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ello\Desktop\Seqal\Checkpoint Model\SEQAL\"/>
    </mc:Choice>
  </mc:AlternateContent>
  <xr:revisionPtr revIDLastSave="0" documentId="13_ncr:1_{19CE09FB-3012-46AF-AEC9-F6FB1235FB51}" xr6:coauthVersionLast="47" xr6:coauthVersionMax="47" xr10:uidLastSave="{00000000-0000-0000-0000-000000000000}"/>
  <bookViews>
    <workbookView xWindow="0" yWindow="0" windowWidth="19200" windowHeight="21000" tabRatio="790" firstSheet="1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ContinuousTimeStatsByRep!$A$1:$L$651</definedName>
    <definedName name="ExternalData_1" localSheetId="4" hidden="1">CounterStatsByRep!$A$1:$G$2</definedName>
    <definedName name="ExternalData_1" localSheetId="2" hidden="1">DiscreteTimeStatsByRep!$A$1:$K$1801</definedName>
    <definedName name="ExternalData_1" localSheetId="6" hidden="1">FrequencyStatsByRep!$A$1:$K$2</definedName>
    <definedName name="ExternalData_1" localSheetId="5" hidden="1">OutputStatsByRep!$A$1:$H$2651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200" r:id="rId8"/>
    <pivotCache cacheId="206" r:id="rId9"/>
    <pivotCache cacheId="212" r:id="rId10"/>
    <pivotCache cacheId="218" r:id="rId11"/>
    <pivotCache cacheId="22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I282" i="20"/>
  <c r="I283" i="20"/>
  <c r="I284" i="20"/>
  <c r="I285" i="20"/>
  <c r="I286" i="20"/>
  <c r="I287" i="20"/>
  <c r="I288" i="20"/>
  <c r="I289" i="20"/>
  <c r="I290" i="20"/>
  <c r="I291" i="20"/>
  <c r="I292" i="20"/>
  <c r="I293" i="20"/>
  <c r="I294" i="20"/>
  <c r="I295" i="20"/>
  <c r="I296" i="20"/>
  <c r="I297" i="20"/>
  <c r="I298" i="20"/>
  <c r="I299" i="20"/>
  <c r="I300" i="20"/>
  <c r="I301" i="20"/>
  <c r="I302" i="20"/>
  <c r="I303" i="20"/>
  <c r="I304" i="20"/>
  <c r="I305" i="20"/>
  <c r="I306" i="20"/>
  <c r="I307" i="20"/>
  <c r="I308" i="20"/>
  <c r="I309" i="20"/>
  <c r="I310" i="20"/>
  <c r="I311" i="20"/>
  <c r="I312" i="20"/>
  <c r="I313" i="20"/>
  <c r="I314" i="20"/>
  <c r="I315" i="20"/>
  <c r="I316" i="20"/>
  <c r="I317" i="20"/>
  <c r="I318" i="20"/>
  <c r="I319" i="20"/>
  <c r="I320" i="20"/>
  <c r="I321" i="20"/>
  <c r="I322" i="20"/>
  <c r="I323" i="20"/>
  <c r="I324" i="20"/>
  <c r="I325" i="20"/>
  <c r="I326" i="20"/>
  <c r="I327" i="20"/>
  <c r="I328" i="20"/>
  <c r="I329" i="20"/>
  <c r="I330" i="20"/>
  <c r="I331" i="20"/>
  <c r="I332" i="20"/>
  <c r="I333" i="20"/>
  <c r="I334" i="20"/>
  <c r="I335" i="20"/>
  <c r="I336" i="20"/>
  <c r="I337" i="20"/>
  <c r="I338" i="20"/>
  <c r="I339" i="20"/>
  <c r="I340" i="20"/>
  <c r="I341" i="20"/>
  <c r="I342" i="20"/>
  <c r="I343" i="20"/>
  <c r="I344" i="20"/>
  <c r="I345" i="20"/>
  <c r="I346" i="20"/>
  <c r="I347" i="20"/>
  <c r="I348" i="20"/>
  <c r="I349" i="20"/>
  <c r="I350" i="20"/>
  <c r="I351" i="20"/>
  <c r="I352" i="20"/>
  <c r="I353" i="20"/>
  <c r="I354" i="20"/>
  <c r="I355" i="20"/>
  <c r="I356" i="20"/>
  <c r="I357" i="20"/>
  <c r="I358" i="20"/>
  <c r="I359" i="20"/>
  <c r="I360" i="20"/>
  <c r="I361" i="20"/>
  <c r="I362" i="20"/>
  <c r="I363" i="20"/>
  <c r="I364" i="20"/>
  <c r="I365" i="20"/>
  <c r="I366" i="20"/>
  <c r="I367" i="20"/>
  <c r="I368" i="20"/>
  <c r="I369" i="20"/>
  <c r="I370" i="20"/>
  <c r="I371" i="20"/>
  <c r="I372" i="20"/>
  <c r="I373" i="20"/>
  <c r="I374" i="20"/>
  <c r="I375" i="20"/>
  <c r="I376" i="20"/>
  <c r="I377" i="20"/>
  <c r="I378" i="20"/>
  <c r="I379" i="20"/>
  <c r="I380" i="20"/>
  <c r="I381" i="20"/>
  <c r="I382" i="20"/>
  <c r="I383" i="20"/>
  <c r="I384" i="20"/>
  <c r="I385" i="20"/>
  <c r="I386" i="20"/>
  <c r="I387" i="20"/>
  <c r="I388" i="20"/>
  <c r="I389" i="20"/>
  <c r="I390" i="20"/>
  <c r="I391" i="20"/>
  <c r="I392" i="20"/>
  <c r="I393" i="20"/>
  <c r="I394" i="20"/>
  <c r="I395" i="20"/>
  <c r="I396" i="20"/>
  <c r="I397" i="20"/>
  <c r="I398" i="20"/>
  <c r="I399" i="20"/>
  <c r="I400" i="20"/>
  <c r="I401" i="20"/>
  <c r="I402" i="20"/>
  <c r="I403" i="20"/>
  <c r="I404" i="20"/>
  <c r="I405" i="20"/>
  <c r="I406" i="20"/>
  <c r="I407" i="20"/>
  <c r="I408" i="20"/>
  <c r="I409" i="20"/>
  <c r="I410" i="20"/>
  <c r="I411" i="20"/>
  <c r="I412" i="20"/>
  <c r="I413" i="20"/>
  <c r="I414" i="20"/>
  <c r="I415" i="20"/>
  <c r="I416" i="20"/>
  <c r="I417" i="20"/>
  <c r="I418" i="20"/>
  <c r="I419" i="20"/>
  <c r="I420" i="20"/>
  <c r="I421" i="20"/>
  <c r="I422" i="20"/>
  <c r="I423" i="20"/>
  <c r="I424" i="20"/>
  <c r="I425" i="20"/>
  <c r="I426" i="20"/>
  <c r="I427" i="20"/>
  <c r="I428" i="20"/>
  <c r="I429" i="20"/>
  <c r="I430" i="20"/>
  <c r="I431" i="20"/>
  <c r="I432" i="20"/>
  <c r="I433" i="20"/>
  <c r="I434" i="20"/>
  <c r="I435" i="20"/>
  <c r="I436" i="20"/>
  <c r="I437" i="20"/>
  <c r="I438" i="20"/>
  <c r="I439" i="20"/>
  <c r="I440" i="20"/>
  <c r="I441" i="20"/>
  <c r="I442" i="20"/>
  <c r="I443" i="20"/>
  <c r="I444" i="20"/>
  <c r="I445" i="20"/>
  <c r="I446" i="20"/>
  <c r="I447" i="20"/>
  <c r="I448" i="20"/>
  <c r="I449" i="20"/>
  <c r="I450" i="20"/>
  <c r="I451" i="20"/>
  <c r="I452" i="20"/>
  <c r="I453" i="20"/>
  <c r="I454" i="20"/>
  <c r="I455" i="20"/>
  <c r="I456" i="20"/>
  <c r="I457" i="20"/>
  <c r="I458" i="20"/>
  <c r="I459" i="20"/>
  <c r="I460" i="20"/>
  <c r="I461" i="20"/>
  <c r="I462" i="20"/>
  <c r="I463" i="20"/>
  <c r="I464" i="20"/>
  <c r="I465" i="20"/>
  <c r="I466" i="20"/>
  <c r="I467" i="20"/>
  <c r="I468" i="20"/>
  <c r="I469" i="20"/>
  <c r="I470" i="20"/>
  <c r="I471" i="20"/>
  <c r="I472" i="20"/>
  <c r="I473" i="20"/>
  <c r="I474" i="20"/>
  <c r="I475" i="20"/>
  <c r="I476" i="20"/>
  <c r="I477" i="20"/>
  <c r="I478" i="20"/>
  <c r="I479" i="20"/>
  <c r="I480" i="20"/>
  <c r="I481" i="20"/>
  <c r="I482" i="20"/>
  <c r="I483" i="20"/>
  <c r="I484" i="20"/>
  <c r="I485" i="20"/>
  <c r="I486" i="20"/>
  <c r="I487" i="20"/>
  <c r="I488" i="20"/>
  <c r="I489" i="20"/>
  <c r="I490" i="20"/>
  <c r="I491" i="20"/>
  <c r="I492" i="20"/>
  <c r="I493" i="20"/>
  <c r="I494" i="20"/>
  <c r="I495" i="20"/>
  <c r="I496" i="20"/>
  <c r="I497" i="20"/>
  <c r="I498" i="20"/>
  <c r="I499" i="20"/>
  <c r="I500" i="20"/>
  <c r="I501" i="20"/>
  <c r="I502" i="20"/>
  <c r="I503" i="20"/>
  <c r="I504" i="20"/>
  <c r="I505" i="20"/>
  <c r="I506" i="20"/>
  <c r="I507" i="20"/>
  <c r="I508" i="20"/>
  <c r="I509" i="20"/>
  <c r="I510" i="20"/>
  <c r="I511" i="20"/>
  <c r="I512" i="20"/>
  <c r="I513" i="20"/>
  <c r="I514" i="20"/>
  <c r="I515" i="20"/>
  <c r="I516" i="20"/>
  <c r="I517" i="20"/>
  <c r="I518" i="20"/>
  <c r="I519" i="20"/>
  <c r="I520" i="20"/>
  <c r="I521" i="20"/>
  <c r="I522" i="20"/>
  <c r="I523" i="20"/>
  <c r="I524" i="20"/>
  <c r="I525" i="20"/>
  <c r="I526" i="20"/>
  <c r="I527" i="20"/>
  <c r="I528" i="20"/>
  <c r="I529" i="20"/>
  <c r="I530" i="20"/>
  <c r="I531" i="20"/>
  <c r="I532" i="20"/>
  <c r="I533" i="20"/>
  <c r="I534" i="20"/>
  <c r="I535" i="20"/>
  <c r="I536" i="20"/>
  <c r="I537" i="20"/>
  <c r="I538" i="20"/>
  <c r="I539" i="20"/>
  <c r="I540" i="20"/>
  <c r="I541" i="20"/>
  <c r="I542" i="20"/>
  <c r="I543" i="20"/>
  <c r="I544" i="20"/>
  <c r="I545" i="20"/>
  <c r="I546" i="20"/>
  <c r="I547" i="20"/>
  <c r="I548" i="20"/>
  <c r="I549" i="20"/>
  <c r="I550" i="20"/>
  <c r="I551" i="20"/>
  <c r="I552" i="20"/>
  <c r="I553" i="20"/>
  <c r="I554" i="20"/>
  <c r="I555" i="20"/>
  <c r="I556" i="20"/>
  <c r="I557" i="20"/>
  <c r="I558" i="20"/>
  <c r="I559" i="20"/>
  <c r="I560" i="20"/>
  <c r="I561" i="20"/>
  <c r="I562" i="20"/>
  <c r="I563" i="20"/>
  <c r="I564" i="20"/>
  <c r="I565" i="20"/>
  <c r="I566" i="20"/>
  <c r="I567" i="20"/>
  <c r="I568" i="20"/>
  <c r="I569" i="20"/>
  <c r="I570" i="20"/>
  <c r="I571" i="20"/>
  <c r="I572" i="20"/>
  <c r="I573" i="20"/>
  <c r="I574" i="20"/>
  <c r="I575" i="20"/>
  <c r="I576" i="20"/>
  <c r="I577" i="20"/>
  <c r="I578" i="20"/>
  <c r="I579" i="20"/>
  <c r="I580" i="20"/>
  <c r="I581" i="20"/>
  <c r="I582" i="20"/>
  <c r="I583" i="20"/>
  <c r="I584" i="20"/>
  <c r="I585" i="20"/>
  <c r="I586" i="20"/>
  <c r="I587" i="20"/>
  <c r="I588" i="20"/>
  <c r="I589" i="20"/>
  <c r="I590" i="20"/>
  <c r="I591" i="20"/>
  <c r="I592" i="20"/>
  <c r="I593" i="20"/>
  <c r="I594" i="20"/>
  <c r="I595" i="20"/>
  <c r="I596" i="20"/>
  <c r="I597" i="20"/>
  <c r="I598" i="20"/>
  <c r="I599" i="20"/>
  <c r="I600" i="20"/>
  <c r="I601" i="20"/>
  <c r="I602" i="20"/>
  <c r="I603" i="20"/>
  <c r="I604" i="20"/>
  <c r="I605" i="20"/>
  <c r="I606" i="20"/>
  <c r="I607" i="20"/>
  <c r="I608" i="20"/>
  <c r="I609" i="20"/>
  <c r="I610" i="20"/>
  <c r="I611" i="20"/>
  <c r="I612" i="20"/>
  <c r="I613" i="20"/>
  <c r="I614" i="20"/>
  <c r="I615" i="20"/>
  <c r="I616" i="20"/>
  <c r="I617" i="20"/>
  <c r="I618" i="20"/>
  <c r="I619" i="20"/>
  <c r="I620" i="20"/>
  <c r="I621" i="20"/>
  <c r="I622" i="20"/>
  <c r="I623" i="20"/>
  <c r="I624" i="20"/>
  <c r="I625" i="20"/>
  <c r="I626" i="20"/>
  <c r="I627" i="20"/>
  <c r="I628" i="20"/>
  <c r="I629" i="20"/>
  <c r="I630" i="20"/>
  <c r="I631" i="20"/>
  <c r="I632" i="20"/>
  <c r="I633" i="20"/>
  <c r="I634" i="20"/>
  <c r="I635" i="20"/>
  <c r="I636" i="20"/>
  <c r="I637" i="20"/>
  <c r="I638" i="20"/>
  <c r="I639" i="20"/>
  <c r="I640" i="20"/>
  <c r="I641" i="20"/>
  <c r="I642" i="20"/>
  <c r="I643" i="20"/>
  <c r="I644" i="20"/>
  <c r="I645" i="20"/>
  <c r="I646" i="20"/>
  <c r="I647" i="20"/>
  <c r="I648" i="20"/>
  <c r="I649" i="20"/>
  <c r="I650" i="20"/>
  <c r="I651" i="20"/>
  <c r="I652" i="20"/>
  <c r="I653" i="20"/>
  <c r="I654" i="20"/>
  <c r="I655" i="20"/>
  <c r="I656" i="20"/>
  <c r="I657" i="20"/>
  <c r="I658" i="20"/>
  <c r="I659" i="20"/>
  <c r="I660" i="20"/>
  <c r="I661" i="20"/>
  <c r="I662" i="20"/>
  <c r="I663" i="20"/>
  <c r="I664" i="20"/>
  <c r="I665" i="20"/>
  <c r="I666" i="20"/>
  <c r="I667" i="20"/>
  <c r="I668" i="20"/>
  <c r="I669" i="20"/>
  <c r="I670" i="20"/>
  <c r="I671" i="20"/>
  <c r="I672" i="20"/>
  <c r="I673" i="20"/>
  <c r="I674" i="20"/>
  <c r="I675" i="20"/>
  <c r="I676" i="20"/>
  <c r="I677" i="20"/>
  <c r="I678" i="20"/>
  <c r="I679" i="20"/>
  <c r="I680" i="20"/>
  <c r="I681" i="20"/>
  <c r="I682" i="20"/>
  <c r="I683" i="20"/>
  <c r="I684" i="20"/>
  <c r="I685" i="20"/>
  <c r="I686" i="20"/>
  <c r="I687" i="20"/>
  <c r="I688" i="20"/>
  <c r="I689" i="20"/>
  <c r="I690" i="20"/>
  <c r="I691" i="20"/>
  <c r="I692" i="20"/>
  <c r="I693" i="20"/>
  <c r="I694" i="20"/>
  <c r="I695" i="20"/>
  <c r="I696" i="20"/>
  <c r="I697" i="20"/>
  <c r="I698" i="20"/>
  <c r="I699" i="20"/>
  <c r="I700" i="20"/>
  <c r="I701" i="20"/>
  <c r="I702" i="20"/>
  <c r="I703" i="20"/>
  <c r="I704" i="20"/>
  <c r="I705" i="20"/>
  <c r="I706" i="20"/>
  <c r="I707" i="20"/>
  <c r="I708" i="20"/>
  <c r="I709" i="20"/>
  <c r="I710" i="20"/>
  <c r="I711" i="20"/>
  <c r="I712" i="20"/>
  <c r="I713" i="20"/>
  <c r="I714" i="20"/>
  <c r="I715" i="20"/>
  <c r="I716" i="20"/>
  <c r="I717" i="20"/>
  <c r="I718" i="20"/>
  <c r="I719" i="20"/>
  <c r="I720" i="20"/>
  <c r="I721" i="20"/>
  <c r="I722" i="20"/>
  <c r="I723" i="20"/>
  <c r="I724" i="20"/>
  <c r="I725" i="20"/>
  <c r="I726" i="20"/>
  <c r="I727" i="20"/>
  <c r="I728" i="20"/>
  <c r="I729" i="20"/>
  <c r="I730" i="20"/>
  <c r="I731" i="20"/>
  <c r="I732" i="20"/>
  <c r="I733" i="20"/>
  <c r="I734" i="20"/>
  <c r="I735" i="20"/>
  <c r="I736" i="20"/>
  <c r="I737" i="20"/>
  <c r="I738" i="20"/>
  <c r="I739" i="20"/>
  <c r="I740" i="20"/>
  <c r="I741" i="20"/>
  <c r="I742" i="20"/>
  <c r="I743" i="20"/>
  <c r="I744" i="20"/>
  <c r="I745" i="20"/>
  <c r="I746" i="20"/>
  <c r="I747" i="20"/>
  <c r="I748" i="20"/>
  <c r="I749" i="20"/>
  <c r="I750" i="20"/>
  <c r="I751" i="20"/>
  <c r="I752" i="20"/>
  <c r="I753" i="20"/>
  <c r="I754" i="20"/>
  <c r="I755" i="20"/>
  <c r="I756" i="20"/>
  <c r="I757" i="20"/>
  <c r="I758" i="20"/>
  <c r="I759" i="20"/>
  <c r="I760" i="20"/>
  <c r="I761" i="20"/>
  <c r="I762" i="20"/>
  <c r="I763" i="20"/>
  <c r="I764" i="20"/>
  <c r="I765" i="20"/>
  <c r="I766" i="20"/>
  <c r="I767" i="20"/>
  <c r="I768" i="20"/>
  <c r="I769" i="20"/>
  <c r="I770" i="20"/>
  <c r="I771" i="20"/>
  <c r="I772" i="20"/>
  <c r="I773" i="20"/>
  <c r="I774" i="20"/>
  <c r="I775" i="20"/>
  <c r="I776" i="20"/>
  <c r="I777" i="20"/>
  <c r="I778" i="20"/>
  <c r="I779" i="20"/>
  <c r="I780" i="20"/>
  <c r="I781" i="20"/>
  <c r="I782" i="20"/>
  <c r="I783" i="20"/>
  <c r="I784" i="20"/>
  <c r="I785" i="20"/>
  <c r="I786" i="20"/>
  <c r="I787" i="20"/>
  <c r="I788" i="20"/>
  <c r="I789" i="20"/>
  <c r="I790" i="20"/>
  <c r="I791" i="20"/>
  <c r="I792" i="20"/>
  <c r="I793" i="20"/>
  <c r="I794" i="20"/>
  <c r="I795" i="20"/>
  <c r="I796" i="20"/>
  <c r="I797" i="20"/>
  <c r="I798" i="20"/>
  <c r="I799" i="20"/>
  <c r="I800" i="20"/>
  <c r="I801" i="20"/>
  <c r="I802" i="20"/>
  <c r="I803" i="20"/>
  <c r="I804" i="20"/>
  <c r="I805" i="20"/>
  <c r="I806" i="20"/>
  <c r="I807" i="20"/>
  <c r="I808" i="20"/>
  <c r="I809" i="20"/>
  <c r="I810" i="20"/>
  <c r="I811" i="20"/>
  <c r="I812" i="20"/>
  <c r="I813" i="20"/>
  <c r="I814" i="20"/>
  <c r="I815" i="20"/>
  <c r="I816" i="20"/>
  <c r="I817" i="20"/>
  <c r="I818" i="20"/>
  <c r="I819" i="20"/>
  <c r="I820" i="20"/>
  <c r="I821" i="20"/>
  <c r="I822" i="20"/>
  <c r="I823" i="20"/>
  <c r="I824" i="20"/>
  <c r="I825" i="20"/>
  <c r="I826" i="20"/>
  <c r="I827" i="20"/>
  <c r="I828" i="20"/>
  <c r="I829" i="20"/>
  <c r="I830" i="20"/>
  <c r="I831" i="20"/>
  <c r="I832" i="20"/>
  <c r="I833" i="20"/>
  <c r="I834" i="20"/>
  <c r="I835" i="20"/>
  <c r="I836" i="20"/>
  <c r="I837" i="20"/>
  <c r="I838" i="20"/>
  <c r="I839" i="20"/>
  <c r="I840" i="20"/>
  <c r="I841" i="20"/>
  <c r="I842" i="20"/>
  <c r="I843" i="20"/>
  <c r="I844" i="20"/>
  <c r="I845" i="20"/>
  <c r="I846" i="20"/>
  <c r="I847" i="20"/>
  <c r="I848" i="20"/>
  <c r="I849" i="20"/>
  <c r="I850" i="20"/>
  <c r="I851" i="20"/>
  <c r="I852" i="20"/>
  <c r="I853" i="20"/>
  <c r="I854" i="20"/>
  <c r="I855" i="20"/>
  <c r="I856" i="20"/>
  <c r="I857" i="20"/>
  <c r="I858" i="20"/>
  <c r="I859" i="20"/>
  <c r="I860" i="20"/>
  <c r="I861" i="20"/>
  <c r="I862" i="20"/>
  <c r="I863" i="20"/>
  <c r="I864" i="20"/>
  <c r="I865" i="20"/>
  <c r="I866" i="20"/>
  <c r="I867" i="20"/>
  <c r="I868" i="20"/>
  <c r="I869" i="20"/>
  <c r="I870" i="20"/>
  <c r="I871" i="20"/>
  <c r="I872" i="20"/>
  <c r="I873" i="20"/>
  <c r="I874" i="20"/>
  <c r="I875" i="20"/>
  <c r="I876" i="20"/>
  <c r="I877" i="20"/>
  <c r="I878" i="20"/>
  <c r="I879" i="20"/>
  <c r="I880" i="20"/>
  <c r="K12" i="20" s="1" a="1"/>
  <c r="K12" i="20" s="1"/>
  <c r="I881" i="20"/>
  <c r="I882" i="20"/>
  <c r="I883" i="20"/>
  <c r="I884" i="20"/>
  <c r="I885" i="20"/>
  <c r="I886" i="20"/>
  <c r="I887" i="20"/>
  <c r="I888" i="20"/>
  <c r="I889" i="20"/>
  <c r="I890" i="20"/>
  <c r="I891" i="20"/>
  <c r="I892" i="20"/>
  <c r="I893" i="20"/>
  <c r="I894" i="20"/>
  <c r="I895" i="20"/>
  <c r="I896" i="20"/>
  <c r="I897" i="20"/>
  <c r="I898" i="20"/>
  <c r="I899" i="20"/>
  <c r="I900" i="20"/>
  <c r="I901" i="20"/>
  <c r="I902" i="20"/>
  <c r="I903" i="20"/>
  <c r="I904" i="20"/>
  <c r="I905" i="20"/>
  <c r="I906" i="20"/>
  <c r="I907" i="20"/>
  <c r="I908" i="20"/>
  <c r="I909" i="20"/>
  <c r="I910" i="20"/>
  <c r="I911" i="20"/>
  <c r="I912" i="20"/>
  <c r="I913" i="20"/>
  <c r="I914" i="20"/>
  <c r="I915" i="20"/>
  <c r="I916" i="20"/>
  <c r="I917" i="20"/>
  <c r="I918" i="20"/>
  <c r="I919" i="20"/>
  <c r="I920" i="20"/>
  <c r="I921" i="20"/>
  <c r="I922" i="20"/>
  <c r="I923" i="20"/>
  <c r="I924" i="20"/>
  <c r="I925" i="20"/>
  <c r="I926" i="20"/>
  <c r="I927" i="20"/>
  <c r="I928" i="20"/>
  <c r="I929" i="20"/>
  <c r="I930" i="20"/>
  <c r="I931" i="20"/>
  <c r="I932" i="20"/>
  <c r="I933" i="20"/>
  <c r="I934" i="20"/>
  <c r="I935" i="20"/>
  <c r="I936" i="20"/>
  <c r="I937" i="20"/>
  <c r="I938" i="20"/>
  <c r="I939" i="20"/>
  <c r="I940" i="20"/>
  <c r="I941" i="20"/>
  <c r="I942" i="20"/>
  <c r="I943" i="20"/>
  <c r="I944" i="20"/>
  <c r="I945" i="20"/>
  <c r="I946" i="20"/>
  <c r="I947" i="20"/>
  <c r="I948" i="20"/>
  <c r="I949" i="20"/>
  <c r="I950" i="20"/>
  <c r="I951" i="20"/>
  <c r="I952" i="20"/>
  <c r="I953" i="20"/>
  <c r="I954" i="20"/>
  <c r="I955" i="20"/>
  <c r="I956" i="20"/>
  <c r="I957" i="20"/>
  <c r="I958" i="20"/>
  <c r="I959" i="20"/>
  <c r="I960" i="20"/>
  <c r="I961" i="20"/>
  <c r="I962" i="20"/>
  <c r="I963" i="20"/>
  <c r="I964" i="20"/>
  <c r="I965" i="20"/>
  <c r="I966" i="20"/>
  <c r="I967" i="20"/>
  <c r="I968" i="20"/>
  <c r="I969" i="20"/>
  <c r="I970" i="20"/>
  <c r="I971" i="20"/>
  <c r="I972" i="20"/>
  <c r="I973" i="20"/>
  <c r="I974" i="20"/>
  <c r="I975" i="20"/>
  <c r="I976" i="20"/>
  <c r="I977" i="20"/>
  <c r="I978" i="20"/>
  <c r="I979" i="20"/>
  <c r="I980" i="20"/>
  <c r="I981" i="20"/>
  <c r="I982" i="20"/>
  <c r="I983" i="20"/>
  <c r="I984" i="20"/>
  <c r="I985" i="20"/>
  <c r="I986" i="20"/>
  <c r="I987" i="20"/>
  <c r="I988" i="20"/>
  <c r="I989" i="20"/>
  <c r="I990" i="20"/>
  <c r="I991" i="20"/>
  <c r="I992" i="20"/>
  <c r="I993" i="20"/>
  <c r="I994" i="20"/>
  <c r="I995" i="20"/>
  <c r="I996" i="20"/>
  <c r="I997" i="20"/>
  <c r="I998" i="20"/>
  <c r="I999" i="20"/>
  <c r="I1000" i="20"/>
  <c r="I1001" i="20"/>
  <c r="I1002" i="20"/>
  <c r="I1003" i="20"/>
  <c r="I1004" i="20"/>
  <c r="I1005" i="20"/>
  <c r="I1006" i="20"/>
  <c r="I1007" i="20"/>
  <c r="I1008" i="20"/>
  <c r="I1009" i="20"/>
  <c r="I1010" i="20"/>
  <c r="I1011" i="20"/>
  <c r="I1012" i="20"/>
  <c r="I1013" i="20"/>
  <c r="I1014" i="20"/>
  <c r="I1015" i="20"/>
  <c r="I1016" i="20"/>
  <c r="I1017" i="20"/>
  <c r="I1018" i="20"/>
  <c r="I1019" i="20"/>
  <c r="I1020" i="20"/>
  <c r="I1021" i="20"/>
  <c r="I1022" i="20"/>
  <c r="I1023" i="20"/>
  <c r="I1024" i="20"/>
  <c r="I1025" i="20"/>
  <c r="I1026" i="20"/>
  <c r="I1027" i="20"/>
  <c r="I1028" i="20"/>
  <c r="I1029" i="20"/>
  <c r="I1030" i="20"/>
  <c r="I1031" i="20"/>
  <c r="I1032" i="20"/>
  <c r="I1033" i="20"/>
  <c r="I1034" i="20"/>
  <c r="I1035" i="20"/>
  <c r="I1036" i="20"/>
  <c r="I1037" i="20"/>
  <c r="I1038" i="20"/>
  <c r="I1039" i="20"/>
  <c r="I1040" i="20"/>
  <c r="I1041" i="20"/>
  <c r="I1042" i="20"/>
  <c r="I1043" i="20"/>
  <c r="I1044" i="20"/>
  <c r="I1045" i="20"/>
  <c r="I1046" i="20"/>
  <c r="I1047" i="20"/>
  <c r="I1048" i="20"/>
  <c r="I1049" i="20"/>
  <c r="I1050" i="20"/>
  <c r="I1051" i="20"/>
  <c r="I1052" i="20"/>
  <c r="I1053" i="20"/>
  <c r="I1054" i="20"/>
  <c r="I1055" i="20"/>
  <c r="I1056" i="20"/>
  <c r="I1057" i="20"/>
  <c r="I1058" i="20"/>
  <c r="I1059" i="20"/>
  <c r="I1060" i="20"/>
  <c r="I1061" i="20"/>
  <c r="I1062" i="20"/>
  <c r="I1063" i="20"/>
  <c r="I1064" i="20"/>
  <c r="I1065" i="20"/>
  <c r="I1066" i="20"/>
  <c r="I1067" i="20"/>
  <c r="I1068" i="20"/>
  <c r="I1069" i="20"/>
  <c r="I1070" i="20"/>
  <c r="I1071" i="20"/>
  <c r="I1072" i="20"/>
  <c r="I1073" i="20"/>
  <c r="I1074" i="20"/>
  <c r="I1075" i="20"/>
  <c r="I1076" i="20"/>
  <c r="I1077" i="20"/>
  <c r="I1078" i="20"/>
  <c r="I1079" i="20"/>
  <c r="I1080" i="20"/>
  <c r="I1081" i="20"/>
  <c r="I1082" i="20"/>
  <c r="I1083" i="20"/>
  <c r="I1084" i="20"/>
  <c r="I1085" i="20"/>
  <c r="I1086" i="20"/>
  <c r="I1087" i="20"/>
  <c r="I1088" i="20"/>
  <c r="I1089" i="20"/>
  <c r="I1090" i="20"/>
  <c r="I1091" i="20"/>
  <c r="I1092" i="20"/>
  <c r="I1093" i="20"/>
  <c r="I1094" i="20"/>
  <c r="I1095" i="20"/>
  <c r="I1096" i="20"/>
  <c r="I1097" i="20"/>
  <c r="I1098" i="20"/>
  <c r="I1099" i="20"/>
  <c r="I1100" i="20"/>
  <c r="I1101" i="20"/>
  <c r="I1102" i="20"/>
  <c r="I1103" i="20"/>
  <c r="I1104" i="20"/>
  <c r="I1105" i="20"/>
  <c r="I1106" i="20"/>
  <c r="I1107" i="20"/>
  <c r="I1108" i="20"/>
  <c r="I1109" i="20"/>
  <c r="I1110" i="20"/>
  <c r="I1111" i="20"/>
  <c r="I1112" i="20"/>
  <c r="I1113" i="20"/>
  <c r="I1114" i="20"/>
  <c r="I1115" i="20"/>
  <c r="I1116" i="20"/>
  <c r="I1117" i="20"/>
  <c r="I1118" i="20"/>
  <c r="I1119" i="20"/>
  <c r="I1120" i="20"/>
  <c r="I1121" i="20"/>
  <c r="I1122" i="20"/>
  <c r="I1123" i="20"/>
  <c r="I1124" i="20"/>
  <c r="I1125" i="20"/>
  <c r="I1126" i="20"/>
  <c r="I1127" i="20"/>
  <c r="I1128" i="20"/>
  <c r="I1129" i="20"/>
  <c r="I1130" i="20"/>
  <c r="I1131" i="20"/>
  <c r="I1132" i="20"/>
  <c r="I1133" i="20"/>
  <c r="I1134" i="20"/>
  <c r="I1135" i="20"/>
  <c r="I1136" i="20"/>
  <c r="I1137" i="20"/>
  <c r="I1138" i="20"/>
  <c r="I1139" i="20"/>
  <c r="I1140" i="20"/>
  <c r="I1141" i="20"/>
  <c r="I1142" i="20"/>
  <c r="I1143" i="20"/>
  <c r="I1144" i="20"/>
  <c r="I1145" i="20"/>
  <c r="I1146" i="20"/>
  <c r="I1147" i="20"/>
  <c r="I1148" i="20"/>
  <c r="I1149" i="20"/>
  <c r="I1150" i="20"/>
  <c r="I1151" i="20"/>
  <c r="I1152" i="20"/>
  <c r="I1153" i="20"/>
  <c r="I1154" i="20"/>
  <c r="I1155" i="20"/>
  <c r="I1156" i="20"/>
  <c r="I1157" i="20"/>
  <c r="I1158" i="20"/>
  <c r="I1159" i="20"/>
  <c r="I1160" i="20"/>
  <c r="I1161" i="20"/>
  <c r="I1162" i="20"/>
  <c r="I1163" i="20"/>
  <c r="I1164" i="20"/>
  <c r="I1165" i="20"/>
  <c r="I1166" i="20"/>
  <c r="I1167" i="20"/>
  <c r="I1168" i="20"/>
  <c r="I1169" i="20"/>
  <c r="I1170" i="20"/>
  <c r="I1171" i="20"/>
  <c r="I1172" i="20"/>
  <c r="I1173" i="20"/>
  <c r="I1174" i="20"/>
  <c r="I1175" i="20"/>
  <c r="I1176" i="20"/>
  <c r="I1177" i="20"/>
  <c r="I1178" i="20"/>
  <c r="I1179" i="20"/>
  <c r="I1180" i="20"/>
  <c r="I1181" i="20"/>
  <c r="I1182" i="20"/>
  <c r="I1183" i="20"/>
  <c r="I1184" i="20"/>
  <c r="I1185" i="20"/>
  <c r="I1186" i="20"/>
  <c r="I1187" i="20"/>
  <c r="I1188" i="20"/>
  <c r="I1189" i="20"/>
  <c r="I1190" i="20"/>
  <c r="I1191" i="20"/>
  <c r="I1192" i="20"/>
  <c r="I1193" i="20"/>
  <c r="I1194" i="20"/>
  <c r="I1195" i="20"/>
  <c r="I1196" i="20"/>
  <c r="I1197" i="20"/>
  <c r="I1198" i="20"/>
  <c r="I1199" i="20"/>
  <c r="I1200" i="20"/>
  <c r="I1201" i="20"/>
  <c r="I1202" i="20"/>
  <c r="I1203" i="20"/>
  <c r="I1204" i="20"/>
  <c r="I1205" i="20"/>
  <c r="I1206" i="20"/>
  <c r="I1207" i="20"/>
  <c r="I1208" i="20"/>
  <c r="I1209" i="20"/>
  <c r="I1210" i="20"/>
  <c r="I1211" i="20"/>
  <c r="I1212" i="20"/>
  <c r="I1213" i="20"/>
  <c r="I1214" i="20"/>
  <c r="I1215" i="20"/>
  <c r="I1216" i="20"/>
  <c r="I1217" i="20"/>
  <c r="I1218" i="20"/>
  <c r="I1219" i="20"/>
  <c r="I1220" i="20"/>
  <c r="I1221" i="20"/>
  <c r="I1222" i="20"/>
  <c r="I1223" i="20"/>
  <c r="I1224" i="20"/>
  <c r="I1225" i="20"/>
  <c r="I1226" i="20"/>
  <c r="I1227" i="20"/>
  <c r="I1228" i="20"/>
  <c r="I1229" i="20"/>
  <c r="I1230" i="20"/>
  <c r="I1231" i="20"/>
  <c r="I1232" i="20"/>
  <c r="I1233" i="20"/>
  <c r="I1234" i="20"/>
  <c r="I1235" i="20"/>
  <c r="I1236" i="20"/>
  <c r="I1237" i="20"/>
  <c r="I1238" i="20"/>
  <c r="I1239" i="20"/>
  <c r="I1240" i="20"/>
  <c r="I1241" i="20"/>
  <c r="I1242" i="20"/>
  <c r="I1243" i="20"/>
  <c r="I1244" i="20"/>
  <c r="I1245" i="20"/>
  <c r="I1246" i="20"/>
  <c r="I1247" i="20"/>
  <c r="I1248" i="20"/>
  <c r="I1249" i="20"/>
  <c r="I1250" i="20"/>
  <c r="I1251" i="20"/>
  <c r="I1252" i="20"/>
  <c r="I1253" i="20"/>
  <c r="I1254" i="20"/>
  <c r="I1255" i="20"/>
  <c r="I1256" i="20"/>
  <c r="I1257" i="20"/>
  <c r="I1258" i="20"/>
  <c r="I1259" i="20"/>
  <c r="I1260" i="20"/>
  <c r="I1261" i="20"/>
  <c r="I1262" i="20"/>
  <c r="I1263" i="20"/>
  <c r="I1264" i="20"/>
  <c r="I1265" i="20"/>
  <c r="I1266" i="20"/>
  <c r="I1267" i="20"/>
  <c r="I1268" i="20"/>
  <c r="I1269" i="20"/>
  <c r="I1270" i="20"/>
  <c r="I1271" i="20"/>
  <c r="I1272" i="20"/>
  <c r="I1273" i="20"/>
  <c r="I1274" i="20"/>
  <c r="I1275" i="20"/>
  <c r="I1276" i="20"/>
  <c r="I1277" i="20"/>
  <c r="I1278" i="20"/>
  <c r="I1279" i="20"/>
  <c r="I1280" i="20"/>
  <c r="I1281" i="20"/>
  <c r="I1282" i="20"/>
  <c r="I1283" i="20"/>
  <c r="I1284" i="20"/>
  <c r="I1285" i="20"/>
  <c r="I1286" i="20"/>
  <c r="I1287" i="20"/>
  <c r="I1288" i="20"/>
  <c r="I1289" i="20"/>
  <c r="I1290" i="20"/>
  <c r="I1291" i="20"/>
  <c r="I1292" i="20"/>
  <c r="I1293" i="20"/>
  <c r="I1294" i="20"/>
  <c r="I1295" i="20"/>
  <c r="I1296" i="20"/>
  <c r="I1297" i="20"/>
  <c r="I1298" i="20"/>
  <c r="I1299" i="20"/>
  <c r="I1300" i="20"/>
  <c r="I1301" i="20"/>
  <c r="I1302" i="20"/>
  <c r="I1303" i="20"/>
  <c r="I1304" i="20"/>
  <c r="I1305" i="20"/>
  <c r="I1306" i="20"/>
  <c r="I1307" i="20"/>
  <c r="I1308" i="20"/>
  <c r="I1309" i="20"/>
  <c r="I1310" i="20"/>
  <c r="I1311" i="20"/>
  <c r="I1312" i="20"/>
  <c r="I1313" i="20"/>
  <c r="I1314" i="20"/>
  <c r="I1315" i="20"/>
  <c r="I1316" i="20"/>
  <c r="I1317" i="20"/>
  <c r="I1318" i="20"/>
  <c r="I1319" i="20"/>
  <c r="I1320" i="20"/>
  <c r="I1321" i="20"/>
  <c r="I1322" i="20"/>
  <c r="I1323" i="20"/>
  <c r="I1324" i="20"/>
  <c r="I1325" i="20"/>
  <c r="I1326" i="20"/>
  <c r="I1327" i="20"/>
  <c r="I1328" i="20"/>
  <c r="I1329" i="20"/>
  <c r="I1330" i="20"/>
  <c r="I1331" i="20"/>
  <c r="I1332" i="20"/>
  <c r="I1333" i="20"/>
  <c r="I1334" i="20"/>
  <c r="I1335" i="20"/>
  <c r="I1336" i="20"/>
  <c r="I1337" i="20"/>
  <c r="I1338" i="20"/>
  <c r="I1339" i="20"/>
  <c r="I1340" i="20"/>
  <c r="I1341" i="20"/>
  <c r="I1342" i="20"/>
  <c r="I1343" i="20"/>
  <c r="I1344" i="20"/>
  <c r="I1345" i="20"/>
  <c r="I1346" i="20"/>
  <c r="I1347" i="20"/>
  <c r="I1348" i="20"/>
  <c r="I1349" i="20"/>
  <c r="I1350" i="20"/>
  <c r="I1351" i="20"/>
  <c r="I1352" i="20"/>
  <c r="I1353" i="20"/>
  <c r="I1354" i="20"/>
  <c r="I1355" i="20"/>
  <c r="I1356" i="20"/>
  <c r="I1357" i="20"/>
  <c r="I1358" i="20"/>
  <c r="I1359" i="20"/>
  <c r="I1360" i="20"/>
  <c r="I1361" i="20"/>
  <c r="I1362" i="20"/>
  <c r="I1363" i="20"/>
  <c r="I1364" i="20"/>
  <c r="I1365" i="20"/>
  <c r="I1366" i="20"/>
  <c r="I1367" i="20"/>
  <c r="I1368" i="20"/>
  <c r="I1369" i="20"/>
  <c r="I1370" i="20"/>
  <c r="I1371" i="20"/>
  <c r="I1372" i="20"/>
  <c r="I1373" i="20"/>
  <c r="I1374" i="20"/>
  <c r="I1375" i="20"/>
  <c r="I1376" i="20"/>
  <c r="I1377" i="20"/>
  <c r="I1378" i="20"/>
  <c r="I1379" i="20"/>
  <c r="I1380" i="20"/>
  <c r="I1381" i="20"/>
  <c r="I1382" i="20"/>
  <c r="I1383" i="20"/>
  <c r="I1384" i="20"/>
  <c r="I1385" i="20"/>
  <c r="I1386" i="20"/>
  <c r="I1387" i="20"/>
  <c r="I1388" i="20"/>
  <c r="I1389" i="20"/>
  <c r="I1390" i="20"/>
  <c r="I1391" i="20"/>
  <c r="I1392" i="20"/>
  <c r="I1393" i="20"/>
  <c r="I1394" i="20"/>
  <c r="I1395" i="20"/>
  <c r="I1396" i="20"/>
  <c r="I1397" i="20"/>
  <c r="I1398" i="20"/>
  <c r="I1399" i="20"/>
  <c r="I1400" i="20"/>
  <c r="I1401" i="20"/>
  <c r="I1402" i="20"/>
  <c r="I1403" i="20"/>
  <c r="I1404" i="20"/>
  <c r="I1405" i="20"/>
  <c r="I1406" i="20"/>
  <c r="I1407" i="20"/>
  <c r="I1408" i="20"/>
  <c r="I1409" i="20"/>
  <c r="I1410" i="20"/>
  <c r="I1411" i="20"/>
  <c r="I1412" i="20"/>
  <c r="I1413" i="20"/>
  <c r="I1414" i="20"/>
  <c r="I1415" i="20"/>
  <c r="I1416" i="20"/>
  <c r="I1417" i="20"/>
  <c r="I1418" i="20"/>
  <c r="I1419" i="20"/>
  <c r="I1420" i="20"/>
  <c r="I1421" i="20"/>
  <c r="I1422" i="20"/>
  <c r="I1423" i="20"/>
  <c r="I1424" i="20"/>
  <c r="I1425" i="20"/>
  <c r="I1426" i="20"/>
  <c r="I1427" i="20"/>
  <c r="I1428" i="20"/>
  <c r="I1429" i="20"/>
  <c r="I1430" i="20"/>
  <c r="I1431" i="20"/>
  <c r="I1432" i="20"/>
  <c r="I1433" i="20"/>
  <c r="I1434" i="20"/>
  <c r="I1435" i="20"/>
  <c r="I1436" i="20"/>
  <c r="I1437" i="20"/>
  <c r="I1438" i="20"/>
  <c r="I1439" i="20"/>
  <c r="I1440" i="20"/>
  <c r="I1441" i="20"/>
  <c r="I1442" i="20"/>
  <c r="I1443" i="20"/>
  <c r="I1444" i="20"/>
  <c r="I1445" i="20"/>
  <c r="I1446" i="20"/>
  <c r="I1447" i="20"/>
  <c r="I1448" i="20"/>
  <c r="I1449" i="20"/>
  <c r="I1450" i="20"/>
  <c r="I1451" i="20"/>
  <c r="I1452" i="20"/>
  <c r="I1453" i="20"/>
  <c r="I1454" i="20"/>
  <c r="I1455" i="20"/>
  <c r="I1456" i="20"/>
  <c r="I1457" i="20"/>
  <c r="I1458" i="20"/>
  <c r="I1459" i="20"/>
  <c r="I1460" i="20"/>
  <c r="I1461" i="20"/>
  <c r="I1462" i="20"/>
  <c r="I1463" i="20"/>
  <c r="I1464" i="20"/>
  <c r="I1465" i="20"/>
  <c r="I1466" i="20"/>
  <c r="I1467" i="20"/>
  <c r="I1468" i="20"/>
  <c r="I1469" i="20"/>
  <c r="I1470" i="20"/>
  <c r="I1471" i="20"/>
  <c r="I1472" i="20"/>
  <c r="I1473" i="20"/>
  <c r="I1474" i="20"/>
  <c r="I1475" i="20"/>
  <c r="I1476" i="20"/>
  <c r="I1477" i="20"/>
  <c r="I1478" i="20"/>
  <c r="I1479" i="20"/>
  <c r="I1480" i="20"/>
  <c r="I1481" i="20"/>
  <c r="I1482" i="20"/>
  <c r="I1483" i="20"/>
  <c r="I1484" i="20"/>
  <c r="I1485" i="20"/>
  <c r="I1486" i="20"/>
  <c r="I1487" i="20"/>
  <c r="I1488" i="20"/>
  <c r="I1489" i="20"/>
  <c r="I1490" i="20"/>
  <c r="I1491" i="20"/>
  <c r="I1492" i="20"/>
  <c r="I1493" i="20"/>
  <c r="I1494" i="20"/>
  <c r="I1495" i="20"/>
  <c r="I1496" i="20"/>
  <c r="I1497" i="20"/>
  <c r="I1498" i="20"/>
  <c r="I1499" i="20"/>
  <c r="I1500" i="20"/>
  <c r="I1501" i="20"/>
  <c r="I1502" i="20"/>
  <c r="I1503" i="20"/>
  <c r="I1504" i="20"/>
  <c r="I1505" i="20"/>
  <c r="I1506" i="20"/>
  <c r="I1507" i="20"/>
  <c r="I1508" i="20"/>
  <c r="I1509" i="20"/>
  <c r="I1510" i="20"/>
  <c r="I1511" i="20"/>
  <c r="I1512" i="20"/>
  <c r="I1513" i="20"/>
  <c r="I1514" i="20"/>
  <c r="I1515" i="20"/>
  <c r="I1516" i="20"/>
  <c r="I1517" i="20"/>
  <c r="I1518" i="20"/>
  <c r="I1519" i="20"/>
  <c r="I1520" i="20"/>
  <c r="I1521" i="20"/>
  <c r="I1522" i="20"/>
  <c r="I1523" i="20"/>
  <c r="I1524" i="20"/>
  <c r="I1525" i="20"/>
  <c r="I1526" i="20"/>
  <c r="I1527" i="20"/>
  <c r="I1528" i="20"/>
  <c r="I1529" i="20"/>
  <c r="I1530" i="20"/>
  <c r="I1531" i="20"/>
  <c r="I1532" i="20"/>
  <c r="I1533" i="20"/>
  <c r="I1534" i="20"/>
  <c r="I1535" i="20"/>
  <c r="I1536" i="20"/>
  <c r="I1537" i="20"/>
  <c r="I1538" i="20"/>
  <c r="I1539" i="20"/>
  <c r="I1540" i="20"/>
  <c r="I1541" i="20"/>
  <c r="I1542" i="20"/>
  <c r="I1543" i="20"/>
  <c r="I1544" i="20"/>
  <c r="I1545" i="20"/>
  <c r="I1546" i="20"/>
  <c r="I1547" i="20"/>
  <c r="I1548" i="20"/>
  <c r="I1549" i="20"/>
  <c r="I1550" i="20"/>
  <c r="I1551" i="20"/>
  <c r="I1552" i="20"/>
  <c r="I1553" i="20"/>
  <c r="I1554" i="20"/>
  <c r="I1555" i="20"/>
  <c r="I1556" i="20"/>
  <c r="I1557" i="20"/>
  <c r="I1558" i="20"/>
  <c r="I1559" i="20"/>
  <c r="I1560" i="20"/>
  <c r="I1561" i="20"/>
  <c r="I1562" i="20"/>
  <c r="I1563" i="20"/>
  <c r="I1564" i="20"/>
  <c r="I1565" i="20"/>
  <c r="I1566" i="20"/>
  <c r="I1567" i="20"/>
  <c r="I1568" i="20"/>
  <c r="I1569" i="20"/>
  <c r="I1570" i="20"/>
  <c r="I1571" i="20"/>
  <c r="I1572" i="20"/>
  <c r="I1573" i="20"/>
  <c r="I1574" i="20"/>
  <c r="I1575" i="20"/>
  <c r="I1576" i="20"/>
  <c r="I1577" i="20"/>
  <c r="I1578" i="20"/>
  <c r="I1579" i="20"/>
  <c r="I1580" i="20"/>
  <c r="I1581" i="20"/>
  <c r="I1582" i="20"/>
  <c r="I1583" i="20"/>
  <c r="I1584" i="20"/>
  <c r="I1585" i="20"/>
  <c r="I1586" i="20"/>
  <c r="I1587" i="20"/>
  <c r="I1588" i="20"/>
  <c r="I1589" i="20"/>
  <c r="I1590" i="20"/>
  <c r="I1591" i="20"/>
  <c r="I1592" i="20"/>
  <c r="I1593" i="20"/>
  <c r="I1594" i="20"/>
  <c r="I1595" i="20"/>
  <c r="I1596" i="20"/>
  <c r="I1597" i="20"/>
  <c r="I1598" i="20"/>
  <c r="I1599" i="20"/>
  <c r="I1600" i="20"/>
  <c r="I1601" i="20"/>
  <c r="I1602" i="20"/>
  <c r="I1603" i="20"/>
  <c r="I1604" i="20"/>
  <c r="I1605" i="20"/>
  <c r="I1606" i="20"/>
  <c r="I1607" i="20"/>
  <c r="I1608" i="20"/>
  <c r="I1609" i="20"/>
  <c r="I1610" i="20"/>
  <c r="I1611" i="20"/>
  <c r="I1612" i="20"/>
  <c r="I1613" i="20"/>
  <c r="I1614" i="20"/>
  <c r="I1615" i="20"/>
  <c r="I1616" i="20"/>
  <c r="I1617" i="20"/>
  <c r="I1618" i="20"/>
  <c r="I1619" i="20"/>
  <c r="I1620" i="20"/>
  <c r="I1621" i="20"/>
  <c r="I1622" i="20"/>
  <c r="I1623" i="20"/>
  <c r="I1624" i="20"/>
  <c r="I1625" i="20"/>
  <c r="I1626" i="20"/>
  <c r="I1627" i="20"/>
  <c r="I1628" i="20"/>
  <c r="I1629" i="20"/>
  <c r="I1630" i="20"/>
  <c r="I1631" i="20"/>
  <c r="I1632" i="20"/>
  <c r="I1633" i="20"/>
  <c r="I1634" i="20"/>
  <c r="I1635" i="20"/>
  <c r="I1636" i="20"/>
  <c r="I1637" i="20"/>
  <c r="I1638" i="20"/>
  <c r="I1639" i="20"/>
  <c r="I1640" i="20"/>
  <c r="I1641" i="20"/>
  <c r="I1642" i="20"/>
  <c r="I1643" i="20"/>
  <c r="I1644" i="20"/>
  <c r="I1645" i="20"/>
  <c r="I1646" i="20"/>
  <c r="I1647" i="20"/>
  <c r="I1648" i="20"/>
  <c r="I1649" i="20"/>
  <c r="I1650" i="20"/>
  <c r="I1651" i="20"/>
  <c r="I1652" i="20"/>
  <c r="I1653" i="20"/>
  <c r="I1654" i="20"/>
  <c r="I1655" i="20"/>
  <c r="I1656" i="20"/>
  <c r="I1657" i="20"/>
  <c r="I1658" i="20"/>
  <c r="I1659" i="20"/>
  <c r="I1660" i="20"/>
  <c r="I1661" i="20"/>
  <c r="I1662" i="20"/>
  <c r="I1663" i="20"/>
  <c r="I1664" i="20"/>
  <c r="I1665" i="20"/>
  <c r="I1666" i="20"/>
  <c r="I1667" i="20"/>
  <c r="I1668" i="20"/>
  <c r="I1669" i="20"/>
  <c r="I1670" i="20"/>
  <c r="I1671" i="20"/>
  <c r="I1672" i="20"/>
  <c r="I1673" i="20"/>
  <c r="I1674" i="20"/>
  <c r="I1675" i="20"/>
  <c r="I1676" i="20"/>
  <c r="I1677" i="20"/>
  <c r="I1678" i="20"/>
  <c r="I1679" i="20"/>
  <c r="I1680" i="20"/>
  <c r="I1681" i="20"/>
  <c r="I1682" i="20"/>
  <c r="I1683" i="20"/>
  <c r="I1684" i="20"/>
  <c r="I1685" i="20"/>
  <c r="I1686" i="20"/>
  <c r="I1687" i="20"/>
  <c r="I1688" i="20"/>
  <c r="I1689" i="20"/>
  <c r="I1690" i="20"/>
  <c r="I1691" i="20"/>
  <c r="I1692" i="20"/>
  <c r="I1693" i="20"/>
  <c r="I1694" i="20"/>
  <c r="I1695" i="20"/>
  <c r="I1696" i="20"/>
  <c r="I1697" i="20"/>
  <c r="I1698" i="20"/>
  <c r="I1699" i="20"/>
  <c r="I1700" i="20"/>
  <c r="I1701" i="20"/>
  <c r="I1702" i="20"/>
  <c r="I1703" i="20"/>
  <c r="I1704" i="20"/>
  <c r="I1705" i="20"/>
  <c r="I1706" i="20"/>
  <c r="I1707" i="20"/>
  <c r="I1708" i="20"/>
  <c r="I1709" i="20"/>
  <c r="I1710" i="20"/>
  <c r="I1711" i="20"/>
  <c r="I1712" i="20"/>
  <c r="I1713" i="20"/>
  <c r="I1714" i="20"/>
  <c r="I1715" i="20"/>
  <c r="I1716" i="20"/>
  <c r="I1717" i="20"/>
  <c r="I1718" i="20"/>
  <c r="I1719" i="20"/>
  <c r="I1720" i="20"/>
  <c r="I1721" i="20"/>
  <c r="I1722" i="20"/>
  <c r="I1723" i="20"/>
  <c r="I1724" i="20"/>
  <c r="I1725" i="20"/>
  <c r="I1726" i="20"/>
  <c r="I1727" i="20"/>
  <c r="I1728" i="20"/>
  <c r="I1729" i="20"/>
  <c r="I1730" i="20"/>
  <c r="I1731" i="20"/>
  <c r="I1732" i="20"/>
  <c r="I1733" i="20"/>
  <c r="I1734" i="20"/>
  <c r="I1735" i="20"/>
  <c r="I1736" i="20"/>
  <c r="I1737" i="20"/>
  <c r="I1738" i="20"/>
  <c r="I1739" i="20"/>
  <c r="I1740" i="20"/>
  <c r="I1741" i="20"/>
  <c r="I1742" i="20"/>
  <c r="I1743" i="20"/>
  <c r="I1744" i="20"/>
  <c r="I1745" i="20"/>
  <c r="I1746" i="20"/>
  <c r="I1747" i="20"/>
  <c r="I1748" i="20"/>
  <c r="I1749" i="20"/>
  <c r="I1750" i="20"/>
  <c r="I1751" i="20"/>
  <c r="I1752" i="20"/>
  <c r="I1753" i="20"/>
  <c r="I1754" i="20"/>
  <c r="I1755" i="20"/>
  <c r="I1756" i="20"/>
  <c r="I1757" i="20"/>
  <c r="I1758" i="20"/>
  <c r="I1759" i="20"/>
  <c r="I1760" i="20"/>
  <c r="I1761" i="20"/>
  <c r="I1762" i="20"/>
  <c r="I1763" i="20"/>
  <c r="I1764" i="20"/>
  <c r="I1765" i="20"/>
  <c r="I1766" i="20"/>
  <c r="I1767" i="20"/>
  <c r="I1768" i="20"/>
  <c r="I1769" i="20"/>
  <c r="I1770" i="20"/>
  <c r="I1771" i="20"/>
  <c r="I1772" i="20"/>
  <c r="I1773" i="20"/>
  <c r="I1774" i="20"/>
  <c r="I1775" i="20"/>
  <c r="I1776" i="20"/>
  <c r="I1777" i="20"/>
  <c r="I1778" i="20"/>
  <c r="I1779" i="20"/>
  <c r="I1780" i="20"/>
  <c r="I1781" i="20"/>
  <c r="I1782" i="20"/>
  <c r="I1783" i="20"/>
  <c r="I1784" i="20"/>
  <c r="I1785" i="20"/>
  <c r="I1786" i="20"/>
  <c r="I1787" i="20"/>
  <c r="I1788" i="20"/>
  <c r="I1789" i="20"/>
  <c r="I1790" i="20"/>
  <c r="I1791" i="20"/>
  <c r="I1792" i="20"/>
  <c r="I1793" i="20"/>
  <c r="I1794" i="20"/>
  <c r="I1795" i="20"/>
  <c r="I1796" i="20"/>
  <c r="I1797" i="20"/>
  <c r="I1798" i="20"/>
  <c r="I1799" i="20"/>
  <c r="I1800" i="20"/>
  <c r="I1801" i="20"/>
  <c r="I1802" i="20"/>
  <c r="I1803" i="20"/>
  <c r="I1804" i="20"/>
  <c r="I1805" i="20"/>
  <c r="I1806" i="20"/>
  <c r="I1807" i="20"/>
  <c r="I1808" i="20"/>
  <c r="I1809" i="20"/>
  <c r="I1810" i="20"/>
  <c r="I1811" i="20"/>
  <c r="I1812" i="20"/>
  <c r="I1813" i="20"/>
  <c r="I1814" i="20"/>
  <c r="I1815" i="20"/>
  <c r="I1816" i="20"/>
  <c r="I1817" i="20"/>
  <c r="I1818" i="20"/>
  <c r="I1819" i="20"/>
  <c r="I1820" i="20"/>
  <c r="I1821" i="20"/>
  <c r="I1822" i="20"/>
  <c r="I1823" i="20"/>
  <c r="I1824" i="20"/>
  <c r="I1825" i="20"/>
  <c r="I1826" i="20"/>
  <c r="I1827" i="20"/>
  <c r="I1828" i="20"/>
  <c r="I1829" i="20"/>
  <c r="I1830" i="20"/>
  <c r="I1831" i="20"/>
  <c r="I1832" i="20"/>
  <c r="I1833" i="20"/>
  <c r="I1834" i="20"/>
  <c r="I1835" i="20"/>
  <c r="I1836" i="20"/>
  <c r="I1837" i="20"/>
  <c r="I1838" i="20"/>
  <c r="I1839" i="20"/>
  <c r="I1840" i="20"/>
  <c r="I1841" i="20"/>
  <c r="I1842" i="20"/>
  <c r="I1843" i="20"/>
  <c r="I1844" i="20"/>
  <c r="I1845" i="20"/>
  <c r="I1846" i="20"/>
  <c r="I1847" i="20"/>
  <c r="I1848" i="20"/>
  <c r="I1849" i="20"/>
  <c r="I1850" i="20"/>
  <c r="I1851" i="20"/>
  <c r="I1852" i="20"/>
  <c r="I1853" i="20"/>
  <c r="I1854" i="20"/>
  <c r="I1855" i="20"/>
  <c r="I1856" i="20"/>
  <c r="I1857" i="20"/>
  <c r="I1858" i="20"/>
  <c r="I1859" i="20"/>
  <c r="I1860" i="20"/>
  <c r="I1861" i="20"/>
  <c r="I1862" i="20"/>
  <c r="I1863" i="20"/>
  <c r="I1864" i="20"/>
  <c r="I1865" i="20"/>
  <c r="I1866" i="20"/>
  <c r="I1867" i="20"/>
  <c r="I1868" i="20"/>
  <c r="I1869" i="20"/>
  <c r="I1870" i="20"/>
  <c r="I1871" i="20"/>
  <c r="I1872" i="20"/>
  <c r="I1873" i="20"/>
  <c r="I1874" i="20"/>
  <c r="I1875" i="20"/>
  <c r="I1876" i="20"/>
  <c r="I1877" i="20"/>
  <c r="I1878" i="20"/>
  <c r="I1879" i="20"/>
  <c r="I1880" i="20"/>
  <c r="K95" i="20" s="1" a="1"/>
  <c r="K95" i="20" s="1"/>
  <c r="I1881" i="20"/>
  <c r="I1882" i="20"/>
  <c r="I1883" i="20"/>
  <c r="I1884" i="20"/>
  <c r="I1885" i="20"/>
  <c r="I1886" i="20"/>
  <c r="I1887" i="20"/>
  <c r="I1888" i="20"/>
  <c r="I1889" i="20"/>
  <c r="I1890" i="20"/>
  <c r="I1891" i="20"/>
  <c r="I1892" i="20"/>
  <c r="I1893" i="20"/>
  <c r="I1894" i="20"/>
  <c r="I1895" i="20"/>
  <c r="I1896" i="20"/>
  <c r="I1897" i="20"/>
  <c r="I1898" i="20"/>
  <c r="I1899" i="20"/>
  <c r="I1900" i="20"/>
  <c r="I1901" i="20"/>
  <c r="I1902" i="20"/>
  <c r="I1903" i="20"/>
  <c r="I1904" i="20"/>
  <c r="I1905" i="20"/>
  <c r="I1906" i="20"/>
  <c r="I1907" i="20"/>
  <c r="I1908" i="20"/>
  <c r="I1909" i="20"/>
  <c r="I1910" i="20"/>
  <c r="I1911" i="20"/>
  <c r="I1912" i="20"/>
  <c r="I1913" i="20"/>
  <c r="I1914" i="20"/>
  <c r="I1915" i="20"/>
  <c r="I1916" i="20"/>
  <c r="I1917" i="20"/>
  <c r="I1918" i="20"/>
  <c r="I1919" i="20"/>
  <c r="I1920" i="20"/>
  <c r="I1921" i="20"/>
  <c r="I1922" i="20"/>
  <c r="I1923" i="20"/>
  <c r="I1924" i="20"/>
  <c r="I1925" i="20"/>
  <c r="I1926" i="20"/>
  <c r="I1927" i="20"/>
  <c r="I1928" i="20"/>
  <c r="I1929" i="20"/>
  <c r="I1930" i="20"/>
  <c r="I1931" i="20"/>
  <c r="I1932" i="20"/>
  <c r="I1933" i="20"/>
  <c r="I1934" i="20"/>
  <c r="I1935" i="20"/>
  <c r="I1936" i="20"/>
  <c r="I1937" i="20"/>
  <c r="I1938" i="20"/>
  <c r="I1939" i="20"/>
  <c r="I1940" i="20"/>
  <c r="I1941" i="20"/>
  <c r="I1942" i="20"/>
  <c r="I1943" i="20"/>
  <c r="I1944" i="20"/>
  <c r="I1945" i="20"/>
  <c r="I1946" i="20"/>
  <c r="I1947" i="20"/>
  <c r="I1948" i="20"/>
  <c r="I1949" i="20"/>
  <c r="I1950" i="20"/>
  <c r="I1951" i="20"/>
  <c r="I1952" i="20"/>
  <c r="I1953" i="20"/>
  <c r="I1954" i="20"/>
  <c r="I1955" i="20"/>
  <c r="I1956" i="20"/>
  <c r="I1957" i="20"/>
  <c r="I1958" i="20"/>
  <c r="I1959" i="20"/>
  <c r="I1960" i="20"/>
  <c r="I1961" i="20"/>
  <c r="I1962" i="20"/>
  <c r="I1963" i="20"/>
  <c r="I1964" i="20"/>
  <c r="I1965" i="20"/>
  <c r="I1966" i="20"/>
  <c r="I1967" i="20"/>
  <c r="I1968" i="20"/>
  <c r="I1969" i="20"/>
  <c r="I1970" i="20"/>
  <c r="I1971" i="20"/>
  <c r="I1972" i="20"/>
  <c r="I1973" i="20"/>
  <c r="I1974" i="20"/>
  <c r="I1975" i="20"/>
  <c r="I1976" i="20"/>
  <c r="I1977" i="20"/>
  <c r="I1978" i="20"/>
  <c r="I1979" i="20"/>
  <c r="I1980" i="20"/>
  <c r="I1981" i="20"/>
  <c r="I1982" i="20"/>
  <c r="I1983" i="20"/>
  <c r="I1984" i="20"/>
  <c r="I1985" i="20"/>
  <c r="I1986" i="20"/>
  <c r="I1987" i="20"/>
  <c r="I1988" i="20"/>
  <c r="I1989" i="20"/>
  <c r="I1990" i="20"/>
  <c r="I1991" i="20"/>
  <c r="I1992" i="20"/>
  <c r="I1993" i="20"/>
  <c r="I1994" i="20"/>
  <c r="I1995" i="20"/>
  <c r="I1996" i="20"/>
  <c r="I1997" i="20"/>
  <c r="I1998" i="20"/>
  <c r="I1999" i="20"/>
  <c r="I2000" i="20"/>
  <c r="I2001" i="20"/>
  <c r="I2002" i="20"/>
  <c r="I2003" i="20"/>
  <c r="I2004" i="20"/>
  <c r="I2005" i="20"/>
  <c r="I2006" i="20"/>
  <c r="I2007" i="20"/>
  <c r="I2008" i="20"/>
  <c r="I2009" i="20"/>
  <c r="I2010" i="20"/>
  <c r="I2011" i="20"/>
  <c r="I2012" i="20"/>
  <c r="I2013" i="20"/>
  <c r="I2014" i="20"/>
  <c r="I2015" i="20"/>
  <c r="I2016" i="20"/>
  <c r="I2017" i="20"/>
  <c r="I2018" i="20"/>
  <c r="I2019" i="20"/>
  <c r="I2020" i="20"/>
  <c r="I2021" i="20"/>
  <c r="I2022" i="20"/>
  <c r="I2023" i="20"/>
  <c r="I2024" i="20"/>
  <c r="I2025" i="20"/>
  <c r="I2026" i="20"/>
  <c r="I2027" i="20"/>
  <c r="I2028" i="20"/>
  <c r="I2029" i="20"/>
  <c r="I2030" i="20"/>
  <c r="I2031" i="20"/>
  <c r="I2032" i="20"/>
  <c r="I2033" i="20"/>
  <c r="I2034" i="20"/>
  <c r="I2035" i="20"/>
  <c r="I2036" i="20"/>
  <c r="I2037" i="20"/>
  <c r="I2038" i="20"/>
  <c r="I2039" i="20"/>
  <c r="I2040" i="20"/>
  <c r="I2041" i="20"/>
  <c r="I2042" i="20"/>
  <c r="I2043" i="20"/>
  <c r="I2044" i="20"/>
  <c r="I2045" i="20"/>
  <c r="I2046" i="20"/>
  <c r="I2047" i="20"/>
  <c r="I2048" i="20"/>
  <c r="I2049" i="20"/>
  <c r="I2050" i="20"/>
  <c r="I2051" i="20"/>
  <c r="I2052" i="20"/>
  <c r="I2053" i="20"/>
  <c r="I2054" i="20"/>
  <c r="I2055" i="20"/>
  <c r="I2056" i="20"/>
  <c r="I2057" i="20"/>
  <c r="I2058" i="20"/>
  <c r="I2059" i="20"/>
  <c r="I2060" i="20"/>
  <c r="I2061" i="20"/>
  <c r="I2062" i="20"/>
  <c r="I2063" i="20"/>
  <c r="I2064" i="20"/>
  <c r="I2065" i="20"/>
  <c r="I2066" i="20"/>
  <c r="I2067" i="20"/>
  <c r="I2068" i="20"/>
  <c r="I2069" i="20"/>
  <c r="I2070" i="20"/>
  <c r="I2071" i="20"/>
  <c r="I2072" i="20"/>
  <c r="I2073" i="20"/>
  <c r="I2074" i="20"/>
  <c r="I2075" i="20"/>
  <c r="I2076" i="20"/>
  <c r="I2077" i="20"/>
  <c r="I2078" i="20"/>
  <c r="I2079" i="20"/>
  <c r="I2080" i="20"/>
  <c r="I2081" i="20"/>
  <c r="I2082" i="20"/>
  <c r="I2083" i="20"/>
  <c r="I2084" i="20"/>
  <c r="I2085" i="20"/>
  <c r="I2086" i="20"/>
  <c r="I2087" i="20"/>
  <c r="I2088" i="20"/>
  <c r="I2089" i="20"/>
  <c r="I2090" i="20"/>
  <c r="I2091" i="20"/>
  <c r="I2092" i="20"/>
  <c r="I2093" i="20"/>
  <c r="I2094" i="20"/>
  <c r="I2095" i="20"/>
  <c r="I2096" i="20"/>
  <c r="I2097" i="20"/>
  <c r="I2098" i="20"/>
  <c r="I2099" i="20"/>
  <c r="I2100" i="20"/>
  <c r="I2101" i="20"/>
  <c r="I2102" i="20"/>
  <c r="I2103" i="20"/>
  <c r="I2104" i="20"/>
  <c r="I2105" i="20"/>
  <c r="I2106" i="20"/>
  <c r="I2107" i="20"/>
  <c r="I2108" i="20"/>
  <c r="I2109" i="20"/>
  <c r="I2110" i="20"/>
  <c r="I2111" i="20"/>
  <c r="I2112" i="20"/>
  <c r="I2113" i="20"/>
  <c r="I2114" i="20"/>
  <c r="I2115" i="20"/>
  <c r="I2116" i="20"/>
  <c r="I2117" i="20"/>
  <c r="I2118" i="20"/>
  <c r="I2119" i="20"/>
  <c r="I2120" i="20"/>
  <c r="I2121" i="20"/>
  <c r="I2122" i="20"/>
  <c r="I2123" i="20"/>
  <c r="I2124" i="20"/>
  <c r="I2125" i="20"/>
  <c r="I2126" i="20"/>
  <c r="I2127" i="20"/>
  <c r="I2128" i="20"/>
  <c r="I2129" i="20"/>
  <c r="I2130" i="20"/>
  <c r="I2131" i="20"/>
  <c r="I2132" i="20"/>
  <c r="I2133" i="20"/>
  <c r="I2134" i="20"/>
  <c r="I2135" i="20"/>
  <c r="I2136" i="20"/>
  <c r="I2137" i="20"/>
  <c r="I2138" i="20"/>
  <c r="I2139" i="20"/>
  <c r="I2140" i="20"/>
  <c r="I2141" i="20"/>
  <c r="I2142" i="20"/>
  <c r="I2143" i="20"/>
  <c r="I2144" i="20"/>
  <c r="I2145" i="20"/>
  <c r="I2146" i="20"/>
  <c r="I2147" i="20"/>
  <c r="I2148" i="20"/>
  <c r="I2149" i="20"/>
  <c r="I2150" i="20"/>
  <c r="I2151" i="20"/>
  <c r="I2152" i="20"/>
  <c r="I2153" i="20"/>
  <c r="I2154" i="20"/>
  <c r="I2155" i="20"/>
  <c r="I2156" i="20"/>
  <c r="I2157" i="20"/>
  <c r="I2158" i="20"/>
  <c r="I2159" i="20"/>
  <c r="I2160" i="20"/>
  <c r="I2161" i="20"/>
  <c r="I2162" i="20"/>
  <c r="I2163" i="20"/>
  <c r="I2164" i="20"/>
  <c r="I2165" i="20"/>
  <c r="I2166" i="20"/>
  <c r="I2167" i="20"/>
  <c r="I2168" i="20"/>
  <c r="I2169" i="20"/>
  <c r="I2170" i="20"/>
  <c r="I2171" i="20"/>
  <c r="I2172" i="20"/>
  <c r="I2173" i="20"/>
  <c r="I2174" i="20"/>
  <c r="I2175" i="20"/>
  <c r="I2176" i="20"/>
  <c r="K99" i="20" s="1" a="1"/>
  <c r="K99" i="20" s="1"/>
  <c r="I2177" i="20"/>
  <c r="I2178" i="20"/>
  <c r="I2179" i="20"/>
  <c r="I2180" i="20"/>
  <c r="I2181" i="20"/>
  <c r="I2182" i="20"/>
  <c r="I2183" i="20"/>
  <c r="I2184" i="20"/>
  <c r="I2185" i="20"/>
  <c r="I2186" i="20"/>
  <c r="I2187" i="20"/>
  <c r="I2188" i="20"/>
  <c r="I2189" i="20"/>
  <c r="I2190" i="20"/>
  <c r="I2191" i="20"/>
  <c r="I2192" i="20"/>
  <c r="I2193" i="20"/>
  <c r="I2194" i="20"/>
  <c r="I2195" i="20"/>
  <c r="I2196" i="20"/>
  <c r="I2197" i="20"/>
  <c r="I2198" i="20"/>
  <c r="I2199" i="20"/>
  <c r="I2200" i="20"/>
  <c r="I2201" i="20"/>
  <c r="I2202" i="20"/>
  <c r="I2203" i="20"/>
  <c r="I2204" i="20"/>
  <c r="I2205" i="20"/>
  <c r="I2206" i="20"/>
  <c r="I2207" i="20"/>
  <c r="I2208" i="20"/>
  <c r="I2209" i="20"/>
  <c r="I2210" i="20"/>
  <c r="I2211" i="20"/>
  <c r="I2212" i="20"/>
  <c r="I2213" i="20"/>
  <c r="I2214" i="20"/>
  <c r="I2215" i="20"/>
  <c r="I2216" i="20"/>
  <c r="I2217" i="20"/>
  <c r="I2218" i="20"/>
  <c r="I2219" i="20"/>
  <c r="I2220" i="20"/>
  <c r="I2221" i="20"/>
  <c r="I2222" i="20"/>
  <c r="I2223" i="20"/>
  <c r="I2224" i="20"/>
  <c r="I2225" i="20"/>
  <c r="I2226" i="20"/>
  <c r="I2227" i="20"/>
  <c r="I2228" i="20"/>
  <c r="I2229" i="20"/>
  <c r="I2230" i="20"/>
  <c r="I2231" i="20"/>
  <c r="I2232" i="20"/>
  <c r="I2233" i="20"/>
  <c r="I2234" i="20"/>
  <c r="I2235" i="20"/>
  <c r="I2236" i="20"/>
  <c r="I2237" i="20"/>
  <c r="I2238" i="20"/>
  <c r="I2239" i="20"/>
  <c r="I2240" i="20"/>
  <c r="I2241" i="20"/>
  <c r="I2242" i="20"/>
  <c r="I2243" i="20"/>
  <c r="I2244" i="20"/>
  <c r="I2245" i="20"/>
  <c r="I2246" i="20"/>
  <c r="I2247" i="20"/>
  <c r="I2248" i="20"/>
  <c r="I2249" i="20"/>
  <c r="I2250" i="20"/>
  <c r="I2251" i="20"/>
  <c r="I2252" i="20"/>
  <c r="I2253" i="20"/>
  <c r="I2254" i="20"/>
  <c r="I2255" i="20"/>
  <c r="I2256" i="20"/>
  <c r="I2257" i="20"/>
  <c r="I2258" i="20"/>
  <c r="I2259" i="20"/>
  <c r="I2260" i="20"/>
  <c r="I2261" i="20"/>
  <c r="I2262" i="20"/>
  <c r="I2263" i="20"/>
  <c r="I2264" i="20"/>
  <c r="I2265" i="20"/>
  <c r="I2266" i="20"/>
  <c r="I2267" i="20"/>
  <c r="I2268" i="20"/>
  <c r="I2269" i="20"/>
  <c r="I2270" i="20"/>
  <c r="I2271" i="20"/>
  <c r="I2272" i="20"/>
  <c r="I2273" i="20"/>
  <c r="I2274" i="20"/>
  <c r="I2275" i="20"/>
  <c r="I2276" i="20"/>
  <c r="I2277" i="20"/>
  <c r="I2278" i="20"/>
  <c r="I2279" i="20"/>
  <c r="I2280" i="20"/>
  <c r="I2281" i="20"/>
  <c r="I2282" i="20"/>
  <c r="I2283" i="20"/>
  <c r="I2284" i="20"/>
  <c r="I2285" i="20"/>
  <c r="I2286" i="20"/>
  <c r="I2287" i="20"/>
  <c r="I2288" i="20"/>
  <c r="I2289" i="20"/>
  <c r="I2290" i="20"/>
  <c r="I2291" i="20"/>
  <c r="I2292" i="20"/>
  <c r="I2293" i="20"/>
  <c r="I2294" i="20"/>
  <c r="I2295" i="20"/>
  <c r="I2296" i="20"/>
  <c r="I2297" i="20"/>
  <c r="I2298" i="20"/>
  <c r="I2299" i="20"/>
  <c r="I2300" i="20"/>
  <c r="I2301" i="20"/>
  <c r="I2302" i="20"/>
  <c r="I2303" i="20"/>
  <c r="I2304" i="20"/>
  <c r="I2305" i="20"/>
  <c r="I2306" i="20"/>
  <c r="I2307" i="20"/>
  <c r="I2308" i="20"/>
  <c r="I2309" i="20"/>
  <c r="I2310" i="20"/>
  <c r="I2311" i="20"/>
  <c r="I2312" i="20"/>
  <c r="I2313" i="20"/>
  <c r="I2314" i="20"/>
  <c r="I2315" i="20"/>
  <c r="I2316" i="20"/>
  <c r="I2317" i="20"/>
  <c r="I2318" i="20"/>
  <c r="I2319" i="20"/>
  <c r="I2320" i="20"/>
  <c r="I2321" i="20"/>
  <c r="I2322" i="20"/>
  <c r="I2323" i="20"/>
  <c r="I2324" i="20"/>
  <c r="I2325" i="20"/>
  <c r="I2326" i="20"/>
  <c r="I2327" i="20"/>
  <c r="I2328" i="20"/>
  <c r="I2329" i="20"/>
  <c r="I2330" i="20"/>
  <c r="I2331" i="20"/>
  <c r="I2332" i="20"/>
  <c r="I2333" i="20"/>
  <c r="I2334" i="20"/>
  <c r="I2335" i="20"/>
  <c r="I2336" i="20"/>
  <c r="I2337" i="20"/>
  <c r="I2338" i="20"/>
  <c r="I2339" i="20"/>
  <c r="I2340" i="20"/>
  <c r="I2341" i="20"/>
  <c r="I2342" i="20"/>
  <c r="I2343" i="20"/>
  <c r="I2344" i="20"/>
  <c r="I2345" i="20"/>
  <c r="I2346" i="20"/>
  <c r="I2347" i="20"/>
  <c r="I2348" i="20"/>
  <c r="I2349" i="20"/>
  <c r="I2350" i="20"/>
  <c r="I2351" i="20"/>
  <c r="I2352" i="20"/>
  <c r="I2353" i="20"/>
  <c r="I2354" i="20"/>
  <c r="I2355" i="20"/>
  <c r="I2356" i="20"/>
  <c r="I2357" i="20"/>
  <c r="I2358" i="20"/>
  <c r="I2359" i="20"/>
  <c r="I2360" i="20"/>
  <c r="I2361" i="20"/>
  <c r="I2362" i="20"/>
  <c r="I2363" i="20"/>
  <c r="I2364" i="20"/>
  <c r="I2365" i="20"/>
  <c r="I2366" i="20"/>
  <c r="I2367" i="20"/>
  <c r="I2368" i="20"/>
  <c r="I2369" i="20"/>
  <c r="I2370" i="20"/>
  <c r="I2371" i="20"/>
  <c r="I2372" i="20"/>
  <c r="I2373" i="20"/>
  <c r="I2374" i="20"/>
  <c r="I2375" i="20"/>
  <c r="I2376" i="20"/>
  <c r="I2377" i="20"/>
  <c r="I2378" i="20"/>
  <c r="I2379" i="20"/>
  <c r="I2380" i="20"/>
  <c r="I2381" i="20"/>
  <c r="I2382" i="20"/>
  <c r="I2383" i="20"/>
  <c r="I2384" i="20"/>
  <c r="I2385" i="20"/>
  <c r="I2386" i="20"/>
  <c r="I2387" i="20"/>
  <c r="I2388" i="20"/>
  <c r="I2389" i="20"/>
  <c r="I2390" i="20"/>
  <c r="I2391" i="20"/>
  <c r="I2392" i="20"/>
  <c r="I2393" i="20"/>
  <c r="I2394" i="20"/>
  <c r="I2395" i="20"/>
  <c r="I2396" i="20"/>
  <c r="I2397" i="20"/>
  <c r="I2398" i="20"/>
  <c r="I2399" i="20"/>
  <c r="I2400" i="20"/>
  <c r="I2401" i="20"/>
  <c r="I2402" i="20"/>
  <c r="I2403" i="20"/>
  <c r="I2404" i="20"/>
  <c r="I2405" i="20"/>
  <c r="I2406" i="20"/>
  <c r="I2407" i="20"/>
  <c r="I2408" i="20"/>
  <c r="I2409" i="20"/>
  <c r="I2410" i="20"/>
  <c r="I2411" i="20"/>
  <c r="I2412" i="20"/>
  <c r="I2413" i="20"/>
  <c r="I2414" i="20"/>
  <c r="I2415" i="20"/>
  <c r="I2416" i="20"/>
  <c r="I2417" i="20"/>
  <c r="I2418" i="20"/>
  <c r="I2419" i="20"/>
  <c r="I2420" i="20"/>
  <c r="I2421" i="20"/>
  <c r="I2422" i="20"/>
  <c r="I2423" i="20"/>
  <c r="I2424" i="20"/>
  <c r="I2425" i="20"/>
  <c r="I2426" i="20"/>
  <c r="I2427" i="20"/>
  <c r="I2428" i="20"/>
  <c r="I2429" i="20"/>
  <c r="I2430" i="20"/>
  <c r="I2431" i="20"/>
  <c r="I2432" i="20"/>
  <c r="I2433" i="20"/>
  <c r="I2434" i="20"/>
  <c r="I2435" i="20"/>
  <c r="I2436" i="20"/>
  <c r="I2437" i="20"/>
  <c r="I2438" i="20"/>
  <c r="I2439" i="20"/>
  <c r="I2440" i="20"/>
  <c r="I2441" i="20"/>
  <c r="I2442" i="20"/>
  <c r="I2443" i="20"/>
  <c r="I2444" i="20"/>
  <c r="I2445" i="20"/>
  <c r="I2446" i="20"/>
  <c r="I2447" i="20"/>
  <c r="I2448" i="20"/>
  <c r="I2449" i="20"/>
  <c r="I2450" i="20"/>
  <c r="I2451" i="20"/>
  <c r="I2452" i="20"/>
  <c r="I2453" i="20"/>
  <c r="I2454" i="20"/>
  <c r="I2455" i="20"/>
  <c r="I2456" i="20"/>
  <c r="I2457" i="20"/>
  <c r="I2458" i="20"/>
  <c r="I2459" i="20"/>
  <c r="I2460" i="20"/>
  <c r="I2461" i="20"/>
  <c r="I2462" i="20"/>
  <c r="I2463" i="20"/>
  <c r="I2464" i="20"/>
  <c r="I2465" i="20"/>
  <c r="I2466" i="20"/>
  <c r="I2467" i="20"/>
  <c r="I2468" i="20"/>
  <c r="I2469" i="20"/>
  <c r="I2470" i="20"/>
  <c r="I2471" i="20"/>
  <c r="I2472" i="20"/>
  <c r="I2473" i="20"/>
  <c r="I2474" i="20"/>
  <c r="I2475" i="20"/>
  <c r="I2476" i="20"/>
  <c r="I2477" i="20"/>
  <c r="I2478" i="20"/>
  <c r="I2479" i="20"/>
  <c r="I2480" i="20"/>
  <c r="I2481" i="20"/>
  <c r="I2482" i="20"/>
  <c r="I2483" i="20"/>
  <c r="I2484" i="20"/>
  <c r="I2485" i="20"/>
  <c r="I2486" i="20"/>
  <c r="I2487" i="20"/>
  <c r="I2488" i="20"/>
  <c r="I2489" i="20"/>
  <c r="I2490" i="20"/>
  <c r="I2491" i="20"/>
  <c r="I2492" i="20"/>
  <c r="I2493" i="20"/>
  <c r="I2494" i="20"/>
  <c r="I2495" i="20"/>
  <c r="I2496" i="20"/>
  <c r="I2497" i="20"/>
  <c r="I2498" i="20"/>
  <c r="I2499" i="20"/>
  <c r="I2500" i="20"/>
  <c r="I2501" i="20"/>
  <c r="I2502" i="20"/>
  <c r="I2503" i="20"/>
  <c r="I2504" i="20"/>
  <c r="I2505" i="20"/>
  <c r="I2506" i="20"/>
  <c r="I2507" i="20"/>
  <c r="I2508" i="20"/>
  <c r="I2509" i="20"/>
  <c r="I2510" i="20"/>
  <c r="I2511" i="20"/>
  <c r="I2512" i="20"/>
  <c r="I2513" i="20"/>
  <c r="I2514" i="20"/>
  <c r="I2515" i="20"/>
  <c r="I2516" i="20"/>
  <c r="I2517" i="20"/>
  <c r="I2518" i="20"/>
  <c r="I2519" i="20"/>
  <c r="I2520" i="20"/>
  <c r="I2521" i="20"/>
  <c r="I2522" i="20"/>
  <c r="I2523" i="20"/>
  <c r="I2524" i="20"/>
  <c r="I2525" i="20"/>
  <c r="I2526" i="20"/>
  <c r="I2527" i="20"/>
  <c r="I2528" i="20"/>
  <c r="I2529" i="20"/>
  <c r="I2530" i="20"/>
  <c r="I2531" i="20"/>
  <c r="I2532" i="20"/>
  <c r="I2533" i="20"/>
  <c r="I2534" i="20"/>
  <c r="I2535" i="20"/>
  <c r="I2536" i="20"/>
  <c r="I2537" i="20"/>
  <c r="I2538" i="20"/>
  <c r="I2539" i="20"/>
  <c r="I2540" i="20"/>
  <c r="I2541" i="20"/>
  <c r="I2542" i="20"/>
  <c r="I2543" i="20"/>
  <c r="I2544" i="20"/>
  <c r="I2545" i="20"/>
  <c r="I2546" i="20"/>
  <c r="I2547" i="20"/>
  <c r="I2548" i="20"/>
  <c r="I2549" i="20"/>
  <c r="I2550" i="20"/>
  <c r="I2551" i="20"/>
  <c r="I2552" i="20"/>
  <c r="I2553" i="20"/>
  <c r="I2554" i="20"/>
  <c r="I2555" i="20"/>
  <c r="I2556" i="20"/>
  <c r="I2557" i="20"/>
  <c r="I2558" i="20"/>
  <c r="I2559" i="20"/>
  <c r="I2560" i="20"/>
  <c r="I2561" i="20"/>
  <c r="I2562" i="20"/>
  <c r="I2563" i="20"/>
  <c r="I2564" i="20"/>
  <c r="I2565" i="20"/>
  <c r="I2566" i="20"/>
  <c r="I2567" i="20"/>
  <c r="I2568" i="20"/>
  <c r="I2569" i="20"/>
  <c r="I2570" i="20"/>
  <c r="I2571" i="20"/>
  <c r="I2572" i="20"/>
  <c r="I2573" i="20"/>
  <c r="I2574" i="20"/>
  <c r="I2575" i="20"/>
  <c r="I2576" i="20"/>
  <c r="I2577" i="20"/>
  <c r="I2578" i="20"/>
  <c r="I2579" i="20"/>
  <c r="I2580" i="20"/>
  <c r="I2581" i="20"/>
  <c r="I2582" i="20"/>
  <c r="I2583" i="20"/>
  <c r="I2584" i="20"/>
  <c r="I2585" i="20"/>
  <c r="I2586" i="20"/>
  <c r="I2587" i="20"/>
  <c r="I2588" i="20"/>
  <c r="I2589" i="20"/>
  <c r="I2590" i="20"/>
  <c r="I2591" i="20"/>
  <c r="I2592" i="20"/>
  <c r="I2593" i="20"/>
  <c r="I2594" i="20"/>
  <c r="I2595" i="20"/>
  <c r="I2596" i="20"/>
  <c r="I2597" i="20"/>
  <c r="I2598" i="20"/>
  <c r="I2599" i="20"/>
  <c r="I2600" i="20"/>
  <c r="I2601" i="20"/>
  <c r="I2602" i="20"/>
  <c r="I2603" i="20"/>
  <c r="I2604" i="20"/>
  <c r="I2605" i="20"/>
  <c r="I2606" i="20"/>
  <c r="I2607" i="20"/>
  <c r="I2608" i="20"/>
  <c r="I2609" i="20"/>
  <c r="I2610" i="20"/>
  <c r="I2611" i="20"/>
  <c r="I2612" i="20"/>
  <c r="I2613" i="20"/>
  <c r="I2614" i="20"/>
  <c r="I2615" i="20"/>
  <c r="I2616" i="20"/>
  <c r="I2617" i="20"/>
  <c r="I2618" i="20"/>
  <c r="I2619" i="20"/>
  <c r="I2620" i="20"/>
  <c r="I2621" i="20"/>
  <c r="I2622" i="20"/>
  <c r="I2623" i="20"/>
  <c r="I2624" i="20"/>
  <c r="I2625" i="20"/>
  <c r="I2626" i="20"/>
  <c r="I2627" i="20"/>
  <c r="I2628" i="20"/>
  <c r="I2629" i="20"/>
  <c r="I2630" i="20"/>
  <c r="I2631" i="20"/>
  <c r="I2632" i="20"/>
  <c r="I2633" i="20"/>
  <c r="I2634" i="20"/>
  <c r="I2635" i="20"/>
  <c r="I2636" i="20"/>
  <c r="I2637" i="20"/>
  <c r="I2638" i="20"/>
  <c r="I2639" i="20"/>
  <c r="I2640" i="20"/>
  <c r="I2641" i="20"/>
  <c r="I2642" i="20"/>
  <c r="I2643" i="20"/>
  <c r="I2644" i="20"/>
  <c r="I2645" i="20"/>
  <c r="I2646" i="20"/>
  <c r="I2647" i="20"/>
  <c r="I2648" i="20"/>
  <c r="I2649" i="20"/>
  <c r="I2650" i="20"/>
  <c r="I2651" i="20"/>
  <c r="J2" i="20" a="1"/>
  <c r="J2" i="20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/>
  <c r="J11" i="20" a="1"/>
  <c r="J11" i="20"/>
  <c r="J12" i="20" a="1"/>
  <c r="J12" i="20" s="1"/>
  <c r="J13" i="20" a="1"/>
  <c r="J13" i="20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/>
  <c r="J20" i="20" a="1"/>
  <c r="J20" i="20" s="1"/>
  <c r="J21" i="20" a="1"/>
  <c r="J21" i="20" s="1"/>
  <c r="J22" i="20" a="1"/>
  <c r="J22" i="20"/>
  <c r="J23" i="20" a="1"/>
  <c r="J23" i="20" s="1"/>
  <c r="J24" i="20" a="1"/>
  <c r="J24" i="20" s="1"/>
  <c r="J25" i="20" a="1"/>
  <c r="J25" i="20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/>
  <c r="J32" i="20" a="1"/>
  <c r="J32" i="20" s="1"/>
  <c r="J33" i="20" a="1"/>
  <c r="J33" i="20"/>
  <c r="J34" i="20" a="1"/>
  <c r="J34" i="20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/>
  <c r="J43" i="20" a="1"/>
  <c r="J43" i="20"/>
  <c r="J44" i="20" a="1"/>
  <c r="J44" i="20" s="1"/>
  <c r="J45" i="20" a="1"/>
  <c r="J45" i="20"/>
  <c r="J46" i="20" a="1"/>
  <c r="J46" i="20" s="1"/>
  <c r="J47" i="20" a="1"/>
  <c r="J47" i="20" s="1"/>
  <c r="J48" i="20" a="1"/>
  <c r="J48" i="20" s="1"/>
  <c r="J49" i="20" a="1"/>
  <c r="J49" i="20"/>
  <c r="J50" i="20" a="1"/>
  <c r="J50" i="20" s="1"/>
  <c r="J51" i="20" a="1"/>
  <c r="J51" i="20"/>
  <c r="J52" i="20" a="1"/>
  <c r="J52" i="20" s="1"/>
  <c r="J53" i="20" a="1"/>
  <c r="J53" i="20" s="1"/>
  <c r="J54" i="20" a="1"/>
  <c r="J54" i="20"/>
  <c r="J55" i="20" a="1"/>
  <c r="J55" i="20" s="1"/>
  <c r="J56" i="20" a="1"/>
  <c r="J56" i="20" s="1"/>
  <c r="J57" i="20" a="1"/>
  <c r="J57" i="20"/>
  <c r="J58" i="20" a="1"/>
  <c r="J58" i="20"/>
  <c r="J59" i="20" a="1"/>
  <c r="J59" i="20" s="1"/>
  <c r="J60" i="20" a="1"/>
  <c r="J60" i="20" s="1"/>
  <c r="J61" i="20" a="1"/>
  <c r="J61" i="20" s="1"/>
  <c r="J62" i="20" a="1"/>
  <c r="J62" i="20" s="1"/>
  <c r="J63" i="20" a="1"/>
  <c r="J63" i="20"/>
  <c r="J64" i="20" a="1"/>
  <c r="J64" i="20" s="1"/>
  <c r="J65" i="20" a="1"/>
  <c r="J65" i="20"/>
  <c r="J66" i="20" a="1"/>
  <c r="J66" i="20"/>
  <c r="J67" i="20" a="1"/>
  <c r="J67" i="20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/>
  <c r="J75" i="20" a="1"/>
  <c r="J75" i="20"/>
  <c r="J76" i="20" a="1"/>
  <c r="J76" i="20" s="1"/>
  <c r="J77" i="20" a="1"/>
  <c r="J77" i="20"/>
  <c r="J78" i="20" a="1"/>
  <c r="J78" i="20" s="1"/>
  <c r="J79" i="20" a="1"/>
  <c r="J79" i="20" s="1"/>
  <c r="J80" i="20" a="1"/>
  <c r="J80" i="20" s="1"/>
  <c r="J81" i="20" a="1"/>
  <c r="J81" i="20"/>
  <c r="J82" i="20" a="1"/>
  <c r="J82" i="20" s="1"/>
  <c r="J83" i="20" a="1"/>
  <c r="J83" i="20"/>
  <c r="J84" i="20" a="1"/>
  <c r="J84" i="20" s="1"/>
  <c r="J85" i="20" a="1"/>
  <c r="J85" i="20" s="1"/>
  <c r="J86" i="20" a="1"/>
  <c r="J86" i="20"/>
  <c r="J87" i="20" a="1"/>
  <c r="J87" i="20" s="1"/>
  <c r="J88" i="20" a="1"/>
  <c r="J88" i="20" s="1"/>
  <c r="J89" i="20" a="1"/>
  <c r="J89" i="20"/>
  <c r="J90" i="20" a="1"/>
  <c r="J90" i="20"/>
  <c r="J91" i="20" a="1"/>
  <c r="J91" i="20" s="1"/>
  <c r="J92" i="20" a="1"/>
  <c r="J92" i="20" s="1"/>
  <c r="J93" i="20" a="1"/>
  <c r="J93" i="20" s="1"/>
  <c r="J94" i="20" a="1"/>
  <c r="J94" i="20" s="1"/>
  <c r="J95" i="20" a="1"/>
  <c r="J95" i="20"/>
  <c r="J96" i="20" a="1"/>
  <c r="J96" i="20" s="1"/>
  <c r="J97" i="20" a="1"/>
  <c r="J97" i="20"/>
  <c r="J98" i="20" a="1"/>
  <c r="J98" i="20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/>
  <c r="J107" i="20" a="1"/>
  <c r="J107" i="20"/>
  <c r="J108" i="20" a="1"/>
  <c r="J108" i="20" s="1"/>
  <c r="J109" i="20" a="1"/>
  <c r="J109" i="20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 s="1"/>
  <c r="J115" i="20" a="1"/>
  <c r="J115" i="20"/>
  <c r="J116" i="20" a="1"/>
  <c r="J116" i="20" s="1"/>
  <c r="J117" i="20" a="1"/>
  <c r="J117" i="20" s="1"/>
  <c r="J118" i="20" a="1"/>
  <c r="J118" i="20"/>
  <c r="J119" i="20" a="1"/>
  <c r="J119" i="20" s="1"/>
  <c r="J120" i="20" a="1"/>
  <c r="J120" i="20" s="1"/>
  <c r="J121" i="20" a="1"/>
  <c r="J121" i="20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/>
  <c r="J128" i="20" a="1"/>
  <c r="J128" i="20" s="1"/>
  <c r="J129" i="20" a="1"/>
  <c r="J129" i="20"/>
  <c r="J130" i="20" a="1"/>
  <c r="J130" i="20"/>
  <c r="J131" i="20" a="1"/>
  <c r="J131" i="20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/>
  <c r="J139" i="20" a="1"/>
  <c r="J139" i="20"/>
  <c r="J140" i="20" a="1"/>
  <c r="J140" i="20" s="1"/>
  <c r="J141" i="20" a="1"/>
  <c r="J141" i="20"/>
  <c r="J142" i="20" a="1"/>
  <c r="J142" i="20" s="1"/>
  <c r="J143" i="20" a="1"/>
  <c r="J143" i="20"/>
  <c r="J144" i="20" a="1"/>
  <c r="J144" i="20"/>
  <c r="J145" i="20" a="1"/>
  <c r="J145" i="20" s="1"/>
  <c r="J146" i="20" a="1"/>
  <c r="J146" i="20" s="1"/>
  <c r="J147" i="20" a="1"/>
  <c r="J147" i="20" s="1"/>
  <c r="J148" i="20" a="1"/>
  <c r="J148" i="20"/>
  <c r="J149" i="20" a="1"/>
  <c r="J149" i="20" s="1"/>
  <c r="J150" i="20" a="1"/>
  <c r="J150" i="20" s="1"/>
  <c r="J151" i="20" a="1"/>
  <c r="J151" i="20" s="1"/>
  <c r="J152" i="20" a="1"/>
  <c r="J152" i="20" s="1"/>
  <c r="J153" i="20" a="1"/>
  <c r="J153" i="20"/>
  <c r="J154" i="20" a="1"/>
  <c r="J154" i="20" s="1"/>
  <c r="J155" i="20" a="1"/>
  <c r="J155" i="20" s="1"/>
  <c r="J156" i="20" a="1"/>
  <c r="J156" i="20"/>
  <c r="J157" i="20" a="1"/>
  <c r="J157" i="20" s="1"/>
  <c r="J158" i="20" a="1"/>
  <c r="J158" i="20" s="1"/>
  <c r="J159" i="20" a="1"/>
  <c r="J159" i="20" s="1"/>
  <c r="J160" i="20" a="1"/>
  <c r="J160" i="20"/>
  <c r="J161" i="20" a="1"/>
  <c r="J161" i="20" s="1"/>
  <c r="J162" i="20" a="1"/>
  <c r="J162" i="20" s="1"/>
  <c r="J163" i="20" a="1"/>
  <c r="J163" i="20" s="1"/>
  <c r="J164" i="20" a="1"/>
  <c r="J164" i="20" s="1"/>
  <c r="J165" i="20" a="1"/>
  <c r="J165" i="20"/>
  <c r="J166" i="20" a="1"/>
  <c r="J166" i="20" s="1"/>
  <c r="J167" i="20" a="1"/>
  <c r="J167" i="20" s="1"/>
  <c r="J168" i="20" a="1"/>
  <c r="J168" i="20" s="1"/>
  <c r="J169" i="20" a="1"/>
  <c r="J169" i="20" s="1"/>
  <c r="J170" i="20" a="1"/>
  <c r="J170" i="20" s="1"/>
  <c r="J171" i="20" a="1"/>
  <c r="J171" i="20" s="1"/>
  <c r="J172" i="20" a="1"/>
  <c r="J172" i="20" s="1"/>
  <c r="J173" i="20" a="1"/>
  <c r="J173" i="20"/>
  <c r="J174" i="20" a="1"/>
  <c r="J174" i="20" s="1"/>
  <c r="J175" i="20" a="1"/>
  <c r="J175" i="20" s="1"/>
  <c r="J176" i="20" a="1"/>
  <c r="J176" i="20"/>
  <c r="J177" i="20" a="1"/>
  <c r="J177" i="20" s="1"/>
  <c r="J178" i="20" a="1"/>
  <c r="J178" i="20" s="1"/>
  <c r="J179" i="20" a="1"/>
  <c r="J179" i="20" s="1"/>
  <c r="J180" i="20" a="1"/>
  <c r="J180" i="20" s="1"/>
  <c r="J181" i="20" a="1"/>
  <c r="J181" i="20"/>
  <c r="J182" i="20" a="1"/>
  <c r="J182" i="20" s="1"/>
  <c r="J183" i="20" a="1"/>
  <c r="J183" i="20" s="1"/>
  <c r="J184" i="20" a="1"/>
  <c r="J184" i="20"/>
  <c r="J185" i="20" a="1"/>
  <c r="J185" i="20" s="1"/>
  <c r="J186" i="20" a="1"/>
  <c r="J186" i="20" s="1"/>
  <c r="J187" i="20" a="1"/>
  <c r="J187" i="20" s="1"/>
  <c r="J188" i="20" a="1"/>
  <c r="J188" i="20" s="1"/>
  <c r="J189" i="20" a="1"/>
  <c r="J189" i="20" s="1"/>
  <c r="J190" i="20" a="1"/>
  <c r="J190" i="20" s="1"/>
  <c r="J191" i="20" a="1"/>
  <c r="J191" i="20" s="1"/>
  <c r="J192" i="20" a="1"/>
  <c r="J192" i="20" s="1"/>
  <c r="J193" i="20" a="1"/>
  <c r="J193" i="20" s="1"/>
  <c r="J194" i="20" a="1"/>
  <c r="J194" i="20" s="1"/>
  <c r="J195" i="20" a="1"/>
  <c r="J195" i="20" s="1"/>
  <c r="J196" i="20" a="1"/>
  <c r="J196" i="20"/>
  <c r="J197" i="20" a="1"/>
  <c r="J197" i="20" s="1"/>
  <c r="J198" i="20" a="1"/>
  <c r="J198" i="20" s="1"/>
  <c r="J199" i="20" a="1"/>
  <c r="J199" i="20" s="1"/>
  <c r="J200" i="20" a="1"/>
  <c r="J200" i="20" s="1"/>
  <c r="J201" i="20" a="1"/>
  <c r="J201" i="20" s="1"/>
  <c r="J202" i="20" a="1"/>
  <c r="J202" i="20" s="1"/>
  <c r="J203" i="20" a="1"/>
  <c r="J203" i="20" s="1"/>
  <c r="J204" i="20" a="1"/>
  <c r="J204" i="20" s="1"/>
  <c r="J205" i="20" a="1"/>
  <c r="J205" i="20" s="1"/>
  <c r="J206" i="20" a="1"/>
  <c r="J206" i="20" s="1"/>
  <c r="J207" i="20" a="1"/>
  <c r="J207" i="20" s="1"/>
  <c r="J208" i="20" a="1"/>
  <c r="J208" i="20" s="1"/>
  <c r="J209" i="20" a="1"/>
  <c r="J209" i="20"/>
  <c r="J210" i="20" a="1"/>
  <c r="J210" i="20" s="1"/>
  <c r="J211" i="20" a="1"/>
  <c r="J211" i="20" s="1"/>
  <c r="J212" i="20" a="1"/>
  <c r="J212" i="20" s="1"/>
  <c r="J213" i="20" a="1"/>
  <c r="J213" i="20" s="1"/>
  <c r="J214" i="20" a="1"/>
  <c r="J214" i="20" s="1"/>
  <c r="J215" i="20" a="1"/>
  <c r="J215" i="20" s="1"/>
  <c r="J216" i="20" a="1"/>
  <c r="J216" i="20" s="1"/>
  <c r="J217" i="20" a="1"/>
  <c r="J217" i="20" s="1"/>
  <c r="J218" i="20" a="1"/>
  <c r="J218" i="20" s="1"/>
  <c r="J219" i="20" a="1"/>
  <c r="J219" i="20" s="1"/>
  <c r="J220" i="20" a="1"/>
  <c r="J220" i="20" s="1"/>
  <c r="J221" i="20" a="1"/>
  <c r="J221" i="20" s="1"/>
  <c r="J222" i="20" a="1"/>
  <c r="J222" i="20" s="1"/>
  <c r="J223" i="20" a="1"/>
  <c r="J223" i="20" s="1"/>
  <c r="J224" i="20" a="1"/>
  <c r="J224" i="20" s="1"/>
  <c r="J225" i="20" a="1"/>
  <c r="J225" i="20" s="1"/>
  <c r="J226" i="20" a="1"/>
  <c r="J226" i="20" s="1"/>
  <c r="J227" i="20" a="1"/>
  <c r="J227" i="20" s="1"/>
  <c r="J228" i="20" a="1"/>
  <c r="J228" i="20"/>
  <c r="J229" i="20" a="1"/>
  <c r="J229" i="20" s="1"/>
  <c r="J230" i="20" a="1"/>
  <c r="J230" i="20" s="1"/>
  <c r="J231" i="20" a="1"/>
  <c r="J231" i="20" s="1"/>
  <c r="J232" i="20" a="1"/>
  <c r="J232" i="20" s="1"/>
  <c r="J233" i="20" a="1"/>
  <c r="J233" i="20" s="1"/>
  <c r="J234" i="20" a="1"/>
  <c r="J234" i="20" s="1"/>
  <c r="J235" i="20" a="1"/>
  <c r="J235" i="20" s="1"/>
  <c r="J236" i="20" a="1"/>
  <c r="J236" i="20" s="1"/>
  <c r="J237" i="20" a="1"/>
  <c r="J237" i="20" s="1"/>
  <c r="J238" i="20" a="1"/>
  <c r="J238" i="20" s="1"/>
  <c r="J239" i="20" a="1"/>
  <c r="J239" i="20" s="1"/>
  <c r="J240" i="20" a="1"/>
  <c r="J240" i="20"/>
  <c r="J241" i="20" a="1"/>
  <c r="J241" i="20" s="1"/>
  <c r="J242" i="20" a="1"/>
  <c r="J242" i="20" s="1"/>
  <c r="J243" i="20" a="1"/>
  <c r="J243" i="20" s="1"/>
  <c r="J244" i="20" a="1"/>
  <c r="J244" i="20"/>
  <c r="J245" i="20" a="1"/>
  <c r="J245" i="20"/>
  <c r="J246" i="20" a="1"/>
  <c r="J246" i="20" s="1"/>
  <c r="J247" i="20" a="1"/>
  <c r="J247" i="20" s="1"/>
  <c r="J248" i="20" a="1"/>
  <c r="J248" i="20" s="1"/>
  <c r="J249" i="20" a="1"/>
  <c r="J249" i="20" s="1"/>
  <c r="J250" i="20" a="1"/>
  <c r="J250" i="20" s="1"/>
  <c r="J251" i="20" a="1"/>
  <c r="J251" i="20" s="1"/>
  <c r="J252" i="20" a="1"/>
  <c r="J252" i="20"/>
  <c r="J253" i="20" a="1"/>
  <c r="J253" i="20" s="1"/>
  <c r="J254" i="20" a="1"/>
  <c r="J254" i="20" s="1"/>
  <c r="J255" i="20" a="1"/>
  <c r="J255" i="20" s="1"/>
  <c r="J256" i="20" a="1"/>
  <c r="J256" i="20" s="1"/>
  <c r="J257" i="20" a="1"/>
  <c r="J257" i="20" s="1"/>
  <c r="J258" i="20" a="1"/>
  <c r="J258" i="20" s="1"/>
  <c r="J259" i="20" a="1"/>
  <c r="J259" i="20" s="1"/>
  <c r="J260" i="20" a="1"/>
  <c r="J260" i="20" s="1"/>
  <c r="J261" i="20" a="1"/>
  <c r="J261" i="20" s="1"/>
  <c r="J262" i="20" a="1"/>
  <c r="J262" i="20" s="1"/>
  <c r="J263" i="20" a="1"/>
  <c r="J263" i="20" s="1"/>
  <c r="J264" i="20" a="1"/>
  <c r="J264" i="20" s="1"/>
  <c r="J265" i="20" a="1"/>
  <c r="J265" i="20"/>
  <c r="J266" i="20" a="1"/>
  <c r="J266" i="20" s="1"/>
  <c r="J267" i="20" a="1"/>
  <c r="J267" i="20" s="1"/>
  <c r="J268" i="20" a="1"/>
  <c r="J268" i="20" s="1"/>
  <c r="J269" i="20" a="1"/>
  <c r="J269" i="20" s="1"/>
  <c r="J270" i="20" a="1"/>
  <c r="J270" i="20" s="1"/>
  <c r="J271" i="20" a="1"/>
  <c r="J271" i="20" s="1"/>
  <c r="J272" i="20" a="1"/>
  <c r="J272" i="20" s="1"/>
  <c r="J273" i="20" a="1"/>
  <c r="J273" i="20" s="1"/>
  <c r="J274" i="20" a="1"/>
  <c r="J274" i="20" s="1"/>
  <c r="J275" i="20" a="1"/>
  <c r="J275" i="20" s="1"/>
  <c r="J276" i="20" a="1"/>
  <c r="J276" i="20" s="1"/>
  <c r="J277" i="20" a="1"/>
  <c r="J277" i="20" s="1"/>
  <c r="J278" i="20" a="1"/>
  <c r="J278" i="20" s="1"/>
  <c r="J279" i="20" a="1"/>
  <c r="J279" i="20" s="1"/>
  <c r="J280" i="20" a="1"/>
  <c r="J280" i="20" s="1"/>
  <c r="J281" i="20" a="1"/>
  <c r="J281" i="20" s="1"/>
  <c r="J282" i="20" a="1"/>
  <c r="J282" i="20" s="1"/>
  <c r="J283" i="20" a="1"/>
  <c r="J283" i="20" s="1"/>
  <c r="J284" i="20" a="1"/>
  <c r="J284" i="20"/>
  <c r="J285" i="20" a="1"/>
  <c r="J285" i="20" s="1"/>
  <c r="J286" i="20" a="1"/>
  <c r="J286" i="20" s="1"/>
  <c r="J287" i="20" a="1"/>
  <c r="J287" i="20" s="1"/>
  <c r="J288" i="20" a="1"/>
  <c r="J288" i="20" s="1"/>
  <c r="J289" i="20" a="1"/>
  <c r="J289" i="20" s="1"/>
  <c r="J290" i="20" a="1"/>
  <c r="J290" i="20" s="1"/>
  <c r="J291" i="20" a="1"/>
  <c r="J291" i="20" s="1"/>
  <c r="J292" i="20" a="1"/>
  <c r="J292" i="20" s="1"/>
  <c r="J293" i="20" a="1"/>
  <c r="J293" i="20" s="1"/>
  <c r="J294" i="20" a="1"/>
  <c r="J294" i="20" s="1"/>
  <c r="J295" i="20" a="1"/>
  <c r="J295" i="20" s="1"/>
  <c r="J296" i="20" a="1"/>
  <c r="J296" i="20" s="1"/>
  <c r="J297" i="20" a="1"/>
  <c r="J297" i="20"/>
  <c r="J298" i="20" a="1"/>
  <c r="J298" i="20" s="1"/>
  <c r="J299" i="20" a="1"/>
  <c r="J299" i="20" s="1"/>
  <c r="J300" i="20" a="1"/>
  <c r="J300" i="20" s="1"/>
  <c r="J301" i="20" a="1"/>
  <c r="J301" i="20" s="1"/>
  <c r="J302" i="20" a="1"/>
  <c r="J302" i="20" s="1"/>
  <c r="J303" i="20" a="1"/>
  <c r="J303" i="20" s="1"/>
  <c r="J304" i="20" a="1"/>
  <c r="J304" i="20" s="1"/>
  <c r="J305" i="20" a="1"/>
  <c r="J305" i="20"/>
  <c r="J306" i="20" a="1"/>
  <c r="J306" i="20" s="1"/>
  <c r="J307" i="20" a="1"/>
  <c r="J307" i="20" s="1"/>
  <c r="J308" i="20" a="1"/>
  <c r="J308" i="20"/>
  <c r="J309" i="20" a="1"/>
  <c r="J309" i="20" s="1"/>
  <c r="J310" i="20" a="1"/>
  <c r="J310" i="20" s="1"/>
  <c r="J311" i="20" a="1"/>
  <c r="J311" i="20" s="1"/>
  <c r="J312" i="20" a="1"/>
  <c r="J312" i="20" s="1"/>
  <c r="J313" i="20" a="1"/>
  <c r="J313" i="20" s="1"/>
  <c r="J314" i="20" a="1"/>
  <c r="J314" i="20" s="1"/>
  <c r="J315" i="20" a="1"/>
  <c r="J315" i="20" s="1"/>
  <c r="J316" i="20" a="1"/>
  <c r="J316" i="20" s="1"/>
  <c r="J317" i="20" a="1"/>
  <c r="J317" i="20" s="1"/>
  <c r="J318" i="20" a="1"/>
  <c r="J318" i="20" s="1"/>
  <c r="J319" i="20" a="1"/>
  <c r="J319" i="20" s="1"/>
  <c r="J320" i="20" a="1"/>
  <c r="J320" i="20" s="1"/>
  <c r="J321" i="20" a="1"/>
  <c r="J321" i="20"/>
  <c r="J322" i="20" a="1"/>
  <c r="J322" i="20" s="1"/>
  <c r="J323" i="20" a="1"/>
  <c r="J323" i="20" s="1"/>
  <c r="J324" i="20" a="1"/>
  <c r="J324" i="20" s="1"/>
  <c r="J325" i="20" a="1"/>
  <c r="J325" i="20" s="1"/>
  <c r="J326" i="20" a="1"/>
  <c r="J326" i="20" s="1"/>
  <c r="J327" i="20" a="1"/>
  <c r="J327" i="20" s="1"/>
  <c r="J328" i="20" a="1"/>
  <c r="J328" i="20" s="1"/>
  <c r="J329" i="20" a="1"/>
  <c r="J329" i="20" s="1"/>
  <c r="J330" i="20" a="1"/>
  <c r="J330" i="20" s="1"/>
  <c r="J331" i="20" a="1"/>
  <c r="J331" i="20" s="1"/>
  <c r="J332" i="20" a="1"/>
  <c r="J332" i="20" s="1"/>
  <c r="J333" i="20" a="1"/>
  <c r="J333" i="20" s="1"/>
  <c r="J334" i="20" a="1"/>
  <c r="J334" i="20" s="1"/>
  <c r="J335" i="20" a="1"/>
  <c r="J335" i="20" s="1"/>
  <c r="J336" i="20" a="1"/>
  <c r="J336" i="20" s="1"/>
  <c r="J337" i="20" a="1"/>
  <c r="J337" i="20" s="1"/>
  <c r="J338" i="20" a="1"/>
  <c r="J338" i="20" s="1"/>
  <c r="J339" i="20" a="1"/>
  <c r="J339" i="20" s="1"/>
  <c r="J340" i="20" a="1"/>
  <c r="J340" i="20"/>
  <c r="J341" i="20" a="1"/>
  <c r="J341" i="20" s="1"/>
  <c r="J342" i="20" a="1"/>
  <c r="J342" i="20" s="1"/>
  <c r="J343" i="20" a="1"/>
  <c r="J343" i="20" s="1"/>
  <c r="J344" i="20" a="1"/>
  <c r="J344" i="20" s="1"/>
  <c r="J345" i="20" a="1"/>
  <c r="J345" i="20" s="1"/>
  <c r="J346" i="20" a="1"/>
  <c r="J346" i="20" s="1"/>
  <c r="J347" i="20" a="1"/>
  <c r="J347" i="20" s="1"/>
  <c r="J348" i="20" a="1"/>
  <c r="J348" i="20" s="1"/>
  <c r="J349" i="20" a="1"/>
  <c r="J349" i="20" s="1"/>
  <c r="J350" i="20" a="1"/>
  <c r="J350" i="20" s="1"/>
  <c r="J351" i="20" a="1"/>
  <c r="J351" i="20" s="1"/>
  <c r="J352" i="20" a="1"/>
  <c r="J352" i="20" s="1"/>
  <c r="J353" i="20" a="1"/>
  <c r="J353" i="20"/>
  <c r="J354" i="20" a="1"/>
  <c r="J354" i="20" s="1"/>
  <c r="J355" i="20" a="1"/>
  <c r="J355" i="20" s="1"/>
  <c r="J356" i="20" a="1"/>
  <c r="J356" i="20" s="1"/>
  <c r="J357" i="20" a="1"/>
  <c r="J357" i="20" s="1"/>
  <c r="J358" i="20" a="1"/>
  <c r="J358" i="20" s="1"/>
  <c r="J359" i="20" a="1"/>
  <c r="J359" i="20" s="1"/>
  <c r="J360" i="20" a="1"/>
  <c r="J360" i="20" s="1"/>
  <c r="J361" i="20" a="1"/>
  <c r="J361" i="20" s="1"/>
  <c r="J362" i="20" a="1"/>
  <c r="J362" i="20" s="1"/>
  <c r="J363" i="20" a="1"/>
  <c r="J363" i="20" s="1"/>
  <c r="J364" i="20" a="1"/>
  <c r="J364" i="20" s="1"/>
  <c r="J365" i="20" a="1"/>
  <c r="J365" i="20" s="1"/>
  <c r="J366" i="20" a="1"/>
  <c r="J366" i="20" s="1"/>
  <c r="J367" i="20" a="1"/>
  <c r="J367" i="20" s="1"/>
  <c r="J368" i="20" a="1"/>
  <c r="J368" i="20"/>
  <c r="J369" i="20" a="1"/>
  <c r="J369" i="20"/>
  <c r="J370" i="20" a="1"/>
  <c r="J370" i="20" s="1"/>
  <c r="J371" i="20" a="1"/>
  <c r="J371" i="20" s="1"/>
  <c r="J372" i="20" a="1"/>
  <c r="J372" i="20" s="1"/>
  <c r="J373" i="20" a="1"/>
  <c r="J373" i="20"/>
  <c r="J374" i="20" a="1"/>
  <c r="J374" i="20" s="1"/>
  <c r="J375" i="20" a="1"/>
  <c r="J375" i="20" s="1"/>
  <c r="J376" i="20" a="1"/>
  <c r="J376" i="20" s="1"/>
  <c r="J377" i="20" a="1"/>
  <c r="J377" i="20"/>
  <c r="J378" i="20" a="1"/>
  <c r="J378" i="20" s="1"/>
  <c r="J379" i="20" a="1"/>
  <c r="J379" i="20" s="1"/>
  <c r="J380" i="20" a="1"/>
  <c r="J380" i="20" s="1"/>
  <c r="J381" i="20" a="1"/>
  <c r="J381" i="20" s="1"/>
  <c r="J382" i="20" a="1"/>
  <c r="J382" i="20" s="1"/>
  <c r="J383" i="20" a="1"/>
  <c r="J383" i="20" s="1"/>
  <c r="J384" i="20" a="1"/>
  <c r="J384" i="20" s="1"/>
  <c r="J385" i="20" a="1"/>
  <c r="J385" i="20" s="1"/>
  <c r="J386" i="20" a="1"/>
  <c r="J386" i="20" s="1"/>
  <c r="J387" i="20" a="1"/>
  <c r="J387" i="20" s="1"/>
  <c r="J388" i="20" a="1"/>
  <c r="J388" i="20" s="1"/>
  <c r="J389" i="20" a="1"/>
  <c r="J389" i="20" s="1"/>
  <c r="J390" i="20" a="1"/>
  <c r="J390" i="20" s="1"/>
  <c r="J391" i="20" a="1"/>
  <c r="J391" i="20" s="1"/>
  <c r="J392" i="20" a="1"/>
  <c r="J392" i="20" s="1"/>
  <c r="J393" i="20" a="1"/>
  <c r="J393" i="20"/>
  <c r="J394" i="20" a="1"/>
  <c r="J394" i="20" s="1"/>
  <c r="J395" i="20" a="1"/>
  <c r="J395" i="20" s="1"/>
  <c r="J396" i="20" a="1"/>
  <c r="J396" i="20" s="1"/>
  <c r="J397" i="20" a="1"/>
  <c r="J397" i="20" s="1"/>
  <c r="J398" i="20" a="1"/>
  <c r="J398" i="20" s="1"/>
  <c r="J399" i="20" a="1"/>
  <c r="J399" i="20" s="1"/>
  <c r="J400" i="20" a="1"/>
  <c r="J400" i="20" s="1"/>
  <c r="J401" i="20" a="1"/>
  <c r="J401" i="20" s="1"/>
  <c r="J402" i="20" a="1"/>
  <c r="J402" i="20" s="1"/>
  <c r="J403" i="20" a="1"/>
  <c r="J403" i="20" s="1"/>
  <c r="J404" i="20" a="1"/>
  <c r="J404" i="20" s="1"/>
  <c r="J405" i="20" a="1"/>
  <c r="J405" i="20" s="1"/>
  <c r="J406" i="20" a="1"/>
  <c r="J406" i="20" s="1"/>
  <c r="J407" i="20" a="1"/>
  <c r="J407" i="20" s="1"/>
  <c r="J408" i="20" a="1"/>
  <c r="J408" i="20" s="1"/>
  <c r="J409" i="20" a="1"/>
  <c r="J409" i="20" s="1"/>
  <c r="J410" i="20" a="1"/>
  <c r="J410" i="20" s="1"/>
  <c r="J411" i="20" a="1"/>
  <c r="J411" i="20" s="1"/>
  <c r="J412" i="20" a="1"/>
  <c r="J412" i="20"/>
  <c r="J413" i="20" a="1"/>
  <c r="J413" i="20" s="1"/>
  <c r="J414" i="20" a="1"/>
  <c r="J414" i="20" s="1"/>
  <c r="J415" i="20" a="1"/>
  <c r="J415" i="20" s="1"/>
  <c r="J416" i="20" a="1"/>
  <c r="J416" i="20" s="1"/>
  <c r="J417" i="20" a="1"/>
  <c r="J417" i="20" s="1"/>
  <c r="J418" i="20" a="1"/>
  <c r="J418" i="20" s="1"/>
  <c r="J419" i="20" a="1"/>
  <c r="J419" i="20" s="1"/>
  <c r="J420" i="20" a="1"/>
  <c r="J420" i="20" s="1"/>
  <c r="J421" i="20" a="1"/>
  <c r="J421" i="20" s="1"/>
  <c r="J422" i="20" a="1"/>
  <c r="J422" i="20" s="1"/>
  <c r="J423" i="20" a="1"/>
  <c r="J423" i="20" s="1"/>
  <c r="J424" i="20" a="1"/>
  <c r="J424" i="20" s="1"/>
  <c r="J425" i="20" a="1"/>
  <c r="J425" i="20"/>
  <c r="J426" i="20" a="1"/>
  <c r="J426" i="20" s="1"/>
  <c r="J427" i="20" a="1"/>
  <c r="J427" i="20" s="1"/>
  <c r="J428" i="20" a="1"/>
  <c r="J428" i="20"/>
  <c r="J429" i="20" a="1"/>
  <c r="J429" i="20" s="1"/>
  <c r="J430" i="20" a="1"/>
  <c r="J430" i="20" s="1"/>
  <c r="J431" i="20" a="1"/>
  <c r="J431" i="20" s="1"/>
  <c r="J432" i="20" a="1"/>
  <c r="J432" i="20"/>
  <c r="J433" i="20" a="1"/>
  <c r="J433" i="20" s="1"/>
  <c r="J434" i="20" a="1"/>
  <c r="J434" i="20" s="1"/>
  <c r="J435" i="20" a="1"/>
  <c r="J435" i="20" s="1"/>
  <c r="J436" i="20" a="1"/>
  <c r="J436" i="20" s="1"/>
  <c r="J437" i="20" a="1"/>
  <c r="J437" i="20" s="1"/>
  <c r="J438" i="20" a="1"/>
  <c r="J438" i="20" s="1"/>
  <c r="J439" i="20" a="1"/>
  <c r="J439" i="20" s="1"/>
  <c r="J440" i="20" a="1"/>
  <c r="J440" i="20" s="1"/>
  <c r="J441" i="20" a="1"/>
  <c r="J441" i="20"/>
  <c r="J442" i="20" a="1"/>
  <c r="J442" i="20" s="1"/>
  <c r="J443" i="20" a="1"/>
  <c r="J443" i="20" s="1"/>
  <c r="J444" i="20" a="1"/>
  <c r="J444" i="20" s="1"/>
  <c r="J445" i="20" a="1"/>
  <c r="J445" i="20" s="1"/>
  <c r="J446" i="20" a="1"/>
  <c r="J446" i="20" s="1"/>
  <c r="J447" i="20" a="1"/>
  <c r="J447" i="20" s="1"/>
  <c r="J448" i="20" a="1"/>
  <c r="J448" i="20" s="1"/>
  <c r="J449" i="20" a="1"/>
  <c r="J449" i="20" s="1"/>
  <c r="J450" i="20" a="1"/>
  <c r="J450" i="20" s="1"/>
  <c r="J451" i="20" a="1"/>
  <c r="J451" i="20" s="1"/>
  <c r="J452" i="20" a="1"/>
  <c r="J452" i="20" s="1"/>
  <c r="J453" i="20" a="1"/>
  <c r="J453" i="20" s="1"/>
  <c r="J454" i="20" a="1"/>
  <c r="J454" i="20" s="1"/>
  <c r="J455" i="20" a="1"/>
  <c r="J455" i="20" s="1"/>
  <c r="J456" i="20" a="1"/>
  <c r="J456" i="20" s="1"/>
  <c r="J457" i="20" a="1"/>
  <c r="J457" i="20"/>
  <c r="J458" i="20" a="1"/>
  <c r="J458" i="20" s="1"/>
  <c r="J459" i="20" a="1"/>
  <c r="J459" i="20" s="1"/>
  <c r="J460" i="20" a="1"/>
  <c r="J460" i="20" s="1"/>
  <c r="J461" i="20" a="1"/>
  <c r="J461" i="20" s="1"/>
  <c r="J462" i="20" a="1"/>
  <c r="J462" i="20" s="1"/>
  <c r="J463" i="20" a="1"/>
  <c r="J463" i="20" s="1"/>
  <c r="J464" i="20" a="1"/>
  <c r="J464" i="20" s="1"/>
  <c r="J465" i="20" a="1"/>
  <c r="J465" i="20" s="1"/>
  <c r="J466" i="20" a="1"/>
  <c r="J466" i="20" s="1"/>
  <c r="J467" i="20" a="1"/>
  <c r="J467" i="20" s="1"/>
  <c r="J468" i="20" a="1"/>
  <c r="J468" i="20" s="1"/>
  <c r="J469" i="20" a="1"/>
  <c r="J469" i="20" s="1"/>
  <c r="J470" i="20" a="1"/>
  <c r="J470" i="20" s="1"/>
  <c r="J471" i="20" a="1"/>
  <c r="J471" i="20" s="1"/>
  <c r="J472" i="20" a="1"/>
  <c r="J472" i="20" s="1"/>
  <c r="J473" i="20" a="1"/>
  <c r="J473" i="20"/>
  <c r="J474" i="20" a="1"/>
  <c r="J474" i="20" s="1"/>
  <c r="J475" i="20" a="1"/>
  <c r="J475" i="20" s="1"/>
  <c r="J476" i="20" a="1"/>
  <c r="J476" i="20"/>
  <c r="J477" i="20" a="1"/>
  <c r="J477" i="20" s="1"/>
  <c r="J478" i="20" a="1"/>
  <c r="J478" i="20" s="1"/>
  <c r="J479" i="20" a="1"/>
  <c r="J479" i="20" s="1"/>
  <c r="J480" i="20" a="1"/>
  <c r="J480" i="20" s="1"/>
  <c r="J481" i="20" a="1"/>
  <c r="J481" i="20" s="1"/>
  <c r="J482" i="20" a="1"/>
  <c r="J482" i="20" s="1"/>
  <c r="J483" i="20" a="1"/>
  <c r="J483" i="20" s="1"/>
  <c r="J484" i="20" a="1"/>
  <c r="J484" i="20" s="1"/>
  <c r="J485" i="20" a="1"/>
  <c r="J485" i="20" s="1"/>
  <c r="J486" i="20" a="1"/>
  <c r="J486" i="20" s="1"/>
  <c r="J487" i="20" a="1"/>
  <c r="J487" i="20" s="1"/>
  <c r="J488" i="20" a="1"/>
  <c r="J488" i="20" s="1"/>
  <c r="J489" i="20" a="1"/>
  <c r="J489" i="20" s="1"/>
  <c r="J490" i="20" a="1"/>
  <c r="J490" i="20" s="1"/>
  <c r="J491" i="20" a="1"/>
  <c r="J491" i="20" s="1"/>
  <c r="J492" i="20" a="1"/>
  <c r="J492" i="20" s="1"/>
  <c r="J493" i="20" a="1"/>
  <c r="J493" i="20"/>
  <c r="J494" i="20" a="1"/>
  <c r="J494" i="20" s="1"/>
  <c r="J495" i="20" a="1"/>
  <c r="J495" i="20" s="1"/>
  <c r="J496" i="20" a="1"/>
  <c r="J496" i="20" s="1"/>
  <c r="J497" i="20" a="1"/>
  <c r="J497" i="20" s="1"/>
  <c r="J498" i="20" a="1"/>
  <c r="J498" i="20" s="1"/>
  <c r="J499" i="20" a="1"/>
  <c r="J499" i="20" s="1"/>
  <c r="J500" i="20" a="1"/>
  <c r="J500" i="20" s="1"/>
  <c r="J501" i="20" a="1"/>
  <c r="J501" i="20" s="1"/>
  <c r="J502" i="20" a="1"/>
  <c r="J502" i="20" s="1"/>
  <c r="J503" i="20" a="1"/>
  <c r="J503" i="20" s="1"/>
  <c r="J504" i="20" a="1"/>
  <c r="J504" i="20"/>
  <c r="J505" i="20" a="1"/>
  <c r="J505" i="20" s="1"/>
  <c r="J506" i="20" a="1"/>
  <c r="J506" i="20"/>
  <c r="J507" i="20" a="1"/>
  <c r="J507" i="20" s="1"/>
  <c r="J508" i="20" a="1"/>
  <c r="J508" i="20" s="1"/>
  <c r="J509" i="20" a="1"/>
  <c r="J509" i="20" s="1"/>
  <c r="J510" i="20" a="1"/>
  <c r="J510" i="20" s="1"/>
  <c r="J511" i="20" a="1"/>
  <c r="J511" i="20" s="1"/>
  <c r="J512" i="20" a="1"/>
  <c r="J512" i="20" s="1"/>
  <c r="J513" i="20" a="1"/>
  <c r="J513" i="20" s="1"/>
  <c r="J514" i="20" a="1"/>
  <c r="J514" i="20" s="1"/>
  <c r="J515" i="20" a="1"/>
  <c r="J515" i="20" s="1"/>
  <c r="J516" i="20" a="1"/>
  <c r="J516" i="20" s="1"/>
  <c r="J517" i="20" a="1"/>
  <c r="J517" i="20" s="1"/>
  <c r="J518" i="20" a="1"/>
  <c r="J518" i="20" s="1"/>
  <c r="J519" i="20" a="1"/>
  <c r="J519" i="20" s="1"/>
  <c r="J520" i="20" a="1"/>
  <c r="J520" i="20" s="1"/>
  <c r="J521" i="20" a="1"/>
  <c r="J521" i="20"/>
  <c r="J522" i="20" a="1"/>
  <c r="J522" i="20" s="1"/>
  <c r="J523" i="20" a="1"/>
  <c r="J523" i="20" s="1"/>
  <c r="J524" i="20" a="1"/>
  <c r="J524" i="20" s="1"/>
  <c r="J525" i="20" a="1"/>
  <c r="J525" i="20" s="1"/>
  <c r="J526" i="20" a="1"/>
  <c r="J526" i="20" s="1"/>
  <c r="J527" i="20" a="1"/>
  <c r="J527" i="20" s="1"/>
  <c r="J528" i="20" a="1"/>
  <c r="J528" i="20" s="1"/>
  <c r="J529" i="20" a="1"/>
  <c r="J529" i="20" s="1"/>
  <c r="J530" i="20" a="1"/>
  <c r="J530" i="20" s="1"/>
  <c r="J531" i="20" a="1"/>
  <c r="J531" i="20" s="1"/>
  <c r="J532" i="20" a="1"/>
  <c r="J532" i="20" s="1"/>
  <c r="J533" i="20" a="1"/>
  <c r="J533" i="20" s="1"/>
  <c r="J534" i="20" a="1"/>
  <c r="J534" i="20" s="1"/>
  <c r="J535" i="20" a="1"/>
  <c r="J535" i="20" s="1"/>
  <c r="J536" i="20" a="1"/>
  <c r="J536" i="20"/>
  <c r="J537" i="20" a="1"/>
  <c r="J537" i="20"/>
  <c r="J538" i="20" a="1"/>
  <c r="J538" i="20" s="1"/>
  <c r="J539" i="20" a="1"/>
  <c r="J539" i="20" s="1"/>
  <c r="J540" i="20" a="1"/>
  <c r="J540" i="20" s="1"/>
  <c r="J541" i="20" a="1"/>
  <c r="J541" i="20" s="1"/>
  <c r="J542" i="20" a="1"/>
  <c r="J542" i="20" s="1"/>
  <c r="J543" i="20" a="1"/>
  <c r="J543" i="20" s="1"/>
  <c r="J544" i="20" a="1"/>
  <c r="J544" i="20" s="1"/>
  <c r="J545" i="20" a="1"/>
  <c r="J545" i="20" s="1"/>
  <c r="J546" i="20" a="1"/>
  <c r="J546" i="20"/>
  <c r="J547" i="20" a="1"/>
  <c r="J547" i="20" s="1"/>
  <c r="J548" i="20" a="1"/>
  <c r="J548" i="20" s="1"/>
  <c r="J549" i="20" a="1"/>
  <c r="J549" i="20" s="1"/>
  <c r="J550" i="20" a="1"/>
  <c r="J550" i="20" s="1"/>
  <c r="J551" i="20" a="1"/>
  <c r="J551" i="20" s="1"/>
  <c r="J552" i="20" a="1"/>
  <c r="J552" i="20"/>
  <c r="J553" i="20" a="1"/>
  <c r="J553" i="20" s="1"/>
  <c r="J554" i="20" a="1"/>
  <c r="J554" i="20" s="1"/>
  <c r="J555" i="20" a="1"/>
  <c r="J555" i="20" s="1"/>
  <c r="J556" i="20" a="1"/>
  <c r="J556" i="20" s="1"/>
  <c r="J557" i="20" a="1"/>
  <c r="J557" i="20" s="1"/>
  <c r="J558" i="20" a="1"/>
  <c r="J558" i="20" s="1"/>
  <c r="J559" i="20" a="1"/>
  <c r="J559" i="20" s="1"/>
  <c r="J560" i="20" a="1"/>
  <c r="J560" i="20" s="1"/>
  <c r="J561" i="20" a="1"/>
  <c r="J561" i="20"/>
  <c r="J562" i="20" a="1"/>
  <c r="J562" i="20" s="1"/>
  <c r="J563" i="20" a="1"/>
  <c r="J563" i="20" s="1"/>
  <c r="J564" i="20" a="1"/>
  <c r="J564" i="20" s="1"/>
  <c r="J565" i="20" a="1"/>
  <c r="J565" i="20" s="1"/>
  <c r="J566" i="20" a="1"/>
  <c r="J566" i="20"/>
  <c r="J567" i="20" a="1"/>
  <c r="J567" i="20" s="1"/>
  <c r="J568" i="20" a="1"/>
  <c r="J568" i="20" s="1"/>
  <c r="J569" i="20" a="1"/>
  <c r="J569" i="20" s="1"/>
  <c r="J570" i="20" a="1"/>
  <c r="J570" i="20" s="1"/>
  <c r="J571" i="20" a="1"/>
  <c r="J571" i="20" s="1"/>
  <c r="J572" i="20" a="1"/>
  <c r="J572" i="20" s="1"/>
  <c r="J573" i="20" a="1"/>
  <c r="J573" i="20" s="1"/>
  <c r="J574" i="20" a="1"/>
  <c r="J574" i="20" s="1"/>
  <c r="J575" i="20" a="1"/>
  <c r="J575" i="20" s="1"/>
  <c r="J576" i="20" a="1"/>
  <c r="J576" i="20"/>
  <c r="J577" i="20" a="1"/>
  <c r="J577" i="20"/>
  <c r="J578" i="20" a="1"/>
  <c r="J578" i="20" s="1"/>
  <c r="J579" i="20" a="1"/>
  <c r="J579" i="20" s="1"/>
  <c r="J580" i="20" a="1"/>
  <c r="J580" i="20" s="1"/>
  <c r="J581" i="20" a="1"/>
  <c r="J581" i="20" s="1"/>
  <c r="J582" i="20" a="1"/>
  <c r="J582" i="20" s="1"/>
  <c r="J583" i="20" a="1"/>
  <c r="J583" i="20" s="1"/>
  <c r="J584" i="20" a="1"/>
  <c r="J584" i="20" s="1"/>
  <c r="J585" i="20" a="1"/>
  <c r="J585" i="20" s="1"/>
  <c r="J586" i="20" a="1"/>
  <c r="J586" i="20" s="1"/>
  <c r="J587" i="20" a="1"/>
  <c r="J587" i="20" s="1"/>
  <c r="J588" i="20" a="1"/>
  <c r="J588" i="20" s="1"/>
  <c r="J589" i="20" a="1"/>
  <c r="J589" i="20"/>
  <c r="J590" i="20" a="1"/>
  <c r="J590" i="20" s="1"/>
  <c r="J591" i="20" a="1"/>
  <c r="J591" i="20" s="1"/>
  <c r="J592" i="20" a="1"/>
  <c r="J592" i="20" s="1"/>
  <c r="J593" i="20" a="1"/>
  <c r="J593" i="20" s="1"/>
  <c r="J594" i="20" a="1"/>
  <c r="J594" i="20" s="1"/>
  <c r="J595" i="20" a="1"/>
  <c r="J595" i="20" s="1"/>
  <c r="J596" i="20" a="1"/>
  <c r="J596" i="20" s="1"/>
  <c r="J597" i="20" a="1"/>
  <c r="J597" i="20" s="1"/>
  <c r="J598" i="20" a="1"/>
  <c r="J598" i="20" s="1"/>
  <c r="J599" i="20" a="1"/>
  <c r="J599" i="20" s="1"/>
  <c r="J600" i="20" a="1"/>
  <c r="J600" i="20"/>
  <c r="J601" i="20" a="1"/>
  <c r="J601" i="20" s="1"/>
  <c r="J602" i="20" a="1"/>
  <c r="J602" i="20"/>
  <c r="J603" i="20" a="1"/>
  <c r="J603" i="20" s="1"/>
  <c r="J604" i="20" a="1"/>
  <c r="J604" i="20" s="1"/>
  <c r="J605" i="20" a="1"/>
  <c r="J605" i="20" s="1"/>
  <c r="J606" i="20" a="1"/>
  <c r="J606" i="20" s="1"/>
  <c r="J607" i="20" a="1"/>
  <c r="J607" i="20" s="1"/>
  <c r="J608" i="20" a="1"/>
  <c r="J608" i="20" s="1"/>
  <c r="J609" i="20" a="1"/>
  <c r="J609" i="20"/>
  <c r="J610" i="20" a="1"/>
  <c r="J610" i="20"/>
  <c r="J611" i="20" a="1"/>
  <c r="J611" i="20" s="1"/>
  <c r="J612" i="20" a="1"/>
  <c r="J612" i="20"/>
  <c r="J613" i="20" a="1"/>
  <c r="J613" i="20" s="1"/>
  <c r="J614" i="20" a="1"/>
  <c r="J614" i="20" s="1"/>
  <c r="J615" i="20" a="1"/>
  <c r="J615" i="20" s="1"/>
  <c r="J616" i="20" a="1"/>
  <c r="J616" i="20"/>
  <c r="J617" i="20" a="1"/>
  <c r="J617" i="20"/>
  <c r="J618" i="20" a="1"/>
  <c r="J618" i="20" s="1"/>
  <c r="J619" i="20" a="1"/>
  <c r="J619" i="20" s="1"/>
  <c r="J620" i="20" a="1"/>
  <c r="J620" i="20" s="1"/>
  <c r="J621" i="20" a="1"/>
  <c r="J621" i="20"/>
  <c r="J622" i="20" a="1"/>
  <c r="J622" i="20" s="1"/>
  <c r="J623" i="20" a="1"/>
  <c r="J623" i="20" s="1"/>
  <c r="J624" i="20" a="1"/>
  <c r="J624" i="20" s="1"/>
  <c r="J625" i="20" a="1"/>
  <c r="J625" i="20"/>
  <c r="J626" i="20" a="1"/>
  <c r="J626" i="20"/>
  <c r="J627" i="20" a="1"/>
  <c r="J627" i="20" s="1"/>
  <c r="J628" i="20" a="1"/>
  <c r="J628" i="20" s="1"/>
  <c r="J629" i="20" a="1"/>
  <c r="J629" i="20" s="1"/>
  <c r="J630" i="20" a="1"/>
  <c r="J630" i="20" s="1"/>
  <c r="J631" i="20" a="1"/>
  <c r="J631" i="20" s="1"/>
  <c r="J632" i="20" a="1"/>
  <c r="J632" i="20"/>
  <c r="J633" i="20" a="1"/>
  <c r="J633" i="20"/>
  <c r="J634" i="20" a="1"/>
  <c r="J634" i="20" s="1"/>
  <c r="J635" i="20" a="1"/>
  <c r="J635" i="20" s="1"/>
  <c r="J636" i="20" a="1"/>
  <c r="J636" i="20" s="1"/>
  <c r="J637" i="20" a="1"/>
  <c r="J637" i="20" s="1"/>
  <c r="J638" i="20" a="1"/>
  <c r="J638" i="20" s="1"/>
  <c r="J639" i="20" a="1"/>
  <c r="J639" i="20" s="1"/>
  <c r="J640" i="20" a="1"/>
  <c r="J640" i="20" s="1"/>
  <c r="J641" i="20" a="1"/>
  <c r="J641" i="20" s="1"/>
  <c r="J642" i="20" a="1"/>
  <c r="J642" i="20"/>
  <c r="J643" i="20" a="1"/>
  <c r="J643" i="20" s="1"/>
  <c r="J644" i="20" a="1"/>
  <c r="J644" i="20" s="1"/>
  <c r="J645" i="20" a="1"/>
  <c r="J645" i="20" s="1"/>
  <c r="J646" i="20" a="1"/>
  <c r="J646" i="20" s="1"/>
  <c r="J647" i="20" a="1"/>
  <c r="J647" i="20" s="1"/>
  <c r="J648" i="20" a="1"/>
  <c r="J648" i="20"/>
  <c r="J649" i="20" a="1"/>
  <c r="J649" i="20" s="1"/>
  <c r="J650" i="20" a="1"/>
  <c r="J650" i="20" s="1"/>
  <c r="J651" i="20" a="1"/>
  <c r="J651" i="20" s="1"/>
  <c r="J652" i="20" a="1"/>
  <c r="J652" i="20" s="1"/>
  <c r="J653" i="20" a="1"/>
  <c r="J653" i="20" s="1"/>
  <c r="J654" i="20" a="1"/>
  <c r="J654" i="20" s="1"/>
  <c r="J655" i="20" a="1"/>
  <c r="J655" i="20" s="1"/>
  <c r="J656" i="20" a="1"/>
  <c r="J656" i="20" s="1"/>
  <c r="J657" i="20" a="1"/>
  <c r="J657" i="20"/>
  <c r="J658" i="20" a="1"/>
  <c r="J658" i="20" s="1"/>
  <c r="J659" i="20" a="1"/>
  <c r="J659" i="20" s="1"/>
  <c r="J660" i="20" a="1"/>
  <c r="J660" i="20" s="1"/>
  <c r="J661" i="20" a="1"/>
  <c r="J661" i="20" s="1"/>
  <c r="J662" i="20" a="1"/>
  <c r="J662" i="20"/>
  <c r="J663" i="20" a="1"/>
  <c r="J663" i="20" s="1"/>
  <c r="J664" i="20" a="1"/>
  <c r="J664" i="20" s="1"/>
  <c r="J665" i="20" a="1"/>
  <c r="J665" i="20" s="1"/>
  <c r="J666" i="20" a="1"/>
  <c r="J666" i="20" s="1"/>
  <c r="J667" i="20" a="1"/>
  <c r="J667" i="20" s="1"/>
  <c r="J668" i="20" a="1"/>
  <c r="J668" i="20" s="1"/>
  <c r="J669" i="20" a="1"/>
  <c r="J669" i="20" s="1"/>
  <c r="J670" i="20" a="1"/>
  <c r="J670" i="20" s="1"/>
  <c r="J671" i="20" a="1"/>
  <c r="J671" i="20" s="1"/>
  <c r="J672" i="20" a="1"/>
  <c r="J672" i="20"/>
  <c r="J673" i="20" a="1"/>
  <c r="J673" i="20"/>
  <c r="J674" i="20" a="1"/>
  <c r="J674" i="20" s="1"/>
  <c r="J675" i="20" a="1"/>
  <c r="J675" i="20" s="1"/>
  <c r="J676" i="20" a="1"/>
  <c r="J676" i="20" s="1"/>
  <c r="J677" i="20" a="1"/>
  <c r="J677" i="20" s="1"/>
  <c r="J678" i="20" a="1"/>
  <c r="J678" i="20" s="1"/>
  <c r="J679" i="20" a="1"/>
  <c r="J679" i="20" s="1"/>
  <c r="J680" i="20" a="1"/>
  <c r="J680" i="20" s="1"/>
  <c r="J681" i="20" a="1"/>
  <c r="J681" i="20"/>
  <c r="J682" i="20" a="1"/>
  <c r="J682" i="20"/>
  <c r="J683" i="20" a="1"/>
  <c r="J683" i="20" s="1"/>
  <c r="J684" i="20" a="1"/>
  <c r="J684" i="20" s="1"/>
  <c r="J685" i="20" a="1"/>
  <c r="J685" i="20" s="1"/>
  <c r="J686" i="20" a="1"/>
  <c r="J686" i="20" s="1"/>
  <c r="J687" i="20" a="1"/>
  <c r="J687" i="20" s="1"/>
  <c r="J688" i="20" a="1"/>
  <c r="J688" i="20"/>
  <c r="J689" i="20" a="1"/>
  <c r="J689" i="20"/>
  <c r="J690" i="20" a="1"/>
  <c r="J690" i="20" s="1"/>
  <c r="J691" i="20" a="1"/>
  <c r="J691" i="20" s="1"/>
  <c r="J692" i="20" a="1"/>
  <c r="J692" i="20" s="1"/>
  <c r="J693" i="20" a="1"/>
  <c r="J693" i="20" s="1"/>
  <c r="J694" i="20" a="1"/>
  <c r="J694" i="20"/>
  <c r="J695" i="20" a="1"/>
  <c r="J695" i="20" s="1"/>
  <c r="J696" i="20" a="1"/>
  <c r="J696" i="20"/>
  <c r="J697" i="20" a="1"/>
  <c r="J697" i="20" s="1"/>
  <c r="J698" i="20" a="1"/>
  <c r="J698" i="20" s="1"/>
  <c r="J699" i="20" a="1"/>
  <c r="J699" i="20" s="1"/>
  <c r="J700" i="20" a="1"/>
  <c r="J700" i="20" s="1"/>
  <c r="J701" i="20" a="1"/>
  <c r="J701" i="20" s="1"/>
  <c r="J702" i="20" a="1"/>
  <c r="J702" i="20" s="1"/>
  <c r="J703" i="20" a="1"/>
  <c r="J703" i="20" s="1"/>
  <c r="J704" i="20" a="1"/>
  <c r="J704" i="20" s="1"/>
  <c r="J705" i="20" a="1"/>
  <c r="J705" i="20" s="1"/>
  <c r="J706" i="20" a="1"/>
  <c r="J706" i="20" s="1"/>
  <c r="J707" i="20" a="1"/>
  <c r="J707" i="20" s="1"/>
  <c r="J708" i="20" a="1"/>
  <c r="J708" i="20" s="1"/>
  <c r="J709" i="20" a="1"/>
  <c r="J709" i="20" s="1"/>
  <c r="J710" i="20" a="1"/>
  <c r="J710" i="20" s="1"/>
  <c r="J711" i="20" a="1"/>
  <c r="J711" i="20" s="1"/>
  <c r="J712" i="20" a="1"/>
  <c r="J712" i="20" s="1"/>
  <c r="J713" i="20" a="1"/>
  <c r="J713" i="20"/>
  <c r="J714" i="20" a="1"/>
  <c r="J714" i="20" s="1"/>
  <c r="J715" i="20" a="1"/>
  <c r="J715" i="20" s="1"/>
  <c r="J716" i="20" a="1"/>
  <c r="J716" i="20" s="1"/>
  <c r="J717" i="20" a="1"/>
  <c r="J717" i="20" s="1"/>
  <c r="J718" i="20" a="1"/>
  <c r="J718" i="20" s="1"/>
  <c r="J719" i="20" a="1"/>
  <c r="J719" i="20" s="1"/>
  <c r="J720" i="20" a="1"/>
  <c r="J720" i="20" s="1"/>
  <c r="J721" i="20" a="1"/>
  <c r="J721" i="20" s="1"/>
  <c r="J722" i="20" a="1"/>
  <c r="J722" i="20" s="1"/>
  <c r="J723" i="20" a="1"/>
  <c r="J723" i="20" s="1"/>
  <c r="J724" i="20" a="1"/>
  <c r="J724" i="20" s="1"/>
  <c r="J725" i="20" a="1"/>
  <c r="J725" i="20" s="1"/>
  <c r="J726" i="20" a="1"/>
  <c r="J726" i="20"/>
  <c r="J727" i="20" a="1"/>
  <c r="J727" i="20" s="1"/>
  <c r="J728" i="20" a="1"/>
  <c r="J728" i="20" s="1"/>
  <c r="J729" i="20" a="1"/>
  <c r="J729" i="20"/>
  <c r="J730" i="20" a="1"/>
  <c r="J730" i="20" s="1"/>
  <c r="J731" i="20" a="1"/>
  <c r="J731" i="20" s="1"/>
  <c r="J732" i="20" a="1"/>
  <c r="J732" i="20" s="1"/>
  <c r="J733" i="20" a="1"/>
  <c r="J733" i="20" s="1"/>
  <c r="J734" i="20" a="1"/>
  <c r="J734" i="20" s="1"/>
  <c r="J735" i="20" a="1"/>
  <c r="J735" i="20" s="1"/>
  <c r="J736" i="20" a="1"/>
  <c r="J736" i="20" s="1"/>
  <c r="J737" i="20" a="1"/>
  <c r="J737" i="20"/>
  <c r="J738" i="20" a="1"/>
  <c r="J738" i="20"/>
  <c r="J739" i="20" a="1"/>
  <c r="J739" i="20" s="1"/>
  <c r="J740" i="20" a="1"/>
  <c r="J740" i="20"/>
  <c r="J741" i="20" a="1"/>
  <c r="J741" i="20" s="1"/>
  <c r="J742" i="20" a="1"/>
  <c r="J742" i="20" s="1"/>
  <c r="J743" i="20" a="1"/>
  <c r="J743" i="20" s="1"/>
  <c r="J744" i="20" a="1"/>
  <c r="J744" i="20"/>
  <c r="J745" i="20" a="1"/>
  <c r="J745" i="20" s="1"/>
  <c r="J746" i="20" a="1"/>
  <c r="J746" i="20"/>
  <c r="J747" i="20" a="1"/>
  <c r="J747" i="20" s="1"/>
  <c r="J748" i="20" a="1"/>
  <c r="J748" i="20" s="1"/>
  <c r="J749" i="20" a="1"/>
  <c r="J749" i="20" s="1"/>
  <c r="J750" i="20" a="1"/>
  <c r="J750" i="20" s="1"/>
  <c r="J751" i="20" a="1"/>
  <c r="J751" i="20" s="1"/>
  <c r="J752" i="20" a="1"/>
  <c r="J752" i="20"/>
  <c r="J753" i="20" a="1"/>
  <c r="J753" i="20" s="1"/>
  <c r="J754" i="20" a="1"/>
  <c r="J754" i="20" s="1"/>
  <c r="J755" i="20" a="1"/>
  <c r="J755" i="20" s="1"/>
  <c r="J756" i="20" a="1"/>
  <c r="J756" i="20" s="1"/>
  <c r="J757" i="20" a="1"/>
  <c r="J757" i="20" s="1"/>
  <c r="J758" i="20" a="1"/>
  <c r="J758" i="20"/>
  <c r="J759" i="20" a="1"/>
  <c r="J759" i="20" s="1"/>
  <c r="J760" i="20" a="1"/>
  <c r="J760" i="20"/>
  <c r="J761" i="20" a="1"/>
  <c r="J761" i="20"/>
  <c r="J762" i="20" a="1"/>
  <c r="J762" i="20"/>
  <c r="J763" i="20" a="1"/>
  <c r="J763" i="20" s="1"/>
  <c r="J764" i="20" a="1"/>
  <c r="J764" i="20" s="1"/>
  <c r="J765" i="20" a="1"/>
  <c r="J765" i="20" s="1"/>
  <c r="J766" i="20" a="1"/>
  <c r="J766" i="20" s="1"/>
  <c r="J767" i="20" a="1"/>
  <c r="J767" i="20" s="1"/>
  <c r="J768" i="20" a="1"/>
  <c r="J768" i="20" s="1"/>
  <c r="J769" i="20" a="1"/>
  <c r="J769" i="20"/>
  <c r="J770" i="20" a="1"/>
  <c r="J770" i="20" s="1"/>
  <c r="J771" i="20" a="1"/>
  <c r="J771" i="20" s="1"/>
  <c r="J772" i="20" a="1"/>
  <c r="J772" i="20"/>
  <c r="J773" i="20" a="1"/>
  <c r="J773" i="20" s="1"/>
  <c r="J774" i="20" a="1"/>
  <c r="J774" i="20" s="1"/>
  <c r="J775" i="20" a="1"/>
  <c r="J775" i="20" s="1"/>
  <c r="J776" i="20" a="1"/>
  <c r="J776" i="20" s="1"/>
  <c r="J777" i="20" a="1"/>
  <c r="J777" i="20" s="1"/>
  <c r="J778" i="20" a="1"/>
  <c r="J778" i="20" s="1"/>
  <c r="J779" i="20" a="1"/>
  <c r="J779" i="20" s="1"/>
  <c r="J780" i="20" a="1"/>
  <c r="J780" i="20" s="1"/>
  <c r="J781" i="20" a="1"/>
  <c r="J781" i="20" s="1"/>
  <c r="J782" i="20" a="1"/>
  <c r="J782" i="20" s="1"/>
  <c r="J783" i="20" a="1"/>
  <c r="J783" i="20" s="1"/>
  <c r="J784" i="20" a="1"/>
  <c r="J784" i="20" s="1"/>
  <c r="J785" i="20" a="1"/>
  <c r="J785" i="20"/>
  <c r="J786" i="20" a="1"/>
  <c r="J786" i="20" s="1"/>
  <c r="J787" i="20" a="1"/>
  <c r="J787" i="20" s="1"/>
  <c r="J788" i="20" a="1"/>
  <c r="J788" i="20" s="1"/>
  <c r="J789" i="20" a="1"/>
  <c r="J789" i="20" s="1"/>
  <c r="J790" i="20" a="1"/>
  <c r="J790" i="20" s="1"/>
  <c r="J791" i="20" a="1"/>
  <c r="J791" i="20" s="1"/>
  <c r="J792" i="20" a="1"/>
  <c r="J792" i="20" s="1"/>
  <c r="J793" i="20" a="1"/>
  <c r="J793" i="20"/>
  <c r="J794" i="20" a="1"/>
  <c r="J794" i="20"/>
  <c r="J795" i="20" a="1"/>
  <c r="J795" i="20" s="1"/>
  <c r="J796" i="20" a="1"/>
  <c r="J796" i="20" s="1"/>
  <c r="J797" i="20" a="1"/>
  <c r="J797" i="20" s="1"/>
  <c r="J798" i="20" a="1"/>
  <c r="J798" i="20" s="1"/>
  <c r="J799" i="20" a="1"/>
  <c r="J799" i="20" s="1"/>
  <c r="J800" i="20" a="1"/>
  <c r="J800" i="20" s="1"/>
  <c r="J801" i="20" a="1"/>
  <c r="J801" i="20"/>
  <c r="J802" i="20" a="1"/>
  <c r="J802" i="20"/>
  <c r="J803" i="20" a="1"/>
  <c r="J803" i="20" s="1"/>
  <c r="J804" i="20" a="1"/>
  <c r="J804" i="20" s="1"/>
  <c r="J805" i="20" a="1"/>
  <c r="J805" i="20" s="1"/>
  <c r="J806" i="20" a="1"/>
  <c r="J806" i="20" s="1"/>
  <c r="J807" i="20" a="1"/>
  <c r="J807" i="20" s="1"/>
  <c r="J808" i="20" a="1"/>
  <c r="J808" i="20"/>
  <c r="J809" i="20" a="1"/>
  <c r="J809" i="20" s="1"/>
  <c r="J810" i="20" a="1"/>
  <c r="J810" i="20" s="1"/>
  <c r="J811" i="20" a="1"/>
  <c r="J811" i="20" s="1"/>
  <c r="J812" i="20" a="1"/>
  <c r="J812" i="20" s="1"/>
  <c r="J813" i="20" a="1"/>
  <c r="J813" i="20" s="1"/>
  <c r="J814" i="20" a="1"/>
  <c r="J814" i="20" s="1"/>
  <c r="J815" i="20" a="1"/>
  <c r="J815" i="20" s="1"/>
  <c r="J816" i="20" a="1"/>
  <c r="J816" i="20" s="1"/>
  <c r="J817" i="20" a="1"/>
  <c r="J817" i="20" s="1"/>
  <c r="J818" i="20" a="1"/>
  <c r="J818" i="20" s="1"/>
  <c r="J819" i="20" a="1"/>
  <c r="J819" i="20" s="1"/>
  <c r="J820" i="20" a="1"/>
  <c r="J820" i="20" s="1"/>
  <c r="J821" i="20" a="1"/>
  <c r="J821" i="20" s="1"/>
  <c r="J822" i="20" a="1"/>
  <c r="J822" i="20"/>
  <c r="J823" i="20" a="1"/>
  <c r="J823" i="20" s="1"/>
  <c r="J824" i="20" a="1"/>
  <c r="J824" i="20" s="1"/>
  <c r="J825" i="20" a="1"/>
  <c r="J825" i="20"/>
  <c r="J826" i="20" a="1"/>
  <c r="J826" i="20" s="1"/>
  <c r="J827" i="20" a="1"/>
  <c r="J827" i="20" s="1"/>
  <c r="J828" i="20" a="1"/>
  <c r="J828" i="20" s="1"/>
  <c r="J829" i="20" a="1"/>
  <c r="J829" i="20" s="1"/>
  <c r="J830" i="20" a="1"/>
  <c r="J830" i="20" s="1"/>
  <c r="J831" i="20" a="1"/>
  <c r="J831" i="20" s="1"/>
  <c r="J832" i="20" a="1"/>
  <c r="J832" i="20" s="1"/>
  <c r="J833" i="20" a="1"/>
  <c r="J833" i="20"/>
  <c r="J834" i="20" a="1"/>
  <c r="J834" i="20"/>
  <c r="J835" i="20" a="1"/>
  <c r="J835" i="20" s="1"/>
  <c r="J836" i="20" a="1"/>
  <c r="J836" i="20"/>
  <c r="J837" i="20" a="1"/>
  <c r="J837" i="20" s="1"/>
  <c r="J838" i="20" a="1"/>
  <c r="J838" i="20" s="1"/>
  <c r="J839" i="20" a="1"/>
  <c r="J839" i="20" s="1"/>
  <c r="J840" i="20" a="1"/>
  <c r="J840" i="20" s="1"/>
  <c r="J841" i="20" a="1"/>
  <c r="J841" i="20" s="1"/>
  <c r="J842" i="20" a="1"/>
  <c r="J842" i="20"/>
  <c r="J843" i="20" a="1"/>
  <c r="J843" i="20" s="1"/>
  <c r="J844" i="20" a="1"/>
  <c r="J844" i="20" s="1"/>
  <c r="J845" i="20" a="1"/>
  <c r="J845" i="20" s="1"/>
  <c r="J846" i="20" a="1"/>
  <c r="J846" i="20" s="1"/>
  <c r="J847" i="20" a="1"/>
  <c r="J847" i="20" s="1"/>
  <c r="J848" i="20" a="1"/>
  <c r="J848" i="20"/>
  <c r="J849" i="20" a="1"/>
  <c r="J849" i="20" s="1"/>
  <c r="J850" i="20" a="1"/>
  <c r="J850" i="20"/>
  <c r="J851" i="20" a="1"/>
  <c r="J851" i="20" s="1"/>
  <c r="J852" i="20" a="1"/>
  <c r="J852" i="20" s="1"/>
  <c r="J853" i="20" a="1"/>
  <c r="J853" i="20" s="1"/>
  <c r="J854" i="20" a="1"/>
  <c r="J854" i="20"/>
  <c r="J855" i="20" a="1"/>
  <c r="J855" i="20" s="1"/>
  <c r="J856" i="20" a="1"/>
  <c r="J856" i="20"/>
  <c r="J857" i="20" a="1"/>
  <c r="J857" i="20"/>
  <c r="J858" i="20" a="1"/>
  <c r="J858" i="20" s="1"/>
  <c r="J859" i="20" a="1"/>
  <c r="J859" i="20" s="1"/>
  <c r="J860" i="20" a="1"/>
  <c r="J860" i="20" s="1"/>
  <c r="J861" i="20" a="1"/>
  <c r="J861" i="20" s="1"/>
  <c r="J862" i="20" a="1"/>
  <c r="J862" i="20" s="1"/>
  <c r="J863" i="20" a="1"/>
  <c r="J863" i="20" s="1"/>
  <c r="J864" i="20" a="1"/>
  <c r="J864" i="20" s="1"/>
  <c r="J865" i="20" a="1"/>
  <c r="J865" i="20" s="1"/>
  <c r="J866" i="20" a="1"/>
  <c r="J866" i="20"/>
  <c r="J867" i="20" a="1"/>
  <c r="J867" i="20" s="1"/>
  <c r="J868" i="20" a="1"/>
  <c r="J868" i="20"/>
  <c r="J869" i="20" a="1"/>
  <c r="J869" i="20" s="1"/>
  <c r="J870" i="20" a="1"/>
  <c r="J870" i="20" s="1"/>
  <c r="J871" i="20" a="1"/>
  <c r="J871" i="20" s="1"/>
  <c r="J872" i="20" a="1"/>
  <c r="J872" i="20" s="1"/>
  <c r="J873" i="20" a="1"/>
  <c r="J873" i="20" s="1"/>
  <c r="J874" i="20" a="1"/>
  <c r="J874" i="20" s="1"/>
  <c r="J875" i="20" a="1"/>
  <c r="J875" i="20" s="1"/>
  <c r="J876" i="20" a="1"/>
  <c r="J876" i="20" s="1"/>
  <c r="J877" i="20" a="1"/>
  <c r="J877" i="20" s="1"/>
  <c r="J878" i="20" a="1"/>
  <c r="J878" i="20" s="1"/>
  <c r="J879" i="20" a="1"/>
  <c r="J879" i="20" s="1"/>
  <c r="J880" i="20" a="1"/>
  <c r="J880" i="20" s="1"/>
  <c r="J881" i="20" a="1"/>
  <c r="J881" i="20" s="1"/>
  <c r="J882" i="20" a="1"/>
  <c r="J882" i="20" s="1"/>
  <c r="J883" i="20" a="1"/>
  <c r="J883" i="20" s="1"/>
  <c r="J884" i="20" a="1"/>
  <c r="J884" i="20" s="1"/>
  <c r="J885" i="20" a="1"/>
  <c r="J885" i="20" s="1"/>
  <c r="J886" i="20" a="1"/>
  <c r="J886" i="20" s="1"/>
  <c r="J887" i="20" a="1"/>
  <c r="J887" i="20" s="1"/>
  <c r="J888" i="20" a="1"/>
  <c r="J888" i="20" s="1"/>
  <c r="J889" i="20" a="1"/>
  <c r="J889" i="20" s="1"/>
  <c r="J890" i="20" a="1"/>
  <c r="J890" i="20" s="1"/>
  <c r="J891" i="20" a="1"/>
  <c r="J891" i="20" s="1"/>
  <c r="J892" i="20" a="1"/>
  <c r="J892" i="20" s="1"/>
  <c r="J893" i="20" a="1"/>
  <c r="J893" i="20" s="1"/>
  <c r="J894" i="20" a="1"/>
  <c r="J894" i="20" s="1"/>
  <c r="J895" i="20" a="1"/>
  <c r="J895" i="20" s="1"/>
  <c r="J896" i="20" a="1"/>
  <c r="J896" i="20" s="1"/>
  <c r="J897" i="20" a="1"/>
  <c r="J897" i="20"/>
  <c r="J898" i="20" a="1"/>
  <c r="J898" i="20" s="1"/>
  <c r="J899" i="20" a="1"/>
  <c r="J899" i="20" s="1"/>
  <c r="J900" i="20" a="1"/>
  <c r="J900" i="20"/>
  <c r="J901" i="20" a="1"/>
  <c r="J901" i="20" s="1"/>
  <c r="J902" i="20" a="1"/>
  <c r="J902" i="20" s="1"/>
  <c r="J903" i="20" a="1"/>
  <c r="J903" i="20" s="1"/>
  <c r="J904" i="20" a="1"/>
  <c r="J904" i="20" s="1"/>
  <c r="J905" i="20" a="1"/>
  <c r="J905" i="20"/>
  <c r="J906" i="20" a="1"/>
  <c r="J906" i="20"/>
  <c r="J907" i="20" a="1"/>
  <c r="J907" i="20" s="1"/>
  <c r="J908" i="20" a="1"/>
  <c r="J908" i="20" s="1"/>
  <c r="J909" i="20" a="1"/>
  <c r="J909" i="20" s="1"/>
  <c r="J910" i="20" a="1"/>
  <c r="J910" i="20" s="1"/>
  <c r="J911" i="20" a="1"/>
  <c r="J911" i="20" s="1"/>
  <c r="J912" i="20" a="1"/>
  <c r="J912" i="20"/>
  <c r="J913" i="20" a="1"/>
  <c r="J913" i="20" s="1"/>
  <c r="J914" i="20" a="1"/>
  <c r="J914" i="20"/>
  <c r="J915" i="20" a="1"/>
  <c r="J915" i="20" s="1"/>
  <c r="J916" i="20" a="1"/>
  <c r="J916" i="20" s="1"/>
  <c r="J917" i="20" a="1"/>
  <c r="J917" i="20" s="1"/>
  <c r="J918" i="20" a="1"/>
  <c r="J918" i="20"/>
  <c r="J919" i="20" a="1"/>
  <c r="J919" i="20" s="1"/>
  <c r="J920" i="20" a="1"/>
  <c r="J920" i="20"/>
  <c r="J921" i="20" a="1"/>
  <c r="J921" i="20" s="1"/>
  <c r="J922" i="20" a="1"/>
  <c r="J922" i="20" s="1"/>
  <c r="J923" i="20" a="1"/>
  <c r="J923" i="20" s="1"/>
  <c r="J924" i="20" a="1"/>
  <c r="J924" i="20" s="1"/>
  <c r="J925" i="20" a="1"/>
  <c r="J925" i="20" s="1"/>
  <c r="J926" i="20" a="1"/>
  <c r="J926" i="20" s="1"/>
  <c r="J927" i="20" a="1"/>
  <c r="J927" i="20" s="1"/>
  <c r="J928" i="20" a="1"/>
  <c r="J928" i="20" s="1"/>
  <c r="J929" i="20" a="1"/>
  <c r="J929" i="20"/>
  <c r="J930" i="20" a="1"/>
  <c r="J930" i="20"/>
  <c r="J931" i="20" a="1"/>
  <c r="J931" i="20" s="1"/>
  <c r="J932" i="20" a="1"/>
  <c r="J932" i="20"/>
  <c r="J933" i="20" a="1"/>
  <c r="J933" i="20" s="1"/>
  <c r="J934" i="20" a="1"/>
  <c r="J934" i="20" s="1"/>
  <c r="J935" i="20" a="1"/>
  <c r="J935" i="20" s="1"/>
  <c r="J936" i="20" a="1"/>
  <c r="J936" i="20" s="1"/>
  <c r="J937" i="20" a="1"/>
  <c r="J937" i="20" s="1"/>
  <c r="J938" i="20" a="1"/>
  <c r="J938" i="20"/>
  <c r="J939" i="20" a="1"/>
  <c r="J939" i="20" s="1"/>
  <c r="J940" i="20" a="1"/>
  <c r="J940" i="20" s="1"/>
  <c r="J941" i="20" a="1"/>
  <c r="J941" i="20"/>
  <c r="J942" i="20" a="1"/>
  <c r="J942" i="20" s="1"/>
  <c r="J943" i="20" a="1"/>
  <c r="J943" i="20" s="1"/>
  <c r="J944" i="20" a="1"/>
  <c r="J944" i="20"/>
  <c r="J945" i="20" a="1"/>
  <c r="J945" i="20" s="1"/>
  <c r="J946" i="20" a="1"/>
  <c r="J946" i="20" s="1"/>
  <c r="J947" i="20" a="1"/>
  <c r="J947" i="20" s="1"/>
  <c r="J948" i="20" a="1"/>
  <c r="J948" i="20" s="1"/>
  <c r="J949" i="20" a="1"/>
  <c r="J949" i="20" s="1"/>
  <c r="J950" i="20" a="1"/>
  <c r="J950" i="20" s="1"/>
  <c r="J951" i="20" a="1"/>
  <c r="J951" i="20" s="1"/>
  <c r="J952" i="20" a="1"/>
  <c r="J952" i="20" s="1"/>
  <c r="J953" i="20" a="1"/>
  <c r="J953" i="20"/>
  <c r="J954" i="20" a="1"/>
  <c r="J954" i="20" s="1"/>
  <c r="J955" i="20" a="1"/>
  <c r="J955" i="20" s="1"/>
  <c r="J956" i="20" a="1"/>
  <c r="J956" i="20" s="1"/>
  <c r="J957" i="20" a="1"/>
  <c r="J957" i="20" s="1"/>
  <c r="J958" i="20" a="1"/>
  <c r="J958" i="20" s="1"/>
  <c r="J959" i="20" a="1"/>
  <c r="J959" i="20" s="1"/>
  <c r="J960" i="20" a="1"/>
  <c r="J960" i="20"/>
  <c r="J961" i="20" a="1"/>
  <c r="J961" i="20"/>
  <c r="J962" i="20" a="1"/>
  <c r="J962" i="20"/>
  <c r="J963" i="20" a="1"/>
  <c r="J963" i="20" s="1"/>
  <c r="J964" i="20" a="1"/>
  <c r="J964" i="20" s="1"/>
  <c r="J965" i="20" a="1"/>
  <c r="J965" i="20" s="1"/>
  <c r="J966" i="20" a="1"/>
  <c r="J966" i="20" s="1"/>
  <c r="J967" i="20" a="1"/>
  <c r="J967" i="20" s="1"/>
  <c r="J968" i="20" a="1"/>
  <c r="J968" i="20" s="1"/>
  <c r="J969" i="20" a="1"/>
  <c r="J969" i="20"/>
  <c r="J970" i="20" a="1"/>
  <c r="J970" i="20" s="1"/>
  <c r="J971" i="20" a="1"/>
  <c r="J971" i="20" s="1"/>
  <c r="J972" i="20" a="1"/>
  <c r="J972" i="20" s="1"/>
  <c r="J973" i="20" a="1"/>
  <c r="J973" i="20" s="1"/>
  <c r="J974" i="20" a="1"/>
  <c r="J974" i="20" s="1"/>
  <c r="J975" i="20" a="1"/>
  <c r="J975" i="20" s="1"/>
  <c r="J976" i="20" a="1"/>
  <c r="J976" i="20" s="1"/>
  <c r="J977" i="20" a="1"/>
  <c r="J977" i="20" s="1"/>
  <c r="J978" i="20" a="1"/>
  <c r="J978" i="20"/>
  <c r="J979" i="20" a="1"/>
  <c r="J979" i="20" s="1"/>
  <c r="J980" i="20" a="1"/>
  <c r="J980" i="20" s="1"/>
  <c r="J981" i="20" a="1"/>
  <c r="J981" i="20" s="1"/>
  <c r="J982" i="20" a="1"/>
  <c r="J982" i="20" s="1"/>
  <c r="J983" i="20" a="1"/>
  <c r="J983" i="20" s="1"/>
  <c r="J984" i="20" a="1"/>
  <c r="J984" i="20"/>
  <c r="J985" i="20" a="1"/>
  <c r="J985" i="20"/>
  <c r="J986" i="20" a="1"/>
  <c r="J986" i="20" s="1"/>
  <c r="J987" i="20" a="1"/>
  <c r="J987" i="20" s="1"/>
  <c r="J988" i="20" a="1"/>
  <c r="J988" i="20" s="1"/>
  <c r="J989" i="20" a="1"/>
  <c r="J989" i="20" s="1"/>
  <c r="J990" i="20" a="1"/>
  <c r="J990" i="20" s="1"/>
  <c r="J991" i="20" a="1"/>
  <c r="J991" i="20" s="1"/>
  <c r="J992" i="20" a="1"/>
  <c r="J992" i="20" s="1"/>
  <c r="J993" i="20" a="1"/>
  <c r="J993" i="20"/>
  <c r="J994" i="20" a="1"/>
  <c r="J994" i="20" s="1"/>
  <c r="J995" i="20" a="1"/>
  <c r="J995" i="20" s="1"/>
  <c r="J996" i="20" a="1"/>
  <c r="J996" i="20"/>
  <c r="J997" i="20" a="1"/>
  <c r="J997" i="20" s="1"/>
  <c r="J998" i="20" a="1"/>
  <c r="J998" i="20" s="1"/>
  <c r="J999" i="20" a="1"/>
  <c r="J999" i="20" s="1"/>
  <c r="J1000" i="20" a="1"/>
  <c r="J1000" i="20" s="1"/>
  <c r="J1001" i="20" a="1"/>
  <c r="J1001" i="20" s="1"/>
  <c r="J1002" i="20" a="1"/>
  <c r="J1002" i="20" s="1"/>
  <c r="J1003" i="20" a="1"/>
  <c r="J1003" i="20" s="1"/>
  <c r="J1004" i="20" a="1"/>
  <c r="J1004" i="20" s="1"/>
  <c r="J1005" i="20" a="1"/>
  <c r="J1005" i="20"/>
  <c r="J1006" i="20" a="1"/>
  <c r="J1006" i="20" s="1"/>
  <c r="J1007" i="20" a="1"/>
  <c r="J1007" i="20" s="1"/>
  <c r="J1008" i="20" a="1"/>
  <c r="J1008" i="20" s="1"/>
  <c r="J1009" i="20" a="1"/>
  <c r="J1009" i="20" s="1"/>
  <c r="J1010" i="20" a="1"/>
  <c r="J1010" i="20" s="1"/>
  <c r="J1011" i="20" a="1"/>
  <c r="J1011" i="20"/>
  <c r="J1012" i="20" a="1"/>
  <c r="J1012" i="20" s="1"/>
  <c r="J1013" i="20" a="1"/>
  <c r="J1013" i="20" s="1"/>
  <c r="J1014" i="20" a="1"/>
  <c r="J1014" i="20" s="1"/>
  <c r="J1015" i="20" a="1"/>
  <c r="J1015" i="20"/>
  <c r="J1016" i="20" a="1"/>
  <c r="J1016" i="20" s="1"/>
  <c r="J1017" i="20" a="1"/>
  <c r="J1017" i="20" s="1"/>
  <c r="J1018" i="20" a="1"/>
  <c r="J1018" i="20" s="1"/>
  <c r="J1019" i="20" a="1"/>
  <c r="J1019" i="20" s="1"/>
  <c r="J1020" i="20" a="1"/>
  <c r="J1020" i="20" s="1"/>
  <c r="J1021" i="20" a="1"/>
  <c r="J1021" i="20" s="1"/>
  <c r="J1022" i="20" a="1"/>
  <c r="J1022" i="20" s="1"/>
  <c r="J1023" i="20" a="1"/>
  <c r="J1023" i="20"/>
  <c r="J1024" i="20" a="1"/>
  <c r="J1024" i="20" s="1"/>
  <c r="J1025" i="20" a="1"/>
  <c r="J1025" i="20" s="1"/>
  <c r="J1026" i="20" a="1"/>
  <c r="J1026" i="20"/>
  <c r="J1027" i="20" a="1"/>
  <c r="J1027" i="20"/>
  <c r="J1028" i="20" a="1"/>
  <c r="J1028" i="20" s="1"/>
  <c r="J1029" i="20" a="1"/>
  <c r="J1029" i="20" s="1"/>
  <c r="J1030" i="20" a="1"/>
  <c r="J1030" i="20" s="1"/>
  <c r="J1031" i="20" a="1"/>
  <c r="J1031" i="20" s="1"/>
  <c r="J1032" i="20" a="1"/>
  <c r="J1032" i="20" s="1"/>
  <c r="J1033" i="20" a="1"/>
  <c r="J1033" i="20" s="1"/>
  <c r="J1034" i="20" a="1"/>
  <c r="J1034" i="20" s="1"/>
  <c r="J1035" i="20" a="1"/>
  <c r="J1035" i="20"/>
  <c r="J1036" i="20" a="1"/>
  <c r="J1036" i="20" s="1"/>
  <c r="J1037" i="20" a="1"/>
  <c r="J1037" i="20" s="1"/>
  <c r="J1038" i="20" a="1"/>
  <c r="J1038" i="20" s="1"/>
  <c r="J1039" i="20" a="1"/>
  <c r="J1039" i="20" s="1"/>
  <c r="J1040" i="20" a="1"/>
  <c r="J1040" i="20" s="1"/>
  <c r="J1041" i="20" a="1"/>
  <c r="J1041" i="20" s="1"/>
  <c r="J1042" i="20" a="1"/>
  <c r="J1042" i="20"/>
  <c r="J1043" i="20" a="1"/>
  <c r="J1043" i="20" s="1"/>
  <c r="J1044" i="20" a="1"/>
  <c r="J1044" i="20" s="1"/>
  <c r="J1045" i="20" a="1"/>
  <c r="J1045" i="20" s="1"/>
  <c r="J1046" i="20" a="1"/>
  <c r="J1046" i="20" s="1"/>
  <c r="J1047" i="20" a="1"/>
  <c r="J1047" i="20"/>
  <c r="J1048" i="20" a="1"/>
  <c r="J1048" i="20" s="1"/>
  <c r="J1049" i="20" a="1"/>
  <c r="J1049" i="20" s="1"/>
  <c r="J1050" i="20" a="1"/>
  <c r="J1050" i="20" s="1"/>
  <c r="J1051" i="20" a="1"/>
  <c r="J1051" i="20" s="1"/>
  <c r="J1052" i="20" a="1"/>
  <c r="J1052" i="20" s="1"/>
  <c r="J1053" i="20" a="1"/>
  <c r="J1053" i="20" s="1"/>
  <c r="J1054" i="20" a="1"/>
  <c r="J1054" i="20" s="1"/>
  <c r="J1055" i="20" a="1"/>
  <c r="J1055" i="20" s="1"/>
  <c r="J1056" i="20" a="1"/>
  <c r="J1056" i="20" s="1"/>
  <c r="J1057" i="20" a="1"/>
  <c r="J1057" i="20" s="1"/>
  <c r="J1058" i="20" a="1"/>
  <c r="J1058" i="20"/>
  <c r="J1059" i="20" a="1"/>
  <c r="J1059" i="20"/>
  <c r="J1060" i="20" a="1"/>
  <c r="J1060" i="20" s="1"/>
  <c r="J1061" i="20" a="1"/>
  <c r="J1061" i="20" s="1"/>
  <c r="J1062" i="20" a="1"/>
  <c r="J1062" i="20"/>
  <c r="J1063" i="20" a="1"/>
  <c r="J1063" i="20"/>
  <c r="J1064" i="20" a="1"/>
  <c r="J1064" i="20" s="1"/>
  <c r="J1065" i="20" a="1"/>
  <c r="J1065" i="20" s="1"/>
  <c r="J1066" i="20" a="1"/>
  <c r="J1066" i="20" s="1"/>
  <c r="J1067" i="20" a="1"/>
  <c r="J1067" i="20" s="1"/>
  <c r="J1068" i="20" a="1"/>
  <c r="J1068" i="20" s="1"/>
  <c r="J1069" i="20" a="1"/>
  <c r="J1069" i="20" s="1"/>
  <c r="J1070" i="20" a="1"/>
  <c r="J1070" i="20" s="1"/>
  <c r="J1071" i="20" a="1"/>
  <c r="J1071" i="20"/>
  <c r="J1072" i="20" a="1"/>
  <c r="J1072" i="20" s="1"/>
  <c r="J1073" i="20" a="1"/>
  <c r="J1073" i="20" s="1"/>
  <c r="J1074" i="20" a="1"/>
  <c r="J1074" i="20"/>
  <c r="J1075" i="20" a="1"/>
  <c r="J1075" i="20"/>
  <c r="J1076" i="20" a="1"/>
  <c r="J1076" i="20" s="1"/>
  <c r="J1077" i="20" a="1"/>
  <c r="J1077" i="20" s="1"/>
  <c r="J1078" i="20" a="1"/>
  <c r="J1078" i="20" s="1"/>
  <c r="J1079" i="20" a="1"/>
  <c r="J1079" i="20" s="1"/>
  <c r="J1080" i="20" a="1"/>
  <c r="J1080" i="20" s="1"/>
  <c r="J1081" i="20" a="1"/>
  <c r="J1081" i="20" s="1"/>
  <c r="J1082" i="20" a="1"/>
  <c r="J1082" i="20" s="1"/>
  <c r="J1083" i="20" a="1"/>
  <c r="J1083" i="20"/>
  <c r="J1084" i="20" a="1"/>
  <c r="J1084" i="20" s="1"/>
  <c r="J1085" i="20" a="1"/>
  <c r="J1085" i="20" s="1"/>
  <c r="J1086" i="20" a="1"/>
  <c r="J1086" i="20" s="1"/>
  <c r="J1087" i="20" a="1"/>
  <c r="J1087" i="20" s="1"/>
  <c r="J1088" i="20" a="1"/>
  <c r="J1088" i="20" s="1"/>
  <c r="J1089" i="20" a="1"/>
  <c r="J1089" i="20" s="1"/>
  <c r="J1090" i="20" a="1"/>
  <c r="J1090" i="20"/>
  <c r="J1091" i="20" a="1"/>
  <c r="J1091" i="20" s="1"/>
  <c r="J1092" i="20" a="1"/>
  <c r="J1092" i="20" s="1"/>
  <c r="J1093" i="20" a="1"/>
  <c r="J1093" i="20" s="1"/>
  <c r="J1094" i="20" a="1"/>
  <c r="J1094" i="20" s="1"/>
  <c r="J1095" i="20" a="1"/>
  <c r="J1095" i="20"/>
  <c r="J1096" i="20" a="1"/>
  <c r="J1096" i="20" s="1"/>
  <c r="J1097" i="20" a="1"/>
  <c r="J1097" i="20" s="1"/>
  <c r="J1098" i="20" a="1"/>
  <c r="J1098" i="20" s="1"/>
  <c r="J1099" i="20" a="1"/>
  <c r="J1099" i="20" s="1"/>
  <c r="J1100" i="20" a="1"/>
  <c r="J1100" i="20" s="1"/>
  <c r="J1101" i="20" a="1"/>
  <c r="J1101" i="20" s="1"/>
  <c r="J1102" i="20" a="1"/>
  <c r="J1102" i="20" s="1"/>
  <c r="J1103" i="20" a="1"/>
  <c r="J1103" i="20" s="1"/>
  <c r="J1104" i="20" a="1"/>
  <c r="J1104" i="20" s="1"/>
  <c r="J1105" i="20" a="1"/>
  <c r="J1105" i="20" s="1"/>
  <c r="J1106" i="20" a="1"/>
  <c r="J1106" i="20" s="1"/>
  <c r="J1107" i="20" a="1"/>
  <c r="J1107" i="20" s="1"/>
  <c r="J1108" i="20" a="1"/>
  <c r="J1108" i="20" s="1"/>
  <c r="J1109" i="20" a="1"/>
  <c r="J1109" i="20" s="1"/>
  <c r="J1110" i="20" a="1"/>
  <c r="J1110" i="20" s="1"/>
  <c r="J1111" i="20" a="1"/>
  <c r="J1111" i="20"/>
  <c r="J1112" i="20" a="1"/>
  <c r="J1112" i="20" s="1"/>
  <c r="J1113" i="20" a="1"/>
  <c r="J1113" i="20" s="1"/>
  <c r="J1114" i="20" a="1"/>
  <c r="J1114" i="20" s="1"/>
  <c r="J1115" i="20" a="1"/>
  <c r="J1115" i="20" s="1"/>
  <c r="J1116" i="20" a="1"/>
  <c r="J1116" i="20" s="1"/>
  <c r="J1117" i="20" a="1"/>
  <c r="J1117" i="20" s="1"/>
  <c r="J1118" i="20" a="1"/>
  <c r="J1118" i="20" s="1"/>
  <c r="J1119" i="20" a="1"/>
  <c r="J1119" i="20" s="1"/>
  <c r="J1120" i="20" a="1"/>
  <c r="J1120" i="20" s="1"/>
  <c r="J1121" i="20" a="1"/>
  <c r="J1121" i="20" s="1"/>
  <c r="J1122" i="20" a="1"/>
  <c r="J1122" i="20" s="1"/>
  <c r="J1123" i="20" a="1"/>
  <c r="J1123" i="20" s="1"/>
  <c r="J1124" i="20" a="1"/>
  <c r="J1124" i="20" s="1"/>
  <c r="J1125" i="20" a="1"/>
  <c r="J1125" i="20" s="1"/>
  <c r="J1126" i="20" a="1"/>
  <c r="J1126" i="20" s="1"/>
  <c r="J1127" i="20" a="1"/>
  <c r="J1127" i="20" s="1"/>
  <c r="J1128" i="20" a="1"/>
  <c r="J1128" i="20" s="1"/>
  <c r="J1129" i="20" a="1"/>
  <c r="J1129" i="20" s="1"/>
  <c r="J1130" i="20" a="1"/>
  <c r="J1130" i="20" s="1"/>
  <c r="J1131" i="20" a="1"/>
  <c r="J1131" i="20" s="1"/>
  <c r="J1132" i="20" a="1"/>
  <c r="J1132" i="20" s="1"/>
  <c r="J1133" i="20" a="1"/>
  <c r="J1133" i="20" s="1"/>
  <c r="J1134" i="20" a="1"/>
  <c r="J1134" i="20" s="1"/>
  <c r="J1135" i="20" a="1"/>
  <c r="J1135" i="20" s="1"/>
  <c r="J1136" i="20" a="1"/>
  <c r="J1136" i="20" s="1"/>
  <c r="J1137" i="20" a="1"/>
  <c r="J1137" i="20" s="1"/>
  <c r="J1138" i="20" a="1"/>
  <c r="J1138" i="20" s="1"/>
  <c r="J1139" i="20" a="1"/>
  <c r="J1139" i="20" s="1"/>
  <c r="J1140" i="20" a="1"/>
  <c r="J1140" i="20" s="1"/>
  <c r="J1141" i="20" a="1"/>
  <c r="J1141" i="20" s="1"/>
  <c r="J1142" i="20" a="1"/>
  <c r="J1142" i="20" s="1"/>
  <c r="J1143" i="20" a="1"/>
  <c r="J1143" i="20" s="1"/>
  <c r="J1144" i="20" a="1"/>
  <c r="J1144" i="20" s="1"/>
  <c r="J1145" i="20" a="1"/>
  <c r="J1145" i="20" s="1"/>
  <c r="J1146" i="20" a="1"/>
  <c r="J1146" i="20" s="1"/>
  <c r="J1147" i="20" a="1"/>
  <c r="J1147" i="20" s="1"/>
  <c r="J1148" i="20" a="1"/>
  <c r="J1148" i="20" s="1"/>
  <c r="J1149" i="20" a="1"/>
  <c r="J1149" i="20" s="1"/>
  <c r="J1150" i="20" a="1"/>
  <c r="J1150" i="20" s="1"/>
  <c r="J1151" i="20" a="1"/>
  <c r="J1151" i="20" s="1"/>
  <c r="J1152" i="20" a="1"/>
  <c r="J1152" i="20" s="1"/>
  <c r="J1153" i="20" a="1"/>
  <c r="J1153" i="20" s="1"/>
  <c r="J1154" i="20" a="1"/>
  <c r="J1154" i="20" s="1"/>
  <c r="J1155" i="20" a="1"/>
  <c r="J1155" i="20" s="1"/>
  <c r="J1156" i="20" a="1"/>
  <c r="J1156" i="20" s="1"/>
  <c r="J1157" i="20" a="1"/>
  <c r="J1157" i="20" s="1"/>
  <c r="J1158" i="20" a="1"/>
  <c r="J1158" i="20" s="1"/>
  <c r="J1159" i="20" a="1"/>
  <c r="J1159" i="20"/>
  <c r="J1160" i="20" a="1"/>
  <c r="J1160" i="20" s="1"/>
  <c r="J1161" i="20" a="1"/>
  <c r="J1161" i="20" s="1"/>
  <c r="J1162" i="20" a="1"/>
  <c r="J1162" i="20" s="1"/>
  <c r="J1163" i="20" a="1"/>
  <c r="J1163" i="20" s="1"/>
  <c r="J1164" i="20" a="1"/>
  <c r="J1164" i="20" s="1"/>
  <c r="J1165" i="20" a="1"/>
  <c r="J1165" i="20" s="1"/>
  <c r="J1166" i="20" a="1"/>
  <c r="J1166" i="20" s="1"/>
  <c r="J1167" i="20" a="1"/>
  <c r="J1167" i="20" s="1"/>
  <c r="J1168" i="20" a="1"/>
  <c r="J1168" i="20" s="1"/>
  <c r="J1169" i="20" a="1"/>
  <c r="J1169" i="20" s="1"/>
  <c r="J1170" i="20" a="1"/>
  <c r="J1170" i="20"/>
  <c r="J1171" i="20" a="1"/>
  <c r="J1171" i="20" s="1"/>
  <c r="J1172" i="20" a="1"/>
  <c r="J1172" i="20" s="1"/>
  <c r="J1173" i="20" a="1"/>
  <c r="J1173" i="20" s="1"/>
  <c r="J1174" i="20" a="1"/>
  <c r="J1174" i="20" s="1"/>
  <c r="J1175" i="20" a="1"/>
  <c r="J1175" i="20" s="1"/>
  <c r="J1176" i="20" a="1"/>
  <c r="J1176" i="20" s="1"/>
  <c r="J1177" i="20" a="1"/>
  <c r="J1177" i="20" s="1"/>
  <c r="J1178" i="20" a="1"/>
  <c r="J1178" i="20" s="1"/>
  <c r="J1179" i="20" a="1"/>
  <c r="J1179" i="20" s="1"/>
  <c r="J1180" i="20" a="1"/>
  <c r="J1180" i="20" s="1"/>
  <c r="J1181" i="20" a="1"/>
  <c r="J1181" i="20" s="1"/>
  <c r="J1182" i="20" a="1"/>
  <c r="J1182" i="20" s="1"/>
  <c r="J1183" i="20" a="1"/>
  <c r="J1183" i="20" s="1"/>
  <c r="J1184" i="20" a="1"/>
  <c r="J1184" i="20" s="1"/>
  <c r="J1185" i="20" a="1"/>
  <c r="J1185" i="20" s="1"/>
  <c r="J1186" i="20" a="1"/>
  <c r="J1186" i="20" s="1"/>
  <c r="J1187" i="20" a="1"/>
  <c r="J1187" i="20" s="1"/>
  <c r="J1188" i="20" a="1"/>
  <c r="J1188" i="20" s="1"/>
  <c r="J1189" i="20" a="1"/>
  <c r="J1189" i="20" s="1"/>
  <c r="J1190" i="20" a="1"/>
  <c r="J1190" i="20" s="1"/>
  <c r="J1191" i="20" a="1"/>
  <c r="J1191" i="20" s="1"/>
  <c r="J1192" i="20" a="1"/>
  <c r="J1192" i="20" s="1"/>
  <c r="J1193" i="20" a="1"/>
  <c r="J1193" i="20" s="1"/>
  <c r="J1194" i="20" a="1"/>
  <c r="J1194" i="20" s="1"/>
  <c r="J1195" i="20" a="1"/>
  <c r="J1195" i="20" s="1"/>
  <c r="J1196" i="20" a="1"/>
  <c r="J1196" i="20" s="1"/>
  <c r="J1197" i="20" a="1"/>
  <c r="J1197" i="20" s="1"/>
  <c r="J1198" i="20" a="1"/>
  <c r="J1198" i="20" s="1"/>
  <c r="J1199" i="20" a="1"/>
  <c r="J1199" i="20" s="1"/>
  <c r="J1200" i="20" a="1"/>
  <c r="J1200" i="20" s="1"/>
  <c r="J1201" i="20" a="1"/>
  <c r="J1201" i="20" s="1"/>
  <c r="J1202" i="20" a="1"/>
  <c r="J1202" i="20"/>
  <c r="J1203" i="20" a="1"/>
  <c r="J1203" i="20" s="1"/>
  <c r="J1204" i="20" a="1"/>
  <c r="J1204" i="20" s="1"/>
  <c r="J1205" i="20" a="1"/>
  <c r="J1205" i="20" s="1"/>
  <c r="J1206" i="20" a="1"/>
  <c r="J1206" i="20" s="1"/>
  <c r="J1207" i="20" a="1"/>
  <c r="J1207" i="20" s="1"/>
  <c r="J1208" i="20" a="1"/>
  <c r="J1208" i="20" s="1"/>
  <c r="J1209" i="20" a="1"/>
  <c r="J1209" i="20" s="1"/>
  <c r="J1210" i="20" a="1"/>
  <c r="J1210" i="20" s="1"/>
  <c r="J1211" i="20" a="1"/>
  <c r="J1211" i="20"/>
  <c r="J1212" i="20" a="1"/>
  <c r="J1212" i="20" s="1"/>
  <c r="J1213" i="20" a="1"/>
  <c r="J1213" i="20" s="1"/>
  <c r="J1214" i="20" a="1"/>
  <c r="J1214" i="20" s="1"/>
  <c r="J1215" i="20" a="1"/>
  <c r="J1215" i="20" s="1"/>
  <c r="J1216" i="20" a="1"/>
  <c r="J1216" i="20" s="1"/>
  <c r="J1217" i="20" a="1"/>
  <c r="J1217" i="20" s="1"/>
  <c r="J1218" i="20" a="1"/>
  <c r="J1218" i="20"/>
  <c r="J1219" i="20" a="1"/>
  <c r="J1219" i="20" s="1"/>
  <c r="J1220" i="20" a="1"/>
  <c r="J1220" i="20" s="1"/>
  <c r="J1221" i="20" a="1"/>
  <c r="J1221" i="20" s="1"/>
  <c r="J1222" i="20" a="1"/>
  <c r="J1222" i="20" s="1"/>
  <c r="J1223" i="20" a="1"/>
  <c r="J1223" i="20" s="1"/>
  <c r="J1224" i="20" a="1"/>
  <c r="J1224" i="20" s="1"/>
  <c r="J1225" i="20" a="1"/>
  <c r="J1225" i="20" s="1"/>
  <c r="J1226" i="20" a="1"/>
  <c r="J1226" i="20" s="1"/>
  <c r="J1227" i="20" a="1"/>
  <c r="J1227" i="20" s="1"/>
  <c r="J1228" i="20" a="1"/>
  <c r="J1228" i="20" s="1"/>
  <c r="J1229" i="20" a="1"/>
  <c r="J1229" i="20" s="1"/>
  <c r="J1230" i="20" a="1"/>
  <c r="J1230" i="20" s="1"/>
  <c r="J1231" i="20" a="1"/>
  <c r="J1231" i="20" s="1"/>
  <c r="J1232" i="20" a="1"/>
  <c r="J1232" i="20" s="1"/>
  <c r="J1233" i="20" a="1"/>
  <c r="J1233" i="20" s="1"/>
  <c r="J1234" i="20" a="1"/>
  <c r="J1234" i="20"/>
  <c r="J1235" i="20" a="1"/>
  <c r="J1235" i="20" s="1"/>
  <c r="J1236" i="20" a="1"/>
  <c r="J1236" i="20" s="1"/>
  <c r="J1237" i="20" a="1"/>
  <c r="J1237" i="20" s="1"/>
  <c r="J1238" i="20" a="1"/>
  <c r="J1238" i="20" s="1"/>
  <c r="J1239" i="20" a="1"/>
  <c r="J1239" i="20"/>
  <c r="J1240" i="20" a="1"/>
  <c r="J1240" i="20" s="1"/>
  <c r="J1241" i="20" a="1"/>
  <c r="J1241" i="20" s="1"/>
  <c r="J1242" i="20" a="1"/>
  <c r="J1242" i="20" s="1"/>
  <c r="J1243" i="20" a="1"/>
  <c r="J1243" i="20"/>
  <c r="J1244" i="20" a="1"/>
  <c r="J1244" i="20" s="1"/>
  <c r="J1245" i="20" a="1"/>
  <c r="J1245" i="20" s="1"/>
  <c r="J1246" i="20" a="1"/>
  <c r="J1246" i="20" s="1"/>
  <c r="J1247" i="20" a="1"/>
  <c r="J1247" i="20" s="1"/>
  <c r="J1248" i="20" a="1"/>
  <c r="J1248" i="20" s="1"/>
  <c r="J1249" i="20" a="1"/>
  <c r="J1249" i="20" s="1"/>
  <c r="J1250" i="20" a="1"/>
  <c r="J1250" i="20"/>
  <c r="J1251" i="20" a="1"/>
  <c r="J1251" i="20" s="1"/>
  <c r="J1252" i="20" a="1"/>
  <c r="J1252" i="20" s="1"/>
  <c r="J1253" i="20" a="1"/>
  <c r="J1253" i="20" s="1"/>
  <c r="J1254" i="20" a="1"/>
  <c r="J1254" i="20" s="1"/>
  <c r="J1255" i="20" a="1"/>
  <c r="J1255" i="20" s="1"/>
  <c r="J1256" i="20" a="1"/>
  <c r="J1256" i="20" s="1"/>
  <c r="J1257" i="20" a="1"/>
  <c r="J1257" i="20" s="1"/>
  <c r="J1258" i="20" a="1"/>
  <c r="J1258" i="20" s="1"/>
  <c r="J1259" i="20" a="1"/>
  <c r="J1259" i="20" s="1"/>
  <c r="J1260" i="20" a="1"/>
  <c r="J1260" i="20" s="1"/>
  <c r="J1261" i="20" a="1"/>
  <c r="J1261" i="20" s="1"/>
  <c r="J1262" i="20" a="1"/>
  <c r="J1262" i="20" s="1"/>
  <c r="J1263" i="20" a="1"/>
  <c r="J1263" i="20" s="1"/>
  <c r="J1264" i="20" a="1"/>
  <c r="J1264" i="20" s="1"/>
  <c r="J1265" i="20" a="1"/>
  <c r="J1265" i="20" s="1"/>
  <c r="J1266" i="20" a="1"/>
  <c r="J1266" i="20" s="1"/>
  <c r="J1267" i="20" a="1"/>
  <c r="J1267" i="20" s="1"/>
  <c r="J1268" i="20" a="1"/>
  <c r="J1268" i="20" s="1"/>
  <c r="J1269" i="20" a="1"/>
  <c r="J1269" i="20" s="1"/>
  <c r="J1270" i="20" a="1"/>
  <c r="J1270" i="20" s="1"/>
  <c r="J1271" i="20" a="1"/>
  <c r="J1271" i="20"/>
  <c r="J1272" i="20" a="1"/>
  <c r="J1272" i="20" s="1"/>
  <c r="J1273" i="20" a="1"/>
  <c r="J1273" i="20" s="1"/>
  <c r="J1274" i="20" a="1"/>
  <c r="J1274" i="20" s="1"/>
  <c r="J1275" i="20" a="1"/>
  <c r="J1275" i="20"/>
  <c r="J1276" i="20" a="1"/>
  <c r="J1276" i="20" s="1"/>
  <c r="J1277" i="20" a="1"/>
  <c r="J1277" i="20" s="1"/>
  <c r="J1278" i="20" a="1"/>
  <c r="J1278" i="20" s="1"/>
  <c r="J1279" i="20" a="1"/>
  <c r="J1279" i="20" s="1"/>
  <c r="J1280" i="20" a="1"/>
  <c r="J1280" i="20" s="1"/>
  <c r="J1281" i="20" a="1"/>
  <c r="J1281" i="20" s="1"/>
  <c r="J1282" i="20" a="1"/>
  <c r="J1282" i="20"/>
  <c r="J1283" i="20" a="1"/>
  <c r="J1283" i="20" s="1"/>
  <c r="J1284" i="20" a="1"/>
  <c r="J1284" i="20" s="1"/>
  <c r="J1285" i="20" a="1"/>
  <c r="J1285" i="20" s="1"/>
  <c r="J1286" i="20" a="1"/>
  <c r="J1286" i="20" s="1"/>
  <c r="J1287" i="20" a="1"/>
  <c r="J1287" i="20"/>
  <c r="J1288" i="20" a="1"/>
  <c r="J1288" i="20" s="1"/>
  <c r="J1289" i="20" a="1"/>
  <c r="J1289" i="20" s="1"/>
  <c r="J1290" i="20" a="1"/>
  <c r="J1290" i="20" s="1"/>
  <c r="J1291" i="20" a="1"/>
  <c r="J1291" i="20" s="1"/>
  <c r="J1292" i="20" a="1"/>
  <c r="J1292" i="20" s="1"/>
  <c r="J1293" i="20" a="1"/>
  <c r="J1293" i="20" s="1"/>
  <c r="J1294" i="20" a="1"/>
  <c r="J1294" i="20" s="1"/>
  <c r="J1295" i="20" a="1"/>
  <c r="J1295" i="20" s="1"/>
  <c r="J1296" i="20" a="1"/>
  <c r="J1296" i="20" s="1"/>
  <c r="J1297" i="20" a="1"/>
  <c r="J1297" i="20" s="1"/>
  <c r="J1298" i="20" a="1"/>
  <c r="J1298" i="20"/>
  <c r="J1299" i="20" a="1"/>
  <c r="J1299" i="20" s="1"/>
  <c r="J1300" i="20" a="1"/>
  <c r="J1300" i="20" s="1"/>
  <c r="J1301" i="20" a="1"/>
  <c r="J1301" i="20" s="1"/>
  <c r="J1302" i="20" a="1"/>
  <c r="J1302" i="20" s="1"/>
  <c r="J1303" i="20" a="1"/>
  <c r="J1303" i="20"/>
  <c r="J1304" i="20" a="1"/>
  <c r="J1304" i="20" s="1"/>
  <c r="J1305" i="20" a="1"/>
  <c r="J1305" i="20" s="1"/>
  <c r="J1306" i="20" a="1"/>
  <c r="J1306" i="20" s="1"/>
  <c r="J1307" i="20" a="1"/>
  <c r="J1307" i="20" s="1"/>
  <c r="J1308" i="20" a="1"/>
  <c r="J1308" i="20" s="1"/>
  <c r="J1309" i="20" a="1"/>
  <c r="J1309" i="20" s="1"/>
  <c r="J1310" i="20" a="1"/>
  <c r="J1310" i="20" s="1"/>
  <c r="J1311" i="20" a="1"/>
  <c r="J1311" i="20" s="1"/>
  <c r="J1312" i="20" a="1"/>
  <c r="J1312" i="20" s="1"/>
  <c r="J1313" i="20" a="1"/>
  <c r="J1313" i="20" s="1"/>
  <c r="J1314" i="20" a="1"/>
  <c r="J1314" i="20" s="1"/>
  <c r="J1315" i="20" a="1"/>
  <c r="J1315" i="20" s="1"/>
  <c r="J1316" i="20" a="1"/>
  <c r="J1316" i="20" s="1"/>
  <c r="J1317" i="20" a="1"/>
  <c r="J1317" i="20" s="1"/>
  <c r="J1318" i="20" a="1"/>
  <c r="J1318" i="20" s="1"/>
  <c r="J1319" i="20" a="1"/>
  <c r="J1319" i="20"/>
  <c r="J1320" i="20" a="1"/>
  <c r="J1320" i="20" s="1"/>
  <c r="J1321" i="20" a="1"/>
  <c r="J1321" i="20" s="1"/>
  <c r="J1322" i="20" a="1"/>
  <c r="J1322" i="20" s="1"/>
  <c r="J1323" i="20" a="1"/>
  <c r="J1323" i="20" s="1"/>
  <c r="J1324" i="20" a="1"/>
  <c r="J1324" i="20" s="1"/>
  <c r="J1325" i="20" a="1"/>
  <c r="J1325" i="20" s="1"/>
  <c r="J1326" i="20" a="1"/>
  <c r="J1326" i="20" s="1"/>
  <c r="J1327" i="20" a="1"/>
  <c r="J1327" i="20" s="1"/>
  <c r="J1328" i="20" a="1"/>
  <c r="J1328" i="20" s="1"/>
  <c r="J1329" i="20" a="1"/>
  <c r="J1329" i="20" s="1"/>
  <c r="J1330" i="20" a="1"/>
  <c r="J1330" i="20" s="1"/>
  <c r="J1331" i="20" a="1"/>
  <c r="J1331" i="20" s="1"/>
  <c r="J1332" i="20" a="1"/>
  <c r="J1332" i="20" s="1"/>
  <c r="J1333" i="20" a="1"/>
  <c r="J1333" i="20" s="1"/>
  <c r="J1334" i="20" a="1"/>
  <c r="J1334" i="20" s="1"/>
  <c r="J1335" i="20" a="1"/>
  <c r="J1335" i="20" s="1"/>
  <c r="J1336" i="20" a="1"/>
  <c r="J1336" i="20" s="1"/>
  <c r="J1337" i="20" a="1"/>
  <c r="J1337" i="20" s="1"/>
  <c r="J1338" i="20" a="1"/>
  <c r="J1338" i="20" s="1"/>
  <c r="J1339" i="20" a="1"/>
  <c r="J1339" i="20"/>
  <c r="J1340" i="20" a="1"/>
  <c r="J1340" i="20" s="1"/>
  <c r="J1341" i="20" a="1"/>
  <c r="J1341" i="20" s="1"/>
  <c r="J1342" i="20" a="1"/>
  <c r="J1342" i="20" s="1"/>
  <c r="J1343" i="20" a="1"/>
  <c r="J1343" i="20" s="1"/>
  <c r="J1344" i="20" a="1"/>
  <c r="J1344" i="20" s="1"/>
  <c r="J1345" i="20" a="1"/>
  <c r="J1345" i="20" s="1"/>
  <c r="J1346" i="20" a="1"/>
  <c r="J1346" i="20"/>
  <c r="J1347" i="20" a="1"/>
  <c r="J1347" i="20" s="1"/>
  <c r="J1348" i="20" a="1"/>
  <c r="J1348" i="20" s="1"/>
  <c r="J1349" i="20" a="1"/>
  <c r="J1349" i="20" s="1"/>
  <c r="J1350" i="20" a="1"/>
  <c r="J1350" i="20" s="1"/>
  <c r="J1351" i="20" a="1"/>
  <c r="J1351" i="20" s="1"/>
  <c r="J1352" i="20" a="1"/>
  <c r="J1352" i="20" s="1"/>
  <c r="J1353" i="20" a="1"/>
  <c r="J1353" i="20" s="1"/>
  <c r="J1354" i="20" a="1"/>
  <c r="J1354" i="20" s="1"/>
  <c r="J1355" i="20" a="1"/>
  <c r="J1355" i="20" s="1"/>
  <c r="J1356" i="20" a="1"/>
  <c r="J1356" i="20" s="1"/>
  <c r="J1357" i="20" a="1"/>
  <c r="J1357" i="20" s="1"/>
  <c r="J1358" i="20" a="1"/>
  <c r="J1358" i="20" s="1"/>
  <c r="J1359" i="20" a="1"/>
  <c r="J1359" i="20" s="1"/>
  <c r="J1360" i="20" a="1"/>
  <c r="J1360" i="20" s="1"/>
  <c r="J1361" i="20" a="1"/>
  <c r="J1361" i="20" s="1"/>
  <c r="J1362" i="20" a="1"/>
  <c r="J1362" i="20" s="1"/>
  <c r="J1363" i="20" a="1"/>
  <c r="J1363" i="20" s="1"/>
  <c r="J1364" i="20" a="1"/>
  <c r="J1364" i="20" s="1"/>
  <c r="J1365" i="20" a="1"/>
  <c r="J1365" i="20" s="1"/>
  <c r="J1366" i="20" a="1"/>
  <c r="J1366" i="20" s="1"/>
  <c r="J1367" i="20" a="1"/>
  <c r="J1367" i="20"/>
  <c r="J1368" i="20" a="1"/>
  <c r="J1368" i="20" s="1"/>
  <c r="J1369" i="20" a="1"/>
  <c r="J1369" i="20" s="1"/>
  <c r="J1370" i="20" a="1"/>
  <c r="J1370" i="20" s="1"/>
  <c r="J1371" i="20" a="1"/>
  <c r="J1371" i="20" s="1"/>
  <c r="J1372" i="20" a="1"/>
  <c r="J1372" i="20" s="1"/>
  <c r="J1373" i="20" a="1"/>
  <c r="J1373" i="20" s="1"/>
  <c r="J1374" i="20" a="1"/>
  <c r="J1374" i="20" s="1"/>
  <c r="J1375" i="20" a="1"/>
  <c r="J1375" i="20" s="1"/>
  <c r="J1376" i="20" a="1"/>
  <c r="J1376" i="20" s="1"/>
  <c r="J1377" i="20" a="1"/>
  <c r="J1377" i="20" s="1"/>
  <c r="J1378" i="20" a="1"/>
  <c r="J1378" i="20" s="1"/>
  <c r="J1379" i="20" a="1"/>
  <c r="J1379" i="20" s="1"/>
  <c r="J1380" i="20" a="1"/>
  <c r="J1380" i="20" s="1"/>
  <c r="J1381" i="20" a="1"/>
  <c r="J1381" i="20" s="1"/>
  <c r="J1382" i="20" a="1"/>
  <c r="J1382" i="20" s="1"/>
  <c r="J1383" i="20" a="1"/>
  <c r="J1383" i="20" s="1"/>
  <c r="J1384" i="20" a="1"/>
  <c r="J1384" i="20" s="1"/>
  <c r="J1385" i="20" a="1"/>
  <c r="J1385" i="20" s="1"/>
  <c r="J1386" i="20" a="1"/>
  <c r="J1386" i="20" s="1"/>
  <c r="J1387" i="20" a="1"/>
  <c r="J1387" i="20" s="1"/>
  <c r="J1388" i="20" a="1"/>
  <c r="J1388" i="20" s="1"/>
  <c r="J1389" i="20" a="1"/>
  <c r="J1389" i="20" s="1"/>
  <c r="J1390" i="20" a="1"/>
  <c r="J1390" i="20" s="1"/>
  <c r="J1391" i="20" a="1"/>
  <c r="J1391" i="20" s="1"/>
  <c r="J1392" i="20" a="1"/>
  <c r="J1392" i="20" s="1"/>
  <c r="J1393" i="20" a="1"/>
  <c r="J1393" i="20" s="1"/>
  <c r="J1394" i="20" a="1"/>
  <c r="J1394" i="20" s="1"/>
  <c r="J1395" i="20" a="1"/>
  <c r="J1395" i="20" s="1"/>
  <c r="J1396" i="20" a="1"/>
  <c r="J1396" i="20" s="1"/>
  <c r="J1397" i="20" a="1"/>
  <c r="J1397" i="20" s="1"/>
  <c r="J1398" i="20" a="1"/>
  <c r="J1398" i="20" s="1"/>
  <c r="J1399" i="20" a="1"/>
  <c r="J1399" i="20" s="1"/>
  <c r="J1400" i="20" a="1"/>
  <c r="J1400" i="20" s="1"/>
  <c r="J1401" i="20" a="1"/>
  <c r="J1401" i="20" s="1"/>
  <c r="J1402" i="20" a="1"/>
  <c r="J1402" i="20" s="1"/>
  <c r="J1403" i="20" a="1"/>
  <c r="J1403" i="20" s="1"/>
  <c r="J1404" i="20" a="1"/>
  <c r="J1404" i="20" s="1"/>
  <c r="J1405" i="20" a="1"/>
  <c r="J1405" i="20" s="1"/>
  <c r="J1406" i="20" a="1"/>
  <c r="J1406" i="20" s="1"/>
  <c r="J1407" i="20" a="1"/>
  <c r="J1407" i="20" s="1"/>
  <c r="J1408" i="20" a="1"/>
  <c r="J1408" i="20" s="1"/>
  <c r="J1409" i="20" a="1"/>
  <c r="J1409" i="20" s="1"/>
  <c r="J1410" i="20" a="1"/>
  <c r="J1410" i="20" s="1"/>
  <c r="J1411" i="20" a="1"/>
  <c r="J1411" i="20" s="1"/>
  <c r="J1412" i="20" a="1"/>
  <c r="J1412" i="20" s="1"/>
  <c r="J1413" i="20" a="1"/>
  <c r="J1413" i="20" s="1"/>
  <c r="J1414" i="20" a="1"/>
  <c r="J1414" i="20" s="1"/>
  <c r="J1415" i="20" a="1"/>
  <c r="J1415" i="20"/>
  <c r="J1416" i="20" a="1"/>
  <c r="J1416" i="20" s="1"/>
  <c r="J1417" i="20" a="1"/>
  <c r="J1417" i="20" s="1"/>
  <c r="J1418" i="20" a="1"/>
  <c r="J1418" i="20" s="1"/>
  <c r="J1419" i="20" a="1"/>
  <c r="J1419" i="20" s="1"/>
  <c r="J1420" i="20" a="1"/>
  <c r="J1420" i="20" s="1"/>
  <c r="J1421" i="20" a="1"/>
  <c r="J1421" i="20" s="1"/>
  <c r="J1422" i="20" a="1"/>
  <c r="J1422" i="20" s="1"/>
  <c r="J1423" i="20" a="1"/>
  <c r="J1423" i="20" s="1"/>
  <c r="J1424" i="20" a="1"/>
  <c r="J1424" i="20" s="1"/>
  <c r="J1425" i="20" a="1"/>
  <c r="J1425" i="20" s="1"/>
  <c r="J1426" i="20" a="1"/>
  <c r="J1426" i="20"/>
  <c r="J1427" i="20" a="1"/>
  <c r="J1427" i="20" s="1"/>
  <c r="J1428" i="20" a="1"/>
  <c r="J1428" i="20" s="1"/>
  <c r="J1429" i="20" a="1"/>
  <c r="J1429" i="20" s="1"/>
  <c r="J1430" i="20" a="1"/>
  <c r="J1430" i="20" s="1"/>
  <c r="J1431" i="20" a="1"/>
  <c r="J1431" i="20" s="1"/>
  <c r="J1432" i="20" a="1"/>
  <c r="J1432" i="20" s="1"/>
  <c r="J1433" i="20" a="1"/>
  <c r="J1433" i="20" s="1"/>
  <c r="J1434" i="20" a="1"/>
  <c r="J1434" i="20" s="1"/>
  <c r="J1435" i="20" a="1"/>
  <c r="J1435" i="20" s="1"/>
  <c r="J1436" i="20" a="1"/>
  <c r="J1436" i="20" s="1"/>
  <c r="J1437" i="20" a="1"/>
  <c r="J1437" i="20" s="1"/>
  <c r="J1438" i="20" a="1"/>
  <c r="J1438" i="20" s="1"/>
  <c r="J1439" i="20" a="1"/>
  <c r="J1439" i="20" s="1"/>
  <c r="J1440" i="20" a="1"/>
  <c r="J1440" i="20" s="1"/>
  <c r="J1441" i="20" a="1"/>
  <c r="J1441" i="20" s="1"/>
  <c r="J1442" i="20" a="1"/>
  <c r="J1442" i="20" s="1"/>
  <c r="J1443" i="20" a="1"/>
  <c r="J1443" i="20" s="1"/>
  <c r="J1444" i="20" a="1"/>
  <c r="J1444" i="20" s="1"/>
  <c r="J1445" i="20" a="1"/>
  <c r="J1445" i="20" s="1"/>
  <c r="J1446" i="20" a="1"/>
  <c r="J1446" i="20" s="1"/>
  <c r="J1447" i="20" a="1"/>
  <c r="J1447" i="20" s="1"/>
  <c r="J1448" i="20" a="1"/>
  <c r="J1448" i="20" s="1"/>
  <c r="J1449" i="20" a="1"/>
  <c r="J1449" i="20" s="1"/>
  <c r="J1450" i="20" a="1"/>
  <c r="J1450" i="20" s="1"/>
  <c r="J1451" i="20" a="1"/>
  <c r="J1451" i="20" s="1"/>
  <c r="J1452" i="20" a="1"/>
  <c r="J1452" i="20" s="1"/>
  <c r="J1453" i="20" a="1"/>
  <c r="J1453" i="20" s="1"/>
  <c r="J1454" i="20" a="1"/>
  <c r="J1454" i="20" s="1"/>
  <c r="J1455" i="20" a="1"/>
  <c r="J1455" i="20" s="1"/>
  <c r="J1456" i="20" a="1"/>
  <c r="J1456" i="20" s="1"/>
  <c r="J1457" i="20" a="1"/>
  <c r="J1457" i="20" s="1"/>
  <c r="J1458" i="20" a="1"/>
  <c r="J1458" i="20"/>
  <c r="J1459" i="20" a="1"/>
  <c r="J1459" i="20" s="1"/>
  <c r="J1460" i="20" a="1"/>
  <c r="J1460" i="20" s="1"/>
  <c r="J1461" i="20" a="1"/>
  <c r="J1461" i="20" s="1"/>
  <c r="J1462" i="20" a="1"/>
  <c r="J1462" i="20" s="1"/>
  <c r="J1463" i="20" a="1"/>
  <c r="J1463" i="20" s="1"/>
  <c r="J1464" i="20" a="1"/>
  <c r="J1464" i="20" s="1"/>
  <c r="J1465" i="20" a="1"/>
  <c r="J1465" i="20" s="1"/>
  <c r="J1466" i="20" a="1"/>
  <c r="J1466" i="20" s="1"/>
  <c r="J1467" i="20" a="1"/>
  <c r="J1467" i="20"/>
  <c r="J1468" i="20" a="1"/>
  <c r="J1468" i="20" s="1"/>
  <c r="J1469" i="20" a="1"/>
  <c r="J1469" i="20" s="1"/>
  <c r="J1470" i="20" a="1"/>
  <c r="J1470" i="20" s="1"/>
  <c r="J1471" i="20" a="1"/>
  <c r="J1471" i="20" s="1"/>
  <c r="J1472" i="20" a="1"/>
  <c r="J1472" i="20" s="1"/>
  <c r="J1473" i="20" a="1"/>
  <c r="J1473" i="20" s="1"/>
  <c r="J1474" i="20" a="1"/>
  <c r="J1474" i="20"/>
  <c r="J1475" i="20" a="1"/>
  <c r="J1475" i="20" s="1"/>
  <c r="J1476" i="20" a="1"/>
  <c r="J1476" i="20" s="1"/>
  <c r="J1477" i="20" a="1"/>
  <c r="J1477" i="20" s="1"/>
  <c r="J1478" i="20" a="1"/>
  <c r="J1478" i="20" s="1"/>
  <c r="J1479" i="20" a="1"/>
  <c r="J1479" i="20" s="1"/>
  <c r="J1480" i="20" a="1"/>
  <c r="J1480" i="20" s="1"/>
  <c r="J1481" i="20" a="1"/>
  <c r="J1481" i="20" s="1"/>
  <c r="J1482" i="20" a="1"/>
  <c r="J1482" i="20" s="1"/>
  <c r="J1483" i="20" a="1"/>
  <c r="J1483" i="20" s="1"/>
  <c r="J1484" i="20" a="1"/>
  <c r="J1484" i="20" s="1"/>
  <c r="J1485" i="20" a="1"/>
  <c r="J1485" i="20" s="1"/>
  <c r="J1486" i="20" a="1"/>
  <c r="J1486" i="20" s="1"/>
  <c r="J1487" i="20" a="1"/>
  <c r="J1487" i="20" s="1"/>
  <c r="J1488" i="20" a="1"/>
  <c r="J1488" i="20" s="1"/>
  <c r="J1489" i="20" a="1"/>
  <c r="J1489" i="20" s="1"/>
  <c r="J1490" i="20" a="1"/>
  <c r="J1490" i="20"/>
  <c r="J1491" i="20" a="1"/>
  <c r="J1491" i="20" s="1"/>
  <c r="J1492" i="20" a="1"/>
  <c r="J1492" i="20" s="1"/>
  <c r="J1493" i="20" a="1"/>
  <c r="J1493" i="20" s="1"/>
  <c r="J1494" i="20" a="1"/>
  <c r="J1494" i="20" s="1"/>
  <c r="J1495" i="20" a="1"/>
  <c r="J1495" i="20"/>
  <c r="J1496" i="20" a="1"/>
  <c r="J1496" i="20" s="1"/>
  <c r="J1497" i="20" a="1"/>
  <c r="J1497" i="20" s="1"/>
  <c r="J1498" i="20" a="1"/>
  <c r="J1498" i="20" s="1"/>
  <c r="J1499" i="20" a="1"/>
  <c r="J1499" i="20"/>
  <c r="J1500" i="20" a="1"/>
  <c r="J1500" i="20" s="1"/>
  <c r="J1501" i="20" a="1"/>
  <c r="J1501" i="20" s="1"/>
  <c r="J1502" i="20" a="1"/>
  <c r="J1502" i="20" s="1"/>
  <c r="J1503" i="20" a="1"/>
  <c r="J1503" i="20" s="1"/>
  <c r="J1504" i="20" a="1"/>
  <c r="J1504" i="20" s="1"/>
  <c r="J1505" i="20" a="1"/>
  <c r="J1505" i="20" s="1"/>
  <c r="J1506" i="20" a="1"/>
  <c r="J1506" i="20"/>
  <c r="J1507" i="20" a="1"/>
  <c r="J1507" i="20" s="1"/>
  <c r="J1508" i="20" a="1"/>
  <c r="J1508" i="20" s="1"/>
  <c r="J1509" i="20" a="1"/>
  <c r="J1509" i="20" s="1"/>
  <c r="J1510" i="20" a="1"/>
  <c r="J1510" i="20" s="1"/>
  <c r="J1511" i="20" a="1"/>
  <c r="J1511" i="20" s="1"/>
  <c r="J1512" i="20" a="1"/>
  <c r="J1512" i="20" s="1"/>
  <c r="J1513" i="20" a="1"/>
  <c r="J1513" i="20" s="1"/>
  <c r="J1514" i="20" a="1"/>
  <c r="J1514" i="20" s="1"/>
  <c r="J1515" i="20" a="1"/>
  <c r="J1515" i="20" s="1"/>
  <c r="J1516" i="20" a="1"/>
  <c r="J1516" i="20" s="1"/>
  <c r="J1517" i="20" a="1"/>
  <c r="J1517" i="20" s="1"/>
  <c r="J1518" i="20" a="1"/>
  <c r="J1518" i="20" s="1"/>
  <c r="J1519" i="20" a="1"/>
  <c r="J1519" i="20" s="1"/>
  <c r="J1520" i="20" a="1"/>
  <c r="J1520" i="20" s="1"/>
  <c r="J1521" i="20" a="1"/>
  <c r="J1521" i="20" s="1"/>
  <c r="J1522" i="20" a="1"/>
  <c r="J1522" i="20" s="1"/>
  <c r="J1523" i="20" a="1"/>
  <c r="J1523" i="20" s="1"/>
  <c r="J1524" i="20" a="1"/>
  <c r="J1524" i="20" s="1"/>
  <c r="J1525" i="20" a="1"/>
  <c r="J1525" i="20" s="1"/>
  <c r="J1526" i="20" a="1"/>
  <c r="J1526" i="20" s="1"/>
  <c r="J1527" i="20" a="1"/>
  <c r="J1527" i="20"/>
  <c r="J1528" i="20" a="1"/>
  <c r="J1528" i="20" s="1"/>
  <c r="J1529" i="20" a="1"/>
  <c r="J1529" i="20" s="1"/>
  <c r="J1530" i="20" a="1"/>
  <c r="J1530" i="20" s="1"/>
  <c r="J1531" i="20" a="1"/>
  <c r="J1531" i="20"/>
  <c r="J1532" i="20" a="1"/>
  <c r="J1532" i="20" s="1"/>
  <c r="J1533" i="20" a="1"/>
  <c r="J1533" i="20" s="1"/>
  <c r="J1534" i="20" a="1"/>
  <c r="J1534" i="20" s="1"/>
  <c r="J1535" i="20" a="1"/>
  <c r="J1535" i="20" s="1"/>
  <c r="J1536" i="20" a="1"/>
  <c r="J1536" i="20" s="1"/>
  <c r="J1537" i="20" a="1"/>
  <c r="J1537" i="20" s="1"/>
  <c r="J1538" i="20" a="1"/>
  <c r="J1538" i="20"/>
  <c r="J1539" i="20" a="1"/>
  <c r="J1539" i="20" s="1"/>
  <c r="J1540" i="20" a="1"/>
  <c r="J1540" i="20" s="1"/>
  <c r="J1541" i="20" a="1"/>
  <c r="J1541" i="20" s="1"/>
  <c r="J1542" i="20" a="1"/>
  <c r="J1542" i="20" s="1"/>
  <c r="J1543" i="20" a="1"/>
  <c r="J1543" i="20"/>
  <c r="J1544" i="20" a="1"/>
  <c r="J1544" i="20" s="1"/>
  <c r="J1545" i="20" a="1"/>
  <c r="J1545" i="20" s="1"/>
  <c r="J1546" i="20" a="1"/>
  <c r="J1546" i="20" s="1"/>
  <c r="J1547" i="20" a="1"/>
  <c r="J1547" i="20" s="1"/>
  <c r="J1548" i="20" a="1"/>
  <c r="J1548" i="20" s="1"/>
  <c r="J1549" i="20" a="1"/>
  <c r="J1549" i="20" s="1"/>
  <c r="J1550" i="20" a="1"/>
  <c r="J1550" i="20" s="1"/>
  <c r="J1551" i="20" a="1"/>
  <c r="J1551" i="20" s="1"/>
  <c r="J1552" i="20" a="1"/>
  <c r="J1552" i="20" s="1"/>
  <c r="J1553" i="20" a="1"/>
  <c r="J1553" i="20" s="1"/>
  <c r="J1554" i="20" a="1"/>
  <c r="J1554" i="20" s="1"/>
  <c r="J1555" i="20" a="1"/>
  <c r="J1555" i="20" s="1"/>
  <c r="J1556" i="20" a="1"/>
  <c r="J1556" i="20" s="1"/>
  <c r="J1557" i="20" a="1"/>
  <c r="J1557" i="20" s="1"/>
  <c r="J1558" i="20" a="1"/>
  <c r="J1558" i="20"/>
  <c r="J1559" i="20" a="1"/>
  <c r="J1559" i="20" s="1"/>
  <c r="J1560" i="20" a="1"/>
  <c r="J1560" i="20" s="1"/>
  <c r="J1561" i="20" a="1"/>
  <c r="J1561" i="20" s="1"/>
  <c r="J1562" i="20" a="1"/>
  <c r="J1562" i="20" s="1"/>
  <c r="J1563" i="20" a="1"/>
  <c r="J1563" i="20" s="1"/>
  <c r="J1564" i="20" a="1"/>
  <c r="J1564" i="20" s="1"/>
  <c r="J1565" i="20" a="1"/>
  <c r="J1565" i="20" s="1"/>
  <c r="J1566" i="20" a="1"/>
  <c r="J1566" i="20" s="1"/>
  <c r="J1567" i="20" a="1"/>
  <c r="J1567" i="20" s="1"/>
  <c r="J1568" i="20" a="1"/>
  <c r="J1568" i="20" s="1"/>
  <c r="J1569" i="20" a="1"/>
  <c r="J1569" i="20" s="1"/>
  <c r="J1570" i="20" a="1"/>
  <c r="J1570" i="20" s="1"/>
  <c r="J1571" i="20" a="1"/>
  <c r="J1571" i="20" s="1"/>
  <c r="J1572" i="20" a="1"/>
  <c r="J1572" i="20" s="1"/>
  <c r="J1573" i="20" a="1"/>
  <c r="J1573" i="20" s="1"/>
  <c r="J1574" i="20" a="1"/>
  <c r="J1574" i="20"/>
  <c r="J1575" i="20" a="1"/>
  <c r="J1575" i="20" s="1"/>
  <c r="J1576" i="20" a="1"/>
  <c r="J1576" i="20" s="1"/>
  <c r="J1577" i="20" a="1"/>
  <c r="J1577" i="20" s="1"/>
  <c r="J1578" i="20" a="1"/>
  <c r="J1578" i="20" s="1"/>
  <c r="J1579" i="20" a="1"/>
  <c r="J1579" i="20"/>
  <c r="J1580" i="20" a="1"/>
  <c r="J1580" i="20" s="1"/>
  <c r="J1581" i="20" a="1"/>
  <c r="J1581" i="20" s="1"/>
  <c r="J1582" i="20" a="1"/>
  <c r="J1582" i="20" s="1"/>
  <c r="J1583" i="20" a="1"/>
  <c r="J1583" i="20" s="1"/>
  <c r="J1584" i="20" a="1"/>
  <c r="J1584" i="20" s="1"/>
  <c r="J1585" i="20" a="1"/>
  <c r="J1585" i="20" s="1"/>
  <c r="J1586" i="20" a="1"/>
  <c r="J1586" i="20" s="1"/>
  <c r="J1587" i="20" a="1"/>
  <c r="J1587" i="20" s="1"/>
  <c r="J1588" i="20" a="1"/>
  <c r="J1588" i="20" s="1"/>
  <c r="J1589" i="20" a="1"/>
  <c r="J1589" i="20" s="1"/>
  <c r="J1590" i="20" a="1"/>
  <c r="J1590" i="20" s="1"/>
  <c r="J1591" i="20" a="1"/>
  <c r="J1591" i="20" s="1"/>
  <c r="J1592" i="20" a="1"/>
  <c r="J1592" i="20" s="1"/>
  <c r="J1593" i="20" a="1"/>
  <c r="J1593" i="20" s="1"/>
  <c r="J1594" i="20" a="1"/>
  <c r="J1594" i="20" s="1"/>
  <c r="J1595" i="20" a="1"/>
  <c r="J1595" i="20" s="1"/>
  <c r="J1596" i="20" a="1"/>
  <c r="J1596" i="20" s="1"/>
  <c r="J1597" i="20" a="1"/>
  <c r="J1597" i="20" s="1"/>
  <c r="J1598" i="20" a="1"/>
  <c r="J1598" i="20" s="1"/>
  <c r="J1599" i="20" a="1"/>
  <c r="J1599" i="20" s="1"/>
  <c r="J1600" i="20" a="1"/>
  <c r="J1600" i="20" s="1"/>
  <c r="J1601" i="20" a="1"/>
  <c r="J1601" i="20" s="1"/>
  <c r="J1602" i="20" a="1"/>
  <c r="J1602" i="20" s="1"/>
  <c r="J1603" i="20" a="1"/>
  <c r="J1603" i="20" s="1"/>
  <c r="J1604" i="20" a="1"/>
  <c r="J1604" i="20" s="1"/>
  <c r="J1605" i="20" a="1"/>
  <c r="J1605" i="20" s="1"/>
  <c r="J1606" i="20" a="1"/>
  <c r="J1606" i="20"/>
  <c r="J1607" i="20" a="1"/>
  <c r="J1607" i="20" s="1"/>
  <c r="J1608" i="20" a="1"/>
  <c r="J1608" i="20" s="1"/>
  <c r="J1609" i="20" a="1"/>
  <c r="J1609" i="20" s="1"/>
  <c r="J1610" i="20" a="1"/>
  <c r="J1610" i="20" s="1"/>
  <c r="J1611" i="20" a="1"/>
  <c r="J1611" i="20" s="1"/>
  <c r="J1612" i="20" a="1"/>
  <c r="J1612" i="20" s="1"/>
  <c r="J1613" i="20" a="1"/>
  <c r="J1613" i="20" s="1"/>
  <c r="J1614" i="20" a="1"/>
  <c r="J1614" i="20" s="1"/>
  <c r="J1615" i="20" a="1"/>
  <c r="J1615" i="20" s="1"/>
  <c r="J1616" i="20" a="1"/>
  <c r="J1616" i="20" s="1"/>
  <c r="J1617" i="20" a="1"/>
  <c r="J1617" i="20" s="1"/>
  <c r="J1618" i="20" a="1"/>
  <c r="J1618" i="20" s="1"/>
  <c r="J1619" i="20" a="1"/>
  <c r="J1619" i="20" s="1"/>
  <c r="J1620" i="20" a="1"/>
  <c r="J1620" i="20" s="1"/>
  <c r="J1621" i="20" a="1"/>
  <c r="J1621" i="20"/>
  <c r="J1622" i="20" a="1"/>
  <c r="J1622" i="20" s="1"/>
  <c r="J1623" i="20" a="1"/>
  <c r="J1623" i="20"/>
  <c r="J1624" i="20" a="1"/>
  <c r="J1624" i="20"/>
  <c r="J1625" i="20" a="1"/>
  <c r="J1625" i="20"/>
  <c r="J1626" i="20" a="1"/>
  <c r="J1626" i="20" s="1"/>
  <c r="J1627" i="20" a="1"/>
  <c r="J1627" i="20" s="1"/>
  <c r="J1628" i="20" a="1"/>
  <c r="J1628" i="20" s="1"/>
  <c r="J1629" i="20" a="1"/>
  <c r="J1629" i="20" s="1"/>
  <c r="J1630" i="20" a="1"/>
  <c r="J1630" i="20" s="1"/>
  <c r="J1631" i="20" a="1"/>
  <c r="J1631" i="20" s="1"/>
  <c r="J1632" i="20" a="1"/>
  <c r="J1632" i="20"/>
  <c r="J1633" i="20" a="1"/>
  <c r="J1633" i="20"/>
  <c r="J1634" i="20" a="1"/>
  <c r="J1634" i="20" s="1"/>
  <c r="J1635" i="20" a="1"/>
  <c r="J1635" i="20"/>
  <c r="J1636" i="20" a="1"/>
  <c r="J1636" i="20" s="1"/>
  <c r="J1637" i="20" a="1"/>
  <c r="J1637" i="20" s="1"/>
  <c r="J1638" i="20" a="1"/>
  <c r="J1638" i="20" s="1"/>
  <c r="J1639" i="20" a="1"/>
  <c r="J1639" i="20"/>
  <c r="J1640" i="20" a="1"/>
  <c r="J1640" i="20" s="1"/>
  <c r="J1641" i="20" a="1"/>
  <c r="J1641" i="20"/>
  <c r="J1642" i="20" a="1"/>
  <c r="J1642" i="20" s="1"/>
  <c r="J1643" i="20" a="1"/>
  <c r="J1643" i="20" s="1"/>
  <c r="J1644" i="20" a="1"/>
  <c r="J1644" i="20"/>
  <c r="J1645" i="20" a="1"/>
  <c r="J1645" i="20" s="1"/>
  <c r="J1646" i="20" a="1"/>
  <c r="J1646" i="20" s="1"/>
  <c r="J1647" i="20" a="1"/>
  <c r="J1647" i="20"/>
  <c r="J1648" i="20" a="1"/>
  <c r="J1648" i="20"/>
  <c r="J1649" i="20" a="1"/>
  <c r="J1649" i="20" s="1"/>
  <c r="J1650" i="20" a="1"/>
  <c r="J1650" i="20" s="1"/>
  <c r="J1651" i="20" a="1"/>
  <c r="J1651" i="20" s="1"/>
  <c r="J1652" i="20" a="1"/>
  <c r="J1652" i="20" s="1"/>
  <c r="J1653" i="20" a="1"/>
  <c r="J1653" i="20"/>
  <c r="J1654" i="20" a="1"/>
  <c r="J1654" i="20" s="1"/>
  <c r="J1655" i="20" a="1"/>
  <c r="J1655" i="20"/>
  <c r="J1656" i="20" a="1"/>
  <c r="J1656" i="20"/>
  <c r="J1657" i="20" a="1"/>
  <c r="J1657" i="20"/>
  <c r="J1658" i="20" a="1"/>
  <c r="J1658" i="20" s="1"/>
  <c r="J1659" i="20" a="1"/>
  <c r="J1659" i="20" s="1"/>
  <c r="J1660" i="20" a="1"/>
  <c r="J1660" i="20" s="1"/>
  <c r="J1661" i="20" a="1"/>
  <c r="J1661" i="20" s="1"/>
  <c r="J1662" i="20" a="1"/>
  <c r="J1662" i="20" s="1"/>
  <c r="J1663" i="20" a="1"/>
  <c r="J1663" i="20" s="1"/>
  <c r="J1664" i="20" a="1"/>
  <c r="J1664" i="20"/>
  <c r="J1665" i="20" a="1"/>
  <c r="J1665" i="20"/>
  <c r="J1666" i="20" a="1"/>
  <c r="J1666" i="20" s="1"/>
  <c r="J1667" i="20" a="1"/>
  <c r="J1667" i="20"/>
  <c r="J1668" i="20" a="1"/>
  <c r="J1668" i="20" s="1"/>
  <c r="J1669" i="20" a="1"/>
  <c r="J1669" i="20"/>
  <c r="J1670" i="20" a="1"/>
  <c r="J1670" i="20" s="1"/>
  <c r="J1671" i="20" a="1"/>
  <c r="J1671" i="20"/>
  <c r="J1672" i="20" a="1"/>
  <c r="J1672" i="20" s="1"/>
  <c r="J1673" i="20" a="1"/>
  <c r="J1673" i="20"/>
  <c r="J1674" i="20" a="1"/>
  <c r="J1674" i="20" s="1"/>
  <c r="J1675" i="20" a="1"/>
  <c r="J1675" i="20" s="1"/>
  <c r="J1676" i="20" a="1"/>
  <c r="J1676" i="20"/>
  <c r="J1677" i="20" a="1"/>
  <c r="J1677" i="20" s="1"/>
  <c r="J1678" i="20" a="1"/>
  <c r="J1678" i="20" s="1"/>
  <c r="J1679" i="20" a="1"/>
  <c r="J1679" i="20" s="1"/>
  <c r="J1680" i="20" a="1"/>
  <c r="J1680" i="20"/>
  <c r="J1681" i="20" a="1"/>
  <c r="J1681" i="20"/>
  <c r="J1682" i="20" a="1"/>
  <c r="J1682" i="20" s="1"/>
  <c r="J1683" i="20" a="1"/>
  <c r="J1683" i="20" s="1"/>
  <c r="J1684" i="20" a="1"/>
  <c r="J1684" i="20"/>
  <c r="J1685" i="20" a="1"/>
  <c r="J1685" i="20"/>
  <c r="J1686" i="20" a="1"/>
  <c r="J1686" i="20" s="1"/>
  <c r="J1687" i="20" a="1"/>
  <c r="J1687" i="20"/>
  <c r="J1688" i="20" a="1"/>
  <c r="J1688" i="20" s="1"/>
  <c r="J1689" i="20" a="1"/>
  <c r="J1689" i="20"/>
  <c r="J1690" i="20" a="1"/>
  <c r="J1690" i="20" s="1"/>
  <c r="J1691" i="20" a="1"/>
  <c r="J1691" i="20" s="1"/>
  <c r="J1692" i="20" a="1"/>
  <c r="J1692" i="20"/>
  <c r="J1693" i="20" a="1"/>
  <c r="J1693" i="20" s="1"/>
  <c r="J1694" i="20" a="1"/>
  <c r="J1694" i="20" s="1"/>
  <c r="J1695" i="20" a="1"/>
  <c r="J1695" i="20"/>
  <c r="J1696" i="20" a="1"/>
  <c r="J1696" i="20"/>
  <c r="J1697" i="20" a="1"/>
  <c r="J1697" i="20" s="1"/>
  <c r="J1698" i="20" a="1"/>
  <c r="J1698" i="20" s="1"/>
  <c r="J1699" i="20" a="1"/>
  <c r="J1699" i="20" s="1"/>
  <c r="J1700" i="20" a="1"/>
  <c r="J1700" i="20" s="1"/>
  <c r="J1701" i="20" a="1"/>
  <c r="J1701" i="20"/>
  <c r="J1702" i="20" a="1"/>
  <c r="J1702" i="20" s="1"/>
  <c r="J1703" i="20" a="1"/>
  <c r="J1703" i="20" s="1"/>
  <c r="J1704" i="20" a="1"/>
  <c r="J1704" i="20" s="1"/>
  <c r="J1705" i="20" a="1"/>
  <c r="J1705" i="20" s="1"/>
  <c r="J1706" i="20" a="1"/>
  <c r="J1706" i="20" s="1"/>
  <c r="J1707" i="20" a="1"/>
  <c r="J1707" i="20" s="1"/>
  <c r="J1708" i="20" a="1"/>
  <c r="J1708" i="20" s="1"/>
  <c r="J1709" i="20" a="1"/>
  <c r="J1709" i="20" s="1"/>
  <c r="J1710" i="20" a="1"/>
  <c r="J1710" i="20" s="1"/>
  <c r="J1711" i="20" a="1"/>
  <c r="J1711" i="20" s="1"/>
  <c r="J1712" i="20" a="1"/>
  <c r="J1712" i="20"/>
  <c r="J1713" i="20" a="1"/>
  <c r="J1713" i="20" s="1"/>
  <c r="J1714" i="20" a="1"/>
  <c r="J1714" i="20" s="1"/>
  <c r="J1715" i="20" a="1"/>
  <c r="J1715" i="20"/>
  <c r="J1716" i="20" a="1"/>
  <c r="J1716" i="20"/>
  <c r="J1717" i="20" a="1"/>
  <c r="J1717" i="20" s="1"/>
  <c r="J1718" i="20" a="1"/>
  <c r="J1718" i="20" s="1"/>
  <c r="J1719" i="20" a="1"/>
  <c r="J1719" i="20" s="1"/>
  <c r="J1720" i="20" a="1"/>
  <c r="J1720" i="20" s="1"/>
  <c r="J1721" i="20" a="1"/>
  <c r="J1721" i="20"/>
  <c r="J1722" i="20" a="1"/>
  <c r="J1722" i="20" s="1"/>
  <c r="J1723" i="20" a="1"/>
  <c r="J1723" i="20" s="1"/>
  <c r="J1724" i="20" a="1"/>
  <c r="J1724" i="20" s="1"/>
  <c r="J1725" i="20" a="1"/>
  <c r="J1725" i="20" s="1"/>
  <c r="J1726" i="20" a="1"/>
  <c r="J1726" i="20" s="1"/>
  <c r="J1727" i="20" a="1"/>
  <c r="J1727" i="20"/>
  <c r="J1728" i="20" a="1"/>
  <c r="J1728" i="20"/>
  <c r="J1729" i="20" a="1"/>
  <c r="J1729" i="20"/>
  <c r="J1730" i="20" a="1"/>
  <c r="J1730" i="20" s="1"/>
  <c r="J1731" i="20" a="1"/>
  <c r="J1731" i="20" s="1"/>
  <c r="J1732" i="20" a="1"/>
  <c r="J1732" i="20"/>
  <c r="J1733" i="20" a="1"/>
  <c r="J1733" i="20"/>
  <c r="J1734" i="20" a="1"/>
  <c r="J1734" i="20" s="1"/>
  <c r="J1735" i="20" a="1"/>
  <c r="J1735" i="20" s="1"/>
  <c r="J1736" i="20" a="1"/>
  <c r="J1736" i="20"/>
  <c r="J1737" i="20" a="1"/>
  <c r="J1737" i="20" s="1"/>
  <c r="J1738" i="20" a="1"/>
  <c r="J1738" i="20" s="1"/>
  <c r="J1739" i="20" a="1"/>
  <c r="J1739" i="20" s="1"/>
  <c r="J1740" i="20" a="1"/>
  <c r="J1740" i="20" s="1"/>
  <c r="J1741" i="20" a="1"/>
  <c r="J1741" i="20"/>
  <c r="J1742" i="20" a="1"/>
  <c r="J1742" i="20" s="1"/>
  <c r="J1743" i="20" a="1"/>
  <c r="J1743" i="20" s="1"/>
  <c r="J1744" i="20" a="1"/>
  <c r="J1744" i="20" s="1"/>
  <c r="J1745" i="20" a="1"/>
  <c r="J1745" i="20" s="1"/>
  <c r="J1746" i="20" a="1"/>
  <c r="J1746" i="20" s="1"/>
  <c r="J1747" i="20" a="1"/>
  <c r="J1747" i="20" s="1"/>
  <c r="J1748" i="20" a="1"/>
  <c r="J1748" i="20" s="1"/>
  <c r="J1749" i="20" a="1"/>
  <c r="J1749" i="20" s="1"/>
  <c r="J1750" i="20" a="1"/>
  <c r="J1750" i="20" s="1"/>
  <c r="J1751" i="20" a="1"/>
  <c r="J1751" i="20"/>
  <c r="J1752" i="20" a="1"/>
  <c r="J1752" i="20" s="1"/>
  <c r="J1753" i="20" a="1"/>
  <c r="J1753" i="20"/>
  <c r="J1754" i="20" a="1"/>
  <c r="J1754" i="20" s="1"/>
  <c r="J1755" i="20" a="1"/>
  <c r="J1755" i="20" s="1"/>
  <c r="J1756" i="20" a="1"/>
  <c r="J1756" i="20"/>
  <c r="J1757" i="20" a="1"/>
  <c r="J1757" i="20" s="1"/>
  <c r="J1758" i="20" a="1"/>
  <c r="J1758" i="20" s="1"/>
  <c r="J1759" i="20" a="1"/>
  <c r="J1759" i="20" s="1"/>
  <c r="J1760" i="20" a="1"/>
  <c r="J1760" i="20" s="1"/>
  <c r="J1761" i="20" a="1"/>
  <c r="J1761" i="20"/>
  <c r="J1762" i="20" a="1"/>
  <c r="J1762" i="20" s="1"/>
  <c r="J1763" i="20" a="1"/>
  <c r="J1763" i="20" s="1"/>
  <c r="J1764" i="20" a="1"/>
  <c r="J1764" i="20" s="1"/>
  <c r="J1765" i="20" a="1"/>
  <c r="J1765" i="20" s="1"/>
  <c r="J1766" i="20" a="1"/>
  <c r="J1766" i="20" s="1"/>
  <c r="J1767" i="20" a="1"/>
  <c r="J1767" i="20"/>
  <c r="J1768" i="20" a="1"/>
  <c r="J1768" i="20"/>
  <c r="J1769" i="20" a="1"/>
  <c r="J1769" i="20"/>
  <c r="J1770" i="20" a="1"/>
  <c r="J1770" i="20" s="1"/>
  <c r="J1771" i="20" a="1"/>
  <c r="J1771" i="20" s="1"/>
  <c r="J1772" i="20" a="1"/>
  <c r="J1772" i="20"/>
  <c r="J1773" i="20" a="1"/>
  <c r="J1773" i="20"/>
  <c r="J1774" i="20" a="1"/>
  <c r="J1774" i="20" s="1"/>
  <c r="J1775" i="20" a="1"/>
  <c r="J1775" i="20" s="1"/>
  <c r="J1776" i="20" a="1"/>
  <c r="J1776" i="20"/>
  <c r="J1777" i="20" a="1"/>
  <c r="J1777" i="20"/>
  <c r="J1778" i="20" a="1"/>
  <c r="J1778" i="20" s="1"/>
  <c r="J1779" i="20" a="1"/>
  <c r="J1779" i="20" s="1"/>
  <c r="J1780" i="20" a="1"/>
  <c r="J1780" i="20" s="1"/>
  <c r="J1781" i="20" a="1"/>
  <c r="J1781" i="20" s="1"/>
  <c r="J1782" i="20" a="1"/>
  <c r="J1782" i="20" s="1"/>
  <c r="J1783" i="20" a="1"/>
  <c r="J1783" i="20"/>
  <c r="J1784" i="20" a="1"/>
  <c r="J1784" i="20"/>
  <c r="J1785" i="20" a="1"/>
  <c r="J1785" i="20"/>
  <c r="J1786" i="20" a="1"/>
  <c r="J1786" i="20" s="1"/>
  <c r="J1787" i="20" a="1"/>
  <c r="J1787" i="20" s="1"/>
  <c r="J1788" i="20" a="1"/>
  <c r="J1788" i="20"/>
  <c r="J1789" i="20" a="1"/>
  <c r="J1789" i="20"/>
  <c r="J1790" i="20" a="1"/>
  <c r="J1790" i="20" s="1"/>
  <c r="J1791" i="20" a="1"/>
  <c r="J1791" i="20" s="1"/>
  <c r="J1792" i="20" a="1"/>
  <c r="J1792" i="20" s="1"/>
  <c r="J1793" i="20" a="1"/>
  <c r="J1793" i="20" s="1"/>
  <c r="J1794" i="20" a="1"/>
  <c r="J1794" i="20" s="1"/>
  <c r="J1795" i="20" a="1"/>
  <c r="J1795" i="20" s="1"/>
  <c r="J1796" i="20" a="1"/>
  <c r="J1796" i="20"/>
  <c r="J1797" i="20" a="1"/>
  <c r="J1797" i="20" s="1"/>
  <c r="J1798" i="20" a="1"/>
  <c r="J1798" i="20" s="1"/>
  <c r="J1799" i="20" a="1"/>
  <c r="J1799" i="20"/>
  <c r="J1800" i="20" a="1"/>
  <c r="J1800" i="20"/>
  <c r="J1801" i="20" a="1"/>
  <c r="J1801" i="20" s="1"/>
  <c r="J1802" i="20" a="1"/>
  <c r="J1802" i="20" s="1"/>
  <c r="J1803" i="20" a="1"/>
  <c r="J1803" i="20" s="1"/>
  <c r="J1804" i="20" a="1"/>
  <c r="J1804" i="20"/>
  <c r="J1805" i="20" a="1"/>
  <c r="J1805" i="20" s="1"/>
  <c r="J1806" i="20" a="1"/>
  <c r="J1806" i="20" s="1"/>
  <c r="J1807" i="20" a="1"/>
  <c r="J1807" i="20" s="1"/>
  <c r="J1808" i="20" a="1"/>
  <c r="J1808" i="20"/>
  <c r="J1809" i="20" a="1"/>
  <c r="J1809" i="20"/>
  <c r="J1810" i="20" a="1"/>
  <c r="J1810" i="20" s="1"/>
  <c r="J1811" i="20" a="1"/>
  <c r="J1811" i="20"/>
  <c r="J1812" i="20" a="1"/>
  <c r="J1812" i="20" s="1"/>
  <c r="J1813" i="20" a="1"/>
  <c r="J1813" i="20" s="1"/>
  <c r="J1814" i="20" a="1"/>
  <c r="J1814" i="20" s="1"/>
  <c r="J1815" i="20" a="1"/>
  <c r="J1815" i="20" s="1"/>
  <c r="J1816" i="20" a="1"/>
  <c r="J1816" i="20"/>
  <c r="J1817" i="20" a="1"/>
  <c r="J1817" i="20" s="1"/>
  <c r="J1818" i="20" a="1"/>
  <c r="J1818" i="20" s="1"/>
  <c r="J1819" i="20" a="1"/>
  <c r="J1819" i="20"/>
  <c r="J1820" i="20" a="1"/>
  <c r="J1820" i="20" s="1"/>
  <c r="J1821" i="20" a="1"/>
  <c r="J1821" i="20" s="1"/>
  <c r="J1822" i="20" a="1"/>
  <c r="J1822" i="20" s="1"/>
  <c r="J1823" i="20" a="1"/>
  <c r="J1823" i="20" s="1"/>
  <c r="J1824" i="20" a="1"/>
  <c r="J1824" i="20" s="1"/>
  <c r="J1825" i="20" a="1"/>
  <c r="J1825" i="20"/>
  <c r="J1826" i="20" a="1"/>
  <c r="J1826" i="20" s="1"/>
  <c r="J1827" i="20" a="1"/>
  <c r="J1827" i="20" s="1"/>
  <c r="J1828" i="20" a="1"/>
  <c r="J1828" i="20" s="1"/>
  <c r="J1829" i="20" a="1"/>
  <c r="J1829" i="20" s="1"/>
  <c r="J1830" i="20" a="1"/>
  <c r="J1830" i="20" s="1"/>
  <c r="J1831" i="20" a="1"/>
  <c r="J1831" i="20" s="1"/>
  <c r="J1832" i="20" a="1"/>
  <c r="J1832" i="20"/>
  <c r="J1833" i="20" a="1"/>
  <c r="J1833" i="20"/>
  <c r="J1834" i="20" a="1"/>
  <c r="J1834" i="20" s="1"/>
  <c r="J1835" i="20" a="1"/>
  <c r="J1835" i="20" s="1"/>
  <c r="J1836" i="20" a="1"/>
  <c r="J1836" i="20" s="1"/>
  <c r="J1837" i="20" a="1"/>
  <c r="J1837" i="20" s="1"/>
  <c r="J1838" i="20" a="1"/>
  <c r="J1838" i="20" s="1"/>
  <c r="J1839" i="20" a="1"/>
  <c r="J1839" i="20" s="1"/>
  <c r="J1840" i="20" a="1"/>
  <c r="J1840" i="20" s="1"/>
  <c r="J1841" i="20" a="1"/>
  <c r="J1841" i="20"/>
  <c r="J1842" i="20" a="1"/>
  <c r="J1842" i="20" s="1"/>
  <c r="J1843" i="20" a="1"/>
  <c r="J1843" i="20" s="1"/>
  <c r="J1844" i="20" a="1"/>
  <c r="J1844" i="20" s="1"/>
  <c r="J1845" i="20" a="1"/>
  <c r="J1845" i="20" s="1"/>
  <c r="J1846" i="20" a="1"/>
  <c r="J1846" i="20" s="1"/>
  <c r="J1847" i="20" a="1"/>
  <c r="J1847" i="20" s="1"/>
  <c r="J1848" i="20" a="1"/>
  <c r="J1848" i="20" s="1"/>
  <c r="J1849" i="20" a="1"/>
  <c r="J1849" i="20"/>
  <c r="J1850" i="20" a="1"/>
  <c r="J1850" i="20" s="1"/>
  <c r="J1851" i="20" a="1"/>
  <c r="J1851" i="20" s="1"/>
  <c r="J1852" i="20" a="1"/>
  <c r="J1852" i="20"/>
  <c r="J1853" i="20" a="1"/>
  <c r="J1853" i="20" s="1"/>
  <c r="J1854" i="20" a="1"/>
  <c r="J1854" i="20" s="1"/>
  <c r="J1855" i="20" a="1"/>
  <c r="J1855" i="20" s="1"/>
  <c r="J1856" i="20" a="1"/>
  <c r="J1856" i="20" s="1"/>
  <c r="J1857" i="20" a="1"/>
  <c r="J1857" i="20" s="1"/>
  <c r="J1858" i="20" a="1"/>
  <c r="J1858" i="20" s="1"/>
  <c r="J1859" i="20" a="1"/>
  <c r="J1859" i="20" s="1"/>
  <c r="J1860" i="20" a="1"/>
  <c r="J1860" i="20"/>
  <c r="J1861" i="20" a="1"/>
  <c r="J1861" i="20" s="1"/>
  <c r="J1862" i="20" a="1"/>
  <c r="J1862" i="20" s="1"/>
  <c r="J1863" i="20" a="1"/>
  <c r="J1863" i="20" s="1"/>
  <c r="J1864" i="20" a="1"/>
  <c r="J1864" i="20" s="1"/>
  <c r="J1865" i="20" a="1"/>
  <c r="J1865" i="20"/>
  <c r="J1866" i="20" a="1"/>
  <c r="J1866" i="20" s="1"/>
  <c r="J1867" i="20" a="1"/>
  <c r="J1867" i="20" s="1"/>
  <c r="J1868" i="20" a="1"/>
  <c r="J1868" i="20" s="1"/>
  <c r="J1869" i="20" a="1"/>
  <c r="J1869" i="20" s="1"/>
  <c r="J1870" i="20" a="1"/>
  <c r="J1870" i="20" s="1"/>
  <c r="J1871" i="20" a="1"/>
  <c r="J1871" i="20" s="1"/>
  <c r="J1872" i="20" a="1"/>
  <c r="J1872" i="20"/>
  <c r="J1873" i="20" a="1"/>
  <c r="J1873" i="20"/>
  <c r="J1874" i="20" a="1"/>
  <c r="J1874" i="20" s="1"/>
  <c r="J1875" i="20" a="1"/>
  <c r="J1875" i="20"/>
  <c r="J1876" i="20" a="1"/>
  <c r="J1876" i="20" s="1"/>
  <c r="J1877" i="20" a="1"/>
  <c r="J1877" i="20" s="1"/>
  <c r="J1878" i="20" a="1"/>
  <c r="J1878" i="20" s="1"/>
  <c r="J1879" i="20" a="1"/>
  <c r="J1879" i="20" s="1"/>
  <c r="J1880" i="20" a="1"/>
  <c r="J1880" i="20" s="1"/>
  <c r="J1881" i="20" a="1"/>
  <c r="J1881" i="20" s="1"/>
  <c r="J1882" i="20" a="1"/>
  <c r="J1882" i="20" s="1"/>
  <c r="J1883" i="20" a="1"/>
  <c r="J1883" i="20" s="1"/>
  <c r="J1884" i="20" a="1"/>
  <c r="J1884" i="20"/>
  <c r="J1885" i="20" a="1"/>
  <c r="J1885" i="20" s="1"/>
  <c r="J1886" i="20" a="1"/>
  <c r="J1886" i="20" s="1"/>
  <c r="J1887" i="20" a="1"/>
  <c r="J1887" i="20" s="1"/>
  <c r="J1888" i="20" a="1"/>
  <c r="J1888" i="20" s="1"/>
  <c r="J1889" i="20" a="1"/>
  <c r="J1889" i="20" s="1"/>
  <c r="J1890" i="20" a="1"/>
  <c r="J1890" i="20" s="1"/>
  <c r="J1891" i="20" a="1"/>
  <c r="J1891" i="20" s="1"/>
  <c r="J1892" i="20" a="1"/>
  <c r="J1892" i="20"/>
  <c r="J1893" i="20" a="1"/>
  <c r="J1893" i="20" s="1"/>
  <c r="J1894" i="20" a="1"/>
  <c r="J1894" i="20" s="1"/>
  <c r="J1895" i="20" a="1"/>
  <c r="J1895" i="20"/>
  <c r="J1896" i="20" a="1"/>
  <c r="J1896" i="20" s="1"/>
  <c r="J1897" i="20" a="1"/>
  <c r="J1897" i="20" s="1"/>
  <c r="J1898" i="20" a="1"/>
  <c r="J1898" i="20" s="1"/>
  <c r="J1899" i="20" a="1"/>
  <c r="J1899" i="20" s="1"/>
  <c r="J1900" i="20" a="1"/>
  <c r="J1900" i="20" s="1"/>
  <c r="J1901" i="20" a="1"/>
  <c r="J1901" i="20" s="1"/>
  <c r="J1902" i="20" a="1"/>
  <c r="J1902" i="20" s="1"/>
  <c r="J1903" i="20" a="1"/>
  <c r="J1903" i="20" s="1"/>
  <c r="J1904" i="20" a="1"/>
  <c r="J1904" i="20"/>
  <c r="J1905" i="20" a="1"/>
  <c r="J1905" i="20" s="1"/>
  <c r="J1906" i="20" a="1"/>
  <c r="J1906" i="20" s="1"/>
  <c r="J1907" i="20" a="1"/>
  <c r="J1907" i="20" s="1"/>
  <c r="J1908" i="20" a="1"/>
  <c r="J1908" i="20" s="1"/>
  <c r="J1909" i="20" a="1"/>
  <c r="J1909" i="20" s="1"/>
  <c r="J1910" i="20" a="1"/>
  <c r="J1910" i="20" s="1"/>
  <c r="J1911" i="20" a="1"/>
  <c r="J1911" i="20" s="1"/>
  <c r="J1912" i="20" a="1"/>
  <c r="J1912" i="20" s="1"/>
  <c r="J1913" i="20" a="1"/>
  <c r="J1913" i="20" s="1"/>
  <c r="J1914" i="20" a="1"/>
  <c r="J1914" i="20" s="1"/>
  <c r="J1915" i="20" a="1"/>
  <c r="J1915" i="20" s="1"/>
  <c r="J1916" i="20" a="1"/>
  <c r="J1916" i="20" s="1"/>
  <c r="J1917" i="20" a="1"/>
  <c r="J1917" i="20" s="1"/>
  <c r="J1918" i="20" a="1"/>
  <c r="J1918" i="20" s="1"/>
  <c r="J1919" i="20" a="1"/>
  <c r="J1919" i="20"/>
  <c r="J1920" i="20" a="1"/>
  <c r="J1920" i="20" s="1"/>
  <c r="J1921" i="20" a="1"/>
  <c r="J1921" i="20" s="1"/>
  <c r="J1922" i="20" a="1"/>
  <c r="J1922" i="20" s="1"/>
  <c r="J1923" i="20" a="1"/>
  <c r="J1923" i="20" s="1"/>
  <c r="J1924" i="20" a="1"/>
  <c r="J1924" i="20" s="1"/>
  <c r="J1925" i="20" a="1"/>
  <c r="J1925" i="20" s="1"/>
  <c r="J1926" i="20" a="1"/>
  <c r="J1926" i="20" s="1"/>
  <c r="J1927" i="20" a="1"/>
  <c r="J1927" i="20"/>
  <c r="J1928" i="20" a="1"/>
  <c r="J1928" i="20" s="1"/>
  <c r="J1929" i="20" a="1"/>
  <c r="J1929" i="20" s="1"/>
  <c r="J1930" i="20" a="1"/>
  <c r="J1930" i="20" s="1"/>
  <c r="J1931" i="20" a="1"/>
  <c r="J1931" i="20" s="1"/>
  <c r="J1932" i="20" a="1"/>
  <c r="J1932" i="20" s="1"/>
  <c r="J1933" i="20" a="1"/>
  <c r="J1933" i="20" s="1"/>
  <c r="J1934" i="20" a="1"/>
  <c r="J1934" i="20"/>
  <c r="J1935" i="20" a="1"/>
  <c r="J1935" i="20" s="1"/>
  <c r="J1936" i="20" a="1"/>
  <c r="J1936" i="20"/>
  <c r="J1937" i="20" a="1"/>
  <c r="J1937" i="20"/>
  <c r="J1938" i="20" a="1"/>
  <c r="J1938" i="20" s="1"/>
  <c r="J1939" i="20" a="1"/>
  <c r="J1939" i="20" s="1"/>
  <c r="J1940" i="20" a="1"/>
  <c r="J1940" i="20" s="1"/>
  <c r="J1941" i="20" a="1"/>
  <c r="J1941" i="20" s="1"/>
  <c r="J1942" i="20" a="1"/>
  <c r="J1942" i="20" s="1"/>
  <c r="J1943" i="20" a="1"/>
  <c r="J1943" i="20" s="1"/>
  <c r="J1944" i="20" a="1"/>
  <c r="J1944" i="20" s="1"/>
  <c r="J1945" i="20" a="1"/>
  <c r="J1945" i="20"/>
  <c r="J1946" i="20" a="1"/>
  <c r="J1946" i="20"/>
  <c r="J1947" i="20" a="1"/>
  <c r="J1947" i="20" s="1"/>
  <c r="J1948" i="20" a="1"/>
  <c r="J1948" i="20"/>
  <c r="J1949" i="20" a="1"/>
  <c r="J1949" i="20" s="1"/>
  <c r="J1950" i="20" a="1"/>
  <c r="J1950" i="20" s="1"/>
  <c r="J1951" i="20" a="1"/>
  <c r="J1951" i="20" s="1"/>
  <c r="J1952" i="20" a="1"/>
  <c r="J1952" i="20" s="1"/>
  <c r="J1953" i="20" a="1"/>
  <c r="J1953" i="20" s="1"/>
  <c r="J1954" i="20" a="1"/>
  <c r="J1954" i="20" s="1"/>
  <c r="J1955" i="20" a="1"/>
  <c r="J1955" i="20" s="1"/>
  <c r="J1956" i="20" a="1"/>
  <c r="J1956" i="20" s="1"/>
  <c r="J1957" i="20" a="1"/>
  <c r="J1957" i="20" s="1"/>
  <c r="J1958" i="20" a="1"/>
  <c r="J1958" i="20"/>
  <c r="J1959" i="20" a="1"/>
  <c r="J1959" i="20" s="1"/>
  <c r="J1960" i="20" a="1"/>
  <c r="J1960" i="20" s="1"/>
  <c r="J1961" i="20" a="1"/>
  <c r="J1961" i="20" s="1"/>
  <c r="J1962" i="20" a="1"/>
  <c r="J1962" i="20" s="1"/>
  <c r="J1963" i="20" a="1"/>
  <c r="J1963" i="20" s="1"/>
  <c r="J1964" i="20" a="1"/>
  <c r="J1964" i="20" s="1"/>
  <c r="J1965" i="20" a="1"/>
  <c r="J1965" i="20" s="1"/>
  <c r="J1966" i="20" a="1"/>
  <c r="J1966" i="20" s="1"/>
  <c r="J1967" i="20" a="1"/>
  <c r="J1967" i="20" s="1"/>
  <c r="J1968" i="20" a="1"/>
  <c r="J1968" i="20" s="1"/>
  <c r="J1969" i="20" a="1"/>
  <c r="J1969" i="20"/>
  <c r="J1970" i="20" a="1"/>
  <c r="J1970" i="20" s="1"/>
  <c r="J1971" i="20" a="1"/>
  <c r="J1971" i="20" s="1"/>
  <c r="J1972" i="20" a="1"/>
  <c r="J1972" i="20" s="1"/>
  <c r="J1973" i="20" a="1"/>
  <c r="J1973" i="20" s="1"/>
  <c r="J1974" i="20" a="1"/>
  <c r="J1974" i="20"/>
  <c r="J1975" i="20" a="1"/>
  <c r="J1975" i="20" s="1"/>
  <c r="J1976" i="20" a="1"/>
  <c r="J1976" i="20" s="1"/>
  <c r="J1977" i="20" a="1"/>
  <c r="J1977" i="20" s="1"/>
  <c r="J1978" i="20" a="1"/>
  <c r="J1978" i="20"/>
  <c r="J1979" i="20" a="1"/>
  <c r="J1979" i="20" s="1"/>
  <c r="J1980" i="20" a="1"/>
  <c r="J1980" i="20"/>
  <c r="J1981" i="20" a="1"/>
  <c r="J1981" i="20"/>
  <c r="J1982" i="20" a="1"/>
  <c r="J1982" i="20" s="1"/>
  <c r="J1983" i="20" a="1"/>
  <c r="J1983" i="20" s="1"/>
  <c r="J1984" i="20" a="1"/>
  <c r="J1984" i="20" s="1"/>
  <c r="J1985" i="20" a="1"/>
  <c r="J1985" i="20" s="1"/>
  <c r="J1986" i="20" a="1"/>
  <c r="J1986" i="20" s="1"/>
  <c r="J1987" i="20" a="1"/>
  <c r="J1987" i="20" s="1"/>
  <c r="J1988" i="20" a="1"/>
  <c r="J1988" i="20" s="1"/>
  <c r="J1989" i="20" a="1"/>
  <c r="J1989" i="20" s="1"/>
  <c r="J1990" i="20" a="1"/>
  <c r="J1990" i="20"/>
  <c r="J1991" i="20" a="1"/>
  <c r="J1991" i="20" s="1"/>
  <c r="J1992" i="20" a="1"/>
  <c r="J1992" i="20"/>
  <c r="J1993" i="20" a="1"/>
  <c r="J1993" i="20" s="1"/>
  <c r="J1994" i="20" a="1"/>
  <c r="J1994" i="20" s="1"/>
  <c r="J1995" i="20" a="1"/>
  <c r="J1995" i="20" s="1"/>
  <c r="J1996" i="20" a="1"/>
  <c r="J1996" i="20" s="1"/>
  <c r="J1997" i="20" a="1"/>
  <c r="J1997" i="20" s="1"/>
  <c r="J1998" i="20" a="1"/>
  <c r="J1998" i="20"/>
  <c r="J1999" i="20" a="1"/>
  <c r="J1999" i="20" s="1"/>
  <c r="J2000" i="20" a="1"/>
  <c r="J2000" i="20" s="1"/>
  <c r="J2001" i="20" a="1"/>
  <c r="J2001" i="20"/>
  <c r="J2002" i="20" a="1"/>
  <c r="J2002" i="20" s="1"/>
  <c r="J2003" i="20" a="1"/>
  <c r="J2003" i="20" s="1"/>
  <c r="J2004" i="20" a="1"/>
  <c r="J2004" i="20" s="1"/>
  <c r="J2005" i="20" a="1"/>
  <c r="J2005" i="20" s="1"/>
  <c r="J2006" i="20" a="1"/>
  <c r="J2006" i="20" s="1"/>
  <c r="J2007" i="20" a="1"/>
  <c r="J2007" i="20" s="1"/>
  <c r="J2008" i="20" a="1"/>
  <c r="J2008" i="20" s="1"/>
  <c r="J2009" i="20" a="1"/>
  <c r="J2009" i="20" s="1"/>
  <c r="J2010" i="20" a="1"/>
  <c r="J2010" i="20"/>
  <c r="J2011" i="20" a="1"/>
  <c r="J2011" i="20" s="1"/>
  <c r="J2012" i="20" a="1"/>
  <c r="J2012" i="20" s="1"/>
  <c r="J2013" i="20" a="1"/>
  <c r="J2013" i="20"/>
  <c r="J2014" i="20" a="1"/>
  <c r="J2014" i="20" s="1"/>
  <c r="J2015" i="20" a="1"/>
  <c r="J2015" i="20" s="1"/>
  <c r="J2016" i="20" a="1"/>
  <c r="J2016" i="20" s="1"/>
  <c r="J2017" i="20" a="1"/>
  <c r="J2017" i="20" s="1"/>
  <c r="J2018" i="20" a="1"/>
  <c r="J2018" i="20" s="1"/>
  <c r="J2019" i="20" a="1"/>
  <c r="J2019" i="20" s="1"/>
  <c r="J2020" i="20" a="1"/>
  <c r="J2020" i="20" s="1"/>
  <c r="J2021" i="20" a="1"/>
  <c r="J2021" i="20" s="1"/>
  <c r="J2022" i="20" a="1"/>
  <c r="J2022" i="20" s="1"/>
  <c r="J2023" i="20" a="1"/>
  <c r="J2023" i="20" s="1"/>
  <c r="J2024" i="20" a="1"/>
  <c r="J2024" i="20" s="1"/>
  <c r="J2025" i="20" a="1"/>
  <c r="J2025" i="20" s="1"/>
  <c r="J2026" i="20" a="1"/>
  <c r="J2026" i="20" s="1"/>
  <c r="J2027" i="20" a="1"/>
  <c r="J2027" i="20" s="1"/>
  <c r="J2028" i="20" a="1"/>
  <c r="J2028" i="20" s="1"/>
  <c r="J2029" i="20" a="1"/>
  <c r="J2029" i="20" s="1"/>
  <c r="J2030" i="20" a="1"/>
  <c r="J2030" i="20"/>
  <c r="J2031" i="20" a="1"/>
  <c r="J2031" i="20" s="1"/>
  <c r="J2032" i="20" a="1"/>
  <c r="J2032" i="20" s="1"/>
  <c r="J2033" i="20" a="1"/>
  <c r="J2033" i="20" s="1"/>
  <c r="J2034" i="20" a="1"/>
  <c r="J2034" i="20" s="1"/>
  <c r="J2035" i="20" a="1"/>
  <c r="J2035" i="20" s="1"/>
  <c r="J2036" i="20" a="1"/>
  <c r="J2036" i="20"/>
  <c r="J2037" i="20" a="1"/>
  <c r="J2037" i="20" s="1"/>
  <c r="J2038" i="20" a="1"/>
  <c r="J2038" i="20" s="1"/>
  <c r="J2039" i="20" a="1"/>
  <c r="J2039" i="20" s="1"/>
  <c r="J2040" i="20" a="1"/>
  <c r="J2040" i="20" s="1"/>
  <c r="J2041" i="20" a="1"/>
  <c r="J2041" i="20" s="1"/>
  <c r="J2042" i="20" a="1"/>
  <c r="J2042" i="20"/>
  <c r="J2043" i="20" a="1"/>
  <c r="J2043" i="20" s="1"/>
  <c r="J2044" i="20" a="1"/>
  <c r="J2044" i="20"/>
  <c r="J2045" i="20" a="1"/>
  <c r="J2045" i="20"/>
  <c r="J2046" i="20" a="1"/>
  <c r="J2046" i="20" s="1"/>
  <c r="J2047" i="20" a="1"/>
  <c r="J2047" i="20" s="1"/>
  <c r="J2048" i="20" a="1"/>
  <c r="J2048" i="20" s="1"/>
  <c r="J2049" i="20" a="1"/>
  <c r="J2049" i="20" s="1"/>
  <c r="J2050" i="20" a="1"/>
  <c r="J2050" i="20" s="1"/>
  <c r="J2051" i="20" a="1"/>
  <c r="J2051" i="20" s="1"/>
  <c r="J2052" i="20" a="1"/>
  <c r="J2052" i="20" s="1"/>
  <c r="J2053" i="20" a="1"/>
  <c r="J2053" i="20" s="1"/>
  <c r="J2054" i="20" a="1"/>
  <c r="J2054" i="20"/>
  <c r="J2055" i="20" a="1"/>
  <c r="J2055" i="20" s="1"/>
  <c r="J2056" i="20" a="1"/>
  <c r="J2056" i="20"/>
  <c r="J2057" i="20" a="1"/>
  <c r="J2057" i="20" s="1"/>
  <c r="J2058" i="20" a="1"/>
  <c r="J2058" i="20" s="1"/>
  <c r="J2059" i="20" a="1"/>
  <c r="J2059" i="20" s="1"/>
  <c r="J2060" i="20" a="1"/>
  <c r="J2060" i="20" s="1"/>
  <c r="J2061" i="20" a="1"/>
  <c r="J2061" i="20" s="1"/>
  <c r="J2062" i="20" a="1"/>
  <c r="J2062" i="20" s="1"/>
  <c r="J2063" i="20" a="1"/>
  <c r="J2063" i="20" s="1"/>
  <c r="J2064" i="20" a="1"/>
  <c r="J2064" i="20"/>
  <c r="J2065" i="20" a="1"/>
  <c r="J2065" i="20" s="1"/>
  <c r="J2066" i="20" a="1"/>
  <c r="J2066" i="20" s="1"/>
  <c r="J2067" i="20" a="1"/>
  <c r="J2067" i="20" s="1"/>
  <c r="J2068" i="20" a="1"/>
  <c r="J2068" i="20"/>
  <c r="J2069" i="20" a="1"/>
  <c r="J2069" i="20" s="1"/>
  <c r="J2070" i="20" a="1"/>
  <c r="J2070" i="20" s="1"/>
  <c r="J2071" i="20" a="1"/>
  <c r="J2071" i="20" s="1"/>
  <c r="J2072" i="20" a="1"/>
  <c r="J2072" i="20" s="1"/>
  <c r="J2073" i="20" a="1"/>
  <c r="J2073" i="20" s="1"/>
  <c r="J2074" i="20" a="1"/>
  <c r="J2074" i="20" s="1"/>
  <c r="J2075" i="20" a="1"/>
  <c r="J2075" i="20" s="1"/>
  <c r="J2076" i="20" a="1"/>
  <c r="J2076" i="20"/>
  <c r="J2077" i="20" a="1"/>
  <c r="J2077" i="20" s="1"/>
  <c r="J2078" i="20" a="1"/>
  <c r="J2078" i="20" s="1"/>
  <c r="J2079" i="20" a="1"/>
  <c r="J2079" i="20" s="1"/>
  <c r="J2080" i="20" a="1"/>
  <c r="J2080" i="20" s="1"/>
  <c r="J2081" i="20" a="1"/>
  <c r="J2081" i="20" s="1"/>
  <c r="J2082" i="20" a="1"/>
  <c r="J2082" i="20"/>
  <c r="J2083" i="20" a="1"/>
  <c r="J2083" i="20" s="1"/>
  <c r="J2084" i="20" a="1"/>
  <c r="J2084" i="20" s="1"/>
  <c r="J2085" i="20" a="1"/>
  <c r="J2085" i="20" s="1"/>
  <c r="J2086" i="20" a="1"/>
  <c r="J2086" i="20" s="1"/>
  <c r="J2087" i="20" a="1"/>
  <c r="J2087" i="20" s="1"/>
  <c r="J2088" i="20" a="1"/>
  <c r="J2088" i="20" s="1"/>
  <c r="J2089" i="20" a="1"/>
  <c r="J2089" i="20" s="1"/>
  <c r="J2090" i="20" a="1"/>
  <c r="J2090" i="20" s="1"/>
  <c r="J2091" i="20" a="1"/>
  <c r="J2091" i="20" s="1"/>
  <c r="J2092" i="20" a="1"/>
  <c r="J2092" i="20" s="1"/>
  <c r="J2093" i="20" a="1"/>
  <c r="J2093" i="20" s="1"/>
  <c r="J2094" i="20" a="1"/>
  <c r="J2094" i="20" s="1"/>
  <c r="J2095" i="20" a="1"/>
  <c r="J2095" i="20" s="1"/>
  <c r="J2096" i="20" a="1"/>
  <c r="J2096" i="20" s="1"/>
  <c r="J2097" i="20" a="1"/>
  <c r="J2097" i="20" s="1"/>
  <c r="J2098" i="20" a="1"/>
  <c r="J2098" i="20" s="1"/>
  <c r="J2099" i="20" a="1"/>
  <c r="J2099" i="20" s="1"/>
  <c r="J2100" i="20" a="1"/>
  <c r="J2100" i="20"/>
  <c r="J2101" i="20" a="1"/>
  <c r="J2101" i="20" s="1"/>
  <c r="J2102" i="20" a="1"/>
  <c r="J2102" i="20" s="1"/>
  <c r="J2103" i="20" a="1"/>
  <c r="J2103" i="20" s="1"/>
  <c r="J2104" i="20" a="1"/>
  <c r="J2104" i="20"/>
  <c r="J2105" i="20" a="1"/>
  <c r="J2105" i="20" s="1"/>
  <c r="J2106" i="20" a="1"/>
  <c r="J2106" i="20" s="1"/>
  <c r="J2107" i="20" a="1"/>
  <c r="J2107" i="20" s="1"/>
  <c r="J2108" i="20" a="1"/>
  <c r="J2108" i="20" s="1"/>
  <c r="J2109" i="20" a="1"/>
  <c r="J2109" i="20"/>
  <c r="J2110" i="20" a="1"/>
  <c r="J2110" i="20" s="1"/>
  <c r="J2111" i="20" a="1"/>
  <c r="J2111" i="20" s="1"/>
  <c r="J2112" i="20" a="1"/>
  <c r="J2112" i="20" s="1"/>
  <c r="J2113" i="20" a="1"/>
  <c r="J2113" i="20"/>
  <c r="J2114" i="20" a="1"/>
  <c r="J2114" i="20" s="1"/>
  <c r="J2115" i="20" a="1"/>
  <c r="J2115" i="20" s="1"/>
  <c r="J2116" i="20" a="1"/>
  <c r="J2116" i="20" s="1"/>
  <c r="J2117" i="20" a="1"/>
  <c r="J2117" i="20"/>
  <c r="J2118" i="20" a="1"/>
  <c r="J2118" i="20" s="1"/>
  <c r="J2119" i="20" a="1"/>
  <c r="J2119" i="20" s="1"/>
  <c r="J2120" i="20" a="1"/>
  <c r="J2120" i="20"/>
  <c r="J2121" i="20" a="1"/>
  <c r="J2121" i="20" s="1"/>
  <c r="J2122" i="20" a="1"/>
  <c r="J2122" i="20"/>
  <c r="J2123" i="20" a="1"/>
  <c r="J2123" i="20" s="1"/>
  <c r="J2124" i="20" a="1"/>
  <c r="J2124" i="20" s="1"/>
  <c r="J2125" i="20" a="1"/>
  <c r="J2125" i="20" s="1"/>
  <c r="J2126" i="20" a="1"/>
  <c r="J2126" i="20"/>
  <c r="J2127" i="20" a="1"/>
  <c r="J2127" i="20" s="1"/>
  <c r="J2128" i="20" a="1"/>
  <c r="J2128" i="20" s="1"/>
  <c r="J2129" i="20" a="1"/>
  <c r="J2129" i="20" s="1"/>
  <c r="J2130" i="20" a="1"/>
  <c r="J2130" i="20" s="1"/>
  <c r="J2131" i="20" a="1"/>
  <c r="J2131" i="20" s="1"/>
  <c r="J2132" i="20" a="1"/>
  <c r="J2132" i="20"/>
  <c r="J2133" i="20" a="1"/>
  <c r="J2133" i="20" s="1"/>
  <c r="J2134" i="20" a="1"/>
  <c r="J2134" i="20" s="1"/>
  <c r="J2135" i="20" a="1"/>
  <c r="J2135" i="20" s="1"/>
  <c r="J2136" i="20" a="1"/>
  <c r="J2136" i="20" s="1"/>
  <c r="J2137" i="20" a="1"/>
  <c r="J2137" i="20" s="1"/>
  <c r="J2138" i="20" a="1"/>
  <c r="J2138" i="20"/>
  <c r="J2139" i="20" a="1"/>
  <c r="J2139" i="20" s="1"/>
  <c r="J2140" i="20" a="1"/>
  <c r="J2140" i="20" s="1"/>
  <c r="J2141" i="20" a="1"/>
  <c r="J2141" i="20"/>
  <c r="J2142" i="20" a="1"/>
  <c r="J2142" i="20" s="1"/>
  <c r="J2143" i="20" a="1"/>
  <c r="J2143" i="20" s="1"/>
  <c r="J2144" i="20" a="1"/>
  <c r="J2144" i="20" s="1"/>
  <c r="J2145" i="20" a="1"/>
  <c r="J2145" i="20"/>
  <c r="J2146" i="20" a="1"/>
  <c r="J2146" i="20" s="1"/>
  <c r="J2147" i="20" a="1"/>
  <c r="J2147" i="20" s="1"/>
  <c r="J2148" i="20" a="1"/>
  <c r="J2148" i="20" s="1"/>
  <c r="J2149" i="20" a="1"/>
  <c r="J2149" i="20"/>
  <c r="J2150" i="20" a="1"/>
  <c r="J2150" i="20" s="1"/>
  <c r="J2151" i="20" a="1"/>
  <c r="J2151" i="20" s="1"/>
  <c r="J2152" i="20" a="1"/>
  <c r="J2152" i="20" s="1"/>
  <c r="J2153" i="20" a="1"/>
  <c r="J2153" i="20" s="1"/>
  <c r="J2154" i="20" a="1"/>
  <c r="J2154" i="20"/>
  <c r="J2155" i="20" a="1"/>
  <c r="J2155" i="20" s="1"/>
  <c r="J2156" i="20" a="1"/>
  <c r="J2156" i="20" s="1"/>
  <c r="J2157" i="20" a="1"/>
  <c r="J2157" i="20" s="1"/>
  <c r="J2158" i="20" a="1"/>
  <c r="J2158" i="20" s="1"/>
  <c r="J2159" i="20" a="1"/>
  <c r="J2159" i="20" s="1"/>
  <c r="J2160" i="20" a="1"/>
  <c r="J2160" i="20" s="1"/>
  <c r="J2161" i="20" a="1"/>
  <c r="J2161" i="20" s="1"/>
  <c r="J2162" i="20" a="1"/>
  <c r="J2162" i="20" s="1"/>
  <c r="J2163" i="20" a="1"/>
  <c r="J2163" i="20"/>
  <c r="J2164" i="20" a="1"/>
  <c r="J2164" i="20"/>
  <c r="J2165" i="20" a="1"/>
  <c r="J2165" i="20" s="1"/>
  <c r="J2166" i="20" a="1"/>
  <c r="J2166" i="20" s="1"/>
  <c r="J2167" i="20" a="1"/>
  <c r="J2167" i="20" s="1"/>
  <c r="J2168" i="20" a="1"/>
  <c r="J2168" i="20" s="1"/>
  <c r="J2169" i="20" a="1"/>
  <c r="J2169" i="20" s="1"/>
  <c r="J2170" i="20" a="1"/>
  <c r="J2170" i="20" s="1"/>
  <c r="J2171" i="20" a="1"/>
  <c r="J2171" i="20" s="1"/>
  <c r="J2172" i="20" a="1"/>
  <c r="J2172" i="20" s="1"/>
  <c r="J2173" i="20" a="1"/>
  <c r="J2173" i="20" s="1"/>
  <c r="J2174" i="20" a="1"/>
  <c r="J2174" i="20" s="1"/>
  <c r="J2175" i="20" a="1"/>
  <c r="J2175" i="20" s="1"/>
  <c r="J2176" i="20" a="1"/>
  <c r="J2176" i="20" s="1"/>
  <c r="J2177" i="20" a="1"/>
  <c r="J2177" i="20" s="1"/>
  <c r="J2178" i="20" a="1"/>
  <c r="J2178" i="20" s="1"/>
  <c r="J2179" i="20" a="1"/>
  <c r="J2179" i="20" s="1"/>
  <c r="J2180" i="20" a="1"/>
  <c r="J2180" i="20" s="1"/>
  <c r="J2181" i="20" a="1"/>
  <c r="J2181" i="20" s="1"/>
  <c r="J2182" i="20" a="1"/>
  <c r="J2182" i="20" s="1"/>
  <c r="J2183" i="20" a="1"/>
  <c r="J2183" i="20" s="1"/>
  <c r="J2184" i="20" a="1"/>
  <c r="J2184" i="20" s="1"/>
  <c r="J2185" i="20" a="1"/>
  <c r="J2185" i="20" s="1"/>
  <c r="J2186" i="20" a="1"/>
  <c r="J2186" i="20" s="1"/>
  <c r="J2187" i="20" a="1"/>
  <c r="J2187" i="20"/>
  <c r="J2188" i="20" a="1"/>
  <c r="J2188" i="20" s="1"/>
  <c r="J2189" i="20" a="1"/>
  <c r="J2189" i="20" s="1"/>
  <c r="J2190" i="20" a="1"/>
  <c r="J2190" i="20" s="1"/>
  <c r="J2191" i="20" a="1"/>
  <c r="J2191" i="20"/>
  <c r="J2192" i="20" a="1"/>
  <c r="J2192" i="20" s="1"/>
  <c r="J2193" i="20" a="1"/>
  <c r="J2193" i="20" s="1"/>
  <c r="J2194" i="20" a="1"/>
  <c r="J2194" i="20" s="1"/>
  <c r="J2195" i="20" a="1"/>
  <c r="J2195" i="20" s="1"/>
  <c r="J2196" i="20" a="1"/>
  <c r="J2196" i="20" s="1"/>
  <c r="J2197" i="20" a="1"/>
  <c r="J2197" i="20" s="1"/>
  <c r="J2198" i="20" a="1"/>
  <c r="J2198" i="20" s="1"/>
  <c r="J2199" i="20" a="1"/>
  <c r="J2199" i="20" s="1"/>
  <c r="J2200" i="20" a="1"/>
  <c r="J2200" i="20" s="1"/>
  <c r="J2201" i="20" a="1"/>
  <c r="J2201" i="20" s="1"/>
  <c r="J2202" i="20" a="1"/>
  <c r="J2202" i="20" s="1"/>
  <c r="J2203" i="20" a="1"/>
  <c r="J2203" i="20" s="1"/>
  <c r="J2204" i="20" a="1"/>
  <c r="J2204" i="20" s="1"/>
  <c r="J2205" i="20" a="1"/>
  <c r="J2205" i="20" s="1"/>
  <c r="J2206" i="20" a="1"/>
  <c r="J2206" i="20" s="1"/>
  <c r="J2207" i="20" a="1"/>
  <c r="J2207" i="20" s="1"/>
  <c r="J2208" i="20" a="1"/>
  <c r="J2208" i="20" s="1"/>
  <c r="J2209" i="20" a="1"/>
  <c r="J2209" i="20" s="1"/>
  <c r="J2210" i="20" a="1"/>
  <c r="J2210" i="20" s="1"/>
  <c r="J2211" i="20" a="1"/>
  <c r="J2211" i="20" s="1"/>
  <c r="J2212" i="20" a="1"/>
  <c r="J2212" i="20" s="1"/>
  <c r="J2213" i="20" a="1"/>
  <c r="J2213" i="20" s="1"/>
  <c r="J2214" i="20" a="1"/>
  <c r="J2214" i="20" s="1"/>
  <c r="J2215" i="20" a="1"/>
  <c r="J2215" i="20" s="1"/>
  <c r="J2216" i="20" a="1"/>
  <c r="J2216" i="20" s="1"/>
  <c r="J2217" i="20" a="1"/>
  <c r="J2217" i="20" s="1"/>
  <c r="J2218" i="20" a="1"/>
  <c r="J2218" i="20" s="1"/>
  <c r="J2219" i="20" a="1"/>
  <c r="J2219" i="20" s="1"/>
  <c r="J2220" i="20" a="1"/>
  <c r="J2220" i="20" s="1"/>
  <c r="J2221" i="20" a="1"/>
  <c r="J2221" i="20" s="1"/>
  <c r="J2222" i="20" a="1"/>
  <c r="J2222" i="20" s="1"/>
  <c r="J2223" i="20" a="1"/>
  <c r="J2223" i="20"/>
  <c r="J2224" i="20" a="1"/>
  <c r="J2224" i="20" s="1"/>
  <c r="J2225" i="20" a="1"/>
  <c r="J2225" i="20" s="1"/>
  <c r="J2226" i="20" a="1"/>
  <c r="J2226" i="20" s="1"/>
  <c r="J2227" i="20" a="1"/>
  <c r="J2227" i="20" s="1"/>
  <c r="J2228" i="20" a="1"/>
  <c r="J2228" i="20" s="1"/>
  <c r="J2229" i="20" a="1"/>
  <c r="J2229" i="20" s="1"/>
  <c r="J2230" i="20" a="1"/>
  <c r="J2230" i="20" s="1"/>
  <c r="J2231" i="20" a="1"/>
  <c r="J2231" i="20" s="1"/>
  <c r="J2232" i="20" a="1"/>
  <c r="J2232" i="20" s="1"/>
  <c r="J2233" i="20" a="1"/>
  <c r="J2233" i="20" s="1"/>
  <c r="J2234" i="20" a="1"/>
  <c r="J2234" i="20" s="1"/>
  <c r="J2235" i="20" a="1"/>
  <c r="J2235" i="20" s="1"/>
  <c r="J2236" i="20" a="1"/>
  <c r="J2236" i="20" s="1"/>
  <c r="J2237" i="20" a="1"/>
  <c r="J2237" i="20" s="1"/>
  <c r="J2238" i="20" a="1"/>
  <c r="J2238" i="20" s="1"/>
  <c r="J2239" i="20" a="1"/>
  <c r="J2239" i="20" s="1"/>
  <c r="J2240" i="20" a="1"/>
  <c r="J2240" i="20" s="1"/>
  <c r="J2241" i="20" a="1"/>
  <c r="J2241" i="20" s="1"/>
  <c r="J2242" i="20" a="1"/>
  <c r="J2242" i="20" s="1"/>
  <c r="J2243" i="20" a="1"/>
  <c r="J2243" i="20" s="1"/>
  <c r="J2244" i="20" a="1"/>
  <c r="J2244" i="20" s="1"/>
  <c r="J2245" i="20" a="1"/>
  <c r="J2245" i="20" s="1"/>
  <c r="J2246" i="20" a="1"/>
  <c r="J2246" i="20" s="1"/>
  <c r="J2247" i="20" a="1"/>
  <c r="J2247" i="20" s="1"/>
  <c r="J2248" i="20" a="1"/>
  <c r="J2248" i="20" s="1"/>
  <c r="J2249" i="20" a="1"/>
  <c r="J2249" i="20" s="1"/>
  <c r="J2250" i="20" a="1"/>
  <c r="J2250" i="20" s="1"/>
  <c r="J2251" i="20" a="1"/>
  <c r="J2251" i="20" s="1"/>
  <c r="J2252" i="20" a="1"/>
  <c r="J2252" i="20" s="1"/>
  <c r="J2253" i="20" a="1"/>
  <c r="J2253" i="20" s="1"/>
  <c r="J2254" i="20" a="1"/>
  <c r="J2254" i="20" s="1"/>
  <c r="J2255" i="20" a="1"/>
  <c r="J2255" i="20" s="1"/>
  <c r="J2256" i="20" a="1"/>
  <c r="J2256" i="20" s="1"/>
  <c r="J2257" i="20" a="1"/>
  <c r="J2257" i="20" s="1"/>
  <c r="J2258" i="20" a="1"/>
  <c r="J2258" i="20" s="1"/>
  <c r="J2259" i="20" a="1"/>
  <c r="J2259" i="20" s="1"/>
  <c r="J2260" i="20" a="1"/>
  <c r="J2260" i="20" s="1"/>
  <c r="J2261" i="20" a="1"/>
  <c r="J2261" i="20" s="1"/>
  <c r="J2262" i="20" a="1"/>
  <c r="J2262" i="20" s="1"/>
  <c r="J2263" i="20" a="1"/>
  <c r="J2263" i="20" s="1"/>
  <c r="J2264" i="20" a="1"/>
  <c r="J2264" i="20" s="1"/>
  <c r="J2265" i="20" a="1"/>
  <c r="J2265" i="20" s="1"/>
  <c r="J2266" i="20" a="1"/>
  <c r="J2266" i="20" s="1"/>
  <c r="J2267" i="20" a="1"/>
  <c r="J2267" i="20" s="1"/>
  <c r="J2268" i="20" a="1"/>
  <c r="J2268" i="20" s="1"/>
  <c r="J2269" i="20" a="1"/>
  <c r="J2269" i="20" s="1"/>
  <c r="J2270" i="20" a="1"/>
  <c r="J2270" i="20" s="1"/>
  <c r="J2271" i="20" a="1"/>
  <c r="J2271" i="20" s="1"/>
  <c r="J2272" i="20" a="1"/>
  <c r="J2272" i="20" s="1"/>
  <c r="J2273" i="20" a="1"/>
  <c r="J2273" i="20" s="1"/>
  <c r="J2274" i="20" a="1"/>
  <c r="J2274" i="20" s="1"/>
  <c r="J2275" i="20" a="1"/>
  <c r="J2275" i="20" s="1"/>
  <c r="J2276" i="20" a="1"/>
  <c r="J2276" i="20" s="1"/>
  <c r="J2277" i="20" a="1"/>
  <c r="J2277" i="20" s="1"/>
  <c r="J2278" i="20" a="1"/>
  <c r="J2278" i="20" s="1"/>
  <c r="J2279" i="20" a="1"/>
  <c r="J2279" i="20" s="1"/>
  <c r="J2280" i="20" a="1"/>
  <c r="J2280" i="20" s="1"/>
  <c r="J2281" i="20" a="1"/>
  <c r="J2281" i="20" s="1"/>
  <c r="J2282" i="20" a="1"/>
  <c r="J2282" i="20" s="1"/>
  <c r="J2283" i="20" a="1"/>
  <c r="J2283" i="20" s="1"/>
  <c r="J2284" i="20" a="1"/>
  <c r="J2284" i="20" s="1"/>
  <c r="J2285" i="20" a="1"/>
  <c r="J2285" i="20" s="1"/>
  <c r="J2286" i="20" a="1"/>
  <c r="J2286" i="20" s="1"/>
  <c r="J2287" i="20" a="1"/>
  <c r="J2287" i="20" s="1"/>
  <c r="J2288" i="20" a="1"/>
  <c r="J2288" i="20" s="1"/>
  <c r="J2289" i="20" a="1"/>
  <c r="J2289" i="20" s="1"/>
  <c r="J2290" i="20" a="1"/>
  <c r="J2290" i="20" s="1"/>
  <c r="J2291" i="20" a="1"/>
  <c r="J2291" i="20" s="1"/>
  <c r="J2292" i="20" a="1"/>
  <c r="J2292" i="20" s="1"/>
  <c r="J2293" i="20" a="1"/>
  <c r="J2293" i="20" s="1"/>
  <c r="J2294" i="20" a="1"/>
  <c r="J2294" i="20" s="1"/>
  <c r="J2295" i="20" a="1"/>
  <c r="J2295" i="20" s="1"/>
  <c r="J2296" i="20" a="1"/>
  <c r="J2296" i="20" s="1"/>
  <c r="J2297" i="20" a="1"/>
  <c r="J2297" i="20" s="1"/>
  <c r="J2298" i="20" a="1"/>
  <c r="J2298" i="20" s="1"/>
  <c r="J2299" i="20" a="1"/>
  <c r="J2299" i="20" s="1"/>
  <c r="J2300" i="20" a="1"/>
  <c r="J2300" i="20" s="1"/>
  <c r="J2301" i="20" a="1"/>
  <c r="J2301" i="20" s="1"/>
  <c r="J2302" i="20" a="1"/>
  <c r="J2302" i="20" s="1"/>
  <c r="J2303" i="20" a="1"/>
  <c r="J2303" i="20"/>
  <c r="J2304" i="20" a="1"/>
  <c r="J2304" i="20" s="1"/>
  <c r="J2305" i="20" a="1"/>
  <c r="J2305" i="20" s="1"/>
  <c r="J2306" i="20" a="1"/>
  <c r="J2306" i="20" s="1"/>
  <c r="J2307" i="20" a="1"/>
  <c r="J2307" i="20" s="1"/>
  <c r="J2308" i="20" a="1"/>
  <c r="J2308" i="20" s="1"/>
  <c r="J2309" i="20" a="1"/>
  <c r="J2309" i="20" s="1"/>
  <c r="J2310" i="20" a="1"/>
  <c r="J2310" i="20" s="1"/>
  <c r="J2311" i="20" a="1"/>
  <c r="J2311" i="20" s="1"/>
  <c r="J2312" i="20" a="1"/>
  <c r="J2312" i="20" s="1"/>
  <c r="J2313" i="20" a="1"/>
  <c r="J2313" i="20" s="1"/>
  <c r="J2314" i="20" a="1"/>
  <c r="J2314" i="20" s="1"/>
  <c r="J2315" i="20" a="1"/>
  <c r="J2315" i="20" s="1"/>
  <c r="J2316" i="20" a="1"/>
  <c r="J2316" i="20" s="1"/>
  <c r="J2317" i="20" a="1"/>
  <c r="J2317" i="20" s="1"/>
  <c r="J2318" i="20" a="1"/>
  <c r="J2318" i="20" s="1"/>
  <c r="J2319" i="20" a="1"/>
  <c r="J2319" i="20" s="1"/>
  <c r="J2320" i="20" a="1"/>
  <c r="J2320" i="20" s="1"/>
  <c r="J2321" i="20" a="1"/>
  <c r="J2321" i="20" s="1"/>
  <c r="J2322" i="20" a="1"/>
  <c r="J2322" i="20" s="1"/>
  <c r="J2323" i="20" a="1"/>
  <c r="J2323" i="20" s="1"/>
  <c r="J2324" i="20" a="1"/>
  <c r="J2324" i="20" s="1"/>
  <c r="J2325" i="20" a="1"/>
  <c r="J2325" i="20" s="1"/>
  <c r="J2326" i="20" a="1"/>
  <c r="J2326" i="20" s="1"/>
  <c r="J2327" i="20" a="1"/>
  <c r="J2327" i="20" s="1"/>
  <c r="J2328" i="20" a="1"/>
  <c r="J2328" i="20" s="1"/>
  <c r="J2329" i="20" a="1"/>
  <c r="J2329" i="20" s="1"/>
  <c r="J2330" i="20" a="1"/>
  <c r="J2330" i="20" s="1"/>
  <c r="J2331" i="20" a="1"/>
  <c r="J2331" i="20" s="1"/>
  <c r="J2332" i="20" a="1"/>
  <c r="J2332" i="20" s="1"/>
  <c r="J2333" i="20" a="1"/>
  <c r="J2333" i="20" s="1"/>
  <c r="J2334" i="20" a="1"/>
  <c r="J2334" i="20" s="1"/>
  <c r="J2335" i="20" a="1"/>
  <c r="J2335" i="20"/>
  <c r="J2336" i="20" a="1"/>
  <c r="J2336" i="20" s="1"/>
  <c r="J2337" i="20" a="1"/>
  <c r="J2337" i="20" s="1"/>
  <c r="J2338" i="20" a="1"/>
  <c r="J2338" i="20" s="1"/>
  <c r="J2339" i="20" a="1"/>
  <c r="J2339" i="20" s="1"/>
  <c r="J2340" i="20" a="1"/>
  <c r="J2340" i="20" s="1"/>
  <c r="J2341" i="20" a="1"/>
  <c r="J2341" i="20" s="1"/>
  <c r="J2342" i="20" a="1"/>
  <c r="J2342" i="20" s="1"/>
  <c r="J2343" i="20" a="1"/>
  <c r="J2343" i="20" s="1"/>
  <c r="J2344" i="20" a="1"/>
  <c r="J2344" i="20" s="1"/>
  <c r="J2345" i="20" a="1"/>
  <c r="J2345" i="20" s="1"/>
  <c r="J2346" i="20" a="1"/>
  <c r="J2346" i="20" s="1"/>
  <c r="J2347" i="20" a="1"/>
  <c r="J2347" i="20"/>
  <c r="J2348" i="20" a="1"/>
  <c r="J2348" i="20" s="1"/>
  <c r="J2349" i="20" a="1"/>
  <c r="J2349" i="20" s="1"/>
  <c r="J2350" i="20" a="1"/>
  <c r="J2350" i="20" s="1"/>
  <c r="J2351" i="20" a="1"/>
  <c r="J2351" i="20" s="1"/>
  <c r="J2352" i="20" a="1"/>
  <c r="J2352" i="20" s="1"/>
  <c r="J2353" i="20" a="1"/>
  <c r="J2353" i="20" s="1"/>
  <c r="J2354" i="20" a="1"/>
  <c r="J2354" i="20" s="1"/>
  <c r="J2355" i="20" a="1"/>
  <c r="J2355" i="20" s="1"/>
  <c r="J2356" i="20" a="1"/>
  <c r="J2356" i="20" s="1"/>
  <c r="J2357" i="20" a="1"/>
  <c r="J2357" i="20" s="1"/>
  <c r="J2358" i="20" a="1"/>
  <c r="J2358" i="20" s="1"/>
  <c r="J2359" i="20" a="1"/>
  <c r="J2359" i="20" s="1"/>
  <c r="J2360" i="20" a="1"/>
  <c r="J2360" i="20" s="1"/>
  <c r="J2361" i="20" a="1"/>
  <c r="J2361" i="20" s="1"/>
  <c r="J2362" i="20" a="1"/>
  <c r="J2362" i="20" s="1"/>
  <c r="J2363" i="20" a="1"/>
  <c r="J2363" i="20" s="1"/>
  <c r="J2364" i="20" a="1"/>
  <c r="J2364" i="20" s="1"/>
  <c r="J2365" i="20" a="1"/>
  <c r="J2365" i="20" s="1"/>
  <c r="J2366" i="20" a="1"/>
  <c r="J2366" i="20" s="1"/>
  <c r="J2367" i="20" a="1"/>
  <c r="J2367" i="20"/>
  <c r="J2368" i="20" a="1"/>
  <c r="J2368" i="20" s="1"/>
  <c r="J2369" i="20" a="1"/>
  <c r="J2369" i="20" s="1"/>
  <c r="J2370" i="20" a="1"/>
  <c r="J2370" i="20" s="1"/>
  <c r="J2371" i="20" a="1"/>
  <c r="J2371" i="20" s="1"/>
  <c r="J2372" i="20" a="1"/>
  <c r="J2372" i="20" s="1"/>
  <c r="J2373" i="20" a="1"/>
  <c r="J2373" i="20" s="1"/>
  <c r="J2374" i="20" a="1"/>
  <c r="J2374" i="20" s="1"/>
  <c r="J2375" i="20" a="1"/>
  <c r="J2375" i="20" s="1"/>
  <c r="J2376" i="20" a="1"/>
  <c r="J2376" i="20" s="1"/>
  <c r="J2377" i="20" a="1"/>
  <c r="J2377" i="20" s="1"/>
  <c r="J2378" i="20" a="1"/>
  <c r="J2378" i="20" s="1"/>
  <c r="J2379" i="20" a="1"/>
  <c r="J2379" i="20"/>
  <c r="J2380" i="20" a="1"/>
  <c r="J2380" i="20" s="1"/>
  <c r="J2381" i="20" a="1"/>
  <c r="J2381" i="20" s="1"/>
  <c r="J2382" i="20" a="1"/>
  <c r="J2382" i="20" s="1"/>
  <c r="J2383" i="20" a="1"/>
  <c r="J2383" i="20"/>
  <c r="J2384" i="20" a="1"/>
  <c r="J2384" i="20" s="1"/>
  <c r="J2385" i="20" a="1"/>
  <c r="J2385" i="20" s="1"/>
  <c r="J2386" i="20" a="1"/>
  <c r="J2386" i="20" s="1"/>
  <c r="J2387" i="20" a="1"/>
  <c r="J2387" i="20" s="1"/>
  <c r="J2388" i="20" a="1"/>
  <c r="J2388" i="20" s="1"/>
  <c r="J2389" i="20" a="1"/>
  <c r="J2389" i="20" s="1"/>
  <c r="J2390" i="20" a="1"/>
  <c r="J2390" i="20" s="1"/>
  <c r="J2391" i="20" a="1"/>
  <c r="J2391" i="20" s="1"/>
  <c r="J2392" i="20" a="1"/>
  <c r="J2392" i="20" s="1"/>
  <c r="J2393" i="20" a="1"/>
  <c r="J2393" i="20" s="1"/>
  <c r="J2394" i="20" a="1"/>
  <c r="J2394" i="20" s="1"/>
  <c r="J2395" i="20" a="1"/>
  <c r="J2395" i="20" s="1"/>
  <c r="J2396" i="20" a="1"/>
  <c r="J2396" i="20" s="1"/>
  <c r="J2397" i="20" a="1"/>
  <c r="J2397" i="20" s="1"/>
  <c r="J2398" i="20" a="1"/>
  <c r="J2398" i="20" s="1"/>
  <c r="J2399" i="20" a="1"/>
  <c r="J2399" i="20"/>
  <c r="J2400" i="20" a="1"/>
  <c r="J2400" i="20" s="1"/>
  <c r="J2401" i="20" a="1"/>
  <c r="J2401" i="20" s="1"/>
  <c r="J2402" i="20" a="1"/>
  <c r="J2402" i="20" s="1"/>
  <c r="J2403" i="20" a="1"/>
  <c r="J2403" i="20" s="1"/>
  <c r="J2404" i="20" a="1"/>
  <c r="J2404" i="20" s="1"/>
  <c r="J2405" i="20" a="1"/>
  <c r="J2405" i="20" s="1"/>
  <c r="J2406" i="20" a="1"/>
  <c r="J2406" i="20" s="1"/>
  <c r="J2407" i="20" a="1"/>
  <c r="J2407" i="20" s="1"/>
  <c r="J2408" i="20" a="1"/>
  <c r="J2408" i="20" s="1"/>
  <c r="J2409" i="20" a="1"/>
  <c r="J2409" i="20" s="1"/>
  <c r="J2410" i="20" a="1"/>
  <c r="J2410" i="20" s="1"/>
  <c r="J2411" i="20" a="1"/>
  <c r="J2411" i="20"/>
  <c r="J2412" i="20" a="1"/>
  <c r="J2412" i="20" s="1"/>
  <c r="J2413" i="20" a="1"/>
  <c r="J2413" i="20" s="1"/>
  <c r="J2414" i="20" a="1"/>
  <c r="J2414" i="20" s="1"/>
  <c r="J2415" i="20" a="1"/>
  <c r="J2415" i="20"/>
  <c r="J2416" i="20" a="1"/>
  <c r="J2416" i="20" s="1"/>
  <c r="J2417" i="20" a="1"/>
  <c r="J2417" i="20" s="1"/>
  <c r="J2418" i="20" a="1"/>
  <c r="J2418" i="20" s="1"/>
  <c r="J2419" i="20" a="1"/>
  <c r="J2419" i="20" s="1"/>
  <c r="J2420" i="20" a="1"/>
  <c r="J2420" i="20" s="1"/>
  <c r="J2421" i="20" a="1"/>
  <c r="J2421" i="20" s="1"/>
  <c r="J2422" i="20" a="1"/>
  <c r="J2422" i="20" s="1"/>
  <c r="J2423" i="20" a="1"/>
  <c r="J2423" i="20" s="1"/>
  <c r="J2424" i="20" a="1"/>
  <c r="J2424" i="20" s="1"/>
  <c r="J2425" i="20" a="1"/>
  <c r="J2425" i="20" s="1"/>
  <c r="J2426" i="20" a="1"/>
  <c r="J2426" i="20" s="1"/>
  <c r="J2427" i="20" a="1"/>
  <c r="J2427" i="20" s="1"/>
  <c r="J2428" i="20" a="1"/>
  <c r="J2428" i="20" s="1"/>
  <c r="J2429" i="20" a="1"/>
  <c r="J2429" i="20" s="1"/>
  <c r="J2430" i="20" a="1"/>
  <c r="J2430" i="20" s="1"/>
  <c r="J2431" i="20" a="1"/>
  <c r="J2431" i="20" s="1"/>
  <c r="J2432" i="20" a="1"/>
  <c r="J2432" i="20" s="1"/>
  <c r="J2433" i="20" a="1"/>
  <c r="J2433" i="20" s="1"/>
  <c r="J2434" i="20" a="1"/>
  <c r="J2434" i="20" s="1"/>
  <c r="J2435" i="20" a="1"/>
  <c r="J2435" i="20" s="1"/>
  <c r="J2436" i="20" a="1"/>
  <c r="J2436" i="20" s="1"/>
  <c r="J2437" i="20" a="1"/>
  <c r="J2437" i="20" s="1"/>
  <c r="J2438" i="20" a="1"/>
  <c r="J2438" i="20" s="1"/>
  <c r="J2439" i="20" a="1"/>
  <c r="J2439" i="20" s="1"/>
  <c r="J2440" i="20" a="1"/>
  <c r="J2440" i="20" s="1"/>
  <c r="J2441" i="20" a="1"/>
  <c r="J2441" i="20" s="1"/>
  <c r="J2442" i="20" a="1"/>
  <c r="J2442" i="20" s="1"/>
  <c r="J2443" i="20" a="1"/>
  <c r="J2443" i="20"/>
  <c r="J2444" i="20" a="1"/>
  <c r="J2444" i="20" s="1"/>
  <c r="J2445" i="20" a="1"/>
  <c r="J2445" i="20" s="1"/>
  <c r="J2446" i="20" a="1"/>
  <c r="J2446" i="20" s="1"/>
  <c r="J2447" i="20" a="1"/>
  <c r="J2447" i="20"/>
  <c r="J2448" i="20" a="1"/>
  <c r="J2448" i="20" s="1"/>
  <c r="J2449" i="20" a="1"/>
  <c r="J2449" i="20" s="1"/>
  <c r="J2450" i="20" a="1"/>
  <c r="J2450" i="20" s="1"/>
  <c r="J2451" i="20" a="1"/>
  <c r="J2451" i="20" s="1"/>
  <c r="J2452" i="20" a="1"/>
  <c r="J2452" i="20" s="1"/>
  <c r="J2453" i="20" a="1"/>
  <c r="J2453" i="20" s="1"/>
  <c r="J2454" i="20" a="1"/>
  <c r="J2454" i="20" s="1"/>
  <c r="J2455" i="20" a="1"/>
  <c r="J2455" i="20" s="1"/>
  <c r="J2456" i="20" a="1"/>
  <c r="J2456" i="20" s="1"/>
  <c r="J2457" i="20" a="1"/>
  <c r="J2457" i="20" s="1"/>
  <c r="J2458" i="20" a="1"/>
  <c r="J2458" i="20" s="1"/>
  <c r="J2459" i="20" a="1"/>
  <c r="J2459" i="20" s="1"/>
  <c r="J2460" i="20" a="1"/>
  <c r="J2460" i="20" s="1"/>
  <c r="J2461" i="20" a="1"/>
  <c r="J2461" i="20" s="1"/>
  <c r="J2462" i="20" a="1"/>
  <c r="J2462" i="20" s="1"/>
  <c r="J2463" i="20" a="1"/>
  <c r="J2463" i="20" s="1"/>
  <c r="J2464" i="20" a="1"/>
  <c r="J2464" i="20" s="1"/>
  <c r="J2465" i="20" a="1"/>
  <c r="J2465" i="20" s="1"/>
  <c r="J2466" i="20" a="1"/>
  <c r="J2466" i="20" s="1"/>
  <c r="J2467" i="20" a="1"/>
  <c r="J2467" i="20" s="1"/>
  <c r="J2468" i="20" a="1"/>
  <c r="J2468" i="20" s="1"/>
  <c r="J2469" i="20" a="1"/>
  <c r="J2469" i="20" s="1"/>
  <c r="J2470" i="20" a="1"/>
  <c r="J2470" i="20" s="1"/>
  <c r="J2471" i="20" a="1"/>
  <c r="J2471" i="20" s="1"/>
  <c r="J2472" i="20" a="1"/>
  <c r="J2472" i="20" s="1"/>
  <c r="J2473" i="20" a="1"/>
  <c r="J2473" i="20" s="1"/>
  <c r="J2474" i="20" a="1"/>
  <c r="J2474" i="20" s="1"/>
  <c r="J2475" i="20" a="1"/>
  <c r="J2475" i="20" s="1"/>
  <c r="J2476" i="20" a="1"/>
  <c r="J2476" i="20" s="1"/>
  <c r="J2477" i="20" a="1"/>
  <c r="J2477" i="20" s="1"/>
  <c r="J2478" i="20" a="1"/>
  <c r="J2478" i="20" s="1"/>
  <c r="J2479" i="20" a="1"/>
  <c r="J2479" i="20"/>
  <c r="J2480" i="20" a="1"/>
  <c r="J2480" i="20" s="1"/>
  <c r="J2481" i="20" a="1"/>
  <c r="J2481" i="20" s="1"/>
  <c r="J2482" i="20" a="1"/>
  <c r="J2482" i="20" s="1"/>
  <c r="J2483" i="20" a="1"/>
  <c r="J2483" i="20" s="1"/>
  <c r="J2484" i="20" a="1"/>
  <c r="J2484" i="20" s="1"/>
  <c r="J2485" i="20" a="1"/>
  <c r="J2485" i="20" s="1"/>
  <c r="J2486" i="20" a="1"/>
  <c r="J2486" i="20" s="1"/>
  <c r="J2487" i="20" a="1"/>
  <c r="J2487" i="20" s="1"/>
  <c r="J2488" i="20" a="1"/>
  <c r="J2488" i="20" s="1"/>
  <c r="J2489" i="20" a="1"/>
  <c r="J2489" i="20" s="1"/>
  <c r="J2490" i="20" a="1"/>
  <c r="J2490" i="20" s="1"/>
  <c r="J2491" i="20" a="1"/>
  <c r="J2491" i="20" s="1"/>
  <c r="J2492" i="20" a="1"/>
  <c r="J2492" i="20" s="1"/>
  <c r="J2493" i="20" a="1"/>
  <c r="J2493" i="20" s="1"/>
  <c r="J2494" i="20" a="1"/>
  <c r="J2494" i="20" s="1"/>
  <c r="J2495" i="20" a="1"/>
  <c r="J2495" i="20" s="1"/>
  <c r="J2496" i="20" a="1"/>
  <c r="J2496" i="20" s="1"/>
  <c r="J2497" i="20" a="1"/>
  <c r="J2497" i="20" s="1"/>
  <c r="J2498" i="20" a="1"/>
  <c r="J2498" i="20" s="1"/>
  <c r="J2499" i="20" a="1"/>
  <c r="J2499" i="20" s="1"/>
  <c r="J2500" i="20" a="1"/>
  <c r="J2500" i="20" s="1"/>
  <c r="J2501" i="20" a="1"/>
  <c r="J2501" i="20" s="1"/>
  <c r="J2502" i="20" a="1"/>
  <c r="J2502" i="20" s="1"/>
  <c r="J2503" i="20" a="1"/>
  <c r="J2503" i="20" s="1"/>
  <c r="J2504" i="20" a="1"/>
  <c r="J2504" i="20" s="1"/>
  <c r="J2505" i="20" a="1"/>
  <c r="J2505" i="20" s="1"/>
  <c r="J2506" i="20" a="1"/>
  <c r="J2506" i="20" s="1"/>
  <c r="J2507" i="20" a="1"/>
  <c r="J2507" i="20" s="1"/>
  <c r="J2508" i="20" a="1"/>
  <c r="J2508" i="20" s="1"/>
  <c r="J2509" i="20" a="1"/>
  <c r="J2509" i="20" s="1"/>
  <c r="J2510" i="20" a="1"/>
  <c r="J2510" i="20" s="1"/>
  <c r="J2511" i="20" a="1"/>
  <c r="J2511" i="20" s="1"/>
  <c r="J2512" i="20" a="1"/>
  <c r="J2512" i="20" s="1"/>
  <c r="J2513" i="20" a="1"/>
  <c r="J2513" i="20" s="1"/>
  <c r="J2514" i="20" a="1"/>
  <c r="J2514" i="20" s="1"/>
  <c r="J2515" i="20" a="1"/>
  <c r="J2515" i="20" s="1"/>
  <c r="J2516" i="20" a="1"/>
  <c r="J2516" i="20" s="1"/>
  <c r="J2517" i="20" a="1"/>
  <c r="J2517" i="20" s="1"/>
  <c r="J2518" i="20" a="1"/>
  <c r="J2518" i="20" s="1"/>
  <c r="J2519" i="20" a="1"/>
  <c r="J2519" i="20" s="1"/>
  <c r="J2520" i="20" a="1"/>
  <c r="J2520" i="20" s="1"/>
  <c r="J2521" i="20" a="1"/>
  <c r="J2521" i="20" s="1"/>
  <c r="J2522" i="20" a="1"/>
  <c r="J2522" i="20" s="1"/>
  <c r="J2523" i="20" a="1"/>
  <c r="J2523" i="20" s="1"/>
  <c r="J2524" i="20" a="1"/>
  <c r="J2524" i="20" s="1"/>
  <c r="J2525" i="20" a="1"/>
  <c r="J2525" i="20" s="1"/>
  <c r="J2526" i="20" a="1"/>
  <c r="J2526" i="20" s="1"/>
  <c r="J2527" i="20" a="1"/>
  <c r="J2527" i="20" s="1"/>
  <c r="J2528" i="20" a="1"/>
  <c r="J2528" i="20" s="1"/>
  <c r="J2529" i="20" a="1"/>
  <c r="J2529" i="20" s="1"/>
  <c r="J2530" i="20" a="1"/>
  <c r="J2530" i="20" s="1"/>
  <c r="J2531" i="20" a="1"/>
  <c r="J2531" i="20" s="1"/>
  <c r="J2532" i="20" a="1"/>
  <c r="J2532" i="20" s="1"/>
  <c r="J2533" i="20" a="1"/>
  <c r="J2533" i="20" s="1"/>
  <c r="J2534" i="20" a="1"/>
  <c r="J2534" i="20" s="1"/>
  <c r="J2535" i="20" a="1"/>
  <c r="J2535" i="20" s="1"/>
  <c r="J2536" i="20" a="1"/>
  <c r="J2536" i="20" s="1"/>
  <c r="J2537" i="20" a="1"/>
  <c r="J2537" i="20" s="1"/>
  <c r="J2538" i="20" a="1"/>
  <c r="J2538" i="20" s="1"/>
  <c r="J2539" i="20" a="1"/>
  <c r="J2539" i="20" s="1"/>
  <c r="J2540" i="20" a="1"/>
  <c r="J2540" i="20" s="1"/>
  <c r="J2541" i="20" a="1"/>
  <c r="J2541" i="20" s="1"/>
  <c r="J2542" i="20" a="1"/>
  <c r="J2542" i="20" s="1"/>
  <c r="J2543" i="20" a="1"/>
  <c r="J2543" i="20" s="1"/>
  <c r="J2544" i="20" a="1"/>
  <c r="J2544" i="20" s="1"/>
  <c r="J2545" i="20" a="1"/>
  <c r="J2545" i="20" s="1"/>
  <c r="J2546" i="20" a="1"/>
  <c r="J2546" i="20" s="1"/>
  <c r="J2547" i="20" a="1"/>
  <c r="J2547" i="20" s="1"/>
  <c r="J2548" i="20" a="1"/>
  <c r="J2548" i="20" s="1"/>
  <c r="J2549" i="20" a="1"/>
  <c r="J2549" i="20" s="1"/>
  <c r="J2550" i="20" a="1"/>
  <c r="J2550" i="20" s="1"/>
  <c r="J2551" i="20" a="1"/>
  <c r="J2551" i="20" s="1"/>
  <c r="J2552" i="20" a="1"/>
  <c r="J2552" i="20" s="1"/>
  <c r="J2553" i="20" a="1"/>
  <c r="J2553" i="20" s="1"/>
  <c r="J2554" i="20" a="1"/>
  <c r="J2554" i="20" s="1"/>
  <c r="J2555" i="20" a="1"/>
  <c r="J2555" i="20" s="1"/>
  <c r="J2556" i="20" a="1"/>
  <c r="J2556" i="20" s="1"/>
  <c r="J2557" i="20" a="1"/>
  <c r="J2557" i="20" s="1"/>
  <c r="J2558" i="20" a="1"/>
  <c r="J2558" i="20" s="1"/>
  <c r="J2559" i="20" a="1"/>
  <c r="J2559" i="20"/>
  <c r="J2560" i="20" a="1"/>
  <c r="J2560" i="20" s="1"/>
  <c r="J2561" i="20" a="1"/>
  <c r="J2561" i="20" s="1"/>
  <c r="J2562" i="20" a="1"/>
  <c r="J2562" i="20" s="1"/>
  <c r="J2563" i="20" a="1"/>
  <c r="J2563" i="20" s="1"/>
  <c r="J2564" i="20" a="1"/>
  <c r="J2564" i="20" s="1"/>
  <c r="J2565" i="20" a="1"/>
  <c r="J2565" i="20" s="1"/>
  <c r="J2566" i="20" a="1"/>
  <c r="J2566" i="20" s="1"/>
  <c r="J2567" i="20" a="1"/>
  <c r="J2567" i="20" s="1"/>
  <c r="J2568" i="20" a="1"/>
  <c r="J2568" i="20" s="1"/>
  <c r="J2569" i="20" a="1"/>
  <c r="J2569" i="20" s="1"/>
  <c r="J2570" i="20" a="1"/>
  <c r="J2570" i="20" s="1"/>
  <c r="J2571" i="20" a="1"/>
  <c r="J2571" i="20" s="1"/>
  <c r="J2572" i="20" a="1"/>
  <c r="J2572" i="20" s="1"/>
  <c r="J2573" i="20" a="1"/>
  <c r="J2573" i="20" s="1"/>
  <c r="J2574" i="20" a="1"/>
  <c r="J2574" i="20" s="1"/>
  <c r="J2575" i="20" a="1"/>
  <c r="J2575" i="20" s="1"/>
  <c r="J2576" i="20" a="1"/>
  <c r="J2576" i="20" s="1"/>
  <c r="J2577" i="20" a="1"/>
  <c r="J2577" i="20" s="1"/>
  <c r="J2578" i="20" a="1"/>
  <c r="J2578" i="20" s="1"/>
  <c r="J2579" i="20" a="1"/>
  <c r="J2579" i="20" s="1"/>
  <c r="J2580" i="20" a="1"/>
  <c r="J2580" i="20" s="1"/>
  <c r="J2581" i="20" a="1"/>
  <c r="J2581" i="20" s="1"/>
  <c r="J2582" i="20" a="1"/>
  <c r="J2582" i="20" s="1"/>
  <c r="J2583" i="20" a="1"/>
  <c r="J2583" i="20" s="1"/>
  <c r="J2584" i="20" a="1"/>
  <c r="J2584" i="20" s="1"/>
  <c r="J2585" i="20" a="1"/>
  <c r="J2585" i="20" s="1"/>
  <c r="J2586" i="20" a="1"/>
  <c r="J2586" i="20" s="1"/>
  <c r="J2587" i="20" a="1"/>
  <c r="J2587" i="20" s="1"/>
  <c r="J2588" i="20" a="1"/>
  <c r="J2588" i="20" s="1"/>
  <c r="J2589" i="20" a="1"/>
  <c r="J2589" i="20" s="1"/>
  <c r="J2590" i="20" a="1"/>
  <c r="J2590" i="20" s="1"/>
  <c r="J2591" i="20" a="1"/>
  <c r="J2591" i="20"/>
  <c r="J2592" i="20" a="1"/>
  <c r="J2592" i="20" s="1"/>
  <c r="J2593" i="20" a="1"/>
  <c r="J2593" i="20" s="1"/>
  <c r="J2594" i="20" a="1"/>
  <c r="J2594" i="20" s="1"/>
  <c r="J2595" i="20" a="1"/>
  <c r="J2595" i="20" s="1"/>
  <c r="J2596" i="20" a="1"/>
  <c r="J2596" i="20" s="1"/>
  <c r="J2597" i="20" a="1"/>
  <c r="J2597" i="20" s="1"/>
  <c r="J2598" i="20" a="1"/>
  <c r="J2598" i="20" s="1"/>
  <c r="J2599" i="20" a="1"/>
  <c r="J2599" i="20" s="1"/>
  <c r="J2600" i="20" a="1"/>
  <c r="J2600" i="20" s="1"/>
  <c r="J2601" i="20" a="1"/>
  <c r="J2601" i="20" s="1"/>
  <c r="J2602" i="20" a="1"/>
  <c r="J2602" i="20" s="1"/>
  <c r="J2603" i="20" a="1"/>
  <c r="J2603" i="20"/>
  <c r="J2604" i="20" a="1"/>
  <c r="J2604" i="20" s="1"/>
  <c r="J2605" i="20" a="1"/>
  <c r="J2605" i="20" s="1"/>
  <c r="J2606" i="20" a="1"/>
  <c r="J2606" i="20" s="1"/>
  <c r="J2607" i="20" a="1"/>
  <c r="J2607" i="20" s="1"/>
  <c r="J2608" i="20" a="1"/>
  <c r="J2608" i="20" s="1"/>
  <c r="J2609" i="20" a="1"/>
  <c r="J2609" i="20" s="1"/>
  <c r="J2610" i="20" a="1"/>
  <c r="J2610" i="20" s="1"/>
  <c r="J2611" i="20" a="1"/>
  <c r="J2611" i="20" s="1"/>
  <c r="J2612" i="20" a="1"/>
  <c r="J2612" i="20" s="1"/>
  <c r="J2613" i="20" a="1"/>
  <c r="J2613" i="20" s="1"/>
  <c r="J2614" i="20" a="1"/>
  <c r="J2614" i="20" s="1"/>
  <c r="J2615" i="20" a="1"/>
  <c r="J2615" i="20" s="1"/>
  <c r="J2616" i="20" a="1"/>
  <c r="J2616" i="20" s="1"/>
  <c r="J2617" i="20" a="1"/>
  <c r="J2617" i="20" s="1"/>
  <c r="J2618" i="20" a="1"/>
  <c r="J2618" i="20" s="1"/>
  <c r="J2619" i="20" a="1"/>
  <c r="J2619" i="20" s="1"/>
  <c r="J2620" i="20" a="1"/>
  <c r="J2620" i="20" s="1"/>
  <c r="J2621" i="20" a="1"/>
  <c r="J2621" i="20" s="1"/>
  <c r="J2622" i="20" a="1"/>
  <c r="J2622" i="20" s="1"/>
  <c r="J2623" i="20" a="1"/>
  <c r="J2623" i="20"/>
  <c r="J2624" i="20" a="1"/>
  <c r="J2624" i="20" s="1"/>
  <c r="J2625" i="20" a="1"/>
  <c r="J2625" i="20" s="1"/>
  <c r="J2626" i="20" a="1"/>
  <c r="J2626" i="20" s="1"/>
  <c r="J2627" i="20" a="1"/>
  <c r="J2627" i="20" s="1"/>
  <c r="J2628" i="20" a="1"/>
  <c r="J2628" i="20" s="1"/>
  <c r="J2629" i="20" a="1"/>
  <c r="J2629" i="20" s="1"/>
  <c r="J2630" i="20" a="1"/>
  <c r="J2630" i="20" s="1"/>
  <c r="J2631" i="20" a="1"/>
  <c r="J2631" i="20" s="1"/>
  <c r="J2632" i="20" a="1"/>
  <c r="J2632" i="20" s="1"/>
  <c r="J2633" i="20" a="1"/>
  <c r="J2633" i="20" s="1"/>
  <c r="J2634" i="20" a="1"/>
  <c r="J2634" i="20" s="1"/>
  <c r="J2635" i="20" a="1"/>
  <c r="J2635" i="20"/>
  <c r="J2636" i="20" a="1"/>
  <c r="J2636" i="20" s="1"/>
  <c r="J2637" i="20" a="1"/>
  <c r="J2637" i="20" s="1"/>
  <c r="J2638" i="20" a="1"/>
  <c r="J2638" i="20" s="1"/>
  <c r="J2639" i="20" a="1"/>
  <c r="J2639" i="20" s="1"/>
  <c r="J2640" i="20" a="1"/>
  <c r="J2640" i="20" s="1"/>
  <c r="J2641" i="20" a="1"/>
  <c r="J2641" i="20" s="1"/>
  <c r="J2642" i="20" a="1"/>
  <c r="J2642" i="20" s="1"/>
  <c r="J2643" i="20" a="1"/>
  <c r="J2643" i="20" s="1"/>
  <c r="J2644" i="20" a="1"/>
  <c r="J2644" i="20" s="1"/>
  <c r="J2645" i="20" a="1"/>
  <c r="J2645" i="20" s="1"/>
  <c r="J2646" i="20" a="1"/>
  <c r="J2646" i="20" s="1"/>
  <c r="J2647" i="20" a="1"/>
  <c r="J2647" i="20" s="1"/>
  <c r="J2648" i="20" a="1"/>
  <c r="J2648" i="20" s="1"/>
  <c r="J2649" i="20" a="1"/>
  <c r="J2649" i="20" s="1"/>
  <c r="J2650" i="20" a="1"/>
  <c r="J2650" i="20" s="1"/>
  <c r="J2651" i="20" a="1"/>
  <c r="J2651" i="20" s="1"/>
  <c r="K51" i="20" a="1"/>
  <c r="K51" i="20" s="1"/>
  <c r="K60" i="20" a="1"/>
  <c r="K60" i="20" s="1"/>
  <c r="K67" i="20" a="1"/>
  <c r="K67" i="20" s="1"/>
  <c r="K68" i="20" a="1"/>
  <c r="K68" i="20" s="1"/>
  <c r="K74" i="20" a="1"/>
  <c r="K74" i="20" s="1"/>
  <c r="K75" i="20" a="1"/>
  <c r="K75" i="20" s="1"/>
  <c r="K81" i="20" a="1"/>
  <c r="K81" i="20"/>
  <c r="K88" i="20" a="1"/>
  <c r="K88" i="20" s="1"/>
  <c r="K89" i="20" a="1"/>
  <c r="K89" i="20" s="1"/>
  <c r="K96" i="20" a="1"/>
  <c r="K96" i="20" s="1"/>
  <c r="K97" i="20" a="1"/>
  <c r="K97" i="20" s="1"/>
  <c r="K98" i="20" a="1"/>
  <c r="K98" i="20" s="1"/>
  <c r="K101" i="20" a="1"/>
  <c r="K101" i="20" s="1"/>
  <c r="K102" i="20" a="1"/>
  <c r="K102" i="20" s="1"/>
  <c r="K103" i="20" a="1"/>
  <c r="K103" i="20" s="1"/>
  <c r="K104" i="20" a="1"/>
  <c r="K104" i="20" s="1"/>
  <c r="K105" i="20" a="1"/>
  <c r="K105" i="20" s="1"/>
  <c r="K106" i="20" a="1"/>
  <c r="K106" i="20" s="1"/>
  <c r="K107" i="20" a="1"/>
  <c r="K107" i="20" s="1"/>
  <c r="K108" i="20" a="1"/>
  <c r="K108" i="20" s="1"/>
  <c r="K110" i="20" a="1"/>
  <c r="K110" i="20" s="1"/>
  <c r="K111" i="20" a="1"/>
  <c r="K111" i="20" s="1"/>
  <c r="K112" i="20" a="1"/>
  <c r="K112" i="20" s="1"/>
  <c r="K113" i="20" a="1"/>
  <c r="K113" i="20" s="1"/>
  <c r="K114" i="20" a="1"/>
  <c r="K114" i="20" s="1"/>
  <c r="K116" i="20" a="1"/>
  <c r="K116" i="20" s="1"/>
  <c r="K117" i="20" a="1"/>
  <c r="K117" i="20" s="1"/>
  <c r="K118" i="20" a="1"/>
  <c r="K118" i="20" s="1"/>
  <c r="K119" i="20" a="1"/>
  <c r="K119" i="20" s="1"/>
  <c r="K120" i="20" a="1"/>
  <c r="K120" i="20" s="1"/>
  <c r="K121" i="20" a="1"/>
  <c r="K121" i="20" s="1"/>
  <c r="K122" i="20" a="1"/>
  <c r="K122" i="20" s="1"/>
  <c r="K123" i="20" a="1"/>
  <c r="K123" i="20" s="1"/>
  <c r="K124" i="20" a="1"/>
  <c r="K124" i="20" s="1"/>
  <c r="K125" i="20" a="1"/>
  <c r="K125" i="20" s="1"/>
  <c r="K126" i="20" a="1"/>
  <c r="K126" i="20" s="1"/>
  <c r="K127" i="20" a="1"/>
  <c r="K127" i="20" s="1"/>
  <c r="K128" i="20" a="1"/>
  <c r="K128" i="20" s="1"/>
  <c r="K129" i="20" a="1"/>
  <c r="K129" i="20" s="1"/>
  <c r="K130" i="20" a="1"/>
  <c r="K130" i="20" s="1"/>
  <c r="K131" i="20" a="1"/>
  <c r="K131" i="20" s="1"/>
  <c r="K132" i="20" a="1"/>
  <c r="K132" i="20" s="1"/>
  <c r="K133" i="20" a="1"/>
  <c r="K133" i="20"/>
  <c r="K134" i="20" a="1"/>
  <c r="K134" i="20" s="1"/>
  <c r="K135" i="20" a="1"/>
  <c r="K135" i="20" s="1"/>
  <c r="K136" i="20" a="1"/>
  <c r="K136" i="20" s="1"/>
  <c r="K137" i="20" a="1"/>
  <c r="K137" i="20" s="1"/>
  <c r="K138" i="20" a="1"/>
  <c r="K138" i="20" s="1"/>
  <c r="K139" i="20" a="1"/>
  <c r="K139" i="20" s="1"/>
  <c r="K140" i="20" a="1"/>
  <c r="K140" i="20" s="1"/>
  <c r="K141" i="20" a="1"/>
  <c r="K141" i="20" s="1"/>
  <c r="K142" i="20" a="1"/>
  <c r="K142" i="20" s="1"/>
  <c r="K143" i="20" a="1"/>
  <c r="K143" i="20" s="1"/>
  <c r="K144" i="20" a="1"/>
  <c r="K144" i="20" s="1"/>
  <c r="K145" i="20" a="1"/>
  <c r="K145" i="20"/>
  <c r="K146" i="20" a="1"/>
  <c r="K146" i="20" s="1"/>
  <c r="K147" i="20" a="1"/>
  <c r="K147" i="20" s="1"/>
  <c r="K148" i="20" a="1"/>
  <c r="K148" i="20" s="1"/>
  <c r="K149" i="20" a="1"/>
  <c r="K149" i="20" s="1"/>
  <c r="K150" i="20" a="1"/>
  <c r="K150" i="20" s="1"/>
  <c r="K151" i="20" a="1"/>
  <c r="K151" i="20" s="1"/>
  <c r="K152" i="20" a="1"/>
  <c r="K152" i="20" s="1"/>
  <c r="K153" i="20" a="1"/>
  <c r="K153" i="20" s="1"/>
  <c r="K154" i="20" a="1"/>
  <c r="K154" i="20" s="1"/>
  <c r="K155" i="20" a="1"/>
  <c r="K155" i="20" s="1"/>
  <c r="K156" i="20" a="1"/>
  <c r="K156" i="20" s="1"/>
  <c r="K157" i="20" a="1"/>
  <c r="K157" i="20" s="1"/>
  <c r="K158" i="20" a="1"/>
  <c r="K158" i="20" s="1"/>
  <c r="K159" i="20" a="1"/>
  <c r="K159" i="20" s="1"/>
  <c r="K160" i="20" a="1"/>
  <c r="K160" i="20" s="1"/>
  <c r="K161" i="20" a="1"/>
  <c r="K161" i="20" s="1"/>
  <c r="K162" i="20" a="1"/>
  <c r="K162" i="20" s="1"/>
  <c r="K163" i="20" a="1"/>
  <c r="K163" i="20" s="1"/>
  <c r="K164" i="20" a="1"/>
  <c r="K164" i="20" s="1"/>
  <c r="K165" i="20" a="1"/>
  <c r="K165" i="20" s="1"/>
  <c r="K166" i="20" a="1"/>
  <c r="K166" i="20" s="1"/>
  <c r="K167" i="20" a="1"/>
  <c r="K167" i="20" s="1"/>
  <c r="K168" i="20" a="1"/>
  <c r="K168" i="20" s="1"/>
  <c r="K169" i="20" a="1"/>
  <c r="K169" i="20" s="1"/>
  <c r="K170" i="20" a="1"/>
  <c r="K170" i="20" s="1"/>
  <c r="K171" i="20" a="1"/>
  <c r="K171" i="20" s="1"/>
  <c r="K172" i="20" a="1"/>
  <c r="K172" i="20" s="1"/>
  <c r="K173" i="20" a="1"/>
  <c r="K173" i="20"/>
  <c r="K174" i="20" a="1"/>
  <c r="K174" i="20" s="1"/>
  <c r="K175" i="20" a="1"/>
  <c r="K175" i="20" s="1"/>
  <c r="K176" i="20" a="1"/>
  <c r="K176" i="20" s="1"/>
  <c r="K177" i="20" a="1"/>
  <c r="K177" i="20" s="1"/>
  <c r="K178" i="20" a="1"/>
  <c r="K178" i="20" s="1"/>
  <c r="K179" i="20" a="1"/>
  <c r="K179" i="20" s="1"/>
  <c r="K180" i="20" a="1"/>
  <c r="K180" i="20" s="1"/>
  <c r="K181" i="20" a="1"/>
  <c r="K181" i="20" s="1"/>
  <c r="K182" i="20" a="1"/>
  <c r="K182" i="20" s="1"/>
  <c r="K183" i="20" a="1"/>
  <c r="K183" i="20" s="1"/>
  <c r="K184" i="20" a="1"/>
  <c r="K184" i="20" s="1"/>
  <c r="K185" i="20" a="1"/>
  <c r="K185" i="20"/>
  <c r="K186" i="20" a="1"/>
  <c r="K186" i="20" s="1"/>
  <c r="K187" i="20" a="1"/>
  <c r="K187" i="20" s="1"/>
  <c r="K188" i="20" a="1"/>
  <c r="K188" i="20" s="1"/>
  <c r="K189" i="20" a="1"/>
  <c r="K189" i="20"/>
  <c r="K190" i="20" a="1"/>
  <c r="K190" i="20" s="1"/>
  <c r="K191" i="20" a="1"/>
  <c r="K191" i="20" s="1"/>
  <c r="K192" i="20" a="1"/>
  <c r="K192" i="20"/>
  <c r="K193" i="20" a="1"/>
  <c r="K193" i="20"/>
  <c r="K194" i="20" a="1"/>
  <c r="K194" i="20" s="1"/>
  <c r="K195" i="20" a="1"/>
  <c r="K195" i="20" s="1"/>
  <c r="K196" i="20" a="1"/>
  <c r="K196" i="20" s="1"/>
  <c r="K197" i="20" a="1"/>
  <c r="K197" i="20" s="1"/>
  <c r="K198" i="20" a="1"/>
  <c r="K198" i="20" s="1"/>
  <c r="K199" i="20" a="1"/>
  <c r="K199" i="20" s="1"/>
  <c r="K200" i="20" a="1"/>
  <c r="K200" i="20" s="1"/>
  <c r="K201" i="20" a="1"/>
  <c r="K201" i="20" s="1"/>
  <c r="K202" i="20" a="1"/>
  <c r="K202" i="20"/>
  <c r="K203" i="20" a="1"/>
  <c r="K203" i="20"/>
  <c r="K204" i="20" a="1"/>
  <c r="K204" i="20" s="1"/>
  <c r="K205" i="20" a="1"/>
  <c r="K205" i="20" s="1"/>
  <c r="K206" i="20" a="1"/>
  <c r="K206" i="20" s="1"/>
  <c r="K207" i="20" a="1"/>
  <c r="K207" i="20" s="1"/>
  <c r="K208" i="20" a="1"/>
  <c r="K208" i="20" s="1"/>
  <c r="K209" i="20" a="1"/>
  <c r="K209" i="20" s="1"/>
  <c r="K210" i="20" a="1"/>
  <c r="K210" i="20" s="1"/>
  <c r="K211" i="20" a="1"/>
  <c r="K211" i="20" s="1"/>
  <c r="K212" i="20" a="1"/>
  <c r="K212" i="20" s="1"/>
  <c r="K213" i="20" a="1"/>
  <c r="K213" i="20" s="1"/>
  <c r="K214" i="20" a="1"/>
  <c r="K214" i="20" s="1"/>
  <c r="K215" i="20" a="1"/>
  <c r="K215" i="20" s="1"/>
  <c r="K216" i="20" a="1"/>
  <c r="K216" i="20" s="1"/>
  <c r="K217" i="20" a="1"/>
  <c r="K217" i="20" s="1"/>
  <c r="K218" i="20" a="1"/>
  <c r="K218" i="20" s="1"/>
  <c r="K219" i="20" a="1"/>
  <c r="K219" i="20" s="1"/>
  <c r="K220" i="20" a="1"/>
  <c r="K220" i="20" s="1"/>
  <c r="K221" i="20" a="1"/>
  <c r="K221" i="20" s="1"/>
  <c r="K222" i="20" a="1"/>
  <c r="K222" i="20" s="1"/>
  <c r="K223" i="20" a="1"/>
  <c r="K223" i="20" s="1"/>
  <c r="K224" i="20" a="1"/>
  <c r="K224" i="20" s="1"/>
  <c r="K225" i="20" a="1"/>
  <c r="K225" i="20" s="1"/>
  <c r="K226" i="20" a="1"/>
  <c r="K226" i="20"/>
  <c r="K227" i="20" a="1"/>
  <c r="K227" i="20" s="1"/>
  <c r="K228" i="20" a="1"/>
  <c r="K228" i="20" s="1"/>
  <c r="K229" i="20" a="1"/>
  <c r="K229" i="20" s="1"/>
  <c r="K230" i="20" a="1"/>
  <c r="K230" i="20" s="1"/>
  <c r="K231" i="20" a="1"/>
  <c r="K231" i="20" s="1"/>
  <c r="K232" i="20" a="1"/>
  <c r="K232" i="20" s="1"/>
  <c r="K233" i="20" a="1"/>
  <c r="K233" i="20" s="1"/>
  <c r="K234" i="20" a="1"/>
  <c r="K234" i="20" s="1"/>
  <c r="K235" i="20" a="1"/>
  <c r="K235" i="20" s="1"/>
  <c r="K236" i="20" a="1"/>
  <c r="K236" i="20" s="1"/>
  <c r="K237" i="20" a="1"/>
  <c r="K237" i="20" s="1"/>
  <c r="K238" i="20" a="1"/>
  <c r="K238" i="20" s="1"/>
  <c r="K239" i="20" a="1"/>
  <c r="K239" i="20" s="1"/>
  <c r="K240" i="20" a="1"/>
  <c r="K240" i="20" s="1"/>
  <c r="K241" i="20" a="1"/>
  <c r="K241" i="20"/>
  <c r="K242" i="20" a="1"/>
  <c r="K242" i="20" s="1"/>
  <c r="K243" i="20" a="1"/>
  <c r="K243" i="20" s="1"/>
  <c r="K244" i="20" a="1"/>
  <c r="K244" i="20" s="1"/>
  <c r="K245" i="20" a="1"/>
  <c r="K245" i="20" s="1"/>
  <c r="K246" i="20" a="1"/>
  <c r="K246" i="20" s="1"/>
  <c r="K247" i="20" a="1"/>
  <c r="K247" i="20" s="1"/>
  <c r="K248" i="20" a="1"/>
  <c r="K248" i="20" s="1"/>
  <c r="K249" i="20" a="1"/>
  <c r="K249" i="20"/>
  <c r="K250" i="20" a="1"/>
  <c r="K250" i="20"/>
  <c r="K251" i="20" a="1"/>
  <c r="K251" i="20" s="1"/>
  <c r="K252" i="20" a="1"/>
  <c r="K252" i="20" s="1"/>
  <c r="K253" i="20" a="1"/>
  <c r="K253" i="20" s="1"/>
  <c r="K254" i="20" a="1"/>
  <c r="K254" i="20" s="1"/>
  <c r="K255" i="20" a="1"/>
  <c r="K255" i="20" s="1"/>
  <c r="K256" i="20" a="1"/>
  <c r="K256" i="20" s="1"/>
  <c r="K257" i="20" a="1"/>
  <c r="K257" i="20"/>
  <c r="K258" i="20" a="1"/>
  <c r="K258" i="20"/>
  <c r="K259" i="20" a="1"/>
  <c r="K259" i="20"/>
  <c r="K260" i="20" a="1"/>
  <c r="K260" i="20" s="1"/>
  <c r="K261" i="20" a="1"/>
  <c r="K261" i="20" s="1"/>
  <c r="K262" i="20" a="1"/>
  <c r="K262" i="20" s="1"/>
  <c r="K263" i="20" a="1"/>
  <c r="K263" i="20" s="1"/>
  <c r="K264" i="20" a="1"/>
  <c r="K264" i="20" s="1"/>
  <c r="K265" i="20" a="1"/>
  <c r="K265" i="20" s="1"/>
  <c r="K266" i="20" a="1"/>
  <c r="K266" i="20"/>
  <c r="K267" i="20" a="1"/>
  <c r="K267" i="20" s="1"/>
  <c r="K268" i="20" a="1"/>
  <c r="K268" i="20" s="1"/>
  <c r="K269" i="20" a="1"/>
  <c r="K269" i="20" s="1"/>
  <c r="K270" i="20" a="1"/>
  <c r="K270" i="20" s="1"/>
  <c r="K271" i="20" a="1"/>
  <c r="K271" i="20" s="1"/>
  <c r="K272" i="20" a="1"/>
  <c r="K272" i="20" s="1"/>
  <c r="K273" i="20" a="1"/>
  <c r="K273" i="20" s="1"/>
  <c r="K274" i="20" a="1"/>
  <c r="K274" i="20" s="1"/>
  <c r="K275" i="20" a="1"/>
  <c r="K275" i="20"/>
  <c r="K276" i="20" a="1"/>
  <c r="K276" i="20" s="1"/>
  <c r="K277" i="20" a="1"/>
  <c r="K277" i="20" s="1"/>
  <c r="K278" i="20" a="1"/>
  <c r="K278" i="20" s="1"/>
  <c r="K279" i="20" a="1"/>
  <c r="K279" i="20" s="1"/>
  <c r="K280" i="20" a="1"/>
  <c r="K280" i="20" s="1"/>
  <c r="K281" i="20" a="1"/>
  <c r="K281" i="20" s="1"/>
  <c r="K282" i="20" a="1"/>
  <c r="K282" i="20"/>
  <c r="K283" i="20" a="1"/>
  <c r="K283" i="20" s="1"/>
  <c r="K284" i="20" a="1"/>
  <c r="K284" i="20" s="1"/>
  <c r="K285" i="20" a="1"/>
  <c r="K285" i="20" s="1"/>
  <c r="K286" i="20" a="1"/>
  <c r="K286" i="20" s="1"/>
  <c r="K287" i="20" a="1"/>
  <c r="K287" i="20" s="1"/>
  <c r="K288" i="20" a="1"/>
  <c r="K288" i="20" s="1"/>
  <c r="K289" i="20" a="1"/>
  <c r="K289" i="20"/>
  <c r="K290" i="20" a="1"/>
  <c r="K290" i="20" s="1"/>
  <c r="K291" i="20" a="1"/>
  <c r="K291" i="20" s="1"/>
  <c r="K292" i="20" a="1"/>
  <c r="K292" i="20" s="1"/>
  <c r="K293" i="20" a="1"/>
  <c r="K293" i="20" s="1"/>
  <c r="K294" i="20" a="1"/>
  <c r="K294" i="20" s="1"/>
  <c r="K295" i="20" a="1"/>
  <c r="K295" i="20" s="1"/>
  <c r="K296" i="20" a="1"/>
  <c r="K296" i="20" s="1"/>
  <c r="K297" i="20" a="1"/>
  <c r="K297" i="20" s="1"/>
  <c r="K298" i="20" a="1"/>
  <c r="K298" i="20" s="1"/>
  <c r="K299" i="20" a="1"/>
  <c r="K299" i="20" s="1"/>
  <c r="K300" i="20" a="1"/>
  <c r="K300" i="20" s="1"/>
  <c r="K301" i="20" a="1"/>
  <c r="K301" i="20" s="1"/>
  <c r="K302" i="20" a="1"/>
  <c r="K302" i="20" s="1"/>
  <c r="K303" i="20" a="1"/>
  <c r="K303" i="20" s="1"/>
  <c r="K304" i="20" a="1"/>
  <c r="K304" i="20" s="1"/>
  <c r="K305" i="20" a="1"/>
  <c r="K305" i="20"/>
  <c r="K306" i="20" a="1"/>
  <c r="K306" i="20" s="1"/>
  <c r="K307" i="20" a="1"/>
  <c r="K307" i="20"/>
  <c r="K308" i="20" a="1"/>
  <c r="K308" i="20" s="1"/>
  <c r="K309" i="20" a="1"/>
  <c r="K309" i="20" s="1"/>
  <c r="K310" i="20" a="1"/>
  <c r="K310" i="20" s="1"/>
  <c r="K311" i="20" a="1"/>
  <c r="K311" i="20" s="1"/>
  <c r="K312" i="20" a="1"/>
  <c r="K312" i="20" s="1"/>
  <c r="K313" i="20" a="1"/>
  <c r="K313" i="20"/>
  <c r="K314" i="20" a="1"/>
  <c r="K314" i="20"/>
  <c r="K315" i="20" a="1"/>
  <c r="K315" i="20" s="1"/>
  <c r="K316" i="20" a="1"/>
  <c r="K316" i="20" s="1"/>
  <c r="K317" i="20" a="1"/>
  <c r="K317" i="20" s="1"/>
  <c r="K318" i="20" a="1"/>
  <c r="K318" i="20" s="1"/>
  <c r="K319" i="20" a="1"/>
  <c r="K319" i="20" s="1"/>
  <c r="K320" i="20" a="1"/>
  <c r="K320" i="20" s="1"/>
  <c r="K321" i="20" a="1"/>
  <c r="K321" i="20"/>
  <c r="K322" i="20" a="1"/>
  <c r="K322" i="20"/>
  <c r="K323" i="20" a="1"/>
  <c r="K323" i="20"/>
  <c r="K324" i="20" a="1"/>
  <c r="K324" i="20" s="1"/>
  <c r="K325" i="20" a="1"/>
  <c r="K325" i="20" s="1"/>
  <c r="K326" i="20" a="1"/>
  <c r="K326" i="20" s="1"/>
  <c r="K327" i="20" a="1"/>
  <c r="K327" i="20" s="1"/>
  <c r="K328" i="20" a="1"/>
  <c r="K328" i="20" s="1"/>
  <c r="K329" i="20" a="1"/>
  <c r="K329" i="20" s="1"/>
  <c r="K330" i="20" a="1"/>
  <c r="K330" i="20" s="1"/>
  <c r="K331" i="20" a="1"/>
  <c r="K331" i="20"/>
  <c r="K332" i="20" a="1"/>
  <c r="K332" i="20" s="1"/>
  <c r="K333" i="20" a="1"/>
  <c r="K333" i="20" s="1"/>
  <c r="K334" i="20" a="1"/>
  <c r="K334" i="20" s="1"/>
  <c r="K335" i="20" a="1"/>
  <c r="K335" i="20" s="1"/>
  <c r="K336" i="20" a="1"/>
  <c r="K336" i="20" s="1"/>
  <c r="K337" i="20" a="1"/>
  <c r="K337" i="20" s="1"/>
  <c r="K338" i="20" a="1"/>
  <c r="K338" i="20" s="1"/>
  <c r="K339" i="20" a="1"/>
  <c r="K339" i="20"/>
  <c r="K340" i="20" a="1"/>
  <c r="K340" i="20" s="1"/>
  <c r="K341" i="20" a="1"/>
  <c r="K341" i="20" s="1"/>
  <c r="K342" i="20" a="1"/>
  <c r="K342" i="20" s="1"/>
  <c r="K343" i="20" a="1"/>
  <c r="K343" i="20" s="1"/>
  <c r="K344" i="20" a="1"/>
  <c r="K344" i="20" s="1"/>
  <c r="K345" i="20" a="1"/>
  <c r="K345" i="20"/>
  <c r="K346" i="20" a="1"/>
  <c r="K346" i="20" s="1"/>
  <c r="K347" i="20" a="1"/>
  <c r="K347" i="20" s="1"/>
  <c r="K348" i="20" a="1"/>
  <c r="K348" i="20" s="1"/>
  <c r="K349" i="20" a="1"/>
  <c r="K349" i="20" s="1"/>
  <c r="K350" i="20" a="1"/>
  <c r="K350" i="20" s="1"/>
  <c r="K351" i="20" a="1"/>
  <c r="K351" i="20" s="1"/>
  <c r="K352" i="20" a="1"/>
  <c r="K352" i="20" s="1"/>
  <c r="K353" i="20" a="1"/>
  <c r="K353" i="20" s="1"/>
  <c r="K354" i="20" a="1"/>
  <c r="K354" i="20" s="1"/>
  <c r="K355" i="20" a="1"/>
  <c r="K355" i="20" s="1"/>
  <c r="K356" i="20" a="1"/>
  <c r="K356" i="20" s="1"/>
  <c r="K357" i="20" a="1"/>
  <c r="K357" i="20" s="1"/>
  <c r="K358" i="20" a="1"/>
  <c r="K358" i="20" s="1"/>
  <c r="K359" i="20" a="1"/>
  <c r="K359" i="20" s="1"/>
  <c r="K360" i="20" a="1"/>
  <c r="K360" i="20" s="1"/>
  <c r="K361" i="20" a="1"/>
  <c r="K361" i="20" s="1"/>
  <c r="K362" i="20" a="1"/>
  <c r="K362" i="20" s="1"/>
  <c r="K363" i="20" a="1"/>
  <c r="K363" i="20"/>
  <c r="K364" i="20" a="1"/>
  <c r="K364" i="20" s="1"/>
  <c r="K365" i="20" a="1"/>
  <c r="K365" i="20" s="1"/>
  <c r="K366" i="20" a="1"/>
  <c r="K366" i="20" s="1"/>
  <c r="K367" i="20" a="1"/>
  <c r="K367" i="20" s="1"/>
  <c r="K368" i="20" a="1"/>
  <c r="K368" i="20" s="1"/>
  <c r="K369" i="20" a="1"/>
  <c r="K369" i="20" s="1"/>
  <c r="K370" i="20" a="1"/>
  <c r="K370" i="20" s="1"/>
  <c r="K371" i="20" a="1"/>
  <c r="K371" i="20"/>
  <c r="K372" i="20" a="1"/>
  <c r="K372" i="20" s="1"/>
  <c r="K373" i="20" a="1"/>
  <c r="K373" i="20" s="1"/>
  <c r="K374" i="20" a="1"/>
  <c r="K374" i="20" s="1"/>
  <c r="K375" i="20" a="1"/>
  <c r="K375" i="20" s="1"/>
  <c r="K376" i="20" a="1"/>
  <c r="K376" i="20" s="1"/>
  <c r="K377" i="20" a="1"/>
  <c r="K377" i="20"/>
  <c r="K378" i="20" a="1"/>
  <c r="K378" i="20" s="1"/>
  <c r="K379" i="20" a="1"/>
  <c r="K379" i="20" s="1"/>
  <c r="K380" i="20" a="1"/>
  <c r="K380" i="20" s="1"/>
  <c r="K381" i="20" a="1"/>
  <c r="K381" i="20" s="1"/>
  <c r="K382" i="20" a="1"/>
  <c r="K382" i="20" s="1"/>
  <c r="K383" i="20" a="1"/>
  <c r="K383" i="20" s="1"/>
  <c r="K384" i="20" a="1"/>
  <c r="K384" i="20" s="1"/>
  <c r="K385" i="20" a="1"/>
  <c r="K385" i="20"/>
  <c r="K386" i="20" a="1"/>
  <c r="K386" i="20" s="1"/>
  <c r="K387" i="20" a="1"/>
  <c r="K387" i="20" s="1"/>
  <c r="K388" i="20" a="1"/>
  <c r="K388" i="20" s="1"/>
  <c r="K389" i="20" a="1"/>
  <c r="K389" i="20" s="1"/>
  <c r="K390" i="20" a="1"/>
  <c r="K390" i="20" s="1"/>
  <c r="K391" i="20" a="1"/>
  <c r="K391" i="20" s="1"/>
  <c r="K392" i="20" a="1"/>
  <c r="K392" i="20" s="1"/>
  <c r="K393" i="20" a="1"/>
  <c r="K393" i="20" s="1"/>
  <c r="K394" i="20" a="1"/>
  <c r="K394" i="20"/>
  <c r="K395" i="20" a="1"/>
  <c r="K395" i="20" s="1"/>
  <c r="K396" i="20" a="1"/>
  <c r="K396" i="20" s="1"/>
  <c r="K397" i="20" a="1"/>
  <c r="K397" i="20" s="1"/>
  <c r="K398" i="20" a="1"/>
  <c r="K398" i="20" s="1"/>
  <c r="K399" i="20" a="1"/>
  <c r="K399" i="20" s="1"/>
  <c r="K400" i="20" a="1"/>
  <c r="K400" i="20" s="1"/>
  <c r="K401" i="20" a="1"/>
  <c r="K401" i="20" s="1"/>
  <c r="K402" i="20" a="1"/>
  <c r="K402" i="20" s="1"/>
  <c r="K403" i="20" a="1"/>
  <c r="K403" i="20"/>
  <c r="K404" i="20" a="1"/>
  <c r="K404" i="20" s="1"/>
  <c r="K405" i="20" a="1"/>
  <c r="K405" i="20"/>
  <c r="K406" i="20" a="1"/>
  <c r="K406" i="20" s="1"/>
  <c r="K407" i="20" a="1"/>
  <c r="K407" i="20" s="1"/>
  <c r="K408" i="20" a="1"/>
  <c r="K408" i="20" s="1"/>
  <c r="K409" i="20" a="1"/>
  <c r="K409" i="20" s="1"/>
  <c r="K410" i="20" a="1"/>
  <c r="K410" i="20" s="1"/>
  <c r="K411" i="20" a="1"/>
  <c r="K411" i="20" s="1"/>
  <c r="K412" i="20" a="1"/>
  <c r="K412" i="20" s="1"/>
  <c r="K413" i="20" a="1"/>
  <c r="K413" i="20" s="1"/>
  <c r="K414" i="20" a="1"/>
  <c r="K414" i="20" s="1"/>
  <c r="K415" i="20" a="1"/>
  <c r="K415" i="20" s="1"/>
  <c r="K416" i="20" a="1"/>
  <c r="K416" i="20" s="1"/>
  <c r="K417" i="20" a="1"/>
  <c r="K417" i="20"/>
  <c r="K418" i="20" a="1"/>
  <c r="K418" i="20"/>
  <c r="K419" i="20" a="1"/>
  <c r="K419" i="20" s="1"/>
  <c r="K420" i="20" a="1"/>
  <c r="K420" i="20" s="1"/>
  <c r="K421" i="20" a="1"/>
  <c r="K421" i="20" s="1"/>
  <c r="K422" i="20" a="1"/>
  <c r="K422" i="20" s="1"/>
  <c r="K423" i="20" a="1"/>
  <c r="K423" i="20" s="1"/>
  <c r="K424" i="20" a="1"/>
  <c r="K424" i="20" s="1"/>
  <c r="K425" i="20" a="1"/>
  <c r="K425" i="20" s="1"/>
  <c r="K426" i="20" a="1"/>
  <c r="K426" i="20" s="1"/>
  <c r="K427" i="20" a="1"/>
  <c r="K427" i="20" s="1"/>
  <c r="K428" i="20" a="1"/>
  <c r="K428" i="20" s="1"/>
  <c r="K429" i="20" a="1"/>
  <c r="K429" i="20" s="1"/>
  <c r="K430" i="20" a="1"/>
  <c r="K430" i="20" s="1"/>
  <c r="K431" i="20" a="1"/>
  <c r="K431" i="20" s="1"/>
  <c r="K432" i="20" a="1"/>
  <c r="K432" i="20" s="1"/>
  <c r="K433" i="20" a="1"/>
  <c r="K433" i="20" s="1"/>
  <c r="K434" i="20" a="1"/>
  <c r="K434" i="20" s="1"/>
  <c r="K435" i="20" a="1"/>
  <c r="K435" i="20" s="1"/>
  <c r="K436" i="20" a="1"/>
  <c r="K436" i="20" s="1"/>
  <c r="K437" i="20" a="1"/>
  <c r="K437" i="20"/>
  <c r="K438" i="20" a="1"/>
  <c r="K438" i="20" s="1"/>
  <c r="K439" i="20" a="1"/>
  <c r="K439" i="20" s="1"/>
  <c r="K440" i="20" a="1"/>
  <c r="K440" i="20" s="1"/>
  <c r="K441" i="20" a="1"/>
  <c r="K441" i="20" s="1"/>
  <c r="K442" i="20" a="1"/>
  <c r="K442" i="20" s="1"/>
  <c r="K443" i="20" a="1"/>
  <c r="K443" i="20" s="1"/>
  <c r="K444" i="20" a="1"/>
  <c r="K444" i="20" s="1"/>
  <c r="K445" i="20" a="1"/>
  <c r="K445" i="20" s="1"/>
  <c r="K446" i="20" a="1"/>
  <c r="K446" i="20" s="1"/>
  <c r="K447" i="20" a="1"/>
  <c r="K447" i="20" s="1"/>
  <c r="K448" i="20" a="1"/>
  <c r="K448" i="20" s="1"/>
  <c r="K449" i="20" a="1"/>
  <c r="K449" i="20"/>
  <c r="K450" i="20" a="1"/>
  <c r="K450" i="20"/>
  <c r="K451" i="20" a="1"/>
  <c r="K451" i="20" s="1"/>
  <c r="K452" i="20" a="1"/>
  <c r="K452" i="20" s="1"/>
  <c r="K453" i="20" a="1"/>
  <c r="K453" i="20" s="1"/>
  <c r="K454" i="20" a="1"/>
  <c r="K454" i="20" s="1"/>
  <c r="K455" i="20" a="1"/>
  <c r="K455" i="20" s="1"/>
  <c r="K456" i="20" a="1"/>
  <c r="K456" i="20" s="1"/>
  <c r="K457" i="20" a="1"/>
  <c r="K457" i="20" s="1"/>
  <c r="K458" i="20" a="1"/>
  <c r="K458" i="20" s="1"/>
  <c r="K459" i="20" a="1"/>
  <c r="K459" i="20" s="1"/>
  <c r="K460" i="20" a="1"/>
  <c r="K460" i="20" s="1"/>
  <c r="K461" i="20" a="1"/>
  <c r="K461" i="20" s="1"/>
  <c r="K462" i="20" a="1"/>
  <c r="K462" i="20" s="1"/>
  <c r="K463" i="20" a="1"/>
  <c r="K463" i="20" s="1"/>
  <c r="K464" i="20" a="1"/>
  <c r="K464" i="20" s="1"/>
  <c r="K465" i="20" a="1"/>
  <c r="K465" i="20" s="1"/>
  <c r="K466" i="20" a="1"/>
  <c r="K466" i="20" s="1"/>
  <c r="K467" i="20" a="1"/>
  <c r="K467" i="20" s="1"/>
  <c r="K468" i="20" a="1"/>
  <c r="K468" i="20" s="1"/>
  <c r="K469" i="20" a="1"/>
  <c r="K469" i="20" s="1"/>
  <c r="K470" i="20" a="1"/>
  <c r="K470" i="20" s="1"/>
  <c r="K471" i="20" a="1"/>
  <c r="K471" i="20" s="1"/>
  <c r="K472" i="20" a="1"/>
  <c r="K472" i="20" s="1"/>
  <c r="K473" i="20" a="1"/>
  <c r="K473" i="20" s="1"/>
  <c r="K474" i="20" a="1"/>
  <c r="K474" i="20" s="1"/>
  <c r="K475" i="20" a="1"/>
  <c r="K475" i="20" s="1"/>
  <c r="K476" i="20" a="1"/>
  <c r="K476" i="20" s="1"/>
  <c r="K477" i="20" a="1"/>
  <c r="K477" i="20" s="1"/>
  <c r="K478" i="20" a="1"/>
  <c r="K478" i="20" s="1"/>
  <c r="K479" i="20" a="1"/>
  <c r="K479" i="20" s="1"/>
  <c r="K480" i="20" a="1"/>
  <c r="K480" i="20" s="1"/>
  <c r="K481" i="20" a="1"/>
  <c r="K481" i="20"/>
  <c r="K482" i="20" a="1"/>
  <c r="K482" i="20"/>
  <c r="K483" i="20" a="1"/>
  <c r="K483" i="20" s="1"/>
  <c r="K484" i="20" a="1"/>
  <c r="K484" i="20" s="1"/>
  <c r="K485" i="20" a="1"/>
  <c r="K485" i="20" s="1"/>
  <c r="K486" i="20" a="1"/>
  <c r="K486" i="20"/>
  <c r="K487" i="20" a="1"/>
  <c r="K487" i="20"/>
  <c r="K488" i="20" a="1"/>
  <c r="K488" i="20" s="1"/>
  <c r="K489" i="20" a="1"/>
  <c r="K489" i="20" s="1"/>
  <c r="K490" i="20" a="1"/>
  <c r="K490" i="20" s="1"/>
  <c r="K491" i="20" a="1"/>
  <c r="K491" i="20"/>
  <c r="K492" i="20" a="1"/>
  <c r="K492" i="20" s="1"/>
  <c r="K493" i="20" a="1"/>
  <c r="K493" i="20" s="1"/>
  <c r="K494" i="20" a="1"/>
  <c r="K494" i="20" s="1"/>
  <c r="K495" i="20" a="1"/>
  <c r="K495" i="20"/>
  <c r="K496" i="20" a="1"/>
  <c r="K496" i="20" s="1"/>
  <c r="K497" i="20" a="1"/>
  <c r="K497" i="20" s="1"/>
  <c r="K498" i="20" a="1"/>
  <c r="K498" i="20" s="1"/>
  <c r="K499" i="20" a="1"/>
  <c r="K499" i="20" s="1"/>
  <c r="K500" i="20" a="1"/>
  <c r="K500" i="20" s="1"/>
  <c r="K501" i="20" a="1"/>
  <c r="K501" i="20" s="1"/>
  <c r="K502" i="20" a="1"/>
  <c r="K502" i="20"/>
  <c r="K503" i="20" a="1"/>
  <c r="K503" i="20"/>
  <c r="K504" i="20" a="1"/>
  <c r="K504" i="20" s="1"/>
  <c r="K505" i="20" a="1"/>
  <c r="K505" i="20" s="1"/>
  <c r="K506" i="20" a="1"/>
  <c r="K506" i="20" s="1"/>
  <c r="K507" i="20" a="1"/>
  <c r="K507" i="20" s="1"/>
  <c r="K508" i="20" a="1"/>
  <c r="K508" i="20" s="1"/>
  <c r="K509" i="20" a="1"/>
  <c r="K509" i="20"/>
  <c r="K510" i="20" a="1"/>
  <c r="K510" i="20"/>
  <c r="K511" i="20" a="1"/>
  <c r="K511" i="20" s="1"/>
  <c r="K512" i="20" a="1"/>
  <c r="K512" i="20" s="1"/>
  <c r="K513" i="20" a="1"/>
  <c r="K513" i="20" s="1"/>
  <c r="K514" i="20" a="1"/>
  <c r="K514" i="20"/>
  <c r="K515" i="20" a="1"/>
  <c r="K515" i="20" s="1"/>
  <c r="K516" i="20" a="1"/>
  <c r="K516" i="20" s="1"/>
  <c r="K517" i="20" a="1"/>
  <c r="K517" i="20" s="1"/>
  <c r="K518" i="20" a="1"/>
  <c r="K518" i="20"/>
  <c r="K519" i="20" a="1"/>
  <c r="K519" i="20"/>
  <c r="K520" i="20" a="1"/>
  <c r="K520" i="20" s="1"/>
  <c r="K521" i="20" a="1"/>
  <c r="K521" i="20" s="1"/>
  <c r="K522" i="20" a="1"/>
  <c r="K522" i="20" s="1"/>
  <c r="K523" i="20" a="1"/>
  <c r="K523" i="20"/>
  <c r="K524" i="20" a="1"/>
  <c r="K524" i="20" s="1"/>
  <c r="K525" i="20" a="1"/>
  <c r="K525" i="20"/>
  <c r="K526" i="20" a="1"/>
  <c r="K526" i="20"/>
  <c r="K527" i="20" a="1"/>
  <c r="K527" i="20" s="1"/>
  <c r="K528" i="20" a="1"/>
  <c r="K528" i="20" s="1"/>
  <c r="K529" i="20" a="1"/>
  <c r="K529" i="20" s="1"/>
  <c r="K530" i="20" a="1"/>
  <c r="K530" i="20" s="1"/>
  <c r="K531" i="20" a="1"/>
  <c r="K531" i="20" s="1"/>
  <c r="K532" i="20" a="1"/>
  <c r="K532" i="20" s="1"/>
  <c r="K533" i="20" a="1"/>
  <c r="K533" i="20" s="1"/>
  <c r="K534" i="20" a="1"/>
  <c r="K534" i="20"/>
  <c r="K535" i="20" a="1"/>
  <c r="K535" i="20"/>
  <c r="K536" i="20" a="1"/>
  <c r="K536" i="20" s="1"/>
  <c r="K537" i="20" a="1"/>
  <c r="K537" i="20"/>
  <c r="K538" i="20" a="1"/>
  <c r="K538" i="20" s="1"/>
  <c r="K539" i="20" a="1"/>
  <c r="K539" i="20" s="1"/>
  <c r="K540" i="20" a="1"/>
  <c r="K540" i="20" s="1"/>
  <c r="K541" i="20" a="1"/>
  <c r="K541" i="20"/>
  <c r="K542" i="20" a="1"/>
  <c r="K542" i="20" s="1"/>
  <c r="K543" i="20" a="1"/>
  <c r="K543" i="20" s="1"/>
  <c r="K544" i="20" a="1"/>
  <c r="K544" i="20" s="1"/>
  <c r="K545" i="20" a="1"/>
  <c r="K545" i="20" s="1"/>
  <c r="K546" i="20" a="1"/>
  <c r="K546" i="20"/>
  <c r="K547" i="20" a="1"/>
  <c r="K547" i="20" s="1"/>
  <c r="K548" i="20" a="1"/>
  <c r="K548" i="20" s="1"/>
  <c r="K549" i="20" a="1"/>
  <c r="K549" i="20" s="1"/>
  <c r="K550" i="20" a="1"/>
  <c r="K550" i="20"/>
  <c r="K551" i="20" a="1"/>
  <c r="K551" i="20"/>
  <c r="K552" i="20" a="1"/>
  <c r="K552" i="20" s="1"/>
  <c r="K553" i="20" a="1"/>
  <c r="K553" i="20" s="1"/>
  <c r="K554" i="20" a="1"/>
  <c r="K554" i="20" s="1"/>
  <c r="K555" i="20" a="1"/>
  <c r="K555" i="20" s="1"/>
  <c r="K556" i="20" a="1"/>
  <c r="K556" i="20" s="1"/>
  <c r="K557" i="20" a="1"/>
  <c r="K557" i="20"/>
  <c r="K558" i="20" a="1"/>
  <c r="K558" i="20" s="1"/>
  <c r="K559" i="20" a="1"/>
  <c r="K559" i="20" s="1"/>
  <c r="K560" i="20" a="1"/>
  <c r="K560" i="20" s="1"/>
  <c r="K561" i="20" a="1"/>
  <c r="K561" i="20" s="1"/>
  <c r="K562" i="20" a="1"/>
  <c r="K562" i="20" s="1"/>
  <c r="K563" i="20" a="1"/>
  <c r="K563" i="20" s="1"/>
  <c r="K564" i="20" a="1"/>
  <c r="K564" i="20" s="1"/>
  <c r="K565" i="20" a="1"/>
  <c r="K565" i="20"/>
  <c r="K566" i="20" a="1"/>
  <c r="K566" i="20" s="1"/>
  <c r="K567" i="20" a="1"/>
  <c r="K567" i="20" s="1"/>
  <c r="K568" i="20" a="1"/>
  <c r="K568" i="20" s="1"/>
  <c r="K569" i="20" a="1"/>
  <c r="K569" i="20" s="1"/>
  <c r="K570" i="20" a="1"/>
  <c r="K570" i="20" s="1"/>
  <c r="K571" i="20" a="1"/>
  <c r="K571" i="20" s="1"/>
  <c r="K572" i="20" a="1"/>
  <c r="K572" i="20" s="1"/>
  <c r="K573" i="20" a="1"/>
  <c r="K573" i="20" s="1"/>
  <c r="K574" i="20" a="1"/>
  <c r="K574" i="20"/>
  <c r="K575" i="20" a="1"/>
  <c r="K575" i="20"/>
  <c r="K576" i="20" a="1"/>
  <c r="K576" i="20" s="1"/>
  <c r="K577" i="20" a="1"/>
  <c r="K577" i="20" s="1"/>
  <c r="K578" i="20" a="1"/>
  <c r="K578" i="20" s="1"/>
  <c r="K579" i="20" a="1"/>
  <c r="K579" i="20" s="1"/>
  <c r="K580" i="20" a="1"/>
  <c r="K580" i="20" s="1"/>
  <c r="K581" i="20" a="1"/>
  <c r="K581" i="20"/>
  <c r="K582" i="20" a="1"/>
  <c r="K582" i="20" s="1"/>
  <c r="K583" i="20" a="1"/>
  <c r="K583" i="20" s="1"/>
  <c r="K584" i="20" a="1"/>
  <c r="K584" i="20" s="1"/>
  <c r="K585" i="20" a="1"/>
  <c r="K585" i="20" s="1"/>
  <c r="K586" i="20" a="1"/>
  <c r="K586" i="20" s="1"/>
  <c r="K587" i="20" a="1"/>
  <c r="K587" i="20" s="1"/>
  <c r="K588" i="20" a="1"/>
  <c r="K588" i="20" s="1"/>
  <c r="K589" i="20" a="1"/>
  <c r="K589" i="20" s="1"/>
  <c r="K590" i="20" a="1"/>
  <c r="K590" i="20"/>
  <c r="K591" i="20" a="1"/>
  <c r="K591" i="20"/>
  <c r="K592" i="20" a="1"/>
  <c r="K592" i="20" s="1"/>
  <c r="K593" i="20" a="1"/>
  <c r="K593" i="20" s="1"/>
  <c r="K594" i="20" a="1"/>
  <c r="K594" i="20" s="1"/>
  <c r="K595" i="20" a="1"/>
  <c r="K595" i="20" s="1"/>
  <c r="K596" i="20" a="1"/>
  <c r="K596" i="20" s="1"/>
  <c r="K597" i="20" a="1"/>
  <c r="K597" i="20" s="1"/>
  <c r="K598" i="20" a="1"/>
  <c r="K598" i="20" s="1"/>
  <c r="K599" i="20" a="1"/>
  <c r="K599" i="20"/>
  <c r="K600" i="20" a="1"/>
  <c r="K600" i="20" s="1"/>
  <c r="K601" i="20" a="1"/>
  <c r="K601" i="20"/>
  <c r="K602" i="20" a="1"/>
  <c r="K602" i="20" s="1"/>
  <c r="K603" i="20" a="1"/>
  <c r="K603" i="20" s="1"/>
  <c r="K604" i="20" a="1"/>
  <c r="K604" i="20" s="1"/>
  <c r="K605" i="20" a="1"/>
  <c r="K605" i="20"/>
  <c r="K606" i="20" a="1"/>
  <c r="K606" i="20"/>
  <c r="K607" i="20" a="1"/>
  <c r="K607" i="20" s="1"/>
  <c r="K608" i="20" a="1"/>
  <c r="K608" i="20" s="1"/>
  <c r="K609" i="20" a="1"/>
  <c r="K609" i="20" s="1"/>
  <c r="K610" i="20" a="1"/>
  <c r="K610" i="20"/>
  <c r="K611" i="20" a="1"/>
  <c r="K611" i="20" s="1"/>
  <c r="K612" i="20" a="1"/>
  <c r="K612" i="20" s="1"/>
  <c r="K613" i="20" a="1"/>
  <c r="K613" i="20" s="1"/>
  <c r="K614" i="20" a="1"/>
  <c r="K614" i="20" s="1"/>
  <c r="K615" i="20" a="1"/>
  <c r="K615" i="20"/>
  <c r="K616" i="20" a="1"/>
  <c r="K616" i="20" s="1"/>
  <c r="K617" i="20" a="1"/>
  <c r="K617" i="20" s="1"/>
  <c r="K618" i="20" a="1"/>
  <c r="K618" i="20" s="1"/>
  <c r="K619" i="20" a="1"/>
  <c r="K619" i="20"/>
  <c r="K620" i="20" a="1"/>
  <c r="K620" i="20" s="1"/>
  <c r="K621" i="20" a="1"/>
  <c r="K621" i="20" s="1"/>
  <c r="K622" i="20" a="1"/>
  <c r="K622" i="20"/>
  <c r="K623" i="20" a="1"/>
  <c r="K623" i="20" s="1"/>
  <c r="K624" i="20" a="1"/>
  <c r="K624" i="20" s="1"/>
  <c r="K625" i="20" a="1"/>
  <c r="K625" i="20" s="1"/>
  <c r="K626" i="20" a="1"/>
  <c r="K626" i="20" s="1"/>
  <c r="K627" i="20" a="1"/>
  <c r="K627" i="20" s="1"/>
  <c r="K628" i="20" a="1"/>
  <c r="K628" i="20" s="1"/>
  <c r="K629" i="20" a="1"/>
  <c r="K629" i="20" s="1"/>
  <c r="K630" i="20" a="1"/>
  <c r="K630" i="20" s="1"/>
  <c r="K631" i="20" a="1"/>
  <c r="K631" i="20" s="1"/>
  <c r="K632" i="20" a="1"/>
  <c r="K632" i="20" s="1"/>
  <c r="K633" i="20" a="1"/>
  <c r="K633" i="20"/>
  <c r="K634" i="20" a="1"/>
  <c r="K634" i="20" s="1"/>
  <c r="K635" i="20" a="1"/>
  <c r="K635" i="20" s="1"/>
  <c r="K636" i="20" a="1"/>
  <c r="K636" i="20" s="1"/>
  <c r="K637" i="20" a="1"/>
  <c r="K637" i="20" s="1"/>
  <c r="K638" i="20" a="1"/>
  <c r="K638" i="20"/>
  <c r="K639" i="20" a="1"/>
  <c r="K639" i="20" s="1"/>
  <c r="K640" i="20" a="1"/>
  <c r="K640" i="20" s="1"/>
  <c r="K641" i="20" a="1"/>
  <c r="K641" i="20" s="1"/>
  <c r="K642" i="20" a="1"/>
  <c r="K642" i="20" s="1"/>
  <c r="K643" i="20" a="1"/>
  <c r="K643" i="20"/>
  <c r="K644" i="20" a="1"/>
  <c r="K644" i="20" s="1"/>
  <c r="K645" i="20" a="1"/>
  <c r="K645" i="20" s="1"/>
  <c r="K646" i="20" a="1"/>
  <c r="K646" i="20"/>
  <c r="K647" i="20" a="1"/>
  <c r="K647" i="20" s="1"/>
  <c r="K648" i="20" a="1"/>
  <c r="K648" i="20" s="1"/>
  <c r="K649" i="20" a="1"/>
  <c r="K649" i="20" s="1"/>
  <c r="K650" i="20" a="1"/>
  <c r="K650" i="20" s="1"/>
  <c r="K651" i="20" a="1"/>
  <c r="K651" i="20" s="1"/>
  <c r="K652" i="20" a="1"/>
  <c r="K652" i="20" s="1"/>
  <c r="K653" i="20" a="1"/>
  <c r="K653" i="20" s="1"/>
  <c r="K654" i="20" a="1"/>
  <c r="K654" i="20"/>
  <c r="K655" i="20" a="1"/>
  <c r="K655" i="20"/>
  <c r="K656" i="20" a="1"/>
  <c r="K656" i="20" s="1"/>
  <c r="K657" i="20" a="1"/>
  <c r="K657" i="20"/>
  <c r="K658" i="20" a="1"/>
  <c r="K658" i="20" s="1"/>
  <c r="K659" i="20" a="1"/>
  <c r="K659" i="20" s="1"/>
  <c r="K660" i="20" a="1"/>
  <c r="K660" i="20" s="1"/>
  <c r="K661" i="20" a="1"/>
  <c r="K661" i="20"/>
  <c r="K662" i="20" a="1"/>
  <c r="K662" i="20" s="1"/>
  <c r="K663" i="20" a="1"/>
  <c r="K663" i="20"/>
  <c r="K664" i="20" a="1"/>
  <c r="K664" i="20" s="1"/>
  <c r="K665" i="20" a="1"/>
  <c r="K665" i="20"/>
  <c r="K666" i="20" a="1"/>
  <c r="K666" i="20"/>
  <c r="K667" i="20" a="1"/>
  <c r="K667" i="20" s="1"/>
  <c r="K668" i="20" a="1"/>
  <c r="K668" i="20" s="1"/>
  <c r="K669" i="20" a="1"/>
  <c r="K669" i="20" s="1"/>
  <c r="K670" i="20" a="1"/>
  <c r="K670" i="20"/>
  <c r="K671" i="20" a="1"/>
  <c r="K671" i="20" s="1"/>
  <c r="K672" i="20" a="1"/>
  <c r="K672" i="20" s="1"/>
  <c r="K673" i="20" a="1"/>
  <c r="K673" i="20" s="1"/>
  <c r="K674" i="20" a="1"/>
  <c r="K674" i="20"/>
  <c r="K675" i="20" a="1"/>
  <c r="K675" i="20" s="1"/>
  <c r="K676" i="20" a="1"/>
  <c r="K676" i="20" s="1"/>
  <c r="K677" i="20" a="1"/>
  <c r="K677" i="20"/>
  <c r="K678" i="20" a="1"/>
  <c r="K678" i="20" s="1"/>
  <c r="K679" i="20" a="1"/>
  <c r="K679" i="20" s="1"/>
  <c r="K680" i="20" a="1"/>
  <c r="K680" i="20" s="1"/>
  <c r="K681" i="20" a="1"/>
  <c r="K681" i="20"/>
  <c r="K682" i="20" a="1"/>
  <c r="K682" i="20" s="1"/>
  <c r="K683" i="20" a="1"/>
  <c r="K683" i="20" s="1"/>
  <c r="K684" i="20" a="1"/>
  <c r="K684" i="20" s="1"/>
  <c r="K685" i="20" a="1"/>
  <c r="K685" i="20" s="1"/>
  <c r="K686" i="20" a="1"/>
  <c r="K686" i="20"/>
  <c r="K687" i="20" a="1"/>
  <c r="K687" i="20"/>
  <c r="K688" i="20" a="1"/>
  <c r="K688" i="20" s="1"/>
  <c r="K689" i="20" a="1"/>
  <c r="K689" i="20"/>
  <c r="K690" i="20" a="1"/>
  <c r="K690" i="20" s="1"/>
  <c r="K691" i="20" a="1"/>
  <c r="K691" i="20" s="1"/>
  <c r="K692" i="20" a="1"/>
  <c r="K692" i="20" s="1"/>
  <c r="K693" i="20" a="1"/>
  <c r="K693" i="20" s="1"/>
  <c r="K694" i="20" a="1"/>
  <c r="K694" i="20" s="1"/>
  <c r="K695" i="20" a="1"/>
  <c r="K695" i="20" s="1"/>
  <c r="K696" i="20" a="1"/>
  <c r="K696" i="20" s="1"/>
  <c r="K697" i="20" a="1"/>
  <c r="K697" i="20"/>
  <c r="K698" i="20" a="1"/>
  <c r="K698" i="20" s="1"/>
  <c r="K699" i="20" a="1"/>
  <c r="K699" i="20"/>
  <c r="K700" i="20" a="1"/>
  <c r="K700" i="20" s="1"/>
  <c r="K701" i="20" a="1"/>
  <c r="K701" i="20"/>
  <c r="K702" i="20" a="1"/>
  <c r="K702" i="20"/>
  <c r="K703" i="20" a="1"/>
  <c r="K703" i="20" s="1"/>
  <c r="K704" i="20" a="1"/>
  <c r="K704" i="20" s="1"/>
  <c r="K705" i="20" a="1"/>
  <c r="K705" i="20" s="1"/>
  <c r="K706" i="20" a="1"/>
  <c r="K706" i="20" s="1"/>
  <c r="K707" i="20" a="1"/>
  <c r="K707" i="20"/>
  <c r="K708" i="20" a="1"/>
  <c r="K708" i="20" s="1"/>
  <c r="K709" i="20" a="1"/>
  <c r="K709" i="20" s="1"/>
  <c r="K710" i="20" a="1"/>
  <c r="K710" i="20" s="1"/>
  <c r="K711" i="20" a="1"/>
  <c r="K711" i="20"/>
  <c r="K712" i="20" a="1"/>
  <c r="K712" i="20" s="1"/>
  <c r="K713" i="20" a="1"/>
  <c r="K713" i="20" s="1"/>
  <c r="K714" i="20" a="1"/>
  <c r="K714" i="20" s="1"/>
  <c r="K715" i="20" a="1"/>
  <c r="K715" i="20" s="1"/>
  <c r="K716" i="20" a="1"/>
  <c r="K716" i="20" s="1"/>
  <c r="K717" i="20" a="1"/>
  <c r="K717" i="20" s="1"/>
  <c r="K718" i="20" a="1"/>
  <c r="K718" i="20"/>
  <c r="K719" i="20" a="1"/>
  <c r="K719" i="20" s="1"/>
  <c r="K720" i="20" a="1"/>
  <c r="K720" i="20" s="1"/>
  <c r="K721" i="20" a="1"/>
  <c r="K721" i="20" s="1"/>
  <c r="K722" i="20" a="1"/>
  <c r="K722" i="20"/>
  <c r="K723" i="20" a="1"/>
  <c r="K723" i="20" s="1"/>
  <c r="K724" i="20" a="1"/>
  <c r="K724" i="20" s="1"/>
  <c r="K725" i="20" a="1"/>
  <c r="K725" i="20"/>
  <c r="K726" i="20" a="1"/>
  <c r="K726" i="20" s="1"/>
  <c r="K727" i="20" a="1"/>
  <c r="K727" i="20"/>
  <c r="K728" i="20" a="1"/>
  <c r="K728" i="20" s="1"/>
  <c r="K729" i="20" a="1"/>
  <c r="K729" i="20" s="1"/>
  <c r="K730" i="20" a="1"/>
  <c r="K730" i="20"/>
  <c r="K731" i="20" a="1"/>
  <c r="K731" i="20" s="1"/>
  <c r="K732" i="20" a="1"/>
  <c r="K732" i="20" s="1"/>
  <c r="K733" i="20" a="1"/>
  <c r="K733" i="20"/>
  <c r="K734" i="20" a="1"/>
  <c r="K734" i="20" s="1"/>
  <c r="K735" i="20" a="1"/>
  <c r="K735" i="20" s="1"/>
  <c r="K736" i="20" a="1"/>
  <c r="K736" i="20" s="1"/>
  <c r="K737" i="20" a="1"/>
  <c r="K737" i="20" s="1"/>
  <c r="K738" i="20" a="1"/>
  <c r="K738" i="20"/>
  <c r="K739" i="20" a="1"/>
  <c r="K739" i="20" s="1"/>
  <c r="K740" i="20" a="1"/>
  <c r="K740" i="20" s="1"/>
  <c r="K741" i="20" a="1"/>
  <c r="K741" i="20" s="1"/>
  <c r="K742" i="20" a="1"/>
  <c r="K742" i="20"/>
  <c r="K743" i="20" a="1"/>
  <c r="K743" i="20"/>
  <c r="K744" i="20" a="1"/>
  <c r="K744" i="20" s="1"/>
  <c r="K745" i="20" a="1"/>
  <c r="K745" i="20"/>
  <c r="K746" i="20" a="1"/>
  <c r="K746" i="20" s="1"/>
  <c r="K747" i="20" a="1"/>
  <c r="K747" i="20"/>
  <c r="K748" i="20" a="1"/>
  <c r="K748" i="20" s="1"/>
  <c r="K749" i="20" a="1"/>
  <c r="K749" i="20" s="1"/>
  <c r="K750" i="20" a="1"/>
  <c r="K750" i="20" s="1"/>
  <c r="K751" i="20" a="1"/>
  <c r="K751" i="20" s="1"/>
  <c r="K752" i="20" a="1"/>
  <c r="K752" i="20" s="1"/>
  <c r="K753" i="20" a="1"/>
  <c r="K753" i="20"/>
  <c r="K754" i="20" a="1"/>
  <c r="K754" i="20"/>
  <c r="K755" i="20" a="1"/>
  <c r="K755" i="20" s="1"/>
  <c r="K756" i="20" a="1"/>
  <c r="K756" i="20" s="1"/>
  <c r="K757" i="20" a="1"/>
  <c r="K757" i="20"/>
  <c r="K758" i="20" a="1"/>
  <c r="K758" i="20" s="1"/>
  <c r="K759" i="20" a="1"/>
  <c r="K759" i="20"/>
  <c r="K760" i="20" a="1"/>
  <c r="K760" i="20" s="1"/>
  <c r="K761" i="20" a="1"/>
  <c r="K761" i="20"/>
  <c r="K762" i="20" a="1"/>
  <c r="K762" i="20"/>
  <c r="K763" i="20" a="1"/>
  <c r="K763" i="20"/>
  <c r="K764" i="20" a="1"/>
  <c r="K764" i="20" s="1"/>
  <c r="K765" i="20" a="1"/>
  <c r="K765" i="20" s="1"/>
  <c r="K766" i="20" a="1"/>
  <c r="K766" i="20" s="1"/>
  <c r="K767" i="20" a="1"/>
  <c r="K767" i="20" s="1"/>
  <c r="K768" i="20" a="1"/>
  <c r="K768" i="20" s="1"/>
  <c r="K769" i="20" a="1"/>
  <c r="K769" i="20" s="1"/>
  <c r="K770" i="20" a="1"/>
  <c r="K770" i="20" s="1"/>
  <c r="K771" i="20" a="1"/>
  <c r="K771" i="20"/>
  <c r="K772" i="20" a="1"/>
  <c r="K772" i="20" s="1"/>
  <c r="K773" i="20" a="1"/>
  <c r="K773" i="20" s="1"/>
  <c r="K774" i="20" a="1"/>
  <c r="K774" i="20"/>
  <c r="K775" i="20" a="1"/>
  <c r="K775" i="20" s="1"/>
  <c r="K776" i="20" a="1"/>
  <c r="K776" i="20" s="1"/>
  <c r="K777" i="20" a="1"/>
  <c r="K777" i="20"/>
  <c r="K778" i="20" a="1"/>
  <c r="K778" i="20" s="1"/>
  <c r="K779" i="20" a="1"/>
  <c r="K779" i="20"/>
  <c r="K780" i="20" a="1"/>
  <c r="K780" i="20" s="1"/>
  <c r="K781" i="20" a="1"/>
  <c r="K781" i="20" s="1"/>
  <c r="K782" i="20" a="1"/>
  <c r="K782" i="20" s="1"/>
  <c r="K783" i="20" a="1"/>
  <c r="K783" i="20" s="1"/>
  <c r="K784" i="20" a="1"/>
  <c r="K784" i="20" s="1"/>
  <c r="K785" i="20" a="1"/>
  <c r="K785" i="20"/>
  <c r="K786" i="20" a="1"/>
  <c r="K786" i="20"/>
  <c r="K787" i="20" a="1"/>
  <c r="K787" i="20" s="1"/>
  <c r="K788" i="20" a="1"/>
  <c r="K788" i="20" s="1"/>
  <c r="K789" i="20" a="1"/>
  <c r="K789" i="20"/>
  <c r="K790" i="20" a="1"/>
  <c r="K790" i="20" s="1"/>
  <c r="K791" i="20" a="1"/>
  <c r="K791" i="20" s="1"/>
  <c r="K792" i="20" a="1"/>
  <c r="K792" i="20" s="1"/>
  <c r="K793" i="20" a="1"/>
  <c r="K793" i="20"/>
  <c r="K794" i="20" a="1"/>
  <c r="K794" i="20"/>
  <c r="K795" i="20" a="1"/>
  <c r="K795" i="20" s="1"/>
  <c r="K796" i="20" a="1"/>
  <c r="K796" i="20" s="1"/>
  <c r="K797" i="20" a="1"/>
  <c r="K797" i="20" s="1"/>
  <c r="K798" i="20" a="1"/>
  <c r="K798" i="20" s="1"/>
  <c r="K799" i="20" a="1"/>
  <c r="K799" i="20" s="1"/>
  <c r="K800" i="20" a="1"/>
  <c r="K800" i="20" s="1"/>
  <c r="K801" i="20" a="1"/>
  <c r="K801" i="20" s="1"/>
  <c r="K802" i="20" a="1"/>
  <c r="K802" i="20"/>
  <c r="K803" i="20" a="1"/>
  <c r="K803" i="20"/>
  <c r="K804" i="20" a="1"/>
  <c r="K804" i="20" s="1"/>
  <c r="K805" i="20" a="1"/>
  <c r="K805" i="20"/>
  <c r="K806" i="20" a="1"/>
  <c r="K806" i="20" s="1"/>
  <c r="K807" i="20" a="1"/>
  <c r="K807" i="20" s="1"/>
  <c r="K808" i="20" a="1"/>
  <c r="K808" i="20" s="1"/>
  <c r="K809" i="20" a="1"/>
  <c r="K809" i="20"/>
  <c r="K810" i="20" a="1"/>
  <c r="K810" i="20" s="1"/>
  <c r="K811" i="20" a="1"/>
  <c r="K811" i="20" s="1"/>
  <c r="K812" i="20" a="1"/>
  <c r="K812" i="20" s="1"/>
  <c r="K813" i="20" a="1"/>
  <c r="K813" i="20" s="1"/>
  <c r="K814" i="20" a="1"/>
  <c r="K814" i="20"/>
  <c r="K815" i="20" a="1"/>
  <c r="K815" i="20"/>
  <c r="K816" i="20" a="1"/>
  <c r="K816" i="20" s="1"/>
  <c r="K817" i="20" a="1"/>
  <c r="K817" i="20" s="1"/>
  <c r="K818" i="20" a="1"/>
  <c r="K818" i="20" s="1"/>
  <c r="K819" i="20" a="1"/>
  <c r="K819" i="20" s="1"/>
  <c r="K820" i="20" a="1"/>
  <c r="K820" i="20" s="1"/>
  <c r="K821" i="20" a="1"/>
  <c r="K821" i="20"/>
  <c r="K822" i="20" a="1"/>
  <c r="K822" i="20" s="1"/>
  <c r="K823" i="20" a="1"/>
  <c r="K823" i="20"/>
  <c r="K824" i="20" a="1"/>
  <c r="K824" i="20" s="1"/>
  <c r="K825" i="20" a="1"/>
  <c r="K825" i="20" s="1"/>
  <c r="K826" i="20" a="1"/>
  <c r="K826" i="20"/>
  <c r="K827" i="20" a="1"/>
  <c r="K827" i="20" s="1"/>
  <c r="K828" i="20" a="1"/>
  <c r="K828" i="20" s="1"/>
  <c r="K829" i="20" a="1"/>
  <c r="K829" i="20" s="1"/>
  <c r="K830" i="20" a="1"/>
  <c r="K830" i="20" s="1"/>
  <c r="K831" i="20" a="1"/>
  <c r="K831" i="20" s="1"/>
  <c r="K832" i="20" a="1"/>
  <c r="K832" i="20" s="1"/>
  <c r="K833" i="20" a="1"/>
  <c r="K833" i="20" s="1"/>
  <c r="K834" i="20" a="1"/>
  <c r="K834" i="20" s="1"/>
  <c r="K835" i="20" a="1"/>
  <c r="K835" i="20" s="1"/>
  <c r="K836" i="20" a="1"/>
  <c r="K836" i="20" s="1"/>
  <c r="K837" i="20" a="1"/>
  <c r="K837" i="20"/>
  <c r="K838" i="20" a="1"/>
  <c r="K838" i="20"/>
  <c r="K839" i="20" a="1"/>
  <c r="K839" i="20"/>
  <c r="K840" i="20" a="1"/>
  <c r="K840" i="20" s="1"/>
  <c r="K841" i="20" a="1"/>
  <c r="K841" i="20" s="1"/>
  <c r="K842" i="20" a="1"/>
  <c r="K842" i="20" s="1"/>
  <c r="K843" i="20" a="1"/>
  <c r="K843" i="20" s="1"/>
  <c r="K844" i="20" a="1"/>
  <c r="K844" i="20" s="1"/>
  <c r="K845" i="20" a="1"/>
  <c r="K845" i="20" s="1"/>
  <c r="K846" i="20" a="1"/>
  <c r="K846" i="20" s="1"/>
  <c r="K847" i="20" a="1"/>
  <c r="K847" i="20" s="1"/>
  <c r="K848" i="20" a="1"/>
  <c r="K848" i="20" s="1"/>
  <c r="K849" i="20" a="1"/>
  <c r="K849" i="20" s="1"/>
  <c r="K850" i="20" a="1"/>
  <c r="K850" i="20"/>
  <c r="K851" i="20" a="1"/>
  <c r="K851" i="20" s="1"/>
  <c r="K852" i="20" a="1"/>
  <c r="K852" i="20" s="1"/>
  <c r="K853" i="20" a="1"/>
  <c r="K853" i="20"/>
  <c r="K854" i="20" a="1"/>
  <c r="K854" i="20" s="1"/>
  <c r="K855" i="20" a="1"/>
  <c r="K855" i="20" s="1"/>
  <c r="K856" i="20" a="1"/>
  <c r="K856" i="20" s="1"/>
  <c r="K857" i="20" a="1"/>
  <c r="K857" i="20" s="1"/>
  <c r="K858" i="20" a="1"/>
  <c r="K858" i="20" s="1"/>
  <c r="K859" i="20" a="1"/>
  <c r="K859" i="20"/>
  <c r="K860" i="20" a="1"/>
  <c r="K860" i="20" s="1"/>
  <c r="K861" i="20" a="1"/>
  <c r="K861" i="20"/>
  <c r="K862" i="20" a="1"/>
  <c r="K862" i="20"/>
  <c r="K863" i="20" a="1"/>
  <c r="K863" i="20" s="1"/>
  <c r="K864" i="20" a="1"/>
  <c r="K864" i="20" s="1"/>
  <c r="K865" i="20" a="1"/>
  <c r="K865" i="20" s="1"/>
  <c r="K866" i="20" a="1"/>
  <c r="K866" i="20" s="1"/>
  <c r="K867" i="20" a="1"/>
  <c r="K867" i="20"/>
  <c r="K868" i="20" a="1"/>
  <c r="K868" i="20" s="1"/>
  <c r="K869" i="20" a="1"/>
  <c r="K869" i="20" s="1"/>
  <c r="K870" i="20" a="1"/>
  <c r="K870" i="20" s="1"/>
  <c r="K871" i="20" a="1"/>
  <c r="K871" i="20" s="1"/>
  <c r="K872" i="20" a="1"/>
  <c r="K872" i="20" s="1"/>
  <c r="K873" i="20" a="1"/>
  <c r="K873" i="20"/>
  <c r="K874" i="20" a="1"/>
  <c r="K874" i="20" s="1"/>
  <c r="K875" i="20" a="1"/>
  <c r="K875" i="20" s="1"/>
  <c r="K876" i="20" a="1"/>
  <c r="K876" i="20" s="1"/>
  <c r="K877" i="20" a="1"/>
  <c r="K877" i="20" s="1"/>
  <c r="K878" i="20" a="1"/>
  <c r="K878" i="20"/>
  <c r="K879" i="20" a="1"/>
  <c r="K879" i="20"/>
  <c r="K880" i="20" a="1"/>
  <c r="K880" i="20" s="1"/>
  <c r="K881" i="20" a="1"/>
  <c r="K881" i="20"/>
  <c r="K882" i="20" a="1"/>
  <c r="K882" i="20" s="1"/>
  <c r="K883" i="20" a="1"/>
  <c r="K883" i="20" s="1"/>
  <c r="K884" i="20" a="1"/>
  <c r="K884" i="20" s="1"/>
  <c r="K885" i="20" a="1"/>
  <c r="K885" i="20" s="1"/>
  <c r="K886" i="20" a="1"/>
  <c r="K886" i="20" s="1"/>
  <c r="K887" i="20" a="1"/>
  <c r="K887" i="20"/>
  <c r="K888" i="20" a="1"/>
  <c r="K888" i="20" s="1"/>
  <c r="K889" i="20" a="1"/>
  <c r="K889" i="20" s="1"/>
  <c r="K890" i="20" a="1"/>
  <c r="K890" i="20"/>
  <c r="K891" i="20" a="1"/>
  <c r="K891" i="20"/>
  <c r="K892" i="20" a="1"/>
  <c r="K892" i="20" s="1"/>
  <c r="K893" i="20" a="1"/>
  <c r="K893" i="20" s="1"/>
  <c r="K894" i="20" a="1"/>
  <c r="K894" i="20" s="1"/>
  <c r="K895" i="20" a="1"/>
  <c r="K895" i="20" s="1"/>
  <c r="K896" i="20" a="1"/>
  <c r="K896" i="20" s="1"/>
  <c r="K897" i="20" a="1"/>
  <c r="K897" i="20" s="1"/>
  <c r="K898" i="20" a="1"/>
  <c r="K898" i="20" s="1"/>
  <c r="K899" i="20" a="1"/>
  <c r="K899" i="20" s="1"/>
  <c r="K900" i="20" a="1"/>
  <c r="K900" i="20" s="1"/>
  <c r="K901" i="20" a="1"/>
  <c r="K901" i="20"/>
  <c r="K902" i="20" a="1"/>
  <c r="K902" i="20"/>
  <c r="K903" i="20" a="1"/>
  <c r="K903" i="20"/>
  <c r="K904" i="20" a="1"/>
  <c r="K904" i="20" s="1"/>
  <c r="K905" i="20" a="1"/>
  <c r="K905" i="20" s="1"/>
  <c r="K906" i="20" a="1"/>
  <c r="K906" i="20" s="1"/>
  <c r="K907" i="20" a="1"/>
  <c r="K907" i="20" s="1"/>
  <c r="K908" i="20" a="1"/>
  <c r="K908" i="20" s="1"/>
  <c r="K909" i="20" a="1"/>
  <c r="K909" i="20" s="1"/>
  <c r="K910" i="20" a="1"/>
  <c r="K910" i="20" s="1"/>
  <c r="K911" i="20" a="1"/>
  <c r="K911" i="20" s="1"/>
  <c r="K912" i="20" a="1"/>
  <c r="K912" i="20" s="1"/>
  <c r="K913" i="20" a="1"/>
  <c r="K913" i="20"/>
  <c r="K914" i="20" a="1"/>
  <c r="K914" i="20" s="1"/>
  <c r="K915" i="20" a="1"/>
  <c r="K915" i="20" s="1"/>
  <c r="K916" i="20" a="1"/>
  <c r="K916" i="20" s="1"/>
  <c r="K917" i="20" a="1"/>
  <c r="K917" i="20"/>
  <c r="K918" i="20" a="1"/>
  <c r="K918" i="20" s="1"/>
  <c r="K919" i="20" a="1"/>
  <c r="K919" i="20"/>
  <c r="K920" i="20" a="1"/>
  <c r="K920" i="20" s="1"/>
  <c r="K921" i="20" a="1"/>
  <c r="K921" i="20" s="1"/>
  <c r="K922" i="20" a="1"/>
  <c r="K922" i="20" s="1"/>
  <c r="K923" i="20" a="1"/>
  <c r="K923" i="20"/>
  <c r="K924" i="20" a="1"/>
  <c r="K924" i="20" s="1"/>
  <c r="K925" i="20" a="1"/>
  <c r="K925" i="20"/>
  <c r="K926" i="20" a="1"/>
  <c r="K926" i="20"/>
  <c r="K927" i="20" a="1"/>
  <c r="K927" i="20" s="1"/>
  <c r="K928" i="20" a="1"/>
  <c r="K928" i="20" s="1"/>
  <c r="K929" i="20" a="1"/>
  <c r="K929" i="20" s="1"/>
  <c r="K930" i="20" a="1"/>
  <c r="K930" i="20" s="1"/>
  <c r="K931" i="20" a="1"/>
  <c r="K931" i="20"/>
  <c r="K932" i="20" a="1"/>
  <c r="K932" i="20" s="1"/>
  <c r="K933" i="20" a="1"/>
  <c r="K933" i="20" s="1"/>
  <c r="K934" i="20" a="1"/>
  <c r="K934" i="20"/>
  <c r="K935" i="20" a="1"/>
  <c r="K935" i="20"/>
  <c r="K936" i="20" a="1"/>
  <c r="K936" i="20" s="1"/>
  <c r="K937" i="20" a="1"/>
  <c r="K937" i="20"/>
  <c r="K938" i="20" a="1"/>
  <c r="K938" i="20" s="1"/>
  <c r="K939" i="20" a="1"/>
  <c r="K939" i="20" s="1"/>
  <c r="K940" i="20" a="1"/>
  <c r="K940" i="20" s="1"/>
  <c r="K941" i="20" a="1"/>
  <c r="K941" i="20" s="1"/>
  <c r="K942" i="20" a="1"/>
  <c r="K942" i="20"/>
  <c r="K943" i="20" a="1"/>
  <c r="K943" i="20"/>
  <c r="K944" i="20" a="1"/>
  <c r="K944" i="20" s="1"/>
  <c r="K945" i="20" a="1"/>
  <c r="K945" i="20"/>
  <c r="K946" i="20" a="1"/>
  <c r="K946" i="20" s="1"/>
  <c r="K947" i="20" a="1"/>
  <c r="K947" i="20" s="1"/>
  <c r="K948" i="20" a="1"/>
  <c r="K948" i="20" s="1"/>
  <c r="K949" i="20" a="1"/>
  <c r="K949" i="20" s="1"/>
  <c r="K950" i="20" a="1"/>
  <c r="K950" i="20" s="1"/>
  <c r="K951" i="20" a="1"/>
  <c r="K951" i="20" s="1"/>
  <c r="K952" i="20" a="1"/>
  <c r="K952" i="20" s="1"/>
  <c r="K953" i="20" a="1"/>
  <c r="K953" i="20" s="1"/>
  <c r="K954" i="20" a="1"/>
  <c r="K954" i="20"/>
  <c r="K955" i="20" a="1"/>
  <c r="K955" i="20"/>
  <c r="K956" i="20" a="1"/>
  <c r="K956" i="20" s="1"/>
  <c r="K957" i="20" a="1"/>
  <c r="K957" i="20"/>
  <c r="K958" i="20" a="1"/>
  <c r="K958" i="20" s="1"/>
  <c r="K959" i="20" a="1"/>
  <c r="K959" i="20" s="1"/>
  <c r="K960" i="20" a="1"/>
  <c r="K960" i="20" s="1"/>
  <c r="K961" i="20" a="1"/>
  <c r="K961" i="20" s="1"/>
  <c r="K962" i="20" a="1"/>
  <c r="K962" i="20" s="1"/>
  <c r="K963" i="20" a="1"/>
  <c r="K963" i="20" s="1"/>
  <c r="K964" i="20" a="1"/>
  <c r="K964" i="20" s="1"/>
  <c r="K965" i="20" a="1"/>
  <c r="K965" i="20"/>
  <c r="K966" i="20" a="1"/>
  <c r="K966" i="20"/>
  <c r="K967" i="20" a="1"/>
  <c r="K967" i="20" s="1"/>
  <c r="K968" i="20" a="1"/>
  <c r="K968" i="20" s="1"/>
  <c r="K969" i="20" a="1"/>
  <c r="K969" i="20" s="1"/>
  <c r="K970" i="20" a="1"/>
  <c r="K970" i="20" s="1"/>
  <c r="K971" i="20" a="1"/>
  <c r="K971" i="20" s="1"/>
  <c r="K972" i="20" a="1"/>
  <c r="K972" i="20" s="1"/>
  <c r="K973" i="20" a="1"/>
  <c r="K973" i="20" s="1"/>
  <c r="K974" i="20" a="1"/>
  <c r="K974" i="20" s="1"/>
  <c r="K975" i="20" a="1"/>
  <c r="K975" i="20" s="1"/>
  <c r="K976" i="20" a="1"/>
  <c r="K976" i="20" s="1"/>
  <c r="K977" i="20" a="1"/>
  <c r="K977" i="20"/>
  <c r="K978" i="20" a="1"/>
  <c r="K978" i="20" s="1"/>
  <c r="K979" i="20" a="1"/>
  <c r="K979" i="20" s="1"/>
  <c r="K980" i="20" a="1"/>
  <c r="K980" i="20" s="1"/>
  <c r="K981" i="20" a="1"/>
  <c r="K981" i="20"/>
  <c r="K982" i="20" a="1"/>
  <c r="K982" i="20" s="1"/>
  <c r="K983" i="20" a="1"/>
  <c r="K983" i="20"/>
  <c r="K984" i="20" a="1"/>
  <c r="K984" i="20" s="1"/>
  <c r="K985" i="20" a="1"/>
  <c r="K985" i="20" s="1"/>
  <c r="K986" i="20" a="1"/>
  <c r="K986" i="20" s="1"/>
  <c r="K987" i="20" a="1"/>
  <c r="K987" i="20" s="1"/>
  <c r="K988" i="20" a="1"/>
  <c r="K988" i="20" s="1"/>
  <c r="K989" i="20" a="1"/>
  <c r="K989" i="20"/>
  <c r="K990" i="20" a="1"/>
  <c r="K990" i="20" s="1"/>
  <c r="K991" i="20" a="1"/>
  <c r="K991" i="20" s="1"/>
  <c r="K992" i="20" a="1"/>
  <c r="K992" i="20" s="1"/>
  <c r="K993" i="20" a="1"/>
  <c r="K993" i="20" s="1"/>
  <c r="K994" i="20" a="1"/>
  <c r="K994" i="20" s="1"/>
  <c r="K995" i="20" a="1"/>
  <c r="K995" i="20" s="1"/>
  <c r="K996" i="20" a="1"/>
  <c r="K996" i="20" s="1"/>
  <c r="K997" i="20" a="1"/>
  <c r="K997" i="20" s="1"/>
  <c r="K998" i="20" a="1"/>
  <c r="K998" i="20" s="1"/>
  <c r="K999" i="20" a="1"/>
  <c r="K999" i="20" s="1"/>
  <c r="K1000" i="20" a="1"/>
  <c r="K1000" i="20" s="1"/>
  <c r="K1001" i="20" a="1"/>
  <c r="K1001" i="20" s="1"/>
  <c r="K1002" i="20" a="1"/>
  <c r="K1002" i="20" s="1"/>
  <c r="K1003" i="20" a="1"/>
  <c r="K1003" i="20" s="1"/>
  <c r="K1004" i="20" a="1"/>
  <c r="K1004" i="20" s="1"/>
  <c r="K1005" i="20" a="1"/>
  <c r="K1005" i="20" s="1"/>
  <c r="K1006" i="20" a="1"/>
  <c r="K1006" i="20" s="1"/>
  <c r="K1007" i="20" a="1"/>
  <c r="K1007" i="20" s="1"/>
  <c r="K1008" i="20" a="1"/>
  <c r="K1008" i="20" s="1"/>
  <c r="K1009" i="20" a="1"/>
  <c r="K1009" i="20"/>
  <c r="K1010" i="20" a="1"/>
  <c r="K1010" i="20" s="1"/>
  <c r="K1011" i="20" a="1"/>
  <c r="K1011" i="20" s="1"/>
  <c r="K1012" i="20" a="1"/>
  <c r="K1012" i="20" s="1"/>
  <c r="K1013" i="20" a="1"/>
  <c r="K1013" i="20" s="1"/>
  <c r="K1014" i="20" a="1"/>
  <c r="K1014" i="20" s="1"/>
  <c r="K1015" i="20" a="1"/>
  <c r="K1015" i="20"/>
  <c r="K1016" i="20" a="1"/>
  <c r="K1016" i="20" s="1"/>
  <c r="K1017" i="20" a="1"/>
  <c r="K1017" i="20" s="1"/>
  <c r="K1018" i="20" a="1"/>
  <c r="K1018" i="20"/>
  <c r="K1019" i="20" a="1"/>
  <c r="K1019" i="20" s="1"/>
  <c r="K1020" i="20" a="1"/>
  <c r="K1020" i="20" s="1"/>
  <c r="K1021" i="20" a="1"/>
  <c r="K1021" i="20"/>
  <c r="K1022" i="20" a="1"/>
  <c r="K1022" i="20" s="1"/>
  <c r="K1023" i="20" a="1"/>
  <c r="K1023" i="20" s="1"/>
  <c r="K1024" i="20" a="1"/>
  <c r="K1024" i="20" s="1"/>
  <c r="K1025" i="20" a="1"/>
  <c r="K1025" i="20" s="1"/>
  <c r="K1026" i="20" a="1"/>
  <c r="K1026" i="20" s="1"/>
  <c r="K1027" i="20" a="1"/>
  <c r="K1027" i="20"/>
  <c r="K1028" i="20" a="1"/>
  <c r="K1028" i="20" s="1"/>
  <c r="K1029" i="20" a="1"/>
  <c r="K1029" i="20" s="1"/>
  <c r="K1030" i="20" a="1"/>
  <c r="K1030" i="20" s="1"/>
  <c r="K1031" i="20" a="1"/>
  <c r="K1031" i="20" s="1"/>
  <c r="K1032" i="20" a="1"/>
  <c r="K1032" i="20" s="1"/>
  <c r="K1033" i="20" a="1"/>
  <c r="K1033" i="20" s="1"/>
  <c r="K1034" i="20" a="1"/>
  <c r="K1034" i="20" s="1"/>
  <c r="K1035" i="20" a="1"/>
  <c r="K1035" i="20" s="1"/>
  <c r="K1036" i="20" a="1"/>
  <c r="K1036" i="20" s="1"/>
  <c r="K1037" i="20" a="1"/>
  <c r="K1037" i="20" s="1"/>
  <c r="K1038" i="20" a="1"/>
  <c r="K1038" i="20" s="1"/>
  <c r="K1039" i="20" a="1"/>
  <c r="K1039" i="20"/>
  <c r="K1040" i="20" a="1"/>
  <c r="K1040" i="20" s="1"/>
  <c r="K1041" i="20" a="1"/>
  <c r="K1041" i="20" s="1"/>
  <c r="K1042" i="20" a="1"/>
  <c r="K1042" i="20" s="1"/>
  <c r="K1043" i="20" a="1"/>
  <c r="K1043" i="20" s="1"/>
  <c r="K1044" i="20" a="1"/>
  <c r="K1044" i="20" s="1"/>
  <c r="K1045" i="20" a="1"/>
  <c r="K1045" i="20"/>
  <c r="K1046" i="20" a="1"/>
  <c r="K1046" i="20" s="1"/>
  <c r="K1047" i="20" a="1"/>
  <c r="K1047" i="20"/>
  <c r="K1048" i="20" a="1"/>
  <c r="K1048" i="20" s="1"/>
  <c r="K1049" i="20" a="1"/>
  <c r="K1049" i="20" s="1"/>
  <c r="K1050" i="20" a="1"/>
  <c r="K1050" i="20" s="1"/>
  <c r="K1051" i="20" a="1"/>
  <c r="K1051" i="20" s="1"/>
  <c r="K1052" i="20" a="1"/>
  <c r="K1052" i="20" s="1"/>
  <c r="K1053" i="20" a="1"/>
  <c r="K1053" i="20" s="1"/>
  <c r="K1054" i="20" a="1"/>
  <c r="K1054" i="20" s="1"/>
  <c r="K1055" i="20" a="1"/>
  <c r="K1055" i="20" s="1"/>
  <c r="K1056" i="20" a="1"/>
  <c r="K1056" i="20" s="1"/>
  <c r="K1057" i="20" a="1"/>
  <c r="K1057" i="20"/>
  <c r="K1058" i="20" a="1"/>
  <c r="K1058" i="20" s="1"/>
  <c r="K1059" i="20" a="1"/>
  <c r="K1059" i="20" s="1"/>
  <c r="K1060" i="20" a="1"/>
  <c r="K1060" i="20" s="1"/>
  <c r="K1061" i="20" a="1"/>
  <c r="K1061" i="20"/>
  <c r="K1062" i="20" a="1"/>
  <c r="K1062" i="20"/>
  <c r="K1063" i="20" a="1"/>
  <c r="K1063" i="20" s="1"/>
  <c r="K1064" i="20" a="1"/>
  <c r="K1064" i="20" s="1"/>
  <c r="K1065" i="20" a="1"/>
  <c r="K1065" i="20" s="1"/>
  <c r="K1066" i="20" a="1"/>
  <c r="K1066" i="20"/>
  <c r="K1067" i="20" a="1"/>
  <c r="K1067" i="20" s="1"/>
  <c r="K1068" i="20" a="1"/>
  <c r="K1068" i="20" s="1"/>
  <c r="K1069" i="20" a="1"/>
  <c r="K1069" i="20" s="1"/>
  <c r="K1070" i="20" a="1"/>
  <c r="K1070" i="20" s="1"/>
  <c r="K1071" i="20" a="1"/>
  <c r="K1071" i="20" s="1"/>
  <c r="K1072" i="20" a="1"/>
  <c r="K1072" i="20"/>
  <c r="K1073" i="20" a="1"/>
  <c r="K1073" i="20" s="1"/>
  <c r="K1074" i="20" a="1"/>
  <c r="K1074" i="20" s="1"/>
  <c r="K1075" i="20" a="1"/>
  <c r="K1075" i="20" s="1"/>
  <c r="K1076" i="20" a="1"/>
  <c r="K1076" i="20" s="1"/>
  <c r="K1077" i="20" a="1"/>
  <c r="K1077" i="20"/>
  <c r="K1078" i="20" a="1"/>
  <c r="K1078" i="20" s="1"/>
  <c r="K1079" i="20" a="1"/>
  <c r="K1079" i="20" s="1"/>
  <c r="K1080" i="20" a="1"/>
  <c r="K1080" i="20" s="1"/>
  <c r="K1081" i="20" a="1"/>
  <c r="K1081" i="20"/>
  <c r="K1082" i="20" a="1"/>
  <c r="K1082" i="20"/>
  <c r="K1083" i="20" a="1"/>
  <c r="K1083" i="20" s="1"/>
  <c r="K1084" i="20" a="1"/>
  <c r="K1084" i="20"/>
  <c r="K1085" i="20" a="1"/>
  <c r="K1085" i="20"/>
  <c r="K1086" i="20" a="1"/>
  <c r="K1086" i="20" s="1"/>
  <c r="K1087" i="20" a="1"/>
  <c r="K1087" i="20" s="1"/>
  <c r="K1088" i="20" a="1"/>
  <c r="K1088" i="20" s="1"/>
  <c r="K1089" i="20" a="1"/>
  <c r="K1089" i="20" s="1"/>
  <c r="K1090" i="20" a="1"/>
  <c r="K1090" i="20" s="1"/>
  <c r="K1091" i="20" a="1"/>
  <c r="K1091" i="20" s="1"/>
  <c r="K1092" i="20" a="1"/>
  <c r="K1092" i="20" s="1"/>
  <c r="K1093" i="20" a="1"/>
  <c r="K1093" i="20"/>
  <c r="K1094" i="20" a="1"/>
  <c r="K1094" i="20" s="1"/>
  <c r="K1095" i="20" a="1"/>
  <c r="K1095" i="20" s="1"/>
  <c r="K1096" i="20" a="1"/>
  <c r="K1096" i="20" s="1"/>
  <c r="K1097" i="20" a="1"/>
  <c r="K1097" i="20"/>
  <c r="K1098" i="20" a="1"/>
  <c r="K1098" i="20"/>
  <c r="K1099" i="20" a="1"/>
  <c r="K1099" i="20" s="1"/>
  <c r="K1100" i="20" a="1"/>
  <c r="K1100" i="20"/>
  <c r="K1101" i="20" a="1"/>
  <c r="K1101" i="20" s="1"/>
  <c r="K1102" i="20" a="1"/>
  <c r="K1102" i="20" s="1"/>
  <c r="K1103" i="20" a="1"/>
  <c r="K1103" i="20" s="1"/>
  <c r="K1104" i="20" a="1"/>
  <c r="K1104" i="20" s="1"/>
  <c r="K1105" i="20" a="1"/>
  <c r="K1105" i="20"/>
  <c r="K1106" i="20" a="1"/>
  <c r="K1106" i="20" s="1"/>
  <c r="K1107" i="20" a="1"/>
  <c r="K1107" i="20" s="1"/>
  <c r="K1108" i="20" a="1"/>
  <c r="K1108" i="20" s="1"/>
  <c r="K1109" i="20" a="1"/>
  <c r="K1109" i="20" s="1"/>
  <c r="K1110" i="20" a="1"/>
  <c r="K1110" i="20" s="1"/>
  <c r="K1111" i="20" a="1"/>
  <c r="K1111" i="20" s="1"/>
  <c r="K1112" i="20" a="1"/>
  <c r="K1112" i="20" s="1"/>
  <c r="K1113" i="20" a="1"/>
  <c r="K1113" i="20"/>
  <c r="K1114" i="20" a="1"/>
  <c r="K1114" i="20" s="1"/>
  <c r="K1115" i="20" a="1"/>
  <c r="K1115" i="20" s="1"/>
  <c r="K1116" i="20" a="1"/>
  <c r="K1116" i="20" s="1"/>
  <c r="K1117" i="20" a="1"/>
  <c r="K1117" i="20" s="1"/>
  <c r="K1118" i="20" a="1"/>
  <c r="K1118" i="20"/>
  <c r="K1119" i="20" a="1"/>
  <c r="K1119" i="20" s="1"/>
  <c r="K1120" i="20" a="1"/>
  <c r="K1120" i="20"/>
  <c r="K1121" i="20" a="1"/>
  <c r="K1121" i="20"/>
  <c r="K1122" i="20" a="1"/>
  <c r="K1122" i="20" s="1"/>
  <c r="K1123" i="20" a="1"/>
  <c r="K1123" i="20" s="1"/>
  <c r="K1124" i="20" a="1"/>
  <c r="K1124" i="20" s="1"/>
  <c r="K1125" i="20" a="1"/>
  <c r="K1125" i="20"/>
  <c r="K1126" i="20" a="1"/>
  <c r="K1126" i="20" s="1"/>
  <c r="K1127" i="20" a="1"/>
  <c r="K1127" i="20" s="1"/>
  <c r="K1128" i="20" a="1"/>
  <c r="K1128" i="20" s="1"/>
  <c r="K1129" i="20" a="1"/>
  <c r="K1129" i="20"/>
  <c r="K1130" i="20" a="1"/>
  <c r="K1130" i="20" s="1"/>
  <c r="K1131" i="20" a="1"/>
  <c r="K1131" i="20" s="1"/>
  <c r="K1132" i="20" a="1"/>
  <c r="K1132" i="20" s="1"/>
  <c r="K1133" i="20" a="1"/>
  <c r="K1133" i="20" s="1"/>
  <c r="K1134" i="20" a="1"/>
  <c r="K1134" i="20" s="1"/>
  <c r="K1135" i="20" a="1"/>
  <c r="K1135" i="20" s="1"/>
  <c r="K1136" i="20" a="1"/>
  <c r="K1136" i="20"/>
  <c r="K1137" i="20" a="1"/>
  <c r="K1137" i="20" s="1"/>
  <c r="K1138" i="20" a="1"/>
  <c r="K1138" i="20"/>
  <c r="K1139" i="20" a="1"/>
  <c r="K1139" i="20" s="1"/>
  <c r="K1140" i="20" a="1"/>
  <c r="K1140" i="20" s="1"/>
  <c r="K1141" i="20" a="1"/>
  <c r="K1141" i="20" s="1"/>
  <c r="K1142" i="20" a="1"/>
  <c r="K1142" i="20" s="1"/>
  <c r="K1143" i="20" a="1"/>
  <c r="K1143" i="20" s="1"/>
  <c r="K1144" i="20" a="1"/>
  <c r="K1144" i="20"/>
  <c r="K1145" i="20" a="1"/>
  <c r="K1145" i="20" s="1"/>
  <c r="K1146" i="20" a="1"/>
  <c r="K1146" i="20" s="1"/>
  <c r="K1147" i="20" a="1"/>
  <c r="K1147" i="20" s="1"/>
  <c r="K1148" i="20" a="1"/>
  <c r="K1148" i="20"/>
  <c r="K1149" i="20" a="1"/>
  <c r="K1149" i="20" s="1"/>
  <c r="K1150" i="20" a="1"/>
  <c r="K1150" i="20" s="1"/>
  <c r="K1151" i="20" a="1"/>
  <c r="K1151" i="20" s="1"/>
  <c r="K1152" i="20" a="1"/>
  <c r="K1152" i="20" s="1"/>
  <c r="K1153" i="20" a="1"/>
  <c r="K1153" i="20"/>
  <c r="K1154" i="20" a="1"/>
  <c r="K1154" i="20" s="1"/>
  <c r="K1155" i="20" a="1"/>
  <c r="K1155" i="20" s="1"/>
  <c r="K1156" i="20" a="1"/>
  <c r="K1156" i="20" s="1"/>
  <c r="K1157" i="20" a="1"/>
  <c r="K1157" i="20"/>
  <c r="K1158" i="20" a="1"/>
  <c r="K1158" i="20" s="1"/>
  <c r="K1159" i="20" a="1"/>
  <c r="K1159" i="20" s="1"/>
  <c r="K1160" i="20" a="1"/>
  <c r="K1160" i="20" s="1"/>
  <c r="K1161" i="20" a="1"/>
  <c r="K1161" i="20" s="1"/>
  <c r="K1162" i="20" a="1"/>
  <c r="K1162" i="20" s="1"/>
  <c r="K1163" i="20" a="1"/>
  <c r="K1163" i="20" s="1"/>
  <c r="K1164" i="20" a="1"/>
  <c r="K1164" i="20" s="1"/>
  <c r="K1165" i="20" a="1"/>
  <c r="K1165" i="20"/>
  <c r="K1166" i="20" a="1"/>
  <c r="K1166" i="20"/>
  <c r="K1167" i="20" a="1"/>
  <c r="K1167" i="20" s="1"/>
  <c r="K1168" i="20" a="1"/>
  <c r="K1168" i="20"/>
  <c r="K1169" i="20" a="1"/>
  <c r="K1169" i="20" s="1"/>
  <c r="K1170" i="20" a="1"/>
  <c r="K1170" i="20" s="1"/>
  <c r="K1171" i="20" a="1"/>
  <c r="K1171" i="20" s="1"/>
  <c r="K1172" i="20" a="1"/>
  <c r="K1172" i="20" s="1"/>
  <c r="K1173" i="20" a="1"/>
  <c r="K1173" i="20" s="1"/>
  <c r="K1174" i="20" a="1"/>
  <c r="K1174" i="20"/>
  <c r="K1175" i="20" a="1"/>
  <c r="K1175" i="20" s="1"/>
  <c r="K1176" i="20" a="1"/>
  <c r="K1176" i="20"/>
  <c r="K1177" i="20" a="1"/>
  <c r="K1177" i="20"/>
  <c r="K1178" i="20" a="1"/>
  <c r="K1178" i="20" s="1"/>
  <c r="K1179" i="20" a="1"/>
  <c r="K1179" i="20" s="1"/>
  <c r="K1180" i="20" a="1"/>
  <c r="K1180" i="20" s="1"/>
  <c r="K1181" i="20" a="1"/>
  <c r="K1181" i="20" s="1"/>
  <c r="K1182" i="20" a="1"/>
  <c r="K1182" i="20"/>
  <c r="K1183" i="20" a="1"/>
  <c r="K1183" i="20" s="1"/>
  <c r="K1184" i="20" a="1"/>
  <c r="K1184" i="20" s="1"/>
  <c r="K1185" i="20" a="1"/>
  <c r="K1185" i="20"/>
  <c r="K1186" i="20" a="1"/>
  <c r="K1186" i="20"/>
  <c r="K1187" i="20" a="1"/>
  <c r="K1187" i="20" s="1"/>
  <c r="K1188" i="20" a="1"/>
  <c r="K1188" i="20"/>
  <c r="K1189" i="20" a="1"/>
  <c r="K1189" i="20" s="1"/>
  <c r="K1190" i="20" a="1"/>
  <c r="K1190" i="20" s="1"/>
  <c r="K1191" i="20" a="1"/>
  <c r="K1191" i="20" s="1"/>
  <c r="K1192" i="20" a="1"/>
  <c r="K1192" i="20" s="1"/>
  <c r="K1193" i="20" a="1"/>
  <c r="K1193" i="20" s="1"/>
  <c r="K1194" i="20" a="1"/>
  <c r="K1194" i="20"/>
  <c r="K1195" i="20" a="1"/>
  <c r="K1195" i="20" s="1"/>
  <c r="K1196" i="20" a="1"/>
  <c r="K1196" i="20"/>
  <c r="K1197" i="20" a="1"/>
  <c r="K1197" i="20"/>
  <c r="K1198" i="20" a="1"/>
  <c r="K1198" i="20"/>
  <c r="K1199" i="20" a="1"/>
  <c r="K1199" i="20" s="1"/>
  <c r="K1200" i="20" a="1"/>
  <c r="K1200" i="20" s="1"/>
  <c r="K1201" i="20" a="1"/>
  <c r="K1201" i="20" s="1"/>
  <c r="K1202" i="20" a="1"/>
  <c r="K1202" i="20" s="1"/>
  <c r="K1203" i="20" a="1"/>
  <c r="K1203" i="20" s="1"/>
  <c r="K1204" i="20" a="1"/>
  <c r="K1204" i="20" s="1"/>
  <c r="K1205" i="20" a="1"/>
  <c r="K1205" i="20"/>
  <c r="K1206" i="20" a="1"/>
  <c r="K1206" i="20" s="1"/>
  <c r="K1207" i="20" a="1"/>
  <c r="K1207" i="20" s="1"/>
  <c r="K1208" i="20" a="1"/>
  <c r="K1208" i="20"/>
  <c r="K1209" i="20" a="1"/>
  <c r="K1209" i="20"/>
  <c r="K1210" i="20" a="1"/>
  <c r="K1210" i="20" s="1"/>
  <c r="K1211" i="20" a="1"/>
  <c r="K1211" i="20" s="1"/>
  <c r="K1212" i="20" a="1"/>
  <c r="K1212" i="20"/>
  <c r="K1213" i="20" a="1"/>
  <c r="K1213" i="20" s="1"/>
  <c r="K1214" i="20" a="1"/>
  <c r="K1214" i="20"/>
  <c r="K1215" i="20" a="1"/>
  <c r="K1215" i="20" s="1"/>
  <c r="K1216" i="20" a="1"/>
  <c r="K1216" i="20" s="1"/>
  <c r="K1217" i="20" a="1"/>
  <c r="K1217" i="20" s="1"/>
  <c r="K1218" i="20" a="1"/>
  <c r="K1218" i="20" s="1"/>
  <c r="K1219" i="20" a="1"/>
  <c r="K1219" i="20" s="1"/>
  <c r="K1220" i="20" a="1"/>
  <c r="K1220" i="20"/>
  <c r="K1221" i="20" a="1"/>
  <c r="K1221" i="20" s="1"/>
  <c r="K1222" i="20" a="1"/>
  <c r="K1222" i="20" s="1"/>
  <c r="K1223" i="20" a="1"/>
  <c r="K1223" i="20" s="1"/>
  <c r="K1224" i="20" a="1"/>
  <c r="K1224" i="20" s="1"/>
  <c r="K1225" i="20" a="1"/>
  <c r="K1225" i="20" s="1"/>
  <c r="K1226" i="20" a="1"/>
  <c r="K1226" i="20"/>
  <c r="K1227" i="20" a="1"/>
  <c r="K1227" i="20" s="1"/>
  <c r="K1228" i="20" a="1"/>
  <c r="K1228" i="20" s="1"/>
  <c r="K1229" i="20" a="1"/>
  <c r="K1229" i="20" s="1"/>
  <c r="K1230" i="20" a="1"/>
  <c r="K1230" i="20"/>
  <c r="K1231" i="20" a="1"/>
  <c r="K1231" i="20" s="1"/>
  <c r="K1232" i="20" a="1"/>
  <c r="K1232" i="20" s="1"/>
  <c r="K1233" i="20" a="1"/>
  <c r="K1233" i="20" s="1"/>
  <c r="K1234" i="20" a="1"/>
  <c r="K1234" i="20" s="1"/>
  <c r="K1235" i="20" a="1"/>
  <c r="K1235" i="20" s="1"/>
  <c r="K1236" i="20" a="1"/>
  <c r="K1236" i="20" s="1"/>
  <c r="K1237" i="20" a="1"/>
  <c r="K1237" i="20"/>
  <c r="K1238" i="20" a="1"/>
  <c r="K1238" i="20" s="1"/>
  <c r="K1239" i="20" a="1"/>
  <c r="K1239" i="20" s="1"/>
  <c r="K1240" i="20" a="1"/>
  <c r="K1240" i="20" s="1"/>
  <c r="K1241" i="20" a="1"/>
  <c r="K1241" i="20"/>
  <c r="K1242" i="20" a="1"/>
  <c r="K1242" i="20" s="1"/>
  <c r="K1243" i="20" a="1"/>
  <c r="K1243" i="20" s="1"/>
  <c r="K1244" i="20" a="1"/>
  <c r="K1244" i="20" s="1"/>
  <c r="K1245" i="20" a="1"/>
  <c r="K1245" i="20" s="1"/>
  <c r="K1246" i="20" a="1"/>
  <c r="K1246" i="20"/>
  <c r="K1247" i="20" a="1"/>
  <c r="K1247" i="20" s="1"/>
  <c r="K1248" i="20" a="1"/>
  <c r="K1248" i="20" s="1"/>
  <c r="K1249" i="20" a="1"/>
  <c r="K1249" i="20" s="1"/>
  <c r="K1250" i="20" a="1"/>
  <c r="K1250" i="20"/>
  <c r="K1251" i="20" a="1"/>
  <c r="K1251" i="20" s="1"/>
  <c r="K1252" i="20" a="1"/>
  <c r="K1252" i="20"/>
  <c r="K1253" i="20" a="1"/>
  <c r="K1253" i="20"/>
  <c r="K1254" i="20" a="1"/>
  <c r="K1254" i="20" s="1"/>
  <c r="K1255" i="20" a="1"/>
  <c r="K1255" i="20" s="1"/>
  <c r="K1256" i="20" a="1"/>
  <c r="K1256" i="20" s="1"/>
  <c r="K1257" i="20" a="1"/>
  <c r="K1257" i="20" s="1"/>
  <c r="K1258" i="20" a="1"/>
  <c r="K1258" i="20"/>
  <c r="K1259" i="20" a="1"/>
  <c r="K1259" i="20" s="1"/>
  <c r="K1260" i="20" a="1"/>
  <c r="K1260" i="20" s="1"/>
  <c r="K1261" i="20" a="1"/>
  <c r="K1261" i="20"/>
  <c r="K1262" i="20" a="1"/>
  <c r="K1262" i="20"/>
  <c r="K1263" i="20" a="1"/>
  <c r="K1263" i="20" s="1"/>
  <c r="K1264" i="20" a="1"/>
  <c r="K1264" i="20"/>
  <c r="K1265" i="20" a="1"/>
  <c r="K1265" i="20" s="1"/>
  <c r="K1266" i="20" a="1"/>
  <c r="K1266" i="20" s="1"/>
  <c r="K1267" i="20" a="1"/>
  <c r="K1267" i="20" s="1"/>
  <c r="K1268" i="20" a="1"/>
  <c r="K1268" i="20" s="1"/>
  <c r="K1269" i="20" a="1"/>
  <c r="K1269" i="20"/>
  <c r="K1270" i="20" a="1"/>
  <c r="K1270" i="20"/>
  <c r="K1271" i="20" a="1"/>
  <c r="K1271" i="20" s="1"/>
  <c r="K1272" i="20" a="1"/>
  <c r="K1272" i="20"/>
  <c r="K1273" i="20" a="1"/>
  <c r="K1273" i="20"/>
  <c r="K1274" i="20" a="1"/>
  <c r="K1274" i="20" s="1"/>
  <c r="K1275" i="20" a="1"/>
  <c r="K1275" i="20" s="1"/>
  <c r="K1276" i="20" a="1"/>
  <c r="K1276" i="20" s="1"/>
  <c r="K1277" i="20" a="1"/>
  <c r="K1277" i="20" s="1"/>
  <c r="K1278" i="20" a="1"/>
  <c r="K1278" i="20" s="1"/>
  <c r="K1279" i="20" a="1"/>
  <c r="K1279" i="20" s="1"/>
  <c r="K1280" i="20" a="1"/>
  <c r="K1280" i="20" s="1"/>
  <c r="K1281" i="20" a="1"/>
  <c r="K1281" i="20"/>
  <c r="K1282" i="20" a="1"/>
  <c r="K1282" i="20" s="1"/>
  <c r="K1283" i="20" a="1"/>
  <c r="K1283" i="20" s="1"/>
  <c r="K1284" i="20" a="1"/>
  <c r="K1284" i="20"/>
  <c r="K1285" i="20" a="1"/>
  <c r="K1285" i="20"/>
  <c r="K1286" i="20" a="1"/>
  <c r="K1286" i="20" s="1"/>
  <c r="K1287" i="20" a="1"/>
  <c r="K1287" i="20" s="1"/>
  <c r="K1288" i="20" a="1"/>
  <c r="K1288" i="20" s="1"/>
  <c r="K1289" i="20" a="1"/>
  <c r="K1289" i="20" s="1"/>
  <c r="K1290" i="20" a="1"/>
  <c r="K1290" i="20"/>
  <c r="K1291" i="20" a="1"/>
  <c r="K1291" i="20" s="1"/>
  <c r="K1292" i="20" a="1"/>
  <c r="K1292" i="20"/>
  <c r="K1293" i="20" a="1"/>
  <c r="K1293" i="20" s="1"/>
  <c r="K1294" i="20" a="1"/>
  <c r="K1294" i="20" s="1"/>
  <c r="K1295" i="20" a="1"/>
  <c r="K1295" i="20" s="1"/>
  <c r="K1296" i="20" a="1"/>
  <c r="K1296" i="20"/>
  <c r="K1297" i="20" a="1"/>
  <c r="K1297" i="20" s="1"/>
  <c r="K1298" i="20" a="1"/>
  <c r="K1298" i="20" s="1"/>
  <c r="K1299" i="20" a="1"/>
  <c r="K1299" i="20" s="1"/>
  <c r="K1300" i="20" a="1"/>
  <c r="K1300" i="20" s="1"/>
  <c r="K1301" i="20" a="1"/>
  <c r="K1301" i="20"/>
  <c r="K1302" i="20" a="1"/>
  <c r="K1302" i="20"/>
  <c r="K1303" i="20" a="1"/>
  <c r="K1303" i="20" s="1"/>
  <c r="K1304" i="20" a="1"/>
  <c r="K1304" i="20" s="1"/>
  <c r="K1305" i="20" a="1"/>
  <c r="K1305" i="20" s="1"/>
  <c r="K1306" i="20" a="1"/>
  <c r="K1306" i="20" s="1"/>
  <c r="K1307" i="20" a="1"/>
  <c r="K1307" i="20" s="1"/>
  <c r="K1308" i="20" a="1"/>
  <c r="K1308" i="20" s="1"/>
  <c r="K1309" i="20" a="1"/>
  <c r="K1309" i="20" s="1"/>
  <c r="K1310" i="20" a="1"/>
  <c r="K1310" i="20" s="1"/>
  <c r="K1311" i="20" a="1"/>
  <c r="K1311" i="20" s="1"/>
  <c r="K1312" i="20" a="1"/>
  <c r="K1312" i="20" s="1"/>
  <c r="K1313" i="20" a="1"/>
  <c r="K1313" i="20"/>
  <c r="K1314" i="20" a="1"/>
  <c r="K1314" i="20"/>
  <c r="K1315" i="20" a="1"/>
  <c r="K1315" i="20" s="1"/>
  <c r="K1316" i="20" a="1"/>
  <c r="K1316" i="20"/>
  <c r="K1317" i="20" a="1"/>
  <c r="K1317" i="20" s="1"/>
  <c r="K1318" i="20" a="1"/>
  <c r="K1318" i="20" s="1"/>
  <c r="K1319" i="20" a="1"/>
  <c r="K1319" i="20" s="1"/>
  <c r="K1320" i="20" a="1"/>
  <c r="K1320" i="20" s="1"/>
  <c r="K1321" i="20" a="1"/>
  <c r="K1321" i="20" s="1"/>
  <c r="K1322" i="20" a="1"/>
  <c r="K1322" i="20" s="1"/>
  <c r="K1323" i="20" a="1"/>
  <c r="K1323" i="20" s="1"/>
  <c r="K1324" i="20" a="1"/>
  <c r="K1324" i="20"/>
  <c r="K1325" i="20" a="1"/>
  <c r="K1325" i="20"/>
  <c r="K1326" i="20" a="1"/>
  <c r="K1326" i="20" s="1"/>
  <c r="K1327" i="20" a="1"/>
  <c r="K1327" i="20" s="1"/>
  <c r="K1328" i="20" a="1"/>
  <c r="K1328" i="20"/>
  <c r="K1329" i="20" a="1"/>
  <c r="K1329" i="20" s="1"/>
  <c r="K1330" i="20" a="1"/>
  <c r="K1330" i="20" s="1"/>
  <c r="K1331" i="20" a="1"/>
  <c r="K1331" i="20" s="1"/>
  <c r="K1332" i="20" a="1"/>
  <c r="K1332" i="20" s="1"/>
  <c r="K1333" i="20" a="1"/>
  <c r="K1333" i="20" s="1"/>
  <c r="K1334" i="20" a="1"/>
  <c r="K1334" i="20"/>
  <c r="K1335" i="20" a="1"/>
  <c r="K1335" i="20" s="1"/>
  <c r="K1336" i="20" a="1"/>
  <c r="K1336" i="20"/>
  <c r="K1337" i="20" a="1"/>
  <c r="K1337" i="20"/>
  <c r="K1338" i="20" a="1"/>
  <c r="K1338" i="20" s="1"/>
  <c r="K1339" i="20" a="1"/>
  <c r="K1339" i="20" s="1"/>
  <c r="K1340" i="20" a="1"/>
  <c r="K1340" i="20" s="1"/>
  <c r="K1341" i="20" a="1"/>
  <c r="K1341" i="20" s="1"/>
  <c r="K1342" i="20" a="1"/>
  <c r="K1342" i="20"/>
  <c r="K1343" i="20" a="1"/>
  <c r="K1343" i="20" s="1"/>
  <c r="K1344" i="20" a="1"/>
  <c r="K1344" i="20" s="1"/>
  <c r="K1345" i="20" a="1"/>
  <c r="K1345" i="20" s="1"/>
  <c r="K1346" i="20" a="1"/>
  <c r="K1346" i="20" s="1"/>
  <c r="K1347" i="20" a="1"/>
  <c r="K1347" i="20" s="1"/>
  <c r="K1348" i="20" a="1"/>
  <c r="K1348" i="20"/>
  <c r="K1349" i="20" a="1"/>
  <c r="K1349" i="20" s="1"/>
  <c r="K1350" i="20" a="1"/>
  <c r="K1350" i="20" s="1"/>
  <c r="K1351" i="20" a="1"/>
  <c r="K1351" i="20" s="1"/>
  <c r="K1352" i="20" a="1"/>
  <c r="K1352" i="20" s="1"/>
  <c r="K1353" i="20" a="1"/>
  <c r="K1353" i="20" s="1"/>
  <c r="K1354" i="20" a="1"/>
  <c r="K1354" i="20"/>
  <c r="K1355" i="20" a="1"/>
  <c r="K1355" i="20" s="1"/>
  <c r="K1356" i="20" a="1"/>
  <c r="K1356" i="20" s="1"/>
  <c r="K1357" i="20" a="1"/>
  <c r="K1357" i="20" s="1"/>
  <c r="K1358" i="20" a="1"/>
  <c r="K1358" i="20" s="1"/>
  <c r="K1359" i="20" a="1"/>
  <c r="K1359" i="20" s="1"/>
  <c r="K1360" i="20" a="1"/>
  <c r="K1360" i="20"/>
  <c r="K1361" i="20" a="1"/>
  <c r="K1361" i="20" s="1"/>
  <c r="K1362" i="20" a="1"/>
  <c r="K1362" i="20" s="1"/>
  <c r="K1363" i="20" a="1"/>
  <c r="K1363" i="20" s="1"/>
  <c r="K1364" i="20" a="1"/>
  <c r="K1364" i="20" s="1"/>
  <c r="K1365" i="20" a="1"/>
  <c r="K1365" i="20"/>
  <c r="K1366" i="20" a="1"/>
  <c r="K1366" i="20"/>
  <c r="K1367" i="20" a="1"/>
  <c r="K1367" i="20" s="1"/>
  <c r="K1368" i="20" a="1"/>
  <c r="K1368" i="20" s="1"/>
  <c r="K1369" i="20" a="1"/>
  <c r="K1369" i="20" s="1"/>
  <c r="K1370" i="20" a="1"/>
  <c r="K1370" i="20" s="1"/>
  <c r="K1371" i="20" a="1"/>
  <c r="K1371" i="20" s="1"/>
  <c r="K1372" i="20" a="1"/>
  <c r="K1372" i="20" s="1"/>
  <c r="K1373" i="20" a="1"/>
  <c r="K1373" i="20" s="1"/>
  <c r="K1374" i="20" a="1"/>
  <c r="K1374" i="20" s="1"/>
  <c r="K1375" i="20" a="1"/>
  <c r="K1375" i="20" s="1"/>
  <c r="K1376" i="20" a="1"/>
  <c r="K1376" i="20" s="1"/>
  <c r="K1377" i="20" a="1"/>
  <c r="K1377" i="20"/>
  <c r="K1378" i="20" a="1"/>
  <c r="K1378" i="20"/>
  <c r="K1379" i="20" a="1"/>
  <c r="K1379" i="20" s="1"/>
  <c r="K1380" i="20" a="1"/>
  <c r="K1380" i="20" s="1"/>
  <c r="K1381" i="20" a="1"/>
  <c r="K1381" i="20" s="1"/>
  <c r="K1382" i="20" a="1"/>
  <c r="K1382" i="20" s="1"/>
  <c r="K1383" i="20" a="1"/>
  <c r="K1383" i="20" s="1"/>
  <c r="K1384" i="20" a="1"/>
  <c r="K1384" i="20" s="1"/>
  <c r="K1385" i="20" a="1"/>
  <c r="K1385" i="20" s="1"/>
  <c r="K1386" i="20" a="1"/>
  <c r="K1386" i="20" s="1"/>
  <c r="K1387" i="20" a="1"/>
  <c r="K1387" i="20" s="1"/>
  <c r="K1388" i="20" a="1"/>
  <c r="K1388" i="20" s="1"/>
  <c r="K1389" i="20" a="1"/>
  <c r="K1389" i="20" s="1"/>
  <c r="K1390" i="20" a="1"/>
  <c r="K1390" i="20" s="1"/>
  <c r="K1391" i="20" a="1"/>
  <c r="K1391" i="20" s="1"/>
  <c r="K1392" i="20" a="1"/>
  <c r="K1392" i="20" s="1"/>
  <c r="K1393" i="20" a="1"/>
  <c r="K1393" i="20" s="1"/>
  <c r="K1394" i="20" a="1"/>
  <c r="K1394" i="20" s="1"/>
  <c r="K1395" i="20" a="1"/>
  <c r="K1395" i="20" s="1"/>
  <c r="K1396" i="20" a="1"/>
  <c r="K1396" i="20" s="1"/>
  <c r="K1397" i="20" a="1"/>
  <c r="K1397" i="20" s="1"/>
  <c r="K1398" i="20" a="1"/>
  <c r="K1398" i="20" s="1"/>
  <c r="K1399" i="20" a="1"/>
  <c r="K1399" i="20" s="1"/>
  <c r="K1400" i="20" a="1"/>
  <c r="K1400" i="20"/>
  <c r="K1401" i="20" a="1"/>
  <c r="K1401" i="20"/>
  <c r="K1402" i="20" a="1"/>
  <c r="K1402" i="20" s="1"/>
  <c r="K1403" i="20" a="1"/>
  <c r="K1403" i="20" s="1"/>
  <c r="K1404" i="20" a="1"/>
  <c r="K1404" i="20" s="1"/>
  <c r="K1405" i="20" a="1"/>
  <c r="K1405" i="20" s="1"/>
  <c r="K1406" i="20" a="1"/>
  <c r="K1406" i="20"/>
  <c r="K1407" i="20" a="1"/>
  <c r="K1407" i="20" s="1"/>
  <c r="K1408" i="20" a="1"/>
  <c r="K1408" i="20" s="1"/>
  <c r="K1409" i="20" a="1"/>
  <c r="K1409" i="20" s="1"/>
  <c r="K1410" i="20" a="1"/>
  <c r="K1410" i="20" s="1"/>
  <c r="K1411" i="20" a="1"/>
  <c r="K1411" i="20" s="1"/>
  <c r="K1412" i="20" a="1"/>
  <c r="K1412" i="20"/>
  <c r="K1413" i="20" a="1"/>
  <c r="K1413" i="20" s="1"/>
  <c r="K1414" i="20" a="1"/>
  <c r="K1414" i="20" s="1"/>
  <c r="K1415" i="20" a="1"/>
  <c r="K1415" i="20" s="1"/>
  <c r="K1416" i="20" a="1"/>
  <c r="K1416" i="20" s="1"/>
  <c r="K1417" i="20" a="1"/>
  <c r="K1417" i="20"/>
  <c r="K1418" i="20" a="1"/>
  <c r="K1418" i="20"/>
  <c r="K1419" i="20" a="1"/>
  <c r="K1419" i="20" s="1"/>
  <c r="K1420" i="20" a="1"/>
  <c r="K1420" i="20" s="1"/>
  <c r="K1421" i="20" a="1"/>
  <c r="K1421" i="20" s="1"/>
  <c r="K1422" i="20" a="1"/>
  <c r="K1422" i="20" s="1"/>
  <c r="K1423" i="20" a="1"/>
  <c r="K1423" i="20" s="1"/>
  <c r="K1424" i="20" a="1"/>
  <c r="K1424" i="20" s="1"/>
  <c r="K1425" i="20" a="1"/>
  <c r="K1425" i="20" s="1"/>
  <c r="K1426" i="20" a="1"/>
  <c r="K1426" i="20"/>
  <c r="K1427" i="20" a="1"/>
  <c r="K1427" i="20" s="1"/>
  <c r="K1428" i="20" a="1"/>
  <c r="K1428" i="20" s="1"/>
  <c r="K1429" i="20" a="1"/>
  <c r="K1429" i="20"/>
  <c r="K1430" i="20" a="1"/>
  <c r="K1430" i="20" s="1"/>
  <c r="K1431" i="20" a="1"/>
  <c r="K1431" i="20" s="1"/>
  <c r="K1432" i="20" a="1"/>
  <c r="K1432" i="20" s="1"/>
  <c r="K1433" i="20" a="1"/>
  <c r="K1433" i="20" s="1"/>
  <c r="K1434" i="20" a="1"/>
  <c r="K1434" i="20" s="1"/>
  <c r="K1435" i="20" a="1"/>
  <c r="K1435" i="20" s="1"/>
  <c r="K1436" i="20" a="1"/>
  <c r="K1436" i="20" s="1"/>
  <c r="K1437" i="20" a="1"/>
  <c r="K1437" i="20" s="1"/>
  <c r="K1438" i="20" a="1"/>
  <c r="K1438" i="20" s="1"/>
  <c r="K1439" i="20" a="1"/>
  <c r="K1439" i="20" s="1"/>
  <c r="K1440" i="20" a="1"/>
  <c r="K1440" i="20"/>
  <c r="K1441" i="20" a="1"/>
  <c r="K1441" i="20" s="1"/>
  <c r="K1442" i="20" a="1"/>
  <c r="K1442" i="20"/>
  <c r="K1443" i="20" a="1"/>
  <c r="K1443" i="20" s="1"/>
  <c r="K1444" i="20" a="1"/>
  <c r="K1444" i="20" s="1"/>
  <c r="K1445" i="20" a="1"/>
  <c r="K1445" i="20" s="1"/>
  <c r="K1446" i="20" a="1"/>
  <c r="K1446" i="20" s="1"/>
  <c r="K1447" i="20" a="1"/>
  <c r="K1447" i="20" s="1"/>
  <c r="K1448" i="20" a="1"/>
  <c r="K1448" i="20" s="1"/>
  <c r="K1449" i="20" a="1"/>
  <c r="K1449" i="20" s="1"/>
  <c r="K1450" i="20" a="1"/>
  <c r="K1450" i="20" s="1"/>
  <c r="K1451" i="20" a="1"/>
  <c r="K1451" i="20" s="1"/>
  <c r="K1452" i="20" a="1"/>
  <c r="K1452" i="20" s="1"/>
  <c r="K1453" i="20" a="1"/>
  <c r="K1453" i="20"/>
  <c r="K1454" i="20" a="1"/>
  <c r="K1454" i="20" s="1"/>
  <c r="K1455" i="20" a="1"/>
  <c r="K1455" i="20" s="1"/>
  <c r="K1456" i="20" a="1"/>
  <c r="K1456" i="20"/>
  <c r="K1457" i="20" a="1"/>
  <c r="K1457" i="20" s="1"/>
  <c r="K1458" i="20" a="1"/>
  <c r="K1458" i="20" s="1"/>
  <c r="K1459" i="20" a="1"/>
  <c r="K1459" i="20" s="1"/>
  <c r="K1460" i="20" a="1"/>
  <c r="K1460" i="20" s="1"/>
  <c r="K1461" i="20" a="1"/>
  <c r="K1461" i="20" s="1"/>
  <c r="K1462" i="20" a="1"/>
  <c r="K1462" i="20" s="1"/>
  <c r="K1463" i="20" a="1"/>
  <c r="K1463" i="20" s="1"/>
  <c r="K1464" i="20" a="1"/>
  <c r="K1464" i="20"/>
  <c r="K1465" i="20" a="1"/>
  <c r="K1465" i="20"/>
  <c r="K1466" i="20" a="1"/>
  <c r="K1466" i="20" s="1"/>
  <c r="K1467" i="20" a="1"/>
  <c r="K1467" i="20" s="1"/>
  <c r="K1468" i="20" a="1"/>
  <c r="K1468" i="20" s="1"/>
  <c r="K1469" i="20" a="1"/>
  <c r="K1469" i="20" s="1"/>
  <c r="K1470" i="20" a="1"/>
  <c r="K1470" i="20"/>
  <c r="K1471" i="20" a="1"/>
  <c r="K1471" i="20" s="1"/>
  <c r="K1472" i="20" a="1"/>
  <c r="K1472" i="20" s="1"/>
  <c r="K1473" i="20" a="1"/>
  <c r="K1473" i="20" s="1"/>
  <c r="K1474" i="20" a="1"/>
  <c r="K1474" i="20" s="1"/>
  <c r="K1475" i="20" a="1"/>
  <c r="K1475" i="20" s="1"/>
  <c r="K1476" i="20" a="1"/>
  <c r="K1476" i="20"/>
  <c r="K1477" i="20" a="1"/>
  <c r="K1477" i="20" s="1"/>
  <c r="K1478" i="20" a="1"/>
  <c r="K1478" i="20" s="1"/>
  <c r="K1479" i="20" a="1"/>
  <c r="K1479" i="20" s="1"/>
  <c r="K1480" i="20" a="1"/>
  <c r="K1480" i="20" s="1"/>
  <c r="K1481" i="20" a="1"/>
  <c r="K1481" i="20"/>
  <c r="K1482" i="20" a="1"/>
  <c r="K1482" i="20"/>
  <c r="K1483" i="20" a="1"/>
  <c r="K1483" i="20" s="1"/>
  <c r="K1484" i="20" a="1"/>
  <c r="K1484" i="20" s="1"/>
  <c r="K1485" i="20" a="1"/>
  <c r="K1485" i="20" s="1"/>
  <c r="K1486" i="20" a="1"/>
  <c r="K1486" i="20" s="1"/>
  <c r="K1487" i="20" a="1"/>
  <c r="K1487" i="20" s="1"/>
  <c r="K1488" i="20" a="1"/>
  <c r="K1488" i="20" s="1"/>
  <c r="K1489" i="20" a="1"/>
  <c r="K1489" i="20" s="1"/>
  <c r="K1490" i="20" a="1"/>
  <c r="K1490" i="20" s="1"/>
  <c r="K1491" i="20" a="1"/>
  <c r="K1491" i="20" s="1"/>
  <c r="K1492" i="20" a="1"/>
  <c r="K1492" i="20" s="1"/>
  <c r="K1493" i="20" a="1"/>
  <c r="K1493" i="20"/>
  <c r="K1494" i="20" a="1"/>
  <c r="K1494" i="20"/>
  <c r="K1495" i="20" a="1"/>
  <c r="K1495" i="20" s="1"/>
  <c r="K1496" i="20" a="1"/>
  <c r="K1496" i="20" s="1"/>
  <c r="K1497" i="20" a="1"/>
  <c r="K1497" i="20" s="1"/>
  <c r="K1498" i="20" a="1"/>
  <c r="K1498" i="20" s="1"/>
  <c r="K1499" i="20" a="1"/>
  <c r="K1499" i="20" s="1"/>
  <c r="K1500" i="20" a="1"/>
  <c r="K1500" i="20" s="1"/>
  <c r="K1501" i="20" a="1"/>
  <c r="K1501" i="20" s="1"/>
  <c r="K1502" i="20" a="1"/>
  <c r="K1502" i="20" s="1"/>
  <c r="K1503" i="20" a="1"/>
  <c r="K1503" i="20" s="1"/>
  <c r="K1504" i="20" a="1"/>
  <c r="K1504" i="20"/>
  <c r="K1505" i="20" a="1"/>
  <c r="K1505" i="20"/>
  <c r="K1506" i="20" a="1"/>
  <c r="K1506" i="20" s="1"/>
  <c r="K1507" i="20" a="1"/>
  <c r="K1507" i="20" s="1"/>
  <c r="K1508" i="20" a="1"/>
  <c r="K1508" i="20" s="1"/>
  <c r="K1509" i="20" a="1"/>
  <c r="K1509" i="20" s="1"/>
  <c r="K1510" i="20" a="1"/>
  <c r="K1510" i="20" s="1"/>
  <c r="K1511" i="20" a="1"/>
  <c r="K1511" i="20" s="1"/>
  <c r="K1512" i="20" a="1"/>
  <c r="K1512" i="20" s="1"/>
  <c r="K1513" i="20" a="1"/>
  <c r="K1513" i="20" s="1"/>
  <c r="K1514" i="20" a="1"/>
  <c r="K1514" i="20" s="1"/>
  <c r="K1515" i="20" a="1"/>
  <c r="K1515" i="20" s="1"/>
  <c r="K1516" i="20" a="1"/>
  <c r="K1516" i="20"/>
  <c r="K1517" i="20" a="1"/>
  <c r="K1517" i="20" s="1"/>
  <c r="K1518" i="20" a="1"/>
  <c r="K1518" i="20" s="1"/>
  <c r="K1519" i="20" a="1"/>
  <c r="K1519" i="20" s="1"/>
  <c r="K1520" i="20" a="1"/>
  <c r="K1520" i="20"/>
  <c r="K1521" i="20" a="1"/>
  <c r="K1521" i="20" s="1"/>
  <c r="K1522" i="20" a="1"/>
  <c r="K1522" i="20" s="1"/>
  <c r="K1523" i="20" a="1"/>
  <c r="K1523" i="20" s="1"/>
  <c r="K1524" i="20" a="1"/>
  <c r="K1524" i="20" s="1"/>
  <c r="K1525" i="20" a="1"/>
  <c r="K1525" i="20" s="1"/>
  <c r="K1526" i="20" a="1"/>
  <c r="K1526" i="20" s="1"/>
  <c r="K1527" i="20" a="1"/>
  <c r="K1527" i="20" s="1"/>
  <c r="K1528" i="20" a="1"/>
  <c r="K1528" i="20" s="1"/>
  <c r="K1529" i="20" a="1"/>
  <c r="K1529" i="20"/>
  <c r="K1530" i="20" a="1"/>
  <c r="K1530" i="20" s="1"/>
  <c r="K1531" i="20" a="1"/>
  <c r="K1531" i="20" s="1"/>
  <c r="K1532" i="20" a="1"/>
  <c r="K1532" i="20" s="1"/>
  <c r="K1533" i="20" a="1"/>
  <c r="K1533" i="20" s="1"/>
  <c r="K1534" i="20" a="1"/>
  <c r="K1534" i="20" s="1"/>
  <c r="K1535" i="20" a="1"/>
  <c r="K1535" i="20" s="1"/>
  <c r="K1536" i="20" a="1"/>
  <c r="K1536" i="20" s="1"/>
  <c r="K1537" i="20" a="1"/>
  <c r="K1537" i="20" s="1"/>
  <c r="K1538" i="20" a="1"/>
  <c r="K1538" i="20" s="1"/>
  <c r="K1539" i="20" a="1"/>
  <c r="K1539" i="20" s="1"/>
  <c r="K1540" i="20" a="1"/>
  <c r="K1540" i="20" s="1"/>
  <c r="K1541" i="20" a="1"/>
  <c r="K1541" i="20" s="1"/>
  <c r="K1542" i="20" a="1"/>
  <c r="K1542" i="20"/>
  <c r="K1543" i="20" a="1"/>
  <c r="K1543" i="20" s="1"/>
  <c r="K1544" i="20" a="1"/>
  <c r="K1544" i="20" s="1"/>
  <c r="K1545" i="20" a="1"/>
  <c r="K1545" i="20" s="1"/>
  <c r="K1546" i="20" a="1"/>
  <c r="K1546" i="20"/>
  <c r="K1547" i="20" a="1"/>
  <c r="K1547" i="20" s="1"/>
  <c r="K1548" i="20" a="1"/>
  <c r="K1548" i="20" s="1"/>
  <c r="K1549" i="20" a="1"/>
  <c r="K1549" i="20" s="1"/>
  <c r="K1550" i="20" a="1"/>
  <c r="K1550" i="20" s="1"/>
  <c r="K1551" i="20" a="1"/>
  <c r="K1551" i="20" s="1"/>
  <c r="K1552" i="20" a="1"/>
  <c r="K1552" i="20" s="1"/>
  <c r="K1553" i="20" a="1"/>
  <c r="K1553" i="20" s="1"/>
  <c r="K1554" i="20" a="1"/>
  <c r="K1554" i="20" s="1"/>
  <c r="K1555" i="20" a="1"/>
  <c r="K1555" i="20" s="1"/>
  <c r="K1556" i="20" a="1"/>
  <c r="K1556" i="20" s="1"/>
  <c r="K1557" i="20" a="1"/>
  <c r="K1557" i="20"/>
  <c r="K1558" i="20" a="1"/>
  <c r="K1558" i="20"/>
  <c r="K1559" i="20" a="1"/>
  <c r="K1559" i="20" s="1"/>
  <c r="K1560" i="20" a="1"/>
  <c r="K1560" i="20" s="1"/>
  <c r="K1561" i="20" a="1"/>
  <c r="K1561" i="20" s="1"/>
  <c r="K1562" i="20" a="1"/>
  <c r="K1562" i="20" s="1"/>
  <c r="K1563" i="20" a="1"/>
  <c r="K1563" i="20" s="1"/>
  <c r="K1564" i="20" a="1"/>
  <c r="K1564" i="20" s="1"/>
  <c r="K1565" i="20" a="1"/>
  <c r="K1565" i="20" s="1"/>
  <c r="K1566" i="20" a="1"/>
  <c r="K1566" i="20" s="1"/>
  <c r="K1567" i="20" a="1"/>
  <c r="K1567" i="20" s="1"/>
  <c r="K1568" i="20" a="1"/>
  <c r="K1568" i="20"/>
  <c r="K1569" i="20" a="1"/>
  <c r="K1569" i="20"/>
  <c r="K1570" i="20" a="1"/>
  <c r="K1570" i="20" s="1"/>
  <c r="K1571" i="20" a="1"/>
  <c r="K1571" i="20" s="1"/>
  <c r="K1572" i="20" a="1"/>
  <c r="K1572" i="20" s="1"/>
  <c r="K1573" i="20" a="1"/>
  <c r="K1573" i="20" s="1"/>
  <c r="K1574" i="20" a="1"/>
  <c r="K1574" i="20" s="1"/>
  <c r="K1575" i="20" a="1"/>
  <c r="K1575" i="20" s="1"/>
  <c r="K1576" i="20" a="1"/>
  <c r="K1576" i="20" s="1"/>
  <c r="K1577" i="20" a="1"/>
  <c r="K1577" i="20" s="1"/>
  <c r="K1578" i="20" a="1"/>
  <c r="K1578" i="20" s="1"/>
  <c r="K1579" i="20" a="1"/>
  <c r="K1579" i="20" s="1"/>
  <c r="K1580" i="20" a="1"/>
  <c r="K1580" i="20"/>
  <c r="K1581" i="20" a="1"/>
  <c r="K1581" i="20"/>
  <c r="K1582" i="20" a="1"/>
  <c r="K1582" i="20" s="1"/>
  <c r="K1583" i="20" a="1"/>
  <c r="K1583" i="20" s="1"/>
  <c r="K1584" i="20" a="1"/>
  <c r="K1584" i="20" s="1"/>
  <c r="K1585" i="20" a="1"/>
  <c r="K1585" i="20" s="1"/>
  <c r="K1586" i="20" a="1"/>
  <c r="K1586" i="20"/>
  <c r="K1587" i="20" a="1"/>
  <c r="K1587" i="20" s="1"/>
  <c r="K1588" i="20" a="1"/>
  <c r="K1588" i="20" s="1"/>
  <c r="K1589" i="20" a="1"/>
  <c r="K1589" i="20" s="1"/>
  <c r="K1590" i="20" a="1"/>
  <c r="K1590" i="20" s="1"/>
  <c r="K1591" i="20" a="1"/>
  <c r="K1591" i="20" s="1"/>
  <c r="K1592" i="20" a="1"/>
  <c r="K1592" i="20"/>
  <c r="K1593" i="20" a="1"/>
  <c r="K1593" i="20" s="1"/>
  <c r="K1594" i="20" a="1"/>
  <c r="K1594" i="20" s="1"/>
  <c r="K1595" i="20" a="1"/>
  <c r="K1595" i="20" s="1"/>
  <c r="K1596" i="20" a="1"/>
  <c r="K1596" i="20" s="1"/>
  <c r="K1597" i="20" a="1"/>
  <c r="K1597" i="20"/>
  <c r="K1598" i="20" a="1"/>
  <c r="K1598" i="20"/>
  <c r="K1599" i="20" a="1"/>
  <c r="K1599" i="20" s="1"/>
  <c r="K1600" i="20" a="1"/>
  <c r="K1600" i="20" s="1"/>
  <c r="K1601" i="20" a="1"/>
  <c r="K1601" i="20"/>
  <c r="K1602" i="20" a="1"/>
  <c r="K1602" i="20" s="1"/>
  <c r="K1603" i="20" a="1"/>
  <c r="K1603" i="20" s="1"/>
  <c r="K1604" i="20" a="1"/>
  <c r="K1604" i="20" s="1"/>
  <c r="K1605" i="20" a="1"/>
  <c r="K1605" i="20" s="1"/>
  <c r="K1606" i="20" a="1"/>
  <c r="K1606" i="20" s="1"/>
  <c r="K1607" i="20" a="1"/>
  <c r="K1607" i="20" s="1"/>
  <c r="K1608" i="20" a="1"/>
  <c r="K1608" i="20" s="1"/>
  <c r="K1609" i="20" a="1"/>
  <c r="K1609" i="20"/>
  <c r="K1610" i="20" a="1"/>
  <c r="K1610" i="20" s="1"/>
  <c r="K1611" i="20" a="1"/>
  <c r="K1611" i="20" s="1"/>
  <c r="K1612" i="20" a="1"/>
  <c r="K1612" i="20"/>
  <c r="K1613" i="20" a="1"/>
  <c r="K1613" i="20" s="1"/>
  <c r="K1614" i="20" a="1"/>
  <c r="K1614" i="20" s="1"/>
  <c r="K1615" i="20" a="1"/>
  <c r="K1615" i="20" s="1"/>
  <c r="K1616" i="20" a="1"/>
  <c r="K1616" i="20" s="1"/>
  <c r="K1617" i="20" a="1"/>
  <c r="K1617" i="20" s="1"/>
  <c r="K1618" i="20" a="1"/>
  <c r="K1618" i="20"/>
  <c r="K1619" i="20" a="1"/>
  <c r="K1619" i="20" s="1"/>
  <c r="K1620" i="20" a="1"/>
  <c r="K1620" i="20"/>
  <c r="K1621" i="20" a="1"/>
  <c r="K1621" i="20" s="1"/>
  <c r="K1622" i="20" a="1"/>
  <c r="K1622" i="20" s="1"/>
  <c r="K1623" i="20" a="1"/>
  <c r="K1623" i="20" s="1"/>
  <c r="K1624" i="20" a="1"/>
  <c r="K1624" i="20" s="1"/>
  <c r="K1625" i="20" a="1"/>
  <c r="K1625" i="20" s="1"/>
  <c r="K1626" i="20" a="1"/>
  <c r="K1626" i="20" s="1"/>
  <c r="K1627" i="20" a="1"/>
  <c r="K1627" i="20" s="1"/>
  <c r="K1628" i="20" a="1"/>
  <c r="K1628" i="20" s="1"/>
  <c r="K1629" i="20" a="1"/>
  <c r="K1629" i="20"/>
  <c r="K1630" i="20" a="1"/>
  <c r="K1630" i="20" s="1"/>
  <c r="K1631" i="20" a="1"/>
  <c r="K1631" i="20" s="1"/>
  <c r="K1632" i="20" a="1"/>
  <c r="K1632" i="20" s="1"/>
  <c r="K1633" i="20" a="1"/>
  <c r="K1633" i="20" s="1"/>
  <c r="K1634" i="20" a="1"/>
  <c r="K1634" i="20" s="1"/>
  <c r="K1635" i="20" a="1"/>
  <c r="K1635" i="20" s="1"/>
  <c r="K1636" i="20" a="1"/>
  <c r="K1636" i="20"/>
  <c r="K1637" i="20" a="1"/>
  <c r="K1637" i="20" s="1"/>
  <c r="K1638" i="20" a="1"/>
  <c r="K1638" i="20"/>
  <c r="K1639" i="20" a="1"/>
  <c r="K1639" i="20" s="1"/>
  <c r="K1640" i="20" a="1"/>
  <c r="K1640" i="20" s="1"/>
  <c r="K1641" i="20" a="1"/>
  <c r="K1641" i="20" s="1"/>
  <c r="K1642" i="20" a="1"/>
  <c r="K1642" i="20" s="1"/>
  <c r="K1643" i="20" a="1"/>
  <c r="K1643" i="20" s="1"/>
  <c r="K1644" i="20" a="1"/>
  <c r="K1644" i="20" s="1"/>
  <c r="K1645" i="20" a="1"/>
  <c r="K1645" i="20"/>
  <c r="K1646" i="20" a="1"/>
  <c r="K1646" i="20" s="1"/>
  <c r="K1647" i="20" a="1"/>
  <c r="K1647" i="20" s="1"/>
  <c r="K1648" i="20" a="1"/>
  <c r="K1648" i="20" s="1"/>
  <c r="K1649" i="20" a="1"/>
  <c r="K1649" i="20" s="1"/>
  <c r="K1650" i="20" a="1"/>
  <c r="K1650" i="20" s="1"/>
  <c r="K1651" i="20" a="1"/>
  <c r="K1651" i="20" s="1"/>
  <c r="K1652" i="20" a="1"/>
  <c r="K1652" i="20" s="1"/>
  <c r="K1653" i="20" a="1"/>
  <c r="K1653" i="20" s="1"/>
  <c r="K1654" i="20" a="1"/>
  <c r="K1654" i="20"/>
  <c r="K1655" i="20" a="1"/>
  <c r="K1655" i="20" s="1"/>
  <c r="K1656" i="20" a="1"/>
  <c r="K1656" i="20"/>
  <c r="K1657" i="20" a="1"/>
  <c r="K1657" i="20" s="1"/>
  <c r="K1658" i="20" a="1"/>
  <c r="K1658" i="20" s="1"/>
  <c r="K1659" i="20" a="1"/>
  <c r="K1659" i="20" s="1"/>
  <c r="K1660" i="20" a="1"/>
  <c r="K1660" i="20" s="1"/>
  <c r="K1661" i="20" a="1"/>
  <c r="K1661" i="20" s="1"/>
  <c r="K1662" i="20" a="1"/>
  <c r="K1662" i="20"/>
  <c r="K1663" i="20" a="1"/>
  <c r="K1663" i="20" s="1"/>
  <c r="K1664" i="20" a="1"/>
  <c r="K1664" i="20" s="1"/>
  <c r="K1665" i="20" a="1"/>
  <c r="K1665" i="20"/>
  <c r="K1666" i="20" a="1"/>
  <c r="K1666" i="20" s="1"/>
  <c r="K1667" i="20" a="1"/>
  <c r="K1667" i="20" s="1"/>
  <c r="K1668" i="20" a="1"/>
  <c r="K1668" i="20" s="1"/>
  <c r="K1669" i="20" a="1"/>
  <c r="K1669" i="20" s="1"/>
  <c r="K1670" i="20" a="1"/>
  <c r="K1670" i="20" s="1"/>
  <c r="K1671" i="20" a="1"/>
  <c r="K1671" i="20" s="1"/>
  <c r="K1672" i="20" a="1"/>
  <c r="K1672" i="20" s="1"/>
  <c r="K1673" i="20" a="1"/>
  <c r="K1673" i="20"/>
  <c r="K1674" i="20" a="1"/>
  <c r="K1674" i="20"/>
  <c r="K1675" i="20" a="1"/>
  <c r="K1675" i="20" s="1"/>
  <c r="K1676" i="20" a="1"/>
  <c r="K1676" i="20"/>
  <c r="K1677" i="20" a="1"/>
  <c r="K1677" i="20"/>
  <c r="K1678" i="20" a="1"/>
  <c r="K1678" i="20" s="1"/>
  <c r="K1679" i="20" a="1"/>
  <c r="K1679" i="20" s="1"/>
  <c r="K1680" i="20" a="1"/>
  <c r="K1680" i="20" s="1"/>
  <c r="K1681" i="20" a="1"/>
  <c r="K1681" i="20" s="1"/>
  <c r="K1682" i="20" a="1"/>
  <c r="K1682" i="20"/>
  <c r="K1683" i="20" a="1"/>
  <c r="K1683" i="20" s="1"/>
  <c r="K1684" i="20" a="1"/>
  <c r="K1684" i="20"/>
  <c r="K1685" i="20" a="1"/>
  <c r="K1685" i="20"/>
  <c r="K1686" i="20" a="1"/>
  <c r="K1686" i="20" s="1"/>
  <c r="K1687" i="20" a="1"/>
  <c r="K1687" i="20" s="1"/>
  <c r="K1688" i="20" a="1"/>
  <c r="K1688" i="20"/>
  <c r="K1689" i="20" a="1"/>
  <c r="K1689" i="20" s="1"/>
  <c r="K1690" i="20" a="1"/>
  <c r="K1690" i="20" s="1"/>
  <c r="K1691" i="20" a="1"/>
  <c r="K1691" i="20" s="1"/>
  <c r="K1692" i="20" a="1"/>
  <c r="K1692" i="20" s="1"/>
  <c r="K1693" i="20" a="1"/>
  <c r="K1693" i="20"/>
  <c r="K1694" i="20" a="1"/>
  <c r="K1694" i="20"/>
  <c r="K1695" i="20" a="1"/>
  <c r="K1695" i="20" s="1"/>
  <c r="K1696" i="20" a="1"/>
  <c r="K1696" i="20"/>
  <c r="K1697" i="20" a="1"/>
  <c r="K1697" i="20" s="1"/>
  <c r="K1698" i="20" a="1"/>
  <c r="K1698" i="20" s="1"/>
  <c r="K1699" i="20" a="1"/>
  <c r="K1699" i="20" s="1"/>
  <c r="K1700" i="20" a="1"/>
  <c r="K1700" i="20"/>
  <c r="K1701" i="20" a="1"/>
  <c r="K1701" i="20" s="1"/>
  <c r="K1702" i="20" a="1"/>
  <c r="K1702" i="20" s="1"/>
  <c r="K1703" i="20" a="1"/>
  <c r="K1703" i="20" s="1"/>
  <c r="K1704" i="20" a="1"/>
  <c r="K1704" i="20" s="1"/>
  <c r="K1705" i="20" a="1"/>
  <c r="K1705" i="20"/>
  <c r="K1706" i="20" a="1"/>
  <c r="K1706" i="20" s="1"/>
  <c r="K1707" i="20" a="1"/>
  <c r="K1707" i="20" s="1"/>
  <c r="K1708" i="20" a="1"/>
  <c r="K1708" i="20" s="1"/>
  <c r="K1709" i="20" a="1"/>
  <c r="K1709" i="20" s="1"/>
  <c r="K1710" i="20" a="1"/>
  <c r="K1710" i="20" s="1"/>
  <c r="K1711" i="20" a="1"/>
  <c r="K1711" i="20" s="1"/>
  <c r="K1712" i="20" a="1"/>
  <c r="K1712" i="20" s="1"/>
  <c r="K1713" i="20" a="1"/>
  <c r="K1713" i="20" s="1"/>
  <c r="K1714" i="20" a="1"/>
  <c r="K1714" i="20" s="1"/>
  <c r="K1715" i="20" a="1"/>
  <c r="K1715" i="20" s="1"/>
  <c r="K1716" i="20" a="1"/>
  <c r="K1716" i="20"/>
  <c r="K1717" i="20" a="1"/>
  <c r="K1717" i="20" s="1"/>
  <c r="K1718" i="20" a="1"/>
  <c r="K1718" i="20" s="1"/>
  <c r="K1719" i="20" a="1"/>
  <c r="K1719" i="20" s="1"/>
  <c r="K1720" i="20" a="1"/>
  <c r="K1720" i="20" s="1"/>
  <c r="K1721" i="20" a="1"/>
  <c r="K1721" i="20" s="1"/>
  <c r="K1722" i="20" a="1"/>
  <c r="K1722" i="20" s="1"/>
  <c r="K1723" i="20" a="1"/>
  <c r="K1723" i="20" s="1"/>
  <c r="K1724" i="20" a="1"/>
  <c r="K1724" i="20" s="1"/>
  <c r="K1725" i="20" a="1"/>
  <c r="K1725" i="20" s="1"/>
  <c r="K1726" i="20" a="1"/>
  <c r="K1726" i="20" s="1"/>
  <c r="K1727" i="20" a="1"/>
  <c r="K1727" i="20" s="1"/>
  <c r="K1728" i="20" a="1"/>
  <c r="K1728" i="20" s="1"/>
  <c r="K1729" i="20" a="1"/>
  <c r="K1729" i="20" s="1"/>
  <c r="K1730" i="20" a="1"/>
  <c r="K1730" i="20" s="1"/>
  <c r="K1731" i="20" a="1"/>
  <c r="K1731" i="20" s="1"/>
  <c r="K1732" i="20" a="1"/>
  <c r="K1732" i="20"/>
  <c r="K1733" i="20" a="1"/>
  <c r="K1733" i="20" s="1"/>
  <c r="K1734" i="20" a="1"/>
  <c r="K1734" i="20"/>
  <c r="K1735" i="20" a="1"/>
  <c r="K1735" i="20" s="1"/>
  <c r="K1736" i="20" a="1"/>
  <c r="K1736" i="20" s="1"/>
  <c r="K1737" i="20" a="1"/>
  <c r="K1737" i="20" s="1"/>
  <c r="K1738" i="20" a="1"/>
  <c r="K1738" i="20"/>
  <c r="K1739" i="20" a="1"/>
  <c r="K1739" i="20" s="1"/>
  <c r="K1740" i="20" a="1"/>
  <c r="K1740" i="20" s="1"/>
  <c r="K1741" i="20" a="1"/>
  <c r="K1741" i="20"/>
  <c r="K1742" i="20" a="1"/>
  <c r="K1742" i="20" s="1"/>
  <c r="K1743" i="20" a="1"/>
  <c r="K1743" i="20" s="1"/>
  <c r="K1744" i="20" a="1"/>
  <c r="K1744" i="20" s="1"/>
  <c r="K1745" i="20" a="1"/>
  <c r="K1745" i="20" s="1"/>
  <c r="K1746" i="20" a="1"/>
  <c r="K1746" i="20" s="1"/>
  <c r="K1747" i="20" a="1"/>
  <c r="K1747" i="20" s="1"/>
  <c r="K1748" i="20" a="1"/>
  <c r="K1748" i="20" s="1"/>
  <c r="K1749" i="20" a="1"/>
  <c r="K1749" i="20"/>
  <c r="K1750" i="20" a="1"/>
  <c r="K1750" i="20"/>
  <c r="K1751" i="20" a="1"/>
  <c r="K1751" i="20" s="1"/>
  <c r="K1752" i="20" a="1"/>
  <c r="K1752" i="20"/>
  <c r="K1753" i="20" a="1"/>
  <c r="K1753" i="20" s="1"/>
  <c r="K1754" i="20" a="1"/>
  <c r="K1754" i="20" s="1"/>
  <c r="K1755" i="20" a="1"/>
  <c r="K1755" i="20" s="1"/>
  <c r="K1756" i="20" a="1"/>
  <c r="K1756" i="20" s="1"/>
  <c r="K1757" i="20" a="1"/>
  <c r="K1757" i="20" s="1"/>
  <c r="K1758" i="20" a="1"/>
  <c r="K1758" i="20"/>
  <c r="K1759" i="20" a="1"/>
  <c r="K1759" i="20" s="1"/>
  <c r="K1760" i="20" a="1"/>
  <c r="K1760" i="20"/>
  <c r="K1761" i="20" a="1"/>
  <c r="K1761" i="20"/>
  <c r="K1762" i="20" a="1"/>
  <c r="K1762" i="20" s="1"/>
  <c r="K1763" i="20" a="1"/>
  <c r="K1763" i="20" s="1"/>
  <c r="K1764" i="20" a="1"/>
  <c r="K1764" i="20" s="1"/>
  <c r="K1765" i="20" a="1"/>
  <c r="K1765" i="20" s="1"/>
  <c r="K1766" i="20" a="1"/>
  <c r="K1766" i="20" s="1"/>
  <c r="K1767" i="20" a="1"/>
  <c r="K1767" i="20" s="1"/>
  <c r="K1768" i="20" a="1"/>
  <c r="K1768" i="20" s="1"/>
  <c r="K1769" i="20" a="1"/>
  <c r="K1769" i="20"/>
  <c r="K1770" i="20" a="1"/>
  <c r="K1770" i="20"/>
  <c r="K1771" i="20" a="1"/>
  <c r="K1771" i="20" s="1"/>
  <c r="K1772" i="20" a="1"/>
  <c r="K1772" i="20"/>
  <c r="K1773" i="20" a="1"/>
  <c r="K1773" i="20" s="1"/>
  <c r="K1774" i="20" a="1"/>
  <c r="K1774" i="20" s="1"/>
  <c r="K1775" i="20" a="1"/>
  <c r="K1775" i="20" s="1"/>
  <c r="K1776" i="20" a="1"/>
  <c r="K1776" i="20" s="1"/>
  <c r="K1777" i="20" a="1"/>
  <c r="K1777" i="20" s="1"/>
  <c r="K1778" i="20" a="1"/>
  <c r="K1778" i="20"/>
  <c r="K1779" i="20" a="1"/>
  <c r="K1779" i="20" s="1"/>
  <c r="K1780" i="20" a="1"/>
  <c r="K1780" i="20"/>
  <c r="K1781" i="20" a="1"/>
  <c r="K1781" i="20" s="1"/>
  <c r="K1782" i="20" a="1"/>
  <c r="K1782" i="20" s="1"/>
  <c r="K1783" i="20" a="1"/>
  <c r="K1783" i="20" s="1"/>
  <c r="K1784" i="20" a="1"/>
  <c r="K1784" i="20" s="1"/>
  <c r="K1785" i="20" a="1"/>
  <c r="K1785" i="20" s="1"/>
  <c r="K1786" i="20" a="1"/>
  <c r="K1786" i="20" s="1"/>
  <c r="K1787" i="20" a="1"/>
  <c r="K1787" i="20" s="1"/>
  <c r="K1788" i="20" a="1"/>
  <c r="K1788" i="20" s="1"/>
  <c r="K1789" i="20" a="1"/>
  <c r="K1789" i="20"/>
  <c r="K1790" i="20" a="1"/>
  <c r="K1790" i="20" s="1"/>
  <c r="K1791" i="20" a="1"/>
  <c r="K1791" i="20" s="1"/>
  <c r="K1792" i="20" a="1"/>
  <c r="K1792" i="20" s="1"/>
  <c r="K1793" i="20" a="1"/>
  <c r="K1793" i="20" s="1"/>
  <c r="K1794" i="20" a="1"/>
  <c r="K1794" i="20" s="1"/>
  <c r="K1795" i="20" a="1"/>
  <c r="K1795" i="20" s="1"/>
  <c r="K1796" i="20" a="1"/>
  <c r="K1796" i="20"/>
  <c r="K1797" i="20" a="1"/>
  <c r="K1797" i="20" s="1"/>
  <c r="K1798" i="20" a="1"/>
  <c r="K1798" i="20"/>
  <c r="K1799" i="20" a="1"/>
  <c r="K1799" i="20" s="1"/>
  <c r="K1800" i="20" a="1"/>
  <c r="K1800" i="20" s="1"/>
  <c r="K1801" i="20" a="1"/>
  <c r="K1801" i="20" s="1"/>
  <c r="K1802" i="20" a="1"/>
  <c r="K1802" i="20"/>
  <c r="K1803" i="20" a="1"/>
  <c r="K1803" i="20" s="1"/>
  <c r="K1804" i="20" a="1"/>
  <c r="K1804" i="20" s="1"/>
  <c r="K1805" i="20" a="1"/>
  <c r="K1805" i="20" s="1"/>
  <c r="K1806" i="20" a="1"/>
  <c r="K1806" i="20" s="1"/>
  <c r="K1807" i="20" a="1"/>
  <c r="K1807" i="20" s="1"/>
  <c r="K1808" i="20" a="1"/>
  <c r="K1808" i="20" s="1"/>
  <c r="K1809" i="20" a="1"/>
  <c r="K1809" i="20" s="1"/>
  <c r="K1810" i="20" a="1"/>
  <c r="K1810" i="20" s="1"/>
  <c r="K1811" i="20" a="1"/>
  <c r="K1811" i="20" s="1"/>
  <c r="K1812" i="20" a="1"/>
  <c r="K1812" i="20" s="1"/>
  <c r="K1813" i="20" a="1"/>
  <c r="K1813" i="20"/>
  <c r="K1814" i="20" a="1"/>
  <c r="K1814" i="20"/>
  <c r="K1815" i="20" a="1"/>
  <c r="K1815" i="20" s="1"/>
  <c r="K1816" i="20" a="1"/>
  <c r="K1816" i="20" s="1"/>
  <c r="K1817" i="20" a="1"/>
  <c r="K1817" i="20" s="1"/>
  <c r="K1818" i="20" a="1"/>
  <c r="K1818" i="20" s="1"/>
  <c r="K1819" i="20" a="1"/>
  <c r="K1819" i="20" s="1"/>
  <c r="K1820" i="20" a="1"/>
  <c r="K1820" i="20" s="1"/>
  <c r="K1821" i="20" a="1"/>
  <c r="K1821" i="20" s="1"/>
  <c r="K1822" i="20" a="1"/>
  <c r="K1822" i="20" s="1"/>
  <c r="K1823" i="20" a="1"/>
  <c r="K1823" i="20" s="1"/>
  <c r="K1824" i="20" a="1"/>
  <c r="K1824" i="20"/>
  <c r="K1825" i="20" a="1"/>
  <c r="K1825" i="20"/>
  <c r="K1826" i="20" a="1"/>
  <c r="K1826" i="20" s="1"/>
  <c r="K1827" i="20" a="1"/>
  <c r="K1827" i="20" s="1"/>
  <c r="K1828" i="20" a="1"/>
  <c r="K1828" i="20" s="1"/>
  <c r="K1829" i="20" a="1"/>
  <c r="K1829" i="20" s="1"/>
  <c r="K1830" i="20" a="1"/>
  <c r="K1830" i="20" s="1"/>
  <c r="K1831" i="20" a="1"/>
  <c r="K1831" i="20" s="1"/>
  <c r="K1832" i="20" a="1"/>
  <c r="K1832" i="20" s="1"/>
  <c r="K1833" i="20" a="1"/>
  <c r="K1833" i="20" s="1"/>
  <c r="K1834" i="20" a="1"/>
  <c r="K1834" i="20"/>
  <c r="K1835" i="20" a="1"/>
  <c r="K1835" i="20" s="1"/>
  <c r="K1836" i="20" a="1"/>
  <c r="K1836" i="20"/>
  <c r="K1837" i="20" a="1"/>
  <c r="K1837" i="20"/>
  <c r="K1838" i="20" a="1"/>
  <c r="K1838" i="20" s="1"/>
  <c r="K1839" i="20" a="1"/>
  <c r="K1839" i="20" s="1"/>
  <c r="K1840" i="20" a="1"/>
  <c r="K1840" i="20" s="1"/>
  <c r="K1841" i="20" a="1"/>
  <c r="K1841" i="20" s="1"/>
  <c r="K1842" i="20" a="1"/>
  <c r="K1842" i="20"/>
  <c r="K1843" i="20" a="1"/>
  <c r="K1843" i="20" s="1"/>
  <c r="K1844" i="20" a="1"/>
  <c r="K1844" i="20" s="1"/>
  <c r="K1845" i="20" a="1"/>
  <c r="K1845" i="20" s="1"/>
  <c r="K1846" i="20" a="1"/>
  <c r="K1846" i="20"/>
  <c r="K1847" i="20" a="1"/>
  <c r="K1847" i="20" s="1"/>
  <c r="K1848" i="20" a="1"/>
  <c r="K1848" i="20" s="1"/>
  <c r="K1849" i="20" a="1"/>
  <c r="K1849" i="20" s="1"/>
  <c r="K1850" i="20" a="1"/>
  <c r="K1850" i="20" s="1"/>
  <c r="K1851" i="20" a="1"/>
  <c r="K1851" i="20" s="1"/>
  <c r="K1852" i="20" a="1"/>
  <c r="K1852" i="20" s="1"/>
  <c r="K1853" i="20" a="1"/>
  <c r="K1853" i="20" s="1"/>
  <c r="K1854" i="20" a="1"/>
  <c r="K1854" i="20"/>
  <c r="K1855" i="20" a="1"/>
  <c r="K1855" i="20" s="1"/>
  <c r="K1856" i="20" a="1"/>
  <c r="K1856" i="20" s="1"/>
  <c r="K1857" i="20" a="1"/>
  <c r="K1857" i="20"/>
  <c r="K1858" i="20" a="1"/>
  <c r="K1858" i="20" s="1"/>
  <c r="K1859" i="20" a="1"/>
  <c r="K1859" i="20" s="1"/>
  <c r="K1860" i="20" a="1"/>
  <c r="K1860" i="20" s="1"/>
  <c r="K1861" i="20" a="1"/>
  <c r="K1861" i="20" s="1"/>
  <c r="K1862" i="20" a="1"/>
  <c r="K1862" i="20" s="1"/>
  <c r="K1863" i="20" a="1"/>
  <c r="K1863" i="20" s="1"/>
  <c r="K1864" i="20" a="1"/>
  <c r="K1864" i="20" s="1"/>
  <c r="K1865" i="20" a="1"/>
  <c r="K1865" i="20" s="1"/>
  <c r="K1866" i="20" a="1"/>
  <c r="K1866" i="20" s="1"/>
  <c r="K1867" i="20" a="1"/>
  <c r="K1867" i="20" s="1"/>
  <c r="K1868" i="20" a="1"/>
  <c r="K1868" i="20" s="1"/>
  <c r="K1869" i="20" a="1"/>
  <c r="K1869" i="20"/>
  <c r="K1870" i="20" a="1"/>
  <c r="K1870" i="20" s="1"/>
  <c r="K1871" i="20" a="1"/>
  <c r="K1871" i="20" s="1"/>
  <c r="K1872" i="20" a="1"/>
  <c r="K1872" i="20" s="1"/>
  <c r="K1873" i="20" a="1"/>
  <c r="K1873" i="20" s="1"/>
  <c r="K1874" i="20" a="1"/>
  <c r="K1874" i="20" s="1"/>
  <c r="K1875" i="20" a="1"/>
  <c r="K1875" i="20" s="1"/>
  <c r="K1876" i="20" a="1"/>
  <c r="K1876" i="20" s="1"/>
  <c r="K1877" i="20" a="1"/>
  <c r="K1877" i="20"/>
  <c r="K1878" i="20" a="1"/>
  <c r="K1878" i="20"/>
  <c r="K1879" i="20" a="1"/>
  <c r="K1879" i="20" s="1"/>
  <c r="K1880" i="20" a="1"/>
  <c r="K1880" i="20"/>
  <c r="K1881" i="20" a="1"/>
  <c r="K1881" i="20" s="1"/>
  <c r="K1882" i="20" a="1"/>
  <c r="K1882" i="20" s="1"/>
  <c r="K1883" i="20" a="1"/>
  <c r="K1883" i="20" s="1"/>
  <c r="K1884" i="20" a="1"/>
  <c r="K1884" i="20" s="1"/>
  <c r="K1885" i="20" a="1"/>
  <c r="K1885" i="20" s="1"/>
  <c r="K1886" i="20" a="1"/>
  <c r="K1886" i="20" s="1"/>
  <c r="K1887" i="20" a="1"/>
  <c r="K1887" i="20" s="1"/>
  <c r="K1888" i="20" a="1"/>
  <c r="K1888" i="20" s="1"/>
  <c r="K1889" i="20" a="1"/>
  <c r="K1889" i="20" s="1"/>
  <c r="K1890" i="20" a="1"/>
  <c r="K1890" i="20" s="1"/>
  <c r="K1891" i="20" a="1"/>
  <c r="K1891" i="20" s="1"/>
  <c r="K1892" i="20" a="1"/>
  <c r="K1892" i="20"/>
  <c r="K1893" i="20" a="1"/>
  <c r="K1893" i="20" s="1"/>
  <c r="K1894" i="20" a="1"/>
  <c r="K1894" i="20" s="1"/>
  <c r="K1895" i="20" a="1"/>
  <c r="K1895" i="20" s="1"/>
  <c r="K1896" i="20" a="1"/>
  <c r="K1896" i="20" s="1"/>
  <c r="K1897" i="20" a="1"/>
  <c r="K1897" i="20" s="1"/>
  <c r="K1898" i="20" a="1"/>
  <c r="K1898" i="20"/>
  <c r="K1899" i="20" a="1"/>
  <c r="K1899" i="20" s="1"/>
  <c r="K1900" i="20" a="1"/>
  <c r="K1900" i="20"/>
  <c r="K1901" i="20" a="1"/>
  <c r="K1901" i="20"/>
  <c r="K1902" i="20" a="1"/>
  <c r="K1902" i="20" s="1"/>
  <c r="K1903" i="20" a="1"/>
  <c r="K1903" i="20" s="1"/>
  <c r="K1904" i="20" a="1"/>
  <c r="K1904" i="20" s="1"/>
  <c r="K1905" i="20" a="1"/>
  <c r="K1905" i="20" s="1"/>
  <c r="K1906" i="20" a="1"/>
  <c r="K1906" i="20"/>
  <c r="K1907" i="20" a="1"/>
  <c r="K1907" i="20" s="1"/>
  <c r="K1908" i="20" a="1"/>
  <c r="K1908" i="20" s="1"/>
  <c r="K1909" i="20" a="1"/>
  <c r="K1909" i="20" s="1"/>
  <c r="K1910" i="20" a="1"/>
  <c r="K1910" i="20"/>
  <c r="K1911" i="20" a="1"/>
  <c r="K1911" i="20" s="1"/>
  <c r="K1912" i="20" a="1"/>
  <c r="K1912" i="20" s="1"/>
  <c r="K1913" i="20" a="1"/>
  <c r="K1913" i="20" s="1"/>
  <c r="K1914" i="20" a="1"/>
  <c r="K1914" i="20" s="1"/>
  <c r="K1915" i="20" a="1"/>
  <c r="K1915" i="20" s="1"/>
  <c r="K1916" i="20" a="1"/>
  <c r="K1916" i="20" s="1"/>
  <c r="K1917" i="20" a="1"/>
  <c r="K1917" i="20" s="1"/>
  <c r="K1918" i="20" a="1"/>
  <c r="K1918" i="20"/>
  <c r="K1919" i="20" a="1"/>
  <c r="K1919" i="20" s="1"/>
  <c r="K1920" i="20" a="1"/>
  <c r="K1920" i="20" s="1"/>
  <c r="K1921" i="20" a="1"/>
  <c r="K1921" i="20"/>
  <c r="K1922" i="20" a="1"/>
  <c r="K1922" i="20" s="1"/>
  <c r="K1923" i="20" a="1"/>
  <c r="K1923" i="20" s="1"/>
  <c r="K1924" i="20" a="1"/>
  <c r="K1924" i="20" s="1"/>
  <c r="K1925" i="20" a="1"/>
  <c r="K1925" i="20" s="1"/>
  <c r="K1926" i="20" a="1"/>
  <c r="K1926" i="20" s="1"/>
  <c r="K1927" i="20" a="1"/>
  <c r="K1927" i="20" s="1"/>
  <c r="K1928" i="20" a="1"/>
  <c r="K1928" i="20" s="1"/>
  <c r="K1929" i="20" a="1"/>
  <c r="K1929" i="20" s="1"/>
  <c r="K1930" i="20" a="1"/>
  <c r="K1930" i="20" s="1"/>
  <c r="K1931" i="20" a="1"/>
  <c r="K1931" i="20" s="1"/>
  <c r="K1932" i="20" a="1"/>
  <c r="K1932" i="20" s="1"/>
  <c r="K1933" i="20" a="1"/>
  <c r="K1933" i="20"/>
  <c r="K1934" i="20" a="1"/>
  <c r="K1934" i="20" s="1"/>
  <c r="K1935" i="20" a="1"/>
  <c r="K1935" i="20" s="1"/>
  <c r="K1936" i="20" a="1"/>
  <c r="K1936" i="20" s="1"/>
  <c r="K1937" i="20" a="1"/>
  <c r="K1937" i="20" s="1"/>
  <c r="K1938" i="20" a="1"/>
  <c r="K1938" i="20" s="1"/>
  <c r="K1939" i="20" a="1"/>
  <c r="K1939" i="20" s="1"/>
  <c r="K1940" i="20" a="1"/>
  <c r="K1940" i="20" s="1"/>
  <c r="K1941" i="20" a="1"/>
  <c r="K1941" i="20"/>
  <c r="K1942" i="20" a="1"/>
  <c r="K1942" i="20"/>
  <c r="K1943" i="20" a="1"/>
  <c r="K1943" i="20" s="1"/>
  <c r="K1944" i="20" a="1"/>
  <c r="K1944" i="20"/>
  <c r="K1945" i="20" a="1"/>
  <c r="K1945" i="20" s="1"/>
  <c r="K1946" i="20" a="1"/>
  <c r="K1946" i="20" s="1"/>
  <c r="K1947" i="20" a="1"/>
  <c r="K1947" i="20" s="1"/>
  <c r="K1948" i="20" a="1"/>
  <c r="K1948" i="20" s="1"/>
  <c r="K1949" i="20" a="1"/>
  <c r="K1949" i="20" s="1"/>
  <c r="K1950" i="20" a="1"/>
  <c r="K1950" i="20" s="1"/>
  <c r="K1951" i="20" a="1"/>
  <c r="K1951" i="20" s="1"/>
  <c r="K1952" i="20" a="1"/>
  <c r="K1952" i="20" s="1"/>
  <c r="K1953" i="20" a="1"/>
  <c r="K1953" i="20" s="1"/>
  <c r="K1954" i="20" a="1"/>
  <c r="K1954" i="20" s="1"/>
  <c r="K1955" i="20" a="1"/>
  <c r="K1955" i="20" s="1"/>
  <c r="K1956" i="20" a="1"/>
  <c r="K1956" i="20"/>
  <c r="K1957" i="20" a="1"/>
  <c r="K1957" i="20" s="1"/>
  <c r="K1958" i="20" a="1"/>
  <c r="K1958" i="20" s="1"/>
  <c r="K1959" i="20" a="1"/>
  <c r="K1959" i="20" s="1"/>
  <c r="K1960" i="20" a="1"/>
  <c r="K1960" i="20" s="1"/>
  <c r="K1961" i="20" a="1"/>
  <c r="K1961" i="20"/>
  <c r="K1962" i="20" a="1"/>
  <c r="K1962" i="20"/>
  <c r="K1963" i="20" a="1"/>
  <c r="K1963" i="20" s="1"/>
  <c r="K1964" i="20" a="1"/>
  <c r="K1964" i="20"/>
  <c r="K1965" i="20" a="1"/>
  <c r="K1965" i="20"/>
  <c r="K1966" i="20" a="1"/>
  <c r="K1966" i="20" s="1"/>
  <c r="K1967" i="20" a="1"/>
  <c r="K1967" i="20" s="1"/>
  <c r="K1968" i="20" a="1"/>
  <c r="K1968" i="20" s="1"/>
  <c r="K1969" i="20" a="1"/>
  <c r="K1969" i="20" s="1"/>
  <c r="K1970" i="20" a="1"/>
  <c r="K1970" i="20" s="1"/>
  <c r="K1971" i="20" a="1"/>
  <c r="K1971" i="20" s="1"/>
  <c r="K1972" i="20" a="1"/>
  <c r="K1972" i="20"/>
  <c r="K1973" i="20" a="1"/>
  <c r="K1973" i="20" s="1"/>
  <c r="K1974" i="20" a="1"/>
  <c r="K1974" i="20"/>
  <c r="K1975" i="20" a="1"/>
  <c r="K1975" i="20" s="1"/>
  <c r="K1976" i="20" a="1"/>
  <c r="K1976" i="20" s="1"/>
  <c r="K1977" i="20" a="1"/>
  <c r="K1977" i="20" s="1"/>
  <c r="K1978" i="20" a="1"/>
  <c r="K1978" i="20" s="1"/>
  <c r="K1979" i="20" a="1"/>
  <c r="K1979" i="20" s="1"/>
  <c r="K1980" i="20" a="1"/>
  <c r="K1980" i="20" s="1"/>
  <c r="K1981" i="20" a="1"/>
  <c r="K1981" i="20" s="1"/>
  <c r="K1982" i="20" a="1"/>
  <c r="K1982" i="20"/>
  <c r="K1983" i="20" a="1"/>
  <c r="K1983" i="20" s="1"/>
  <c r="K1984" i="20" a="1"/>
  <c r="K1984" i="20"/>
  <c r="K1985" i="20" a="1"/>
  <c r="K1985" i="20"/>
  <c r="K1986" i="20" a="1"/>
  <c r="K1986" i="20" s="1"/>
  <c r="K1987" i="20" a="1"/>
  <c r="K1987" i="20" s="1"/>
  <c r="K1988" i="20" a="1"/>
  <c r="K1988" i="20" s="1"/>
  <c r="K1989" i="20" a="1"/>
  <c r="K1989" i="20" s="1"/>
  <c r="K1990" i="20" a="1"/>
  <c r="K1990" i="20" s="1"/>
  <c r="K1991" i="20" a="1"/>
  <c r="K1991" i="20" s="1"/>
  <c r="K1992" i="20" a="1"/>
  <c r="K1992" i="20" s="1"/>
  <c r="K1993" i="20" a="1"/>
  <c r="K1993" i="20"/>
  <c r="K1994" i="20" a="1"/>
  <c r="K1994" i="20"/>
  <c r="K1995" i="20" a="1"/>
  <c r="K1995" i="20" s="1"/>
  <c r="K1996" i="20" a="1"/>
  <c r="K1996" i="20"/>
  <c r="K1997" i="20" a="1"/>
  <c r="K1997" i="20" s="1"/>
  <c r="K1998" i="20" a="1"/>
  <c r="K1998" i="20" s="1"/>
  <c r="K1999" i="20" a="1"/>
  <c r="K1999" i="20" s="1"/>
  <c r="K2000" i="20" a="1"/>
  <c r="K2000" i="20" s="1"/>
  <c r="K2001" i="20" a="1"/>
  <c r="K2001" i="20" s="1"/>
  <c r="K2002" i="20" a="1"/>
  <c r="K2002" i="20" s="1"/>
  <c r="K2003" i="20" a="1"/>
  <c r="K2003" i="20" s="1"/>
  <c r="K2004" i="20" a="1"/>
  <c r="K2004" i="20" s="1"/>
  <c r="K2005" i="20" a="1"/>
  <c r="K2005" i="20" s="1"/>
  <c r="K2006" i="20" a="1"/>
  <c r="K2006" i="20" s="1"/>
  <c r="K2007" i="20" a="1"/>
  <c r="K2007" i="20" s="1"/>
  <c r="K2008" i="20" a="1"/>
  <c r="K2008" i="20"/>
  <c r="K2009" i="20" a="1"/>
  <c r="K2009" i="20" s="1"/>
  <c r="K2010" i="20" a="1"/>
  <c r="K2010" i="20" s="1"/>
  <c r="K2011" i="20" a="1"/>
  <c r="K2011" i="20" s="1"/>
  <c r="K2012" i="20" a="1"/>
  <c r="K2012" i="20" s="1"/>
  <c r="K2013" i="20" a="1"/>
  <c r="K2013" i="20" s="1"/>
  <c r="K2014" i="20" a="1"/>
  <c r="K2014" i="20"/>
  <c r="K2015" i="20" a="1"/>
  <c r="K2015" i="20" s="1"/>
  <c r="K2016" i="20" a="1"/>
  <c r="K2016" i="20" s="1"/>
  <c r="K2017" i="20" a="1"/>
  <c r="K2017" i="20" s="1"/>
  <c r="K2018" i="20" a="1"/>
  <c r="K2018" i="20" s="1"/>
  <c r="K2019" i="20" a="1"/>
  <c r="K2019" i="20" s="1"/>
  <c r="K2020" i="20" a="1"/>
  <c r="K2020" i="20"/>
  <c r="K2021" i="20" a="1"/>
  <c r="K2021" i="20" s="1"/>
  <c r="K2022" i="20" a="1"/>
  <c r="K2022" i="20"/>
  <c r="K2023" i="20" a="1"/>
  <c r="K2023" i="20" s="1"/>
  <c r="K2024" i="20" a="1"/>
  <c r="K2024" i="20" s="1"/>
  <c r="K2025" i="20" a="1"/>
  <c r="K2025" i="20" s="1"/>
  <c r="K2026" i="20" a="1"/>
  <c r="K2026" i="20"/>
  <c r="K2027" i="20" a="1"/>
  <c r="K2027" i="20" s="1"/>
  <c r="K2028" i="20" a="1"/>
  <c r="K2028" i="20"/>
  <c r="K2029" i="20" a="1"/>
  <c r="K2029" i="20"/>
  <c r="K2030" i="20" a="1"/>
  <c r="K2030" i="20" s="1"/>
  <c r="K2031" i="20" a="1"/>
  <c r="K2031" i="20" s="1"/>
  <c r="K2032" i="20" a="1"/>
  <c r="K2032" i="20" s="1"/>
  <c r="K2033" i="20" a="1"/>
  <c r="K2033" i="20" s="1"/>
  <c r="K2034" i="20" a="1"/>
  <c r="K2034" i="20"/>
  <c r="K2035" i="20" a="1"/>
  <c r="K2035" i="20" s="1"/>
  <c r="K2036" i="20" a="1"/>
  <c r="K2036" i="20" s="1"/>
  <c r="K2037" i="20" a="1"/>
  <c r="K2037" i="20" s="1"/>
  <c r="K2038" i="20" a="1"/>
  <c r="K2038" i="20"/>
  <c r="K2039" i="20" a="1"/>
  <c r="K2039" i="20" s="1"/>
  <c r="K2040" i="20" a="1"/>
  <c r="K2040" i="20" s="1"/>
  <c r="K2041" i="20" a="1"/>
  <c r="K2041" i="20" s="1"/>
  <c r="K2042" i="20" a="1"/>
  <c r="K2042" i="20" s="1"/>
  <c r="K2043" i="20" a="1"/>
  <c r="K2043" i="20" s="1"/>
  <c r="K2044" i="20" a="1"/>
  <c r="K2044" i="20" s="1"/>
  <c r="K2045" i="20" a="1"/>
  <c r="K2045" i="20" s="1"/>
  <c r="K2046" i="20" a="1"/>
  <c r="K2046" i="20" s="1"/>
  <c r="K2047" i="20" a="1"/>
  <c r="K2047" i="20" s="1"/>
  <c r="K2048" i="20" a="1"/>
  <c r="K2048" i="20" s="1"/>
  <c r="K2049" i="20" a="1"/>
  <c r="K2049" i="20"/>
  <c r="K2050" i="20" a="1"/>
  <c r="K2050" i="20" s="1"/>
  <c r="K2051" i="20" a="1"/>
  <c r="K2051" i="20" s="1"/>
  <c r="K2052" i="20" a="1"/>
  <c r="K2052" i="20"/>
  <c r="K2053" i="20" a="1"/>
  <c r="K2053" i="20" s="1"/>
  <c r="K2054" i="20" a="1"/>
  <c r="K2054" i="20" s="1"/>
  <c r="K2055" i="20" a="1"/>
  <c r="K2055" i="20" s="1"/>
  <c r="K2056" i="20" a="1"/>
  <c r="K2056" i="20" s="1"/>
  <c r="K2057" i="20" a="1"/>
  <c r="K2057" i="20" s="1"/>
  <c r="K2058" i="20" a="1"/>
  <c r="K2058" i="20" s="1"/>
  <c r="K2059" i="20" a="1"/>
  <c r="K2059" i="20" s="1"/>
  <c r="K2060" i="20" a="1"/>
  <c r="K2060" i="20" s="1"/>
  <c r="K2061" i="20" a="1"/>
  <c r="K2061" i="20"/>
  <c r="K2062" i="20" a="1"/>
  <c r="K2062" i="20" s="1"/>
  <c r="K2063" i="20" a="1"/>
  <c r="K2063" i="20" s="1"/>
  <c r="K2064" i="20" a="1"/>
  <c r="K2064" i="20" s="1"/>
  <c r="K2065" i="20" a="1"/>
  <c r="K2065" i="20" s="1"/>
  <c r="K2066" i="20" a="1"/>
  <c r="K2066" i="20" s="1"/>
  <c r="K2067" i="20" a="1"/>
  <c r="K2067" i="20" s="1"/>
  <c r="K2068" i="20" a="1"/>
  <c r="K2068" i="20" s="1"/>
  <c r="K2069" i="20" a="1"/>
  <c r="K2069" i="20"/>
  <c r="K2070" i="20" a="1"/>
  <c r="K2070" i="20"/>
  <c r="K2071" i="20" a="1"/>
  <c r="K2071" i="20" s="1"/>
  <c r="K2072" i="20" a="1"/>
  <c r="K2072" i="20"/>
  <c r="K2073" i="20" a="1"/>
  <c r="K2073" i="20" s="1"/>
  <c r="K2074" i="20" a="1"/>
  <c r="K2074" i="20" s="1"/>
  <c r="K2075" i="20" a="1"/>
  <c r="K2075" i="20" s="1"/>
  <c r="K2076" i="20" a="1"/>
  <c r="K2076" i="20" s="1"/>
  <c r="K2077" i="20" a="1"/>
  <c r="K2077" i="20" s="1"/>
  <c r="K2078" i="20" a="1"/>
  <c r="K2078" i="20"/>
  <c r="K2079" i="20" a="1"/>
  <c r="K2079" i="20" s="1"/>
  <c r="K2080" i="20" a="1"/>
  <c r="K2080" i="20"/>
  <c r="K2081" i="20" a="1"/>
  <c r="K2081" i="20"/>
  <c r="K2082" i="20" a="1"/>
  <c r="K2082" i="20" s="1"/>
  <c r="K2083" i="20" a="1"/>
  <c r="K2083" i="20" s="1"/>
  <c r="K2084" i="20" a="1"/>
  <c r="K2084" i="20"/>
  <c r="K2085" i="20" a="1"/>
  <c r="K2085" i="20" s="1"/>
  <c r="K2086" i="20" a="1"/>
  <c r="K2086" i="20" s="1"/>
  <c r="K2087" i="20" a="1"/>
  <c r="K2087" i="20" s="1"/>
  <c r="K2088" i="20" a="1"/>
  <c r="K2088" i="20" s="1"/>
  <c r="K2089" i="20" a="1"/>
  <c r="K2089" i="20"/>
  <c r="K2090" i="20" a="1"/>
  <c r="K2090" i="20" s="1"/>
  <c r="K2091" i="20" a="1"/>
  <c r="K2091" i="20" s="1"/>
  <c r="K2092" i="20" a="1"/>
  <c r="K2092" i="20"/>
  <c r="K2093" i="20" a="1"/>
  <c r="K2093" i="20" s="1"/>
  <c r="K2094" i="20" a="1"/>
  <c r="K2094" i="20" s="1"/>
  <c r="K2095" i="20" a="1"/>
  <c r="K2095" i="20" s="1"/>
  <c r="K2096" i="20" a="1"/>
  <c r="K2096" i="20" s="1"/>
  <c r="K2097" i="20" a="1"/>
  <c r="K2097" i="20" s="1"/>
  <c r="K2098" i="20" a="1"/>
  <c r="K2098" i="20" s="1"/>
  <c r="K2099" i="20" a="1"/>
  <c r="K2099" i="20" s="1"/>
  <c r="K2100" i="20" a="1"/>
  <c r="K2100" i="20" s="1"/>
  <c r="K2101" i="20" a="1"/>
  <c r="K2101" i="20" s="1"/>
  <c r="K2102" i="20" a="1"/>
  <c r="K2102" i="20" s="1"/>
  <c r="K2103" i="20" a="1"/>
  <c r="K2103" i="20" s="1"/>
  <c r="K2104" i="20" a="1"/>
  <c r="K2104" i="20" s="1"/>
  <c r="K2105" i="20" a="1"/>
  <c r="K2105" i="20" s="1"/>
  <c r="K2106" i="20" a="1"/>
  <c r="K2106" i="20"/>
  <c r="K2107" i="20" a="1"/>
  <c r="K2107" i="20" s="1"/>
  <c r="K2108" i="20" a="1"/>
  <c r="K2108" i="20" s="1"/>
  <c r="K2109" i="20" a="1"/>
  <c r="K2109" i="20" s="1"/>
  <c r="K2110" i="20" a="1"/>
  <c r="K2110" i="20" s="1"/>
  <c r="K2111" i="20" a="1"/>
  <c r="K2111" i="20" s="1"/>
  <c r="K2112" i="20" a="1"/>
  <c r="K2112" i="20"/>
  <c r="K2113" i="20" a="1"/>
  <c r="K2113" i="20"/>
  <c r="K2114" i="20" a="1"/>
  <c r="K2114" i="20" s="1"/>
  <c r="K2115" i="20" a="1"/>
  <c r="K2115" i="20" s="1"/>
  <c r="K2116" i="20" a="1"/>
  <c r="K2116" i="20" s="1"/>
  <c r="K2117" i="20" a="1"/>
  <c r="K2117" i="20" s="1"/>
  <c r="K2118" i="20" a="1"/>
  <c r="K2118" i="20" s="1"/>
  <c r="K2119" i="20" a="1"/>
  <c r="K2119" i="20" s="1"/>
  <c r="K2120" i="20" a="1"/>
  <c r="K2120" i="20"/>
  <c r="K2121" i="20" a="1"/>
  <c r="K2121" i="20" s="1"/>
  <c r="K2122" i="20" a="1"/>
  <c r="K2122" i="20" s="1"/>
  <c r="K2123" i="20" a="1"/>
  <c r="K2123" i="20" s="1"/>
  <c r="K2124" i="20" a="1"/>
  <c r="K2124" i="20"/>
  <c r="K2125" i="20" a="1"/>
  <c r="K2125" i="20" s="1"/>
  <c r="K2126" i="20" a="1"/>
  <c r="K2126" i="20" s="1"/>
  <c r="K2127" i="20" a="1"/>
  <c r="K2127" i="20" s="1"/>
  <c r="K2128" i="20" a="1"/>
  <c r="K2128" i="20" s="1"/>
  <c r="K2129" i="20" a="1"/>
  <c r="K2129" i="20" s="1"/>
  <c r="K2130" i="20" a="1"/>
  <c r="K2130" i="20"/>
  <c r="K2131" i="20" a="1"/>
  <c r="K2131" i="20" s="1"/>
  <c r="K2132" i="20" a="1"/>
  <c r="K2132" i="20"/>
  <c r="K2133" i="20" a="1"/>
  <c r="K2133" i="20"/>
  <c r="K2134" i="20" a="1"/>
  <c r="K2134" i="20" s="1"/>
  <c r="K2135" i="20" a="1"/>
  <c r="K2135" i="20" s="1"/>
  <c r="K2136" i="20" a="1"/>
  <c r="K2136" i="20"/>
  <c r="K2137" i="20" a="1"/>
  <c r="K2137" i="20" s="1"/>
  <c r="K2138" i="20" a="1"/>
  <c r="K2138" i="20" s="1"/>
  <c r="K2139" i="20" a="1"/>
  <c r="K2139" i="20" s="1"/>
  <c r="K2140" i="20" a="1"/>
  <c r="K2140" i="20" s="1"/>
  <c r="K2141" i="20" a="1"/>
  <c r="K2141" i="20" s="1"/>
  <c r="K2142" i="20" a="1"/>
  <c r="K2142" i="20"/>
  <c r="K2143" i="20" a="1"/>
  <c r="K2143" i="20" s="1"/>
  <c r="K2144" i="20" a="1"/>
  <c r="K2144" i="20" s="1"/>
  <c r="K2145" i="20" a="1"/>
  <c r="K2145" i="20"/>
  <c r="K2146" i="20" a="1"/>
  <c r="K2146" i="20" s="1"/>
  <c r="K2147" i="20" a="1"/>
  <c r="K2147" i="20" s="1"/>
  <c r="K2148" i="20" a="1"/>
  <c r="K2148" i="20"/>
  <c r="K2149" i="20" a="1"/>
  <c r="K2149" i="20" s="1"/>
  <c r="K2150" i="20" a="1"/>
  <c r="K2150" i="20" s="1"/>
  <c r="K2151" i="20" a="1"/>
  <c r="K2151" i="20" s="1"/>
  <c r="K2152" i="20" a="1"/>
  <c r="K2152" i="20" s="1"/>
  <c r="K2153" i="20" a="1"/>
  <c r="K2153" i="20" s="1"/>
  <c r="K2154" i="20" a="1"/>
  <c r="K2154" i="20"/>
  <c r="K2155" i="20" a="1"/>
  <c r="K2155" i="20" s="1"/>
  <c r="K2156" i="20" a="1"/>
  <c r="K2156" i="20" s="1"/>
  <c r="K2157" i="20" a="1"/>
  <c r="K2157" i="20" s="1"/>
  <c r="K2158" i="20" a="1"/>
  <c r="K2158" i="20" s="1"/>
  <c r="K2159" i="20" a="1"/>
  <c r="K2159" i="20" s="1"/>
  <c r="K2160" i="20" a="1"/>
  <c r="K2160" i="20" s="1"/>
  <c r="K2161" i="20" a="1"/>
  <c r="K2161" i="20"/>
  <c r="K2162" i="20" a="1"/>
  <c r="K2162" i="20" s="1"/>
  <c r="K2163" i="20" a="1"/>
  <c r="K2163" i="20" s="1"/>
  <c r="K2164" i="20" a="1"/>
  <c r="K2164" i="20" s="1"/>
  <c r="K2165" i="20" a="1"/>
  <c r="K2165" i="20"/>
  <c r="K2166" i="20" a="1"/>
  <c r="K2166" i="20" s="1"/>
  <c r="K2167" i="20" a="1"/>
  <c r="K2167" i="20" s="1"/>
  <c r="K2168" i="20" a="1"/>
  <c r="K2168" i="20"/>
  <c r="K2169" i="20" a="1"/>
  <c r="K2169" i="20" s="1"/>
  <c r="K2170" i="20" a="1"/>
  <c r="K2170" i="20" s="1"/>
  <c r="K2171" i="20" a="1"/>
  <c r="K2171" i="20" s="1"/>
  <c r="K2172" i="20" a="1"/>
  <c r="K2172" i="20" s="1"/>
  <c r="K2173" i="20" a="1"/>
  <c r="K2173" i="20"/>
  <c r="K2174" i="20" a="1"/>
  <c r="K2174" i="20"/>
  <c r="K2175" i="20" a="1"/>
  <c r="K2175" i="20" s="1"/>
  <c r="K2176" i="20" a="1"/>
  <c r="K2176" i="20"/>
  <c r="K2177" i="20" a="1"/>
  <c r="K2177" i="20" s="1"/>
  <c r="K2178" i="20" a="1"/>
  <c r="K2178" i="20" s="1"/>
  <c r="K2179" i="20" a="1"/>
  <c r="K2179" i="20" s="1"/>
  <c r="K2180" i="20" a="1"/>
  <c r="K2180" i="20" s="1"/>
  <c r="K2181" i="20" a="1"/>
  <c r="K2181" i="20" s="1"/>
  <c r="K2182" i="20" a="1"/>
  <c r="K2182" i="20" s="1"/>
  <c r="K2183" i="20" a="1"/>
  <c r="K2183" i="20" s="1"/>
  <c r="K2184" i="20" a="1"/>
  <c r="K2184" i="20" s="1"/>
  <c r="K2185" i="20" a="1"/>
  <c r="K2185" i="20" s="1"/>
  <c r="K2186" i="20" a="1"/>
  <c r="K2186" i="20"/>
  <c r="K2187" i="20" a="1"/>
  <c r="K2187" i="20" s="1"/>
  <c r="K2188" i="20" a="1"/>
  <c r="K2188" i="20"/>
  <c r="K2189" i="20" a="1"/>
  <c r="K2189" i="20" s="1"/>
  <c r="K2190" i="20" a="1"/>
  <c r="K2190" i="20" s="1"/>
  <c r="K2191" i="20" a="1"/>
  <c r="K2191" i="20" s="1"/>
  <c r="K2192" i="20" a="1"/>
  <c r="K2192" i="20" s="1"/>
  <c r="K2193" i="20" a="1"/>
  <c r="K2193" i="20" s="1"/>
  <c r="K2194" i="20" a="1"/>
  <c r="K2194" i="20"/>
  <c r="K2195" i="20" a="1"/>
  <c r="K2195" i="20" s="1"/>
  <c r="K2196" i="20" a="1"/>
  <c r="K2196" i="20" s="1"/>
  <c r="K2197" i="20" a="1"/>
  <c r="K2197" i="20" s="1"/>
  <c r="K2198" i="20" a="1"/>
  <c r="K2198" i="20"/>
  <c r="K2199" i="20" a="1"/>
  <c r="K2199" i="20" s="1"/>
  <c r="K2200" i="20" a="1"/>
  <c r="K2200" i="20" s="1"/>
  <c r="K2201" i="20" a="1"/>
  <c r="K2201" i="20" s="1"/>
  <c r="K2202" i="20" a="1"/>
  <c r="K2202" i="20" s="1"/>
  <c r="K2203" i="20" a="1"/>
  <c r="K2203" i="20" s="1"/>
  <c r="K2204" i="20" a="1"/>
  <c r="K2204" i="20" s="1"/>
  <c r="K2205" i="20" a="1"/>
  <c r="K2205" i="20" s="1"/>
  <c r="K2206" i="20" a="1"/>
  <c r="K2206" i="20" s="1"/>
  <c r="K2207" i="20" a="1"/>
  <c r="K2207" i="20" s="1"/>
  <c r="K2208" i="20" a="1"/>
  <c r="K2208" i="20"/>
  <c r="K2209" i="20" a="1"/>
  <c r="K2209" i="20" s="1"/>
  <c r="K2210" i="20" a="1"/>
  <c r="K2210" i="20" s="1"/>
  <c r="K2211" i="20" a="1"/>
  <c r="K2211" i="20" s="1"/>
  <c r="K2212" i="20" a="1"/>
  <c r="K2212" i="20" s="1"/>
  <c r="K2213" i="20" a="1"/>
  <c r="K2213" i="20"/>
  <c r="K2214" i="20" a="1"/>
  <c r="K2214" i="20" s="1"/>
  <c r="K2215" i="20" a="1"/>
  <c r="K2215" i="20" s="1"/>
  <c r="K2216" i="20" a="1"/>
  <c r="K2216" i="20" s="1"/>
  <c r="K2217" i="20" a="1"/>
  <c r="K2217" i="20"/>
  <c r="K2218" i="20" a="1"/>
  <c r="K2218" i="20" s="1"/>
  <c r="K2219" i="20" a="1"/>
  <c r="K2219" i="20" s="1"/>
  <c r="K2220" i="20" a="1"/>
  <c r="K2220" i="20"/>
  <c r="K2221" i="20" a="1"/>
  <c r="K2221" i="20" s="1"/>
  <c r="K2222" i="20" a="1"/>
  <c r="K2222" i="20"/>
  <c r="K2223" i="20" a="1"/>
  <c r="K2223" i="20" s="1"/>
  <c r="K2224" i="20" a="1"/>
  <c r="K2224" i="20" s="1"/>
  <c r="K2225" i="20" a="1"/>
  <c r="K2225" i="20" s="1"/>
  <c r="K2226" i="20" a="1"/>
  <c r="K2226" i="20" s="1"/>
  <c r="K2227" i="20" a="1"/>
  <c r="K2227" i="20" s="1"/>
  <c r="K2228" i="20" a="1"/>
  <c r="K2228" i="20"/>
  <c r="K2229" i="20" a="1"/>
  <c r="K2229" i="20" s="1"/>
  <c r="K2230" i="20" a="1"/>
  <c r="K2230" i="20" s="1"/>
  <c r="K2231" i="20" a="1"/>
  <c r="K2231" i="20" s="1"/>
  <c r="K2232" i="20" a="1"/>
  <c r="K2232" i="20" s="1"/>
  <c r="K2233" i="20" a="1"/>
  <c r="K2233" i="20" s="1"/>
  <c r="K2234" i="20" a="1"/>
  <c r="K2234" i="20" s="1"/>
  <c r="K2235" i="20" a="1"/>
  <c r="K2235" i="20" s="1"/>
  <c r="K2236" i="20" a="1"/>
  <c r="K2236" i="20" s="1"/>
  <c r="K2237" i="20" a="1"/>
  <c r="K2237" i="20" s="1"/>
  <c r="K2238" i="20" a="1"/>
  <c r="K2238" i="20" s="1"/>
  <c r="K2239" i="20" a="1"/>
  <c r="K2239" i="20" s="1"/>
  <c r="K2240" i="20" a="1"/>
  <c r="K2240" i="20" s="1"/>
  <c r="K2241" i="20" a="1"/>
  <c r="K2241" i="20" s="1"/>
  <c r="K2242" i="20" a="1"/>
  <c r="K2242" i="20" s="1"/>
  <c r="K2243" i="20" a="1"/>
  <c r="K2243" i="20" s="1"/>
  <c r="K2244" i="20" a="1"/>
  <c r="K2244" i="20" s="1"/>
  <c r="K2245" i="20" a="1"/>
  <c r="K2245" i="20" s="1"/>
  <c r="K2246" i="20" a="1"/>
  <c r="K2246" i="20" s="1"/>
  <c r="K2247" i="20" a="1"/>
  <c r="K2247" i="20" s="1"/>
  <c r="K2248" i="20" a="1"/>
  <c r="K2248" i="20" s="1"/>
  <c r="K2249" i="20" a="1"/>
  <c r="K2249" i="20" s="1"/>
  <c r="K2250" i="20" a="1"/>
  <c r="K2250" i="20" s="1"/>
  <c r="K2251" i="20" a="1"/>
  <c r="K2251" i="20" s="1"/>
  <c r="K2252" i="20" a="1"/>
  <c r="K2252" i="20" s="1"/>
  <c r="K2253" i="20" a="1"/>
  <c r="K2253" i="20" s="1"/>
  <c r="K2254" i="20" a="1"/>
  <c r="K2254" i="20" s="1"/>
  <c r="K2255" i="20" a="1"/>
  <c r="K2255" i="20" s="1"/>
  <c r="K2256" i="20" a="1"/>
  <c r="K2256" i="20" s="1"/>
  <c r="K2257" i="20" a="1"/>
  <c r="K2257" i="20" s="1"/>
  <c r="K2258" i="20" a="1"/>
  <c r="K2258" i="20"/>
  <c r="K2259" i="20" a="1"/>
  <c r="K2259" i="20" s="1"/>
  <c r="K2260" i="20" a="1"/>
  <c r="K2260" i="20" s="1"/>
  <c r="K2261" i="20" a="1"/>
  <c r="K2261" i="20" s="1"/>
  <c r="K2262" i="20" a="1"/>
  <c r="K2262" i="20" s="1"/>
  <c r="K2263" i="20" a="1"/>
  <c r="K2263" i="20" s="1"/>
  <c r="K2264" i="20" a="1"/>
  <c r="K2264" i="20" s="1"/>
  <c r="K2265" i="20" a="1"/>
  <c r="K2265" i="20" s="1"/>
  <c r="K2266" i="20" a="1"/>
  <c r="K2266" i="20" s="1"/>
  <c r="K2267" i="20" a="1"/>
  <c r="K2267" i="20" s="1"/>
  <c r="K2268" i="20" a="1"/>
  <c r="K2268" i="20" s="1"/>
  <c r="K2269" i="20" a="1"/>
  <c r="K2269" i="20"/>
  <c r="K2270" i="20" a="1"/>
  <c r="K2270" i="20"/>
  <c r="K2271" i="20" a="1"/>
  <c r="K2271" i="20" s="1"/>
  <c r="K2272" i="20" a="1"/>
  <c r="K2272" i="20" s="1"/>
  <c r="K2273" i="20" a="1"/>
  <c r="K2273" i="20" s="1"/>
  <c r="K2274" i="20" a="1"/>
  <c r="K2274" i="20" s="1"/>
  <c r="K2275" i="20" a="1"/>
  <c r="K2275" i="20" s="1"/>
  <c r="K2276" i="20" a="1"/>
  <c r="K2276" i="20" s="1"/>
  <c r="K2277" i="20" a="1"/>
  <c r="K2277" i="20" s="1"/>
  <c r="K2278" i="20" a="1"/>
  <c r="K2278" i="20" s="1"/>
  <c r="K2279" i="20" a="1"/>
  <c r="K2279" i="20" s="1"/>
  <c r="K2280" i="20" a="1"/>
  <c r="K2280" i="20" s="1"/>
  <c r="K2281" i="20" a="1"/>
  <c r="K2281" i="20"/>
  <c r="K2282" i="20" a="1"/>
  <c r="K2282" i="20" s="1"/>
  <c r="K2283" i="20" a="1"/>
  <c r="K2283" i="20" s="1"/>
  <c r="K2284" i="20" a="1"/>
  <c r="K2284" i="20" s="1"/>
  <c r="K2285" i="20" a="1"/>
  <c r="K2285" i="20" s="1"/>
  <c r="K2286" i="20" a="1"/>
  <c r="K2286" i="20" s="1"/>
  <c r="K2287" i="20" a="1"/>
  <c r="K2287" i="20" s="1"/>
  <c r="K2288" i="20" a="1"/>
  <c r="K2288" i="20" s="1"/>
  <c r="K2289" i="20" a="1"/>
  <c r="K2289" i="20" s="1"/>
  <c r="K2290" i="20" a="1"/>
  <c r="K2290" i="20" s="1"/>
  <c r="K2291" i="20" a="1"/>
  <c r="K2291" i="20" s="1"/>
  <c r="K2292" i="20" a="1"/>
  <c r="K2292" i="20"/>
  <c r="K2293" i="20" a="1"/>
  <c r="K2293" i="20"/>
  <c r="K2294" i="20" a="1"/>
  <c r="K2294" i="20" s="1"/>
  <c r="K2295" i="20" a="1"/>
  <c r="K2295" i="20" s="1"/>
  <c r="K2296" i="20" a="1"/>
  <c r="K2296" i="20" s="1"/>
  <c r="K2297" i="20" a="1"/>
  <c r="K2297" i="20" s="1"/>
  <c r="K2298" i="20" a="1"/>
  <c r="K2298" i="20" s="1"/>
  <c r="K2299" i="20" a="1"/>
  <c r="K2299" i="20" s="1"/>
  <c r="K2300" i="20" a="1"/>
  <c r="K2300" i="20"/>
  <c r="K2301" i="20" a="1"/>
  <c r="K2301" i="20"/>
  <c r="K2302" i="20" a="1"/>
  <c r="K2302" i="20" s="1"/>
  <c r="K2303" i="20" a="1"/>
  <c r="K2303" i="20" s="1"/>
  <c r="K2304" i="20" a="1"/>
  <c r="K2304" i="20" s="1"/>
  <c r="K2305" i="20" a="1"/>
  <c r="K2305" i="20" s="1"/>
  <c r="K2306" i="20" a="1"/>
  <c r="K2306" i="20" s="1"/>
  <c r="K2307" i="20" a="1"/>
  <c r="K2307" i="20" s="1"/>
  <c r="K2308" i="20" a="1"/>
  <c r="K2308" i="20" s="1"/>
  <c r="K2309" i="20" a="1"/>
  <c r="K2309" i="20" s="1"/>
  <c r="K2310" i="20" a="1"/>
  <c r="K2310" i="20" s="1"/>
  <c r="K2311" i="20" a="1"/>
  <c r="K2311" i="20" s="1"/>
  <c r="K2312" i="20" a="1"/>
  <c r="K2312" i="20" s="1"/>
  <c r="K2313" i="20" a="1"/>
  <c r="K2313" i="20" s="1"/>
  <c r="K2314" i="20" a="1"/>
  <c r="K2314" i="20" s="1"/>
  <c r="K2315" i="20" a="1"/>
  <c r="K2315" i="20" s="1"/>
  <c r="K2316" i="20" a="1"/>
  <c r="K2316" i="20" s="1"/>
  <c r="K2317" i="20" a="1"/>
  <c r="K2317" i="20" s="1"/>
  <c r="K2318" i="20" a="1"/>
  <c r="K2318" i="20"/>
  <c r="K2319" i="20" a="1"/>
  <c r="K2319" i="20" s="1"/>
  <c r="K2320" i="20" a="1"/>
  <c r="K2320" i="20" s="1"/>
  <c r="K2321" i="20" a="1"/>
  <c r="K2321" i="20" s="1"/>
  <c r="K2322" i="20" a="1"/>
  <c r="K2322" i="20" s="1"/>
  <c r="K2323" i="20" a="1"/>
  <c r="K2323" i="20" s="1"/>
  <c r="K2324" i="20" a="1"/>
  <c r="K2324" i="20"/>
  <c r="K2325" i="20" a="1"/>
  <c r="K2325" i="20" s="1"/>
  <c r="K2326" i="20" a="1"/>
  <c r="K2326" i="20" s="1"/>
  <c r="K2327" i="20" a="1"/>
  <c r="K2327" i="20" s="1"/>
  <c r="K2328" i="20" a="1"/>
  <c r="K2328" i="20" s="1"/>
  <c r="K2329" i="20" a="1"/>
  <c r="K2329" i="20" s="1"/>
  <c r="K2330" i="20" a="1"/>
  <c r="K2330" i="20" s="1"/>
  <c r="K2331" i="20" a="1"/>
  <c r="K2331" i="20" s="1"/>
  <c r="K2332" i="20" a="1"/>
  <c r="K2332" i="20" s="1"/>
  <c r="K2333" i="20" a="1"/>
  <c r="K2333" i="20"/>
  <c r="K2334" i="20" a="1"/>
  <c r="K2334" i="20"/>
  <c r="K2335" i="20" a="1"/>
  <c r="K2335" i="20" s="1"/>
  <c r="K2336" i="20" a="1"/>
  <c r="K2336" i="20" s="1"/>
  <c r="K2337" i="20" a="1"/>
  <c r="K2337" i="20" s="1"/>
  <c r="K2338" i="20" a="1"/>
  <c r="K2338" i="20" s="1"/>
  <c r="K2339" i="20" a="1"/>
  <c r="K2339" i="20" s="1"/>
  <c r="K2340" i="20" a="1"/>
  <c r="K2340" i="20" s="1"/>
  <c r="K2341" i="20" a="1"/>
  <c r="K2341" i="20" s="1"/>
  <c r="K2342" i="20" a="1"/>
  <c r="K2342" i="20" s="1"/>
  <c r="K2343" i="20" a="1"/>
  <c r="K2343" i="20" s="1"/>
  <c r="K2344" i="20" a="1"/>
  <c r="K2344" i="20" s="1"/>
  <c r="K2345" i="20" a="1"/>
  <c r="K2345" i="20" s="1"/>
  <c r="K2346" i="20" a="1"/>
  <c r="K2346" i="20" s="1"/>
  <c r="K2347" i="20" a="1"/>
  <c r="K2347" i="20" s="1"/>
  <c r="K2348" i="20" a="1"/>
  <c r="K2348" i="20" s="1"/>
  <c r="K2349" i="20" a="1"/>
  <c r="K2349" i="20" s="1"/>
  <c r="K2350" i="20" a="1"/>
  <c r="K2350" i="20"/>
  <c r="K2351" i="20" a="1"/>
  <c r="K2351" i="20" s="1"/>
  <c r="K2352" i="20" a="1"/>
  <c r="K2352" i="20" s="1"/>
  <c r="K2353" i="20" a="1"/>
  <c r="K2353" i="20" s="1"/>
  <c r="K2354" i="20" a="1"/>
  <c r="K2354" i="20" s="1"/>
  <c r="K2355" i="20" a="1"/>
  <c r="K2355" i="20" s="1"/>
  <c r="K2356" i="20" a="1"/>
  <c r="K2356" i="20"/>
  <c r="K2357" i="20" a="1"/>
  <c r="K2357" i="20"/>
  <c r="K2358" i="20" a="1"/>
  <c r="K2358" i="20" s="1"/>
  <c r="K2359" i="20" a="1"/>
  <c r="K2359" i="20" s="1"/>
  <c r="K2360" i="20" a="1"/>
  <c r="K2360" i="20" s="1"/>
  <c r="K2361" i="20" a="1"/>
  <c r="K2361" i="20" s="1"/>
  <c r="K2362" i="20" a="1"/>
  <c r="K2362" i="20" s="1"/>
  <c r="K2363" i="20" a="1"/>
  <c r="K2363" i="20" s="1"/>
  <c r="K2364" i="20" a="1"/>
  <c r="K2364" i="20"/>
  <c r="K2365" i="20" a="1"/>
  <c r="K2365" i="20"/>
  <c r="K2366" i="20" a="1"/>
  <c r="K2366" i="20" s="1"/>
  <c r="K2367" i="20" a="1"/>
  <c r="K2367" i="20" s="1"/>
  <c r="K2368" i="20" a="1"/>
  <c r="K2368" i="20" s="1"/>
  <c r="K2369" i="20" a="1"/>
  <c r="K2369" i="20" s="1"/>
  <c r="K2370" i="20" a="1"/>
  <c r="K2370" i="20" s="1"/>
  <c r="K2371" i="20" a="1"/>
  <c r="K2371" i="20" s="1"/>
  <c r="K2372" i="20" a="1"/>
  <c r="K2372" i="20" s="1"/>
  <c r="K2373" i="20" a="1"/>
  <c r="K2373" i="20" s="1"/>
  <c r="K2374" i="20" a="1"/>
  <c r="K2374" i="20" s="1"/>
  <c r="K2375" i="20" a="1"/>
  <c r="K2375" i="20" s="1"/>
  <c r="K2376" i="20" a="1"/>
  <c r="K2376" i="20" s="1"/>
  <c r="K2377" i="20" a="1"/>
  <c r="K2377" i="20" s="1"/>
  <c r="K2378" i="20" a="1"/>
  <c r="K2378" i="20" s="1"/>
  <c r="K2379" i="20" a="1"/>
  <c r="K2379" i="20" s="1"/>
  <c r="K2380" i="20" a="1"/>
  <c r="K2380" i="20" s="1"/>
  <c r="K2381" i="20" a="1"/>
  <c r="K2381" i="20" s="1"/>
  <c r="K2382" i="20" a="1"/>
  <c r="K2382" i="20"/>
  <c r="K2383" i="20" a="1"/>
  <c r="K2383" i="20" s="1"/>
  <c r="K2384" i="20" a="1"/>
  <c r="K2384" i="20" s="1"/>
  <c r="K2385" i="20" a="1"/>
  <c r="K2385" i="20" s="1"/>
  <c r="K2386" i="20" a="1"/>
  <c r="K2386" i="20" s="1"/>
  <c r="K2387" i="20" a="1"/>
  <c r="K2387" i="20" s="1"/>
  <c r="K2388" i="20" a="1"/>
  <c r="K2388" i="20"/>
  <c r="K2389" i="20" a="1"/>
  <c r="K2389" i="20" s="1"/>
  <c r="K2390" i="20" a="1"/>
  <c r="K2390" i="20" s="1"/>
  <c r="K2391" i="20" a="1"/>
  <c r="K2391" i="20" s="1"/>
  <c r="K2392" i="20" a="1"/>
  <c r="K2392" i="20" s="1"/>
  <c r="K2393" i="20" a="1"/>
  <c r="K2393" i="20" s="1"/>
  <c r="K2394" i="20" a="1"/>
  <c r="K2394" i="20" s="1"/>
  <c r="K2395" i="20" a="1"/>
  <c r="K2395" i="20" s="1"/>
  <c r="K2396" i="20" a="1"/>
  <c r="K2396" i="20" s="1"/>
  <c r="K2397" i="20" a="1"/>
  <c r="K2397" i="20"/>
  <c r="K2398" i="20" a="1"/>
  <c r="K2398" i="20"/>
  <c r="K2399" i="20" a="1"/>
  <c r="K2399" i="20" s="1"/>
  <c r="K2400" i="20" a="1"/>
  <c r="K2400" i="20" s="1"/>
  <c r="K2401" i="20" a="1"/>
  <c r="K2401" i="20" s="1"/>
  <c r="K2402" i="20" a="1"/>
  <c r="K2402" i="20" s="1"/>
  <c r="K2403" i="20" a="1"/>
  <c r="K2403" i="20" s="1"/>
  <c r="K2404" i="20" a="1"/>
  <c r="K2404" i="20" s="1"/>
  <c r="K2405" i="20" a="1"/>
  <c r="K2405" i="20" s="1"/>
  <c r="K2406" i="20" a="1"/>
  <c r="K2406" i="20" s="1"/>
  <c r="K2407" i="20" a="1"/>
  <c r="K2407" i="20" s="1"/>
  <c r="K2408" i="20" a="1"/>
  <c r="K2408" i="20" s="1"/>
  <c r="K2409" i="20" a="1"/>
  <c r="K2409" i="20" s="1"/>
  <c r="K2410" i="20" a="1"/>
  <c r="K2410" i="20" s="1"/>
  <c r="K2411" i="20" a="1"/>
  <c r="K2411" i="20" s="1"/>
  <c r="K2412" i="20" a="1"/>
  <c r="K2412" i="20" s="1"/>
  <c r="K2413" i="20" a="1"/>
  <c r="K2413" i="20" s="1"/>
  <c r="K2414" i="20" a="1"/>
  <c r="K2414" i="20"/>
  <c r="K2415" i="20" a="1"/>
  <c r="K2415" i="20" s="1"/>
  <c r="K2416" i="20" a="1"/>
  <c r="K2416" i="20" s="1"/>
  <c r="K2417" i="20" a="1"/>
  <c r="K2417" i="20" s="1"/>
  <c r="K2418" i="20" a="1"/>
  <c r="K2418" i="20" s="1"/>
  <c r="K2419" i="20" a="1"/>
  <c r="K2419" i="20" s="1"/>
  <c r="K2420" i="20" a="1"/>
  <c r="K2420" i="20"/>
  <c r="K2421" i="20" a="1"/>
  <c r="K2421" i="20"/>
  <c r="K2422" i="20" a="1"/>
  <c r="K2422" i="20" s="1"/>
  <c r="K2423" i="20" a="1"/>
  <c r="K2423" i="20" s="1"/>
  <c r="K2424" i="20" a="1"/>
  <c r="K2424" i="20" s="1"/>
  <c r="K2425" i="20" a="1"/>
  <c r="K2425" i="20" s="1"/>
  <c r="K2426" i="20" a="1"/>
  <c r="K2426" i="20" s="1"/>
  <c r="K2427" i="20" a="1"/>
  <c r="K2427" i="20" s="1"/>
  <c r="K2428" i="20" a="1"/>
  <c r="K2428" i="20"/>
  <c r="K2429" i="20" a="1"/>
  <c r="K2429" i="20"/>
  <c r="K2430" i="20" a="1"/>
  <c r="K2430" i="20" s="1"/>
  <c r="K2431" i="20" a="1"/>
  <c r="K2431" i="20" s="1"/>
  <c r="K2432" i="20" a="1"/>
  <c r="K2432" i="20" s="1"/>
  <c r="K2433" i="20" a="1"/>
  <c r="K2433" i="20" s="1"/>
  <c r="K2434" i="20" a="1"/>
  <c r="K2434" i="20" s="1"/>
  <c r="K2435" i="20" a="1"/>
  <c r="K2435" i="20" s="1"/>
  <c r="K2436" i="20" a="1"/>
  <c r="K2436" i="20" s="1"/>
  <c r="K2437" i="20" a="1"/>
  <c r="K2437" i="20" s="1"/>
  <c r="K2438" i="20" a="1"/>
  <c r="K2438" i="20" s="1"/>
  <c r="K2439" i="20" a="1"/>
  <c r="K2439" i="20" s="1"/>
  <c r="K2440" i="20" a="1"/>
  <c r="K2440" i="20" s="1"/>
  <c r="K2441" i="20" a="1"/>
  <c r="K2441" i="20" s="1"/>
  <c r="K2442" i="20" a="1"/>
  <c r="K2442" i="20" s="1"/>
  <c r="K2443" i="20" a="1"/>
  <c r="K2443" i="20" s="1"/>
  <c r="K2444" i="20" a="1"/>
  <c r="K2444" i="20" s="1"/>
  <c r="K2445" i="20" a="1"/>
  <c r="K2445" i="20" s="1"/>
  <c r="K2446" i="20" a="1"/>
  <c r="K2446" i="20"/>
  <c r="K2447" i="20" a="1"/>
  <c r="K2447" i="20" s="1"/>
  <c r="K2448" i="20" a="1"/>
  <c r="K2448" i="20" s="1"/>
  <c r="K2449" i="20" a="1"/>
  <c r="K2449" i="20" s="1"/>
  <c r="K2450" i="20" a="1"/>
  <c r="K2450" i="20"/>
  <c r="K2451" i="20" a="1"/>
  <c r="K2451" i="20" s="1"/>
  <c r="K2452" i="20" a="1"/>
  <c r="K2452" i="20" s="1"/>
  <c r="K2453" i="20" a="1"/>
  <c r="K2453" i="20" s="1"/>
  <c r="K2454" i="20" a="1"/>
  <c r="K2454" i="20" s="1"/>
  <c r="K2455" i="20" a="1"/>
  <c r="K2455" i="20" s="1"/>
  <c r="K2456" i="20" a="1"/>
  <c r="K2456" i="20" s="1"/>
  <c r="K2457" i="20" a="1"/>
  <c r="K2457" i="20"/>
  <c r="K2458" i="20" a="1"/>
  <c r="K2458" i="20" s="1"/>
  <c r="K2459" i="20" a="1"/>
  <c r="K2459" i="20" s="1"/>
  <c r="K2460" i="20" a="1"/>
  <c r="K2460" i="20"/>
  <c r="K2461" i="20" a="1"/>
  <c r="K2461" i="20"/>
  <c r="K2462" i="20" a="1"/>
  <c r="K2462" i="20"/>
  <c r="K2463" i="20" a="1"/>
  <c r="K2463" i="20" s="1"/>
  <c r="K2464" i="20" a="1"/>
  <c r="K2464" i="20" s="1"/>
  <c r="K2465" i="20" a="1"/>
  <c r="K2465" i="20" s="1"/>
  <c r="K2466" i="20" a="1"/>
  <c r="K2466" i="20"/>
  <c r="K2467" i="20" a="1"/>
  <c r="K2467" i="20" s="1"/>
  <c r="K2468" i="20" a="1"/>
  <c r="K2468" i="20" s="1"/>
  <c r="K2469" i="20" a="1"/>
  <c r="K2469" i="20" s="1"/>
  <c r="K2470" i="20" a="1"/>
  <c r="K2470" i="20"/>
  <c r="K2471" i="20" a="1"/>
  <c r="K2471" i="20" s="1"/>
  <c r="K2472" i="20" a="1"/>
  <c r="K2472" i="20" s="1"/>
  <c r="K2473" i="20" a="1"/>
  <c r="K2473" i="20"/>
  <c r="K2474" i="20" a="1"/>
  <c r="K2474" i="20" s="1"/>
  <c r="K2475" i="20" a="1"/>
  <c r="K2475" i="20" s="1"/>
  <c r="K2476" i="20" a="1"/>
  <c r="K2476" i="20"/>
  <c r="K2477" i="20" a="1"/>
  <c r="K2477" i="20" s="1"/>
  <c r="K2478" i="20" a="1"/>
  <c r="K2478" i="20" s="1"/>
  <c r="K2479" i="20" a="1"/>
  <c r="K2479" i="20" s="1"/>
  <c r="K2480" i="20" a="1"/>
  <c r="K2480" i="20" s="1"/>
  <c r="K2481" i="20" a="1"/>
  <c r="K2481" i="20" s="1"/>
  <c r="K2482" i="20" a="1"/>
  <c r="K2482" i="20" s="1"/>
  <c r="K2483" i="20" a="1"/>
  <c r="K2483" i="20" s="1"/>
  <c r="K2484" i="20" a="1"/>
  <c r="K2484" i="20"/>
  <c r="K2485" i="20" a="1"/>
  <c r="K2485" i="20" s="1"/>
  <c r="K2486" i="20" a="1"/>
  <c r="K2486" i="20" s="1"/>
  <c r="K2487" i="20" a="1"/>
  <c r="K2487" i="20" s="1"/>
  <c r="K2488" i="20" a="1"/>
  <c r="K2488" i="20" s="1"/>
  <c r="K2489" i="20" a="1"/>
  <c r="K2489" i="20" s="1"/>
  <c r="K2490" i="20" a="1"/>
  <c r="K2490" i="20" s="1"/>
  <c r="K2491" i="20" a="1"/>
  <c r="K2491" i="20" s="1"/>
  <c r="K2492" i="20" a="1"/>
  <c r="K2492" i="20" s="1"/>
  <c r="K2493" i="20" a="1"/>
  <c r="K2493" i="20" s="1"/>
  <c r="K2494" i="20" a="1"/>
  <c r="K2494" i="20" s="1"/>
  <c r="K2495" i="20" a="1"/>
  <c r="K2495" i="20" s="1"/>
  <c r="K2496" i="20" a="1"/>
  <c r="K2496" i="20" s="1"/>
  <c r="K2497" i="20" a="1"/>
  <c r="K2497" i="20" s="1"/>
  <c r="K2498" i="20" a="1"/>
  <c r="K2498" i="20" s="1"/>
  <c r="K2499" i="20" a="1"/>
  <c r="K2499" i="20" s="1"/>
  <c r="K2500" i="20" a="1"/>
  <c r="K2500" i="20" s="1"/>
  <c r="K2501" i="20" a="1"/>
  <c r="K2501" i="20" s="1"/>
  <c r="K2502" i="20" a="1"/>
  <c r="K2502" i="20" s="1"/>
  <c r="K2503" i="20" a="1"/>
  <c r="K2503" i="20" s="1"/>
  <c r="K2504" i="20" a="1"/>
  <c r="K2504" i="20" s="1"/>
  <c r="K2505" i="20" a="1"/>
  <c r="K2505" i="20" s="1"/>
  <c r="K2506" i="20" a="1"/>
  <c r="K2506" i="20" s="1"/>
  <c r="K2507" i="20" a="1"/>
  <c r="K2507" i="20" s="1"/>
  <c r="K2508" i="20" a="1"/>
  <c r="K2508" i="20" s="1"/>
  <c r="K2509" i="20" a="1"/>
  <c r="K2509" i="20" s="1"/>
  <c r="K2510" i="20" a="1"/>
  <c r="K2510" i="20"/>
  <c r="K2511" i="20" a="1"/>
  <c r="K2511" i="20" s="1"/>
  <c r="K2512" i="20" a="1"/>
  <c r="K2512" i="20" s="1"/>
  <c r="K2513" i="20" a="1"/>
  <c r="K2513" i="20" s="1"/>
  <c r="K2514" i="20" a="1"/>
  <c r="K2514" i="20"/>
  <c r="K2515" i="20" a="1"/>
  <c r="K2515" i="20" s="1"/>
  <c r="K2516" i="20" a="1"/>
  <c r="K2516" i="20" s="1"/>
  <c r="K2517" i="20" a="1"/>
  <c r="K2517" i="20" s="1"/>
  <c r="K2518" i="20" a="1"/>
  <c r="K2518" i="20" s="1"/>
  <c r="K2519" i="20" a="1"/>
  <c r="K2519" i="20" s="1"/>
  <c r="K2520" i="20" a="1"/>
  <c r="K2520" i="20" s="1"/>
  <c r="K2521" i="20" a="1"/>
  <c r="K2521" i="20"/>
  <c r="K2522" i="20" a="1"/>
  <c r="K2522" i="20" s="1"/>
  <c r="K2523" i="20" a="1"/>
  <c r="K2523" i="20" s="1"/>
  <c r="K2524" i="20" a="1"/>
  <c r="K2524" i="20" s="1"/>
  <c r="K2525" i="20" a="1"/>
  <c r="K2525" i="20"/>
  <c r="K2526" i="20" a="1"/>
  <c r="K2526" i="20"/>
  <c r="K2527" i="20" a="1"/>
  <c r="K2527" i="20" s="1"/>
  <c r="K2528" i="20" a="1"/>
  <c r="K2528" i="20" s="1"/>
  <c r="K2529" i="20" a="1"/>
  <c r="K2529" i="20" s="1"/>
  <c r="K2530" i="20" a="1"/>
  <c r="K2530" i="20"/>
  <c r="K2531" i="20" a="1"/>
  <c r="K2531" i="20" s="1"/>
  <c r="K2532" i="20" a="1"/>
  <c r="K2532" i="20" s="1"/>
  <c r="K2533" i="20" a="1"/>
  <c r="K2533" i="20"/>
  <c r="K2534" i="20" a="1"/>
  <c r="K2534" i="20" s="1"/>
  <c r="K2535" i="20" a="1"/>
  <c r="K2535" i="20" s="1"/>
  <c r="K2536" i="20" a="1"/>
  <c r="K2536" i="20" s="1"/>
  <c r="K2537" i="20" a="1"/>
  <c r="K2537" i="20"/>
  <c r="K2538" i="20" a="1"/>
  <c r="K2538" i="20" s="1"/>
  <c r="K2539" i="20" a="1"/>
  <c r="K2539" i="20" s="1"/>
  <c r="K2540" i="20" a="1"/>
  <c r="K2540" i="20" s="1"/>
  <c r="K2541" i="20" a="1"/>
  <c r="K2541" i="20" s="1"/>
  <c r="K2542" i="20" a="1"/>
  <c r="K2542" i="20" s="1"/>
  <c r="K2543" i="20" a="1"/>
  <c r="K2543" i="20" s="1"/>
  <c r="K2544" i="20" a="1"/>
  <c r="K2544" i="20"/>
  <c r="K2545" i="20" a="1"/>
  <c r="K2545" i="20" s="1"/>
  <c r="K2546" i="20" a="1"/>
  <c r="K2546" i="20" s="1"/>
  <c r="K2547" i="20" a="1"/>
  <c r="K2547" i="20" s="1"/>
  <c r="K2548" i="20" a="1"/>
  <c r="K2548" i="20"/>
  <c r="K2549" i="20" a="1"/>
  <c r="K2549" i="20"/>
  <c r="K2550" i="20" a="1"/>
  <c r="K2550" i="20" s="1"/>
  <c r="K2551" i="20" a="1"/>
  <c r="K2551" i="20" s="1"/>
  <c r="K2552" i="20" a="1"/>
  <c r="K2552" i="20" s="1"/>
  <c r="K2553" i="20" a="1"/>
  <c r="K2553" i="20" s="1"/>
  <c r="K2554" i="20" a="1"/>
  <c r="K2554" i="20" s="1"/>
  <c r="K2555" i="20" a="1"/>
  <c r="K2555" i="20" s="1"/>
  <c r="K2556" i="20" a="1"/>
  <c r="K2556" i="20" s="1"/>
  <c r="K2557" i="20" a="1"/>
  <c r="K2557" i="20" s="1"/>
  <c r="K2558" i="20" a="1"/>
  <c r="K2558" i="20" s="1"/>
  <c r="K2559" i="20" a="1"/>
  <c r="K2559" i="20" s="1"/>
  <c r="K2560" i="20" a="1"/>
  <c r="K2560" i="20"/>
  <c r="K2561" i="20" a="1"/>
  <c r="K2561" i="20" s="1"/>
  <c r="K2562" i="20" a="1"/>
  <c r="K2562" i="20" s="1"/>
  <c r="K2563" i="20" a="1"/>
  <c r="K2563" i="20" s="1"/>
  <c r="K2564" i="20" a="1"/>
  <c r="K2564" i="20" s="1"/>
  <c r="K2565" i="20" a="1"/>
  <c r="K2565" i="20" s="1"/>
  <c r="K2566" i="20" a="1"/>
  <c r="K2566" i="20" s="1"/>
  <c r="K2567" i="20" a="1"/>
  <c r="K2567" i="20" s="1"/>
  <c r="K2568" i="20" a="1"/>
  <c r="K2568" i="20" s="1"/>
  <c r="K2569" i="20" a="1"/>
  <c r="K2569" i="20" s="1"/>
  <c r="K2570" i="20" a="1"/>
  <c r="K2570" i="20" s="1"/>
  <c r="K2571" i="20" a="1"/>
  <c r="K2571" i="20" s="1"/>
  <c r="K2572" i="20" a="1"/>
  <c r="K2572" i="20" s="1"/>
  <c r="K2573" i="20" a="1"/>
  <c r="K2573" i="20" s="1"/>
  <c r="K2574" i="20" a="1"/>
  <c r="K2574" i="20"/>
  <c r="K2575" i="20" a="1"/>
  <c r="K2575" i="20" s="1"/>
  <c r="K2576" i="20" a="1"/>
  <c r="K2576" i="20" s="1"/>
  <c r="K2577" i="20" a="1"/>
  <c r="K2577" i="20" s="1"/>
  <c r="K2578" i="20" a="1"/>
  <c r="K2578" i="20" s="1"/>
  <c r="K2579" i="20" a="1"/>
  <c r="K2579" i="20" s="1"/>
  <c r="K2580" i="20" a="1"/>
  <c r="K2580" i="20" s="1"/>
  <c r="K2581" i="20" a="1"/>
  <c r="K2581" i="20" s="1"/>
  <c r="K2582" i="20" a="1"/>
  <c r="K2582" i="20" s="1"/>
  <c r="K2583" i="20" a="1"/>
  <c r="K2583" i="20" s="1"/>
  <c r="K2584" i="20" a="1"/>
  <c r="K2584" i="20" s="1"/>
  <c r="K2585" i="20" a="1"/>
  <c r="K2585" i="20"/>
  <c r="K2586" i="20" a="1"/>
  <c r="K2586" i="20" s="1"/>
  <c r="K2587" i="20" a="1"/>
  <c r="K2587" i="20" s="1"/>
  <c r="K2588" i="20" a="1"/>
  <c r="K2588" i="20"/>
  <c r="K2589" i="20" a="1"/>
  <c r="K2589" i="20" s="1"/>
  <c r="K2590" i="20" a="1"/>
  <c r="K2590" i="20"/>
  <c r="K2591" i="20" a="1"/>
  <c r="K2591" i="20" s="1"/>
  <c r="K2592" i="20" a="1"/>
  <c r="K2592" i="20" s="1"/>
  <c r="K2593" i="20" a="1"/>
  <c r="K2593" i="20" s="1"/>
  <c r="K2594" i="20" a="1"/>
  <c r="K2594" i="20" s="1"/>
  <c r="K2595" i="20" a="1"/>
  <c r="K2595" i="20" s="1"/>
  <c r="K2596" i="20" a="1"/>
  <c r="K2596" i="20" s="1"/>
  <c r="K2597" i="20" a="1"/>
  <c r="K2597" i="20"/>
  <c r="K2598" i="20" a="1"/>
  <c r="K2598" i="20" s="1"/>
  <c r="K2599" i="20" a="1"/>
  <c r="K2599" i="20" s="1"/>
  <c r="K2600" i="20" a="1"/>
  <c r="K2600" i="20" s="1"/>
  <c r="K2601" i="20" a="1"/>
  <c r="K2601" i="20" s="1"/>
  <c r="K2602" i="20" a="1"/>
  <c r="K2602" i="20" s="1"/>
  <c r="K2603" i="20" a="1"/>
  <c r="K2603" i="20" s="1"/>
  <c r="K2604" i="20" a="1"/>
  <c r="K2604" i="20" s="1"/>
  <c r="K2605" i="20" a="1"/>
  <c r="K2605" i="20" s="1"/>
  <c r="K2606" i="20" a="1"/>
  <c r="K2606" i="20" s="1"/>
  <c r="K2607" i="20" a="1"/>
  <c r="K2607" i="20" s="1"/>
  <c r="K2608" i="20" a="1"/>
  <c r="K2608" i="20"/>
  <c r="K2609" i="20" a="1"/>
  <c r="K2609" i="20" s="1"/>
  <c r="K2610" i="20" a="1"/>
  <c r="K2610" i="20" s="1"/>
  <c r="K2611" i="20" a="1"/>
  <c r="K2611" i="20" s="1"/>
  <c r="K2612" i="20" a="1"/>
  <c r="K2612" i="20" s="1"/>
  <c r="K2613" i="20" a="1"/>
  <c r="K2613" i="20" s="1"/>
  <c r="K2614" i="20" a="1"/>
  <c r="K2614" i="20" s="1"/>
  <c r="K2615" i="20" a="1"/>
  <c r="K2615" i="20" s="1"/>
  <c r="K2616" i="20" a="1"/>
  <c r="K2616" i="20" s="1"/>
  <c r="K2617" i="20" a="1"/>
  <c r="K2617" i="20" s="1"/>
  <c r="K2618" i="20" a="1"/>
  <c r="K2618" i="20" s="1"/>
  <c r="K2619" i="20" a="1"/>
  <c r="K2619" i="20" s="1"/>
  <c r="K2620" i="20" a="1"/>
  <c r="K2620" i="20" s="1"/>
  <c r="K2621" i="20" a="1"/>
  <c r="K2621" i="20" s="1"/>
  <c r="K2622" i="20" a="1"/>
  <c r="K2622" i="20" s="1"/>
  <c r="K2623" i="20" a="1"/>
  <c r="K2623" i="20" s="1"/>
  <c r="K2624" i="20" a="1"/>
  <c r="K2624" i="20"/>
  <c r="K2625" i="20" a="1"/>
  <c r="K2625" i="20" s="1"/>
  <c r="K2626" i="20" a="1"/>
  <c r="K2626" i="20" s="1"/>
  <c r="K2627" i="20" a="1"/>
  <c r="K2627" i="20" s="1"/>
  <c r="K2628" i="20" a="1"/>
  <c r="K2628" i="20"/>
  <c r="K2629" i="20" a="1"/>
  <c r="K2629" i="20"/>
  <c r="K2630" i="20" a="1"/>
  <c r="K2630" i="20" s="1"/>
  <c r="K2631" i="20" a="1"/>
  <c r="K2631" i="20" s="1"/>
  <c r="K2632" i="20" a="1"/>
  <c r="K2632" i="20" s="1"/>
  <c r="K2633" i="20" a="1"/>
  <c r="K2633" i="20" s="1"/>
  <c r="K2634" i="20" a="1"/>
  <c r="K2634" i="20" s="1"/>
  <c r="K2635" i="20" a="1"/>
  <c r="K2635" i="20" s="1"/>
  <c r="K2636" i="20" a="1"/>
  <c r="K2636" i="20" s="1"/>
  <c r="K2637" i="20" a="1"/>
  <c r="K2637" i="20" s="1"/>
  <c r="K2638" i="20" a="1"/>
  <c r="K2638" i="20"/>
  <c r="K2639" i="20" a="1"/>
  <c r="K2639" i="20" s="1"/>
  <c r="K2640" i="20" a="1"/>
  <c r="K2640" i="20" s="1"/>
  <c r="K2641" i="20" a="1"/>
  <c r="K2641" i="20" s="1"/>
  <c r="K2642" i="20" a="1"/>
  <c r="K2642" i="20" s="1"/>
  <c r="K2643" i="20" a="1"/>
  <c r="K2643" i="20" s="1"/>
  <c r="K2644" i="20" a="1"/>
  <c r="K2644" i="20" s="1"/>
  <c r="K2645" i="20" a="1"/>
  <c r="K2645" i="20" s="1"/>
  <c r="K2646" i="20" a="1"/>
  <c r="K2646" i="20" s="1"/>
  <c r="K2647" i="20" a="1"/>
  <c r="K2647" i="20" s="1"/>
  <c r="K2648" i="20" a="1"/>
  <c r="K2648" i="20" s="1"/>
  <c r="K2649" i="20" a="1"/>
  <c r="K2649" i="20" s="1"/>
  <c r="K2650" i="20" a="1"/>
  <c r="K2650" i="20" s="1"/>
  <c r="K2651" i="20" a="1"/>
  <c r="K2651" i="20" s="1"/>
  <c r="L2" i="20" a="1"/>
  <c r="L2" i="20" s="1"/>
  <c r="L3" i="20" a="1"/>
  <c r="L3" i="20" s="1"/>
  <c r="L4" i="20" a="1"/>
  <c r="L4" i="20" s="1"/>
  <c r="L5" i="20" a="1"/>
  <c r="L5" i="20" s="1"/>
  <c r="L6" i="20" a="1"/>
  <c r="L6" i="20"/>
  <c r="L7" i="20" a="1"/>
  <c r="L7" i="20" s="1"/>
  <c r="L8" i="20" a="1"/>
  <c r="L8" i="20" s="1"/>
  <c r="L9" i="20" a="1"/>
  <c r="L9" i="20" s="1"/>
  <c r="L10" i="20" a="1"/>
  <c r="L10" i="20" s="1"/>
  <c r="L11" i="20" a="1"/>
  <c r="L11" i="20"/>
  <c r="L12" i="20" a="1"/>
  <c r="L12" i="20" s="1"/>
  <c r="L13" i="20" a="1"/>
  <c r="L13" i="20" s="1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/>
  <c r="L20" i="20" a="1"/>
  <c r="L20" i="20"/>
  <c r="L21" i="20" a="1"/>
  <c r="L21" i="20" s="1"/>
  <c r="L22" i="20" a="1"/>
  <c r="L22" i="20" s="1"/>
  <c r="L23" i="20" a="1"/>
  <c r="L23" i="20" s="1"/>
  <c r="L24" i="20" a="1"/>
  <c r="L24" i="20"/>
  <c r="L25" i="20" a="1"/>
  <c r="L25" i="20" s="1"/>
  <c r="L26" i="20" a="1"/>
  <c r="L26" i="20" s="1"/>
  <c r="L27" i="20" a="1"/>
  <c r="L27" i="20" s="1"/>
  <c r="L28" i="20" a="1"/>
  <c r="L28" i="20"/>
  <c r="L29" i="20" a="1"/>
  <c r="L29" i="20" s="1"/>
  <c r="L30" i="20" a="1"/>
  <c r="L30" i="20" s="1"/>
  <c r="L31" i="20" a="1"/>
  <c r="L31" i="20"/>
  <c r="L32" i="20" a="1"/>
  <c r="L32" i="20" s="1"/>
  <c r="L33" i="20" a="1"/>
  <c r="L33" i="20" s="1"/>
  <c r="L34" i="20" a="1"/>
  <c r="L34" i="20"/>
  <c r="L35" i="20" a="1"/>
  <c r="L35" i="20" s="1"/>
  <c r="L36" i="20" a="1"/>
  <c r="L36" i="20" s="1"/>
  <c r="L37" i="20" a="1"/>
  <c r="L37" i="20" s="1"/>
  <c r="L38" i="20" a="1"/>
  <c r="L38" i="20" s="1"/>
  <c r="L39" i="20" a="1"/>
  <c r="L39" i="20" s="1"/>
  <c r="L40" i="20" a="1"/>
  <c r="L40" i="20"/>
  <c r="L41" i="20" a="1"/>
  <c r="L41" i="20" s="1"/>
  <c r="L42" i="20" a="1"/>
  <c r="L42" i="20"/>
  <c r="L43" i="20" a="1"/>
  <c r="L43" i="20" s="1"/>
  <c r="L44" i="20" a="1"/>
  <c r="L44" i="20" s="1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/>
  <c r="L52" i="20" a="1"/>
  <c r="L52" i="20"/>
  <c r="L53" i="20" a="1"/>
  <c r="L53" i="20" s="1"/>
  <c r="L54" i="20" a="1"/>
  <c r="L54" i="20"/>
  <c r="L55" i="20" a="1"/>
  <c r="L55" i="20" s="1"/>
  <c r="L56" i="20" a="1"/>
  <c r="L56" i="20"/>
  <c r="L57" i="20" a="1"/>
  <c r="L57" i="20" s="1"/>
  <c r="L58" i="20" a="1"/>
  <c r="L58" i="20" s="1"/>
  <c r="L59" i="20" a="1"/>
  <c r="L59" i="20" s="1"/>
  <c r="L60" i="20" a="1"/>
  <c r="L60" i="20"/>
  <c r="L61" i="20" a="1"/>
  <c r="L61" i="20" s="1"/>
  <c r="L62" i="20" a="1"/>
  <c r="L62" i="20" s="1"/>
  <c r="L63" i="20" a="1"/>
  <c r="L63" i="20" s="1"/>
  <c r="L64" i="20" a="1"/>
  <c r="L64" i="20" s="1"/>
  <c r="L65" i="20" a="1"/>
  <c r="L65" i="20" s="1"/>
  <c r="L66" i="20" a="1"/>
  <c r="L66" i="20" s="1"/>
  <c r="L67" i="20" a="1"/>
  <c r="L67" i="20" s="1"/>
  <c r="L68" i="20" a="1"/>
  <c r="L68" i="20" s="1"/>
  <c r="L69" i="20" a="1"/>
  <c r="L69" i="20" s="1"/>
  <c r="L70" i="20" a="1"/>
  <c r="L70" i="20"/>
  <c r="L71" i="20" a="1"/>
  <c r="L71" i="20" s="1"/>
  <c r="L72" i="20" a="1"/>
  <c r="L72" i="20" s="1"/>
  <c r="L73" i="20" a="1"/>
  <c r="L73" i="20" s="1"/>
  <c r="L74" i="20" a="1"/>
  <c r="L74" i="20"/>
  <c r="L75" i="20" a="1"/>
  <c r="L75" i="20"/>
  <c r="L76" i="20" a="1"/>
  <c r="L76" i="20" s="1"/>
  <c r="L77" i="20" a="1"/>
  <c r="L77" i="20" s="1"/>
  <c r="L78" i="20" a="1"/>
  <c r="L78" i="20" s="1"/>
  <c r="L79" i="20" a="1"/>
  <c r="L79" i="20" s="1"/>
  <c r="L80" i="20" a="1"/>
  <c r="L80" i="20" s="1"/>
  <c r="L81" i="20" a="1"/>
  <c r="L81" i="20" s="1"/>
  <c r="L82" i="20" a="1"/>
  <c r="L82" i="20" s="1"/>
  <c r="L83" i="20" a="1"/>
  <c r="L83" i="20"/>
  <c r="L84" i="20" a="1"/>
  <c r="L84" i="20" s="1"/>
  <c r="L85" i="20" a="1"/>
  <c r="L85" i="20" s="1"/>
  <c r="L86" i="20" a="1"/>
  <c r="L86" i="20"/>
  <c r="L87" i="20" a="1"/>
  <c r="L87" i="20" s="1"/>
  <c r="L88" i="20" a="1"/>
  <c r="L88" i="20"/>
  <c r="L89" i="20" a="1"/>
  <c r="L89" i="20" s="1"/>
  <c r="L90" i="20" a="1"/>
  <c r="L90" i="20" s="1"/>
  <c r="L91" i="20" a="1"/>
  <c r="L91" i="20" s="1"/>
  <c r="L92" i="20" a="1"/>
  <c r="L92" i="20"/>
  <c r="L93" i="20" a="1"/>
  <c r="L93" i="20" s="1"/>
  <c r="L94" i="20" a="1"/>
  <c r="L94" i="20" s="1"/>
  <c r="L95" i="20" a="1"/>
  <c r="L95" i="20"/>
  <c r="L96" i="20" a="1"/>
  <c r="L96" i="20" s="1"/>
  <c r="L97" i="20" a="1"/>
  <c r="L97" i="20" s="1"/>
  <c r="L98" i="20" a="1"/>
  <c r="L98" i="20"/>
  <c r="L99" i="20" a="1"/>
  <c r="L99" i="20" s="1"/>
  <c r="L100" i="20" a="1"/>
  <c r="L100" i="20"/>
  <c r="L101" i="20" a="1"/>
  <c r="L101" i="20" s="1"/>
  <c r="L102" i="20" a="1"/>
  <c r="L102" i="20" s="1"/>
  <c r="L103" i="20" a="1"/>
  <c r="L103" i="20" s="1"/>
  <c r="L104" i="20" a="1"/>
  <c r="L104" i="20"/>
  <c r="L105" i="20" a="1"/>
  <c r="L105" i="20" s="1"/>
  <c r="L106" i="20" a="1"/>
  <c r="L106" i="20" s="1"/>
  <c r="L107" i="20" a="1"/>
  <c r="L107" i="20" s="1"/>
  <c r="L108" i="20" a="1"/>
  <c r="L108" i="20" s="1"/>
  <c r="L109" i="20" a="1"/>
  <c r="L109" i="20" s="1"/>
  <c r="L110" i="20" a="1"/>
  <c r="L110" i="20" s="1"/>
  <c r="L111" i="20" a="1"/>
  <c r="L111" i="20"/>
  <c r="L112" i="20" a="1"/>
  <c r="L112" i="20" s="1"/>
  <c r="L113" i="20" a="1"/>
  <c r="L113" i="20" s="1"/>
  <c r="L114" i="20" a="1"/>
  <c r="L114" i="20"/>
  <c r="L115" i="20" a="1"/>
  <c r="L115" i="20" s="1"/>
  <c r="L116" i="20" a="1"/>
  <c r="L116" i="20"/>
  <c r="L117" i="20" a="1"/>
  <c r="L117" i="20" s="1"/>
  <c r="L118" i="20" a="1"/>
  <c r="L118" i="20" s="1"/>
  <c r="L119" i="20" a="1"/>
  <c r="L119" i="20" s="1"/>
  <c r="L120" i="20" a="1"/>
  <c r="L120" i="20"/>
  <c r="L121" i="20" a="1"/>
  <c r="L121" i="20" s="1"/>
  <c r="L122" i="20" a="1"/>
  <c r="L122" i="20" s="1"/>
  <c r="L123" i="20" a="1"/>
  <c r="L123" i="20" s="1"/>
  <c r="L124" i="20" a="1"/>
  <c r="L124" i="20" s="1"/>
  <c r="L125" i="20" a="1"/>
  <c r="L125" i="20" s="1"/>
  <c r="L126" i="20" a="1"/>
  <c r="L126" i="20" s="1"/>
  <c r="L127" i="20" a="1"/>
  <c r="L127" i="20" s="1"/>
  <c r="L128" i="20" a="1"/>
  <c r="L128" i="20" s="1"/>
  <c r="L129" i="20" a="1"/>
  <c r="L129" i="20" s="1"/>
  <c r="L130" i="20" a="1"/>
  <c r="L130" i="20"/>
  <c r="L131" i="20" a="1"/>
  <c r="L131" i="20" s="1"/>
  <c r="L132" i="20" a="1"/>
  <c r="L132" i="20" s="1"/>
  <c r="L133" i="20" a="1"/>
  <c r="L133" i="20" s="1"/>
  <c r="L134" i="20" a="1"/>
  <c r="L134" i="20" s="1"/>
  <c r="L135" i="20" a="1"/>
  <c r="L135" i="20" s="1"/>
  <c r="L136" i="20" a="1"/>
  <c r="L136" i="20" s="1"/>
  <c r="L137" i="20" a="1"/>
  <c r="L137" i="20" s="1"/>
  <c r="L138" i="20" a="1"/>
  <c r="L138" i="20" s="1"/>
  <c r="L139" i="20" a="1"/>
  <c r="L139" i="20"/>
  <c r="L140" i="20" a="1"/>
  <c r="L140" i="20" s="1"/>
  <c r="L141" i="20" a="1"/>
  <c r="L141" i="20" s="1"/>
  <c r="L142" i="20" a="1"/>
  <c r="L142" i="20" s="1"/>
  <c r="L143" i="20" a="1"/>
  <c r="L143" i="20"/>
  <c r="L144" i="20" a="1"/>
  <c r="L144" i="20" s="1"/>
  <c r="L145" i="20" a="1"/>
  <c r="L145" i="20" s="1"/>
  <c r="L146" i="20" a="1"/>
  <c r="L146" i="20" s="1"/>
  <c r="L147" i="20" a="1"/>
  <c r="L147" i="20" s="1"/>
  <c r="L148" i="20" a="1"/>
  <c r="L148" i="20"/>
  <c r="L149" i="20" a="1"/>
  <c r="L149" i="20" s="1"/>
  <c r="L150" i="20" a="1"/>
  <c r="L150" i="20" s="1"/>
  <c r="L151" i="20" a="1"/>
  <c r="L151" i="20" s="1"/>
  <c r="L152" i="20" a="1"/>
  <c r="L152" i="20" s="1"/>
  <c r="L153" i="20" a="1"/>
  <c r="L153" i="20" s="1"/>
  <c r="L154" i="20" a="1"/>
  <c r="L154" i="20" s="1"/>
  <c r="L155" i="20" a="1"/>
  <c r="L155" i="20" s="1"/>
  <c r="L156" i="20" a="1"/>
  <c r="L156" i="20" s="1"/>
  <c r="L157" i="20" a="1"/>
  <c r="L157" i="20" s="1"/>
  <c r="L158" i="20" a="1"/>
  <c r="L158" i="20" s="1"/>
  <c r="L159" i="20" a="1"/>
  <c r="L159" i="20" s="1"/>
  <c r="L160" i="20" a="1"/>
  <c r="L160" i="20" s="1"/>
  <c r="L161" i="20" a="1"/>
  <c r="L161" i="20" s="1"/>
  <c r="L162" i="20" a="1"/>
  <c r="L162" i="20"/>
  <c r="L163" i="20" a="1"/>
  <c r="L163" i="20" s="1"/>
  <c r="L164" i="20" a="1"/>
  <c r="L164" i="20" s="1"/>
  <c r="L165" i="20" a="1"/>
  <c r="L165" i="20" s="1"/>
  <c r="L166" i="20" a="1"/>
  <c r="L166" i="20" s="1"/>
  <c r="L167" i="20" a="1"/>
  <c r="L167" i="20" s="1"/>
  <c r="L168" i="20" a="1"/>
  <c r="L168" i="20" s="1"/>
  <c r="L169" i="20" a="1"/>
  <c r="L169" i="20" s="1"/>
  <c r="L170" i="20" a="1"/>
  <c r="L170" i="20"/>
  <c r="L171" i="20" a="1"/>
  <c r="L171" i="20" s="1"/>
  <c r="L172" i="20" a="1"/>
  <c r="L172" i="20" s="1"/>
  <c r="L173" i="20" a="1"/>
  <c r="L173" i="20" s="1"/>
  <c r="L174" i="20" a="1"/>
  <c r="L174" i="20" s="1"/>
  <c r="L175" i="20" a="1"/>
  <c r="L175" i="20" s="1"/>
  <c r="L176" i="20" a="1"/>
  <c r="L176" i="20" s="1"/>
  <c r="L177" i="20" a="1"/>
  <c r="L177" i="20" s="1"/>
  <c r="L178" i="20" a="1"/>
  <c r="L178" i="20" s="1"/>
  <c r="L179" i="20" a="1"/>
  <c r="L179" i="20"/>
  <c r="L180" i="20" a="1"/>
  <c r="L180" i="20"/>
  <c r="L181" i="20" a="1"/>
  <c r="L181" i="20" s="1"/>
  <c r="L182" i="20" a="1"/>
  <c r="L182" i="20" s="1"/>
  <c r="L183" i="20" a="1"/>
  <c r="L183" i="20" s="1"/>
  <c r="L184" i="20" a="1"/>
  <c r="L184" i="20" s="1"/>
  <c r="L185" i="20" a="1"/>
  <c r="L185" i="20" s="1"/>
  <c r="L186" i="20" a="1"/>
  <c r="L186" i="20" s="1"/>
  <c r="L187" i="20" a="1"/>
  <c r="L187" i="20" s="1"/>
  <c r="L188" i="20" a="1"/>
  <c r="L188" i="20"/>
  <c r="L189" i="20" a="1"/>
  <c r="L189" i="20" s="1"/>
  <c r="L190" i="20" a="1"/>
  <c r="L190" i="20" s="1"/>
  <c r="L191" i="20" a="1"/>
  <c r="L191" i="20" s="1"/>
  <c r="L192" i="20" a="1"/>
  <c r="L192" i="20" s="1"/>
  <c r="L193" i="20" a="1"/>
  <c r="L193" i="20" s="1"/>
  <c r="L194" i="20" a="1"/>
  <c r="L194" i="20" s="1"/>
  <c r="L195" i="20" a="1"/>
  <c r="L195" i="20" s="1"/>
  <c r="L196" i="20" a="1"/>
  <c r="L196" i="20" s="1"/>
  <c r="L197" i="20" a="1"/>
  <c r="L197" i="20" s="1"/>
  <c r="L198" i="20" a="1"/>
  <c r="L198" i="20"/>
  <c r="L199" i="20" a="1"/>
  <c r="L199" i="20" s="1"/>
  <c r="L200" i="20" a="1"/>
  <c r="L200" i="20" s="1"/>
  <c r="L201" i="20" a="1"/>
  <c r="L201" i="20" s="1"/>
  <c r="L202" i="20" a="1"/>
  <c r="L202" i="20" s="1"/>
  <c r="L203" i="20" a="1"/>
  <c r="L203" i="20"/>
  <c r="L204" i="20" a="1"/>
  <c r="L204" i="20" s="1"/>
  <c r="L205" i="20" a="1"/>
  <c r="L205" i="20" s="1"/>
  <c r="L206" i="20" a="1"/>
  <c r="L206" i="20" s="1"/>
  <c r="L207" i="20" a="1"/>
  <c r="L207" i="20"/>
  <c r="L208" i="20" a="1"/>
  <c r="L208" i="20" s="1"/>
  <c r="L209" i="20" a="1"/>
  <c r="L209" i="20" s="1"/>
  <c r="L210" i="20" a="1"/>
  <c r="L210" i="20" s="1"/>
  <c r="L211" i="20" a="1"/>
  <c r="L211" i="20" s="1"/>
  <c r="L212" i="20" a="1"/>
  <c r="L212" i="20" s="1"/>
  <c r="L213" i="20" a="1"/>
  <c r="L213" i="20" s="1"/>
  <c r="L214" i="20" a="1"/>
  <c r="L214" i="20" s="1"/>
  <c r="L215" i="20" a="1"/>
  <c r="L215" i="20" s="1"/>
  <c r="L216" i="20" a="1"/>
  <c r="L216" i="20"/>
  <c r="L217" i="20" a="1"/>
  <c r="L217" i="20" s="1"/>
  <c r="L218" i="20" a="1"/>
  <c r="L218" i="20" s="1"/>
  <c r="L219" i="20" a="1"/>
  <c r="L219" i="20" s="1"/>
  <c r="L220" i="20" a="1"/>
  <c r="L220" i="20" s="1"/>
  <c r="L221" i="20" a="1"/>
  <c r="L221" i="20" s="1"/>
  <c r="L222" i="20" a="1"/>
  <c r="L222" i="20" s="1"/>
  <c r="L223" i="20" a="1"/>
  <c r="L223" i="20" s="1"/>
  <c r="L224" i="20" a="1"/>
  <c r="L224" i="20" s="1"/>
  <c r="L225" i="20" a="1"/>
  <c r="L225" i="20" s="1"/>
  <c r="L226" i="20" a="1"/>
  <c r="L226" i="20"/>
  <c r="L227" i="20" a="1"/>
  <c r="L227" i="20" s="1"/>
  <c r="L228" i="20" a="1"/>
  <c r="L228" i="20" s="1"/>
  <c r="L229" i="20" a="1"/>
  <c r="L229" i="20" s="1"/>
  <c r="L230" i="20" a="1"/>
  <c r="L230" i="20" s="1"/>
  <c r="L231" i="20" a="1"/>
  <c r="L231" i="20" s="1"/>
  <c r="L232" i="20" a="1"/>
  <c r="L232" i="20" s="1"/>
  <c r="L233" i="20" a="1"/>
  <c r="L233" i="20" s="1"/>
  <c r="L234" i="20" a="1"/>
  <c r="L234" i="20" s="1"/>
  <c r="L235" i="20" a="1"/>
  <c r="L235" i="20"/>
  <c r="L236" i="20" a="1"/>
  <c r="L236" i="20" s="1"/>
  <c r="L237" i="20" a="1"/>
  <c r="L237" i="20" s="1"/>
  <c r="L238" i="20" a="1"/>
  <c r="L238" i="20" s="1"/>
  <c r="L239" i="20" a="1"/>
  <c r="L239" i="20" s="1"/>
  <c r="L240" i="20" a="1"/>
  <c r="L240" i="20" s="1"/>
  <c r="L241" i="20" a="1"/>
  <c r="L241" i="20" s="1"/>
  <c r="L242" i="20" a="1"/>
  <c r="L242" i="20" s="1"/>
  <c r="L243" i="20" a="1"/>
  <c r="L243" i="20" s="1"/>
  <c r="L244" i="20" a="1"/>
  <c r="L244" i="20" s="1"/>
  <c r="L245" i="20" a="1"/>
  <c r="L245" i="20" s="1"/>
  <c r="L246" i="20" a="1"/>
  <c r="L246" i="20" s="1"/>
  <c r="L247" i="20" a="1"/>
  <c r="L247" i="20"/>
  <c r="L248" i="20" a="1"/>
  <c r="L248" i="20" s="1"/>
  <c r="L249" i="20" a="1"/>
  <c r="L249" i="20" s="1"/>
  <c r="L250" i="20" a="1"/>
  <c r="L250" i="20"/>
  <c r="L251" i="20" a="1"/>
  <c r="L251" i="20" s="1"/>
  <c r="L252" i="20" a="1"/>
  <c r="L252" i="20" s="1"/>
  <c r="L253" i="20" a="1"/>
  <c r="L253" i="20" s="1"/>
  <c r="L254" i="20" a="1"/>
  <c r="L254" i="20" s="1"/>
  <c r="L255" i="20" a="1"/>
  <c r="L255" i="20" s="1"/>
  <c r="L256" i="20" a="1"/>
  <c r="L256" i="20" s="1"/>
  <c r="L257" i="20" a="1"/>
  <c r="L257" i="20" s="1"/>
  <c r="L258" i="20" a="1"/>
  <c r="L258" i="20"/>
  <c r="L259" i="20" a="1"/>
  <c r="L259" i="20"/>
  <c r="L260" i="20" a="1"/>
  <c r="L260" i="20" s="1"/>
  <c r="L261" i="20" a="1"/>
  <c r="L261" i="20" s="1"/>
  <c r="L262" i="20" a="1"/>
  <c r="L262" i="20"/>
  <c r="L263" i="20" a="1"/>
  <c r="L263" i="20" s="1"/>
  <c r="L264" i="20" a="1"/>
  <c r="L264" i="20" s="1"/>
  <c r="L265" i="20" a="1"/>
  <c r="L265" i="20" s="1"/>
  <c r="L266" i="20" a="1"/>
  <c r="L266" i="20" s="1"/>
  <c r="L267" i="20" a="1"/>
  <c r="L267" i="20"/>
  <c r="L268" i="20" a="1"/>
  <c r="L268" i="20"/>
  <c r="L269" i="20" a="1"/>
  <c r="L269" i="20" s="1"/>
  <c r="L270" i="20" a="1"/>
  <c r="L270" i="20"/>
  <c r="L271" i="20" a="1"/>
  <c r="L271" i="20" s="1"/>
  <c r="L272" i="20" a="1"/>
  <c r="L272" i="20" s="1"/>
  <c r="L273" i="20" a="1"/>
  <c r="L273" i="20" s="1"/>
  <c r="L274" i="20" a="1"/>
  <c r="L274" i="20" s="1"/>
  <c r="L275" i="20" a="1"/>
  <c r="L275" i="20" s="1"/>
  <c r="L276" i="20" a="1"/>
  <c r="L276" i="20"/>
  <c r="L277" i="20" a="1"/>
  <c r="L277" i="20" s="1"/>
  <c r="L278" i="20" a="1"/>
  <c r="L278" i="20" s="1"/>
  <c r="L279" i="20" a="1"/>
  <c r="L279" i="20" s="1"/>
  <c r="L280" i="20" a="1"/>
  <c r="L280" i="20" s="1"/>
  <c r="L281" i="20" a="1"/>
  <c r="L281" i="20" s="1"/>
  <c r="L282" i="20" a="1"/>
  <c r="L282" i="20"/>
  <c r="L283" i="20" a="1"/>
  <c r="L283" i="20" s="1"/>
  <c r="L284" i="20" a="1"/>
  <c r="L284" i="20" s="1"/>
  <c r="L285" i="20" a="1"/>
  <c r="L285" i="20" s="1"/>
  <c r="L286" i="20" a="1"/>
  <c r="L286" i="20" s="1"/>
  <c r="L287" i="20" a="1"/>
  <c r="L287" i="20" s="1"/>
  <c r="L288" i="20" a="1"/>
  <c r="L288" i="20"/>
  <c r="L289" i="20" a="1"/>
  <c r="L289" i="20" s="1"/>
  <c r="L290" i="20" a="1"/>
  <c r="L290" i="20"/>
  <c r="L291" i="20" a="1"/>
  <c r="L291" i="20"/>
  <c r="L292" i="20" a="1"/>
  <c r="L292" i="20" s="1"/>
  <c r="L293" i="20" a="1"/>
  <c r="L293" i="20" s="1"/>
  <c r="L294" i="20" a="1"/>
  <c r="L294" i="20"/>
  <c r="L295" i="20" a="1"/>
  <c r="L295" i="20" s="1"/>
  <c r="L296" i="20" a="1"/>
  <c r="L296" i="20" s="1"/>
  <c r="L297" i="20" a="1"/>
  <c r="L297" i="20" s="1"/>
  <c r="L298" i="20" a="1"/>
  <c r="L298" i="20" s="1"/>
  <c r="L299" i="20" a="1"/>
  <c r="L299" i="20"/>
  <c r="L300" i="20" a="1"/>
  <c r="L300" i="20"/>
  <c r="L301" i="20" a="1"/>
  <c r="L301" i="20" s="1"/>
  <c r="L302" i="20" a="1"/>
  <c r="L302" i="20" s="1"/>
  <c r="L303" i="20" a="1"/>
  <c r="L303" i="20" s="1"/>
  <c r="L304" i="20" a="1"/>
  <c r="L304" i="20" s="1"/>
  <c r="L305" i="20" a="1"/>
  <c r="L305" i="20" s="1"/>
  <c r="L306" i="20" a="1"/>
  <c r="L306" i="20" s="1"/>
  <c r="L307" i="20" a="1"/>
  <c r="L307" i="20" s="1"/>
  <c r="L308" i="20" a="1"/>
  <c r="L308" i="20" s="1"/>
  <c r="L309" i="20" a="1"/>
  <c r="L309" i="20" s="1"/>
  <c r="L310" i="20" a="1"/>
  <c r="L310" i="20" s="1"/>
  <c r="L311" i="20" a="1"/>
  <c r="L311" i="20"/>
  <c r="L312" i="20" a="1"/>
  <c r="L312" i="20" s="1"/>
  <c r="L313" i="20" a="1"/>
  <c r="L313" i="20" s="1"/>
  <c r="L314" i="20" a="1"/>
  <c r="L314" i="20"/>
  <c r="L315" i="20" a="1"/>
  <c r="L315" i="20" s="1"/>
  <c r="L316" i="20" a="1"/>
  <c r="L316" i="20" s="1"/>
  <c r="L317" i="20" a="1"/>
  <c r="L317" i="20" s="1"/>
  <c r="L318" i="20" a="1"/>
  <c r="L318" i="20" s="1"/>
  <c r="L319" i="20" a="1"/>
  <c r="L319" i="20" s="1"/>
  <c r="L320" i="20" a="1"/>
  <c r="L320" i="20" s="1"/>
  <c r="L321" i="20" a="1"/>
  <c r="L321" i="20" s="1"/>
  <c r="L322" i="20" a="1"/>
  <c r="L322" i="20"/>
  <c r="L323" i="20" a="1"/>
  <c r="L323" i="20"/>
  <c r="L324" i="20" a="1"/>
  <c r="L324" i="20" s="1"/>
  <c r="L325" i="20" a="1"/>
  <c r="L325" i="20" s="1"/>
  <c r="L326" i="20" a="1"/>
  <c r="L326" i="20"/>
  <c r="L327" i="20" a="1"/>
  <c r="L327" i="20" s="1"/>
  <c r="L328" i="20" a="1"/>
  <c r="L328" i="20" s="1"/>
  <c r="L329" i="20" a="1"/>
  <c r="L329" i="20" s="1"/>
  <c r="L330" i="20" a="1"/>
  <c r="L330" i="20" s="1"/>
  <c r="L331" i="20" a="1"/>
  <c r="L331" i="20" s="1"/>
  <c r="L332" i="20" a="1"/>
  <c r="L332" i="20" s="1"/>
  <c r="L333" i="20" a="1"/>
  <c r="L333" i="20" s="1"/>
  <c r="L334" i="20" a="1"/>
  <c r="L334" i="20"/>
  <c r="L335" i="20" a="1"/>
  <c r="L335" i="20"/>
  <c r="L336" i="20" a="1"/>
  <c r="L336" i="20" s="1"/>
  <c r="L337" i="20" a="1"/>
  <c r="L337" i="20" s="1"/>
  <c r="L338" i="20" a="1"/>
  <c r="L338" i="20" s="1"/>
  <c r="L339" i="20" a="1"/>
  <c r="L339" i="20" s="1"/>
  <c r="L340" i="20" a="1"/>
  <c r="L340" i="20" s="1"/>
  <c r="L341" i="20" a="1"/>
  <c r="L341" i="20" s="1"/>
  <c r="L342" i="20" a="1"/>
  <c r="L342" i="20" s="1"/>
  <c r="L343" i="20" a="1"/>
  <c r="L343" i="20" s="1"/>
  <c r="L344" i="20" a="1"/>
  <c r="L344" i="20" s="1"/>
  <c r="L345" i="20" a="1"/>
  <c r="L345" i="20" s="1"/>
  <c r="L346" i="20" a="1"/>
  <c r="L346" i="20"/>
  <c r="L347" i="20" a="1"/>
  <c r="L347" i="20" s="1"/>
  <c r="L348" i="20" a="1"/>
  <c r="L348" i="20" s="1"/>
  <c r="L349" i="20" a="1"/>
  <c r="L349" i="20" s="1"/>
  <c r="L350" i="20" a="1"/>
  <c r="L350" i="20" s="1"/>
  <c r="L351" i="20" a="1"/>
  <c r="L351" i="20" s="1"/>
  <c r="L352" i="20" a="1"/>
  <c r="L352" i="20" s="1"/>
  <c r="L353" i="20" a="1"/>
  <c r="L353" i="20" s="1"/>
  <c r="L354" i="20" a="1"/>
  <c r="L354" i="20" s="1"/>
  <c r="L355" i="20" a="1"/>
  <c r="L355" i="20" s="1"/>
  <c r="L356" i="20" a="1"/>
  <c r="L356" i="20" s="1"/>
  <c r="L357" i="20" a="1"/>
  <c r="L357" i="20" s="1"/>
  <c r="L358" i="20" a="1"/>
  <c r="L358" i="20" s="1"/>
  <c r="L359" i="20" a="1"/>
  <c r="L359" i="20" s="1"/>
  <c r="L360" i="20" a="1"/>
  <c r="L360" i="20" s="1"/>
  <c r="L361" i="20" a="1"/>
  <c r="L361" i="20" s="1"/>
  <c r="L362" i="20" a="1"/>
  <c r="L362" i="20" s="1"/>
  <c r="L363" i="20" a="1"/>
  <c r="L363" i="20" s="1"/>
  <c r="L364" i="20" a="1"/>
  <c r="L364" i="20"/>
  <c r="L365" i="20" a="1"/>
  <c r="L365" i="20" s="1"/>
  <c r="L366" i="20" a="1"/>
  <c r="L366" i="20"/>
  <c r="L367" i="20" a="1"/>
  <c r="L367" i="20" s="1"/>
  <c r="L368" i="20" a="1"/>
  <c r="L368" i="20" s="1"/>
  <c r="L369" i="20" a="1"/>
  <c r="L369" i="20" s="1"/>
  <c r="L370" i="20" a="1"/>
  <c r="L370" i="20" s="1"/>
  <c r="L371" i="20" a="1"/>
  <c r="L371" i="20" s="1"/>
  <c r="L372" i="20" a="1"/>
  <c r="L372" i="20" s="1"/>
  <c r="L373" i="20" a="1"/>
  <c r="L373" i="20" s="1"/>
  <c r="L374" i="20" a="1"/>
  <c r="L374" i="20" s="1"/>
  <c r="L375" i="20" a="1"/>
  <c r="L375" i="20"/>
  <c r="L376" i="20" a="1"/>
  <c r="L376" i="20"/>
  <c r="L377" i="20" a="1"/>
  <c r="L377" i="20" s="1"/>
  <c r="L378" i="20" a="1"/>
  <c r="L378" i="20"/>
  <c r="L379" i="20" a="1"/>
  <c r="L379" i="20" s="1"/>
  <c r="L380" i="20" a="1"/>
  <c r="L380" i="20" s="1"/>
  <c r="L381" i="20" a="1"/>
  <c r="L381" i="20" s="1"/>
  <c r="L382" i="20" a="1"/>
  <c r="L382" i="20" s="1"/>
  <c r="L383" i="20" a="1"/>
  <c r="L383" i="20" s="1"/>
  <c r="L384" i="20" a="1"/>
  <c r="L384" i="20"/>
  <c r="L385" i="20" a="1"/>
  <c r="L385" i="20" s="1"/>
  <c r="L386" i="20" a="1"/>
  <c r="L386" i="20" s="1"/>
  <c r="L387" i="20" a="1"/>
  <c r="L387" i="20"/>
  <c r="L388" i="20" a="1"/>
  <c r="L388" i="20" s="1"/>
  <c r="L389" i="20" a="1"/>
  <c r="L389" i="20" s="1"/>
  <c r="L390" i="20" a="1"/>
  <c r="L390" i="20"/>
  <c r="L391" i="20" a="1"/>
  <c r="L391" i="20" s="1"/>
  <c r="L392" i="20" a="1"/>
  <c r="L392" i="20" s="1"/>
  <c r="L393" i="20" a="1"/>
  <c r="L393" i="20" s="1"/>
  <c r="L394" i="20" a="1"/>
  <c r="L394" i="20" s="1"/>
  <c r="L395" i="20" a="1"/>
  <c r="L395" i="20" s="1"/>
  <c r="L396" i="20" a="1"/>
  <c r="L396" i="20" s="1"/>
  <c r="L397" i="20" a="1"/>
  <c r="L397" i="20" s="1"/>
  <c r="L398" i="20" a="1"/>
  <c r="L398" i="20"/>
  <c r="L399" i="20" a="1"/>
  <c r="L399" i="20"/>
  <c r="L400" i="20" a="1"/>
  <c r="L400" i="20" s="1"/>
  <c r="L401" i="20" a="1"/>
  <c r="L401" i="20" s="1"/>
  <c r="L402" i="20" a="1"/>
  <c r="L402" i="20"/>
  <c r="L403" i="20" a="1"/>
  <c r="L403" i="20" s="1"/>
  <c r="L404" i="20" a="1"/>
  <c r="L404" i="20" s="1"/>
  <c r="L405" i="20" a="1"/>
  <c r="L405" i="20" s="1"/>
  <c r="L406" i="20" a="1"/>
  <c r="L406" i="20" s="1"/>
  <c r="L407" i="20" a="1"/>
  <c r="L407" i="20"/>
  <c r="L408" i="20" a="1"/>
  <c r="L408" i="20"/>
  <c r="L409" i="20" a="1"/>
  <c r="L409" i="20" s="1"/>
  <c r="L410" i="20" a="1"/>
  <c r="L410" i="20" s="1"/>
  <c r="L411" i="20" a="1"/>
  <c r="L411" i="20" s="1"/>
  <c r="L412" i="20" a="1"/>
  <c r="L412" i="20" s="1"/>
  <c r="L413" i="20" a="1"/>
  <c r="L413" i="20" s="1"/>
  <c r="L414" i="20" a="1"/>
  <c r="L414" i="20" s="1"/>
  <c r="L415" i="20" a="1"/>
  <c r="L415" i="20" s="1"/>
  <c r="L416" i="20" a="1"/>
  <c r="L416" i="20" s="1"/>
  <c r="L417" i="20" a="1"/>
  <c r="L417" i="20" s="1"/>
  <c r="L418" i="20" a="1"/>
  <c r="L418" i="20" s="1"/>
  <c r="L419" i="20" a="1"/>
  <c r="L419" i="20" s="1"/>
  <c r="L420" i="20" a="1"/>
  <c r="L420" i="20"/>
  <c r="L421" i="20" a="1"/>
  <c r="L421" i="20" s="1"/>
  <c r="L422" i="20" a="1"/>
  <c r="L422" i="20"/>
  <c r="L423" i="20" a="1"/>
  <c r="L423" i="20" s="1"/>
  <c r="L424" i="20" a="1"/>
  <c r="L424" i="20" s="1"/>
  <c r="L425" i="20" a="1"/>
  <c r="L425" i="20" s="1"/>
  <c r="L426" i="20" a="1"/>
  <c r="L426" i="20" s="1"/>
  <c r="L427" i="20" a="1"/>
  <c r="L427" i="20" s="1"/>
  <c r="L428" i="20" a="1"/>
  <c r="L428" i="20" s="1"/>
  <c r="L429" i="20" a="1"/>
  <c r="L429" i="20" s="1"/>
  <c r="L430" i="20" a="1"/>
  <c r="L430" i="20"/>
  <c r="L431" i="20" a="1"/>
  <c r="L431" i="20"/>
  <c r="L432" i="20" a="1"/>
  <c r="L432" i="20" s="1"/>
  <c r="L433" i="20" a="1"/>
  <c r="L433" i="20" s="1"/>
  <c r="L434" i="20" a="1"/>
  <c r="L434" i="20"/>
  <c r="L435" i="20" a="1"/>
  <c r="L435" i="20" s="1"/>
  <c r="L436" i="20" a="1"/>
  <c r="L436" i="20" s="1"/>
  <c r="L437" i="20" a="1"/>
  <c r="L437" i="20" s="1"/>
  <c r="L438" i="20" a="1"/>
  <c r="L438" i="20" s="1"/>
  <c r="L439" i="20" a="1"/>
  <c r="L439" i="20"/>
  <c r="L440" i="20" a="1"/>
  <c r="L440" i="20"/>
  <c r="L441" i="20" a="1"/>
  <c r="L441" i="20" s="1"/>
  <c r="L442" i="20" a="1"/>
  <c r="L442" i="20" s="1"/>
  <c r="L443" i="20" a="1"/>
  <c r="L443" i="20"/>
  <c r="L444" i="20" a="1"/>
  <c r="L444" i="20" s="1"/>
  <c r="L445" i="20" a="1"/>
  <c r="L445" i="20" s="1"/>
  <c r="L446" i="20" a="1"/>
  <c r="L446" i="20" s="1"/>
  <c r="L447" i="20" a="1"/>
  <c r="L447" i="20" s="1"/>
  <c r="L448" i="20" a="1"/>
  <c r="L448" i="20" s="1"/>
  <c r="L449" i="20" a="1"/>
  <c r="L449" i="20" s="1"/>
  <c r="L450" i="20" a="1"/>
  <c r="L450" i="20" s="1"/>
  <c r="L451" i="20" a="1"/>
  <c r="L451" i="20" s="1"/>
  <c r="L452" i="20" a="1"/>
  <c r="L452" i="20" s="1"/>
  <c r="L453" i="20" a="1"/>
  <c r="L453" i="20" s="1"/>
  <c r="L454" i="20" a="1"/>
  <c r="L454" i="20"/>
  <c r="L455" i="20" a="1"/>
  <c r="L455" i="20" s="1"/>
  <c r="L456" i="20" a="1"/>
  <c r="L456" i="20" s="1"/>
  <c r="L457" i="20" a="1"/>
  <c r="L457" i="20" s="1"/>
  <c r="L458" i="20" a="1"/>
  <c r="L458" i="20" s="1"/>
  <c r="L459" i="20" a="1"/>
  <c r="L459" i="20" s="1"/>
  <c r="L460" i="20" a="1"/>
  <c r="L460" i="20" s="1"/>
  <c r="L461" i="20" a="1"/>
  <c r="L461" i="20" s="1"/>
  <c r="L462" i="20" a="1"/>
  <c r="L462" i="20"/>
  <c r="L463" i="20" a="1"/>
  <c r="L463" i="20"/>
  <c r="L464" i="20" a="1"/>
  <c r="L464" i="20" s="1"/>
  <c r="L465" i="20" a="1"/>
  <c r="L465" i="20" s="1"/>
  <c r="L466" i="20" a="1"/>
  <c r="L466" i="20"/>
  <c r="L467" i="20" a="1"/>
  <c r="L467" i="20" s="1"/>
  <c r="L468" i="20" a="1"/>
  <c r="L468" i="20" s="1"/>
  <c r="L469" i="20" a="1"/>
  <c r="L469" i="20" s="1"/>
  <c r="L470" i="20" a="1"/>
  <c r="L470" i="20" s="1"/>
  <c r="L471" i="20" a="1"/>
  <c r="L471" i="20" s="1"/>
  <c r="L472" i="20" a="1"/>
  <c r="L472" i="20"/>
  <c r="L473" i="20" a="1"/>
  <c r="L473" i="20" s="1"/>
  <c r="L474" i="20" a="1"/>
  <c r="L474" i="20" s="1"/>
  <c r="L475" i="20" a="1"/>
  <c r="L475" i="20" s="1"/>
  <c r="L476" i="20" a="1"/>
  <c r="L476" i="20" s="1"/>
  <c r="L477" i="20" a="1"/>
  <c r="L477" i="20" s="1"/>
  <c r="L478" i="20" a="1"/>
  <c r="L478" i="20" s="1"/>
  <c r="L479" i="20" a="1"/>
  <c r="L479" i="20" s="1"/>
  <c r="L480" i="20" a="1"/>
  <c r="L480" i="20" s="1"/>
  <c r="L481" i="20" a="1"/>
  <c r="L481" i="20" s="1"/>
  <c r="L482" i="20" a="1"/>
  <c r="L482" i="20" s="1"/>
  <c r="L483" i="20" a="1"/>
  <c r="L483" i="20" s="1"/>
  <c r="L484" i="20" a="1"/>
  <c r="L484" i="20"/>
  <c r="L485" i="20" a="1"/>
  <c r="L485" i="20" s="1"/>
  <c r="L486" i="20" a="1"/>
  <c r="L486" i="20"/>
  <c r="L487" i="20" a="1"/>
  <c r="L487" i="20" s="1"/>
  <c r="L488" i="20" a="1"/>
  <c r="L488" i="20" s="1"/>
  <c r="L489" i="20" a="1"/>
  <c r="L489" i="20" s="1"/>
  <c r="L490" i="20" a="1"/>
  <c r="L490" i="20" s="1"/>
  <c r="L491" i="20" a="1"/>
  <c r="L491" i="20" s="1"/>
  <c r="L492" i="20" a="1"/>
  <c r="L492" i="20" s="1"/>
  <c r="L493" i="20" a="1"/>
  <c r="L493" i="20" s="1"/>
  <c r="L494" i="20" a="1"/>
  <c r="L494" i="20"/>
  <c r="L495" i="20" a="1"/>
  <c r="L495" i="20"/>
  <c r="L496" i="20" a="1"/>
  <c r="L496" i="20" s="1"/>
  <c r="L497" i="20" a="1"/>
  <c r="L497" i="20" s="1"/>
  <c r="L498" i="20" a="1"/>
  <c r="L498" i="20"/>
  <c r="L499" i="20" a="1"/>
  <c r="L499" i="20" s="1"/>
  <c r="L500" i="20" a="1"/>
  <c r="L500" i="20" s="1"/>
  <c r="L501" i="20" a="1"/>
  <c r="L501" i="20" s="1"/>
  <c r="L502" i="20" a="1"/>
  <c r="L502" i="20" s="1"/>
  <c r="L503" i="20" a="1"/>
  <c r="L503" i="20"/>
  <c r="L504" i="20" a="1"/>
  <c r="L504" i="20"/>
  <c r="L505" i="20" a="1"/>
  <c r="L505" i="20" s="1"/>
  <c r="L506" i="20" a="1"/>
  <c r="L506" i="20" s="1"/>
  <c r="L507" i="20" a="1"/>
  <c r="L507" i="20"/>
  <c r="L508" i="20" a="1"/>
  <c r="L508" i="20" s="1"/>
  <c r="L509" i="20" a="1"/>
  <c r="L509" i="20" s="1"/>
  <c r="L510" i="20" a="1"/>
  <c r="L510" i="20" s="1"/>
  <c r="L511" i="20" a="1"/>
  <c r="L511" i="20" s="1"/>
  <c r="L512" i="20" a="1"/>
  <c r="L512" i="20" s="1"/>
  <c r="L513" i="20" a="1"/>
  <c r="L513" i="20" s="1"/>
  <c r="L514" i="20" a="1"/>
  <c r="L514" i="20" s="1"/>
  <c r="L515" i="20" a="1"/>
  <c r="L515" i="20" s="1"/>
  <c r="L516" i="20" a="1"/>
  <c r="L516" i="20" s="1"/>
  <c r="L517" i="20" a="1"/>
  <c r="L517" i="20" s="1"/>
  <c r="L518" i="20" a="1"/>
  <c r="L518" i="20"/>
  <c r="L519" i="20" a="1"/>
  <c r="L519" i="20" s="1"/>
  <c r="L520" i="20" a="1"/>
  <c r="L520" i="20" s="1"/>
  <c r="L521" i="20" a="1"/>
  <c r="L521" i="20" s="1"/>
  <c r="L522" i="20" a="1"/>
  <c r="L522" i="20" s="1"/>
  <c r="L523" i="20" a="1"/>
  <c r="L523" i="20" s="1"/>
  <c r="L524" i="20" a="1"/>
  <c r="L524" i="20" s="1"/>
  <c r="L525" i="20" a="1"/>
  <c r="L525" i="20" s="1"/>
  <c r="L526" i="20" a="1"/>
  <c r="L526" i="20"/>
  <c r="L527" i="20" a="1"/>
  <c r="L527" i="20"/>
  <c r="L528" i="20" a="1"/>
  <c r="L528" i="20" s="1"/>
  <c r="L529" i="20" a="1"/>
  <c r="L529" i="20" s="1"/>
  <c r="L530" i="20" a="1"/>
  <c r="L530" i="20"/>
  <c r="L531" i="20" a="1"/>
  <c r="L531" i="20" s="1"/>
  <c r="L532" i="20" a="1"/>
  <c r="L532" i="20" s="1"/>
  <c r="L533" i="20" a="1"/>
  <c r="L533" i="20" s="1"/>
  <c r="L534" i="20" a="1"/>
  <c r="L534" i="20" s="1"/>
  <c r="L535" i="20" a="1"/>
  <c r="L535" i="20"/>
  <c r="L536" i="20" a="1"/>
  <c r="L536" i="20"/>
  <c r="L537" i="20" a="1"/>
  <c r="L537" i="20" s="1"/>
  <c r="L538" i="20" a="1"/>
  <c r="L538" i="20" s="1"/>
  <c r="L539" i="20" a="1"/>
  <c r="L539" i="20" s="1"/>
  <c r="L540" i="20" a="1"/>
  <c r="L540" i="20" s="1"/>
  <c r="L541" i="20" a="1"/>
  <c r="L541" i="20" s="1"/>
  <c r="L542" i="20" a="1"/>
  <c r="L542" i="20" s="1"/>
  <c r="L543" i="20" a="1"/>
  <c r="L543" i="20" s="1"/>
  <c r="L544" i="20" a="1"/>
  <c r="L544" i="20" s="1"/>
  <c r="L545" i="20" a="1"/>
  <c r="L545" i="20" s="1"/>
  <c r="L546" i="20" a="1"/>
  <c r="L546" i="20" s="1"/>
  <c r="L547" i="20" a="1"/>
  <c r="L547" i="20" s="1"/>
  <c r="L548" i="20" a="1"/>
  <c r="L548" i="20"/>
  <c r="L549" i="20" a="1"/>
  <c r="L549" i="20" s="1"/>
  <c r="L550" i="20" a="1"/>
  <c r="L550" i="20"/>
  <c r="L551" i="20" a="1"/>
  <c r="L551" i="20" s="1"/>
  <c r="L552" i="20" a="1"/>
  <c r="L552" i="20" s="1"/>
  <c r="L553" i="20" a="1"/>
  <c r="L553" i="20" s="1"/>
  <c r="L554" i="20" a="1"/>
  <c r="L554" i="20" s="1"/>
  <c r="L555" i="20" a="1"/>
  <c r="L555" i="20" s="1"/>
  <c r="L556" i="20" a="1"/>
  <c r="L556" i="20" s="1"/>
  <c r="L557" i="20" a="1"/>
  <c r="L557" i="20" s="1"/>
  <c r="L558" i="20" a="1"/>
  <c r="L558" i="20"/>
  <c r="L559" i="20" a="1"/>
  <c r="L559" i="20"/>
  <c r="L560" i="20" a="1"/>
  <c r="L560" i="20" s="1"/>
  <c r="L561" i="20" a="1"/>
  <c r="L561" i="20" s="1"/>
  <c r="L562" i="20" a="1"/>
  <c r="L562" i="20"/>
  <c r="L563" i="20" a="1"/>
  <c r="L563" i="20" s="1"/>
  <c r="L564" i="20" a="1"/>
  <c r="L564" i="20" s="1"/>
  <c r="L565" i="20" a="1"/>
  <c r="L565" i="20" s="1"/>
  <c r="L566" i="20" a="1"/>
  <c r="L566" i="20" s="1"/>
  <c r="L567" i="20" a="1"/>
  <c r="L567" i="20"/>
  <c r="L568" i="20" a="1"/>
  <c r="L568" i="20"/>
  <c r="L569" i="20" a="1"/>
  <c r="L569" i="20" s="1"/>
  <c r="L570" i="20" a="1"/>
  <c r="L570" i="20" s="1"/>
  <c r="L571" i="20" a="1"/>
  <c r="L571" i="20"/>
  <c r="L572" i="20" a="1"/>
  <c r="L572" i="20" s="1"/>
  <c r="L573" i="20" a="1"/>
  <c r="L573" i="20" s="1"/>
  <c r="L574" i="20" a="1"/>
  <c r="L574" i="20" s="1"/>
  <c r="L575" i="20" a="1"/>
  <c r="L575" i="20" s="1"/>
  <c r="L576" i="20" a="1"/>
  <c r="L576" i="20" s="1"/>
  <c r="L577" i="20" a="1"/>
  <c r="L577" i="20" s="1"/>
  <c r="L578" i="20" a="1"/>
  <c r="L578" i="20" s="1"/>
  <c r="L579" i="20" a="1"/>
  <c r="L579" i="20" s="1"/>
  <c r="L580" i="20" a="1"/>
  <c r="L580" i="20" s="1"/>
  <c r="L581" i="20" a="1"/>
  <c r="L581" i="20" s="1"/>
  <c r="L582" i="20" a="1"/>
  <c r="L582" i="20"/>
  <c r="L583" i="20" a="1"/>
  <c r="L583" i="20" s="1"/>
  <c r="L584" i="20" a="1"/>
  <c r="L584" i="20" s="1"/>
  <c r="L585" i="20" a="1"/>
  <c r="L585" i="20" s="1"/>
  <c r="L586" i="20" a="1"/>
  <c r="L586" i="20" s="1"/>
  <c r="L587" i="20" a="1"/>
  <c r="L587" i="20"/>
  <c r="L588" i="20" a="1"/>
  <c r="L588" i="20"/>
  <c r="L589" i="20" a="1"/>
  <c r="L589" i="20" s="1"/>
  <c r="L590" i="20" a="1"/>
  <c r="L590" i="20" s="1"/>
  <c r="L591" i="20" a="1"/>
  <c r="L591" i="20" s="1"/>
  <c r="L592" i="20" a="1"/>
  <c r="L592" i="20" s="1"/>
  <c r="L593" i="20" a="1"/>
  <c r="L593" i="20" s="1"/>
  <c r="L594" i="20" a="1"/>
  <c r="L594" i="20"/>
  <c r="L595" i="20" a="1"/>
  <c r="L595" i="20" s="1"/>
  <c r="L596" i="20" a="1"/>
  <c r="L596" i="20"/>
  <c r="L597" i="20" a="1"/>
  <c r="L597" i="20" s="1"/>
  <c r="L598" i="20" a="1"/>
  <c r="L598" i="20" s="1"/>
  <c r="L599" i="20" a="1"/>
  <c r="L599" i="20"/>
  <c r="L600" i="20" a="1"/>
  <c r="L600" i="20"/>
  <c r="L601" i="20" a="1"/>
  <c r="L601" i="20" s="1"/>
  <c r="L602" i="20" a="1"/>
  <c r="L602" i="20" s="1"/>
  <c r="L603" i="20" a="1"/>
  <c r="L603" i="20" s="1"/>
  <c r="L604" i="20" a="1"/>
  <c r="L604" i="20" s="1"/>
  <c r="L605" i="20" a="1"/>
  <c r="L605" i="20" s="1"/>
  <c r="L606" i="20" a="1"/>
  <c r="L606" i="20" s="1"/>
  <c r="L607" i="20" a="1"/>
  <c r="L607" i="20" s="1"/>
  <c r="L608" i="20" a="1"/>
  <c r="L608" i="20" s="1"/>
  <c r="L609" i="20" a="1"/>
  <c r="L609" i="20" s="1"/>
  <c r="L610" i="20" a="1"/>
  <c r="L610" i="20" s="1"/>
  <c r="L611" i="20" a="1"/>
  <c r="L611" i="20"/>
  <c r="L612" i="20" a="1"/>
  <c r="L612" i="20" s="1"/>
  <c r="L613" i="20" a="1"/>
  <c r="L613" i="20" s="1"/>
  <c r="L614" i="20" a="1"/>
  <c r="L614" i="20"/>
  <c r="L615" i="20" a="1"/>
  <c r="L615" i="20" s="1"/>
  <c r="L616" i="20" a="1"/>
  <c r="L616" i="20" s="1"/>
  <c r="L617" i="20" a="1"/>
  <c r="L617" i="20" s="1"/>
  <c r="L618" i="20" a="1"/>
  <c r="L618" i="20" s="1"/>
  <c r="L619" i="20" a="1"/>
  <c r="L619" i="20" s="1"/>
  <c r="L620" i="20" a="1"/>
  <c r="L620" i="20" s="1"/>
  <c r="L621" i="20" a="1"/>
  <c r="L621" i="20" s="1"/>
  <c r="L622" i="20" a="1"/>
  <c r="L622" i="20"/>
  <c r="L623" i="20" a="1"/>
  <c r="L623" i="20"/>
  <c r="L624" i="20" a="1"/>
  <c r="L624" i="20" s="1"/>
  <c r="L625" i="20" a="1"/>
  <c r="L625" i="20" s="1"/>
  <c r="L626" i="20" a="1"/>
  <c r="L626" i="20"/>
  <c r="L627" i="20" a="1"/>
  <c r="L627" i="20" s="1"/>
  <c r="L628" i="20" a="1"/>
  <c r="L628" i="20" s="1"/>
  <c r="L629" i="20" a="1"/>
  <c r="L629" i="20" s="1"/>
  <c r="L630" i="20" a="1"/>
  <c r="L630" i="20" s="1"/>
  <c r="L631" i="20" a="1"/>
  <c r="L631" i="20"/>
  <c r="L632" i="20" a="1"/>
  <c r="L632" i="20"/>
  <c r="L633" i="20" a="1"/>
  <c r="L633" i="20" s="1"/>
  <c r="L634" i="20" a="1"/>
  <c r="L634" i="20"/>
  <c r="L635" i="20" a="1"/>
  <c r="L635" i="20" s="1"/>
  <c r="L636" i="20" a="1"/>
  <c r="L636" i="20" s="1"/>
  <c r="L637" i="20" a="1"/>
  <c r="L637" i="20" s="1"/>
  <c r="L638" i="20" a="1"/>
  <c r="L638" i="20" s="1"/>
  <c r="L639" i="20" a="1"/>
  <c r="L639" i="20" s="1"/>
  <c r="L640" i="20" a="1"/>
  <c r="L640" i="20"/>
  <c r="L641" i="20" a="1"/>
  <c r="L641" i="20" s="1"/>
  <c r="L642" i="20" a="1"/>
  <c r="L642" i="20" s="1"/>
  <c r="L643" i="20" a="1"/>
  <c r="L643" i="20" s="1"/>
  <c r="L644" i="20" a="1"/>
  <c r="L644" i="20" s="1"/>
  <c r="L645" i="20" a="1"/>
  <c r="L645" i="20" s="1"/>
  <c r="L646" i="20" a="1"/>
  <c r="L646" i="20"/>
  <c r="L647" i="20" a="1"/>
  <c r="L647" i="20" s="1"/>
  <c r="L648" i="20" a="1"/>
  <c r="L648" i="20" s="1"/>
  <c r="L649" i="20" a="1"/>
  <c r="L649" i="20" s="1"/>
  <c r="L650" i="20" a="1"/>
  <c r="L650" i="20" s="1"/>
  <c r="L651" i="20" a="1"/>
  <c r="L651" i="20"/>
  <c r="L652" i="20" a="1"/>
  <c r="L652" i="20"/>
  <c r="L653" i="20" a="1"/>
  <c r="L653" i="20" s="1"/>
  <c r="L654" i="20" a="1"/>
  <c r="L654" i="20" s="1"/>
  <c r="L655" i="20" a="1"/>
  <c r="L655" i="20" s="1"/>
  <c r="L656" i="20" a="1"/>
  <c r="L656" i="20" s="1"/>
  <c r="L657" i="20" a="1"/>
  <c r="L657" i="20" s="1"/>
  <c r="L658" i="20" a="1"/>
  <c r="L658" i="20" s="1"/>
  <c r="L659" i="20" a="1"/>
  <c r="L659" i="20" s="1"/>
  <c r="L660" i="20" a="1"/>
  <c r="L660" i="20"/>
  <c r="L661" i="20" a="1"/>
  <c r="L661" i="20" s="1"/>
  <c r="L662" i="20" a="1"/>
  <c r="L662" i="20" s="1"/>
  <c r="L663" i="20" a="1"/>
  <c r="L663" i="20"/>
  <c r="L664" i="20" a="1"/>
  <c r="L664" i="20"/>
  <c r="L665" i="20" a="1"/>
  <c r="L665" i="20" s="1"/>
  <c r="L666" i="20" a="1"/>
  <c r="L666" i="20" s="1"/>
  <c r="L667" i="20" a="1"/>
  <c r="L667" i="20"/>
  <c r="L668" i="20" a="1"/>
  <c r="L668" i="20" s="1"/>
  <c r="L669" i="20" a="1"/>
  <c r="L669" i="20" s="1"/>
  <c r="L670" i="20" a="1"/>
  <c r="L670" i="20" s="1"/>
  <c r="L671" i="20" a="1"/>
  <c r="L671" i="20" s="1"/>
  <c r="L672" i="20" a="1"/>
  <c r="L672" i="20" s="1"/>
  <c r="L673" i="20" a="1"/>
  <c r="L673" i="20" s="1"/>
  <c r="L674" i="20" a="1"/>
  <c r="L674" i="20"/>
  <c r="L675" i="20" a="1"/>
  <c r="L675" i="20"/>
  <c r="L676" i="20" a="1"/>
  <c r="L676" i="20"/>
  <c r="L677" i="20" a="1"/>
  <c r="L677" i="20" s="1"/>
  <c r="L678" i="20" a="1"/>
  <c r="L678" i="20"/>
  <c r="L679" i="20" a="1"/>
  <c r="L679" i="20" s="1"/>
  <c r="L680" i="20" a="1"/>
  <c r="L680" i="20" s="1"/>
  <c r="L681" i="20" a="1"/>
  <c r="L681" i="20" s="1"/>
  <c r="L682" i="20" a="1"/>
  <c r="L682" i="20" s="1"/>
  <c r="L683" i="20" a="1"/>
  <c r="L683" i="20" s="1"/>
  <c r="L684" i="20" a="1"/>
  <c r="L684" i="20" s="1"/>
  <c r="L685" i="20" a="1"/>
  <c r="L685" i="20" s="1"/>
  <c r="L686" i="20" a="1"/>
  <c r="L686" i="20" s="1"/>
  <c r="L687" i="20" a="1"/>
  <c r="L687" i="20" s="1"/>
  <c r="L688" i="20" a="1"/>
  <c r="L688" i="20" s="1"/>
  <c r="L689" i="20" a="1"/>
  <c r="L689" i="20" s="1"/>
  <c r="L690" i="20" a="1"/>
  <c r="L690" i="20" s="1"/>
  <c r="L691" i="20" a="1"/>
  <c r="L691" i="20" s="1"/>
  <c r="L692" i="20" a="1"/>
  <c r="L692" i="20" s="1"/>
  <c r="L693" i="20" a="1"/>
  <c r="L693" i="20" s="1"/>
  <c r="L694" i="20" a="1"/>
  <c r="L694" i="20" s="1"/>
  <c r="L695" i="20" a="1"/>
  <c r="L695" i="20"/>
  <c r="L696" i="20" a="1"/>
  <c r="L696" i="20" s="1"/>
  <c r="L697" i="20" a="1"/>
  <c r="L697" i="20" s="1"/>
  <c r="L698" i="20" a="1"/>
  <c r="L698" i="20" s="1"/>
  <c r="L699" i="20" a="1"/>
  <c r="L699" i="20" s="1"/>
  <c r="L700" i="20" a="1"/>
  <c r="L700" i="20" s="1"/>
  <c r="L701" i="20" a="1"/>
  <c r="L701" i="20" s="1"/>
  <c r="L702" i="20" a="1"/>
  <c r="L702" i="20"/>
  <c r="L703" i="20" a="1"/>
  <c r="L703" i="20"/>
  <c r="L704" i="20" a="1"/>
  <c r="L704" i="20"/>
  <c r="L705" i="20" a="1"/>
  <c r="L705" i="20" s="1"/>
  <c r="L706" i="20" a="1"/>
  <c r="L706" i="20" s="1"/>
  <c r="L707" i="20" a="1"/>
  <c r="L707" i="20"/>
  <c r="L708" i="20" a="1"/>
  <c r="L708" i="20"/>
  <c r="L709" i="20" a="1"/>
  <c r="L709" i="20" s="1"/>
  <c r="L710" i="20" a="1"/>
  <c r="L710" i="20" s="1"/>
  <c r="L711" i="20" a="1"/>
  <c r="L711" i="20" s="1"/>
  <c r="L712" i="20" a="1"/>
  <c r="L712" i="20"/>
  <c r="L713" i="20" a="1"/>
  <c r="L713" i="20" s="1"/>
  <c r="L714" i="20" a="1"/>
  <c r="L714" i="20" s="1"/>
  <c r="L715" i="20" a="1"/>
  <c r="L715" i="20" s="1"/>
  <c r="L716" i="20" a="1"/>
  <c r="L716" i="20" s="1"/>
  <c r="L717" i="20" a="1"/>
  <c r="L717" i="20" s="1"/>
  <c r="L718" i="20" a="1"/>
  <c r="L718" i="20" s="1"/>
  <c r="L719" i="20" a="1"/>
  <c r="L719" i="20" s="1"/>
  <c r="L720" i="20" a="1"/>
  <c r="L720" i="20" s="1"/>
  <c r="L721" i="20" a="1"/>
  <c r="L721" i="20" s="1"/>
  <c r="L722" i="20" a="1"/>
  <c r="L722" i="20" s="1"/>
  <c r="L723" i="20" a="1"/>
  <c r="L723" i="20"/>
  <c r="L724" i="20" a="1"/>
  <c r="L724" i="20"/>
  <c r="L725" i="20" a="1"/>
  <c r="L725" i="20" s="1"/>
  <c r="L726" i="20" a="1"/>
  <c r="L726" i="20" s="1"/>
  <c r="L727" i="20" a="1"/>
  <c r="L727" i="20" s="1"/>
  <c r="L728" i="20" a="1"/>
  <c r="L728" i="20"/>
  <c r="L729" i="20" a="1"/>
  <c r="L729" i="20" s="1"/>
  <c r="L730" i="20" a="1"/>
  <c r="L730" i="20"/>
  <c r="L731" i="20" a="1"/>
  <c r="L731" i="20"/>
  <c r="L732" i="20" a="1"/>
  <c r="L732" i="20" s="1"/>
  <c r="L733" i="20" a="1"/>
  <c r="L733" i="20" s="1"/>
  <c r="L734" i="20" a="1"/>
  <c r="L734" i="20" s="1"/>
  <c r="L735" i="20" a="1"/>
  <c r="L735" i="20" s="1"/>
  <c r="L736" i="20" a="1"/>
  <c r="L736" i="20" s="1"/>
  <c r="L737" i="20" a="1"/>
  <c r="L737" i="20" s="1"/>
  <c r="L738" i="20" a="1"/>
  <c r="L738" i="20" s="1"/>
  <c r="L739" i="20" a="1"/>
  <c r="L739" i="20"/>
  <c r="L740" i="20" a="1"/>
  <c r="L740" i="20" s="1"/>
  <c r="L741" i="20" a="1"/>
  <c r="L741" i="20" s="1"/>
  <c r="L742" i="20" a="1"/>
  <c r="L742" i="20" s="1"/>
  <c r="L743" i="20" a="1"/>
  <c r="L743" i="20"/>
  <c r="L744" i="20" a="1"/>
  <c r="L744" i="20" s="1"/>
  <c r="L745" i="20" a="1"/>
  <c r="L745" i="20" s="1"/>
  <c r="L746" i="20" a="1"/>
  <c r="L746" i="20" s="1"/>
  <c r="L747" i="20" a="1"/>
  <c r="L747" i="20" s="1"/>
  <c r="L748" i="20" a="1"/>
  <c r="L748" i="20"/>
  <c r="L749" i="20" a="1"/>
  <c r="L749" i="20" s="1"/>
  <c r="L750" i="20" a="1"/>
  <c r="L750" i="20" s="1"/>
  <c r="L751" i="20" a="1"/>
  <c r="L751" i="20" s="1"/>
  <c r="L752" i="20" a="1"/>
  <c r="L752" i="20" s="1"/>
  <c r="L753" i="20" a="1"/>
  <c r="L753" i="20" s="1"/>
  <c r="L754" i="20" a="1"/>
  <c r="L754" i="20" s="1"/>
  <c r="L755" i="20" a="1"/>
  <c r="L755" i="20"/>
  <c r="L756" i="20" a="1"/>
  <c r="L756" i="20" s="1"/>
  <c r="L757" i="20" a="1"/>
  <c r="L757" i="20" s="1"/>
  <c r="L758" i="20" a="1"/>
  <c r="L758" i="20" s="1"/>
  <c r="L759" i="20" a="1"/>
  <c r="L759" i="20" s="1"/>
  <c r="L760" i="20" a="1"/>
  <c r="L760" i="20" s="1"/>
  <c r="L761" i="20" a="1"/>
  <c r="L761" i="20" s="1"/>
  <c r="L762" i="20" a="1"/>
  <c r="L762" i="20" s="1"/>
  <c r="L763" i="20" a="1"/>
  <c r="L763" i="20" s="1"/>
  <c r="L764" i="20" a="1"/>
  <c r="L764" i="20" s="1"/>
  <c r="L765" i="20" a="1"/>
  <c r="L765" i="20" s="1"/>
  <c r="L766" i="20" a="1"/>
  <c r="L766" i="20"/>
  <c r="L767" i="20" a="1"/>
  <c r="L767" i="20" s="1"/>
  <c r="L768" i="20" a="1"/>
  <c r="L768" i="20" s="1"/>
  <c r="L769" i="20" a="1"/>
  <c r="L769" i="20" s="1"/>
  <c r="L770" i="20" a="1"/>
  <c r="L770" i="20" s="1"/>
  <c r="L771" i="20" a="1"/>
  <c r="L771" i="20" s="1"/>
  <c r="L772" i="20" a="1"/>
  <c r="L772" i="20" s="1"/>
  <c r="L773" i="20" a="1"/>
  <c r="L773" i="20" s="1"/>
  <c r="L774" i="20" a="1"/>
  <c r="L774" i="20" s="1"/>
  <c r="L775" i="20" a="1"/>
  <c r="L775" i="20"/>
  <c r="L776" i="20" a="1"/>
  <c r="L776" i="20"/>
  <c r="L777" i="20" a="1"/>
  <c r="L777" i="20" s="1"/>
  <c r="L778" i="20" a="1"/>
  <c r="L778" i="20"/>
  <c r="L779" i="20" a="1"/>
  <c r="L779" i="20" s="1"/>
  <c r="L780" i="20" a="1"/>
  <c r="L780" i="20"/>
  <c r="L781" i="20" a="1"/>
  <c r="L781" i="20" s="1"/>
  <c r="L782" i="20" a="1"/>
  <c r="L782" i="20" s="1"/>
  <c r="L783" i="20" a="1"/>
  <c r="L783" i="20" s="1"/>
  <c r="L784" i="20" a="1"/>
  <c r="L784" i="20"/>
  <c r="L785" i="20" a="1"/>
  <c r="L785" i="20" s="1"/>
  <c r="L786" i="20" a="1"/>
  <c r="L786" i="20" s="1"/>
  <c r="L787" i="20" a="1"/>
  <c r="L787" i="20" s="1"/>
  <c r="L788" i="20" a="1"/>
  <c r="L788" i="20" s="1"/>
  <c r="L789" i="20" a="1"/>
  <c r="L789" i="20" s="1"/>
  <c r="L790" i="20" a="1"/>
  <c r="L790" i="20"/>
  <c r="L791" i="20" a="1"/>
  <c r="L791" i="20" s="1"/>
  <c r="L792" i="20" a="1"/>
  <c r="L792" i="20" s="1"/>
  <c r="L793" i="20" a="1"/>
  <c r="L793" i="20" s="1"/>
  <c r="L794" i="20" a="1"/>
  <c r="L794" i="20"/>
  <c r="L795" i="20" a="1"/>
  <c r="L795" i="20" s="1"/>
  <c r="L796" i="20" a="1"/>
  <c r="L796" i="20"/>
  <c r="L797" i="20" a="1"/>
  <c r="L797" i="20" s="1"/>
  <c r="L798" i="20" a="1"/>
  <c r="L798" i="20"/>
  <c r="L799" i="20" a="1"/>
  <c r="L799" i="20"/>
  <c r="L800" i="20" a="1"/>
  <c r="L800" i="20" s="1"/>
  <c r="L801" i="20" a="1"/>
  <c r="L801" i="20" s="1"/>
  <c r="L802" i="20" a="1"/>
  <c r="L802" i="20" s="1"/>
  <c r="L803" i="20" a="1"/>
  <c r="L803" i="20"/>
  <c r="L804" i="20" a="1"/>
  <c r="L804" i="20" s="1"/>
  <c r="L805" i="20" a="1"/>
  <c r="L805" i="20" s="1"/>
  <c r="L806" i="20" a="1"/>
  <c r="L806" i="20" s="1"/>
  <c r="L807" i="20" a="1"/>
  <c r="L807" i="20"/>
  <c r="L808" i="20" a="1"/>
  <c r="L808" i="20" s="1"/>
  <c r="L809" i="20" a="1"/>
  <c r="L809" i="20" s="1"/>
  <c r="L810" i="20" a="1"/>
  <c r="L810" i="20" s="1"/>
  <c r="L811" i="20" a="1"/>
  <c r="L811" i="20" s="1"/>
  <c r="L812" i="20" a="1"/>
  <c r="L812" i="20"/>
  <c r="L813" i="20" a="1"/>
  <c r="L813" i="20" s="1"/>
  <c r="L814" i="20" a="1"/>
  <c r="L814" i="20" s="1"/>
  <c r="L815" i="20" a="1"/>
  <c r="L815" i="20" s="1"/>
  <c r="L816" i="20" a="1"/>
  <c r="L816" i="20" s="1"/>
  <c r="L817" i="20" a="1"/>
  <c r="L817" i="20" s="1"/>
  <c r="L818" i="20" a="1"/>
  <c r="L818" i="20" s="1"/>
  <c r="L819" i="20" a="1"/>
  <c r="L819" i="20"/>
  <c r="L820" i="20" a="1"/>
  <c r="L820" i="20" s="1"/>
  <c r="L821" i="20" a="1"/>
  <c r="L821" i="20" s="1"/>
  <c r="L822" i="20" a="1"/>
  <c r="L822" i="20" s="1"/>
  <c r="L823" i="20" a="1"/>
  <c r="L823" i="20" s="1"/>
  <c r="L824" i="20" a="1"/>
  <c r="L824" i="20" s="1"/>
  <c r="L825" i="20" a="1"/>
  <c r="L825" i="20" s="1"/>
  <c r="L826" i="20" a="1"/>
  <c r="L826" i="20" s="1"/>
  <c r="L827" i="20" a="1"/>
  <c r="L827" i="20" s="1"/>
  <c r="L828" i="20" a="1"/>
  <c r="L828" i="20" s="1"/>
  <c r="L829" i="20" a="1"/>
  <c r="L829" i="20" s="1"/>
  <c r="L830" i="20" a="1"/>
  <c r="L830" i="20"/>
  <c r="L831" i="20" a="1"/>
  <c r="L831" i="20" s="1"/>
  <c r="L832" i="20" a="1"/>
  <c r="L832" i="20" s="1"/>
  <c r="L833" i="20" a="1"/>
  <c r="L833" i="20" s="1"/>
  <c r="L834" i="20" a="1"/>
  <c r="L834" i="20" s="1"/>
  <c r="L835" i="20" a="1"/>
  <c r="L835" i="20" s="1"/>
  <c r="L836" i="20" a="1"/>
  <c r="L836" i="20" s="1"/>
  <c r="L837" i="20" a="1"/>
  <c r="L837" i="20" s="1"/>
  <c r="L838" i="20" a="1"/>
  <c r="L838" i="20"/>
  <c r="L839" i="20" a="1"/>
  <c r="L839" i="20" s="1"/>
  <c r="L840" i="20" a="1"/>
  <c r="L840" i="20" s="1"/>
  <c r="L841" i="20" a="1"/>
  <c r="L841" i="20" s="1"/>
  <c r="L842" i="20" a="1"/>
  <c r="L842" i="20" s="1"/>
  <c r="L843" i="20" a="1"/>
  <c r="L843" i="20" s="1"/>
  <c r="L844" i="20" a="1"/>
  <c r="L844" i="20" s="1"/>
  <c r="L845" i="20" a="1"/>
  <c r="L845" i="20" s="1"/>
  <c r="L846" i="20" a="1"/>
  <c r="L846" i="20" s="1"/>
  <c r="L847" i="20" a="1"/>
  <c r="L847" i="20" s="1"/>
  <c r="L848" i="20" a="1"/>
  <c r="L848" i="20" s="1"/>
  <c r="L849" i="20" a="1"/>
  <c r="L849" i="20" s="1"/>
  <c r="L850" i="20" a="1"/>
  <c r="L850" i="20" s="1"/>
  <c r="L851" i="20" a="1"/>
  <c r="L851" i="20"/>
  <c r="L852" i="20" a="1"/>
  <c r="L852" i="20" s="1"/>
  <c r="L853" i="20" a="1"/>
  <c r="L853" i="20" s="1"/>
  <c r="L854" i="20" a="1"/>
  <c r="L854" i="20" s="1"/>
  <c r="L855" i="20" a="1"/>
  <c r="L855" i="20" s="1"/>
  <c r="L856" i="20" a="1"/>
  <c r="L856" i="20"/>
  <c r="L857" i="20" a="1"/>
  <c r="L857" i="20" s="1"/>
  <c r="L858" i="20" a="1"/>
  <c r="L858" i="20" s="1"/>
  <c r="L859" i="20" a="1"/>
  <c r="L859" i="20" s="1"/>
  <c r="L860" i="20" a="1"/>
  <c r="L860" i="20" s="1"/>
  <c r="L861" i="20" a="1"/>
  <c r="L861" i="20" s="1"/>
  <c r="L862" i="20" a="1"/>
  <c r="L862" i="20" s="1"/>
  <c r="L863" i="20" a="1"/>
  <c r="L863" i="20" s="1"/>
  <c r="L864" i="20" a="1"/>
  <c r="L864" i="20" s="1"/>
  <c r="L865" i="20" a="1"/>
  <c r="L865" i="20" s="1"/>
  <c r="L866" i="20" a="1"/>
  <c r="L866" i="20" s="1"/>
  <c r="L867" i="20" a="1"/>
  <c r="L867" i="20"/>
  <c r="L868" i="20" a="1"/>
  <c r="L868" i="20" s="1"/>
  <c r="L869" i="20" a="1"/>
  <c r="L869" i="20" s="1"/>
  <c r="L870" i="20" a="1"/>
  <c r="L870" i="20" s="1"/>
  <c r="L871" i="20" a="1"/>
  <c r="L871" i="20" s="1"/>
  <c r="L872" i="20" a="1"/>
  <c r="L872" i="20" s="1"/>
  <c r="L873" i="20" a="1"/>
  <c r="L873" i="20" s="1"/>
  <c r="L874" i="20" a="1"/>
  <c r="L874" i="20"/>
  <c r="L875" i="20" a="1"/>
  <c r="L875" i="20" s="1"/>
  <c r="L876" i="20" a="1"/>
  <c r="L876" i="20" s="1"/>
  <c r="L877" i="20" a="1"/>
  <c r="L877" i="20" s="1"/>
  <c r="L878" i="20" a="1"/>
  <c r="L878" i="20" s="1"/>
  <c r="L879" i="20" a="1"/>
  <c r="L879" i="20" s="1"/>
  <c r="L880" i="20" a="1"/>
  <c r="L880" i="20" s="1"/>
  <c r="L881" i="20" a="1"/>
  <c r="L881" i="20" s="1"/>
  <c r="L882" i="20" a="1"/>
  <c r="L882" i="20" s="1"/>
  <c r="L883" i="20" a="1"/>
  <c r="L883" i="20" s="1"/>
  <c r="L884" i="20" a="1"/>
  <c r="L884" i="20" s="1"/>
  <c r="L885" i="20" a="1"/>
  <c r="L885" i="20" s="1"/>
  <c r="L886" i="20" a="1"/>
  <c r="L886" i="20" s="1"/>
  <c r="L887" i="20" a="1"/>
  <c r="L887" i="20" s="1"/>
  <c r="L888" i="20" a="1"/>
  <c r="L888" i="20" s="1"/>
  <c r="L889" i="20" a="1"/>
  <c r="L889" i="20" s="1"/>
  <c r="L890" i="20" a="1"/>
  <c r="L890" i="20"/>
  <c r="L891" i="20" a="1"/>
  <c r="L891" i="20" s="1"/>
  <c r="L892" i="20" a="1"/>
  <c r="L892" i="20"/>
  <c r="L893" i="20" a="1"/>
  <c r="L893" i="20" s="1"/>
  <c r="L894" i="20" a="1"/>
  <c r="L894" i="20"/>
  <c r="L895" i="20" a="1"/>
  <c r="L895" i="20"/>
  <c r="L896" i="20" a="1"/>
  <c r="L896" i="20" s="1"/>
  <c r="L897" i="20" a="1"/>
  <c r="L897" i="20" s="1"/>
  <c r="L898" i="20" a="1"/>
  <c r="L898" i="20"/>
  <c r="L899" i="20" a="1"/>
  <c r="L899" i="20"/>
  <c r="L900" i="20" a="1"/>
  <c r="L900" i="20"/>
  <c r="L901" i="20" a="1"/>
  <c r="L901" i="20" s="1"/>
  <c r="L902" i="20" a="1"/>
  <c r="L902" i="20" s="1"/>
  <c r="L903" i="20" a="1"/>
  <c r="L903" i="20" s="1"/>
  <c r="L904" i="20" a="1"/>
  <c r="L904" i="20" s="1"/>
  <c r="L905" i="20" a="1"/>
  <c r="L905" i="20" s="1"/>
  <c r="L906" i="20" a="1"/>
  <c r="L906" i="20" s="1"/>
  <c r="L907" i="20" a="1"/>
  <c r="L907" i="20"/>
  <c r="L908" i="20" a="1"/>
  <c r="L908" i="20"/>
  <c r="L909" i="20" a="1"/>
  <c r="L909" i="20" s="1"/>
  <c r="L910" i="20" a="1"/>
  <c r="L910" i="20" s="1"/>
  <c r="L911" i="20" a="1"/>
  <c r="L911" i="20" s="1"/>
  <c r="L912" i="20" a="1"/>
  <c r="L912" i="20"/>
  <c r="L913" i="20" a="1"/>
  <c r="L913" i="20" s="1"/>
  <c r="L914" i="20" a="1"/>
  <c r="L914" i="20" s="1"/>
  <c r="L915" i="20" a="1"/>
  <c r="L915" i="20" s="1"/>
  <c r="L916" i="20" a="1"/>
  <c r="L916" i="20" s="1"/>
  <c r="L917" i="20" a="1"/>
  <c r="L917" i="20" s="1"/>
  <c r="L918" i="20" a="1"/>
  <c r="L918" i="20"/>
  <c r="L919" i="20" a="1"/>
  <c r="L919" i="20" s="1"/>
  <c r="L920" i="20" a="1"/>
  <c r="L920" i="20" s="1"/>
  <c r="L921" i="20" a="1"/>
  <c r="L921" i="20" s="1"/>
  <c r="L922" i="20" a="1"/>
  <c r="L922" i="20" s="1"/>
  <c r="L923" i="20" a="1"/>
  <c r="L923" i="20" s="1"/>
  <c r="L924" i="20" a="1"/>
  <c r="L924" i="20" s="1"/>
  <c r="L925" i="20" a="1"/>
  <c r="L925" i="20" s="1"/>
  <c r="L926" i="20" a="1"/>
  <c r="L926" i="20" s="1"/>
  <c r="L927" i="20" a="1"/>
  <c r="L927" i="20" s="1"/>
  <c r="L928" i="20" a="1"/>
  <c r="L928" i="20" s="1"/>
  <c r="L929" i="20" a="1"/>
  <c r="L929" i="20" s="1"/>
  <c r="L930" i="20" a="1"/>
  <c r="L930" i="20" s="1"/>
  <c r="L931" i="20" a="1"/>
  <c r="L931" i="20" s="1"/>
  <c r="L932" i="20" a="1"/>
  <c r="L932" i="20"/>
  <c r="L933" i="20" a="1"/>
  <c r="L933" i="20"/>
  <c r="L934" i="20" a="1"/>
  <c r="L934" i="20" s="1"/>
  <c r="L935" i="20" a="1"/>
  <c r="L935" i="20" s="1"/>
  <c r="L936" i="20" a="1"/>
  <c r="L936" i="20" s="1"/>
  <c r="L937" i="20" a="1"/>
  <c r="L937" i="20" s="1"/>
  <c r="L938" i="20" a="1"/>
  <c r="L938" i="20" s="1"/>
  <c r="L939" i="20" a="1"/>
  <c r="L939" i="20" s="1"/>
  <c r="L940" i="20" a="1"/>
  <c r="L940" i="20"/>
  <c r="L941" i="20" a="1"/>
  <c r="L941" i="20" s="1"/>
  <c r="L942" i="20" a="1"/>
  <c r="L942" i="20" s="1"/>
  <c r="L943" i="20" a="1"/>
  <c r="L943" i="20" s="1"/>
  <c r="L944" i="20" a="1"/>
  <c r="L944" i="20" s="1"/>
  <c r="L945" i="20" a="1"/>
  <c r="L945" i="20" s="1"/>
  <c r="L946" i="20" a="1"/>
  <c r="L946" i="20" s="1"/>
  <c r="L947" i="20" a="1"/>
  <c r="L947" i="20" s="1"/>
  <c r="L948" i="20" a="1"/>
  <c r="L948" i="20" s="1"/>
  <c r="L949" i="20" a="1"/>
  <c r="L949" i="20" s="1"/>
  <c r="L950" i="20" a="1"/>
  <c r="L950" i="20"/>
  <c r="L951" i="20" a="1"/>
  <c r="L951" i="20" s="1"/>
  <c r="L952" i="20" a="1"/>
  <c r="L952" i="20" s="1"/>
  <c r="L953" i="20" a="1"/>
  <c r="L953" i="20" s="1"/>
  <c r="L954" i="20" a="1"/>
  <c r="L954" i="20" s="1"/>
  <c r="L955" i="20" a="1"/>
  <c r="L955" i="20" s="1"/>
  <c r="L956" i="20" a="1"/>
  <c r="L956" i="20"/>
  <c r="L957" i="20" a="1"/>
  <c r="L957" i="20" s="1"/>
  <c r="L958" i="20" a="1"/>
  <c r="L958" i="20"/>
  <c r="L959" i="20" a="1"/>
  <c r="L959" i="20" s="1"/>
  <c r="L960" i="20" a="1"/>
  <c r="L960" i="20" s="1"/>
  <c r="L961" i="20" a="1"/>
  <c r="L961" i="20" s="1"/>
  <c r="L962" i="20" a="1"/>
  <c r="L962" i="20" s="1"/>
  <c r="L963" i="20" a="1"/>
  <c r="L963" i="20" s="1"/>
  <c r="L964" i="20" a="1"/>
  <c r="L964" i="20" s="1"/>
  <c r="L965" i="20" a="1"/>
  <c r="L965" i="20"/>
  <c r="L966" i="20" a="1"/>
  <c r="L966" i="20" s="1"/>
  <c r="L967" i="20" a="1"/>
  <c r="L967" i="20" s="1"/>
  <c r="L968" i="20" a="1"/>
  <c r="L968" i="20" s="1"/>
  <c r="L969" i="20" a="1"/>
  <c r="L969" i="20" s="1"/>
  <c r="L970" i="20" a="1"/>
  <c r="L970" i="20" s="1"/>
  <c r="L971" i="20" a="1"/>
  <c r="L971" i="20" s="1"/>
  <c r="L972" i="20" a="1"/>
  <c r="L972" i="20"/>
  <c r="L973" i="20" a="1"/>
  <c r="L973" i="20"/>
  <c r="L974" i="20" a="1"/>
  <c r="L974" i="20"/>
  <c r="L975" i="20" a="1"/>
  <c r="L975" i="20" s="1"/>
  <c r="L976" i="20" a="1"/>
  <c r="L976" i="20" s="1"/>
  <c r="L977" i="20" a="1"/>
  <c r="L977" i="20" s="1"/>
  <c r="L978" i="20" a="1"/>
  <c r="L978" i="20" s="1"/>
  <c r="L979" i="20" a="1"/>
  <c r="L979" i="20" s="1"/>
  <c r="L980" i="20" a="1"/>
  <c r="L980" i="20" s="1"/>
  <c r="L981" i="20" a="1"/>
  <c r="L981" i="20"/>
  <c r="L982" i="20" a="1"/>
  <c r="L982" i="20" s="1"/>
  <c r="L983" i="20" a="1"/>
  <c r="L983" i="20" s="1"/>
  <c r="L984" i="20" a="1"/>
  <c r="L984" i="20" s="1"/>
  <c r="L985" i="20" a="1"/>
  <c r="L985" i="20" s="1"/>
  <c r="L986" i="20" a="1"/>
  <c r="L986" i="20" s="1"/>
  <c r="L987" i="20" a="1"/>
  <c r="L987" i="20" s="1"/>
  <c r="L988" i="20" a="1"/>
  <c r="L988" i="20"/>
  <c r="L989" i="20" a="1"/>
  <c r="L989" i="20" s="1"/>
  <c r="L990" i="20" a="1"/>
  <c r="L990" i="20" s="1"/>
  <c r="L991" i="20" a="1"/>
  <c r="L991" i="20" s="1"/>
  <c r="L992" i="20" a="1"/>
  <c r="L992" i="20" s="1"/>
  <c r="L993" i="20" a="1"/>
  <c r="L993" i="20"/>
  <c r="L994" i="20" a="1"/>
  <c r="L994" i="20" s="1"/>
  <c r="L995" i="20" a="1"/>
  <c r="L995" i="20" s="1"/>
  <c r="L996" i="20" a="1"/>
  <c r="L996" i="20" s="1"/>
  <c r="L997" i="20" a="1"/>
  <c r="L997" i="20"/>
  <c r="L998" i="20" a="1"/>
  <c r="L998" i="20" s="1"/>
  <c r="L999" i="20" a="1"/>
  <c r="L999" i="20" s="1"/>
  <c r="L1000" i="20" a="1"/>
  <c r="L1000" i="20" s="1"/>
  <c r="L1001" i="20" a="1"/>
  <c r="L1001" i="20" s="1"/>
  <c r="L1002" i="20" a="1"/>
  <c r="L1002" i="20" s="1"/>
  <c r="L1003" i="20" a="1"/>
  <c r="L1003" i="20" s="1"/>
  <c r="L1004" i="20" a="1"/>
  <c r="L1004" i="20"/>
  <c r="L1005" i="20" a="1"/>
  <c r="L1005" i="20"/>
  <c r="L1006" i="20" a="1"/>
  <c r="L1006" i="20" s="1"/>
  <c r="L1007" i="20" a="1"/>
  <c r="L1007" i="20" s="1"/>
  <c r="L1008" i="20" a="1"/>
  <c r="L1008" i="20" s="1"/>
  <c r="L1009" i="20" a="1"/>
  <c r="L1009" i="20" s="1"/>
  <c r="L1010" i="20" a="1"/>
  <c r="L1010" i="20" s="1"/>
  <c r="L1011" i="20" a="1"/>
  <c r="L1011" i="20" s="1"/>
  <c r="L1012" i="20" a="1"/>
  <c r="L1012" i="20" s="1"/>
  <c r="L1013" i="20" a="1"/>
  <c r="L1013" i="20" s="1"/>
  <c r="L1014" i="20" a="1"/>
  <c r="L1014" i="20" s="1"/>
  <c r="L1015" i="20" a="1"/>
  <c r="L1015" i="20" s="1"/>
  <c r="L1016" i="20" a="1"/>
  <c r="L1016" i="20" s="1"/>
  <c r="L1017" i="20" a="1"/>
  <c r="L1017" i="20" s="1"/>
  <c r="L1018" i="20" a="1"/>
  <c r="L1018" i="20" s="1"/>
  <c r="L1019" i="20" a="1"/>
  <c r="L1019" i="20" s="1"/>
  <c r="L1020" i="20" a="1"/>
  <c r="L1020" i="20" s="1"/>
  <c r="L1021" i="20" a="1"/>
  <c r="L1021" i="20" s="1"/>
  <c r="L1022" i="20" a="1"/>
  <c r="L1022" i="20" s="1"/>
  <c r="L1023" i="20" a="1"/>
  <c r="L1023" i="20" s="1"/>
  <c r="L1024" i="20" a="1"/>
  <c r="L1024" i="20" s="1"/>
  <c r="L1025" i="20" a="1"/>
  <c r="L1025" i="20" s="1"/>
  <c r="L1026" i="20" a="1"/>
  <c r="L1026" i="20" s="1"/>
  <c r="L1027" i="20" a="1"/>
  <c r="L1027" i="20" s="1"/>
  <c r="L1028" i="20" a="1"/>
  <c r="L1028" i="20"/>
  <c r="L1029" i="20" a="1"/>
  <c r="L1029" i="20"/>
  <c r="L1030" i="20" a="1"/>
  <c r="L1030" i="20" s="1"/>
  <c r="L1031" i="20" a="1"/>
  <c r="L1031" i="20" s="1"/>
  <c r="L1032" i="20" a="1"/>
  <c r="L1032" i="20" s="1"/>
  <c r="L1033" i="20" a="1"/>
  <c r="L1033" i="20" s="1"/>
  <c r="L1034" i="20" a="1"/>
  <c r="L1034" i="20" s="1"/>
  <c r="L1035" i="20" a="1"/>
  <c r="L1035" i="20" s="1"/>
  <c r="L1036" i="20" a="1"/>
  <c r="L1036" i="20"/>
  <c r="L1037" i="20" a="1"/>
  <c r="L1037" i="20" s="1"/>
  <c r="L1038" i="20" a="1"/>
  <c r="L1038" i="20" s="1"/>
  <c r="L1039" i="20" a="1"/>
  <c r="L1039" i="20" s="1"/>
  <c r="L1040" i="20" a="1"/>
  <c r="L1040" i="20" s="1"/>
  <c r="L1041" i="20" a="1"/>
  <c r="L1041" i="20" s="1"/>
  <c r="L1042" i="20" a="1"/>
  <c r="L1042" i="20" s="1"/>
  <c r="L1043" i="20" a="1"/>
  <c r="L1043" i="20" s="1"/>
  <c r="L1044" i="20" a="1"/>
  <c r="L1044" i="20" s="1"/>
  <c r="L1045" i="20" a="1"/>
  <c r="L1045" i="20" s="1"/>
  <c r="L1046" i="20" a="1"/>
  <c r="L1046" i="20"/>
  <c r="L1047" i="20" a="1"/>
  <c r="L1047" i="20" s="1"/>
  <c r="L1048" i="20" a="1"/>
  <c r="L1048" i="20" s="1"/>
  <c r="L1049" i="20" a="1"/>
  <c r="L1049" i="20" s="1"/>
  <c r="L1050" i="20" a="1"/>
  <c r="L1050" i="20" s="1"/>
  <c r="L1051" i="20" a="1"/>
  <c r="L1051" i="20" s="1"/>
  <c r="L1052" i="20" a="1"/>
  <c r="L1052" i="20" s="1"/>
  <c r="L1053" i="20" a="1"/>
  <c r="L1053" i="20" s="1"/>
  <c r="L1054" i="20" a="1"/>
  <c r="L1054" i="20"/>
  <c r="L1055" i="20" a="1"/>
  <c r="L1055" i="20" s="1"/>
  <c r="L1056" i="20" a="1"/>
  <c r="L1056" i="20" s="1"/>
  <c r="L1057" i="20" a="1"/>
  <c r="L1057" i="20" s="1"/>
  <c r="L1058" i="20" a="1"/>
  <c r="L1058" i="20" s="1"/>
  <c r="L1059" i="20" a="1"/>
  <c r="L1059" i="20" s="1"/>
  <c r="L1060" i="20" a="1"/>
  <c r="L1060" i="20" s="1"/>
  <c r="L1061" i="20" a="1"/>
  <c r="L1061" i="20"/>
  <c r="L1062" i="20" a="1"/>
  <c r="L1062" i="20" s="1"/>
  <c r="L1063" i="20" a="1"/>
  <c r="L1063" i="20" s="1"/>
  <c r="L1064" i="20" a="1"/>
  <c r="L1064" i="20" s="1"/>
  <c r="L1065" i="20" a="1"/>
  <c r="L1065" i="20" s="1"/>
  <c r="L1066" i="20" a="1"/>
  <c r="L1066" i="20" s="1"/>
  <c r="L1067" i="20" a="1"/>
  <c r="L1067" i="20" s="1"/>
  <c r="L1068" i="20" a="1"/>
  <c r="L1068" i="20"/>
  <c r="L1069" i="20" a="1"/>
  <c r="L1069" i="20"/>
  <c r="L1070" i="20" a="1"/>
  <c r="L1070" i="20" s="1"/>
  <c r="L1071" i="20" a="1"/>
  <c r="L1071" i="20" s="1"/>
  <c r="L1072" i="20" a="1"/>
  <c r="L1072" i="20" s="1"/>
  <c r="L1073" i="20" a="1"/>
  <c r="L1073" i="20" s="1"/>
  <c r="L1074" i="20" a="1"/>
  <c r="L1074" i="20" s="1"/>
  <c r="L1075" i="20" a="1"/>
  <c r="L1075" i="20" s="1"/>
  <c r="L1076" i="20" a="1"/>
  <c r="L1076" i="20" s="1"/>
  <c r="L1077" i="20" a="1"/>
  <c r="L1077" i="20" s="1"/>
  <c r="L1078" i="20" a="1"/>
  <c r="L1078" i="20" s="1"/>
  <c r="L1079" i="20" a="1"/>
  <c r="L1079" i="20" s="1"/>
  <c r="L1080" i="20" a="1"/>
  <c r="L1080" i="20" s="1"/>
  <c r="L1081" i="20" a="1"/>
  <c r="L1081" i="20" s="1"/>
  <c r="L1082" i="20" a="1"/>
  <c r="L1082" i="20" s="1"/>
  <c r="L1083" i="20" a="1"/>
  <c r="L1083" i="20" s="1"/>
  <c r="L1084" i="20" a="1"/>
  <c r="L1084" i="20"/>
  <c r="L1085" i="20" a="1"/>
  <c r="L1085" i="20" s="1"/>
  <c r="L1086" i="20" a="1"/>
  <c r="L1086" i="20"/>
  <c r="L1087" i="20" a="1"/>
  <c r="L1087" i="20" s="1"/>
  <c r="L1088" i="20" a="1"/>
  <c r="L1088" i="20" s="1"/>
  <c r="L1089" i="20" a="1"/>
  <c r="L1089" i="20" s="1"/>
  <c r="L1090" i="20" a="1"/>
  <c r="L1090" i="20" s="1"/>
  <c r="L1091" i="20" a="1"/>
  <c r="L1091" i="20" s="1"/>
  <c r="L1092" i="20" a="1"/>
  <c r="L1092" i="20"/>
  <c r="L1093" i="20" a="1"/>
  <c r="L1093" i="20" s="1"/>
  <c r="L1094" i="20" a="1"/>
  <c r="L1094" i="20" s="1"/>
  <c r="L1095" i="20" a="1"/>
  <c r="L1095" i="20" s="1"/>
  <c r="L1096" i="20" a="1"/>
  <c r="L1096" i="20" s="1"/>
  <c r="L1097" i="20" a="1"/>
  <c r="L1097" i="20" s="1"/>
  <c r="L1098" i="20" a="1"/>
  <c r="L1098" i="20" s="1"/>
  <c r="L1099" i="20" a="1"/>
  <c r="L1099" i="20" s="1"/>
  <c r="L1100" i="20" a="1"/>
  <c r="L1100" i="20" s="1"/>
  <c r="L1101" i="20" a="1"/>
  <c r="L1101" i="20" s="1"/>
  <c r="L1102" i="20" a="1"/>
  <c r="L1102" i="20"/>
  <c r="L1103" i="20" a="1"/>
  <c r="L1103" i="20" s="1"/>
  <c r="L1104" i="20" a="1"/>
  <c r="L1104" i="20" s="1"/>
  <c r="L1105" i="20" a="1"/>
  <c r="L1105" i="20" s="1"/>
  <c r="L1106" i="20" a="1"/>
  <c r="L1106" i="20" s="1"/>
  <c r="L1107" i="20" a="1"/>
  <c r="L1107" i="20" s="1"/>
  <c r="L1108" i="20" a="1"/>
  <c r="L1108" i="20" s="1"/>
  <c r="L1109" i="20" a="1"/>
  <c r="L1109" i="20"/>
  <c r="L1110" i="20" a="1"/>
  <c r="L1110" i="20"/>
  <c r="L1111" i="20" a="1"/>
  <c r="L1111" i="20" s="1"/>
  <c r="L1112" i="20" a="1"/>
  <c r="L1112" i="20" s="1"/>
  <c r="L1113" i="20" a="1"/>
  <c r="L1113" i="20" s="1"/>
  <c r="L1114" i="20" a="1"/>
  <c r="L1114" i="20" s="1"/>
  <c r="L1115" i="20" a="1"/>
  <c r="L1115" i="20" s="1"/>
  <c r="L1116" i="20" a="1"/>
  <c r="L1116" i="20" s="1"/>
  <c r="L1117" i="20" a="1"/>
  <c r="L1117" i="20" s="1"/>
  <c r="L1118" i="20" a="1"/>
  <c r="L1118" i="20" s="1"/>
  <c r="L1119" i="20" a="1"/>
  <c r="L1119" i="20" s="1"/>
  <c r="L1120" i="20" a="1"/>
  <c r="L1120" i="20" s="1"/>
  <c r="L1121" i="20" a="1"/>
  <c r="L1121" i="20" s="1"/>
  <c r="L1122" i="20" a="1"/>
  <c r="L1122" i="20" s="1"/>
  <c r="L1123" i="20" a="1"/>
  <c r="L1123" i="20" s="1"/>
  <c r="L1124" i="20" a="1"/>
  <c r="L1124" i="20"/>
  <c r="L1125" i="20" a="1"/>
  <c r="L1125" i="20"/>
  <c r="L1126" i="20" a="1"/>
  <c r="L1126" i="20" s="1"/>
  <c r="L1127" i="20" a="1"/>
  <c r="L1127" i="20" s="1"/>
  <c r="L1128" i="20" a="1"/>
  <c r="L1128" i="20" s="1"/>
  <c r="L1129" i="20" a="1"/>
  <c r="L1129" i="20" s="1"/>
  <c r="L1130" i="20" a="1"/>
  <c r="L1130" i="20" s="1"/>
  <c r="L1131" i="20" a="1"/>
  <c r="L1131" i="20" s="1"/>
  <c r="L1132" i="20" a="1"/>
  <c r="L1132" i="20"/>
  <c r="L1133" i="20" a="1"/>
  <c r="L1133" i="20" s="1"/>
  <c r="L1134" i="20" a="1"/>
  <c r="L1134" i="20" s="1"/>
  <c r="L1135" i="20" a="1"/>
  <c r="L1135" i="20" s="1"/>
  <c r="L1136" i="20" a="1"/>
  <c r="L1136" i="20" s="1"/>
  <c r="L1137" i="20" a="1"/>
  <c r="L1137" i="20" s="1"/>
  <c r="L1138" i="20" a="1"/>
  <c r="L1138" i="20" s="1"/>
  <c r="L1139" i="20" a="1"/>
  <c r="L1139" i="20" s="1"/>
  <c r="L1140" i="20" a="1"/>
  <c r="L1140" i="20" s="1"/>
  <c r="L1141" i="20" a="1"/>
  <c r="L1141" i="20" s="1"/>
  <c r="L1142" i="20" a="1"/>
  <c r="L1142" i="20"/>
  <c r="L1143" i="20" a="1"/>
  <c r="L1143" i="20" s="1"/>
  <c r="L1144" i="20" a="1"/>
  <c r="L1144" i="20" s="1"/>
  <c r="L1145" i="20" a="1"/>
  <c r="L1145" i="20" s="1"/>
  <c r="L1146" i="20" a="1"/>
  <c r="L1146" i="20" s="1"/>
  <c r="L1147" i="20" a="1"/>
  <c r="L1147" i="20" s="1"/>
  <c r="L1148" i="20" a="1"/>
  <c r="L1148" i="20"/>
  <c r="L1149" i="20" a="1"/>
  <c r="L1149" i="20" s="1"/>
  <c r="L1150" i="20" a="1"/>
  <c r="L1150" i="20"/>
  <c r="L1151" i="20" a="1"/>
  <c r="L1151" i="20" s="1"/>
  <c r="L1152" i="20" a="1"/>
  <c r="L1152" i="20" s="1"/>
  <c r="L1153" i="20" a="1"/>
  <c r="L1153" i="20" s="1"/>
  <c r="L1154" i="20" a="1"/>
  <c r="L1154" i="20" s="1"/>
  <c r="L1155" i="20" a="1"/>
  <c r="L1155" i="20" s="1"/>
  <c r="L1156" i="20" a="1"/>
  <c r="L1156" i="20" s="1"/>
  <c r="L1157" i="20" a="1"/>
  <c r="L1157" i="20" s="1"/>
  <c r="L1158" i="20" a="1"/>
  <c r="L1158" i="20" s="1"/>
  <c r="L1159" i="20" a="1"/>
  <c r="L1159" i="20" s="1"/>
  <c r="L1160" i="20" a="1"/>
  <c r="L1160" i="20" s="1"/>
  <c r="L1161" i="20" a="1"/>
  <c r="L1161" i="20" s="1"/>
  <c r="L1162" i="20" a="1"/>
  <c r="L1162" i="20" s="1"/>
  <c r="L1163" i="20" a="1"/>
  <c r="L1163" i="20" s="1"/>
  <c r="L1164" i="20" a="1"/>
  <c r="L1164" i="20" s="1"/>
  <c r="L1165" i="20" a="1"/>
  <c r="L1165" i="20"/>
  <c r="L1166" i="20" a="1"/>
  <c r="L1166" i="20"/>
  <c r="L1167" i="20" a="1"/>
  <c r="L1167" i="20" s="1"/>
  <c r="L1168" i="20" a="1"/>
  <c r="L1168" i="20"/>
  <c r="L1169" i="20" a="1"/>
  <c r="L1169" i="20" s="1"/>
  <c r="L1170" i="20" a="1"/>
  <c r="L1170" i="20" s="1"/>
  <c r="L1171" i="20" a="1"/>
  <c r="L1171" i="20" s="1"/>
  <c r="L1172" i="20" a="1"/>
  <c r="L1172" i="20" s="1"/>
  <c r="L1173" i="20" a="1"/>
  <c r="L1173" i="20" s="1"/>
  <c r="L1174" i="20" a="1"/>
  <c r="L1174" i="20" s="1"/>
  <c r="L1175" i="20" a="1"/>
  <c r="L1175" i="20" s="1"/>
  <c r="L1176" i="20" a="1"/>
  <c r="L1176" i="20" s="1"/>
  <c r="L1177" i="20" a="1"/>
  <c r="L1177" i="20" s="1"/>
  <c r="L1178" i="20" a="1"/>
  <c r="L1178" i="20"/>
  <c r="L1179" i="20" a="1"/>
  <c r="L1179" i="20"/>
  <c r="L1180" i="20" a="1"/>
  <c r="L1180" i="20" s="1"/>
  <c r="L1181" i="20" a="1"/>
  <c r="L1181" i="20" s="1"/>
  <c r="L1182" i="20" a="1"/>
  <c r="L1182" i="20" s="1"/>
  <c r="L1183" i="20" a="1"/>
  <c r="L1183" i="20"/>
  <c r="L1184" i="20" a="1"/>
  <c r="L1184" i="20" s="1"/>
  <c r="L1185" i="20" a="1"/>
  <c r="L1185" i="20" s="1"/>
  <c r="L1186" i="20" a="1"/>
  <c r="L1186" i="20" s="1"/>
  <c r="L1187" i="20" a="1"/>
  <c r="L1187" i="20"/>
  <c r="L1188" i="20" a="1"/>
  <c r="L1188" i="20" s="1"/>
  <c r="L1189" i="20" a="1"/>
  <c r="L1189" i="20" s="1"/>
  <c r="L1190" i="20" a="1"/>
  <c r="L1190" i="20" s="1"/>
  <c r="L1191" i="20" a="1"/>
  <c r="L1191" i="20" s="1"/>
  <c r="L1192" i="20" a="1"/>
  <c r="L1192" i="20" s="1"/>
  <c r="L1193" i="20" a="1"/>
  <c r="L1193" i="20" s="1"/>
  <c r="L1194" i="20" a="1"/>
  <c r="L1194" i="20" s="1"/>
  <c r="L1195" i="20" a="1"/>
  <c r="L1195" i="20"/>
  <c r="L1196" i="20" a="1"/>
  <c r="L1196" i="20" s="1"/>
  <c r="L1197" i="20" a="1"/>
  <c r="L1197" i="20" s="1"/>
  <c r="L1198" i="20" a="1"/>
  <c r="L1198" i="20" s="1"/>
  <c r="L1199" i="20" a="1"/>
  <c r="L1199" i="20" s="1"/>
  <c r="L1200" i="20" a="1"/>
  <c r="L1200" i="20" s="1"/>
  <c r="L1201" i="20" a="1"/>
  <c r="L1201" i="20" s="1"/>
  <c r="L1202" i="20" a="1"/>
  <c r="L1202" i="20"/>
  <c r="L1203" i="20" a="1"/>
  <c r="L1203" i="20" s="1"/>
  <c r="L1204" i="20" a="1"/>
  <c r="L1204" i="20" s="1"/>
  <c r="L1205" i="20" a="1"/>
  <c r="L1205" i="20" s="1"/>
  <c r="L1206" i="20" a="1"/>
  <c r="L1206" i="20" s="1"/>
  <c r="L1207" i="20" a="1"/>
  <c r="L1207" i="20" s="1"/>
  <c r="L1208" i="20" a="1"/>
  <c r="L1208" i="20" s="1"/>
  <c r="L1209" i="20" a="1"/>
  <c r="L1209" i="20"/>
  <c r="L1210" i="20" a="1"/>
  <c r="L1210" i="20"/>
  <c r="L1211" i="20" a="1"/>
  <c r="L1211" i="20" s="1"/>
  <c r="L1212" i="20" a="1"/>
  <c r="L1212" i="20" s="1"/>
  <c r="L1213" i="20" a="1"/>
  <c r="L1213" i="20" s="1"/>
  <c r="L1214" i="20" a="1"/>
  <c r="L1214" i="20" s="1"/>
  <c r="L1215" i="20" a="1"/>
  <c r="L1215" i="20" s="1"/>
  <c r="L1216" i="20" a="1"/>
  <c r="L1216" i="20" s="1"/>
  <c r="L1217" i="20" a="1"/>
  <c r="L1217" i="20" s="1"/>
  <c r="L1218" i="20" a="1"/>
  <c r="L1218" i="20" s="1"/>
  <c r="L1219" i="20" a="1"/>
  <c r="L1219" i="20" s="1"/>
  <c r="L1220" i="20" a="1"/>
  <c r="L1220" i="20" s="1"/>
  <c r="L1221" i="20" a="1"/>
  <c r="L1221" i="20" s="1"/>
  <c r="L1222" i="20" a="1"/>
  <c r="L1222" i="20" s="1"/>
  <c r="L1223" i="20" a="1"/>
  <c r="L1223" i="20" s="1"/>
  <c r="L1224" i="20" a="1"/>
  <c r="L1224" i="20" s="1"/>
  <c r="L1225" i="20" a="1"/>
  <c r="L1225" i="20"/>
  <c r="L1226" i="20" a="1"/>
  <c r="L1226" i="20" s="1"/>
  <c r="L1227" i="20" a="1"/>
  <c r="L1227" i="20"/>
  <c r="L1228" i="20" a="1"/>
  <c r="L1228" i="20" s="1"/>
  <c r="L1229" i="20" a="1"/>
  <c r="L1229" i="20" s="1"/>
  <c r="L1230" i="20" a="1"/>
  <c r="L1230" i="20" s="1"/>
  <c r="L1231" i="20" a="1"/>
  <c r="L1231" i="20" s="1"/>
  <c r="L1232" i="20" a="1"/>
  <c r="L1232" i="20" s="1"/>
  <c r="L1233" i="20" a="1"/>
  <c r="L1233" i="20"/>
  <c r="L1234" i="20" a="1"/>
  <c r="L1234" i="20" s="1"/>
  <c r="L1235" i="20" a="1"/>
  <c r="L1235" i="20" s="1"/>
  <c r="L1236" i="20" a="1"/>
  <c r="L1236" i="20" s="1"/>
  <c r="L1237" i="20" a="1"/>
  <c r="L1237" i="20" s="1"/>
  <c r="L1238" i="20" a="1"/>
  <c r="L1238" i="20" s="1"/>
  <c r="L1239" i="20" a="1"/>
  <c r="L1239" i="20" s="1"/>
  <c r="L1240" i="20" a="1"/>
  <c r="L1240" i="20" s="1"/>
  <c r="L1241" i="20" a="1"/>
  <c r="L1241" i="20" s="1"/>
  <c r="L1242" i="20" a="1"/>
  <c r="L1242" i="20" s="1"/>
  <c r="L1243" i="20" a="1"/>
  <c r="L1243" i="20"/>
  <c r="L1244" i="20" a="1"/>
  <c r="L1244" i="20" s="1"/>
  <c r="L1245" i="20" a="1"/>
  <c r="L1245" i="20" s="1"/>
  <c r="L1246" i="20" a="1"/>
  <c r="L1246" i="20" s="1"/>
  <c r="L1247" i="20" a="1"/>
  <c r="L1247" i="20" s="1"/>
  <c r="L1248" i="20" a="1"/>
  <c r="L1248" i="20" s="1"/>
  <c r="L1249" i="20" a="1"/>
  <c r="L1249" i="20" s="1"/>
  <c r="L1250" i="20" a="1"/>
  <c r="L1250" i="20"/>
  <c r="L1251" i="20" a="1"/>
  <c r="L1251" i="20"/>
  <c r="L1252" i="20" a="1"/>
  <c r="L1252" i="20" s="1"/>
  <c r="L1253" i="20" a="1"/>
  <c r="L1253" i="20" s="1"/>
  <c r="L1254" i="20" a="1"/>
  <c r="L1254" i="20" s="1"/>
  <c r="L1255" i="20" a="1"/>
  <c r="L1255" i="20" s="1"/>
  <c r="L1256" i="20" a="1"/>
  <c r="L1256" i="20" s="1"/>
  <c r="L1257" i="20" a="1"/>
  <c r="L1257" i="20" s="1"/>
  <c r="L1258" i="20" a="1"/>
  <c r="L1258" i="20" s="1"/>
  <c r="L1259" i="20" a="1"/>
  <c r="L1259" i="20" s="1"/>
  <c r="L1260" i="20" a="1"/>
  <c r="L1260" i="20" s="1"/>
  <c r="L1261" i="20" a="1"/>
  <c r="L1261" i="20" s="1"/>
  <c r="L1262" i="20" a="1"/>
  <c r="L1262" i="20" s="1"/>
  <c r="L1263" i="20" a="1"/>
  <c r="L1263" i="20" s="1"/>
  <c r="L1264" i="20" a="1"/>
  <c r="L1264" i="20" s="1"/>
  <c r="L1265" i="20" a="1"/>
  <c r="L1265" i="20"/>
  <c r="L1266" i="20" a="1"/>
  <c r="L1266" i="20"/>
  <c r="L1267" i="20" a="1"/>
  <c r="L1267" i="20" s="1"/>
  <c r="L1268" i="20" a="1"/>
  <c r="L1268" i="20" s="1"/>
  <c r="L1269" i="20" a="1"/>
  <c r="L1269" i="20" s="1"/>
  <c r="L1270" i="20" a="1"/>
  <c r="L1270" i="20" s="1"/>
  <c r="L1271" i="20" a="1"/>
  <c r="L1271" i="20" s="1"/>
  <c r="L1272" i="20" a="1"/>
  <c r="L1272" i="20" s="1"/>
  <c r="L1273" i="20" a="1"/>
  <c r="L1273" i="20"/>
  <c r="L1274" i="20" a="1"/>
  <c r="L1274" i="20" s="1"/>
  <c r="L1275" i="20" a="1"/>
  <c r="L1275" i="20" s="1"/>
  <c r="L1276" i="20" a="1"/>
  <c r="L1276" i="20" s="1"/>
  <c r="L1277" i="20" a="1"/>
  <c r="L1277" i="20" s="1"/>
  <c r="L1278" i="20" a="1"/>
  <c r="L1278" i="20" s="1"/>
  <c r="L1279" i="20" a="1"/>
  <c r="L1279" i="20" s="1"/>
  <c r="L1280" i="20" a="1"/>
  <c r="L1280" i="20" s="1"/>
  <c r="L1281" i="20" a="1"/>
  <c r="L1281" i="20" s="1"/>
  <c r="L1282" i="20" a="1"/>
  <c r="L1282" i="20" s="1"/>
  <c r="L1283" i="20" a="1"/>
  <c r="L1283" i="20"/>
  <c r="L1284" i="20" a="1"/>
  <c r="L1284" i="20" s="1"/>
  <c r="L1285" i="20" a="1"/>
  <c r="L1285" i="20" s="1"/>
  <c r="L1286" i="20" a="1"/>
  <c r="L1286" i="20" s="1"/>
  <c r="L1287" i="20" a="1"/>
  <c r="L1287" i="20" s="1"/>
  <c r="L1288" i="20" a="1"/>
  <c r="L1288" i="20" s="1"/>
  <c r="L1289" i="20" a="1"/>
  <c r="L1289" i="20"/>
  <c r="L1290" i="20" a="1"/>
  <c r="L1290" i="20" s="1"/>
  <c r="L1291" i="20" a="1"/>
  <c r="L1291" i="20"/>
  <c r="L1292" i="20" a="1"/>
  <c r="L1292" i="20" s="1"/>
  <c r="L1293" i="20" a="1"/>
  <c r="L1293" i="20" s="1"/>
  <c r="L1294" i="20" a="1"/>
  <c r="L1294" i="20" s="1"/>
  <c r="L1295" i="20" a="1"/>
  <c r="L1295" i="20" s="1"/>
  <c r="L1296" i="20" a="1"/>
  <c r="L1296" i="20" s="1"/>
  <c r="L1297" i="20" a="1"/>
  <c r="L1297" i="20" s="1"/>
  <c r="L1298" i="20" a="1"/>
  <c r="L1298" i="20" s="1"/>
  <c r="L1299" i="20" a="1"/>
  <c r="L1299" i="20" s="1"/>
  <c r="L1300" i="20" a="1"/>
  <c r="L1300" i="20" s="1"/>
  <c r="L1301" i="20" a="1"/>
  <c r="L1301" i="20" s="1"/>
  <c r="L1302" i="20" a="1"/>
  <c r="L1302" i="20" s="1"/>
  <c r="L1303" i="20" a="1"/>
  <c r="L1303" i="20" s="1"/>
  <c r="L1304" i="20" a="1"/>
  <c r="L1304" i="20" s="1"/>
  <c r="L1305" i="20" a="1"/>
  <c r="L1305" i="20" s="1"/>
  <c r="L1306" i="20" a="1"/>
  <c r="L1306" i="20"/>
  <c r="L1307" i="20" a="1"/>
  <c r="L1307" i="20"/>
  <c r="L1308" i="20" a="1"/>
  <c r="L1308" i="20" s="1"/>
  <c r="L1309" i="20" a="1"/>
  <c r="L1309" i="20" s="1"/>
  <c r="L1310" i="20" a="1"/>
  <c r="L1310" i="20" s="1"/>
  <c r="L1311" i="20" a="1"/>
  <c r="L1311" i="20" s="1"/>
  <c r="L1312" i="20" a="1"/>
  <c r="L1312" i="20" s="1"/>
  <c r="L1313" i="20" a="1"/>
  <c r="L1313" i="20" s="1"/>
  <c r="L1314" i="20" a="1"/>
  <c r="L1314" i="20"/>
  <c r="L1315" i="20" a="1"/>
  <c r="L1315" i="20" s="1"/>
  <c r="L1316" i="20" a="1"/>
  <c r="L1316" i="20" s="1"/>
  <c r="L1317" i="20" a="1"/>
  <c r="L1317" i="20" s="1"/>
  <c r="L1318" i="20" a="1"/>
  <c r="L1318" i="20" s="1"/>
  <c r="L1319" i="20" a="1"/>
  <c r="L1319" i="20" s="1"/>
  <c r="L1320" i="20" a="1"/>
  <c r="L1320" i="20" s="1"/>
  <c r="L1321" i="20" a="1"/>
  <c r="L1321" i="20"/>
  <c r="L1322" i="20" a="1"/>
  <c r="L1322" i="20" s="1"/>
  <c r="L1323" i="20" a="1"/>
  <c r="L1323" i="20"/>
  <c r="L1324" i="20" a="1"/>
  <c r="L1324" i="20" s="1"/>
  <c r="L1325" i="20" a="1"/>
  <c r="L1325" i="20" s="1"/>
  <c r="L1326" i="20" a="1"/>
  <c r="L1326" i="20" s="1"/>
  <c r="L1327" i="20" a="1"/>
  <c r="L1327" i="20" s="1"/>
  <c r="L1328" i="20" a="1"/>
  <c r="L1328" i="20" s="1"/>
  <c r="L1329" i="20" a="1"/>
  <c r="L1329" i="20"/>
  <c r="L1330" i="20" a="1"/>
  <c r="L1330" i="20" s="1"/>
  <c r="L1331" i="20" a="1"/>
  <c r="L1331" i="20" s="1"/>
  <c r="L1332" i="20" a="1"/>
  <c r="L1332" i="20" s="1"/>
  <c r="L1333" i="20" a="1"/>
  <c r="L1333" i="20" s="1"/>
  <c r="L1334" i="20" a="1"/>
  <c r="L1334" i="20" s="1"/>
  <c r="L1335" i="20" a="1"/>
  <c r="L1335" i="20" s="1"/>
  <c r="L1336" i="20" a="1"/>
  <c r="L1336" i="20" s="1"/>
  <c r="L1337" i="20" a="1"/>
  <c r="L1337" i="20" s="1"/>
  <c r="L1338" i="20" a="1"/>
  <c r="L1338" i="20" s="1"/>
  <c r="L1339" i="20" a="1"/>
  <c r="L1339" i="20"/>
  <c r="L1340" i="20" a="1"/>
  <c r="L1340" i="20" s="1"/>
  <c r="L1341" i="20" a="1"/>
  <c r="L1341" i="20" s="1"/>
  <c r="L1342" i="20" a="1"/>
  <c r="L1342" i="20" s="1"/>
  <c r="L1343" i="20" a="1"/>
  <c r="L1343" i="20" s="1"/>
  <c r="L1344" i="20" a="1"/>
  <c r="L1344" i="20" s="1"/>
  <c r="L1345" i="20" a="1"/>
  <c r="L1345" i="20" s="1"/>
  <c r="L1346" i="20" a="1"/>
  <c r="L1346" i="20"/>
  <c r="L1347" i="20" a="1"/>
  <c r="L1347" i="20"/>
  <c r="L1348" i="20" a="1"/>
  <c r="L1348" i="20" s="1"/>
  <c r="L1349" i="20" a="1"/>
  <c r="L1349" i="20" s="1"/>
  <c r="L1350" i="20" a="1"/>
  <c r="L1350" i="20" s="1"/>
  <c r="L1351" i="20" a="1"/>
  <c r="L1351" i="20" s="1"/>
  <c r="L1352" i="20" a="1"/>
  <c r="L1352" i="20" s="1"/>
  <c r="L1353" i="20" a="1"/>
  <c r="L1353" i="20" s="1"/>
  <c r="L1354" i="20" a="1"/>
  <c r="L1354" i="20" s="1"/>
  <c r="L1355" i="20" a="1"/>
  <c r="L1355" i="20" s="1"/>
  <c r="L1356" i="20" a="1"/>
  <c r="L1356" i="20" s="1"/>
  <c r="L1357" i="20" a="1"/>
  <c r="L1357" i="20" s="1"/>
  <c r="L1358" i="20" a="1"/>
  <c r="L1358" i="20" s="1"/>
  <c r="L1359" i="20" a="1"/>
  <c r="L1359" i="20" s="1"/>
  <c r="L1360" i="20" a="1"/>
  <c r="L1360" i="20" s="1"/>
  <c r="L1361" i="20" a="1"/>
  <c r="L1361" i="20"/>
  <c r="L1362" i="20" a="1"/>
  <c r="L1362" i="20"/>
  <c r="L1363" i="20" a="1"/>
  <c r="L1363" i="20" s="1"/>
  <c r="L1364" i="20" a="1"/>
  <c r="L1364" i="20" s="1"/>
  <c r="L1365" i="20" a="1"/>
  <c r="L1365" i="20" s="1"/>
  <c r="L1366" i="20" a="1"/>
  <c r="L1366" i="20" s="1"/>
  <c r="L1367" i="20" a="1"/>
  <c r="L1367" i="20" s="1"/>
  <c r="L1368" i="20" a="1"/>
  <c r="L1368" i="20" s="1"/>
  <c r="L1369" i="20" a="1"/>
  <c r="L1369" i="20"/>
  <c r="L1370" i="20" a="1"/>
  <c r="L1370" i="20" s="1"/>
  <c r="L1371" i="20" a="1"/>
  <c r="L1371" i="20" s="1"/>
  <c r="L1372" i="20" a="1"/>
  <c r="L1372" i="20" s="1"/>
  <c r="L1373" i="20" a="1"/>
  <c r="L1373" i="20" s="1"/>
  <c r="L1374" i="20" a="1"/>
  <c r="L1374" i="20" s="1"/>
  <c r="L1375" i="20" a="1"/>
  <c r="L1375" i="20" s="1"/>
  <c r="L1376" i="20" a="1"/>
  <c r="L1376" i="20" s="1"/>
  <c r="L1377" i="20" a="1"/>
  <c r="L1377" i="20" s="1"/>
  <c r="L1378" i="20" a="1"/>
  <c r="L1378" i="20" s="1"/>
  <c r="L1379" i="20" a="1"/>
  <c r="L1379" i="20"/>
  <c r="L1380" i="20" a="1"/>
  <c r="L1380" i="20" s="1"/>
  <c r="L1381" i="20" a="1"/>
  <c r="L1381" i="20" s="1"/>
  <c r="L1382" i="20" a="1"/>
  <c r="L1382" i="20" s="1"/>
  <c r="L1383" i="20" a="1"/>
  <c r="L1383" i="20" s="1"/>
  <c r="L1384" i="20" a="1"/>
  <c r="L1384" i="20" s="1"/>
  <c r="L1385" i="20" a="1"/>
  <c r="L1385" i="20"/>
  <c r="L1386" i="20" a="1"/>
  <c r="L1386" i="20" s="1"/>
  <c r="L1387" i="20" a="1"/>
  <c r="L1387" i="20"/>
  <c r="L1388" i="20" a="1"/>
  <c r="L1388" i="20" s="1"/>
  <c r="L1389" i="20" a="1"/>
  <c r="L1389" i="20" s="1"/>
  <c r="L1390" i="20" a="1"/>
  <c r="L1390" i="20" s="1"/>
  <c r="L1391" i="20" a="1"/>
  <c r="L1391" i="20" s="1"/>
  <c r="L1392" i="20" a="1"/>
  <c r="L1392" i="20" s="1"/>
  <c r="L1393" i="20" a="1"/>
  <c r="L1393" i="20" s="1"/>
  <c r="L1394" i="20" a="1"/>
  <c r="L1394" i="20" s="1"/>
  <c r="L1395" i="20" a="1"/>
  <c r="L1395" i="20" s="1"/>
  <c r="L1396" i="20" a="1"/>
  <c r="L1396" i="20" s="1"/>
  <c r="L1397" i="20" a="1"/>
  <c r="L1397" i="20" s="1"/>
  <c r="L1398" i="20" a="1"/>
  <c r="L1398" i="20" s="1"/>
  <c r="L1399" i="20" a="1"/>
  <c r="L1399" i="20" s="1"/>
  <c r="L1400" i="20" a="1"/>
  <c r="L1400" i="20" s="1"/>
  <c r="L1401" i="20" a="1"/>
  <c r="L1401" i="20" s="1"/>
  <c r="L1402" i="20" a="1"/>
  <c r="L1402" i="20"/>
  <c r="L1403" i="20" a="1"/>
  <c r="L1403" i="20" s="1"/>
  <c r="L1404" i="20" a="1"/>
  <c r="L1404" i="20" s="1"/>
  <c r="L1405" i="20" a="1"/>
  <c r="L1405" i="20" s="1"/>
  <c r="L1406" i="20" a="1"/>
  <c r="L1406" i="20" s="1"/>
  <c r="L1407" i="20" a="1"/>
  <c r="L1407" i="20" s="1"/>
  <c r="L1408" i="20" a="1"/>
  <c r="L1408" i="20" s="1"/>
  <c r="L1409" i="20" a="1"/>
  <c r="L1409" i="20" s="1"/>
  <c r="L1410" i="20" a="1"/>
  <c r="L1410" i="20"/>
  <c r="L1411" i="20" a="1"/>
  <c r="L1411" i="20"/>
  <c r="L1412" i="20" a="1"/>
  <c r="L1412" i="20" s="1"/>
  <c r="L1413" i="20" a="1"/>
  <c r="L1413" i="20" s="1"/>
  <c r="L1414" i="20" a="1"/>
  <c r="L1414" i="20" s="1"/>
  <c r="L1415" i="20" a="1"/>
  <c r="L1415" i="20" s="1"/>
  <c r="L1416" i="20" a="1"/>
  <c r="L1416" i="20" s="1"/>
  <c r="L1417" i="20" a="1"/>
  <c r="L1417" i="20" s="1"/>
  <c r="L1418" i="20" a="1"/>
  <c r="L1418" i="20"/>
  <c r="L1419" i="20" a="1"/>
  <c r="L1419" i="20" s="1"/>
  <c r="L1420" i="20" a="1"/>
  <c r="L1420" i="20" s="1"/>
  <c r="L1421" i="20" a="1"/>
  <c r="L1421" i="20"/>
  <c r="L1422" i="20" a="1"/>
  <c r="L1422" i="20" s="1"/>
  <c r="L1423" i="20" a="1"/>
  <c r="L1423" i="20" s="1"/>
  <c r="L1424" i="20" a="1"/>
  <c r="L1424" i="20" s="1"/>
  <c r="L1425" i="20" a="1"/>
  <c r="L1425" i="20" s="1"/>
  <c r="L1426" i="20" a="1"/>
  <c r="L1426" i="20" s="1"/>
  <c r="L1427" i="20" a="1"/>
  <c r="L1427" i="20"/>
  <c r="L1428" i="20" a="1"/>
  <c r="L1428" i="20" s="1"/>
  <c r="L1429" i="20" a="1"/>
  <c r="L1429" i="20" s="1"/>
  <c r="L1430" i="20" a="1"/>
  <c r="L1430" i="20" s="1"/>
  <c r="L1431" i="20" a="1"/>
  <c r="L1431" i="20" s="1"/>
  <c r="L1432" i="20" a="1"/>
  <c r="L1432" i="20" s="1"/>
  <c r="L1433" i="20" a="1"/>
  <c r="L1433" i="20"/>
  <c r="L1434" i="20" a="1"/>
  <c r="L1434" i="20" s="1"/>
  <c r="L1435" i="20" a="1"/>
  <c r="L1435" i="20" s="1"/>
  <c r="L1436" i="20" a="1"/>
  <c r="L1436" i="20" s="1"/>
  <c r="L1437" i="20" a="1"/>
  <c r="L1437" i="20" s="1"/>
  <c r="L1438" i="20" a="1"/>
  <c r="L1438" i="20" s="1"/>
  <c r="L1439" i="20" a="1"/>
  <c r="L1439" i="20"/>
  <c r="L1440" i="20" a="1"/>
  <c r="L1440" i="20" s="1"/>
  <c r="L1441" i="20" a="1"/>
  <c r="L1441" i="20"/>
  <c r="L1442" i="20" a="1"/>
  <c r="L1442" i="20" s="1"/>
  <c r="L1443" i="20" a="1"/>
  <c r="L1443" i="20" s="1"/>
  <c r="L1444" i="20" a="1"/>
  <c r="L1444" i="20" s="1"/>
  <c r="L1445" i="20" a="1"/>
  <c r="L1445" i="20" s="1"/>
  <c r="L1446" i="20" a="1"/>
  <c r="L1446" i="20" s="1"/>
  <c r="L1447" i="20" a="1"/>
  <c r="L1447" i="20" s="1"/>
  <c r="L1448" i="20" a="1"/>
  <c r="L1448" i="20" s="1"/>
  <c r="L1449" i="20" a="1"/>
  <c r="L1449" i="20" s="1"/>
  <c r="L1450" i="20" a="1"/>
  <c r="L1450" i="20" s="1"/>
  <c r="L1451" i="20" a="1"/>
  <c r="L1451" i="20"/>
  <c r="L1452" i="20" a="1"/>
  <c r="L1452" i="20" s="1"/>
  <c r="L1453" i="20" a="1"/>
  <c r="L1453" i="20" s="1"/>
  <c r="L1454" i="20" a="1"/>
  <c r="L1454" i="20" s="1"/>
  <c r="L1455" i="20" a="1"/>
  <c r="L1455" i="20" s="1"/>
  <c r="L1456" i="20" a="1"/>
  <c r="L1456" i="20" s="1"/>
  <c r="L1457" i="20" a="1"/>
  <c r="L1457" i="20"/>
  <c r="L1458" i="20" a="1"/>
  <c r="L1458" i="20" s="1"/>
  <c r="L1459" i="20" a="1"/>
  <c r="L1459" i="20" s="1"/>
  <c r="L1460" i="20" a="1"/>
  <c r="L1460" i="20" s="1"/>
  <c r="L1461" i="20" a="1"/>
  <c r="L1461" i="20" s="1"/>
  <c r="L1462" i="20" a="1"/>
  <c r="L1462" i="20"/>
  <c r="L1463" i="20" a="1"/>
  <c r="L1463" i="20" s="1"/>
  <c r="L1464" i="20" a="1"/>
  <c r="L1464" i="20" s="1"/>
  <c r="L1465" i="20" a="1"/>
  <c r="L1465" i="20" s="1"/>
  <c r="L1466" i="20" a="1"/>
  <c r="L1466" i="20"/>
  <c r="L1467" i="20" a="1"/>
  <c r="L1467" i="20" s="1"/>
  <c r="L1468" i="20" a="1"/>
  <c r="L1468" i="20" s="1"/>
  <c r="L1469" i="20" a="1"/>
  <c r="L1469" i="20" s="1"/>
  <c r="L1470" i="20" a="1"/>
  <c r="L1470" i="20" s="1"/>
  <c r="L1471" i="20" a="1"/>
  <c r="L1471" i="20" s="1"/>
  <c r="L1472" i="20" a="1"/>
  <c r="L1472" i="20" s="1"/>
  <c r="L1473" i="20" a="1"/>
  <c r="L1473" i="20" s="1"/>
  <c r="L1474" i="20" a="1"/>
  <c r="L1474" i="20"/>
  <c r="L1475" i="20" a="1"/>
  <c r="L1475" i="20"/>
  <c r="L1476" i="20" a="1"/>
  <c r="L1476" i="20" s="1"/>
  <c r="L1477" i="20" a="1"/>
  <c r="L1477" i="20" s="1"/>
  <c r="L1478" i="20" a="1"/>
  <c r="L1478" i="20" s="1"/>
  <c r="L1479" i="20" a="1"/>
  <c r="L1479" i="20" s="1"/>
  <c r="L1480" i="20" a="1"/>
  <c r="L1480" i="20" s="1"/>
  <c r="L1481" i="20" a="1"/>
  <c r="L1481" i="20" s="1"/>
  <c r="L1482" i="20" a="1"/>
  <c r="L1482" i="20"/>
  <c r="L1483" i="20" a="1"/>
  <c r="L1483" i="20" s="1"/>
  <c r="L1484" i="20" a="1"/>
  <c r="L1484" i="20" s="1"/>
  <c r="L1485" i="20" a="1"/>
  <c r="L1485" i="20"/>
  <c r="L1486" i="20" a="1"/>
  <c r="L1486" i="20" s="1"/>
  <c r="L1487" i="20" a="1"/>
  <c r="L1487" i="20" s="1"/>
  <c r="L1488" i="20" a="1"/>
  <c r="L1488" i="20" s="1"/>
  <c r="L1489" i="20" a="1"/>
  <c r="L1489" i="20"/>
  <c r="L1490" i="20" a="1"/>
  <c r="L1490" i="20" s="1"/>
  <c r="L1491" i="20" a="1"/>
  <c r="L1491" i="20"/>
  <c r="L1492" i="20" a="1"/>
  <c r="L1492" i="20" s="1"/>
  <c r="L1493" i="20" a="1"/>
  <c r="L1493" i="20" s="1"/>
  <c r="L1494" i="20" a="1"/>
  <c r="L1494" i="20" s="1"/>
  <c r="L1495" i="20" a="1"/>
  <c r="L1495" i="20" s="1"/>
  <c r="L1496" i="20" a="1"/>
  <c r="L1496" i="20" s="1"/>
  <c r="L1497" i="20" a="1"/>
  <c r="L1497" i="20" s="1"/>
  <c r="L1498" i="20" a="1"/>
  <c r="L1498" i="20" s="1"/>
  <c r="L1499" i="20" a="1"/>
  <c r="L1499" i="20" s="1"/>
  <c r="L1500" i="20" a="1"/>
  <c r="L1500" i="20" s="1"/>
  <c r="L1501" i="20" a="1"/>
  <c r="L1501" i="20" s="1"/>
  <c r="L1502" i="20" a="1"/>
  <c r="L1502" i="20" s="1"/>
  <c r="L1503" i="20" a="1"/>
  <c r="L1503" i="20" s="1"/>
  <c r="L1504" i="20" a="1"/>
  <c r="L1504" i="20" s="1"/>
  <c r="L1505" i="20" a="1"/>
  <c r="L1505" i="20" s="1"/>
  <c r="L1506" i="20" a="1"/>
  <c r="L1506" i="20" s="1"/>
  <c r="L1507" i="20" a="1"/>
  <c r="L1507" i="20" s="1"/>
  <c r="L1508" i="20" a="1"/>
  <c r="L1508" i="20" s="1"/>
  <c r="L1509" i="20" a="1"/>
  <c r="L1509" i="20" s="1"/>
  <c r="L1510" i="20" a="1"/>
  <c r="L1510" i="20" s="1"/>
  <c r="L1511" i="20" a="1"/>
  <c r="L1511" i="20" s="1"/>
  <c r="L1512" i="20" a="1"/>
  <c r="L1512" i="20" s="1"/>
  <c r="L1513" i="20" a="1"/>
  <c r="L1513" i="20" s="1"/>
  <c r="L1514" i="20" a="1"/>
  <c r="L1514" i="20" s="1"/>
  <c r="L1515" i="20" a="1"/>
  <c r="L1515" i="20" s="1"/>
  <c r="L1516" i="20" a="1"/>
  <c r="L1516" i="20" s="1"/>
  <c r="L1517" i="20" a="1"/>
  <c r="L1517" i="20" s="1"/>
  <c r="L1518" i="20" a="1"/>
  <c r="L1518" i="20" s="1"/>
  <c r="L1519" i="20" a="1"/>
  <c r="L1519" i="20" s="1"/>
  <c r="L1520" i="20" a="1"/>
  <c r="L1520" i="20" s="1"/>
  <c r="L1521" i="20" a="1"/>
  <c r="L1521" i="20" s="1"/>
  <c r="L1522" i="20" a="1"/>
  <c r="L1522" i="20" s="1"/>
  <c r="L1523" i="20" a="1"/>
  <c r="L1523" i="20" s="1"/>
  <c r="L1524" i="20" a="1"/>
  <c r="L1524" i="20" s="1"/>
  <c r="L1525" i="20" a="1"/>
  <c r="L1525" i="20" s="1"/>
  <c r="L1526" i="20" a="1"/>
  <c r="L1526" i="20"/>
  <c r="L1527" i="20" a="1"/>
  <c r="L1527" i="20" s="1"/>
  <c r="L1528" i="20" a="1"/>
  <c r="L1528" i="20" s="1"/>
  <c r="L1529" i="20" a="1"/>
  <c r="L1529" i="20"/>
  <c r="L1530" i="20" a="1"/>
  <c r="L1530" i="20" s="1"/>
  <c r="L1531" i="20" a="1"/>
  <c r="L1531" i="20" s="1"/>
  <c r="L1532" i="20" a="1"/>
  <c r="L1532" i="20" s="1"/>
  <c r="L1533" i="20" a="1"/>
  <c r="L1533" i="20" s="1"/>
  <c r="L1534" i="20" a="1"/>
  <c r="L1534" i="20" s="1"/>
  <c r="L1535" i="20" a="1"/>
  <c r="L1535" i="20"/>
  <c r="L1536" i="20" a="1"/>
  <c r="L1536" i="20" s="1"/>
  <c r="L1537" i="20" a="1"/>
  <c r="L1537" i="20"/>
  <c r="L1538" i="20" a="1"/>
  <c r="L1538" i="20" s="1"/>
  <c r="L1539" i="20" a="1"/>
  <c r="L1539" i="20" s="1"/>
  <c r="L1540" i="20" a="1"/>
  <c r="L1540" i="20" s="1"/>
  <c r="L1541" i="20" a="1"/>
  <c r="L1541" i="20" s="1"/>
  <c r="L1542" i="20" a="1"/>
  <c r="L1542" i="20" s="1"/>
  <c r="L1543" i="20" a="1"/>
  <c r="L1543" i="20" s="1"/>
  <c r="L1544" i="20" a="1"/>
  <c r="L1544" i="20" s="1"/>
  <c r="L1545" i="20" a="1"/>
  <c r="L1545" i="20" s="1"/>
  <c r="L1546" i="20" a="1"/>
  <c r="L1546" i="20" s="1"/>
  <c r="L1547" i="20" a="1"/>
  <c r="L1547" i="20" s="1"/>
  <c r="L1548" i="20" a="1"/>
  <c r="L1548" i="20" s="1"/>
  <c r="L1549" i="20" a="1"/>
  <c r="L1549" i="20" s="1"/>
  <c r="L1550" i="20" a="1"/>
  <c r="L1550" i="20" s="1"/>
  <c r="L1551" i="20" a="1"/>
  <c r="L1551" i="20" s="1"/>
  <c r="L1552" i="20" a="1"/>
  <c r="L1552" i="20" s="1"/>
  <c r="L1553" i="20" a="1"/>
  <c r="L1553" i="20" s="1"/>
  <c r="L1554" i="20" a="1"/>
  <c r="L1554" i="20" s="1"/>
  <c r="L1555" i="20" a="1"/>
  <c r="L1555" i="20" s="1"/>
  <c r="L1556" i="20" a="1"/>
  <c r="L1556" i="20" s="1"/>
  <c r="L1557" i="20" a="1"/>
  <c r="L1557" i="20" s="1"/>
  <c r="L1558" i="20" a="1"/>
  <c r="L1558" i="20"/>
  <c r="L1559" i="20" a="1"/>
  <c r="L1559" i="20" s="1"/>
  <c r="L1560" i="20" a="1"/>
  <c r="L1560" i="20" s="1"/>
  <c r="L1561" i="20" a="1"/>
  <c r="L1561" i="20" s="1"/>
  <c r="L1562" i="20" a="1"/>
  <c r="L1562" i="20"/>
  <c r="L1563" i="20" a="1"/>
  <c r="L1563" i="20" s="1"/>
  <c r="L1564" i="20" a="1"/>
  <c r="L1564" i="20" s="1"/>
  <c r="L1565" i="20" a="1"/>
  <c r="L1565" i="20" s="1"/>
  <c r="L1566" i="20" a="1"/>
  <c r="L1566" i="20" s="1"/>
  <c r="L1567" i="20" a="1"/>
  <c r="L1567" i="20" s="1"/>
  <c r="L1568" i="20" a="1"/>
  <c r="L1568" i="20" s="1"/>
  <c r="L1569" i="20" a="1"/>
  <c r="L1569" i="20" s="1"/>
  <c r="L1570" i="20" a="1"/>
  <c r="L1570" i="20" s="1"/>
  <c r="L1571" i="20" a="1"/>
  <c r="L1571" i="20"/>
  <c r="L1572" i="20" a="1"/>
  <c r="L1572" i="20" s="1"/>
  <c r="L1573" i="20" a="1"/>
  <c r="L1573" i="20" s="1"/>
  <c r="L1574" i="20" a="1"/>
  <c r="L1574" i="20" s="1"/>
  <c r="L1575" i="20" a="1"/>
  <c r="L1575" i="20" s="1"/>
  <c r="L1576" i="20" a="1"/>
  <c r="L1576" i="20" s="1"/>
  <c r="L1577" i="20" a="1"/>
  <c r="L1577" i="20" s="1"/>
  <c r="L1578" i="20" a="1"/>
  <c r="L1578" i="20"/>
  <c r="L1579" i="20" a="1"/>
  <c r="L1579" i="20" s="1"/>
  <c r="L1580" i="20" a="1"/>
  <c r="L1580" i="20" s="1"/>
  <c r="L1581" i="20" a="1"/>
  <c r="L1581" i="20"/>
  <c r="L1582" i="20" a="1"/>
  <c r="L1582" i="20" s="1"/>
  <c r="L1583" i="20" a="1"/>
  <c r="L1583" i="20" s="1"/>
  <c r="L1584" i="20" a="1"/>
  <c r="L1584" i="20" s="1"/>
  <c r="L1585" i="20" a="1"/>
  <c r="L1585" i="20" s="1"/>
  <c r="L1586" i="20" a="1"/>
  <c r="L1586" i="20" s="1"/>
  <c r="L1587" i="20" a="1"/>
  <c r="L1587" i="20"/>
  <c r="L1588" i="20" a="1"/>
  <c r="L1588" i="20" s="1"/>
  <c r="L1589" i="20" a="1"/>
  <c r="L1589" i="20" s="1"/>
  <c r="L1590" i="20" a="1"/>
  <c r="L1590" i="20" s="1"/>
  <c r="L1591" i="20" a="1"/>
  <c r="L1591" i="20" s="1"/>
  <c r="L1592" i="20" a="1"/>
  <c r="L1592" i="20" s="1"/>
  <c r="L1593" i="20" a="1"/>
  <c r="L1593" i="20"/>
  <c r="L1594" i="20" a="1"/>
  <c r="L1594" i="20" s="1"/>
  <c r="L1595" i="20" a="1"/>
  <c r="L1595" i="20" s="1"/>
  <c r="L1596" i="20" a="1"/>
  <c r="L1596" i="20" s="1"/>
  <c r="L1597" i="20" a="1"/>
  <c r="L1597" i="20" s="1"/>
  <c r="L1598" i="20" a="1"/>
  <c r="L1598" i="20" s="1"/>
  <c r="L1599" i="20" a="1"/>
  <c r="L1599" i="20"/>
  <c r="L1600" i="20" a="1"/>
  <c r="L1600" i="20" s="1"/>
  <c r="L1601" i="20" a="1"/>
  <c r="L1601" i="20"/>
  <c r="L1602" i="20" a="1"/>
  <c r="L1602" i="20" s="1"/>
  <c r="L1603" i="20" a="1"/>
  <c r="L1603" i="20" s="1"/>
  <c r="L1604" i="20" a="1"/>
  <c r="L1604" i="20" s="1"/>
  <c r="L1605" i="20" a="1"/>
  <c r="L1605" i="20" s="1"/>
  <c r="L1606" i="20" a="1"/>
  <c r="L1606" i="20" s="1"/>
  <c r="L1607" i="20" a="1"/>
  <c r="L1607" i="20" s="1"/>
  <c r="L1608" i="20" a="1"/>
  <c r="L1608" i="20" s="1"/>
  <c r="L1609" i="20" a="1"/>
  <c r="L1609" i="20" s="1"/>
  <c r="L1610" i="20" a="1"/>
  <c r="L1610" i="20" s="1"/>
  <c r="L1611" i="20" a="1"/>
  <c r="L1611" i="20" s="1"/>
  <c r="L1612" i="20" a="1"/>
  <c r="L1612" i="20" s="1"/>
  <c r="L1613" i="20" a="1"/>
  <c r="L1613" i="20" s="1"/>
  <c r="L1614" i="20" a="1"/>
  <c r="L1614" i="20" s="1"/>
  <c r="L1615" i="20" a="1"/>
  <c r="L1615" i="20" s="1"/>
  <c r="L1616" i="20" a="1"/>
  <c r="L1616" i="20" s="1"/>
  <c r="L1617" i="20" a="1"/>
  <c r="L1617" i="20" s="1"/>
  <c r="L1618" i="20" a="1"/>
  <c r="L1618" i="20" s="1"/>
  <c r="L1619" i="20" a="1"/>
  <c r="L1619" i="20" s="1"/>
  <c r="L1620" i="20" a="1"/>
  <c r="L1620" i="20" s="1"/>
  <c r="L1621" i="20" a="1"/>
  <c r="L1621" i="20" s="1"/>
  <c r="L1622" i="20" a="1"/>
  <c r="L1622" i="20"/>
  <c r="L1623" i="20" a="1"/>
  <c r="L1623" i="20" s="1"/>
  <c r="L1624" i="20" a="1"/>
  <c r="L1624" i="20" s="1"/>
  <c r="L1625" i="20" a="1"/>
  <c r="L1625" i="20" s="1"/>
  <c r="L1626" i="20" a="1"/>
  <c r="L1626" i="20"/>
  <c r="L1627" i="20" a="1"/>
  <c r="L1627" i="20" s="1"/>
  <c r="L1628" i="20" a="1"/>
  <c r="L1628" i="20" s="1"/>
  <c r="L1629" i="20" a="1"/>
  <c r="L1629" i="20" s="1"/>
  <c r="L1630" i="20" a="1"/>
  <c r="L1630" i="20" s="1"/>
  <c r="L1631" i="20" a="1"/>
  <c r="L1631" i="20" s="1"/>
  <c r="L1632" i="20" a="1"/>
  <c r="L1632" i="20" s="1"/>
  <c r="L1633" i="20" a="1"/>
  <c r="L1633" i="20" s="1"/>
  <c r="L1634" i="20" a="1"/>
  <c r="L1634" i="20" s="1"/>
  <c r="L1635" i="20" a="1"/>
  <c r="L1635" i="20"/>
  <c r="L1636" i="20" a="1"/>
  <c r="L1636" i="20" s="1"/>
  <c r="L1637" i="20" a="1"/>
  <c r="L1637" i="20" s="1"/>
  <c r="L1638" i="20" a="1"/>
  <c r="L1638" i="20" s="1"/>
  <c r="L1639" i="20" a="1"/>
  <c r="L1639" i="20" s="1"/>
  <c r="L1640" i="20" a="1"/>
  <c r="L1640" i="20" s="1"/>
  <c r="L1641" i="20" a="1"/>
  <c r="L1641" i="20" s="1"/>
  <c r="L1642" i="20" a="1"/>
  <c r="L1642" i="20"/>
  <c r="L1643" i="20" a="1"/>
  <c r="L1643" i="20" s="1"/>
  <c r="L1644" i="20" a="1"/>
  <c r="L1644" i="20" s="1"/>
  <c r="L1645" i="20" a="1"/>
  <c r="L1645" i="20"/>
  <c r="L1646" i="20" a="1"/>
  <c r="L1646" i="20" s="1"/>
  <c r="L1647" i="20" a="1"/>
  <c r="L1647" i="20" s="1"/>
  <c r="L1648" i="20" a="1"/>
  <c r="L1648" i="20" s="1"/>
  <c r="L1649" i="20" a="1"/>
  <c r="L1649" i="20" s="1"/>
  <c r="L1650" i="20" a="1"/>
  <c r="L1650" i="20" s="1"/>
  <c r="L1651" i="20" a="1"/>
  <c r="L1651" i="20"/>
  <c r="L1652" i="20" a="1"/>
  <c r="L1652" i="20" s="1"/>
  <c r="L1653" i="20" a="1"/>
  <c r="L1653" i="20" s="1"/>
  <c r="L1654" i="20" a="1"/>
  <c r="L1654" i="20" s="1"/>
  <c r="L1655" i="20" a="1"/>
  <c r="L1655" i="20" s="1"/>
  <c r="L1656" i="20" a="1"/>
  <c r="L1656" i="20" s="1"/>
  <c r="L1657" i="20" a="1"/>
  <c r="L1657" i="20"/>
  <c r="L1658" i="20" a="1"/>
  <c r="L1658" i="20" s="1"/>
  <c r="L1659" i="20" a="1"/>
  <c r="L1659" i="20" s="1"/>
  <c r="L1660" i="20" a="1"/>
  <c r="L1660" i="20" s="1"/>
  <c r="L1661" i="20" a="1"/>
  <c r="L1661" i="20" s="1"/>
  <c r="L1662" i="20" a="1"/>
  <c r="L1662" i="20" s="1"/>
  <c r="L1663" i="20" a="1"/>
  <c r="L1663" i="20"/>
  <c r="L1664" i="20" a="1"/>
  <c r="L1664" i="20" s="1"/>
  <c r="L1665" i="20" a="1"/>
  <c r="L1665" i="20"/>
  <c r="L1666" i="20" a="1"/>
  <c r="L1666" i="20" s="1"/>
  <c r="L1667" i="20" a="1"/>
  <c r="L1667" i="20" s="1"/>
  <c r="L1668" i="20" a="1"/>
  <c r="L1668" i="20" s="1"/>
  <c r="L1669" i="20" a="1"/>
  <c r="L1669" i="20" s="1"/>
  <c r="L1670" i="20" a="1"/>
  <c r="L1670" i="20" s="1"/>
  <c r="L1671" i="20" a="1"/>
  <c r="L1671" i="20" s="1"/>
  <c r="L1672" i="20" a="1"/>
  <c r="L1672" i="20" s="1"/>
  <c r="L1673" i="20" a="1"/>
  <c r="L1673" i="20" s="1"/>
  <c r="L1674" i="20" a="1"/>
  <c r="L1674" i="20"/>
  <c r="L1675" i="20" a="1"/>
  <c r="L1675" i="20" s="1"/>
  <c r="L1676" i="20" a="1"/>
  <c r="L1676" i="20" s="1"/>
  <c r="L1677" i="20" a="1"/>
  <c r="L1677" i="20" s="1"/>
  <c r="L1678" i="20" a="1"/>
  <c r="L1678" i="20" s="1"/>
  <c r="L1679" i="20" a="1"/>
  <c r="L1679" i="20" s="1"/>
  <c r="L1680" i="20" a="1"/>
  <c r="L1680" i="20" s="1"/>
  <c r="L1681" i="20" a="1"/>
  <c r="L1681" i="20"/>
  <c r="L1682" i="20" a="1"/>
  <c r="L1682" i="20" s="1"/>
  <c r="L1683" i="20" a="1"/>
  <c r="L1683" i="20"/>
  <c r="L1684" i="20" a="1"/>
  <c r="L1684" i="20" s="1"/>
  <c r="L1685" i="20" a="1"/>
  <c r="L1685" i="20" s="1"/>
  <c r="L1686" i="20" a="1"/>
  <c r="L1686" i="20" s="1"/>
  <c r="L1687" i="20" a="1"/>
  <c r="L1687" i="20" s="1"/>
  <c r="L1688" i="20" a="1"/>
  <c r="L1688" i="20" s="1"/>
  <c r="L1689" i="20" a="1"/>
  <c r="L1689" i="20" s="1"/>
  <c r="L1690" i="20" a="1"/>
  <c r="L1690" i="20" s="1"/>
  <c r="L1691" i="20" a="1"/>
  <c r="L1691" i="20" s="1"/>
  <c r="L1692" i="20" a="1"/>
  <c r="L1692" i="20" s="1"/>
  <c r="L1693" i="20" a="1"/>
  <c r="L1693" i="20" s="1"/>
  <c r="L1694" i="20" a="1"/>
  <c r="L1694" i="20" s="1"/>
  <c r="L1695" i="20" a="1"/>
  <c r="L1695" i="20" s="1"/>
  <c r="L1696" i="20" a="1"/>
  <c r="L1696" i="20" s="1"/>
  <c r="L1697" i="20" a="1"/>
  <c r="L1697" i="20" s="1"/>
  <c r="L1698" i="20" a="1"/>
  <c r="L1698" i="20" s="1"/>
  <c r="L1699" i="20" a="1"/>
  <c r="L1699" i="20"/>
  <c r="L1700" i="20" a="1"/>
  <c r="L1700" i="20" s="1"/>
  <c r="L1701" i="20" a="1"/>
  <c r="L1701" i="20" s="1"/>
  <c r="L1702" i="20" a="1"/>
  <c r="L1702" i="20" s="1"/>
  <c r="L1703" i="20" a="1"/>
  <c r="L1703" i="20" s="1"/>
  <c r="L1704" i="20" a="1"/>
  <c r="L1704" i="20" s="1"/>
  <c r="L1705" i="20" a="1"/>
  <c r="L1705" i="20" s="1"/>
  <c r="L1706" i="20" a="1"/>
  <c r="L1706" i="20" s="1"/>
  <c r="L1707" i="20" a="1"/>
  <c r="L1707" i="20" s="1"/>
  <c r="L1708" i="20" a="1"/>
  <c r="L1708" i="20" s="1"/>
  <c r="L1709" i="20" a="1"/>
  <c r="L1709" i="20" s="1"/>
  <c r="L1710" i="20" a="1"/>
  <c r="L1710" i="20"/>
  <c r="L1711" i="20" a="1"/>
  <c r="L1711" i="20" s="1"/>
  <c r="L1712" i="20" a="1"/>
  <c r="L1712" i="20" s="1"/>
  <c r="L1713" i="20" a="1"/>
  <c r="L1713" i="20" s="1"/>
  <c r="L1714" i="20" a="1"/>
  <c r="L1714" i="20" s="1"/>
  <c r="L1715" i="20" a="1"/>
  <c r="L1715" i="20" s="1"/>
  <c r="L1716" i="20" a="1"/>
  <c r="L1716" i="20" s="1"/>
  <c r="L1717" i="20" a="1"/>
  <c r="L1717" i="20" s="1"/>
  <c r="L1718" i="20" a="1"/>
  <c r="L1718" i="20" s="1"/>
  <c r="L1719" i="20" a="1"/>
  <c r="L1719" i="20"/>
  <c r="L1720" i="20" a="1"/>
  <c r="L1720" i="20" s="1"/>
  <c r="L1721" i="20" a="1"/>
  <c r="L1721" i="20"/>
  <c r="L1722" i="20" a="1"/>
  <c r="L1722" i="20"/>
  <c r="L1723" i="20" a="1"/>
  <c r="L1723" i="20" s="1"/>
  <c r="L1724" i="20" a="1"/>
  <c r="L1724" i="20" s="1"/>
  <c r="L1725" i="20" a="1"/>
  <c r="L1725" i="20" s="1"/>
  <c r="L1726" i="20" a="1"/>
  <c r="L1726" i="20" s="1"/>
  <c r="L1727" i="20" a="1"/>
  <c r="L1727" i="20"/>
  <c r="L1728" i="20" a="1"/>
  <c r="L1728" i="20" s="1"/>
  <c r="L1729" i="20" a="1"/>
  <c r="L1729" i="20" s="1"/>
  <c r="L1730" i="20" a="1"/>
  <c r="L1730" i="20"/>
  <c r="L1731" i="20" a="1"/>
  <c r="L1731" i="20" s="1"/>
  <c r="L1732" i="20" a="1"/>
  <c r="L1732" i="20" s="1"/>
  <c r="L1733" i="20" a="1"/>
  <c r="L1733" i="20"/>
  <c r="L1734" i="20" a="1"/>
  <c r="L1734" i="20" s="1"/>
  <c r="L1735" i="20" a="1"/>
  <c r="L1735" i="20" s="1"/>
  <c r="L1736" i="20" a="1"/>
  <c r="L1736" i="20" s="1"/>
  <c r="L1737" i="20" a="1"/>
  <c r="L1737" i="20" s="1"/>
  <c r="L1738" i="20" a="1"/>
  <c r="L1738" i="20"/>
  <c r="L1739" i="20" a="1"/>
  <c r="L1739" i="20"/>
  <c r="L1740" i="20" a="1"/>
  <c r="L1740" i="20" s="1"/>
  <c r="L1741" i="20" a="1"/>
  <c r="L1741" i="20"/>
  <c r="L1742" i="20" a="1"/>
  <c r="L1742" i="20" s="1"/>
  <c r="L1743" i="20" a="1"/>
  <c r="L1743" i="20" s="1"/>
  <c r="L1744" i="20" a="1"/>
  <c r="L1744" i="20" s="1"/>
  <c r="L1745" i="20" a="1"/>
  <c r="L1745" i="20" s="1"/>
  <c r="L1746" i="20" a="1"/>
  <c r="L1746" i="20" s="1"/>
  <c r="L1747" i="20" a="1"/>
  <c r="L1747" i="20" s="1"/>
  <c r="L1748" i="20" a="1"/>
  <c r="L1748" i="20" s="1"/>
  <c r="L1749" i="20" a="1"/>
  <c r="L1749" i="20" s="1"/>
  <c r="L1750" i="20" a="1"/>
  <c r="L1750" i="20"/>
  <c r="L1751" i="20" a="1"/>
  <c r="L1751" i="20" s="1"/>
  <c r="L1752" i="20" a="1"/>
  <c r="L1752" i="20" s="1"/>
  <c r="L1753" i="20" a="1"/>
  <c r="L1753" i="20" s="1"/>
  <c r="L1754" i="20" a="1"/>
  <c r="L1754" i="20" s="1"/>
  <c r="L1755" i="20" a="1"/>
  <c r="L1755" i="20" s="1"/>
  <c r="L1756" i="20" a="1"/>
  <c r="L1756" i="20" s="1"/>
  <c r="L1757" i="20" a="1"/>
  <c r="L1757" i="20" s="1"/>
  <c r="L1758" i="20" a="1"/>
  <c r="L1758" i="20" s="1"/>
  <c r="L1759" i="20" a="1"/>
  <c r="L1759" i="20" s="1"/>
  <c r="L1760" i="20" a="1"/>
  <c r="L1760" i="20" s="1"/>
  <c r="L1761" i="20" a="1"/>
  <c r="L1761" i="20"/>
  <c r="L1762" i="20" a="1"/>
  <c r="L1762" i="20" s="1"/>
  <c r="L1763" i="20" a="1"/>
  <c r="L1763" i="20" s="1"/>
  <c r="L1764" i="20" a="1"/>
  <c r="L1764" i="20" s="1"/>
  <c r="L1765" i="20" a="1"/>
  <c r="L1765" i="20" s="1"/>
  <c r="L1766" i="20" a="1"/>
  <c r="L1766" i="20" s="1"/>
  <c r="L1767" i="20" a="1"/>
  <c r="L1767" i="20" s="1"/>
  <c r="L1768" i="20" a="1"/>
  <c r="L1768" i="20" s="1"/>
  <c r="L1769" i="20" a="1"/>
  <c r="L1769" i="20" s="1"/>
  <c r="L1770" i="20" a="1"/>
  <c r="L1770" i="20"/>
  <c r="L1771" i="20" a="1"/>
  <c r="L1771" i="20"/>
  <c r="L1772" i="20" a="1"/>
  <c r="L1772" i="20" s="1"/>
  <c r="L1773" i="20" a="1"/>
  <c r="L1773" i="20"/>
  <c r="L1774" i="20" a="1"/>
  <c r="L1774" i="20" s="1"/>
  <c r="L1775" i="20" a="1"/>
  <c r="L1775" i="20" s="1"/>
  <c r="L1776" i="20" a="1"/>
  <c r="L1776" i="20" s="1"/>
  <c r="L1777" i="20" a="1"/>
  <c r="L1777" i="20" s="1"/>
  <c r="L1778" i="20" a="1"/>
  <c r="L1778" i="20" s="1"/>
  <c r="L1779" i="20" a="1"/>
  <c r="L1779" i="20"/>
  <c r="L1780" i="20" a="1"/>
  <c r="L1780" i="20" s="1"/>
  <c r="L1781" i="20" a="1"/>
  <c r="L1781" i="20"/>
  <c r="L1782" i="20" a="1"/>
  <c r="L1782" i="20"/>
  <c r="L1783" i="20" a="1"/>
  <c r="L1783" i="20" s="1"/>
  <c r="L1784" i="20" a="1"/>
  <c r="L1784" i="20" s="1"/>
  <c r="L1785" i="20" a="1"/>
  <c r="L1785" i="20" s="1"/>
  <c r="L1786" i="20" a="1"/>
  <c r="L1786" i="20" s="1"/>
  <c r="L1787" i="20" a="1"/>
  <c r="L1787" i="20" s="1"/>
  <c r="L1788" i="20" a="1"/>
  <c r="L1788" i="20" s="1"/>
  <c r="L1789" i="20" a="1"/>
  <c r="L1789" i="20" s="1"/>
  <c r="L1790" i="20" a="1"/>
  <c r="L1790" i="20"/>
  <c r="L1791" i="20" a="1"/>
  <c r="L1791" i="20" s="1"/>
  <c r="L1792" i="20" a="1"/>
  <c r="L1792" i="20" s="1"/>
  <c r="L1793" i="20" a="1"/>
  <c r="L1793" i="20"/>
  <c r="L1794" i="20" a="1"/>
  <c r="L1794" i="20" s="1"/>
  <c r="L1795" i="20" a="1"/>
  <c r="L1795" i="20" s="1"/>
  <c r="L1796" i="20" a="1"/>
  <c r="L1796" i="20" s="1"/>
  <c r="L1797" i="20" a="1"/>
  <c r="L1797" i="20"/>
  <c r="L1798" i="20" a="1"/>
  <c r="L1798" i="20" s="1"/>
  <c r="L1799" i="20" a="1"/>
  <c r="L1799" i="20" s="1"/>
  <c r="L1800" i="20" a="1"/>
  <c r="L1800" i="20" s="1"/>
  <c r="L1801" i="20" a="1"/>
  <c r="L1801" i="20" s="1"/>
  <c r="L1802" i="20" a="1"/>
  <c r="L1802" i="20" s="1"/>
  <c r="L1803" i="20" a="1"/>
  <c r="L1803" i="20" s="1"/>
  <c r="L1804" i="20" a="1"/>
  <c r="L1804" i="20" s="1"/>
  <c r="L1805" i="20" a="1"/>
  <c r="L1805" i="20" s="1"/>
  <c r="L1806" i="20" a="1"/>
  <c r="L1806" i="20" s="1"/>
  <c r="L1807" i="20" a="1"/>
  <c r="L1807" i="20" s="1"/>
  <c r="L1808" i="20" a="1"/>
  <c r="L1808" i="20" s="1"/>
  <c r="L1809" i="20" a="1"/>
  <c r="L1809" i="20" s="1"/>
  <c r="L1810" i="20" a="1"/>
  <c r="L1810" i="20" s="1"/>
  <c r="L1811" i="20" a="1"/>
  <c r="L1811" i="20" s="1"/>
  <c r="L1812" i="20" a="1"/>
  <c r="L1812" i="20" s="1"/>
  <c r="L1813" i="20" a="1"/>
  <c r="L1813" i="20" s="1"/>
  <c r="L1814" i="20" a="1"/>
  <c r="L1814" i="20" s="1"/>
  <c r="L1815" i="20" a="1"/>
  <c r="L1815" i="20" s="1"/>
  <c r="L1816" i="20" a="1"/>
  <c r="L1816" i="20" s="1"/>
  <c r="L1817" i="20" a="1"/>
  <c r="L1817" i="20" s="1"/>
  <c r="L1818" i="20" a="1"/>
  <c r="L1818" i="20" s="1"/>
  <c r="L1819" i="20" a="1"/>
  <c r="L1819" i="20" s="1"/>
  <c r="L1820" i="20" a="1"/>
  <c r="L1820" i="20" s="1"/>
  <c r="L1821" i="20" a="1"/>
  <c r="L1821" i="20" s="1"/>
  <c r="L1822" i="20" a="1"/>
  <c r="L1822" i="20" s="1"/>
  <c r="L1823" i="20" a="1"/>
  <c r="L1823" i="20" s="1"/>
  <c r="L1824" i="20" a="1"/>
  <c r="L1824" i="20" s="1"/>
  <c r="L1825" i="20" a="1"/>
  <c r="L1825" i="20" s="1"/>
  <c r="L1826" i="20" a="1"/>
  <c r="L1826" i="20" s="1"/>
  <c r="L1827" i="20" a="1"/>
  <c r="L1827" i="20" s="1"/>
  <c r="L1828" i="20" a="1"/>
  <c r="L1828" i="20" s="1"/>
  <c r="L1829" i="20" a="1"/>
  <c r="L1829" i="20" s="1"/>
  <c r="L1830" i="20" a="1"/>
  <c r="L1830" i="20" s="1"/>
  <c r="L1831" i="20" a="1"/>
  <c r="L1831" i="20"/>
  <c r="L1832" i="20" a="1"/>
  <c r="L1832" i="20" s="1"/>
  <c r="L1833" i="20" a="1"/>
  <c r="L1833" i="20" s="1"/>
  <c r="L1834" i="20" a="1"/>
  <c r="L1834" i="20" s="1"/>
  <c r="L1835" i="20" a="1"/>
  <c r="L1835" i="20"/>
  <c r="L1836" i="20" a="1"/>
  <c r="L1836" i="20" s="1"/>
  <c r="L1837" i="20" a="1"/>
  <c r="L1837" i="20" s="1"/>
  <c r="L1838" i="20" a="1"/>
  <c r="L1838" i="20"/>
  <c r="L1839" i="20" a="1"/>
  <c r="L1839" i="20" s="1"/>
  <c r="L1840" i="20" a="1"/>
  <c r="L1840" i="20" s="1"/>
  <c r="L1841" i="20" a="1"/>
  <c r="L1841" i="20" s="1"/>
  <c r="L1842" i="20" a="1"/>
  <c r="L1842" i="20" s="1"/>
  <c r="L1843" i="20" a="1"/>
  <c r="L1843" i="20" s="1"/>
  <c r="L1844" i="20" a="1"/>
  <c r="L1844" i="20" s="1"/>
  <c r="L1845" i="20" a="1"/>
  <c r="L1845" i="20" s="1"/>
  <c r="L1846" i="20" a="1"/>
  <c r="L1846" i="20"/>
  <c r="L1847" i="20" a="1"/>
  <c r="L1847" i="20"/>
  <c r="L1848" i="20" a="1"/>
  <c r="L1848" i="20" s="1"/>
  <c r="L1849" i="20" a="1"/>
  <c r="L1849" i="20"/>
  <c r="L1850" i="20" a="1"/>
  <c r="L1850" i="20" s="1"/>
  <c r="L1851" i="20" a="1"/>
  <c r="L1851" i="20" s="1"/>
  <c r="L1852" i="20" a="1"/>
  <c r="L1852" i="20" s="1"/>
  <c r="L1853" i="20" a="1"/>
  <c r="L1853" i="20" s="1"/>
  <c r="L1854" i="20" a="1"/>
  <c r="L1854" i="20" s="1"/>
  <c r="L1855" i="20" a="1"/>
  <c r="L1855" i="20"/>
  <c r="L1856" i="20" a="1"/>
  <c r="L1856" i="20" s="1"/>
  <c r="L1857" i="20" a="1"/>
  <c r="L1857" i="20"/>
  <c r="L1858" i="20" a="1"/>
  <c r="L1858" i="20"/>
  <c r="L1859" i="20" a="1"/>
  <c r="L1859" i="20" s="1"/>
  <c r="L1860" i="20" a="1"/>
  <c r="L1860" i="20" s="1"/>
  <c r="L1861" i="20" a="1"/>
  <c r="L1861" i="20" s="1"/>
  <c r="L1862" i="20" a="1"/>
  <c r="L1862" i="20" s="1"/>
  <c r="L1863" i="20" a="1"/>
  <c r="L1863" i="20" s="1"/>
  <c r="L1864" i="20" a="1"/>
  <c r="L1864" i="20" s="1"/>
  <c r="L1865" i="20" a="1"/>
  <c r="L1865" i="20" s="1"/>
  <c r="L1866" i="20" a="1"/>
  <c r="L1866" i="20"/>
  <c r="L1867" i="20" a="1"/>
  <c r="L1867" i="20" s="1"/>
  <c r="L1868" i="20" a="1"/>
  <c r="L1868" i="20" s="1"/>
  <c r="L1869" i="20" a="1"/>
  <c r="L1869" i="20"/>
  <c r="L1870" i="20" a="1"/>
  <c r="L1870" i="20" s="1"/>
  <c r="L1871" i="20" a="1"/>
  <c r="L1871" i="20" s="1"/>
  <c r="L1872" i="20" a="1"/>
  <c r="L1872" i="20" s="1"/>
  <c r="L1873" i="20" a="1"/>
  <c r="L1873" i="20" s="1"/>
  <c r="L1874" i="20" a="1"/>
  <c r="L1874" i="20" s="1"/>
  <c r="L1875" i="20" a="1"/>
  <c r="L1875" i="20"/>
  <c r="L1876" i="20" a="1"/>
  <c r="L1876" i="20" s="1"/>
  <c r="L1877" i="20" a="1"/>
  <c r="L1877" i="20"/>
  <c r="L1878" i="20" a="1"/>
  <c r="L1878" i="20" s="1"/>
  <c r="L1879" i="20" a="1"/>
  <c r="L1879" i="20" s="1"/>
  <c r="L1880" i="20" a="1"/>
  <c r="L1880" i="20" s="1"/>
  <c r="L1881" i="20" a="1"/>
  <c r="L1881" i="20" s="1"/>
  <c r="L1882" i="20" a="1"/>
  <c r="L1882" i="20" s="1"/>
  <c r="L1883" i="20" a="1"/>
  <c r="L1883" i="20" s="1"/>
  <c r="L1884" i="20" a="1"/>
  <c r="L1884" i="20" s="1"/>
  <c r="L1885" i="20" a="1"/>
  <c r="L1885" i="20" s="1"/>
  <c r="L1886" i="20" a="1"/>
  <c r="L1886" i="20"/>
  <c r="L1887" i="20" a="1"/>
  <c r="L1887" i="20" s="1"/>
  <c r="L1888" i="20" a="1"/>
  <c r="L1888" i="20" s="1"/>
  <c r="L1889" i="20" a="1"/>
  <c r="L1889" i="20" s="1"/>
  <c r="L1890" i="20" a="1"/>
  <c r="L1890" i="20" s="1"/>
  <c r="L1891" i="20" a="1"/>
  <c r="L1891" i="20" s="1"/>
  <c r="L1892" i="20" a="1"/>
  <c r="L1892" i="20" s="1"/>
  <c r="L1893" i="20" a="1"/>
  <c r="L1893" i="20"/>
  <c r="L1894" i="20" a="1"/>
  <c r="L1894" i="20" s="1"/>
  <c r="L1895" i="20" a="1"/>
  <c r="L1895" i="20"/>
  <c r="L1896" i="20" a="1"/>
  <c r="L1896" i="20" s="1"/>
  <c r="L1897" i="20" a="1"/>
  <c r="L1897" i="20" s="1"/>
  <c r="L1898" i="20" a="1"/>
  <c r="L1898" i="20" s="1"/>
  <c r="L1899" i="20" a="1"/>
  <c r="L1899" i="20" s="1"/>
  <c r="L1900" i="20" a="1"/>
  <c r="L1900" i="20" s="1"/>
  <c r="L1901" i="20" a="1"/>
  <c r="L1901" i="20" s="1"/>
  <c r="L1902" i="20" a="1"/>
  <c r="L1902" i="20" s="1"/>
  <c r="L1903" i="20" a="1"/>
  <c r="L1903" i="20" s="1"/>
  <c r="L1904" i="20" a="1"/>
  <c r="L1904" i="20" s="1"/>
  <c r="L1905" i="20" a="1"/>
  <c r="L1905" i="20" s="1"/>
  <c r="L1906" i="20" a="1"/>
  <c r="L1906" i="20" s="1"/>
  <c r="L1907" i="20" a="1"/>
  <c r="L1907" i="20" s="1"/>
  <c r="L1908" i="20" a="1"/>
  <c r="L1908" i="20" s="1"/>
  <c r="L1909" i="20" a="1"/>
  <c r="L1909" i="20" s="1"/>
  <c r="L1910" i="20" a="1"/>
  <c r="L1910" i="20" s="1"/>
  <c r="L1911" i="20" a="1"/>
  <c r="L1911" i="20"/>
  <c r="L1912" i="20" a="1"/>
  <c r="L1912" i="20" s="1"/>
  <c r="L1913" i="20" a="1"/>
  <c r="L1913" i="20" s="1"/>
  <c r="L1914" i="20" a="1"/>
  <c r="L1914" i="20" s="1"/>
  <c r="L1915" i="20" a="1"/>
  <c r="L1915" i="20" s="1"/>
  <c r="L1916" i="20" a="1"/>
  <c r="L1916" i="20" s="1"/>
  <c r="L1917" i="20" a="1"/>
  <c r="L1917" i="20" s="1"/>
  <c r="L1918" i="20" a="1"/>
  <c r="L1918" i="20" s="1"/>
  <c r="L1919" i="20" a="1"/>
  <c r="L1919" i="20" s="1"/>
  <c r="L1920" i="20" a="1"/>
  <c r="L1920" i="20" s="1"/>
  <c r="L1921" i="20" a="1"/>
  <c r="L1921" i="20" s="1"/>
  <c r="L1922" i="20" a="1"/>
  <c r="L1922" i="20"/>
  <c r="L1923" i="20" a="1"/>
  <c r="L1923" i="20" s="1"/>
  <c r="L1924" i="20" a="1"/>
  <c r="L1924" i="20" s="1"/>
  <c r="L1925" i="20" a="1"/>
  <c r="L1925" i="20" s="1"/>
  <c r="L1926" i="20" a="1"/>
  <c r="L1926" i="20" s="1"/>
  <c r="L1927" i="20" a="1"/>
  <c r="L1927" i="20" s="1"/>
  <c r="L1928" i="20" a="1"/>
  <c r="L1928" i="20" s="1"/>
  <c r="L1929" i="20" a="1"/>
  <c r="L1929" i="20" s="1"/>
  <c r="L1930" i="20" a="1"/>
  <c r="L1930" i="20"/>
  <c r="L1931" i="20" a="1"/>
  <c r="L1931" i="20" s="1"/>
  <c r="L1932" i="20" a="1"/>
  <c r="L1932" i="20" s="1"/>
  <c r="L1933" i="20" a="1"/>
  <c r="L1933" i="20" s="1"/>
  <c r="L1934" i="20" a="1"/>
  <c r="L1934" i="20" s="1"/>
  <c r="L1935" i="20" a="1"/>
  <c r="L1935" i="20" s="1"/>
  <c r="L1936" i="20" a="1"/>
  <c r="L1936" i="20" s="1"/>
  <c r="L1937" i="20" a="1"/>
  <c r="L1937" i="20" s="1"/>
  <c r="L1938" i="20" a="1"/>
  <c r="L1938" i="20" s="1"/>
  <c r="L1939" i="20" a="1"/>
  <c r="L1939" i="20" s="1"/>
  <c r="L1940" i="20" a="1"/>
  <c r="L1940" i="20" s="1"/>
  <c r="L1941" i="20" a="1"/>
  <c r="L1941" i="20" s="1"/>
  <c r="L1942" i="20" a="1"/>
  <c r="L1942" i="20" s="1"/>
  <c r="L1943" i="20" a="1"/>
  <c r="L1943" i="20" s="1"/>
  <c r="L1944" i="20" a="1"/>
  <c r="L1944" i="20" s="1"/>
  <c r="L1945" i="20" a="1"/>
  <c r="L1945" i="20" s="1"/>
  <c r="L1946" i="20" a="1"/>
  <c r="L1946" i="20" s="1"/>
  <c r="L1947" i="20" a="1"/>
  <c r="L1947" i="20" s="1"/>
  <c r="L1948" i="20" a="1"/>
  <c r="L1948" i="20" s="1"/>
  <c r="L1949" i="20" a="1"/>
  <c r="L1949" i="20" s="1"/>
  <c r="L1950" i="20" a="1"/>
  <c r="L1950" i="20"/>
  <c r="L1951" i="20" a="1"/>
  <c r="L1951" i="20" s="1"/>
  <c r="L1952" i="20" a="1"/>
  <c r="L1952" i="20" s="1"/>
  <c r="L1953" i="20" a="1"/>
  <c r="L1953" i="20"/>
  <c r="L1954" i="20" a="1"/>
  <c r="L1954" i="20" s="1"/>
  <c r="L1955" i="20" a="1"/>
  <c r="L1955" i="20" s="1"/>
  <c r="L1956" i="20" a="1"/>
  <c r="L1956" i="20" s="1"/>
  <c r="L1957" i="20" a="1"/>
  <c r="L1957" i="20" s="1"/>
  <c r="L1958" i="20" a="1"/>
  <c r="L1958" i="20" s="1"/>
  <c r="L1959" i="20" a="1"/>
  <c r="L1959" i="20"/>
  <c r="L1960" i="20" a="1"/>
  <c r="L1960" i="20" s="1"/>
  <c r="L1961" i="20" a="1"/>
  <c r="L1961" i="20" s="1"/>
  <c r="L1962" i="20" a="1"/>
  <c r="L1962" i="20" s="1"/>
  <c r="L1963" i="20" a="1"/>
  <c r="L1963" i="20"/>
  <c r="L1964" i="20" a="1"/>
  <c r="L1964" i="20" s="1"/>
  <c r="L1965" i="20" a="1"/>
  <c r="L1965" i="20" s="1"/>
  <c r="L1966" i="20" a="1"/>
  <c r="L1966" i="20" s="1"/>
  <c r="L1967" i="20" a="1"/>
  <c r="L1967" i="20" s="1"/>
  <c r="L1968" i="20" a="1"/>
  <c r="L1968" i="20" s="1"/>
  <c r="L1969" i="20" a="1"/>
  <c r="L1969" i="20" s="1"/>
  <c r="L1970" i="20" a="1"/>
  <c r="L1970" i="20" s="1"/>
  <c r="L1971" i="20" a="1"/>
  <c r="L1971" i="20"/>
  <c r="L1972" i="20" a="1"/>
  <c r="L1972" i="20" s="1"/>
  <c r="L1973" i="20" a="1"/>
  <c r="L1973" i="20"/>
  <c r="L1974" i="20" a="1"/>
  <c r="L1974" i="20" s="1"/>
  <c r="L1975" i="20" a="1"/>
  <c r="L1975" i="20" s="1"/>
  <c r="L1976" i="20" a="1"/>
  <c r="L1976" i="20" s="1"/>
  <c r="L1977" i="20" a="1"/>
  <c r="L1977" i="20" s="1"/>
  <c r="L1978" i="20" a="1"/>
  <c r="L1978" i="20" s="1"/>
  <c r="L1979" i="20" a="1"/>
  <c r="L1979" i="20" s="1"/>
  <c r="L1980" i="20" a="1"/>
  <c r="L1980" i="20" s="1"/>
  <c r="L1981" i="20" a="1"/>
  <c r="L1981" i="20" s="1"/>
  <c r="L1982" i="20" a="1"/>
  <c r="L1982" i="20" s="1"/>
  <c r="L1983" i="20" a="1"/>
  <c r="L1983" i="20" s="1"/>
  <c r="L1984" i="20" a="1"/>
  <c r="L1984" i="20" s="1"/>
  <c r="L1985" i="20" a="1"/>
  <c r="L1985" i="20" s="1"/>
  <c r="L1986" i="20" a="1"/>
  <c r="L1986" i="20"/>
  <c r="L1987" i="20" a="1"/>
  <c r="L1987" i="20" s="1"/>
  <c r="L1988" i="20" a="1"/>
  <c r="L1988" i="20" s="1"/>
  <c r="L1989" i="20" a="1"/>
  <c r="L1989" i="20" s="1"/>
  <c r="L1990" i="20" a="1"/>
  <c r="L1990" i="20" s="1"/>
  <c r="L1991" i="20" a="1"/>
  <c r="L1991" i="20" s="1"/>
  <c r="L1992" i="20" a="1"/>
  <c r="L1992" i="20" s="1"/>
  <c r="L1993" i="20" a="1"/>
  <c r="L1993" i="20" s="1"/>
  <c r="L1994" i="20" a="1"/>
  <c r="L1994" i="20" s="1"/>
  <c r="L1995" i="20" a="1"/>
  <c r="L1995" i="20" s="1"/>
  <c r="L1996" i="20" a="1"/>
  <c r="L1996" i="20" s="1"/>
  <c r="L1997" i="20" a="1"/>
  <c r="L1997" i="20" s="1"/>
  <c r="L1998" i="20" a="1"/>
  <c r="L1998" i="20" s="1"/>
  <c r="L1999" i="20" a="1"/>
  <c r="L1999" i="20" s="1"/>
  <c r="L2000" i="20" a="1"/>
  <c r="L2000" i="20" s="1"/>
  <c r="L2001" i="20" a="1"/>
  <c r="L2001" i="20" s="1"/>
  <c r="L2002" i="20" a="1"/>
  <c r="L2002" i="20" s="1"/>
  <c r="L2003" i="20" a="1"/>
  <c r="L2003" i="20" s="1"/>
  <c r="L2004" i="20" a="1"/>
  <c r="L2004" i="20" s="1"/>
  <c r="L2005" i="20" a="1"/>
  <c r="L2005" i="20" s="1"/>
  <c r="L2006" i="20" a="1"/>
  <c r="L2006" i="20" s="1"/>
  <c r="L2007" i="20" a="1"/>
  <c r="L2007" i="20" s="1"/>
  <c r="L2008" i="20" a="1"/>
  <c r="L2008" i="20" s="1"/>
  <c r="L2009" i="20" a="1"/>
  <c r="L2009" i="20"/>
  <c r="L2010" i="20" a="1"/>
  <c r="L2010" i="20" s="1"/>
  <c r="L2011" i="20" a="1"/>
  <c r="L2011" i="20" s="1"/>
  <c r="L2012" i="20" a="1"/>
  <c r="L2012" i="20" s="1"/>
  <c r="L2013" i="20" a="1"/>
  <c r="L2013" i="20" s="1"/>
  <c r="L2014" i="20" a="1"/>
  <c r="L2014" i="20" s="1"/>
  <c r="L2015" i="20" a="1"/>
  <c r="L2015" i="20"/>
  <c r="L2016" i="20" a="1"/>
  <c r="L2016" i="20" s="1"/>
  <c r="L2017" i="20" a="1"/>
  <c r="L2017" i="20" s="1"/>
  <c r="L2018" i="20" a="1"/>
  <c r="L2018" i="20" s="1"/>
  <c r="L2019" i="20" a="1"/>
  <c r="L2019" i="20" s="1"/>
  <c r="L2020" i="20" a="1"/>
  <c r="L2020" i="20" s="1"/>
  <c r="L2021" i="20" a="1"/>
  <c r="L2021" i="20" s="1"/>
  <c r="L2022" i="20" a="1"/>
  <c r="L2022" i="20" s="1"/>
  <c r="L2023" i="20" a="1"/>
  <c r="L2023" i="20" s="1"/>
  <c r="L2024" i="20" a="1"/>
  <c r="L2024" i="20" s="1"/>
  <c r="L2025" i="20" a="1"/>
  <c r="L2025" i="20" s="1"/>
  <c r="L2026" i="20" a="1"/>
  <c r="L2026" i="20" s="1"/>
  <c r="L2027" i="20" a="1"/>
  <c r="L2027" i="20" s="1"/>
  <c r="L2028" i="20" a="1"/>
  <c r="L2028" i="20" s="1"/>
  <c r="L2029" i="20" a="1"/>
  <c r="L2029" i="20" s="1"/>
  <c r="L2030" i="20" a="1"/>
  <c r="L2030" i="20" s="1"/>
  <c r="L2031" i="20" a="1"/>
  <c r="L2031" i="20" s="1"/>
  <c r="L2032" i="20" a="1"/>
  <c r="L2032" i="20" s="1"/>
  <c r="L2033" i="20" a="1"/>
  <c r="L2033" i="20" s="1"/>
  <c r="L2034" i="20" a="1"/>
  <c r="L2034" i="20" s="1"/>
  <c r="L2035" i="20" a="1"/>
  <c r="L2035" i="20" s="1"/>
  <c r="L2036" i="20" a="1"/>
  <c r="L2036" i="20" s="1"/>
  <c r="L2037" i="20" a="1"/>
  <c r="L2037" i="20"/>
  <c r="L2038" i="20" a="1"/>
  <c r="L2038" i="20"/>
  <c r="L2039" i="20" a="1"/>
  <c r="L2039" i="20" s="1"/>
  <c r="L2040" i="20" a="1"/>
  <c r="L2040" i="20" s="1"/>
  <c r="L2041" i="20" a="1"/>
  <c r="L2041" i="20" s="1"/>
  <c r="L2042" i="20" a="1"/>
  <c r="L2042" i="20" s="1"/>
  <c r="L2043" i="20" a="1"/>
  <c r="L2043" i="20" s="1"/>
  <c r="L2044" i="20" a="1"/>
  <c r="L2044" i="20" s="1"/>
  <c r="L2045" i="20" a="1"/>
  <c r="L2045" i="20" s="1"/>
  <c r="L2046" i="20" a="1"/>
  <c r="L2046" i="20" s="1"/>
  <c r="L2047" i="20" a="1"/>
  <c r="L2047" i="20" s="1"/>
  <c r="L2048" i="20" a="1"/>
  <c r="L2048" i="20" s="1"/>
  <c r="L2049" i="20" a="1"/>
  <c r="L2049" i="20" s="1"/>
  <c r="L2050" i="20" a="1"/>
  <c r="L2050" i="20"/>
  <c r="L2051" i="20" a="1"/>
  <c r="L2051" i="20" s="1"/>
  <c r="L2052" i="20" a="1"/>
  <c r="L2052" i="20" s="1"/>
  <c r="L2053" i="20" a="1"/>
  <c r="L2053" i="20" s="1"/>
  <c r="L2054" i="20" a="1"/>
  <c r="L2054" i="20" s="1"/>
  <c r="L2055" i="20" a="1"/>
  <c r="L2055" i="20"/>
  <c r="L2056" i="20" a="1"/>
  <c r="L2056" i="20" s="1"/>
  <c r="L2057" i="20" a="1"/>
  <c r="L2057" i="20" s="1"/>
  <c r="L2058" i="20" a="1"/>
  <c r="L2058" i="20" s="1"/>
  <c r="L2059" i="20" a="1"/>
  <c r="L2059" i="20"/>
  <c r="L2060" i="20" a="1"/>
  <c r="L2060" i="20" s="1"/>
  <c r="L2061" i="20" a="1"/>
  <c r="L2061" i="20"/>
  <c r="L2062" i="20" a="1"/>
  <c r="L2062" i="20" s="1"/>
  <c r="L2063" i="20" a="1"/>
  <c r="L2063" i="20" s="1"/>
  <c r="L2064" i="20" a="1"/>
  <c r="L2064" i="20" s="1"/>
  <c r="L2065" i="20" a="1"/>
  <c r="L2065" i="20" s="1"/>
  <c r="L2066" i="20" a="1"/>
  <c r="L2066" i="20" s="1"/>
  <c r="L2067" i="20" a="1"/>
  <c r="L2067" i="20" s="1"/>
  <c r="L2068" i="20" a="1"/>
  <c r="L2068" i="20" s="1"/>
  <c r="L2069" i="20" a="1"/>
  <c r="L2069" i="20" s="1"/>
  <c r="L2070" i="20" a="1"/>
  <c r="L2070" i="20"/>
  <c r="L2071" i="20" a="1"/>
  <c r="L2071" i="20" s="1"/>
  <c r="L2072" i="20" a="1"/>
  <c r="L2072" i="20" s="1"/>
  <c r="L2073" i="20" a="1"/>
  <c r="L2073" i="20" s="1"/>
  <c r="L2074" i="20" a="1"/>
  <c r="L2074" i="20" s="1"/>
  <c r="L2075" i="20" a="1"/>
  <c r="L2075" i="20" s="1"/>
  <c r="L2076" i="20" a="1"/>
  <c r="L2076" i="20" s="1"/>
  <c r="L2077" i="20" a="1"/>
  <c r="L2077" i="20" s="1"/>
  <c r="L2078" i="20" a="1"/>
  <c r="L2078" i="20"/>
  <c r="L2079" i="20" a="1"/>
  <c r="L2079" i="20" s="1"/>
  <c r="L2080" i="20" a="1"/>
  <c r="L2080" i="20" s="1"/>
  <c r="L2081" i="20" a="1"/>
  <c r="L2081" i="20" s="1"/>
  <c r="L2082" i="20" a="1"/>
  <c r="L2082" i="20"/>
  <c r="L2083" i="20" a="1"/>
  <c r="L2083" i="20" s="1"/>
  <c r="L2084" i="20" a="1"/>
  <c r="L2084" i="20" s="1"/>
  <c r="L2085" i="20" a="1"/>
  <c r="L2085" i="20" s="1"/>
  <c r="L2086" i="20" a="1"/>
  <c r="L2086" i="20" s="1"/>
  <c r="L2087" i="20" a="1"/>
  <c r="L2087" i="20" s="1"/>
  <c r="L2088" i="20" a="1"/>
  <c r="L2088" i="20" s="1"/>
  <c r="L2089" i="20" a="1"/>
  <c r="L2089" i="20" s="1"/>
  <c r="L2090" i="20" a="1"/>
  <c r="L2090" i="20" s="1"/>
  <c r="L2091" i="20" a="1"/>
  <c r="L2091" i="20" s="1"/>
  <c r="L2092" i="20" a="1"/>
  <c r="L2092" i="20" s="1"/>
  <c r="L2093" i="20" a="1"/>
  <c r="L2093" i="20" s="1"/>
  <c r="L2094" i="20" a="1"/>
  <c r="L2094" i="20" s="1"/>
  <c r="L2095" i="20" a="1"/>
  <c r="L2095" i="20" s="1"/>
  <c r="L2096" i="20" a="1"/>
  <c r="L2096" i="20" s="1"/>
  <c r="L2097" i="20" a="1"/>
  <c r="L2097" i="20" s="1"/>
  <c r="L2098" i="20" a="1"/>
  <c r="L2098" i="20" s="1"/>
  <c r="L2099" i="20" a="1"/>
  <c r="L2099" i="20" s="1"/>
  <c r="L2100" i="20" a="1"/>
  <c r="L2100" i="20" s="1"/>
  <c r="L2101" i="20" a="1"/>
  <c r="L2101" i="20"/>
  <c r="L2102" i="20" a="1"/>
  <c r="L2102" i="20" s="1"/>
  <c r="L2103" i="20" a="1"/>
  <c r="L2103" i="20" s="1"/>
  <c r="L2104" i="20" a="1"/>
  <c r="L2104" i="20" s="1"/>
  <c r="L2105" i="20" a="1"/>
  <c r="L2105" i="20" s="1"/>
  <c r="L2106" i="20" a="1"/>
  <c r="L2106" i="20" s="1"/>
  <c r="L2107" i="20" a="1"/>
  <c r="L2107" i="20" s="1"/>
  <c r="L2108" i="20" a="1"/>
  <c r="L2108" i="20" s="1"/>
  <c r="L2109" i="20" a="1"/>
  <c r="L2109" i="20" s="1"/>
  <c r="L2110" i="20" a="1"/>
  <c r="L2110" i="20" s="1"/>
  <c r="L2111" i="20" a="1"/>
  <c r="L2111" i="20" s="1"/>
  <c r="L2112" i="20" a="1"/>
  <c r="L2112" i="20" s="1"/>
  <c r="L2113" i="20" a="1"/>
  <c r="L2113" i="20" s="1"/>
  <c r="L2114" i="20" a="1"/>
  <c r="L2114" i="20"/>
  <c r="L2115" i="20" a="1"/>
  <c r="L2115" i="20" s="1"/>
  <c r="L2116" i="20" a="1"/>
  <c r="L2116" i="20" s="1"/>
  <c r="L2117" i="20" a="1"/>
  <c r="L2117" i="20" s="1"/>
  <c r="L2118" i="20" a="1"/>
  <c r="L2118" i="20" s="1"/>
  <c r="L2119" i="20" a="1"/>
  <c r="L2119" i="20" s="1"/>
  <c r="L2120" i="20" a="1"/>
  <c r="L2120" i="20" s="1"/>
  <c r="L2121" i="20" a="1"/>
  <c r="L2121" i="20" s="1"/>
  <c r="L2122" i="20" a="1"/>
  <c r="L2122" i="20" s="1"/>
  <c r="L2123" i="20" a="1"/>
  <c r="L2123" i="20" s="1"/>
  <c r="L2124" i="20" a="1"/>
  <c r="L2124" i="20" s="1"/>
  <c r="L2125" i="20" a="1"/>
  <c r="L2125" i="20" s="1"/>
  <c r="L2126" i="20" a="1"/>
  <c r="L2126" i="20" s="1"/>
  <c r="L2127" i="20" a="1"/>
  <c r="L2127" i="20" s="1"/>
  <c r="L2128" i="20" a="1"/>
  <c r="L2128" i="20" s="1"/>
  <c r="L2129" i="20" a="1"/>
  <c r="L2129" i="20" s="1"/>
  <c r="L2130" i="20" a="1"/>
  <c r="L2130" i="20" s="1"/>
  <c r="L2131" i="20" a="1"/>
  <c r="L2131" i="20" s="1"/>
  <c r="L2132" i="20" a="1"/>
  <c r="L2132" i="20" s="1"/>
  <c r="L2133" i="20" a="1"/>
  <c r="L2133" i="20" s="1"/>
  <c r="L2134" i="20" a="1"/>
  <c r="L2134" i="20" s="1"/>
  <c r="L2135" i="20" a="1"/>
  <c r="L2135" i="20" s="1"/>
  <c r="L2136" i="20" a="1"/>
  <c r="L2136" i="20" s="1"/>
  <c r="L2137" i="20" a="1"/>
  <c r="L2137" i="20" s="1"/>
  <c r="L2138" i="20" a="1"/>
  <c r="L2138" i="20" s="1"/>
  <c r="L2139" i="20" a="1"/>
  <c r="L2139" i="20" s="1"/>
  <c r="L2140" i="20" a="1"/>
  <c r="L2140" i="20" s="1"/>
  <c r="L2141" i="20" a="1"/>
  <c r="L2141" i="20" s="1"/>
  <c r="L2142" i="20" a="1"/>
  <c r="L2142" i="20" s="1"/>
  <c r="L2143" i="20" a="1"/>
  <c r="L2143" i="20"/>
  <c r="L2144" i="20" a="1"/>
  <c r="L2144" i="20" s="1"/>
  <c r="L2145" i="20" a="1"/>
  <c r="L2145" i="20" s="1"/>
  <c r="L2146" i="20" a="1"/>
  <c r="L2146" i="20" s="1"/>
  <c r="L2147" i="20" a="1"/>
  <c r="L2147" i="20" s="1"/>
  <c r="L2148" i="20" a="1"/>
  <c r="L2148" i="20" s="1"/>
  <c r="L2149" i="20" a="1"/>
  <c r="L2149" i="20" s="1"/>
  <c r="L2150" i="20" a="1"/>
  <c r="L2150" i="20" s="1"/>
  <c r="L2151" i="20" a="1"/>
  <c r="L2151" i="20" s="1"/>
  <c r="L2152" i="20" a="1"/>
  <c r="L2152" i="20" s="1"/>
  <c r="L2153" i="20" a="1"/>
  <c r="L2153" i="20" s="1"/>
  <c r="L2154" i="20" a="1"/>
  <c r="L2154" i="20" s="1"/>
  <c r="L2155" i="20" a="1"/>
  <c r="L2155" i="20"/>
  <c r="L2156" i="20" a="1"/>
  <c r="L2156" i="20" s="1"/>
  <c r="L2157" i="20" a="1"/>
  <c r="L2157" i="20"/>
  <c r="L2158" i="20" a="1"/>
  <c r="L2158" i="20" s="1"/>
  <c r="L2159" i="20" a="1"/>
  <c r="L2159" i="20" s="1"/>
  <c r="L2160" i="20" a="1"/>
  <c r="L2160" i="20" s="1"/>
  <c r="L2161" i="20" a="1"/>
  <c r="L2161" i="20" s="1"/>
  <c r="L2162" i="20" a="1"/>
  <c r="L2162" i="20" s="1"/>
  <c r="L2163" i="20" a="1"/>
  <c r="L2163" i="20" s="1"/>
  <c r="L2164" i="20" a="1"/>
  <c r="L2164" i="20" s="1"/>
  <c r="L2165" i="20" a="1"/>
  <c r="L2165" i="20" s="1"/>
  <c r="L2166" i="20" a="1"/>
  <c r="L2166" i="20"/>
  <c r="L2167" i="20" a="1"/>
  <c r="L2167" i="20"/>
  <c r="L2168" i="20" a="1"/>
  <c r="L2168" i="20" s="1"/>
  <c r="L2169" i="20" a="1"/>
  <c r="L2169" i="20"/>
  <c r="L2170" i="20" a="1"/>
  <c r="L2170" i="20" s="1"/>
  <c r="L2171" i="20" a="1"/>
  <c r="L2171" i="20" s="1"/>
  <c r="L2172" i="20" a="1"/>
  <c r="L2172" i="20" s="1"/>
  <c r="L2173" i="20" a="1"/>
  <c r="L2173" i="20" s="1"/>
  <c r="L2174" i="20" a="1"/>
  <c r="L2174" i="20" s="1"/>
  <c r="L2175" i="20" a="1"/>
  <c r="L2175" i="20" s="1"/>
  <c r="L2176" i="20" a="1"/>
  <c r="L2176" i="20" s="1"/>
  <c r="L2177" i="20" a="1"/>
  <c r="L2177" i="20" s="1"/>
  <c r="L2178" i="20" a="1"/>
  <c r="L2178" i="20"/>
  <c r="L2179" i="20" a="1"/>
  <c r="L2179" i="20" s="1"/>
  <c r="L2180" i="20" a="1"/>
  <c r="L2180" i="20" s="1"/>
  <c r="L2181" i="20" a="1"/>
  <c r="L2181" i="20" s="1"/>
  <c r="L2182" i="20" a="1"/>
  <c r="L2182" i="20" s="1"/>
  <c r="L2183" i="20" a="1"/>
  <c r="L2183" i="20" s="1"/>
  <c r="L2184" i="20" a="1"/>
  <c r="L2184" i="20" s="1"/>
  <c r="L2185" i="20" a="1"/>
  <c r="L2185" i="20" s="1"/>
  <c r="L2186" i="20" a="1"/>
  <c r="L2186" i="20" s="1"/>
  <c r="L2187" i="20" a="1"/>
  <c r="L2187" i="20"/>
  <c r="L2188" i="20" a="1"/>
  <c r="L2188" i="20" s="1"/>
  <c r="L2189" i="20" a="1"/>
  <c r="L2189" i="20" s="1"/>
  <c r="L2190" i="20" a="1"/>
  <c r="L2190" i="20"/>
  <c r="L2191" i="20" a="1"/>
  <c r="L2191" i="20" s="1"/>
  <c r="L2192" i="20" a="1"/>
  <c r="L2192" i="20" s="1"/>
  <c r="L2193" i="20" a="1"/>
  <c r="L2193" i="20" s="1"/>
  <c r="L2194" i="20" a="1"/>
  <c r="L2194" i="20" s="1"/>
  <c r="L2195" i="20" a="1"/>
  <c r="L2195" i="20" s="1"/>
  <c r="L2196" i="20" a="1"/>
  <c r="L2196" i="20" s="1"/>
  <c r="L2197" i="20" a="1"/>
  <c r="L2197" i="20" s="1"/>
  <c r="L2198" i="20" a="1"/>
  <c r="L2198" i="20" s="1"/>
  <c r="L2199" i="20" a="1"/>
  <c r="L2199" i="20"/>
  <c r="L2200" i="20" a="1"/>
  <c r="L2200" i="20" s="1"/>
  <c r="L2201" i="20" a="1"/>
  <c r="L2201" i="20" s="1"/>
  <c r="L2202" i="20" a="1"/>
  <c r="L2202" i="20" s="1"/>
  <c r="L2203" i="20" a="1"/>
  <c r="L2203" i="20" s="1"/>
  <c r="L2204" i="20" a="1"/>
  <c r="L2204" i="20" s="1"/>
  <c r="L2205" i="20" a="1"/>
  <c r="L2205" i="20" s="1"/>
  <c r="L2206" i="20" a="1"/>
  <c r="L2206" i="20" s="1"/>
  <c r="L2207" i="20" a="1"/>
  <c r="L2207" i="20"/>
  <c r="L2208" i="20" a="1"/>
  <c r="L2208" i="20" s="1"/>
  <c r="L2209" i="20" a="1"/>
  <c r="L2209" i="20" s="1"/>
  <c r="L2210" i="20" a="1"/>
  <c r="L2210" i="20" s="1"/>
  <c r="L2211" i="20" a="1"/>
  <c r="L2211" i="20" s="1"/>
  <c r="L2212" i="20" a="1"/>
  <c r="L2212" i="20" s="1"/>
  <c r="L2213" i="20" a="1"/>
  <c r="L2213" i="20"/>
  <c r="L2214" i="20" a="1"/>
  <c r="L2214" i="20" s="1"/>
  <c r="L2215" i="20" a="1"/>
  <c r="L2215" i="20" s="1"/>
  <c r="L2216" i="20" a="1"/>
  <c r="L2216" i="20" s="1"/>
  <c r="L2217" i="20" a="1"/>
  <c r="L2217" i="20" s="1"/>
  <c r="L2218" i="20" a="1"/>
  <c r="L2218" i="20" s="1"/>
  <c r="L2219" i="20" a="1"/>
  <c r="L2219" i="20" s="1"/>
  <c r="L2220" i="20" a="1"/>
  <c r="L2220" i="20" s="1"/>
  <c r="L2221" i="20" a="1"/>
  <c r="L2221" i="20" s="1"/>
  <c r="L2222" i="20" a="1"/>
  <c r="L2222" i="20" s="1"/>
  <c r="L2223" i="20" a="1"/>
  <c r="L2223" i="20" s="1"/>
  <c r="L2224" i="20" a="1"/>
  <c r="L2224" i="20" s="1"/>
  <c r="L2225" i="20" a="1"/>
  <c r="L2225" i="20" s="1"/>
  <c r="L2226" i="20" a="1"/>
  <c r="L2226" i="20" s="1"/>
  <c r="L2227" i="20" a="1"/>
  <c r="L2227" i="20" s="1"/>
  <c r="L2228" i="20" a="1"/>
  <c r="L2228" i="20" s="1"/>
  <c r="L2229" i="20" a="1"/>
  <c r="L2229" i="20" s="1"/>
  <c r="L2230" i="20" a="1"/>
  <c r="L2230" i="20"/>
  <c r="L2231" i="20" a="1"/>
  <c r="L2231" i="20" s="1"/>
  <c r="L2232" i="20" a="1"/>
  <c r="L2232" i="20" s="1"/>
  <c r="L2233" i="20" a="1"/>
  <c r="L2233" i="20" s="1"/>
  <c r="L2234" i="20" a="1"/>
  <c r="L2234" i="20" s="1"/>
  <c r="L2235" i="20" a="1"/>
  <c r="L2235" i="20" s="1"/>
  <c r="L2236" i="20" a="1"/>
  <c r="L2236" i="20" s="1"/>
  <c r="L2237" i="20" a="1"/>
  <c r="L2237" i="20" s="1"/>
  <c r="L2238" i="20" a="1"/>
  <c r="L2238" i="20" s="1"/>
  <c r="L2239" i="20" a="1"/>
  <c r="L2239" i="20" s="1"/>
  <c r="L2240" i="20" a="1"/>
  <c r="L2240" i="20" s="1"/>
  <c r="L2241" i="20" a="1"/>
  <c r="L2241" i="20" s="1"/>
  <c r="L2242" i="20" a="1"/>
  <c r="L2242" i="20"/>
  <c r="L2243" i="20" a="1"/>
  <c r="L2243" i="20" s="1"/>
  <c r="L2244" i="20" a="1"/>
  <c r="L2244" i="20" s="1"/>
  <c r="L2245" i="20" a="1"/>
  <c r="L2245" i="20" s="1"/>
  <c r="L2246" i="20" a="1"/>
  <c r="L2246" i="20" s="1"/>
  <c r="L2247" i="20" a="1"/>
  <c r="L2247" i="20" s="1"/>
  <c r="L2248" i="20" a="1"/>
  <c r="L2248" i="20" s="1"/>
  <c r="L2249" i="20" a="1"/>
  <c r="L2249" i="20" s="1"/>
  <c r="L2250" i="20" a="1"/>
  <c r="L2250" i="20" s="1"/>
  <c r="L2251" i="20" a="1"/>
  <c r="L2251" i="20" s="1"/>
  <c r="L2252" i="20" a="1"/>
  <c r="L2252" i="20" s="1"/>
  <c r="L2253" i="20" a="1"/>
  <c r="L2253" i="20" s="1"/>
  <c r="L2254" i="20" a="1"/>
  <c r="L2254" i="20" s="1"/>
  <c r="L2255" i="20" a="1"/>
  <c r="L2255" i="20" s="1"/>
  <c r="L2256" i="20" a="1"/>
  <c r="L2256" i="20" s="1"/>
  <c r="L2257" i="20" a="1"/>
  <c r="L2257" i="20" s="1"/>
  <c r="L2258" i="20" a="1"/>
  <c r="L2258" i="20" s="1"/>
  <c r="L2259" i="20" a="1"/>
  <c r="L2259" i="20" s="1"/>
  <c r="L2260" i="20" a="1"/>
  <c r="L2260" i="20" s="1"/>
  <c r="L2261" i="20" a="1"/>
  <c r="L2261" i="20" s="1"/>
  <c r="L2262" i="20" a="1"/>
  <c r="L2262" i="20" s="1"/>
  <c r="L2263" i="20" a="1"/>
  <c r="L2263" i="20" s="1"/>
  <c r="L2264" i="20" a="1"/>
  <c r="L2264" i="20" s="1"/>
  <c r="L2265" i="20" a="1"/>
  <c r="L2265" i="20"/>
  <c r="L2266" i="20" a="1"/>
  <c r="L2266" i="20" s="1"/>
  <c r="L2267" i="20" a="1"/>
  <c r="L2267" i="20" s="1"/>
  <c r="L2268" i="20" a="1"/>
  <c r="L2268" i="20" s="1"/>
  <c r="L2269" i="20" a="1"/>
  <c r="L2269" i="20" s="1"/>
  <c r="L2270" i="20" a="1"/>
  <c r="L2270" i="20" s="1"/>
  <c r="L2271" i="20" a="1"/>
  <c r="L2271" i="20" s="1"/>
  <c r="L2272" i="20" a="1"/>
  <c r="L2272" i="20" s="1"/>
  <c r="L2273" i="20" a="1"/>
  <c r="L2273" i="20" s="1"/>
  <c r="L2274" i="20" a="1"/>
  <c r="L2274" i="20"/>
  <c r="L2275" i="20" a="1"/>
  <c r="L2275" i="20" s="1"/>
  <c r="L2276" i="20" a="1"/>
  <c r="L2276" i="20" s="1"/>
  <c r="L2277" i="20" a="1"/>
  <c r="L2277" i="20" s="1"/>
  <c r="L2278" i="20" a="1"/>
  <c r="L2278" i="20" s="1"/>
  <c r="L2279" i="20" a="1"/>
  <c r="L2279" i="20" s="1"/>
  <c r="L2280" i="20" a="1"/>
  <c r="L2280" i="20" s="1"/>
  <c r="L2281" i="20" a="1"/>
  <c r="L2281" i="20" s="1"/>
  <c r="L2282" i="20" a="1"/>
  <c r="L2282" i="20" s="1"/>
  <c r="L2283" i="20" a="1"/>
  <c r="L2283" i="20"/>
  <c r="L2284" i="20" a="1"/>
  <c r="L2284" i="20" s="1"/>
  <c r="L2285" i="20" a="1"/>
  <c r="L2285" i="20"/>
  <c r="L2286" i="20" a="1"/>
  <c r="L2286" i="20" s="1"/>
  <c r="L2287" i="20" a="1"/>
  <c r="L2287" i="20" s="1"/>
  <c r="L2288" i="20" a="1"/>
  <c r="L2288" i="20" s="1"/>
  <c r="L2289" i="20" a="1"/>
  <c r="L2289" i="20" s="1"/>
  <c r="L2290" i="20" a="1"/>
  <c r="L2290" i="20" s="1"/>
  <c r="L2291" i="20" a="1"/>
  <c r="L2291" i="20" s="1"/>
  <c r="L2292" i="20" a="1"/>
  <c r="L2292" i="20" s="1"/>
  <c r="L2293" i="20" a="1"/>
  <c r="L2293" i="20" s="1"/>
  <c r="L2294" i="20" a="1"/>
  <c r="L2294" i="20" s="1"/>
  <c r="L2295" i="20" a="1"/>
  <c r="L2295" i="20" s="1"/>
  <c r="L2296" i="20" a="1"/>
  <c r="L2296" i="20" s="1"/>
  <c r="L2297" i="20" a="1"/>
  <c r="L2297" i="20" s="1"/>
  <c r="L2298" i="20" a="1"/>
  <c r="L2298" i="20" s="1"/>
  <c r="L2299" i="20" a="1"/>
  <c r="L2299" i="20" s="1"/>
  <c r="L2300" i="20" a="1"/>
  <c r="L2300" i="20" s="1"/>
  <c r="L2301" i="20" a="1"/>
  <c r="L2301" i="20" s="1"/>
  <c r="L2302" i="20" a="1"/>
  <c r="L2302" i="20" s="1"/>
  <c r="L2303" i="20" a="1"/>
  <c r="L2303" i="20"/>
  <c r="L2304" i="20" a="1"/>
  <c r="L2304" i="20" s="1"/>
  <c r="L2305" i="20" a="1"/>
  <c r="L2305" i="20" s="1"/>
  <c r="L2306" i="20" a="1"/>
  <c r="L2306" i="20" s="1"/>
  <c r="L2307" i="20" a="1"/>
  <c r="L2307" i="20" s="1"/>
  <c r="L2308" i="20" a="1"/>
  <c r="L2308" i="20" s="1"/>
  <c r="L2309" i="20" a="1"/>
  <c r="L2309" i="20" s="1"/>
  <c r="L2310" i="20" a="1"/>
  <c r="L2310" i="20" s="1"/>
  <c r="L2311" i="20" a="1"/>
  <c r="L2311" i="20" s="1"/>
  <c r="L2312" i="20" a="1"/>
  <c r="L2312" i="20" s="1"/>
  <c r="L2313" i="20" a="1"/>
  <c r="L2313" i="20" s="1"/>
  <c r="L2314" i="20" a="1"/>
  <c r="L2314" i="20" s="1"/>
  <c r="L2315" i="20" a="1"/>
  <c r="L2315" i="20"/>
  <c r="L2316" i="20" a="1"/>
  <c r="L2316" i="20" s="1"/>
  <c r="L2317" i="20" a="1"/>
  <c r="L2317" i="20"/>
  <c r="L2318" i="20" a="1"/>
  <c r="L2318" i="20" s="1"/>
  <c r="L2319" i="20" a="1"/>
  <c r="L2319" i="20" s="1"/>
  <c r="L2320" i="20" a="1"/>
  <c r="L2320" i="20" s="1"/>
  <c r="L2321" i="20" a="1"/>
  <c r="L2321" i="20" s="1"/>
  <c r="L2322" i="20" a="1"/>
  <c r="L2322" i="20" s="1"/>
  <c r="L2323" i="20" a="1"/>
  <c r="L2323" i="20" s="1"/>
  <c r="L2324" i="20" a="1"/>
  <c r="L2324" i="20" s="1"/>
  <c r="L2325" i="20" a="1"/>
  <c r="L2325" i="20" s="1"/>
  <c r="L2326" i="20" a="1"/>
  <c r="L2326" i="20"/>
  <c r="L2327" i="20" a="1"/>
  <c r="L2327" i="20" s="1"/>
  <c r="L2328" i="20" a="1"/>
  <c r="L2328" i="20" s="1"/>
  <c r="L2329" i="20" a="1"/>
  <c r="L2329" i="20" s="1"/>
  <c r="L2330" i="20" a="1"/>
  <c r="L2330" i="20" s="1"/>
  <c r="L2331" i="20" a="1"/>
  <c r="L2331" i="20" s="1"/>
  <c r="L2332" i="20" a="1"/>
  <c r="L2332" i="20" s="1"/>
  <c r="L2333" i="20" a="1"/>
  <c r="L2333" i="20" s="1"/>
  <c r="L2334" i="20" a="1"/>
  <c r="L2334" i="20" s="1"/>
  <c r="L2335" i="20" a="1"/>
  <c r="L2335" i="20"/>
  <c r="L2336" i="20" a="1"/>
  <c r="L2336" i="20" s="1"/>
  <c r="L2337" i="20" a="1"/>
  <c r="L2337" i="20" s="1"/>
  <c r="L2338" i="20" a="1"/>
  <c r="L2338" i="20" s="1"/>
  <c r="L2339" i="20" a="1"/>
  <c r="L2339" i="20" s="1"/>
  <c r="L2340" i="20" a="1"/>
  <c r="L2340" i="20" s="1"/>
  <c r="L2341" i="20" a="1"/>
  <c r="L2341" i="20" s="1"/>
  <c r="L2342" i="20" a="1"/>
  <c r="L2342" i="20" s="1"/>
  <c r="L2343" i="20" a="1"/>
  <c r="L2343" i="20" s="1"/>
  <c r="L2344" i="20" a="1"/>
  <c r="L2344" i="20" s="1"/>
  <c r="L2345" i="20" a="1"/>
  <c r="L2345" i="20" s="1"/>
  <c r="L2346" i="20" a="1"/>
  <c r="L2346" i="20" s="1"/>
  <c r="L2347" i="20" a="1"/>
  <c r="L2347" i="20" s="1"/>
  <c r="L2348" i="20" a="1"/>
  <c r="L2348" i="20" s="1"/>
  <c r="L2349" i="20" a="1"/>
  <c r="L2349" i="20"/>
  <c r="L2350" i="20" a="1"/>
  <c r="L2350" i="20" s="1"/>
  <c r="L2351" i="20" a="1"/>
  <c r="L2351" i="20" s="1"/>
  <c r="L2352" i="20" a="1"/>
  <c r="L2352" i="20" s="1"/>
  <c r="L2353" i="20" a="1"/>
  <c r="L2353" i="20" s="1"/>
  <c r="L2354" i="20" a="1"/>
  <c r="L2354" i="20" s="1"/>
  <c r="L2355" i="20" a="1"/>
  <c r="L2355" i="20" s="1"/>
  <c r="L2356" i="20" a="1"/>
  <c r="L2356" i="20" s="1"/>
  <c r="L2357" i="20" a="1"/>
  <c r="L2357" i="20" s="1"/>
  <c r="L2358" i="20" a="1"/>
  <c r="L2358" i="20" s="1"/>
  <c r="L2359" i="20" a="1"/>
  <c r="L2359" i="20" s="1"/>
  <c r="L2360" i="20" a="1"/>
  <c r="L2360" i="20" s="1"/>
  <c r="L2361" i="20" a="1"/>
  <c r="L2361" i="20"/>
  <c r="L2362" i="20" a="1"/>
  <c r="L2362" i="20" s="1"/>
  <c r="L2363" i="20" a="1"/>
  <c r="L2363" i="20" s="1"/>
  <c r="L2364" i="20" a="1"/>
  <c r="L2364" i="20" s="1"/>
  <c r="L2365" i="20" a="1"/>
  <c r="L2365" i="20" s="1"/>
  <c r="L2366" i="20" a="1"/>
  <c r="L2366" i="20" s="1"/>
  <c r="L2367" i="20" a="1"/>
  <c r="L2367" i="20" s="1"/>
  <c r="L2368" i="20" a="1"/>
  <c r="L2368" i="20" s="1"/>
  <c r="L2369" i="20" a="1"/>
  <c r="L2369" i="20" s="1"/>
  <c r="L2370" i="20" a="1"/>
  <c r="L2370" i="20"/>
  <c r="L2371" i="20" a="1"/>
  <c r="L2371" i="20" s="1"/>
  <c r="L2372" i="20" a="1"/>
  <c r="L2372" i="20" s="1"/>
  <c r="L2373" i="20" a="1"/>
  <c r="L2373" i="20" s="1"/>
  <c r="L2374" i="20" a="1"/>
  <c r="L2374" i="20" s="1"/>
  <c r="L2375" i="20" a="1"/>
  <c r="L2375" i="20" s="1"/>
  <c r="L2376" i="20" a="1"/>
  <c r="L2376" i="20" s="1"/>
  <c r="L2377" i="20" a="1"/>
  <c r="L2377" i="20" s="1"/>
  <c r="L2378" i="20" a="1"/>
  <c r="L2378" i="20" s="1"/>
  <c r="L2379" i="20" a="1"/>
  <c r="L2379" i="20" s="1"/>
  <c r="L2380" i="20" a="1"/>
  <c r="L2380" i="20" s="1"/>
  <c r="L2381" i="20" a="1"/>
  <c r="L2381" i="20"/>
  <c r="L2382" i="20" a="1"/>
  <c r="L2382" i="20" s="1"/>
  <c r="L2383" i="20" a="1"/>
  <c r="L2383" i="20" s="1"/>
  <c r="L2384" i="20" a="1"/>
  <c r="L2384" i="20" s="1"/>
  <c r="L2385" i="20" a="1"/>
  <c r="L2385" i="20" s="1"/>
  <c r="L2386" i="20" a="1"/>
  <c r="L2386" i="20" s="1"/>
  <c r="L2387" i="20" a="1"/>
  <c r="L2387" i="20" s="1"/>
  <c r="L2388" i="20" a="1"/>
  <c r="L2388" i="20" s="1"/>
  <c r="L2389" i="20" a="1"/>
  <c r="L2389" i="20" s="1"/>
  <c r="L2390" i="20" a="1"/>
  <c r="L2390" i="20"/>
  <c r="L2391" i="20" a="1"/>
  <c r="L2391" i="20" s="1"/>
  <c r="L2392" i="20" a="1"/>
  <c r="L2392" i="20" s="1"/>
  <c r="L2393" i="20" a="1"/>
  <c r="L2393" i="20"/>
  <c r="L2394" i="20" a="1"/>
  <c r="L2394" i="20" s="1"/>
  <c r="L2395" i="20" a="1"/>
  <c r="L2395" i="20" s="1"/>
  <c r="L2396" i="20" a="1"/>
  <c r="L2396" i="20" s="1"/>
  <c r="L2397" i="20" a="1"/>
  <c r="L2397" i="20" s="1"/>
  <c r="L2398" i="20" a="1"/>
  <c r="L2398" i="20" s="1"/>
  <c r="L2399" i="20" a="1"/>
  <c r="L2399" i="20" s="1"/>
  <c r="L2400" i="20" a="1"/>
  <c r="L2400" i="20" s="1"/>
  <c r="L2401" i="20" a="1"/>
  <c r="L2401" i="20" s="1"/>
  <c r="L2402" i="20" a="1"/>
  <c r="L2402" i="20"/>
  <c r="L2403" i="20" a="1"/>
  <c r="L2403" i="20" s="1"/>
  <c r="L2404" i="20" a="1"/>
  <c r="L2404" i="20" s="1"/>
  <c r="L2405" i="20" a="1"/>
  <c r="L2405" i="20" s="1"/>
  <c r="L2406" i="20" a="1"/>
  <c r="L2406" i="20" s="1"/>
  <c r="L2407" i="20" a="1"/>
  <c r="L2407" i="20" s="1"/>
  <c r="L2408" i="20" a="1"/>
  <c r="L2408" i="20" s="1"/>
  <c r="L2409" i="20" a="1"/>
  <c r="L2409" i="20"/>
  <c r="L2410" i="20" a="1"/>
  <c r="L2410" i="20" s="1"/>
  <c r="L2411" i="20" a="1"/>
  <c r="L2411" i="20"/>
  <c r="L2412" i="20" a="1"/>
  <c r="L2412" i="20" s="1"/>
  <c r="L2413" i="20" a="1"/>
  <c r="L2413" i="20" s="1"/>
  <c r="L2414" i="20" a="1"/>
  <c r="L2414" i="20"/>
  <c r="L2415" i="20" a="1"/>
  <c r="L2415" i="20" s="1"/>
  <c r="L2416" i="20" a="1"/>
  <c r="L2416" i="20" s="1"/>
  <c r="L2417" i="20" a="1"/>
  <c r="L2417" i="20" s="1"/>
  <c r="L2418" i="20" a="1"/>
  <c r="L2418" i="20" s="1"/>
  <c r="L2419" i="20" a="1"/>
  <c r="L2419" i="20" s="1"/>
  <c r="L2420" i="20" a="1"/>
  <c r="L2420" i="20" s="1"/>
  <c r="L2421" i="20" a="1"/>
  <c r="L2421" i="20" s="1"/>
  <c r="L2422" i="20" a="1"/>
  <c r="L2422" i="20"/>
  <c r="L2423" i="20" a="1"/>
  <c r="L2423" i="20" s="1"/>
  <c r="L2424" i="20" a="1"/>
  <c r="L2424" i="20" s="1"/>
  <c r="L2425" i="20" a="1"/>
  <c r="L2425" i="20" s="1"/>
  <c r="L2426" i="20" a="1"/>
  <c r="L2426" i="20" s="1"/>
  <c r="L2427" i="20" a="1"/>
  <c r="L2427" i="20" s="1"/>
  <c r="L2428" i="20" a="1"/>
  <c r="L2428" i="20" s="1"/>
  <c r="L2429" i="20" a="1"/>
  <c r="L2429" i="20" s="1"/>
  <c r="L2430" i="20" a="1"/>
  <c r="L2430" i="20"/>
  <c r="L2431" i="20" a="1"/>
  <c r="L2431" i="20" s="1"/>
  <c r="L2432" i="20" a="1"/>
  <c r="L2432" i="20" s="1"/>
  <c r="L2433" i="20" a="1"/>
  <c r="L2433" i="20" s="1"/>
  <c r="L2434" i="20" a="1"/>
  <c r="L2434" i="20" s="1"/>
  <c r="L2435" i="20" a="1"/>
  <c r="L2435" i="20" s="1"/>
  <c r="L2436" i="20" a="1"/>
  <c r="L2436" i="20" s="1"/>
  <c r="L2437" i="20" a="1"/>
  <c r="L2437" i="20" s="1"/>
  <c r="L2438" i="20" a="1"/>
  <c r="L2438" i="20" s="1"/>
  <c r="L2439" i="20" a="1"/>
  <c r="L2439" i="20" s="1"/>
  <c r="L2440" i="20" a="1"/>
  <c r="L2440" i="20" s="1"/>
  <c r="L2441" i="20" a="1"/>
  <c r="L2441" i="20" s="1"/>
  <c r="L2442" i="20" a="1"/>
  <c r="L2442" i="20"/>
  <c r="L2443" i="20" a="1"/>
  <c r="L2443" i="20"/>
  <c r="L2444" i="20" a="1"/>
  <c r="L2444" i="20" s="1"/>
  <c r="L2445" i="20" a="1"/>
  <c r="L2445" i="20" s="1"/>
  <c r="L2446" i="20" a="1"/>
  <c r="L2446" i="20" s="1"/>
  <c r="L2447" i="20" a="1"/>
  <c r="L2447" i="20" s="1"/>
  <c r="L2448" i="20" a="1"/>
  <c r="L2448" i="20" s="1"/>
  <c r="L2449" i="20" a="1"/>
  <c r="L2449" i="20" s="1"/>
  <c r="L2450" i="20" a="1"/>
  <c r="L2450" i="20" s="1"/>
  <c r="L2451" i="20" a="1"/>
  <c r="L2451" i="20" s="1"/>
  <c r="L2452" i="20" a="1"/>
  <c r="L2452" i="20"/>
  <c r="L2453" i="20" a="1"/>
  <c r="L2453" i="20" s="1"/>
  <c r="L2454" i="20" a="1"/>
  <c r="L2454" i="20" s="1"/>
  <c r="L2455" i="20" a="1"/>
  <c r="L2455" i="20" s="1"/>
  <c r="L2456" i="20" a="1"/>
  <c r="L2456" i="20" s="1"/>
  <c r="L2457" i="20" a="1"/>
  <c r="L2457" i="20" s="1"/>
  <c r="L2458" i="20" a="1"/>
  <c r="L2458" i="20" s="1"/>
  <c r="L2459" i="20" a="1"/>
  <c r="L2459" i="20" s="1"/>
  <c r="L2460" i="20" a="1"/>
  <c r="L2460" i="20" s="1"/>
  <c r="L2461" i="20" a="1"/>
  <c r="L2461" i="20" s="1"/>
  <c r="L2462" i="20" a="1"/>
  <c r="L2462" i="20" s="1"/>
  <c r="L2463" i="20" a="1"/>
  <c r="L2463" i="20" s="1"/>
  <c r="L2464" i="20" a="1"/>
  <c r="L2464" i="20"/>
  <c r="L2465" i="20" a="1"/>
  <c r="L2465" i="20" s="1"/>
  <c r="L2466" i="20" a="1"/>
  <c r="L2466" i="20" s="1"/>
  <c r="L2467" i="20" a="1"/>
  <c r="L2467" i="20" s="1"/>
  <c r="L2468" i="20" a="1"/>
  <c r="L2468" i="20" s="1"/>
  <c r="L2469" i="20" a="1"/>
  <c r="L2469" i="20" s="1"/>
  <c r="L2470" i="20" a="1"/>
  <c r="L2470" i="20"/>
  <c r="L2471" i="20" a="1"/>
  <c r="L2471" i="20"/>
  <c r="L2472" i="20" a="1"/>
  <c r="L2472" i="20" s="1"/>
  <c r="L2473" i="20" a="1"/>
  <c r="L2473" i="20" s="1"/>
  <c r="L2474" i="20" a="1"/>
  <c r="L2474" i="20" s="1"/>
  <c r="L2475" i="20" a="1"/>
  <c r="L2475" i="20"/>
  <c r="L2476" i="20" a="1"/>
  <c r="L2476" i="20"/>
  <c r="L2477" i="20" a="1"/>
  <c r="L2477" i="20" s="1"/>
  <c r="L2478" i="20" a="1"/>
  <c r="L2478" i="20"/>
  <c r="L2479" i="20" a="1"/>
  <c r="L2479" i="20" s="1"/>
  <c r="L2480" i="20" a="1"/>
  <c r="L2480" i="20"/>
  <c r="L2481" i="20" a="1"/>
  <c r="L2481" i="20" s="1"/>
  <c r="L2482" i="20" a="1"/>
  <c r="L2482" i="20" s="1"/>
  <c r="L2483" i="20" a="1"/>
  <c r="L2483" i="20" s="1"/>
  <c r="L2484" i="20" a="1"/>
  <c r="L2484" i="20" s="1"/>
  <c r="L2485" i="20" a="1"/>
  <c r="L2485" i="20" s="1"/>
  <c r="L2486" i="20" a="1"/>
  <c r="L2486" i="20" s="1"/>
  <c r="L2487" i="20" a="1"/>
  <c r="L2487" i="20" s="1"/>
  <c r="L2488" i="20" a="1"/>
  <c r="L2488" i="20" s="1"/>
  <c r="L2489" i="20" a="1"/>
  <c r="L2489" i="20" s="1"/>
  <c r="L2490" i="20" a="1"/>
  <c r="L2490" i="20" s="1"/>
  <c r="L2491" i="20" a="1"/>
  <c r="L2491" i="20" s="1"/>
  <c r="L2492" i="20" a="1"/>
  <c r="L2492" i="20" s="1"/>
  <c r="L2493" i="20" a="1"/>
  <c r="L2493" i="20" s="1"/>
  <c r="L2494" i="20" a="1"/>
  <c r="L2494" i="20" s="1"/>
  <c r="L2495" i="20" a="1"/>
  <c r="L2495" i="20" s="1"/>
  <c r="L2496" i="20" a="1"/>
  <c r="L2496" i="20" s="1"/>
  <c r="L2497" i="20" a="1"/>
  <c r="L2497" i="20" s="1"/>
  <c r="L2498" i="20" a="1"/>
  <c r="L2498" i="20" s="1"/>
  <c r="L2499" i="20" a="1"/>
  <c r="L2499" i="20" s="1"/>
  <c r="L2500" i="20" a="1"/>
  <c r="L2500" i="20" s="1"/>
  <c r="L2501" i="20" a="1"/>
  <c r="L2501" i="20" s="1"/>
  <c r="L2502" i="20" a="1"/>
  <c r="L2502" i="20" s="1"/>
  <c r="L2503" i="20" a="1"/>
  <c r="L2503" i="20"/>
  <c r="L2504" i="20" a="1"/>
  <c r="L2504" i="20" s="1"/>
  <c r="L2505" i="20" a="1"/>
  <c r="L2505" i="20" s="1"/>
  <c r="L2506" i="20" a="1"/>
  <c r="L2506" i="20"/>
  <c r="L2507" i="20" a="1"/>
  <c r="L2507" i="20" s="1"/>
  <c r="L2508" i="20" a="1"/>
  <c r="L2508" i="20"/>
  <c r="L2509" i="20" a="1"/>
  <c r="L2509" i="20" s="1"/>
  <c r="L2510" i="20" a="1"/>
  <c r="L2510" i="20"/>
  <c r="L2511" i="20" a="1"/>
  <c r="L2511" i="20" s="1"/>
  <c r="L2512" i="20" a="1"/>
  <c r="L2512" i="20" s="1"/>
  <c r="L2513" i="20" a="1"/>
  <c r="L2513" i="20" s="1"/>
  <c r="L2514" i="20" a="1"/>
  <c r="L2514" i="20" s="1"/>
  <c r="L2515" i="20" a="1"/>
  <c r="L2515" i="20" s="1"/>
  <c r="L2516" i="20" a="1"/>
  <c r="L2516" i="20"/>
  <c r="L2517" i="20" a="1"/>
  <c r="L2517" i="20" s="1"/>
  <c r="L2518" i="20" a="1"/>
  <c r="L2518" i="20" s="1"/>
  <c r="L2519" i="20" a="1"/>
  <c r="L2519" i="20" s="1"/>
  <c r="L2520" i="20" a="1"/>
  <c r="L2520" i="20" s="1"/>
  <c r="L2521" i="20" a="1"/>
  <c r="L2521" i="20" s="1"/>
  <c r="L2522" i="20" a="1"/>
  <c r="L2522" i="20" s="1"/>
  <c r="L2523" i="20" a="1"/>
  <c r="L2523" i="20" s="1"/>
  <c r="L2524" i="20" a="1"/>
  <c r="L2524" i="20" s="1"/>
  <c r="L2525" i="20" a="1"/>
  <c r="L2525" i="20" s="1"/>
  <c r="L2526" i="20" a="1"/>
  <c r="L2526" i="20"/>
  <c r="L2527" i="20" a="1"/>
  <c r="L2527" i="20" s="1"/>
  <c r="L2528" i="20" a="1"/>
  <c r="L2528" i="20" s="1"/>
  <c r="L2529" i="20" a="1"/>
  <c r="L2529" i="20" s="1"/>
  <c r="L2530" i="20" a="1"/>
  <c r="L2530" i="20"/>
  <c r="L2531" i="20" a="1"/>
  <c r="L2531" i="20"/>
  <c r="L2532" i="20" a="1"/>
  <c r="L2532" i="20" s="1"/>
  <c r="L2533" i="20" a="1"/>
  <c r="L2533" i="20" s="1"/>
  <c r="L2534" i="20" a="1"/>
  <c r="L2534" i="20" s="1"/>
  <c r="L2535" i="20" a="1"/>
  <c r="L2535" i="20" s="1"/>
  <c r="L2536" i="20" a="1"/>
  <c r="L2536" i="20" s="1"/>
  <c r="L2537" i="20" a="1"/>
  <c r="L2537" i="20" s="1"/>
  <c r="L2538" i="20" a="1"/>
  <c r="L2538" i="20"/>
  <c r="L2539" i="20" a="1"/>
  <c r="L2539" i="20" s="1"/>
  <c r="L2540" i="20" a="1"/>
  <c r="L2540" i="20" s="1"/>
  <c r="L2541" i="20" a="1"/>
  <c r="L2541" i="20" s="1"/>
  <c r="L2542" i="20" a="1"/>
  <c r="L2542" i="20" s="1"/>
  <c r="L2543" i="20" a="1"/>
  <c r="L2543" i="20" s="1"/>
  <c r="L2544" i="20" a="1"/>
  <c r="L2544" i="20" s="1"/>
  <c r="L2545" i="20" a="1"/>
  <c r="L2545" i="20" s="1"/>
  <c r="L2546" i="20" a="1"/>
  <c r="L2546" i="20"/>
  <c r="L2547" i="20" a="1"/>
  <c r="L2547" i="20" s="1"/>
  <c r="L2548" i="20" a="1"/>
  <c r="L2548" i="20"/>
  <c r="L2549" i="20" a="1"/>
  <c r="L2549" i="20" s="1"/>
  <c r="L2550" i="20" a="1"/>
  <c r="L2550" i="20" s="1"/>
  <c r="L2551" i="20" a="1"/>
  <c r="L2551" i="20"/>
  <c r="L2552" i="20" a="1"/>
  <c r="L2552" i="20" s="1"/>
  <c r="L2553" i="20" a="1"/>
  <c r="L2553" i="20" s="1"/>
  <c r="L2554" i="20" a="1"/>
  <c r="L2554" i="20" s="1"/>
  <c r="L2555" i="20" a="1"/>
  <c r="L2555" i="20" s="1"/>
  <c r="L2556" i="20" a="1"/>
  <c r="L2556" i="20"/>
  <c r="L2557" i="20" a="1"/>
  <c r="L2557" i="20" s="1"/>
  <c r="L2558" i="20" a="1"/>
  <c r="L2558" i="20"/>
  <c r="L2559" i="20" a="1"/>
  <c r="L2559" i="20" s="1"/>
  <c r="L2560" i="20" a="1"/>
  <c r="L2560" i="20" s="1"/>
  <c r="L2561" i="20" a="1"/>
  <c r="L2561" i="20" s="1"/>
  <c r="L2562" i="20" a="1"/>
  <c r="L2562" i="20"/>
  <c r="L2563" i="20" a="1"/>
  <c r="L2563" i="20"/>
  <c r="L2564" i="20" a="1"/>
  <c r="L2564" i="20" s="1"/>
  <c r="L2565" i="20" a="1"/>
  <c r="L2565" i="20" s="1"/>
  <c r="L2566" i="20" a="1"/>
  <c r="L2566" i="20" s="1"/>
  <c r="L2567" i="20" a="1"/>
  <c r="L2567" i="20"/>
  <c r="L2568" i="20" a="1"/>
  <c r="L2568" i="20" s="1"/>
  <c r="L2569" i="20" a="1"/>
  <c r="L2569" i="20" s="1"/>
  <c r="L2570" i="20" a="1"/>
  <c r="L2570" i="20" s="1"/>
  <c r="L2571" i="20" a="1"/>
  <c r="L2571" i="20" s="1"/>
  <c r="L2572" i="20" a="1"/>
  <c r="L2572" i="20"/>
  <c r="L2573" i="20" a="1"/>
  <c r="L2573" i="20" s="1"/>
  <c r="L2574" i="20" a="1"/>
  <c r="L2574" i="20" s="1"/>
  <c r="L2575" i="20" a="1"/>
  <c r="L2575" i="20" s="1"/>
  <c r="L2576" i="20" a="1"/>
  <c r="L2576" i="20" s="1"/>
  <c r="L2577" i="20" a="1"/>
  <c r="L2577" i="20" s="1"/>
  <c r="L2578" i="20" a="1"/>
  <c r="L2578" i="20"/>
  <c r="L2579" i="20" a="1"/>
  <c r="L2579" i="20" s="1"/>
  <c r="L2580" i="20" a="1"/>
  <c r="L2580" i="20" s="1"/>
  <c r="L2581" i="20" a="1"/>
  <c r="L2581" i="20" s="1"/>
  <c r="L2582" i="20" a="1"/>
  <c r="L2582" i="20"/>
  <c r="L2583" i="20" a="1"/>
  <c r="L2583" i="20" s="1"/>
  <c r="L2584" i="20" a="1"/>
  <c r="L2584" i="20" s="1"/>
  <c r="L2585" i="20" a="1"/>
  <c r="L2585" i="20" s="1"/>
  <c r="L2586" i="20" a="1"/>
  <c r="L2586" i="20"/>
  <c r="L2587" i="20" a="1"/>
  <c r="L2587" i="20" s="1"/>
  <c r="L2588" i="20" a="1"/>
  <c r="L2588" i="20"/>
  <c r="L2589" i="20" a="1"/>
  <c r="L2589" i="20" s="1"/>
  <c r="L2590" i="20" a="1"/>
  <c r="L2590" i="20" s="1"/>
  <c r="L2591" i="20" a="1"/>
  <c r="L2591" i="20" s="1"/>
  <c r="L2592" i="20" a="1"/>
  <c r="L2592" i="20" s="1"/>
  <c r="L2593" i="20" a="1"/>
  <c r="L2593" i="20" s="1"/>
  <c r="L2594" i="20" a="1"/>
  <c r="L2594" i="20"/>
  <c r="L2595" i="20" a="1"/>
  <c r="L2595" i="20"/>
  <c r="L2596" i="20" a="1"/>
  <c r="L2596" i="20" s="1"/>
  <c r="L2597" i="20" a="1"/>
  <c r="L2597" i="20" s="1"/>
  <c r="L2598" i="20" a="1"/>
  <c r="L2598" i="20" s="1"/>
  <c r="L2599" i="20" a="1"/>
  <c r="L2599" i="20" s="1"/>
  <c r="L2600" i="20" a="1"/>
  <c r="L2600" i="20" s="1"/>
  <c r="L2601" i="20" a="1"/>
  <c r="L2601" i="20" s="1"/>
  <c r="L2602" i="20" a="1"/>
  <c r="L2602" i="20"/>
  <c r="L2603" i="20" a="1"/>
  <c r="L2603" i="20"/>
  <c r="L2604" i="20" a="1"/>
  <c r="L2604" i="20" s="1"/>
  <c r="L2605" i="20" a="1"/>
  <c r="L2605" i="20" s="1"/>
  <c r="L2606" i="20" a="1"/>
  <c r="L2606" i="20"/>
  <c r="L2607" i="20" a="1"/>
  <c r="L2607" i="20" s="1"/>
  <c r="L2608" i="20" a="1"/>
  <c r="L2608" i="20" s="1"/>
  <c r="L2609" i="20" a="1"/>
  <c r="L2609" i="20" s="1"/>
  <c r="L2610" i="20" a="1"/>
  <c r="L2610" i="20" s="1"/>
  <c r="L2611" i="20" a="1"/>
  <c r="L2611" i="20"/>
  <c r="L2612" i="20" a="1"/>
  <c r="L2612" i="20"/>
  <c r="L2613" i="20" a="1"/>
  <c r="L2613" i="20" s="1"/>
  <c r="L2614" i="20" a="1"/>
  <c r="L2614" i="20" s="1"/>
  <c r="L2615" i="20" a="1"/>
  <c r="L2615" i="20" s="1"/>
  <c r="L2616" i="20" a="1"/>
  <c r="L2616" i="20" s="1"/>
  <c r="L2617" i="20" a="1"/>
  <c r="L2617" i="20" s="1"/>
  <c r="L2618" i="20" a="1"/>
  <c r="L2618" i="20" s="1"/>
  <c r="L2619" i="20" a="1"/>
  <c r="L2619" i="20" s="1"/>
  <c r="L2620" i="20" a="1"/>
  <c r="L2620" i="20"/>
  <c r="L2621" i="20" a="1"/>
  <c r="L2621" i="20" s="1"/>
  <c r="L2622" i="20" a="1"/>
  <c r="L2622" i="20" s="1"/>
  <c r="L2623" i="20" a="1"/>
  <c r="L2623" i="20" s="1"/>
  <c r="L2624" i="20" a="1"/>
  <c r="L2624" i="20" s="1"/>
  <c r="L2625" i="20" a="1"/>
  <c r="L2625" i="20" s="1"/>
  <c r="L2626" i="20" a="1"/>
  <c r="L2626" i="20" s="1"/>
  <c r="L2627" i="20" a="1"/>
  <c r="L2627" i="20" s="1"/>
  <c r="L2628" i="20" a="1"/>
  <c r="L2628" i="20" s="1"/>
  <c r="L2629" i="20" a="1"/>
  <c r="L2629" i="20" s="1"/>
  <c r="L2630" i="20" a="1"/>
  <c r="L2630" i="20" s="1"/>
  <c r="L2631" i="20" a="1"/>
  <c r="L2631" i="20" s="1"/>
  <c r="L2632" i="20" a="1"/>
  <c r="L2632" i="20"/>
  <c r="L2633" i="20" a="1"/>
  <c r="L2633" i="20" s="1"/>
  <c r="L2634" i="20" a="1"/>
  <c r="L2634" i="20" s="1"/>
  <c r="L2635" i="20" a="1"/>
  <c r="L2635" i="20"/>
  <c r="L2636" i="20" a="1"/>
  <c r="L2636" i="20" s="1"/>
  <c r="L2637" i="20" a="1"/>
  <c r="L2637" i="20" s="1"/>
  <c r="L2638" i="20" a="1"/>
  <c r="L2638" i="20"/>
  <c r="L2639" i="20" a="1"/>
  <c r="L2639" i="20" s="1"/>
  <c r="L2640" i="20" a="1"/>
  <c r="L2640" i="20"/>
  <c r="L2641" i="20" a="1"/>
  <c r="L2641" i="20" s="1"/>
  <c r="L2642" i="20" a="1"/>
  <c r="L2642" i="20" s="1"/>
  <c r="L2643" i="20" a="1"/>
  <c r="L2643" i="20" s="1"/>
  <c r="L2644" i="20" a="1"/>
  <c r="L2644" i="20" s="1"/>
  <c r="L2645" i="20" a="1"/>
  <c r="L2645" i="20" s="1"/>
  <c r="L2646" i="20" a="1"/>
  <c r="L2646" i="20"/>
  <c r="L2647" i="20" a="1"/>
  <c r="L2647" i="20"/>
  <c r="L2648" i="20" a="1"/>
  <c r="L2648" i="20" s="1"/>
  <c r="L2649" i="20" a="1"/>
  <c r="L2649" i="20" s="1"/>
  <c r="L2650" i="20" a="1"/>
  <c r="L2650" i="20" s="1"/>
  <c r="L2651" i="20" a="1"/>
  <c r="L2651" i="20" s="1"/>
  <c r="M2" i="20" a="1"/>
  <c r="M2" i="20" s="1"/>
  <c r="N2" i="20" s="1"/>
  <c r="M3" i="20" a="1"/>
  <c r="M3" i="20" s="1"/>
  <c r="M4" i="20" a="1"/>
  <c r="M4" i="20"/>
  <c r="M5" i="20" a="1"/>
  <c r="M5" i="20"/>
  <c r="M6" i="20" a="1"/>
  <c r="M6" i="20"/>
  <c r="N6" i="20" s="1"/>
  <c r="M7" i="20" a="1"/>
  <c r="M7" i="20" s="1"/>
  <c r="M8" i="20" a="1"/>
  <c r="M8" i="20" s="1"/>
  <c r="M9" i="20" a="1"/>
  <c r="M9" i="20" s="1"/>
  <c r="N9" i="20" s="1"/>
  <c r="M10" i="20" a="1"/>
  <c r="M10" i="20" s="1"/>
  <c r="N10" i="20" s="1"/>
  <c r="M11" i="20" a="1"/>
  <c r="M11" i="20" s="1"/>
  <c r="M12" i="20" a="1"/>
  <c r="M12" i="20" s="1"/>
  <c r="M13" i="20" a="1"/>
  <c r="M13" i="20"/>
  <c r="M14" i="20" a="1"/>
  <c r="M14" i="20" s="1"/>
  <c r="M15" i="20" a="1"/>
  <c r="M15" i="20" s="1"/>
  <c r="M16" i="20" a="1"/>
  <c r="M16" i="20" s="1"/>
  <c r="N16" i="20" s="1"/>
  <c r="M17" i="20" a="1"/>
  <c r="M17" i="20" s="1"/>
  <c r="M18" i="20" a="1"/>
  <c r="M18" i="20"/>
  <c r="N18" i="20" s="1"/>
  <c r="M19" i="20" a="1"/>
  <c r="M19" i="20" s="1"/>
  <c r="N19" i="20" s="1"/>
  <c r="M20" i="20" a="1"/>
  <c r="M20" i="20" s="1"/>
  <c r="M21" i="20" a="1"/>
  <c r="M21" i="20" s="1"/>
  <c r="M22" i="20" a="1"/>
  <c r="M22" i="20" s="1"/>
  <c r="M23" i="20" a="1"/>
  <c r="M23" i="20" s="1"/>
  <c r="N23" i="20" s="1"/>
  <c r="M24" i="20" a="1"/>
  <c r="M24" i="20" s="1"/>
  <c r="N24" i="20" s="1"/>
  <c r="M25" i="20" a="1"/>
  <c r="M25" i="20"/>
  <c r="M26" i="20" a="1"/>
  <c r="M26" i="20" s="1"/>
  <c r="N26" i="20" s="1"/>
  <c r="M27" i="20" a="1"/>
  <c r="M27" i="20" s="1"/>
  <c r="M28" i="20" a="1"/>
  <c r="M28" i="20" s="1"/>
  <c r="N28" i="20" s="1"/>
  <c r="M29" i="20" a="1"/>
  <c r="M29" i="20"/>
  <c r="N29" i="20" s="1"/>
  <c r="M30" i="20" a="1"/>
  <c r="M30" i="20" s="1"/>
  <c r="M31" i="20" a="1"/>
  <c r="M31" i="20" s="1"/>
  <c r="N31" i="20" s="1"/>
  <c r="M32" i="20" a="1"/>
  <c r="M32" i="20" s="1"/>
  <c r="N32" i="20" s="1"/>
  <c r="M33" i="20" a="1"/>
  <c r="M33" i="20" s="1"/>
  <c r="M34" i="20" a="1"/>
  <c r="M34" i="20" s="1"/>
  <c r="N34" i="20" s="1"/>
  <c r="M35" i="20" a="1"/>
  <c r="M35" i="20" s="1"/>
  <c r="M36" i="20" a="1"/>
  <c r="M36" i="20" s="1"/>
  <c r="N36" i="20" s="1"/>
  <c r="M37" i="20" a="1"/>
  <c r="M37" i="20" s="1"/>
  <c r="N37" i="20" s="1"/>
  <c r="M38" i="20" a="1"/>
  <c r="M38" i="20"/>
  <c r="N38" i="20" s="1"/>
  <c r="M39" i="20" a="1"/>
  <c r="M39" i="20" s="1"/>
  <c r="M40" i="20" a="1"/>
  <c r="M40" i="20"/>
  <c r="N40" i="20" s="1"/>
  <c r="M41" i="20" a="1"/>
  <c r="M41" i="20"/>
  <c r="N41" i="20" s="1"/>
  <c r="M42" i="20" a="1"/>
  <c r="M42" i="20" s="1"/>
  <c r="N42" i="20" s="1"/>
  <c r="M43" i="20" a="1"/>
  <c r="M43" i="20" s="1"/>
  <c r="M44" i="20" a="1"/>
  <c r="M44" i="20" s="1"/>
  <c r="N44" i="20" s="1"/>
  <c r="M45" i="20" a="1"/>
  <c r="M45" i="20" s="1"/>
  <c r="M46" i="20" a="1"/>
  <c r="M46" i="20" s="1"/>
  <c r="N46" i="20" s="1"/>
  <c r="M47" i="20" a="1"/>
  <c r="M47" i="20" s="1"/>
  <c r="M48" i="20" a="1"/>
  <c r="M48" i="20" s="1"/>
  <c r="M49" i="20" a="1"/>
  <c r="M49" i="20"/>
  <c r="N49" i="20" s="1"/>
  <c r="M50" i="20" a="1"/>
  <c r="M50" i="20"/>
  <c r="N50" i="20" s="1"/>
  <c r="M51" i="20" a="1"/>
  <c r="M51" i="20" s="1"/>
  <c r="M52" i="20" a="1"/>
  <c r="M52" i="20" s="1"/>
  <c r="N52" i="20" s="1"/>
  <c r="M53" i="20" a="1"/>
  <c r="M53" i="20" s="1"/>
  <c r="M54" i="20" a="1"/>
  <c r="M54" i="20"/>
  <c r="N54" i="20" s="1"/>
  <c r="M55" i="20" a="1"/>
  <c r="M55" i="20" s="1"/>
  <c r="N55" i="20" s="1"/>
  <c r="M56" i="20" a="1"/>
  <c r="M56" i="20" s="1"/>
  <c r="M57" i="20" a="1"/>
  <c r="M57" i="20" s="1"/>
  <c r="N57" i="20" s="1"/>
  <c r="M58" i="20" a="1"/>
  <c r="M58" i="20" s="1"/>
  <c r="N58" i="20" s="1"/>
  <c r="M59" i="20" a="1"/>
  <c r="M59" i="20" s="1"/>
  <c r="N59" i="20" s="1"/>
  <c r="M60" i="20" a="1"/>
  <c r="M60" i="20" s="1"/>
  <c r="N60" i="20" s="1"/>
  <c r="M61" i="20" a="1"/>
  <c r="M61" i="20"/>
  <c r="M62" i="20" a="1"/>
  <c r="M62" i="20" s="1"/>
  <c r="N62" i="20" s="1"/>
  <c r="M63" i="20" a="1"/>
  <c r="M63" i="20" s="1"/>
  <c r="N63" i="20" s="1"/>
  <c r="M64" i="20" a="1"/>
  <c r="M64" i="20" s="1"/>
  <c r="N64" i="20" s="1"/>
  <c r="M65" i="20" a="1"/>
  <c r="M65" i="20" s="1"/>
  <c r="N65" i="20" s="1"/>
  <c r="M66" i="20" a="1"/>
  <c r="M66" i="20" s="1"/>
  <c r="N66" i="20" s="1"/>
  <c r="M67" i="20" a="1"/>
  <c r="M67" i="20" s="1"/>
  <c r="M68" i="20" a="1"/>
  <c r="M68" i="20"/>
  <c r="M69" i="20" a="1"/>
  <c r="M69" i="20" s="1"/>
  <c r="N69" i="20" s="1"/>
  <c r="M70" i="20" a="1"/>
  <c r="M70" i="20" s="1"/>
  <c r="M71" i="20" a="1"/>
  <c r="M71" i="20" s="1"/>
  <c r="M72" i="20" a="1"/>
  <c r="M72" i="20"/>
  <c r="N72" i="20" s="1"/>
  <c r="M73" i="20" a="1"/>
  <c r="M73" i="20" s="1"/>
  <c r="N73" i="20" s="1"/>
  <c r="M74" i="20" a="1"/>
  <c r="M74" i="20" s="1"/>
  <c r="N74" i="20" s="1"/>
  <c r="M75" i="20" a="1"/>
  <c r="M75" i="20" s="1"/>
  <c r="M76" i="20" a="1"/>
  <c r="M76" i="20" s="1"/>
  <c r="N76" i="20" s="1"/>
  <c r="M77" i="20" a="1"/>
  <c r="M77" i="20"/>
  <c r="M78" i="20" a="1"/>
  <c r="M78" i="20" s="1"/>
  <c r="M79" i="20" a="1"/>
  <c r="M79" i="20" s="1"/>
  <c r="M80" i="20" a="1"/>
  <c r="M80" i="20" s="1"/>
  <c r="N80" i="20" s="1"/>
  <c r="M81" i="20" a="1"/>
  <c r="M81" i="20"/>
  <c r="M82" i="20" a="1"/>
  <c r="M82" i="20"/>
  <c r="N82" i="20" s="1"/>
  <c r="M83" i="20" a="1"/>
  <c r="M83" i="20" s="1"/>
  <c r="N83" i="20" s="1"/>
  <c r="M84" i="20" a="1"/>
  <c r="M84" i="20"/>
  <c r="M85" i="20" a="1"/>
  <c r="M85" i="20" s="1"/>
  <c r="M86" i="20" a="1"/>
  <c r="M86" i="20" s="1"/>
  <c r="N86" i="20" s="1"/>
  <c r="M87" i="20" a="1"/>
  <c r="M87" i="20" s="1"/>
  <c r="N87" i="20" s="1"/>
  <c r="M88" i="20" a="1"/>
  <c r="M88" i="20" s="1"/>
  <c r="M89" i="20" a="1"/>
  <c r="M89" i="20" s="1"/>
  <c r="N89" i="20" s="1"/>
  <c r="M90" i="20" a="1"/>
  <c r="M90" i="20"/>
  <c r="N90" i="20" s="1"/>
  <c r="M91" i="20" a="1"/>
  <c r="M91" i="20" s="1"/>
  <c r="M92" i="20" a="1"/>
  <c r="M92" i="20" s="1"/>
  <c r="N92" i="20" s="1"/>
  <c r="M93" i="20" a="1"/>
  <c r="M93" i="20"/>
  <c r="M94" i="20" a="1"/>
  <c r="M94" i="20" s="1"/>
  <c r="M95" i="20" a="1"/>
  <c r="M95" i="20" s="1"/>
  <c r="N95" i="20" s="1"/>
  <c r="M96" i="20" a="1"/>
  <c r="M96" i="20"/>
  <c r="M97" i="20" a="1"/>
  <c r="M97" i="20" s="1"/>
  <c r="N97" i="20" s="1"/>
  <c r="M98" i="20" a="1"/>
  <c r="M98" i="20" s="1"/>
  <c r="N98" i="20" s="1"/>
  <c r="M99" i="20" a="1"/>
  <c r="M99" i="20" s="1"/>
  <c r="M100" i="20" a="1"/>
  <c r="M100" i="20" s="1"/>
  <c r="N100" i="20" s="1"/>
  <c r="M101" i="20" a="1"/>
  <c r="M101" i="20" s="1"/>
  <c r="N101" i="20" s="1"/>
  <c r="M102" i="20" a="1"/>
  <c r="M102" i="20"/>
  <c r="N102" i="20" s="1"/>
  <c r="M103" i="20" a="1"/>
  <c r="M103" i="20" s="1"/>
  <c r="M104" i="20" a="1"/>
  <c r="M104" i="20" s="1"/>
  <c r="N104" i="20" s="1"/>
  <c r="M105" i="20" a="1"/>
  <c r="M105" i="20" s="1"/>
  <c r="N105" i="20" s="1"/>
  <c r="M106" i="20" a="1"/>
  <c r="M106" i="20" s="1"/>
  <c r="N106" i="20" s="1"/>
  <c r="M107" i="20" a="1"/>
  <c r="M107" i="20" s="1"/>
  <c r="N107" i="20" s="1"/>
  <c r="M108" i="20" a="1"/>
  <c r="M108" i="20" s="1"/>
  <c r="M109" i="20" a="1"/>
  <c r="M109" i="20" s="1"/>
  <c r="N109" i="20" s="1"/>
  <c r="M110" i="20" a="1"/>
  <c r="M110" i="20"/>
  <c r="N110" i="20" s="1"/>
  <c r="M111" i="20" a="1"/>
  <c r="M111" i="20" s="1"/>
  <c r="M112" i="20" a="1"/>
  <c r="M112" i="20"/>
  <c r="N112" i="20" s="1"/>
  <c r="M113" i="20" a="1"/>
  <c r="M113" i="20"/>
  <c r="M114" i="20" a="1"/>
  <c r="M114" i="20" s="1"/>
  <c r="N114" i="20" s="1"/>
  <c r="M115" i="20" a="1"/>
  <c r="M115" i="20" s="1"/>
  <c r="N115" i="20" s="1"/>
  <c r="M116" i="20" a="1"/>
  <c r="M116" i="20" s="1"/>
  <c r="M117" i="20" a="1"/>
  <c r="M117" i="20" s="1"/>
  <c r="M118" i="20" a="1"/>
  <c r="M118" i="20" s="1"/>
  <c r="N118" i="20" s="1"/>
  <c r="M119" i="20" a="1"/>
  <c r="M119" i="20" s="1"/>
  <c r="N119" i="20" s="1"/>
  <c r="M120" i="20" a="1"/>
  <c r="M120" i="20" s="1"/>
  <c r="M121" i="20" a="1"/>
  <c r="M121" i="20"/>
  <c r="N121" i="20" s="1"/>
  <c r="M122" i="20" a="1"/>
  <c r="M122" i="20" s="1"/>
  <c r="N122" i="20" s="1"/>
  <c r="M123" i="20" a="1"/>
  <c r="M123" i="20" s="1"/>
  <c r="N123" i="20" s="1"/>
  <c r="M124" i="20" a="1"/>
  <c r="M124" i="20" s="1"/>
  <c r="N124" i="20" s="1"/>
  <c r="M125" i="20" a="1"/>
  <c r="M125" i="20" s="1"/>
  <c r="N125" i="20" s="1"/>
  <c r="M126" i="20" a="1"/>
  <c r="M126" i="20" s="1"/>
  <c r="N126" i="20" s="1"/>
  <c r="M127" i="20" a="1"/>
  <c r="M127" i="20" s="1"/>
  <c r="N127" i="20" s="1"/>
  <c r="M128" i="20" a="1"/>
  <c r="M128" i="20"/>
  <c r="N128" i="20" s="1"/>
  <c r="M129" i="20" a="1"/>
  <c r="M129" i="20" s="1"/>
  <c r="M130" i="20" a="1"/>
  <c r="M130" i="20" s="1"/>
  <c r="N130" i="20" s="1"/>
  <c r="M131" i="20" a="1"/>
  <c r="M131" i="20" s="1"/>
  <c r="M132" i="20" a="1"/>
  <c r="M132" i="20"/>
  <c r="N132" i="20" s="1"/>
  <c r="M133" i="20" a="1"/>
  <c r="M133" i="20" s="1"/>
  <c r="M134" i="20" a="1"/>
  <c r="M134" i="20" s="1"/>
  <c r="M135" i="20" a="1"/>
  <c r="M135" i="20" s="1"/>
  <c r="M136" i="20" a="1"/>
  <c r="M136" i="20" s="1"/>
  <c r="M137" i="20" a="1"/>
  <c r="M137" i="20" s="1"/>
  <c r="N137" i="20" s="1"/>
  <c r="M138" i="20" a="1"/>
  <c r="M138" i="20" s="1"/>
  <c r="N138" i="20" s="1"/>
  <c r="M139" i="20" a="1"/>
  <c r="M139" i="20" s="1"/>
  <c r="N139" i="20" s="1"/>
  <c r="M140" i="20" a="1"/>
  <c r="M140" i="20" s="1"/>
  <c r="N140" i="20" s="1"/>
  <c r="M141" i="20" a="1"/>
  <c r="M141" i="20" s="1"/>
  <c r="M142" i="20" a="1"/>
  <c r="M142" i="20" s="1"/>
  <c r="N142" i="20" s="1"/>
  <c r="M143" i="20" a="1"/>
  <c r="M143" i="20" s="1"/>
  <c r="M144" i="20" a="1"/>
  <c r="M144" i="20"/>
  <c r="M145" i="20" a="1"/>
  <c r="M145" i="20"/>
  <c r="M146" i="20" a="1"/>
  <c r="M146" i="20" s="1"/>
  <c r="N146" i="20" s="1"/>
  <c r="M147" i="20" a="1"/>
  <c r="M147" i="20" s="1"/>
  <c r="N147" i="20" s="1"/>
  <c r="M148" i="20" a="1"/>
  <c r="M148" i="20"/>
  <c r="M149" i="20" a="1"/>
  <c r="M149" i="20" s="1"/>
  <c r="N149" i="20" s="1"/>
  <c r="M150" i="20" a="1"/>
  <c r="M150" i="20" s="1"/>
  <c r="N150" i="20" s="1"/>
  <c r="M151" i="20" a="1"/>
  <c r="M151" i="20" s="1"/>
  <c r="M152" i="20" a="1"/>
  <c r="M152" i="20" s="1"/>
  <c r="N152" i="20" s="1"/>
  <c r="M153" i="20" a="1"/>
  <c r="M153" i="20" s="1"/>
  <c r="N153" i="20" s="1"/>
  <c r="M154" i="20" a="1"/>
  <c r="M154" i="20"/>
  <c r="N154" i="20" s="1"/>
  <c r="M155" i="20" a="1"/>
  <c r="M155" i="20" s="1"/>
  <c r="M156" i="20" a="1"/>
  <c r="M156" i="20"/>
  <c r="N156" i="20" s="1"/>
  <c r="M157" i="20" a="1"/>
  <c r="M157" i="20"/>
  <c r="N157" i="20" s="1"/>
  <c r="M158" i="20" a="1"/>
  <c r="M158" i="20" s="1"/>
  <c r="N158" i="20" s="1"/>
  <c r="M159" i="20" a="1"/>
  <c r="M159" i="20" s="1"/>
  <c r="M160" i="20" a="1"/>
  <c r="M160" i="20"/>
  <c r="N160" i="20" s="1"/>
  <c r="M161" i="20" a="1"/>
  <c r="M161" i="20" s="1"/>
  <c r="M162" i="20" a="1"/>
  <c r="M162" i="20" s="1"/>
  <c r="N162" i="20" s="1"/>
  <c r="M163" i="20" a="1"/>
  <c r="M163" i="20" s="1"/>
  <c r="M164" i="20" a="1"/>
  <c r="M164" i="20" s="1"/>
  <c r="N164" i="20" s="1"/>
  <c r="M165" i="20" a="1"/>
  <c r="M165" i="20"/>
  <c r="N165" i="20" s="1"/>
  <c r="M166" i="20" a="1"/>
  <c r="M166" i="20"/>
  <c r="M167" i="20" a="1"/>
  <c r="M167" i="20" s="1"/>
  <c r="N167" i="20" s="1"/>
  <c r="M168" i="20" a="1"/>
  <c r="M168" i="20"/>
  <c r="N168" i="20" s="1"/>
  <c r="M169" i="20" a="1"/>
  <c r="M169" i="20" s="1"/>
  <c r="M170" i="20" a="1"/>
  <c r="M170" i="20" s="1"/>
  <c r="N170" i="20" s="1"/>
  <c r="M171" i="20" a="1"/>
  <c r="M171" i="20" s="1"/>
  <c r="M172" i="20" a="1"/>
  <c r="M172" i="20" s="1"/>
  <c r="N172" i="20" s="1"/>
  <c r="M173" i="20" a="1"/>
  <c r="M173" i="20" s="1"/>
  <c r="N173" i="20" s="1"/>
  <c r="M174" i="20" a="1"/>
  <c r="M174" i="20" s="1"/>
  <c r="N174" i="20" s="1"/>
  <c r="M175" i="20" a="1"/>
  <c r="M175" i="20" s="1"/>
  <c r="M176" i="20" a="1"/>
  <c r="M176" i="20" s="1"/>
  <c r="M177" i="20" a="1"/>
  <c r="M177" i="20"/>
  <c r="M178" i="20" a="1"/>
  <c r="M178" i="20" s="1"/>
  <c r="N178" i="20" s="1"/>
  <c r="M179" i="20" a="1"/>
  <c r="M179" i="20" s="1"/>
  <c r="N179" i="20" s="1"/>
  <c r="M180" i="20" a="1"/>
  <c r="M180" i="20"/>
  <c r="N180" i="20" s="1"/>
  <c r="M181" i="20" a="1"/>
  <c r="M181" i="20" s="1"/>
  <c r="M182" i="20" a="1"/>
  <c r="M182" i="20" s="1"/>
  <c r="M183" i="20" a="1"/>
  <c r="M183" i="20" s="1"/>
  <c r="N183" i="20" s="1"/>
  <c r="M184" i="20" a="1"/>
  <c r="M184" i="20" s="1"/>
  <c r="M185" i="20" a="1"/>
  <c r="M185" i="20" s="1"/>
  <c r="N185" i="20" s="1"/>
  <c r="M186" i="20" a="1"/>
  <c r="M186" i="20"/>
  <c r="N186" i="20" s="1"/>
  <c r="M187" i="20" a="1"/>
  <c r="M187" i="20" s="1"/>
  <c r="N187" i="20" s="1"/>
  <c r="M188" i="20" a="1"/>
  <c r="M188" i="20" s="1"/>
  <c r="N188" i="20" s="1"/>
  <c r="M189" i="20" a="1"/>
  <c r="M189" i="20" s="1"/>
  <c r="N189" i="20" s="1"/>
  <c r="M190" i="20" a="1"/>
  <c r="M190" i="20" s="1"/>
  <c r="N190" i="20" s="1"/>
  <c r="M191" i="20" a="1"/>
  <c r="M191" i="20" s="1"/>
  <c r="M192" i="20" a="1"/>
  <c r="M192" i="20" s="1"/>
  <c r="N192" i="20" s="1"/>
  <c r="M193" i="20" a="1"/>
  <c r="M193" i="20" s="1"/>
  <c r="M194" i="20" a="1"/>
  <c r="M194" i="20" s="1"/>
  <c r="N194" i="20" s="1"/>
  <c r="M195" i="20" a="1"/>
  <c r="M195" i="20" s="1"/>
  <c r="M196" i="20" a="1"/>
  <c r="M196" i="20"/>
  <c r="N196" i="20" s="1"/>
  <c r="M197" i="20" a="1"/>
  <c r="M197" i="20"/>
  <c r="M198" i="20" a="1"/>
  <c r="M198" i="20"/>
  <c r="N198" i="20" s="1"/>
  <c r="M199" i="20" a="1"/>
  <c r="M199" i="20" s="1"/>
  <c r="M200" i="20" a="1"/>
  <c r="M200" i="20" s="1"/>
  <c r="N200" i="20" s="1"/>
  <c r="M201" i="20" a="1"/>
  <c r="M201" i="20" s="1"/>
  <c r="N201" i="20" s="1"/>
  <c r="M202" i="20" a="1"/>
  <c r="M202" i="20" s="1"/>
  <c r="N202" i="20" s="1"/>
  <c r="M203" i="20" a="1"/>
  <c r="M203" i="20" s="1"/>
  <c r="M204" i="20" a="1"/>
  <c r="M204" i="20" s="1"/>
  <c r="M205" i="20" a="1"/>
  <c r="M205" i="20" s="1"/>
  <c r="N205" i="20" s="1"/>
  <c r="M206" i="20" a="1"/>
  <c r="M206" i="20" s="1"/>
  <c r="N206" i="20" s="1"/>
  <c r="M207" i="20" a="1"/>
  <c r="M207" i="20" s="1"/>
  <c r="N207" i="20" s="1"/>
  <c r="M208" i="20" a="1"/>
  <c r="M208" i="20" s="1"/>
  <c r="N208" i="20" s="1"/>
  <c r="M209" i="20" a="1"/>
  <c r="M209" i="20" s="1"/>
  <c r="M210" i="20" a="1"/>
  <c r="M210" i="20" s="1"/>
  <c r="N210" i="20" s="1"/>
  <c r="M211" i="20" a="1"/>
  <c r="M211" i="20" s="1"/>
  <c r="N211" i="20" s="1"/>
  <c r="M212" i="20" a="1"/>
  <c r="M212" i="20"/>
  <c r="N212" i="20" s="1"/>
  <c r="M213" i="20" a="1"/>
  <c r="M213" i="20" s="1"/>
  <c r="M214" i="20" a="1"/>
  <c r="M214" i="20" s="1"/>
  <c r="M215" i="20" a="1"/>
  <c r="M215" i="20" s="1"/>
  <c r="M216" i="20" a="1"/>
  <c r="M216" i="20" s="1"/>
  <c r="N216" i="20" s="1"/>
  <c r="M217" i="20" a="1"/>
  <c r="M217" i="20" s="1"/>
  <c r="N217" i="20" s="1"/>
  <c r="M218" i="20" a="1"/>
  <c r="M218" i="20"/>
  <c r="N218" i="20" s="1"/>
  <c r="M219" i="20" a="1"/>
  <c r="M219" i="20" s="1"/>
  <c r="M220" i="20" a="1"/>
  <c r="M220" i="20" s="1"/>
  <c r="N220" i="20" s="1"/>
  <c r="M221" i="20" a="1"/>
  <c r="M221" i="20"/>
  <c r="N221" i="20" s="1"/>
  <c r="M222" i="20" a="1"/>
  <c r="M222" i="20" s="1"/>
  <c r="M223" i="20" a="1"/>
  <c r="M223" i="20" s="1"/>
  <c r="M224" i="20" a="1"/>
  <c r="M224" i="20" s="1"/>
  <c r="N224" i="20" s="1"/>
  <c r="M225" i="20" a="1"/>
  <c r="M225" i="20" s="1"/>
  <c r="M226" i="20" a="1"/>
  <c r="M226" i="20" s="1"/>
  <c r="N226" i="20" s="1"/>
  <c r="M227" i="20" a="1"/>
  <c r="M227" i="20" s="1"/>
  <c r="M228" i="20" a="1"/>
  <c r="M228" i="20"/>
  <c r="M229" i="20" a="1"/>
  <c r="M229" i="20" s="1"/>
  <c r="N229" i="20" s="1"/>
  <c r="M230" i="20" a="1"/>
  <c r="M230" i="20"/>
  <c r="N230" i="20" s="1"/>
  <c r="M231" i="20" a="1"/>
  <c r="M231" i="20" s="1"/>
  <c r="M232" i="20" a="1"/>
  <c r="M232" i="20" s="1"/>
  <c r="N232" i="20" s="1"/>
  <c r="M233" i="20" a="1"/>
  <c r="M233" i="20" s="1"/>
  <c r="N233" i="20" s="1"/>
  <c r="M234" i="20" a="1"/>
  <c r="M234" i="20" s="1"/>
  <c r="N234" i="20" s="1"/>
  <c r="M235" i="20" a="1"/>
  <c r="M235" i="20" s="1"/>
  <c r="M236" i="20" a="1"/>
  <c r="M236" i="20" s="1"/>
  <c r="M237" i="20" a="1"/>
  <c r="M237" i="20"/>
  <c r="N237" i="20" s="1"/>
  <c r="M238" i="20" a="1"/>
  <c r="M238" i="20"/>
  <c r="N238" i="20" s="1"/>
  <c r="M239" i="20" a="1"/>
  <c r="M239" i="20" s="1"/>
  <c r="M240" i="20" a="1"/>
  <c r="M240" i="20" s="1"/>
  <c r="M241" i="20" a="1"/>
  <c r="M241" i="20" s="1"/>
  <c r="M242" i="20" a="1"/>
  <c r="M242" i="20" s="1"/>
  <c r="N242" i="20" s="1"/>
  <c r="M243" i="20" a="1"/>
  <c r="M243" i="20" s="1"/>
  <c r="M244" i="20" a="1"/>
  <c r="M244" i="20"/>
  <c r="N244" i="20" s="1"/>
  <c r="M245" i="20" a="1"/>
  <c r="M245" i="20" s="1"/>
  <c r="M246" i="20" a="1"/>
  <c r="M246" i="20"/>
  <c r="N246" i="20" s="1"/>
  <c r="M247" i="20" a="1"/>
  <c r="M247" i="20" s="1"/>
  <c r="N247" i="20" s="1"/>
  <c r="M248" i="20" a="1"/>
  <c r="M248" i="20" s="1"/>
  <c r="M249" i="20" a="1"/>
  <c r="M249" i="20" s="1"/>
  <c r="M250" i="20" a="1"/>
  <c r="M250" i="20"/>
  <c r="N250" i="20" s="1"/>
  <c r="M251" i="20" a="1"/>
  <c r="M251" i="20" s="1"/>
  <c r="M252" i="20" a="1"/>
  <c r="M252" i="20" s="1"/>
  <c r="N252" i="20" s="1"/>
  <c r="M253" i="20" a="1"/>
  <c r="M253" i="20" s="1"/>
  <c r="N253" i="20" s="1"/>
  <c r="M254" i="20" a="1"/>
  <c r="M254" i="20" s="1"/>
  <c r="M255" i="20" a="1"/>
  <c r="M255" i="20" s="1"/>
  <c r="M256" i="20" a="1"/>
  <c r="M256" i="20"/>
  <c r="N256" i="20" s="1"/>
  <c r="M257" i="20" a="1"/>
  <c r="M257" i="20" s="1"/>
  <c r="M258" i="20" a="1"/>
  <c r="M258" i="20" s="1"/>
  <c r="N258" i="20" s="1"/>
  <c r="M259" i="20" a="1"/>
  <c r="M259" i="20" s="1"/>
  <c r="N259" i="20" s="1"/>
  <c r="M260" i="20" a="1"/>
  <c r="M260" i="20"/>
  <c r="M261" i="20" a="1"/>
  <c r="M261" i="20" s="1"/>
  <c r="N261" i="20" s="1"/>
  <c r="M262" i="20" a="1"/>
  <c r="M262" i="20"/>
  <c r="M263" i="20" a="1"/>
  <c r="M263" i="20" s="1"/>
  <c r="M264" i="20" a="1"/>
  <c r="M264" i="20"/>
  <c r="M265" i="20" a="1"/>
  <c r="M265" i="20"/>
  <c r="N265" i="20" s="1"/>
  <c r="M266" i="20" a="1"/>
  <c r="M266" i="20" s="1"/>
  <c r="N266" i="20" s="1"/>
  <c r="M267" i="20" a="1"/>
  <c r="M267" i="20" s="1"/>
  <c r="M268" i="20" a="1"/>
  <c r="M268" i="20" s="1"/>
  <c r="M269" i="20" a="1"/>
  <c r="M269" i="20"/>
  <c r="N269" i="20" s="1"/>
  <c r="M270" i="20" a="1"/>
  <c r="M270" i="20" s="1"/>
  <c r="M271" i="20" a="1"/>
  <c r="M271" i="20" s="1"/>
  <c r="N271" i="20" s="1"/>
  <c r="M272" i="20" a="1"/>
  <c r="M272" i="20"/>
  <c r="M273" i="20" a="1"/>
  <c r="M273" i="20" s="1"/>
  <c r="M274" i="20" a="1"/>
  <c r="M274" i="20" s="1"/>
  <c r="N274" i="20" s="1"/>
  <c r="M275" i="20" a="1"/>
  <c r="M275" i="20" s="1"/>
  <c r="N275" i="20" s="1"/>
  <c r="M276" i="20" a="1"/>
  <c r="M276" i="20" s="1"/>
  <c r="M277" i="20" a="1"/>
  <c r="M277" i="20" s="1"/>
  <c r="M278" i="20" a="1"/>
  <c r="M278" i="20" s="1"/>
  <c r="M279" i="20" a="1"/>
  <c r="M279" i="20" s="1"/>
  <c r="M280" i="20" a="1"/>
  <c r="M280" i="20" s="1"/>
  <c r="M281" i="20" a="1"/>
  <c r="M281" i="20"/>
  <c r="N281" i="20" s="1"/>
  <c r="M282" i="20" a="1"/>
  <c r="M282" i="20" s="1"/>
  <c r="N282" i="20" s="1"/>
  <c r="M283" i="20" a="1"/>
  <c r="M283" i="20" s="1"/>
  <c r="N283" i="20" s="1"/>
  <c r="M284" i="20" a="1"/>
  <c r="M284" i="20"/>
  <c r="N284" i="20" s="1"/>
  <c r="M285" i="20" a="1"/>
  <c r="M285" i="20"/>
  <c r="M286" i="20" a="1"/>
  <c r="M286" i="20" s="1"/>
  <c r="M287" i="20" a="1"/>
  <c r="M287" i="20" s="1"/>
  <c r="M288" i="20" a="1"/>
  <c r="M288" i="20"/>
  <c r="M289" i="20" a="1"/>
  <c r="M289" i="20" s="1"/>
  <c r="M290" i="20" a="1"/>
  <c r="M290" i="20" s="1"/>
  <c r="N290" i="20" s="1"/>
  <c r="M291" i="20" a="1"/>
  <c r="M291" i="20" s="1"/>
  <c r="M292" i="20" a="1"/>
  <c r="M292" i="20" s="1"/>
  <c r="N292" i="20" s="1"/>
  <c r="M293" i="20" a="1"/>
  <c r="M293" i="20" s="1"/>
  <c r="N293" i="20" s="1"/>
  <c r="M294" i="20" a="1"/>
  <c r="M294" i="20" s="1"/>
  <c r="M295" i="20" a="1"/>
  <c r="M295" i="20" s="1"/>
  <c r="N295" i="20" s="1"/>
  <c r="M296" i="20" a="1"/>
  <c r="M296" i="20"/>
  <c r="N296" i="20" s="1"/>
  <c r="M297" i="20" a="1"/>
  <c r="M297" i="20" s="1"/>
  <c r="M298" i="20" a="1"/>
  <c r="M298" i="20" s="1"/>
  <c r="N298" i="20" s="1"/>
  <c r="M299" i="20" a="1"/>
  <c r="M299" i="20" s="1"/>
  <c r="M300" i="20" a="1"/>
  <c r="M300" i="20" s="1"/>
  <c r="M301" i="20" a="1"/>
  <c r="M301" i="20" s="1"/>
  <c r="M302" i="20" a="1"/>
  <c r="M302" i="20"/>
  <c r="N302" i="20" s="1"/>
  <c r="M303" i="20" a="1"/>
  <c r="M303" i="20" s="1"/>
  <c r="N303" i="20" s="1"/>
  <c r="M304" i="20" a="1"/>
  <c r="M304" i="20" s="1"/>
  <c r="M305" i="20" a="1"/>
  <c r="M305" i="20" s="1"/>
  <c r="M306" i="20" a="1"/>
  <c r="M306" i="20" s="1"/>
  <c r="N306" i="20" s="1"/>
  <c r="M307" i="20" a="1"/>
  <c r="M307" i="20" s="1"/>
  <c r="M308" i="20" a="1"/>
  <c r="M308" i="20"/>
  <c r="M309" i="20" a="1"/>
  <c r="M309" i="20" s="1"/>
  <c r="M310" i="20" a="1"/>
  <c r="M310" i="20" s="1"/>
  <c r="N310" i="20" s="1"/>
  <c r="M311" i="20" a="1"/>
  <c r="M311" i="20" s="1"/>
  <c r="N311" i="20" s="1"/>
  <c r="M312" i="20" a="1"/>
  <c r="M312" i="20" s="1"/>
  <c r="M313" i="20" a="1"/>
  <c r="M313" i="20" s="1"/>
  <c r="N313" i="20" s="1"/>
  <c r="M314" i="20" a="1"/>
  <c r="M314" i="20"/>
  <c r="N314" i="20" s="1"/>
  <c r="M315" i="20" a="1"/>
  <c r="M315" i="20" s="1"/>
  <c r="M316" i="20" a="1"/>
  <c r="M316" i="20"/>
  <c r="N316" i="20" s="1"/>
  <c r="M317" i="20" a="1"/>
  <c r="M317" i="20"/>
  <c r="M318" i="20" a="1"/>
  <c r="M318" i="20" s="1"/>
  <c r="M319" i="20" a="1"/>
  <c r="M319" i="20" s="1"/>
  <c r="M320" i="20" a="1"/>
  <c r="M320" i="20" s="1"/>
  <c r="N320" i="20" s="1"/>
  <c r="M321" i="20" a="1"/>
  <c r="M321" i="20" s="1"/>
  <c r="N321" i="20" s="1"/>
  <c r="M322" i="20" a="1"/>
  <c r="M322" i="20" s="1"/>
  <c r="N322" i="20" s="1"/>
  <c r="M323" i="20" a="1"/>
  <c r="M323" i="20" s="1"/>
  <c r="M324" i="20" a="1"/>
  <c r="M324" i="20" s="1"/>
  <c r="N324" i="20" s="1"/>
  <c r="M325" i="20" a="1"/>
  <c r="M325" i="20" s="1"/>
  <c r="M326" i="20" a="1"/>
  <c r="M326" i="20"/>
  <c r="N326" i="20" s="1"/>
  <c r="M327" i="20" a="1"/>
  <c r="M327" i="20" s="1"/>
  <c r="M328" i="20" a="1"/>
  <c r="M328" i="20"/>
  <c r="M329" i="20" a="1"/>
  <c r="M329" i="20" s="1"/>
  <c r="N329" i="20" s="1"/>
  <c r="M330" i="20" a="1"/>
  <c r="M330" i="20" s="1"/>
  <c r="N330" i="20" s="1"/>
  <c r="M331" i="20" a="1"/>
  <c r="M331" i="20" s="1"/>
  <c r="M332" i="20" a="1"/>
  <c r="M332" i="20" s="1"/>
  <c r="M333" i="20" a="1"/>
  <c r="M333" i="20" s="1"/>
  <c r="M334" i="20" a="1"/>
  <c r="M334" i="20"/>
  <c r="N334" i="20" s="1"/>
  <c r="M335" i="20" a="1"/>
  <c r="M335" i="20" s="1"/>
  <c r="N335" i="20" s="1"/>
  <c r="M336" i="20" a="1"/>
  <c r="M336" i="20"/>
  <c r="M337" i="20" a="1"/>
  <c r="M337" i="20"/>
  <c r="N337" i="20" s="1"/>
  <c r="M338" i="20" a="1"/>
  <c r="M338" i="20" s="1"/>
  <c r="N338" i="20" s="1"/>
  <c r="M339" i="20" a="1"/>
  <c r="M339" i="20" s="1"/>
  <c r="N339" i="20" s="1"/>
  <c r="M340" i="20" a="1"/>
  <c r="M340" i="20" s="1"/>
  <c r="M341" i="20" a="1"/>
  <c r="M341" i="20" s="1"/>
  <c r="M342" i="20" a="1"/>
  <c r="M342" i="20"/>
  <c r="N342" i="20" s="1"/>
  <c r="M343" i="20" a="1"/>
  <c r="M343" i="20" s="1"/>
  <c r="M344" i="20" a="1"/>
  <c r="M344" i="20" s="1"/>
  <c r="N344" i="20" s="1"/>
  <c r="M345" i="20" a="1"/>
  <c r="M345" i="20" s="1"/>
  <c r="N345" i="20" s="1"/>
  <c r="M346" i="20" a="1"/>
  <c r="M346" i="20" s="1"/>
  <c r="N346" i="20" s="1"/>
  <c r="M347" i="20" a="1"/>
  <c r="M347" i="20" s="1"/>
  <c r="M348" i="20" a="1"/>
  <c r="M348" i="20"/>
  <c r="N348" i="20" s="1"/>
  <c r="M349" i="20" a="1"/>
  <c r="M349" i="20"/>
  <c r="M350" i="20" a="1"/>
  <c r="M350" i="20" s="1"/>
  <c r="M351" i="20" a="1"/>
  <c r="M351" i="20" s="1"/>
  <c r="N351" i="20" s="1"/>
  <c r="M352" i="20" a="1"/>
  <c r="M352" i="20"/>
  <c r="M353" i="20" a="1"/>
  <c r="M353" i="20" s="1"/>
  <c r="M354" i="20" a="1"/>
  <c r="M354" i="20" s="1"/>
  <c r="N354" i="20" s="1"/>
  <c r="M355" i="20" a="1"/>
  <c r="M355" i="20" s="1"/>
  <c r="M356" i="20" a="1"/>
  <c r="M356" i="20"/>
  <c r="N356" i="20" s="1"/>
  <c r="M357" i="20" a="1"/>
  <c r="M357" i="20" s="1"/>
  <c r="N357" i="20" s="1"/>
  <c r="M358" i="20" a="1"/>
  <c r="M358" i="20" s="1"/>
  <c r="N358" i="20" s="1"/>
  <c r="M359" i="20" a="1"/>
  <c r="M359" i="20" s="1"/>
  <c r="M360" i="20" a="1"/>
  <c r="M360" i="20"/>
  <c r="M361" i="20" a="1"/>
  <c r="M361" i="20"/>
  <c r="M362" i="20" a="1"/>
  <c r="M362" i="20" s="1"/>
  <c r="N362" i="20" s="1"/>
  <c r="M363" i="20" a="1"/>
  <c r="M363" i="20" s="1"/>
  <c r="M364" i="20" a="1"/>
  <c r="M364" i="20" s="1"/>
  <c r="M365" i="20" a="1"/>
  <c r="M365" i="20"/>
  <c r="N365" i="20" s="1"/>
  <c r="M366" i="20" a="1"/>
  <c r="M366" i="20" s="1"/>
  <c r="N366" i="20" s="1"/>
  <c r="M367" i="20" a="1"/>
  <c r="M367" i="20" s="1"/>
  <c r="M368" i="20" a="1"/>
  <c r="M368" i="20" s="1"/>
  <c r="N368" i="20" s="1"/>
  <c r="M369" i="20" a="1"/>
  <c r="M369" i="20" s="1"/>
  <c r="M370" i="20" a="1"/>
  <c r="M370" i="20" s="1"/>
  <c r="N370" i="20" s="1"/>
  <c r="M371" i="20" a="1"/>
  <c r="M371" i="20" s="1"/>
  <c r="M372" i="20" a="1"/>
  <c r="M372" i="20"/>
  <c r="M373" i="20" a="1"/>
  <c r="M373" i="20" s="1"/>
  <c r="M374" i="20" a="1"/>
  <c r="M374" i="20"/>
  <c r="N374" i="20" s="1"/>
  <c r="M375" i="20" a="1"/>
  <c r="M375" i="20" s="1"/>
  <c r="N375" i="20" s="1"/>
  <c r="M376" i="20" a="1"/>
  <c r="M376" i="20" s="1"/>
  <c r="N376" i="20" s="1"/>
  <c r="M377" i="20" a="1"/>
  <c r="M377" i="20" s="1"/>
  <c r="N377" i="20" s="1"/>
  <c r="M378" i="20" a="1"/>
  <c r="M378" i="20"/>
  <c r="N378" i="20" s="1"/>
  <c r="M379" i="20" a="1"/>
  <c r="M379" i="20" s="1"/>
  <c r="M380" i="20" a="1"/>
  <c r="M380" i="20" s="1"/>
  <c r="N380" i="20" s="1"/>
  <c r="M381" i="20" a="1"/>
  <c r="M381" i="20" s="1"/>
  <c r="M382" i="20" a="1"/>
  <c r="M382" i="20" s="1"/>
  <c r="M383" i="20" a="1"/>
  <c r="M383" i="20" s="1"/>
  <c r="M384" i="20" a="1"/>
  <c r="M384" i="20" s="1"/>
  <c r="N384" i="20" s="1"/>
  <c r="M385" i="20" a="1"/>
  <c r="M385" i="20" s="1"/>
  <c r="N385" i="20" s="1"/>
  <c r="M386" i="20" a="1"/>
  <c r="M386" i="20" s="1"/>
  <c r="N386" i="20" s="1"/>
  <c r="M387" i="20" a="1"/>
  <c r="M387" i="20" s="1"/>
  <c r="M388" i="20" a="1"/>
  <c r="M388" i="20" s="1"/>
  <c r="N388" i="20" s="1"/>
  <c r="M389" i="20" a="1"/>
  <c r="M389" i="20"/>
  <c r="M390" i="20" a="1"/>
  <c r="M390" i="20" s="1"/>
  <c r="N390" i="20" s="1"/>
  <c r="M391" i="20" a="1"/>
  <c r="M391" i="20" s="1"/>
  <c r="M392" i="20" a="1"/>
  <c r="M392" i="20"/>
  <c r="N392" i="20" s="1"/>
  <c r="M393" i="20" a="1"/>
  <c r="M393" i="20" s="1"/>
  <c r="N393" i="20" s="1"/>
  <c r="M394" i="20" a="1"/>
  <c r="M394" i="20" s="1"/>
  <c r="N394" i="20" s="1"/>
  <c r="M395" i="20" a="1"/>
  <c r="M395" i="20" s="1"/>
  <c r="M396" i="20" a="1"/>
  <c r="M396" i="20" s="1"/>
  <c r="M397" i="20" a="1"/>
  <c r="M397" i="20"/>
  <c r="N397" i="20" s="1"/>
  <c r="M398" i="20" a="1"/>
  <c r="M398" i="20" s="1"/>
  <c r="N398" i="20" s="1"/>
  <c r="M399" i="20" a="1"/>
  <c r="M399" i="20" s="1"/>
  <c r="M400" i="20" a="1"/>
  <c r="M400" i="20" s="1"/>
  <c r="N400" i="20" s="1"/>
  <c r="M401" i="20" a="1"/>
  <c r="M401" i="20" s="1"/>
  <c r="M402" i="20" a="1"/>
  <c r="M402" i="20" s="1"/>
  <c r="N402" i="20" s="1"/>
  <c r="M403" i="20" a="1"/>
  <c r="M403" i="20" s="1"/>
  <c r="N403" i="20" s="1"/>
  <c r="M404" i="20" a="1"/>
  <c r="M404" i="20"/>
  <c r="M405" i="20" a="1"/>
  <c r="M405" i="20" s="1"/>
  <c r="M406" i="20" a="1"/>
  <c r="M406" i="20" s="1"/>
  <c r="M407" i="20" a="1"/>
  <c r="M407" i="20" s="1"/>
  <c r="M408" i="20" a="1"/>
  <c r="M408" i="20" s="1"/>
  <c r="N408" i="20" s="1"/>
  <c r="M409" i="20" a="1"/>
  <c r="M409" i="20" s="1"/>
  <c r="N409" i="20" s="1"/>
  <c r="M410" i="20" a="1"/>
  <c r="M410" i="20"/>
  <c r="N410" i="20" s="1"/>
  <c r="M411" i="20" a="1"/>
  <c r="M411" i="20" s="1"/>
  <c r="N411" i="20" s="1"/>
  <c r="M412" i="20" a="1"/>
  <c r="M412" i="20"/>
  <c r="N412" i="20" s="1"/>
  <c r="M413" i="20" a="1"/>
  <c r="M413" i="20"/>
  <c r="M414" i="20" a="1"/>
  <c r="M414" i="20" s="1"/>
  <c r="M415" i="20" a="1"/>
  <c r="M415" i="20" s="1"/>
  <c r="M416" i="20" a="1"/>
  <c r="M416" i="20" s="1"/>
  <c r="M417" i="20" a="1"/>
  <c r="M417" i="20" s="1"/>
  <c r="N417" i="20" s="1"/>
  <c r="M418" i="20" a="1"/>
  <c r="M418" i="20"/>
  <c r="N418" i="20" s="1"/>
  <c r="M419" i="20" a="1"/>
  <c r="M419" i="20" s="1"/>
  <c r="M420" i="20" a="1"/>
  <c r="M420" i="20" s="1"/>
  <c r="N420" i="20" s="1"/>
  <c r="M421" i="20" a="1"/>
  <c r="M421" i="20" s="1"/>
  <c r="N421" i="20" s="1"/>
  <c r="M422" i="20" a="1"/>
  <c r="M422" i="20"/>
  <c r="M423" i="20" a="1"/>
  <c r="M423" i="20" s="1"/>
  <c r="M424" i="20" a="1"/>
  <c r="M424" i="20" s="1"/>
  <c r="M425" i="20" a="1"/>
  <c r="M425" i="20" s="1"/>
  <c r="M426" i="20" a="1"/>
  <c r="M426" i="20" s="1"/>
  <c r="N426" i="20" s="1"/>
  <c r="M427" i="20" a="1"/>
  <c r="M427" i="20" s="1"/>
  <c r="M428" i="20" a="1"/>
  <c r="M428" i="20" s="1"/>
  <c r="M429" i="20" a="1"/>
  <c r="M429" i="20"/>
  <c r="N429" i="20" s="1"/>
  <c r="M430" i="20" a="1"/>
  <c r="M430" i="20"/>
  <c r="N430" i="20" s="1"/>
  <c r="M431" i="20" a="1"/>
  <c r="M431" i="20" s="1"/>
  <c r="M432" i="20" a="1"/>
  <c r="M432" i="20" s="1"/>
  <c r="N432" i="20" s="1"/>
  <c r="M433" i="20" a="1"/>
  <c r="M433" i="20"/>
  <c r="M434" i="20" a="1"/>
  <c r="M434" i="20"/>
  <c r="N434" i="20" s="1"/>
  <c r="M435" i="20" a="1"/>
  <c r="M435" i="20" s="1"/>
  <c r="M436" i="20" a="1"/>
  <c r="M436" i="20" s="1"/>
  <c r="M437" i="20" a="1"/>
  <c r="M437" i="20" s="1"/>
  <c r="M438" i="20" a="1"/>
  <c r="M438" i="20" s="1"/>
  <c r="N438" i="20" s="1"/>
  <c r="M439" i="20" a="1"/>
  <c r="M439" i="20" s="1"/>
  <c r="N439" i="20" s="1"/>
  <c r="M440" i="20" a="1"/>
  <c r="M440" i="20" s="1"/>
  <c r="N440" i="20" s="1"/>
  <c r="M441" i="20" a="1"/>
  <c r="M441" i="20" s="1"/>
  <c r="M442" i="20" a="1"/>
  <c r="M442" i="20" s="1"/>
  <c r="N442" i="20" s="1"/>
  <c r="M443" i="20" a="1"/>
  <c r="M443" i="20" s="1"/>
  <c r="N443" i="20" s="1"/>
  <c r="M444" i="20" a="1"/>
  <c r="M444" i="20"/>
  <c r="M445" i="20" a="1"/>
  <c r="M445" i="20"/>
  <c r="M446" i="20" a="1"/>
  <c r="M446" i="20" s="1"/>
  <c r="M447" i="20" a="1"/>
  <c r="M447" i="20" s="1"/>
  <c r="M448" i="20" a="1"/>
  <c r="M448" i="20"/>
  <c r="N448" i="20" s="1"/>
  <c r="M449" i="20" a="1"/>
  <c r="M449" i="20" s="1"/>
  <c r="M450" i="20" a="1"/>
  <c r="M450" i="20" s="1"/>
  <c r="N450" i="20" s="1"/>
  <c r="M451" i="20" a="1"/>
  <c r="M451" i="20" s="1"/>
  <c r="M452" i="20" a="1"/>
  <c r="M452" i="20" s="1"/>
  <c r="M453" i="20" a="1"/>
  <c r="M453" i="20" s="1"/>
  <c r="N453" i="20" s="1"/>
  <c r="M454" i="20" a="1"/>
  <c r="M454" i="20"/>
  <c r="M455" i="20" a="1"/>
  <c r="M455" i="20" s="1"/>
  <c r="N455" i="20" s="1"/>
  <c r="M456" i="20" a="1"/>
  <c r="M456" i="20"/>
  <c r="M457" i="20" a="1"/>
  <c r="M457" i="20" s="1"/>
  <c r="N457" i="20" s="1"/>
  <c r="M458" i="20" a="1"/>
  <c r="M458" i="20" s="1"/>
  <c r="N458" i="20" s="1"/>
  <c r="M459" i="20" a="1"/>
  <c r="M459" i="20" s="1"/>
  <c r="M460" i="20" a="1"/>
  <c r="M460" i="20" s="1"/>
  <c r="M461" i="20" a="1"/>
  <c r="M461" i="20" s="1"/>
  <c r="N461" i="20" s="1"/>
  <c r="M462" i="20" a="1"/>
  <c r="M462" i="20" s="1"/>
  <c r="M463" i="20" a="1"/>
  <c r="M463" i="20" s="1"/>
  <c r="M464" i="20" a="1"/>
  <c r="M464" i="20"/>
  <c r="M465" i="20" a="1"/>
  <c r="M465" i="20"/>
  <c r="N465" i="20" s="1"/>
  <c r="M466" i="20" a="1"/>
  <c r="M466" i="20" s="1"/>
  <c r="N466" i="20" s="1"/>
  <c r="M467" i="20" a="1"/>
  <c r="M467" i="20" s="1"/>
  <c r="N467" i="20" s="1"/>
  <c r="M468" i="20" a="1"/>
  <c r="M468" i="20"/>
  <c r="M469" i="20" a="1"/>
  <c r="M469" i="20" s="1"/>
  <c r="N469" i="20" s="1"/>
  <c r="M470" i="20" a="1"/>
  <c r="M470" i="20" s="1"/>
  <c r="N470" i="20" s="1"/>
  <c r="M471" i="20" a="1"/>
  <c r="M471" i="20" s="1"/>
  <c r="N471" i="20" s="1"/>
  <c r="M472" i="20" a="1"/>
  <c r="M472" i="20" s="1"/>
  <c r="M473" i="20" a="1"/>
  <c r="M473" i="20" s="1"/>
  <c r="M474" i="20" a="1"/>
  <c r="M474" i="20" s="1"/>
  <c r="N474" i="20" s="1"/>
  <c r="M475" i="20" a="1"/>
  <c r="M475" i="20" s="1"/>
  <c r="N475" i="20" s="1"/>
  <c r="M476" i="20" a="1"/>
  <c r="M476" i="20" s="1"/>
  <c r="N476" i="20" s="1"/>
  <c r="M477" i="20" a="1"/>
  <c r="M477" i="20" s="1"/>
  <c r="M478" i="20" a="1"/>
  <c r="M478" i="20" s="1"/>
  <c r="N478" i="20" s="1"/>
  <c r="M479" i="20" a="1"/>
  <c r="M479" i="20" s="1"/>
  <c r="M480" i="20" a="1"/>
  <c r="M480" i="20"/>
  <c r="N480" i="20" s="1"/>
  <c r="M481" i="20" a="1"/>
  <c r="M481" i="20" s="1"/>
  <c r="M482" i="20" a="1"/>
  <c r="M482" i="20" s="1"/>
  <c r="N482" i="20" s="1"/>
  <c r="M483" i="20" a="1"/>
  <c r="M483" i="20" s="1"/>
  <c r="M484" i="20" a="1"/>
  <c r="M484" i="20"/>
  <c r="M485" i="20" a="1"/>
  <c r="M485" i="20"/>
  <c r="N485" i="20" s="1"/>
  <c r="M486" i="20" a="1"/>
  <c r="M486" i="20"/>
  <c r="M487" i="20" a="1"/>
  <c r="M487" i="20" s="1"/>
  <c r="N487" i="20" s="1"/>
  <c r="M488" i="20" a="1"/>
  <c r="M488" i="20"/>
  <c r="M489" i="20" a="1"/>
  <c r="M489" i="20" s="1"/>
  <c r="M490" i="20" a="1"/>
  <c r="M490" i="20" s="1"/>
  <c r="N490" i="20" s="1"/>
  <c r="M491" i="20" a="1"/>
  <c r="M491" i="20" s="1"/>
  <c r="M492" i="20" a="1"/>
  <c r="M492" i="20" s="1"/>
  <c r="M493" i="20" a="1"/>
  <c r="M493" i="20" s="1"/>
  <c r="N493" i="20" s="1"/>
  <c r="M494" i="20" a="1"/>
  <c r="M494" i="20" s="1"/>
  <c r="N494" i="20" s="1"/>
  <c r="M495" i="20" a="1"/>
  <c r="M495" i="20" s="1"/>
  <c r="M496" i="20" a="1"/>
  <c r="M496" i="20" s="1"/>
  <c r="M497" i="20" a="1"/>
  <c r="M497" i="20" s="1"/>
  <c r="N497" i="20" s="1"/>
  <c r="M498" i="20" a="1"/>
  <c r="M498" i="20" s="1"/>
  <c r="N498" i="20" s="1"/>
  <c r="M499" i="20" a="1"/>
  <c r="M499" i="20" s="1"/>
  <c r="M500" i="20" a="1"/>
  <c r="M500" i="20" s="1"/>
  <c r="M501" i="20" a="1"/>
  <c r="M501" i="20" s="1"/>
  <c r="N501" i="20" s="1"/>
  <c r="M502" i="20" a="1"/>
  <c r="M502" i="20"/>
  <c r="M503" i="20" a="1"/>
  <c r="M503" i="20" s="1"/>
  <c r="N503" i="20" s="1"/>
  <c r="M504" i="20" a="1"/>
  <c r="M504" i="20" s="1"/>
  <c r="M505" i="20" a="1"/>
  <c r="M505" i="20" s="1"/>
  <c r="M506" i="20" a="1"/>
  <c r="M506" i="20"/>
  <c r="N506" i="20" s="1"/>
  <c r="M507" i="20" a="1"/>
  <c r="M507" i="20" s="1"/>
  <c r="M508" i="20" a="1"/>
  <c r="M508" i="20"/>
  <c r="N508" i="20" s="1"/>
  <c r="M509" i="20" a="1"/>
  <c r="M509" i="20" s="1"/>
  <c r="M510" i="20" a="1"/>
  <c r="M510" i="20" s="1"/>
  <c r="M511" i="20" a="1"/>
  <c r="M511" i="20" s="1"/>
  <c r="N511" i="20" s="1"/>
  <c r="M512" i="20" a="1"/>
  <c r="M512" i="20" s="1"/>
  <c r="N512" i="20" s="1"/>
  <c r="M513" i="20" a="1"/>
  <c r="M513" i="20" s="1"/>
  <c r="M514" i="20" a="1"/>
  <c r="M514" i="20" s="1"/>
  <c r="N514" i="20" s="1"/>
  <c r="M515" i="20" a="1"/>
  <c r="M515" i="20" s="1"/>
  <c r="M516" i="20" a="1"/>
  <c r="M516" i="20" s="1"/>
  <c r="N516" i="20" s="1"/>
  <c r="M517" i="20" a="1"/>
  <c r="M517" i="20" s="1"/>
  <c r="M518" i="20" a="1"/>
  <c r="M518" i="20" s="1"/>
  <c r="N518" i="20" s="1"/>
  <c r="M519" i="20" a="1"/>
  <c r="M519" i="20" s="1"/>
  <c r="M520" i="20" a="1"/>
  <c r="M520" i="20" s="1"/>
  <c r="M521" i="20" a="1"/>
  <c r="M521" i="20" s="1"/>
  <c r="N521" i="20" s="1"/>
  <c r="M522" i="20" a="1"/>
  <c r="M522" i="20" s="1"/>
  <c r="N522" i="20" s="1"/>
  <c r="M523" i="20" a="1"/>
  <c r="M523" i="20" s="1"/>
  <c r="M524" i="20" a="1"/>
  <c r="M524" i="20" s="1"/>
  <c r="M525" i="20" a="1"/>
  <c r="M525" i="20"/>
  <c r="M526" i="20" a="1"/>
  <c r="M526" i="20" s="1"/>
  <c r="N526" i="20" s="1"/>
  <c r="M527" i="20" a="1"/>
  <c r="M527" i="20" s="1"/>
  <c r="M528" i="20" a="1"/>
  <c r="M528" i="20" s="1"/>
  <c r="N528" i="20" s="1"/>
  <c r="M529" i="20" a="1"/>
  <c r="M529" i="20"/>
  <c r="M530" i="20" a="1"/>
  <c r="M530" i="20"/>
  <c r="N530" i="20" s="1"/>
  <c r="M531" i="20" a="1"/>
  <c r="M531" i="20" s="1"/>
  <c r="N531" i="20" s="1"/>
  <c r="M532" i="20" a="1"/>
  <c r="M532" i="20"/>
  <c r="M533" i="20" a="1"/>
  <c r="M533" i="20" s="1"/>
  <c r="M534" i="20" a="1"/>
  <c r="M534" i="20" s="1"/>
  <c r="M535" i="20" a="1"/>
  <c r="M535" i="20" s="1"/>
  <c r="N535" i="20" s="1"/>
  <c r="M536" i="20" a="1"/>
  <c r="M536" i="20" s="1"/>
  <c r="M537" i="20" a="1"/>
  <c r="M537" i="20"/>
  <c r="M538" i="20" a="1"/>
  <c r="M538" i="20"/>
  <c r="N538" i="20" s="1"/>
  <c r="M539" i="20" a="1"/>
  <c r="M539" i="20" s="1"/>
  <c r="M540" i="20" a="1"/>
  <c r="M540" i="20"/>
  <c r="N540" i="20" s="1"/>
  <c r="M541" i="20" a="1"/>
  <c r="M541" i="20"/>
  <c r="M542" i="20" a="1"/>
  <c r="M542" i="20" s="1"/>
  <c r="M543" i="20" a="1"/>
  <c r="M543" i="20" s="1"/>
  <c r="N543" i="20" s="1"/>
  <c r="M544" i="20" a="1"/>
  <c r="M544" i="20" s="1"/>
  <c r="N544" i="20" s="1"/>
  <c r="M545" i="20" a="1"/>
  <c r="M545" i="20" s="1"/>
  <c r="N545" i="20" s="1"/>
  <c r="M546" i="20" a="1"/>
  <c r="M546" i="20" s="1"/>
  <c r="N546" i="20" s="1"/>
  <c r="M547" i="20" a="1"/>
  <c r="M547" i="20" s="1"/>
  <c r="M548" i="20" a="1"/>
  <c r="M548" i="20" s="1"/>
  <c r="M549" i="20" a="1"/>
  <c r="M549" i="20" s="1"/>
  <c r="N549" i="20" s="1"/>
  <c r="M550" i="20" a="1"/>
  <c r="M550" i="20" s="1"/>
  <c r="N550" i="20" s="1"/>
  <c r="M551" i="20" a="1"/>
  <c r="M551" i="20" s="1"/>
  <c r="M552" i="20" a="1"/>
  <c r="M552" i="20" s="1"/>
  <c r="M553" i="20" a="1"/>
  <c r="M553" i="20"/>
  <c r="N553" i="20" s="1"/>
  <c r="M554" i="20" a="1"/>
  <c r="M554" i="20" s="1"/>
  <c r="N554" i="20" s="1"/>
  <c r="M555" i="20" a="1"/>
  <c r="M555" i="20" s="1"/>
  <c r="M556" i="20" a="1"/>
  <c r="M556" i="20" s="1"/>
  <c r="N556" i="20" s="1"/>
  <c r="M557" i="20" a="1"/>
  <c r="M557" i="20"/>
  <c r="M558" i="20" a="1"/>
  <c r="M558" i="20" s="1"/>
  <c r="N558" i="20" s="1"/>
  <c r="M559" i="20" a="1"/>
  <c r="M559" i="20" s="1"/>
  <c r="M560" i="20" a="1"/>
  <c r="M560" i="20" s="1"/>
  <c r="M561" i="20" a="1"/>
  <c r="M561" i="20"/>
  <c r="N561" i="20" s="1"/>
  <c r="M562" i="20" a="1"/>
  <c r="M562" i="20" s="1"/>
  <c r="N562" i="20" s="1"/>
  <c r="M563" i="20" a="1"/>
  <c r="M563" i="20" s="1"/>
  <c r="M564" i="20" a="1"/>
  <c r="M564" i="20"/>
  <c r="N564" i="20" s="1"/>
  <c r="M565" i="20" a="1"/>
  <c r="M565" i="20" s="1"/>
  <c r="M566" i="20" a="1"/>
  <c r="M566" i="20"/>
  <c r="N566" i="20" s="1"/>
  <c r="M567" i="20" a="1"/>
  <c r="M567" i="20" s="1"/>
  <c r="N567" i="20" s="1"/>
  <c r="M568" i="20" a="1"/>
  <c r="M568" i="20" s="1"/>
  <c r="M569" i="20" a="1"/>
  <c r="M569" i="20" s="1"/>
  <c r="M570" i="20" a="1"/>
  <c r="M570" i="20"/>
  <c r="N570" i="20" s="1"/>
  <c r="M571" i="20" a="1"/>
  <c r="M571" i="20" s="1"/>
  <c r="N571" i="20" s="1"/>
  <c r="M572" i="20" a="1"/>
  <c r="M572" i="20" s="1"/>
  <c r="N572" i="20" s="1"/>
  <c r="M573" i="20" a="1"/>
  <c r="M573" i="20"/>
  <c r="M574" i="20" a="1"/>
  <c r="M574" i="20" s="1"/>
  <c r="N574" i="20" s="1"/>
  <c r="M575" i="20" a="1"/>
  <c r="M575" i="20" s="1"/>
  <c r="N575" i="20" s="1"/>
  <c r="M576" i="20" a="1"/>
  <c r="M576" i="20"/>
  <c r="N576" i="20" s="1"/>
  <c r="M577" i="20" a="1"/>
  <c r="M577" i="20" s="1"/>
  <c r="N577" i="20" s="1"/>
  <c r="M578" i="20" a="1"/>
  <c r="M578" i="20"/>
  <c r="N578" i="20" s="1"/>
  <c r="M579" i="20" a="1"/>
  <c r="M579" i="20" s="1"/>
  <c r="M580" i="20" a="1"/>
  <c r="M580" i="20"/>
  <c r="M581" i="20" a="1"/>
  <c r="M581" i="20"/>
  <c r="N581" i="20" s="1"/>
  <c r="M582" i="20" a="1"/>
  <c r="M582" i="20" s="1"/>
  <c r="M583" i="20" a="1"/>
  <c r="M583" i="20" s="1"/>
  <c r="M584" i="20" a="1"/>
  <c r="M584" i="20"/>
  <c r="N584" i="20" s="1"/>
  <c r="M585" i="20" a="1"/>
  <c r="M585" i="20" s="1"/>
  <c r="N585" i="20" s="1"/>
  <c r="M586" i="20" a="1"/>
  <c r="M586" i="20" s="1"/>
  <c r="N586" i="20" s="1"/>
  <c r="M587" i="20" a="1"/>
  <c r="M587" i="20" s="1"/>
  <c r="M588" i="20" a="1"/>
  <c r="M588" i="20" s="1"/>
  <c r="N588" i="20" s="1"/>
  <c r="M589" i="20" a="1"/>
  <c r="M589" i="20"/>
  <c r="N589" i="20" s="1"/>
  <c r="M590" i="20" a="1"/>
  <c r="M590" i="20" s="1"/>
  <c r="M591" i="20" a="1"/>
  <c r="M591" i="20" s="1"/>
  <c r="M592" i="20" a="1"/>
  <c r="M592" i="20" s="1"/>
  <c r="M593" i="20" a="1"/>
  <c r="M593" i="20" s="1"/>
  <c r="M594" i="20" a="1"/>
  <c r="M594" i="20" s="1"/>
  <c r="N594" i="20" s="1"/>
  <c r="M595" i="20" a="1"/>
  <c r="M595" i="20" s="1"/>
  <c r="N595" i="20" s="1"/>
  <c r="M596" i="20" a="1"/>
  <c r="M596" i="20"/>
  <c r="N596" i="20" s="1"/>
  <c r="M597" i="20" a="1"/>
  <c r="M597" i="20" s="1"/>
  <c r="M598" i="20" a="1"/>
  <c r="M598" i="20" s="1"/>
  <c r="N598" i="20" s="1"/>
  <c r="M599" i="20" a="1"/>
  <c r="M599" i="20" s="1"/>
  <c r="M600" i="20" a="1"/>
  <c r="M600" i="20" s="1"/>
  <c r="M601" i="20" a="1"/>
  <c r="M601" i="20" s="1"/>
  <c r="M602" i="20" a="1"/>
  <c r="M602" i="20"/>
  <c r="N602" i="20" s="1"/>
  <c r="M603" i="20" a="1"/>
  <c r="M603" i="20" s="1"/>
  <c r="M604" i="20" a="1"/>
  <c r="M604" i="20" s="1"/>
  <c r="N604" i="20" s="1"/>
  <c r="M605" i="20" a="1"/>
  <c r="M605" i="20" s="1"/>
  <c r="M606" i="20" a="1"/>
  <c r="M606" i="20" s="1"/>
  <c r="M607" i="20" a="1"/>
  <c r="M607" i="20" s="1"/>
  <c r="N607" i="20" s="1"/>
  <c r="M608" i="20" a="1"/>
  <c r="M608" i="20" s="1"/>
  <c r="N608" i="20" s="1"/>
  <c r="M609" i="20" a="1"/>
  <c r="M609" i="20" s="1"/>
  <c r="N609" i="20" s="1"/>
  <c r="M610" i="20" a="1"/>
  <c r="M610" i="20"/>
  <c r="N610" i="20" s="1"/>
  <c r="M611" i="20" a="1"/>
  <c r="M611" i="20" s="1"/>
  <c r="M612" i="20" a="1"/>
  <c r="M612" i="20" s="1"/>
  <c r="N612" i="20" s="1"/>
  <c r="M613" i="20" a="1"/>
  <c r="M613" i="20"/>
  <c r="N613" i="20" s="1"/>
  <c r="M614" i="20" a="1"/>
  <c r="M614" i="20" s="1"/>
  <c r="M615" i="20" a="1"/>
  <c r="M615" i="20" s="1"/>
  <c r="M616" i="20" a="1"/>
  <c r="M616" i="20" s="1"/>
  <c r="M617" i="20" a="1"/>
  <c r="M617" i="20" s="1"/>
  <c r="N617" i="20" s="1"/>
  <c r="M618" i="20" a="1"/>
  <c r="M618" i="20" s="1"/>
  <c r="N618" i="20" s="1"/>
  <c r="M619" i="20" a="1"/>
  <c r="M619" i="20" s="1"/>
  <c r="N619" i="20" s="1"/>
  <c r="M620" i="20" a="1"/>
  <c r="M620" i="20" s="1"/>
  <c r="M621" i="20" a="1"/>
  <c r="M621" i="20"/>
  <c r="M622" i="20" a="1"/>
  <c r="M622" i="20" s="1"/>
  <c r="N622" i="20" s="1"/>
  <c r="M623" i="20" a="1"/>
  <c r="M623" i="20" s="1"/>
  <c r="M624" i="20" a="1"/>
  <c r="M624" i="20"/>
  <c r="N624" i="20" s="1"/>
  <c r="M625" i="20" a="1"/>
  <c r="M625" i="20" s="1"/>
  <c r="M626" i="20" a="1"/>
  <c r="M626" i="20" s="1"/>
  <c r="N626" i="20" s="1"/>
  <c r="M627" i="20" a="1"/>
  <c r="M627" i="20" s="1"/>
  <c r="N627" i="20" s="1"/>
  <c r="M628" i="20" a="1"/>
  <c r="M628" i="20" s="1"/>
  <c r="M629" i="20" a="1"/>
  <c r="M629" i="20" s="1"/>
  <c r="M630" i="20" a="1"/>
  <c r="M630" i="20" s="1"/>
  <c r="N630" i="20" s="1"/>
  <c r="M631" i="20" a="1"/>
  <c r="M631" i="20" s="1"/>
  <c r="N631" i="20" s="1"/>
  <c r="M632" i="20" a="1"/>
  <c r="M632" i="20" s="1"/>
  <c r="M633" i="20" a="1"/>
  <c r="M633" i="20"/>
  <c r="N633" i="20" s="1"/>
  <c r="M634" i="20" a="1"/>
  <c r="M634" i="20" s="1"/>
  <c r="N634" i="20" s="1"/>
  <c r="M635" i="20" a="1"/>
  <c r="M635" i="20" s="1"/>
  <c r="N635" i="20" s="1"/>
  <c r="M636" i="20" a="1"/>
  <c r="M636" i="20"/>
  <c r="M637" i="20" a="1"/>
  <c r="M637" i="20"/>
  <c r="N637" i="20" s="1"/>
  <c r="M638" i="20" a="1"/>
  <c r="M638" i="20" s="1"/>
  <c r="N638" i="20" s="1"/>
  <c r="M639" i="20" a="1"/>
  <c r="M639" i="20" s="1"/>
  <c r="M640" i="20" a="1"/>
  <c r="M640" i="20"/>
  <c r="N640" i="20" s="1"/>
  <c r="M641" i="20" a="1"/>
  <c r="M641" i="20" s="1"/>
  <c r="M642" i="20" a="1"/>
  <c r="M642" i="20" s="1"/>
  <c r="N642" i="20" s="1"/>
  <c r="M643" i="20" a="1"/>
  <c r="M643" i="20" s="1"/>
  <c r="M644" i="20" a="1"/>
  <c r="M644" i="20" s="1"/>
  <c r="N644" i="20" s="1"/>
  <c r="M645" i="20" a="1"/>
  <c r="M645" i="20" s="1"/>
  <c r="M646" i="20" a="1"/>
  <c r="M646" i="20" s="1"/>
  <c r="M647" i="20" a="1"/>
  <c r="M647" i="20" s="1"/>
  <c r="M648" i="20" a="1"/>
  <c r="M648" i="20"/>
  <c r="N648" i="20" s="1"/>
  <c r="M649" i="20" a="1"/>
  <c r="M649" i="20" s="1"/>
  <c r="N649" i="20" s="1"/>
  <c r="M650" i="20" a="1"/>
  <c r="M650" i="20" s="1"/>
  <c r="N650" i="20" s="1"/>
  <c r="M651" i="20" a="1"/>
  <c r="M651" i="20" s="1"/>
  <c r="N651" i="20" s="1"/>
  <c r="M652" i="20" a="1"/>
  <c r="M652" i="20" s="1"/>
  <c r="M653" i="20" a="1"/>
  <c r="M653" i="20"/>
  <c r="M654" i="20" a="1"/>
  <c r="M654" i="20"/>
  <c r="N654" i="20" s="1"/>
  <c r="M655" i="20" a="1"/>
  <c r="M655" i="20" s="1"/>
  <c r="M656" i="20" a="1"/>
  <c r="M656" i="20" s="1"/>
  <c r="M657" i="20" a="1"/>
  <c r="M657" i="20" s="1"/>
  <c r="M658" i="20" a="1"/>
  <c r="M658" i="20" s="1"/>
  <c r="N658" i="20" s="1"/>
  <c r="M659" i="20" a="1"/>
  <c r="M659" i="20" s="1"/>
  <c r="N659" i="20" s="1"/>
  <c r="M660" i="20" a="1"/>
  <c r="M660" i="20"/>
  <c r="M661" i="20" a="1"/>
  <c r="M661" i="20" s="1"/>
  <c r="N661" i="20" s="1"/>
  <c r="M662" i="20" a="1"/>
  <c r="M662" i="20" s="1"/>
  <c r="M663" i="20" a="1"/>
  <c r="M663" i="20" s="1"/>
  <c r="N663" i="20" s="1"/>
  <c r="M664" i="20" a="1"/>
  <c r="M664" i="20" s="1"/>
  <c r="M665" i="20" a="1"/>
  <c r="M665" i="20" s="1"/>
  <c r="N665" i="20" s="1"/>
  <c r="M666" i="20" a="1"/>
  <c r="M666" i="20" s="1"/>
  <c r="N666" i="20" s="1"/>
  <c r="M667" i="20" a="1"/>
  <c r="M667" i="20" s="1"/>
  <c r="M668" i="20" a="1"/>
  <c r="M668" i="20" s="1"/>
  <c r="N668" i="20" s="1"/>
  <c r="M669" i="20" a="1"/>
  <c r="M669" i="20" s="1"/>
  <c r="N669" i="20" s="1"/>
  <c r="M670" i="20" a="1"/>
  <c r="M670" i="20" s="1"/>
  <c r="N670" i="20" s="1"/>
  <c r="M671" i="20" a="1"/>
  <c r="M671" i="20" s="1"/>
  <c r="M672" i="20" a="1"/>
  <c r="M672" i="20"/>
  <c r="N672" i="20" s="1"/>
  <c r="M673" i="20" a="1"/>
  <c r="M673" i="20" s="1"/>
  <c r="M674" i="20" a="1"/>
  <c r="M674" i="20"/>
  <c r="N674" i="20" s="1"/>
  <c r="M675" i="20" a="1"/>
  <c r="M675" i="20" s="1"/>
  <c r="M676" i="20" a="1"/>
  <c r="M676" i="20" s="1"/>
  <c r="N676" i="20" s="1"/>
  <c r="M677" i="20" a="1"/>
  <c r="M677" i="20"/>
  <c r="N677" i="20" s="1"/>
  <c r="M678" i="20" a="1"/>
  <c r="M678" i="20" s="1"/>
  <c r="M679" i="20" a="1"/>
  <c r="M679" i="20" s="1"/>
  <c r="N679" i="20" s="1"/>
  <c r="M680" i="20" a="1"/>
  <c r="M680" i="20" s="1"/>
  <c r="N680" i="20" s="1"/>
  <c r="M681" i="20" a="1"/>
  <c r="M681" i="20"/>
  <c r="M682" i="20" a="1"/>
  <c r="M682" i="20" s="1"/>
  <c r="N682" i="20" s="1"/>
  <c r="M683" i="20" a="1"/>
  <c r="M683" i="20" s="1"/>
  <c r="M684" i="20" a="1"/>
  <c r="M684" i="20" s="1"/>
  <c r="M685" i="20" a="1"/>
  <c r="M685" i="20" s="1"/>
  <c r="N685" i="20" s="1"/>
  <c r="M686" i="20" a="1"/>
  <c r="M686" i="20" s="1"/>
  <c r="N686" i="20" s="1"/>
  <c r="M687" i="20" a="1"/>
  <c r="M687" i="20" s="1"/>
  <c r="M688" i="20" a="1"/>
  <c r="M688" i="20" s="1"/>
  <c r="M689" i="20" a="1"/>
  <c r="M689" i="20" s="1"/>
  <c r="M690" i="20" a="1"/>
  <c r="M690" i="20" s="1"/>
  <c r="N690" i="20" s="1"/>
  <c r="M691" i="20" a="1"/>
  <c r="M691" i="20" s="1"/>
  <c r="N691" i="20" s="1"/>
  <c r="M692" i="20" a="1"/>
  <c r="M692" i="20"/>
  <c r="M693" i="20" a="1"/>
  <c r="M693" i="20" s="1"/>
  <c r="M694" i="20" a="1"/>
  <c r="M694" i="20"/>
  <c r="M695" i="20" a="1"/>
  <c r="M695" i="20" s="1"/>
  <c r="N695" i="20" s="1"/>
  <c r="M696" i="20" a="1"/>
  <c r="M696" i="20" s="1"/>
  <c r="M697" i="20" a="1"/>
  <c r="M697" i="20" s="1"/>
  <c r="N697" i="20" s="1"/>
  <c r="M698" i="20" a="1"/>
  <c r="M698" i="20" s="1"/>
  <c r="N698" i="20" s="1"/>
  <c r="M699" i="20" a="1"/>
  <c r="M699" i="20" s="1"/>
  <c r="M700" i="20" a="1"/>
  <c r="M700" i="20" s="1"/>
  <c r="M701" i="20" a="1"/>
  <c r="M701" i="20"/>
  <c r="M702" i="20" a="1"/>
  <c r="M702" i="20" s="1"/>
  <c r="N702" i="20" s="1"/>
  <c r="M703" i="20" a="1"/>
  <c r="M703" i="20" s="1"/>
  <c r="M704" i="20" a="1"/>
  <c r="M704" i="20" s="1"/>
  <c r="N704" i="20" s="1"/>
  <c r="M705" i="20" a="1"/>
  <c r="M705" i="20" s="1"/>
  <c r="M706" i="20" a="1"/>
  <c r="M706" i="20" s="1"/>
  <c r="N706" i="20" s="1"/>
  <c r="M707" i="20" a="1"/>
  <c r="M707" i="20" s="1"/>
  <c r="N707" i="20" s="1"/>
  <c r="M708" i="20" a="1"/>
  <c r="M708" i="20" s="1"/>
  <c r="M709" i="20" a="1"/>
  <c r="M709" i="20" s="1"/>
  <c r="M710" i="20" a="1"/>
  <c r="M710" i="20"/>
  <c r="N710" i="20" s="1"/>
  <c r="M711" i="20" a="1"/>
  <c r="M711" i="20" s="1"/>
  <c r="M712" i="20" a="1"/>
  <c r="M712" i="20" s="1"/>
  <c r="N712" i="20" s="1"/>
  <c r="M713" i="20" a="1"/>
  <c r="M713" i="20"/>
  <c r="N713" i="20" s="1"/>
  <c r="M714" i="20" a="1"/>
  <c r="M714" i="20" s="1"/>
  <c r="N714" i="20" s="1"/>
  <c r="M715" i="20" a="1"/>
  <c r="M715" i="20" s="1"/>
  <c r="M716" i="20" a="1"/>
  <c r="M716" i="20"/>
  <c r="N716" i="20" s="1"/>
  <c r="M717" i="20" a="1"/>
  <c r="M717" i="20" s="1"/>
  <c r="N717" i="20" s="1"/>
  <c r="M718" i="20" a="1"/>
  <c r="M718" i="20" s="1"/>
  <c r="M719" i="20" a="1"/>
  <c r="M719" i="20" s="1"/>
  <c r="N719" i="20" s="1"/>
  <c r="M720" i="20" a="1"/>
  <c r="M720" i="20"/>
  <c r="M721" i="20" a="1"/>
  <c r="M721" i="20" s="1"/>
  <c r="N721" i="20" s="1"/>
  <c r="M722" i="20" a="1"/>
  <c r="M722" i="20" s="1"/>
  <c r="N722" i="20" s="1"/>
  <c r="M723" i="20" a="1"/>
  <c r="M723" i="20" s="1"/>
  <c r="N723" i="20" s="1"/>
  <c r="M724" i="20" a="1"/>
  <c r="M724" i="20" s="1"/>
  <c r="N724" i="20" s="1"/>
  <c r="M725" i="20" a="1"/>
  <c r="M725" i="20"/>
  <c r="M726" i="20" a="1"/>
  <c r="M726" i="20" s="1"/>
  <c r="M727" i="20" a="1"/>
  <c r="M727" i="20" s="1"/>
  <c r="M728" i="20" a="1"/>
  <c r="M728" i="20" s="1"/>
  <c r="M729" i="20" a="1"/>
  <c r="M729" i="20"/>
  <c r="N729" i="20" s="1"/>
  <c r="M730" i="20" a="1"/>
  <c r="M730" i="20"/>
  <c r="N730" i="20" s="1"/>
  <c r="M731" i="20" a="1"/>
  <c r="M731" i="20" s="1"/>
  <c r="N731" i="20" s="1"/>
  <c r="M732" i="20" a="1"/>
  <c r="M732" i="20" s="1"/>
  <c r="N732" i="20" s="1"/>
  <c r="M733" i="20" a="1"/>
  <c r="M733" i="20" s="1"/>
  <c r="N733" i="20" s="1"/>
  <c r="M734" i="20" a="1"/>
  <c r="M734" i="20"/>
  <c r="N734" i="20" s="1"/>
  <c r="M735" i="20" a="1"/>
  <c r="M735" i="20" s="1"/>
  <c r="M736" i="20" a="1"/>
  <c r="M736" i="20"/>
  <c r="N736" i="20" s="1"/>
  <c r="M737" i="20" a="1"/>
  <c r="M737" i="20" s="1"/>
  <c r="M738" i="20" a="1"/>
  <c r="M738" i="20" s="1"/>
  <c r="N738" i="20" s="1"/>
  <c r="M739" i="20" a="1"/>
  <c r="M739" i="20" s="1"/>
  <c r="M740" i="20" a="1"/>
  <c r="M740" i="20" s="1"/>
  <c r="M741" i="20" a="1"/>
  <c r="M741" i="20" s="1"/>
  <c r="N741" i="20" s="1"/>
  <c r="M742" i="20" a="1"/>
  <c r="M742" i="20"/>
  <c r="N742" i="20" s="1"/>
  <c r="M743" i="20" a="1"/>
  <c r="M743" i="20" s="1"/>
  <c r="M744" i="20" a="1"/>
  <c r="M744" i="20"/>
  <c r="N744" i="20" s="1"/>
  <c r="M745" i="20" a="1"/>
  <c r="M745" i="20"/>
  <c r="M746" i="20" a="1"/>
  <c r="M746" i="20" s="1"/>
  <c r="N746" i="20" s="1"/>
  <c r="M747" i="20" a="1"/>
  <c r="M747" i="20" s="1"/>
  <c r="M748" i="20" a="1"/>
  <c r="M748" i="20" s="1"/>
  <c r="N748" i="20" s="1"/>
  <c r="M749" i="20" a="1"/>
  <c r="M749" i="20" s="1"/>
  <c r="N749" i="20" s="1"/>
  <c r="M750" i="20" a="1"/>
  <c r="M750" i="20" s="1"/>
  <c r="N750" i="20" s="1"/>
  <c r="M751" i="20" a="1"/>
  <c r="M751" i="20" s="1"/>
  <c r="M752" i="20" a="1"/>
  <c r="M752" i="20" s="1"/>
  <c r="N752" i="20" s="1"/>
  <c r="M753" i="20" a="1"/>
  <c r="M753" i="20" s="1"/>
  <c r="N753" i="20" s="1"/>
  <c r="M754" i="20" a="1"/>
  <c r="M754" i="20" s="1"/>
  <c r="N754" i="20" s="1"/>
  <c r="M755" i="20" a="1"/>
  <c r="M755" i="20" s="1"/>
  <c r="M756" i="20" a="1"/>
  <c r="M756" i="20"/>
  <c r="M757" i="20" a="1"/>
  <c r="M757" i="20" s="1"/>
  <c r="M758" i="20" a="1"/>
  <c r="M758" i="20"/>
  <c r="N758" i="20" s="1"/>
  <c r="M759" i="20" a="1"/>
  <c r="M759" i="20" s="1"/>
  <c r="N759" i="20" s="1"/>
  <c r="M760" i="20" a="1"/>
  <c r="M760" i="20" s="1"/>
  <c r="M761" i="20" a="1"/>
  <c r="M761" i="20" s="1"/>
  <c r="M762" i="20" a="1"/>
  <c r="M762" i="20"/>
  <c r="N762" i="20" s="1"/>
  <c r="M763" i="20" a="1"/>
  <c r="M763" i="20" s="1"/>
  <c r="M764" i="20" a="1"/>
  <c r="M764" i="20"/>
  <c r="N764" i="20" s="1"/>
  <c r="M765" i="20" a="1"/>
  <c r="M765" i="20"/>
  <c r="M766" i="20" a="1"/>
  <c r="M766" i="20" s="1"/>
  <c r="N766" i="20" s="1"/>
  <c r="M767" i="20" a="1"/>
  <c r="M767" i="20" s="1"/>
  <c r="N767" i="20" s="1"/>
  <c r="M768" i="20" a="1"/>
  <c r="M768" i="20"/>
  <c r="N768" i="20" s="1"/>
  <c r="M769" i="20" a="1"/>
  <c r="M769" i="20" s="1"/>
  <c r="N769" i="20" s="1"/>
  <c r="M770" i="20" a="1"/>
  <c r="M770" i="20" s="1"/>
  <c r="N770" i="20" s="1"/>
  <c r="M771" i="20" a="1"/>
  <c r="M771" i="20" s="1"/>
  <c r="M772" i="20" a="1"/>
  <c r="M772" i="20"/>
  <c r="M773" i="20" a="1"/>
  <c r="M773" i="20"/>
  <c r="N773" i="20" s="1"/>
  <c r="M774" i="20" a="1"/>
  <c r="M774" i="20"/>
  <c r="N774" i="20" s="1"/>
  <c r="M775" i="20" a="1"/>
  <c r="M775" i="20" s="1"/>
  <c r="M776" i="20" a="1"/>
  <c r="M776" i="20" s="1"/>
  <c r="M777" i="20" a="1"/>
  <c r="M777" i="20" s="1"/>
  <c r="N777" i="20" s="1"/>
  <c r="M778" i="20" a="1"/>
  <c r="M778" i="20" s="1"/>
  <c r="N778" i="20" s="1"/>
  <c r="M779" i="20" a="1"/>
  <c r="M779" i="20" s="1"/>
  <c r="M780" i="20" a="1"/>
  <c r="M780" i="20" s="1"/>
  <c r="M781" i="20" a="1"/>
  <c r="M781" i="20"/>
  <c r="N781" i="20" s="1"/>
  <c r="M782" i="20" a="1"/>
  <c r="M782" i="20" s="1"/>
  <c r="M783" i="20" a="1"/>
  <c r="M783" i="20" s="1"/>
  <c r="M784" i="20" a="1"/>
  <c r="M784" i="20" s="1"/>
  <c r="N784" i="20" s="1"/>
  <c r="M785" i="20" a="1"/>
  <c r="M785" i="20" s="1"/>
  <c r="M786" i="20" a="1"/>
  <c r="M786" i="20" s="1"/>
  <c r="N786" i="20" s="1"/>
  <c r="M787" i="20" a="1"/>
  <c r="M787" i="20" s="1"/>
  <c r="N787" i="20" s="1"/>
  <c r="M788" i="20" a="1"/>
  <c r="M788" i="20"/>
  <c r="M789" i="20" a="1"/>
  <c r="M789" i="20" s="1"/>
  <c r="M790" i="20" a="1"/>
  <c r="M790" i="20"/>
  <c r="N790" i="20" s="1"/>
  <c r="M791" i="20" a="1"/>
  <c r="M791" i="20" s="1"/>
  <c r="M792" i="20" a="1"/>
  <c r="M792" i="20" s="1"/>
  <c r="N792" i="20" s="1"/>
  <c r="M793" i="20" a="1"/>
  <c r="M793" i="20"/>
  <c r="N793" i="20" s="1"/>
  <c r="M794" i="20" a="1"/>
  <c r="M794" i="20" s="1"/>
  <c r="N794" i="20" s="1"/>
  <c r="M795" i="20" a="1"/>
  <c r="M795" i="20" s="1"/>
  <c r="M796" i="20" a="1"/>
  <c r="M796" i="20" s="1"/>
  <c r="N796" i="20" s="1"/>
  <c r="M797" i="20" a="1"/>
  <c r="M797" i="20" s="1"/>
  <c r="M798" i="20" a="1"/>
  <c r="M798" i="20" s="1"/>
  <c r="N798" i="20" s="1"/>
  <c r="M799" i="20" a="1"/>
  <c r="M799" i="20" s="1"/>
  <c r="M800" i="20" a="1"/>
  <c r="M800" i="20" s="1"/>
  <c r="M801" i="20" a="1"/>
  <c r="M801" i="20" s="1"/>
  <c r="M802" i="20" a="1"/>
  <c r="M802" i="20" s="1"/>
  <c r="N802" i="20" s="1"/>
  <c r="M803" i="20" a="1"/>
  <c r="M803" i="20" s="1"/>
  <c r="M804" i="20" a="1"/>
  <c r="M804" i="20" s="1"/>
  <c r="N804" i="20" s="1"/>
  <c r="M805" i="20" a="1"/>
  <c r="M805" i="20" s="1"/>
  <c r="N805" i="20" s="1"/>
  <c r="M806" i="20" a="1"/>
  <c r="M806" i="20" s="1"/>
  <c r="N806" i="20" s="1"/>
  <c r="M807" i="20" a="1"/>
  <c r="M807" i="20" s="1"/>
  <c r="M808" i="20" a="1"/>
  <c r="M808" i="20"/>
  <c r="N808" i="20" s="1"/>
  <c r="M809" i="20" a="1"/>
  <c r="M809" i="20" s="1"/>
  <c r="M810" i="20" a="1"/>
  <c r="M810" i="20" s="1"/>
  <c r="N810" i="20" s="1"/>
  <c r="M811" i="20" a="1"/>
  <c r="M811" i="20" s="1"/>
  <c r="M812" i="20" a="1"/>
  <c r="M812" i="20" s="1"/>
  <c r="N812" i="20" s="1"/>
  <c r="M813" i="20" a="1"/>
  <c r="M813" i="20"/>
  <c r="M814" i="20" a="1"/>
  <c r="M814" i="20" s="1"/>
  <c r="N814" i="20" s="1"/>
  <c r="M815" i="20" a="1"/>
  <c r="M815" i="20" s="1"/>
  <c r="M816" i="20" a="1"/>
  <c r="M816" i="20" s="1"/>
  <c r="N816" i="20" s="1"/>
  <c r="M817" i="20" a="1"/>
  <c r="M817" i="20" s="1"/>
  <c r="N817" i="20" s="1"/>
  <c r="M818" i="20" a="1"/>
  <c r="M818" i="20"/>
  <c r="N818" i="20" s="1"/>
  <c r="M819" i="20" a="1"/>
  <c r="M819" i="20" s="1"/>
  <c r="M820" i="20" a="1"/>
  <c r="M820" i="20" s="1"/>
  <c r="M821" i="20" a="1"/>
  <c r="M821" i="20" s="1"/>
  <c r="N821" i="20" s="1"/>
  <c r="M822" i="20" a="1"/>
  <c r="M822" i="20" s="1"/>
  <c r="N822" i="20" s="1"/>
  <c r="M823" i="20" a="1"/>
  <c r="M823" i="20" s="1"/>
  <c r="N823" i="20" s="1"/>
  <c r="M824" i="20" a="1"/>
  <c r="M824" i="20" s="1"/>
  <c r="M825" i="20" a="1"/>
  <c r="M825" i="20" s="1"/>
  <c r="N825" i="20" s="1"/>
  <c r="M826" i="20" a="1"/>
  <c r="M826" i="20" s="1"/>
  <c r="N826" i="20" s="1"/>
  <c r="M827" i="20" a="1"/>
  <c r="M827" i="20" s="1"/>
  <c r="N827" i="20" s="1"/>
  <c r="M828" i="20" a="1"/>
  <c r="M828" i="20" s="1"/>
  <c r="M829" i="20" a="1"/>
  <c r="M829" i="20"/>
  <c r="M830" i="20" a="1"/>
  <c r="M830" i="20"/>
  <c r="M831" i="20" a="1"/>
  <c r="M831" i="20" s="1"/>
  <c r="M832" i="20" a="1"/>
  <c r="M832" i="20" s="1"/>
  <c r="N832" i="20" s="1"/>
  <c r="M833" i="20" a="1"/>
  <c r="M833" i="20" s="1"/>
  <c r="M834" i="20" a="1"/>
  <c r="M834" i="20" s="1"/>
  <c r="N834" i="20" s="1"/>
  <c r="M835" i="20" a="1"/>
  <c r="M835" i="20" s="1"/>
  <c r="M836" i="20" a="1"/>
  <c r="M836" i="20" s="1"/>
  <c r="N836" i="20" s="1"/>
  <c r="M837" i="20" a="1"/>
  <c r="M837" i="20" s="1"/>
  <c r="N837" i="20" s="1"/>
  <c r="M838" i="20" a="1"/>
  <c r="M838" i="20" s="1"/>
  <c r="N838" i="20" s="1"/>
  <c r="M839" i="20" a="1"/>
  <c r="M839" i="20" s="1"/>
  <c r="M840" i="20" a="1"/>
  <c r="M840" i="20" s="1"/>
  <c r="M841" i="20" a="1"/>
  <c r="M841" i="20"/>
  <c r="N841" i="20" s="1"/>
  <c r="M842" i="20" a="1"/>
  <c r="M842" i="20" s="1"/>
  <c r="N842" i="20" s="1"/>
  <c r="M843" i="20" a="1"/>
  <c r="M843" i="20" s="1"/>
  <c r="N843" i="20" s="1"/>
  <c r="M844" i="20" a="1"/>
  <c r="M844" i="20" s="1"/>
  <c r="M845" i="20" a="1"/>
  <c r="M845" i="20" s="1"/>
  <c r="M846" i="20" a="1"/>
  <c r="M846" i="20" s="1"/>
  <c r="N846" i="20" s="1"/>
  <c r="M847" i="20" a="1"/>
  <c r="M847" i="20" s="1"/>
  <c r="M848" i="20" a="1"/>
  <c r="M848" i="20" s="1"/>
  <c r="M849" i="20" a="1"/>
  <c r="M849" i="20" s="1"/>
  <c r="N849" i="20" s="1"/>
  <c r="M850" i="20" a="1"/>
  <c r="M850" i="20"/>
  <c r="N850" i="20" s="1"/>
  <c r="M851" i="20" a="1"/>
  <c r="M851" i="20" s="1"/>
  <c r="N851" i="20" s="1"/>
  <c r="M852" i="20" a="1"/>
  <c r="M852" i="20" s="1"/>
  <c r="M853" i="20" a="1"/>
  <c r="M853" i="20" s="1"/>
  <c r="N853" i="20" s="1"/>
  <c r="M854" i="20" a="1"/>
  <c r="M854" i="20"/>
  <c r="N854" i="20" s="1"/>
  <c r="M855" i="20" a="1"/>
  <c r="M855" i="20" s="1"/>
  <c r="M856" i="20" a="1"/>
  <c r="M856" i="20" s="1"/>
  <c r="N856" i="20" s="1"/>
  <c r="M857" i="20" a="1"/>
  <c r="M857" i="20" s="1"/>
  <c r="N857" i="20" s="1"/>
  <c r="M858" i="20" a="1"/>
  <c r="M858" i="20"/>
  <c r="N858" i="20" s="1"/>
  <c r="M859" i="20" a="1"/>
  <c r="M859" i="20" s="1"/>
  <c r="M860" i="20" a="1"/>
  <c r="M860" i="20"/>
  <c r="N860" i="20" s="1"/>
  <c r="M861" i="20" a="1"/>
  <c r="M861" i="20" s="1"/>
  <c r="N861" i="20" s="1"/>
  <c r="M862" i="20" a="1"/>
  <c r="M862" i="20" s="1"/>
  <c r="M863" i="20" a="1"/>
  <c r="M863" i="20" s="1"/>
  <c r="N863" i="20" s="1"/>
  <c r="M864" i="20" a="1"/>
  <c r="M864" i="20" s="1"/>
  <c r="N864" i="20" s="1"/>
  <c r="M865" i="20" a="1"/>
  <c r="M865" i="20" s="1"/>
  <c r="M866" i="20" a="1"/>
  <c r="M866" i="20" s="1"/>
  <c r="N866" i="20" s="1"/>
  <c r="M867" i="20" a="1"/>
  <c r="M867" i="20" s="1"/>
  <c r="N867" i="20" s="1"/>
  <c r="M868" i="20" a="1"/>
  <c r="M868" i="20" s="1"/>
  <c r="N868" i="20" s="1"/>
  <c r="M869" i="20" a="1"/>
  <c r="M869" i="20" s="1"/>
  <c r="N869" i="20" s="1"/>
  <c r="M870" i="20" a="1"/>
  <c r="M870" i="20"/>
  <c r="M871" i="20" a="1"/>
  <c r="M871" i="20" s="1"/>
  <c r="M872" i="20" a="1"/>
  <c r="M872" i="20" s="1"/>
  <c r="M873" i="20" a="1"/>
  <c r="M873" i="20"/>
  <c r="N873" i="20" s="1"/>
  <c r="M874" i="20" a="1"/>
  <c r="M874" i="20" s="1"/>
  <c r="N874" i="20" s="1"/>
  <c r="M875" i="20" a="1"/>
  <c r="M875" i="20" s="1"/>
  <c r="M876" i="20" a="1"/>
  <c r="M876" i="20"/>
  <c r="N876" i="20" s="1"/>
  <c r="M877" i="20" a="1"/>
  <c r="M877" i="20" s="1"/>
  <c r="N877" i="20" s="1"/>
  <c r="M878" i="20" a="1"/>
  <c r="M878" i="20" s="1"/>
  <c r="N878" i="20" s="1"/>
  <c r="M879" i="20" a="1"/>
  <c r="M879" i="20" s="1"/>
  <c r="M880" i="20" a="1"/>
  <c r="M880" i="20" s="1"/>
  <c r="N880" i="20" s="1"/>
  <c r="M881" i="20" a="1"/>
  <c r="M881" i="20"/>
  <c r="M882" i="20" a="1"/>
  <c r="M882" i="20"/>
  <c r="N882" i="20" s="1"/>
  <c r="M883" i="20" a="1"/>
  <c r="M883" i="20" s="1"/>
  <c r="M884" i="20" a="1"/>
  <c r="M884" i="20" s="1"/>
  <c r="N884" i="20" s="1"/>
  <c r="M885" i="20" a="1"/>
  <c r="M885" i="20" s="1"/>
  <c r="M886" i="20" a="1"/>
  <c r="M886" i="20" s="1"/>
  <c r="M887" i="20" a="1"/>
  <c r="M887" i="20" s="1"/>
  <c r="N887" i="20" s="1"/>
  <c r="M888" i="20" a="1"/>
  <c r="M888" i="20" s="1"/>
  <c r="N888" i="20" s="1"/>
  <c r="M889" i="20" a="1"/>
  <c r="M889" i="20" s="1"/>
  <c r="M890" i="20" a="1"/>
  <c r="M890" i="20" s="1"/>
  <c r="N890" i="20" s="1"/>
  <c r="M891" i="20" a="1"/>
  <c r="M891" i="20" s="1"/>
  <c r="M892" i="20" a="1"/>
  <c r="M892" i="20"/>
  <c r="M893" i="20" a="1"/>
  <c r="M893" i="20"/>
  <c r="M894" i="20" a="1"/>
  <c r="M894" i="20" s="1"/>
  <c r="N894" i="20" s="1"/>
  <c r="M895" i="20" a="1"/>
  <c r="M895" i="20" s="1"/>
  <c r="M896" i="20" a="1"/>
  <c r="M896" i="20" s="1"/>
  <c r="N896" i="20" s="1"/>
  <c r="M897" i="20" a="1"/>
  <c r="M897" i="20" s="1"/>
  <c r="M898" i="20" a="1"/>
  <c r="M898" i="20" s="1"/>
  <c r="N898" i="20" s="1"/>
  <c r="M899" i="20" a="1"/>
  <c r="M899" i="20" s="1"/>
  <c r="M900" i="20" a="1"/>
  <c r="M900" i="20" s="1"/>
  <c r="N900" i="20" s="1"/>
  <c r="M901" i="20" a="1"/>
  <c r="M901" i="20" s="1"/>
  <c r="M902" i="20" a="1"/>
  <c r="M902" i="20" s="1"/>
  <c r="M903" i="20" a="1"/>
  <c r="M903" i="20" s="1"/>
  <c r="M904" i="20" a="1"/>
  <c r="M904" i="20" s="1"/>
  <c r="N904" i="20" s="1"/>
  <c r="M905" i="20" a="1"/>
  <c r="M905" i="20" s="1"/>
  <c r="N905" i="20" s="1"/>
  <c r="M906" i="20" a="1"/>
  <c r="M906" i="20" s="1"/>
  <c r="N906" i="20" s="1"/>
  <c r="M907" i="20" a="1"/>
  <c r="M907" i="20" s="1"/>
  <c r="M908" i="20" a="1"/>
  <c r="M908" i="20" s="1"/>
  <c r="M909" i="20" a="1"/>
  <c r="M909" i="20" s="1"/>
  <c r="N909" i="20" s="1"/>
  <c r="M910" i="20" a="1"/>
  <c r="M910" i="20" s="1"/>
  <c r="N910" i="20" s="1"/>
  <c r="M911" i="20" a="1"/>
  <c r="M911" i="20" s="1"/>
  <c r="M912" i="20" a="1"/>
  <c r="M912" i="20"/>
  <c r="M913" i="20" a="1"/>
  <c r="M913" i="20"/>
  <c r="M914" i="20" a="1"/>
  <c r="M914" i="20"/>
  <c r="N914" i="20" s="1"/>
  <c r="M915" i="20" a="1"/>
  <c r="M915" i="20" s="1"/>
  <c r="N915" i="20" s="1"/>
  <c r="M916" i="20" a="1"/>
  <c r="M916" i="20" s="1"/>
  <c r="M917" i="20" a="1"/>
  <c r="M917" i="20" s="1"/>
  <c r="M918" i="20" a="1"/>
  <c r="M918" i="20" s="1"/>
  <c r="M919" i="20" a="1"/>
  <c r="M919" i="20" s="1"/>
  <c r="N919" i="20" s="1"/>
  <c r="M920" i="20" a="1"/>
  <c r="M920" i="20" s="1"/>
  <c r="N920" i="20" s="1"/>
  <c r="M921" i="20" a="1"/>
  <c r="M921" i="20" s="1"/>
  <c r="N921" i="20" s="1"/>
  <c r="M922" i="20" a="1"/>
  <c r="M922" i="20" s="1"/>
  <c r="N922" i="20" s="1"/>
  <c r="M923" i="20" a="1"/>
  <c r="M923" i="20" s="1"/>
  <c r="N923" i="20" s="1"/>
  <c r="M924" i="20" a="1"/>
  <c r="M924" i="20" s="1"/>
  <c r="N924" i="20" s="1"/>
  <c r="M925" i="20" a="1"/>
  <c r="M925" i="20" s="1"/>
  <c r="M926" i="20" a="1"/>
  <c r="M926" i="20"/>
  <c r="M927" i="20" a="1"/>
  <c r="M927" i="20" s="1"/>
  <c r="N927" i="20" s="1"/>
  <c r="M928" i="20" a="1"/>
  <c r="M928" i="20" s="1"/>
  <c r="M929" i="20" a="1"/>
  <c r="M929" i="20" s="1"/>
  <c r="N929" i="20" s="1"/>
  <c r="M930" i="20" a="1"/>
  <c r="M930" i="20" s="1"/>
  <c r="N930" i="20" s="1"/>
  <c r="M931" i="20" a="1"/>
  <c r="M931" i="20" s="1"/>
  <c r="M932" i="20" a="1"/>
  <c r="M932" i="20"/>
  <c r="M933" i="20" a="1"/>
  <c r="M933" i="20"/>
  <c r="N933" i="20" s="1"/>
  <c r="M934" i="20" a="1"/>
  <c r="M934" i="20"/>
  <c r="M935" i="20" a="1"/>
  <c r="M935" i="20" s="1"/>
  <c r="M936" i="20" a="1"/>
  <c r="M936" i="20" s="1"/>
  <c r="M937" i="20" a="1"/>
  <c r="M937" i="20" s="1"/>
  <c r="N937" i="20" s="1"/>
  <c r="M938" i="20" a="1"/>
  <c r="M938" i="20" s="1"/>
  <c r="N938" i="20" s="1"/>
  <c r="M939" i="20" a="1"/>
  <c r="M939" i="20" s="1"/>
  <c r="M940" i="20" a="1"/>
  <c r="M940" i="20" s="1"/>
  <c r="N940" i="20" s="1"/>
  <c r="M941" i="20" a="1"/>
  <c r="M941" i="20" s="1"/>
  <c r="N941" i="20" s="1"/>
  <c r="M942" i="20" a="1"/>
  <c r="M942" i="20" s="1"/>
  <c r="N942" i="20" s="1"/>
  <c r="M943" i="20" a="1"/>
  <c r="M943" i="20" s="1"/>
  <c r="M944" i="20" a="1"/>
  <c r="M944" i="20" s="1"/>
  <c r="N944" i="20" s="1"/>
  <c r="M945" i="20" a="1"/>
  <c r="M945" i="20"/>
  <c r="M946" i="20" a="1"/>
  <c r="M946" i="20" s="1"/>
  <c r="N946" i="20" s="1"/>
  <c r="M947" i="20" a="1"/>
  <c r="M947" i="20" s="1"/>
  <c r="M948" i="20" a="1"/>
  <c r="M948" i="20" s="1"/>
  <c r="M949" i="20" a="1"/>
  <c r="M949" i="20" s="1"/>
  <c r="M950" i="20" a="1"/>
  <c r="M950" i="20" s="1"/>
  <c r="N950" i="20" s="1"/>
  <c r="M951" i="20" a="1"/>
  <c r="M951" i="20" s="1"/>
  <c r="N951" i="20" s="1"/>
  <c r="M952" i="20" a="1"/>
  <c r="M952" i="20" s="1"/>
  <c r="M953" i="20" a="1"/>
  <c r="M953" i="20" s="1"/>
  <c r="N953" i="20" s="1"/>
  <c r="M954" i="20" a="1"/>
  <c r="M954" i="20" s="1"/>
  <c r="N954" i="20" s="1"/>
  <c r="M955" i="20" a="1"/>
  <c r="M955" i="20" s="1"/>
  <c r="M956" i="20" a="1"/>
  <c r="M956" i="20"/>
  <c r="M957" i="20" a="1"/>
  <c r="M957" i="20"/>
  <c r="M958" i="20" a="1"/>
  <c r="M958" i="20" s="1"/>
  <c r="M959" i="20" a="1"/>
  <c r="M959" i="20" s="1"/>
  <c r="M960" i="20" a="1"/>
  <c r="M960" i="20" s="1"/>
  <c r="N960" i="20" s="1"/>
  <c r="M961" i="20" a="1"/>
  <c r="M961" i="20" s="1"/>
  <c r="N961" i="20" s="1"/>
  <c r="M962" i="20" a="1"/>
  <c r="M962" i="20"/>
  <c r="N962" i="20" s="1"/>
  <c r="M963" i="20" a="1"/>
  <c r="M963" i="20" s="1"/>
  <c r="M964" i="20" a="1"/>
  <c r="M964" i="20" s="1"/>
  <c r="M965" i="20" a="1"/>
  <c r="M965" i="20" s="1"/>
  <c r="N965" i="20" s="1"/>
  <c r="M966" i="20" a="1"/>
  <c r="M966" i="20" s="1"/>
  <c r="N966" i="20" s="1"/>
  <c r="M967" i="20" a="1"/>
  <c r="M967" i="20" s="1"/>
  <c r="M968" i="20" a="1"/>
  <c r="M968" i="20" s="1"/>
  <c r="M969" i="20" a="1"/>
  <c r="M969" i="20" s="1"/>
  <c r="N969" i="20" s="1"/>
  <c r="M970" i="20" a="1"/>
  <c r="M970" i="20" s="1"/>
  <c r="N970" i="20" s="1"/>
  <c r="M971" i="20" a="1"/>
  <c r="M971" i="20" s="1"/>
  <c r="N971" i="20" s="1"/>
  <c r="M972" i="20" a="1"/>
  <c r="M972" i="20" s="1"/>
  <c r="N972" i="20" s="1"/>
  <c r="M973" i="20" a="1"/>
  <c r="M973" i="20"/>
  <c r="M974" i="20" a="1"/>
  <c r="M974" i="20"/>
  <c r="N974" i="20" s="1"/>
  <c r="M975" i="20" a="1"/>
  <c r="M975" i="20" s="1"/>
  <c r="M976" i="20" a="1"/>
  <c r="M976" i="20"/>
  <c r="N976" i="20" s="1"/>
  <c r="M977" i="20" a="1"/>
  <c r="M977" i="20"/>
  <c r="M978" i="20" a="1"/>
  <c r="M978" i="20" s="1"/>
  <c r="N978" i="20" s="1"/>
  <c r="M979" i="20" a="1"/>
  <c r="M979" i="20" s="1"/>
  <c r="N979" i="20" s="1"/>
  <c r="M980" i="20" a="1"/>
  <c r="M980" i="20" s="1"/>
  <c r="M981" i="20" a="1"/>
  <c r="M981" i="20"/>
  <c r="M982" i="20" a="1"/>
  <c r="M982" i="20"/>
  <c r="M983" i="20" a="1"/>
  <c r="M983" i="20" s="1"/>
  <c r="M984" i="20" a="1"/>
  <c r="M984" i="20" s="1"/>
  <c r="M985" i="20" a="1"/>
  <c r="M985" i="20" s="1"/>
  <c r="N985" i="20" s="1"/>
  <c r="M986" i="20" a="1"/>
  <c r="M986" i="20"/>
  <c r="N986" i="20" s="1"/>
  <c r="M987" i="20" a="1"/>
  <c r="M987" i="20" s="1"/>
  <c r="M988" i="20" a="1"/>
  <c r="M988" i="20" s="1"/>
  <c r="N988" i="20" s="1"/>
  <c r="M989" i="20" a="1"/>
  <c r="M989" i="20"/>
  <c r="M990" i="20" a="1"/>
  <c r="M990" i="20" s="1"/>
  <c r="M991" i="20" a="1"/>
  <c r="M991" i="20" s="1"/>
  <c r="M992" i="20" a="1"/>
  <c r="M992" i="20" s="1"/>
  <c r="N992" i="20" s="1"/>
  <c r="M993" i="20" a="1"/>
  <c r="M993" i="20" s="1"/>
  <c r="M994" i="20" a="1"/>
  <c r="M994" i="20" s="1"/>
  <c r="N994" i="20" s="1"/>
  <c r="M995" i="20" a="1"/>
  <c r="M995" i="20" s="1"/>
  <c r="N995" i="20" s="1"/>
  <c r="M996" i="20" a="1"/>
  <c r="M996" i="20"/>
  <c r="M997" i="20" a="1"/>
  <c r="M997" i="20" s="1"/>
  <c r="N997" i="20" s="1"/>
  <c r="M998" i="20" a="1"/>
  <c r="M998" i="20" s="1"/>
  <c r="M999" i="20" a="1"/>
  <c r="M999" i="20" s="1"/>
  <c r="M1000" i="20" a="1"/>
  <c r="M1000" i="20" s="1"/>
  <c r="M1001" i="20" a="1"/>
  <c r="M1001" i="20"/>
  <c r="N1001" i="20" s="1"/>
  <c r="M1002" i="20" a="1"/>
  <c r="M1002" i="20" s="1"/>
  <c r="N1002" i="20" s="1"/>
  <c r="M1003" i="20" a="1"/>
  <c r="M1003" i="20" s="1"/>
  <c r="M1004" i="20" a="1"/>
  <c r="M1004" i="20" s="1"/>
  <c r="N1004" i="20" s="1"/>
  <c r="M1005" i="20" a="1"/>
  <c r="M1005" i="20" s="1"/>
  <c r="N1005" i="20" s="1"/>
  <c r="M1006" i="20" a="1"/>
  <c r="M1006" i="20" s="1"/>
  <c r="N1006" i="20" s="1"/>
  <c r="M1007" i="20" a="1"/>
  <c r="M1007" i="20" s="1"/>
  <c r="M1008" i="20" a="1"/>
  <c r="M1008" i="20" s="1"/>
  <c r="N1008" i="20" s="1"/>
  <c r="M1009" i="20" a="1"/>
  <c r="M1009" i="20"/>
  <c r="N1009" i="20" s="1"/>
  <c r="M1010" i="20" a="1"/>
  <c r="M1010" i="20"/>
  <c r="N1010" i="20" s="1"/>
  <c r="M1011" i="20" a="1"/>
  <c r="M1011" i="20" s="1"/>
  <c r="M1012" i="20" a="1"/>
  <c r="M1012" i="20"/>
  <c r="M1013" i="20" a="1"/>
  <c r="M1013" i="20" s="1"/>
  <c r="N1013" i="20" s="1"/>
  <c r="M1014" i="20" a="1"/>
  <c r="M1014" i="20" s="1"/>
  <c r="N1014" i="20" s="1"/>
  <c r="M1015" i="20" a="1"/>
  <c r="M1015" i="20" s="1"/>
  <c r="N1015" i="20" s="1"/>
  <c r="M1016" i="20" a="1"/>
  <c r="M1016" i="20" s="1"/>
  <c r="N1016" i="20" s="1"/>
  <c r="M1017" i="20" a="1"/>
  <c r="M1017" i="20" s="1"/>
  <c r="N1017" i="20" s="1"/>
  <c r="M1018" i="20" a="1"/>
  <c r="M1018" i="20" s="1"/>
  <c r="N1018" i="20" s="1"/>
  <c r="M1019" i="20" a="1"/>
  <c r="M1019" i="20" s="1"/>
  <c r="M1020" i="20" a="1"/>
  <c r="M1020" i="20" s="1"/>
  <c r="N1020" i="20" s="1"/>
  <c r="M1021" i="20" a="1"/>
  <c r="M1021" i="20" s="1"/>
  <c r="N1021" i="20" s="1"/>
  <c r="M1022" i="20" a="1"/>
  <c r="M1022" i="20" s="1"/>
  <c r="M1023" i="20" a="1"/>
  <c r="M1023" i="20" s="1"/>
  <c r="N1023" i="20" s="1"/>
  <c r="M1024" i="20" a="1"/>
  <c r="M1024" i="20"/>
  <c r="N1024" i="20" s="1"/>
  <c r="M1025" i="20" a="1"/>
  <c r="M1025" i="20" s="1"/>
  <c r="M1026" i="20" a="1"/>
  <c r="M1026" i="20" s="1"/>
  <c r="N1026" i="20" s="1"/>
  <c r="M1027" i="20" a="1"/>
  <c r="M1027" i="20" s="1"/>
  <c r="M1028" i="20" a="1"/>
  <c r="M1028" i="20"/>
  <c r="M1029" i="20" a="1"/>
  <c r="M1029" i="20"/>
  <c r="M1030" i="20" a="1"/>
  <c r="M1030" i="20" s="1"/>
  <c r="N1030" i="20" s="1"/>
  <c r="M1031" i="20" a="1"/>
  <c r="M1031" i="20" s="1"/>
  <c r="N1031" i="20" s="1"/>
  <c r="M1032" i="20" a="1"/>
  <c r="M1032" i="20" s="1"/>
  <c r="N1032" i="20" s="1"/>
  <c r="M1033" i="20" a="1"/>
  <c r="M1033" i="20" s="1"/>
  <c r="N1033" i="20" s="1"/>
  <c r="M1034" i="20" a="1"/>
  <c r="M1034" i="20" s="1"/>
  <c r="N1034" i="20" s="1"/>
  <c r="M1035" i="20" a="1"/>
  <c r="M1035" i="20" s="1"/>
  <c r="N1035" i="20" s="1"/>
  <c r="M1036" i="20" a="1"/>
  <c r="M1036" i="20"/>
  <c r="N1036" i="20" s="1"/>
  <c r="M1037" i="20" a="1"/>
  <c r="M1037" i="20"/>
  <c r="M1038" i="20" a="1"/>
  <c r="M1038" i="20" s="1"/>
  <c r="N1038" i="20" s="1"/>
  <c r="M1039" i="20" a="1"/>
  <c r="M1039" i="20" s="1"/>
  <c r="M1040" i="20" a="1"/>
  <c r="M1040" i="20"/>
  <c r="N1040" i="20" s="1"/>
  <c r="M1041" i="20" a="1"/>
  <c r="M1041" i="20" s="1"/>
  <c r="M1042" i="20" a="1"/>
  <c r="M1042" i="20" s="1"/>
  <c r="N1042" i="20" s="1"/>
  <c r="M1043" i="20" a="1"/>
  <c r="M1043" i="20" s="1"/>
  <c r="N1043" i="20" s="1"/>
  <c r="M1044" i="20" a="1"/>
  <c r="M1044" i="20"/>
  <c r="N1044" i="20" s="1"/>
  <c r="M1045" i="20" a="1"/>
  <c r="M1045" i="20"/>
  <c r="N1045" i="20" s="1"/>
  <c r="M1046" i="20" a="1"/>
  <c r="M1046" i="20" s="1"/>
  <c r="N1046" i="20" s="1"/>
  <c r="M1047" i="20" a="1"/>
  <c r="M1047" i="20" s="1"/>
  <c r="M1048" i="20" a="1"/>
  <c r="M1048" i="20" s="1"/>
  <c r="M1049" i="20" a="1"/>
  <c r="M1049" i="20"/>
  <c r="N1049" i="20" s="1"/>
  <c r="M1050" i="20" a="1"/>
  <c r="M1050" i="20"/>
  <c r="N1050" i="20" s="1"/>
  <c r="M1051" i="20" a="1"/>
  <c r="M1051" i="20" s="1"/>
  <c r="M1052" i="20" a="1"/>
  <c r="M1052" i="20" s="1"/>
  <c r="N1052" i="20" s="1"/>
  <c r="M1053" i="20" a="1"/>
  <c r="M1053" i="20" s="1"/>
  <c r="M1054" i="20" a="1"/>
  <c r="M1054" i="20" s="1"/>
  <c r="M1055" i="20" a="1"/>
  <c r="M1055" i="20" s="1"/>
  <c r="N1055" i="20" s="1"/>
  <c r="M1056" i="20" a="1"/>
  <c r="M1056" i="20" s="1"/>
  <c r="M1057" i="20" a="1"/>
  <c r="M1057" i="20" s="1"/>
  <c r="M1058" i="20" a="1"/>
  <c r="M1058" i="20" s="1"/>
  <c r="N1058" i="20" s="1"/>
  <c r="M1059" i="20" a="1"/>
  <c r="M1059" i="20" s="1"/>
  <c r="N1059" i="20" s="1"/>
  <c r="M1060" i="20" a="1"/>
  <c r="M1060" i="20"/>
  <c r="M1061" i="20" a="1"/>
  <c r="M1061" i="20"/>
  <c r="N1061" i="20" s="1"/>
  <c r="M1062" i="20" a="1"/>
  <c r="M1062" i="20"/>
  <c r="M1063" i="20" a="1"/>
  <c r="M1063" i="20" s="1"/>
  <c r="M1064" i="20" a="1"/>
  <c r="M1064" i="20" s="1"/>
  <c r="M1065" i="20" a="1"/>
  <c r="M1065" i="20" s="1"/>
  <c r="N1065" i="20" s="1"/>
  <c r="M1066" i="20" a="1"/>
  <c r="M1066" i="20" s="1"/>
  <c r="N1066" i="20" s="1"/>
  <c r="M1067" i="20" a="1"/>
  <c r="M1067" i="20" s="1"/>
  <c r="M1068" i="20" a="1"/>
  <c r="M1068" i="20" s="1"/>
  <c r="N1068" i="20" s="1"/>
  <c r="M1069" i="20" a="1"/>
  <c r="M1069" i="20" s="1"/>
  <c r="N1069" i="20" s="1"/>
  <c r="M1070" i="20" a="1"/>
  <c r="M1070" i="20" s="1"/>
  <c r="N1070" i="20" s="1"/>
  <c r="M1071" i="20" a="1"/>
  <c r="M1071" i="20" s="1"/>
  <c r="M1072" i="20" a="1"/>
  <c r="M1072" i="20" s="1"/>
  <c r="N1072" i="20" s="1"/>
  <c r="M1073" i="20" a="1"/>
  <c r="M1073" i="20"/>
  <c r="M1074" i="20" a="1"/>
  <c r="M1074" i="20" s="1"/>
  <c r="N1074" i="20" s="1"/>
  <c r="M1075" i="20" a="1"/>
  <c r="M1075" i="20" s="1"/>
  <c r="M1076" i="20" a="1"/>
  <c r="M1076" i="20" s="1"/>
  <c r="N1076" i="20" s="1"/>
  <c r="M1077" i="20" a="1"/>
  <c r="M1077" i="20" s="1"/>
  <c r="M1078" i="20" a="1"/>
  <c r="M1078" i="20" s="1"/>
  <c r="N1078" i="20" s="1"/>
  <c r="M1079" i="20" a="1"/>
  <c r="M1079" i="20" s="1"/>
  <c r="N1079" i="20" s="1"/>
  <c r="M1080" i="20" a="1"/>
  <c r="M1080" i="20" s="1"/>
  <c r="M1081" i="20" a="1"/>
  <c r="M1081" i="20" s="1"/>
  <c r="M1082" i="20" a="1"/>
  <c r="M1082" i="20" s="1"/>
  <c r="N1082" i="20" s="1"/>
  <c r="M1083" i="20" a="1"/>
  <c r="M1083" i="20" s="1"/>
  <c r="M1084" i="20" a="1"/>
  <c r="M1084" i="20" s="1"/>
  <c r="N1084" i="20" s="1"/>
  <c r="M1085" i="20" a="1"/>
  <c r="M1085" i="20" s="1"/>
  <c r="N1085" i="20" s="1"/>
  <c r="M1086" i="20" a="1"/>
  <c r="M1086" i="20" s="1"/>
  <c r="N1086" i="20" s="1"/>
  <c r="M1087" i="20" a="1"/>
  <c r="M1087" i="20" s="1"/>
  <c r="N1087" i="20" s="1"/>
  <c r="M1088" i="20" a="1"/>
  <c r="M1088" i="20" s="1"/>
  <c r="N1088" i="20" s="1"/>
  <c r="M1089" i="20" a="1"/>
  <c r="M1089" i="20" s="1"/>
  <c r="N1089" i="20" s="1"/>
  <c r="M1090" i="20" a="1"/>
  <c r="M1090" i="20" s="1"/>
  <c r="N1090" i="20" s="1"/>
  <c r="M1091" i="20" a="1"/>
  <c r="M1091" i="20" s="1"/>
  <c r="N1091" i="20" s="1"/>
  <c r="M1092" i="20" a="1"/>
  <c r="M1092" i="20" s="1"/>
  <c r="M1093" i="20" a="1"/>
  <c r="M1093" i="20" s="1"/>
  <c r="N1093" i="20" s="1"/>
  <c r="M1094" i="20" a="1"/>
  <c r="M1094" i="20" s="1"/>
  <c r="M1095" i="20" a="1"/>
  <c r="M1095" i="20" s="1"/>
  <c r="M1096" i="20" a="1"/>
  <c r="M1096" i="20" s="1"/>
  <c r="N1096" i="20" s="1"/>
  <c r="M1097" i="20" a="1"/>
  <c r="M1097" i="20" s="1"/>
  <c r="N1097" i="20" s="1"/>
  <c r="M1098" i="20" a="1"/>
  <c r="M1098" i="20" s="1"/>
  <c r="N1098" i="20" s="1"/>
  <c r="M1099" i="20" a="1"/>
  <c r="M1099" i="20" s="1"/>
  <c r="N1099" i="20" s="1"/>
  <c r="M1100" i="20" a="1"/>
  <c r="M1100" i="20" s="1"/>
  <c r="M1101" i="20" a="1"/>
  <c r="M1101" i="20" s="1"/>
  <c r="N1101" i="20" s="1"/>
  <c r="M1102" i="20" a="1"/>
  <c r="M1102" i="20"/>
  <c r="M1103" i="20" a="1"/>
  <c r="M1103" i="20" s="1"/>
  <c r="N1103" i="20" s="1"/>
  <c r="M1104" i="20" a="1"/>
  <c r="M1104" i="20" s="1"/>
  <c r="M1105" i="20" a="1"/>
  <c r="M1105" i="20" s="1"/>
  <c r="M1106" i="20" a="1"/>
  <c r="M1106" i="20" s="1"/>
  <c r="N1106" i="20" s="1"/>
  <c r="M1107" i="20" a="1"/>
  <c r="M1107" i="20" s="1"/>
  <c r="N1107" i="20" s="1"/>
  <c r="M1108" i="20" a="1"/>
  <c r="M1108" i="20" s="1"/>
  <c r="N1108" i="20" s="1"/>
  <c r="M1109" i="20" a="1"/>
  <c r="M1109" i="20"/>
  <c r="M1110" i="20" a="1"/>
  <c r="M1110" i="20" s="1"/>
  <c r="N1110" i="20" s="1"/>
  <c r="M1111" i="20" a="1"/>
  <c r="M1111" i="20" s="1"/>
  <c r="M1112" i="20" a="1"/>
  <c r="M1112" i="20" s="1"/>
  <c r="M1113" i="20" a="1"/>
  <c r="M1113" i="20" s="1"/>
  <c r="N1113" i="20" s="1"/>
  <c r="M1114" i="20" a="1"/>
  <c r="M1114" i="20" s="1"/>
  <c r="N1114" i="20" s="1"/>
  <c r="M1115" i="20" a="1"/>
  <c r="M1115" i="20" s="1"/>
  <c r="M1116" i="20" a="1"/>
  <c r="M1116" i="20" s="1"/>
  <c r="N1116" i="20" s="1"/>
  <c r="M1117" i="20" a="1"/>
  <c r="M1117" i="20" s="1"/>
  <c r="M1118" i="20" a="1"/>
  <c r="M1118" i="20" s="1"/>
  <c r="N1118" i="20" s="1"/>
  <c r="M1119" i="20" a="1"/>
  <c r="M1119" i="20" s="1"/>
  <c r="N1119" i="20" s="1"/>
  <c r="M1120" i="20" a="1"/>
  <c r="M1120" i="20"/>
  <c r="M1121" i="20" a="1"/>
  <c r="M1121" i="20" s="1"/>
  <c r="N1121" i="20" s="1"/>
  <c r="M1122" i="20" a="1"/>
  <c r="M1122" i="20"/>
  <c r="N1122" i="20" s="1"/>
  <c r="M1123" i="20" a="1"/>
  <c r="M1123" i="20" s="1"/>
  <c r="M1124" i="20" a="1"/>
  <c r="M1124" i="20" s="1"/>
  <c r="N1124" i="20" s="1"/>
  <c r="M1125" i="20" a="1"/>
  <c r="M1125" i="20"/>
  <c r="N1125" i="20" s="1"/>
  <c r="M1126" i="20" a="1"/>
  <c r="M1126" i="20" s="1"/>
  <c r="N1126" i="20" s="1"/>
  <c r="M1127" i="20" a="1"/>
  <c r="M1127" i="20" s="1"/>
  <c r="M1128" i="20" a="1"/>
  <c r="M1128" i="20" s="1"/>
  <c r="N1128" i="20" s="1"/>
  <c r="M1129" i="20" a="1"/>
  <c r="M1129" i="20" s="1"/>
  <c r="N1129" i="20" s="1"/>
  <c r="M1130" i="20" a="1"/>
  <c r="M1130" i="20" s="1"/>
  <c r="N1130" i="20" s="1"/>
  <c r="M1131" i="20" a="1"/>
  <c r="M1131" i="20" s="1"/>
  <c r="M1132" i="20" a="1"/>
  <c r="M1132" i="20" s="1"/>
  <c r="N1132" i="20" s="1"/>
  <c r="M1133" i="20" a="1"/>
  <c r="M1133" i="20" s="1"/>
  <c r="N1133" i="20" s="1"/>
  <c r="M1134" i="20" a="1"/>
  <c r="M1134" i="20" s="1"/>
  <c r="N1134" i="20" s="1"/>
  <c r="M1135" i="20" a="1"/>
  <c r="M1135" i="20" s="1"/>
  <c r="M1136" i="20" a="1"/>
  <c r="M1136" i="20" s="1"/>
  <c r="N1136" i="20" s="1"/>
  <c r="M1137" i="20" a="1"/>
  <c r="M1137" i="20" s="1"/>
  <c r="M1138" i="20" a="1"/>
  <c r="M1138" i="20" s="1"/>
  <c r="N1138" i="20" s="1"/>
  <c r="M1139" i="20" a="1"/>
  <c r="M1139" i="20" s="1"/>
  <c r="N1139" i="20" s="1"/>
  <c r="M1140" i="20" a="1"/>
  <c r="M1140" i="20" s="1"/>
  <c r="M1141" i="20" a="1"/>
  <c r="M1141" i="20"/>
  <c r="N1141" i="20" s="1"/>
  <c r="M1142" i="20" a="1"/>
  <c r="M1142" i="20" s="1"/>
  <c r="M1143" i="20" a="1"/>
  <c r="M1143" i="20" s="1"/>
  <c r="N1143" i="20" s="1"/>
  <c r="M1144" i="20" a="1"/>
  <c r="M1144" i="20" s="1"/>
  <c r="M1145" i="20" a="1"/>
  <c r="M1145" i="20"/>
  <c r="N1145" i="20" s="1"/>
  <c r="M1146" i="20" a="1"/>
  <c r="M1146" i="20"/>
  <c r="N1146" i="20" s="1"/>
  <c r="M1147" i="20" a="1"/>
  <c r="M1147" i="20" s="1"/>
  <c r="M1148" i="20" a="1"/>
  <c r="M1148" i="20"/>
  <c r="M1149" i="20" a="1"/>
  <c r="M1149" i="20" s="1"/>
  <c r="N1149" i="20" s="1"/>
  <c r="M1150" i="20" a="1"/>
  <c r="M1150" i="20" s="1"/>
  <c r="N1150" i="20" s="1"/>
  <c r="M1151" i="20" a="1"/>
  <c r="M1151" i="20" s="1"/>
  <c r="M1152" i="20" a="1"/>
  <c r="M1152" i="20" s="1"/>
  <c r="N1152" i="20" s="1"/>
  <c r="M1153" i="20" a="1"/>
  <c r="M1153" i="20" s="1"/>
  <c r="M1154" i="20" a="1"/>
  <c r="M1154" i="20"/>
  <c r="N1154" i="20" s="1"/>
  <c r="M1155" i="20" a="1"/>
  <c r="M1155" i="20" s="1"/>
  <c r="M1156" i="20" a="1"/>
  <c r="M1156" i="20" s="1"/>
  <c r="N1156" i="20" s="1"/>
  <c r="M1157" i="20" a="1"/>
  <c r="M1157" i="20" s="1"/>
  <c r="M1158" i="20" a="1"/>
  <c r="M1158" i="20"/>
  <c r="M1159" i="20" a="1"/>
  <c r="M1159" i="20" s="1"/>
  <c r="M1160" i="20" a="1"/>
  <c r="M1160" i="20" s="1"/>
  <c r="N1160" i="20" s="1"/>
  <c r="M1161" i="20" a="1"/>
  <c r="M1161" i="20" s="1"/>
  <c r="N1161" i="20" s="1"/>
  <c r="M1162" i="20" a="1"/>
  <c r="M1162" i="20" s="1"/>
  <c r="N1162" i="20" s="1"/>
  <c r="M1163" i="20" a="1"/>
  <c r="M1163" i="20" s="1"/>
  <c r="N1163" i="20" s="1"/>
  <c r="M1164" i="20" a="1"/>
  <c r="M1164" i="20" s="1"/>
  <c r="M1165" i="20" a="1"/>
  <c r="M1165" i="20" s="1"/>
  <c r="N1165" i="20" s="1"/>
  <c r="M1166" i="20" a="1"/>
  <c r="M1166" i="20" s="1"/>
  <c r="N1166" i="20" s="1"/>
  <c r="M1167" i="20" a="1"/>
  <c r="M1167" i="20" s="1"/>
  <c r="M1168" i="20" a="1"/>
  <c r="M1168" i="20" s="1"/>
  <c r="M1169" i="20" a="1"/>
  <c r="M1169" i="20"/>
  <c r="N1169" i="20" s="1"/>
  <c r="M1170" i="20" a="1"/>
  <c r="M1170" i="20" s="1"/>
  <c r="N1170" i="20" s="1"/>
  <c r="M1171" i="20" a="1"/>
  <c r="M1171" i="20" s="1"/>
  <c r="N1171" i="20" s="1"/>
  <c r="M1172" i="20" a="1"/>
  <c r="M1172" i="20" s="1"/>
  <c r="N1172" i="20" s="1"/>
  <c r="M1173" i="20" a="1"/>
  <c r="M1173" i="20" s="1"/>
  <c r="M1174" i="20" a="1"/>
  <c r="M1174" i="20" s="1"/>
  <c r="N1174" i="20" s="1"/>
  <c r="M1175" i="20" a="1"/>
  <c r="M1175" i="20" s="1"/>
  <c r="M1176" i="20" a="1"/>
  <c r="M1176" i="20" s="1"/>
  <c r="M1177" i="20" a="1"/>
  <c r="M1177" i="20" s="1"/>
  <c r="N1177" i="20" s="1"/>
  <c r="M1178" i="20" a="1"/>
  <c r="M1178" i="20"/>
  <c r="N1178" i="20" s="1"/>
  <c r="M1179" i="20" a="1"/>
  <c r="M1179" i="20" s="1"/>
  <c r="M1180" i="20" a="1"/>
  <c r="M1180" i="20"/>
  <c r="N1180" i="20" s="1"/>
  <c r="M1181" i="20" a="1"/>
  <c r="M1181" i="20"/>
  <c r="M1182" i="20" a="1"/>
  <c r="M1182" i="20" s="1"/>
  <c r="N1182" i="20" s="1"/>
  <c r="M1183" i="20" a="1"/>
  <c r="M1183" i="20" s="1"/>
  <c r="M1184" i="20" a="1"/>
  <c r="M1184" i="20" s="1"/>
  <c r="N1184" i="20" s="1"/>
  <c r="M1185" i="20" a="1"/>
  <c r="M1185" i="20" s="1"/>
  <c r="M1186" i="20" a="1"/>
  <c r="M1186" i="20" s="1"/>
  <c r="N1186" i="20" s="1"/>
  <c r="M1187" i="20" a="1"/>
  <c r="M1187" i="20" s="1"/>
  <c r="N1187" i="20" s="1"/>
  <c r="M1188" i="20" a="1"/>
  <c r="M1188" i="20" s="1"/>
  <c r="M1189" i="20" a="1"/>
  <c r="M1189" i="20" s="1"/>
  <c r="N1189" i="20" s="1"/>
  <c r="M1190" i="20" a="1"/>
  <c r="M1190" i="20"/>
  <c r="N1190" i="20" s="1"/>
  <c r="M1191" i="20" a="1"/>
  <c r="M1191" i="20" s="1"/>
  <c r="M1192" i="20" a="1"/>
  <c r="M1192" i="20"/>
  <c r="N1192" i="20" s="1"/>
  <c r="M1193" i="20" a="1"/>
  <c r="M1193" i="20"/>
  <c r="M1194" i="20" a="1"/>
  <c r="M1194" i="20" s="1"/>
  <c r="N1194" i="20" s="1"/>
  <c r="M1195" i="20" a="1"/>
  <c r="M1195" i="20" s="1"/>
  <c r="M1196" i="20" a="1"/>
  <c r="M1196" i="20" s="1"/>
  <c r="N1196" i="20" s="1"/>
  <c r="M1197" i="20" a="1"/>
  <c r="M1197" i="20"/>
  <c r="N1197" i="20" s="1"/>
  <c r="M1198" i="20" a="1"/>
  <c r="M1198" i="20" s="1"/>
  <c r="N1198" i="20" s="1"/>
  <c r="M1199" i="20" a="1"/>
  <c r="M1199" i="20" s="1"/>
  <c r="M1200" i="20" a="1"/>
  <c r="M1200" i="20" s="1"/>
  <c r="M1201" i="20" a="1"/>
  <c r="M1201" i="20" s="1"/>
  <c r="M1202" i="20" a="1"/>
  <c r="M1202" i="20" s="1"/>
  <c r="N1202" i="20" s="1"/>
  <c r="M1203" i="20" a="1"/>
  <c r="M1203" i="20" s="1"/>
  <c r="M1204" i="20" a="1"/>
  <c r="M1204" i="20" s="1"/>
  <c r="M1205" i="20" a="1"/>
  <c r="M1205" i="20" s="1"/>
  <c r="M1206" i="20" a="1"/>
  <c r="M1206" i="20" s="1"/>
  <c r="M1207" i="20" a="1"/>
  <c r="M1207" i="20" s="1"/>
  <c r="N1207" i="20" s="1"/>
  <c r="M1208" i="20" a="1"/>
  <c r="M1208" i="20" s="1"/>
  <c r="N1208" i="20" s="1"/>
  <c r="M1209" i="20" a="1"/>
  <c r="M1209" i="20" s="1"/>
  <c r="M1210" i="20" a="1"/>
  <c r="M1210" i="20" s="1"/>
  <c r="N1210" i="20" s="1"/>
  <c r="M1211" i="20" a="1"/>
  <c r="M1211" i="20" s="1"/>
  <c r="M1212" i="20" a="1"/>
  <c r="M1212" i="20" s="1"/>
  <c r="N1212" i="20" s="1"/>
  <c r="M1213" i="20" a="1"/>
  <c r="M1213" i="20"/>
  <c r="N1213" i="20" s="1"/>
  <c r="M1214" i="20" a="1"/>
  <c r="M1214" i="20"/>
  <c r="M1215" i="20" a="1"/>
  <c r="M1215" i="20" s="1"/>
  <c r="M1216" i="20" a="1"/>
  <c r="M1216" i="20" s="1"/>
  <c r="N1216" i="20" s="1"/>
  <c r="M1217" i="20" a="1"/>
  <c r="M1217" i="20" s="1"/>
  <c r="M1218" i="20" a="1"/>
  <c r="M1218" i="20"/>
  <c r="N1218" i="20" s="1"/>
  <c r="M1219" i="20" a="1"/>
  <c r="M1219" i="20" s="1"/>
  <c r="M1220" i="20" a="1"/>
  <c r="M1220" i="20" s="1"/>
  <c r="M1221" i="20" a="1"/>
  <c r="M1221" i="20" s="1"/>
  <c r="M1222" i="20" a="1"/>
  <c r="M1222" i="20" s="1"/>
  <c r="M1223" i="20" a="1"/>
  <c r="M1223" i="20" s="1"/>
  <c r="M1224" i="20" a="1"/>
  <c r="M1224" i="20" s="1"/>
  <c r="N1224" i="20" s="1"/>
  <c r="M1225" i="20" a="1"/>
  <c r="M1225" i="20"/>
  <c r="N1225" i="20" s="1"/>
  <c r="M1226" i="20" a="1"/>
  <c r="M1226" i="20" s="1"/>
  <c r="N1226" i="20" s="1"/>
  <c r="M1227" i="20" a="1"/>
  <c r="M1227" i="20" s="1"/>
  <c r="N1227" i="20" s="1"/>
  <c r="M1228" i="20" a="1"/>
  <c r="M1228" i="20" s="1"/>
  <c r="M1229" i="20" a="1"/>
  <c r="M1229" i="20" s="1"/>
  <c r="N1229" i="20" s="1"/>
  <c r="M1230" i="20" a="1"/>
  <c r="M1230" i="20"/>
  <c r="N1230" i="20" s="1"/>
  <c r="M1231" i="20" a="1"/>
  <c r="M1231" i="20" s="1"/>
  <c r="M1232" i="20" a="1"/>
  <c r="M1232" i="20" s="1"/>
  <c r="N1232" i="20" s="1"/>
  <c r="M1233" i="20" a="1"/>
  <c r="M1233" i="20" s="1"/>
  <c r="N1233" i="20" s="1"/>
  <c r="M1234" i="20" a="1"/>
  <c r="M1234" i="20" s="1"/>
  <c r="N1234" i="20" s="1"/>
  <c r="M1235" i="20" a="1"/>
  <c r="M1235" i="20" s="1"/>
  <c r="N1235" i="20" s="1"/>
  <c r="M1236" i="20" a="1"/>
  <c r="M1236" i="20"/>
  <c r="M1237" i="20" a="1"/>
  <c r="M1237" i="20" s="1"/>
  <c r="N1237" i="20" s="1"/>
  <c r="M1238" i="20" a="1"/>
  <c r="M1238" i="20"/>
  <c r="M1239" i="20" a="1"/>
  <c r="M1239" i="20" s="1"/>
  <c r="M1240" i="20" a="1"/>
  <c r="M1240" i="20" s="1"/>
  <c r="M1241" i="20" a="1"/>
  <c r="M1241" i="20" s="1"/>
  <c r="N1241" i="20" s="1"/>
  <c r="M1242" i="20" a="1"/>
  <c r="M1242" i="20" s="1"/>
  <c r="N1242" i="20" s="1"/>
  <c r="M1243" i="20" a="1"/>
  <c r="M1243" i="20" s="1"/>
  <c r="N1243" i="20" s="1"/>
  <c r="M1244" i="20" a="1"/>
  <c r="M1244" i="20" s="1"/>
  <c r="N1244" i="20" s="1"/>
  <c r="M1245" i="20" a="1"/>
  <c r="M1245" i="20"/>
  <c r="M1246" i="20" a="1"/>
  <c r="M1246" i="20" s="1"/>
  <c r="N1246" i="20" s="1"/>
  <c r="M1247" i="20" a="1"/>
  <c r="M1247" i="20" s="1"/>
  <c r="N1247" i="20" s="1"/>
  <c r="M1248" i="20" a="1"/>
  <c r="M1248" i="20"/>
  <c r="M1249" i="20" a="1"/>
  <c r="M1249" i="20" s="1"/>
  <c r="M1250" i="20" a="1"/>
  <c r="M1250" i="20" s="1"/>
  <c r="N1250" i="20" s="1"/>
  <c r="M1251" i="20" a="1"/>
  <c r="M1251" i="20" s="1"/>
  <c r="M1252" i="20" a="1"/>
  <c r="M1252" i="20" s="1"/>
  <c r="M1253" i="20" a="1"/>
  <c r="M1253" i="20" s="1"/>
  <c r="N1253" i="20" s="1"/>
  <c r="M1254" i="20" a="1"/>
  <c r="M1254" i="20" s="1"/>
  <c r="M1255" i="20" a="1"/>
  <c r="M1255" i="20" s="1"/>
  <c r="M1256" i="20" a="1"/>
  <c r="M1256" i="20" s="1"/>
  <c r="N1256" i="20" s="1"/>
  <c r="M1257" i="20" a="1"/>
  <c r="M1257" i="20" s="1"/>
  <c r="N1257" i="20" s="1"/>
  <c r="M1258" i="20" a="1"/>
  <c r="M1258" i="20" s="1"/>
  <c r="N1258" i="20" s="1"/>
  <c r="M1259" i="20" a="1"/>
  <c r="M1259" i="20" s="1"/>
  <c r="N1259" i="20" s="1"/>
  <c r="M1260" i="20" a="1"/>
  <c r="M1260" i="20"/>
  <c r="M1261" i="20" a="1"/>
  <c r="M1261" i="20" s="1"/>
  <c r="N1261" i="20" s="1"/>
  <c r="M1262" i="20" a="1"/>
  <c r="M1262" i="20" s="1"/>
  <c r="N1262" i="20" s="1"/>
  <c r="M1263" i="20" a="1"/>
  <c r="M1263" i="20" s="1"/>
  <c r="M1264" i="20" a="1"/>
  <c r="M1264" i="20" s="1"/>
  <c r="M1265" i="20" a="1"/>
  <c r="M1265" i="20"/>
  <c r="M1266" i="20" a="1"/>
  <c r="M1266" i="20"/>
  <c r="N1266" i="20" s="1"/>
  <c r="M1267" i="20" a="1"/>
  <c r="M1267" i="20" s="1"/>
  <c r="M1268" i="20" a="1"/>
  <c r="M1268" i="20"/>
  <c r="M1269" i="20" a="1"/>
  <c r="M1269" i="20"/>
  <c r="M1270" i="20" a="1"/>
  <c r="M1270" i="20" s="1"/>
  <c r="N1270" i="20" s="1"/>
  <c r="M1271" i="20" a="1"/>
  <c r="M1271" i="20" s="1"/>
  <c r="N1271" i="20" s="1"/>
  <c r="M1272" i="20" a="1"/>
  <c r="M1272" i="20" s="1"/>
  <c r="M1273" i="20" a="1"/>
  <c r="M1273" i="20" s="1"/>
  <c r="M1274" i="20" a="1"/>
  <c r="M1274" i="20" s="1"/>
  <c r="N1274" i="20" s="1"/>
  <c r="M1275" i="20" a="1"/>
  <c r="M1275" i="20" s="1"/>
  <c r="M1276" i="20" a="1"/>
  <c r="M1276" i="20" s="1"/>
  <c r="N1276" i="20" s="1"/>
  <c r="M1277" i="20" a="1"/>
  <c r="M1277" i="20"/>
  <c r="N1277" i="20" s="1"/>
  <c r="M1278" i="20" a="1"/>
  <c r="M1278" i="20"/>
  <c r="N1278" i="20" s="1"/>
  <c r="M1279" i="20" a="1"/>
  <c r="M1279" i="20" s="1"/>
  <c r="M1280" i="20" a="1"/>
  <c r="M1280" i="20"/>
  <c r="N1280" i="20" s="1"/>
  <c r="M1281" i="20" a="1"/>
  <c r="M1281" i="20" s="1"/>
  <c r="M1282" i="20" a="1"/>
  <c r="M1282" i="20" s="1"/>
  <c r="N1282" i="20" s="1"/>
  <c r="M1283" i="20" a="1"/>
  <c r="M1283" i="20" s="1"/>
  <c r="M1284" i="20" a="1"/>
  <c r="M1284" i="20" s="1"/>
  <c r="M1285" i="20" a="1"/>
  <c r="M1285" i="20" s="1"/>
  <c r="N1285" i="20" s="1"/>
  <c r="M1286" i="20" a="1"/>
  <c r="M1286" i="20"/>
  <c r="N1286" i="20" s="1"/>
  <c r="M1287" i="20" a="1"/>
  <c r="M1287" i="20" s="1"/>
  <c r="M1288" i="20" a="1"/>
  <c r="M1288" i="20"/>
  <c r="N1288" i="20" s="1"/>
  <c r="M1289" i="20" a="1"/>
  <c r="M1289" i="20"/>
  <c r="N1289" i="20" s="1"/>
  <c r="M1290" i="20" a="1"/>
  <c r="M1290" i="20" s="1"/>
  <c r="N1290" i="20" s="1"/>
  <c r="M1291" i="20" a="1"/>
  <c r="M1291" i="20" s="1"/>
  <c r="M1292" i="20" a="1"/>
  <c r="M1292" i="20" s="1"/>
  <c r="N1292" i="20" s="1"/>
  <c r="M1293" i="20" a="1"/>
  <c r="M1293" i="20"/>
  <c r="N1293" i="20" s="1"/>
  <c r="M1294" i="20" a="1"/>
  <c r="M1294" i="20" s="1"/>
  <c r="M1295" i="20" a="1"/>
  <c r="M1295" i="20" s="1"/>
  <c r="M1296" i="20" a="1"/>
  <c r="M1296" i="20" s="1"/>
  <c r="N1296" i="20" s="1"/>
  <c r="M1297" i="20" a="1"/>
  <c r="M1297" i="20" s="1"/>
  <c r="M1298" i="20" a="1"/>
  <c r="M1298" i="20"/>
  <c r="N1298" i="20" s="1"/>
  <c r="M1299" i="20" a="1"/>
  <c r="M1299" i="20" s="1"/>
  <c r="N1299" i="20" s="1"/>
  <c r="M1300" i="20" a="1"/>
  <c r="M1300" i="20"/>
  <c r="M1301" i="20" a="1"/>
  <c r="M1301" i="20" s="1"/>
  <c r="M1302" i="20" a="1"/>
  <c r="M1302" i="20" s="1"/>
  <c r="N1302" i="20" s="1"/>
  <c r="M1303" i="20" a="1"/>
  <c r="M1303" i="20" s="1"/>
  <c r="M1304" i="20" a="1"/>
  <c r="M1304" i="20" s="1"/>
  <c r="M1305" i="20" a="1"/>
  <c r="M1305" i="20" s="1"/>
  <c r="N1305" i="20" s="1"/>
  <c r="M1306" i="20" a="1"/>
  <c r="M1306" i="20" s="1"/>
  <c r="N1306" i="20" s="1"/>
  <c r="M1307" i="20" a="1"/>
  <c r="M1307" i="20" s="1"/>
  <c r="M1308" i="20" a="1"/>
  <c r="M1308" i="20"/>
  <c r="N1308" i="20" s="1"/>
  <c r="M1309" i="20" a="1"/>
  <c r="M1309" i="20"/>
  <c r="M1310" i="20" a="1"/>
  <c r="M1310" i="20" s="1"/>
  <c r="N1310" i="20" s="1"/>
  <c r="M1311" i="20" a="1"/>
  <c r="M1311" i="20" s="1"/>
  <c r="N1311" i="20" s="1"/>
  <c r="M1312" i="20" a="1"/>
  <c r="M1312" i="20"/>
  <c r="N1312" i="20" s="1"/>
  <c r="M1313" i="20" a="1"/>
  <c r="M1313" i="20" s="1"/>
  <c r="M1314" i="20" a="1"/>
  <c r="M1314" i="20" s="1"/>
  <c r="N1314" i="20" s="1"/>
  <c r="M1315" i="20" a="1"/>
  <c r="M1315" i="20" s="1"/>
  <c r="M1316" i="20" a="1"/>
  <c r="M1316" i="20"/>
  <c r="N1316" i="20" s="1"/>
  <c r="M1317" i="20" a="1"/>
  <c r="M1317" i="20" s="1"/>
  <c r="N1317" i="20" s="1"/>
  <c r="M1318" i="20" a="1"/>
  <c r="M1318" i="20"/>
  <c r="M1319" i="20" a="1"/>
  <c r="M1319" i="20" s="1"/>
  <c r="M1320" i="20" a="1"/>
  <c r="M1320" i="20" s="1"/>
  <c r="N1320" i="20" s="1"/>
  <c r="M1321" i="20" a="1"/>
  <c r="M1321" i="20" s="1"/>
  <c r="N1321" i="20" s="1"/>
  <c r="M1322" i="20" a="1"/>
  <c r="M1322" i="20" s="1"/>
  <c r="N1322" i="20" s="1"/>
  <c r="M1323" i="20" a="1"/>
  <c r="M1323" i="20" s="1"/>
  <c r="N1323" i="20" s="1"/>
  <c r="M1324" i="20" a="1"/>
  <c r="M1324" i="20" s="1"/>
  <c r="M1325" i="20" a="1"/>
  <c r="M1325" i="20"/>
  <c r="M1326" i="20" a="1"/>
  <c r="M1326" i="20" s="1"/>
  <c r="N1326" i="20" s="1"/>
  <c r="M1327" i="20" a="1"/>
  <c r="M1327" i="20" s="1"/>
  <c r="M1328" i="20" a="1"/>
  <c r="M1328" i="20"/>
  <c r="M1329" i="20" a="1"/>
  <c r="M1329" i="20" s="1"/>
  <c r="N1329" i="20" s="1"/>
  <c r="M1330" i="20" a="1"/>
  <c r="M1330" i="20" s="1"/>
  <c r="N1330" i="20" s="1"/>
  <c r="M1331" i="20" a="1"/>
  <c r="M1331" i="20" s="1"/>
  <c r="M1332" i="20" a="1"/>
  <c r="M1332" i="20" s="1"/>
  <c r="M1333" i="20" a="1"/>
  <c r="M1333" i="20" s="1"/>
  <c r="N1333" i="20" s="1"/>
  <c r="M1334" i="20" a="1"/>
  <c r="M1334" i="20" s="1"/>
  <c r="M1335" i="20" a="1"/>
  <c r="M1335" i="20" s="1"/>
  <c r="N1335" i="20" s="1"/>
  <c r="M1336" i="20" a="1"/>
  <c r="M1336" i="20" s="1"/>
  <c r="M1337" i="20" a="1"/>
  <c r="M1337" i="20" s="1"/>
  <c r="N1337" i="20" s="1"/>
  <c r="M1338" i="20" a="1"/>
  <c r="M1338" i="20"/>
  <c r="N1338" i="20" s="1"/>
  <c r="M1339" i="20" a="1"/>
  <c r="M1339" i="20" s="1"/>
  <c r="M1340" i="20" a="1"/>
  <c r="M1340" i="20" s="1"/>
  <c r="M1341" i="20" a="1"/>
  <c r="M1341" i="20"/>
  <c r="N1341" i="20" s="1"/>
  <c r="M1342" i="20" a="1"/>
  <c r="M1342" i="20" s="1"/>
  <c r="M1343" i="20" a="1"/>
  <c r="M1343" i="20" s="1"/>
  <c r="N1343" i="20" s="1"/>
  <c r="M1344" i="20" a="1"/>
  <c r="M1344" i="20"/>
  <c r="N1344" i="20" s="1"/>
  <c r="M1345" i="20" a="1"/>
  <c r="M1345" i="20" s="1"/>
  <c r="N1345" i="20" s="1"/>
  <c r="M1346" i="20" a="1"/>
  <c r="M1346" i="20"/>
  <c r="N1346" i="20" s="1"/>
  <c r="M1347" i="20" a="1"/>
  <c r="M1347" i="20" s="1"/>
  <c r="M1348" i="20" a="1"/>
  <c r="M1348" i="20"/>
  <c r="N1348" i="20" s="1"/>
  <c r="M1349" i="20" a="1"/>
  <c r="M1349" i="20"/>
  <c r="M1350" i="20" a="1"/>
  <c r="M1350" i="20" s="1"/>
  <c r="N1350" i="20" s="1"/>
  <c r="M1351" i="20" a="1"/>
  <c r="M1351" i="20" s="1"/>
  <c r="N1351" i="20" s="1"/>
  <c r="M1352" i="20" a="1"/>
  <c r="M1352" i="20"/>
  <c r="M1353" i="20" a="1"/>
  <c r="M1353" i="20" s="1"/>
  <c r="N1353" i="20" s="1"/>
  <c r="M1354" i="20" a="1"/>
  <c r="M1354" i="20" s="1"/>
  <c r="N1354" i="20" s="1"/>
  <c r="M1355" i="20" a="1"/>
  <c r="M1355" i="20" s="1"/>
  <c r="M1356" i="20" a="1"/>
  <c r="M1356" i="20" s="1"/>
  <c r="M1357" i="20" a="1"/>
  <c r="M1357" i="20" s="1"/>
  <c r="N1357" i="20" s="1"/>
  <c r="M1358" i="20" a="1"/>
  <c r="M1358" i="20" s="1"/>
  <c r="N1358" i="20" s="1"/>
  <c r="M1359" i="20" a="1"/>
  <c r="M1359" i="20" s="1"/>
  <c r="N1359" i="20" s="1"/>
  <c r="M1360" i="20" a="1"/>
  <c r="M1360" i="20" s="1"/>
  <c r="M1361" i="20" a="1"/>
  <c r="M1361" i="20" s="1"/>
  <c r="N1361" i="20" s="1"/>
  <c r="M1362" i="20" a="1"/>
  <c r="M1362" i="20"/>
  <c r="N1362" i="20" s="1"/>
  <c r="M1363" i="20" a="1"/>
  <c r="M1363" i="20" s="1"/>
  <c r="N1363" i="20" s="1"/>
  <c r="M1364" i="20" a="1"/>
  <c r="M1364" i="20"/>
  <c r="M1365" i="20" a="1"/>
  <c r="M1365" i="20"/>
  <c r="M1366" i="20" a="1"/>
  <c r="M1366" i="20" s="1"/>
  <c r="M1367" i="20" a="1"/>
  <c r="M1367" i="20" s="1"/>
  <c r="M1368" i="20" a="1"/>
  <c r="M1368" i="20" s="1"/>
  <c r="N1368" i="20" s="1"/>
  <c r="M1369" i="20" a="1"/>
  <c r="M1369" i="20" s="1"/>
  <c r="M1370" i="20" a="1"/>
  <c r="M1370" i="20" s="1"/>
  <c r="N1370" i="20" s="1"/>
  <c r="M1371" i="20" a="1"/>
  <c r="M1371" i="20" s="1"/>
  <c r="N1371" i="20" s="1"/>
  <c r="M1372" i="20" a="1"/>
  <c r="M1372" i="20" s="1"/>
  <c r="N1372" i="20" s="1"/>
  <c r="M1373" i="20" a="1"/>
  <c r="M1373" i="20" s="1"/>
  <c r="M1374" i="20" a="1"/>
  <c r="M1374" i="20" s="1"/>
  <c r="M1375" i="20" a="1"/>
  <c r="M1375" i="20" s="1"/>
  <c r="M1376" i="20" a="1"/>
  <c r="M1376" i="20" s="1"/>
  <c r="M1377" i="20" a="1"/>
  <c r="M1377" i="20" s="1"/>
  <c r="M1378" i="20" a="1"/>
  <c r="M1378" i="20"/>
  <c r="N1378" i="20" s="1"/>
  <c r="M1379" i="20" a="1"/>
  <c r="M1379" i="20" s="1"/>
  <c r="M1380" i="20" a="1"/>
  <c r="M1380" i="20"/>
  <c r="M1381" i="20" a="1"/>
  <c r="M1381" i="20" s="1"/>
  <c r="N1381" i="20" s="1"/>
  <c r="M1382" i="20" a="1"/>
  <c r="M1382" i="20" s="1"/>
  <c r="M1383" i="20" a="1"/>
  <c r="M1383" i="20" s="1"/>
  <c r="N1383" i="20" s="1"/>
  <c r="M1384" i="20" a="1"/>
  <c r="M1384" i="20" s="1"/>
  <c r="N1384" i="20" s="1"/>
  <c r="M1385" i="20" a="1"/>
  <c r="M1385" i="20"/>
  <c r="N1385" i="20" s="1"/>
  <c r="M1386" i="20" a="1"/>
  <c r="M1386" i="20" s="1"/>
  <c r="N1386" i="20" s="1"/>
  <c r="M1387" i="20" a="1"/>
  <c r="M1387" i="20" s="1"/>
  <c r="M1388" i="20" a="1"/>
  <c r="M1388" i="20" s="1"/>
  <c r="M1389" i="20" a="1"/>
  <c r="M1389" i="20" s="1"/>
  <c r="N1389" i="20" s="1"/>
  <c r="M1390" i="20" a="1"/>
  <c r="M1390" i="20"/>
  <c r="N1390" i="20" s="1"/>
  <c r="M1391" i="20" a="1"/>
  <c r="M1391" i="20" s="1"/>
  <c r="M1392" i="20" a="1"/>
  <c r="M1392" i="20" s="1"/>
  <c r="N1392" i="20" s="1"/>
  <c r="M1393" i="20" a="1"/>
  <c r="M1393" i="20" s="1"/>
  <c r="M1394" i="20" a="1"/>
  <c r="M1394" i="20" s="1"/>
  <c r="N1394" i="20" s="1"/>
  <c r="M1395" i="20" a="1"/>
  <c r="M1395" i="20" s="1"/>
  <c r="M1396" i="20" a="1"/>
  <c r="M1396" i="20"/>
  <c r="M1397" i="20" a="1"/>
  <c r="M1397" i="20" s="1"/>
  <c r="M1398" i="20" a="1"/>
  <c r="M1398" i="20" s="1"/>
  <c r="N1398" i="20" s="1"/>
  <c r="M1399" i="20" a="1"/>
  <c r="M1399" i="20" s="1"/>
  <c r="N1399" i="20" s="1"/>
  <c r="M1400" i="20" a="1"/>
  <c r="M1400" i="20" s="1"/>
  <c r="M1401" i="20" a="1"/>
  <c r="M1401" i="20"/>
  <c r="M1402" i="20" a="1"/>
  <c r="M1402" i="20"/>
  <c r="N1402" i="20" s="1"/>
  <c r="M1403" i="20" a="1"/>
  <c r="M1403" i="20" s="1"/>
  <c r="M1404" i="20" a="1"/>
  <c r="M1404" i="20" s="1"/>
  <c r="N1404" i="20" s="1"/>
  <c r="M1405" i="20" a="1"/>
  <c r="M1405" i="20" s="1"/>
  <c r="M1406" i="20" a="1"/>
  <c r="M1406" i="20" s="1"/>
  <c r="N1406" i="20" s="1"/>
  <c r="M1407" i="20" a="1"/>
  <c r="M1407" i="20" s="1"/>
  <c r="N1407" i="20" s="1"/>
  <c r="M1408" i="20" a="1"/>
  <c r="M1408" i="20" s="1"/>
  <c r="N1408" i="20" s="1"/>
  <c r="M1409" i="20" a="1"/>
  <c r="M1409" i="20" s="1"/>
  <c r="M1410" i="20" a="1"/>
  <c r="M1410" i="20" s="1"/>
  <c r="N1410" i="20" s="1"/>
  <c r="M1411" i="20" a="1"/>
  <c r="M1411" i="20" s="1"/>
  <c r="M1412" i="20" a="1"/>
  <c r="M1412" i="20" s="1"/>
  <c r="N1412" i="20" s="1"/>
  <c r="M1413" i="20" a="1"/>
  <c r="M1413" i="20" s="1"/>
  <c r="N1413" i="20" s="1"/>
  <c r="M1414" i="20" a="1"/>
  <c r="M1414" i="20"/>
  <c r="M1415" i="20" a="1"/>
  <c r="M1415" i="20" s="1"/>
  <c r="M1416" i="20" a="1"/>
  <c r="M1416" i="20"/>
  <c r="M1417" i="20" a="1"/>
  <c r="M1417" i="20" s="1"/>
  <c r="N1417" i="20" s="1"/>
  <c r="M1418" i="20" a="1"/>
  <c r="M1418" i="20" s="1"/>
  <c r="N1418" i="20" s="1"/>
  <c r="M1419" i="20" a="1"/>
  <c r="M1419" i="20" s="1"/>
  <c r="M1420" i="20" a="1"/>
  <c r="M1420" i="20"/>
  <c r="N1420" i="20" s="1"/>
  <c r="M1421" i="20" a="1"/>
  <c r="M1421" i="20"/>
  <c r="M1422" i="20" a="1"/>
  <c r="M1422" i="20" s="1"/>
  <c r="N1422" i="20" s="1"/>
  <c r="M1423" i="20" a="1"/>
  <c r="M1423" i="20" s="1"/>
  <c r="M1424" i="20" a="1"/>
  <c r="M1424" i="20" s="1"/>
  <c r="M1425" i="20" a="1"/>
  <c r="M1425" i="20" s="1"/>
  <c r="M1426" i="20" a="1"/>
  <c r="M1426" i="20"/>
  <c r="N1426" i="20" s="1"/>
  <c r="M1427" i="20" a="1"/>
  <c r="M1427" i="20" s="1"/>
  <c r="N1427" i="20" s="1"/>
  <c r="M1428" i="20" a="1"/>
  <c r="M1428" i="20" s="1"/>
  <c r="M1429" i="20" a="1"/>
  <c r="M1429" i="20" s="1"/>
  <c r="N1429" i="20" s="1"/>
  <c r="M1430" i="20" a="1"/>
  <c r="M1430" i="20"/>
  <c r="M1431" i="20" a="1"/>
  <c r="M1431" i="20" s="1"/>
  <c r="N1431" i="20" s="1"/>
  <c r="M1432" i="20" a="1"/>
  <c r="M1432" i="20" s="1"/>
  <c r="M1433" i="20" a="1"/>
  <c r="M1433" i="20" s="1"/>
  <c r="M1434" i="20" a="1"/>
  <c r="M1434" i="20" s="1"/>
  <c r="N1434" i="20" s="1"/>
  <c r="M1435" i="20" a="1"/>
  <c r="M1435" i="20" s="1"/>
  <c r="M1436" i="20" a="1"/>
  <c r="M1436" i="20" s="1"/>
  <c r="N1436" i="20" s="1"/>
  <c r="M1437" i="20" a="1"/>
  <c r="M1437" i="20" s="1"/>
  <c r="N1437" i="20" s="1"/>
  <c r="M1438" i="20" a="1"/>
  <c r="M1438" i="20"/>
  <c r="M1439" i="20" a="1"/>
  <c r="M1439" i="20" s="1"/>
  <c r="M1440" i="20" a="1"/>
  <c r="M1440" i="20"/>
  <c r="N1440" i="20" s="1"/>
  <c r="M1441" i="20" a="1"/>
  <c r="M1441" i="20" s="1"/>
  <c r="N1441" i="20" s="1"/>
  <c r="M1442" i="20" a="1"/>
  <c r="M1442" i="20" s="1"/>
  <c r="N1442" i="20" s="1"/>
  <c r="M1443" i="20" a="1"/>
  <c r="M1443" i="20" s="1"/>
  <c r="N1443" i="20" s="1"/>
  <c r="M1444" i="20" a="1"/>
  <c r="M1444" i="20"/>
  <c r="M1445" i="20" a="1"/>
  <c r="M1445" i="20" s="1"/>
  <c r="N1445" i="20" s="1"/>
  <c r="M1446" i="20" a="1"/>
  <c r="M1446" i="20"/>
  <c r="M1447" i="20" a="1"/>
  <c r="M1447" i="20" s="1"/>
  <c r="M1448" i="20" a="1"/>
  <c r="M1448" i="20" s="1"/>
  <c r="N1448" i="20" s="1"/>
  <c r="M1449" i="20" a="1"/>
  <c r="M1449" i="20" s="1"/>
  <c r="M1450" i="20" a="1"/>
  <c r="M1450" i="20" s="1"/>
  <c r="N1450" i="20" s="1"/>
  <c r="M1451" i="20" a="1"/>
  <c r="M1451" i="20" s="1"/>
  <c r="M1452" i="20" a="1"/>
  <c r="M1452" i="20" s="1"/>
  <c r="N1452" i="20" s="1"/>
  <c r="M1453" i="20" a="1"/>
  <c r="M1453" i="20"/>
  <c r="N1453" i="20" s="1"/>
  <c r="M1454" i="20" a="1"/>
  <c r="M1454" i="20"/>
  <c r="N1454" i="20" s="1"/>
  <c r="M1455" i="20" a="1"/>
  <c r="M1455" i="20" s="1"/>
  <c r="M1456" i="20" a="1"/>
  <c r="M1456" i="20" s="1"/>
  <c r="M1457" i="20" a="1"/>
  <c r="M1457" i="20" s="1"/>
  <c r="N1457" i="20" s="1"/>
  <c r="M1458" i="20" a="1"/>
  <c r="M1458" i="20" s="1"/>
  <c r="N1458" i="20" s="1"/>
  <c r="M1459" i="20" a="1"/>
  <c r="M1459" i="20" s="1"/>
  <c r="M1460" i="20" a="1"/>
  <c r="M1460" i="20" s="1"/>
  <c r="M1461" i="20" a="1"/>
  <c r="M1461" i="20" s="1"/>
  <c r="M1462" i="20" a="1"/>
  <c r="M1462" i="20" s="1"/>
  <c r="N1462" i="20" s="1"/>
  <c r="M1463" i="20" a="1"/>
  <c r="M1463" i="20" s="1"/>
  <c r="N1463" i="20" s="1"/>
  <c r="M1464" i="20" a="1"/>
  <c r="M1464" i="20" s="1"/>
  <c r="M1465" i="20" a="1"/>
  <c r="M1465" i="20"/>
  <c r="N1465" i="20" s="1"/>
  <c r="M1466" i="20" a="1"/>
  <c r="M1466" i="20" s="1"/>
  <c r="N1466" i="20" s="1"/>
  <c r="M1467" i="20" a="1"/>
  <c r="M1467" i="20" s="1"/>
  <c r="M1468" i="20" a="1"/>
  <c r="M1468" i="20" s="1"/>
  <c r="N1468" i="20" s="1"/>
  <c r="M1469" i="20" a="1"/>
  <c r="M1469" i="20"/>
  <c r="M1470" i="20" a="1"/>
  <c r="M1470" i="20" s="1"/>
  <c r="M1471" i="20" a="1"/>
  <c r="M1471" i="20" s="1"/>
  <c r="M1472" i="20" a="1"/>
  <c r="M1472" i="20" s="1"/>
  <c r="N1472" i="20" s="1"/>
  <c r="M1473" i="20" a="1"/>
  <c r="M1473" i="20" s="1"/>
  <c r="M1474" i="20" a="1"/>
  <c r="M1474" i="20" s="1"/>
  <c r="N1474" i="20" s="1"/>
  <c r="M1475" i="20" a="1"/>
  <c r="M1475" i="20" s="1"/>
  <c r="M1476" i="20" a="1"/>
  <c r="M1476" i="20" s="1"/>
  <c r="N1476" i="20" s="1"/>
  <c r="M1477" i="20" a="1"/>
  <c r="M1477" i="20" s="1"/>
  <c r="N1477" i="20" s="1"/>
  <c r="M1478" i="20" a="1"/>
  <c r="M1478" i="20" s="1"/>
  <c r="M1479" i="20" a="1"/>
  <c r="M1479" i="20" s="1"/>
  <c r="N1479" i="20" s="1"/>
  <c r="M1480" i="20" a="1"/>
  <c r="M1480" i="20"/>
  <c r="M1481" i="20" a="1"/>
  <c r="M1481" i="20"/>
  <c r="N1481" i="20" s="1"/>
  <c r="M1482" i="20" a="1"/>
  <c r="M1482" i="20" s="1"/>
  <c r="N1482" i="20" s="1"/>
  <c r="M1483" i="20" a="1"/>
  <c r="M1483" i="20" s="1"/>
  <c r="M1484" i="20" a="1"/>
  <c r="M1484" i="20"/>
  <c r="N1484" i="20" s="1"/>
  <c r="M1485" i="20" a="1"/>
  <c r="M1485" i="20"/>
  <c r="M1486" i="20" a="1"/>
  <c r="M1486" i="20"/>
  <c r="M1487" i="20" a="1"/>
  <c r="M1487" i="20" s="1"/>
  <c r="M1488" i="20" a="1"/>
  <c r="M1488" i="20" s="1"/>
  <c r="M1489" i="20" a="1"/>
  <c r="M1489" i="20" s="1"/>
  <c r="N1489" i="20" s="1"/>
  <c r="M1490" i="20" a="1"/>
  <c r="M1490" i="20" s="1"/>
  <c r="N1490" i="20" s="1"/>
  <c r="M1491" i="20" a="1"/>
  <c r="M1491" i="20" s="1"/>
  <c r="N1491" i="20" s="1"/>
  <c r="M1492" i="20" a="1"/>
  <c r="M1492" i="20" s="1"/>
  <c r="M1493" i="20" a="1"/>
  <c r="M1493" i="20" s="1"/>
  <c r="M1494" i="20" a="1"/>
  <c r="M1494" i="20" s="1"/>
  <c r="N1494" i="20" s="1"/>
  <c r="M1495" i="20" a="1"/>
  <c r="M1495" i="20" s="1"/>
  <c r="M1496" i="20" a="1"/>
  <c r="M1496" i="20" s="1"/>
  <c r="N1496" i="20" s="1"/>
  <c r="M1497" i="20" a="1"/>
  <c r="M1497" i="20" s="1"/>
  <c r="M1498" i="20" a="1"/>
  <c r="M1498" i="20" s="1"/>
  <c r="N1498" i="20" s="1"/>
  <c r="M1499" i="20" a="1"/>
  <c r="M1499" i="20" s="1"/>
  <c r="N1499" i="20" s="1"/>
  <c r="M1500" i="20" a="1"/>
  <c r="M1500" i="20" s="1"/>
  <c r="N1500" i="20" s="1"/>
  <c r="M1501" i="20" a="1"/>
  <c r="M1501" i="20"/>
  <c r="N1501" i="20" s="1"/>
  <c r="M1502" i="20" a="1"/>
  <c r="M1502" i="20"/>
  <c r="M1503" i="20" a="1"/>
  <c r="M1503" i="20" s="1"/>
  <c r="M1504" i="20" a="1"/>
  <c r="M1504" i="20"/>
  <c r="N1504" i="20" s="1"/>
  <c r="M1505" i="20" a="1"/>
  <c r="M1505" i="20" s="1"/>
  <c r="M1506" i="20" a="1"/>
  <c r="M1506" i="20"/>
  <c r="N1506" i="20" s="1"/>
  <c r="M1507" i="20" a="1"/>
  <c r="M1507" i="20" s="1"/>
  <c r="M1508" i="20" a="1"/>
  <c r="M1508" i="20" s="1"/>
  <c r="M1509" i="20" a="1"/>
  <c r="M1509" i="20" s="1"/>
  <c r="N1509" i="20" s="1"/>
  <c r="M1510" i="20" a="1"/>
  <c r="M1510" i="20" s="1"/>
  <c r="M1511" i="20" a="1"/>
  <c r="M1511" i="20" s="1"/>
  <c r="N1511" i="20" s="1"/>
  <c r="M1512" i="20" a="1"/>
  <c r="M1512" i="20"/>
  <c r="M1513" i="20" a="1"/>
  <c r="M1513" i="20" s="1"/>
  <c r="M1514" i="20" a="1"/>
  <c r="M1514" i="20" s="1"/>
  <c r="N1514" i="20" s="1"/>
  <c r="M1515" i="20" a="1"/>
  <c r="M1515" i="20" s="1"/>
  <c r="M1516" i="20" a="1"/>
  <c r="M1516" i="20" s="1"/>
  <c r="N1516" i="20" s="1"/>
  <c r="M1517" i="20" a="1"/>
  <c r="M1517" i="20" s="1"/>
  <c r="M1518" i="20" a="1"/>
  <c r="M1518" i="20" s="1"/>
  <c r="N1518" i="20" s="1"/>
  <c r="M1519" i="20" a="1"/>
  <c r="M1519" i="20" s="1"/>
  <c r="M1520" i="20" a="1"/>
  <c r="M1520" i="20"/>
  <c r="M1521" i="20" a="1"/>
  <c r="M1521" i="20" s="1"/>
  <c r="N1521" i="20" s="1"/>
  <c r="M1522" i="20" a="1"/>
  <c r="M1522" i="20" s="1"/>
  <c r="N1522" i="20" s="1"/>
  <c r="M1523" i="20" a="1"/>
  <c r="M1523" i="20" s="1"/>
  <c r="M1524" i="20" a="1"/>
  <c r="M1524" i="20" s="1"/>
  <c r="M1525" i="20" a="1"/>
  <c r="M1525" i="20"/>
  <c r="N1525" i="20" s="1"/>
  <c r="M1526" i="20" a="1"/>
  <c r="M1526" i="20" s="1"/>
  <c r="M1527" i="20" a="1"/>
  <c r="M1527" i="20" s="1"/>
  <c r="N1527" i="20" s="1"/>
  <c r="M1528" i="20" a="1"/>
  <c r="M1528" i="20" s="1"/>
  <c r="M1529" i="20" a="1"/>
  <c r="M1529" i="20" s="1"/>
  <c r="N1529" i="20" s="1"/>
  <c r="M1530" i="20" a="1"/>
  <c r="M1530" i="20"/>
  <c r="N1530" i="20" s="1"/>
  <c r="M1531" i="20" a="1"/>
  <c r="M1531" i="20" s="1"/>
  <c r="N1531" i="20" s="1"/>
  <c r="M1532" i="20" a="1"/>
  <c r="M1532" i="20" s="1"/>
  <c r="M1533" i="20" a="1"/>
  <c r="M1533" i="20" s="1"/>
  <c r="N1533" i="20" s="1"/>
  <c r="M1534" i="20" a="1"/>
  <c r="M1534" i="20" s="1"/>
  <c r="M1535" i="20" a="1"/>
  <c r="M1535" i="20" s="1"/>
  <c r="N1535" i="20" s="1"/>
  <c r="M1536" i="20" a="1"/>
  <c r="M1536" i="20" s="1"/>
  <c r="N1536" i="20" s="1"/>
  <c r="M1537" i="20" a="1"/>
  <c r="M1537" i="20" s="1"/>
  <c r="M1538" i="20" a="1"/>
  <c r="M1538" i="20" s="1"/>
  <c r="N1538" i="20" s="1"/>
  <c r="M1539" i="20" a="1"/>
  <c r="M1539" i="20" s="1"/>
  <c r="M1540" i="20" a="1"/>
  <c r="M1540" i="20"/>
  <c r="M1541" i="20" a="1"/>
  <c r="M1541" i="20" s="1"/>
  <c r="M1542" i="20" a="1"/>
  <c r="M1542" i="20"/>
  <c r="N1542" i="20" s="1"/>
  <c r="M1543" i="20" a="1"/>
  <c r="M1543" i="20" s="1"/>
  <c r="M1544" i="20" a="1"/>
  <c r="M1544" i="20"/>
  <c r="N1544" i="20" s="1"/>
  <c r="M1545" i="20" a="1"/>
  <c r="M1545" i="20"/>
  <c r="N1545" i="20" s="1"/>
  <c r="M1546" i="20" a="1"/>
  <c r="M1546" i="20" s="1"/>
  <c r="N1546" i="20" s="1"/>
  <c r="M1547" i="20" a="1"/>
  <c r="M1547" i="20" s="1"/>
  <c r="M1548" i="20" a="1"/>
  <c r="M1548" i="20" s="1"/>
  <c r="N1548" i="20" s="1"/>
  <c r="M1549" i="20" a="1"/>
  <c r="M1549" i="20"/>
  <c r="M1550" i="20" a="1"/>
  <c r="M1550" i="20" s="1"/>
  <c r="N1550" i="20" s="1"/>
  <c r="M1551" i="20" a="1"/>
  <c r="M1551" i="20" s="1"/>
  <c r="M1552" i="20" a="1"/>
  <c r="M1552" i="20"/>
  <c r="M1553" i="20" a="1"/>
  <c r="M1553" i="20" s="1"/>
  <c r="M1554" i="20" a="1"/>
  <c r="M1554" i="20" s="1"/>
  <c r="N1554" i="20" s="1"/>
  <c r="M1555" i="20" a="1"/>
  <c r="M1555" i="20" s="1"/>
  <c r="N1555" i="20" s="1"/>
  <c r="M1556" i="20" a="1"/>
  <c r="M1556" i="20" s="1"/>
  <c r="M1557" i="20" a="1"/>
  <c r="M1557" i="20" s="1"/>
  <c r="N1557" i="20" s="1"/>
  <c r="M1558" i="20" a="1"/>
  <c r="M1558" i="20"/>
  <c r="N1558" i="20" s="1"/>
  <c r="M1559" i="20" a="1"/>
  <c r="M1559" i="20" s="1"/>
  <c r="M1560" i="20" a="1"/>
  <c r="M1560" i="20" s="1"/>
  <c r="M1561" i="20" a="1"/>
  <c r="M1561" i="20" s="1"/>
  <c r="N1561" i="20" s="1"/>
  <c r="M1562" i="20" a="1"/>
  <c r="M1562" i="20"/>
  <c r="N1562" i="20" s="1"/>
  <c r="M1563" i="20" a="1"/>
  <c r="M1563" i="20" s="1"/>
  <c r="M1564" i="20" a="1"/>
  <c r="M1564" i="20" s="1"/>
  <c r="N1564" i="20" s="1"/>
  <c r="M1565" i="20" a="1"/>
  <c r="M1565" i="20" s="1"/>
  <c r="M1566" i="20" a="1"/>
  <c r="M1566" i="20"/>
  <c r="M1567" i="20" a="1"/>
  <c r="M1567" i="20" s="1"/>
  <c r="N1567" i="20" s="1"/>
  <c r="M1568" i="20" a="1"/>
  <c r="M1568" i="20" s="1"/>
  <c r="N1568" i="20" s="1"/>
  <c r="M1569" i="20" a="1"/>
  <c r="M1569" i="20" s="1"/>
  <c r="M1570" i="20" a="1"/>
  <c r="M1570" i="20"/>
  <c r="N1570" i="20" s="1"/>
  <c r="M1571" i="20" a="1"/>
  <c r="M1571" i="20" s="1"/>
  <c r="M1572" i="20" a="1"/>
  <c r="M1572" i="20" s="1"/>
  <c r="M1573" i="20" a="1"/>
  <c r="M1573" i="20" s="1"/>
  <c r="N1573" i="20" s="1"/>
  <c r="M1574" i="20" a="1"/>
  <c r="M1574" i="20"/>
  <c r="M1575" i="20" a="1"/>
  <c r="M1575" i="20" s="1"/>
  <c r="M1576" i="20" a="1"/>
  <c r="M1576" i="20"/>
  <c r="M1577" i="20" a="1"/>
  <c r="M1577" i="20" s="1"/>
  <c r="N1577" i="20" s="1"/>
  <c r="M1578" i="20" a="1"/>
  <c r="M1578" i="20" s="1"/>
  <c r="N1578" i="20" s="1"/>
  <c r="M1579" i="20" a="1"/>
  <c r="M1579" i="20" s="1"/>
  <c r="N1579" i="20" s="1"/>
  <c r="M1580" i="20" a="1"/>
  <c r="M1580" i="20"/>
  <c r="M1581" i="20" a="1"/>
  <c r="M1581" i="20" s="1"/>
  <c r="N1581" i="20" s="1"/>
  <c r="M1582" i="20" a="1"/>
  <c r="M1582" i="20" s="1"/>
  <c r="N1582" i="20" s="1"/>
  <c r="M1583" i="20" a="1"/>
  <c r="M1583" i="20" s="1"/>
  <c r="M1584" i="20" a="1"/>
  <c r="M1584" i="20"/>
  <c r="N1584" i="20" s="1"/>
  <c r="M1585" i="20" a="1"/>
  <c r="M1585" i="20"/>
  <c r="M1586" i="20" a="1"/>
  <c r="M1586" i="20" s="1"/>
  <c r="N1586" i="20" s="1"/>
  <c r="M1587" i="20" a="1"/>
  <c r="M1587" i="20" s="1"/>
  <c r="M1588" i="20" a="1"/>
  <c r="M1588" i="20"/>
  <c r="M1589" i="20" a="1"/>
  <c r="M1589" i="20" s="1"/>
  <c r="N1589" i="20" s="1"/>
  <c r="M1590" i="20" a="1"/>
  <c r="M1590" i="20" s="1"/>
  <c r="N1590" i="20" s="1"/>
  <c r="M1591" i="20" a="1"/>
  <c r="M1591" i="20" s="1"/>
  <c r="N1591" i="20" s="1"/>
  <c r="M1592" i="20" a="1"/>
  <c r="M1592" i="20" s="1"/>
  <c r="M1593" i="20" a="1"/>
  <c r="M1593" i="20" s="1"/>
  <c r="M1594" i="20" a="1"/>
  <c r="M1594" i="20" s="1"/>
  <c r="N1594" i="20" s="1"/>
  <c r="M1595" i="20" a="1"/>
  <c r="M1595" i="20" s="1"/>
  <c r="M1596" i="20" a="1"/>
  <c r="M1596" i="20" s="1"/>
  <c r="M1597" i="20" a="1"/>
  <c r="M1597" i="20" s="1"/>
  <c r="M1598" i="20" a="1"/>
  <c r="M1598" i="20"/>
  <c r="N1598" i="20" s="1"/>
  <c r="M1599" i="20" a="1"/>
  <c r="M1599" i="20" s="1"/>
  <c r="M1600" i="20" a="1"/>
  <c r="M1600" i="20"/>
  <c r="N1600" i="20" s="1"/>
  <c r="M1601" i="20" a="1"/>
  <c r="M1601" i="20" s="1"/>
  <c r="M1602" i="20" a="1"/>
  <c r="M1602" i="20" s="1"/>
  <c r="N1602" i="20" s="1"/>
  <c r="M1603" i="20" a="1"/>
  <c r="M1603" i="20" s="1"/>
  <c r="M1604" i="20" a="1"/>
  <c r="M1604" i="20" s="1"/>
  <c r="N1604" i="20" s="1"/>
  <c r="M1605" i="20" a="1"/>
  <c r="M1605" i="20" s="1"/>
  <c r="N1605" i="20" s="1"/>
  <c r="M1606" i="20" a="1"/>
  <c r="M1606" i="20" s="1"/>
  <c r="M1607" i="20" a="1"/>
  <c r="M1607" i="20" s="1"/>
  <c r="M1608" i="20" a="1"/>
  <c r="M1608" i="20"/>
  <c r="N1608" i="20" s="1"/>
  <c r="M1609" i="20" a="1"/>
  <c r="M1609" i="20"/>
  <c r="N1609" i="20" s="1"/>
  <c r="M1610" i="20" a="1"/>
  <c r="M1610" i="20" s="1"/>
  <c r="N1610" i="20" s="1"/>
  <c r="M1611" i="20" a="1"/>
  <c r="M1611" i="20" s="1"/>
  <c r="M1612" i="20" a="1"/>
  <c r="M1612" i="20"/>
  <c r="M1613" i="20" a="1"/>
  <c r="M1613" i="20"/>
  <c r="N1613" i="20" s="1"/>
  <c r="M1614" i="20" a="1"/>
  <c r="M1614" i="20"/>
  <c r="M1615" i="20" a="1"/>
  <c r="M1615" i="20" s="1"/>
  <c r="M1616" i="20" a="1"/>
  <c r="M1616" i="20" s="1"/>
  <c r="M1617" i="20" a="1"/>
  <c r="M1617" i="20"/>
  <c r="M1618" i="20" a="1"/>
  <c r="M1618" i="20"/>
  <c r="N1618" i="20" s="1"/>
  <c r="M1619" i="20" a="1"/>
  <c r="M1619" i="20" s="1"/>
  <c r="N1619" i="20" s="1"/>
  <c r="M1620" i="20" a="1"/>
  <c r="M1620" i="20"/>
  <c r="N1620" i="20" s="1"/>
  <c r="M1621" i="20" a="1"/>
  <c r="M1621" i="20" s="1"/>
  <c r="M1622" i="20" a="1"/>
  <c r="M1622" i="20" s="1"/>
  <c r="N1622" i="20" s="1"/>
  <c r="M1623" i="20" a="1"/>
  <c r="M1623" i="20" s="1"/>
  <c r="N1623" i="20" s="1"/>
  <c r="M1624" i="20" a="1"/>
  <c r="M1624" i="20" s="1"/>
  <c r="M1625" i="20" a="1"/>
  <c r="M1625" i="20" s="1"/>
  <c r="N1625" i="20" s="1"/>
  <c r="M1626" i="20" a="1"/>
  <c r="M1626" i="20"/>
  <c r="N1626" i="20" s="1"/>
  <c r="M1627" i="20" a="1"/>
  <c r="M1627" i="20" s="1"/>
  <c r="M1628" i="20" a="1"/>
  <c r="M1628" i="20" s="1"/>
  <c r="N1628" i="20" s="1"/>
  <c r="M1629" i="20" a="1"/>
  <c r="M1629" i="20" s="1"/>
  <c r="N1629" i="20" s="1"/>
  <c r="M1630" i="20" a="1"/>
  <c r="M1630" i="20" s="1"/>
  <c r="N1630" i="20" s="1"/>
  <c r="M1631" i="20" a="1"/>
  <c r="M1631" i="20" s="1"/>
  <c r="M1632" i="20" a="1"/>
  <c r="M1632" i="20" s="1"/>
  <c r="M1633" i="20" a="1"/>
  <c r="M1633" i="20" s="1"/>
  <c r="M1634" i="20" a="1"/>
  <c r="M1634" i="20" s="1"/>
  <c r="N1634" i="20" s="1"/>
  <c r="M1635" i="20" a="1"/>
  <c r="M1635" i="20" s="1"/>
  <c r="M1636" i="20" a="1"/>
  <c r="M1636" i="20" s="1"/>
  <c r="N1636" i="20" s="1"/>
  <c r="M1637" i="20" a="1"/>
  <c r="M1637" i="20" s="1"/>
  <c r="N1637" i="20" s="1"/>
  <c r="M1638" i="20" a="1"/>
  <c r="M1638" i="20"/>
  <c r="N1638" i="20" s="1"/>
  <c r="M1639" i="20" a="1"/>
  <c r="M1639" i="20" s="1"/>
  <c r="M1640" i="20" a="1"/>
  <c r="M1640" i="20" s="1"/>
  <c r="N1640" i="20" s="1"/>
  <c r="M1641" i="20" a="1"/>
  <c r="M1641" i="20" s="1"/>
  <c r="N1641" i="20" s="1"/>
  <c r="M1642" i="20" a="1"/>
  <c r="M1642" i="20" s="1"/>
  <c r="N1642" i="20" s="1"/>
  <c r="M1643" i="20" a="1"/>
  <c r="M1643" i="20" s="1"/>
  <c r="M1644" i="20" a="1"/>
  <c r="M1644" i="20" s="1"/>
  <c r="N1644" i="20" s="1"/>
  <c r="M1645" i="20" a="1"/>
  <c r="M1645" i="20" s="1"/>
  <c r="M1646" i="20" a="1"/>
  <c r="M1646" i="20"/>
  <c r="N1646" i="20" s="1"/>
  <c r="M1647" i="20" a="1"/>
  <c r="M1647" i="20" s="1"/>
  <c r="M1648" i="20" a="1"/>
  <c r="M1648" i="20" s="1"/>
  <c r="M1649" i="20" a="1"/>
  <c r="M1649" i="20" s="1"/>
  <c r="M1650" i="20" a="1"/>
  <c r="M1650" i="20" s="1"/>
  <c r="N1650" i="20" s="1"/>
  <c r="M1651" i="20" a="1"/>
  <c r="M1651" i="20" s="1"/>
  <c r="N1651" i="20" s="1"/>
  <c r="M1652" i="20" a="1"/>
  <c r="M1652" i="20" s="1"/>
  <c r="M1653" i="20" a="1"/>
  <c r="M1653" i="20" s="1"/>
  <c r="N1653" i="20" s="1"/>
  <c r="M1654" i="20" a="1"/>
  <c r="M1654" i="20" s="1"/>
  <c r="N1654" i="20" s="1"/>
  <c r="M1655" i="20" a="1"/>
  <c r="M1655" i="20" s="1"/>
  <c r="N1655" i="20" s="1"/>
  <c r="M1656" i="20" a="1"/>
  <c r="M1656" i="20" s="1"/>
  <c r="N1656" i="20" s="1"/>
  <c r="M1657" i="20" a="1"/>
  <c r="M1657" i="20" s="1"/>
  <c r="N1657" i="20" s="1"/>
  <c r="M1658" i="20" a="1"/>
  <c r="M1658" i="20"/>
  <c r="N1658" i="20" s="1"/>
  <c r="M1659" i="20" a="1"/>
  <c r="M1659" i="20" s="1"/>
  <c r="M1660" i="20" a="1"/>
  <c r="M1660" i="20"/>
  <c r="M1661" i="20" a="1"/>
  <c r="M1661" i="20"/>
  <c r="N1661" i="20" s="1"/>
  <c r="M1662" i="20" a="1"/>
  <c r="M1662" i="20"/>
  <c r="M1663" i="20" a="1"/>
  <c r="M1663" i="20" s="1"/>
  <c r="N1663" i="20" s="1"/>
  <c r="M1664" i="20" a="1"/>
  <c r="M1664" i="20" s="1"/>
  <c r="N1664" i="20" s="1"/>
  <c r="M1665" i="20" a="1"/>
  <c r="M1665" i="20" s="1"/>
  <c r="N1665" i="20" s="1"/>
  <c r="M1666" i="20" a="1"/>
  <c r="M1666" i="20" s="1"/>
  <c r="N1666" i="20" s="1"/>
  <c r="M1667" i="20" a="1"/>
  <c r="M1667" i="20" s="1"/>
  <c r="N1667" i="20" s="1"/>
  <c r="M1668" i="20" a="1"/>
  <c r="M1668" i="20"/>
  <c r="M1669" i="20" a="1"/>
  <c r="M1669" i="20" s="1"/>
  <c r="M1670" i="20" a="1"/>
  <c r="M1670" i="20" s="1"/>
  <c r="N1670" i="20" s="1"/>
  <c r="M1671" i="20" a="1"/>
  <c r="M1671" i="20" s="1"/>
  <c r="M1672" i="20" a="1"/>
  <c r="M1672" i="20"/>
  <c r="N1672" i="20" s="1"/>
  <c r="M1673" i="20" a="1"/>
  <c r="M1673" i="20"/>
  <c r="N1673" i="20" s="1"/>
  <c r="M1674" i="20" a="1"/>
  <c r="M1674" i="20" s="1"/>
  <c r="N1674" i="20" s="1"/>
  <c r="M1675" i="20" a="1"/>
  <c r="M1675" i="20" s="1"/>
  <c r="M1676" i="20" a="1"/>
  <c r="M1676" i="20" s="1"/>
  <c r="N1676" i="20" s="1"/>
  <c r="M1677" i="20" a="1"/>
  <c r="M1677" i="20" s="1"/>
  <c r="M1678" i="20" a="1"/>
  <c r="M1678" i="20" s="1"/>
  <c r="M1679" i="20" a="1"/>
  <c r="M1679" i="20" s="1"/>
  <c r="M1680" i="20" a="1"/>
  <c r="M1680" i="20" s="1"/>
  <c r="M1681" i="20" a="1"/>
  <c r="M1681" i="20"/>
  <c r="N1681" i="20" s="1"/>
  <c r="M1682" i="20" a="1"/>
  <c r="M1682" i="20" s="1"/>
  <c r="N1682" i="20" s="1"/>
  <c r="M1683" i="20" a="1"/>
  <c r="M1683" i="20" s="1"/>
  <c r="N1683" i="20" s="1"/>
  <c r="M1684" i="20" a="1"/>
  <c r="M1684" i="20"/>
  <c r="M1685" i="20" a="1"/>
  <c r="M1685" i="20" s="1"/>
  <c r="N1685" i="20" s="1"/>
  <c r="M1686" i="20" a="1"/>
  <c r="M1686" i="20"/>
  <c r="N1686" i="20" s="1"/>
  <c r="M1687" i="20" a="1"/>
  <c r="M1687" i="20" s="1"/>
  <c r="M1688" i="20" a="1"/>
  <c r="M1688" i="20" s="1"/>
  <c r="M1689" i="20" a="1"/>
  <c r="M1689" i="20" s="1"/>
  <c r="M1690" i="20" a="1"/>
  <c r="M1690" i="20" s="1"/>
  <c r="N1690" i="20" s="1"/>
  <c r="M1691" i="20" a="1"/>
  <c r="M1691" i="20" s="1"/>
  <c r="M1692" i="20" a="1"/>
  <c r="M1692" i="20" s="1"/>
  <c r="N1692" i="20" s="1"/>
  <c r="M1693" i="20" a="1"/>
  <c r="M1693" i="20"/>
  <c r="M1694" i="20" a="1"/>
  <c r="M1694" i="20"/>
  <c r="N1694" i="20" s="1"/>
  <c r="M1695" i="20" a="1"/>
  <c r="M1695" i="20" s="1"/>
  <c r="M1696" i="20" a="1"/>
  <c r="M1696" i="20" s="1"/>
  <c r="N1696" i="20" s="1"/>
  <c r="M1697" i="20" a="1"/>
  <c r="M1697" i="20" s="1"/>
  <c r="M1698" i="20" a="1"/>
  <c r="M1698" i="20" s="1"/>
  <c r="N1698" i="20" s="1"/>
  <c r="M1699" i="20" a="1"/>
  <c r="M1699" i="20" s="1"/>
  <c r="M1700" i="20" a="1"/>
  <c r="M1700" i="20"/>
  <c r="N1700" i="20" s="1"/>
  <c r="M1701" i="20" a="1"/>
  <c r="M1701" i="20"/>
  <c r="N1701" i="20" s="1"/>
  <c r="M1702" i="20" a="1"/>
  <c r="M1702" i="20"/>
  <c r="M1703" i="20" a="1"/>
  <c r="M1703" i="20" s="1"/>
  <c r="M1704" i="20" a="1"/>
  <c r="M1704" i="20" s="1"/>
  <c r="N1704" i="20" s="1"/>
  <c r="M1705" i="20" a="1"/>
  <c r="M1705" i="20" s="1"/>
  <c r="M1706" i="20" a="1"/>
  <c r="M1706" i="20" s="1"/>
  <c r="N1706" i="20" s="1"/>
  <c r="M1707" i="20" a="1"/>
  <c r="M1707" i="20" s="1"/>
  <c r="N1707" i="20" s="1"/>
  <c r="M1708" i="20" a="1"/>
  <c r="M1708" i="20" s="1"/>
  <c r="N1708" i="20" s="1"/>
  <c r="M1709" i="20" a="1"/>
  <c r="M1709" i="20"/>
  <c r="M1710" i="20" a="1"/>
  <c r="M1710" i="20"/>
  <c r="N1710" i="20" s="1"/>
  <c r="M1711" i="20" a="1"/>
  <c r="M1711" i="20" s="1"/>
  <c r="M1712" i="20" a="1"/>
  <c r="M1712" i="20" s="1"/>
  <c r="M1713" i="20" a="1"/>
  <c r="M1713" i="20"/>
  <c r="M1714" i="20" a="1"/>
  <c r="M1714" i="20" s="1"/>
  <c r="N1714" i="20" s="1"/>
  <c r="M1715" i="20" a="1"/>
  <c r="M1715" i="20" s="1"/>
  <c r="N1715" i="20" s="1"/>
  <c r="M1716" i="20" a="1"/>
  <c r="M1716" i="20" s="1"/>
  <c r="M1717" i="20" a="1"/>
  <c r="M1717" i="20" s="1"/>
  <c r="N1717" i="20" s="1"/>
  <c r="M1718" i="20" a="1"/>
  <c r="M1718" i="20"/>
  <c r="M1719" i="20" a="1"/>
  <c r="M1719" i="20" s="1"/>
  <c r="N1719" i="20" s="1"/>
  <c r="M1720" i="20" a="1"/>
  <c r="M1720" i="20" s="1"/>
  <c r="N1720" i="20" s="1"/>
  <c r="M1721" i="20" a="1"/>
  <c r="M1721" i="20" s="1"/>
  <c r="M1722" i="20" a="1"/>
  <c r="M1722" i="20" s="1"/>
  <c r="N1722" i="20" s="1"/>
  <c r="M1723" i="20" a="1"/>
  <c r="M1723" i="20" s="1"/>
  <c r="M1724" i="20" a="1"/>
  <c r="M1724" i="20" s="1"/>
  <c r="M1725" i="20" a="1"/>
  <c r="M1725" i="20" s="1"/>
  <c r="M1726" i="20" a="1"/>
  <c r="M1726" i="20" s="1"/>
  <c r="M1727" i="20" a="1"/>
  <c r="M1727" i="20" s="1"/>
  <c r="M1728" i="20" a="1"/>
  <c r="M1728" i="20" s="1"/>
  <c r="N1728" i="20" s="1"/>
  <c r="M1729" i="20" a="1"/>
  <c r="M1729" i="20" s="1"/>
  <c r="M1730" i="20" a="1"/>
  <c r="M1730" i="20" s="1"/>
  <c r="N1730" i="20" s="1"/>
  <c r="M1731" i="20" a="1"/>
  <c r="M1731" i="20" s="1"/>
  <c r="N1731" i="20" s="1"/>
  <c r="M1732" i="20" a="1"/>
  <c r="M1732" i="20" s="1"/>
  <c r="M1733" i="20" a="1"/>
  <c r="M1733" i="20"/>
  <c r="M1734" i="20" a="1"/>
  <c r="M1734" i="20" s="1"/>
  <c r="M1735" i="20" a="1"/>
  <c r="M1735" i="20" s="1"/>
  <c r="M1736" i="20" a="1"/>
  <c r="M1736" i="20" s="1"/>
  <c r="M1737" i="20" a="1"/>
  <c r="M1737" i="20"/>
  <c r="N1737" i="20" s="1"/>
  <c r="M1738" i="20" a="1"/>
  <c r="M1738" i="20" s="1"/>
  <c r="N1738" i="20" s="1"/>
  <c r="M1739" i="20" a="1"/>
  <c r="M1739" i="20" s="1"/>
  <c r="M1740" i="20" a="1"/>
  <c r="M1740" i="20" s="1"/>
  <c r="M1741" i="20" a="1"/>
  <c r="M1741" i="20" s="1"/>
  <c r="N1741" i="20" s="1"/>
  <c r="M1742" i="20" a="1"/>
  <c r="M1742" i="20" s="1"/>
  <c r="N1742" i="20" s="1"/>
  <c r="M1743" i="20" a="1"/>
  <c r="M1743" i="20" s="1"/>
  <c r="M1744" i="20" a="1"/>
  <c r="M1744" i="20" s="1"/>
  <c r="M1745" i="20" a="1"/>
  <c r="M1745" i="20" s="1"/>
  <c r="N1745" i="20" s="1"/>
  <c r="M1746" i="20" a="1"/>
  <c r="M1746" i="20" s="1"/>
  <c r="N1746" i="20" s="1"/>
  <c r="M1747" i="20" a="1"/>
  <c r="M1747" i="20" s="1"/>
  <c r="N1747" i="20" s="1"/>
  <c r="M1748" i="20" a="1"/>
  <c r="M1748" i="20" s="1"/>
  <c r="N1748" i="20" s="1"/>
  <c r="M1749" i="20" a="1"/>
  <c r="M1749" i="20"/>
  <c r="N1749" i="20" s="1"/>
  <c r="M1750" i="20" a="1"/>
  <c r="M1750" i="20" s="1"/>
  <c r="M1751" i="20" a="1"/>
  <c r="M1751" i="20" s="1"/>
  <c r="M1752" i="20" a="1"/>
  <c r="M1752" i="20" s="1"/>
  <c r="M1753" i="20" a="1"/>
  <c r="M1753" i="20"/>
  <c r="M1754" i="20" a="1"/>
  <c r="M1754" i="20"/>
  <c r="N1754" i="20" s="1"/>
  <c r="M1755" i="20" a="1"/>
  <c r="M1755" i="20" s="1"/>
  <c r="N1755" i="20" s="1"/>
  <c r="M1756" i="20" a="1"/>
  <c r="M1756" i="20" s="1"/>
  <c r="N1756" i="20" s="1"/>
  <c r="M1757" i="20" a="1"/>
  <c r="M1757" i="20"/>
  <c r="N1757" i="20" s="1"/>
  <c r="M1758" i="20" a="1"/>
  <c r="M1758" i="20"/>
  <c r="M1759" i="20" a="1"/>
  <c r="M1759" i="20" s="1"/>
  <c r="M1760" i="20" a="1"/>
  <c r="M1760" i="20"/>
  <c r="N1760" i="20" s="1"/>
  <c r="M1761" i="20" a="1"/>
  <c r="M1761" i="20" s="1"/>
  <c r="M1762" i="20" a="1"/>
  <c r="M1762" i="20" s="1"/>
  <c r="N1762" i="20" s="1"/>
  <c r="M1763" i="20" a="1"/>
  <c r="M1763" i="20" s="1"/>
  <c r="M1764" i="20" a="1"/>
  <c r="M1764" i="20" s="1"/>
  <c r="M1765" i="20" a="1"/>
  <c r="M1765" i="20" s="1"/>
  <c r="N1765" i="20" s="1"/>
  <c r="M1766" i="20" a="1"/>
  <c r="M1766" i="20"/>
  <c r="N1766" i="20" s="1"/>
  <c r="M1767" i="20" a="1"/>
  <c r="M1767" i="20" s="1"/>
  <c r="M1768" i="20" a="1"/>
  <c r="M1768" i="20"/>
  <c r="N1768" i="20" s="1"/>
  <c r="M1769" i="20" a="1"/>
  <c r="M1769" i="20"/>
  <c r="M1770" i="20" a="1"/>
  <c r="M1770" i="20" s="1"/>
  <c r="N1770" i="20" s="1"/>
  <c r="M1771" i="20" a="1"/>
  <c r="M1771" i="20" s="1"/>
  <c r="M1772" i="20" a="1"/>
  <c r="M1772" i="20" s="1"/>
  <c r="N1772" i="20" s="1"/>
  <c r="M1773" i="20" a="1"/>
  <c r="M1773" i="20" s="1"/>
  <c r="M1774" i="20" a="1"/>
  <c r="M1774" i="20"/>
  <c r="N1774" i="20" s="1"/>
  <c r="M1775" i="20" a="1"/>
  <c r="M1775" i="20" s="1"/>
  <c r="M1776" i="20" a="1"/>
  <c r="M1776" i="20" s="1"/>
  <c r="N1776" i="20" s="1"/>
  <c r="M1777" i="20" a="1"/>
  <c r="M1777" i="20"/>
  <c r="M1778" i="20" a="1"/>
  <c r="M1778" i="20" s="1"/>
  <c r="N1778" i="20" s="1"/>
  <c r="M1779" i="20" a="1"/>
  <c r="M1779" i="20" s="1"/>
  <c r="M1780" i="20" a="1"/>
  <c r="M1780" i="20" s="1"/>
  <c r="M1781" i="20" a="1"/>
  <c r="M1781" i="20" s="1"/>
  <c r="N1781" i="20" s="1"/>
  <c r="M1782" i="20" a="1"/>
  <c r="M1782" i="20"/>
  <c r="N1782" i="20" s="1"/>
  <c r="M1783" i="20" a="1"/>
  <c r="M1783" i="20" s="1"/>
  <c r="N1783" i="20" s="1"/>
  <c r="M1784" i="20" a="1"/>
  <c r="M1784" i="20" s="1"/>
  <c r="M1785" i="20" a="1"/>
  <c r="M1785" i="20" s="1"/>
  <c r="N1785" i="20" s="1"/>
  <c r="M1786" i="20" a="1"/>
  <c r="M1786" i="20" s="1"/>
  <c r="N1786" i="20" s="1"/>
  <c r="M1787" i="20" a="1"/>
  <c r="M1787" i="20" s="1"/>
  <c r="M1788" i="20" a="1"/>
  <c r="M1788" i="20"/>
  <c r="M1789" i="20" a="1"/>
  <c r="M1789" i="20" s="1"/>
  <c r="M1790" i="20" a="1"/>
  <c r="M1790" i="20"/>
  <c r="M1791" i="20" a="1"/>
  <c r="M1791" i="20" s="1"/>
  <c r="N1791" i="20" s="1"/>
  <c r="M1792" i="20" a="1"/>
  <c r="M1792" i="20"/>
  <c r="M1793" i="20" a="1"/>
  <c r="M1793" i="20" s="1"/>
  <c r="M1794" i="20" a="1"/>
  <c r="M1794" i="20" s="1"/>
  <c r="N1794" i="20" s="1"/>
  <c r="M1795" i="20" a="1"/>
  <c r="M1795" i="20" s="1"/>
  <c r="N1795" i="20" s="1"/>
  <c r="M1796" i="20" a="1"/>
  <c r="M1796" i="20"/>
  <c r="N1796" i="20" s="1"/>
  <c r="M1797" i="20" a="1"/>
  <c r="M1797" i="20" s="1"/>
  <c r="M1798" i="20" a="1"/>
  <c r="M1798" i="20" s="1"/>
  <c r="N1798" i="20" s="1"/>
  <c r="M1799" i="20" a="1"/>
  <c r="M1799" i="20" s="1"/>
  <c r="M1800" i="20" a="1"/>
  <c r="M1800" i="20" s="1"/>
  <c r="M1801" i="20" a="1"/>
  <c r="M1801" i="20" s="1"/>
  <c r="M1802" i="20" a="1"/>
  <c r="M1802" i="20" s="1"/>
  <c r="N1802" i="20" s="1"/>
  <c r="M1803" i="20" a="1"/>
  <c r="M1803" i="20" s="1"/>
  <c r="M1804" i="20" a="1"/>
  <c r="M1804" i="20" s="1"/>
  <c r="M1805" i="20" a="1"/>
  <c r="M1805" i="20"/>
  <c r="N1805" i="20" s="1"/>
  <c r="M1806" i="20" a="1"/>
  <c r="M1806" i="20" s="1"/>
  <c r="M1807" i="20" a="1"/>
  <c r="M1807" i="20" s="1"/>
  <c r="M1808" i="20" a="1"/>
  <c r="M1808" i="20" s="1"/>
  <c r="N1808" i="20" s="1"/>
  <c r="M1809" i="20" a="1"/>
  <c r="M1809" i="20" s="1"/>
  <c r="M1810" i="20" a="1"/>
  <c r="M1810" i="20" s="1"/>
  <c r="N1810" i="20" s="1"/>
  <c r="M1811" i="20" a="1"/>
  <c r="M1811" i="20" s="1"/>
  <c r="M1812" i="20" a="1"/>
  <c r="M1812" i="20"/>
  <c r="N1812" i="20" s="1"/>
  <c r="M1813" i="20" a="1"/>
  <c r="M1813" i="20" s="1"/>
  <c r="N1813" i="20" s="1"/>
  <c r="M1814" i="20" a="1"/>
  <c r="M1814" i="20"/>
  <c r="M1815" i="20" a="1"/>
  <c r="M1815" i="20" s="1"/>
  <c r="M1816" i="20" a="1"/>
  <c r="M1816" i="20" s="1"/>
  <c r="N1816" i="20" s="1"/>
  <c r="M1817" i="20" a="1"/>
  <c r="M1817" i="20" s="1"/>
  <c r="M1818" i="20" a="1"/>
  <c r="M1818" i="20" s="1"/>
  <c r="N1818" i="20" s="1"/>
  <c r="M1819" i="20" a="1"/>
  <c r="M1819" i="20" s="1"/>
  <c r="N1819" i="20" s="1"/>
  <c r="M1820" i="20" a="1"/>
  <c r="M1820" i="20" s="1"/>
  <c r="M1821" i="20" a="1"/>
  <c r="M1821" i="20"/>
  <c r="M1822" i="20" a="1"/>
  <c r="M1822" i="20"/>
  <c r="N1822" i="20" s="1"/>
  <c r="M1823" i="20" a="1"/>
  <c r="M1823" i="20" s="1"/>
  <c r="M1824" i="20" a="1"/>
  <c r="M1824" i="20"/>
  <c r="N1824" i="20" s="1"/>
  <c r="M1825" i="20" a="1"/>
  <c r="M1825" i="20" s="1"/>
  <c r="M1826" i="20" a="1"/>
  <c r="M1826" i="20" s="1"/>
  <c r="N1826" i="20" s="1"/>
  <c r="M1827" i="20" a="1"/>
  <c r="M1827" i="20" s="1"/>
  <c r="M1828" i="20" a="1"/>
  <c r="M1828" i="20" s="1"/>
  <c r="N1828" i="20" s="1"/>
  <c r="M1829" i="20" a="1"/>
  <c r="M1829" i="20" s="1"/>
  <c r="N1829" i="20" s="1"/>
  <c r="M1830" i="20" a="1"/>
  <c r="M1830" i="20"/>
  <c r="M1831" i="20" a="1"/>
  <c r="M1831" i="20" s="1"/>
  <c r="N1831" i="20" s="1"/>
  <c r="M1832" i="20" a="1"/>
  <c r="M1832" i="20"/>
  <c r="N1832" i="20" s="1"/>
  <c r="M1833" i="20" a="1"/>
  <c r="M1833" i="20" s="1"/>
  <c r="M1834" i="20" a="1"/>
  <c r="M1834" i="20" s="1"/>
  <c r="N1834" i="20" s="1"/>
  <c r="M1835" i="20" a="1"/>
  <c r="M1835" i="20" s="1"/>
  <c r="M1836" i="20" a="1"/>
  <c r="M1836" i="20"/>
  <c r="M1837" i="20" a="1"/>
  <c r="M1837" i="20" s="1"/>
  <c r="N1837" i="20" s="1"/>
  <c r="M1838" i="20" a="1"/>
  <c r="M1838" i="20" s="1"/>
  <c r="M1839" i="20" a="1"/>
  <c r="M1839" i="20" s="1"/>
  <c r="N1839" i="20" s="1"/>
  <c r="M1840" i="20" a="1"/>
  <c r="M1840" i="20" s="1"/>
  <c r="N1840" i="20" s="1"/>
  <c r="M1841" i="20" a="1"/>
  <c r="M1841" i="20" s="1"/>
  <c r="N1841" i="20" s="1"/>
  <c r="M1842" i="20" a="1"/>
  <c r="M1842" i="20"/>
  <c r="N1842" i="20" s="1"/>
  <c r="M1843" i="20" a="1"/>
  <c r="M1843" i="20" s="1"/>
  <c r="M1844" i="20" a="1"/>
  <c r="M1844" i="20"/>
  <c r="M1845" i="20" a="1"/>
  <c r="M1845" i="20" s="1"/>
  <c r="M1846" i="20" a="1"/>
  <c r="M1846" i="20" s="1"/>
  <c r="N1846" i="20" s="1"/>
  <c r="M1847" i="20" a="1"/>
  <c r="M1847" i="20" s="1"/>
  <c r="M1848" i="20" a="1"/>
  <c r="M1848" i="20" s="1"/>
  <c r="M1849" i="20" a="1"/>
  <c r="M1849" i="20" s="1"/>
  <c r="M1850" i="20" a="1"/>
  <c r="M1850" i="20" s="1"/>
  <c r="N1850" i="20" s="1"/>
  <c r="M1851" i="20" a="1"/>
  <c r="M1851" i="20" s="1"/>
  <c r="N1851" i="20" s="1"/>
  <c r="M1852" i="20" a="1"/>
  <c r="M1852" i="20"/>
  <c r="M1853" i="20" a="1"/>
  <c r="M1853" i="20"/>
  <c r="M1854" i="20" a="1"/>
  <c r="M1854" i="20" s="1"/>
  <c r="M1855" i="20" a="1"/>
  <c r="M1855" i="20" s="1"/>
  <c r="M1856" i="20" a="1"/>
  <c r="M1856" i="20" s="1"/>
  <c r="M1857" i="20" a="1"/>
  <c r="M1857" i="20" s="1"/>
  <c r="M1858" i="20" a="1"/>
  <c r="M1858" i="20" s="1"/>
  <c r="N1858" i="20" s="1"/>
  <c r="M1859" i="20" a="1"/>
  <c r="M1859" i="20" s="1"/>
  <c r="M1860" i="20" a="1"/>
  <c r="M1860" i="20" s="1"/>
  <c r="N1860" i="20" s="1"/>
  <c r="M1861" i="20" a="1"/>
  <c r="M1861" i="20" s="1"/>
  <c r="M1862" i="20" a="1"/>
  <c r="M1862" i="20"/>
  <c r="M1863" i="20" a="1"/>
  <c r="M1863" i="20" s="1"/>
  <c r="M1864" i="20" a="1"/>
  <c r="M1864" i="20" s="1"/>
  <c r="N1864" i="20" s="1"/>
  <c r="M1865" i="20" a="1"/>
  <c r="M1865" i="20"/>
  <c r="N1865" i="20" s="1"/>
  <c r="M1866" i="20" a="1"/>
  <c r="M1866" i="20" s="1"/>
  <c r="N1866" i="20" s="1"/>
  <c r="M1867" i="20" a="1"/>
  <c r="M1867" i="20" s="1"/>
  <c r="M1868" i="20" a="1"/>
  <c r="M1868" i="20" s="1"/>
  <c r="M1869" i="20" a="1"/>
  <c r="M1869" i="20"/>
  <c r="M1870" i="20" a="1"/>
  <c r="M1870" i="20"/>
  <c r="N1870" i="20" s="1"/>
  <c r="M1871" i="20" a="1"/>
  <c r="M1871" i="20" s="1"/>
  <c r="M1872" i="20" a="1"/>
  <c r="M1872" i="20" s="1"/>
  <c r="M1873" i="20" a="1"/>
  <c r="M1873" i="20" s="1"/>
  <c r="N1873" i="20" s="1"/>
  <c r="M1874" i="20" a="1"/>
  <c r="M1874" i="20"/>
  <c r="N1874" i="20" s="1"/>
  <c r="M1875" i="20" a="1"/>
  <c r="M1875" i="20" s="1"/>
  <c r="M1876" i="20" a="1"/>
  <c r="M1876" i="20"/>
  <c r="M1877" i="20" a="1"/>
  <c r="M1877" i="20" s="1"/>
  <c r="N1877" i="20" s="1"/>
  <c r="M1878" i="20" a="1"/>
  <c r="M1878" i="20" s="1"/>
  <c r="M1879" i="20" a="1"/>
  <c r="M1879" i="20" s="1"/>
  <c r="M1880" i="20" a="1"/>
  <c r="M1880" i="20" s="1"/>
  <c r="M1881" i="20" a="1"/>
  <c r="M1881" i="20" s="1"/>
  <c r="M1882" i="20" a="1"/>
  <c r="M1882" i="20"/>
  <c r="N1882" i="20" s="1"/>
  <c r="M1883" i="20" a="1"/>
  <c r="M1883" i="20" s="1"/>
  <c r="M1884" i="20" a="1"/>
  <c r="M1884" i="20" s="1"/>
  <c r="M1885" i="20" a="1"/>
  <c r="M1885" i="20"/>
  <c r="M1886" i="20" a="1"/>
  <c r="M1886" i="20" s="1"/>
  <c r="M1887" i="20" a="1"/>
  <c r="M1887" i="20" s="1"/>
  <c r="M1888" i="20" a="1"/>
  <c r="M1888" i="20" s="1"/>
  <c r="M1889" i="20" a="1"/>
  <c r="M1889" i="20" s="1"/>
  <c r="M1890" i="20" a="1"/>
  <c r="M1890" i="20" s="1"/>
  <c r="N1890" i="20" s="1"/>
  <c r="M1891" i="20" a="1"/>
  <c r="M1891" i="20" s="1"/>
  <c r="M1892" i="20" a="1"/>
  <c r="M1892" i="20"/>
  <c r="M1893" i="20" a="1"/>
  <c r="M1893" i="20" s="1"/>
  <c r="M1894" i="20" a="1"/>
  <c r="M1894" i="20" s="1"/>
  <c r="M1895" i="20" a="1"/>
  <c r="M1895" i="20" s="1"/>
  <c r="M1896" i="20" a="1"/>
  <c r="M1896" i="20" s="1"/>
  <c r="N1896" i="20" s="1"/>
  <c r="M1897" i="20" a="1"/>
  <c r="M1897" i="20"/>
  <c r="M1898" i="20" a="1"/>
  <c r="M1898" i="20" s="1"/>
  <c r="N1898" i="20" s="1"/>
  <c r="M1899" i="20" a="1"/>
  <c r="M1899" i="20" s="1"/>
  <c r="M1900" i="20" a="1"/>
  <c r="M1900" i="20" s="1"/>
  <c r="M1901" i="20" a="1"/>
  <c r="M1901" i="20" s="1"/>
  <c r="M1902" i="20" a="1"/>
  <c r="M1902" i="20" s="1"/>
  <c r="M1903" i="20" a="1"/>
  <c r="M1903" i="20" s="1"/>
  <c r="M1904" i="20" a="1"/>
  <c r="M1904" i="20" s="1"/>
  <c r="N1904" i="20" s="1"/>
  <c r="M1905" i="20" a="1"/>
  <c r="M1905" i="20" s="1"/>
  <c r="M1906" i="20" a="1"/>
  <c r="M1906" i="20" s="1"/>
  <c r="N1906" i="20" s="1"/>
  <c r="M1907" i="20" a="1"/>
  <c r="M1907" i="20" s="1"/>
  <c r="M1908" i="20" a="1"/>
  <c r="M1908" i="20" s="1"/>
  <c r="N1908" i="20" s="1"/>
  <c r="M1909" i="20" a="1"/>
  <c r="M1909" i="20"/>
  <c r="M1910" i="20" a="1"/>
  <c r="M1910" i="20" s="1"/>
  <c r="N1910" i="20" s="1"/>
  <c r="M1911" i="20" a="1"/>
  <c r="M1911" i="20" s="1"/>
  <c r="M1912" i="20" a="1"/>
  <c r="M1912" i="20" s="1"/>
  <c r="M1913" i="20" a="1"/>
  <c r="M1913" i="20"/>
  <c r="N1913" i="20" s="1"/>
  <c r="M1914" i="20" a="1"/>
  <c r="M1914" i="20" s="1"/>
  <c r="N1914" i="20" s="1"/>
  <c r="M1915" i="20" a="1"/>
  <c r="M1915" i="20" s="1"/>
  <c r="M1916" i="20" a="1"/>
  <c r="M1916" i="20"/>
  <c r="M1917" i="20" a="1"/>
  <c r="M1917" i="20"/>
  <c r="M1918" i="20" a="1"/>
  <c r="M1918" i="20"/>
  <c r="M1919" i="20" a="1"/>
  <c r="M1919" i="20" s="1"/>
  <c r="M1920" i="20" a="1"/>
  <c r="M1920" i="20" s="1"/>
  <c r="M1921" i="20" a="1"/>
  <c r="M1921" i="20" s="1"/>
  <c r="M1922" i="20" a="1"/>
  <c r="M1922" i="20" s="1"/>
  <c r="N1922" i="20" s="1"/>
  <c r="M1923" i="20" a="1"/>
  <c r="M1923" i="20" s="1"/>
  <c r="M1924" i="20" a="1"/>
  <c r="M1924" i="20"/>
  <c r="N1924" i="20" s="1"/>
  <c r="M1925" i="20" a="1"/>
  <c r="M1925" i="20" s="1"/>
  <c r="M1926" i="20" a="1"/>
  <c r="M1926" i="20"/>
  <c r="M1927" i="20" a="1"/>
  <c r="M1927" i="20" s="1"/>
  <c r="M1928" i="20" a="1"/>
  <c r="M1928" i="20" s="1"/>
  <c r="N1928" i="20" s="1"/>
  <c r="M1929" i="20" a="1"/>
  <c r="M1929" i="20" s="1"/>
  <c r="N1929" i="20" s="1"/>
  <c r="M1930" i="20" a="1"/>
  <c r="M1930" i="20" s="1"/>
  <c r="N1930" i="20" s="1"/>
  <c r="M1931" i="20" a="1"/>
  <c r="M1931" i="20" s="1"/>
  <c r="M1932" i="20" a="1"/>
  <c r="M1932" i="20" s="1"/>
  <c r="N1932" i="20" s="1"/>
  <c r="M1933" i="20" a="1"/>
  <c r="M1933" i="20" s="1"/>
  <c r="N1933" i="20" s="1"/>
  <c r="M1934" i="20" a="1"/>
  <c r="M1934" i="20" s="1"/>
  <c r="N1934" i="20" s="1"/>
  <c r="M1935" i="20" a="1"/>
  <c r="M1935" i="20" s="1"/>
  <c r="M1936" i="20" a="1"/>
  <c r="M1936" i="20"/>
  <c r="M1937" i="20" a="1"/>
  <c r="M1937" i="20"/>
  <c r="N1937" i="20" s="1"/>
  <c r="M1938" i="20" a="1"/>
  <c r="M1938" i="20"/>
  <c r="N1938" i="20" s="1"/>
  <c r="M1939" i="20" a="1"/>
  <c r="M1939" i="20" s="1"/>
  <c r="N1939" i="20" s="1"/>
  <c r="M1940" i="20" a="1"/>
  <c r="M1940" i="20" s="1"/>
  <c r="M1941" i="20" a="1"/>
  <c r="M1941" i="20" s="1"/>
  <c r="N1941" i="20" s="1"/>
  <c r="M1942" i="20" a="1"/>
  <c r="M1942" i="20" s="1"/>
  <c r="N1942" i="20" s="1"/>
  <c r="M1943" i="20" a="1"/>
  <c r="M1943" i="20" s="1"/>
  <c r="M1944" i="20" a="1"/>
  <c r="M1944" i="20" s="1"/>
  <c r="N1944" i="20" s="1"/>
  <c r="M1945" i="20" a="1"/>
  <c r="M1945" i="20" s="1"/>
  <c r="M1946" i="20" a="1"/>
  <c r="M1946" i="20" s="1"/>
  <c r="N1946" i="20" s="1"/>
  <c r="M1947" i="20" a="1"/>
  <c r="M1947" i="20" s="1"/>
  <c r="N1947" i="20" s="1"/>
  <c r="M1948" i="20" a="1"/>
  <c r="M1948" i="20" s="1"/>
  <c r="M1949" i="20" a="1"/>
  <c r="M1949" i="20" s="1"/>
  <c r="N1949" i="20" s="1"/>
  <c r="M1950" i="20" a="1"/>
  <c r="M1950" i="20"/>
  <c r="N1950" i="20" s="1"/>
  <c r="M1951" i="20" a="1"/>
  <c r="M1951" i="20" s="1"/>
  <c r="M1952" i="20" a="1"/>
  <c r="M1952" i="20" s="1"/>
  <c r="M1953" i="20" a="1"/>
  <c r="M1953" i="20" s="1"/>
  <c r="M1954" i="20" a="1"/>
  <c r="M1954" i="20" s="1"/>
  <c r="N1954" i="20" s="1"/>
  <c r="M1955" i="20" a="1"/>
  <c r="M1955" i="20" s="1"/>
  <c r="M1956" i="20" a="1"/>
  <c r="M1956" i="20"/>
  <c r="M1957" i="20" a="1"/>
  <c r="M1957" i="20" s="1"/>
  <c r="M1958" i="20" a="1"/>
  <c r="M1958" i="20" s="1"/>
  <c r="M1959" i="20" a="1"/>
  <c r="M1959" i="20" s="1"/>
  <c r="M1960" i="20" a="1"/>
  <c r="M1960" i="20" s="1"/>
  <c r="M1961" i="20" a="1"/>
  <c r="M1961" i="20" s="1"/>
  <c r="M1962" i="20" a="1"/>
  <c r="M1962" i="20" s="1"/>
  <c r="N1962" i="20" s="1"/>
  <c r="M1963" i="20" a="1"/>
  <c r="M1963" i="20" s="1"/>
  <c r="M1964" i="20" a="1"/>
  <c r="M1964" i="20" s="1"/>
  <c r="M1965" i="20" a="1"/>
  <c r="M1965" i="20" s="1"/>
  <c r="N1965" i="20" s="1"/>
  <c r="M1966" i="20" a="1"/>
  <c r="M1966" i="20"/>
  <c r="M1967" i="20" a="1"/>
  <c r="M1967" i="20" s="1"/>
  <c r="M1968" i="20" a="1"/>
  <c r="M1968" i="20" s="1"/>
  <c r="N1968" i="20" s="1"/>
  <c r="M1969" i="20" a="1"/>
  <c r="M1969" i="20" s="1"/>
  <c r="N1969" i="20" s="1"/>
  <c r="M1970" i="20" a="1"/>
  <c r="M1970" i="20" s="1"/>
  <c r="N1970" i="20" s="1"/>
  <c r="M1971" i="20" a="1"/>
  <c r="M1971" i="20" s="1"/>
  <c r="M1972" i="20" a="1"/>
  <c r="M1972" i="20" s="1"/>
  <c r="N1972" i="20" s="1"/>
  <c r="M1973" i="20" a="1"/>
  <c r="M1973" i="20" s="1"/>
  <c r="M1974" i="20" a="1"/>
  <c r="M1974" i="20" s="1"/>
  <c r="N1974" i="20" s="1"/>
  <c r="M1975" i="20" a="1"/>
  <c r="M1975" i="20" s="1"/>
  <c r="M1976" i="20" a="1"/>
  <c r="M1976" i="20" s="1"/>
  <c r="M1977" i="20" a="1"/>
  <c r="M1977" i="20" s="1"/>
  <c r="N1977" i="20" s="1"/>
  <c r="M1978" i="20" a="1"/>
  <c r="M1978" i="20" s="1"/>
  <c r="N1978" i="20" s="1"/>
  <c r="M1979" i="20" a="1"/>
  <c r="M1979" i="20" s="1"/>
  <c r="M1980" i="20" a="1"/>
  <c r="M1980" i="20"/>
  <c r="N1980" i="20" s="1"/>
  <c r="M1981" i="20" a="1"/>
  <c r="M1981" i="20"/>
  <c r="M1982" i="20" a="1"/>
  <c r="M1982" i="20" s="1"/>
  <c r="M1983" i="20" a="1"/>
  <c r="M1983" i="20" s="1"/>
  <c r="M1984" i="20" a="1"/>
  <c r="M1984" i="20" s="1"/>
  <c r="N1984" i="20" s="1"/>
  <c r="M1985" i="20" a="1"/>
  <c r="M1985" i="20" s="1"/>
  <c r="M1986" i="20" a="1"/>
  <c r="M1986" i="20" s="1"/>
  <c r="N1986" i="20" s="1"/>
  <c r="M1987" i="20" a="1"/>
  <c r="M1987" i="20" s="1"/>
  <c r="N1987" i="20" s="1"/>
  <c r="M1988" i="20" a="1"/>
  <c r="M1988" i="20" s="1"/>
  <c r="M1989" i="20" a="1"/>
  <c r="M1989" i="20" s="1"/>
  <c r="M1990" i="20" a="1"/>
  <c r="M1990" i="20" s="1"/>
  <c r="N1990" i="20" s="1"/>
  <c r="M1991" i="20" a="1"/>
  <c r="M1991" i="20" s="1"/>
  <c r="M1992" i="20" a="1"/>
  <c r="M1992" i="20" s="1"/>
  <c r="N1992" i="20" s="1"/>
  <c r="M1993" i="20" a="1"/>
  <c r="M1993" i="20" s="1"/>
  <c r="M1994" i="20" a="1"/>
  <c r="M1994" i="20" s="1"/>
  <c r="N1994" i="20" s="1"/>
  <c r="M1995" i="20" a="1"/>
  <c r="M1995" i="20" s="1"/>
  <c r="M1996" i="20" a="1"/>
  <c r="M1996" i="20" s="1"/>
  <c r="N1996" i="20" s="1"/>
  <c r="M1997" i="20" a="1"/>
  <c r="M1997" i="20"/>
  <c r="M1998" i="20" a="1"/>
  <c r="M1998" i="20"/>
  <c r="N1998" i="20" s="1"/>
  <c r="M1999" i="20" a="1"/>
  <c r="M1999" i="20" s="1"/>
  <c r="M2000" i="20" a="1"/>
  <c r="M2000" i="20"/>
  <c r="N2000" i="20" s="1"/>
  <c r="M2001" i="20" a="1"/>
  <c r="M2001" i="20"/>
  <c r="M2002" i="20" a="1"/>
  <c r="M2002" i="20" s="1"/>
  <c r="N2002" i="20" s="1"/>
  <c r="M2003" i="20" a="1"/>
  <c r="M2003" i="20" s="1"/>
  <c r="M2004" i="20" a="1"/>
  <c r="M2004" i="20" s="1"/>
  <c r="N2004" i="20" s="1"/>
  <c r="M2005" i="20" a="1"/>
  <c r="M2005" i="20"/>
  <c r="N2005" i="20" s="1"/>
  <c r="M2006" i="20" a="1"/>
  <c r="M2006" i="20"/>
  <c r="M2007" i="20" a="1"/>
  <c r="M2007" i="20" s="1"/>
  <c r="M2008" i="20" a="1"/>
  <c r="M2008" i="20" s="1"/>
  <c r="M2009" i="20" a="1"/>
  <c r="M2009" i="20" s="1"/>
  <c r="N2009" i="20" s="1"/>
  <c r="M2010" i="20" a="1"/>
  <c r="M2010" i="20" s="1"/>
  <c r="N2010" i="20" s="1"/>
  <c r="M2011" i="20" a="1"/>
  <c r="M2011" i="20" s="1"/>
  <c r="M2012" i="20" a="1"/>
  <c r="M2012" i="20" s="1"/>
  <c r="M2013" i="20" a="1"/>
  <c r="M2013" i="20"/>
  <c r="M2014" i="20" a="1"/>
  <c r="M2014" i="20" s="1"/>
  <c r="N2014" i="20" s="1"/>
  <c r="M2015" i="20" a="1"/>
  <c r="M2015" i="20" s="1"/>
  <c r="M2016" i="20" a="1"/>
  <c r="M2016" i="20" s="1"/>
  <c r="M2017" i="20" a="1"/>
  <c r="M2017" i="20" s="1"/>
  <c r="M2018" i="20" a="1"/>
  <c r="M2018" i="20" s="1"/>
  <c r="N2018" i="20" s="1"/>
  <c r="M2019" i="20" a="1"/>
  <c r="M2019" i="20" s="1"/>
  <c r="M2020" i="20" a="1"/>
  <c r="M2020" i="20"/>
  <c r="M2021" i="20" a="1"/>
  <c r="M2021" i="20" s="1"/>
  <c r="M2022" i="20" a="1"/>
  <c r="M2022" i="20"/>
  <c r="M2023" i="20" a="1"/>
  <c r="M2023" i="20" s="1"/>
  <c r="M2024" i="20" a="1"/>
  <c r="M2024" i="20" s="1"/>
  <c r="N2024" i="20" s="1"/>
  <c r="M2025" i="20" a="1"/>
  <c r="M2025" i="20" s="1"/>
  <c r="M2026" i="20" a="1"/>
  <c r="M2026" i="20" s="1"/>
  <c r="N2026" i="20" s="1"/>
  <c r="M2027" i="20" a="1"/>
  <c r="M2027" i="20" s="1"/>
  <c r="M2028" i="20" a="1"/>
  <c r="M2028" i="20" s="1"/>
  <c r="M2029" i="20" a="1"/>
  <c r="M2029" i="20" s="1"/>
  <c r="N2029" i="20" s="1"/>
  <c r="M2030" i="20" a="1"/>
  <c r="M2030" i="20"/>
  <c r="N2030" i="20" s="1"/>
  <c r="M2031" i="20" a="1"/>
  <c r="M2031" i="20" s="1"/>
  <c r="M2032" i="20" a="1"/>
  <c r="M2032" i="20"/>
  <c r="N2032" i="20" s="1"/>
  <c r="M2033" i="20" a="1"/>
  <c r="M2033" i="20" s="1"/>
  <c r="N2033" i="20" s="1"/>
  <c r="M2034" i="20" a="1"/>
  <c r="M2034" i="20" s="1"/>
  <c r="N2034" i="20" s="1"/>
  <c r="M2035" i="20" a="1"/>
  <c r="M2035" i="20" s="1"/>
  <c r="N2035" i="20" s="1"/>
  <c r="M2036" i="20" a="1"/>
  <c r="M2036" i="20"/>
  <c r="N2036" i="20" s="1"/>
  <c r="M2037" i="20" a="1"/>
  <c r="M2037" i="20" s="1"/>
  <c r="M2038" i="20" a="1"/>
  <c r="M2038" i="20" s="1"/>
  <c r="N2038" i="20" s="1"/>
  <c r="M2039" i="20" a="1"/>
  <c r="M2039" i="20" s="1"/>
  <c r="M2040" i="20" a="1"/>
  <c r="M2040" i="20" s="1"/>
  <c r="M2041" i="20" a="1"/>
  <c r="M2041" i="20" s="1"/>
  <c r="M2042" i="20" a="1"/>
  <c r="M2042" i="20"/>
  <c r="N2042" i="20" s="1"/>
  <c r="M2043" i="20" a="1"/>
  <c r="M2043" i="20" s="1"/>
  <c r="N2043" i="20" s="1"/>
  <c r="M2044" i="20" a="1"/>
  <c r="M2044" i="20" s="1"/>
  <c r="N2044" i="20" s="1"/>
  <c r="M2045" i="20" a="1"/>
  <c r="M2045" i="20"/>
  <c r="N2045" i="20" s="1"/>
  <c r="M2046" i="20" a="1"/>
  <c r="M2046" i="20" s="1"/>
  <c r="M2047" i="20" a="1"/>
  <c r="M2047" i="20" s="1"/>
  <c r="M2048" i="20" a="1"/>
  <c r="M2048" i="20"/>
  <c r="M2049" i="20" a="1"/>
  <c r="M2049" i="20" s="1"/>
  <c r="N2049" i="20" s="1"/>
  <c r="M2050" i="20" a="1"/>
  <c r="M2050" i="20"/>
  <c r="N2050" i="20" s="1"/>
  <c r="M2051" i="20" a="1"/>
  <c r="M2051" i="20" s="1"/>
  <c r="M2052" i="20" a="1"/>
  <c r="M2052" i="20"/>
  <c r="M2053" i="20" a="1"/>
  <c r="M2053" i="20"/>
  <c r="M2054" i="20" a="1"/>
  <c r="M2054" i="20" s="1"/>
  <c r="N2054" i="20" s="1"/>
  <c r="M2055" i="20" a="1"/>
  <c r="M2055" i="20" s="1"/>
  <c r="M2056" i="20" a="1"/>
  <c r="M2056" i="20" s="1"/>
  <c r="M2057" i="20" a="1"/>
  <c r="M2057" i="20" s="1"/>
  <c r="M2058" i="20" a="1"/>
  <c r="M2058" i="20" s="1"/>
  <c r="N2058" i="20" s="1"/>
  <c r="M2059" i="20" a="1"/>
  <c r="M2059" i="20" s="1"/>
  <c r="M2060" i="20" a="1"/>
  <c r="M2060" i="20"/>
  <c r="N2060" i="20" s="1"/>
  <c r="M2061" i="20" a="1"/>
  <c r="M2061" i="20"/>
  <c r="M2062" i="20" a="1"/>
  <c r="M2062" i="20" s="1"/>
  <c r="M2063" i="20" a="1"/>
  <c r="M2063" i="20" s="1"/>
  <c r="M2064" i="20" a="1"/>
  <c r="M2064" i="20" s="1"/>
  <c r="M2065" i="20" a="1"/>
  <c r="M2065" i="20" s="1"/>
  <c r="N2065" i="20" s="1"/>
  <c r="M2066" i="20" a="1"/>
  <c r="M2066" i="20" s="1"/>
  <c r="N2066" i="20" s="1"/>
  <c r="M2067" i="20" a="1"/>
  <c r="M2067" i="20" s="1"/>
  <c r="M2068" i="20" a="1"/>
  <c r="M2068" i="20"/>
  <c r="N2068" i="20" s="1"/>
  <c r="M2069" i="20" a="1"/>
  <c r="M2069" i="20" s="1"/>
  <c r="N2069" i="20" s="1"/>
  <c r="M2070" i="20" a="1"/>
  <c r="M2070" i="20"/>
  <c r="M2071" i="20" a="1"/>
  <c r="M2071" i="20" s="1"/>
  <c r="M2072" i="20" a="1"/>
  <c r="M2072" i="20" s="1"/>
  <c r="M2073" i="20" a="1"/>
  <c r="M2073" i="20"/>
  <c r="N2073" i="20" s="1"/>
  <c r="M2074" i="20" a="1"/>
  <c r="M2074" i="20" s="1"/>
  <c r="N2074" i="20" s="1"/>
  <c r="M2075" i="20" a="1"/>
  <c r="M2075" i="20" s="1"/>
  <c r="M2076" i="20" a="1"/>
  <c r="M2076" i="20" s="1"/>
  <c r="M2077" i="20" a="1"/>
  <c r="M2077" i="20" s="1"/>
  <c r="M2078" i="20" a="1"/>
  <c r="M2078" i="20" s="1"/>
  <c r="N2078" i="20" s="1"/>
  <c r="M2079" i="20" a="1"/>
  <c r="M2079" i="20" s="1"/>
  <c r="M2080" i="20" a="1"/>
  <c r="M2080" i="20" s="1"/>
  <c r="M2081" i="20" a="1"/>
  <c r="M2081" i="20" s="1"/>
  <c r="M2082" i="20" a="1"/>
  <c r="M2082" i="20" s="1"/>
  <c r="N2082" i="20" s="1"/>
  <c r="M2083" i="20" a="1"/>
  <c r="M2083" i="20" s="1"/>
  <c r="M2084" i="20" a="1"/>
  <c r="M2084" i="20"/>
  <c r="M2085" i="20" a="1"/>
  <c r="M2085" i="20"/>
  <c r="M2086" i="20" a="1"/>
  <c r="M2086" i="20"/>
  <c r="M2087" i="20" a="1"/>
  <c r="M2087" i="20" s="1"/>
  <c r="M2088" i="20" a="1"/>
  <c r="M2088" i="20" s="1"/>
  <c r="N2088" i="20" s="1"/>
  <c r="M2089" i="20" a="1"/>
  <c r="M2089" i="20" s="1"/>
  <c r="M2090" i="20" a="1"/>
  <c r="M2090" i="20" s="1"/>
  <c r="N2090" i="20" s="1"/>
  <c r="M2091" i="20" a="1"/>
  <c r="M2091" i="20" s="1"/>
  <c r="M2092" i="20" a="1"/>
  <c r="M2092" i="20" s="1"/>
  <c r="M2093" i="20" a="1"/>
  <c r="M2093" i="20"/>
  <c r="N2093" i="20" s="1"/>
  <c r="M2094" i="20" a="1"/>
  <c r="M2094" i="20" s="1"/>
  <c r="M2095" i="20" a="1"/>
  <c r="M2095" i="20" s="1"/>
  <c r="M2096" i="20" a="1"/>
  <c r="M2096" i="20" s="1"/>
  <c r="N2096" i="20" s="1"/>
  <c r="M2097" i="20" a="1"/>
  <c r="M2097" i="20"/>
  <c r="M2098" i="20" a="1"/>
  <c r="M2098" i="20"/>
  <c r="N2098" i="20" s="1"/>
  <c r="M2099" i="20" a="1"/>
  <c r="M2099" i="20" s="1"/>
  <c r="M2100" i="20" a="1"/>
  <c r="M2100" i="20" s="1"/>
  <c r="M2101" i="20" a="1"/>
  <c r="M2101" i="20"/>
  <c r="M2102" i="20" a="1"/>
  <c r="M2102" i="20" s="1"/>
  <c r="N2102" i="20" s="1"/>
  <c r="M2103" i="20" a="1"/>
  <c r="M2103" i="20" s="1"/>
  <c r="M2104" i="20" a="1"/>
  <c r="M2104" i="20" s="1"/>
  <c r="M2105" i="20" a="1"/>
  <c r="M2105" i="20"/>
  <c r="N2105" i="20" s="1"/>
  <c r="M2106" i="20" a="1"/>
  <c r="M2106" i="20"/>
  <c r="N2106" i="20" s="1"/>
  <c r="M2107" i="20" a="1"/>
  <c r="M2107" i="20" s="1"/>
  <c r="N2107" i="20" s="1"/>
  <c r="M2108" i="20" a="1"/>
  <c r="M2108" i="20"/>
  <c r="N2108" i="20" s="1"/>
  <c r="M2109" i="20" a="1"/>
  <c r="M2109" i="20"/>
  <c r="M2110" i="20" a="1"/>
  <c r="M2110" i="20" s="1"/>
  <c r="N2110" i="20" s="1"/>
  <c r="M2111" i="20" a="1"/>
  <c r="M2111" i="20" s="1"/>
  <c r="M2112" i="20" a="1"/>
  <c r="M2112" i="20" s="1"/>
  <c r="N2112" i="20" s="1"/>
  <c r="M2113" i="20" a="1"/>
  <c r="M2113" i="20" s="1"/>
  <c r="M2114" i="20" a="1"/>
  <c r="M2114" i="20"/>
  <c r="N2114" i="20" s="1"/>
  <c r="M2115" i="20" a="1"/>
  <c r="M2115" i="20" s="1"/>
  <c r="N2115" i="20" s="1"/>
  <c r="M2116" i="20" a="1"/>
  <c r="M2116" i="20"/>
  <c r="N2116" i="20" s="1"/>
  <c r="M2117" i="20" a="1"/>
  <c r="M2117" i="20" s="1"/>
  <c r="M2118" i="20" a="1"/>
  <c r="M2118" i="20"/>
  <c r="M2119" i="20" a="1"/>
  <c r="M2119" i="20" s="1"/>
  <c r="M2120" i="20" a="1"/>
  <c r="M2120" i="20" s="1"/>
  <c r="N2120" i="20" s="1"/>
  <c r="M2121" i="20" a="1"/>
  <c r="M2121" i="20"/>
  <c r="M2122" i="20" a="1"/>
  <c r="M2122" i="20" s="1"/>
  <c r="N2122" i="20" s="1"/>
  <c r="M2123" i="20" a="1"/>
  <c r="M2123" i="20" s="1"/>
  <c r="M2124" i="20" a="1"/>
  <c r="M2124" i="20"/>
  <c r="N2124" i="20" s="1"/>
  <c r="M2125" i="20" a="1"/>
  <c r="M2125" i="20" s="1"/>
  <c r="N2125" i="20" s="1"/>
  <c r="M2126" i="20" a="1"/>
  <c r="M2126" i="20" s="1"/>
  <c r="M2127" i="20" a="1"/>
  <c r="M2127" i="20" s="1"/>
  <c r="M2128" i="20" a="1"/>
  <c r="M2128" i="20" s="1"/>
  <c r="M2129" i="20" a="1"/>
  <c r="M2129" i="20"/>
  <c r="M2130" i="20" a="1"/>
  <c r="M2130" i="20" s="1"/>
  <c r="N2130" i="20" s="1"/>
  <c r="M2131" i="20" a="1"/>
  <c r="M2131" i="20" s="1"/>
  <c r="M2132" i="20" a="1"/>
  <c r="M2132" i="20" s="1"/>
  <c r="N2132" i="20" s="1"/>
  <c r="M2133" i="20" a="1"/>
  <c r="M2133" i="20"/>
  <c r="M2134" i="20" a="1"/>
  <c r="M2134" i="20"/>
  <c r="N2134" i="20" s="1"/>
  <c r="M2135" i="20" a="1"/>
  <c r="M2135" i="20" s="1"/>
  <c r="M2136" i="20" a="1"/>
  <c r="M2136" i="20" s="1"/>
  <c r="M2137" i="20" a="1"/>
  <c r="M2137" i="20" s="1"/>
  <c r="M2138" i="20" a="1"/>
  <c r="M2138" i="20"/>
  <c r="N2138" i="20" s="1"/>
  <c r="M2139" i="20" a="1"/>
  <c r="M2139" i="20" s="1"/>
  <c r="M2140" i="20" a="1"/>
  <c r="M2140" i="20" s="1"/>
  <c r="M2141" i="20" a="1"/>
  <c r="M2141" i="20"/>
  <c r="M2142" i="20" a="1"/>
  <c r="M2142" i="20" s="1"/>
  <c r="M2143" i="20" a="1"/>
  <c r="M2143" i="20" s="1"/>
  <c r="N2143" i="20" s="1"/>
  <c r="M2144" i="20" a="1"/>
  <c r="M2144" i="20"/>
  <c r="M2145" i="20" a="1"/>
  <c r="M2145" i="20" s="1"/>
  <c r="M2146" i="20" a="1"/>
  <c r="M2146" i="20"/>
  <c r="N2146" i="20" s="1"/>
  <c r="M2147" i="20" a="1"/>
  <c r="M2147" i="20" s="1"/>
  <c r="M2148" i="20" a="1"/>
  <c r="M2148" i="20"/>
  <c r="N2148" i="20" s="1"/>
  <c r="M2149" i="20" a="1"/>
  <c r="M2149" i="20"/>
  <c r="M2150" i="20" a="1"/>
  <c r="M2150" i="20" s="1"/>
  <c r="M2151" i="20" a="1"/>
  <c r="M2151" i="20" s="1"/>
  <c r="M2152" i="20" a="1"/>
  <c r="M2152" i="20" s="1"/>
  <c r="M2153" i="20" a="1"/>
  <c r="M2153" i="20" s="1"/>
  <c r="N2153" i="20" s="1"/>
  <c r="M2154" i="20" a="1"/>
  <c r="M2154" i="20" s="1"/>
  <c r="N2154" i="20" s="1"/>
  <c r="M2155" i="20" a="1"/>
  <c r="M2155" i="20" s="1"/>
  <c r="M2156" i="20" a="1"/>
  <c r="M2156" i="20" s="1"/>
  <c r="M2157" i="20" a="1"/>
  <c r="M2157" i="20" s="1"/>
  <c r="M2158" i="20" a="1"/>
  <c r="M2158" i="20" s="1"/>
  <c r="M2159" i="20" a="1"/>
  <c r="M2159" i="20" s="1"/>
  <c r="M2160" i="20" a="1"/>
  <c r="M2160" i="20" s="1"/>
  <c r="N2160" i="20" s="1"/>
  <c r="M2161" i="20" a="1"/>
  <c r="M2161" i="20" s="1"/>
  <c r="N2161" i="20" s="1"/>
  <c r="M2162" i="20" a="1"/>
  <c r="M2162" i="20"/>
  <c r="N2162" i="20" s="1"/>
  <c r="M2163" i="20" a="1"/>
  <c r="M2163" i="20" s="1"/>
  <c r="M2164" i="20" a="1"/>
  <c r="M2164" i="20"/>
  <c r="M2165" i="20" a="1"/>
  <c r="M2165" i="20" s="1"/>
  <c r="N2165" i="20" s="1"/>
  <c r="M2166" i="20" a="1"/>
  <c r="M2166" i="20" s="1"/>
  <c r="N2166" i="20" s="1"/>
  <c r="M2167" i="20" a="1"/>
  <c r="M2167" i="20" s="1"/>
  <c r="M2168" i="20" a="1"/>
  <c r="M2168" i="20" s="1"/>
  <c r="M2169" i="20" a="1"/>
  <c r="M2169" i="20"/>
  <c r="N2169" i="20" s="1"/>
  <c r="M2170" i="20" a="1"/>
  <c r="M2170" i="20"/>
  <c r="N2170" i="20" s="1"/>
  <c r="M2171" i="20" a="1"/>
  <c r="M2171" i="20" s="1"/>
  <c r="N2171" i="20" s="1"/>
  <c r="M2172" i="20" a="1"/>
  <c r="M2172" i="20" s="1"/>
  <c r="N2172" i="20" s="1"/>
  <c r="M2173" i="20" a="1"/>
  <c r="M2173" i="20" s="1"/>
  <c r="M2174" i="20" a="1"/>
  <c r="M2174" i="20" s="1"/>
  <c r="N2174" i="20" s="1"/>
  <c r="M2175" i="20" a="1"/>
  <c r="M2175" i="20" s="1"/>
  <c r="M2176" i="20" a="1"/>
  <c r="M2176" i="20" s="1"/>
  <c r="M2177" i="20" a="1"/>
  <c r="M2177" i="20" s="1"/>
  <c r="M2178" i="20" a="1"/>
  <c r="M2178" i="20"/>
  <c r="N2178" i="20" s="1"/>
  <c r="M2179" i="20" a="1"/>
  <c r="M2179" i="20" s="1"/>
  <c r="M2180" i="20" a="1"/>
  <c r="M2180" i="20" s="1"/>
  <c r="N2180" i="20" s="1"/>
  <c r="M2181" i="20" a="1"/>
  <c r="M2181" i="20" s="1"/>
  <c r="N2181" i="20" s="1"/>
  <c r="M2182" i="20" a="1"/>
  <c r="M2182" i="20"/>
  <c r="M2183" i="20" a="1"/>
  <c r="M2183" i="20" s="1"/>
  <c r="M2184" i="20" a="1"/>
  <c r="M2184" i="20" s="1"/>
  <c r="N2184" i="20" s="1"/>
  <c r="M2185" i="20" a="1"/>
  <c r="M2185" i="20" s="1"/>
  <c r="M2186" i="20" a="1"/>
  <c r="M2186" i="20" s="1"/>
  <c r="N2186" i="20" s="1"/>
  <c r="M2187" i="20" a="1"/>
  <c r="M2187" i="20" s="1"/>
  <c r="M2188" i="20" a="1"/>
  <c r="M2188" i="20" s="1"/>
  <c r="M2189" i="20" a="1"/>
  <c r="M2189" i="20" s="1"/>
  <c r="N2189" i="20" s="1"/>
  <c r="M2190" i="20" a="1"/>
  <c r="M2190" i="20" s="1"/>
  <c r="M2191" i="20" a="1"/>
  <c r="M2191" i="20" s="1"/>
  <c r="M2192" i="20" a="1"/>
  <c r="M2192" i="20" s="1"/>
  <c r="N2192" i="20" s="1"/>
  <c r="M2193" i="20" a="1"/>
  <c r="M2193" i="20" s="1"/>
  <c r="M2194" i="20" a="1"/>
  <c r="M2194" i="20"/>
  <c r="N2194" i="20" s="1"/>
  <c r="M2195" i="20" a="1"/>
  <c r="M2195" i="20" s="1"/>
  <c r="M2196" i="20" a="1"/>
  <c r="M2196" i="20"/>
  <c r="M2197" i="20" a="1"/>
  <c r="M2197" i="20"/>
  <c r="M2198" i="20" a="1"/>
  <c r="M2198" i="20" s="1"/>
  <c r="N2198" i="20" s="1"/>
  <c r="M2199" i="20" a="1"/>
  <c r="M2199" i="20" s="1"/>
  <c r="N2199" i="20" s="1"/>
  <c r="M2200" i="20" a="1"/>
  <c r="M2200" i="20" s="1"/>
  <c r="M2201" i="20" a="1"/>
  <c r="M2201" i="20"/>
  <c r="N2201" i="20" s="1"/>
  <c r="M2202" i="20" a="1"/>
  <c r="M2202" i="20" s="1"/>
  <c r="N2202" i="20" s="1"/>
  <c r="M2203" i="20" a="1"/>
  <c r="M2203" i="20" s="1"/>
  <c r="M2204" i="20" a="1"/>
  <c r="M2204" i="20"/>
  <c r="M2205" i="20" a="1"/>
  <c r="M2205" i="20" s="1"/>
  <c r="N2205" i="20" s="1"/>
  <c r="M2206" i="20" a="1"/>
  <c r="M2206" i="20" s="1"/>
  <c r="N2206" i="20" s="1"/>
  <c r="M2207" i="20" a="1"/>
  <c r="M2207" i="20" s="1"/>
  <c r="M2208" i="20" a="1"/>
  <c r="M2208" i="20" s="1"/>
  <c r="M2209" i="20" a="1"/>
  <c r="M2209" i="20" s="1"/>
  <c r="M2210" i="20" a="1"/>
  <c r="M2210" i="20" s="1"/>
  <c r="N2210" i="20" s="1"/>
  <c r="M2211" i="20" a="1"/>
  <c r="M2211" i="20" s="1"/>
  <c r="M2212" i="20" a="1"/>
  <c r="M2212" i="20" s="1"/>
  <c r="N2212" i="20" s="1"/>
  <c r="M2213" i="20" a="1"/>
  <c r="M2213" i="20"/>
  <c r="M2214" i="20" a="1"/>
  <c r="M2214" i="20" s="1"/>
  <c r="M2215" i="20" a="1"/>
  <c r="M2215" i="20" s="1"/>
  <c r="M2216" i="20" a="1"/>
  <c r="M2216" i="20"/>
  <c r="N2216" i="20" s="1"/>
  <c r="M2217" i="20" a="1"/>
  <c r="M2217" i="20" s="1"/>
  <c r="N2217" i="20" s="1"/>
  <c r="M2218" i="20" a="1"/>
  <c r="M2218" i="20" s="1"/>
  <c r="N2218" i="20" s="1"/>
  <c r="M2219" i="20" a="1"/>
  <c r="M2219" i="20" s="1"/>
  <c r="M2220" i="20" a="1"/>
  <c r="M2220" i="20" s="1"/>
  <c r="M2221" i="20" a="1"/>
  <c r="M2221" i="20" s="1"/>
  <c r="M2222" i="20" a="1"/>
  <c r="M2222" i="20" s="1"/>
  <c r="M2223" i="20" a="1"/>
  <c r="M2223" i="20" s="1"/>
  <c r="M2224" i="20" a="1"/>
  <c r="M2224" i="20" s="1"/>
  <c r="N2224" i="20" s="1"/>
  <c r="M2225" i="20" a="1"/>
  <c r="M2225" i="20"/>
  <c r="M2226" i="20" a="1"/>
  <c r="M2226" i="20" s="1"/>
  <c r="N2226" i="20" s="1"/>
  <c r="M2227" i="20" a="1"/>
  <c r="M2227" i="20" s="1"/>
  <c r="M2228" i="20" a="1"/>
  <c r="M2228" i="20"/>
  <c r="M2229" i="20" a="1"/>
  <c r="M2229" i="20" s="1"/>
  <c r="M2230" i="20" a="1"/>
  <c r="M2230" i="20" s="1"/>
  <c r="N2230" i="20" s="1"/>
  <c r="M2231" i="20" a="1"/>
  <c r="M2231" i="20" s="1"/>
  <c r="M2232" i="20" a="1"/>
  <c r="M2232" i="20" s="1"/>
  <c r="M2233" i="20" a="1"/>
  <c r="M2233" i="20" s="1"/>
  <c r="M2234" i="20" a="1"/>
  <c r="M2234" i="20" s="1"/>
  <c r="N2234" i="20" s="1"/>
  <c r="M2235" i="20" a="1"/>
  <c r="M2235" i="20" s="1"/>
  <c r="M2236" i="20" a="1"/>
  <c r="M2236" i="20" s="1"/>
  <c r="M2237" i="20" a="1"/>
  <c r="M2237" i="20" s="1"/>
  <c r="M2238" i="20" a="1"/>
  <c r="M2238" i="20"/>
  <c r="N2238" i="20" s="1"/>
  <c r="M2239" i="20" a="1"/>
  <c r="M2239" i="20" s="1"/>
  <c r="M2240" i="20" a="1"/>
  <c r="M2240" i="20" s="1"/>
  <c r="M2241" i="20" a="1"/>
  <c r="M2241" i="20" s="1"/>
  <c r="M2242" i="20" a="1"/>
  <c r="M2242" i="20" s="1"/>
  <c r="N2242" i="20" s="1"/>
  <c r="M2243" i="20" a="1"/>
  <c r="M2243" i="20" s="1"/>
  <c r="M2244" i="20" a="1"/>
  <c r="M2244" i="20" s="1"/>
  <c r="M2245" i="20" a="1"/>
  <c r="M2245" i="20" s="1"/>
  <c r="M2246" i="20" a="1"/>
  <c r="M2246" i="20" s="1"/>
  <c r="M2247" i="20" a="1"/>
  <c r="M2247" i="20" s="1"/>
  <c r="M2248" i="20" a="1"/>
  <c r="M2248" i="20" s="1"/>
  <c r="N2248" i="20" s="1"/>
  <c r="M2249" i="20" a="1"/>
  <c r="M2249" i="20"/>
  <c r="M2250" i="20" a="1"/>
  <c r="M2250" i="20" s="1"/>
  <c r="N2250" i="20" s="1"/>
  <c r="M2251" i="20" a="1"/>
  <c r="M2251" i="20" s="1"/>
  <c r="M2252" i="20" a="1"/>
  <c r="M2252" i="20" s="1"/>
  <c r="N2252" i="20" s="1"/>
  <c r="M2253" i="20" a="1"/>
  <c r="M2253" i="20" s="1"/>
  <c r="N2253" i="20" s="1"/>
  <c r="M2254" i="20" a="1"/>
  <c r="M2254" i="20" s="1"/>
  <c r="M2255" i="20" a="1"/>
  <c r="M2255" i="20" s="1"/>
  <c r="M2256" i="20" a="1"/>
  <c r="M2256" i="20" s="1"/>
  <c r="M2257" i="20" a="1"/>
  <c r="M2257" i="20"/>
  <c r="N2257" i="20" s="1"/>
  <c r="M2258" i="20" a="1"/>
  <c r="M2258" i="20" s="1"/>
  <c r="N2258" i="20" s="1"/>
  <c r="M2259" i="20" a="1"/>
  <c r="M2259" i="20" s="1"/>
  <c r="M2260" i="20" a="1"/>
  <c r="M2260" i="20" s="1"/>
  <c r="M2261" i="20" a="1"/>
  <c r="M2261" i="20" s="1"/>
  <c r="N2261" i="20" s="1"/>
  <c r="M2262" i="20" a="1"/>
  <c r="M2262" i="20" s="1"/>
  <c r="N2262" i="20" s="1"/>
  <c r="M2263" i="20" a="1"/>
  <c r="M2263" i="20"/>
  <c r="N2263" i="20" s="1"/>
  <c r="M2264" i="20" a="1"/>
  <c r="M2264" i="20"/>
  <c r="M2265" i="20" a="1"/>
  <c r="M2265" i="20" s="1"/>
  <c r="M2266" i="20" a="1"/>
  <c r="M2266" i="20"/>
  <c r="N2266" i="20" s="1"/>
  <c r="M2267" i="20" a="1"/>
  <c r="M2267" i="20"/>
  <c r="M2268" i="20" a="1"/>
  <c r="M2268" i="20" s="1"/>
  <c r="M2269" i="20" a="1"/>
  <c r="M2269" i="20" s="1"/>
  <c r="N2269" i="20" s="1"/>
  <c r="M2270" i="20" a="1"/>
  <c r="M2270" i="20" s="1"/>
  <c r="N2270" i="20" s="1"/>
  <c r="M2271" i="20" a="1"/>
  <c r="M2271" i="20" s="1"/>
  <c r="M2272" i="20" a="1"/>
  <c r="M2272" i="20" s="1"/>
  <c r="M2273" i="20" a="1"/>
  <c r="M2273" i="20" s="1"/>
  <c r="M2274" i="20" a="1"/>
  <c r="M2274" i="20"/>
  <c r="N2274" i="20" s="1"/>
  <c r="M2275" i="20" a="1"/>
  <c r="M2275" i="20" s="1"/>
  <c r="N2275" i="20" s="1"/>
  <c r="M2276" i="20" a="1"/>
  <c r="M2276" i="20"/>
  <c r="M2277" i="20" a="1"/>
  <c r="M2277" i="20" s="1"/>
  <c r="M2278" i="20" a="1"/>
  <c r="M2278" i="20" s="1"/>
  <c r="M2279" i="20" a="1"/>
  <c r="M2279" i="20"/>
  <c r="M2280" i="20" a="1"/>
  <c r="M2280" i="20" s="1"/>
  <c r="M2281" i="20" a="1"/>
  <c r="M2281" i="20" s="1"/>
  <c r="M2282" i="20" a="1"/>
  <c r="M2282" i="20" s="1"/>
  <c r="N2282" i="20" s="1"/>
  <c r="M2283" i="20" a="1"/>
  <c r="M2283" i="20" s="1"/>
  <c r="M2284" i="20" a="1"/>
  <c r="M2284" i="20"/>
  <c r="N2284" i="20" s="1"/>
  <c r="M2285" i="20" a="1"/>
  <c r="M2285" i="20" s="1"/>
  <c r="N2285" i="20" s="1"/>
  <c r="M2286" i="20" a="1"/>
  <c r="M2286" i="20"/>
  <c r="M2287" i="20" a="1"/>
  <c r="M2287" i="20"/>
  <c r="M2288" i="20" a="1"/>
  <c r="M2288" i="20"/>
  <c r="M2289" i="20" a="1"/>
  <c r="M2289" i="20" s="1"/>
  <c r="N2289" i="20" s="1"/>
  <c r="M2290" i="20" a="1"/>
  <c r="M2290" i="20"/>
  <c r="N2290" i="20" s="1"/>
  <c r="M2291" i="20" a="1"/>
  <c r="M2291" i="20" s="1"/>
  <c r="M2292" i="20" a="1"/>
  <c r="M2292" i="20" s="1"/>
  <c r="M2293" i="20" a="1"/>
  <c r="M2293" i="20" s="1"/>
  <c r="M2294" i="20" a="1"/>
  <c r="M2294" i="20" s="1"/>
  <c r="N2294" i="20" s="1"/>
  <c r="M2295" i="20" a="1"/>
  <c r="M2295" i="20"/>
  <c r="M2296" i="20" a="1"/>
  <c r="M2296" i="20" s="1"/>
  <c r="N2296" i="20" s="1"/>
  <c r="M2297" i="20" a="1"/>
  <c r="M2297" i="20" s="1"/>
  <c r="N2297" i="20" s="1"/>
  <c r="M2298" i="20" a="1"/>
  <c r="M2298" i="20"/>
  <c r="N2298" i="20" s="1"/>
  <c r="M2299" i="20" a="1"/>
  <c r="M2299" i="20"/>
  <c r="M2300" i="20" a="1"/>
  <c r="M2300" i="20"/>
  <c r="M2301" i="20" a="1"/>
  <c r="M2301" i="20" s="1"/>
  <c r="M2302" i="20" a="1"/>
  <c r="M2302" i="20" s="1"/>
  <c r="N2302" i="20" s="1"/>
  <c r="M2303" i="20" a="1"/>
  <c r="M2303" i="20" s="1"/>
  <c r="M2304" i="20" a="1"/>
  <c r="M2304" i="20" s="1"/>
  <c r="M2305" i="20" a="1"/>
  <c r="M2305" i="20" s="1"/>
  <c r="M2306" i="20" a="1"/>
  <c r="M2306" i="20" s="1"/>
  <c r="N2306" i="20" s="1"/>
  <c r="M2307" i="20" a="1"/>
  <c r="M2307" i="20" s="1"/>
  <c r="N2307" i="20" s="1"/>
  <c r="M2308" i="20" a="1"/>
  <c r="M2308" i="20"/>
  <c r="M2309" i="20" a="1"/>
  <c r="M2309" i="20" s="1"/>
  <c r="M2310" i="20" a="1"/>
  <c r="M2310" i="20"/>
  <c r="M2311" i="20" a="1"/>
  <c r="M2311" i="20"/>
  <c r="M2312" i="20" a="1"/>
  <c r="M2312" i="20" s="1"/>
  <c r="M2313" i="20" a="1"/>
  <c r="M2313" i="20" s="1"/>
  <c r="M2314" i="20" a="1"/>
  <c r="M2314" i="20" s="1"/>
  <c r="N2314" i="20" s="1"/>
  <c r="M2315" i="20" a="1"/>
  <c r="M2315" i="20"/>
  <c r="M2316" i="20" a="1"/>
  <c r="M2316" i="20"/>
  <c r="N2316" i="20" s="1"/>
  <c r="M2317" i="20" a="1"/>
  <c r="M2317" i="20" s="1"/>
  <c r="N2317" i="20" s="1"/>
  <c r="M2318" i="20" a="1"/>
  <c r="M2318" i="20"/>
  <c r="M2319" i="20" a="1"/>
  <c r="M2319" i="20"/>
  <c r="M2320" i="20" a="1"/>
  <c r="M2320" i="20" s="1"/>
  <c r="M2321" i="20" a="1"/>
  <c r="M2321" i="20" s="1"/>
  <c r="N2321" i="20" s="1"/>
  <c r="M2322" i="20" a="1"/>
  <c r="M2322" i="20"/>
  <c r="N2322" i="20" s="1"/>
  <c r="M2323" i="20" a="1"/>
  <c r="M2323" i="20" s="1"/>
  <c r="M2324" i="20" a="1"/>
  <c r="M2324" i="20"/>
  <c r="M2325" i="20" a="1"/>
  <c r="M2325" i="20" s="1"/>
  <c r="N2325" i="20" s="1"/>
  <c r="M2326" i="20" a="1"/>
  <c r="M2326" i="20" s="1"/>
  <c r="N2326" i="20" s="1"/>
  <c r="M2327" i="20" a="1"/>
  <c r="M2327" i="20"/>
  <c r="M2328" i="20" a="1"/>
  <c r="M2328" i="20" s="1"/>
  <c r="M2329" i="20" a="1"/>
  <c r="M2329" i="20" s="1"/>
  <c r="M2330" i="20" a="1"/>
  <c r="M2330" i="20" s="1"/>
  <c r="N2330" i="20" s="1"/>
  <c r="M2331" i="20" a="1"/>
  <c r="M2331" i="20"/>
  <c r="M2332" i="20" a="1"/>
  <c r="M2332" i="20"/>
  <c r="M2333" i="20" a="1"/>
  <c r="M2333" i="20" s="1"/>
  <c r="M2334" i="20" a="1"/>
  <c r="M2334" i="20"/>
  <c r="N2334" i="20" s="1"/>
  <c r="M2335" i="20" a="1"/>
  <c r="M2335" i="20" s="1"/>
  <c r="M2336" i="20" a="1"/>
  <c r="M2336" i="20" s="1"/>
  <c r="M2337" i="20" a="1"/>
  <c r="M2337" i="20" s="1"/>
  <c r="M2338" i="20" a="1"/>
  <c r="M2338" i="20" s="1"/>
  <c r="N2338" i="20" s="1"/>
  <c r="M2339" i="20" a="1"/>
  <c r="M2339" i="20"/>
  <c r="M2340" i="20" a="1"/>
  <c r="M2340" i="20"/>
  <c r="N2340" i="20" s="1"/>
  <c r="M2341" i="20" a="1"/>
  <c r="M2341" i="20" s="1"/>
  <c r="M2342" i="20" a="1"/>
  <c r="M2342" i="20"/>
  <c r="N2342" i="20" s="1"/>
  <c r="M2343" i="20" a="1"/>
  <c r="M2343" i="20"/>
  <c r="M2344" i="20" a="1"/>
  <c r="M2344" i="20" s="1"/>
  <c r="M2345" i="20" a="1"/>
  <c r="M2345" i="20" s="1"/>
  <c r="N2345" i="20" s="1"/>
  <c r="M2346" i="20" a="1"/>
  <c r="M2346" i="20" s="1"/>
  <c r="N2346" i="20" s="1"/>
  <c r="M2347" i="20" a="1"/>
  <c r="M2347" i="20"/>
  <c r="M2348" i="20" a="1"/>
  <c r="M2348" i="20"/>
  <c r="M2349" i="20" a="1"/>
  <c r="M2349" i="20" s="1"/>
  <c r="N2349" i="20" s="1"/>
  <c r="M2350" i="20" a="1"/>
  <c r="M2350" i="20"/>
  <c r="M2351" i="20" a="1"/>
  <c r="M2351" i="20"/>
  <c r="M2352" i="20" a="1"/>
  <c r="M2352" i="20" s="1"/>
  <c r="N2352" i="20" s="1"/>
  <c r="M2353" i="20" a="1"/>
  <c r="M2353" i="20" s="1"/>
  <c r="N2353" i="20" s="1"/>
  <c r="M2354" i="20" a="1"/>
  <c r="M2354" i="20"/>
  <c r="N2354" i="20" s="1"/>
  <c r="M2355" i="20" a="1"/>
  <c r="M2355" i="20" s="1"/>
  <c r="M2356" i="20" a="1"/>
  <c r="M2356" i="20"/>
  <c r="M2357" i="20" a="1"/>
  <c r="M2357" i="20" s="1"/>
  <c r="M2358" i="20" a="1"/>
  <c r="M2358" i="20" s="1"/>
  <c r="N2358" i="20" s="1"/>
  <c r="M2359" i="20" a="1"/>
  <c r="M2359" i="20" s="1"/>
  <c r="N2359" i="20" s="1"/>
  <c r="M2360" i="20" a="1"/>
  <c r="M2360" i="20" s="1"/>
  <c r="M2361" i="20" a="1"/>
  <c r="M2361" i="20" s="1"/>
  <c r="N2361" i="20" s="1"/>
  <c r="M2362" i="20" a="1"/>
  <c r="M2362" i="20" s="1"/>
  <c r="N2362" i="20" s="1"/>
  <c r="M2363" i="20" a="1"/>
  <c r="M2363" i="20"/>
  <c r="M2364" i="20" a="1"/>
  <c r="M2364" i="20"/>
  <c r="M2365" i="20" a="1"/>
  <c r="M2365" i="20" s="1"/>
  <c r="N2365" i="20" s="1"/>
  <c r="M2366" i="20" a="1"/>
  <c r="M2366" i="20"/>
  <c r="N2366" i="20" s="1"/>
  <c r="M2367" i="20" a="1"/>
  <c r="M2367" i="20" s="1"/>
  <c r="M2368" i="20" a="1"/>
  <c r="M2368" i="20"/>
  <c r="M2369" i="20" a="1"/>
  <c r="M2369" i="20" s="1"/>
  <c r="M2370" i="20" a="1"/>
  <c r="M2370" i="20" s="1"/>
  <c r="N2370" i="20" s="1"/>
  <c r="M2371" i="20" a="1"/>
  <c r="M2371" i="20"/>
  <c r="M2372" i="20" a="1"/>
  <c r="M2372" i="20"/>
  <c r="M2373" i="20" a="1"/>
  <c r="M2373" i="20" s="1"/>
  <c r="M2374" i="20" a="1"/>
  <c r="M2374" i="20"/>
  <c r="N2374" i="20" s="1"/>
  <c r="M2375" i="20" a="1"/>
  <c r="M2375" i="20"/>
  <c r="M2376" i="20" a="1"/>
  <c r="M2376" i="20" s="1"/>
  <c r="N2376" i="20" s="1"/>
  <c r="M2377" i="20" a="1"/>
  <c r="M2377" i="20" s="1"/>
  <c r="N2377" i="20" s="1"/>
  <c r="M2378" i="20" a="1"/>
  <c r="M2378" i="20"/>
  <c r="N2378" i="20" s="1"/>
  <c r="M2379" i="20" a="1"/>
  <c r="M2379" i="20"/>
  <c r="M2380" i="20" a="1"/>
  <c r="M2380" i="20"/>
  <c r="M2381" i="20" a="1"/>
  <c r="M2381" i="20" s="1"/>
  <c r="M2382" i="20" a="1"/>
  <c r="M2382" i="20"/>
  <c r="M2383" i="20" a="1"/>
  <c r="M2383" i="20" s="1"/>
  <c r="M2384" i="20" a="1"/>
  <c r="M2384" i="20" s="1"/>
  <c r="M2385" i="20" a="1"/>
  <c r="M2385" i="20" s="1"/>
  <c r="N2385" i="20" s="1"/>
  <c r="M2386" i="20" a="1"/>
  <c r="M2386" i="20"/>
  <c r="N2386" i="20" s="1"/>
  <c r="M2387" i="20" a="1"/>
  <c r="M2387" i="20"/>
  <c r="M2388" i="20" a="1"/>
  <c r="M2388" i="20"/>
  <c r="N2388" i="20" s="1"/>
  <c r="M2389" i="20" a="1"/>
  <c r="M2389" i="20" s="1"/>
  <c r="N2389" i="20" s="1"/>
  <c r="M2390" i="20" a="1"/>
  <c r="M2390" i="20" s="1"/>
  <c r="M2391" i="20" a="1"/>
  <c r="M2391" i="20" s="1"/>
  <c r="M2392" i="20" a="1"/>
  <c r="M2392" i="20"/>
  <c r="M2393" i="20" a="1"/>
  <c r="M2393" i="20" s="1"/>
  <c r="M2394" i="20" a="1"/>
  <c r="M2394" i="20" s="1"/>
  <c r="N2394" i="20" s="1"/>
  <c r="M2395" i="20" a="1"/>
  <c r="M2395" i="20"/>
  <c r="M2396" i="20" a="1"/>
  <c r="M2396" i="20"/>
  <c r="M2397" i="20" a="1"/>
  <c r="M2397" i="20" s="1"/>
  <c r="N2397" i="20" s="1"/>
  <c r="M2398" i="20" a="1"/>
  <c r="M2398" i="20"/>
  <c r="N2398" i="20" s="1"/>
  <c r="M2399" i="20" a="1"/>
  <c r="M2399" i="20" s="1"/>
  <c r="M2400" i="20" a="1"/>
  <c r="M2400" i="20"/>
  <c r="N2400" i="20" s="1"/>
  <c r="M2401" i="20" a="1"/>
  <c r="M2401" i="20" s="1"/>
  <c r="M2402" i="20" a="1"/>
  <c r="M2402" i="20"/>
  <c r="N2402" i="20" s="1"/>
  <c r="M2403" i="20" a="1"/>
  <c r="M2403" i="20"/>
  <c r="M2404" i="20" a="1"/>
  <c r="M2404" i="20"/>
  <c r="M2405" i="20" a="1"/>
  <c r="M2405" i="20" s="1"/>
  <c r="M2406" i="20" a="1"/>
  <c r="M2406" i="20"/>
  <c r="M2407" i="20" a="1"/>
  <c r="M2407" i="20" s="1"/>
  <c r="M2408" i="20" a="1"/>
  <c r="M2408" i="20" s="1"/>
  <c r="M2409" i="20" a="1"/>
  <c r="M2409" i="20" s="1"/>
  <c r="M2410" i="20" a="1"/>
  <c r="M2410" i="20"/>
  <c r="N2410" i="20" s="1"/>
  <c r="M2411" i="20" a="1"/>
  <c r="M2411" i="20"/>
  <c r="M2412" i="20" a="1"/>
  <c r="M2412" i="20" s="1"/>
  <c r="M2413" i="20" a="1"/>
  <c r="M2413" i="20" s="1"/>
  <c r="N2413" i="20" s="1"/>
  <c r="M2414" i="20" a="1"/>
  <c r="M2414" i="20"/>
  <c r="M2415" i="20" a="1"/>
  <c r="M2415" i="20" s="1"/>
  <c r="M2416" i="20" a="1"/>
  <c r="M2416" i="20"/>
  <c r="M2417" i="20" a="1"/>
  <c r="M2417" i="20" s="1"/>
  <c r="M2418" i="20" a="1"/>
  <c r="M2418" i="20"/>
  <c r="N2418" i="20" s="1"/>
  <c r="M2419" i="20" a="1"/>
  <c r="M2419" i="20"/>
  <c r="M2420" i="20" a="1"/>
  <c r="M2420" i="20"/>
  <c r="M2421" i="20" a="1"/>
  <c r="M2421" i="20" s="1"/>
  <c r="M2422" i="20" a="1"/>
  <c r="M2422" i="20" s="1"/>
  <c r="N2422" i="20" s="1"/>
  <c r="M2423" i="20" a="1"/>
  <c r="M2423" i="20" s="1"/>
  <c r="M2424" i="20" a="1"/>
  <c r="M2424" i="20"/>
  <c r="M2425" i="20" a="1"/>
  <c r="M2425" i="20" s="1"/>
  <c r="N2425" i="20" s="1"/>
  <c r="M2426" i="20" a="1"/>
  <c r="M2426" i="20"/>
  <c r="N2426" i="20" s="1"/>
  <c r="M2427" i="20" a="1"/>
  <c r="M2427" i="20"/>
  <c r="M2428" i="20" a="1"/>
  <c r="M2428" i="20"/>
  <c r="M2429" i="20" a="1"/>
  <c r="M2429" i="20" s="1"/>
  <c r="N2429" i="20" s="1"/>
  <c r="M2430" i="20" a="1"/>
  <c r="M2430" i="20"/>
  <c r="M2431" i="20" a="1"/>
  <c r="M2431" i="20" s="1"/>
  <c r="M2432" i="20" a="1"/>
  <c r="M2432" i="20"/>
  <c r="M2433" i="20" a="1"/>
  <c r="M2433" i="20" s="1"/>
  <c r="M2434" i="20" a="1"/>
  <c r="M2434" i="20"/>
  <c r="N2434" i="20" s="1"/>
  <c r="M2435" i="20" a="1"/>
  <c r="M2435" i="20"/>
  <c r="M2436" i="20" a="1"/>
  <c r="M2436" i="20"/>
  <c r="M2437" i="20" a="1"/>
  <c r="M2437" i="20" s="1"/>
  <c r="M2438" i="20" a="1"/>
  <c r="M2438" i="20"/>
  <c r="N2438" i="20" s="1"/>
  <c r="M2439" i="20" a="1"/>
  <c r="M2439" i="20" s="1"/>
  <c r="M2440" i="20" a="1"/>
  <c r="M2440" i="20" s="1"/>
  <c r="M2441" i="20" a="1"/>
  <c r="M2441" i="20" s="1"/>
  <c r="N2441" i="20" s="1"/>
  <c r="M2442" i="20" a="1"/>
  <c r="M2442" i="20"/>
  <c r="N2442" i="20" s="1"/>
  <c r="M2443" i="20" a="1"/>
  <c r="M2443" i="20"/>
  <c r="M2444" i="20" a="1"/>
  <c r="M2444" i="20" s="1"/>
  <c r="N2444" i="20" s="1"/>
  <c r="M2445" i="20" a="1"/>
  <c r="M2445" i="20" s="1"/>
  <c r="M2446" i="20" a="1"/>
  <c r="M2446" i="20" s="1"/>
  <c r="M2447" i="20" a="1"/>
  <c r="M2447" i="20" s="1"/>
  <c r="M2448" i="20" a="1"/>
  <c r="M2448" i="20"/>
  <c r="M2449" i="20" a="1"/>
  <c r="M2449" i="20" s="1"/>
  <c r="N2449" i="20" s="1"/>
  <c r="M2450" i="20" a="1"/>
  <c r="M2450" i="20"/>
  <c r="N2450" i="20" s="1"/>
  <c r="M2451" i="20" a="1"/>
  <c r="M2451" i="20"/>
  <c r="M2452" i="20" a="1"/>
  <c r="M2452" i="20"/>
  <c r="M2453" i="20" a="1"/>
  <c r="M2453" i="20" s="1"/>
  <c r="N2453" i="20" s="1"/>
  <c r="M2454" i="20" a="1"/>
  <c r="M2454" i="20" s="1"/>
  <c r="M2455" i="20" a="1"/>
  <c r="M2455" i="20"/>
  <c r="N2455" i="20" s="1"/>
  <c r="M2456" i="20" a="1"/>
  <c r="M2456" i="20"/>
  <c r="M2457" i="20" a="1"/>
  <c r="M2457" i="20" s="1"/>
  <c r="M2458" i="20" a="1"/>
  <c r="M2458" i="20"/>
  <c r="N2458" i="20" s="1"/>
  <c r="M2459" i="20" a="1"/>
  <c r="M2459" i="20"/>
  <c r="M2460" i="20" a="1"/>
  <c r="M2460" i="20" s="1"/>
  <c r="N2460" i="20" s="1"/>
  <c r="M2461" i="20" a="1"/>
  <c r="M2461" i="20" s="1"/>
  <c r="M2462" i="20" a="1"/>
  <c r="M2462" i="20"/>
  <c r="N2462" i="20" s="1"/>
  <c r="M2463" i="20" a="1"/>
  <c r="M2463" i="20" s="1"/>
  <c r="M2464" i="20" a="1"/>
  <c r="M2464" i="20"/>
  <c r="M2465" i="20" a="1"/>
  <c r="M2465" i="20" s="1"/>
  <c r="M2466" i="20" a="1"/>
  <c r="M2466" i="20"/>
  <c r="N2466" i="20" s="1"/>
  <c r="M2467" i="20" a="1"/>
  <c r="M2467" i="20"/>
  <c r="M2468" i="20" a="1"/>
  <c r="M2468" i="20"/>
  <c r="M2469" i="20" a="1"/>
  <c r="M2469" i="20" s="1"/>
  <c r="M2470" i="20" a="1"/>
  <c r="M2470" i="20" s="1"/>
  <c r="N2470" i="20" s="1"/>
  <c r="M2471" i="20" a="1"/>
  <c r="M2471" i="20" s="1"/>
  <c r="N2471" i="20" s="1"/>
  <c r="M2472" i="20" a="1"/>
  <c r="M2472" i="20" s="1"/>
  <c r="M2473" i="20" a="1"/>
  <c r="M2473" i="20" s="1"/>
  <c r="N2473" i="20" s="1"/>
  <c r="M2474" i="20" a="1"/>
  <c r="M2474" i="20"/>
  <c r="N2474" i="20" s="1"/>
  <c r="M2475" i="20" a="1"/>
  <c r="M2475" i="20" s="1"/>
  <c r="M2476" i="20" a="1"/>
  <c r="M2476" i="20" s="1"/>
  <c r="M2477" i="20" a="1"/>
  <c r="M2477" i="20" s="1"/>
  <c r="N2477" i="20" s="1"/>
  <c r="M2478" i="20" a="1"/>
  <c r="M2478" i="20" s="1"/>
  <c r="N2478" i="20" s="1"/>
  <c r="M2479" i="20" a="1"/>
  <c r="M2479" i="20"/>
  <c r="M2480" i="20" a="1"/>
  <c r="M2480" i="20"/>
  <c r="M2481" i="20" a="1"/>
  <c r="M2481" i="20" s="1"/>
  <c r="M2482" i="20" a="1"/>
  <c r="M2482" i="20"/>
  <c r="N2482" i="20" s="1"/>
  <c r="M2483" i="20" a="1"/>
  <c r="M2483" i="20"/>
  <c r="M2484" i="20" a="1"/>
  <c r="M2484" i="20" s="1"/>
  <c r="M2485" i="20" a="1"/>
  <c r="M2485" i="20" s="1"/>
  <c r="M2486" i="20" a="1"/>
  <c r="M2486" i="20" s="1"/>
  <c r="N2486" i="20" s="1"/>
  <c r="M2487" i="20" a="1"/>
  <c r="M2487" i="20" s="1"/>
  <c r="N2487" i="20" s="1"/>
  <c r="M2488" i="20" a="1"/>
  <c r="M2488" i="20"/>
  <c r="M2489" i="20" a="1"/>
  <c r="M2489" i="20" s="1"/>
  <c r="N2489" i="20" s="1"/>
  <c r="M2490" i="20" a="1"/>
  <c r="M2490" i="20"/>
  <c r="N2490" i="20" s="1"/>
  <c r="M2491" i="20" a="1"/>
  <c r="M2491" i="20"/>
  <c r="M2492" i="20" a="1"/>
  <c r="M2492" i="20" s="1"/>
  <c r="M2493" i="20" a="1"/>
  <c r="M2493" i="20" s="1"/>
  <c r="M2494" i="20" a="1"/>
  <c r="M2494" i="20" s="1"/>
  <c r="N2494" i="20" s="1"/>
  <c r="M2495" i="20" a="1"/>
  <c r="M2495" i="20" s="1"/>
  <c r="M2496" i="20" a="1"/>
  <c r="M2496" i="20"/>
  <c r="M2497" i="20" a="1"/>
  <c r="M2497" i="20" s="1"/>
  <c r="M2498" i="20" a="1"/>
  <c r="M2498" i="20"/>
  <c r="N2498" i="20" s="1"/>
  <c r="M2499" i="20" a="1"/>
  <c r="M2499" i="20" s="1"/>
  <c r="M2500" i="20" a="1"/>
  <c r="M2500" i="20"/>
  <c r="M2501" i="20" a="1"/>
  <c r="M2501" i="20" s="1"/>
  <c r="M2502" i="20" a="1"/>
  <c r="M2502" i="20" s="1"/>
  <c r="M2503" i="20" a="1"/>
  <c r="M2503" i="20"/>
  <c r="M2504" i="20" a="1"/>
  <c r="M2504" i="20" s="1"/>
  <c r="M2505" i="20" a="1"/>
  <c r="M2505" i="20" s="1"/>
  <c r="N2505" i="20" s="1"/>
  <c r="M2506" i="20" a="1"/>
  <c r="M2506" i="20"/>
  <c r="N2506" i="20" s="1"/>
  <c r="M2507" i="20" a="1"/>
  <c r="M2507" i="20" s="1"/>
  <c r="M2508" i="20" a="1"/>
  <c r="M2508" i="20"/>
  <c r="M2509" i="20" a="1"/>
  <c r="M2509" i="20" s="1"/>
  <c r="M2510" i="20" a="1"/>
  <c r="M2510" i="20" s="1"/>
  <c r="M2511" i="20" a="1"/>
  <c r="M2511" i="20"/>
  <c r="N2511" i="20" s="1"/>
  <c r="M2512" i="20" a="1"/>
  <c r="M2512" i="20"/>
  <c r="M2513" i="20" a="1"/>
  <c r="M2513" i="20" s="1"/>
  <c r="N2513" i="20" s="1"/>
  <c r="M2514" i="20" a="1"/>
  <c r="M2514" i="20"/>
  <c r="N2514" i="20" s="1"/>
  <c r="M2515" i="20" a="1"/>
  <c r="M2515" i="20"/>
  <c r="M2516" i="20" a="1"/>
  <c r="M2516" i="20" s="1"/>
  <c r="N2516" i="20" s="1"/>
  <c r="M2517" i="20" a="1"/>
  <c r="M2517" i="20" s="1"/>
  <c r="N2517" i="20" s="1"/>
  <c r="M2518" i="20" a="1"/>
  <c r="M2518" i="20" s="1"/>
  <c r="M2519" i="20" a="1"/>
  <c r="M2519" i="20"/>
  <c r="M2520" i="20" a="1"/>
  <c r="M2520" i="20"/>
  <c r="M2521" i="20" a="1"/>
  <c r="M2521" i="20" s="1"/>
  <c r="M2522" i="20" a="1"/>
  <c r="M2522" i="20"/>
  <c r="N2522" i="20" s="1"/>
  <c r="M2523" i="20" a="1"/>
  <c r="M2523" i="20"/>
  <c r="M2524" i="20" a="1"/>
  <c r="M2524" i="20" s="1"/>
  <c r="M2525" i="20" a="1"/>
  <c r="M2525" i="20" s="1"/>
  <c r="N2525" i="20" s="1"/>
  <c r="M2526" i="20" a="1"/>
  <c r="M2526" i="20" s="1"/>
  <c r="N2526" i="20" s="1"/>
  <c r="M2527" i="20" a="1"/>
  <c r="M2527" i="20" s="1"/>
  <c r="M2528" i="20" a="1"/>
  <c r="M2528" i="20" s="1"/>
  <c r="N2528" i="20" s="1"/>
  <c r="M2529" i="20" a="1"/>
  <c r="M2529" i="20" s="1"/>
  <c r="M2530" i="20" a="1"/>
  <c r="M2530" i="20"/>
  <c r="N2530" i="20" s="1"/>
  <c r="M2531" i="20" a="1"/>
  <c r="M2531" i="20" s="1"/>
  <c r="M2532" i="20" a="1"/>
  <c r="M2532" i="20"/>
  <c r="M2533" i="20" a="1"/>
  <c r="M2533" i="20" s="1"/>
  <c r="M2534" i="20" a="1"/>
  <c r="M2534" i="20" s="1"/>
  <c r="N2534" i="20" s="1"/>
  <c r="M2535" i="20" a="1"/>
  <c r="M2535" i="20"/>
  <c r="M2536" i="20" a="1"/>
  <c r="M2536" i="20" s="1"/>
  <c r="M2537" i="20" a="1"/>
  <c r="M2537" i="20" s="1"/>
  <c r="N2537" i="20" s="1"/>
  <c r="M2538" i="20" a="1"/>
  <c r="M2538" i="20" s="1"/>
  <c r="N2538" i="20" s="1"/>
  <c r="M2539" i="20" a="1"/>
  <c r="M2539" i="20" s="1"/>
  <c r="M2540" i="20" a="1"/>
  <c r="M2540" i="20"/>
  <c r="N2540" i="20" s="1"/>
  <c r="M2541" i="20" a="1"/>
  <c r="M2541" i="20" s="1"/>
  <c r="N2541" i="20" s="1"/>
  <c r="M2542" i="20" a="1"/>
  <c r="M2542" i="20"/>
  <c r="M2543" i="20" a="1"/>
  <c r="M2543" i="20"/>
  <c r="M2544" i="20" a="1"/>
  <c r="M2544" i="20"/>
  <c r="M2545" i="20" a="1"/>
  <c r="M2545" i="20" s="1"/>
  <c r="N2545" i="20" s="1"/>
  <c r="M2546" i="20" a="1"/>
  <c r="M2546" i="20"/>
  <c r="N2546" i="20" s="1"/>
  <c r="M2547" i="20" a="1"/>
  <c r="M2547" i="20" s="1"/>
  <c r="M2548" i="20" a="1"/>
  <c r="M2548" i="20" s="1"/>
  <c r="M2549" i="20" a="1"/>
  <c r="M2549" i="20" s="1"/>
  <c r="M2550" i="20" a="1"/>
  <c r="M2550" i="20" s="1"/>
  <c r="N2550" i="20" s="1"/>
  <c r="M2551" i="20" a="1"/>
  <c r="M2551" i="20"/>
  <c r="M2552" i="20" a="1"/>
  <c r="M2552" i="20" s="1"/>
  <c r="M2553" i="20" a="1"/>
  <c r="M2553" i="20" s="1"/>
  <c r="N2553" i="20" s="1"/>
  <c r="M2554" i="20" a="1"/>
  <c r="M2554" i="20"/>
  <c r="N2554" i="20" s="1"/>
  <c r="M2555" i="20" a="1"/>
  <c r="M2555" i="20"/>
  <c r="M2556" i="20" a="1"/>
  <c r="M2556" i="20"/>
  <c r="M2557" i="20" a="1"/>
  <c r="M2557" i="20" s="1"/>
  <c r="N2557" i="20" s="1"/>
  <c r="M2558" i="20" a="1"/>
  <c r="M2558" i="20" s="1"/>
  <c r="M2559" i="20" a="1"/>
  <c r="M2559" i="20" s="1"/>
  <c r="M2560" i="20" a="1"/>
  <c r="M2560" i="20" s="1"/>
  <c r="M2561" i="20" a="1"/>
  <c r="M2561" i="20" s="1"/>
  <c r="M2562" i="20" a="1"/>
  <c r="M2562" i="20" s="1"/>
  <c r="N2562" i="20" s="1"/>
  <c r="M2563" i="20" a="1"/>
  <c r="M2563" i="20" s="1"/>
  <c r="M2564" i="20" a="1"/>
  <c r="M2564" i="20"/>
  <c r="M2565" i="20" a="1"/>
  <c r="M2565" i="20" s="1"/>
  <c r="M2566" i="20" a="1"/>
  <c r="M2566" i="20"/>
  <c r="N2566" i="20" s="1"/>
  <c r="M2567" i="20" a="1"/>
  <c r="M2567" i="20"/>
  <c r="M2568" i="20" a="1"/>
  <c r="M2568" i="20" s="1"/>
  <c r="M2569" i="20" a="1"/>
  <c r="M2569" i="20" s="1"/>
  <c r="N2569" i="20" s="1"/>
  <c r="M2570" i="20" a="1"/>
  <c r="M2570" i="20" s="1"/>
  <c r="N2570" i="20" s="1"/>
  <c r="M2571" i="20" a="1"/>
  <c r="M2571" i="20"/>
  <c r="M2572" i="20" a="1"/>
  <c r="M2572" i="20"/>
  <c r="M2573" i="20" a="1"/>
  <c r="M2573" i="20" s="1"/>
  <c r="M2574" i="20" a="1"/>
  <c r="M2574" i="20"/>
  <c r="N2574" i="20" s="1"/>
  <c r="M2575" i="20" a="1"/>
  <c r="M2575" i="20"/>
  <c r="M2576" i="20" a="1"/>
  <c r="M2576" i="20" s="1"/>
  <c r="M2577" i="20" a="1"/>
  <c r="M2577" i="20" s="1"/>
  <c r="N2577" i="20" s="1"/>
  <c r="M2578" i="20" a="1"/>
  <c r="M2578" i="20"/>
  <c r="N2578" i="20" s="1"/>
  <c r="M2579" i="20" a="1"/>
  <c r="M2579" i="20" s="1"/>
  <c r="M2580" i="20" a="1"/>
  <c r="M2580" i="20"/>
  <c r="M2581" i="20" a="1"/>
  <c r="M2581" i="20" s="1"/>
  <c r="N2581" i="20" s="1"/>
  <c r="M2582" i="20" a="1"/>
  <c r="M2582" i="20" s="1"/>
  <c r="M2583" i="20" a="1"/>
  <c r="M2583" i="20"/>
  <c r="M2584" i="20" a="1"/>
  <c r="M2584" i="20" s="1"/>
  <c r="M2585" i="20" a="1"/>
  <c r="M2585" i="20" s="1"/>
  <c r="M2586" i="20" a="1"/>
  <c r="M2586" i="20" s="1"/>
  <c r="N2586" i="20" s="1"/>
  <c r="M2587" i="20" a="1"/>
  <c r="M2587" i="20"/>
  <c r="M2588" i="20" a="1"/>
  <c r="M2588" i="20" s="1"/>
  <c r="N2588" i="20" s="1"/>
  <c r="M2589" i="20" a="1"/>
  <c r="M2589" i="20" s="1"/>
  <c r="N2589" i="20" s="1"/>
  <c r="M2590" i="20" a="1"/>
  <c r="M2590" i="20"/>
  <c r="N2590" i="20" s="1"/>
  <c r="M2591" i="20" a="1"/>
  <c r="M2591" i="20" s="1"/>
  <c r="M2592" i="20" a="1"/>
  <c r="M2592" i="20" s="1"/>
  <c r="M2593" i="20" a="1"/>
  <c r="M2593" i="20" s="1"/>
  <c r="M2594" i="20" a="1"/>
  <c r="M2594" i="20" s="1"/>
  <c r="N2594" i="20" s="1"/>
  <c r="M2595" i="20" a="1"/>
  <c r="M2595" i="20"/>
  <c r="M2596" i="20" a="1"/>
  <c r="M2596" i="20"/>
  <c r="M2597" i="20" a="1"/>
  <c r="M2597" i="20" s="1"/>
  <c r="M2598" i="20" a="1"/>
  <c r="M2598" i="20"/>
  <c r="N2598" i="20" s="1"/>
  <c r="M2599" i="20" a="1"/>
  <c r="M2599" i="20"/>
  <c r="M2600" i="20" a="1"/>
  <c r="M2600" i="20" s="1"/>
  <c r="M2601" i="20" a="1"/>
  <c r="M2601" i="20" s="1"/>
  <c r="N2601" i="20" s="1"/>
  <c r="M2602" i="20" a="1"/>
  <c r="M2602" i="20" s="1"/>
  <c r="N2602" i="20" s="1"/>
  <c r="M2603" i="20" a="1"/>
  <c r="M2603" i="20" s="1"/>
  <c r="N2603" i="20" s="1"/>
  <c r="M2604" i="20" a="1"/>
  <c r="M2604" i="20"/>
  <c r="M2605" i="20" a="1"/>
  <c r="M2605" i="20" s="1"/>
  <c r="N2605" i="20" s="1"/>
  <c r="M2606" i="20" a="1"/>
  <c r="M2606" i="20"/>
  <c r="M2607" i="20" a="1"/>
  <c r="M2607" i="20"/>
  <c r="M2608" i="20" a="1"/>
  <c r="M2608" i="20" s="1"/>
  <c r="M2609" i="20" a="1"/>
  <c r="M2609" i="20" s="1"/>
  <c r="M2610" i="20" a="1"/>
  <c r="M2610" i="20"/>
  <c r="N2610" i="20" s="1"/>
  <c r="M2611" i="20" a="1"/>
  <c r="M2611" i="20" s="1"/>
  <c r="M2612" i="20" a="1"/>
  <c r="M2612" i="20"/>
  <c r="M2613" i="20" a="1"/>
  <c r="M2613" i="20" s="1"/>
  <c r="M2614" i="20" a="1"/>
  <c r="M2614" i="20" s="1"/>
  <c r="M2615" i="20" a="1"/>
  <c r="M2615" i="20" s="1"/>
  <c r="M2616" i="20" a="1"/>
  <c r="M2616" i="20" s="1"/>
  <c r="M2617" i="20" a="1"/>
  <c r="M2617" i="20" s="1"/>
  <c r="M2618" i="20" a="1"/>
  <c r="M2618" i="20" s="1"/>
  <c r="N2618" i="20" s="1"/>
  <c r="M2619" i="20" a="1"/>
  <c r="M2619" i="20"/>
  <c r="M2620" i="20" a="1"/>
  <c r="M2620" i="20"/>
  <c r="M2621" i="20" a="1"/>
  <c r="M2621" i="20" s="1"/>
  <c r="N2621" i="20" s="1"/>
  <c r="M2622" i="20" a="1"/>
  <c r="M2622" i="20" s="1"/>
  <c r="N2622" i="20" s="1"/>
  <c r="M2623" i="20" a="1"/>
  <c r="M2623" i="20" s="1"/>
  <c r="M2624" i="20" a="1"/>
  <c r="M2624" i="20"/>
  <c r="M2625" i="20" a="1"/>
  <c r="M2625" i="20" s="1"/>
  <c r="M2626" i="20" a="1"/>
  <c r="M2626" i="20" s="1"/>
  <c r="N2626" i="20" s="1"/>
  <c r="M2627" i="20" a="1"/>
  <c r="M2627" i="20" s="1"/>
  <c r="M2628" i="20" a="1"/>
  <c r="M2628" i="20"/>
  <c r="M2629" i="20" a="1"/>
  <c r="M2629" i="20" s="1"/>
  <c r="M2630" i="20" a="1"/>
  <c r="M2630" i="20"/>
  <c r="N2630" i="20" s="1"/>
  <c r="M2631" i="20" a="1"/>
  <c r="M2631" i="20"/>
  <c r="M2632" i="20" a="1"/>
  <c r="M2632" i="20" s="1"/>
  <c r="M2633" i="20" a="1"/>
  <c r="M2633" i="20" s="1"/>
  <c r="N2633" i="20" s="1"/>
  <c r="M2634" i="20" a="1"/>
  <c r="M2634" i="20"/>
  <c r="N2634" i="20" s="1"/>
  <c r="M2635" i="20" a="1"/>
  <c r="M2635" i="20"/>
  <c r="N2635" i="20" s="1"/>
  <c r="M2636" i="20" a="1"/>
  <c r="M2636" i="20"/>
  <c r="M2637" i="20" a="1"/>
  <c r="M2637" i="20" s="1"/>
  <c r="M2638" i="20" a="1"/>
  <c r="M2638" i="20"/>
  <c r="M2639" i="20" a="1"/>
  <c r="M2639" i="20" s="1"/>
  <c r="M2640" i="20" a="1"/>
  <c r="M2640" i="20" s="1"/>
  <c r="M2641" i="20" a="1"/>
  <c r="M2641" i="20" s="1"/>
  <c r="N2641" i="20" s="1"/>
  <c r="M2642" i="20" a="1"/>
  <c r="M2642" i="20"/>
  <c r="N2642" i="20" s="1"/>
  <c r="M2643" i="20" a="1"/>
  <c r="M2643" i="20"/>
  <c r="M2644" i="20" a="1"/>
  <c r="M2644" i="20"/>
  <c r="M2645" i="20" a="1"/>
  <c r="M2645" i="20" s="1"/>
  <c r="N2645" i="20" s="1"/>
  <c r="M2646" i="20" a="1"/>
  <c r="M2646" i="20" s="1"/>
  <c r="N2646" i="20" s="1"/>
  <c r="M2647" i="20" a="1"/>
  <c r="M2647" i="20" s="1"/>
  <c r="M2648" i="20" a="1"/>
  <c r="M2648" i="20"/>
  <c r="M2649" i="20" a="1"/>
  <c r="M2649" i="20" s="1"/>
  <c r="M2650" i="20" a="1"/>
  <c r="M2650" i="20" s="1"/>
  <c r="N2650" i="20" s="1"/>
  <c r="M2651" i="20" a="1"/>
  <c r="M2651" i="20"/>
  <c r="N3" i="20"/>
  <c r="N4" i="20"/>
  <c r="N5" i="20"/>
  <c r="N7" i="20"/>
  <c r="N8" i="20"/>
  <c r="N11" i="20"/>
  <c r="N12" i="20"/>
  <c r="N13" i="20"/>
  <c r="N14" i="20"/>
  <c r="N15" i="20"/>
  <c r="N17" i="20"/>
  <c r="N20" i="20"/>
  <c r="N21" i="20"/>
  <c r="N22" i="20"/>
  <c r="N25" i="20"/>
  <c r="N27" i="20"/>
  <c r="N30" i="20"/>
  <c r="N33" i="20"/>
  <c r="N35" i="20"/>
  <c r="N39" i="20"/>
  <c r="N43" i="20"/>
  <c r="N45" i="20"/>
  <c r="N47" i="20"/>
  <c r="N48" i="20"/>
  <c r="N51" i="20"/>
  <c r="N53" i="20"/>
  <c r="N56" i="20"/>
  <c r="N61" i="20"/>
  <c r="N67" i="20"/>
  <c r="N68" i="20"/>
  <c r="N70" i="20"/>
  <c r="N71" i="20"/>
  <c r="N75" i="20"/>
  <c r="N77" i="20"/>
  <c r="N78" i="20"/>
  <c r="N79" i="20"/>
  <c r="N81" i="20"/>
  <c r="N84" i="20"/>
  <c r="N85" i="20"/>
  <c r="N88" i="20"/>
  <c r="N91" i="20"/>
  <c r="N93" i="20"/>
  <c r="N94" i="20"/>
  <c r="N96" i="20"/>
  <c r="N99" i="20"/>
  <c r="N103" i="20"/>
  <c r="N108" i="20"/>
  <c r="N111" i="20"/>
  <c r="N113" i="20"/>
  <c r="N116" i="20"/>
  <c r="N117" i="20"/>
  <c r="N120" i="20"/>
  <c r="N129" i="20"/>
  <c r="N131" i="20"/>
  <c r="N133" i="20"/>
  <c r="N134" i="20"/>
  <c r="N135" i="20"/>
  <c r="N136" i="20"/>
  <c r="N141" i="20"/>
  <c r="N143" i="20"/>
  <c r="N144" i="20"/>
  <c r="N145" i="20"/>
  <c r="N148" i="20"/>
  <c r="N151" i="20"/>
  <c r="N155" i="20"/>
  <c r="N159" i="20"/>
  <c r="N161" i="20"/>
  <c r="N163" i="20"/>
  <c r="N166" i="20"/>
  <c r="N169" i="20"/>
  <c r="N171" i="20"/>
  <c r="N175" i="20"/>
  <c r="N176" i="20"/>
  <c r="N177" i="20"/>
  <c r="N181" i="20"/>
  <c r="N182" i="20"/>
  <c r="N184" i="20"/>
  <c r="N191" i="20"/>
  <c r="N193" i="20"/>
  <c r="N195" i="20"/>
  <c r="N197" i="20"/>
  <c r="N199" i="20"/>
  <c r="N203" i="20"/>
  <c r="N204" i="20"/>
  <c r="N209" i="20"/>
  <c r="N213" i="20"/>
  <c r="N214" i="20"/>
  <c r="N215" i="20"/>
  <c r="N219" i="20"/>
  <c r="N222" i="20"/>
  <c r="N223" i="20"/>
  <c r="N225" i="20"/>
  <c r="N227" i="20"/>
  <c r="N228" i="20"/>
  <c r="N231" i="20"/>
  <c r="N235" i="20"/>
  <c r="N236" i="20"/>
  <c r="N239" i="20"/>
  <c r="N240" i="20"/>
  <c r="N241" i="20"/>
  <c r="N243" i="20"/>
  <c r="N245" i="20"/>
  <c r="N248" i="20"/>
  <c r="N249" i="20"/>
  <c r="N251" i="20"/>
  <c r="N254" i="20"/>
  <c r="N255" i="20"/>
  <c r="N257" i="20"/>
  <c r="N260" i="20"/>
  <c r="N262" i="20"/>
  <c r="N263" i="20"/>
  <c r="N264" i="20"/>
  <c r="N267" i="20"/>
  <c r="N268" i="20"/>
  <c r="N270" i="20"/>
  <c r="N272" i="20"/>
  <c r="N273" i="20"/>
  <c r="N276" i="20"/>
  <c r="N277" i="20"/>
  <c r="N278" i="20"/>
  <c r="N279" i="20"/>
  <c r="N280" i="20"/>
  <c r="N285" i="20"/>
  <c r="N286" i="20"/>
  <c r="N287" i="20"/>
  <c r="N288" i="20"/>
  <c r="N289" i="20"/>
  <c r="N291" i="20"/>
  <c r="N294" i="20"/>
  <c r="N297" i="20"/>
  <c r="N299" i="20"/>
  <c r="N300" i="20"/>
  <c r="N301" i="20"/>
  <c r="N304" i="20"/>
  <c r="N305" i="20"/>
  <c r="N307" i="20"/>
  <c r="N308" i="20"/>
  <c r="N309" i="20"/>
  <c r="N312" i="20"/>
  <c r="N315" i="20"/>
  <c r="N317" i="20"/>
  <c r="N318" i="20"/>
  <c r="N319" i="20"/>
  <c r="N323" i="20"/>
  <c r="N325" i="20"/>
  <c r="N327" i="20"/>
  <c r="N328" i="20"/>
  <c r="N331" i="20"/>
  <c r="N332" i="20"/>
  <c r="N333" i="20"/>
  <c r="N336" i="20"/>
  <c r="N340" i="20"/>
  <c r="N341" i="20"/>
  <c r="N343" i="20"/>
  <c r="N347" i="20"/>
  <c r="N349" i="20"/>
  <c r="N350" i="20"/>
  <c r="N352" i="20"/>
  <c r="N353" i="20"/>
  <c r="N355" i="20"/>
  <c r="N359" i="20"/>
  <c r="N360" i="20"/>
  <c r="N361" i="20"/>
  <c r="N363" i="20"/>
  <c r="N364" i="20"/>
  <c r="N367" i="20"/>
  <c r="N369" i="20"/>
  <c r="N371" i="20"/>
  <c r="N372" i="20"/>
  <c r="N373" i="20"/>
  <c r="N379" i="20"/>
  <c r="N381" i="20"/>
  <c r="N382" i="20"/>
  <c r="N383" i="20"/>
  <c r="N387" i="20"/>
  <c r="N389" i="20"/>
  <c r="N391" i="20"/>
  <c r="N395" i="20"/>
  <c r="N396" i="20"/>
  <c r="N399" i="20"/>
  <c r="N401" i="20"/>
  <c r="N404" i="20"/>
  <c r="N405" i="20"/>
  <c r="N406" i="20"/>
  <c r="N407" i="20"/>
  <c r="N413" i="20"/>
  <c r="N414" i="20"/>
  <c r="N415" i="20"/>
  <c r="N416" i="20"/>
  <c r="N419" i="20"/>
  <c r="N422" i="20"/>
  <c r="N423" i="20"/>
  <c r="N424" i="20"/>
  <c r="N425" i="20"/>
  <c r="N427" i="20"/>
  <c r="N428" i="20"/>
  <c r="N431" i="20"/>
  <c r="N433" i="20"/>
  <c r="N435" i="20"/>
  <c r="N436" i="20"/>
  <c r="N437" i="20"/>
  <c r="N441" i="20"/>
  <c r="N444" i="20"/>
  <c r="N445" i="20"/>
  <c r="N446" i="20"/>
  <c r="N447" i="20"/>
  <c r="N449" i="20"/>
  <c r="N451" i="20"/>
  <c r="N452" i="20"/>
  <c r="N454" i="20"/>
  <c r="N456" i="20"/>
  <c r="N459" i="20"/>
  <c r="N460" i="20"/>
  <c r="N462" i="20"/>
  <c r="N463" i="20"/>
  <c r="N464" i="20"/>
  <c r="N468" i="20"/>
  <c r="N472" i="20"/>
  <c r="N473" i="20"/>
  <c r="N477" i="20"/>
  <c r="N479" i="20"/>
  <c r="N481" i="20"/>
  <c r="N483" i="20"/>
  <c r="N484" i="20"/>
  <c r="N486" i="20"/>
  <c r="N488" i="20"/>
  <c r="N489" i="20"/>
  <c r="N491" i="20"/>
  <c r="N492" i="20"/>
  <c r="N495" i="20"/>
  <c r="N496" i="20"/>
  <c r="N499" i="20"/>
  <c r="N500" i="20"/>
  <c r="N502" i="20"/>
  <c r="N504" i="20"/>
  <c r="N505" i="20"/>
  <c r="N507" i="20"/>
  <c r="N509" i="20"/>
  <c r="N510" i="20"/>
  <c r="N513" i="20"/>
  <c r="N515" i="20"/>
  <c r="N517" i="20"/>
  <c r="N519" i="20"/>
  <c r="N520" i="20"/>
  <c r="N523" i="20"/>
  <c r="N524" i="20"/>
  <c r="N525" i="20"/>
  <c r="N527" i="20"/>
  <c r="N529" i="20"/>
  <c r="N532" i="20"/>
  <c r="N533" i="20"/>
  <c r="N534" i="20"/>
  <c r="N536" i="20"/>
  <c r="N537" i="20"/>
  <c r="N539" i="20"/>
  <c r="N541" i="20"/>
  <c r="N542" i="20"/>
  <c r="N547" i="20"/>
  <c r="N548" i="20"/>
  <c r="N551" i="20"/>
  <c r="N552" i="20"/>
  <c r="N555" i="20"/>
  <c r="N557" i="20"/>
  <c r="N559" i="20"/>
  <c r="N560" i="20"/>
  <c r="N563" i="20"/>
  <c r="N565" i="20"/>
  <c r="N568" i="20"/>
  <c r="N569" i="20"/>
  <c r="N573" i="20"/>
  <c r="N579" i="20"/>
  <c r="N580" i="20"/>
  <c r="N582" i="20"/>
  <c r="N583" i="20"/>
  <c r="N587" i="20"/>
  <c r="N590" i="20"/>
  <c r="N591" i="20"/>
  <c r="N592" i="20"/>
  <c r="N593" i="20"/>
  <c r="N597" i="20"/>
  <c r="N599" i="20"/>
  <c r="N600" i="20"/>
  <c r="N601" i="20"/>
  <c r="N603" i="20"/>
  <c r="N605" i="20"/>
  <c r="N606" i="20"/>
  <c r="N611" i="20"/>
  <c r="N614" i="20"/>
  <c r="N615" i="20"/>
  <c r="N616" i="20"/>
  <c r="N620" i="20"/>
  <c r="N621" i="20"/>
  <c r="N623" i="20"/>
  <c r="N625" i="20"/>
  <c r="N628" i="20"/>
  <c r="N629" i="20"/>
  <c r="N632" i="20"/>
  <c r="N636" i="20"/>
  <c r="N639" i="20"/>
  <c r="N641" i="20"/>
  <c r="N643" i="20"/>
  <c r="N645" i="20"/>
  <c r="N646" i="20"/>
  <c r="N647" i="20"/>
  <c r="N652" i="20"/>
  <c r="N653" i="20"/>
  <c r="N655" i="20"/>
  <c r="N656" i="20"/>
  <c r="N657" i="20"/>
  <c r="N660" i="20"/>
  <c r="N662" i="20"/>
  <c r="N664" i="20"/>
  <c r="N667" i="20"/>
  <c r="N671" i="20"/>
  <c r="N673" i="20"/>
  <c r="N675" i="20"/>
  <c r="N678" i="20"/>
  <c r="N681" i="20"/>
  <c r="N683" i="20"/>
  <c r="N684" i="20"/>
  <c r="N687" i="20"/>
  <c r="N688" i="20"/>
  <c r="N689" i="20"/>
  <c r="N692" i="20"/>
  <c r="N693" i="20"/>
  <c r="N694" i="20"/>
  <c r="N696" i="20"/>
  <c r="N699" i="20"/>
  <c r="N700" i="20"/>
  <c r="N701" i="20"/>
  <c r="N703" i="20"/>
  <c r="N705" i="20"/>
  <c r="N708" i="20"/>
  <c r="N709" i="20"/>
  <c r="N711" i="20"/>
  <c r="N715" i="20"/>
  <c r="N718" i="20"/>
  <c r="N720" i="20"/>
  <c r="N725" i="20"/>
  <c r="N726" i="20"/>
  <c r="N727" i="20"/>
  <c r="N728" i="20"/>
  <c r="N735" i="20"/>
  <c r="N737" i="20"/>
  <c r="N739" i="20"/>
  <c r="N740" i="20"/>
  <c r="N743" i="20"/>
  <c r="N745" i="20"/>
  <c r="N747" i="20"/>
  <c r="N751" i="20"/>
  <c r="N755" i="20"/>
  <c r="N756" i="20"/>
  <c r="N757" i="20"/>
  <c r="N760" i="20"/>
  <c r="N761" i="20"/>
  <c r="N763" i="20"/>
  <c r="N765" i="20"/>
  <c r="N771" i="20"/>
  <c r="N772" i="20"/>
  <c r="N775" i="20"/>
  <c r="N776" i="20"/>
  <c r="N779" i="20"/>
  <c r="N780" i="20"/>
  <c r="N782" i="20"/>
  <c r="N783" i="20"/>
  <c r="N785" i="20"/>
  <c r="N788" i="20"/>
  <c r="N789" i="20"/>
  <c r="N791" i="20"/>
  <c r="N795" i="20"/>
  <c r="N797" i="20"/>
  <c r="N799" i="20"/>
  <c r="N800" i="20"/>
  <c r="N801" i="20"/>
  <c r="N803" i="20"/>
  <c r="N807" i="20"/>
  <c r="N809" i="20"/>
  <c r="N811" i="20"/>
  <c r="N813" i="20"/>
  <c r="N815" i="20"/>
  <c r="N819" i="20"/>
  <c r="N820" i="20"/>
  <c r="N824" i="20"/>
  <c r="N828" i="20"/>
  <c r="N829" i="20"/>
  <c r="N830" i="20"/>
  <c r="N831" i="20"/>
  <c r="N833" i="20"/>
  <c r="N835" i="20"/>
  <c r="N839" i="20"/>
  <c r="N840" i="20"/>
  <c r="N844" i="20"/>
  <c r="N845" i="20"/>
  <c r="N847" i="20"/>
  <c r="N848" i="20"/>
  <c r="N852" i="20"/>
  <c r="N855" i="20"/>
  <c r="N859" i="20"/>
  <c r="N862" i="20"/>
  <c r="N865" i="20"/>
  <c r="N870" i="20"/>
  <c r="N871" i="20"/>
  <c r="N872" i="20"/>
  <c r="N875" i="20"/>
  <c r="N879" i="20"/>
  <c r="N881" i="20"/>
  <c r="N883" i="20"/>
  <c r="N885" i="20"/>
  <c r="N886" i="20"/>
  <c r="N889" i="20"/>
  <c r="N891" i="20"/>
  <c r="N892" i="20"/>
  <c r="N893" i="20"/>
  <c r="N895" i="20"/>
  <c r="N897" i="20"/>
  <c r="N899" i="20"/>
  <c r="N901" i="20"/>
  <c r="N902" i="20"/>
  <c r="N903" i="20"/>
  <c r="N907" i="20"/>
  <c r="N908" i="20"/>
  <c r="N911" i="20"/>
  <c r="N912" i="20"/>
  <c r="N913" i="20"/>
  <c r="N916" i="20"/>
  <c r="N917" i="20"/>
  <c r="N918" i="20"/>
  <c r="N925" i="20"/>
  <c r="N926" i="20"/>
  <c r="N928" i="20"/>
  <c r="N931" i="20"/>
  <c r="N932" i="20"/>
  <c r="N934" i="20"/>
  <c r="N935" i="20"/>
  <c r="N936" i="20"/>
  <c r="N939" i="20"/>
  <c r="N943" i="20"/>
  <c r="N945" i="20"/>
  <c r="N947" i="20"/>
  <c r="N948" i="20"/>
  <c r="N949" i="20"/>
  <c r="N952" i="20"/>
  <c r="N955" i="20"/>
  <c r="N956" i="20"/>
  <c r="N957" i="20"/>
  <c r="N958" i="20"/>
  <c r="N959" i="20"/>
  <c r="N963" i="20"/>
  <c r="N964" i="20"/>
  <c r="N967" i="20"/>
  <c r="N968" i="20"/>
  <c r="N973" i="20"/>
  <c r="N975" i="20"/>
  <c r="N977" i="20"/>
  <c r="N980" i="20"/>
  <c r="N981" i="20"/>
  <c r="N982" i="20"/>
  <c r="N983" i="20"/>
  <c r="N984" i="20"/>
  <c r="N987" i="20"/>
  <c r="N989" i="20"/>
  <c r="N990" i="20"/>
  <c r="N991" i="20"/>
  <c r="N993" i="20"/>
  <c r="N996" i="20"/>
  <c r="N998" i="20"/>
  <c r="N999" i="20"/>
  <c r="N1000" i="20"/>
  <c r="N1003" i="20"/>
  <c r="N1007" i="20"/>
  <c r="N1011" i="20"/>
  <c r="N1012" i="20"/>
  <c r="N1019" i="20"/>
  <c r="N1022" i="20"/>
  <c r="N1025" i="20"/>
  <c r="N1027" i="20"/>
  <c r="N1028" i="20"/>
  <c r="N1029" i="20"/>
  <c r="N1037" i="20"/>
  <c r="N1039" i="20"/>
  <c r="N1041" i="20"/>
  <c r="N1047" i="20"/>
  <c r="N1048" i="20"/>
  <c r="N1051" i="20"/>
  <c r="N1053" i="20"/>
  <c r="N1054" i="20"/>
  <c r="N1056" i="20"/>
  <c r="N1057" i="20"/>
  <c r="N1060" i="20"/>
  <c r="N1062" i="20"/>
  <c r="N1063" i="20"/>
  <c r="N1064" i="20"/>
  <c r="N1067" i="20"/>
  <c r="N1071" i="20"/>
  <c r="N1073" i="20"/>
  <c r="N1075" i="20"/>
  <c r="N1077" i="20"/>
  <c r="N1080" i="20"/>
  <c r="N1081" i="20"/>
  <c r="N1083" i="20"/>
  <c r="N1092" i="20"/>
  <c r="N1094" i="20"/>
  <c r="N1095" i="20"/>
  <c r="N1100" i="20"/>
  <c r="N1102" i="20"/>
  <c r="N1104" i="20"/>
  <c r="N1105" i="20"/>
  <c r="N1109" i="20"/>
  <c r="N1111" i="20"/>
  <c r="N1112" i="20"/>
  <c r="N1115" i="20"/>
  <c r="N1117" i="20"/>
  <c r="N1120" i="20"/>
  <c r="N1123" i="20"/>
  <c r="N1127" i="20"/>
  <c r="N1131" i="20"/>
  <c r="N1135" i="20"/>
  <c r="N1137" i="20"/>
  <c r="N1140" i="20"/>
  <c r="N1142" i="20"/>
  <c r="N1144" i="20"/>
  <c r="N1147" i="20"/>
  <c r="N1148" i="20"/>
  <c r="N1151" i="20"/>
  <c r="N1153" i="20"/>
  <c r="N1155" i="20"/>
  <c r="N1157" i="20"/>
  <c r="N1158" i="20"/>
  <c r="N1159" i="20"/>
  <c r="N1164" i="20"/>
  <c r="N1167" i="20"/>
  <c r="N1168" i="20"/>
  <c r="N1173" i="20"/>
  <c r="N1175" i="20"/>
  <c r="N1176" i="20"/>
  <c r="N1179" i="20"/>
  <c r="N1181" i="20"/>
  <c r="N1183" i="20"/>
  <c r="N1185" i="20"/>
  <c r="N1188" i="20"/>
  <c r="N1191" i="20"/>
  <c r="N1193" i="20"/>
  <c r="N1195" i="20"/>
  <c r="N1199" i="20"/>
  <c r="N1200" i="20"/>
  <c r="N1201" i="20"/>
  <c r="N1203" i="20"/>
  <c r="N1204" i="20"/>
  <c r="N1205" i="20"/>
  <c r="N1206" i="20"/>
  <c r="N1209" i="20"/>
  <c r="N1211" i="20"/>
  <c r="N1214" i="20"/>
  <c r="N1215" i="20"/>
  <c r="N1217" i="20"/>
  <c r="N1219" i="20"/>
  <c r="N1220" i="20"/>
  <c r="N1221" i="20"/>
  <c r="N1222" i="20"/>
  <c r="N1223" i="20"/>
  <c r="N1228" i="20"/>
  <c r="N1231" i="20"/>
  <c r="N1236" i="20"/>
  <c r="N1238" i="20"/>
  <c r="N1239" i="20"/>
  <c r="N1240" i="20"/>
  <c r="N1245" i="20"/>
  <c r="N1248" i="20"/>
  <c r="N1249" i="20"/>
  <c r="N1251" i="20"/>
  <c r="N1252" i="20"/>
  <c r="N1254" i="20"/>
  <c r="N1255" i="20"/>
  <c r="N1260" i="20"/>
  <c r="N1263" i="20"/>
  <c r="N1264" i="20"/>
  <c r="N1265" i="20"/>
  <c r="N1267" i="20"/>
  <c r="N1268" i="20"/>
  <c r="N1269" i="20"/>
  <c r="N1272" i="20"/>
  <c r="N1273" i="20"/>
  <c r="N1275" i="20"/>
  <c r="N1279" i="20"/>
  <c r="N1281" i="20"/>
  <c r="N1283" i="20"/>
  <c r="N1284" i="20"/>
  <c r="N1287" i="20"/>
  <c r="N1291" i="20"/>
  <c r="N1294" i="20"/>
  <c r="N1295" i="20"/>
  <c r="N1297" i="20"/>
  <c r="N1300" i="20"/>
  <c r="N1301" i="20"/>
  <c r="N1303" i="20"/>
  <c r="N1304" i="20"/>
  <c r="N1307" i="20"/>
  <c r="N1309" i="20"/>
  <c r="N1313" i="20"/>
  <c r="N1315" i="20"/>
  <c r="N1318" i="20"/>
  <c r="N1319" i="20"/>
  <c r="N1324" i="20"/>
  <c r="N1325" i="20"/>
  <c r="N1327" i="20"/>
  <c r="N1328" i="20"/>
  <c r="N1331" i="20"/>
  <c r="N1332" i="20"/>
  <c r="N1334" i="20"/>
  <c r="N1336" i="20"/>
  <c r="N1339" i="20"/>
  <c r="N1340" i="20"/>
  <c r="N1342" i="20"/>
  <c r="N1347" i="20"/>
  <c r="N1349" i="20"/>
  <c r="N1352" i="20"/>
  <c r="N1355" i="20"/>
  <c r="N1356" i="20"/>
  <c r="N1360" i="20"/>
  <c r="N1364" i="20"/>
  <c r="N1365" i="20"/>
  <c r="N1366" i="20"/>
  <c r="N1367" i="20"/>
  <c r="N1369" i="20"/>
  <c r="N1373" i="20"/>
  <c r="N1374" i="20"/>
  <c r="N1375" i="20"/>
  <c r="N1376" i="20"/>
  <c r="N1377" i="20"/>
  <c r="N1379" i="20"/>
  <c r="N1380" i="20"/>
  <c r="N1382" i="20"/>
  <c r="N1387" i="20"/>
  <c r="N1388" i="20"/>
  <c r="N1391" i="20"/>
  <c r="N1393" i="20"/>
  <c r="N1395" i="20"/>
  <c r="N1396" i="20"/>
  <c r="N1397" i="20"/>
  <c r="N1400" i="20"/>
  <c r="N1401" i="20"/>
  <c r="N1403" i="20"/>
  <c r="N1405" i="20"/>
  <c r="N1409" i="20"/>
  <c r="N1411" i="20"/>
  <c r="N1414" i="20"/>
  <c r="N1415" i="20"/>
  <c r="N1416" i="20"/>
  <c r="N1419" i="20"/>
  <c r="N1421" i="20"/>
  <c r="N1423" i="20"/>
  <c r="N1424" i="20"/>
  <c r="N1425" i="20"/>
  <c r="N1428" i="20"/>
  <c r="N1430" i="20"/>
  <c r="N1432" i="20"/>
  <c r="N1433" i="20"/>
  <c r="N1435" i="20"/>
  <c r="N1438" i="20"/>
  <c r="N1439" i="20"/>
  <c r="N1444" i="20"/>
  <c r="N1446" i="20"/>
  <c r="N1447" i="20"/>
  <c r="N1449" i="20"/>
  <c r="N1451" i="20"/>
  <c r="N1455" i="20"/>
  <c r="N1456" i="20"/>
  <c r="N1459" i="20"/>
  <c r="N1460" i="20"/>
  <c r="N1461" i="20"/>
  <c r="N1464" i="20"/>
  <c r="N1467" i="20"/>
  <c r="N1469" i="20"/>
  <c r="N1470" i="20"/>
  <c r="N1471" i="20"/>
  <c r="N1473" i="20"/>
  <c r="N1475" i="20"/>
  <c r="N1478" i="20"/>
  <c r="N1480" i="20"/>
  <c r="N1483" i="20"/>
  <c r="N1485" i="20"/>
  <c r="N1486" i="20"/>
  <c r="N1487" i="20"/>
  <c r="N1488" i="20"/>
  <c r="N1492" i="20"/>
  <c r="N1493" i="20"/>
  <c r="N1495" i="20"/>
  <c r="N1497" i="20"/>
  <c r="N1502" i="20"/>
  <c r="N1503" i="20"/>
  <c r="N1505" i="20"/>
  <c r="N1507" i="20"/>
  <c r="N1508" i="20"/>
  <c r="N1510" i="20"/>
  <c r="N1512" i="20"/>
  <c r="N1513" i="20"/>
  <c r="N1515" i="20"/>
  <c r="N1517" i="20"/>
  <c r="N1519" i="20"/>
  <c r="N1520" i="20"/>
  <c r="N1523" i="20"/>
  <c r="N1524" i="20"/>
  <c r="N1526" i="20"/>
  <c r="N1528" i="20"/>
  <c r="N1532" i="20"/>
  <c r="N1534" i="20"/>
  <c r="N1537" i="20"/>
  <c r="N1539" i="20"/>
  <c r="N1540" i="20"/>
  <c r="N1541" i="20"/>
  <c r="N1543" i="20"/>
  <c r="N1547" i="20"/>
  <c r="N1549" i="20"/>
  <c r="N1551" i="20"/>
  <c r="N1552" i="20"/>
  <c r="N1553" i="20"/>
  <c r="N1556" i="20"/>
  <c r="N1559" i="20"/>
  <c r="N1560" i="20"/>
  <c r="N1563" i="20"/>
  <c r="N1565" i="20"/>
  <c r="N1566" i="20"/>
  <c r="N1569" i="20"/>
  <c r="N1571" i="20"/>
  <c r="N1572" i="20"/>
  <c r="N1574" i="20"/>
  <c r="N1575" i="20"/>
  <c r="N1576" i="20"/>
  <c r="N1580" i="20"/>
  <c r="N1583" i="20"/>
  <c r="N1585" i="20"/>
  <c r="N1587" i="20"/>
  <c r="N1588" i="20"/>
  <c r="N1592" i="20"/>
  <c r="N1593" i="20"/>
  <c r="N1595" i="20"/>
  <c r="N1596" i="20"/>
  <c r="N1597" i="20"/>
  <c r="N1599" i="20"/>
  <c r="N1601" i="20"/>
  <c r="N1603" i="20"/>
  <c r="N1606" i="20"/>
  <c r="N1607" i="20"/>
  <c r="N1611" i="20"/>
  <c r="N1612" i="20"/>
  <c r="N1614" i="20"/>
  <c r="N1615" i="20"/>
  <c r="N1616" i="20"/>
  <c r="N1617" i="20"/>
  <c r="N1621" i="20"/>
  <c r="N1624" i="20"/>
  <c r="N1627" i="20"/>
  <c r="N1631" i="20"/>
  <c r="N1632" i="20"/>
  <c r="N1633" i="20"/>
  <c r="N1635" i="20"/>
  <c r="N1639" i="20"/>
  <c r="N1643" i="20"/>
  <c r="N1645" i="20"/>
  <c r="N1647" i="20"/>
  <c r="N1648" i="20"/>
  <c r="N1649" i="20"/>
  <c r="N1652" i="20"/>
  <c r="N1659" i="20"/>
  <c r="N1660" i="20"/>
  <c r="N1662" i="20"/>
  <c r="N1668" i="20"/>
  <c r="N1669" i="20"/>
  <c r="N1671" i="20"/>
  <c r="N1675" i="20"/>
  <c r="N1677" i="20"/>
  <c r="N1678" i="20"/>
  <c r="N1679" i="20"/>
  <c r="N1680" i="20"/>
  <c r="N1684" i="20"/>
  <c r="N1687" i="20"/>
  <c r="N1688" i="20"/>
  <c r="N1689" i="20"/>
  <c r="N1691" i="20"/>
  <c r="N1693" i="20"/>
  <c r="N1695" i="20"/>
  <c r="N1697" i="20"/>
  <c r="N1699" i="20"/>
  <c r="N1702" i="20"/>
  <c r="N1703" i="20"/>
  <c r="N1705" i="20"/>
  <c r="N1709" i="20"/>
  <c r="N1711" i="20"/>
  <c r="N1712" i="20"/>
  <c r="N1713" i="20"/>
  <c r="N1716" i="20"/>
  <c r="N1718" i="20"/>
  <c r="N1721" i="20"/>
  <c r="N1723" i="20"/>
  <c r="N1724" i="20"/>
  <c r="N1725" i="20"/>
  <c r="N1726" i="20"/>
  <c r="N1727" i="20"/>
  <c r="N1729" i="20"/>
  <c r="N1732" i="20"/>
  <c r="N1733" i="20"/>
  <c r="N1734" i="20"/>
  <c r="N1735" i="20"/>
  <c r="N1736" i="20"/>
  <c r="N1739" i="20"/>
  <c r="N1740" i="20"/>
  <c r="N1743" i="20"/>
  <c r="N1744" i="20"/>
  <c r="N1750" i="20"/>
  <c r="N1751" i="20"/>
  <c r="N1752" i="20"/>
  <c r="N1753" i="20"/>
  <c r="N1758" i="20"/>
  <c r="N1759" i="20"/>
  <c r="N1761" i="20"/>
  <c r="N1763" i="20"/>
  <c r="N1764" i="20"/>
  <c r="N1767" i="20"/>
  <c r="N1769" i="20"/>
  <c r="N1771" i="20"/>
  <c r="N1773" i="20"/>
  <c r="N1775" i="20"/>
  <c r="N1777" i="20"/>
  <c r="N1779" i="20"/>
  <c r="N1780" i="20"/>
  <c r="N1784" i="20"/>
  <c r="N1787" i="20"/>
  <c r="N1788" i="20"/>
  <c r="N1789" i="20"/>
  <c r="N1790" i="20"/>
  <c r="N1792" i="20"/>
  <c r="N1793" i="20"/>
  <c r="N1797" i="20"/>
  <c r="N1799" i="20"/>
  <c r="N1800" i="20"/>
  <c r="N1801" i="20"/>
  <c r="N1803" i="20"/>
  <c r="N1804" i="20"/>
  <c r="N1806" i="20"/>
  <c r="N1807" i="20"/>
  <c r="N1809" i="20"/>
  <c r="N1811" i="20"/>
  <c r="N1814" i="20"/>
  <c r="N1815" i="20"/>
  <c r="N1817" i="20"/>
  <c r="N1820" i="20"/>
  <c r="N1821" i="20"/>
  <c r="N1823" i="20"/>
  <c r="N1825" i="20"/>
  <c r="N1827" i="20"/>
  <c r="N1830" i="20"/>
  <c r="N1833" i="20"/>
  <c r="N1835" i="20"/>
  <c r="N1836" i="20"/>
  <c r="N1838" i="20"/>
  <c r="N1843" i="20"/>
  <c r="N1844" i="20"/>
  <c r="N1845" i="20"/>
  <c r="N1847" i="20"/>
  <c r="N1848" i="20"/>
  <c r="N1849" i="20"/>
  <c r="N1852" i="20"/>
  <c r="N1853" i="20"/>
  <c r="N1854" i="20"/>
  <c r="N1855" i="20"/>
  <c r="N1856" i="20"/>
  <c r="N1857" i="20"/>
  <c r="N1859" i="20"/>
  <c r="N1861" i="20"/>
  <c r="N1862" i="20"/>
  <c r="N1863" i="20"/>
  <c r="N1867" i="20"/>
  <c r="N1868" i="20"/>
  <c r="N1869" i="20"/>
  <c r="N1871" i="20"/>
  <c r="N1872" i="20"/>
  <c r="N1875" i="20"/>
  <c r="N1876" i="20"/>
  <c r="N1878" i="20"/>
  <c r="N1879" i="20"/>
  <c r="N1880" i="20"/>
  <c r="N1881" i="20"/>
  <c r="N1883" i="20"/>
  <c r="N1884" i="20"/>
  <c r="N1885" i="20"/>
  <c r="N1886" i="20"/>
  <c r="N1887" i="20"/>
  <c r="N1888" i="20"/>
  <c r="N1889" i="20"/>
  <c r="N1891" i="20"/>
  <c r="N1892" i="20"/>
  <c r="N1893" i="20"/>
  <c r="N1894" i="20"/>
  <c r="N1895" i="20"/>
  <c r="N1897" i="20"/>
  <c r="N1899" i="20"/>
  <c r="N1900" i="20"/>
  <c r="N1901" i="20"/>
  <c r="N1902" i="20"/>
  <c r="N1903" i="20"/>
  <c r="N1905" i="20"/>
  <c r="N1907" i="20"/>
  <c r="N1909" i="20"/>
  <c r="N1911" i="20"/>
  <c r="N1912" i="20"/>
  <c r="N1915" i="20"/>
  <c r="N1916" i="20"/>
  <c r="N1917" i="20"/>
  <c r="N1918" i="20"/>
  <c r="N1919" i="20"/>
  <c r="N1920" i="20"/>
  <c r="N1921" i="20"/>
  <c r="N1923" i="20"/>
  <c r="N1925" i="20"/>
  <c r="N1926" i="20"/>
  <c r="N1927" i="20"/>
  <c r="N1931" i="20"/>
  <c r="N1935" i="20"/>
  <c r="N1936" i="20"/>
  <c r="N1940" i="20"/>
  <c r="N1943" i="20"/>
  <c r="N1945" i="20"/>
  <c r="N1948" i="20"/>
  <c r="N1951" i="20"/>
  <c r="N1952" i="20"/>
  <c r="N1953" i="20"/>
  <c r="N1955" i="20"/>
  <c r="N1956" i="20"/>
  <c r="N1957" i="20"/>
  <c r="N1958" i="20"/>
  <c r="N1959" i="20"/>
  <c r="N1960" i="20"/>
  <c r="N1961" i="20"/>
  <c r="N1963" i="20"/>
  <c r="N1964" i="20"/>
  <c r="N1966" i="20"/>
  <c r="N1967" i="20"/>
  <c r="N1971" i="20"/>
  <c r="N1973" i="20"/>
  <c r="N1975" i="20"/>
  <c r="N1976" i="20"/>
  <c r="N1979" i="20"/>
  <c r="N1981" i="20"/>
  <c r="N1982" i="20"/>
  <c r="N1983" i="20"/>
  <c r="N1985" i="20"/>
  <c r="N1988" i="20"/>
  <c r="N1989" i="20"/>
  <c r="N1991" i="20"/>
  <c r="N1993" i="20"/>
  <c r="N1995" i="20"/>
  <c r="N1997" i="20"/>
  <c r="N1999" i="20"/>
  <c r="N2001" i="20"/>
  <c r="N2003" i="20"/>
  <c r="N2006" i="20"/>
  <c r="N2007" i="20"/>
  <c r="N2008" i="20"/>
  <c r="N2011" i="20"/>
  <c r="N2012" i="20"/>
  <c r="N2013" i="20"/>
  <c r="N2015" i="20"/>
  <c r="N2016" i="20"/>
  <c r="N2017" i="20"/>
  <c r="N2019" i="20"/>
  <c r="N2020" i="20"/>
  <c r="N2021" i="20"/>
  <c r="N2022" i="20"/>
  <c r="N2023" i="20"/>
  <c r="N2025" i="20"/>
  <c r="N2027" i="20"/>
  <c r="N2028" i="20"/>
  <c r="N2031" i="20"/>
  <c r="N2037" i="20"/>
  <c r="N2039" i="20"/>
  <c r="N2040" i="20"/>
  <c r="N2041" i="20"/>
  <c r="N2046" i="20"/>
  <c r="N2047" i="20"/>
  <c r="N2048" i="20"/>
  <c r="N2051" i="20"/>
  <c r="N2052" i="20"/>
  <c r="N2053" i="20"/>
  <c r="N2055" i="20"/>
  <c r="N2056" i="20"/>
  <c r="N2057" i="20"/>
  <c r="N2059" i="20"/>
  <c r="N2061" i="20"/>
  <c r="N2062" i="20"/>
  <c r="N2063" i="20"/>
  <c r="N2064" i="20"/>
  <c r="N2067" i="20"/>
  <c r="N2070" i="20"/>
  <c r="N2071" i="20"/>
  <c r="N2072" i="20"/>
  <c r="N2075" i="20"/>
  <c r="N2076" i="20"/>
  <c r="N2077" i="20"/>
  <c r="N2079" i="20"/>
  <c r="N2080" i="20"/>
  <c r="N2081" i="20"/>
  <c r="N2083" i="20"/>
  <c r="N2084" i="20"/>
  <c r="N2085" i="20"/>
  <c r="N2086" i="20"/>
  <c r="N2087" i="20"/>
  <c r="N2089" i="20"/>
  <c r="N2091" i="20"/>
  <c r="N2092" i="20"/>
  <c r="N2094" i="20"/>
  <c r="N2095" i="20"/>
  <c r="N2097" i="20"/>
  <c r="N2099" i="20"/>
  <c r="N2100" i="20"/>
  <c r="N2101" i="20"/>
  <c r="N2103" i="20"/>
  <c r="N2104" i="20"/>
  <c r="N2109" i="20"/>
  <c r="N2111" i="20"/>
  <c r="N2113" i="20"/>
  <c r="N2117" i="20"/>
  <c r="N2118" i="20"/>
  <c r="N2119" i="20"/>
  <c r="N2121" i="20"/>
  <c r="N2123" i="20"/>
  <c r="N2126" i="20"/>
  <c r="N2127" i="20"/>
  <c r="N2128" i="20"/>
  <c r="N2129" i="20"/>
  <c r="N2131" i="20"/>
  <c r="N2133" i="20"/>
  <c r="N2135" i="20"/>
  <c r="N2136" i="20"/>
  <c r="N2137" i="20"/>
  <c r="N2139" i="20"/>
  <c r="N2140" i="20"/>
  <c r="N2141" i="20"/>
  <c r="N2142" i="20"/>
  <c r="N2144" i="20"/>
  <c r="N2145" i="20"/>
  <c r="N2147" i="20"/>
  <c r="N2149" i="20"/>
  <c r="N2150" i="20"/>
  <c r="N2151" i="20"/>
  <c r="N2152" i="20"/>
  <c r="N2155" i="20"/>
  <c r="N2156" i="20"/>
  <c r="N2157" i="20"/>
  <c r="N2158" i="20"/>
  <c r="N2159" i="20"/>
  <c r="N2163" i="20"/>
  <c r="N2164" i="20"/>
  <c r="N2167" i="20"/>
  <c r="N2168" i="20"/>
  <c r="N2173" i="20"/>
  <c r="N2175" i="20"/>
  <c r="N2176" i="20"/>
  <c r="N2177" i="20"/>
  <c r="N2179" i="20"/>
  <c r="N2182" i="20"/>
  <c r="N2183" i="20"/>
  <c r="N2185" i="20"/>
  <c r="N2187" i="20"/>
  <c r="N2188" i="20"/>
  <c r="N2190" i="20"/>
  <c r="N2191" i="20"/>
  <c r="N2193" i="20"/>
  <c r="N2195" i="20"/>
  <c r="N2196" i="20"/>
  <c r="N2197" i="20"/>
  <c r="N2200" i="20"/>
  <c r="N2203" i="20"/>
  <c r="N2204" i="20"/>
  <c r="N2207" i="20"/>
  <c r="N2208" i="20"/>
  <c r="N2209" i="20"/>
  <c r="N2211" i="20"/>
  <c r="N2213" i="20"/>
  <c r="N2214" i="20"/>
  <c r="N2215" i="20"/>
  <c r="N2219" i="20"/>
  <c r="N2220" i="20"/>
  <c r="N2221" i="20"/>
  <c r="N2222" i="20"/>
  <c r="N2223" i="20"/>
  <c r="N2225" i="20"/>
  <c r="N2227" i="20"/>
  <c r="N2228" i="20"/>
  <c r="N2229" i="20"/>
  <c r="N2231" i="20"/>
  <c r="N2232" i="20"/>
  <c r="N2233" i="20"/>
  <c r="N2235" i="20"/>
  <c r="N2236" i="20"/>
  <c r="N2237" i="20"/>
  <c r="N2239" i="20"/>
  <c r="N2240" i="20"/>
  <c r="N2241" i="20"/>
  <c r="N2243" i="20"/>
  <c r="N2244" i="20"/>
  <c r="N2245" i="20"/>
  <c r="N2246" i="20"/>
  <c r="N2247" i="20"/>
  <c r="N2249" i="20"/>
  <c r="N2251" i="20"/>
  <c r="N2254" i="20"/>
  <c r="N2255" i="20"/>
  <c r="N2256" i="20"/>
  <c r="N2259" i="20"/>
  <c r="N2260" i="20"/>
  <c r="N2264" i="20"/>
  <c r="N2265" i="20"/>
  <c r="N2267" i="20"/>
  <c r="N2268" i="20"/>
  <c r="N2271" i="20"/>
  <c r="N2272" i="20"/>
  <c r="N2273" i="20"/>
  <c r="N2276" i="20"/>
  <c r="N2277" i="20"/>
  <c r="N2278" i="20"/>
  <c r="N2279" i="20"/>
  <c r="N2280" i="20"/>
  <c r="N2281" i="20"/>
  <c r="N2283" i="20"/>
  <c r="N2286" i="20"/>
  <c r="N2287" i="20"/>
  <c r="N2288" i="20"/>
  <c r="N2291" i="20"/>
  <c r="N2292" i="20"/>
  <c r="N2293" i="20"/>
  <c r="N2295" i="20"/>
  <c r="N2299" i="20"/>
  <c r="N2300" i="20"/>
  <c r="N2301" i="20"/>
  <c r="N2303" i="20"/>
  <c r="N2304" i="20"/>
  <c r="N2305" i="20"/>
  <c r="N2308" i="20"/>
  <c r="N2309" i="20"/>
  <c r="N2310" i="20"/>
  <c r="N2311" i="20"/>
  <c r="N2312" i="20"/>
  <c r="N2313" i="20"/>
  <c r="N2315" i="20"/>
  <c r="N2318" i="20"/>
  <c r="N2319" i="20"/>
  <c r="N2320" i="20"/>
  <c r="N2323" i="20"/>
  <c r="N2324" i="20"/>
  <c r="N2327" i="20"/>
  <c r="N2328" i="20"/>
  <c r="N2329" i="20"/>
  <c r="N2331" i="20"/>
  <c r="N2332" i="20"/>
  <c r="N2333" i="20"/>
  <c r="N2335" i="20"/>
  <c r="N2336" i="20"/>
  <c r="N2337" i="20"/>
  <c r="N2339" i="20"/>
  <c r="N2341" i="20"/>
  <c r="N2343" i="20"/>
  <c r="N2344" i="20"/>
  <c r="N2347" i="20"/>
  <c r="N2348" i="20"/>
  <c r="N2350" i="20"/>
  <c r="N2351" i="20"/>
  <c r="N2355" i="20"/>
  <c r="N2356" i="20"/>
  <c r="N2357" i="20"/>
  <c r="N2360" i="20"/>
  <c r="N2363" i="20"/>
  <c r="N2364" i="20"/>
  <c r="N2367" i="20"/>
  <c r="N2368" i="20"/>
  <c r="N2369" i="20"/>
  <c r="N2371" i="20"/>
  <c r="N2372" i="20"/>
  <c r="N2373" i="20"/>
  <c r="N2375" i="20"/>
  <c r="N2379" i="20"/>
  <c r="N2380" i="20"/>
  <c r="N2381" i="20"/>
  <c r="N2382" i="20"/>
  <c r="N2383" i="20"/>
  <c r="N2384" i="20"/>
  <c r="N2387" i="20"/>
  <c r="N2390" i="20"/>
  <c r="N2391" i="20"/>
  <c r="N2392" i="20"/>
  <c r="N2393" i="20"/>
  <c r="N2395" i="20"/>
  <c r="N2396" i="20"/>
  <c r="N2399" i="20"/>
  <c r="N2401" i="20"/>
  <c r="N2403" i="20"/>
  <c r="N2404" i="20"/>
  <c r="N2405" i="20"/>
  <c r="N2406" i="20"/>
  <c r="N2407" i="20"/>
  <c r="N2408" i="20"/>
  <c r="N2409" i="20"/>
  <c r="N2411" i="20"/>
  <c r="N2412" i="20"/>
  <c r="N2414" i="20"/>
  <c r="N2415" i="20"/>
  <c r="N2416" i="20"/>
  <c r="N2417" i="20"/>
  <c r="N2419" i="20"/>
  <c r="N2420" i="20"/>
  <c r="N2421" i="20"/>
  <c r="N2424" i="20"/>
  <c r="N2427" i="20"/>
  <c r="N2428" i="20"/>
  <c r="N2430" i="20"/>
  <c r="N2431" i="20"/>
  <c r="N2432" i="20"/>
  <c r="N2433" i="20"/>
  <c r="N2435" i="20"/>
  <c r="N2436" i="20"/>
  <c r="N2437" i="20"/>
  <c r="N2439" i="20"/>
  <c r="N2440" i="20"/>
  <c r="N2443" i="20"/>
  <c r="N2445" i="20"/>
  <c r="N2446" i="20"/>
  <c r="N2447" i="20"/>
  <c r="N2448" i="20"/>
  <c r="N2451" i="20"/>
  <c r="N2452" i="20"/>
  <c r="N2454" i="20"/>
  <c r="N2456" i="20"/>
  <c r="N2457" i="20"/>
  <c r="N2459" i="20"/>
  <c r="N2461" i="20"/>
  <c r="N2463" i="20"/>
  <c r="N2464" i="20"/>
  <c r="N2465" i="20"/>
  <c r="N2467" i="20"/>
  <c r="N2468" i="20"/>
  <c r="N2469" i="20"/>
  <c r="N2472" i="20"/>
  <c r="N2475" i="20"/>
  <c r="N2476" i="20"/>
  <c r="N2480" i="20"/>
  <c r="N2481" i="20"/>
  <c r="N2483" i="20"/>
  <c r="N2484" i="20"/>
  <c r="N2485" i="20"/>
  <c r="N2488" i="20"/>
  <c r="N2491" i="20"/>
  <c r="N2492" i="20"/>
  <c r="N2493" i="20"/>
  <c r="N2495" i="20"/>
  <c r="N2496" i="20"/>
  <c r="N2497" i="20"/>
  <c r="N2499" i="20"/>
  <c r="N2500" i="20"/>
  <c r="N2501" i="20"/>
  <c r="N2502" i="20"/>
  <c r="N2503" i="20"/>
  <c r="N2504" i="20"/>
  <c r="N2507" i="20"/>
  <c r="N2508" i="20"/>
  <c r="N2509" i="20"/>
  <c r="N2510" i="20"/>
  <c r="N2512" i="20"/>
  <c r="N2515" i="20"/>
  <c r="N2518" i="20"/>
  <c r="N2519" i="20"/>
  <c r="N2520" i="20"/>
  <c r="N2521" i="20"/>
  <c r="N2523" i="20"/>
  <c r="N2524" i="20"/>
  <c r="N2527" i="20"/>
  <c r="N2529" i="20"/>
  <c r="N2531" i="20"/>
  <c r="N2532" i="20"/>
  <c r="N2533" i="20"/>
  <c r="N2535" i="20"/>
  <c r="N2536" i="20"/>
  <c r="N2539" i="20"/>
  <c r="N2542" i="20"/>
  <c r="N2543" i="20"/>
  <c r="N2544" i="20"/>
  <c r="N2547" i="20"/>
  <c r="N2548" i="20"/>
  <c r="N2549" i="20"/>
  <c r="N2551" i="20"/>
  <c r="N2552" i="20"/>
  <c r="N2555" i="20"/>
  <c r="N2556" i="20"/>
  <c r="N2558" i="20"/>
  <c r="N2559" i="20"/>
  <c r="N2560" i="20"/>
  <c r="N2561" i="20"/>
  <c r="N2564" i="20"/>
  <c r="N2565" i="20"/>
  <c r="N2567" i="20"/>
  <c r="N2568" i="20"/>
  <c r="N2571" i="20"/>
  <c r="N2572" i="20"/>
  <c r="N2573" i="20"/>
  <c r="N2575" i="20"/>
  <c r="N2576" i="20"/>
  <c r="N2580" i="20"/>
  <c r="N2582" i="20"/>
  <c r="N2583" i="20"/>
  <c r="N2585" i="20"/>
  <c r="N2587" i="20"/>
  <c r="N2591" i="20"/>
  <c r="N2592" i="20"/>
  <c r="N2593" i="20"/>
  <c r="N2595" i="20"/>
  <c r="N2596" i="20"/>
  <c r="N2597" i="20"/>
  <c r="N2600" i="20"/>
  <c r="N2604" i="20"/>
  <c r="N2606" i="20"/>
  <c r="N2607" i="20"/>
  <c r="N2608" i="20"/>
  <c r="N2609" i="20"/>
  <c r="N2611" i="20"/>
  <c r="N2612" i="20"/>
  <c r="N2613" i="20"/>
  <c r="N2615" i="20"/>
  <c r="N2616" i="20"/>
  <c r="N2619" i="20"/>
  <c r="N2620" i="20"/>
  <c r="N2624" i="20"/>
  <c r="N2625" i="20"/>
  <c r="N2628" i="20"/>
  <c r="N2629" i="20"/>
  <c r="N2631" i="20"/>
  <c r="N2632" i="20"/>
  <c r="N2636" i="20"/>
  <c r="N2637" i="20"/>
  <c r="N2638" i="20"/>
  <c r="N2639" i="20"/>
  <c r="N2640" i="20"/>
  <c r="N2643" i="20"/>
  <c r="N2644" i="20"/>
  <c r="N2647" i="20"/>
  <c r="N2648" i="20"/>
  <c r="N2649" i="20"/>
  <c r="N2651" i="20"/>
  <c r="O2" i="20" a="1"/>
  <c r="O2" i="20" s="1"/>
  <c r="O3" i="20" a="1"/>
  <c r="O3" i="20" s="1"/>
  <c r="O4" i="20" a="1"/>
  <c r="O4" i="20" s="1"/>
  <c r="O5" i="20" a="1"/>
  <c r="O5" i="20" s="1"/>
  <c r="O6" i="20" a="1"/>
  <c r="O6" i="20" s="1"/>
  <c r="O7" i="20" a="1"/>
  <c r="O7" i="20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/>
  <c r="O27" i="20" a="1"/>
  <c r="O27" i="20" s="1"/>
  <c r="O28" i="20" a="1"/>
  <c r="O28" i="20" s="1"/>
  <c r="O29" i="20" a="1"/>
  <c r="O29" i="20" s="1"/>
  <c r="O30" i="20" a="1"/>
  <c r="O30" i="20" s="1"/>
  <c r="O31" i="20" a="1"/>
  <c r="O31" i="20"/>
  <c r="O32" i="20" a="1"/>
  <c r="O32" i="20"/>
  <c r="O33" i="20" a="1"/>
  <c r="O33" i="20" s="1"/>
  <c r="O34" i="20" a="1"/>
  <c r="O34" i="20" s="1"/>
  <c r="O35" i="20" a="1"/>
  <c r="O35" i="20"/>
  <c r="O36" i="20" a="1"/>
  <c r="O36" i="20" s="1"/>
  <c r="O37" i="20" a="1"/>
  <c r="O37" i="20" s="1"/>
  <c r="O38" i="20" a="1"/>
  <c r="O38" i="20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/>
  <c r="O55" i="20" a="1"/>
  <c r="O55" i="20"/>
  <c r="O56" i="20" a="1"/>
  <c r="O56" i="20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/>
  <c r="O67" i="20" a="1"/>
  <c r="O67" i="20"/>
  <c r="O68" i="20" a="1"/>
  <c r="O68" i="20" s="1"/>
  <c r="O69" i="20" a="1"/>
  <c r="O69" i="20" s="1"/>
  <c r="O70" i="20" a="1"/>
  <c r="O70" i="20"/>
  <c r="O71" i="20" a="1"/>
  <c r="O71" i="20" s="1"/>
  <c r="O72" i="20" a="1"/>
  <c r="O72" i="20" s="1"/>
  <c r="O73" i="20" a="1"/>
  <c r="O73" i="20" s="1"/>
  <c r="O74" i="20" a="1"/>
  <c r="O74" i="20" s="1"/>
  <c r="O75" i="20" a="1"/>
  <c r="O75" i="20" s="1"/>
  <c r="O76" i="20" a="1"/>
  <c r="O76" i="20"/>
  <c r="O77" i="20" a="1"/>
  <c r="O77" i="20" s="1"/>
  <c r="O78" i="20" a="1"/>
  <c r="O78" i="20"/>
  <c r="O79" i="20" a="1"/>
  <c r="O79" i="20"/>
  <c r="O80" i="20" a="1"/>
  <c r="O80" i="20" s="1"/>
  <c r="O81" i="20" a="1"/>
  <c r="O81" i="20" s="1"/>
  <c r="O82" i="20" a="1"/>
  <c r="O82" i="20" s="1"/>
  <c r="O83" i="20" a="1"/>
  <c r="O83" i="20" s="1"/>
  <c r="O84" i="20" a="1"/>
  <c r="O84" i="20" s="1"/>
  <c r="O85" i="20" a="1"/>
  <c r="O85" i="20" s="1"/>
  <c r="O86" i="20" a="1"/>
  <c r="O86" i="20" s="1"/>
  <c r="O87" i="20" a="1"/>
  <c r="O87" i="20"/>
  <c r="O88" i="20" a="1"/>
  <c r="O88" i="20" s="1"/>
  <c r="O89" i="20" a="1"/>
  <c r="O89" i="20" s="1"/>
  <c r="O90" i="20" a="1"/>
  <c r="O90" i="20"/>
  <c r="O91" i="20" a="1"/>
  <c r="O91" i="20" s="1"/>
  <c r="O92" i="20" a="1"/>
  <c r="O92" i="20" s="1"/>
  <c r="O93" i="20" a="1"/>
  <c r="O93" i="20" s="1"/>
  <c r="O94" i="20" a="1"/>
  <c r="O94" i="20" s="1"/>
  <c r="O95" i="20" a="1"/>
  <c r="O95" i="20" s="1"/>
  <c r="O96" i="20" a="1"/>
  <c r="O96" i="20"/>
  <c r="O97" i="20" a="1"/>
  <c r="O97" i="20" s="1"/>
  <c r="O98" i="20" a="1"/>
  <c r="O98" i="20"/>
  <c r="O99" i="20" a="1"/>
  <c r="O99" i="20" s="1"/>
  <c r="O100" i="20" a="1"/>
  <c r="O100" i="20" s="1"/>
  <c r="O101" i="20" a="1"/>
  <c r="O101" i="20" s="1"/>
  <c r="O102" i="20" a="1"/>
  <c r="O102" i="20" s="1"/>
  <c r="O103" i="20" a="1"/>
  <c r="O103" i="20" s="1"/>
  <c r="O104" i="20" a="1"/>
  <c r="O104" i="20"/>
  <c r="O105" i="20" a="1"/>
  <c r="O105" i="20" s="1"/>
  <c r="O106" i="20" a="1"/>
  <c r="O106" i="20" s="1"/>
  <c r="O107" i="20" a="1"/>
  <c r="O107" i="20"/>
  <c r="O108" i="20" a="1"/>
  <c r="O108" i="20"/>
  <c r="O109" i="20" a="1"/>
  <c r="O109" i="20" s="1"/>
  <c r="O110" i="20" a="1"/>
  <c r="O110" i="20" s="1"/>
  <c r="O111" i="20" a="1"/>
  <c r="O111" i="20" s="1"/>
  <c r="O112" i="20" a="1"/>
  <c r="O112" i="20" s="1"/>
  <c r="O113" i="20" a="1"/>
  <c r="O113" i="20" s="1"/>
  <c r="O114" i="20" a="1"/>
  <c r="O114" i="20" s="1"/>
  <c r="O115" i="20" a="1"/>
  <c r="O115" i="20" s="1"/>
  <c r="O116" i="20" a="1"/>
  <c r="O116" i="20" s="1"/>
  <c r="O117" i="20" a="1"/>
  <c r="O117" i="20" s="1"/>
  <c r="O118" i="20" a="1"/>
  <c r="O118" i="20"/>
  <c r="O119" i="20" a="1"/>
  <c r="O119" i="20"/>
  <c r="O120" i="20" a="1"/>
  <c r="O120" i="20"/>
  <c r="O121" i="20" a="1"/>
  <c r="O121" i="20" s="1"/>
  <c r="O122" i="20" a="1"/>
  <c r="O122" i="20" s="1"/>
  <c r="O123" i="20" a="1"/>
  <c r="O123" i="20" s="1"/>
  <c r="O124" i="20" a="1"/>
  <c r="O124" i="20" s="1"/>
  <c r="O125" i="20" a="1"/>
  <c r="O125" i="20" s="1"/>
  <c r="O126" i="20" a="1"/>
  <c r="O126" i="20" s="1"/>
  <c r="O127" i="20" a="1"/>
  <c r="O127" i="20" s="1"/>
  <c r="O128" i="20" a="1"/>
  <c r="O128" i="20" s="1"/>
  <c r="O129" i="20" a="1"/>
  <c r="O129" i="20" s="1"/>
  <c r="O130" i="20" a="1"/>
  <c r="O130" i="20"/>
  <c r="O131" i="20" a="1"/>
  <c r="O131" i="20"/>
  <c r="O132" i="20" a="1"/>
  <c r="O132" i="20" s="1"/>
  <c r="O133" i="20" a="1"/>
  <c r="O133" i="20" s="1"/>
  <c r="O134" i="20" a="1"/>
  <c r="O134" i="20"/>
  <c r="O135" i="20" a="1"/>
  <c r="O135" i="20" s="1"/>
  <c r="O136" i="20" a="1"/>
  <c r="O136" i="20"/>
  <c r="O137" i="20" a="1"/>
  <c r="O137" i="20" s="1"/>
  <c r="O138" i="20" a="1"/>
  <c r="O138" i="20" s="1"/>
  <c r="O139" i="20" a="1"/>
  <c r="O139" i="20" s="1"/>
  <c r="O140" i="20" a="1"/>
  <c r="O140" i="20" s="1"/>
  <c r="O141" i="20" a="1"/>
  <c r="O141" i="20" s="1"/>
  <c r="O142" i="20" a="1"/>
  <c r="O142" i="20"/>
  <c r="O143" i="20" a="1"/>
  <c r="O143" i="20"/>
  <c r="O144" i="20" a="1"/>
  <c r="O144" i="20" s="1"/>
  <c r="O145" i="20" a="1"/>
  <c r="O145" i="20" s="1"/>
  <c r="O146" i="20" a="1"/>
  <c r="O146" i="20" s="1"/>
  <c r="O147" i="20" a="1"/>
  <c r="O147" i="20" s="1"/>
  <c r="O148" i="20" a="1"/>
  <c r="O148" i="20"/>
  <c r="O149" i="20" a="1"/>
  <c r="O149" i="20" s="1"/>
  <c r="O150" i="20" a="1"/>
  <c r="O150" i="20" s="1"/>
  <c r="O151" i="20" a="1"/>
  <c r="O151" i="20" s="1"/>
  <c r="O152" i="20" a="1"/>
  <c r="O152" i="20"/>
  <c r="O153" i="20" a="1"/>
  <c r="O153" i="20" s="1"/>
  <c r="O154" i="20" a="1"/>
  <c r="O154" i="20"/>
  <c r="O155" i="20" a="1"/>
  <c r="O155" i="20" s="1"/>
  <c r="O156" i="20" a="1"/>
  <c r="O156" i="20" s="1"/>
  <c r="O157" i="20" a="1"/>
  <c r="O157" i="20" s="1"/>
  <c r="O158" i="20" a="1"/>
  <c r="O158" i="20" s="1"/>
  <c r="O159" i="20" a="1"/>
  <c r="O159" i="20"/>
  <c r="O160" i="20" a="1"/>
  <c r="O160" i="20" s="1"/>
  <c r="O161" i="20" a="1"/>
  <c r="O161" i="20" s="1"/>
  <c r="O162" i="20" a="1"/>
  <c r="O162" i="20"/>
  <c r="O163" i="20" a="1"/>
  <c r="O163" i="20"/>
  <c r="O164" i="20" a="1"/>
  <c r="O164" i="20" s="1"/>
  <c r="O165" i="20" a="1"/>
  <c r="O165" i="20" s="1"/>
  <c r="O166" i="20" a="1"/>
  <c r="O166" i="20"/>
  <c r="O167" i="20" a="1"/>
  <c r="O167" i="20" s="1"/>
  <c r="O168" i="20" a="1"/>
  <c r="O168" i="20" s="1"/>
  <c r="O169" i="20" a="1"/>
  <c r="O169" i="20" s="1"/>
  <c r="O170" i="20" a="1"/>
  <c r="O170" i="20"/>
  <c r="O171" i="20" a="1"/>
  <c r="O171" i="20"/>
  <c r="O172" i="20" a="1"/>
  <c r="O172" i="20"/>
  <c r="O173" i="20" a="1"/>
  <c r="O173" i="20" s="1"/>
  <c r="O174" i="20" a="1"/>
  <c r="O174" i="20" s="1"/>
  <c r="O175" i="20" a="1"/>
  <c r="O175" i="20"/>
  <c r="O176" i="20" a="1"/>
  <c r="O176" i="20" s="1"/>
  <c r="O177" i="20" a="1"/>
  <c r="O177" i="20" s="1"/>
  <c r="O178" i="20" a="1"/>
  <c r="O178" i="20" s="1"/>
  <c r="O179" i="20" a="1"/>
  <c r="O179" i="20" s="1"/>
  <c r="O180" i="20" a="1"/>
  <c r="O180" i="20"/>
  <c r="O181" i="20" a="1"/>
  <c r="O181" i="20" s="1"/>
  <c r="O182" i="20" a="1"/>
  <c r="O182" i="20"/>
  <c r="O183" i="20" a="1"/>
  <c r="O183" i="20" s="1"/>
  <c r="O184" i="20" a="1"/>
  <c r="O184" i="20" s="1"/>
  <c r="O185" i="20" a="1"/>
  <c r="O185" i="20" s="1"/>
  <c r="O186" i="20" a="1"/>
  <c r="O186" i="20"/>
  <c r="O187" i="20" a="1"/>
  <c r="O187" i="20" s="1"/>
  <c r="O188" i="20" a="1"/>
  <c r="O188" i="20" s="1"/>
  <c r="O189" i="20" a="1"/>
  <c r="O189" i="20" s="1"/>
  <c r="O190" i="20" a="1"/>
  <c r="O190" i="20" s="1"/>
  <c r="O191" i="20" a="1"/>
  <c r="O191" i="20"/>
  <c r="O192" i="20" a="1"/>
  <c r="O192" i="20" s="1"/>
  <c r="O193" i="20" a="1"/>
  <c r="O193" i="20" s="1"/>
  <c r="O194" i="20" a="1"/>
  <c r="O194" i="20" s="1"/>
  <c r="O195" i="20" a="1"/>
  <c r="O195" i="20" s="1"/>
  <c r="O196" i="20" a="1"/>
  <c r="O196" i="20" s="1"/>
  <c r="O197" i="20" a="1"/>
  <c r="O197" i="20" s="1"/>
  <c r="O198" i="20" a="1"/>
  <c r="O198" i="20" s="1"/>
  <c r="O199" i="20" a="1"/>
  <c r="O199" i="20" s="1"/>
  <c r="O200" i="20" a="1"/>
  <c r="O200" i="20"/>
  <c r="O201" i="20" a="1"/>
  <c r="O201" i="20" s="1"/>
  <c r="O202" i="20" a="1"/>
  <c r="O202" i="20"/>
  <c r="O203" i="20" a="1"/>
  <c r="O203" i="20" s="1"/>
  <c r="O204" i="20" a="1"/>
  <c r="O204" i="20" s="1"/>
  <c r="O205" i="20" a="1"/>
  <c r="O205" i="20" s="1"/>
  <c r="O206" i="20" a="1"/>
  <c r="O206" i="20" s="1"/>
  <c r="O207" i="20" a="1"/>
  <c r="O207" i="20"/>
  <c r="O208" i="20" a="1"/>
  <c r="O208" i="20" s="1"/>
  <c r="O209" i="20" a="1"/>
  <c r="O209" i="20" s="1"/>
  <c r="O210" i="20" a="1"/>
  <c r="O210" i="20" s="1"/>
  <c r="O211" i="20" a="1"/>
  <c r="O211" i="20"/>
  <c r="O212" i="20" a="1"/>
  <c r="O212" i="20"/>
  <c r="O213" i="20" a="1"/>
  <c r="O213" i="20" s="1"/>
  <c r="O214" i="20" a="1"/>
  <c r="O214" i="20" s="1"/>
  <c r="O215" i="20" a="1"/>
  <c r="O215" i="20" s="1"/>
  <c r="O216" i="20" a="1"/>
  <c r="O216" i="20" s="1"/>
  <c r="O217" i="20" a="1"/>
  <c r="O217" i="20" s="1"/>
  <c r="O218" i="20" a="1"/>
  <c r="O218" i="20"/>
  <c r="O219" i="20" a="1"/>
  <c r="O219" i="20" s="1"/>
  <c r="O220" i="20" a="1"/>
  <c r="O220" i="20"/>
  <c r="O221" i="20" a="1"/>
  <c r="O221" i="20" s="1"/>
  <c r="O222" i="20" a="1"/>
  <c r="O222" i="20" s="1"/>
  <c r="O223" i="20" a="1"/>
  <c r="O223" i="20"/>
  <c r="O224" i="20" a="1"/>
  <c r="O224" i="20" s="1"/>
  <c r="O225" i="20" a="1"/>
  <c r="O225" i="20" s="1"/>
  <c r="O226" i="20" a="1"/>
  <c r="O226" i="20"/>
  <c r="O227" i="20" a="1"/>
  <c r="O227" i="20" s="1"/>
  <c r="O228" i="20" a="1"/>
  <c r="O228" i="20" s="1"/>
  <c r="O229" i="20" a="1"/>
  <c r="O229" i="20" s="1"/>
  <c r="O230" i="20" a="1"/>
  <c r="O230" i="20"/>
  <c r="O231" i="20" a="1"/>
  <c r="O231" i="20" s="1"/>
  <c r="O232" i="20" a="1"/>
  <c r="O232" i="20" s="1"/>
  <c r="O233" i="20" a="1"/>
  <c r="O233" i="20" s="1"/>
  <c r="O234" i="20" a="1"/>
  <c r="O234" i="20"/>
  <c r="O235" i="20" a="1"/>
  <c r="O235" i="20"/>
  <c r="O236" i="20" a="1"/>
  <c r="O236" i="20"/>
  <c r="O237" i="20" a="1"/>
  <c r="O237" i="20" s="1"/>
  <c r="O238" i="20" a="1"/>
  <c r="O238" i="20" s="1"/>
  <c r="O239" i="20" a="1"/>
  <c r="O239" i="20"/>
  <c r="O240" i="20" a="1"/>
  <c r="O240" i="20" s="1"/>
  <c r="O241" i="20" a="1"/>
  <c r="O241" i="20" s="1"/>
  <c r="O242" i="20" a="1"/>
  <c r="O242" i="20" s="1"/>
  <c r="O243" i="20" a="1"/>
  <c r="O243" i="20" s="1"/>
  <c r="O244" i="20" a="1"/>
  <c r="O244" i="20" s="1"/>
  <c r="O245" i="20" a="1"/>
  <c r="O245" i="20" s="1"/>
  <c r="O246" i="20" a="1"/>
  <c r="O246" i="20"/>
  <c r="O247" i="20" a="1"/>
  <c r="O247" i="20" s="1"/>
  <c r="O248" i="20" a="1"/>
  <c r="O248" i="20" s="1"/>
  <c r="O249" i="20" a="1"/>
  <c r="O249" i="20" s="1"/>
  <c r="O250" i="20" a="1"/>
  <c r="O250" i="20"/>
  <c r="O251" i="20" a="1"/>
  <c r="O251" i="20" s="1"/>
  <c r="O252" i="20" a="1"/>
  <c r="O252" i="20" s="1"/>
  <c r="O253" i="20" a="1"/>
  <c r="O253" i="20" s="1"/>
  <c r="O254" i="20" a="1"/>
  <c r="O254" i="20" s="1"/>
  <c r="O255" i="20" a="1"/>
  <c r="O255" i="20" s="1"/>
  <c r="O256" i="20" a="1"/>
  <c r="O256" i="20" s="1"/>
  <c r="O257" i="20" a="1"/>
  <c r="O257" i="20" s="1"/>
  <c r="O258" i="20" a="1"/>
  <c r="O258" i="20" s="1"/>
  <c r="O259" i="20" a="1"/>
  <c r="O259" i="20" s="1"/>
  <c r="O260" i="20" a="1"/>
  <c r="O260" i="20" s="1"/>
  <c r="O261" i="20" a="1"/>
  <c r="O261" i="20" s="1"/>
  <c r="O262" i="20" a="1"/>
  <c r="O262" i="20"/>
  <c r="O263" i="20" a="1"/>
  <c r="O263" i="20" s="1"/>
  <c r="O264" i="20" a="1"/>
  <c r="O264" i="20"/>
  <c r="O265" i="20" a="1"/>
  <c r="O265" i="20" s="1"/>
  <c r="O266" i="20" a="1"/>
  <c r="O266" i="20" s="1"/>
  <c r="O267" i="20" a="1"/>
  <c r="O267" i="20" s="1"/>
  <c r="O268" i="20" a="1"/>
  <c r="O268" i="20"/>
  <c r="O269" i="20" a="1"/>
  <c r="O269" i="20" s="1"/>
  <c r="O270" i="20" a="1"/>
  <c r="O270" i="20" s="1"/>
  <c r="O271" i="20" a="1"/>
  <c r="O271" i="20"/>
  <c r="O272" i="20" a="1"/>
  <c r="O272" i="20" s="1"/>
  <c r="O273" i="20" a="1"/>
  <c r="O273" i="20" s="1"/>
  <c r="O274" i="20" a="1"/>
  <c r="O274" i="20" s="1"/>
  <c r="O275" i="20" a="1"/>
  <c r="O275" i="20" s="1"/>
  <c r="O276" i="20" a="1"/>
  <c r="O276" i="20" s="1"/>
  <c r="O277" i="20" a="1"/>
  <c r="O277" i="20" s="1"/>
  <c r="O278" i="20" a="1"/>
  <c r="O278" i="20" s="1"/>
  <c r="O279" i="20" a="1"/>
  <c r="O279" i="20" s="1"/>
  <c r="O280" i="20" a="1"/>
  <c r="O280" i="20"/>
  <c r="O281" i="20" a="1"/>
  <c r="O281" i="20" s="1"/>
  <c r="O282" i="20" a="1"/>
  <c r="O282" i="20" s="1"/>
  <c r="O283" i="20" a="1"/>
  <c r="O283" i="20" s="1"/>
  <c r="O284" i="20" a="1"/>
  <c r="O284" i="20"/>
  <c r="O285" i="20" a="1"/>
  <c r="O285" i="20" s="1"/>
  <c r="O286" i="20" a="1"/>
  <c r="O286" i="20" s="1"/>
  <c r="O287" i="20" a="1"/>
  <c r="O287" i="20"/>
  <c r="O288" i="20" a="1"/>
  <c r="O288" i="20" s="1"/>
  <c r="O289" i="20" a="1"/>
  <c r="O289" i="20" s="1"/>
  <c r="O290" i="20" a="1"/>
  <c r="O290" i="20" s="1"/>
  <c r="O291" i="20" a="1"/>
  <c r="O291" i="20"/>
  <c r="O292" i="20" a="1"/>
  <c r="O292" i="20" s="1"/>
  <c r="O293" i="20" a="1"/>
  <c r="O293" i="20" s="1"/>
  <c r="O294" i="20" a="1"/>
  <c r="O294" i="20" s="1"/>
  <c r="O295" i="20" a="1"/>
  <c r="O295" i="20" s="1"/>
  <c r="O296" i="20" a="1"/>
  <c r="O296" i="20"/>
  <c r="O297" i="20" a="1"/>
  <c r="O297" i="20" s="1"/>
  <c r="O298" i="20" a="1"/>
  <c r="O298" i="20" s="1"/>
  <c r="O299" i="20" a="1"/>
  <c r="O299" i="20" s="1"/>
  <c r="O300" i="20" a="1"/>
  <c r="O300" i="20" s="1"/>
  <c r="O301" i="20" a="1"/>
  <c r="O301" i="20" s="1"/>
  <c r="O302" i="20" a="1"/>
  <c r="O302" i="20" s="1"/>
  <c r="O303" i="20" a="1"/>
  <c r="O303" i="20"/>
  <c r="O304" i="20" a="1"/>
  <c r="O304" i="20" s="1"/>
  <c r="O305" i="20" a="1"/>
  <c r="O305" i="20" s="1"/>
  <c r="O306" i="20" a="1"/>
  <c r="O306" i="20" s="1"/>
  <c r="O307" i="20" a="1"/>
  <c r="O307" i="20" s="1"/>
  <c r="O308" i="20" a="1"/>
  <c r="O308" i="20" s="1"/>
  <c r="O309" i="20" a="1"/>
  <c r="O309" i="20" s="1"/>
  <c r="O310" i="20" a="1"/>
  <c r="O310" i="20" s="1"/>
  <c r="O311" i="20" a="1"/>
  <c r="O311" i="20" s="1"/>
  <c r="O312" i="20" a="1"/>
  <c r="O312" i="20"/>
  <c r="O313" i="20" a="1"/>
  <c r="O313" i="20" s="1"/>
  <c r="O314" i="20" a="1"/>
  <c r="O314" i="20"/>
  <c r="O315" i="20" a="1"/>
  <c r="O315" i="20" s="1"/>
  <c r="O316" i="20" a="1"/>
  <c r="O316" i="20"/>
  <c r="O317" i="20" a="1"/>
  <c r="O317" i="20" s="1"/>
  <c r="O318" i="20" a="1"/>
  <c r="O318" i="20" s="1"/>
  <c r="O319" i="20" a="1"/>
  <c r="O319" i="20"/>
  <c r="O320" i="20" a="1"/>
  <c r="O320" i="20" s="1"/>
  <c r="O321" i="20" a="1"/>
  <c r="O321" i="20" s="1"/>
  <c r="O322" i="20" a="1"/>
  <c r="O322" i="20" s="1"/>
  <c r="O323" i="20" a="1"/>
  <c r="O323" i="20" s="1"/>
  <c r="O324" i="20" a="1"/>
  <c r="O324" i="20" s="1"/>
  <c r="O325" i="20" a="1"/>
  <c r="O325" i="20" s="1"/>
  <c r="O326" i="20" a="1"/>
  <c r="O326" i="20"/>
  <c r="O327" i="20" a="1"/>
  <c r="O327" i="20" s="1"/>
  <c r="O328" i="20" a="1"/>
  <c r="O328" i="20"/>
  <c r="O329" i="20" a="1"/>
  <c r="O329" i="20" s="1"/>
  <c r="O330" i="20" a="1"/>
  <c r="O330" i="20" s="1"/>
  <c r="O331" i="20" a="1"/>
  <c r="O331" i="20" s="1"/>
  <c r="O332" i="20" a="1"/>
  <c r="O332" i="20"/>
  <c r="O333" i="20" a="1"/>
  <c r="O333" i="20" s="1"/>
  <c r="O334" i="20" a="1"/>
  <c r="O334" i="20" s="1"/>
  <c r="O335" i="20" a="1"/>
  <c r="O335" i="20"/>
  <c r="O336" i="20" a="1"/>
  <c r="O336" i="20" s="1"/>
  <c r="O337" i="20" a="1"/>
  <c r="O337" i="20" s="1"/>
  <c r="O338" i="20" a="1"/>
  <c r="O338" i="20" s="1"/>
  <c r="O339" i="20" a="1"/>
  <c r="O339" i="20" s="1"/>
  <c r="O340" i="20" a="1"/>
  <c r="O340" i="20" s="1"/>
  <c r="O341" i="20" a="1"/>
  <c r="O341" i="20" s="1"/>
  <c r="O342" i="20" a="1"/>
  <c r="O342" i="20" s="1"/>
  <c r="O343" i="20" a="1"/>
  <c r="O343" i="20" s="1"/>
  <c r="O344" i="20" a="1"/>
  <c r="O344" i="20"/>
  <c r="O345" i="20" a="1"/>
  <c r="O345" i="20" s="1"/>
  <c r="O346" i="20" a="1"/>
  <c r="O346" i="20" s="1"/>
  <c r="O347" i="20" a="1"/>
  <c r="O347" i="20" s="1"/>
  <c r="O348" i="20" a="1"/>
  <c r="O348" i="20"/>
  <c r="O349" i="20" a="1"/>
  <c r="O349" i="20" s="1"/>
  <c r="O350" i="20" a="1"/>
  <c r="O350" i="20" s="1"/>
  <c r="O351" i="20" a="1"/>
  <c r="O351" i="20"/>
  <c r="O352" i="20" a="1"/>
  <c r="O352" i="20" s="1"/>
  <c r="O353" i="20" a="1"/>
  <c r="O353" i="20" s="1"/>
  <c r="O354" i="20" a="1"/>
  <c r="O354" i="20" s="1"/>
  <c r="O355" i="20" a="1"/>
  <c r="O355" i="20"/>
  <c r="O356" i="20" a="1"/>
  <c r="O356" i="20" s="1"/>
  <c r="O357" i="20" a="1"/>
  <c r="O357" i="20" s="1"/>
  <c r="O358" i="20" a="1"/>
  <c r="O358" i="20" s="1"/>
  <c r="O359" i="20" a="1"/>
  <c r="O359" i="20" s="1"/>
  <c r="O360" i="20" a="1"/>
  <c r="O360" i="20"/>
  <c r="O361" i="20" a="1"/>
  <c r="O361" i="20" s="1"/>
  <c r="O362" i="20" a="1"/>
  <c r="O362" i="20"/>
  <c r="O363" i="20" a="1"/>
  <c r="O363" i="20" s="1"/>
  <c r="O364" i="20" a="1"/>
  <c r="O364" i="20" s="1"/>
  <c r="O365" i="20" a="1"/>
  <c r="O365" i="20" s="1"/>
  <c r="O366" i="20" a="1"/>
  <c r="O366" i="20" s="1"/>
  <c r="O367" i="20" a="1"/>
  <c r="O367" i="20"/>
  <c r="O368" i="20" a="1"/>
  <c r="O368" i="20" s="1"/>
  <c r="O369" i="20" a="1"/>
  <c r="O369" i="20" s="1"/>
  <c r="O370" i="20" a="1"/>
  <c r="O370" i="20" s="1"/>
  <c r="O371" i="20" a="1"/>
  <c r="O371" i="20" s="1"/>
  <c r="O372" i="20" a="1"/>
  <c r="O372" i="20" s="1"/>
  <c r="O373" i="20" a="1"/>
  <c r="O373" i="20" s="1"/>
  <c r="O374" i="20" a="1"/>
  <c r="O374" i="20"/>
  <c r="O375" i="20" a="1"/>
  <c r="O375" i="20" s="1"/>
  <c r="O376" i="20" a="1"/>
  <c r="O376" i="20" s="1"/>
  <c r="O377" i="20" a="1"/>
  <c r="O377" i="20" s="1"/>
  <c r="O378" i="20" a="1"/>
  <c r="O378" i="20"/>
  <c r="O379" i="20" a="1"/>
  <c r="O379" i="20" s="1"/>
  <c r="O380" i="20" a="1"/>
  <c r="O380" i="20" s="1"/>
  <c r="O381" i="20" a="1"/>
  <c r="O381" i="20" s="1"/>
  <c r="O382" i="20" a="1"/>
  <c r="O382" i="20" s="1"/>
  <c r="O383" i="20" a="1"/>
  <c r="O383" i="20"/>
  <c r="O384" i="20" a="1"/>
  <c r="O384" i="20" s="1"/>
  <c r="O385" i="20" a="1"/>
  <c r="O385" i="20" s="1"/>
  <c r="O386" i="20" a="1"/>
  <c r="O386" i="20" s="1"/>
  <c r="O387" i="20" a="1"/>
  <c r="O387" i="20"/>
  <c r="O388" i="20" a="1"/>
  <c r="O388" i="20" s="1"/>
  <c r="O389" i="20" a="1"/>
  <c r="O389" i="20" s="1"/>
  <c r="O390" i="20" a="1"/>
  <c r="O390" i="20"/>
  <c r="O391" i="20" a="1"/>
  <c r="O391" i="20" s="1"/>
  <c r="O392" i="20" a="1"/>
  <c r="O392" i="20" s="1"/>
  <c r="O393" i="20" a="1"/>
  <c r="O393" i="20" s="1"/>
  <c r="O394" i="20" a="1"/>
  <c r="O394" i="20" s="1"/>
  <c r="O395" i="20" a="1"/>
  <c r="O395" i="20" s="1"/>
  <c r="O396" i="20" a="1"/>
  <c r="O396" i="20"/>
  <c r="O397" i="20" a="1"/>
  <c r="O397" i="20" s="1"/>
  <c r="O398" i="20" a="1"/>
  <c r="O398" i="20" s="1"/>
  <c r="O399" i="20" a="1"/>
  <c r="O399" i="20" s="1"/>
  <c r="O400" i="20" a="1"/>
  <c r="O400" i="20" s="1"/>
  <c r="O401" i="20" a="1"/>
  <c r="O401" i="20" s="1"/>
  <c r="O402" i="20" a="1"/>
  <c r="O402" i="20" s="1"/>
  <c r="O403" i="20" a="1"/>
  <c r="O403" i="20" s="1"/>
  <c r="O404" i="20" a="1"/>
  <c r="O404" i="20" s="1"/>
  <c r="O405" i="20" a="1"/>
  <c r="O405" i="20" s="1"/>
  <c r="O406" i="20" a="1"/>
  <c r="O406" i="20" s="1"/>
  <c r="O407" i="20" a="1"/>
  <c r="O407" i="20"/>
  <c r="O408" i="20" a="1"/>
  <c r="O408" i="20"/>
  <c r="O409" i="20" a="1"/>
  <c r="O409" i="20" s="1"/>
  <c r="O410" i="20" a="1"/>
  <c r="O410" i="20"/>
  <c r="O411" i="20" a="1"/>
  <c r="O411" i="20" s="1"/>
  <c r="O412" i="20" a="1"/>
  <c r="O412" i="20" s="1"/>
  <c r="O413" i="20" a="1"/>
  <c r="O413" i="20" s="1"/>
  <c r="O414" i="20" a="1"/>
  <c r="O414" i="20" s="1"/>
  <c r="O415" i="20" a="1"/>
  <c r="O415" i="20"/>
  <c r="O416" i="20" a="1"/>
  <c r="O416" i="20"/>
  <c r="O417" i="20" a="1"/>
  <c r="O417" i="20" s="1"/>
  <c r="O418" i="20" a="1"/>
  <c r="O418" i="20" s="1"/>
  <c r="O419" i="20" a="1"/>
  <c r="O419" i="20"/>
  <c r="O420" i="20" a="1"/>
  <c r="O420" i="20" s="1"/>
  <c r="O421" i="20" a="1"/>
  <c r="O421" i="20" s="1"/>
  <c r="O422" i="20" a="1"/>
  <c r="O422" i="20"/>
  <c r="O423" i="20" a="1"/>
  <c r="O423" i="20" s="1"/>
  <c r="O424" i="20" a="1"/>
  <c r="O424" i="20"/>
  <c r="O425" i="20" a="1"/>
  <c r="O425" i="20" s="1"/>
  <c r="O426" i="20" a="1"/>
  <c r="O426" i="20" s="1"/>
  <c r="O427" i="20" a="1"/>
  <c r="O427" i="20" s="1"/>
  <c r="O428" i="20" a="1"/>
  <c r="O428" i="20"/>
  <c r="O429" i="20" a="1"/>
  <c r="O429" i="20" s="1"/>
  <c r="O430" i="20" a="1"/>
  <c r="O430" i="20"/>
  <c r="O431" i="20" a="1"/>
  <c r="O431" i="20"/>
  <c r="O432" i="20" a="1"/>
  <c r="O432" i="20" s="1"/>
  <c r="O433" i="20" a="1"/>
  <c r="O433" i="20" s="1"/>
  <c r="O434" i="20" a="1"/>
  <c r="O434" i="20" s="1"/>
  <c r="O435" i="20" a="1"/>
  <c r="O435" i="20" s="1"/>
  <c r="O436" i="20" a="1"/>
  <c r="O436" i="20" s="1"/>
  <c r="O437" i="20" a="1"/>
  <c r="O437" i="20" s="1"/>
  <c r="O438" i="20" a="1"/>
  <c r="O438" i="20"/>
  <c r="O439" i="20" a="1"/>
  <c r="O439" i="20" s="1"/>
  <c r="O440" i="20" a="1"/>
  <c r="O440" i="20" s="1"/>
  <c r="O441" i="20" a="1"/>
  <c r="O441" i="20" s="1"/>
  <c r="O442" i="20" a="1"/>
  <c r="O442" i="20"/>
  <c r="O443" i="20" a="1"/>
  <c r="O443" i="20" s="1"/>
  <c r="O444" i="20" a="1"/>
  <c r="O444" i="20" s="1"/>
  <c r="O445" i="20" a="1"/>
  <c r="O445" i="20" s="1"/>
  <c r="O446" i="20" a="1"/>
  <c r="O446" i="20" s="1"/>
  <c r="O447" i="20" a="1"/>
  <c r="O447" i="20" s="1"/>
  <c r="O448" i="20" a="1"/>
  <c r="O448" i="20"/>
  <c r="O449" i="20" a="1"/>
  <c r="O449" i="20" s="1"/>
  <c r="O450" i="20" a="1"/>
  <c r="O450" i="20" s="1"/>
  <c r="O451" i="20" a="1"/>
  <c r="O451" i="20"/>
  <c r="O452" i="20" a="1"/>
  <c r="O452" i="20" s="1"/>
  <c r="O453" i="20" a="1"/>
  <c r="O453" i="20" s="1"/>
  <c r="O454" i="20" a="1"/>
  <c r="O454" i="20"/>
  <c r="O455" i="20" a="1"/>
  <c r="O455" i="20" s="1"/>
  <c r="O456" i="20" a="1"/>
  <c r="O456" i="20" s="1"/>
  <c r="O457" i="20" a="1"/>
  <c r="O457" i="20" s="1"/>
  <c r="O458" i="20" a="1"/>
  <c r="O458" i="20" s="1"/>
  <c r="O459" i="20" a="1"/>
  <c r="O459" i="20" s="1"/>
  <c r="O460" i="20" a="1"/>
  <c r="O460" i="20"/>
  <c r="O461" i="20" a="1"/>
  <c r="O461" i="20" s="1"/>
  <c r="O462" i="20" a="1"/>
  <c r="O462" i="20" s="1"/>
  <c r="O463" i="20" a="1"/>
  <c r="O463" i="20" s="1"/>
  <c r="O464" i="20" a="1"/>
  <c r="O464" i="20" s="1"/>
  <c r="O465" i="20" a="1"/>
  <c r="O465" i="20" s="1"/>
  <c r="O466" i="20" a="1"/>
  <c r="O466" i="20" s="1"/>
  <c r="O467" i="20" a="1"/>
  <c r="O467" i="20" s="1"/>
  <c r="O468" i="20" a="1"/>
  <c r="O468" i="20" s="1"/>
  <c r="O469" i="20" a="1"/>
  <c r="O469" i="20" s="1"/>
  <c r="O470" i="20" a="1"/>
  <c r="O470" i="20" s="1"/>
  <c r="O471" i="20" a="1"/>
  <c r="O471" i="20"/>
  <c r="O472" i="20" a="1"/>
  <c r="O472" i="20"/>
  <c r="O473" i="20" a="1"/>
  <c r="O473" i="20" s="1"/>
  <c r="O474" i="20" a="1"/>
  <c r="O474" i="20"/>
  <c r="O475" i="20" a="1"/>
  <c r="O475" i="20" s="1"/>
  <c r="O476" i="20" a="1"/>
  <c r="O476" i="20" s="1"/>
  <c r="O477" i="20" a="1"/>
  <c r="O477" i="20" s="1"/>
  <c r="O478" i="20" a="1"/>
  <c r="O478" i="20" s="1"/>
  <c r="O479" i="20" a="1"/>
  <c r="O479" i="20"/>
  <c r="O480" i="20" a="1"/>
  <c r="O480" i="20"/>
  <c r="O481" i="20" a="1"/>
  <c r="O481" i="20" s="1"/>
  <c r="O482" i="20" a="1"/>
  <c r="O482" i="20" s="1"/>
  <c r="O483" i="20" a="1"/>
  <c r="O483" i="20"/>
  <c r="O484" i="20" a="1"/>
  <c r="O484" i="20" s="1"/>
  <c r="O485" i="20" a="1"/>
  <c r="O485" i="20" s="1"/>
  <c r="O486" i="20" a="1"/>
  <c r="O486" i="20"/>
  <c r="O487" i="20" a="1"/>
  <c r="O487" i="20" s="1"/>
  <c r="O488" i="20" a="1"/>
  <c r="O488" i="20" s="1"/>
  <c r="O489" i="20" a="1"/>
  <c r="O489" i="20" s="1"/>
  <c r="O490" i="20" a="1"/>
  <c r="O490" i="20" s="1"/>
  <c r="O491" i="20" a="1"/>
  <c r="O491" i="20" s="1"/>
  <c r="O492" i="20" a="1"/>
  <c r="O492" i="20"/>
  <c r="O493" i="20" a="1"/>
  <c r="O493" i="20" s="1"/>
  <c r="O494" i="20" a="1"/>
  <c r="O494" i="20" s="1"/>
  <c r="O495" i="20" a="1"/>
  <c r="O495" i="20"/>
  <c r="O496" i="20" a="1"/>
  <c r="O496" i="20" s="1"/>
  <c r="O497" i="20" a="1"/>
  <c r="O497" i="20" s="1"/>
  <c r="O498" i="20" a="1"/>
  <c r="O498" i="20" s="1"/>
  <c r="O499" i="20" a="1"/>
  <c r="O499" i="20" s="1"/>
  <c r="O500" i="20" a="1"/>
  <c r="O500" i="20" s="1"/>
  <c r="O501" i="20" a="1"/>
  <c r="O501" i="20" s="1"/>
  <c r="O502" i="20" a="1"/>
  <c r="O502" i="20"/>
  <c r="O503" i="20" a="1"/>
  <c r="O503" i="20" s="1"/>
  <c r="O504" i="20" a="1"/>
  <c r="O504" i="20" s="1"/>
  <c r="O505" i="20" a="1"/>
  <c r="O505" i="20" s="1"/>
  <c r="O506" i="20" a="1"/>
  <c r="O506" i="20"/>
  <c r="O507" i="20" a="1"/>
  <c r="O507" i="20" s="1"/>
  <c r="O508" i="20" a="1"/>
  <c r="O508" i="20" s="1"/>
  <c r="O509" i="20" a="1"/>
  <c r="O509" i="20" s="1"/>
  <c r="O510" i="20" a="1"/>
  <c r="O510" i="20" s="1"/>
  <c r="O511" i="20" a="1"/>
  <c r="O511" i="20" s="1"/>
  <c r="O512" i="20" a="1"/>
  <c r="O512" i="20"/>
  <c r="O513" i="20" a="1"/>
  <c r="O513" i="20" s="1"/>
  <c r="O514" i="20" a="1"/>
  <c r="O514" i="20" s="1"/>
  <c r="O515" i="20" a="1"/>
  <c r="O515" i="20"/>
  <c r="O516" i="20" a="1"/>
  <c r="O516" i="20" s="1"/>
  <c r="O517" i="20" a="1"/>
  <c r="O517" i="20" s="1"/>
  <c r="O518" i="20" a="1"/>
  <c r="O518" i="20"/>
  <c r="O519" i="20" a="1"/>
  <c r="O519" i="20" s="1"/>
  <c r="O520" i="20" a="1"/>
  <c r="O520" i="20" s="1"/>
  <c r="O521" i="20" a="1"/>
  <c r="O521" i="20" s="1"/>
  <c r="O522" i="20" a="1"/>
  <c r="O522" i="20" s="1"/>
  <c r="O523" i="20" a="1"/>
  <c r="O523" i="20" s="1"/>
  <c r="O524" i="20" a="1"/>
  <c r="O524" i="20"/>
  <c r="O525" i="20" a="1"/>
  <c r="O525" i="20" s="1"/>
  <c r="O526" i="20" a="1"/>
  <c r="O526" i="20" s="1"/>
  <c r="O527" i="20" a="1"/>
  <c r="O527" i="20" s="1"/>
  <c r="O528" i="20" a="1"/>
  <c r="O528" i="20" s="1"/>
  <c r="O529" i="20" a="1"/>
  <c r="O529" i="20" s="1"/>
  <c r="O530" i="20" a="1"/>
  <c r="O530" i="20" s="1"/>
  <c r="O531" i="20" a="1"/>
  <c r="O531" i="20" s="1"/>
  <c r="O532" i="20" a="1"/>
  <c r="O532" i="20" s="1"/>
  <c r="O533" i="20" a="1"/>
  <c r="O533" i="20" s="1"/>
  <c r="O534" i="20" a="1"/>
  <c r="O534" i="20" s="1"/>
  <c r="O535" i="20" a="1"/>
  <c r="O535" i="20" s="1"/>
  <c r="O536" i="20" a="1"/>
  <c r="O536" i="20"/>
  <c r="O537" i="20" a="1"/>
  <c r="O537" i="20" s="1"/>
  <c r="O538" i="20" a="1"/>
  <c r="O538" i="20" s="1"/>
  <c r="O539" i="20" a="1"/>
  <c r="O539" i="20" s="1"/>
  <c r="O540" i="20" a="1"/>
  <c r="O540" i="20" s="1"/>
  <c r="O541" i="20" a="1"/>
  <c r="O541" i="20" s="1"/>
  <c r="O542" i="20" a="1"/>
  <c r="O542" i="20" s="1"/>
  <c r="O543" i="20" a="1"/>
  <c r="O543" i="20"/>
  <c r="O544" i="20" a="1"/>
  <c r="O544" i="20" s="1"/>
  <c r="O545" i="20" a="1"/>
  <c r="O545" i="20" s="1"/>
  <c r="O546" i="20" a="1"/>
  <c r="O546" i="20" s="1"/>
  <c r="O547" i="20" a="1"/>
  <c r="O547" i="20" s="1"/>
  <c r="O548" i="20" a="1"/>
  <c r="O548" i="20" s="1"/>
  <c r="O549" i="20" a="1"/>
  <c r="O549" i="20" s="1"/>
  <c r="O550" i="20" a="1"/>
  <c r="O550" i="20"/>
  <c r="O551" i="20" a="1"/>
  <c r="O551" i="20" s="1"/>
  <c r="O552" i="20" a="1"/>
  <c r="O552" i="20" s="1"/>
  <c r="O553" i="20" a="1"/>
  <c r="O553" i="20" s="1"/>
  <c r="O554" i="20" a="1"/>
  <c r="O554" i="20" s="1"/>
  <c r="O555" i="20" a="1"/>
  <c r="O555" i="20" s="1"/>
  <c r="O556" i="20" a="1"/>
  <c r="O556" i="20" s="1"/>
  <c r="O557" i="20" a="1"/>
  <c r="O557" i="20" s="1"/>
  <c r="O558" i="20" a="1"/>
  <c r="O558" i="20"/>
  <c r="O559" i="20" a="1"/>
  <c r="O559" i="20" s="1"/>
  <c r="O560" i="20" a="1"/>
  <c r="O560" i="20" s="1"/>
  <c r="O561" i="20" a="1"/>
  <c r="O561" i="20" s="1"/>
  <c r="O562" i="20" a="1"/>
  <c r="O562" i="20" s="1"/>
  <c r="O563" i="20" a="1"/>
  <c r="O563" i="20" s="1"/>
  <c r="O564" i="20" a="1"/>
  <c r="O564" i="20" s="1"/>
  <c r="O565" i="20" a="1"/>
  <c r="O565" i="20" s="1"/>
  <c r="O566" i="20" a="1"/>
  <c r="O566" i="20" s="1"/>
  <c r="O567" i="20" a="1"/>
  <c r="O567" i="20"/>
  <c r="O568" i="20" a="1"/>
  <c r="O568" i="20"/>
  <c r="O569" i="20" a="1"/>
  <c r="O569" i="20" s="1"/>
  <c r="O570" i="20" a="1"/>
  <c r="O570" i="20" s="1"/>
  <c r="O571" i="20" a="1"/>
  <c r="O571" i="20" s="1"/>
  <c r="O572" i="20" a="1"/>
  <c r="O572" i="20" s="1"/>
  <c r="O573" i="20" a="1"/>
  <c r="O573" i="20" s="1"/>
  <c r="O574" i="20" a="1"/>
  <c r="O574" i="20"/>
  <c r="O575" i="20" a="1"/>
  <c r="O575" i="20" s="1"/>
  <c r="O576" i="20" a="1"/>
  <c r="O576" i="20" s="1"/>
  <c r="O577" i="20" a="1"/>
  <c r="O577" i="20" s="1"/>
  <c r="O578" i="20" a="1"/>
  <c r="O578" i="20" s="1"/>
  <c r="O579" i="20" a="1"/>
  <c r="O579" i="20" s="1"/>
  <c r="O580" i="20" a="1"/>
  <c r="O580" i="20" s="1"/>
  <c r="O581" i="20" a="1"/>
  <c r="O581" i="20" s="1"/>
  <c r="O582" i="20" a="1"/>
  <c r="O582" i="20"/>
  <c r="O583" i="20" a="1"/>
  <c r="O583" i="20" s="1"/>
  <c r="O584" i="20" a="1"/>
  <c r="O584" i="20"/>
  <c r="O585" i="20" a="1"/>
  <c r="O585" i="20" s="1"/>
  <c r="O586" i="20" a="1"/>
  <c r="O586" i="20" s="1"/>
  <c r="O587" i="20" a="1"/>
  <c r="O587" i="20" s="1"/>
  <c r="O588" i="20" a="1"/>
  <c r="O588" i="20" s="1"/>
  <c r="O589" i="20" a="1"/>
  <c r="O589" i="20" s="1"/>
  <c r="O590" i="20" a="1"/>
  <c r="O590" i="20"/>
  <c r="O591" i="20" a="1"/>
  <c r="O591" i="20"/>
  <c r="O592" i="20" a="1"/>
  <c r="O592" i="20" s="1"/>
  <c r="O593" i="20" a="1"/>
  <c r="O593" i="20" s="1"/>
  <c r="O594" i="20" a="1"/>
  <c r="O594" i="20" s="1"/>
  <c r="O595" i="20" a="1"/>
  <c r="O595" i="20" s="1"/>
  <c r="O596" i="20" a="1"/>
  <c r="O596" i="20" s="1"/>
  <c r="O597" i="20" a="1"/>
  <c r="O597" i="20" s="1"/>
  <c r="O598" i="20" a="1"/>
  <c r="O598" i="20"/>
  <c r="O599" i="20" a="1"/>
  <c r="O599" i="20"/>
  <c r="O600" i="20" a="1"/>
  <c r="O600" i="20" s="1"/>
  <c r="O601" i="20" a="1"/>
  <c r="O601" i="20" s="1"/>
  <c r="O602" i="20" a="1"/>
  <c r="O602" i="20" s="1"/>
  <c r="O603" i="20" a="1"/>
  <c r="O603" i="20" s="1"/>
  <c r="O604" i="20" a="1"/>
  <c r="O604" i="20" s="1"/>
  <c r="O605" i="20" a="1"/>
  <c r="O605" i="20" s="1"/>
  <c r="O606" i="20" a="1"/>
  <c r="O606" i="20" s="1"/>
  <c r="O607" i="20" a="1"/>
  <c r="O607" i="20"/>
  <c r="O608" i="20" a="1"/>
  <c r="O608" i="20"/>
  <c r="O609" i="20" a="1"/>
  <c r="O609" i="20" s="1"/>
  <c r="O610" i="20" a="1"/>
  <c r="O610" i="20" s="1"/>
  <c r="O611" i="20" a="1"/>
  <c r="O611" i="20" s="1"/>
  <c r="O612" i="20" a="1"/>
  <c r="O612" i="20" s="1"/>
  <c r="O613" i="20" a="1"/>
  <c r="O613" i="20" s="1"/>
  <c r="O614" i="20" a="1"/>
  <c r="O614" i="20"/>
  <c r="O615" i="20" a="1"/>
  <c r="O615" i="20"/>
  <c r="O616" i="20" a="1"/>
  <c r="O616" i="20"/>
  <c r="O617" i="20" a="1"/>
  <c r="O617" i="20" s="1"/>
  <c r="O618" i="20" a="1"/>
  <c r="O618" i="20" s="1"/>
  <c r="O619" i="20" a="1"/>
  <c r="O619" i="20" s="1"/>
  <c r="O620" i="20" a="1"/>
  <c r="O620" i="20" s="1"/>
  <c r="O621" i="20" a="1"/>
  <c r="O621" i="20" s="1"/>
  <c r="O622" i="20" a="1"/>
  <c r="O622" i="20" s="1"/>
  <c r="O623" i="20" a="1"/>
  <c r="O623" i="20" s="1"/>
  <c r="O624" i="20" a="1"/>
  <c r="O624" i="20" s="1"/>
  <c r="O625" i="20" a="1"/>
  <c r="O625" i="20" s="1"/>
  <c r="O626" i="20" a="1"/>
  <c r="O626" i="20" s="1"/>
  <c r="O627" i="20" a="1"/>
  <c r="O627" i="20" s="1"/>
  <c r="O628" i="20" a="1"/>
  <c r="O628" i="20" s="1"/>
  <c r="O629" i="20" a="1"/>
  <c r="O629" i="20" s="1"/>
  <c r="O630" i="20" a="1"/>
  <c r="O630" i="20" s="1"/>
  <c r="O631" i="20" a="1"/>
  <c r="O631" i="20"/>
  <c r="O632" i="20" a="1"/>
  <c r="O632" i="20"/>
  <c r="O633" i="20" a="1"/>
  <c r="O633" i="20" s="1"/>
  <c r="O634" i="20" a="1"/>
  <c r="O634" i="20" s="1"/>
  <c r="O635" i="20" a="1"/>
  <c r="O635" i="20" s="1"/>
  <c r="O636" i="20" a="1"/>
  <c r="O636" i="20" s="1"/>
  <c r="O637" i="20" a="1"/>
  <c r="O637" i="20" s="1"/>
  <c r="O638" i="20" a="1"/>
  <c r="O638" i="20"/>
  <c r="O639" i="20" a="1"/>
  <c r="O639" i="20" s="1"/>
  <c r="O640" i="20" a="1"/>
  <c r="O640" i="20" s="1"/>
  <c r="O641" i="20" a="1"/>
  <c r="O641" i="20" s="1"/>
  <c r="O642" i="20" a="1"/>
  <c r="O642" i="20" s="1"/>
  <c r="O643" i="20" a="1"/>
  <c r="O643" i="20" s="1"/>
  <c r="O644" i="20" a="1"/>
  <c r="O644" i="20" s="1"/>
  <c r="O645" i="20" a="1"/>
  <c r="O645" i="20" s="1"/>
  <c r="O646" i="20" a="1"/>
  <c r="O646" i="20"/>
  <c r="O647" i="20" a="1"/>
  <c r="O647" i="20" s="1"/>
  <c r="O648" i="20" a="1"/>
  <c r="O648" i="20"/>
  <c r="O649" i="20" a="1"/>
  <c r="O649" i="20" s="1"/>
  <c r="O650" i="20" a="1"/>
  <c r="O650" i="20" s="1"/>
  <c r="O651" i="20" a="1"/>
  <c r="O651" i="20" s="1"/>
  <c r="O652" i="20" a="1"/>
  <c r="O652" i="20" s="1"/>
  <c r="O653" i="20" a="1"/>
  <c r="O653" i="20" s="1"/>
  <c r="O654" i="20" a="1"/>
  <c r="O654" i="20"/>
  <c r="O655" i="20" a="1"/>
  <c r="O655" i="20"/>
  <c r="O656" i="20" a="1"/>
  <c r="O656" i="20" s="1"/>
  <c r="O657" i="20" a="1"/>
  <c r="O657" i="20" s="1"/>
  <c r="O658" i="20" a="1"/>
  <c r="O658" i="20" s="1"/>
  <c r="O659" i="20" a="1"/>
  <c r="O659" i="20" s="1"/>
  <c r="O660" i="20" a="1"/>
  <c r="O660" i="20" s="1"/>
  <c r="O661" i="20" a="1"/>
  <c r="O661" i="20" s="1"/>
  <c r="O662" i="20" a="1"/>
  <c r="O662" i="20"/>
  <c r="O663" i="20" a="1"/>
  <c r="O663" i="20"/>
  <c r="O664" i="20" a="1"/>
  <c r="O664" i="20" s="1"/>
  <c r="O665" i="20" a="1"/>
  <c r="O665" i="20" s="1"/>
  <c r="O666" i="20" a="1"/>
  <c r="O666" i="20" s="1"/>
  <c r="O667" i="20" a="1"/>
  <c r="O667" i="20" s="1"/>
  <c r="O668" i="20" a="1"/>
  <c r="O668" i="20" s="1"/>
  <c r="O669" i="20" a="1"/>
  <c r="O669" i="20" s="1"/>
  <c r="O670" i="20" a="1"/>
  <c r="O670" i="20" s="1"/>
  <c r="O671" i="20" a="1"/>
  <c r="O671" i="20"/>
  <c r="O672" i="20" a="1"/>
  <c r="O672" i="20"/>
  <c r="O673" i="20" a="1"/>
  <c r="O673" i="20" s="1"/>
  <c r="O674" i="20" a="1"/>
  <c r="O674" i="20" s="1"/>
  <c r="O675" i="20" a="1"/>
  <c r="O675" i="20" s="1"/>
  <c r="O676" i="20" a="1"/>
  <c r="O676" i="20" s="1"/>
  <c r="O677" i="20" a="1"/>
  <c r="O677" i="20" s="1"/>
  <c r="O678" i="20" a="1"/>
  <c r="O678" i="20"/>
  <c r="O679" i="20" a="1"/>
  <c r="O679" i="20"/>
  <c r="O680" i="20" a="1"/>
  <c r="O680" i="20"/>
  <c r="O681" i="20" a="1"/>
  <c r="O681" i="20" s="1"/>
  <c r="O682" i="20" a="1"/>
  <c r="O682" i="20" s="1"/>
  <c r="O683" i="20" a="1"/>
  <c r="O683" i="20" s="1"/>
  <c r="O684" i="20" a="1"/>
  <c r="O684" i="20" s="1"/>
  <c r="O685" i="20" a="1"/>
  <c r="O685" i="20" s="1"/>
  <c r="O686" i="20" a="1"/>
  <c r="O686" i="20" s="1"/>
  <c r="O687" i="20" a="1"/>
  <c r="O687" i="20" s="1"/>
  <c r="O688" i="20" a="1"/>
  <c r="O688" i="20" s="1"/>
  <c r="O689" i="20" a="1"/>
  <c r="O689" i="20" s="1"/>
  <c r="O690" i="20" a="1"/>
  <c r="O690" i="20" s="1"/>
  <c r="O691" i="20" a="1"/>
  <c r="O691" i="20" s="1"/>
  <c r="O692" i="20" a="1"/>
  <c r="O692" i="20" s="1"/>
  <c r="O693" i="20" a="1"/>
  <c r="O693" i="20" s="1"/>
  <c r="O694" i="20" a="1"/>
  <c r="O694" i="20" s="1"/>
  <c r="O695" i="20" a="1"/>
  <c r="O695" i="20"/>
  <c r="O696" i="20" a="1"/>
  <c r="O696" i="20"/>
  <c r="O697" i="20" a="1"/>
  <c r="O697" i="20" s="1"/>
  <c r="O698" i="20" a="1"/>
  <c r="O698" i="20" s="1"/>
  <c r="O699" i="20" a="1"/>
  <c r="O699" i="20" s="1"/>
  <c r="O700" i="20" a="1"/>
  <c r="O700" i="20" s="1"/>
  <c r="O701" i="20" a="1"/>
  <c r="O701" i="20" s="1"/>
  <c r="O702" i="20" a="1"/>
  <c r="O702" i="20"/>
  <c r="O703" i="20" a="1"/>
  <c r="O703" i="20" s="1"/>
  <c r="O704" i="20" a="1"/>
  <c r="O704" i="20" s="1"/>
  <c r="O705" i="20" a="1"/>
  <c r="O705" i="20" s="1"/>
  <c r="O706" i="20" a="1"/>
  <c r="O706" i="20" s="1"/>
  <c r="O707" i="20" a="1"/>
  <c r="O707" i="20" s="1"/>
  <c r="O708" i="20" a="1"/>
  <c r="O708" i="20" s="1"/>
  <c r="O709" i="20" a="1"/>
  <c r="O709" i="20" s="1"/>
  <c r="O710" i="20" a="1"/>
  <c r="O710" i="20"/>
  <c r="O711" i="20" a="1"/>
  <c r="O711" i="20"/>
  <c r="O712" i="20" a="1"/>
  <c r="O712" i="20" s="1"/>
  <c r="O713" i="20" a="1"/>
  <c r="O713" i="20" s="1"/>
  <c r="O714" i="20" a="1"/>
  <c r="O714" i="20" s="1"/>
  <c r="O715" i="20" a="1"/>
  <c r="O715" i="20" s="1"/>
  <c r="O716" i="20" a="1"/>
  <c r="O716" i="20" s="1"/>
  <c r="O717" i="20" a="1"/>
  <c r="O717" i="20" s="1"/>
  <c r="O718" i="20" a="1"/>
  <c r="O718" i="20" s="1"/>
  <c r="O719" i="20" a="1"/>
  <c r="O719" i="20"/>
  <c r="O720" i="20" a="1"/>
  <c r="O720" i="20" s="1"/>
  <c r="O721" i="20" a="1"/>
  <c r="O721" i="20" s="1"/>
  <c r="O722" i="20" a="1"/>
  <c r="O722" i="20" s="1"/>
  <c r="O723" i="20" a="1"/>
  <c r="O723" i="20" s="1"/>
  <c r="O724" i="20" a="1"/>
  <c r="O724" i="20" s="1"/>
  <c r="O725" i="20" a="1"/>
  <c r="O725" i="20" s="1"/>
  <c r="O726" i="20" a="1"/>
  <c r="O726" i="20"/>
  <c r="O727" i="20" a="1"/>
  <c r="O727" i="20"/>
  <c r="O728" i="20" a="1"/>
  <c r="O728" i="20"/>
  <c r="O729" i="20" a="1"/>
  <c r="O729" i="20" s="1"/>
  <c r="O730" i="20" a="1"/>
  <c r="O730" i="20" s="1"/>
  <c r="O731" i="20" a="1"/>
  <c r="O731" i="20" s="1"/>
  <c r="O732" i="20" a="1"/>
  <c r="O732" i="20" s="1"/>
  <c r="O733" i="20" a="1"/>
  <c r="O733" i="20" s="1"/>
  <c r="O734" i="20" a="1"/>
  <c r="O734" i="20" s="1"/>
  <c r="O735" i="20" a="1"/>
  <c r="O735" i="20" s="1"/>
  <c r="O736" i="20" a="1"/>
  <c r="O736" i="20"/>
  <c r="O737" i="20" a="1"/>
  <c r="O737" i="20" s="1"/>
  <c r="O738" i="20" a="1"/>
  <c r="O738" i="20" s="1"/>
  <c r="O739" i="20" a="1"/>
  <c r="O739" i="20" s="1"/>
  <c r="O740" i="20" a="1"/>
  <c r="O740" i="20" s="1"/>
  <c r="O741" i="20" a="1"/>
  <c r="O741" i="20" s="1"/>
  <c r="O742" i="20" a="1"/>
  <c r="O742" i="20" s="1"/>
  <c r="O743" i="20" a="1"/>
  <c r="O743" i="20"/>
  <c r="O744" i="20" a="1"/>
  <c r="O744" i="20"/>
  <c r="O745" i="20" a="1"/>
  <c r="O745" i="20" s="1"/>
  <c r="O746" i="20" a="1"/>
  <c r="O746" i="20" s="1"/>
  <c r="O747" i="20" a="1"/>
  <c r="O747" i="20" s="1"/>
  <c r="O748" i="20" a="1"/>
  <c r="O748" i="20" s="1"/>
  <c r="O749" i="20" a="1"/>
  <c r="O749" i="20" s="1"/>
  <c r="O750" i="20" a="1"/>
  <c r="O750" i="20" s="1"/>
  <c r="O751" i="20" a="1"/>
  <c r="O751" i="20" s="1"/>
  <c r="O752" i="20" a="1"/>
  <c r="O752" i="20" s="1"/>
  <c r="O753" i="20" a="1"/>
  <c r="O753" i="20" s="1"/>
  <c r="O754" i="20" a="1"/>
  <c r="O754" i="20" s="1"/>
  <c r="O755" i="20" a="1"/>
  <c r="O755" i="20" s="1"/>
  <c r="O756" i="20" a="1"/>
  <c r="O756" i="20" s="1"/>
  <c r="O757" i="20" a="1"/>
  <c r="O757" i="20" s="1"/>
  <c r="O758" i="20" a="1"/>
  <c r="O758" i="20"/>
  <c r="O759" i="20" a="1"/>
  <c r="O759" i="20" s="1"/>
  <c r="O760" i="20" a="1"/>
  <c r="O760" i="20"/>
  <c r="O761" i="20" a="1"/>
  <c r="O761" i="20" s="1"/>
  <c r="O762" i="20" a="1"/>
  <c r="O762" i="20" s="1"/>
  <c r="O763" i="20" a="1"/>
  <c r="O763" i="20" s="1"/>
  <c r="O764" i="20" a="1"/>
  <c r="O764" i="20" s="1"/>
  <c r="O765" i="20" a="1"/>
  <c r="O765" i="20" s="1"/>
  <c r="O766" i="20" a="1"/>
  <c r="O766" i="20"/>
  <c r="O767" i="20" a="1"/>
  <c r="O767" i="20" s="1"/>
  <c r="O768" i="20" a="1"/>
  <c r="O768" i="20" s="1"/>
  <c r="O769" i="20" a="1"/>
  <c r="O769" i="20" s="1"/>
  <c r="O770" i="20" a="1"/>
  <c r="O770" i="20" s="1"/>
  <c r="O771" i="20" a="1"/>
  <c r="O771" i="20" s="1"/>
  <c r="O772" i="20" a="1"/>
  <c r="O772" i="20" s="1"/>
  <c r="O773" i="20" a="1"/>
  <c r="O773" i="20" s="1"/>
  <c r="O774" i="20" a="1"/>
  <c r="O774" i="20"/>
  <c r="O775" i="20" a="1"/>
  <c r="O775" i="20"/>
  <c r="O776" i="20" a="1"/>
  <c r="O776" i="20" s="1"/>
  <c r="O777" i="20" a="1"/>
  <c r="O777" i="20" s="1"/>
  <c r="O778" i="20" a="1"/>
  <c r="O778" i="20" s="1"/>
  <c r="O779" i="20" a="1"/>
  <c r="O779" i="20" s="1"/>
  <c r="O780" i="20" a="1"/>
  <c r="O780" i="20" s="1"/>
  <c r="O781" i="20" a="1"/>
  <c r="O781" i="20" s="1"/>
  <c r="O782" i="20" a="1"/>
  <c r="O782" i="20" s="1"/>
  <c r="O783" i="20" a="1"/>
  <c r="O783" i="20"/>
  <c r="O784" i="20" a="1"/>
  <c r="O784" i="20" s="1"/>
  <c r="O785" i="20" a="1"/>
  <c r="O785" i="20" s="1"/>
  <c r="O786" i="20" a="1"/>
  <c r="O786" i="20" s="1"/>
  <c r="O787" i="20" a="1"/>
  <c r="O787" i="20" s="1"/>
  <c r="O788" i="20" a="1"/>
  <c r="O788" i="20" s="1"/>
  <c r="O789" i="20" a="1"/>
  <c r="O789" i="20" s="1"/>
  <c r="O790" i="20" a="1"/>
  <c r="O790" i="20"/>
  <c r="O791" i="20" a="1"/>
  <c r="O791" i="20"/>
  <c r="O792" i="20" a="1"/>
  <c r="O792" i="20"/>
  <c r="O793" i="20" a="1"/>
  <c r="O793" i="20" s="1"/>
  <c r="O794" i="20" a="1"/>
  <c r="O794" i="20" s="1"/>
  <c r="O795" i="20" a="1"/>
  <c r="O795" i="20" s="1"/>
  <c r="O796" i="20" a="1"/>
  <c r="O796" i="20" s="1"/>
  <c r="O797" i="20" a="1"/>
  <c r="O797" i="20" s="1"/>
  <c r="O798" i="20" a="1"/>
  <c r="O798" i="20" s="1"/>
  <c r="O799" i="20" a="1"/>
  <c r="O799" i="20" s="1"/>
  <c r="O800" i="20" a="1"/>
  <c r="O800" i="20"/>
  <c r="O801" i="20" a="1"/>
  <c r="O801" i="20" s="1"/>
  <c r="O802" i="20" a="1"/>
  <c r="O802" i="20" s="1"/>
  <c r="O803" i="20" a="1"/>
  <c r="O803" i="20" s="1"/>
  <c r="O804" i="20" a="1"/>
  <c r="O804" i="20" s="1"/>
  <c r="O805" i="20" a="1"/>
  <c r="O805" i="20" s="1"/>
  <c r="O806" i="20" a="1"/>
  <c r="O806" i="20" s="1"/>
  <c r="O807" i="20" a="1"/>
  <c r="O807" i="20"/>
  <c r="O808" i="20" a="1"/>
  <c r="O808" i="20"/>
  <c r="O809" i="20" a="1"/>
  <c r="O809" i="20" s="1"/>
  <c r="O810" i="20" a="1"/>
  <c r="O810" i="20" s="1"/>
  <c r="O811" i="20" a="1"/>
  <c r="O811" i="20" s="1"/>
  <c r="O812" i="20" a="1"/>
  <c r="O812" i="20" s="1"/>
  <c r="O813" i="20" a="1"/>
  <c r="O813" i="20" s="1"/>
  <c r="O814" i="20" a="1"/>
  <c r="O814" i="20" s="1"/>
  <c r="O815" i="20" a="1"/>
  <c r="O815" i="20" s="1"/>
  <c r="O816" i="20" a="1"/>
  <c r="O816" i="20" s="1"/>
  <c r="O817" i="20" a="1"/>
  <c r="O817" i="20" s="1"/>
  <c r="O818" i="20" a="1"/>
  <c r="O818" i="20" s="1"/>
  <c r="O819" i="20" a="1"/>
  <c r="O819" i="20" s="1"/>
  <c r="O820" i="20" a="1"/>
  <c r="O820" i="20" s="1"/>
  <c r="O821" i="20" a="1"/>
  <c r="O821" i="20" s="1"/>
  <c r="O822" i="20" a="1"/>
  <c r="O822" i="20"/>
  <c r="O823" i="20" a="1"/>
  <c r="O823" i="20" s="1"/>
  <c r="O824" i="20" a="1"/>
  <c r="O824" i="20"/>
  <c r="O825" i="20" a="1"/>
  <c r="O825" i="20" s="1"/>
  <c r="O826" i="20" a="1"/>
  <c r="O826" i="20" s="1"/>
  <c r="O827" i="20" a="1"/>
  <c r="O827" i="20" s="1"/>
  <c r="O828" i="20" a="1"/>
  <c r="O828" i="20" s="1"/>
  <c r="O829" i="20" a="1"/>
  <c r="O829" i="20" s="1"/>
  <c r="O830" i="20" a="1"/>
  <c r="O830" i="20"/>
  <c r="O831" i="20" a="1"/>
  <c r="O831" i="20" s="1"/>
  <c r="O832" i="20" a="1"/>
  <c r="O832" i="20" s="1"/>
  <c r="O833" i="20" a="1"/>
  <c r="O833" i="20" s="1"/>
  <c r="O834" i="20" a="1"/>
  <c r="O834" i="20" s="1"/>
  <c r="O835" i="20" a="1"/>
  <c r="O835" i="20" s="1"/>
  <c r="O836" i="20" a="1"/>
  <c r="O836" i="20" s="1"/>
  <c r="O837" i="20" a="1"/>
  <c r="O837" i="20" s="1"/>
  <c r="O838" i="20" a="1"/>
  <c r="O838" i="20"/>
  <c r="O839" i="20" a="1"/>
  <c r="O839" i="20"/>
  <c r="O840" i="20" a="1"/>
  <c r="O840" i="20" s="1"/>
  <c r="O841" i="20" a="1"/>
  <c r="O841" i="20" s="1"/>
  <c r="O842" i="20" a="1"/>
  <c r="O842" i="20" s="1"/>
  <c r="O843" i="20" a="1"/>
  <c r="O843" i="20" s="1"/>
  <c r="O844" i="20" a="1"/>
  <c r="O844" i="20" s="1"/>
  <c r="O845" i="20" a="1"/>
  <c r="O845" i="20" s="1"/>
  <c r="O846" i="20" a="1"/>
  <c r="O846" i="20" s="1"/>
  <c r="O847" i="20" a="1"/>
  <c r="O847" i="20"/>
  <c r="O848" i="20" a="1"/>
  <c r="O848" i="20" s="1"/>
  <c r="O849" i="20" a="1"/>
  <c r="O849" i="20" s="1"/>
  <c r="O850" i="20" a="1"/>
  <c r="O850" i="20" s="1"/>
  <c r="O851" i="20" a="1"/>
  <c r="O851" i="20" s="1"/>
  <c r="O852" i="20" a="1"/>
  <c r="O852" i="20" s="1"/>
  <c r="O853" i="20" a="1"/>
  <c r="O853" i="20" s="1"/>
  <c r="O854" i="20" a="1"/>
  <c r="O854" i="20" s="1"/>
  <c r="O855" i="20" a="1"/>
  <c r="O855" i="20" s="1"/>
  <c r="O856" i="20" a="1"/>
  <c r="O856" i="20" s="1"/>
  <c r="O857" i="20" a="1"/>
  <c r="O857" i="20" s="1"/>
  <c r="O858" i="20" a="1"/>
  <c r="O858" i="20"/>
  <c r="O859" i="20" a="1"/>
  <c r="O859" i="20" s="1"/>
  <c r="O860" i="20" a="1"/>
  <c r="O860" i="20" s="1"/>
  <c r="O861" i="20" a="1"/>
  <c r="O861" i="20" s="1"/>
  <c r="O862" i="20" a="1"/>
  <c r="O862" i="20" s="1"/>
  <c r="O863" i="20" a="1"/>
  <c r="O863" i="20" s="1"/>
  <c r="O864" i="20" a="1"/>
  <c r="O864" i="20"/>
  <c r="O865" i="20" a="1"/>
  <c r="O865" i="20" s="1"/>
  <c r="O866" i="20" a="1"/>
  <c r="O866" i="20" s="1"/>
  <c r="O867" i="20" a="1"/>
  <c r="O867" i="20"/>
  <c r="O868" i="20" a="1"/>
  <c r="O868" i="20" s="1"/>
  <c r="O869" i="20" a="1"/>
  <c r="O869" i="20" s="1"/>
  <c r="O870" i="20" a="1"/>
  <c r="O870" i="20" s="1"/>
  <c r="O871" i="20" a="1"/>
  <c r="O871" i="20"/>
  <c r="O872" i="20" a="1"/>
  <c r="O872" i="20" s="1"/>
  <c r="O873" i="20" a="1"/>
  <c r="O873" i="20" s="1"/>
  <c r="O874" i="20" a="1"/>
  <c r="O874" i="20" s="1"/>
  <c r="O875" i="20" a="1"/>
  <c r="O875" i="20" s="1"/>
  <c r="O876" i="20" a="1"/>
  <c r="O876" i="20" s="1"/>
  <c r="O877" i="20" a="1"/>
  <c r="O877" i="20" s="1"/>
  <c r="O878" i="20" a="1"/>
  <c r="O878" i="20" s="1"/>
  <c r="O879" i="20" a="1"/>
  <c r="O879" i="20" s="1"/>
  <c r="O880" i="20" a="1"/>
  <c r="O880" i="20" s="1"/>
  <c r="O881" i="20" a="1"/>
  <c r="O881" i="20" s="1"/>
  <c r="O882" i="20" a="1"/>
  <c r="O882" i="20" s="1"/>
  <c r="O883" i="20" a="1"/>
  <c r="O883" i="20" s="1"/>
  <c r="O884" i="20" a="1"/>
  <c r="O884" i="20" s="1"/>
  <c r="O885" i="20" a="1"/>
  <c r="O885" i="20" s="1"/>
  <c r="O886" i="20" a="1"/>
  <c r="O886" i="20" s="1"/>
  <c r="O887" i="20" a="1"/>
  <c r="O887" i="20" s="1"/>
  <c r="O888" i="20" a="1"/>
  <c r="O888" i="20" s="1"/>
  <c r="O889" i="20" a="1"/>
  <c r="O889" i="20" s="1"/>
  <c r="O890" i="20" a="1"/>
  <c r="O890" i="20"/>
  <c r="O891" i="20" a="1"/>
  <c r="O891" i="20" s="1"/>
  <c r="O892" i="20" a="1"/>
  <c r="O892" i="20" s="1"/>
  <c r="O893" i="20" a="1"/>
  <c r="O893" i="20" s="1"/>
  <c r="O894" i="20" a="1"/>
  <c r="O894" i="20" s="1"/>
  <c r="O895" i="20" a="1"/>
  <c r="O895" i="20" s="1"/>
  <c r="O896" i="20" a="1"/>
  <c r="O896" i="20" s="1"/>
  <c r="O897" i="20" a="1"/>
  <c r="O897" i="20" s="1"/>
  <c r="O898" i="20" a="1"/>
  <c r="O898" i="20" s="1"/>
  <c r="O899" i="20" a="1"/>
  <c r="O899" i="20" s="1"/>
  <c r="O900" i="20" a="1"/>
  <c r="O900" i="20" s="1"/>
  <c r="O901" i="20" a="1"/>
  <c r="O901" i="20" s="1"/>
  <c r="O902" i="20" a="1"/>
  <c r="O902" i="20" s="1"/>
  <c r="O903" i="20" a="1"/>
  <c r="O903" i="20" s="1"/>
  <c r="O904" i="20" a="1"/>
  <c r="O904" i="20" s="1"/>
  <c r="O905" i="20" a="1"/>
  <c r="O905" i="20" s="1"/>
  <c r="O906" i="20" a="1"/>
  <c r="O906" i="20" s="1"/>
  <c r="O907" i="20" a="1"/>
  <c r="O907" i="20" s="1"/>
  <c r="O908" i="20" a="1"/>
  <c r="O908" i="20"/>
  <c r="O909" i="20" a="1"/>
  <c r="O909" i="20" s="1"/>
  <c r="O910" i="20" a="1"/>
  <c r="O910" i="20" s="1"/>
  <c r="O911" i="20" a="1"/>
  <c r="O911" i="20" s="1"/>
  <c r="O912" i="20" a="1"/>
  <c r="O912" i="20" s="1"/>
  <c r="O913" i="20" a="1"/>
  <c r="O913" i="20" s="1"/>
  <c r="O914" i="20" a="1"/>
  <c r="O914" i="20" s="1"/>
  <c r="O915" i="20" a="1"/>
  <c r="O915" i="20" s="1"/>
  <c r="O916" i="20" a="1"/>
  <c r="O916" i="20" s="1"/>
  <c r="O917" i="20" a="1"/>
  <c r="O917" i="20" s="1"/>
  <c r="O918" i="20" a="1"/>
  <c r="O918" i="20"/>
  <c r="O919" i="20" a="1"/>
  <c r="O919" i="20"/>
  <c r="O920" i="20" a="1"/>
  <c r="O920" i="20"/>
  <c r="O921" i="20" a="1"/>
  <c r="O921" i="20" s="1"/>
  <c r="O922" i="20" a="1"/>
  <c r="O922" i="20" s="1"/>
  <c r="O923" i="20" a="1"/>
  <c r="O923" i="20" s="1"/>
  <c r="O924" i="20" a="1"/>
  <c r="O924" i="20" s="1"/>
  <c r="O925" i="20" a="1"/>
  <c r="O925" i="20" s="1"/>
  <c r="O926" i="20" a="1"/>
  <c r="O926" i="20"/>
  <c r="O927" i="20" a="1"/>
  <c r="O927" i="20"/>
  <c r="O928" i="20" a="1"/>
  <c r="O928" i="20"/>
  <c r="O929" i="20" a="1"/>
  <c r="O929" i="20" s="1"/>
  <c r="O930" i="20" a="1"/>
  <c r="O930" i="20" s="1"/>
  <c r="O931" i="20" a="1"/>
  <c r="O931" i="20"/>
  <c r="O932" i="20" a="1"/>
  <c r="O932" i="20" s="1"/>
  <c r="O933" i="20" a="1"/>
  <c r="O933" i="20" s="1"/>
  <c r="O934" i="20" a="1"/>
  <c r="O934" i="20"/>
  <c r="O935" i="20" a="1"/>
  <c r="O935" i="20"/>
  <c r="O936" i="20" a="1"/>
  <c r="O936" i="20"/>
  <c r="O937" i="20" a="1"/>
  <c r="O937" i="20" s="1"/>
  <c r="O938" i="20" a="1"/>
  <c r="O938" i="20" s="1"/>
  <c r="O939" i="20" a="1"/>
  <c r="O939" i="20" s="1"/>
  <c r="O940" i="20" a="1"/>
  <c r="O940" i="20" s="1"/>
  <c r="O941" i="20" a="1"/>
  <c r="O941" i="20" s="1"/>
  <c r="O942" i="20" a="1"/>
  <c r="O942" i="20"/>
  <c r="O943" i="20" a="1"/>
  <c r="O943" i="20"/>
  <c r="O944" i="20" a="1"/>
  <c r="O944" i="20"/>
  <c r="O945" i="20" a="1"/>
  <c r="O945" i="20" s="1"/>
  <c r="O946" i="20" a="1"/>
  <c r="O946" i="20" s="1"/>
  <c r="O947" i="20" a="1"/>
  <c r="O947" i="20" s="1"/>
  <c r="O948" i="20" a="1"/>
  <c r="O948" i="20" s="1"/>
  <c r="O949" i="20" a="1"/>
  <c r="O949" i="20" s="1"/>
  <c r="O950" i="20" a="1"/>
  <c r="O950" i="20" s="1"/>
  <c r="O951" i="20" a="1"/>
  <c r="O951" i="20" s="1"/>
  <c r="O952" i="20" a="1"/>
  <c r="O952" i="20" s="1"/>
  <c r="O953" i="20" a="1"/>
  <c r="O953" i="20" s="1"/>
  <c r="O954" i="20" a="1"/>
  <c r="O954" i="20" s="1"/>
  <c r="O955" i="20" a="1"/>
  <c r="O955" i="20" s="1"/>
  <c r="O956" i="20" a="1"/>
  <c r="O956" i="20" s="1"/>
  <c r="O957" i="20" a="1"/>
  <c r="O957" i="20" s="1"/>
  <c r="O958" i="20" a="1"/>
  <c r="O958" i="20" s="1"/>
  <c r="O959" i="20" a="1"/>
  <c r="O959" i="20"/>
  <c r="O960" i="20" a="1"/>
  <c r="O960" i="20" s="1"/>
  <c r="O961" i="20" a="1"/>
  <c r="O961" i="20" s="1"/>
  <c r="O962" i="20" a="1"/>
  <c r="O962" i="20" s="1"/>
  <c r="O963" i="20" a="1"/>
  <c r="O963" i="20" s="1"/>
  <c r="O964" i="20" a="1"/>
  <c r="O964" i="20" s="1"/>
  <c r="O965" i="20" a="1"/>
  <c r="O965" i="20" s="1"/>
  <c r="O966" i="20" a="1"/>
  <c r="O966" i="20" s="1"/>
  <c r="O967" i="20" a="1"/>
  <c r="O967" i="20" s="1"/>
  <c r="O968" i="20" a="1"/>
  <c r="O968" i="20" s="1"/>
  <c r="O969" i="20" a="1"/>
  <c r="O969" i="20" s="1"/>
  <c r="O970" i="20" a="1"/>
  <c r="O970" i="20" s="1"/>
  <c r="O971" i="20" a="1"/>
  <c r="O971" i="20" s="1"/>
  <c r="O972" i="20" a="1"/>
  <c r="O972" i="20"/>
  <c r="O973" i="20" a="1"/>
  <c r="O973" i="20" s="1"/>
  <c r="O974" i="20" a="1"/>
  <c r="O974" i="20" s="1"/>
  <c r="O975" i="20" a="1"/>
  <c r="O975" i="20" s="1"/>
  <c r="O976" i="20" a="1"/>
  <c r="O976" i="20" s="1"/>
  <c r="O977" i="20" a="1"/>
  <c r="O977" i="20" s="1"/>
  <c r="O978" i="20" a="1"/>
  <c r="O978" i="20" s="1"/>
  <c r="O979" i="20" a="1"/>
  <c r="O979" i="20" s="1"/>
  <c r="O980" i="20" a="1"/>
  <c r="O980" i="20" s="1"/>
  <c r="O981" i="20" a="1"/>
  <c r="O981" i="20" s="1"/>
  <c r="O982" i="20" a="1"/>
  <c r="O982" i="20" s="1"/>
  <c r="O983" i="20" a="1"/>
  <c r="O983" i="20"/>
  <c r="O984" i="20" a="1"/>
  <c r="O984" i="20"/>
  <c r="O985" i="20" a="1"/>
  <c r="O985" i="20" s="1"/>
  <c r="O986" i="20" a="1"/>
  <c r="O986" i="20" s="1"/>
  <c r="O987" i="20" a="1"/>
  <c r="O987" i="20" s="1"/>
  <c r="O988" i="20" a="1"/>
  <c r="O988" i="20" s="1"/>
  <c r="O989" i="20" a="1"/>
  <c r="O989" i="20" s="1"/>
  <c r="O990" i="20" a="1"/>
  <c r="O990" i="20"/>
  <c r="O991" i="20" a="1"/>
  <c r="O991" i="20"/>
  <c r="O992" i="20" a="1"/>
  <c r="O992" i="20" s="1"/>
  <c r="O993" i="20" a="1"/>
  <c r="O993" i="20" s="1"/>
  <c r="O994" i="20" a="1"/>
  <c r="O994" i="20" s="1"/>
  <c r="O995" i="20" a="1"/>
  <c r="O995" i="20"/>
  <c r="O996" i="20" a="1"/>
  <c r="O996" i="20" s="1"/>
  <c r="O997" i="20" a="1"/>
  <c r="O997" i="20" s="1"/>
  <c r="O998" i="20" a="1"/>
  <c r="O998" i="20" s="1"/>
  <c r="O999" i="20" a="1"/>
  <c r="O999" i="20"/>
  <c r="O1000" i="20" a="1"/>
  <c r="O1000" i="20"/>
  <c r="O1001" i="20" a="1"/>
  <c r="O1001" i="20" s="1"/>
  <c r="O1002" i="20" a="1"/>
  <c r="O1002" i="20" s="1"/>
  <c r="O1003" i="20" a="1"/>
  <c r="O1003" i="20" s="1"/>
  <c r="O1004" i="20" a="1"/>
  <c r="O1004" i="20" s="1"/>
  <c r="O1005" i="20" a="1"/>
  <c r="O1005" i="20" s="1"/>
  <c r="O1006" i="20" a="1"/>
  <c r="O1006" i="20"/>
  <c r="O1007" i="20" a="1"/>
  <c r="O1007" i="20"/>
  <c r="O1008" i="20" a="1"/>
  <c r="O1008" i="20" s="1"/>
  <c r="O1009" i="20" a="1"/>
  <c r="O1009" i="20" s="1"/>
  <c r="O1010" i="20" a="1"/>
  <c r="O1010" i="20" s="1"/>
  <c r="O1011" i="20" a="1"/>
  <c r="O1011" i="20" s="1"/>
  <c r="O1012" i="20" a="1"/>
  <c r="O1012" i="20" s="1"/>
  <c r="O1013" i="20" a="1"/>
  <c r="O1013" i="20" s="1"/>
  <c r="O1014" i="20" a="1"/>
  <c r="O1014" i="20" s="1"/>
  <c r="O1015" i="20" a="1"/>
  <c r="O1015" i="20" s="1"/>
  <c r="O1016" i="20" a="1"/>
  <c r="O1016" i="20" s="1"/>
  <c r="O1017" i="20" a="1"/>
  <c r="O1017" i="20" s="1"/>
  <c r="O1018" i="20" a="1"/>
  <c r="O1018" i="20"/>
  <c r="O1019" i="20" a="1"/>
  <c r="O1019" i="20" s="1"/>
  <c r="O1020" i="20" a="1"/>
  <c r="O1020" i="20" s="1"/>
  <c r="O1021" i="20" a="1"/>
  <c r="O1021" i="20" s="1"/>
  <c r="O1022" i="20" a="1"/>
  <c r="O1022" i="20" s="1"/>
  <c r="O1023" i="20" a="1"/>
  <c r="O1023" i="20" s="1"/>
  <c r="O1024" i="20" a="1"/>
  <c r="O1024" i="20" s="1"/>
  <c r="O1025" i="20" a="1"/>
  <c r="O1025" i="20" s="1"/>
  <c r="O1026" i="20" a="1"/>
  <c r="O1026" i="20" s="1"/>
  <c r="O1027" i="20" a="1"/>
  <c r="O1027" i="20" s="1"/>
  <c r="O1028" i="20" a="1"/>
  <c r="O1028" i="20" s="1"/>
  <c r="O1029" i="20" a="1"/>
  <c r="O1029" i="20" s="1"/>
  <c r="O1030" i="20" a="1"/>
  <c r="O1030" i="20" s="1"/>
  <c r="O1031" i="20" a="1"/>
  <c r="O1031" i="20" s="1"/>
  <c r="O1032" i="20" a="1"/>
  <c r="O1032" i="20" s="1"/>
  <c r="O1033" i="20" a="1"/>
  <c r="O1033" i="20" s="1"/>
  <c r="O1034" i="20" a="1"/>
  <c r="O1034" i="20" s="1"/>
  <c r="O1035" i="20" a="1"/>
  <c r="O1035" i="20" s="1"/>
  <c r="O1036" i="20" a="1"/>
  <c r="O1036" i="20" s="1"/>
  <c r="O1037" i="20" a="1"/>
  <c r="O1037" i="20" s="1"/>
  <c r="O1038" i="20" a="1"/>
  <c r="O1038" i="20" s="1"/>
  <c r="O1039" i="20" a="1"/>
  <c r="O1039" i="20" s="1"/>
  <c r="O1040" i="20" a="1"/>
  <c r="O1040" i="20" s="1"/>
  <c r="O1041" i="20" a="1"/>
  <c r="O1041" i="20" s="1"/>
  <c r="O1042" i="20" a="1"/>
  <c r="O1042" i="20" s="1"/>
  <c r="O1043" i="20" a="1"/>
  <c r="O1043" i="20" s="1"/>
  <c r="O1044" i="20" a="1"/>
  <c r="O1044" i="20" s="1"/>
  <c r="O1045" i="20" a="1"/>
  <c r="O1045" i="20" s="1"/>
  <c r="O1046" i="20" a="1"/>
  <c r="O1046" i="20"/>
  <c r="O1047" i="20" a="1"/>
  <c r="O1047" i="20" s="1"/>
  <c r="O1048" i="20" a="1"/>
  <c r="O1048" i="20"/>
  <c r="O1049" i="20" a="1"/>
  <c r="O1049" i="20" s="1"/>
  <c r="O1050" i="20" a="1"/>
  <c r="O1050" i="20" s="1"/>
  <c r="O1051" i="20" a="1"/>
  <c r="O1051" i="20" s="1"/>
  <c r="O1052" i="20" a="1"/>
  <c r="O1052" i="20" s="1"/>
  <c r="O1053" i="20" a="1"/>
  <c r="O1053" i="20" s="1"/>
  <c r="O1054" i="20" a="1"/>
  <c r="O1054" i="20"/>
  <c r="O1055" i="20" a="1"/>
  <c r="O1055" i="20"/>
  <c r="O1056" i="20" a="1"/>
  <c r="O1056" i="20"/>
  <c r="O1057" i="20" a="1"/>
  <c r="O1057" i="20" s="1"/>
  <c r="O1058" i="20" a="1"/>
  <c r="O1058" i="20" s="1"/>
  <c r="O1059" i="20" a="1"/>
  <c r="O1059" i="20"/>
  <c r="O1060" i="20" a="1"/>
  <c r="O1060" i="20" s="1"/>
  <c r="O1061" i="20" a="1"/>
  <c r="O1061" i="20" s="1"/>
  <c r="O1062" i="20" a="1"/>
  <c r="O1062" i="20"/>
  <c r="O1063" i="20" a="1"/>
  <c r="O1063" i="20" s="1"/>
  <c r="O1064" i="20" a="1"/>
  <c r="O1064" i="20"/>
  <c r="O1065" i="20" a="1"/>
  <c r="O1065" i="20" s="1"/>
  <c r="O1066" i="20" a="1"/>
  <c r="O1066" i="20" s="1"/>
  <c r="O1067" i="20" a="1"/>
  <c r="O1067" i="20" s="1"/>
  <c r="O1068" i="20" a="1"/>
  <c r="O1068" i="20" s="1"/>
  <c r="O1069" i="20" a="1"/>
  <c r="O1069" i="20" s="1"/>
  <c r="O1070" i="20" a="1"/>
  <c r="O1070" i="20"/>
  <c r="O1071" i="20" a="1"/>
  <c r="O1071" i="20"/>
  <c r="O1072" i="20" a="1"/>
  <c r="O1072" i="20"/>
  <c r="O1073" i="20" a="1"/>
  <c r="O1073" i="20" s="1"/>
  <c r="O1074" i="20" a="1"/>
  <c r="O1074" i="20" s="1"/>
  <c r="O1075" i="20" a="1"/>
  <c r="O1075" i="20" s="1"/>
  <c r="O1076" i="20" a="1"/>
  <c r="O1076" i="20" s="1"/>
  <c r="O1077" i="20" a="1"/>
  <c r="O1077" i="20" s="1"/>
  <c r="O1078" i="20" a="1"/>
  <c r="O1078" i="20" s="1"/>
  <c r="O1079" i="20" a="1"/>
  <c r="O1079" i="20" s="1"/>
  <c r="O1080" i="20" a="1"/>
  <c r="O1080" i="20" s="1"/>
  <c r="O1081" i="20" a="1"/>
  <c r="O1081" i="20" s="1"/>
  <c r="O1082" i="20" a="1"/>
  <c r="O1082" i="20"/>
  <c r="O1083" i="20" a="1"/>
  <c r="O1083" i="20" s="1"/>
  <c r="O1084" i="20" a="1"/>
  <c r="O1084" i="20" s="1"/>
  <c r="O1085" i="20" a="1"/>
  <c r="O1085" i="20" s="1"/>
  <c r="O1086" i="20" a="1"/>
  <c r="O1086" i="20" s="1"/>
  <c r="O1087" i="20" a="1"/>
  <c r="O1087" i="20" s="1"/>
  <c r="O1088" i="20" a="1"/>
  <c r="O1088" i="20" s="1"/>
  <c r="O1089" i="20" a="1"/>
  <c r="O1089" i="20" s="1"/>
  <c r="O1090" i="20" a="1"/>
  <c r="O1090" i="20" s="1"/>
  <c r="O1091" i="20" a="1"/>
  <c r="O1091" i="20" s="1"/>
  <c r="O1092" i="20" a="1"/>
  <c r="O1092" i="20" s="1"/>
  <c r="O1093" i="20" a="1"/>
  <c r="O1093" i="20" s="1"/>
  <c r="O1094" i="20" a="1"/>
  <c r="O1094" i="20" s="1"/>
  <c r="O1095" i="20" a="1"/>
  <c r="O1095" i="20" s="1"/>
  <c r="O1096" i="20" a="1"/>
  <c r="O1096" i="20" s="1"/>
  <c r="O1097" i="20" a="1"/>
  <c r="O1097" i="20" s="1"/>
  <c r="O1098" i="20" a="1"/>
  <c r="O1098" i="20" s="1"/>
  <c r="O1099" i="20" a="1"/>
  <c r="O1099" i="20" s="1"/>
  <c r="O1100" i="20" a="1"/>
  <c r="O1100" i="20"/>
  <c r="O1101" i="20" a="1"/>
  <c r="O1101" i="20" s="1"/>
  <c r="O1102" i="20" a="1"/>
  <c r="O1102" i="20" s="1"/>
  <c r="O1103" i="20" a="1"/>
  <c r="O1103" i="20" s="1"/>
  <c r="O1104" i="20" a="1"/>
  <c r="O1104" i="20" s="1"/>
  <c r="O1105" i="20" a="1"/>
  <c r="O1105" i="20" s="1"/>
  <c r="O1106" i="20" a="1"/>
  <c r="O1106" i="20" s="1"/>
  <c r="O1107" i="20" a="1"/>
  <c r="O1107" i="20" s="1"/>
  <c r="O1108" i="20" a="1"/>
  <c r="O1108" i="20" s="1"/>
  <c r="O1109" i="20" a="1"/>
  <c r="O1109" i="20" s="1"/>
  <c r="O1110" i="20" a="1"/>
  <c r="O1110" i="20"/>
  <c r="O1111" i="20" a="1"/>
  <c r="O1111" i="20"/>
  <c r="O1112" i="20" a="1"/>
  <c r="O1112" i="20"/>
  <c r="O1113" i="20" a="1"/>
  <c r="O1113" i="20" s="1"/>
  <c r="O1114" i="20" a="1"/>
  <c r="O1114" i="20" s="1"/>
  <c r="O1115" i="20" a="1"/>
  <c r="O1115" i="20" s="1"/>
  <c r="O1116" i="20" a="1"/>
  <c r="O1116" i="20" s="1"/>
  <c r="O1117" i="20" a="1"/>
  <c r="O1117" i="20" s="1"/>
  <c r="O1118" i="20" a="1"/>
  <c r="O1118" i="20"/>
  <c r="O1119" i="20" a="1"/>
  <c r="O1119" i="20"/>
  <c r="O1120" i="20" a="1"/>
  <c r="O1120" i="20"/>
  <c r="O1121" i="20" a="1"/>
  <c r="O1121" i="20" s="1"/>
  <c r="O1122" i="20" a="1"/>
  <c r="O1122" i="20" s="1"/>
  <c r="O1123" i="20" a="1"/>
  <c r="O1123" i="20" s="1"/>
  <c r="O1124" i="20" a="1"/>
  <c r="O1124" i="20" s="1"/>
  <c r="O1125" i="20" a="1"/>
  <c r="O1125" i="20" s="1"/>
  <c r="O1126" i="20" a="1"/>
  <c r="O1126" i="20"/>
  <c r="O1127" i="20" a="1"/>
  <c r="O1127" i="20"/>
  <c r="O1128" i="20" a="1"/>
  <c r="O1128" i="20" s="1"/>
  <c r="O1129" i="20" a="1"/>
  <c r="O1129" i="20" s="1"/>
  <c r="O1130" i="20" a="1"/>
  <c r="O1130" i="20" s="1"/>
  <c r="O1131" i="20" a="1"/>
  <c r="O1131" i="20" s="1"/>
  <c r="O1132" i="20" a="1"/>
  <c r="O1132" i="20" s="1"/>
  <c r="O1133" i="20" a="1"/>
  <c r="O1133" i="20" s="1"/>
  <c r="O1134" i="20" a="1"/>
  <c r="O1134" i="20" s="1"/>
  <c r="O1135" i="20" a="1"/>
  <c r="O1135" i="20"/>
  <c r="O1136" i="20" a="1"/>
  <c r="O1136" i="20"/>
  <c r="O1137" i="20" a="1"/>
  <c r="O1137" i="20" s="1"/>
  <c r="O1138" i="20" a="1"/>
  <c r="O1138" i="20" s="1"/>
  <c r="O1139" i="20" a="1"/>
  <c r="O1139" i="20" s="1"/>
  <c r="O1140" i="20" a="1"/>
  <c r="O1140" i="20" s="1"/>
  <c r="O1141" i="20" a="1"/>
  <c r="O1141" i="20" s="1"/>
  <c r="O1142" i="20" a="1"/>
  <c r="O1142" i="20" s="1"/>
  <c r="O1143" i="20" a="1"/>
  <c r="O1143" i="20" s="1"/>
  <c r="O1144" i="20" a="1"/>
  <c r="O1144" i="20" s="1"/>
  <c r="O1145" i="20" a="1"/>
  <c r="O1145" i="20" s="1"/>
  <c r="O1146" i="20" a="1"/>
  <c r="O1146" i="20"/>
  <c r="O1147" i="20" a="1"/>
  <c r="O1147" i="20" s="1"/>
  <c r="O1148" i="20" a="1"/>
  <c r="O1148" i="20" s="1"/>
  <c r="O1149" i="20" a="1"/>
  <c r="O1149" i="20" s="1"/>
  <c r="O1150" i="20" a="1"/>
  <c r="O1150" i="20" s="1"/>
  <c r="O1151" i="20" a="1"/>
  <c r="O1151" i="20" s="1"/>
  <c r="O1152" i="20" a="1"/>
  <c r="O1152" i="20" s="1"/>
  <c r="O1153" i="20" a="1"/>
  <c r="O1153" i="20" s="1"/>
  <c r="O1154" i="20" a="1"/>
  <c r="O1154" i="20" s="1"/>
  <c r="O1155" i="20" a="1"/>
  <c r="O1155" i="20" s="1"/>
  <c r="O1156" i="20" a="1"/>
  <c r="O1156" i="20" s="1"/>
  <c r="O1157" i="20" a="1"/>
  <c r="O1157" i="20" s="1"/>
  <c r="O1158" i="20" a="1"/>
  <c r="O1158" i="20" s="1"/>
  <c r="O1159" i="20" a="1"/>
  <c r="O1159" i="20" s="1"/>
  <c r="O1160" i="20" a="1"/>
  <c r="O1160" i="20" s="1"/>
  <c r="O1161" i="20" a="1"/>
  <c r="O1161" i="20" s="1"/>
  <c r="O1162" i="20" a="1"/>
  <c r="O1162" i="20" s="1"/>
  <c r="O1163" i="20" a="1"/>
  <c r="O1163" i="20" s="1"/>
  <c r="O1164" i="20" a="1"/>
  <c r="O1164" i="20"/>
  <c r="O1165" i="20" a="1"/>
  <c r="O1165" i="20" s="1"/>
  <c r="O1166" i="20" a="1"/>
  <c r="O1166" i="20" s="1"/>
  <c r="O1167" i="20" a="1"/>
  <c r="O1167" i="20" s="1"/>
  <c r="O1168" i="20" a="1"/>
  <c r="O1168" i="20" s="1"/>
  <c r="O1169" i="20" a="1"/>
  <c r="O1169" i="20" s="1"/>
  <c r="O1170" i="20" a="1"/>
  <c r="O1170" i="20" s="1"/>
  <c r="O1171" i="20" a="1"/>
  <c r="O1171" i="20" s="1"/>
  <c r="O1172" i="20" a="1"/>
  <c r="O1172" i="20" s="1"/>
  <c r="O1173" i="20" a="1"/>
  <c r="O1173" i="20" s="1"/>
  <c r="O1174" i="20" a="1"/>
  <c r="O1174" i="20"/>
  <c r="O1175" i="20" a="1"/>
  <c r="O1175" i="20"/>
  <c r="O1176" i="20" a="1"/>
  <c r="O1176" i="20"/>
  <c r="O1177" i="20" a="1"/>
  <c r="O1177" i="20" s="1"/>
  <c r="O1178" i="20" a="1"/>
  <c r="O1178" i="20" s="1"/>
  <c r="O1179" i="20" a="1"/>
  <c r="O1179" i="20" s="1"/>
  <c r="O1180" i="20" a="1"/>
  <c r="O1180" i="20" s="1"/>
  <c r="O1181" i="20" a="1"/>
  <c r="O1181" i="20" s="1"/>
  <c r="O1182" i="20" a="1"/>
  <c r="O1182" i="20"/>
  <c r="O1183" i="20" a="1"/>
  <c r="O1183" i="20"/>
  <c r="O1184" i="20" a="1"/>
  <c r="O1184" i="20"/>
  <c r="O1185" i="20" a="1"/>
  <c r="O1185" i="20" s="1"/>
  <c r="O1186" i="20" a="1"/>
  <c r="O1186" i="20" s="1"/>
  <c r="O1187" i="20" a="1"/>
  <c r="O1187" i="20"/>
  <c r="O1188" i="20" a="1"/>
  <c r="O1188" i="20" s="1"/>
  <c r="O1189" i="20" a="1"/>
  <c r="O1189" i="20" s="1"/>
  <c r="O1190" i="20" a="1"/>
  <c r="O1190" i="20"/>
  <c r="O1191" i="20" a="1"/>
  <c r="O1191" i="20"/>
  <c r="O1192" i="20" a="1"/>
  <c r="O1192" i="20"/>
  <c r="O1193" i="20" a="1"/>
  <c r="O1193" i="20" s="1"/>
  <c r="O1194" i="20" a="1"/>
  <c r="O1194" i="20" s="1"/>
  <c r="O1195" i="20" a="1"/>
  <c r="O1195" i="20" s="1"/>
  <c r="O1196" i="20" a="1"/>
  <c r="O1196" i="20" s="1"/>
  <c r="O1197" i="20" a="1"/>
  <c r="O1197" i="20" s="1"/>
  <c r="O1198" i="20" a="1"/>
  <c r="O1198" i="20"/>
  <c r="O1199" i="20" a="1"/>
  <c r="O1199" i="20" s="1"/>
  <c r="O1200" i="20" a="1"/>
  <c r="O1200" i="20"/>
  <c r="O1201" i="20" a="1"/>
  <c r="O1201" i="20" s="1"/>
  <c r="O1202" i="20" a="1"/>
  <c r="O1202" i="20" s="1"/>
  <c r="O1203" i="20" a="1"/>
  <c r="O1203" i="20" s="1"/>
  <c r="O1204" i="20" a="1"/>
  <c r="O1204" i="20" s="1"/>
  <c r="O1205" i="20" a="1"/>
  <c r="O1205" i="20" s="1"/>
  <c r="O1206" i="20" a="1"/>
  <c r="O1206" i="20" s="1"/>
  <c r="O1207" i="20" a="1"/>
  <c r="O1207" i="20" s="1"/>
  <c r="O1208" i="20" a="1"/>
  <c r="O1208" i="20" s="1"/>
  <c r="O1209" i="20" a="1"/>
  <c r="O1209" i="20" s="1"/>
  <c r="O1210" i="20" a="1"/>
  <c r="O1210" i="20" s="1"/>
  <c r="O1211" i="20" a="1"/>
  <c r="O1211" i="20" s="1"/>
  <c r="O1212" i="20" a="1"/>
  <c r="O1212" i="20" s="1"/>
  <c r="O1213" i="20" a="1"/>
  <c r="O1213" i="20" s="1"/>
  <c r="O1214" i="20" a="1"/>
  <c r="O1214" i="20" s="1"/>
  <c r="O1215" i="20" a="1"/>
  <c r="O1215" i="20"/>
  <c r="O1216" i="20" a="1"/>
  <c r="O1216" i="20" s="1"/>
  <c r="O1217" i="20" a="1"/>
  <c r="O1217" i="20" s="1"/>
  <c r="O1218" i="20" a="1"/>
  <c r="O1218" i="20" s="1"/>
  <c r="O1219" i="20" a="1"/>
  <c r="O1219" i="20" s="1"/>
  <c r="O1220" i="20" a="1"/>
  <c r="O1220" i="20" s="1"/>
  <c r="O1221" i="20" a="1"/>
  <c r="O1221" i="20" s="1"/>
  <c r="O1222" i="20" a="1"/>
  <c r="O1222" i="20" s="1"/>
  <c r="O1223" i="20" a="1"/>
  <c r="O1223" i="20" s="1"/>
  <c r="O1224" i="20" a="1"/>
  <c r="O1224" i="20" s="1"/>
  <c r="O1225" i="20" a="1"/>
  <c r="O1225" i="20" s="1"/>
  <c r="O1226" i="20" a="1"/>
  <c r="O1226" i="20" s="1"/>
  <c r="O1227" i="20" a="1"/>
  <c r="O1227" i="20" s="1"/>
  <c r="O1228" i="20" a="1"/>
  <c r="O1228" i="20"/>
  <c r="O1229" i="20" a="1"/>
  <c r="O1229" i="20" s="1"/>
  <c r="O1230" i="20" a="1"/>
  <c r="O1230" i="20" s="1"/>
  <c r="O1231" i="20" a="1"/>
  <c r="O1231" i="20"/>
  <c r="O1232" i="20" a="1"/>
  <c r="O1232" i="20" s="1"/>
  <c r="O1233" i="20" a="1"/>
  <c r="O1233" i="20" s="1"/>
  <c r="O1234" i="20" a="1"/>
  <c r="O1234" i="20" s="1"/>
  <c r="O1235" i="20" a="1"/>
  <c r="O1235" i="20" s="1"/>
  <c r="O1236" i="20" a="1"/>
  <c r="O1236" i="20" s="1"/>
  <c r="O1237" i="20" a="1"/>
  <c r="O1237" i="20" s="1"/>
  <c r="O1238" i="20" a="1"/>
  <c r="O1238" i="20" s="1"/>
  <c r="O1239" i="20" a="1"/>
  <c r="O1239" i="20"/>
  <c r="O1240" i="20" a="1"/>
  <c r="O1240" i="20"/>
  <c r="O1241" i="20" a="1"/>
  <c r="O1241" i="20" s="1"/>
  <c r="O1242" i="20" a="1"/>
  <c r="O1242" i="20"/>
  <c r="O1243" i="20" a="1"/>
  <c r="O1243" i="20" s="1"/>
  <c r="O1244" i="20" a="1"/>
  <c r="O1244" i="20" s="1"/>
  <c r="O1245" i="20" a="1"/>
  <c r="O1245" i="20" s="1"/>
  <c r="O1246" i="20" a="1"/>
  <c r="O1246" i="20"/>
  <c r="O1247" i="20" a="1"/>
  <c r="O1247" i="20"/>
  <c r="O1248" i="20" a="1"/>
  <c r="O1248" i="20" s="1"/>
  <c r="O1249" i="20" a="1"/>
  <c r="O1249" i="20" s="1"/>
  <c r="O1250" i="20" a="1"/>
  <c r="O1250" i="20" s="1"/>
  <c r="O1251" i="20" a="1"/>
  <c r="O1251" i="20"/>
  <c r="O1252" i="20" a="1"/>
  <c r="O1252" i="20" s="1"/>
  <c r="O1253" i="20" a="1"/>
  <c r="O1253" i="20" s="1"/>
  <c r="O1254" i="20" a="1"/>
  <c r="O1254" i="20" s="1"/>
  <c r="O1255" i="20" a="1"/>
  <c r="O1255" i="20"/>
  <c r="O1256" i="20" a="1"/>
  <c r="O1256" i="20"/>
  <c r="O1257" i="20" a="1"/>
  <c r="O1257" i="20" s="1"/>
  <c r="O1258" i="20" a="1"/>
  <c r="O1258" i="20" s="1"/>
  <c r="O1259" i="20" a="1"/>
  <c r="O1259" i="20" s="1"/>
  <c r="O1260" i="20" a="1"/>
  <c r="O1260" i="20" s="1"/>
  <c r="O1261" i="20" a="1"/>
  <c r="O1261" i="20" s="1"/>
  <c r="O1262" i="20" a="1"/>
  <c r="O1262" i="20"/>
  <c r="O1263" i="20" a="1"/>
  <c r="O1263" i="20"/>
  <c r="O1264" i="20" a="1"/>
  <c r="O1264" i="20" s="1"/>
  <c r="O1265" i="20" a="1"/>
  <c r="O1265" i="20" s="1"/>
  <c r="O1266" i="20" a="1"/>
  <c r="O1266" i="20" s="1"/>
  <c r="O1267" i="20" a="1"/>
  <c r="O1267" i="20" s="1"/>
  <c r="O1268" i="20" a="1"/>
  <c r="O1268" i="20" s="1"/>
  <c r="O1269" i="20" a="1"/>
  <c r="O1269" i="20" s="1"/>
  <c r="O1270" i="20" a="1"/>
  <c r="O1270" i="20"/>
  <c r="O1271" i="20" a="1"/>
  <c r="O1271" i="20" s="1"/>
  <c r="O1272" i="20" a="1"/>
  <c r="O1272" i="20" s="1"/>
  <c r="O1273" i="20" a="1"/>
  <c r="O1273" i="20" s="1"/>
  <c r="O1274" i="20" a="1"/>
  <c r="O1274" i="20"/>
  <c r="O1275" i="20" a="1"/>
  <c r="O1275" i="20" s="1"/>
  <c r="O1276" i="20" a="1"/>
  <c r="O1276" i="20" s="1"/>
  <c r="O1277" i="20" a="1"/>
  <c r="O1277" i="20" s="1"/>
  <c r="O1278" i="20" a="1"/>
  <c r="O1278" i="20" s="1"/>
  <c r="O1279" i="20" a="1"/>
  <c r="O1279" i="20" s="1"/>
  <c r="O1280" i="20" a="1"/>
  <c r="O1280" i="20"/>
  <c r="O1281" i="20" a="1"/>
  <c r="O1281" i="20" s="1"/>
  <c r="O1282" i="20" a="1"/>
  <c r="O1282" i="20" s="1"/>
  <c r="O1283" i="20" a="1"/>
  <c r="O1283" i="20" s="1"/>
  <c r="O1284" i="20" a="1"/>
  <c r="O1284" i="20" s="1"/>
  <c r="O1285" i="20" a="1"/>
  <c r="O1285" i="20" s="1"/>
  <c r="O1286" i="20" a="1"/>
  <c r="O1286" i="20"/>
  <c r="O1287" i="20" a="1"/>
  <c r="O1287" i="20" s="1"/>
  <c r="O1288" i="20" a="1"/>
  <c r="O1288" i="20" s="1"/>
  <c r="O1289" i="20" a="1"/>
  <c r="O1289" i="20" s="1"/>
  <c r="O1290" i="20" a="1"/>
  <c r="O1290" i="20" s="1"/>
  <c r="O1291" i="20" a="1"/>
  <c r="O1291" i="20" s="1"/>
  <c r="O1292" i="20" a="1"/>
  <c r="O1292" i="20" s="1"/>
  <c r="O1293" i="20" a="1"/>
  <c r="O1293" i="20" s="1"/>
  <c r="O1294" i="20" a="1"/>
  <c r="O1294" i="20" s="1"/>
  <c r="O1295" i="20" a="1"/>
  <c r="O1295" i="20" s="1"/>
  <c r="O1296" i="20" a="1"/>
  <c r="O1296" i="20"/>
  <c r="O1297" i="20" a="1"/>
  <c r="O1297" i="20" s="1"/>
  <c r="O1298" i="20" a="1"/>
  <c r="O1298" i="20" s="1"/>
  <c r="O1299" i="20" a="1"/>
  <c r="O1299" i="20" s="1"/>
  <c r="O1300" i="20" a="1"/>
  <c r="O1300" i="20" s="1"/>
  <c r="O1301" i="20" a="1"/>
  <c r="O1301" i="20" s="1"/>
  <c r="O1302" i="20" a="1"/>
  <c r="O1302" i="20"/>
  <c r="O1303" i="20" a="1"/>
  <c r="O1303" i="20" s="1"/>
  <c r="O1304" i="20" a="1"/>
  <c r="O1304" i="20"/>
  <c r="O1305" i="20" a="1"/>
  <c r="O1305" i="20" s="1"/>
  <c r="O1306" i="20" a="1"/>
  <c r="O1306" i="20" s="1"/>
  <c r="O1307" i="20" a="1"/>
  <c r="O1307" i="20" s="1"/>
  <c r="O1308" i="20" a="1"/>
  <c r="O1308" i="20" s="1"/>
  <c r="O1309" i="20" a="1"/>
  <c r="O1309" i="20" s="1"/>
  <c r="O1310" i="20" a="1"/>
  <c r="O1310" i="20"/>
  <c r="O1311" i="20" a="1"/>
  <c r="O1311" i="20"/>
  <c r="O1312" i="20" a="1"/>
  <c r="O1312" i="20"/>
  <c r="O1313" i="20" a="1"/>
  <c r="O1313" i="20" s="1"/>
  <c r="O1314" i="20" a="1"/>
  <c r="O1314" i="20" s="1"/>
  <c r="O1315" i="20" a="1"/>
  <c r="O1315" i="20"/>
  <c r="O1316" i="20" a="1"/>
  <c r="O1316" i="20" s="1"/>
  <c r="O1317" i="20" a="1"/>
  <c r="O1317" i="20" s="1"/>
  <c r="O1318" i="20" a="1"/>
  <c r="O1318" i="20"/>
  <c r="O1319" i="20" a="1"/>
  <c r="O1319" i="20" s="1"/>
  <c r="O1320" i="20" a="1"/>
  <c r="O1320" i="20"/>
  <c r="O1321" i="20" a="1"/>
  <c r="O1321" i="20" s="1"/>
  <c r="O1322" i="20" a="1"/>
  <c r="O1322" i="20" s="1"/>
  <c r="O1323" i="20" a="1"/>
  <c r="O1323" i="20" s="1"/>
  <c r="O1324" i="20" a="1"/>
  <c r="O1324" i="20"/>
  <c r="O1325" i="20" a="1"/>
  <c r="O1325" i="20" s="1"/>
  <c r="O1326" i="20" a="1"/>
  <c r="O1326" i="20" s="1"/>
  <c r="O1327" i="20" a="1"/>
  <c r="O1327" i="20" s="1"/>
  <c r="O1328" i="20" a="1"/>
  <c r="O1328" i="20" s="1"/>
  <c r="O1329" i="20" a="1"/>
  <c r="O1329" i="20" s="1"/>
  <c r="O1330" i="20" a="1"/>
  <c r="O1330" i="20" s="1"/>
  <c r="O1331" i="20" a="1"/>
  <c r="O1331" i="20" s="1"/>
  <c r="O1332" i="20" a="1"/>
  <c r="O1332" i="20" s="1"/>
  <c r="O1333" i="20" a="1"/>
  <c r="O1333" i="20" s="1"/>
  <c r="O1334" i="20" a="1"/>
  <c r="O1334" i="20"/>
  <c r="O1335" i="20" a="1"/>
  <c r="O1335" i="20"/>
  <c r="O1336" i="20" a="1"/>
  <c r="O1336" i="20" s="1"/>
  <c r="O1337" i="20" a="1"/>
  <c r="O1337" i="20" s="1"/>
  <c r="O1338" i="20" a="1"/>
  <c r="O1338" i="20" s="1"/>
  <c r="O1339" i="20" a="1"/>
  <c r="O1339" i="20" s="1"/>
  <c r="O1340" i="20" a="1"/>
  <c r="O1340" i="20" s="1"/>
  <c r="O1341" i="20" a="1"/>
  <c r="O1341" i="20" s="1"/>
  <c r="O1342" i="20" a="1"/>
  <c r="O1342" i="20" s="1"/>
  <c r="O1343" i="20" a="1"/>
  <c r="O1343" i="20"/>
  <c r="O1344" i="20" a="1"/>
  <c r="O1344" i="20" s="1"/>
  <c r="O1345" i="20" a="1"/>
  <c r="O1345" i="20" s="1"/>
  <c r="O1346" i="20" a="1"/>
  <c r="O1346" i="20" s="1"/>
  <c r="O1347" i="20" a="1"/>
  <c r="O1347" i="20"/>
  <c r="O1348" i="20" a="1"/>
  <c r="O1348" i="20" s="1"/>
  <c r="O1349" i="20" a="1"/>
  <c r="O1349" i="20" s="1"/>
  <c r="O1350" i="20" a="1"/>
  <c r="O1350" i="20" s="1"/>
  <c r="O1351" i="20" a="1"/>
  <c r="O1351" i="20" s="1"/>
  <c r="O1352" i="20" a="1"/>
  <c r="O1352" i="20"/>
  <c r="O1353" i="20" a="1"/>
  <c r="O1353" i="20" s="1"/>
  <c r="O1354" i="20" a="1"/>
  <c r="O1354" i="20" s="1"/>
  <c r="O1355" i="20" a="1"/>
  <c r="O1355" i="20" s="1"/>
  <c r="O1356" i="20" a="1"/>
  <c r="O1356" i="20"/>
  <c r="O1357" i="20" a="1"/>
  <c r="O1357" i="20" s="1"/>
  <c r="O1358" i="20" a="1"/>
  <c r="O1358" i="20"/>
  <c r="O1359" i="20" a="1"/>
  <c r="O1359" i="20" s="1"/>
  <c r="O1360" i="20" a="1"/>
  <c r="O1360" i="20" s="1"/>
  <c r="O1361" i="20" a="1"/>
  <c r="O1361" i="20" s="1"/>
  <c r="O1362" i="20" a="1"/>
  <c r="O1362" i="20" s="1"/>
  <c r="O1363" i="20" a="1"/>
  <c r="O1363" i="20" s="1"/>
  <c r="O1364" i="20" a="1"/>
  <c r="O1364" i="20" s="1"/>
  <c r="O1365" i="20" a="1"/>
  <c r="O1365" i="20" s="1"/>
  <c r="O1366" i="20" a="1"/>
  <c r="O1366" i="20"/>
  <c r="O1367" i="20" a="1"/>
  <c r="O1367" i="20" s="1"/>
  <c r="O1368" i="20" a="1"/>
  <c r="O1368" i="20" s="1"/>
  <c r="O1369" i="20" a="1"/>
  <c r="O1369" i="20" s="1"/>
  <c r="O1370" i="20" a="1"/>
  <c r="O1370" i="20" s="1"/>
  <c r="O1371" i="20" a="1"/>
  <c r="O1371" i="20" s="1"/>
  <c r="O1372" i="20" a="1"/>
  <c r="O1372" i="20" s="1"/>
  <c r="O1373" i="20" a="1"/>
  <c r="O1373" i="20" s="1"/>
  <c r="O1374" i="20" a="1"/>
  <c r="O1374" i="20" s="1"/>
  <c r="O1375" i="20" a="1"/>
  <c r="O1375" i="20"/>
  <c r="O1376" i="20" a="1"/>
  <c r="O1376" i="20" s="1"/>
  <c r="O1377" i="20" a="1"/>
  <c r="O1377" i="20" s="1"/>
  <c r="O1378" i="20" a="1"/>
  <c r="O1378" i="20" s="1"/>
  <c r="O1379" i="20" a="1"/>
  <c r="O1379" i="20"/>
  <c r="O1380" i="20" a="1"/>
  <c r="O1380" i="20" s="1"/>
  <c r="O1381" i="20" a="1"/>
  <c r="O1381" i="20" s="1"/>
  <c r="O1382" i="20" a="1"/>
  <c r="O1382" i="20" s="1"/>
  <c r="O1383" i="20" a="1"/>
  <c r="O1383" i="20"/>
  <c r="O1384" i="20" a="1"/>
  <c r="O1384" i="20"/>
  <c r="O1385" i="20" a="1"/>
  <c r="O1385" i="20" s="1"/>
  <c r="O1386" i="20" a="1"/>
  <c r="O1386" i="20" s="1"/>
  <c r="O1387" i="20" a="1"/>
  <c r="O1387" i="20" s="1"/>
  <c r="O1388" i="20" a="1"/>
  <c r="O1388" i="20" s="1"/>
  <c r="O1389" i="20" a="1"/>
  <c r="O1389" i="20" s="1"/>
  <c r="O1390" i="20" a="1"/>
  <c r="O1390" i="20"/>
  <c r="O1391" i="20" a="1"/>
  <c r="O1391" i="20"/>
  <c r="O1392" i="20" a="1"/>
  <c r="O1392" i="20" s="1"/>
  <c r="O1393" i="20" a="1"/>
  <c r="O1393" i="20" s="1"/>
  <c r="O1394" i="20" a="1"/>
  <c r="O1394" i="20" s="1"/>
  <c r="O1395" i="20" a="1"/>
  <c r="O1395" i="20" s="1"/>
  <c r="O1396" i="20" a="1"/>
  <c r="O1396" i="20" s="1"/>
  <c r="O1397" i="20" a="1"/>
  <c r="O1397" i="20" s="1"/>
  <c r="O1398" i="20" a="1"/>
  <c r="O1398" i="20"/>
  <c r="O1399" i="20" a="1"/>
  <c r="O1399" i="20" s="1"/>
  <c r="O1400" i="20" a="1"/>
  <c r="O1400" i="20" s="1"/>
  <c r="O1401" i="20" a="1"/>
  <c r="O1401" i="20" s="1"/>
  <c r="O1402" i="20" a="1"/>
  <c r="O1402" i="20" s="1"/>
  <c r="O1403" i="20" a="1"/>
  <c r="O1403" i="20" s="1"/>
  <c r="O1404" i="20" a="1"/>
  <c r="O1404" i="20" s="1"/>
  <c r="O1405" i="20" a="1"/>
  <c r="O1405" i="20" s="1"/>
  <c r="O1406" i="20" a="1"/>
  <c r="O1406" i="20" s="1"/>
  <c r="O1407" i="20" a="1"/>
  <c r="O1407" i="20"/>
  <c r="O1408" i="20" a="1"/>
  <c r="O1408" i="20"/>
  <c r="O1409" i="20" a="1"/>
  <c r="O1409" i="20" s="1"/>
  <c r="O1410" i="20" a="1"/>
  <c r="O1410" i="20" s="1"/>
  <c r="O1411" i="20" a="1"/>
  <c r="O1411" i="20" s="1"/>
  <c r="O1412" i="20" a="1"/>
  <c r="O1412" i="20" s="1"/>
  <c r="O1413" i="20" a="1"/>
  <c r="O1413" i="20" s="1"/>
  <c r="O1414" i="20" a="1"/>
  <c r="O1414" i="20" s="1"/>
  <c r="O1415" i="20" a="1"/>
  <c r="O1415" i="20" s="1"/>
  <c r="O1416" i="20" a="1"/>
  <c r="O1416" i="20"/>
  <c r="O1417" i="20" a="1"/>
  <c r="O1417" i="20" s="1"/>
  <c r="O1418" i="20" a="1"/>
  <c r="O1418" i="20"/>
  <c r="O1419" i="20" a="1"/>
  <c r="O1419" i="20"/>
  <c r="O1420" i="20" a="1"/>
  <c r="O1420" i="20"/>
  <c r="O1421" i="20" a="1"/>
  <c r="O1421" i="20" s="1"/>
  <c r="O1422" i="20" a="1"/>
  <c r="O1422" i="20" s="1"/>
  <c r="O1423" i="20" a="1"/>
  <c r="O1423" i="20" s="1"/>
  <c r="O1424" i="20" a="1"/>
  <c r="O1424" i="20" s="1"/>
  <c r="O1425" i="20" a="1"/>
  <c r="O1425" i="20" s="1"/>
  <c r="O1426" i="20" a="1"/>
  <c r="O1426" i="20" s="1"/>
  <c r="O1427" i="20" a="1"/>
  <c r="O1427" i="20"/>
  <c r="O1428" i="20" a="1"/>
  <c r="O1428" i="20"/>
  <c r="O1429" i="20" a="1"/>
  <c r="O1429" i="20" s="1"/>
  <c r="O1430" i="20" a="1"/>
  <c r="O1430" i="20"/>
  <c r="O1431" i="20" a="1"/>
  <c r="O1431" i="20" s="1"/>
  <c r="O1432" i="20" a="1"/>
  <c r="O1432" i="20" s="1"/>
  <c r="O1433" i="20" a="1"/>
  <c r="O1433" i="20" s="1"/>
  <c r="O1434" i="20" a="1"/>
  <c r="O1434" i="20"/>
  <c r="O1435" i="20" a="1"/>
  <c r="O1435" i="20" s="1"/>
  <c r="O1436" i="20" a="1"/>
  <c r="O1436" i="20"/>
  <c r="O1437" i="20" a="1"/>
  <c r="O1437" i="20" s="1"/>
  <c r="O1438" i="20" a="1"/>
  <c r="O1438" i="20" s="1"/>
  <c r="O1439" i="20" a="1"/>
  <c r="O1439" i="20"/>
  <c r="O1440" i="20" a="1"/>
  <c r="O1440" i="20" s="1"/>
  <c r="O1441" i="20" a="1"/>
  <c r="O1441" i="20" s="1"/>
  <c r="O1442" i="20" a="1"/>
  <c r="O1442" i="20"/>
  <c r="O1443" i="20" a="1"/>
  <c r="O1443" i="20"/>
  <c r="O1444" i="20" a="1"/>
  <c r="O1444" i="20" s="1"/>
  <c r="O1445" i="20" a="1"/>
  <c r="O1445" i="20" s="1"/>
  <c r="O1446" i="20" a="1"/>
  <c r="O1446" i="20" s="1"/>
  <c r="O1447" i="20" a="1"/>
  <c r="O1447" i="20" s="1"/>
  <c r="O1448" i="20" a="1"/>
  <c r="O1448" i="20"/>
  <c r="O1449" i="20" a="1"/>
  <c r="O1449" i="20" s="1"/>
  <c r="O1450" i="20" a="1"/>
  <c r="O1450" i="20"/>
  <c r="O1451" i="20" a="1"/>
  <c r="O1451" i="20"/>
  <c r="O1452" i="20" a="1"/>
  <c r="O1452" i="20"/>
  <c r="O1453" i="20" a="1"/>
  <c r="O1453" i="20" s="1"/>
  <c r="O1454" i="20" a="1"/>
  <c r="O1454" i="20" s="1"/>
  <c r="O1455" i="20" a="1"/>
  <c r="O1455" i="20"/>
  <c r="O1456" i="20" a="1"/>
  <c r="O1456" i="20"/>
  <c r="O1457" i="20" a="1"/>
  <c r="O1457" i="20" s="1"/>
  <c r="O1458" i="20" a="1"/>
  <c r="O1458" i="20"/>
  <c r="O1459" i="20" a="1"/>
  <c r="O1459" i="20" s="1"/>
  <c r="O1460" i="20" a="1"/>
  <c r="O1460" i="20" s="1"/>
  <c r="O1461" i="20" a="1"/>
  <c r="O1461" i="20" s="1"/>
  <c r="O1462" i="20" a="1"/>
  <c r="O1462" i="20" s="1"/>
  <c r="O1463" i="20" a="1"/>
  <c r="O1463" i="20" s="1"/>
  <c r="O1464" i="20" a="1"/>
  <c r="O1464" i="20" s="1"/>
  <c r="O1465" i="20" a="1"/>
  <c r="O1465" i="20" s="1"/>
  <c r="O1466" i="20" a="1"/>
  <c r="O1466" i="20"/>
  <c r="O1467" i="20" a="1"/>
  <c r="O1467" i="20"/>
  <c r="O1468" i="20" a="1"/>
  <c r="O1468" i="20" s="1"/>
  <c r="O1469" i="20" a="1"/>
  <c r="O1469" i="20" s="1"/>
  <c r="O1470" i="20" a="1"/>
  <c r="O1470" i="20" s="1"/>
  <c r="O1471" i="20" a="1"/>
  <c r="O1471" i="20"/>
  <c r="O1472" i="20" a="1"/>
  <c r="O1472" i="20" s="1"/>
  <c r="O1473" i="20" a="1"/>
  <c r="O1473" i="20" s="1"/>
  <c r="O1474" i="20" a="1"/>
  <c r="O1474" i="20" s="1"/>
  <c r="O1475" i="20" a="1"/>
  <c r="O1475" i="20" s="1"/>
  <c r="O1476" i="20" a="1"/>
  <c r="O1476" i="20" s="1"/>
  <c r="O1477" i="20" a="1"/>
  <c r="O1477" i="20" s="1"/>
  <c r="O1478" i="20" a="1"/>
  <c r="O1478" i="20"/>
  <c r="O1479" i="20" a="1"/>
  <c r="O1479" i="20" s="1"/>
  <c r="O1480" i="20" a="1"/>
  <c r="O1480" i="20" s="1"/>
  <c r="O1481" i="20" a="1"/>
  <c r="O1481" i="20" s="1"/>
  <c r="O1482" i="20" a="1"/>
  <c r="O1482" i="20" s="1"/>
  <c r="O1483" i="20" a="1"/>
  <c r="O1483" i="20" s="1"/>
  <c r="O1484" i="20" a="1"/>
  <c r="O1484" i="20" s="1"/>
  <c r="O1485" i="20" a="1"/>
  <c r="O1485" i="20" s="1"/>
  <c r="O1486" i="20" a="1"/>
  <c r="O1486" i="20" s="1"/>
  <c r="O1487" i="20" a="1"/>
  <c r="O1487" i="20" s="1"/>
  <c r="O1488" i="20" a="1"/>
  <c r="O1488" i="20"/>
  <c r="O1489" i="20" a="1"/>
  <c r="O1489" i="20"/>
  <c r="O1490" i="20" a="1"/>
  <c r="O1490" i="20" s="1"/>
  <c r="O1491" i="20" a="1"/>
  <c r="O1491" i="20" s="1"/>
  <c r="O1492" i="20" a="1"/>
  <c r="O1492" i="20" s="1"/>
  <c r="O1493" i="20" a="1"/>
  <c r="O1493" i="20" s="1"/>
  <c r="O1494" i="20" a="1"/>
  <c r="O1494" i="20"/>
  <c r="O1495" i="20" a="1"/>
  <c r="O1495" i="20" s="1"/>
  <c r="O1496" i="20" a="1"/>
  <c r="O1496" i="20" s="1"/>
  <c r="O1497" i="20" a="1"/>
  <c r="O1497" i="20"/>
  <c r="O1498" i="20" a="1"/>
  <c r="O1498" i="20"/>
  <c r="O1499" i="20" a="1"/>
  <c r="O1499" i="20" s="1"/>
  <c r="O1500" i="20" a="1"/>
  <c r="O1500" i="20" s="1"/>
  <c r="O1501" i="20" a="1"/>
  <c r="O1501" i="20" s="1"/>
  <c r="O1502" i="20" a="1"/>
  <c r="O1502" i="20" s="1"/>
  <c r="O1503" i="20" a="1"/>
  <c r="O1503" i="20" s="1"/>
  <c r="O1504" i="20" a="1"/>
  <c r="O1504" i="20" s="1"/>
  <c r="O1505" i="20" a="1"/>
  <c r="O1505" i="20" s="1"/>
  <c r="O1506" i="20" a="1"/>
  <c r="O1506" i="20"/>
  <c r="O1507" i="20" a="1"/>
  <c r="O1507" i="20" s="1"/>
  <c r="O1508" i="20" a="1"/>
  <c r="O1508" i="20" s="1"/>
  <c r="O1509" i="20" a="1"/>
  <c r="O1509" i="20" s="1"/>
  <c r="O1510" i="20" a="1"/>
  <c r="O1510" i="20"/>
  <c r="O1511" i="20" a="1"/>
  <c r="O1511" i="20" s="1"/>
  <c r="O1512" i="20" a="1"/>
  <c r="O1512" i="20"/>
  <c r="O1513" i="20" a="1"/>
  <c r="O1513" i="20" s="1"/>
  <c r="O1514" i="20" a="1"/>
  <c r="O1514" i="20" s="1"/>
  <c r="O1515" i="20" a="1"/>
  <c r="O1515" i="20" s="1"/>
  <c r="O1516" i="20" a="1"/>
  <c r="O1516" i="20" s="1"/>
  <c r="O1517" i="20" a="1"/>
  <c r="O1517" i="20"/>
  <c r="O1518" i="20" a="1"/>
  <c r="O1518" i="20" s="1"/>
  <c r="O1519" i="20" a="1"/>
  <c r="O1519" i="20" s="1"/>
  <c r="O1520" i="20" a="1"/>
  <c r="O1520" i="20"/>
  <c r="O1521" i="20" a="1"/>
  <c r="O1521" i="20"/>
  <c r="O1522" i="20" a="1"/>
  <c r="O1522" i="20"/>
  <c r="O1523" i="20" a="1"/>
  <c r="O1523" i="20" s="1"/>
  <c r="O1524" i="20" a="1"/>
  <c r="O1524" i="20" s="1"/>
  <c r="O1525" i="20" a="1"/>
  <c r="O1525" i="20" s="1"/>
  <c r="O1526" i="20" a="1"/>
  <c r="O1526" i="20" s="1"/>
  <c r="O1527" i="20" a="1"/>
  <c r="O1527" i="20" s="1"/>
  <c r="O1528" i="20" a="1"/>
  <c r="O1528" i="20" s="1"/>
  <c r="O1529" i="20" a="1"/>
  <c r="O1529" i="20"/>
  <c r="O1530" i="20" a="1"/>
  <c r="O1530" i="20" s="1"/>
  <c r="O1531" i="20" a="1"/>
  <c r="O1531" i="20" s="1"/>
  <c r="O1532" i="20" a="1"/>
  <c r="O1532" i="20" s="1"/>
  <c r="O1533" i="20" a="1"/>
  <c r="O1533" i="20" s="1"/>
  <c r="O1534" i="20" a="1"/>
  <c r="O1534" i="20" s="1"/>
  <c r="O1535" i="20" a="1"/>
  <c r="O1535" i="20" s="1"/>
  <c r="O1536" i="20" a="1"/>
  <c r="O1536" i="20" s="1"/>
  <c r="O1537" i="20" a="1"/>
  <c r="O1537" i="20" s="1"/>
  <c r="O1538" i="20" a="1"/>
  <c r="O1538" i="20" s="1"/>
  <c r="O1539" i="20" a="1"/>
  <c r="O1539" i="20" s="1"/>
  <c r="O1540" i="20" a="1"/>
  <c r="O1540" i="20" s="1"/>
  <c r="O1541" i="20" a="1"/>
  <c r="O1541" i="20" s="1"/>
  <c r="O1542" i="20" a="1"/>
  <c r="O1542" i="20" s="1"/>
  <c r="O1543" i="20" a="1"/>
  <c r="O1543" i="20" s="1"/>
  <c r="O1544" i="20" a="1"/>
  <c r="O1544" i="20" s="1"/>
  <c r="O1545" i="20" a="1"/>
  <c r="O1545" i="20" s="1"/>
  <c r="O1546" i="20" a="1"/>
  <c r="O1546" i="20" s="1"/>
  <c r="O1547" i="20" a="1"/>
  <c r="O1547" i="20" s="1"/>
  <c r="O1548" i="20" a="1"/>
  <c r="O1548" i="20" s="1"/>
  <c r="O1549" i="20" a="1"/>
  <c r="O1549" i="20" s="1"/>
  <c r="O1550" i="20" a="1"/>
  <c r="O1550" i="20" s="1"/>
  <c r="O1551" i="20" a="1"/>
  <c r="O1551" i="20" s="1"/>
  <c r="O1552" i="20" a="1"/>
  <c r="O1552" i="20" s="1"/>
  <c r="O1553" i="20" a="1"/>
  <c r="O1553" i="20"/>
  <c r="O1554" i="20" a="1"/>
  <c r="O1554" i="20" s="1"/>
  <c r="O1555" i="20" a="1"/>
  <c r="O1555" i="20" s="1"/>
  <c r="O1556" i="20" a="1"/>
  <c r="O1556" i="20" s="1"/>
  <c r="O1557" i="20" a="1"/>
  <c r="O1557" i="20" s="1"/>
  <c r="O1558" i="20" a="1"/>
  <c r="O1558" i="20" s="1"/>
  <c r="O1559" i="20" a="1"/>
  <c r="O1559" i="20" s="1"/>
  <c r="O1560" i="20" a="1"/>
  <c r="O1560" i="20" s="1"/>
  <c r="O1561" i="20" a="1"/>
  <c r="O1561" i="20" s="1"/>
  <c r="O1562" i="20" a="1"/>
  <c r="O1562" i="20" s="1"/>
  <c r="O1563" i="20" a="1"/>
  <c r="O1563" i="20" s="1"/>
  <c r="O1564" i="20" a="1"/>
  <c r="O1564" i="20" s="1"/>
  <c r="O1565" i="20" a="1"/>
  <c r="O1565" i="20" s="1"/>
  <c r="O1566" i="20" a="1"/>
  <c r="O1566" i="20" s="1"/>
  <c r="O1567" i="20" a="1"/>
  <c r="O1567" i="20" s="1"/>
  <c r="O1568" i="20" a="1"/>
  <c r="O1568" i="20"/>
  <c r="O1569" i="20" a="1"/>
  <c r="O1569" i="20"/>
  <c r="O1570" i="20" a="1"/>
  <c r="O1570" i="20" s="1"/>
  <c r="O1571" i="20" a="1"/>
  <c r="O1571" i="20" s="1"/>
  <c r="O1572" i="20" a="1"/>
  <c r="O1572" i="20" s="1"/>
  <c r="O1573" i="20" a="1"/>
  <c r="O1573" i="20" s="1"/>
  <c r="O1574" i="20" a="1"/>
  <c r="O1574" i="20" s="1"/>
  <c r="O1575" i="20" a="1"/>
  <c r="O1575" i="20" s="1"/>
  <c r="O1576" i="20" a="1"/>
  <c r="O1576" i="20"/>
  <c r="O1577" i="20" a="1"/>
  <c r="O1577" i="20" s="1"/>
  <c r="O1578" i="20" a="1"/>
  <c r="O1578" i="20" s="1"/>
  <c r="O1579" i="20" a="1"/>
  <c r="O1579" i="20" s="1"/>
  <c r="O1580" i="20" a="1"/>
  <c r="O1580" i="20" s="1"/>
  <c r="O1581" i="20" a="1"/>
  <c r="O1581" i="20" s="1"/>
  <c r="O1582" i="20" a="1"/>
  <c r="O1582" i="20" s="1"/>
  <c r="O1583" i="20" a="1"/>
  <c r="O1583" i="20" s="1"/>
  <c r="O1584" i="20" a="1"/>
  <c r="O1584" i="20"/>
  <c r="O1585" i="20" a="1"/>
  <c r="O1585" i="20"/>
  <c r="O1586" i="20" a="1"/>
  <c r="O1586" i="20"/>
  <c r="O1587" i="20" a="1"/>
  <c r="O1587" i="20" s="1"/>
  <c r="O1588" i="20" a="1"/>
  <c r="O1588" i="20" s="1"/>
  <c r="O1589" i="20" a="1"/>
  <c r="O1589" i="20" s="1"/>
  <c r="O1590" i="20" a="1"/>
  <c r="O1590" i="20" s="1"/>
  <c r="O1591" i="20" a="1"/>
  <c r="O1591" i="20" s="1"/>
  <c r="O1592" i="20" a="1"/>
  <c r="O1592" i="20"/>
  <c r="O1593" i="20" a="1"/>
  <c r="O1593" i="20" s="1"/>
  <c r="O1594" i="20" a="1"/>
  <c r="O1594" i="20"/>
  <c r="O1595" i="20" a="1"/>
  <c r="O1595" i="20" s="1"/>
  <c r="O1596" i="20" a="1"/>
  <c r="O1596" i="20" s="1"/>
  <c r="O1597" i="20" a="1"/>
  <c r="O1597" i="20" s="1"/>
  <c r="O1598" i="20" a="1"/>
  <c r="O1598" i="20" s="1"/>
  <c r="O1599" i="20" a="1"/>
  <c r="O1599" i="20" s="1"/>
  <c r="O1600" i="20" a="1"/>
  <c r="O1600" i="20" s="1"/>
  <c r="O1601" i="20" a="1"/>
  <c r="O1601" i="20" s="1"/>
  <c r="O1602" i="20" a="1"/>
  <c r="O1602" i="20" s="1"/>
  <c r="O1603" i="20" a="1"/>
  <c r="O1603" i="20" s="1"/>
  <c r="O1604" i="20" a="1"/>
  <c r="O1604" i="20" s="1"/>
  <c r="O1605" i="20" a="1"/>
  <c r="O1605" i="20" s="1"/>
  <c r="O1606" i="20" a="1"/>
  <c r="O1606" i="20" s="1"/>
  <c r="O1607" i="20" a="1"/>
  <c r="O1607" i="20" s="1"/>
  <c r="O1608" i="20" a="1"/>
  <c r="O1608" i="20"/>
  <c r="O1609" i="20" a="1"/>
  <c r="O1609" i="20"/>
  <c r="O1610" i="20" a="1"/>
  <c r="O1610" i="20" s="1"/>
  <c r="O1611" i="20" a="1"/>
  <c r="O1611" i="20" s="1"/>
  <c r="O1612" i="20" a="1"/>
  <c r="O1612" i="20" s="1"/>
  <c r="O1613" i="20" a="1"/>
  <c r="O1613" i="20" s="1"/>
  <c r="O1614" i="20" a="1"/>
  <c r="O1614" i="20" s="1"/>
  <c r="O1615" i="20" a="1"/>
  <c r="O1615" i="20" s="1"/>
  <c r="O1616" i="20" a="1"/>
  <c r="O1616" i="20"/>
  <c r="O1617" i="20" a="1"/>
  <c r="O1617" i="20" s="1"/>
  <c r="O1618" i="20" a="1"/>
  <c r="O1618" i="20" s="1"/>
  <c r="O1619" i="20" a="1"/>
  <c r="O1619" i="20" s="1"/>
  <c r="O1620" i="20" a="1"/>
  <c r="O1620" i="20" s="1"/>
  <c r="O1621" i="20" a="1"/>
  <c r="O1621" i="20" s="1"/>
  <c r="O1622" i="20" a="1"/>
  <c r="O1622" i="20" s="1"/>
  <c r="O1623" i="20" a="1"/>
  <c r="O1623" i="20" s="1"/>
  <c r="O1624" i="20" a="1"/>
  <c r="O1624" i="20"/>
  <c r="O1625" i="20" a="1"/>
  <c r="O1625" i="20"/>
  <c r="O1626" i="20" a="1"/>
  <c r="O1626" i="20"/>
  <c r="O1627" i="20" a="1"/>
  <c r="O1627" i="20" s="1"/>
  <c r="O1628" i="20" a="1"/>
  <c r="O1628" i="20" s="1"/>
  <c r="O1629" i="20" a="1"/>
  <c r="O1629" i="20" s="1"/>
  <c r="O1630" i="20" a="1"/>
  <c r="O1630" i="20" s="1"/>
  <c r="O1631" i="20" a="1"/>
  <c r="O1631" i="20" s="1"/>
  <c r="O1632" i="20" a="1"/>
  <c r="O1632" i="20" s="1"/>
  <c r="O1633" i="20" a="1"/>
  <c r="O1633" i="20"/>
  <c r="O1634" i="20" a="1"/>
  <c r="O1634" i="20" s="1"/>
  <c r="O1635" i="20" a="1"/>
  <c r="O1635" i="20" s="1"/>
  <c r="O1636" i="20" a="1"/>
  <c r="O1636" i="20" s="1"/>
  <c r="O1637" i="20" a="1"/>
  <c r="O1637" i="20" s="1"/>
  <c r="O1638" i="20" a="1"/>
  <c r="O1638" i="20" s="1"/>
  <c r="O1639" i="20" a="1"/>
  <c r="O1639" i="20" s="1"/>
  <c r="O1640" i="20" a="1"/>
  <c r="O1640" i="20" s="1"/>
  <c r="O1641" i="20" a="1"/>
  <c r="O1641" i="20"/>
  <c r="O1642" i="20" a="1"/>
  <c r="O1642" i="20"/>
  <c r="O1643" i="20" a="1"/>
  <c r="O1643" i="20" s="1"/>
  <c r="O1644" i="20" a="1"/>
  <c r="O1644" i="20" s="1"/>
  <c r="O1645" i="20" a="1"/>
  <c r="O1645" i="20" s="1"/>
  <c r="O1646" i="20" a="1"/>
  <c r="O1646" i="20" s="1"/>
  <c r="O1647" i="20" a="1"/>
  <c r="O1647" i="20" s="1"/>
  <c r="O1648" i="20" a="1"/>
  <c r="O1648" i="20" s="1"/>
  <c r="O1649" i="20" a="1"/>
  <c r="O1649" i="20" s="1"/>
  <c r="O1650" i="20" a="1"/>
  <c r="O1650" i="20"/>
  <c r="O1651" i="20" a="1"/>
  <c r="O1651" i="20" s="1"/>
  <c r="O1652" i="20" a="1"/>
  <c r="O1652" i="20" s="1"/>
  <c r="O1653" i="20" a="1"/>
  <c r="O1653" i="20" s="1"/>
  <c r="O1654" i="20" a="1"/>
  <c r="O1654" i="20" s="1"/>
  <c r="O1655" i="20" a="1"/>
  <c r="O1655" i="20" s="1"/>
  <c r="O1656" i="20" a="1"/>
  <c r="O1656" i="20"/>
  <c r="O1657" i="20" a="1"/>
  <c r="O1657" i="20" s="1"/>
  <c r="O1658" i="20" a="1"/>
  <c r="O1658" i="20"/>
  <c r="O1659" i="20" a="1"/>
  <c r="O1659" i="20" s="1"/>
  <c r="O1660" i="20" a="1"/>
  <c r="O1660" i="20" s="1"/>
  <c r="O1661" i="20" a="1"/>
  <c r="O1661" i="20" s="1"/>
  <c r="O1662" i="20" a="1"/>
  <c r="O1662" i="20" s="1"/>
  <c r="O1663" i="20" a="1"/>
  <c r="O1663" i="20" s="1"/>
  <c r="O1664" i="20" a="1"/>
  <c r="O1664" i="20" s="1"/>
  <c r="O1665" i="20" a="1"/>
  <c r="O1665" i="20" s="1"/>
  <c r="O1666" i="20" a="1"/>
  <c r="O1666" i="20" s="1"/>
  <c r="O1667" i="20" a="1"/>
  <c r="O1667" i="20" s="1"/>
  <c r="O1668" i="20" a="1"/>
  <c r="O1668" i="20" s="1"/>
  <c r="O1669" i="20" a="1"/>
  <c r="O1669" i="20" s="1"/>
  <c r="O1670" i="20" a="1"/>
  <c r="O1670" i="20" s="1"/>
  <c r="O1671" i="20" a="1"/>
  <c r="O1671" i="20" s="1"/>
  <c r="O1672" i="20" a="1"/>
  <c r="O1672" i="20"/>
  <c r="O1673" i="20" a="1"/>
  <c r="O1673" i="20"/>
  <c r="O1674" i="20" a="1"/>
  <c r="O1674" i="20" s="1"/>
  <c r="O1675" i="20" a="1"/>
  <c r="O1675" i="20" s="1"/>
  <c r="O1676" i="20" a="1"/>
  <c r="O1676" i="20" s="1"/>
  <c r="O1677" i="20" a="1"/>
  <c r="O1677" i="20" s="1"/>
  <c r="O1678" i="20" a="1"/>
  <c r="O1678" i="20" s="1"/>
  <c r="O1679" i="20" a="1"/>
  <c r="O1679" i="20" s="1"/>
  <c r="O1680" i="20" a="1"/>
  <c r="O1680" i="20"/>
  <c r="O1681" i="20" a="1"/>
  <c r="O1681" i="20" s="1"/>
  <c r="O1682" i="20" a="1"/>
  <c r="O1682" i="20" s="1"/>
  <c r="O1683" i="20" a="1"/>
  <c r="O1683" i="20" s="1"/>
  <c r="O1684" i="20" a="1"/>
  <c r="O1684" i="20" s="1"/>
  <c r="O1685" i="20" a="1"/>
  <c r="O1685" i="20" s="1"/>
  <c r="O1686" i="20" a="1"/>
  <c r="O1686" i="20" s="1"/>
  <c r="O1687" i="20" a="1"/>
  <c r="O1687" i="20" s="1"/>
  <c r="O1688" i="20" a="1"/>
  <c r="O1688" i="20"/>
  <c r="O1689" i="20" a="1"/>
  <c r="O1689" i="20"/>
  <c r="O1690" i="20" a="1"/>
  <c r="O1690" i="20"/>
  <c r="O1691" i="20" a="1"/>
  <c r="O1691" i="20" s="1"/>
  <c r="O1692" i="20" a="1"/>
  <c r="O1692" i="20" s="1"/>
  <c r="O1693" i="20" a="1"/>
  <c r="O1693" i="20" s="1"/>
  <c r="O1694" i="20" a="1"/>
  <c r="O1694" i="20" s="1"/>
  <c r="O1695" i="20" a="1"/>
  <c r="O1695" i="20" s="1"/>
  <c r="O1696" i="20" a="1"/>
  <c r="O1696" i="20" s="1"/>
  <c r="O1697" i="20" a="1"/>
  <c r="O1697" i="20"/>
  <c r="O1698" i="20" a="1"/>
  <c r="O1698" i="20" s="1"/>
  <c r="O1699" i="20" a="1"/>
  <c r="O1699" i="20" s="1"/>
  <c r="O1700" i="20" a="1"/>
  <c r="O1700" i="20" s="1"/>
  <c r="O1701" i="20" a="1"/>
  <c r="O1701" i="20" s="1"/>
  <c r="O1702" i="20" a="1"/>
  <c r="O1702" i="20" s="1"/>
  <c r="O1703" i="20" a="1"/>
  <c r="O1703" i="20" s="1"/>
  <c r="O1704" i="20" a="1"/>
  <c r="O1704" i="20" s="1"/>
  <c r="O1705" i="20" a="1"/>
  <c r="O1705" i="20"/>
  <c r="O1706" i="20" a="1"/>
  <c r="O1706" i="20"/>
  <c r="O1707" i="20" a="1"/>
  <c r="O1707" i="20" s="1"/>
  <c r="O1708" i="20" a="1"/>
  <c r="O1708" i="20" s="1"/>
  <c r="O1709" i="20" a="1"/>
  <c r="O1709" i="20" s="1"/>
  <c r="O1710" i="20" a="1"/>
  <c r="O1710" i="20" s="1"/>
  <c r="O1711" i="20" a="1"/>
  <c r="O1711" i="20" s="1"/>
  <c r="O1712" i="20" a="1"/>
  <c r="O1712" i="20" s="1"/>
  <c r="O1713" i="20" a="1"/>
  <c r="O1713" i="20" s="1"/>
  <c r="O1714" i="20" a="1"/>
  <c r="O1714" i="20"/>
  <c r="O1715" i="20" a="1"/>
  <c r="O1715" i="20" s="1"/>
  <c r="O1716" i="20" a="1"/>
  <c r="O1716" i="20" s="1"/>
  <c r="O1717" i="20" a="1"/>
  <c r="O1717" i="20" s="1"/>
  <c r="O1718" i="20" a="1"/>
  <c r="O1718" i="20" s="1"/>
  <c r="O1719" i="20" a="1"/>
  <c r="O1719" i="20" s="1"/>
  <c r="O1720" i="20" a="1"/>
  <c r="O1720" i="20"/>
  <c r="O1721" i="20" a="1"/>
  <c r="O1721" i="20" s="1"/>
  <c r="O1722" i="20" a="1"/>
  <c r="O1722" i="20"/>
  <c r="O1723" i="20" a="1"/>
  <c r="O1723" i="20" s="1"/>
  <c r="O1724" i="20" a="1"/>
  <c r="O1724" i="20" s="1"/>
  <c r="O1725" i="20" a="1"/>
  <c r="O1725" i="20" s="1"/>
  <c r="O1726" i="20" a="1"/>
  <c r="O1726" i="20" s="1"/>
  <c r="O1727" i="20" a="1"/>
  <c r="O1727" i="20" s="1"/>
  <c r="O1728" i="20" a="1"/>
  <c r="O1728" i="20" s="1"/>
  <c r="O1729" i="20" a="1"/>
  <c r="O1729" i="20" s="1"/>
  <c r="O1730" i="20" a="1"/>
  <c r="O1730" i="20" s="1"/>
  <c r="O1731" i="20" a="1"/>
  <c r="O1731" i="20" s="1"/>
  <c r="O1732" i="20" a="1"/>
  <c r="O1732" i="20" s="1"/>
  <c r="O1733" i="20" a="1"/>
  <c r="O1733" i="20" s="1"/>
  <c r="O1734" i="20" a="1"/>
  <c r="O1734" i="20" s="1"/>
  <c r="O1735" i="20" a="1"/>
  <c r="O1735" i="20" s="1"/>
  <c r="O1736" i="20" a="1"/>
  <c r="O1736" i="20"/>
  <c r="O1737" i="20" a="1"/>
  <c r="O1737" i="20"/>
  <c r="O1738" i="20" a="1"/>
  <c r="O1738" i="20" s="1"/>
  <c r="O1739" i="20" a="1"/>
  <c r="O1739" i="20" s="1"/>
  <c r="O1740" i="20" a="1"/>
  <c r="O1740" i="20" s="1"/>
  <c r="O1741" i="20" a="1"/>
  <c r="O1741" i="20" s="1"/>
  <c r="O1742" i="20" a="1"/>
  <c r="O1742" i="20" s="1"/>
  <c r="O1743" i="20" a="1"/>
  <c r="O1743" i="20" s="1"/>
  <c r="O1744" i="20" a="1"/>
  <c r="O1744" i="20"/>
  <c r="O1745" i="20" a="1"/>
  <c r="O1745" i="20" s="1"/>
  <c r="O1746" i="20" a="1"/>
  <c r="O1746" i="20" s="1"/>
  <c r="O1747" i="20" a="1"/>
  <c r="O1747" i="20" s="1"/>
  <c r="O1748" i="20" a="1"/>
  <c r="O1748" i="20" s="1"/>
  <c r="O1749" i="20" a="1"/>
  <c r="O1749" i="20" s="1"/>
  <c r="O1750" i="20" a="1"/>
  <c r="O1750" i="20" s="1"/>
  <c r="O1751" i="20" a="1"/>
  <c r="O1751" i="20" s="1"/>
  <c r="O1752" i="20" a="1"/>
  <c r="O1752" i="20"/>
  <c r="O1753" i="20" a="1"/>
  <c r="O1753" i="20"/>
  <c r="O1754" i="20" a="1"/>
  <c r="O1754" i="20"/>
  <c r="O1755" i="20" a="1"/>
  <c r="O1755" i="20" s="1"/>
  <c r="O1756" i="20" a="1"/>
  <c r="O1756" i="20" s="1"/>
  <c r="O1757" i="20" a="1"/>
  <c r="O1757" i="20" s="1"/>
  <c r="O1758" i="20" a="1"/>
  <c r="O1758" i="20" s="1"/>
  <c r="O1759" i="20" a="1"/>
  <c r="O1759" i="20" s="1"/>
  <c r="O1760" i="20" a="1"/>
  <c r="O1760" i="20" s="1"/>
  <c r="O1761" i="20" a="1"/>
  <c r="O1761" i="20"/>
  <c r="O1762" i="20" a="1"/>
  <c r="O1762" i="20" s="1"/>
  <c r="O1763" i="20" a="1"/>
  <c r="O1763" i="20" s="1"/>
  <c r="O1764" i="20" a="1"/>
  <c r="O1764" i="20" s="1"/>
  <c r="O1765" i="20" a="1"/>
  <c r="O1765" i="20" s="1"/>
  <c r="O1766" i="20" a="1"/>
  <c r="O1766" i="20" s="1"/>
  <c r="O1767" i="20" a="1"/>
  <c r="O1767" i="20" s="1"/>
  <c r="O1768" i="20" a="1"/>
  <c r="O1768" i="20" s="1"/>
  <c r="O1769" i="20" a="1"/>
  <c r="O1769" i="20"/>
  <c r="O1770" i="20" a="1"/>
  <c r="O1770" i="20"/>
  <c r="O1771" i="20" a="1"/>
  <c r="O1771" i="20" s="1"/>
  <c r="O1772" i="20" a="1"/>
  <c r="O1772" i="20" s="1"/>
  <c r="O1773" i="20" a="1"/>
  <c r="O1773" i="20" s="1"/>
  <c r="O1774" i="20" a="1"/>
  <c r="O1774" i="20" s="1"/>
  <c r="O1775" i="20" a="1"/>
  <c r="O1775" i="20" s="1"/>
  <c r="O1776" i="20" a="1"/>
  <c r="O1776" i="20" s="1"/>
  <c r="O1777" i="20" a="1"/>
  <c r="O1777" i="20" s="1"/>
  <c r="O1778" i="20" a="1"/>
  <c r="O1778" i="20"/>
  <c r="O1779" i="20" a="1"/>
  <c r="O1779" i="20" s="1"/>
  <c r="O1780" i="20" a="1"/>
  <c r="O1780" i="20" s="1"/>
  <c r="O1781" i="20" a="1"/>
  <c r="O1781" i="20" s="1"/>
  <c r="O1782" i="20" a="1"/>
  <c r="O1782" i="20" s="1"/>
  <c r="O1783" i="20" a="1"/>
  <c r="O1783" i="20" s="1"/>
  <c r="O1784" i="20" a="1"/>
  <c r="O1784" i="20"/>
  <c r="O1785" i="20" a="1"/>
  <c r="O1785" i="20" s="1"/>
  <c r="O1786" i="20" a="1"/>
  <c r="O1786" i="20"/>
  <c r="O1787" i="20" a="1"/>
  <c r="O1787" i="20" s="1"/>
  <c r="O1788" i="20" a="1"/>
  <c r="O1788" i="20" s="1"/>
  <c r="O1789" i="20" a="1"/>
  <c r="O1789" i="20" s="1"/>
  <c r="O1790" i="20" a="1"/>
  <c r="O1790" i="20" s="1"/>
  <c r="O1791" i="20" a="1"/>
  <c r="O1791" i="20" s="1"/>
  <c r="O1792" i="20" a="1"/>
  <c r="O1792" i="20" s="1"/>
  <c r="O1793" i="20" a="1"/>
  <c r="O1793" i="20" s="1"/>
  <c r="O1794" i="20" a="1"/>
  <c r="O1794" i="20" s="1"/>
  <c r="O1795" i="20" a="1"/>
  <c r="O1795" i="20" s="1"/>
  <c r="O1796" i="20" a="1"/>
  <c r="O1796" i="20" s="1"/>
  <c r="O1797" i="20" a="1"/>
  <c r="O1797" i="20" s="1"/>
  <c r="O1798" i="20" a="1"/>
  <c r="O1798" i="20" s="1"/>
  <c r="O1799" i="20" a="1"/>
  <c r="O1799" i="20" s="1"/>
  <c r="O1800" i="20" a="1"/>
  <c r="O1800" i="20"/>
  <c r="O1801" i="20" a="1"/>
  <c r="O1801" i="20"/>
  <c r="O1802" i="20" a="1"/>
  <c r="O1802" i="20" s="1"/>
  <c r="O1803" i="20" a="1"/>
  <c r="O1803" i="20" s="1"/>
  <c r="O1804" i="20" a="1"/>
  <c r="O1804" i="20" s="1"/>
  <c r="O1805" i="20" a="1"/>
  <c r="O1805" i="20" s="1"/>
  <c r="O1806" i="20" a="1"/>
  <c r="O1806" i="20" s="1"/>
  <c r="O1807" i="20" a="1"/>
  <c r="O1807" i="20" s="1"/>
  <c r="O1808" i="20" a="1"/>
  <c r="O1808" i="20" s="1"/>
  <c r="O1809" i="20" a="1"/>
  <c r="O1809" i="20" s="1"/>
  <c r="O1810" i="20" a="1"/>
  <c r="O1810" i="20" s="1"/>
  <c r="O1811" i="20" a="1"/>
  <c r="O1811" i="20" s="1"/>
  <c r="O1812" i="20" a="1"/>
  <c r="O1812" i="20" s="1"/>
  <c r="O1813" i="20" a="1"/>
  <c r="O1813" i="20" s="1"/>
  <c r="O1814" i="20" a="1"/>
  <c r="O1814" i="20" s="1"/>
  <c r="O1815" i="20" a="1"/>
  <c r="O1815" i="20" s="1"/>
  <c r="O1816" i="20" a="1"/>
  <c r="O1816" i="20"/>
  <c r="O1817" i="20" a="1"/>
  <c r="O1817" i="20"/>
  <c r="O1818" i="20" a="1"/>
  <c r="O1818" i="20"/>
  <c r="O1819" i="20" a="1"/>
  <c r="O1819" i="20" s="1"/>
  <c r="O1820" i="20" a="1"/>
  <c r="O1820" i="20" s="1"/>
  <c r="O1821" i="20" a="1"/>
  <c r="O1821" i="20" s="1"/>
  <c r="O1822" i="20" a="1"/>
  <c r="O1822" i="20" s="1"/>
  <c r="O1823" i="20" a="1"/>
  <c r="O1823" i="20" s="1"/>
  <c r="O1824" i="20" a="1"/>
  <c r="O1824" i="20" s="1"/>
  <c r="O1825" i="20" a="1"/>
  <c r="O1825" i="20" s="1"/>
  <c r="O1826" i="20" a="1"/>
  <c r="O1826" i="20" s="1"/>
  <c r="O1827" i="20" a="1"/>
  <c r="O1827" i="20" s="1"/>
  <c r="O1828" i="20" a="1"/>
  <c r="O1828" i="20" s="1"/>
  <c r="O1829" i="20" a="1"/>
  <c r="O1829" i="20" s="1"/>
  <c r="O1830" i="20" a="1"/>
  <c r="O1830" i="20" s="1"/>
  <c r="O1831" i="20" a="1"/>
  <c r="O1831" i="20" s="1"/>
  <c r="O1832" i="20" a="1"/>
  <c r="O1832" i="20" s="1"/>
  <c r="O1833" i="20" a="1"/>
  <c r="O1833" i="20"/>
  <c r="O1834" i="20" a="1"/>
  <c r="O1834" i="20"/>
  <c r="O1835" i="20" a="1"/>
  <c r="O1835" i="20" s="1"/>
  <c r="O1836" i="20" a="1"/>
  <c r="O1836" i="20" s="1"/>
  <c r="O1837" i="20" a="1"/>
  <c r="O1837" i="20" s="1"/>
  <c r="O1838" i="20" a="1"/>
  <c r="O1838" i="20" s="1"/>
  <c r="O1839" i="20" a="1"/>
  <c r="O1839" i="20" s="1"/>
  <c r="O1840" i="20" a="1"/>
  <c r="O1840" i="20" s="1"/>
  <c r="O1841" i="20" a="1"/>
  <c r="O1841" i="20" s="1"/>
  <c r="O1842" i="20" a="1"/>
  <c r="O1842" i="20" s="1"/>
  <c r="O1843" i="20" a="1"/>
  <c r="O1843" i="20" s="1"/>
  <c r="O1844" i="20" a="1"/>
  <c r="O1844" i="20" s="1"/>
  <c r="O1845" i="20" a="1"/>
  <c r="O1845" i="20" s="1"/>
  <c r="O1846" i="20" a="1"/>
  <c r="O1846" i="20" s="1"/>
  <c r="O1847" i="20" a="1"/>
  <c r="O1847" i="20" s="1"/>
  <c r="O1848" i="20" a="1"/>
  <c r="O1848" i="20"/>
  <c r="O1849" i="20" a="1"/>
  <c r="O1849" i="20" s="1"/>
  <c r="O1850" i="20" a="1"/>
  <c r="O1850" i="20"/>
  <c r="O1851" i="20" a="1"/>
  <c r="O1851" i="20" s="1"/>
  <c r="O1852" i="20" a="1"/>
  <c r="O1852" i="20" s="1"/>
  <c r="O1853" i="20" a="1"/>
  <c r="O1853" i="20" s="1"/>
  <c r="O1854" i="20" a="1"/>
  <c r="O1854" i="20" s="1"/>
  <c r="O1855" i="20" a="1"/>
  <c r="O1855" i="20" s="1"/>
  <c r="O1856" i="20" a="1"/>
  <c r="O1856" i="20" s="1"/>
  <c r="O1857" i="20" a="1"/>
  <c r="O1857" i="20" s="1"/>
  <c r="O1858" i="20" a="1"/>
  <c r="O1858" i="20" s="1"/>
  <c r="O1859" i="20" a="1"/>
  <c r="O1859" i="20" s="1"/>
  <c r="O1860" i="20" a="1"/>
  <c r="O1860" i="20" s="1"/>
  <c r="O1861" i="20" a="1"/>
  <c r="O1861" i="20" s="1"/>
  <c r="O1862" i="20" a="1"/>
  <c r="O1862" i="20" s="1"/>
  <c r="O1863" i="20" a="1"/>
  <c r="O1863" i="20" s="1"/>
  <c r="O1864" i="20" a="1"/>
  <c r="O1864" i="20"/>
  <c r="O1865" i="20" a="1"/>
  <c r="O1865" i="20"/>
  <c r="O1866" i="20" a="1"/>
  <c r="O1866" i="20" s="1"/>
  <c r="O1867" i="20" a="1"/>
  <c r="O1867" i="20" s="1"/>
  <c r="O1868" i="20" a="1"/>
  <c r="O1868" i="20" s="1"/>
  <c r="O1869" i="20" a="1"/>
  <c r="O1869" i="20" s="1"/>
  <c r="O1870" i="20" a="1"/>
  <c r="O1870" i="20" s="1"/>
  <c r="O1871" i="20" a="1"/>
  <c r="O1871" i="20" s="1"/>
  <c r="O1872" i="20" a="1"/>
  <c r="O1872" i="20" s="1"/>
  <c r="O1873" i="20" a="1"/>
  <c r="O1873" i="20" s="1"/>
  <c r="O1874" i="20" a="1"/>
  <c r="O1874" i="20" s="1"/>
  <c r="O1875" i="20" a="1"/>
  <c r="O1875" i="20" s="1"/>
  <c r="O1876" i="20" a="1"/>
  <c r="O1876" i="20" s="1"/>
  <c r="O1877" i="20" a="1"/>
  <c r="O1877" i="20" s="1"/>
  <c r="O1878" i="20" a="1"/>
  <c r="O1878" i="20" s="1"/>
  <c r="O1879" i="20" a="1"/>
  <c r="O1879" i="20" s="1"/>
  <c r="O1880" i="20" a="1"/>
  <c r="O1880" i="20"/>
  <c r="O1881" i="20" a="1"/>
  <c r="O1881" i="20"/>
  <c r="O1882" i="20" a="1"/>
  <c r="O1882" i="20"/>
  <c r="O1883" i="20" a="1"/>
  <c r="O1883" i="20" s="1"/>
  <c r="O1884" i="20" a="1"/>
  <c r="O1884" i="20" s="1"/>
  <c r="O1885" i="20" a="1"/>
  <c r="O1885" i="20" s="1"/>
  <c r="O1886" i="20" a="1"/>
  <c r="O1886" i="20" s="1"/>
  <c r="O1887" i="20" a="1"/>
  <c r="O1887" i="20" s="1"/>
  <c r="O1888" i="20" a="1"/>
  <c r="O1888" i="20" s="1"/>
  <c r="O1889" i="20" a="1"/>
  <c r="O1889" i="20" s="1"/>
  <c r="O1890" i="20" a="1"/>
  <c r="O1890" i="20" s="1"/>
  <c r="O1891" i="20" a="1"/>
  <c r="O1891" i="20" s="1"/>
  <c r="O1892" i="20" a="1"/>
  <c r="O1892" i="20" s="1"/>
  <c r="O1893" i="20" a="1"/>
  <c r="O1893" i="20" s="1"/>
  <c r="O1894" i="20" a="1"/>
  <c r="O1894" i="20" s="1"/>
  <c r="O1895" i="20" a="1"/>
  <c r="O1895" i="20" s="1"/>
  <c r="O1896" i="20" a="1"/>
  <c r="O1896" i="20" s="1"/>
  <c r="O1897" i="20" a="1"/>
  <c r="O1897" i="20"/>
  <c r="O1898" i="20" a="1"/>
  <c r="O1898" i="20"/>
  <c r="O1899" i="20" a="1"/>
  <c r="O1899" i="20" s="1"/>
  <c r="O1900" i="20" a="1"/>
  <c r="O1900" i="20" s="1"/>
  <c r="O1901" i="20" a="1"/>
  <c r="O1901" i="20" s="1"/>
  <c r="O1902" i="20" a="1"/>
  <c r="O1902" i="20" s="1"/>
  <c r="O1903" i="20" a="1"/>
  <c r="O1903" i="20" s="1"/>
  <c r="O1904" i="20" a="1"/>
  <c r="O1904" i="20" s="1"/>
  <c r="O1905" i="20" a="1"/>
  <c r="O1905" i="20" s="1"/>
  <c r="O1906" i="20" a="1"/>
  <c r="O1906" i="20" s="1"/>
  <c r="O1907" i="20" a="1"/>
  <c r="O1907" i="20" s="1"/>
  <c r="O1908" i="20" a="1"/>
  <c r="O1908" i="20" s="1"/>
  <c r="O1909" i="20" a="1"/>
  <c r="O1909" i="20" s="1"/>
  <c r="O1910" i="20" a="1"/>
  <c r="O1910" i="20" s="1"/>
  <c r="O1911" i="20" a="1"/>
  <c r="O1911" i="20" s="1"/>
  <c r="O1912" i="20" a="1"/>
  <c r="O1912" i="20" s="1"/>
  <c r="O1913" i="20" a="1"/>
  <c r="O1913" i="20" s="1"/>
  <c r="O1914" i="20" a="1"/>
  <c r="O1914" i="20" s="1"/>
  <c r="O1915" i="20" a="1"/>
  <c r="O1915" i="20" s="1"/>
  <c r="O1916" i="20" a="1"/>
  <c r="O1916" i="20" s="1"/>
  <c r="O1917" i="20" a="1"/>
  <c r="O1917" i="20" s="1"/>
  <c r="O1918" i="20" a="1"/>
  <c r="O1918" i="20" s="1"/>
  <c r="O1919" i="20" a="1"/>
  <c r="O1919" i="20" s="1"/>
  <c r="O1920" i="20" a="1"/>
  <c r="O1920" i="20" s="1"/>
  <c r="O1921" i="20" a="1"/>
  <c r="O1921" i="20" s="1"/>
  <c r="O1922" i="20" a="1"/>
  <c r="O1922" i="20" s="1"/>
  <c r="O1923" i="20" a="1"/>
  <c r="O1923" i="20" s="1"/>
  <c r="O1924" i="20" a="1"/>
  <c r="O1924" i="20" s="1"/>
  <c r="O1925" i="20" a="1"/>
  <c r="O1925" i="20" s="1"/>
  <c r="O1926" i="20" a="1"/>
  <c r="O1926" i="20" s="1"/>
  <c r="O1927" i="20" a="1"/>
  <c r="O1927" i="20" s="1"/>
  <c r="O1928" i="20" a="1"/>
  <c r="O1928" i="20"/>
  <c r="O1929" i="20" a="1"/>
  <c r="O1929" i="20"/>
  <c r="O1930" i="20" a="1"/>
  <c r="O1930" i="20"/>
  <c r="O1931" i="20" a="1"/>
  <c r="O1931" i="20" s="1"/>
  <c r="O1932" i="20" a="1"/>
  <c r="O1932" i="20" s="1"/>
  <c r="O1933" i="20" a="1"/>
  <c r="O1933" i="20" s="1"/>
  <c r="O1934" i="20" a="1"/>
  <c r="O1934" i="20" s="1"/>
  <c r="O1935" i="20" a="1"/>
  <c r="O1935" i="20" s="1"/>
  <c r="O1936" i="20" a="1"/>
  <c r="O1936" i="20" s="1"/>
  <c r="O1937" i="20" a="1"/>
  <c r="O1937" i="20" s="1"/>
  <c r="O1938" i="20" a="1"/>
  <c r="O1938" i="20" s="1"/>
  <c r="O1939" i="20" a="1"/>
  <c r="O1939" i="20" s="1"/>
  <c r="O1940" i="20" a="1"/>
  <c r="O1940" i="20" s="1"/>
  <c r="O1941" i="20" a="1"/>
  <c r="O1941" i="20" s="1"/>
  <c r="O1942" i="20" a="1"/>
  <c r="O1942" i="20" s="1"/>
  <c r="O1943" i="20" a="1"/>
  <c r="O1943" i="20" s="1"/>
  <c r="O1944" i="20" a="1"/>
  <c r="O1944" i="20" s="1"/>
  <c r="O1945" i="20" a="1"/>
  <c r="O1945" i="20" s="1"/>
  <c r="O1946" i="20" a="1"/>
  <c r="O1946" i="20" s="1"/>
  <c r="O1947" i="20" a="1"/>
  <c r="O1947" i="20" s="1"/>
  <c r="O1948" i="20" a="1"/>
  <c r="O1948" i="20" s="1"/>
  <c r="O1949" i="20" a="1"/>
  <c r="O1949" i="20" s="1"/>
  <c r="O1950" i="20" a="1"/>
  <c r="O1950" i="20" s="1"/>
  <c r="O1951" i="20" a="1"/>
  <c r="O1951" i="20" s="1"/>
  <c r="O1952" i="20" a="1"/>
  <c r="O1952" i="20"/>
  <c r="O1953" i="20" a="1"/>
  <c r="O1953" i="20" s="1"/>
  <c r="O1954" i="20" a="1"/>
  <c r="O1954" i="20" s="1"/>
  <c r="O1955" i="20" a="1"/>
  <c r="O1955" i="20" s="1"/>
  <c r="O1956" i="20" a="1"/>
  <c r="O1956" i="20" s="1"/>
  <c r="O1957" i="20" a="1"/>
  <c r="O1957" i="20" s="1"/>
  <c r="O1958" i="20" a="1"/>
  <c r="O1958" i="20" s="1"/>
  <c r="O1959" i="20" a="1"/>
  <c r="O1959" i="20" s="1"/>
  <c r="O1960" i="20" a="1"/>
  <c r="O1960" i="20"/>
  <c r="O1961" i="20" a="1"/>
  <c r="O1961" i="20"/>
  <c r="O1962" i="20" a="1"/>
  <c r="O1962" i="20" s="1"/>
  <c r="O1963" i="20" a="1"/>
  <c r="O1963" i="20" s="1"/>
  <c r="O1964" i="20" a="1"/>
  <c r="O1964" i="20" s="1"/>
  <c r="O1965" i="20" a="1"/>
  <c r="O1965" i="20" s="1"/>
  <c r="O1966" i="20" a="1"/>
  <c r="O1966" i="20" s="1"/>
  <c r="O1967" i="20" a="1"/>
  <c r="O1967" i="20" s="1"/>
  <c r="O1968" i="20" a="1"/>
  <c r="O1968" i="20"/>
  <c r="O1969" i="20" a="1"/>
  <c r="O1969" i="20" s="1"/>
  <c r="O1970" i="20" a="1"/>
  <c r="O1970" i="20"/>
  <c r="O1971" i="20" a="1"/>
  <c r="O1971" i="20" s="1"/>
  <c r="O1972" i="20" a="1"/>
  <c r="O1972" i="20" s="1"/>
  <c r="O1973" i="20" a="1"/>
  <c r="O1973" i="20" s="1"/>
  <c r="O1974" i="20" a="1"/>
  <c r="O1974" i="20" s="1"/>
  <c r="O1975" i="20" a="1"/>
  <c r="O1975" i="20" s="1"/>
  <c r="O1976" i="20" a="1"/>
  <c r="O1976" i="20" s="1"/>
  <c r="O1977" i="20" a="1"/>
  <c r="O1977" i="20"/>
  <c r="O1978" i="20" a="1"/>
  <c r="O1978" i="20"/>
  <c r="O1979" i="20" a="1"/>
  <c r="O1979" i="20" s="1"/>
  <c r="O1980" i="20" a="1"/>
  <c r="O1980" i="20" s="1"/>
  <c r="O1981" i="20" a="1"/>
  <c r="O1981" i="20" s="1"/>
  <c r="O1982" i="20" a="1"/>
  <c r="O1982" i="20" s="1"/>
  <c r="O1983" i="20" a="1"/>
  <c r="O1983" i="20" s="1"/>
  <c r="O1984" i="20" a="1"/>
  <c r="O1984" i="20" s="1"/>
  <c r="O1985" i="20" a="1"/>
  <c r="O1985" i="20" s="1"/>
  <c r="O1986" i="20" a="1"/>
  <c r="O1986" i="20"/>
  <c r="O1987" i="20" a="1"/>
  <c r="O1987" i="20" s="1"/>
  <c r="O1988" i="20" a="1"/>
  <c r="O1988" i="20" s="1"/>
  <c r="O1989" i="20" a="1"/>
  <c r="O1989" i="20" s="1"/>
  <c r="O1990" i="20" a="1"/>
  <c r="O1990" i="20" s="1"/>
  <c r="O1991" i="20" a="1"/>
  <c r="O1991" i="20" s="1"/>
  <c r="O1992" i="20" a="1"/>
  <c r="O1992" i="20" s="1"/>
  <c r="O1993" i="20" a="1"/>
  <c r="O1993" i="20" s="1"/>
  <c r="O1994" i="20" a="1"/>
  <c r="O1994" i="20" s="1"/>
  <c r="O1995" i="20" a="1"/>
  <c r="O1995" i="20" s="1"/>
  <c r="O1996" i="20" a="1"/>
  <c r="O1996" i="20" s="1"/>
  <c r="O1997" i="20" a="1"/>
  <c r="O1997" i="20" s="1"/>
  <c r="O1998" i="20" a="1"/>
  <c r="O1998" i="20" s="1"/>
  <c r="O1999" i="20" a="1"/>
  <c r="O1999" i="20" s="1"/>
  <c r="O2000" i="20" a="1"/>
  <c r="O2000" i="20" s="1"/>
  <c r="O2001" i="20" a="1"/>
  <c r="O2001" i="20"/>
  <c r="O2002" i="20" a="1"/>
  <c r="O2002" i="20" s="1"/>
  <c r="O2003" i="20" a="1"/>
  <c r="O2003" i="20" s="1"/>
  <c r="O2004" i="20" a="1"/>
  <c r="O2004" i="20" s="1"/>
  <c r="O2005" i="20" a="1"/>
  <c r="O2005" i="20" s="1"/>
  <c r="O2006" i="20" a="1"/>
  <c r="O2006" i="20" s="1"/>
  <c r="O2007" i="20" a="1"/>
  <c r="O2007" i="20" s="1"/>
  <c r="O2008" i="20" a="1"/>
  <c r="O2008" i="20" s="1"/>
  <c r="O2009" i="20" a="1"/>
  <c r="O2009" i="20" s="1"/>
  <c r="O2010" i="20" a="1"/>
  <c r="O2010" i="20" s="1"/>
  <c r="O2011" i="20" a="1"/>
  <c r="O2011" i="20" s="1"/>
  <c r="O2012" i="20" a="1"/>
  <c r="O2012" i="20" s="1"/>
  <c r="O2013" i="20" a="1"/>
  <c r="O2013" i="20" s="1"/>
  <c r="O2014" i="20" a="1"/>
  <c r="O2014" i="20" s="1"/>
  <c r="O2015" i="20" a="1"/>
  <c r="O2015" i="20" s="1"/>
  <c r="O2016" i="20" a="1"/>
  <c r="O2016" i="20"/>
  <c r="O2017" i="20" a="1"/>
  <c r="O2017" i="20" s="1"/>
  <c r="O2018" i="20" a="1"/>
  <c r="O2018" i="20" s="1"/>
  <c r="O2019" i="20" a="1"/>
  <c r="O2019" i="20" s="1"/>
  <c r="O2020" i="20" a="1"/>
  <c r="O2020" i="20" s="1"/>
  <c r="O2021" i="20" a="1"/>
  <c r="O2021" i="20" s="1"/>
  <c r="O2022" i="20" a="1"/>
  <c r="O2022" i="20" s="1"/>
  <c r="O2023" i="20" a="1"/>
  <c r="O2023" i="20" s="1"/>
  <c r="O2024" i="20" a="1"/>
  <c r="O2024" i="20"/>
  <c r="O2025" i="20" a="1"/>
  <c r="O2025" i="20" s="1"/>
  <c r="O2026" i="20" a="1"/>
  <c r="O2026" i="20" s="1"/>
  <c r="O2027" i="20" a="1"/>
  <c r="O2027" i="20" s="1"/>
  <c r="O2028" i="20" a="1"/>
  <c r="O2028" i="20" s="1"/>
  <c r="O2029" i="20" a="1"/>
  <c r="O2029" i="20" s="1"/>
  <c r="O2030" i="20" a="1"/>
  <c r="O2030" i="20" s="1"/>
  <c r="O2031" i="20" a="1"/>
  <c r="O2031" i="20" s="1"/>
  <c r="O2032" i="20" a="1"/>
  <c r="O2032" i="20" s="1"/>
  <c r="O2033" i="20" a="1"/>
  <c r="O2033" i="20"/>
  <c r="O2034" i="20" a="1"/>
  <c r="O2034" i="20"/>
  <c r="O2035" i="20" a="1"/>
  <c r="O2035" i="20" s="1"/>
  <c r="O2036" i="20" a="1"/>
  <c r="O2036" i="20" s="1"/>
  <c r="O2037" i="20" a="1"/>
  <c r="O2037" i="20" s="1"/>
  <c r="O2038" i="20" a="1"/>
  <c r="O2038" i="20" s="1"/>
  <c r="O2039" i="20" a="1"/>
  <c r="O2039" i="20" s="1"/>
  <c r="O2040" i="20" a="1"/>
  <c r="O2040" i="20" s="1"/>
  <c r="O2041" i="20" a="1"/>
  <c r="O2041" i="20" s="1"/>
  <c r="O2042" i="20" a="1"/>
  <c r="O2042" i="20" s="1"/>
  <c r="O2043" i="20" a="1"/>
  <c r="O2043" i="20" s="1"/>
  <c r="O2044" i="20" a="1"/>
  <c r="O2044" i="20" s="1"/>
  <c r="O2045" i="20" a="1"/>
  <c r="O2045" i="20" s="1"/>
  <c r="O2046" i="20" a="1"/>
  <c r="O2046" i="20" s="1"/>
  <c r="O2047" i="20" a="1"/>
  <c r="O2047" i="20" s="1"/>
  <c r="O2048" i="20" a="1"/>
  <c r="O2048" i="20"/>
  <c r="O2049" i="20" a="1"/>
  <c r="O2049" i="20" s="1"/>
  <c r="O2050" i="20" a="1"/>
  <c r="O2050" i="20"/>
  <c r="O2051" i="20" a="1"/>
  <c r="O2051" i="20" s="1"/>
  <c r="O2052" i="20" a="1"/>
  <c r="O2052" i="20" s="1"/>
  <c r="O2053" i="20" a="1"/>
  <c r="O2053" i="20" s="1"/>
  <c r="O2054" i="20" a="1"/>
  <c r="O2054" i="20" s="1"/>
  <c r="O2055" i="20" a="1"/>
  <c r="O2055" i="20" s="1"/>
  <c r="O2056" i="20" a="1"/>
  <c r="O2056" i="20" s="1"/>
  <c r="O2057" i="20" a="1"/>
  <c r="O2057" i="20" s="1"/>
  <c r="O2058" i="20" a="1"/>
  <c r="O2058" i="20" s="1"/>
  <c r="O2059" i="20" a="1"/>
  <c r="O2059" i="20" s="1"/>
  <c r="O2060" i="20" a="1"/>
  <c r="O2060" i="20" s="1"/>
  <c r="O2061" i="20" a="1"/>
  <c r="O2061" i="20" s="1"/>
  <c r="O2062" i="20" a="1"/>
  <c r="O2062" i="20" s="1"/>
  <c r="O2063" i="20" a="1"/>
  <c r="O2063" i="20" s="1"/>
  <c r="O2064" i="20" a="1"/>
  <c r="O2064" i="20"/>
  <c r="O2065" i="20" a="1"/>
  <c r="O2065" i="20"/>
  <c r="O2066" i="20" a="1"/>
  <c r="O2066" i="20" s="1"/>
  <c r="O2067" i="20" a="1"/>
  <c r="O2067" i="20" s="1"/>
  <c r="O2068" i="20" a="1"/>
  <c r="O2068" i="20" s="1"/>
  <c r="O2069" i="20" a="1"/>
  <c r="O2069" i="20" s="1"/>
  <c r="O2070" i="20" a="1"/>
  <c r="O2070" i="20" s="1"/>
  <c r="O2071" i="20" a="1"/>
  <c r="O2071" i="20" s="1"/>
  <c r="O2072" i="20" a="1"/>
  <c r="O2072" i="20" s="1"/>
  <c r="O2073" i="20" a="1"/>
  <c r="O2073" i="20" s="1"/>
  <c r="O2074" i="20" a="1"/>
  <c r="O2074" i="20" s="1"/>
  <c r="O2075" i="20" a="1"/>
  <c r="O2075" i="20" s="1"/>
  <c r="O2076" i="20" a="1"/>
  <c r="O2076" i="20" s="1"/>
  <c r="O2077" i="20" a="1"/>
  <c r="O2077" i="20" s="1"/>
  <c r="O2078" i="20" a="1"/>
  <c r="O2078" i="20" s="1"/>
  <c r="O2079" i="20" a="1"/>
  <c r="O2079" i="20" s="1"/>
  <c r="O2080" i="20" a="1"/>
  <c r="O2080" i="20"/>
  <c r="O2081" i="20" a="1"/>
  <c r="O2081" i="20"/>
  <c r="O2082" i="20" a="1"/>
  <c r="O2082" i="20"/>
  <c r="O2083" i="20" a="1"/>
  <c r="O2083" i="20" s="1"/>
  <c r="O2084" i="20" a="1"/>
  <c r="O2084" i="20" s="1"/>
  <c r="O2085" i="20" a="1"/>
  <c r="O2085" i="20" s="1"/>
  <c r="O2086" i="20" a="1"/>
  <c r="O2086" i="20" s="1"/>
  <c r="O2087" i="20" a="1"/>
  <c r="O2087" i="20" s="1"/>
  <c r="O2088" i="20" a="1"/>
  <c r="O2088" i="20" s="1"/>
  <c r="O2089" i="20" a="1"/>
  <c r="O2089" i="20"/>
  <c r="O2090" i="20" a="1"/>
  <c r="O2090" i="20" s="1"/>
  <c r="O2091" i="20" a="1"/>
  <c r="O2091" i="20" s="1"/>
  <c r="O2092" i="20" a="1"/>
  <c r="O2092" i="20" s="1"/>
  <c r="O2093" i="20" a="1"/>
  <c r="O2093" i="20" s="1"/>
  <c r="O2094" i="20" a="1"/>
  <c r="O2094" i="20" s="1"/>
  <c r="O2095" i="20" a="1"/>
  <c r="O2095" i="20" s="1"/>
  <c r="O2096" i="20" a="1"/>
  <c r="O2096" i="20" s="1"/>
  <c r="O2097" i="20" a="1"/>
  <c r="O2097" i="20"/>
  <c r="O2098" i="20" a="1"/>
  <c r="O2098" i="20"/>
  <c r="O2099" i="20" a="1"/>
  <c r="O2099" i="20" s="1"/>
  <c r="O2100" i="20" a="1"/>
  <c r="O2100" i="20" s="1"/>
  <c r="O2101" i="20" a="1"/>
  <c r="O2101" i="20" s="1"/>
  <c r="O2102" i="20" a="1"/>
  <c r="O2102" i="20" s="1"/>
  <c r="O2103" i="20" a="1"/>
  <c r="O2103" i="20" s="1"/>
  <c r="O2104" i="20" a="1"/>
  <c r="O2104" i="20" s="1"/>
  <c r="O2105" i="20" a="1"/>
  <c r="O2105" i="20" s="1"/>
  <c r="O2106" i="20" a="1"/>
  <c r="O2106" i="20"/>
  <c r="O2107" i="20" a="1"/>
  <c r="O2107" i="20" s="1"/>
  <c r="O2108" i="20" a="1"/>
  <c r="O2108" i="20" s="1"/>
  <c r="O2109" i="20" a="1"/>
  <c r="O2109" i="20" s="1"/>
  <c r="O2110" i="20" a="1"/>
  <c r="O2110" i="20" s="1"/>
  <c r="O2111" i="20" a="1"/>
  <c r="O2111" i="20" s="1"/>
  <c r="O2112" i="20" a="1"/>
  <c r="O2112" i="20"/>
  <c r="O2113" i="20" a="1"/>
  <c r="O2113" i="20" s="1"/>
  <c r="O2114" i="20" a="1"/>
  <c r="O2114" i="20"/>
  <c r="O2115" i="20" a="1"/>
  <c r="O2115" i="20" s="1"/>
  <c r="O2116" i="20" a="1"/>
  <c r="O2116" i="20" s="1"/>
  <c r="O2117" i="20" a="1"/>
  <c r="O2117" i="20" s="1"/>
  <c r="O2118" i="20" a="1"/>
  <c r="O2118" i="20" s="1"/>
  <c r="O2119" i="20" a="1"/>
  <c r="O2119" i="20" s="1"/>
  <c r="O2120" i="20" a="1"/>
  <c r="O2120" i="20" s="1"/>
  <c r="O2121" i="20" a="1"/>
  <c r="O2121" i="20" s="1"/>
  <c r="O2122" i="20" a="1"/>
  <c r="O2122" i="20" s="1"/>
  <c r="O2123" i="20" a="1"/>
  <c r="O2123" i="20" s="1"/>
  <c r="O2124" i="20" a="1"/>
  <c r="O2124" i="20" s="1"/>
  <c r="O2125" i="20" a="1"/>
  <c r="O2125" i="20" s="1"/>
  <c r="O2126" i="20" a="1"/>
  <c r="O2126" i="20" s="1"/>
  <c r="O2127" i="20" a="1"/>
  <c r="O2127" i="20" s="1"/>
  <c r="O2128" i="20" a="1"/>
  <c r="O2128" i="20"/>
  <c r="O2129" i="20" a="1"/>
  <c r="O2129" i="20"/>
  <c r="O2130" i="20" a="1"/>
  <c r="O2130" i="20" s="1"/>
  <c r="O2131" i="20" a="1"/>
  <c r="O2131" i="20" s="1"/>
  <c r="O2132" i="20" a="1"/>
  <c r="O2132" i="20" s="1"/>
  <c r="O2133" i="20" a="1"/>
  <c r="O2133" i="20" s="1"/>
  <c r="O2134" i="20" a="1"/>
  <c r="O2134" i="20" s="1"/>
  <c r="O2135" i="20" a="1"/>
  <c r="O2135" i="20" s="1"/>
  <c r="O2136" i="20" a="1"/>
  <c r="O2136" i="20"/>
  <c r="O2137" i="20" a="1"/>
  <c r="O2137" i="20" s="1"/>
  <c r="O2138" i="20" a="1"/>
  <c r="O2138" i="20" s="1"/>
  <c r="O2139" i="20" a="1"/>
  <c r="O2139" i="20" s="1"/>
  <c r="O2140" i="20" a="1"/>
  <c r="O2140" i="20" s="1"/>
  <c r="O2141" i="20" a="1"/>
  <c r="O2141" i="20" s="1"/>
  <c r="O2142" i="20" a="1"/>
  <c r="O2142" i="20" s="1"/>
  <c r="O2143" i="20" a="1"/>
  <c r="O2143" i="20" s="1"/>
  <c r="O2144" i="20" a="1"/>
  <c r="O2144" i="20"/>
  <c r="O2145" i="20" a="1"/>
  <c r="O2145" i="20"/>
  <c r="O2146" i="20" a="1"/>
  <c r="O2146" i="20"/>
  <c r="O2147" i="20" a="1"/>
  <c r="O2147" i="20" s="1"/>
  <c r="O2148" i="20" a="1"/>
  <c r="O2148" i="20" s="1"/>
  <c r="O2149" i="20" a="1"/>
  <c r="O2149" i="20" s="1"/>
  <c r="O2150" i="20" a="1"/>
  <c r="O2150" i="20" s="1"/>
  <c r="O2151" i="20" a="1"/>
  <c r="O2151" i="20" s="1"/>
  <c r="O2152" i="20" a="1"/>
  <c r="O2152" i="20" s="1"/>
  <c r="O2153" i="20" a="1"/>
  <c r="O2153" i="20"/>
  <c r="O2154" i="20" a="1"/>
  <c r="O2154" i="20" s="1"/>
  <c r="O2155" i="20" a="1"/>
  <c r="O2155" i="20" s="1"/>
  <c r="O2156" i="20" a="1"/>
  <c r="O2156" i="20" s="1"/>
  <c r="O2157" i="20" a="1"/>
  <c r="O2157" i="20" s="1"/>
  <c r="O2158" i="20" a="1"/>
  <c r="O2158" i="20" s="1"/>
  <c r="O2159" i="20" a="1"/>
  <c r="O2159" i="20" s="1"/>
  <c r="O2160" i="20" a="1"/>
  <c r="O2160" i="20" s="1"/>
  <c r="O2161" i="20" a="1"/>
  <c r="O2161" i="20"/>
  <c r="O2162" i="20" a="1"/>
  <c r="O2162" i="20"/>
  <c r="O2163" i="20" a="1"/>
  <c r="O2163" i="20" s="1"/>
  <c r="O2164" i="20" a="1"/>
  <c r="O2164" i="20" s="1"/>
  <c r="O2165" i="20" a="1"/>
  <c r="O2165" i="20" s="1"/>
  <c r="O2166" i="20" a="1"/>
  <c r="O2166" i="20" s="1"/>
  <c r="O2167" i="20" a="1"/>
  <c r="O2167" i="20" s="1"/>
  <c r="O2168" i="20" a="1"/>
  <c r="O2168" i="20" s="1"/>
  <c r="O2169" i="20" a="1"/>
  <c r="O2169" i="20" s="1"/>
  <c r="O2170" i="20" a="1"/>
  <c r="O2170" i="20"/>
  <c r="O2171" i="20" a="1"/>
  <c r="O2171" i="20" s="1"/>
  <c r="O2172" i="20" a="1"/>
  <c r="O2172" i="20" s="1"/>
  <c r="O2173" i="20" a="1"/>
  <c r="O2173" i="20" s="1"/>
  <c r="O2174" i="20" a="1"/>
  <c r="O2174" i="20" s="1"/>
  <c r="O2175" i="20" a="1"/>
  <c r="O2175" i="20" s="1"/>
  <c r="O2176" i="20" a="1"/>
  <c r="O2176" i="20"/>
  <c r="O2177" i="20" a="1"/>
  <c r="O2177" i="20" s="1"/>
  <c r="O2178" i="20" a="1"/>
  <c r="O2178" i="20"/>
  <c r="O2179" i="20" a="1"/>
  <c r="O2179" i="20" s="1"/>
  <c r="O2180" i="20" a="1"/>
  <c r="O2180" i="20" s="1"/>
  <c r="O2181" i="20" a="1"/>
  <c r="O2181" i="20" s="1"/>
  <c r="O2182" i="20" a="1"/>
  <c r="O2182" i="20" s="1"/>
  <c r="O2183" i="20" a="1"/>
  <c r="O2183" i="20" s="1"/>
  <c r="O2184" i="20" a="1"/>
  <c r="O2184" i="20" s="1"/>
  <c r="O2185" i="20" a="1"/>
  <c r="O2185" i="20" s="1"/>
  <c r="O2186" i="20" a="1"/>
  <c r="O2186" i="20" s="1"/>
  <c r="O2187" i="20" a="1"/>
  <c r="O2187" i="20" s="1"/>
  <c r="O2188" i="20" a="1"/>
  <c r="O2188" i="20" s="1"/>
  <c r="O2189" i="20" a="1"/>
  <c r="O2189" i="20" s="1"/>
  <c r="O2190" i="20" a="1"/>
  <c r="O2190" i="20" s="1"/>
  <c r="O2191" i="20" a="1"/>
  <c r="O2191" i="20" s="1"/>
  <c r="O2192" i="20" a="1"/>
  <c r="O2192" i="20"/>
  <c r="O2193" i="20" a="1"/>
  <c r="O2193" i="20"/>
  <c r="O2194" i="20" a="1"/>
  <c r="O2194" i="20" s="1"/>
  <c r="O2195" i="20" a="1"/>
  <c r="O2195" i="20" s="1"/>
  <c r="O2196" i="20" a="1"/>
  <c r="O2196" i="20" s="1"/>
  <c r="O2197" i="20" a="1"/>
  <c r="O2197" i="20" s="1"/>
  <c r="O2198" i="20" a="1"/>
  <c r="O2198" i="20" s="1"/>
  <c r="O2199" i="20" a="1"/>
  <c r="O2199" i="20" s="1"/>
  <c r="O2200" i="20" a="1"/>
  <c r="O2200" i="20"/>
  <c r="O2201" i="20" a="1"/>
  <c r="O2201" i="20" s="1"/>
  <c r="O2202" i="20" a="1"/>
  <c r="O2202" i="20" s="1"/>
  <c r="O2203" i="20" a="1"/>
  <c r="O2203" i="20" s="1"/>
  <c r="O2204" i="20" a="1"/>
  <c r="O2204" i="20" s="1"/>
  <c r="O2205" i="20" a="1"/>
  <c r="O2205" i="20" s="1"/>
  <c r="O2206" i="20" a="1"/>
  <c r="O2206" i="20" s="1"/>
  <c r="O2207" i="20" a="1"/>
  <c r="O2207" i="20" s="1"/>
  <c r="O2208" i="20" a="1"/>
  <c r="O2208" i="20"/>
  <c r="O2209" i="20" a="1"/>
  <c r="O2209" i="20"/>
  <c r="O2210" i="20" a="1"/>
  <c r="O2210" i="20"/>
  <c r="O2211" i="20" a="1"/>
  <c r="O2211" i="20" s="1"/>
  <c r="O2212" i="20" a="1"/>
  <c r="O2212" i="20" s="1"/>
  <c r="O2213" i="20" a="1"/>
  <c r="O2213" i="20" s="1"/>
  <c r="O2214" i="20" a="1"/>
  <c r="O2214" i="20" s="1"/>
  <c r="O2215" i="20" a="1"/>
  <c r="O2215" i="20" s="1"/>
  <c r="O2216" i="20" a="1"/>
  <c r="O2216" i="20" s="1"/>
  <c r="O2217" i="20" a="1"/>
  <c r="O2217" i="20"/>
  <c r="O2218" i="20" a="1"/>
  <c r="O2218" i="20" s="1"/>
  <c r="O2219" i="20" a="1"/>
  <c r="O2219" i="20" s="1"/>
  <c r="O2220" i="20" a="1"/>
  <c r="O2220" i="20" s="1"/>
  <c r="O2221" i="20" a="1"/>
  <c r="O2221" i="20" s="1"/>
  <c r="O2222" i="20" a="1"/>
  <c r="O2222" i="20" s="1"/>
  <c r="O2223" i="20" a="1"/>
  <c r="O2223" i="20" s="1"/>
  <c r="O2224" i="20" a="1"/>
  <c r="O2224" i="20" s="1"/>
  <c r="O2225" i="20" a="1"/>
  <c r="O2225" i="20" s="1"/>
  <c r="O2226" i="20" a="1"/>
  <c r="O2226" i="20" s="1"/>
  <c r="O2227" i="20" a="1"/>
  <c r="O2227" i="20" s="1"/>
  <c r="O2228" i="20" a="1"/>
  <c r="O2228" i="20" s="1"/>
  <c r="O2229" i="20" a="1"/>
  <c r="O2229" i="20" s="1"/>
  <c r="O2230" i="20" a="1"/>
  <c r="O2230" i="20" s="1"/>
  <c r="O2231" i="20" a="1"/>
  <c r="O2231" i="20" s="1"/>
  <c r="O2232" i="20" a="1"/>
  <c r="O2232" i="20"/>
  <c r="O2233" i="20" a="1"/>
  <c r="O2233" i="20"/>
  <c r="O2234" i="20" a="1"/>
  <c r="O2234" i="20" s="1"/>
  <c r="O2235" i="20" a="1"/>
  <c r="O2235" i="20" s="1"/>
  <c r="O2236" i="20" a="1"/>
  <c r="O2236" i="20" s="1"/>
  <c r="O2237" i="20" a="1"/>
  <c r="O2237" i="20" s="1"/>
  <c r="O2238" i="20" a="1"/>
  <c r="O2238" i="20" s="1"/>
  <c r="O2239" i="20" a="1"/>
  <c r="O2239" i="20" s="1"/>
  <c r="O2240" i="20" a="1"/>
  <c r="O2240" i="20"/>
  <c r="O2241" i="20" a="1"/>
  <c r="O2241" i="20"/>
  <c r="O2242" i="20" a="1"/>
  <c r="O2242" i="20" s="1"/>
  <c r="O2243" i="20" a="1"/>
  <c r="O2243" i="20" s="1"/>
  <c r="O2244" i="20" a="1"/>
  <c r="O2244" i="20" s="1"/>
  <c r="O2245" i="20" a="1"/>
  <c r="O2245" i="20" s="1"/>
  <c r="O2246" i="20" a="1"/>
  <c r="O2246" i="20" s="1"/>
  <c r="O2247" i="20" a="1"/>
  <c r="O2247" i="20" s="1"/>
  <c r="O2248" i="20" a="1"/>
  <c r="O2248" i="20" s="1"/>
  <c r="O2249" i="20" a="1"/>
  <c r="O2249" i="20" s="1"/>
  <c r="O2250" i="20" a="1"/>
  <c r="O2250" i="20"/>
  <c r="O2251" i="20" a="1"/>
  <c r="O2251" i="20" s="1"/>
  <c r="O2252" i="20" a="1"/>
  <c r="O2252" i="20" s="1"/>
  <c r="O2253" i="20" a="1"/>
  <c r="O2253" i="20" s="1"/>
  <c r="O2254" i="20" a="1"/>
  <c r="O2254" i="20" s="1"/>
  <c r="O2255" i="20" a="1"/>
  <c r="O2255" i="20" s="1"/>
  <c r="O2256" i="20" a="1"/>
  <c r="O2256" i="20" s="1"/>
  <c r="O2257" i="20" a="1"/>
  <c r="O2257" i="20" s="1"/>
  <c r="O2258" i="20" a="1"/>
  <c r="O2258" i="20"/>
  <c r="O2259" i="20" a="1"/>
  <c r="O2259" i="20" s="1"/>
  <c r="O2260" i="20" a="1"/>
  <c r="O2260" i="20" s="1"/>
  <c r="O2261" i="20" a="1"/>
  <c r="O2261" i="20" s="1"/>
  <c r="O2262" i="20" a="1"/>
  <c r="O2262" i="20" s="1"/>
  <c r="O2263" i="20" a="1"/>
  <c r="O2263" i="20" s="1"/>
  <c r="O2264" i="20" a="1"/>
  <c r="O2264" i="20" s="1"/>
  <c r="O2265" i="20" a="1"/>
  <c r="O2265" i="20" s="1"/>
  <c r="O2266" i="20" a="1"/>
  <c r="O2266" i="20" s="1"/>
  <c r="O2267" i="20" a="1"/>
  <c r="O2267" i="20" s="1"/>
  <c r="O2268" i="20" a="1"/>
  <c r="O2268" i="20" s="1"/>
  <c r="O2269" i="20" a="1"/>
  <c r="O2269" i="20" s="1"/>
  <c r="O2270" i="20" a="1"/>
  <c r="O2270" i="20" s="1"/>
  <c r="O2271" i="20" a="1"/>
  <c r="O2271" i="20" s="1"/>
  <c r="O2272" i="20" a="1"/>
  <c r="O2272" i="20" s="1"/>
  <c r="O2273" i="20" a="1"/>
  <c r="O2273" i="20"/>
  <c r="O2274" i="20" a="1"/>
  <c r="O2274" i="20" s="1"/>
  <c r="O2275" i="20" a="1"/>
  <c r="O2275" i="20" s="1"/>
  <c r="O2276" i="20" a="1"/>
  <c r="O2276" i="20" s="1"/>
  <c r="O2277" i="20" a="1"/>
  <c r="O2277" i="20" s="1"/>
  <c r="O2278" i="20" a="1"/>
  <c r="O2278" i="20" s="1"/>
  <c r="O2279" i="20" a="1"/>
  <c r="O2279" i="20" s="1"/>
  <c r="O2280" i="20" a="1"/>
  <c r="O2280" i="20" s="1"/>
  <c r="O2281" i="20" a="1"/>
  <c r="O2281" i="20" s="1"/>
  <c r="O2282" i="20" a="1"/>
  <c r="O2282" i="20" s="1"/>
  <c r="O2283" i="20" a="1"/>
  <c r="O2283" i="20" s="1"/>
  <c r="O2284" i="20" a="1"/>
  <c r="O2284" i="20" s="1"/>
  <c r="O2285" i="20" a="1"/>
  <c r="O2285" i="20"/>
  <c r="O2286" i="20" a="1"/>
  <c r="O2286" i="20" s="1"/>
  <c r="O2287" i="20" a="1"/>
  <c r="O2287" i="20" s="1"/>
  <c r="O2288" i="20" a="1"/>
  <c r="O2288" i="20" s="1"/>
  <c r="O2289" i="20" a="1"/>
  <c r="O2289" i="20" s="1"/>
  <c r="O2290" i="20" a="1"/>
  <c r="O2290" i="20"/>
  <c r="O2291" i="20" a="1"/>
  <c r="O2291" i="20" s="1"/>
  <c r="O2292" i="20" a="1"/>
  <c r="O2292" i="20" s="1"/>
  <c r="O2293" i="20" a="1"/>
  <c r="O2293" i="20" s="1"/>
  <c r="O2294" i="20" a="1"/>
  <c r="O2294" i="20" s="1"/>
  <c r="O2295" i="20" a="1"/>
  <c r="O2295" i="20" s="1"/>
  <c r="O2296" i="20" a="1"/>
  <c r="O2296" i="20"/>
  <c r="O2297" i="20" a="1"/>
  <c r="O2297" i="20" s="1"/>
  <c r="O2298" i="20" a="1"/>
  <c r="O2298" i="20" s="1"/>
  <c r="O2299" i="20" a="1"/>
  <c r="O2299" i="20" s="1"/>
  <c r="O2300" i="20" a="1"/>
  <c r="O2300" i="20" s="1"/>
  <c r="O2301" i="20" a="1"/>
  <c r="O2301" i="20" s="1"/>
  <c r="O2302" i="20" a="1"/>
  <c r="O2302" i="20" s="1"/>
  <c r="O2303" i="20" a="1"/>
  <c r="O2303" i="20" s="1"/>
  <c r="O2304" i="20" a="1"/>
  <c r="O2304" i="20" s="1"/>
  <c r="O2305" i="20" a="1"/>
  <c r="O2305" i="20"/>
  <c r="O2306" i="20" a="1"/>
  <c r="O2306" i="20"/>
  <c r="O2307" i="20" a="1"/>
  <c r="O2307" i="20" s="1"/>
  <c r="O2308" i="20" a="1"/>
  <c r="O2308" i="20"/>
  <c r="O2309" i="20" a="1"/>
  <c r="O2309" i="20" s="1"/>
  <c r="O2310" i="20" a="1"/>
  <c r="O2310" i="20" s="1"/>
  <c r="O2311" i="20" a="1"/>
  <c r="O2311" i="20" s="1"/>
  <c r="O2312" i="20" a="1"/>
  <c r="O2312" i="20" s="1"/>
  <c r="O2313" i="20" a="1"/>
  <c r="O2313" i="20" s="1"/>
  <c r="O2314" i="20" a="1"/>
  <c r="O2314" i="20"/>
  <c r="O2315" i="20" a="1"/>
  <c r="O2315" i="20" s="1"/>
  <c r="O2316" i="20" a="1"/>
  <c r="O2316" i="20" s="1"/>
  <c r="O2317" i="20" a="1"/>
  <c r="O2317" i="20" s="1"/>
  <c r="O2318" i="20" a="1"/>
  <c r="O2318" i="20" s="1"/>
  <c r="O2319" i="20" a="1"/>
  <c r="O2319" i="20" s="1"/>
  <c r="O2320" i="20" a="1"/>
  <c r="O2320" i="20"/>
  <c r="O2321" i="20" a="1"/>
  <c r="O2321" i="20" s="1"/>
  <c r="O2322" i="20" a="1"/>
  <c r="O2322" i="20"/>
  <c r="O2323" i="20" a="1"/>
  <c r="O2323" i="20" s="1"/>
  <c r="O2324" i="20" a="1"/>
  <c r="O2324" i="20" s="1"/>
  <c r="O2325" i="20" a="1"/>
  <c r="O2325" i="20" s="1"/>
  <c r="O2326" i="20" a="1"/>
  <c r="O2326" i="20"/>
  <c r="O2327" i="20" a="1"/>
  <c r="O2327" i="20" s="1"/>
  <c r="O2328" i="20" a="1"/>
  <c r="O2328" i="20"/>
  <c r="O2329" i="20" a="1"/>
  <c r="O2329" i="20"/>
  <c r="O2330" i="20" a="1"/>
  <c r="O2330" i="20" s="1"/>
  <c r="O2331" i="20" a="1"/>
  <c r="O2331" i="20" s="1"/>
  <c r="O2332" i="20" a="1"/>
  <c r="O2332" i="20" s="1"/>
  <c r="O2333" i="20" a="1"/>
  <c r="O2333" i="20" s="1"/>
  <c r="O2334" i="20" a="1"/>
  <c r="O2334" i="20" s="1"/>
  <c r="O2335" i="20" a="1"/>
  <c r="O2335" i="20" s="1"/>
  <c r="O2336" i="20" a="1"/>
  <c r="O2336" i="20"/>
  <c r="O2337" i="20" a="1"/>
  <c r="O2337" i="20"/>
  <c r="O2338" i="20" a="1"/>
  <c r="O2338" i="20" s="1"/>
  <c r="O2339" i="20" a="1"/>
  <c r="O2339" i="20" s="1"/>
  <c r="O2340" i="20" a="1"/>
  <c r="O2340" i="20" s="1"/>
  <c r="O2341" i="20" a="1"/>
  <c r="O2341" i="20" s="1"/>
  <c r="O2342" i="20" a="1"/>
  <c r="O2342" i="20" s="1"/>
  <c r="O2343" i="20" a="1"/>
  <c r="O2343" i="20" s="1"/>
  <c r="O2344" i="20" a="1"/>
  <c r="O2344" i="20" s="1"/>
  <c r="O2345" i="20" a="1"/>
  <c r="O2345" i="20" s="1"/>
  <c r="O2346" i="20" a="1"/>
  <c r="O2346" i="20" s="1"/>
  <c r="O2347" i="20" a="1"/>
  <c r="O2347" i="20" s="1"/>
  <c r="O2348" i="20" a="1"/>
  <c r="O2348" i="20" s="1"/>
  <c r="O2349" i="20" a="1"/>
  <c r="O2349" i="20"/>
  <c r="O2350" i="20" a="1"/>
  <c r="O2350" i="20" s="1"/>
  <c r="O2351" i="20" a="1"/>
  <c r="O2351" i="20" s="1"/>
  <c r="O2352" i="20" a="1"/>
  <c r="O2352" i="20" s="1"/>
  <c r="O2353" i="20" a="1"/>
  <c r="O2353" i="20" s="1"/>
  <c r="O2354" i="20" a="1"/>
  <c r="O2354" i="20"/>
  <c r="O2355" i="20" a="1"/>
  <c r="O2355" i="20" s="1"/>
  <c r="O2356" i="20" a="1"/>
  <c r="O2356" i="20" s="1"/>
  <c r="O2357" i="20" a="1"/>
  <c r="O2357" i="20" s="1"/>
  <c r="O2358" i="20" a="1"/>
  <c r="O2358" i="20" s="1"/>
  <c r="O2359" i="20" a="1"/>
  <c r="O2359" i="20" s="1"/>
  <c r="O2360" i="20" a="1"/>
  <c r="O2360" i="20"/>
  <c r="O2361" i="20" a="1"/>
  <c r="O2361" i="20" s="1"/>
  <c r="O2362" i="20" a="1"/>
  <c r="O2362" i="20" s="1"/>
  <c r="O2363" i="20" a="1"/>
  <c r="O2363" i="20" s="1"/>
  <c r="O2364" i="20" a="1"/>
  <c r="O2364" i="20" s="1"/>
  <c r="O2365" i="20" a="1"/>
  <c r="O2365" i="20" s="1"/>
  <c r="O2366" i="20" a="1"/>
  <c r="O2366" i="20" s="1"/>
  <c r="O2367" i="20" a="1"/>
  <c r="O2367" i="20" s="1"/>
  <c r="O2368" i="20" a="1"/>
  <c r="O2368" i="20" s="1"/>
  <c r="O2369" i="20" a="1"/>
  <c r="O2369" i="20"/>
  <c r="O2370" i="20" a="1"/>
  <c r="O2370" i="20"/>
  <c r="O2371" i="20" a="1"/>
  <c r="O2371" i="20" s="1"/>
  <c r="O2372" i="20" a="1"/>
  <c r="O2372" i="20"/>
  <c r="O2373" i="20" a="1"/>
  <c r="O2373" i="20" s="1"/>
  <c r="O2374" i="20" a="1"/>
  <c r="O2374" i="20" s="1"/>
  <c r="O2375" i="20" a="1"/>
  <c r="O2375" i="20" s="1"/>
  <c r="O2376" i="20" a="1"/>
  <c r="O2376" i="20" s="1"/>
  <c r="O2377" i="20" a="1"/>
  <c r="O2377" i="20" s="1"/>
  <c r="O2378" i="20" a="1"/>
  <c r="O2378" i="20"/>
  <c r="O2379" i="20" a="1"/>
  <c r="O2379" i="20" s="1"/>
  <c r="O2380" i="20" a="1"/>
  <c r="O2380" i="20" s="1"/>
  <c r="O2381" i="20" a="1"/>
  <c r="O2381" i="20" s="1"/>
  <c r="O2382" i="20" a="1"/>
  <c r="O2382" i="20" s="1"/>
  <c r="O2383" i="20" a="1"/>
  <c r="O2383" i="20" s="1"/>
  <c r="O2384" i="20" a="1"/>
  <c r="O2384" i="20"/>
  <c r="O2385" i="20" a="1"/>
  <c r="O2385" i="20" s="1"/>
  <c r="O2386" i="20" a="1"/>
  <c r="O2386" i="20"/>
  <c r="O2387" i="20" a="1"/>
  <c r="O2387" i="20" s="1"/>
  <c r="O2388" i="20" a="1"/>
  <c r="O2388" i="20" s="1"/>
  <c r="O2389" i="20" a="1"/>
  <c r="O2389" i="20" s="1"/>
  <c r="O2390" i="20" a="1"/>
  <c r="O2390" i="20" s="1"/>
  <c r="O2391" i="20" a="1"/>
  <c r="O2391" i="20" s="1"/>
  <c r="O2392" i="20" a="1"/>
  <c r="O2392" i="20"/>
  <c r="O2393" i="20" a="1"/>
  <c r="O2393" i="20"/>
  <c r="O2394" i="20" a="1"/>
  <c r="O2394" i="20" s="1"/>
  <c r="O2395" i="20" a="1"/>
  <c r="O2395" i="20" s="1"/>
  <c r="O2396" i="20" a="1"/>
  <c r="O2396" i="20" s="1"/>
  <c r="O2397" i="20" a="1"/>
  <c r="O2397" i="20" s="1"/>
  <c r="O2398" i="20" a="1"/>
  <c r="O2398" i="20" s="1"/>
  <c r="O2399" i="20" a="1"/>
  <c r="O2399" i="20" s="1"/>
  <c r="O2400" i="20" a="1"/>
  <c r="O2400" i="20"/>
  <c r="O2401" i="20" a="1"/>
  <c r="O2401" i="20"/>
  <c r="O2402" i="20" a="1"/>
  <c r="O2402" i="20" s="1"/>
  <c r="O2403" i="20" a="1"/>
  <c r="O2403" i="20" s="1"/>
  <c r="O2404" i="20" a="1"/>
  <c r="O2404" i="20" s="1"/>
  <c r="O2405" i="20" a="1"/>
  <c r="O2405" i="20" s="1"/>
  <c r="O2406" i="20" a="1"/>
  <c r="O2406" i="20" s="1"/>
  <c r="O2407" i="20" a="1"/>
  <c r="O2407" i="20" s="1"/>
  <c r="O2408" i="20" a="1"/>
  <c r="O2408" i="20" s="1"/>
  <c r="O2409" i="20" a="1"/>
  <c r="O2409" i="20" s="1"/>
  <c r="O2410" i="20" a="1"/>
  <c r="O2410" i="20" s="1"/>
  <c r="O2411" i="20" a="1"/>
  <c r="O2411" i="20" s="1"/>
  <c r="O2412" i="20" a="1"/>
  <c r="O2412" i="20" s="1"/>
  <c r="O2413" i="20" a="1"/>
  <c r="O2413" i="20" s="1"/>
  <c r="O2414" i="20" a="1"/>
  <c r="O2414" i="20" s="1"/>
  <c r="O2415" i="20" a="1"/>
  <c r="O2415" i="20" s="1"/>
  <c r="O2416" i="20" a="1"/>
  <c r="O2416" i="20" s="1"/>
  <c r="O2417" i="20" a="1"/>
  <c r="O2417" i="20" s="1"/>
  <c r="O2418" i="20" a="1"/>
  <c r="O2418" i="20"/>
  <c r="O2419" i="20" a="1"/>
  <c r="O2419" i="20" s="1"/>
  <c r="O2420" i="20" a="1"/>
  <c r="O2420" i="20" s="1"/>
  <c r="O2421" i="20" a="1"/>
  <c r="O2421" i="20" s="1"/>
  <c r="O2422" i="20" a="1"/>
  <c r="O2422" i="20" s="1"/>
  <c r="O2423" i="20" a="1"/>
  <c r="O2423" i="20" s="1"/>
  <c r="O2424" i="20" a="1"/>
  <c r="O2424" i="20"/>
  <c r="O2425" i="20" a="1"/>
  <c r="O2425" i="20" s="1"/>
  <c r="O2426" i="20" a="1"/>
  <c r="O2426" i="20" s="1"/>
  <c r="O2427" i="20" a="1"/>
  <c r="O2427" i="20" s="1"/>
  <c r="O2428" i="20" a="1"/>
  <c r="O2428" i="20" s="1"/>
  <c r="O2429" i="20" a="1"/>
  <c r="O2429" i="20" s="1"/>
  <c r="O2430" i="20" a="1"/>
  <c r="O2430" i="20" s="1"/>
  <c r="O2431" i="20" a="1"/>
  <c r="O2431" i="20" s="1"/>
  <c r="O2432" i="20" a="1"/>
  <c r="O2432" i="20" s="1"/>
  <c r="O2433" i="20" a="1"/>
  <c r="O2433" i="20"/>
  <c r="O2434" i="20" a="1"/>
  <c r="O2434" i="20"/>
  <c r="O2435" i="20" a="1"/>
  <c r="O2435" i="20" s="1"/>
  <c r="O2436" i="20" a="1"/>
  <c r="O2436" i="20"/>
  <c r="O2437" i="20" a="1"/>
  <c r="O2437" i="20" s="1"/>
  <c r="O2438" i="20" a="1"/>
  <c r="O2438" i="20" s="1"/>
  <c r="O2439" i="20" a="1"/>
  <c r="O2439" i="20" s="1"/>
  <c r="O2440" i="20" a="1"/>
  <c r="O2440" i="20" s="1"/>
  <c r="O2441" i="20" a="1"/>
  <c r="O2441" i="20" s="1"/>
  <c r="O2442" i="20" a="1"/>
  <c r="O2442" i="20" s="1"/>
  <c r="O2443" i="20" a="1"/>
  <c r="O2443" i="20" s="1"/>
  <c r="O2444" i="20" a="1"/>
  <c r="O2444" i="20" s="1"/>
  <c r="O2445" i="20" a="1"/>
  <c r="O2445" i="20" s="1"/>
  <c r="O2446" i="20" a="1"/>
  <c r="O2446" i="20" s="1"/>
  <c r="O2447" i="20" a="1"/>
  <c r="O2447" i="20" s="1"/>
  <c r="O2448" i="20" a="1"/>
  <c r="O2448" i="20" s="1"/>
  <c r="O2449" i="20" a="1"/>
  <c r="O2449" i="20" s="1"/>
  <c r="O2450" i="20" a="1"/>
  <c r="O2450" i="20"/>
  <c r="O2451" i="20" a="1"/>
  <c r="O2451" i="20" s="1"/>
  <c r="O2452" i="20" a="1"/>
  <c r="O2452" i="20" s="1"/>
  <c r="O2453" i="20" a="1"/>
  <c r="O2453" i="20" s="1"/>
  <c r="O2454" i="20" a="1"/>
  <c r="O2454" i="20" s="1"/>
  <c r="O2455" i="20" a="1"/>
  <c r="O2455" i="20" s="1"/>
  <c r="O2456" i="20" a="1"/>
  <c r="O2456" i="20"/>
  <c r="O2457" i="20" a="1"/>
  <c r="O2457" i="20"/>
  <c r="O2458" i="20" a="1"/>
  <c r="O2458" i="20" s="1"/>
  <c r="O2459" i="20" a="1"/>
  <c r="O2459" i="20" s="1"/>
  <c r="O2460" i="20" a="1"/>
  <c r="O2460" i="20" s="1"/>
  <c r="O2461" i="20" a="1"/>
  <c r="O2461" i="20" s="1"/>
  <c r="O2462" i="20" a="1"/>
  <c r="O2462" i="20" s="1"/>
  <c r="O2463" i="20" a="1"/>
  <c r="O2463" i="20" s="1"/>
  <c r="O2464" i="20" a="1"/>
  <c r="O2464" i="20"/>
  <c r="O2465" i="20" a="1"/>
  <c r="O2465" i="20"/>
  <c r="O2466" i="20" a="1"/>
  <c r="O2466" i="20" s="1"/>
  <c r="O2467" i="20" a="1"/>
  <c r="O2467" i="20" s="1"/>
  <c r="O2468" i="20" a="1"/>
  <c r="O2468" i="20" s="1"/>
  <c r="O2469" i="20" a="1"/>
  <c r="O2469" i="20" s="1"/>
  <c r="O2470" i="20" a="1"/>
  <c r="O2470" i="20" s="1"/>
  <c r="O2471" i="20" a="1"/>
  <c r="O2471" i="20" s="1"/>
  <c r="O2472" i="20" a="1"/>
  <c r="O2472" i="20" s="1"/>
  <c r="O2473" i="20" a="1"/>
  <c r="O2473" i="20" s="1"/>
  <c r="O2474" i="20" a="1"/>
  <c r="O2474" i="20" s="1"/>
  <c r="O2475" i="20" a="1"/>
  <c r="O2475" i="20" s="1"/>
  <c r="O2476" i="20" a="1"/>
  <c r="O2476" i="20" s="1"/>
  <c r="O2477" i="20" a="1"/>
  <c r="O2477" i="20" s="1"/>
  <c r="O2478" i="20" a="1"/>
  <c r="O2478" i="20" s="1"/>
  <c r="O2479" i="20" a="1"/>
  <c r="O2479" i="20" s="1"/>
  <c r="O2480" i="20" a="1"/>
  <c r="O2480" i="20" s="1"/>
  <c r="O2481" i="20" a="1"/>
  <c r="O2481" i="20" s="1"/>
  <c r="O2482" i="20" a="1"/>
  <c r="O2482" i="20" s="1"/>
  <c r="O2483" i="20" a="1"/>
  <c r="O2483" i="20" s="1"/>
  <c r="O2484" i="20" a="1"/>
  <c r="O2484" i="20" s="1"/>
  <c r="O2485" i="20" a="1"/>
  <c r="O2485" i="20" s="1"/>
  <c r="O2486" i="20" a="1"/>
  <c r="O2486" i="20" s="1"/>
  <c r="O2487" i="20" a="1"/>
  <c r="O2487" i="20" s="1"/>
  <c r="O2488" i="20" a="1"/>
  <c r="O2488" i="20" s="1"/>
  <c r="O2489" i="20" a="1"/>
  <c r="O2489" i="20" s="1"/>
  <c r="O2490" i="20" a="1"/>
  <c r="O2490" i="20" s="1"/>
  <c r="O2491" i="20" a="1"/>
  <c r="O2491" i="20" s="1"/>
  <c r="O2492" i="20" a="1"/>
  <c r="O2492" i="20" s="1"/>
  <c r="O2493" i="20" a="1"/>
  <c r="O2493" i="20" s="1"/>
  <c r="O2494" i="20" a="1"/>
  <c r="O2494" i="20" s="1"/>
  <c r="O2495" i="20" a="1"/>
  <c r="O2495" i="20" s="1"/>
  <c r="O2496" i="20" a="1"/>
  <c r="O2496" i="20" s="1"/>
  <c r="O2497" i="20" a="1"/>
  <c r="O2497" i="20"/>
  <c r="O2498" i="20" a="1"/>
  <c r="O2498" i="20"/>
  <c r="O2499" i="20" a="1"/>
  <c r="O2499" i="20" s="1"/>
  <c r="O2500" i="20" a="1"/>
  <c r="O2500" i="20" s="1"/>
  <c r="O2501" i="20" a="1"/>
  <c r="O2501" i="20" s="1"/>
  <c r="O2502" i="20" a="1"/>
  <c r="O2502" i="20" s="1"/>
  <c r="O2503" i="20" a="1"/>
  <c r="O2503" i="20" s="1"/>
  <c r="O2504" i="20" a="1"/>
  <c r="O2504" i="20" s="1"/>
  <c r="O2505" i="20" a="1"/>
  <c r="O2505" i="20" s="1"/>
  <c r="O2506" i="20" a="1"/>
  <c r="O2506" i="20" s="1"/>
  <c r="O2507" i="20" a="1"/>
  <c r="O2507" i="20" s="1"/>
  <c r="O2508" i="20" a="1"/>
  <c r="O2508" i="20" s="1"/>
  <c r="O2509" i="20" a="1"/>
  <c r="O2509" i="20" s="1"/>
  <c r="O2510" i="20" a="1"/>
  <c r="O2510" i="20" s="1"/>
  <c r="O2511" i="20" a="1"/>
  <c r="O2511" i="20" s="1"/>
  <c r="O2512" i="20" a="1"/>
  <c r="O2512" i="20" s="1"/>
  <c r="O2513" i="20" a="1"/>
  <c r="O2513" i="20" s="1"/>
  <c r="O2514" i="20" a="1"/>
  <c r="O2514" i="20"/>
  <c r="O2515" i="20" a="1"/>
  <c r="O2515" i="20" s="1"/>
  <c r="O2516" i="20" a="1"/>
  <c r="O2516" i="20" s="1"/>
  <c r="O2517" i="20" a="1"/>
  <c r="O2517" i="20" s="1"/>
  <c r="O2518" i="20" a="1"/>
  <c r="O2518" i="20" s="1"/>
  <c r="O2519" i="20" a="1"/>
  <c r="O2519" i="20" s="1"/>
  <c r="O2520" i="20" a="1"/>
  <c r="O2520" i="20"/>
  <c r="O2521" i="20" a="1"/>
  <c r="O2521" i="20"/>
  <c r="O2522" i="20" a="1"/>
  <c r="O2522" i="20" s="1"/>
  <c r="O2523" i="20" a="1"/>
  <c r="O2523" i="20" s="1"/>
  <c r="O2524" i="20" a="1"/>
  <c r="O2524" i="20" s="1"/>
  <c r="O2525" i="20" a="1"/>
  <c r="O2525" i="20" s="1"/>
  <c r="O2526" i="20" a="1"/>
  <c r="O2526" i="20" s="1"/>
  <c r="O2527" i="20" a="1"/>
  <c r="O2527" i="20" s="1"/>
  <c r="O2528" i="20" a="1"/>
  <c r="O2528" i="20"/>
  <c r="O2529" i="20" a="1"/>
  <c r="O2529" i="20" s="1"/>
  <c r="O2530" i="20" a="1"/>
  <c r="O2530" i="20" s="1"/>
  <c r="O2531" i="20" a="1"/>
  <c r="O2531" i="20" s="1"/>
  <c r="O2532" i="20" a="1"/>
  <c r="O2532" i="20" s="1"/>
  <c r="O2533" i="20" a="1"/>
  <c r="O2533" i="20" s="1"/>
  <c r="O2534" i="20" a="1"/>
  <c r="O2534" i="20" s="1"/>
  <c r="O2535" i="20" a="1"/>
  <c r="O2535" i="20" s="1"/>
  <c r="O2536" i="20" a="1"/>
  <c r="O2536" i="20" s="1"/>
  <c r="O2537" i="20" a="1"/>
  <c r="O2537" i="20" s="1"/>
  <c r="O2538" i="20" a="1"/>
  <c r="O2538" i="20" s="1"/>
  <c r="O2539" i="20" a="1"/>
  <c r="O2539" i="20" s="1"/>
  <c r="O2540" i="20" a="1"/>
  <c r="O2540" i="20" s="1"/>
  <c r="O2541" i="20" a="1"/>
  <c r="O2541" i="20" s="1"/>
  <c r="O2542" i="20" a="1"/>
  <c r="O2542" i="20" s="1"/>
  <c r="O2543" i="20" a="1"/>
  <c r="O2543" i="20" s="1"/>
  <c r="O2544" i="20" a="1"/>
  <c r="O2544" i="20" s="1"/>
  <c r="O2545" i="20" a="1"/>
  <c r="O2545" i="20" s="1"/>
  <c r="O2546" i="20" a="1"/>
  <c r="O2546" i="20" s="1"/>
  <c r="O2547" i="20" a="1"/>
  <c r="O2547" i="20" s="1"/>
  <c r="O2548" i="20" a="1"/>
  <c r="O2548" i="20" s="1"/>
  <c r="O2549" i="20" a="1"/>
  <c r="O2549" i="20" s="1"/>
  <c r="O2550" i="20" a="1"/>
  <c r="O2550" i="20" s="1"/>
  <c r="O2551" i="20" a="1"/>
  <c r="O2551" i="20" s="1"/>
  <c r="O2552" i="20" a="1"/>
  <c r="O2552" i="20" s="1"/>
  <c r="O2553" i="20" a="1"/>
  <c r="O2553" i="20" s="1"/>
  <c r="O2554" i="20" a="1"/>
  <c r="O2554" i="20" s="1"/>
  <c r="O2555" i="20" a="1"/>
  <c r="O2555" i="20" s="1"/>
  <c r="O2556" i="20" a="1"/>
  <c r="O2556" i="20" s="1"/>
  <c r="O2557" i="20" a="1"/>
  <c r="O2557" i="20" s="1"/>
  <c r="O2558" i="20" a="1"/>
  <c r="O2558" i="20" s="1"/>
  <c r="O2559" i="20" a="1"/>
  <c r="O2559" i="20" s="1"/>
  <c r="O2560" i="20" a="1"/>
  <c r="O2560" i="20" s="1"/>
  <c r="O2561" i="20" a="1"/>
  <c r="O2561" i="20"/>
  <c r="O2562" i="20" a="1"/>
  <c r="O2562" i="20"/>
  <c r="O2563" i="20" a="1"/>
  <c r="O2563" i="20" s="1"/>
  <c r="O2564" i="20" a="1"/>
  <c r="O2564" i="20" s="1"/>
  <c r="O2565" i="20" a="1"/>
  <c r="O2565" i="20" s="1"/>
  <c r="O2566" i="20" a="1"/>
  <c r="O2566" i="20" s="1"/>
  <c r="O2567" i="20" a="1"/>
  <c r="O2567" i="20" s="1"/>
  <c r="O2568" i="20" a="1"/>
  <c r="O2568" i="20" s="1"/>
  <c r="O2569" i="20" a="1"/>
  <c r="O2569" i="20" s="1"/>
  <c r="O2570" i="20" a="1"/>
  <c r="O2570" i="20" s="1"/>
  <c r="O2571" i="20" a="1"/>
  <c r="O2571" i="20" s="1"/>
  <c r="O2572" i="20" a="1"/>
  <c r="O2572" i="20" s="1"/>
  <c r="O2573" i="20" a="1"/>
  <c r="O2573" i="20" s="1"/>
  <c r="O2574" i="20" a="1"/>
  <c r="O2574" i="20" s="1"/>
  <c r="O2575" i="20" a="1"/>
  <c r="O2575" i="20" s="1"/>
  <c r="O2576" i="20" a="1"/>
  <c r="O2576" i="20" s="1"/>
  <c r="O2577" i="20" a="1"/>
  <c r="O2577" i="20" s="1"/>
  <c r="O2578" i="20" a="1"/>
  <c r="O2578" i="20"/>
  <c r="O2579" i="20" a="1"/>
  <c r="O2579" i="20" s="1"/>
  <c r="O2580" i="20" a="1"/>
  <c r="O2580" i="20" s="1"/>
  <c r="O2581" i="20" a="1"/>
  <c r="O2581" i="20" s="1"/>
  <c r="O2582" i="20" a="1"/>
  <c r="O2582" i="20" s="1"/>
  <c r="O2583" i="20" a="1"/>
  <c r="O2583" i="20" s="1"/>
  <c r="O2584" i="20" a="1"/>
  <c r="O2584" i="20"/>
  <c r="O2585" i="20" a="1"/>
  <c r="O2585" i="20"/>
  <c r="O2586" i="20" a="1"/>
  <c r="O2586" i="20" s="1"/>
  <c r="O2587" i="20" a="1"/>
  <c r="O2587" i="20" s="1"/>
  <c r="O2588" i="20" a="1"/>
  <c r="O2588" i="20" s="1"/>
  <c r="O2589" i="20" a="1"/>
  <c r="O2589" i="20" s="1"/>
  <c r="O2590" i="20" a="1"/>
  <c r="O2590" i="20" s="1"/>
  <c r="O2591" i="20" a="1"/>
  <c r="O2591" i="20" s="1"/>
  <c r="O2592" i="20" a="1"/>
  <c r="O2592" i="20"/>
  <c r="O2593" i="20" a="1"/>
  <c r="O2593" i="20" s="1"/>
  <c r="O2594" i="20" a="1"/>
  <c r="O2594" i="20" s="1"/>
  <c r="O2595" i="20" a="1"/>
  <c r="O2595" i="20" s="1"/>
  <c r="O2596" i="20" a="1"/>
  <c r="O2596" i="20" s="1"/>
  <c r="O2597" i="20" a="1"/>
  <c r="O2597" i="20" s="1"/>
  <c r="O2598" i="20" a="1"/>
  <c r="O2598" i="20" s="1"/>
  <c r="O2599" i="20" a="1"/>
  <c r="O2599" i="20" s="1"/>
  <c r="O2600" i="20" a="1"/>
  <c r="O2600" i="20" s="1"/>
  <c r="O2601" i="20" a="1"/>
  <c r="O2601" i="20" s="1"/>
  <c r="O2602" i="20" a="1"/>
  <c r="O2602" i="20" s="1"/>
  <c r="O2603" i="20" a="1"/>
  <c r="O2603" i="20" s="1"/>
  <c r="O2604" i="20" a="1"/>
  <c r="O2604" i="20" s="1"/>
  <c r="O2605" i="20" a="1"/>
  <c r="O2605" i="20" s="1"/>
  <c r="O2606" i="20" a="1"/>
  <c r="O2606" i="20" s="1"/>
  <c r="O2607" i="20" a="1"/>
  <c r="O2607" i="20" s="1"/>
  <c r="O2608" i="20" a="1"/>
  <c r="O2608" i="20" s="1"/>
  <c r="O2609" i="20" a="1"/>
  <c r="O2609" i="20" s="1"/>
  <c r="O2610" i="20" a="1"/>
  <c r="O2610" i="20" s="1"/>
  <c r="O2611" i="20" a="1"/>
  <c r="O2611" i="20" s="1"/>
  <c r="O2612" i="20" a="1"/>
  <c r="O2612" i="20" s="1"/>
  <c r="O2613" i="20" a="1"/>
  <c r="O2613" i="20" s="1"/>
  <c r="O2614" i="20" a="1"/>
  <c r="O2614" i="20" s="1"/>
  <c r="O2615" i="20" a="1"/>
  <c r="O2615" i="20" s="1"/>
  <c r="O2616" i="20" a="1"/>
  <c r="O2616" i="20" s="1"/>
  <c r="O2617" i="20" a="1"/>
  <c r="O2617" i="20" s="1"/>
  <c r="O2618" i="20" a="1"/>
  <c r="O2618" i="20" s="1"/>
  <c r="O2619" i="20" a="1"/>
  <c r="O2619" i="20" s="1"/>
  <c r="O2620" i="20" a="1"/>
  <c r="O2620" i="20" s="1"/>
  <c r="O2621" i="20" a="1"/>
  <c r="O2621" i="20" s="1"/>
  <c r="O2622" i="20" a="1"/>
  <c r="O2622" i="20" s="1"/>
  <c r="O2623" i="20" a="1"/>
  <c r="O2623" i="20" s="1"/>
  <c r="O2624" i="20" a="1"/>
  <c r="O2624" i="20" s="1"/>
  <c r="O2625" i="20" a="1"/>
  <c r="O2625" i="20"/>
  <c r="O2626" i="20" a="1"/>
  <c r="O2626" i="20"/>
  <c r="O2627" i="20" a="1"/>
  <c r="O2627" i="20" s="1"/>
  <c r="O2628" i="20" a="1"/>
  <c r="O2628" i="20" s="1"/>
  <c r="O2629" i="20" a="1"/>
  <c r="O2629" i="20" s="1"/>
  <c r="O2630" i="20" a="1"/>
  <c r="O2630" i="20" s="1"/>
  <c r="O2631" i="20" a="1"/>
  <c r="O2631" i="20" s="1"/>
  <c r="O2632" i="20" a="1"/>
  <c r="O2632" i="20" s="1"/>
  <c r="O2633" i="20" a="1"/>
  <c r="O2633" i="20" s="1"/>
  <c r="O2634" i="20" a="1"/>
  <c r="O2634" i="20" s="1"/>
  <c r="O2635" i="20" a="1"/>
  <c r="O2635" i="20" s="1"/>
  <c r="O2636" i="20" a="1"/>
  <c r="O2636" i="20" s="1"/>
  <c r="O2637" i="20" a="1"/>
  <c r="O2637" i="20" s="1"/>
  <c r="O2638" i="20" a="1"/>
  <c r="O2638" i="20" s="1"/>
  <c r="O2639" i="20" a="1"/>
  <c r="O2639" i="20" s="1"/>
  <c r="O2640" i="20" a="1"/>
  <c r="O2640" i="20" s="1"/>
  <c r="O2641" i="20" a="1"/>
  <c r="O2641" i="20" s="1"/>
  <c r="O2642" i="20" a="1"/>
  <c r="O2642" i="20"/>
  <c r="O2643" i="20" a="1"/>
  <c r="O2643" i="20" s="1"/>
  <c r="O2644" i="20" a="1"/>
  <c r="O2644" i="20" s="1"/>
  <c r="O2645" i="20" a="1"/>
  <c r="O2645" i="20" s="1"/>
  <c r="O2646" i="20" a="1"/>
  <c r="O2646" i="20" s="1"/>
  <c r="O2647" i="20" a="1"/>
  <c r="O2647" i="20" s="1"/>
  <c r="O2648" i="20" a="1"/>
  <c r="O2648" i="20"/>
  <c r="O2649" i="20" a="1"/>
  <c r="O2649" i="20"/>
  <c r="O2650" i="20" a="1"/>
  <c r="O2650" i="20" s="1"/>
  <c r="O2651" i="20" a="1"/>
  <c r="O2651" i="20" s="1"/>
  <c r="P2" i="20" a="1"/>
  <c r="P2" i="20" s="1"/>
  <c r="P3" i="20" a="1"/>
  <c r="P3" i="20" s="1"/>
  <c r="P4" i="20" a="1"/>
  <c r="P4" i="20" s="1"/>
  <c r="P5" i="20" a="1"/>
  <c r="P5" i="20" s="1"/>
  <c r="P6" i="20" a="1"/>
  <c r="P6" i="20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 s="1"/>
  <c r="P15" i="20" a="1"/>
  <c r="P15" i="20"/>
  <c r="P16" i="20" a="1"/>
  <c r="P16" i="20" s="1"/>
  <c r="P17" i="20" a="1"/>
  <c r="P17" i="20" s="1"/>
  <c r="P18" i="20" a="1"/>
  <c r="P18" i="20" s="1"/>
  <c r="P19" i="20" a="1"/>
  <c r="P19" i="20" s="1"/>
  <c r="P20" i="20" a="1"/>
  <c r="P20" i="20" s="1"/>
  <c r="P21" i="20" a="1"/>
  <c r="P21" i="20" s="1"/>
  <c r="P22" i="20" a="1"/>
  <c r="P22" i="20" s="1"/>
  <c r="P23" i="20" a="1"/>
  <c r="P23" i="20" s="1"/>
  <c r="P24" i="20" a="1"/>
  <c r="P24" i="20" s="1"/>
  <c r="P25" i="20" a="1"/>
  <c r="P25" i="20" s="1"/>
  <c r="P26" i="20" a="1"/>
  <c r="P26" i="20" s="1"/>
  <c r="P27" i="20" a="1"/>
  <c r="P27" i="20" s="1"/>
  <c r="P28" i="20" a="1"/>
  <c r="P28" i="20" s="1"/>
  <c r="P29" i="20" a="1"/>
  <c r="P29" i="20" s="1"/>
  <c r="P30" i="20" a="1"/>
  <c r="P30" i="20" s="1"/>
  <c r="P31" i="20" a="1"/>
  <c r="P31" i="20" s="1"/>
  <c r="P32" i="20" a="1"/>
  <c r="P32" i="20" s="1"/>
  <c r="P33" i="20" a="1"/>
  <c r="P33" i="20" s="1"/>
  <c r="P34" i="20" a="1"/>
  <c r="P34" i="20" s="1"/>
  <c r="P35" i="20" a="1"/>
  <c r="P35" i="20" s="1"/>
  <c r="P36" i="20" a="1"/>
  <c r="P36" i="20" s="1"/>
  <c r="P37" i="20" a="1"/>
  <c r="P37" i="20" s="1"/>
  <c r="P38" i="20" a="1"/>
  <c r="P38" i="20" s="1"/>
  <c r="P39" i="20" a="1"/>
  <c r="P39" i="20"/>
  <c r="P40" i="20" a="1"/>
  <c r="P40" i="20"/>
  <c r="P41" i="20" a="1"/>
  <c r="P41" i="20" s="1"/>
  <c r="P42" i="20" a="1"/>
  <c r="P42" i="20" s="1"/>
  <c r="P43" i="20" a="1"/>
  <c r="P43" i="20" s="1"/>
  <c r="P44" i="20" a="1"/>
  <c r="P44" i="20" s="1"/>
  <c r="P45" i="20" a="1"/>
  <c r="P45" i="20" s="1"/>
  <c r="P46" i="20" a="1"/>
  <c r="P46" i="20" s="1"/>
  <c r="P47" i="20" a="1"/>
  <c r="P47" i="20" s="1"/>
  <c r="P48" i="20" a="1"/>
  <c r="P48" i="20" s="1"/>
  <c r="P49" i="20" a="1"/>
  <c r="P49" i="20" s="1"/>
  <c r="P50" i="20" a="1"/>
  <c r="P50" i="20" s="1"/>
  <c r="P51" i="20" a="1"/>
  <c r="P51" i="20" s="1"/>
  <c r="P52" i="20" a="1"/>
  <c r="P52" i="20" s="1"/>
  <c r="P53" i="20" a="1"/>
  <c r="P53" i="20" s="1"/>
  <c r="P54" i="20" a="1"/>
  <c r="P54" i="20" s="1"/>
  <c r="P55" i="20" a="1"/>
  <c r="P55" i="20" s="1"/>
  <c r="P56" i="20" a="1"/>
  <c r="P56" i="20"/>
  <c r="P57" i="20" a="1"/>
  <c r="P57" i="20" s="1"/>
  <c r="P58" i="20" a="1"/>
  <c r="P58" i="20" s="1"/>
  <c r="P59" i="20" a="1"/>
  <c r="P59" i="20" s="1"/>
  <c r="P60" i="20" a="1"/>
  <c r="P60" i="20" s="1"/>
  <c r="P61" i="20" a="1"/>
  <c r="P61" i="20" s="1"/>
  <c r="P62" i="20" a="1"/>
  <c r="P62" i="20"/>
  <c r="P63" i="20" a="1"/>
  <c r="P63" i="20"/>
  <c r="P64" i="20" a="1"/>
  <c r="P64" i="20" s="1"/>
  <c r="P65" i="20" a="1"/>
  <c r="P65" i="20" s="1"/>
  <c r="P66" i="20" a="1"/>
  <c r="P66" i="20" s="1"/>
  <c r="P67" i="20" a="1"/>
  <c r="P67" i="20" s="1"/>
  <c r="P68" i="20" a="1"/>
  <c r="P68" i="20" s="1"/>
  <c r="P69" i="20" a="1"/>
  <c r="P69" i="20" s="1"/>
  <c r="P70" i="20" a="1"/>
  <c r="P70" i="20"/>
  <c r="P71" i="20" a="1"/>
  <c r="P71" i="20"/>
  <c r="P72" i="20" a="1"/>
  <c r="P72" i="20" s="1"/>
  <c r="P73" i="20" a="1"/>
  <c r="P73" i="20" s="1"/>
  <c r="P74" i="20" a="1"/>
  <c r="P74" i="20" s="1"/>
  <c r="P75" i="20" a="1"/>
  <c r="P75" i="20" s="1"/>
  <c r="P76" i="20" a="1"/>
  <c r="P76" i="20" s="1"/>
  <c r="P77" i="20" a="1"/>
  <c r="P77" i="20" s="1"/>
  <c r="P78" i="20" a="1"/>
  <c r="P78" i="20" s="1"/>
  <c r="P79" i="20" a="1"/>
  <c r="P79" i="20"/>
  <c r="P80" i="20" a="1"/>
  <c r="P80" i="20" s="1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 s="1"/>
  <c r="P87" i="20" a="1"/>
  <c r="P87" i="20" s="1"/>
  <c r="P88" i="20" a="1"/>
  <c r="P88" i="20" s="1"/>
  <c r="P89" i="20" a="1"/>
  <c r="P89" i="20" s="1"/>
  <c r="P90" i="20" a="1"/>
  <c r="P90" i="20" s="1"/>
  <c r="P91" i="20" a="1"/>
  <c r="P91" i="20" s="1"/>
  <c r="P92" i="20" a="1"/>
  <c r="P92" i="20" s="1"/>
  <c r="P93" i="20" a="1"/>
  <c r="P93" i="20" s="1"/>
  <c r="P94" i="20" a="1"/>
  <c r="P94" i="20"/>
  <c r="P95" i="20" a="1"/>
  <c r="P95" i="20" s="1"/>
  <c r="P96" i="20" a="1"/>
  <c r="P96" i="20" s="1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 s="1"/>
  <c r="P103" i="20" a="1"/>
  <c r="P103" i="20"/>
  <c r="P104" i="20" a="1"/>
  <c r="P104" i="20"/>
  <c r="P105" i="20" a="1"/>
  <c r="P105" i="20" s="1"/>
  <c r="P106" i="20" a="1"/>
  <c r="P106" i="20" s="1"/>
  <c r="P107" i="20" a="1"/>
  <c r="P107" i="20" s="1"/>
  <c r="P108" i="20" a="1"/>
  <c r="P108" i="20" s="1"/>
  <c r="P109" i="20" a="1"/>
  <c r="P109" i="20" s="1"/>
  <c r="P110" i="20" a="1"/>
  <c r="P110" i="20" s="1"/>
  <c r="P111" i="20" a="1"/>
  <c r="P111" i="20" s="1"/>
  <c r="P112" i="20" a="1"/>
  <c r="P112" i="20" s="1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 s="1"/>
  <c r="P119" i="20" a="1"/>
  <c r="P119" i="20" s="1"/>
  <c r="P120" i="20" a="1"/>
  <c r="P120" i="20" s="1"/>
  <c r="P121" i="20" a="1"/>
  <c r="P121" i="20" s="1"/>
  <c r="P122" i="20" a="1"/>
  <c r="P122" i="20" s="1"/>
  <c r="P123" i="20" a="1"/>
  <c r="P123" i="20" s="1"/>
  <c r="P124" i="20" a="1"/>
  <c r="P124" i="20" s="1"/>
  <c r="P125" i="20" a="1"/>
  <c r="P125" i="20" s="1"/>
  <c r="P126" i="20" a="1"/>
  <c r="P126" i="20"/>
  <c r="P127" i="20" a="1"/>
  <c r="P127" i="20"/>
  <c r="P128" i="20" a="1"/>
  <c r="P128" i="20" s="1"/>
  <c r="P129" i="20" a="1"/>
  <c r="P129" i="20" s="1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/>
  <c r="P135" i="20" a="1"/>
  <c r="P135" i="20" s="1"/>
  <c r="P136" i="20" a="1"/>
  <c r="P136" i="20" s="1"/>
  <c r="P137" i="20" a="1"/>
  <c r="P137" i="20" s="1"/>
  <c r="P138" i="20" a="1"/>
  <c r="P138" i="20" s="1"/>
  <c r="P139" i="20" a="1"/>
  <c r="P139" i="20" s="1"/>
  <c r="P140" i="20" a="1"/>
  <c r="P140" i="20" s="1"/>
  <c r="P141" i="20" a="1"/>
  <c r="P141" i="20" s="1"/>
  <c r="P142" i="20" a="1"/>
  <c r="P142" i="20" s="1"/>
  <c r="P143" i="20" a="1"/>
  <c r="P143" i="20"/>
  <c r="P144" i="20" a="1"/>
  <c r="P144" i="20"/>
  <c r="P145" i="20" a="1"/>
  <c r="P145" i="20" s="1"/>
  <c r="P146" i="20" a="1"/>
  <c r="P146" i="20" s="1"/>
  <c r="P147" i="20" a="1"/>
  <c r="P147" i="20" s="1"/>
  <c r="P148" i="20" a="1"/>
  <c r="P148" i="20" s="1"/>
  <c r="P149" i="20" a="1"/>
  <c r="P149" i="20" s="1"/>
  <c r="P150" i="20" a="1"/>
  <c r="P150" i="20"/>
  <c r="P151" i="20" a="1"/>
  <c r="P151" i="20" s="1"/>
  <c r="P152" i="20" a="1"/>
  <c r="P152" i="20" s="1"/>
  <c r="P153" i="20" a="1"/>
  <c r="P153" i="20" s="1"/>
  <c r="P154" i="20" a="1"/>
  <c r="P154" i="20" s="1"/>
  <c r="P155" i="20" a="1"/>
  <c r="P155" i="20" s="1"/>
  <c r="P156" i="20" a="1"/>
  <c r="P156" i="20" s="1"/>
  <c r="P157" i="20" a="1"/>
  <c r="P157" i="20" s="1"/>
  <c r="P158" i="20" a="1"/>
  <c r="P158" i="20" s="1"/>
  <c r="P159" i="20" a="1"/>
  <c r="P159" i="20"/>
  <c r="P160" i="20" a="1"/>
  <c r="P160" i="20" s="1"/>
  <c r="P161" i="20" a="1"/>
  <c r="P161" i="20" s="1"/>
  <c r="P162" i="20" a="1"/>
  <c r="P162" i="20" s="1"/>
  <c r="P163" i="20" a="1"/>
  <c r="P163" i="20" s="1"/>
  <c r="P164" i="20" a="1"/>
  <c r="P164" i="20" s="1"/>
  <c r="P165" i="20" a="1"/>
  <c r="P165" i="20" s="1"/>
  <c r="P166" i="20" a="1"/>
  <c r="P166" i="20" s="1"/>
  <c r="P167" i="20" a="1"/>
  <c r="P167" i="20" s="1"/>
  <c r="P168" i="20" a="1"/>
  <c r="P168" i="20"/>
  <c r="P169" i="20" a="1"/>
  <c r="P169" i="20" s="1"/>
  <c r="P170" i="20" a="1"/>
  <c r="P170" i="20"/>
  <c r="P171" i="20" a="1"/>
  <c r="P171" i="20" s="1"/>
  <c r="P172" i="20" a="1"/>
  <c r="P172" i="20"/>
  <c r="P173" i="20" a="1"/>
  <c r="P173" i="20"/>
  <c r="P174" i="20" a="1"/>
  <c r="P174" i="20" s="1"/>
  <c r="P175" i="20" a="1"/>
  <c r="P175" i="20" s="1"/>
  <c r="P176" i="20" a="1"/>
  <c r="P176" i="20" s="1"/>
  <c r="P177" i="20" a="1"/>
  <c r="P177" i="20" s="1"/>
  <c r="P178" i="20" a="1"/>
  <c r="P178" i="20" s="1"/>
  <c r="P179" i="20" a="1"/>
  <c r="P179" i="20" s="1"/>
  <c r="P180" i="20" a="1"/>
  <c r="P180" i="20"/>
  <c r="P181" i="20" a="1"/>
  <c r="P181" i="20"/>
  <c r="P182" i="20" a="1"/>
  <c r="P182" i="20" s="1"/>
  <c r="P183" i="20" a="1"/>
  <c r="P183" i="20" s="1"/>
  <c r="P184" i="20" a="1"/>
  <c r="P184" i="20" s="1"/>
  <c r="P185" i="20" a="1"/>
  <c r="P185" i="20" s="1"/>
  <c r="P186" i="20" a="1"/>
  <c r="P186" i="20" s="1"/>
  <c r="P187" i="20" a="1"/>
  <c r="P187" i="20" s="1"/>
  <c r="P188" i="20" a="1"/>
  <c r="P188" i="20" s="1"/>
  <c r="P189" i="20" a="1"/>
  <c r="P189" i="20" s="1"/>
  <c r="P190" i="20" a="1"/>
  <c r="P190" i="20" s="1"/>
  <c r="P191" i="20" a="1"/>
  <c r="P191" i="20" s="1"/>
  <c r="P192" i="20" a="1"/>
  <c r="P192" i="20" s="1"/>
  <c r="P193" i="20" a="1"/>
  <c r="P193" i="20" s="1"/>
  <c r="P194" i="20" a="1"/>
  <c r="P194" i="20" s="1"/>
  <c r="P195" i="20" a="1"/>
  <c r="P195" i="20" s="1"/>
  <c r="P196" i="20" a="1"/>
  <c r="P196" i="20" s="1"/>
  <c r="P197" i="20" a="1"/>
  <c r="P197" i="20" s="1"/>
  <c r="P198" i="20" a="1"/>
  <c r="P198" i="20" s="1"/>
  <c r="P199" i="20" a="1"/>
  <c r="P199" i="20" s="1"/>
  <c r="P200" i="20" a="1"/>
  <c r="P200" i="20" s="1"/>
  <c r="P201" i="20" a="1"/>
  <c r="P201" i="20" s="1"/>
  <c r="P202" i="20" a="1"/>
  <c r="P202" i="20" s="1"/>
  <c r="P203" i="20" a="1"/>
  <c r="P203" i="20" s="1"/>
  <c r="P204" i="20" a="1"/>
  <c r="P204" i="20" s="1"/>
  <c r="P205" i="20" a="1"/>
  <c r="P205" i="20" s="1"/>
  <c r="P206" i="20" a="1"/>
  <c r="P206" i="20" s="1"/>
  <c r="P207" i="20" a="1"/>
  <c r="P207" i="20"/>
  <c r="P208" i="20" a="1"/>
  <c r="P208" i="20" s="1"/>
  <c r="P209" i="20" a="1"/>
  <c r="P209" i="20"/>
  <c r="P210" i="20" a="1"/>
  <c r="P210" i="20" s="1"/>
  <c r="P211" i="20" a="1"/>
  <c r="P211" i="20" s="1"/>
  <c r="P212" i="20" a="1"/>
  <c r="P212" i="20" s="1"/>
  <c r="P213" i="20" a="1"/>
  <c r="P213" i="20" s="1"/>
  <c r="P214" i="20" a="1"/>
  <c r="P214" i="20" s="1"/>
  <c r="P215" i="20" a="1"/>
  <c r="P215" i="20" s="1"/>
  <c r="P216" i="20" a="1"/>
  <c r="P216" i="20"/>
  <c r="P217" i="20" a="1"/>
  <c r="P217" i="20" s="1"/>
  <c r="P218" i="20" a="1"/>
  <c r="P218" i="20" s="1"/>
  <c r="P219" i="20" a="1"/>
  <c r="P219" i="20" s="1"/>
  <c r="P220" i="20" a="1"/>
  <c r="P220" i="20" s="1"/>
  <c r="P221" i="20" a="1"/>
  <c r="P221" i="20" s="1"/>
  <c r="P222" i="20" a="1"/>
  <c r="P222" i="20" s="1"/>
  <c r="P223" i="20" a="1"/>
  <c r="P223" i="20" s="1"/>
  <c r="P224" i="20" a="1"/>
  <c r="P224" i="20" s="1"/>
  <c r="P225" i="20" a="1"/>
  <c r="P225" i="20" s="1"/>
  <c r="P226" i="20" a="1"/>
  <c r="P226" i="20" s="1"/>
  <c r="P227" i="20" a="1"/>
  <c r="P227" i="20" s="1"/>
  <c r="P228" i="20" a="1"/>
  <c r="P228" i="20" s="1"/>
  <c r="P229" i="20" a="1"/>
  <c r="P229" i="20" s="1"/>
  <c r="P230" i="20" a="1"/>
  <c r="P230" i="20" s="1"/>
  <c r="P231" i="20" a="1"/>
  <c r="P231" i="20"/>
  <c r="P232" i="20" a="1"/>
  <c r="P232" i="20"/>
  <c r="P233" i="20" a="1"/>
  <c r="P233" i="20" s="1"/>
  <c r="P234" i="20" a="1"/>
  <c r="P234" i="20" s="1"/>
  <c r="P235" i="20" a="1"/>
  <c r="P235" i="20" s="1"/>
  <c r="P236" i="20" a="1"/>
  <c r="P236" i="20" s="1"/>
  <c r="P237" i="20" a="1"/>
  <c r="P237" i="20" s="1"/>
  <c r="P238" i="20" a="1"/>
  <c r="P238" i="20" s="1"/>
  <c r="P239" i="20" a="1"/>
  <c r="P239" i="20"/>
  <c r="P240" i="20" a="1"/>
  <c r="P240" i="20" s="1"/>
  <c r="P241" i="20" a="1"/>
  <c r="P241" i="20"/>
  <c r="P242" i="20" a="1"/>
  <c r="P242" i="20" s="1"/>
  <c r="P243" i="20" a="1"/>
  <c r="P243" i="20" s="1"/>
  <c r="P244" i="20" a="1"/>
  <c r="P244" i="20" s="1"/>
  <c r="P245" i="20" a="1"/>
  <c r="P245" i="20" s="1"/>
  <c r="P246" i="20" a="1"/>
  <c r="P246" i="20" s="1"/>
  <c r="P247" i="20" a="1"/>
  <c r="P247" i="20" s="1"/>
  <c r="P248" i="20" a="1"/>
  <c r="P248" i="20"/>
  <c r="P249" i="20" a="1"/>
  <c r="P249" i="20"/>
  <c r="P250" i="20" a="1"/>
  <c r="P250" i="20" s="1"/>
  <c r="P251" i="20" a="1"/>
  <c r="P251" i="20" s="1"/>
  <c r="P252" i="20" a="1"/>
  <c r="P252" i="20" s="1"/>
  <c r="P253" i="20" a="1"/>
  <c r="P253" i="20" s="1"/>
  <c r="P254" i="20" a="1"/>
  <c r="P254" i="20" s="1"/>
  <c r="P255" i="20" a="1"/>
  <c r="P255" i="20" s="1"/>
  <c r="P256" i="20" a="1"/>
  <c r="P256" i="20" s="1"/>
  <c r="P257" i="20" a="1"/>
  <c r="P257" i="20" s="1"/>
  <c r="P258" i="20" a="1"/>
  <c r="P258" i="20" s="1"/>
  <c r="P259" i="20" a="1"/>
  <c r="P259" i="20" s="1"/>
  <c r="P260" i="20" a="1"/>
  <c r="P260" i="20" s="1"/>
  <c r="P261" i="20" a="1"/>
  <c r="P261" i="20" s="1"/>
  <c r="P262" i="20" a="1"/>
  <c r="P262" i="20" s="1"/>
  <c r="P263" i="20" a="1"/>
  <c r="P263" i="20"/>
  <c r="P264" i="20" a="1"/>
  <c r="P264" i="20" s="1"/>
  <c r="P265" i="20" a="1"/>
  <c r="P265" i="20" s="1"/>
  <c r="P266" i="20" a="1"/>
  <c r="P266" i="20" s="1"/>
  <c r="P267" i="20" a="1"/>
  <c r="P267" i="20" s="1"/>
  <c r="P268" i="20" a="1"/>
  <c r="P268" i="20" s="1"/>
  <c r="P269" i="20" a="1"/>
  <c r="P269" i="20" s="1"/>
  <c r="P270" i="20" a="1"/>
  <c r="P270" i="20" s="1"/>
  <c r="P271" i="20" a="1"/>
  <c r="P271" i="20"/>
  <c r="P272" i="20" a="1"/>
  <c r="P272" i="20" s="1"/>
  <c r="P273" i="20" a="1"/>
  <c r="P273" i="20"/>
  <c r="P274" i="20" a="1"/>
  <c r="P274" i="20" s="1"/>
  <c r="P275" i="20" a="1"/>
  <c r="P275" i="20" s="1"/>
  <c r="P276" i="20" a="1"/>
  <c r="P276" i="20" s="1"/>
  <c r="P277" i="20" a="1"/>
  <c r="P277" i="20" s="1"/>
  <c r="P278" i="20" a="1"/>
  <c r="P278" i="20" s="1"/>
  <c r="P279" i="20" a="1"/>
  <c r="P279" i="20"/>
  <c r="P280" i="20" a="1"/>
  <c r="P280" i="20" s="1"/>
  <c r="P281" i="20" a="1"/>
  <c r="P281" i="20" s="1"/>
  <c r="P282" i="20" a="1"/>
  <c r="P282" i="20" s="1"/>
  <c r="P283" i="20" a="1"/>
  <c r="P283" i="20" s="1"/>
  <c r="P284" i="20" a="1"/>
  <c r="P284" i="20" s="1"/>
  <c r="P285" i="20" a="1"/>
  <c r="P285" i="20" s="1"/>
  <c r="P286" i="20" a="1"/>
  <c r="P286" i="20" s="1"/>
  <c r="P287" i="20" a="1"/>
  <c r="P287" i="20" s="1"/>
  <c r="P288" i="20" a="1"/>
  <c r="P288" i="20"/>
  <c r="P289" i="20" a="1"/>
  <c r="P289" i="20" s="1"/>
  <c r="P290" i="20" a="1"/>
  <c r="P290" i="20" s="1"/>
  <c r="P291" i="20" a="1"/>
  <c r="P291" i="20" s="1"/>
  <c r="P292" i="20" a="1"/>
  <c r="P292" i="20" s="1"/>
  <c r="P293" i="20" a="1"/>
  <c r="P293" i="20" s="1"/>
  <c r="P294" i="20" a="1"/>
  <c r="P294" i="20" s="1"/>
  <c r="P295" i="20" a="1"/>
  <c r="P295" i="20"/>
  <c r="P296" i="20" a="1"/>
  <c r="P296" i="20"/>
  <c r="P297" i="20" a="1"/>
  <c r="P297" i="20" s="1"/>
  <c r="P298" i="20" a="1"/>
  <c r="P298" i="20" s="1"/>
  <c r="P299" i="20" a="1"/>
  <c r="P299" i="20" s="1"/>
  <c r="P300" i="20" a="1"/>
  <c r="P300" i="20" s="1"/>
  <c r="P301" i="20" a="1"/>
  <c r="P301" i="20" s="1"/>
  <c r="P302" i="20" a="1"/>
  <c r="P302" i="20" s="1"/>
  <c r="P303" i="20" a="1"/>
  <c r="P303" i="20" s="1"/>
  <c r="P304" i="20" a="1"/>
  <c r="P304" i="20"/>
  <c r="P305" i="20" a="1"/>
  <c r="P305" i="20" s="1"/>
  <c r="P306" i="20" a="1"/>
  <c r="P306" i="20" s="1"/>
  <c r="P307" i="20" a="1"/>
  <c r="P307" i="20" s="1"/>
  <c r="P308" i="20" a="1"/>
  <c r="P308" i="20" s="1"/>
  <c r="P309" i="20" a="1"/>
  <c r="P309" i="20" s="1"/>
  <c r="P310" i="20" a="1"/>
  <c r="P310" i="20" s="1"/>
  <c r="P311" i="20" a="1"/>
  <c r="P311" i="20" s="1"/>
  <c r="P312" i="20" a="1"/>
  <c r="P312" i="20"/>
  <c r="P313" i="20" a="1"/>
  <c r="P313" i="20"/>
  <c r="P314" i="20" a="1"/>
  <c r="P314" i="20" s="1"/>
  <c r="P315" i="20" a="1"/>
  <c r="P315" i="20" s="1"/>
  <c r="P316" i="20" a="1"/>
  <c r="P316" i="20" s="1"/>
  <c r="P317" i="20" a="1"/>
  <c r="P317" i="20" s="1"/>
  <c r="P318" i="20" a="1"/>
  <c r="P318" i="20" s="1"/>
  <c r="P319" i="20" a="1"/>
  <c r="P319" i="20" s="1"/>
  <c r="P320" i="20" a="1"/>
  <c r="P320" i="20"/>
  <c r="P321" i="20" a="1"/>
  <c r="P321" i="20" s="1"/>
  <c r="P322" i="20" a="1"/>
  <c r="P322" i="20" s="1"/>
  <c r="P323" i="20" a="1"/>
  <c r="P323" i="20" s="1"/>
  <c r="P324" i="20" a="1"/>
  <c r="P324" i="20" s="1"/>
  <c r="P325" i="20" a="1"/>
  <c r="P325" i="20" s="1"/>
  <c r="P326" i="20" a="1"/>
  <c r="P326" i="20" s="1"/>
  <c r="P327" i="20" a="1"/>
  <c r="P327" i="20" s="1"/>
  <c r="P328" i="20" a="1"/>
  <c r="P328" i="20"/>
  <c r="P329" i="20" a="1"/>
  <c r="P329" i="20" s="1"/>
  <c r="P330" i="20" a="1"/>
  <c r="P330" i="20" s="1"/>
  <c r="P331" i="20" a="1"/>
  <c r="P331" i="20" s="1"/>
  <c r="P332" i="20" a="1"/>
  <c r="P332" i="20" s="1"/>
  <c r="P333" i="20" a="1"/>
  <c r="P333" i="20" s="1"/>
  <c r="P334" i="20" a="1"/>
  <c r="P334" i="20" s="1"/>
  <c r="P335" i="20" a="1"/>
  <c r="P335" i="20" s="1"/>
  <c r="P336" i="20" a="1"/>
  <c r="P336" i="20" s="1"/>
  <c r="P337" i="20" a="1"/>
  <c r="P337" i="20" s="1"/>
  <c r="P338" i="20" a="1"/>
  <c r="P338" i="20" s="1"/>
  <c r="P339" i="20" a="1"/>
  <c r="P339" i="20" s="1"/>
  <c r="P340" i="20" a="1"/>
  <c r="P340" i="20" s="1"/>
  <c r="P341" i="20" a="1"/>
  <c r="P341" i="20" s="1"/>
  <c r="P342" i="20" a="1"/>
  <c r="P342" i="20" s="1"/>
  <c r="P343" i="20" a="1"/>
  <c r="P343" i="20"/>
  <c r="P344" i="20" a="1"/>
  <c r="P344" i="20"/>
  <c r="P345" i="20" a="1"/>
  <c r="P345" i="20" s="1"/>
  <c r="P346" i="20" a="1"/>
  <c r="P346" i="20" s="1"/>
  <c r="P347" i="20" a="1"/>
  <c r="P347" i="20" s="1"/>
  <c r="P348" i="20" a="1"/>
  <c r="P348" i="20" s="1"/>
  <c r="P349" i="20" a="1"/>
  <c r="P349" i="20" s="1"/>
  <c r="P350" i="20" a="1"/>
  <c r="P350" i="20" s="1"/>
  <c r="P351" i="20" a="1"/>
  <c r="P351" i="20" s="1"/>
  <c r="P352" i="20" a="1"/>
  <c r="P352" i="20"/>
  <c r="P353" i="20" a="1"/>
  <c r="P353" i="20" s="1"/>
  <c r="P354" i="20" a="1"/>
  <c r="P354" i="20" s="1"/>
  <c r="P355" i="20" a="1"/>
  <c r="P355" i="20" s="1"/>
  <c r="P356" i="20" a="1"/>
  <c r="P356" i="20" s="1"/>
  <c r="P357" i="20" a="1"/>
  <c r="P357" i="20" s="1"/>
  <c r="P358" i="20" a="1"/>
  <c r="P358" i="20" s="1"/>
  <c r="P359" i="20" a="1"/>
  <c r="P359" i="20"/>
  <c r="P360" i="20" a="1"/>
  <c r="P360" i="20"/>
  <c r="P361" i="20" a="1"/>
  <c r="P361" i="20" s="1"/>
  <c r="P362" i="20" a="1"/>
  <c r="P362" i="20" s="1"/>
  <c r="P363" i="20" a="1"/>
  <c r="P363" i="20" s="1"/>
  <c r="P364" i="20" a="1"/>
  <c r="P364" i="20" s="1"/>
  <c r="P365" i="20" a="1"/>
  <c r="P365" i="20" s="1"/>
  <c r="P366" i="20" a="1"/>
  <c r="P366" i="20" s="1"/>
  <c r="P367" i="20" a="1"/>
  <c r="P367" i="20" s="1"/>
  <c r="P368" i="20" a="1"/>
  <c r="P368" i="20"/>
  <c r="P369" i="20" a="1"/>
  <c r="P369" i="20" s="1"/>
  <c r="P370" i="20" a="1"/>
  <c r="P370" i="20" s="1"/>
  <c r="P371" i="20" a="1"/>
  <c r="P371" i="20" s="1"/>
  <c r="P372" i="20" a="1"/>
  <c r="P372" i="20" s="1"/>
  <c r="P373" i="20" a="1"/>
  <c r="P373" i="20" s="1"/>
  <c r="P374" i="20" a="1"/>
  <c r="P374" i="20" s="1"/>
  <c r="P375" i="20" a="1"/>
  <c r="P375" i="20" s="1"/>
  <c r="P376" i="20" a="1"/>
  <c r="P376" i="20"/>
  <c r="P377" i="20" a="1"/>
  <c r="P377" i="20"/>
  <c r="P378" i="20" a="1"/>
  <c r="P378" i="20" s="1"/>
  <c r="P379" i="20" a="1"/>
  <c r="P379" i="20" s="1"/>
  <c r="P380" i="20" a="1"/>
  <c r="P380" i="20" s="1"/>
  <c r="P381" i="20" a="1"/>
  <c r="P381" i="20" s="1"/>
  <c r="P382" i="20" a="1"/>
  <c r="P382" i="20" s="1"/>
  <c r="P383" i="20" a="1"/>
  <c r="P383" i="20" s="1"/>
  <c r="P384" i="20" a="1"/>
  <c r="P384" i="20"/>
  <c r="P385" i="20" a="1"/>
  <c r="P385" i="20" s="1"/>
  <c r="P386" i="20" a="1"/>
  <c r="P386" i="20" s="1"/>
  <c r="P387" i="20" a="1"/>
  <c r="P387" i="20" s="1"/>
  <c r="P388" i="20" a="1"/>
  <c r="P388" i="20" s="1"/>
  <c r="P389" i="20" a="1"/>
  <c r="P389" i="20" s="1"/>
  <c r="P390" i="20" a="1"/>
  <c r="P390" i="20" s="1"/>
  <c r="P391" i="20" a="1"/>
  <c r="P391" i="20" s="1"/>
  <c r="P392" i="20" a="1"/>
  <c r="P392" i="20"/>
  <c r="P393" i="20" a="1"/>
  <c r="P393" i="20" s="1"/>
  <c r="P394" i="20" a="1"/>
  <c r="P394" i="20" s="1"/>
  <c r="P395" i="20" a="1"/>
  <c r="P395" i="20" s="1"/>
  <c r="P396" i="20" a="1"/>
  <c r="P396" i="20" s="1"/>
  <c r="P397" i="20" a="1"/>
  <c r="P397" i="20" s="1"/>
  <c r="P398" i="20" a="1"/>
  <c r="P398" i="20" s="1"/>
  <c r="P399" i="20" a="1"/>
  <c r="P399" i="20" s="1"/>
  <c r="P400" i="20" a="1"/>
  <c r="P400" i="20" s="1"/>
  <c r="P401" i="20" a="1"/>
  <c r="P401" i="20" s="1"/>
  <c r="P402" i="20" a="1"/>
  <c r="P402" i="20" s="1"/>
  <c r="P403" i="20" a="1"/>
  <c r="P403" i="20" s="1"/>
  <c r="P404" i="20" a="1"/>
  <c r="P404" i="20" s="1"/>
  <c r="P405" i="20" a="1"/>
  <c r="P405" i="20" s="1"/>
  <c r="P406" i="20" a="1"/>
  <c r="P406" i="20" s="1"/>
  <c r="P407" i="20" a="1"/>
  <c r="P407" i="20"/>
  <c r="P408" i="20" a="1"/>
  <c r="P408" i="20"/>
  <c r="P409" i="20" a="1"/>
  <c r="P409" i="20" s="1"/>
  <c r="P410" i="20" a="1"/>
  <c r="P410" i="20" s="1"/>
  <c r="P411" i="20" a="1"/>
  <c r="P411" i="20" s="1"/>
  <c r="P412" i="20" a="1"/>
  <c r="P412" i="20" s="1"/>
  <c r="P413" i="20" a="1"/>
  <c r="P413" i="20" s="1"/>
  <c r="P414" i="20" a="1"/>
  <c r="P414" i="20" s="1"/>
  <c r="P415" i="20" a="1"/>
  <c r="P415" i="20" s="1"/>
  <c r="P416" i="20" a="1"/>
  <c r="P416" i="20"/>
  <c r="P417" i="20" a="1"/>
  <c r="P417" i="20" s="1"/>
  <c r="P418" i="20" a="1"/>
  <c r="P418" i="20" s="1"/>
  <c r="P419" i="20" a="1"/>
  <c r="P419" i="20" s="1"/>
  <c r="P420" i="20" a="1"/>
  <c r="P420" i="20" s="1"/>
  <c r="P421" i="20" a="1"/>
  <c r="P421" i="20" s="1"/>
  <c r="P422" i="20" a="1"/>
  <c r="P422" i="20" s="1"/>
  <c r="P423" i="20" a="1"/>
  <c r="P423" i="20"/>
  <c r="P424" i="20" a="1"/>
  <c r="P424" i="20"/>
  <c r="P425" i="20" a="1"/>
  <c r="P425" i="20" s="1"/>
  <c r="P426" i="20" a="1"/>
  <c r="P426" i="20" s="1"/>
  <c r="P427" i="20" a="1"/>
  <c r="P427" i="20" s="1"/>
  <c r="P428" i="20" a="1"/>
  <c r="P428" i="20" s="1"/>
  <c r="P429" i="20" a="1"/>
  <c r="P429" i="20" s="1"/>
  <c r="P430" i="20" a="1"/>
  <c r="P430" i="20" s="1"/>
  <c r="P431" i="20" a="1"/>
  <c r="P431" i="20"/>
  <c r="P432" i="20" a="1"/>
  <c r="P432" i="20"/>
  <c r="P433" i="20" a="1"/>
  <c r="P433" i="20" s="1"/>
  <c r="P434" i="20" a="1"/>
  <c r="P434" i="20" s="1"/>
  <c r="P435" i="20" a="1"/>
  <c r="P435" i="20" s="1"/>
  <c r="P436" i="20" a="1"/>
  <c r="P436" i="20" s="1"/>
  <c r="P437" i="20" a="1"/>
  <c r="P437" i="20" s="1"/>
  <c r="P438" i="20" a="1"/>
  <c r="P438" i="20" s="1"/>
  <c r="P439" i="20" a="1"/>
  <c r="P439" i="20" s="1"/>
  <c r="P440" i="20" a="1"/>
  <c r="P440" i="20"/>
  <c r="P441" i="20" a="1"/>
  <c r="P441" i="20"/>
  <c r="P442" i="20" a="1"/>
  <c r="P442" i="20" s="1"/>
  <c r="P443" i="20" a="1"/>
  <c r="P443" i="20" s="1"/>
  <c r="P444" i="20" a="1"/>
  <c r="P444" i="20" s="1"/>
  <c r="P445" i="20" a="1"/>
  <c r="P445" i="20" s="1"/>
  <c r="P446" i="20" a="1"/>
  <c r="P446" i="20" s="1"/>
  <c r="P447" i="20" a="1"/>
  <c r="P447" i="20" s="1"/>
  <c r="P448" i="20" a="1"/>
  <c r="P448" i="20"/>
  <c r="P449" i="20" a="1"/>
  <c r="P449" i="20" s="1"/>
  <c r="P450" i="20" a="1"/>
  <c r="P450" i="20" s="1"/>
  <c r="P451" i="20" a="1"/>
  <c r="P451" i="20" s="1"/>
  <c r="P452" i="20" a="1"/>
  <c r="P452" i="20" s="1"/>
  <c r="P453" i="20" a="1"/>
  <c r="P453" i="20" s="1"/>
  <c r="P454" i="20" a="1"/>
  <c r="P454" i="20" s="1"/>
  <c r="P455" i="20" a="1"/>
  <c r="P455" i="20" s="1"/>
  <c r="P456" i="20" a="1"/>
  <c r="P456" i="20" s="1"/>
  <c r="P457" i="20" a="1"/>
  <c r="P457" i="20" s="1"/>
  <c r="P458" i="20" a="1"/>
  <c r="P458" i="20" s="1"/>
  <c r="P459" i="20" a="1"/>
  <c r="P459" i="20" s="1"/>
  <c r="P460" i="20" a="1"/>
  <c r="P460" i="20"/>
  <c r="P461" i="20" a="1"/>
  <c r="P461" i="20" s="1"/>
  <c r="P462" i="20" a="1"/>
  <c r="P462" i="20" s="1"/>
  <c r="P463" i="20" a="1"/>
  <c r="P463" i="20" s="1"/>
  <c r="P464" i="20" a="1"/>
  <c r="P464" i="20" s="1"/>
  <c r="P465" i="20" a="1"/>
  <c r="P465" i="20" s="1"/>
  <c r="P466" i="20" a="1"/>
  <c r="P466" i="20" s="1"/>
  <c r="P467" i="20" a="1"/>
  <c r="P467" i="20" s="1"/>
  <c r="P468" i="20" a="1"/>
  <c r="P468" i="20" s="1"/>
  <c r="P469" i="20" a="1"/>
  <c r="P469" i="20" s="1"/>
  <c r="P470" i="20" a="1"/>
  <c r="P470" i="20" s="1"/>
  <c r="P471" i="20" a="1"/>
  <c r="P471" i="20" s="1"/>
  <c r="P472" i="20" a="1"/>
  <c r="P472" i="20"/>
  <c r="P473" i="20" a="1"/>
  <c r="P473" i="20"/>
  <c r="P474" i="20" a="1"/>
  <c r="P474" i="20" s="1"/>
  <c r="P475" i="20" a="1"/>
  <c r="P475" i="20" s="1"/>
  <c r="P476" i="20" a="1"/>
  <c r="P476" i="20" s="1"/>
  <c r="P477" i="20" a="1"/>
  <c r="P477" i="20" s="1"/>
  <c r="P478" i="20" a="1"/>
  <c r="P478" i="20" s="1"/>
  <c r="P479" i="20" a="1"/>
  <c r="P479" i="20" s="1"/>
  <c r="P480" i="20" a="1"/>
  <c r="P480" i="20"/>
  <c r="P481" i="20" a="1"/>
  <c r="P481" i="20" s="1"/>
  <c r="P482" i="20" a="1"/>
  <c r="P482" i="20" s="1"/>
  <c r="P483" i="20" a="1"/>
  <c r="P483" i="20" s="1"/>
  <c r="P484" i="20" a="1"/>
  <c r="P484" i="20" s="1"/>
  <c r="P485" i="20" a="1"/>
  <c r="P485" i="20" s="1"/>
  <c r="P486" i="20" a="1"/>
  <c r="P486" i="20" s="1"/>
  <c r="P487" i="20" a="1"/>
  <c r="P487" i="20" s="1"/>
  <c r="P488" i="20" a="1"/>
  <c r="P488" i="20" s="1"/>
  <c r="P489" i="20" a="1"/>
  <c r="P489" i="20" s="1"/>
  <c r="P490" i="20" a="1"/>
  <c r="P490" i="20" s="1"/>
  <c r="P491" i="20" a="1"/>
  <c r="P491" i="20" s="1"/>
  <c r="P492" i="20" a="1"/>
  <c r="P492" i="20" s="1"/>
  <c r="P493" i="20" a="1"/>
  <c r="P493" i="20" s="1"/>
  <c r="P494" i="20" a="1"/>
  <c r="P494" i="20" s="1"/>
  <c r="P495" i="20" a="1"/>
  <c r="P495" i="20" s="1"/>
  <c r="P496" i="20" a="1"/>
  <c r="P496" i="20" s="1"/>
  <c r="P497" i="20" a="1"/>
  <c r="P497" i="20" s="1"/>
  <c r="P498" i="20" a="1"/>
  <c r="P498" i="20" s="1"/>
  <c r="P499" i="20" a="1"/>
  <c r="P499" i="20" s="1"/>
  <c r="P500" i="20" a="1"/>
  <c r="P500" i="20" s="1"/>
  <c r="P501" i="20" a="1"/>
  <c r="P501" i="20" s="1"/>
  <c r="P502" i="20" a="1"/>
  <c r="P502" i="20" s="1"/>
  <c r="P503" i="20" a="1"/>
  <c r="P503" i="20"/>
  <c r="P504" i="20" a="1"/>
  <c r="P504" i="20" s="1"/>
  <c r="P505" i="20" a="1"/>
  <c r="P505" i="20" s="1"/>
  <c r="P506" i="20" a="1"/>
  <c r="P506" i="20" s="1"/>
  <c r="P507" i="20" a="1"/>
  <c r="P507" i="20" s="1"/>
  <c r="P508" i="20" a="1"/>
  <c r="P508" i="20" s="1"/>
  <c r="P509" i="20" a="1"/>
  <c r="P509" i="20" s="1"/>
  <c r="P510" i="20" a="1"/>
  <c r="P510" i="20" s="1"/>
  <c r="P511" i="20" a="1"/>
  <c r="P511" i="20" s="1"/>
  <c r="P512" i="20" a="1"/>
  <c r="P512" i="20" s="1"/>
  <c r="P513" i="20" a="1"/>
  <c r="P513" i="20"/>
  <c r="P514" i="20" a="1"/>
  <c r="P514" i="20" s="1"/>
  <c r="P515" i="20" a="1"/>
  <c r="P515" i="20" s="1"/>
  <c r="P516" i="20" a="1"/>
  <c r="P516" i="20" s="1"/>
  <c r="P517" i="20" a="1"/>
  <c r="P517" i="20" s="1"/>
  <c r="P518" i="20" a="1"/>
  <c r="P518" i="20" s="1"/>
  <c r="P519" i="20" a="1"/>
  <c r="P519" i="20"/>
  <c r="P520" i="20" a="1"/>
  <c r="P520" i="20"/>
  <c r="P521" i="20" a="1"/>
  <c r="P521" i="20" s="1"/>
  <c r="P522" i="20" a="1"/>
  <c r="P522" i="20" s="1"/>
  <c r="P523" i="20" a="1"/>
  <c r="P523" i="20" s="1"/>
  <c r="P524" i="20" a="1"/>
  <c r="P524" i="20"/>
  <c r="P525" i="20" a="1"/>
  <c r="P525" i="20" s="1"/>
  <c r="P526" i="20" a="1"/>
  <c r="P526" i="20" s="1"/>
  <c r="P527" i="20" a="1"/>
  <c r="P527" i="20" s="1"/>
  <c r="P528" i="20" a="1"/>
  <c r="P528" i="20" s="1"/>
  <c r="P529" i="20" a="1"/>
  <c r="P529" i="20" s="1"/>
  <c r="P530" i="20" a="1"/>
  <c r="P530" i="20" s="1"/>
  <c r="P531" i="20" a="1"/>
  <c r="P531" i="20" s="1"/>
  <c r="P532" i="20" a="1"/>
  <c r="P532" i="20" s="1"/>
  <c r="P533" i="20" a="1"/>
  <c r="P533" i="20" s="1"/>
  <c r="P534" i="20" a="1"/>
  <c r="P534" i="20" s="1"/>
  <c r="P535" i="20" a="1"/>
  <c r="P535" i="20" s="1"/>
  <c r="P536" i="20" a="1"/>
  <c r="P536" i="20" s="1"/>
  <c r="P537" i="20" a="1"/>
  <c r="P537" i="20" s="1"/>
  <c r="P538" i="20" a="1"/>
  <c r="P538" i="20" s="1"/>
  <c r="P539" i="20" a="1"/>
  <c r="P539" i="20" s="1"/>
  <c r="P540" i="20" a="1"/>
  <c r="P540" i="20" s="1"/>
  <c r="P541" i="20" a="1"/>
  <c r="P541" i="20" s="1"/>
  <c r="P542" i="20" a="1"/>
  <c r="P542" i="20" s="1"/>
  <c r="P543" i="20" a="1"/>
  <c r="P543" i="20" s="1"/>
  <c r="P544" i="20" a="1"/>
  <c r="P544" i="20" s="1"/>
  <c r="P545" i="20" a="1"/>
  <c r="P545" i="20"/>
  <c r="P546" i="20" a="1"/>
  <c r="P546" i="20" s="1"/>
  <c r="P547" i="20" a="1"/>
  <c r="P547" i="20"/>
  <c r="P548" i="20" a="1"/>
  <c r="P548" i="20" s="1"/>
  <c r="P549" i="20" a="1"/>
  <c r="P549" i="20" s="1"/>
  <c r="P550" i="20" a="1"/>
  <c r="P550" i="20" s="1"/>
  <c r="P551" i="20" a="1"/>
  <c r="P551" i="20"/>
  <c r="P552" i="20" a="1"/>
  <c r="P552" i="20" s="1"/>
  <c r="P553" i="20" a="1"/>
  <c r="P553" i="20" s="1"/>
  <c r="P554" i="20" a="1"/>
  <c r="P554" i="20" s="1"/>
  <c r="P555" i="20" a="1"/>
  <c r="P555" i="20" s="1"/>
  <c r="P556" i="20" a="1"/>
  <c r="P556" i="20"/>
  <c r="P557" i="20" a="1"/>
  <c r="P557" i="20" s="1"/>
  <c r="P558" i="20" a="1"/>
  <c r="P558" i="20" s="1"/>
  <c r="P559" i="20" a="1"/>
  <c r="P559" i="20" s="1"/>
  <c r="P560" i="20" a="1"/>
  <c r="P560" i="20" s="1"/>
  <c r="P561" i="20" a="1"/>
  <c r="P561" i="20" s="1"/>
  <c r="P562" i="20" a="1"/>
  <c r="P562" i="20" s="1"/>
  <c r="P563" i="20" a="1"/>
  <c r="P563" i="20" s="1"/>
  <c r="P564" i="20" a="1"/>
  <c r="P564" i="20" s="1"/>
  <c r="P565" i="20" a="1"/>
  <c r="P565" i="20" s="1"/>
  <c r="P566" i="20" a="1"/>
  <c r="P566" i="20" s="1"/>
  <c r="P567" i="20" a="1"/>
  <c r="P567" i="20" s="1"/>
  <c r="P568" i="20" a="1"/>
  <c r="P568" i="20" s="1"/>
  <c r="P569" i="20" a="1"/>
  <c r="P569" i="20"/>
  <c r="P570" i="20" a="1"/>
  <c r="P570" i="20" s="1"/>
  <c r="P571" i="20" a="1"/>
  <c r="P571" i="20" s="1"/>
  <c r="P572" i="20" a="1"/>
  <c r="P572" i="20" s="1"/>
  <c r="P573" i="20" a="1"/>
  <c r="P573" i="20" s="1"/>
  <c r="P574" i="20" a="1"/>
  <c r="P574" i="20" s="1"/>
  <c r="P575" i="20" a="1"/>
  <c r="P575" i="20" s="1"/>
  <c r="P576" i="20" a="1"/>
  <c r="P576" i="20" s="1"/>
  <c r="P577" i="20" a="1"/>
  <c r="P577" i="20" s="1"/>
  <c r="P578" i="20" a="1"/>
  <c r="P578" i="20" s="1"/>
  <c r="P579" i="20" a="1"/>
  <c r="P579" i="20" s="1"/>
  <c r="P580" i="20" a="1"/>
  <c r="P580" i="20" s="1"/>
  <c r="P581" i="20" a="1"/>
  <c r="P581" i="20" s="1"/>
  <c r="P582" i="20" a="1"/>
  <c r="P582" i="20" s="1"/>
  <c r="P583" i="20" a="1"/>
  <c r="P583" i="20" s="1"/>
  <c r="P584" i="20" a="1"/>
  <c r="P584" i="20" s="1"/>
  <c r="P585" i="20" a="1"/>
  <c r="P585" i="20" s="1"/>
  <c r="P586" i="20" a="1"/>
  <c r="P586" i="20" s="1"/>
  <c r="P587" i="20" a="1"/>
  <c r="P587" i="20" s="1"/>
  <c r="P588" i="20" a="1"/>
  <c r="P588" i="20"/>
  <c r="P589" i="20" a="1"/>
  <c r="P589" i="20" s="1"/>
  <c r="P590" i="20" a="1"/>
  <c r="P590" i="20" s="1"/>
  <c r="P591" i="20" a="1"/>
  <c r="P591" i="20" s="1"/>
  <c r="P592" i="20" a="1"/>
  <c r="P592" i="20"/>
  <c r="P593" i="20" a="1"/>
  <c r="P593" i="20" s="1"/>
  <c r="P594" i="20" a="1"/>
  <c r="P594" i="20" s="1"/>
  <c r="P595" i="20" a="1"/>
  <c r="P595" i="20" s="1"/>
  <c r="P596" i="20" a="1"/>
  <c r="P596" i="20" s="1"/>
  <c r="P597" i="20" a="1"/>
  <c r="P597" i="20" s="1"/>
  <c r="P598" i="20" a="1"/>
  <c r="P598" i="20" s="1"/>
  <c r="P599" i="20" a="1"/>
  <c r="P599" i="20" s="1"/>
  <c r="P600" i="20" a="1"/>
  <c r="P600" i="20" s="1"/>
  <c r="P601" i="20" a="1"/>
  <c r="P601" i="20" s="1"/>
  <c r="P602" i="20" a="1"/>
  <c r="P602" i="20" s="1"/>
  <c r="P603" i="20" a="1"/>
  <c r="P603" i="20" s="1"/>
  <c r="P604" i="20" a="1"/>
  <c r="P604" i="20" s="1"/>
  <c r="P605" i="20" a="1"/>
  <c r="P605" i="20"/>
  <c r="P606" i="20" a="1"/>
  <c r="P606" i="20" s="1"/>
  <c r="P607" i="20" a="1"/>
  <c r="P607" i="20" s="1"/>
  <c r="P608" i="20" a="1"/>
  <c r="P608" i="20" s="1"/>
  <c r="P609" i="20" a="1"/>
  <c r="P609" i="20"/>
  <c r="P610" i="20" a="1"/>
  <c r="P610" i="20" s="1"/>
  <c r="P611" i="20" a="1"/>
  <c r="P611" i="20" s="1"/>
  <c r="P612" i="20" a="1"/>
  <c r="P612" i="20" s="1"/>
  <c r="P613" i="20" a="1"/>
  <c r="P613" i="20"/>
  <c r="P614" i="20" a="1"/>
  <c r="P614" i="20" s="1"/>
  <c r="P615" i="20" a="1"/>
  <c r="P615" i="20" s="1"/>
  <c r="P616" i="20" a="1"/>
  <c r="P616" i="20" s="1"/>
  <c r="P617" i="20" a="1"/>
  <c r="P617" i="20" s="1"/>
  <c r="P618" i="20" a="1"/>
  <c r="P618" i="20" s="1"/>
  <c r="P619" i="20" a="1"/>
  <c r="P619" i="20" s="1"/>
  <c r="P620" i="20" a="1"/>
  <c r="P620" i="20" s="1"/>
  <c r="P621" i="20" a="1"/>
  <c r="P621" i="20" s="1"/>
  <c r="P622" i="20" a="1"/>
  <c r="P622" i="20" s="1"/>
  <c r="P623" i="20" a="1"/>
  <c r="P623" i="20" s="1"/>
  <c r="P624" i="20" a="1"/>
  <c r="P624" i="20" s="1"/>
  <c r="P625" i="20" a="1"/>
  <c r="P625" i="20" s="1"/>
  <c r="P626" i="20" a="1"/>
  <c r="P626" i="20" s="1"/>
  <c r="P627" i="20" a="1"/>
  <c r="P627" i="20" s="1"/>
  <c r="P628" i="20" a="1"/>
  <c r="P628" i="20" s="1"/>
  <c r="P629" i="20" a="1"/>
  <c r="P629" i="20" s="1"/>
  <c r="P630" i="20" a="1"/>
  <c r="P630" i="20" s="1"/>
  <c r="P631" i="20" a="1"/>
  <c r="P631" i="20" s="1"/>
  <c r="P632" i="20" a="1"/>
  <c r="P632" i="20" s="1"/>
  <c r="P633" i="20" a="1"/>
  <c r="P633" i="20" s="1"/>
  <c r="P634" i="20" a="1"/>
  <c r="P634" i="20" s="1"/>
  <c r="P635" i="20" a="1"/>
  <c r="P635" i="20" s="1"/>
  <c r="P636" i="20" a="1"/>
  <c r="P636" i="20" s="1"/>
  <c r="P637" i="20" a="1"/>
  <c r="P637" i="20"/>
  <c r="P638" i="20" a="1"/>
  <c r="P638" i="20" s="1"/>
  <c r="P639" i="20" a="1"/>
  <c r="P639" i="20" s="1"/>
  <c r="P640" i="20" a="1"/>
  <c r="P640" i="20" s="1"/>
  <c r="P641" i="20" a="1"/>
  <c r="P641" i="20"/>
  <c r="P642" i="20" a="1"/>
  <c r="P642" i="20" s="1"/>
  <c r="P643" i="20" a="1"/>
  <c r="P643" i="20" s="1"/>
  <c r="P644" i="20" a="1"/>
  <c r="P644" i="20" s="1"/>
  <c r="P645" i="20" a="1"/>
  <c r="P645" i="20"/>
  <c r="P646" i="20" a="1"/>
  <c r="P646" i="20" s="1"/>
  <c r="P647" i="20" a="1"/>
  <c r="P647" i="20" s="1"/>
  <c r="P648" i="20" a="1"/>
  <c r="P648" i="20" s="1"/>
  <c r="P649" i="20" a="1"/>
  <c r="P649" i="20" s="1"/>
  <c r="P650" i="20" a="1"/>
  <c r="P650" i="20" s="1"/>
  <c r="P651" i="20" a="1"/>
  <c r="P651" i="20" s="1"/>
  <c r="P652" i="20" a="1"/>
  <c r="P652" i="20" s="1"/>
  <c r="P653" i="20" a="1"/>
  <c r="P653" i="20" s="1"/>
  <c r="P654" i="20" a="1"/>
  <c r="P654" i="20" s="1"/>
  <c r="P655" i="20" a="1"/>
  <c r="P655" i="20" s="1"/>
  <c r="P656" i="20" a="1"/>
  <c r="P656" i="20" s="1"/>
  <c r="P657" i="20" a="1"/>
  <c r="P657" i="20" s="1"/>
  <c r="P658" i="20" a="1"/>
  <c r="P658" i="20" s="1"/>
  <c r="P659" i="20" a="1"/>
  <c r="P659" i="20" s="1"/>
  <c r="P660" i="20" a="1"/>
  <c r="P660" i="20" s="1"/>
  <c r="P661" i="20" a="1"/>
  <c r="P661" i="20"/>
  <c r="P662" i="20" a="1"/>
  <c r="P662" i="20" s="1"/>
  <c r="P663" i="20" a="1"/>
  <c r="P663" i="20" s="1"/>
  <c r="P664" i="20" a="1"/>
  <c r="P664" i="20" s="1"/>
  <c r="P665" i="20" a="1"/>
  <c r="P665" i="20" s="1"/>
  <c r="P666" i="20" a="1"/>
  <c r="P666" i="20" s="1"/>
  <c r="P667" i="20" a="1"/>
  <c r="P667" i="20" s="1"/>
  <c r="P668" i="20" a="1"/>
  <c r="P668" i="20" s="1"/>
  <c r="P669" i="20" a="1"/>
  <c r="P669" i="20" s="1"/>
  <c r="P670" i="20" a="1"/>
  <c r="P670" i="20" s="1"/>
  <c r="P671" i="20" a="1"/>
  <c r="P671" i="20" s="1"/>
  <c r="P672" i="20" a="1"/>
  <c r="P672" i="20" s="1"/>
  <c r="P673" i="20" a="1"/>
  <c r="P673" i="20" s="1"/>
  <c r="P674" i="20" a="1"/>
  <c r="P674" i="20" s="1"/>
  <c r="P675" i="20" a="1"/>
  <c r="P675" i="20" s="1"/>
  <c r="P676" i="20" a="1"/>
  <c r="P676" i="20" s="1"/>
  <c r="P677" i="20" a="1"/>
  <c r="P677" i="20" s="1"/>
  <c r="P678" i="20" a="1"/>
  <c r="P678" i="20" s="1"/>
  <c r="P679" i="20" a="1"/>
  <c r="P679" i="20" s="1"/>
  <c r="P680" i="20" a="1"/>
  <c r="P680" i="20" s="1"/>
  <c r="P681" i="20" a="1"/>
  <c r="P681" i="20" s="1"/>
  <c r="P682" i="20" a="1"/>
  <c r="P682" i="20" s="1"/>
  <c r="P683" i="20" a="1"/>
  <c r="P683" i="20" s="1"/>
  <c r="P684" i="20" a="1"/>
  <c r="P684" i="20" s="1"/>
  <c r="P685" i="20" a="1"/>
  <c r="P685" i="20" s="1"/>
  <c r="P686" i="20" a="1"/>
  <c r="P686" i="20" s="1"/>
  <c r="P687" i="20" a="1"/>
  <c r="P687" i="20" s="1"/>
  <c r="P688" i="20" a="1"/>
  <c r="P688" i="20" s="1"/>
  <c r="P689" i="20" a="1"/>
  <c r="P689" i="20" s="1"/>
  <c r="P690" i="20" a="1"/>
  <c r="P690" i="20" s="1"/>
  <c r="P691" i="20" a="1"/>
  <c r="P691" i="20" s="1"/>
  <c r="P692" i="20" a="1"/>
  <c r="P692" i="20" s="1"/>
  <c r="P693" i="20" a="1"/>
  <c r="P693" i="20"/>
  <c r="P694" i="20" a="1"/>
  <c r="P694" i="20" s="1"/>
  <c r="P695" i="20" a="1"/>
  <c r="P695" i="20" s="1"/>
  <c r="P696" i="20" a="1"/>
  <c r="P696" i="20" s="1"/>
  <c r="P697" i="20" a="1"/>
  <c r="P697" i="20" s="1"/>
  <c r="P698" i="20" a="1"/>
  <c r="P698" i="20" s="1"/>
  <c r="P699" i="20" a="1"/>
  <c r="P699" i="20" s="1"/>
  <c r="P700" i="20" a="1"/>
  <c r="P700" i="20" s="1"/>
  <c r="P701" i="20" a="1"/>
  <c r="P701" i="20" s="1"/>
  <c r="P702" i="20" a="1"/>
  <c r="P702" i="20" s="1"/>
  <c r="P703" i="20" a="1"/>
  <c r="P703" i="20" s="1"/>
  <c r="P704" i="20" a="1"/>
  <c r="P704" i="20" s="1"/>
  <c r="P705" i="20" a="1"/>
  <c r="P705" i="20"/>
  <c r="P706" i="20" a="1"/>
  <c r="P706" i="20" s="1"/>
  <c r="P707" i="20" a="1"/>
  <c r="P707" i="20" s="1"/>
  <c r="P708" i="20" a="1"/>
  <c r="P708" i="20" s="1"/>
  <c r="P709" i="20" a="1"/>
  <c r="P709" i="20" s="1"/>
  <c r="P710" i="20" a="1"/>
  <c r="P710" i="20" s="1"/>
  <c r="P711" i="20" a="1"/>
  <c r="P711" i="20" s="1"/>
  <c r="P712" i="20" a="1"/>
  <c r="P712" i="20" s="1"/>
  <c r="P713" i="20" a="1"/>
  <c r="P713" i="20" s="1"/>
  <c r="P714" i="20" a="1"/>
  <c r="P714" i="20" s="1"/>
  <c r="P715" i="20" a="1"/>
  <c r="P715" i="20" s="1"/>
  <c r="P716" i="20" a="1"/>
  <c r="P716" i="20" s="1"/>
  <c r="P717" i="20" a="1"/>
  <c r="P717" i="20" s="1"/>
  <c r="P718" i="20" a="1"/>
  <c r="P718" i="20" s="1"/>
  <c r="P719" i="20" a="1"/>
  <c r="P719" i="20" s="1"/>
  <c r="P720" i="20" a="1"/>
  <c r="P720" i="20" s="1"/>
  <c r="P721" i="20" a="1"/>
  <c r="P721" i="20" s="1"/>
  <c r="P722" i="20" a="1"/>
  <c r="P722" i="20" s="1"/>
  <c r="P723" i="20" a="1"/>
  <c r="P723" i="20" s="1"/>
  <c r="P724" i="20" a="1"/>
  <c r="P724" i="20" s="1"/>
  <c r="P725" i="20" a="1"/>
  <c r="P725" i="20"/>
  <c r="P726" i="20" a="1"/>
  <c r="P726" i="20" s="1"/>
  <c r="P727" i="20" a="1"/>
  <c r="P727" i="20" s="1"/>
  <c r="P728" i="20" a="1"/>
  <c r="P728" i="20" s="1"/>
  <c r="P729" i="20" a="1"/>
  <c r="P729" i="20"/>
  <c r="P730" i="20" a="1"/>
  <c r="P730" i="20" s="1"/>
  <c r="P731" i="20" a="1"/>
  <c r="P731" i="20" s="1"/>
  <c r="P732" i="20" a="1"/>
  <c r="P732" i="20" s="1"/>
  <c r="P733" i="20" a="1"/>
  <c r="P733" i="20" s="1"/>
  <c r="P734" i="20" a="1"/>
  <c r="P734" i="20" s="1"/>
  <c r="P735" i="20" a="1"/>
  <c r="P735" i="20" s="1"/>
  <c r="P736" i="20" a="1"/>
  <c r="P736" i="20" s="1"/>
  <c r="P737" i="20" a="1"/>
  <c r="P737" i="20" s="1"/>
  <c r="P738" i="20" a="1"/>
  <c r="P738" i="20" s="1"/>
  <c r="P739" i="20" a="1"/>
  <c r="P739" i="20" s="1"/>
  <c r="P740" i="20" a="1"/>
  <c r="P740" i="20" s="1"/>
  <c r="P741" i="20" a="1"/>
  <c r="P741" i="20" s="1"/>
  <c r="P742" i="20" a="1"/>
  <c r="P742" i="20" s="1"/>
  <c r="P743" i="20" a="1"/>
  <c r="P743" i="20" s="1"/>
  <c r="P744" i="20" a="1"/>
  <c r="P744" i="20" s="1"/>
  <c r="P745" i="20" a="1"/>
  <c r="P745" i="20" s="1"/>
  <c r="P746" i="20" a="1"/>
  <c r="P746" i="20" s="1"/>
  <c r="P747" i="20" a="1"/>
  <c r="P747" i="20" s="1"/>
  <c r="P748" i="20" a="1"/>
  <c r="P748" i="20" s="1"/>
  <c r="P749" i="20" a="1"/>
  <c r="P749" i="20" s="1"/>
  <c r="P750" i="20" a="1"/>
  <c r="P750" i="20" s="1"/>
  <c r="P751" i="20" a="1"/>
  <c r="P751" i="20" s="1"/>
  <c r="P752" i="20" a="1"/>
  <c r="P752" i="20" s="1"/>
  <c r="P753" i="20" a="1"/>
  <c r="P753" i="20" s="1"/>
  <c r="P754" i="20" a="1"/>
  <c r="P754" i="20" s="1"/>
  <c r="P755" i="20" a="1"/>
  <c r="P755" i="20" s="1"/>
  <c r="P756" i="20" a="1"/>
  <c r="P756" i="20" s="1"/>
  <c r="P757" i="20" a="1"/>
  <c r="P757" i="20" s="1"/>
  <c r="P758" i="20" a="1"/>
  <c r="P758" i="20" s="1"/>
  <c r="P759" i="20" a="1"/>
  <c r="P759" i="20" s="1"/>
  <c r="P760" i="20" a="1"/>
  <c r="P760" i="20" s="1"/>
  <c r="P761" i="20" a="1"/>
  <c r="P761" i="20"/>
  <c r="P762" i="20" a="1"/>
  <c r="P762" i="20" s="1"/>
  <c r="P763" i="20" a="1"/>
  <c r="P763" i="20" s="1"/>
  <c r="P764" i="20" a="1"/>
  <c r="P764" i="20" s="1"/>
  <c r="P765" i="20" a="1"/>
  <c r="P765" i="20"/>
  <c r="P766" i="20" a="1"/>
  <c r="P766" i="20" s="1"/>
  <c r="P767" i="20" a="1"/>
  <c r="P767" i="20" s="1"/>
  <c r="P768" i="20" a="1"/>
  <c r="P768" i="20" s="1"/>
  <c r="P769" i="20" a="1"/>
  <c r="P769" i="20" s="1"/>
  <c r="P770" i="20" a="1"/>
  <c r="P770" i="20" s="1"/>
  <c r="P771" i="20" a="1"/>
  <c r="P771" i="20" s="1"/>
  <c r="P772" i="20" a="1"/>
  <c r="P772" i="20" s="1"/>
  <c r="P773" i="20" a="1"/>
  <c r="P773" i="20" s="1"/>
  <c r="P774" i="20" a="1"/>
  <c r="P774" i="20" s="1"/>
  <c r="P775" i="20" a="1"/>
  <c r="P775" i="20" s="1"/>
  <c r="P776" i="20" a="1"/>
  <c r="P776" i="20" s="1"/>
  <c r="P777" i="20" a="1"/>
  <c r="P777" i="20" s="1"/>
  <c r="P778" i="20" a="1"/>
  <c r="P778" i="20" s="1"/>
  <c r="P779" i="20" a="1"/>
  <c r="P779" i="20" s="1"/>
  <c r="P780" i="20" a="1"/>
  <c r="P780" i="20" s="1"/>
  <c r="P781" i="20" a="1"/>
  <c r="P781" i="20" s="1"/>
  <c r="P782" i="20" a="1"/>
  <c r="P782" i="20" s="1"/>
  <c r="P783" i="20" a="1"/>
  <c r="P783" i="20" s="1"/>
  <c r="P784" i="20" a="1"/>
  <c r="P784" i="20" s="1"/>
  <c r="P785" i="20" a="1"/>
  <c r="P785" i="20" s="1"/>
  <c r="P786" i="20" a="1"/>
  <c r="P786" i="20" s="1"/>
  <c r="P787" i="20" a="1"/>
  <c r="P787" i="20" s="1"/>
  <c r="P788" i="20" a="1"/>
  <c r="P788" i="20" s="1"/>
  <c r="P789" i="20" a="1"/>
  <c r="P789" i="20" s="1"/>
  <c r="P790" i="20" a="1"/>
  <c r="P790" i="20" s="1"/>
  <c r="P791" i="20" a="1"/>
  <c r="P791" i="20" s="1"/>
  <c r="P792" i="20" a="1"/>
  <c r="P792" i="20" s="1"/>
  <c r="P793" i="20" a="1"/>
  <c r="P793" i="20"/>
  <c r="P794" i="20" a="1"/>
  <c r="P794" i="20" s="1"/>
  <c r="P795" i="20" a="1"/>
  <c r="P795" i="20" s="1"/>
  <c r="P796" i="20" a="1"/>
  <c r="P796" i="20" s="1"/>
  <c r="P797" i="20" a="1"/>
  <c r="P797" i="20"/>
  <c r="P798" i="20" a="1"/>
  <c r="P798" i="20" s="1"/>
  <c r="P799" i="20" a="1"/>
  <c r="P799" i="20" s="1"/>
  <c r="P800" i="20" a="1"/>
  <c r="P800" i="20" s="1"/>
  <c r="P801" i="20" a="1"/>
  <c r="P801" i="20"/>
  <c r="P802" i="20" a="1"/>
  <c r="P802" i="20" s="1"/>
  <c r="P803" i="20" a="1"/>
  <c r="P803" i="20" s="1"/>
  <c r="P804" i="20" a="1"/>
  <c r="P804" i="20" s="1"/>
  <c r="P805" i="20" a="1"/>
  <c r="P805" i="20" s="1"/>
  <c r="P806" i="20" a="1"/>
  <c r="P806" i="20" s="1"/>
  <c r="P807" i="20" a="1"/>
  <c r="P807" i="20" s="1"/>
  <c r="P808" i="20" a="1"/>
  <c r="P808" i="20" s="1"/>
  <c r="P809" i="20" a="1"/>
  <c r="P809" i="20" s="1"/>
  <c r="P810" i="20" a="1"/>
  <c r="P810" i="20" s="1"/>
  <c r="P811" i="20" a="1"/>
  <c r="P811" i="20" s="1"/>
  <c r="P812" i="20" a="1"/>
  <c r="P812" i="20" s="1"/>
  <c r="P813" i="20" a="1"/>
  <c r="P813" i="20" s="1"/>
  <c r="P814" i="20" a="1"/>
  <c r="P814" i="20" s="1"/>
  <c r="P815" i="20" a="1"/>
  <c r="P815" i="20" s="1"/>
  <c r="P816" i="20" a="1"/>
  <c r="P816" i="20" s="1"/>
  <c r="P817" i="20" a="1"/>
  <c r="P817" i="20" s="1"/>
  <c r="P818" i="20" a="1"/>
  <c r="P818" i="20" s="1"/>
  <c r="P819" i="20" a="1"/>
  <c r="P819" i="20" s="1"/>
  <c r="P820" i="20" a="1"/>
  <c r="P820" i="20" s="1"/>
  <c r="P821" i="20" a="1"/>
  <c r="P821" i="20" s="1"/>
  <c r="P822" i="20" a="1"/>
  <c r="P822" i="20" s="1"/>
  <c r="P823" i="20" a="1"/>
  <c r="P823" i="20" s="1"/>
  <c r="P824" i="20" a="1"/>
  <c r="P824" i="20" s="1"/>
  <c r="P825" i="20" a="1"/>
  <c r="P825" i="20" s="1"/>
  <c r="P826" i="20" a="1"/>
  <c r="P826" i="20" s="1"/>
  <c r="P827" i="20" a="1"/>
  <c r="P827" i="20" s="1"/>
  <c r="P828" i="20" a="1"/>
  <c r="P828" i="20" s="1"/>
  <c r="P829" i="20" a="1"/>
  <c r="P829" i="20"/>
  <c r="P830" i="20" a="1"/>
  <c r="P830" i="20" s="1"/>
  <c r="P831" i="20" a="1"/>
  <c r="P831" i="20" s="1"/>
  <c r="P832" i="20" a="1"/>
  <c r="P832" i="20" s="1"/>
  <c r="P833" i="20" a="1"/>
  <c r="P833" i="20"/>
  <c r="P834" i="20" a="1"/>
  <c r="P834" i="20" s="1"/>
  <c r="P835" i="20" a="1"/>
  <c r="P835" i="20" s="1"/>
  <c r="P836" i="20" a="1"/>
  <c r="P836" i="20" s="1"/>
  <c r="P837" i="20" a="1"/>
  <c r="P837" i="20" s="1"/>
  <c r="P838" i="20" a="1"/>
  <c r="P838" i="20" s="1"/>
  <c r="P839" i="20" a="1"/>
  <c r="P839" i="20" s="1"/>
  <c r="P840" i="20" a="1"/>
  <c r="P840" i="20" s="1"/>
  <c r="P841" i="20" a="1"/>
  <c r="P841" i="20" s="1"/>
  <c r="P842" i="20" a="1"/>
  <c r="P842" i="20" s="1"/>
  <c r="P843" i="20" a="1"/>
  <c r="P843" i="20" s="1"/>
  <c r="P844" i="20" a="1"/>
  <c r="P844" i="20" s="1"/>
  <c r="P845" i="20" a="1"/>
  <c r="P845" i="20" s="1"/>
  <c r="P846" i="20" a="1"/>
  <c r="P846" i="20" s="1"/>
  <c r="P847" i="20" a="1"/>
  <c r="P847" i="20" s="1"/>
  <c r="P848" i="20" a="1"/>
  <c r="P848" i="20" s="1"/>
  <c r="P849" i="20" a="1"/>
  <c r="P849" i="20" s="1"/>
  <c r="P850" i="20" a="1"/>
  <c r="P850" i="20" s="1"/>
  <c r="P851" i="20" a="1"/>
  <c r="P851" i="20" s="1"/>
  <c r="P852" i="20" a="1"/>
  <c r="P852" i="20" s="1"/>
  <c r="P853" i="20" a="1"/>
  <c r="P853" i="20" s="1"/>
  <c r="P854" i="20" a="1"/>
  <c r="P854" i="20" s="1"/>
  <c r="P855" i="20" a="1"/>
  <c r="P855" i="20" s="1"/>
  <c r="P856" i="20" a="1"/>
  <c r="P856" i="20" s="1"/>
  <c r="P857" i="20" a="1"/>
  <c r="P857" i="20" s="1"/>
  <c r="P858" i="20" a="1"/>
  <c r="P858" i="20" s="1"/>
  <c r="P859" i="20" a="1"/>
  <c r="P859" i="20" s="1"/>
  <c r="P860" i="20" a="1"/>
  <c r="P860" i="20" s="1"/>
  <c r="P861" i="20" a="1"/>
  <c r="P861" i="20" s="1"/>
  <c r="P862" i="20" a="1"/>
  <c r="P862" i="20" s="1"/>
  <c r="P863" i="20" a="1"/>
  <c r="P863" i="20" s="1"/>
  <c r="P864" i="20" a="1"/>
  <c r="P864" i="20" s="1"/>
  <c r="P865" i="20" a="1"/>
  <c r="P865" i="20"/>
  <c r="P866" i="20" a="1"/>
  <c r="P866" i="20" s="1"/>
  <c r="P867" i="20" a="1"/>
  <c r="P867" i="20" s="1"/>
  <c r="P868" i="20" a="1"/>
  <c r="P868" i="20" s="1"/>
  <c r="P869" i="20" a="1"/>
  <c r="P869" i="20" s="1"/>
  <c r="P870" i="20" a="1"/>
  <c r="P870" i="20" s="1"/>
  <c r="P871" i="20" a="1"/>
  <c r="P871" i="20" s="1"/>
  <c r="P872" i="20" a="1"/>
  <c r="P872" i="20" s="1"/>
  <c r="P873" i="20" a="1"/>
  <c r="P873" i="20" s="1"/>
  <c r="P874" i="20" a="1"/>
  <c r="P874" i="20" s="1"/>
  <c r="P875" i="20" a="1"/>
  <c r="P875" i="20" s="1"/>
  <c r="P876" i="20" a="1"/>
  <c r="P876" i="20" s="1"/>
  <c r="P877" i="20" a="1"/>
  <c r="P877" i="20" s="1"/>
  <c r="P878" i="20" a="1"/>
  <c r="P878" i="20" s="1"/>
  <c r="P879" i="20" a="1"/>
  <c r="P879" i="20" s="1"/>
  <c r="P880" i="20" a="1"/>
  <c r="P880" i="20" s="1"/>
  <c r="P881" i="20" a="1"/>
  <c r="P881" i="20" s="1"/>
  <c r="P882" i="20" a="1"/>
  <c r="P882" i="20" s="1"/>
  <c r="P883" i="20" a="1"/>
  <c r="P883" i="20" s="1"/>
  <c r="P884" i="20" a="1"/>
  <c r="P884" i="20" s="1"/>
  <c r="P885" i="20" a="1"/>
  <c r="P885" i="20" s="1"/>
  <c r="P886" i="20" a="1"/>
  <c r="P886" i="20" s="1"/>
  <c r="P887" i="20" a="1"/>
  <c r="P887" i="20" s="1"/>
  <c r="P888" i="20" a="1"/>
  <c r="P888" i="20" s="1"/>
  <c r="P889" i="20" a="1"/>
  <c r="P889" i="20" s="1"/>
  <c r="P890" i="20" a="1"/>
  <c r="P890" i="20" s="1"/>
  <c r="P891" i="20" a="1"/>
  <c r="P891" i="20" s="1"/>
  <c r="P892" i="20" a="1"/>
  <c r="P892" i="20" s="1"/>
  <c r="P893" i="20" a="1"/>
  <c r="P893" i="20" s="1"/>
  <c r="P894" i="20" a="1"/>
  <c r="P894" i="20" s="1"/>
  <c r="P895" i="20" a="1"/>
  <c r="P895" i="20" s="1"/>
  <c r="P896" i="20" a="1"/>
  <c r="P896" i="20" s="1"/>
  <c r="P897" i="20" a="1"/>
  <c r="P897" i="20" s="1"/>
  <c r="P898" i="20" a="1"/>
  <c r="P898" i="20" s="1"/>
  <c r="P899" i="20" a="1"/>
  <c r="P899" i="20" s="1"/>
  <c r="P900" i="20" a="1"/>
  <c r="P900" i="20" s="1"/>
  <c r="P901" i="20" a="1"/>
  <c r="P901" i="20" s="1"/>
  <c r="P902" i="20" a="1"/>
  <c r="P902" i="20" s="1"/>
  <c r="P903" i="20" a="1"/>
  <c r="P903" i="20" s="1"/>
  <c r="P904" i="20" a="1"/>
  <c r="P904" i="20" s="1"/>
  <c r="P905" i="20" a="1"/>
  <c r="P905" i="20" s="1"/>
  <c r="P906" i="20" a="1"/>
  <c r="P906" i="20" s="1"/>
  <c r="P907" i="20" a="1"/>
  <c r="P907" i="20" s="1"/>
  <c r="P908" i="20" a="1"/>
  <c r="P908" i="20" s="1"/>
  <c r="P909" i="20" a="1"/>
  <c r="P909" i="20" s="1"/>
  <c r="P910" i="20" a="1"/>
  <c r="P910" i="20" s="1"/>
  <c r="P911" i="20" a="1"/>
  <c r="P911" i="20" s="1"/>
  <c r="P912" i="20" a="1"/>
  <c r="P912" i="20" s="1"/>
  <c r="P913" i="20" a="1"/>
  <c r="P913" i="20" s="1"/>
  <c r="P914" i="20" a="1"/>
  <c r="P914" i="20" s="1"/>
  <c r="P915" i="20" a="1"/>
  <c r="P915" i="20" s="1"/>
  <c r="P916" i="20" a="1"/>
  <c r="P916" i="20" s="1"/>
  <c r="P917" i="20" a="1"/>
  <c r="P917" i="20" s="1"/>
  <c r="P918" i="20" a="1"/>
  <c r="P918" i="20" s="1"/>
  <c r="P919" i="20" a="1"/>
  <c r="P919" i="20" s="1"/>
  <c r="P920" i="20" a="1"/>
  <c r="P920" i="20" s="1"/>
  <c r="P921" i="20" a="1"/>
  <c r="P921" i="20" s="1"/>
  <c r="P922" i="20" a="1"/>
  <c r="P922" i="20" s="1"/>
  <c r="P923" i="20" a="1"/>
  <c r="P923" i="20" s="1"/>
  <c r="P924" i="20" a="1"/>
  <c r="P924" i="20" s="1"/>
  <c r="P925" i="20" a="1"/>
  <c r="P925" i="20" s="1"/>
  <c r="P926" i="20" a="1"/>
  <c r="P926" i="20" s="1"/>
  <c r="P927" i="20" a="1"/>
  <c r="P927" i="20" s="1"/>
  <c r="P928" i="20" a="1"/>
  <c r="P928" i="20" s="1"/>
  <c r="P929" i="20" a="1"/>
  <c r="P929" i="20" s="1"/>
  <c r="P930" i="20" a="1"/>
  <c r="P930" i="20" s="1"/>
  <c r="P931" i="20" a="1"/>
  <c r="P931" i="20" s="1"/>
  <c r="P932" i="20" a="1"/>
  <c r="P932" i="20" s="1"/>
  <c r="P933" i="20" a="1"/>
  <c r="P933" i="20" s="1"/>
  <c r="P934" i="20" a="1"/>
  <c r="P934" i="20" s="1"/>
  <c r="P935" i="20" a="1"/>
  <c r="P935" i="20" s="1"/>
  <c r="P936" i="20" a="1"/>
  <c r="P936" i="20" s="1"/>
  <c r="P937" i="20" a="1"/>
  <c r="P937" i="20" s="1"/>
  <c r="P938" i="20" a="1"/>
  <c r="P938" i="20" s="1"/>
  <c r="P939" i="20" a="1"/>
  <c r="P939" i="20" s="1"/>
  <c r="P940" i="20" a="1"/>
  <c r="P940" i="20" s="1"/>
  <c r="P941" i="20" a="1"/>
  <c r="P941" i="20" s="1"/>
  <c r="P942" i="20" a="1"/>
  <c r="P942" i="20" s="1"/>
  <c r="P943" i="20" a="1"/>
  <c r="P943" i="20" s="1"/>
  <c r="P944" i="20" a="1"/>
  <c r="P944" i="20" s="1"/>
  <c r="P945" i="20" a="1"/>
  <c r="P945" i="20" s="1"/>
  <c r="P946" i="20" a="1"/>
  <c r="P946" i="20" s="1"/>
  <c r="P947" i="20" a="1"/>
  <c r="P947" i="20" s="1"/>
  <c r="P948" i="20" a="1"/>
  <c r="P948" i="20" s="1"/>
  <c r="P949" i="20" a="1"/>
  <c r="P949" i="20" s="1"/>
  <c r="P950" i="20" a="1"/>
  <c r="P950" i="20" s="1"/>
  <c r="P951" i="20" a="1"/>
  <c r="P951" i="20" s="1"/>
  <c r="P952" i="20" a="1"/>
  <c r="P952" i="20" s="1"/>
  <c r="P953" i="20" a="1"/>
  <c r="P953" i="20" s="1"/>
  <c r="P954" i="20" a="1"/>
  <c r="P954" i="20" s="1"/>
  <c r="P955" i="20" a="1"/>
  <c r="P955" i="20" s="1"/>
  <c r="P956" i="20" a="1"/>
  <c r="P956" i="20" s="1"/>
  <c r="P957" i="20" a="1"/>
  <c r="P957" i="20" s="1"/>
  <c r="P958" i="20" a="1"/>
  <c r="P958" i="20" s="1"/>
  <c r="P959" i="20" a="1"/>
  <c r="P959" i="20" s="1"/>
  <c r="P960" i="20" a="1"/>
  <c r="P960" i="20" s="1"/>
  <c r="P961" i="20" a="1"/>
  <c r="P961" i="20" s="1"/>
  <c r="P962" i="20" a="1"/>
  <c r="P962" i="20" s="1"/>
  <c r="P963" i="20" a="1"/>
  <c r="P963" i="20" s="1"/>
  <c r="P964" i="20" a="1"/>
  <c r="P964" i="20" s="1"/>
  <c r="P965" i="20" a="1"/>
  <c r="P965" i="20" s="1"/>
  <c r="P966" i="20" a="1"/>
  <c r="P966" i="20" s="1"/>
  <c r="P967" i="20" a="1"/>
  <c r="P967" i="20" s="1"/>
  <c r="P968" i="20" a="1"/>
  <c r="P968" i="20" s="1"/>
  <c r="P969" i="20" a="1"/>
  <c r="P969" i="20" s="1"/>
  <c r="P970" i="20" a="1"/>
  <c r="P970" i="20" s="1"/>
  <c r="P971" i="20" a="1"/>
  <c r="P971" i="20" s="1"/>
  <c r="P972" i="20" a="1"/>
  <c r="P972" i="20" s="1"/>
  <c r="P973" i="20" a="1"/>
  <c r="P973" i="20" s="1"/>
  <c r="P974" i="20" a="1"/>
  <c r="P974" i="20" s="1"/>
  <c r="P975" i="20" a="1"/>
  <c r="P975" i="20" s="1"/>
  <c r="P976" i="20" a="1"/>
  <c r="P976" i="20" s="1"/>
  <c r="P977" i="20" a="1"/>
  <c r="P977" i="20" s="1"/>
  <c r="P978" i="20" a="1"/>
  <c r="P978" i="20" s="1"/>
  <c r="P979" i="20" a="1"/>
  <c r="P979" i="20" s="1"/>
  <c r="P980" i="20" a="1"/>
  <c r="P980" i="20" s="1"/>
  <c r="P981" i="20" a="1"/>
  <c r="P981" i="20" s="1"/>
  <c r="P982" i="20" a="1"/>
  <c r="P982" i="20" s="1"/>
  <c r="P983" i="20" a="1"/>
  <c r="P983" i="20" s="1"/>
  <c r="P984" i="20" a="1"/>
  <c r="P984" i="20" s="1"/>
  <c r="P985" i="20" a="1"/>
  <c r="P985" i="20"/>
  <c r="P986" i="20" a="1"/>
  <c r="P986" i="20" s="1"/>
  <c r="P987" i="20" a="1"/>
  <c r="P987" i="20" s="1"/>
  <c r="P988" i="20" a="1"/>
  <c r="P988" i="20" s="1"/>
  <c r="P989" i="20" a="1"/>
  <c r="P989" i="20" s="1"/>
  <c r="P990" i="20" a="1"/>
  <c r="P990" i="20" s="1"/>
  <c r="P991" i="20" a="1"/>
  <c r="P991" i="20" s="1"/>
  <c r="P992" i="20" a="1"/>
  <c r="P992" i="20" s="1"/>
  <c r="P993" i="20" a="1"/>
  <c r="P993" i="20" s="1"/>
  <c r="P994" i="20" a="1"/>
  <c r="P994" i="20" s="1"/>
  <c r="P995" i="20" a="1"/>
  <c r="P995" i="20" s="1"/>
  <c r="P996" i="20" a="1"/>
  <c r="P996" i="20" s="1"/>
  <c r="P997" i="20" a="1"/>
  <c r="P997" i="20" s="1"/>
  <c r="P998" i="20" a="1"/>
  <c r="P998" i="20" s="1"/>
  <c r="P999" i="20" a="1"/>
  <c r="P999" i="20" s="1"/>
  <c r="P1000" i="20" a="1"/>
  <c r="P1000" i="20" s="1"/>
  <c r="P1001" i="20" a="1"/>
  <c r="P1001" i="20" s="1"/>
  <c r="P1002" i="20" a="1"/>
  <c r="P1002" i="20" s="1"/>
  <c r="P1003" i="20" a="1"/>
  <c r="P1003" i="20" s="1"/>
  <c r="P1004" i="20" a="1"/>
  <c r="P1004" i="20" s="1"/>
  <c r="P1005" i="20" a="1"/>
  <c r="P1005" i="20" s="1"/>
  <c r="P1006" i="20" a="1"/>
  <c r="P1006" i="20" s="1"/>
  <c r="P1007" i="20" a="1"/>
  <c r="P1007" i="20" s="1"/>
  <c r="P1008" i="20" a="1"/>
  <c r="P1008" i="20" s="1"/>
  <c r="P1009" i="20" a="1"/>
  <c r="P1009" i="20" s="1"/>
  <c r="P1010" i="20" a="1"/>
  <c r="P1010" i="20" s="1"/>
  <c r="P1011" i="20" a="1"/>
  <c r="P1011" i="20" s="1"/>
  <c r="P1012" i="20" a="1"/>
  <c r="P1012" i="20" s="1"/>
  <c r="P1013" i="20" a="1"/>
  <c r="P1013" i="20" s="1"/>
  <c r="P1014" i="20" a="1"/>
  <c r="P1014" i="20" s="1"/>
  <c r="P1015" i="20" a="1"/>
  <c r="P1015" i="20" s="1"/>
  <c r="P1016" i="20" a="1"/>
  <c r="P1016" i="20" s="1"/>
  <c r="P1017" i="20" a="1"/>
  <c r="P1017" i="20"/>
  <c r="P1018" i="20" a="1"/>
  <c r="P1018" i="20" s="1"/>
  <c r="P1019" i="20" a="1"/>
  <c r="P1019" i="20" s="1"/>
  <c r="P1020" i="20" a="1"/>
  <c r="P1020" i="20" s="1"/>
  <c r="P1021" i="20" a="1"/>
  <c r="P1021" i="20"/>
  <c r="P1022" i="20" a="1"/>
  <c r="P1022" i="20" s="1"/>
  <c r="P1023" i="20" a="1"/>
  <c r="P1023" i="20" s="1"/>
  <c r="P1024" i="20" a="1"/>
  <c r="P1024" i="20" s="1"/>
  <c r="P1025" i="20" a="1"/>
  <c r="P1025" i="20" s="1"/>
  <c r="P1026" i="20" a="1"/>
  <c r="P1026" i="20" s="1"/>
  <c r="P1027" i="20" a="1"/>
  <c r="P1027" i="20" s="1"/>
  <c r="P1028" i="20" a="1"/>
  <c r="P1028" i="20" s="1"/>
  <c r="P1029" i="20" a="1"/>
  <c r="P1029" i="20" s="1"/>
  <c r="P1030" i="20" a="1"/>
  <c r="P1030" i="20" s="1"/>
  <c r="P1031" i="20" a="1"/>
  <c r="P1031" i="20" s="1"/>
  <c r="P1032" i="20" a="1"/>
  <c r="P1032" i="20" s="1"/>
  <c r="P1033" i="20" a="1"/>
  <c r="P1033" i="20" s="1"/>
  <c r="P1034" i="20" a="1"/>
  <c r="P1034" i="20" s="1"/>
  <c r="P1035" i="20" a="1"/>
  <c r="P1035" i="20" s="1"/>
  <c r="P1036" i="20" a="1"/>
  <c r="P1036" i="20" s="1"/>
  <c r="P1037" i="20" a="1"/>
  <c r="P1037" i="20" s="1"/>
  <c r="P1038" i="20" a="1"/>
  <c r="P1038" i="20" s="1"/>
  <c r="P1039" i="20" a="1"/>
  <c r="P1039" i="20" s="1"/>
  <c r="P1040" i="20" a="1"/>
  <c r="P1040" i="20" s="1"/>
  <c r="P1041" i="20" a="1"/>
  <c r="P1041" i="20" s="1"/>
  <c r="P1042" i="20" a="1"/>
  <c r="P1042" i="20" s="1"/>
  <c r="P1043" i="20" a="1"/>
  <c r="P1043" i="20" s="1"/>
  <c r="P1044" i="20" a="1"/>
  <c r="P1044" i="20" s="1"/>
  <c r="P1045" i="20" a="1"/>
  <c r="P1045" i="20" s="1"/>
  <c r="P1046" i="20" a="1"/>
  <c r="P1046" i="20" s="1"/>
  <c r="P1047" i="20" a="1"/>
  <c r="P1047" i="20" s="1"/>
  <c r="P1048" i="20" a="1"/>
  <c r="P1048" i="20" s="1"/>
  <c r="P1049" i="20" a="1"/>
  <c r="P1049" i="20"/>
  <c r="P1050" i="20" a="1"/>
  <c r="P1050" i="20" s="1"/>
  <c r="P1051" i="20" a="1"/>
  <c r="P1051" i="20" s="1"/>
  <c r="P1052" i="20" a="1"/>
  <c r="P1052" i="20" s="1"/>
  <c r="P1053" i="20" a="1"/>
  <c r="P1053" i="20"/>
  <c r="P1054" i="20" a="1"/>
  <c r="P1054" i="20" s="1"/>
  <c r="P1055" i="20" a="1"/>
  <c r="P1055" i="20" s="1"/>
  <c r="P1056" i="20" a="1"/>
  <c r="P1056" i="20" s="1"/>
  <c r="P1057" i="20" a="1"/>
  <c r="P1057" i="20"/>
  <c r="P1058" i="20" a="1"/>
  <c r="P1058" i="20" s="1"/>
  <c r="P1059" i="20" a="1"/>
  <c r="P1059" i="20" s="1"/>
  <c r="P1060" i="20" a="1"/>
  <c r="P1060" i="20" s="1"/>
  <c r="P1061" i="20" a="1"/>
  <c r="P1061" i="20" s="1"/>
  <c r="P1062" i="20" a="1"/>
  <c r="P1062" i="20" s="1"/>
  <c r="P1063" i="20" a="1"/>
  <c r="P1063" i="20" s="1"/>
  <c r="P1064" i="20" a="1"/>
  <c r="P1064" i="20" s="1"/>
  <c r="P1065" i="20" a="1"/>
  <c r="P1065" i="20" s="1"/>
  <c r="P1066" i="20" a="1"/>
  <c r="P1066" i="20" s="1"/>
  <c r="P1067" i="20" a="1"/>
  <c r="P1067" i="20" s="1"/>
  <c r="P1068" i="20" a="1"/>
  <c r="P1068" i="20" s="1"/>
  <c r="P1069" i="20" a="1"/>
  <c r="P1069" i="20" s="1"/>
  <c r="P1070" i="20" a="1"/>
  <c r="P1070" i="20" s="1"/>
  <c r="P1071" i="20" a="1"/>
  <c r="P1071" i="20" s="1"/>
  <c r="P1072" i="20" a="1"/>
  <c r="P1072" i="20" s="1"/>
  <c r="P1073" i="20" a="1"/>
  <c r="P1073" i="20" s="1"/>
  <c r="P1074" i="20" a="1"/>
  <c r="P1074" i="20" s="1"/>
  <c r="P1075" i="20" a="1"/>
  <c r="P1075" i="20" s="1"/>
  <c r="P1076" i="20" a="1"/>
  <c r="P1076" i="20" s="1"/>
  <c r="P1077" i="20" a="1"/>
  <c r="P1077" i="20" s="1"/>
  <c r="P1078" i="20" a="1"/>
  <c r="P1078" i="20" s="1"/>
  <c r="P1079" i="20" a="1"/>
  <c r="P1079" i="20" s="1"/>
  <c r="P1080" i="20" a="1"/>
  <c r="P1080" i="20" s="1"/>
  <c r="P1081" i="20" a="1"/>
  <c r="P1081" i="20"/>
  <c r="P1082" i="20" a="1"/>
  <c r="P1082" i="20" s="1"/>
  <c r="P1083" i="20" a="1"/>
  <c r="P1083" i="20" s="1"/>
  <c r="P1084" i="20" a="1"/>
  <c r="P1084" i="20" s="1"/>
  <c r="P1085" i="20" a="1"/>
  <c r="P1085" i="20"/>
  <c r="P1086" i="20" a="1"/>
  <c r="P1086" i="20" s="1"/>
  <c r="P1087" i="20" a="1"/>
  <c r="P1087" i="20" s="1"/>
  <c r="P1088" i="20" a="1"/>
  <c r="P1088" i="20" s="1"/>
  <c r="P1089" i="20" a="1"/>
  <c r="P1089" i="20"/>
  <c r="P1090" i="20" a="1"/>
  <c r="P1090" i="20" s="1"/>
  <c r="P1091" i="20" a="1"/>
  <c r="P1091" i="20" s="1"/>
  <c r="P1092" i="20" a="1"/>
  <c r="P1092" i="20" s="1"/>
  <c r="P1093" i="20" a="1"/>
  <c r="P1093" i="20" s="1"/>
  <c r="P1094" i="20" a="1"/>
  <c r="P1094" i="20" s="1"/>
  <c r="P1095" i="20" a="1"/>
  <c r="P1095" i="20" s="1"/>
  <c r="P1096" i="20" a="1"/>
  <c r="P1096" i="20" s="1"/>
  <c r="P1097" i="20" a="1"/>
  <c r="P1097" i="20" s="1"/>
  <c r="P1098" i="20" a="1"/>
  <c r="P1098" i="20" s="1"/>
  <c r="P1099" i="20" a="1"/>
  <c r="P1099" i="20" s="1"/>
  <c r="P1100" i="20" a="1"/>
  <c r="P1100" i="20" s="1"/>
  <c r="P1101" i="20" a="1"/>
  <c r="P1101" i="20" s="1"/>
  <c r="P1102" i="20" a="1"/>
  <c r="P1102" i="20" s="1"/>
  <c r="P1103" i="20" a="1"/>
  <c r="P1103" i="20" s="1"/>
  <c r="P1104" i="20" a="1"/>
  <c r="P1104" i="20" s="1"/>
  <c r="P1105" i="20" a="1"/>
  <c r="P1105" i="20" s="1"/>
  <c r="P1106" i="20" a="1"/>
  <c r="P1106" i="20" s="1"/>
  <c r="P1107" i="20" a="1"/>
  <c r="P1107" i="20" s="1"/>
  <c r="P1108" i="20" a="1"/>
  <c r="P1108" i="20" s="1"/>
  <c r="P1109" i="20" a="1"/>
  <c r="P1109" i="20" s="1"/>
  <c r="P1110" i="20" a="1"/>
  <c r="P1110" i="20" s="1"/>
  <c r="P1111" i="20" a="1"/>
  <c r="P1111" i="20" s="1"/>
  <c r="P1112" i="20" a="1"/>
  <c r="P1112" i="20" s="1"/>
  <c r="P1113" i="20" a="1"/>
  <c r="P1113" i="20" s="1"/>
  <c r="P1114" i="20" a="1"/>
  <c r="P1114" i="20" s="1"/>
  <c r="P1115" i="20" a="1"/>
  <c r="P1115" i="20" s="1"/>
  <c r="P1116" i="20" a="1"/>
  <c r="P1116" i="20" s="1"/>
  <c r="P1117" i="20" a="1"/>
  <c r="P1117" i="20"/>
  <c r="P1118" i="20" a="1"/>
  <c r="P1118" i="20" s="1"/>
  <c r="P1119" i="20" a="1"/>
  <c r="P1119" i="20" s="1"/>
  <c r="P1120" i="20" a="1"/>
  <c r="P1120" i="20" s="1"/>
  <c r="P1121" i="20" a="1"/>
  <c r="P1121" i="20"/>
  <c r="P1122" i="20" a="1"/>
  <c r="P1122" i="20" s="1"/>
  <c r="P1123" i="20" a="1"/>
  <c r="P1123" i="20" s="1"/>
  <c r="P1124" i="20" a="1"/>
  <c r="P1124" i="20" s="1"/>
  <c r="P1125" i="20" a="1"/>
  <c r="P1125" i="20" s="1"/>
  <c r="P1126" i="20" a="1"/>
  <c r="P1126" i="20" s="1"/>
  <c r="P1127" i="20" a="1"/>
  <c r="P1127" i="20" s="1"/>
  <c r="P1128" i="20" a="1"/>
  <c r="P1128" i="20" s="1"/>
  <c r="P1129" i="20" a="1"/>
  <c r="P1129" i="20" s="1"/>
  <c r="P1130" i="20" a="1"/>
  <c r="P1130" i="20" s="1"/>
  <c r="P1131" i="20" a="1"/>
  <c r="P1131" i="20" s="1"/>
  <c r="P1132" i="20" a="1"/>
  <c r="P1132" i="20" s="1"/>
  <c r="P1133" i="20" a="1"/>
  <c r="P1133" i="20" s="1"/>
  <c r="P1134" i="20" a="1"/>
  <c r="P1134" i="20" s="1"/>
  <c r="P1135" i="20" a="1"/>
  <c r="P1135" i="20" s="1"/>
  <c r="P1136" i="20" a="1"/>
  <c r="P1136" i="20" s="1"/>
  <c r="P1137" i="20" a="1"/>
  <c r="P1137" i="20" s="1"/>
  <c r="P1138" i="20" a="1"/>
  <c r="P1138" i="20" s="1"/>
  <c r="P1139" i="20" a="1"/>
  <c r="P1139" i="20" s="1"/>
  <c r="P1140" i="20" a="1"/>
  <c r="P1140" i="20" s="1"/>
  <c r="P1141" i="20" a="1"/>
  <c r="P1141" i="20" s="1"/>
  <c r="P1142" i="20" a="1"/>
  <c r="P1142" i="20" s="1"/>
  <c r="P1143" i="20" a="1"/>
  <c r="P1143" i="20" s="1"/>
  <c r="P1144" i="20" a="1"/>
  <c r="P1144" i="20" s="1"/>
  <c r="P1145" i="20" a="1"/>
  <c r="P1145" i="20" s="1"/>
  <c r="P1146" i="20" a="1"/>
  <c r="P1146" i="20" s="1"/>
  <c r="P1147" i="20" a="1"/>
  <c r="P1147" i="20" s="1"/>
  <c r="P1148" i="20" a="1"/>
  <c r="P1148" i="20" s="1"/>
  <c r="P1149" i="20" a="1"/>
  <c r="P1149" i="20" s="1"/>
  <c r="P1150" i="20" a="1"/>
  <c r="P1150" i="20" s="1"/>
  <c r="P1151" i="20" a="1"/>
  <c r="P1151" i="20" s="1"/>
  <c r="P1152" i="20" a="1"/>
  <c r="P1152" i="20" s="1"/>
  <c r="P1153" i="20" a="1"/>
  <c r="P1153" i="20"/>
  <c r="P1154" i="20" a="1"/>
  <c r="P1154" i="20" s="1"/>
  <c r="P1155" i="20" a="1"/>
  <c r="P1155" i="20" s="1"/>
  <c r="P1156" i="20" a="1"/>
  <c r="P1156" i="20" s="1"/>
  <c r="P1157" i="20" a="1"/>
  <c r="P1157" i="20" s="1"/>
  <c r="P1158" i="20" a="1"/>
  <c r="P1158" i="20" s="1"/>
  <c r="P1159" i="20" a="1"/>
  <c r="P1159" i="20" s="1"/>
  <c r="P1160" i="20" a="1"/>
  <c r="P1160" i="20" s="1"/>
  <c r="P1161" i="20" a="1"/>
  <c r="P1161" i="20" s="1"/>
  <c r="P1162" i="20" a="1"/>
  <c r="P1162" i="20" s="1"/>
  <c r="P1163" i="20" a="1"/>
  <c r="P1163" i="20" s="1"/>
  <c r="P1164" i="20" a="1"/>
  <c r="P1164" i="20" s="1"/>
  <c r="P1165" i="20" a="1"/>
  <c r="P1165" i="20" s="1"/>
  <c r="P1166" i="20" a="1"/>
  <c r="P1166" i="20" s="1"/>
  <c r="P1167" i="20" a="1"/>
  <c r="P1167" i="20" s="1"/>
  <c r="P1168" i="20" a="1"/>
  <c r="P1168" i="20" s="1"/>
  <c r="P1169" i="20" a="1"/>
  <c r="P1169" i="20" s="1"/>
  <c r="P1170" i="20" a="1"/>
  <c r="P1170" i="20" s="1"/>
  <c r="P1171" i="20" a="1"/>
  <c r="P1171" i="20" s="1"/>
  <c r="P1172" i="20" a="1"/>
  <c r="P1172" i="20" s="1"/>
  <c r="P1173" i="20" a="1"/>
  <c r="P1173" i="20" s="1"/>
  <c r="P1174" i="20" a="1"/>
  <c r="P1174" i="20" s="1"/>
  <c r="P1175" i="20" a="1"/>
  <c r="P1175" i="20" s="1"/>
  <c r="P1176" i="20" a="1"/>
  <c r="P1176" i="20" s="1"/>
  <c r="P1177" i="20" a="1"/>
  <c r="P1177" i="20" s="1"/>
  <c r="P1178" i="20" a="1"/>
  <c r="P1178" i="20" s="1"/>
  <c r="P1179" i="20" a="1"/>
  <c r="P1179" i="20" s="1"/>
  <c r="P1180" i="20" a="1"/>
  <c r="P1180" i="20" s="1"/>
  <c r="P1181" i="20" a="1"/>
  <c r="P1181" i="20" s="1"/>
  <c r="P1182" i="20" a="1"/>
  <c r="P1182" i="20" s="1"/>
  <c r="P1183" i="20" a="1"/>
  <c r="P1183" i="20" s="1"/>
  <c r="P1184" i="20" a="1"/>
  <c r="P1184" i="20" s="1"/>
  <c r="P1185" i="20" a="1"/>
  <c r="P1185" i="20" s="1"/>
  <c r="P1186" i="20" a="1"/>
  <c r="P1186" i="20" s="1"/>
  <c r="P1187" i="20" a="1"/>
  <c r="P1187" i="20" s="1"/>
  <c r="P1188" i="20" a="1"/>
  <c r="P1188" i="20" s="1"/>
  <c r="P1189" i="20" a="1"/>
  <c r="P1189" i="20" s="1"/>
  <c r="P1190" i="20" a="1"/>
  <c r="P1190" i="20" s="1"/>
  <c r="P1191" i="20" a="1"/>
  <c r="P1191" i="20" s="1"/>
  <c r="P1192" i="20" a="1"/>
  <c r="P1192" i="20" s="1"/>
  <c r="P1193" i="20" a="1"/>
  <c r="P1193" i="20" s="1"/>
  <c r="P1194" i="20" a="1"/>
  <c r="P1194" i="20" s="1"/>
  <c r="P1195" i="20" a="1"/>
  <c r="P1195" i="20" s="1"/>
  <c r="P1196" i="20" a="1"/>
  <c r="P1196" i="20" s="1"/>
  <c r="P1197" i="20" a="1"/>
  <c r="P1197" i="20" s="1"/>
  <c r="P1198" i="20" a="1"/>
  <c r="P1198" i="20" s="1"/>
  <c r="P1199" i="20" a="1"/>
  <c r="P1199" i="20" s="1"/>
  <c r="P1200" i="20" a="1"/>
  <c r="P1200" i="20" s="1"/>
  <c r="P1201" i="20" a="1"/>
  <c r="P1201" i="20" s="1"/>
  <c r="P1202" i="20" a="1"/>
  <c r="P1202" i="20" s="1"/>
  <c r="P1203" i="20" a="1"/>
  <c r="P1203" i="20" s="1"/>
  <c r="P1204" i="20" a="1"/>
  <c r="P1204" i="20" s="1"/>
  <c r="P1205" i="20" a="1"/>
  <c r="P1205" i="20" s="1"/>
  <c r="P1206" i="20" a="1"/>
  <c r="P1206" i="20" s="1"/>
  <c r="P1207" i="20" a="1"/>
  <c r="P1207" i="20" s="1"/>
  <c r="P1208" i="20" a="1"/>
  <c r="P1208" i="20" s="1"/>
  <c r="P1209" i="20" a="1"/>
  <c r="P1209" i="20"/>
  <c r="P1210" i="20" a="1"/>
  <c r="P1210" i="20" s="1"/>
  <c r="P1211" i="20" a="1"/>
  <c r="P1211" i="20" s="1"/>
  <c r="P1212" i="20" a="1"/>
  <c r="P1212" i="20" s="1"/>
  <c r="P1213" i="20" a="1"/>
  <c r="P1213" i="20"/>
  <c r="P1214" i="20" a="1"/>
  <c r="P1214" i="20" s="1"/>
  <c r="P1215" i="20" a="1"/>
  <c r="P1215" i="20" s="1"/>
  <c r="P1216" i="20" a="1"/>
  <c r="P1216" i="20" s="1"/>
  <c r="P1217" i="20" a="1"/>
  <c r="P1217" i="20"/>
  <c r="P1218" i="20" a="1"/>
  <c r="P1218" i="20" s="1"/>
  <c r="P1219" i="20" a="1"/>
  <c r="P1219" i="20" s="1"/>
  <c r="P1220" i="20" a="1"/>
  <c r="P1220" i="20" s="1"/>
  <c r="P1221" i="20" a="1"/>
  <c r="P1221" i="20" s="1"/>
  <c r="P1222" i="20" a="1"/>
  <c r="P1222" i="20" s="1"/>
  <c r="P1223" i="20" a="1"/>
  <c r="P1223" i="20" s="1"/>
  <c r="P1224" i="20" a="1"/>
  <c r="P1224" i="20" s="1"/>
  <c r="P1225" i="20" a="1"/>
  <c r="P1225" i="20" s="1"/>
  <c r="P1226" i="20" a="1"/>
  <c r="P1226" i="20" s="1"/>
  <c r="P1227" i="20" a="1"/>
  <c r="P1227" i="20" s="1"/>
  <c r="P1228" i="20" a="1"/>
  <c r="P1228" i="20" s="1"/>
  <c r="P1229" i="20" a="1"/>
  <c r="P1229" i="20" s="1"/>
  <c r="P1230" i="20" a="1"/>
  <c r="P1230" i="20" s="1"/>
  <c r="P1231" i="20" a="1"/>
  <c r="P1231" i="20" s="1"/>
  <c r="P1232" i="20" a="1"/>
  <c r="P1232" i="20" s="1"/>
  <c r="P1233" i="20" a="1"/>
  <c r="P1233" i="20" s="1"/>
  <c r="P1234" i="20" a="1"/>
  <c r="P1234" i="20" s="1"/>
  <c r="P1235" i="20" a="1"/>
  <c r="P1235" i="20" s="1"/>
  <c r="P1236" i="20" a="1"/>
  <c r="P1236" i="20" s="1"/>
  <c r="P1237" i="20" a="1"/>
  <c r="P1237" i="20" s="1"/>
  <c r="P1238" i="20" a="1"/>
  <c r="P1238" i="20" s="1"/>
  <c r="P1239" i="20" a="1"/>
  <c r="P1239" i="20" s="1"/>
  <c r="P1240" i="20" a="1"/>
  <c r="P1240" i="20" s="1"/>
  <c r="P1241" i="20" a="1"/>
  <c r="P1241" i="20" s="1"/>
  <c r="P1242" i="20" a="1"/>
  <c r="P1242" i="20" s="1"/>
  <c r="P1243" i="20" a="1"/>
  <c r="P1243" i="20" s="1"/>
  <c r="P1244" i="20" a="1"/>
  <c r="P1244" i="20" s="1"/>
  <c r="P1245" i="20" a="1"/>
  <c r="P1245" i="20" s="1"/>
  <c r="P1246" i="20" a="1"/>
  <c r="P1246" i="20" s="1"/>
  <c r="P1247" i="20" a="1"/>
  <c r="P1247" i="20" s="1"/>
  <c r="P1248" i="20" a="1"/>
  <c r="P1248" i="20" s="1"/>
  <c r="P1249" i="20" a="1"/>
  <c r="P1249" i="20" s="1"/>
  <c r="P1250" i="20" a="1"/>
  <c r="P1250" i="20" s="1"/>
  <c r="P1251" i="20" a="1"/>
  <c r="P1251" i="20" s="1"/>
  <c r="P1252" i="20" a="1"/>
  <c r="P1252" i="20" s="1"/>
  <c r="P1253" i="20" a="1"/>
  <c r="P1253" i="20" s="1"/>
  <c r="P1254" i="20" a="1"/>
  <c r="P1254" i="20" s="1"/>
  <c r="P1255" i="20" a="1"/>
  <c r="P1255" i="20" s="1"/>
  <c r="P1256" i="20" a="1"/>
  <c r="P1256" i="20" s="1"/>
  <c r="P1257" i="20" a="1"/>
  <c r="P1257" i="20" s="1"/>
  <c r="P1258" i="20" a="1"/>
  <c r="P1258" i="20" s="1"/>
  <c r="P1259" i="20" a="1"/>
  <c r="P1259" i="20" s="1"/>
  <c r="P1260" i="20" a="1"/>
  <c r="P1260" i="20" s="1"/>
  <c r="P1261" i="20" a="1"/>
  <c r="P1261" i="20" s="1"/>
  <c r="P1262" i="20" a="1"/>
  <c r="P1262" i="20" s="1"/>
  <c r="P1263" i="20" a="1"/>
  <c r="P1263" i="20" s="1"/>
  <c r="P1264" i="20" a="1"/>
  <c r="P1264" i="20" s="1"/>
  <c r="P1265" i="20" a="1"/>
  <c r="P1265" i="20" s="1"/>
  <c r="P1266" i="20" a="1"/>
  <c r="P1266" i="20" s="1"/>
  <c r="P1267" i="20" a="1"/>
  <c r="P1267" i="20" s="1"/>
  <c r="P1268" i="20" a="1"/>
  <c r="P1268" i="20" s="1"/>
  <c r="P1269" i="20" a="1"/>
  <c r="P1269" i="20" s="1"/>
  <c r="P1270" i="20" a="1"/>
  <c r="P1270" i="20" s="1"/>
  <c r="P1271" i="20" a="1"/>
  <c r="P1271" i="20" s="1"/>
  <c r="P1272" i="20" a="1"/>
  <c r="P1272" i="20" s="1"/>
  <c r="P1273" i="20" a="1"/>
  <c r="P1273" i="20"/>
  <c r="P1274" i="20" a="1"/>
  <c r="P1274" i="20" s="1"/>
  <c r="P1275" i="20" a="1"/>
  <c r="P1275" i="20" s="1"/>
  <c r="P1276" i="20" a="1"/>
  <c r="P1276" i="20" s="1"/>
  <c r="P1277" i="20" a="1"/>
  <c r="P1277" i="20"/>
  <c r="P1278" i="20" a="1"/>
  <c r="P1278" i="20" s="1"/>
  <c r="P1279" i="20" a="1"/>
  <c r="P1279" i="20" s="1"/>
  <c r="P1280" i="20" a="1"/>
  <c r="P1280" i="20" s="1"/>
  <c r="P1281" i="20" a="1"/>
  <c r="P1281" i="20"/>
  <c r="P1282" i="20" a="1"/>
  <c r="P1282" i="20" s="1"/>
  <c r="P1283" i="20" a="1"/>
  <c r="P1283" i="20" s="1"/>
  <c r="P1284" i="20" a="1"/>
  <c r="P1284" i="20" s="1"/>
  <c r="P1285" i="20" a="1"/>
  <c r="P1285" i="20" s="1"/>
  <c r="P1286" i="20" a="1"/>
  <c r="P1286" i="20" s="1"/>
  <c r="P1287" i="20" a="1"/>
  <c r="P1287" i="20" s="1"/>
  <c r="P1288" i="20" a="1"/>
  <c r="P1288" i="20" s="1"/>
  <c r="P1289" i="20" a="1"/>
  <c r="P1289" i="20" s="1"/>
  <c r="P1290" i="20" a="1"/>
  <c r="P1290" i="20" s="1"/>
  <c r="P1291" i="20" a="1"/>
  <c r="P1291" i="20" s="1"/>
  <c r="P1292" i="20" a="1"/>
  <c r="P1292" i="20" s="1"/>
  <c r="P1293" i="20" a="1"/>
  <c r="P1293" i="20" s="1"/>
  <c r="P1294" i="20" a="1"/>
  <c r="P1294" i="20" s="1"/>
  <c r="P1295" i="20" a="1"/>
  <c r="P1295" i="20" s="1"/>
  <c r="P1296" i="20" a="1"/>
  <c r="P1296" i="20" s="1"/>
  <c r="P1297" i="20" a="1"/>
  <c r="P1297" i="20" s="1"/>
  <c r="P1298" i="20" a="1"/>
  <c r="P1298" i="20" s="1"/>
  <c r="P1299" i="20" a="1"/>
  <c r="P1299" i="20" s="1"/>
  <c r="P1300" i="20" a="1"/>
  <c r="P1300" i="20" s="1"/>
  <c r="P1301" i="20" a="1"/>
  <c r="P1301" i="20" s="1"/>
  <c r="P1302" i="20" a="1"/>
  <c r="P1302" i="20" s="1"/>
  <c r="P1303" i="20" a="1"/>
  <c r="P1303" i="20" s="1"/>
  <c r="P1304" i="20" a="1"/>
  <c r="P1304" i="20" s="1"/>
  <c r="P1305" i="20" a="1"/>
  <c r="P1305" i="20"/>
  <c r="P1306" i="20" a="1"/>
  <c r="P1306" i="20" s="1"/>
  <c r="P1307" i="20" a="1"/>
  <c r="P1307" i="20" s="1"/>
  <c r="P1308" i="20" a="1"/>
  <c r="P1308" i="20" s="1"/>
  <c r="P1309" i="20" a="1"/>
  <c r="P1309" i="20" s="1"/>
  <c r="P1310" i="20" a="1"/>
  <c r="P1310" i="20" s="1"/>
  <c r="P1311" i="20" a="1"/>
  <c r="P1311" i="20" s="1"/>
  <c r="P1312" i="20" a="1"/>
  <c r="P1312" i="20" s="1"/>
  <c r="P1313" i="20" a="1"/>
  <c r="P1313" i="20" s="1"/>
  <c r="P1314" i="20" a="1"/>
  <c r="P1314" i="20" s="1"/>
  <c r="P1315" i="20" a="1"/>
  <c r="P1315" i="20" s="1"/>
  <c r="P1316" i="20" a="1"/>
  <c r="P1316" i="20" s="1"/>
  <c r="P1317" i="20" a="1"/>
  <c r="P1317" i="20" s="1"/>
  <c r="P1318" i="20" a="1"/>
  <c r="P1318" i="20" s="1"/>
  <c r="P1319" i="20" a="1"/>
  <c r="P1319" i="20" s="1"/>
  <c r="P1320" i="20" a="1"/>
  <c r="P1320" i="20" s="1"/>
  <c r="P1321" i="20" a="1"/>
  <c r="P1321" i="20" s="1"/>
  <c r="P1322" i="20" a="1"/>
  <c r="P1322" i="20" s="1"/>
  <c r="P1323" i="20" a="1"/>
  <c r="P1323" i="20" s="1"/>
  <c r="P1324" i="20" a="1"/>
  <c r="P1324" i="20" s="1"/>
  <c r="P1325" i="20" a="1"/>
  <c r="P1325" i="20" s="1"/>
  <c r="P1326" i="20" a="1"/>
  <c r="P1326" i="20" s="1"/>
  <c r="P1327" i="20" a="1"/>
  <c r="P1327" i="20" s="1"/>
  <c r="P1328" i="20" a="1"/>
  <c r="P1328" i="20" s="1"/>
  <c r="P1329" i="20" a="1"/>
  <c r="P1329" i="20"/>
  <c r="P1330" i="20" a="1"/>
  <c r="P1330" i="20" s="1"/>
  <c r="P1331" i="20" a="1"/>
  <c r="P1331" i="20" s="1"/>
  <c r="P1332" i="20" a="1"/>
  <c r="P1332" i="20" s="1"/>
  <c r="P1333" i="20" a="1"/>
  <c r="P1333" i="20" s="1"/>
  <c r="P1334" i="20" a="1"/>
  <c r="P1334" i="20" s="1"/>
  <c r="P1335" i="20" a="1"/>
  <c r="P1335" i="20" s="1"/>
  <c r="P1336" i="20" a="1"/>
  <c r="P1336" i="20" s="1"/>
  <c r="P1337" i="20" a="1"/>
  <c r="P1337" i="20" s="1"/>
  <c r="P1338" i="20" a="1"/>
  <c r="P1338" i="20" s="1"/>
  <c r="P1339" i="20" a="1"/>
  <c r="P1339" i="20" s="1"/>
  <c r="P1340" i="20" a="1"/>
  <c r="P1340" i="20" s="1"/>
  <c r="P1341" i="20" a="1"/>
  <c r="P1341" i="20" s="1"/>
  <c r="P1342" i="20" a="1"/>
  <c r="P1342" i="20" s="1"/>
  <c r="P1343" i="20" a="1"/>
  <c r="P1343" i="20" s="1"/>
  <c r="P1344" i="20" a="1"/>
  <c r="P1344" i="20" s="1"/>
  <c r="P1345" i="20" a="1"/>
  <c r="P1345" i="20"/>
  <c r="P1346" i="20" a="1"/>
  <c r="P1346" i="20" s="1"/>
  <c r="P1347" i="20" a="1"/>
  <c r="P1347" i="20" s="1"/>
  <c r="P1348" i="20" a="1"/>
  <c r="P1348" i="20" s="1"/>
  <c r="P1349" i="20" a="1"/>
  <c r="P1349" i="20" s="1"/>
  <c r="P1350" i="20" a="1"/>
  <c r="P1350" i="20" s="1"/>
  <c r="P1351" i="20" a="1"/>
  <c r="P1351" i="20" s="1"/>
  <c r="P1352" i="20" a="1"/>
  <c r="P1352" i="20" s="1"/>
  <c r="P1353" i="20" a="1"/>
  <c r="P1353" i="20" s="1"/>
  <c r="P1354" i="20" a="1"/>
  <c r="P1354" i="20" s="1"/>
  <c r="P1355" i="20" a="1"/>
  <c r="P1355" i="20" s="1"/>
  <c r="P1356" i="20" a="1"/>
  <c r="P1356" i="20" s="1"/>
  <c r="P1357" i="20" a="1"/>
  <c r="P1357" i="20" s="1"/>
  <c r="P1358" i="20" a="1"/>
  <c r="P1358" i="20" s="1"/>
  <c r="P1359" i="20" a="1"/>
  <c r="P1359" i="20" s="1"/>
  <c r="P1360" i="20" a="1"/>
  <c r="P1360" i="20" s="1"/>
  <c r="P1361" i="20" a="1"/>
  <c r="P1361" i="20" s="1"/>
  <c r="P1362" i="20" a="1"/>
  <c r="P1362" i="20" s="1"/>
  <c r="P1363" i="20" a="1"/>
  <c r="P1363" i="20" s="1"/>
  <c r="P1364" i="20" a="1"/>
  <c r="P1364" i="20" s="1"/>
  <c r="P1365" i="20" a="1"/>
  <c r="P1365" i="20" s="1"/>
  <c r="P1366" i="20" a="1"/>
  <c r="P1366" i="20" s="1"/>
  <c r="P1367" i="20" a="1"/>
  <c r="P1367" i="20" s="1"/>
  <c r="P1368" i="20" a="1"/>
  <c r="P1368" i="20" s="1"/>
  <c r="P1369" i="20" a="1"/>
  <c r="P1369" i="20"/>
  <c r="P1370" i="20" a="1"/>
  <c r="P1370" i="20" s="1"/>
  <c r="P1371" i="20" a="1"/>
  <c r="P1371" i="20" s="1"/>
  <c r="P1372" i="20" a="1"/>
  <c r="P1372" i="20" s="1"/>
  <c r="P1373" i="20" a="1"/>
  <c r="P1373" i="20" s="1"/>
  <c r="P1374" i="20" a="1"/>
  <c r="P1374" i="20" s="1"/>
  <c r="P1375" i="20" a="1"/>
  <c r="P1375" i="20" s="1"/>
  <c r="P1376" i="20" a="1"/>
  <c r="P1376" i="20" s="1"/>
  <c r="P1377" i="20" a="1"/>
  <c r="P1377" i="20" s="1"/>
  <c r="P1378" i="20" a="1"/>
  <c r="P1378" i="20" s="1"/>
  <c r="P1379" i="20" a="1"/>
  <c r="P1379" i="20" s="1"/>
  <c r="P1380" i="20" a="1"/>
  <c r="P1380" i="20" s="1"/>
  <c r="P1381" i="20" a="1"/>
  <c r="P1381" i="20" s="1"/>
  <c r="P1382" i="20" a="1"/>
  <c r="P1382" i="20" s="1"/>
  <c r="P1383" i="20" a="1"/>
  <c r="P1383" i="20" s="1"/>
  <c r="P1384" i="20" a="1"/>
  <c r="P1384" i="20" s="1"/>
  <c r="P1385" i="20" a="1"/>
  <c r="P1385" i="20" s="1"/>
  <c r="P1386" i="20" a="1"/>
  <c r="P1386" i="20" s="1"/>
  <c r="P1387" i="20" a="1"/>
  <c r="P1387" i="20" s="1"/>
  <c r="P1388" i="20" a="1"/>
  <c r="P1388" i="20" s="1"/>
  <c r="P1389" i="20" a="1"/>
  <c r="P1389" i="20" s="1"/>
  <c r="P1390" i="20" a="1"/>
  <c r="P1390" i="20" s="1"/>
  <c r="P1391" i="20" a="1"/>
  <c r="P1391" i="20" s="1"/>
  <c r="P1392" i="20" a="1"/>
  <c r="P1392" i="20" s="1"/>
  <c r="P1393" i="20" a="1"/>
  <c r="P1393" i="20"/>
  <c r="P1394" i="20" a="1"/>
  <c r="P1394" i="20" s="1"/>
  <c r="P1395" i="20" a="1"/>
  <c r="P1395" i="20" s="1"/>
  <c r="P1396" i="20" a="1"/>
  <c r="P1396" i="20" s="1"/>
  <c r="P1397" i="20" a="1"/>
  <c r="P1397" i="20" s="1"/>
  <c r="P1398" i="20" a="1"/>
  <c r="P1398" i="20" s="1"/>
  <c r="P1399" i="20" a="1"/>
  <c r="P1399" i="20" s="1"/>
  <c r="P1400" i="20" a="1"/>
  <c r="P1400" i="20" s="1"/>
  <c r="P1401" i="20" a="1"/>
  <c r="P1401" i="20" s="1"/>
  <c r="P1402" i="20" a="1"/>
  <c r="P1402" i="20" s="1"/>
  <c r="P1403" i="20" a="1"/>
  <c r="P1403" i="20" s="1"/>
  <c r="P1404" i="20" a="1"/>
  <c r="P1404" i="20" s="1"/>
  <c r="P1405" i="20" a="1"/>
  <c r="P1405" i="20" s="1"/>
  <c r="P1406" i="20" a="1"/>
  <c r="P1406" i="20" s="1"/>
  <c r="P1407" i="20" a="1"/>
  <c r="P1407" i="20" s="1"/>
  <c r="P1408" i="20" a="1"/>
  <c r="P1408" i="20" s="1"/>
  <c r="P1409" i="20" a="1"/>
  <c r="P1409" i="20"/>
  <c r="P1410" i="20" a="1"/>
  <c r="P1410" i="20" s="1"/>
  <c r="P1411" i="20" a="1"/>
  <c r="P1411" i="20" s="1"/>
  <c r="P1412" i="20" a="1"/>
  <c r="P1412" i="20" s="1"/>
  <c r="P1413" i="20" a="1"/>
  <c r="P1413" i="20" s="1"/>
  <c r="P1414" i="20" a="1"/>
  <c r="P1414" i="20" s="1"/>
  <c r="P1415" i="20" a="1"/>
  <c r="P1415" i="20" s="1"/>
  <c r="P1416" i="20" a="1"/>
  <c r="P1416" i="20" s="1"/>
  <c r="P1417" i="20" a="1"/>
  <c r="P1417" i="20" s="1"/>
  <c r="P1418" i="20" a="1"/>
  <c r="P1418" i="20" s="1"/>
  <c r="P1419" i="20" a="1"/>
  <c r="P1419" i="20" s="1"/>
  <c r="P1420" i="20" a="1"/>
  <c r="P1420" i="20" s="1"/>
  <c r="P1421" i="20" a="1"/>
  <c r="P1421" i="20" s="1"/>
  <c r="P1422" i="20" a="1"/>
  <c r="P1422" i="20" s="1"/>
  <c r="P1423" i="20" a="1"/>
  <c r="P1423" i="20" s="1"/>
  <c r="P1424" i="20" a="1"/>
  <c r="P1424" i="20" s="1"/>
  <c r="P1425" i="20" a="1"/>
  <c r="P1425" i="20" s="1"/>
  <c r="P1426" i="20" a="1"/>
  <c r="P1426" i="20" s="1"/>
  <c r="P1427" i="20" a="1"/>
  <c r="P1427" i="20" s="1"/>
  <c r="P1428" i="20" a="1"/>
  <c r="P1428" i="20" s="1"/>
  <c r="P1429" i="20" a="1"/>
  <c r="P1429" i="20" s="1"/>
  <c r="P1430" i="20" a="1"/>
  <c r="P1430" i="20" s="1"/>
  <c r="P1431" i="20" a="1"/>
  <c r="P1431" i="20" s="1"/>
  <c r="P1432" i="20" a="1"/>
  <c r="P1432" i="20" s="1"/>
  <c r="P1433" i="20" a="1"/>
  <c r="P1433" i="20"/>
  <c r="P1434" i="20" a="1"/>
  <c r="P1434" i="20" s="1"/>
  <c r="P1435" i="20" a="1"/>
  <c r="P1435" i="20" s="1"/>
  <c r="P1436" i="20" a="1"/>
  <c r="P1436" i="20" s="1"/>
  <c r="P1437" i="20" a="1"/>
  <c r="P1437" i="20" s="1"/>
  <c r="P1438" i="20" a="1"/>
  <c r="P1438" i="20" s="1"/>
  <c r="P1439" i="20" a="1"/>
  <c r="P1439" i="20" s="1"/>
  <c r="P1440" i="20" a="1"/>
  <c r="P1440" i="20" s="1"/>
  <c r="P1441" i="20" a="1"/>
  <c r="P1441" i="20" s="1"/>
  <c r="P1442" i="20" a="1"/>
  <c r="P1442" i="20" s="1"/>
  <c r="P1443" i="20" a="1"/>
  <c r="P1443" i="20" s="1"/>
  <c r="P1444" i="20" a="1"/>
  <c r="P1444" i="20" s="1"/>
  <c r="P1445" i="20" a="1"/>
  <c r="P1445" i="20" s="1"/>
  <c r="P1446" i="20" a="1"/>
  <c r="P1446" i="20" s="1"/>
  <c r="P1447" i="20" a="1"/>
  <c r="P1447" i="20" s="1"/>
  <c r="P1448" i="20" a="1"/>
  <c r="P1448" i="20" s="1"/>
  <c r="P1449" i="20" a="1"/>
  <c r="P1449" i="20" s="1"/>
  <c r="P1450" i="20" a="1"/>
  <c r="P1450" i="20" s="1"/>
  <c r="P1451" i="20" a="1"/>
  <c r="P1451" i="20" s="1"/>
  <c r="P1452" i="20" a="1"/>
  <c r="P1452" i="20" s="1"/>
  <c r="P1453" i="20" a="1"/>
  <c r="P1453" i="20" s="1"/>
  <c r="P1454" i="20" a="1"/>
  <c r="P1454" i="20" s="1"/>
  <c r="P1455" i="20" a="1"/>
  <c r="P1455" i="20" s="1"/>
  <c r="P1456" i="20" a="1"/>
  <c r="P1456" i="20" s="1"/>
  <c r="P1457" i="20" a="1"/>
  <c r="P1457" i="20"/>
  <c r="P1458" i="20" a="1"/>
  <c r="P1458" i="20" s="1"/>
  <c r="P1459" i="20" a="1"/>
  <c r="P1459" i="20" s="1"/>
  <c r="P1460" i="20" a="1"/>
  <c r="P1460" i="20" s="1"/>
  <c r="P1461" i="20" a="1"/>
  <c r="P1461" i="20" s="1"/>
  <c r="P1462" i="20" a="1"/>
  <c r="P1462" i="20" s="1"/>
  <c r="P1463" i="20" a="1"/>
  <c r="P1463" i="20" s="1"/>
  <c r="P1464" i="20" a="1"/>
  <c r="P1464" i="20" s="1"/>
  <c r="P1465" i="20" a="1"/>
  <c r="P1465" i="20" s="1"/>
  <c r="P1466" i="20" a="1"/>
  <c r="P1466" i="20" s="1"/>
  <c r="P1467" i="20" a="1"/>
  <c r="P1467" i="20" s="1"/>
  <c r="P1468" i="20" a="1"/>
  <c r="P1468" i="20" s="1"/>
  <c r="P1469" i="20" a="1"/>
  <c r="P1469" i="20" s="1"/>
  <c r="P1470" i="20" a="1"/>
  <c r="P1470" i="20" s="1"/>
  <c r="P1471" i="20" a="1"/>
  <c r="P1471" i="20" s="1"/>
  <c r="P1472" i="20" a="1"/>
  <c r="P1472" i="20" s="1"/>
  <c r="P1473" i="20" a="1"/>
  <c r="P1473" i="20" s="1"/>
  <c r="P1474" i="20" a="1"/>
  <c r="P1474" i="20" s="1"/>
  <c r="P1475" i="20" a="1"/>
  <c r="P1475" i="20" s="1"/>
  <c r="P1476" i="20" a="1"/>
  <c r="P1476" i="20" s="1"/>
  <c r="P1477" i="20" a="1"/>
  <c r="P1477" i="20" s="1"/>
  <c r="P1478" i="20" a="1"/>
  <c r="P1478" i="20" s="1"/>
  <c r="P1479" i="20" a="1"/>
  <c r="P1479" i="20" s="1"/>
  <c r="P1480" i="20" a="1"/>
  <c r="P1480" i="20" s="1"/>
  <c r="P1481" i="20" a="1"/>
  <c r="P1481" i="20"/>
  <c r="P1482" i="20" a="1"/>
  <c r="P1482" i="20" s="1"/>
  <c r="P1483" i="20" a="1"/>
  <c r="P1483" i="20" s="1"/>
  <c r="P1484" i="20" a="1"/>
  <c r="P1484" i="20" s="1"/>
  <c r="P1485" i="20" a="1"/>
  <c r="P1485" i="20" s="1"/>
  <c r="P1486" i="20" a="1"/>
  <c r="P1486" i="20" s="1"/>
  <c r="P1487" i="20" a="1"/>
  <c r="P1487" i="20" s="1"/>
  <c r="P1488" i="20" a="1"/>
  <c r="P1488" i="20" s="1"/>
  <c r="P1489" i="20" a="1"/>
  <c r="P1489" i="20" s="1"/>
  <c r="P1490" i="20" a="1"/>
  <c r="P1490" i="20" s="1"/>
  <c r="P1491" i="20" a="1"/>
  <c r="P1491" i="20" s="1"/>
  <c r="P1492" i="20" a="1"/>
  <c r="P1492" i="20" s="1"/>
  <c r="P1493" i="20" a="1"/>
  <c r="P1493" i="20" s="1"/>
  <c r="P1494" i="20" a="1"/>
  <c r="P1494" i="20" s="1"/>
  <c r="P1495" i="20" a="1"/>
  <c r="P1495" i="20" s="1"/>
  <c r="P1496" i="20" a="1"/>
  <c r="P1496" i="20" s="1"/>
  <c r="P1497" i="20" a="1"/>
  <c r="P1497" i="20" s="1"/>
  <c r="P1498" i="20" a="1"/>
  <c r="P1498" i="20" s="1"/>
  <c r="P1499" i="20" a="1"/>
  <c r="P1499" i="20" s="1"/>
  <c r="P1500" i="20" a="1"/>
  <c r="P1500" i="20" s="1"/>
  <c r="P1501" i="20" a="1"/>
  <c r="P1501" i="20" s="1"/>
  <c r="P1502" i="20" a="1"/>
  <c r="P1502" i="20" s="1"/>
  <c r="P1503" i="20" a="1"/>
  <c r="P1503" i="20" s="1"/>
  <c r="P1504" i="20" a="1"/>
  <c r="P1504" i="20" s="1"/>
  <c r="P1505" i="20" a="1"/>
  <c r="P1505" i="20" s="1"/>
  <c r="P1506" i="20" a="1"/>
  <c r="P1506" i="20" s="1"/>
  <c r="P1507" i="20" a="1"/>
  <c r="P1507" i="20" s="1"/>
  <c r="P1508" i="20" a="1"/>
  <c r="P1508" i="20" s="1"/>
  <c r="P1509" i="20" a="1"/>
  <c r="P1509" i="20" s="1"/>
  <c r="P1510" i="20" a="1"/>
  <c r="P1510" i="20" s="1"/>
  <c r="P1511" i="20" a="1"/>
  <c r="P1511" i="20" s="1"/>
  <c r="P1512" i="20" a="1"/>
  <c r="P1512" i="20" s="1"/>
  <c r="P1513" i="20" a="1"/>
  <c r="P1513" i="20"/>
  <c r="P1514" i="20" a="1"/>
  <c r="P1514" i="20" s="1"/>
  <c r="P1515" i="20" a="1"/>
  <c r="P1515" i="20" s="1"/>
  <c r="P1516" i="20" a="1"/>
  <c r="P1516" i="20" s="1"/>
  <c r="P1517" i="20" a="1"/>
  <c r="P1517" i="20" s="1"/>
  <c r="P1518" i="20" a="1"/>
  <c r="P1518" i="20" s="1"/>
  <c r="P1519" i="20" a="1"/>
  <c r="P1519" i="20" s="1"/>
  <c r="P1520" i="20" a="1"/>
  <c r="P1520" i="20" s="1"/>
  <c r="P1521" i="20" a="1"/>
  <c r="P1521" i="20" s="1"/>
  <c r="P1522" i="20" a="1"/>
  <c r="P1522" i="20" s="1"/>
  <c r="P1523" i="20" a="1"/>
  <c r="P1523" i="20" s="1"/>
  <c r="P1524" i="20" a="1"/>
  <c r="P1524" i="20" s="1"/>
  <c r="P1525" i="20" a="1"/>
  <c r="P1525" i="20" s="1"/>
  <c r="P1526" i="20" a="1"/>
  <c r="P1526" i="20" s="1"/>
  <c r="P1527" i="20" a="1"/>
  <c r="P1527" i="20" s="1"/>
  <c r="P1528" i="20" a="1"/>
  <c r="P1528" i="20" s="1"/>
  <c r="P1529" i="20" a="1"/>
  <c r="P1529" i="20" s="1"/>
  <c r="P1530" i="20" a="1"/>
  <c r="P1530" i="20" s="1"/>
  <c r="P1531" i="20" a="1"/>
  <c r="P1531" i="20" s="1"/>
  <c r="P1532" i="20" a="1"/>
  <c r="P1532" i="20" s="1"/>
  <c r="P1533" i="20" a="1"/>
  <c r="P1533" i="20" s="1"/>
  <c r="P1534" i="20" a="1"/>
  <c r="P1534" i="20" s="1"/>
  <c r="P1535" i="20" a="1"/>
  <c r="P1535" i="20" s="1"/>
  <c r="P1536" i="20" a="1"/>
  <c r="P1536" i="20" s="1"/>
  <c r="P1537" i="20" a="1"/>
  <c r="P1537" i="20" s="1"/>
  <c r="P1538" i="20" a="1"/>
  <c r="P1538" i="20" s="1"/>
  <c r="P1539" i="20" a="1"/>
  <c r="P1539" i="20" s="1"/>
  <c r="P1540" i="20" a="1"/>
  <c r="P1540" i="20" s="1"/>
  <c r="P1541" i="20" a="1"/>
  <c r="P1541" i="20" s="1"/>
  <c r="P1542" i="20" a="1"/>
  <c r="P1542" i="20" s="1"/>
  <c r="P1543" i="20" a="1"/>
  <c r="P1543" i="20" s="1"/>
  <c r="P1544" i="20" a="1"/>
  <c r="P1544" i="20" s="1"/>
  <c r="P1545" i="20" a="1"/>
  <c r="P1545" i="20"/>
  <c r="P1546" i="20" a="1"/>
  <c r="P1546" i="20" s="1"/>
  <c r="P1547" i="20" a="1"/>
  <c r="P1547" i="20" s="1"/>
  <c r="P1548" i="20" a="1"/>
  <c r="P1548" i="20" s="1"/>
  <c r="P1549" i="20" a="1"/>
  <c r="P1549" i="20"/>
  <c r="P1550" i="20" a="1"/>
  <c r="P1550" i="20" s="1"/>
  <c r="P1551" i="20" a="1"/>
  <c r="P1551" i="20" s="1"/>
  <c r="P1552" i="20" a="1"/>
  <c r="P1552" i="20" s="1"/>
  <c r="P1553" i="20" a="1"/>
  <c r="P1553" i="20"/>
  <c r="P1554" i="20" a="1"/>
  <c r="P1554" i="20" s="1"/>
  <c r="P1555" i="20" a="1"/>
  <c r="P1555" i="20" s="1"/>
  <c r="P1556" i="20" a="1"/>
  <c r="P1556" i="20" s="1"/>
  <c r="P1557" i="20" a="1"/>
  <c r="P1557" i="20" s="1"/>
  <c r="P1558" i="20" a="1"/>
  <c r="P1558" i="20" s="1"/>
  <c r="P1559" i="20" a="1"/>
  <c r="P1559" i="20" s="1"/>
  <c r="P1560" i="20" a="1"/>
  <c r="P1560" i="20" s="1"/>
  <c r="P1561" i="20" a="1"/>
  <c r="P1561" i="20" s="1"/>
  <c r="P1562" i="20" a="1"/>
  <c r="P1562" i="20" s="1"/>
  <c r="P1563" i="20" a="1"/>
  <c r="P1563" i="20" s="1"/>
  <c r="P1564" i="20" a="1"/>
  <c r="P1564" i="20" s="1"/>
  <c r="P1565" i="20" a="1"/>
  <c r="P1565" i="20" s="1"/>
  <c r="P1566" i="20" a="1"/>
  <c r="P1566" i="20" s="1"/>
  <c r="P1567" i="20" a="1"/>
  <c r="P1567" i="20" s="1"/>
  <c r="P1568" i="20" a="1"/>
  <c r="P1568" i="20" s="1"/>
  <c r="P1569" i="20" a="1"/>
  <c r="P1569" i="20" s="1"/>
  <c r="P1570" i="20" a="1"/>
  <c r="P1570" i="20" s="1"/>
  <c r="P1571" i="20" a="1"/>
  <c r="P1571" i="20" s="1"/>
  <c r="P1572" i="20" a="1"/>
  <c r="P1572" i="20" s="1"/>
  <c r="P1573" i="20" a="1"/>
  <c r="P1573" i="20" s="1"/>
  <c r="P1574" i="20" a="1"/>
  <c r="P1574" i="20" s="1"/>
  <c r="P1575" i="20" a="1"/>
  <c r="P1575" i="20" s="1"/>
  <c r="P1576" i="20" a="1"/>
  <c r="P1576" i="20" s="1"/>
  <c r="P1577" i="20" a="1"/>
  <c r="P1577" i="20" s="1"/>
  <c r="P1578" i="20" a="1"/>
  <c r="P1578" i="20" s="1"/>
  <c r="P1579" i="20" a="1"/>
  <c r="P1579" i="20" s="1"/>
  <c r="P1580" i="20" a="1"/>
  <c r="P1580" i="20" s="1"/>
  <c r="P1581" i="20" a="1"/>
  <c r="P1581" i="20" s="1"/>
  <c r="P1582" i="20" a="1"/>
  <c r="P1582" i="20" s="1"/>
  <c r="P1583" i="20" a="1"/>
  <c r="P1583" i="20" s="1"/>
  <c r="P1584" i="20" a="1"/>
  <c r="P1584" i="20" s="1"/>
  <c r="P1585" i="20" a="1"/>
  <c r="P1585" i="20" s="1"/>
  <c r="P1586" i="20" a="1"/>
  <c r="P1586" i="20" s="1"/>
  <c r="P1587" i="20" a="1"/>
  <c r="P1587" i="20" s="1"/>
  <c r="P1588" i="20" a="1"/>
  <c r="P1588" i="20" s="1"/>
  <c r="P1589" i="20" a="1"/>
  <c r="P1589" i="20" s="1"/>
  <c r="P1590" i="20" a="1"/>
  <c r="P1590" i="20" s="1"/>
  <c r="P1591" i="20" a="1"/>
  <c r="P1591" i="20" s="1"/>
  <c r="P1592" i="20" a="1"/>
  <c r="P1592" i="20" s="1"/>
  <c r="P1593" i="20" a="1"/>
  <c r="P1593" i="20" s="1"/>
  <c r="P1594" i="20" a="1"/>
  <c r="P1594" i="20" s="1"/>
  <c r="P1595" i="20" a="1"/>
  <c r="P1595" i="20" s="1"/>
  <c r="P1596" i="20" a="1"/>
  <c r="P1596" i="20" s="1"/>
  <c r="P1597" i="20" a="1"/>
  <c r="P1597" i="20" s="1"/>
  <c r="P1598" i="20" a="1"/>
  <c r="P1598" i="20" s="1"/>
  <c r="P1599" i="20" a="1"/>
  <c r="P1599" i="20" s="1"/>
  <c r="P1600" i="20" a="1"/>
  <c r="P1600" i="20" s="1"/>
  <c r="P1601" i="20" a="1"/>
  <c r="P1601" i="20" s="1"/>
  <c r="P1602" i="20" a="1"/>
  <c r="P1602" i="20" s="1"/>
  <c r="P1603" i="20" a="1"/>
  <c r="P1603" i="20" s="1"/>
  <c r="P1604" i="20" a="1"/>
  <c r="P1604" i="20" s="1"/>
  <c r="P1605" i="20" a="1"/>
  <c r="P1605" i="20" s="1"/>
  <c r="P1606" i="20" a="1"/>
  <c r="P1606" i="20" s="1"/>
  <c r="P1607" i="20" a="1"/>
  <c r="P1607" i="20" s="1"/>
  <c r="P1608" i="20" a="1"/>
  <c r="P1608" i="20" s="1"/>
  <c r="P1609" i="20" a="1"/>
  <c r="P1609" i="20"/>
  <c r="P1610" i="20" a="1"/>
  <c r="P1610" i="20" s="1"/>
  <c r="P1611" i="20" a="1"/>
  <c r="P1611" i="20" s="1"/>
  <c r="P1612" i="20" a="1"/>
  <c r="P1612" i="20" s="1"/>
  <c r="P1613" i="20" a="1"/>
  <c r="P1613" i="20"/>
  <c r="P1614" i="20" a="1"/>
  <c r="P1614" i="20" s="1"/>
  <c r="P1615" i="20" a="1"/>
  <c r="P1615" i="20" s="1"/>
  <c r="P1616" i="20" a="1"/>
  <c r="P1616" i="20" s="1"/>
  <c r="P1617" i="20" a="1"/>
  <c r="P1617" i="20"/>
  <c r="P1618" i="20" a="1"/>
  <c r="P1618" i="20" s="1"/>
  <c r="P1619" i="20" a="1"/>
  <c r="P1619" i="20" s="1"/>
  <c r="P1620" i="20" a="1"/>
  <c r="P1620" i="20" s="1"/>
  <c r="P1621" i="20" a="1"/>
  <c r="P1621" i="20" s="1"/>
  <c r="P1622" i="20" a="1"/>
  <c r="P1622" i="20" s="1"/>
  <c r="P1623" i="20" a="1"/>
  <c r="P1623" i="20" s="1"/>
  <c r="P1624" i="20" a="1"/>
  <c r="P1624" i="20" s="1"/>
  <c r="P1625" i="20" a="1"/>
  <c r="P1625" i="20" s="1"/>
  <c r="P1626" i="20" a="1"/>
  <c r="P1626" i="20" s="1"/>
  <c r="P1627" i="20" a="1"/>
  <c r="P1627" i="20" s="1"/>
  <c r="P1628" i="20" a="1"/>
  <c r="P1628" i="20" s="1"/>
  <c r="P1629" i="20" a="1"/>
  <c r="P1629" i="20" s="1"/>
  <c r="P1630" i="20" a="1"/>
  <c r="P1630" i="20" s="1"/>
  <c r="P1631" i="20" a="1"/>
  <c r="P1631" i="20" s="1"/>
  <c r="P1632" i="20" a="1"/>
  <c r="P1632" i="20" s="1"/>
  <c r="P1633" i="20" a="1"/>
  <c r="P1633" i="20" s="1"/>
  <c r="P1634" i="20" a="1"/>
  <c r="P1634" i="20" s="1"/>
  <c r="P1635" i="20" a="1"/>
  <c r="P1635" i="20" s="1"/>
  <c r="P1636" i="20" a="1"/>
  <c r="P1636" i="20" s="1"/>
  <c r="P1637" i="20" a="1"/>
  <c r="P1637" i="20" s="1"/>
  <c r="P1638" i="20" a="1"/>
  <c r="P1638" i="20" s="1"/>
  <c r="P1639" i="20" a="1"/>
  <c r="P1639" i="20" s="1"/>
  <c r="P1640" i="20" a="1"/>
  <c r="P1640" i="20" s="1"/>
  <c r="P1641" i="20" a="1"/>
  <c r="P1641" i="20" s="1"/>
  <c r="P1642" i="20" a="1"/>
  <c r="P1642" i="20" s="1"/>
  <c r="P1643" i="20" a="1"/>
  <c r="P1643" i="20" s="1"/>
  <c r="P1644" i="20" a="1"/>
  <c r="P1644" i="20" s="1"/>
  <c r="P1645" i="20" a="1"/>
  <c r="P1645" i="20" s="1"/>
  <c r="P1646" i="20" a="1"/>
  <c r="P1646" i="20" s="1"/>
  <c r="P1647" i="20" a="1"/>
  <c r="P1647" i="20" s="1"/>
  <c r="P1648" i="20" a="1"/>
  <c r="P1648" i="20" s="1"/>
  <c r="P1649" i="20" a="1"/>
  <c r="P1649" i="20" s="1"/>
  <c r="P1650" i="20" a="1"/>
  <c r="P1650" i="20" s="1"/>
  <c r="P1651" i="20" a="1"/>
  <c r="P1651" i="20" s="1"/>
  <c r="P1652" i="20" a="1"/>
  <c r="P1652" i="20" s="1"/>
  <c r="P1653" i="20" a="1"/>
  <c r="P1653" i="20" s="1"/>
  <c r="P1654" i="20" a="1"/>
  <c r="P1654" i="20" s="1"/>
  <c r="P1655" i="20" a="1"/>
  <c r="P1655" i="20" s="1"/>
  <c r="P1656" i="20" a="1"/>
  <c r="P1656" i="20" s="1"/>
  <c r="P1657" i="20" a="1"/>
  <c r="P1657" i="20" s="1"/>
  <c r="P1658" i="20" a="1"/>
  <c r="P1658" i="20" s="1"/>
  <c r="P1659" i="20" a="1"/>
  <c r="P1659" i="20" s="1"/>
  <c r="P1660" i="20" a="1"/>
  <c r="P1660" i="20" s="1"/>
  <c r="P1661" i="20" a="1"/>
  <c r="P1661" i="20" s="1"/>
  <c r="P1662" i="20" a="1"/>
  <c r="P1662" i="20" s="1"/>
  <c r="P1663" i="20" a="1"/>
  <c r="P1663" i="20" s="1"/>
  <c r="P1664" i="20" a="1"/>
  <c r="P1664" i="20" s="1"/>
  <c r="P1665" i="20" a="1"/>
  <c r="P1665" i="20" s="1"/>
  <c r="P1666" i="20" a="1"/>
  <c r="P1666" i="20" s="1"/>
  <c r="P1667" i="20" a="1"/>
  <c r="P1667" i="20" s="1"/>
  <c r="P1668" i="20" a="1"/>
  <c r="P1668" i="20" s="1"/>
  <c r="P1669" i="20" a="1"/>
  <c r="P1669" i="20" s="1"/>
  <c r="P1670" i="20" a="1"/>
  <c r="P1670" i="20" s="1"/>
  <c r="P1671" i="20" a="1"/>
  <c r="P1671" i="20" s="1"/>
  <c r="P1672" i="20" a="1"/>
  <c r="P1672" i="20" s="1"/>
  <c r="P1673" i="20" a="1"/>
  <c r="P1673" i="20"/>
  <c r="P1674" i="20" a="1"/>
  <c r="P1674" i="20" s="1"/>
  <c r="P1675" i="20" a="1"/>
  <c r="P1675" i="20" s="1"/>
  <c r="P1676" i="20" a="1"/>
  <c r="P1676" i="20" s="1"/>
  <c r="P1677" i="20" a="1"/>
  <c r="P1677" i="20"/>
  <c r="P1678" i="20" a="1"/>
  <c r="P1678" i="20" s="1"/>
  <c r="P1679" i="20" a="1"/>
  <c r="P1679" i="20" s="1"/>
  <c r="P1680" i="20" a="1"/>
  <c r="P1680" i="20" s="1"/>
  <c r="P1681" i="20" a="1"/>
  <c r="P1681" i="20"/>
  <c r="P1682" i="20" a="1"/>
  <c r="P1682" i="20" s="1"/>
  <c r="P1683" i="20" a="1"/>
  <c r="P1683" i="20" s="1"/>
  <c r="P1684" i="20" a="1"/>
  <c r="P1684" i="20" s="1"/>
  <c r="P1685" i="20" a="1"/>
  <c r="P1685" i="20" s="1"/>
  <c r="P1686" i="20" a="1"/>
  <c r="P1686" i="20" s="1"/>
  <c r="P1687" i="20" a="1"/>
  <c r="P1687" i="20" s="1"/>
  <c r="P1688" i="20" a="1"/>
  <c r="P1688" i="20" s="1"/>
  <c r="P1689" i="20" a="1"/>
  <c r="P1689" i="20" s="1"/>
  <c r="P1690" i="20" a="1"/>
  <c r="P1690" i="20" s="1"/>
  <c r="P1691" i="20" a="1"/>
  <c r="P1691" i="20" s="1"/>
  <c r="P1692" i="20" a="1"/>
  <c r="P1692" i="20" s="1"/>
  <c r="P1693" i="20" a="1"/>
  <c r="P1693" i="20" s="1"/>
  <c r="P1694" i="20" a="1"/>
  <c r="P1694" i="20" s="1"/>
  <c r="P1695" i="20" a="1"/>
  <c r="P1695" i="20" s="1"/>
  <c r="P1696" i="20" a="1"/>
  <c r="P1696" i="20" s="1"/>
  <c r="P1697" i="20" a="1"/>
  <c r="P1697" i="20" s="1"/>
  <c r="P1698" i="20" a="1"/>
  <c r="P1698" i="20" s="1"/>
  <c r="P1699" i="20" a="1"/>
  <c r="P1699" i="20" s="1"/>
  <c r="P1700" i="20" a="1"/>
  <c r="P1700" i="20" s="1"/>
  <c r="P1701" i="20" a="1"/>
  <c r="P1701" i="20" s="1"/>
  <c r="P1702" i="20" a="1"/>
  <c r="P1702" i="20" s="1"/>
  <c r="P1703" i="20" a="1"/>
  <c r="P1703" i="20" s="1"/>
  <c r="P1704" i="20" a="1"/>
  <c r="P1704" i="20" s="1"/>
  <c r="P1705" i="20" a="1"/>
  <c r="P1705" i="20" s="1"/>
  <c r="P1706" i="20" a="1"/>
  <c r="P1706" i="20" s="1"/>
  <c r="P1707" i="20" a="1"/>
  <c r="P1707" i="20" s="1"/>
  <c r="P1708" i="20" a="1"/>
  <c r="P1708" i="20" s="1"/>
  <c r="P1709" i="20" a="1"/>
  <c r="P1709" i="20" s="1"/>
  <c r="P1710" i="20" a="1"/>
  <c r="P1710" i="20" s="1"/>
  <c r="P1711" i="20" a="1"/>
  <c r="P1711" i="20" s="1"/>
  <c r="P1712" i="20" a="1"/>
  <c r="P1712" i="20" s="1"/>
  <c r="P1713" i="20" a="1"/>
  <c r="P1713" i="20" s="1"/>
  <c r="P1714" i="20" a="1"/>
  <c r="P1714" i="20" s="1"/>
  <c r="P1715" i="20" a="1"/>
  <c r="P1715" i="20" s="1"/>
  <c r="P1716" i="20" a="1"/>
  <c r="P1716" i="20" s="1"/>
  <c r="P1717" i="20" a="1"/>
  <c r="P1717" i="20" s="1"/>
  <c r="P1718" i="20" a="1"/>
  <c r="P1718" i="20" s="1"/>
  <c r="P1719" i="20" a="1"/>
  <c r="P1719" i="20" s="1"/>
  <c r="P1720" i="20" a="1"/>
  <c r="P1720" i="20" s="1"/>
  <c r="P1721" i="20" a="1"/>
  <c r="P1721" i="20" s="1"/>
  <c r="P1722" i="20" a="1"/>
  <c r="P1722" i="20" s="1"/>
  <c r="P1723" i="20" a="1"/>
  <c r="P1723" i="20" s="1"/>
  <c r="P1724" i="20" a="1"/>
  <c r="P1724" i="20" s="1"/>
  <c r="P1725" i="20" a="1"/>
  <c r="P1725" i="20" s="1"/>
  <c r="P1726" i="20" a="1"/>
  <c r="P1726" i="20" s="1"/>
  <c r="P1727" i="20" a="1"/>
  <c r="P1727" i="20" s="1"/>
  <c r="P1728" i="20" a="1"/>
  <c r="P1728" i="20" s="1"/>
  <c r="P1729" i="20" a="1"/>
  <c r="P1729" i="20" s="1"/>
  <c r="P1730" i="20" a="1"/>
  <c r="P1730" i="20" s="1"/>
  <c r="P1731" i="20" a="1"/>
  <c r="P1731" i="20" s="1"/>
  <c r="P1732" i="20" a="1"/>
  <c r="P1732" i="20" s="1"/>
  <c r="P1733" i="20" a="1"/>
  <c r="P1733" i="20" s="1"/>
  <c r="P1734" i="20" a="1"/>
  <c r="P1734" i="20" s="1"/>
  <c r="P1735" i="20" a="1"/>
  <c r="P1735" i="20" s="1"/>
  <c r="P1736" i="20" a="1"/>
  <c r="P1736" i="20" s="1"/>
  <c r="P1737" i="20" a="1"/>
  <c r="P1737" i="20"/>
  <c r="P1738" i="20" a="1"/>
  <c r="P1738" i="20" s="1"/>
  <c r="P1739" i="20" a="1"/>
  <c r="P1739" i="20" s="1"/>
  <c r="P1740" i="20" a="1"/>
  <c r="P1740" i="20" s="1"/>
  <c r="P1741" i="20" a="1"/>
  <c r="P1741" i="20"/>
  <c r="P1742" i="20" a="1"/>
  <c r="P1742" i="20" s="1"/>
  <c r="P1743" i="20" a="1"/>
  <c r="P1743" i="20" s="1"/>
  <c r="P1744" i="20" a="1"/>
  <c r="P1744" i="20" s="1"/>
  <c r="P1745" i="20" a="1"/>
  <c r="P1745" i="20"/>
  <c r="P1746" i="20" a="1"/>
  <c r="P1746" i="20" s="1"/>
  <c r="P1747" i="20" a="1"/>
  <c r="P1747" i="20" s="1"/>
  <c r="P1748" i="20" a="1"/>
  <c r="P1748" i="20" s="1"/>
  <c r="P1749" i="20" a="1"/>
  <c r="P1749" i="20" s="1"/>
  <c r="P1750" i="20" a="1"/>
  <c r="P1750" i="20" s="1"/>
  <c r="P1751" i="20" a="1"/>
  <c r="P1751" i="20" s="1"/>
  <c r="P1752" i="20" a="1"/>
  <c r="P1752" i="20" s="1"/>
  <c r="P1753" i="20" a="1"/>
  <c r="P1753" i="20" s="1"/>
  <c r="P1754" i="20" a="1"/>
  <c r="P1754" i="20" s="1"/>
  <c r="P1755" i="20" a="1"/>
  <c r="P1755" i="20" s="1"/>
  <c r="P1756" i="20" a="1"/>
  <c r="P1756" i="20" s="1"/>
  <c r="P1757" i="20" a="1"/>
  <c r="P1757" i="20" s="1"/>
  <c r="P1758" i="20" a="1"/>
  <c r="P1758" i="20" s="1"/>
  <c r="P1759" i="20" a="1"/>
  <c r="P1759" i="20" s="1"/>
  <c r="P1760" i="20" a="1"/>
  <c r="P1760" i="20" s="1"/>
  <c r="P1761" i="20" a="1"/>
  <c r="P1761" i="20" s="1"/>
  <c r="P1762" i="20" a="1"/>
  <c r="P1762" i="20" s="1"/>
  <c r="P1763" i="20" a="1"/>
  <c r="P1763" i="20" s="1"/>
  <c r="P1764" i="20" a="1"/>
  <c r="P1764" i="20" s="1"/>
  <c r="P1765" i="20" a="1"/>
  <c r="P1765" i="20" s="1"/>
  <c r="P1766" i="20" a="1"/>
  <c r="P1766" i="20" s="1"/>
  <c r="P1767" i="20" a="1"/>
  <c r="P1767" i="20" s="1"/>
  <c r="P1768" i="20" a="1"/>
  <c r="P1768" i="20" s="1"/>
  <c r="P1769" i="20" a="1"/>
  <c r="P1769" i="20" s="1"/>
  <c r="P1770" i="20" a="1"/>
  <c r="P1770" i="20" s="1"/>
  <c r="P1771" i="20" a="1"/>
  <c r="P1771" i="20" s="1"/>
  <c r="P1772" i="20" a="1"/>
  <c r="P1772" i="20" s="1"/>
  <c r="P1773" i="20" a="1"/>
  <c r="P1773" i="20" s="1"/>
  <c r="P1774" i="20" a="1"/>
  <c r="P1774" i="20" s="1"/>
  <c r="P1775" i="20" a="1"/>
  <c r="P1775" i="20" s="1"/>
  <c r="P1776" i="20" a="1"/>
  <c r="P1776" i="20" s="1"/>
  <c r="P1777" i="20" a="1"/>
  <c r="P1777" i="20"/>
  <c r="P1778" i="20" a="1"/>
  <c r="P1778" i="20" s="1"/>
  <c r="P1779" i="20" a="1"/>
  <c r="P1779" i="20" s="1"/>
  <c r="P1780" i="20" a="1"/>
  <c r="P1780" i="20" s="1"/>
  <c r="P1781" i="20" a="1"/>
  <c r="P1781" i="20" s="1"/>
  <c r="P1782" i="20" a="1"/>
  <c r="P1782" i="20" s="1"/>
  <c r="P1783" i="20" a="1"/>
  <c r="P1783" i="20" s="1"/>
  <c r="P1784" i="20" a="1"/>
  <c r="P1784" i="20" s="1"/>
  <c r="P1785" i="20" a="1"/>
  <c r="P1785" i="20" s="1"/>
  <c r="P1786" i="20" a="1"/>
  <c r="P1786" i="20" s="1"/>
  <c r="P1787" i="20" a="1"/>
  <c r="P1787" i="20" s="1"/>
  <c r="P1788" i="20" a="1"/>
  <c r="P1788" i="20" s="1"/>
  <c r="P1789" i="20" a="1"/>
  <c r="P1789" i="20" s="1"/>
  <c r="P1790" i="20" a="1"/>
  <c r="P1790" i="20" s="1"/>
  <c r="P1791" i="20" a="1"/>
  <c r="P1791" i="20" s="1"/>
  <c r="P1792" i="20" a="1"/>
  <c r="P1792" i="20" s="1"/>
  <c r="P1793" i="20" a="1"/>
  <c r="P1793" i="20" s="1"/>
  <c r="P1794" i="20" a="1"/>
  <c r="P1794" i="20" s="1"/>
  <c r="P1795" i="20" a="1"/>
  <c r="P1795" i="20" s="1"/>
  <c r="P1796" i="20" a="1"/>
  <c r="P1796" i="20" s="1"/>
  <c r="P1797" i="20" a="1"/>
  <c r="P1797" i="20"/>
  <c r="P1798" i="20" a="1"/>
  <c r="P1798" i="20" s="1"/>
  <c r="P1799" i="20" a="1"/>
  <c r="P1799" i="20" s="1"/>
  <c r="P1800" i="20" a="1"/>
  <c r="P1800" i="20" s="1"/>
  <c r="P1801" i="20" a="1"/>
  <c r="P1801" i="20"/>
  <c r="P1802" i="20" a="1"/>
  <c r="P1802" i="20" s="1"/>
  <c r="P1803" i="20" a="1"/>
  <c r="P1803" i="20" s="1"/>
  <c r="P1804" i="20" a="1"/>
  <c r="P1804" i="20" s="1"/>
  <c r="P1805" i="20" a="1"/>
  <c r="P1805" i="20" s="1"/>
  <c r="P1806" i="20" a="1"/>
  <c r="P1806" i="20" s="1"/>
  <c r="P1807" i="20" a="1"/>
  <c r="P1807" i="20" s="1"/>
  <c r="P1808" i="20" a="1"/>
  <c r="P1808" i="20" s="1"/>
  <c r="P1809" i="20" a="1"/>
  <c r="P1809" i="20" s="1"/>
  <c r="P1810" i="20" a="1"/>
  <c r="P1810" i="20" s="1"/>
  <c r="P1811" i="20" a="1"/>
  <c r="P1811" i="20" s="1"/>
  <c r="P1812" i="20" a="1"/>
  <c r="P1812" i="20" s="1"/>
  <c r="P1813" i="20" a="1"/>
  <c r="P1813" i="20" s="1"/>
  <c r="P1814" i="20" a="1"/>
  <c r="P1814" i="20" s="1"/>
  <c r="P1815" i="20" a="1"/>
  <c r="P1815" i="20" s="1"/>
  <c r="P1816" i="20" a="1"/>
  <c r="P1816" i="20" s="1"/>
  <c r="P1817" i="20" a="1"/>
  <c r="P1817" i="20"/>
  <c r="P1818" i="20" a="1"/>
  <c r="P1818" i="20" s="1"/>
  <c r="P1819" i="20" a="1"/>
  <c r="P1819" i="20" s="1"/>
  <c r="P1820" i="20" a="1"/>
  <c r="P1820" i="20" s="1"/>
  <c r="P1821" i="20" a="1"/>
  <c r="P1821" i="20" s="1"/>
  <c r="P1822" i="20" a="1"/>
  <c r="P1822" i="20" s="1"/>
  <c r="P1823" i="20" a="1"/>
  <c r="P1823" i="20" s="1"/>
  <c r="P1824" i="20" a="1"/>
  <c r="P1824" i="20" s="1"/>
  <c r="P1825" i="20" a="1"/>
  <c r="P1825" i="20" s="1"/>
  <c r="P1826" i="20" a="1"/>
  <c r="P1826" i="20" s="1"/>
  <c r="P1827" i="20" a="1"/>
  <c r="P1827" i="20" s="1"/>
  <c r="P1828" i="20" a="1"/>
  <c r="P1828" i="20" s="1"/>
  <c r="P1829" i="20" a="1"/>
  <c r="P1829" i="20" s="1"/>
  <c r="P1830" i="20" a="1"/>
  <c r="P1830" i="20" s="1"/>
  <c r="P1831" i="20" a="1"/>
  <c r="P1831" i="20" s="1"/>
  <c r="P1832" i="20" a="1"/>
  <c r="P1832" i="20" s="1"/>
  <c r="P1833" i="20" a="1"/>
  <c r="P1833" i="20" s="1"/>
  <c r="P1834" i="20" a="1"/>
  <c r="P1834" i="20" s="1"/>
  <c r="P1835" i="20" a="1"/>
  <c r="P1835" i="20" s="1"/>
  <c r="P1836" i="20" a="1"/>
  <c r="P1836" i="20" s="1"/>
  <c r="P1837" i="20" a="1"/>
  <c r="P1837" i="20" s="1"/>
  <c r="P1838" i="20" a="1"/>
  <c r="P1838" i="20"/>
  <c r="P1839" i="20" a="1"/>
  <c r="P1839" i="20" s="1"/>
  <c r="P1840" i="20" a="1"/>
  <c r="P1840" i="20" s="1"/>
  <c r="P1841" i="20" a="1"/>
  <c r="P1841" i="20" s="1"/>
  <c r="P1842" i="20" a="1"/>
  <c r="P1842" i="20" s="1"/>
  <c r="P1843" i="20" a="1"/>
  <c r="P1843" i="20" s="1"/>
  <c r="P1844" i="20" a="1"/>
  <c r="P1844" i="20" s="1"/>
  <c r="P1845" i="20" a="1"/>
  <c r="P1845" i="20" s="1"/>
  <c r="P1846" i="20" a="1"/>
  <c r="P1846" i="20" s="1"/>
  <c r="P1847" i="20" a="1"/>
  <c r="P1847" i="20" s="1"/>
  <c r="P1848" i="20" a="1"/>
  <c r="P1848" i="20" s="1"/>
  <c r="P1849" i="20" a="1"/>
  <c r="P1849" i="20" s="1"/>
  <c r="P1850" i="20" a="1"/>
  <c r="P1850" i="20" s="1"/>
  <c r="P1851" i="20" a="1"/>
  <c r="P1851" i="20" s="1"/>
  <c r="P1852" i="20" a="1"/>
  <c r="P1852" i="20" s="1"/>
  <c r="P1853" i="20" a="1"/>
  <c r="P1853" i="20" s="1"/>
  <c r="P1854" i="20" a="1"/>
  <c r="P1854" i="20" s="1"/>
  <c r="P1855" i="20" a="1"/>
  <c r="P1855" i="20" s="1"/>
  <c r="P1856" i="20" a="1"/>
  <c r="P1856" i="20" s="1"/>
  <c r="P1857" i="20" a="1"/>
  <c r="P1857" i="20" s="1"/>
  <c r="P1858" i="20" a="1"/>
  <c r="P1858" i="20" s="1"/>
  <c r="P1859" i="20" a="1"/>
  <c r="P1859" i="20" s="1"/>
  <c r="P1860" i="20" a="1"/>
  <c r="P1860" i="20" s="1"/>
  <c r="P1861" i="20" a="1"/>
  <c r="P1861" i="20" s="1"/>
  <c r="P1862" i="20" a="1"/>
  <c r="P1862" i="20" s="1"/>
  <c r="P1863" i="20" a="1"/>
  <c r="P1863" i="20" s="1"/>
  <c r="P1864" i="20" a="1"/>
  <c r="P1864" i="20" s="1"/>
  <c r="P1865" i="20" a="1"/>
  <c r="P1865" i="20" s="1"/>
  <c r="P1866" i="20" a="1"/>
  <c r="P1866" i="20" s="1"/>
  <c r="P1867" i="20" a="1"/>
  <c r="P1867" i="20" s="1"/>
  <c r="P1868" i="20" a="1"/>
  <c r="P1868" i="20" s="1"/>
  <c r="P1869" i="20" a="1"/>
  <c r="P1869" i="20" s="1"/>
  <c r="P1870" i="20" a="1"/>
  <c r="P1870" i="20" s="1"/>
  <c r="P1871" i="20" a="1"/>
  <c r="P1871" i="20" s="1"/>
  <c r="P1872" i="20" a="1"/>
  <c r="P1872" i="20" s="1"/>
  <c r="P1873" i="20" a="1"/>
  <c r="P1873" i="20" s="1"/>
  <c r="P1874" i="20" a="1"/>
  <c r="P1874" i="20" s="1"/>
  <c r="P1875" i="20" a="1"/>
  <c r="P1875" i="20" s="1"/>
  <c r="P1876" i="20" a="1"/>
  <c r="P1876" i="20" s="1"/>
  <c r="P1877" i="20" a="1"/>
  <c r="P1877" i="20" s="1"/>
  <c r="P1878" i="20" a="1"/>
  <c r="P1878" i="20" s="1"/>
  <c r="P1879" i="20" a="1"/>
  <c r="P1879" i="20" s="1"/>
  <c r="P1880" i="20" a="1"/>
  <c r="P1880" i="20" s="1"/>
  <c r="P1881" i="20" a="1"/>
  <c r="P1881" i="20"/>
  <c r="P1882" i="20" a="1"/>
  <c r="P1882" i="20" s="1"/>
  <c r="P1883" i="20" a="1"/>
  <c r="P1883" i="20" s="1"/>
  <c r="P1884" i="20" a="1"/>
  <c r="P1884" i="20" s="1"/>
  <c r="P1885" i="20" a="1"/>
  <c r="P1885" i="20" s="1"/>
  <c r="P1886" i="20" a="1"/>
  <c r="P1886" i="20" s="1"/>
  <c r="P1887" i="20" a="1"/>
  <c r="P1887" i="20" s="1"/>
  <c r="P1888" i="20" a="1"/>
  <c r="P1888" i="20" s="1"/>
  <c r="P1889" i="20" a="1"/>
  <c r="P1889" i="20" s="1"/>
  <c r="P1890" i="20" a="1"/>
  <c r="P1890" i="20" s="1"/>
  <c r="P1891" i="20" a="1"/>
  <c r="P1891" i="20" s="1"/>
  <c r="P1892" i="20" a="1"/>
  <c r="P1892" i="20" s="1"/>
  <c r="P1893" i="20" a="1"/>
  <c r="P1893" i="20" s="1"/>
  <c r="P1894" i="20" a="1"/>
  <c r="P1894" i="20" s="1"/>
  <c r="P1895" i="20" a="1"/>
  <c r="P1895" i="20" s="1"/>
  <c r="P1896" i="20" a="1"/>
  <c r="P1896" i="20" s="1"/>
  <c r="P1897" i="20" a="1"/>
  <c r="P1897" i="20" s="1"/>
  <c r="P1898" i="20" a="1"/>
  <c r="P1898" i="20" s="1"/>
  <c r="P1899" i="20" a="1"/>
  <c r="P1899" i="20" s="1"/>
  <c r="P1900" i="20" a="1"/>
  <c r="P1900" i="20" s="1"/>
  <c r="P1901" i="20" a="1"/>
  <c r="P1901" i="20" s="1"/>
  <c r="P1902" i="20" a="1"/>
  <c r="P1902" i="20"/>
  <c r="P1903" i="20" a="1"/>
  <c r="P1903" i="20" s="1"/>
  <c r="P1904" i="20" a="1"/>
  <c r="P1904" i="20" s="1"/>
  <c r="P1905" i="20" a="1"/>
  <c r="P1905" i="20" s="1"/>
  <c r="P1906" i="20" a="1"/>
  <c r="P1906" i="20" s="1"/>
  <c r="P1907" i="20" a="1"/>
  <c r="P1907" i="20" s="1"/>
  <c r="P1908" i="20" a="1"/>
  <c r="P1908" i="20" s="1"/>
  <c r="P1909" i="20" a="1"/>
  <c r="P1909" i="20" s="1"/>
  <c r="P1910" i="20" a="1"/>
  <c r="P1910" i="20" s="1"/>
  <c r="P1911" i="20" a="1"/>
  <c r="P1911" i="20" s="1"/>
  <c r="P1912" i="20" a="1"/>
  <c r="P1912" i="20" s="1"/>
  <c r="P1913" i="20" a="1"/>
  <c r="P1913" i="20" s="1"/>
  <c r="P1914" i="20" a="1"/>
  <c r="P1914" i="20" s="1"/>
  <c r="P1915" i="20" a="1"/>
  <c r="P1915" i="20" s="1"/>
  <c r="P1916" i="20" a="1"/>
  <c r="P1916" i="20" s="1"/>
  <c r="P1917" i="20" a="1"/>
  <c r="P1917" i="20" s="1"/>
  <c r="P1918" i="20" a="1"/>
  <c r="P1918" i="20" s="1"/>
  <c r="P1919" i="20" a="1"/>
  <c r="P1919" i="20" s="1"/>
  <c r="P1920" i="20" a="1"/>
  <c r="P1920" i="20" s="1"/>
  <c r="P1921" i="20" a="1"/>
  <c r="P1921" i="20" s="1"/>
  <c r="P1922" i="20" a="1"/>
  <c r="P1922" i="20" s="1"/>
  <c r="P1923" i="20" a="1"/>
  <c r="P1923" i="20" s="1"/>
  <c r="P1924" i="20" a="1"/>
  <c r="P1924" i="20" s="1"/>
  <c r="P1925" i="20" a="1"/>
  <c r="P1925" i="20" s="1"/>
  <c r="P1926" i="20" a="1"/>
  <c r="P1926" i="20" s="1"/>
  <c r="P1927" i="20" a="1"/>
  <c r="P1927" i="20" s="1"/>
  <c r="P1928" i="20" a="1"/>
  <c r="P1928" i="20" s="1"/>
  <c r="P1929" i="20" a="1"/>
  <c r="P1929" i="20" s="1"/>
  <c r="P1930" i="20" a="1"/>
  <c r="P1930" i="20" s="1"/>
  <c r="P1931" i="20" a="1"/>
  <c r="P1931" i="20" s="1"/>
  <c r="P1932" i="20" a="1"/>
  <c r="P1932" i="20" s="1"/>
  <c r="P1933" i="20" a="1"/>
  <c r="P1933" i="20" s="1"/>
  <c r="P1934" i="20" a="1"/>
  <c r="P1934" i="20" s="1"/>
  <c r="P1935" i="20" a="1"/>
  <c r="P1935" i="20" s="1"/>
  <c r="P1936" i="20" a="1"/>
  <c r="P1936" i="20" s="1"/>
  <c r="P1937" i="20" a="1"/>
  <c r="P1937" i="20" s="1"/>
  <c r="P1938" i="20" a="1"/>
  <c r="P1938" i="20" s="1"/>
  <c r="P1939" i="20" a="1"/>
  <c r="P1939" i="20" s="1"/>
  <c r="P1940" i="20" a="1"/>
  <c r="P1940" i="20" s="1"/>
  <c r="P1941" i="20" a="1"/>
  <c r="P1941" i="20" s="1"/>
  <c r="P1942" i="20" a="1"/>
  <c r="P1942" i="20" s="1"/>
  <c r="P1943" i="20" a="1"/>
  <c r="P1943" i="20" s="1"/>
  <c r="P1944" i="20" a="1"/>
  <c r="P1944" i="20" s="1"/>
  <c r="P1945" i="20" a="1"/>
  <c r="P1945" i="20" s="1"/>
  <c r="P1946" i="20" a="1"/>
  <c r="P1946" i="20" s="1"/>
  <c r="P1947" i="20" a="1"/>
  <c r="P1947" i="20" s="1"/>
  <c r="P1948" i="20" a="1"/>
  <c r="P1948" i="20" s="1"/>
  <c r="P1949" i="20" a="1"/>
  <c r="P1949" i="20" s="1"/>
  <c r="P1950" i="20" a="1"/>
  <c r="P1950" i="20" s="1"/>
  <c r="P1951" i="20" a="1"/>
  <c r="P1951" i="20" s="1"/>
  <c r="P1952" i="20" a="1"/>
  <c r="P1952" i="20" s="1"/>
  <c r="P1953" i="20" a="1"/>
  <c r="P1953" i="20" s="1"/>
  <c r="P1954" i="20" a="1"/>
  <c r="P1954" i="20" s="1"/>
  <c r="P1955" i="20" a="1"/>
  <c r="P1955" i="20" s="1"/>
  <c r="P1956" i="20" a="1"/>
  <c r="P1956" i="20" s="1"/>
  <c r="P1957" i="20" a="1"/>
  <c r="P1957" i="20" s="1"/>
  <c r="P1958" i="20" a="1"/>
  <c r="P1958" i="20" s="1"/>
  <c r="P1959" i="20" a="1"/>
  <c r="P1959" i="20" s="1"/>
  <c r="P1960" i="20" a="1"/>
  <c r="P1960" i="20" s="1"/>
  <c r="P1961" i="20" a="1"/>
  <c r="P1961" i="20" s="1"/>
  <c r="P1962" i="20" a="1"/>
  <c r="P1962" i="20" s="1"/>
  <c r="P1963" i="20" a="1"/>
  <c r="P1963" i="20" s="1"/>
  <c r="P1964" i="20" a="1"/>
  <c r="P1964" i="20" s="1"/>
  <c r="P1965" i="20" a="1"/>
  <c r="P1965" i="20" s="1"/>
  <c r="P1966" i="20" a="1"/>
  <c r="P1966" i="20" s="1"/>
  <c r="P1967" i="20" a="1"/>
  <c r="P1967" i="20" s="1"/>
  <c r="P1968" i="20" a="1"/>
  <c r="P1968" i="20" s="1"/>
  <c r="P1969" i="20" a="1"/>
  <c r="P1969" i="20" s="1"/>
  <c r="P1970" i="20" a="1"/>
  <c r="P1970" i="20" s="1"/>
  <c r="P1971" i="20" a="1"/>
  <c r="P1971" i="20" s="1"/>
  <c r="P1972" i="20" a="1"/>
  <c r="P1972" i="20" s="1"/>
  <c r="P1973" i="20" a="1"/>
  <c r="P1973" i="20" s="1"/>
  <c r="P1974" i="20" a="1"/>
  <c r="P1974" i="20" s="1"/>
  <c r="P1975" i="20" a="1"/>
  <c r="P1975" i="20" s="1"/>
  <c r="P1976" i="20" a="1"/>
  <c r="P1976" i="20" s="1"/>
  <c r="P1977" i="20" a="1"/>
  <c r="P1977" i="20" s="1"/>
  <c r="P1978" i="20" a="1"/>
  <c r="P1978" i="20" s="1"/>
  <c r="P1979" i="20" a="1"/>
  <c r="P1979" i="20" s="1"/>
  <c r="P1980" i="20" a="1"/>
  <c r="P1980" i="20" s="1"/>
  <c r="P1981" i="20" a="1"/>
  <c r="P1981" i="20" s="1"/>
  <c r="P1982" i="20" a="1"/>
  <c r="P1982" i="20" s="1"/>
  <c r="P1983" i="20" a="1"/>
  <c r="P1983" i="20" s="1"/>
  <c r="P1984" i="20" a="1"/>
  <c r="P1984" i="20" s="1"/>
  <c r="P1985" i="20" a="1"/>
  <c r="P1985" i="20" s="1"/>
  <c r="P1986" i="20" a="1"/>
  <c r="P1986" i="20" s="1"/>
  <c r="P1987" i="20" a="1"/>
  <c r="P1987" i="20" s="1"/>
  <c r="P1988" i="20" a="1"/>
  <c r="P1988" i="20" s="1"/>
  <c r="P1989" i="20" a="1"/>
  <c r="P1989" i="20" s="1"/>
  <c r="P1990" i="20" a="1"/>
  <c r="P1990" i="20" s="1"/>
  <c r="P1991" i="20" a="1"/>
  <c r="P1991" i="20" s="1"/>
  <c r="P1992" i="20" a="1"/>
  <c r="P1992" i="20" s="1"/>
  <c r="P1993" i="20" a="1"/>
  <c r="P1993" i="20" s="1"/>
  <c r="P1994" i="20" a="1"/>
  <c r="P1994" i="20" s="1"/>
  <c r="P1995" i="20" a="1"/>
  <c r="P1995" i="20" s="1"/>
  <c r="P1996" i="20" a="1"/>
  <c r="P1996" i="20" s="1"/>
  <c r="P1997" i="20" a="1"/>
  <c r="P1997" i="20" s="1"/>
  <c r="P1998" i="20" a="1"/>
  <c r="P1998" i="20" s="1"/>
  <c r="P1999" i="20" a="1"/>
  <c r="P1999" i="20" s="1"/>
  <c r="P2000" i="20" a="1"/>
  <c r="P2000" i="20" s="1"/>
  <c r="P2001" i="20" a="1"/>
  <c r="P2001" i="20" s="1"/>
  <c r="P2002" i="20" a="1"/>
  <c r="P2002" i="20" s="1"/>
  <c r="P2003" i="20" a="1"/>
  <c r="P2003" i="20" s="1"/>
  <c r="P2004" i="20" a="1"/>
  <c r="P2004" i="20" s="1"/>
  <c r="P2005" i="20" a="1"/>
  <c r="P2005" i="20" s="1"/>
  <c r="P2006" i="20" a="1"/>
  <c r="P2006" i="20" s="1"/>
  <c r="P2007" i="20" a="1"/>
  <c r="P2007" i="20" s="1"/>
  <c r="P2008" i="20" a="1"/>
  <c r="P2008" i="20" s="1"/>
  <c r="P2009" i="20" a="1"/>
  <c r="P2009" i="20" s="1"/>
  <c r="P2010" i="20" a="1"/>
  <c r="P2010" i="20" s="1"/>
  <c r="P2011" i="20" a="1"/>
  <c r="P2011" i="20" s="1"/>
  <c r="P2012" i="20" a="1"/>
  <c r="P2012" i="20" s="1"/>
  <c r="P2013" i="20" a="1"/>
  <c r="P2013" i="20" s="1"/>
  <c r="P2014" i="20" a="1"/>
  <c r="P2014" i="20" s="1"/>
  <c r="P2015" i="20" a="1"/>
  <c r="P2015" i="20" s="1"/>
  <c r="P2016" i="20" a="1"/>
  <c r="P2016" i="20" s="1"/>
  <c r="P2017" i="20" a="1"/>
  <c r="P2017" i="20" s="1"/>
  <c r="P2018" i="20" a="1"/>
  <c r="P2018" i="20" s="1"/>
  <c r="P2019" i="20" a="1"/>
  <c r="P2019" i="20" s="1"/>
  <c r="P2020" i="20" a="1"/>
  <c r="P2020" i="20" s="1"/>
  <c r="P2021" i="20" a="1"/>
  <c r="P2021" i="20" s="1"/>
  <c r="P2022" i="20" a="1"/>
  <c r="P2022" i="20" s="1"/>
  <c r="P2023" i="20" a="1"/>
  <c r="P2023" i="20" s="1"/>
  <c r="P2024" i="20" a="1"/>
  <c r="P2024" i="20" s="1"/>
  <c r="P2025" i="20" a="1"/>
  <c r="P2025" i="20" s="1"/>
  <c r="P2026" i="20" a="1"/>
  <c r="P2026" i="20" s="1"/>
  <c r="P2027" i="20" a="1"/>
  <c r="P2027" i="20" s="1"/>
  <c r="P2028" i="20" a="1"/>
  <c r="P2028" i="20" s="1"/>
  <c r="P2029" i="20" a="1"/>
  <c r="P2029" i="20" s="1"/>
  <c r="P2030" i="20" a="1"/>
  <c r="P2030" i="20" s="1"/>
  <c r="P2031" i="20" a="1"/>
  <c r="P2031" i="20" s="1"/>
  <c r="P2032" i="20" a="1"/>
  <c r="P2032" i="20" s="1"/>
  <c r="P2033" i="20" a="1"/>
  <c r="P2033" i="20" s="1"/>
  <c r="P2034" i="20" a="1"/>
  <c r="P2034" i="20" s="1"/>
  <c r="P2035" i="20" a="1"/>
  <c r="P2035" i="20" s="1"/>
  <c r="P2036" i="20" a="1"/>
  <c r="P2036" i="20" s="1"/>
  <c r="P2037" i="20" a="1"/>
  <c r="P2037" i="20" s="1"/>
  <c r="P2038" i="20" a="1"/>
  <c r="P2038" i="20" s="1"/>
  <c r="P2039" i="20" a="1"/>
  <c r="P2039" i="20" s="1"/>
  <c r="P2040" i="20" a="1"/>
  <c r="P2040" i="20" s="1"/>
  <c r="P2041" i="20" a="1"/>
  <c r="P2041" i="20" s="1"/>
  <c r="P2042" i="20" a="1"/>
  <c r="P2042" i="20" s="1"/>
  <c r="P2043" i="20" a="1"/>
  <c r="P2043" i="20" s="1"/>
  <c r="P2044" i="20" a="1"/>
  <c r="P2044" i="20" s="1"/>
  <c r="P2045" i="20" a="1"/>
  <c r="P2045" i="20" s="1"/>
  <c r="P2046" i="20" a="1"/>
  <c r="P2046" i="20" s="1"/>
  <c r="P2047" i="20" a="1"/>
  <c r="P2047" i="20" s="1"/>
  <c r="P2048" i="20" a="1"/>
  <c r="P2048" i="20" s="1"/>
  <c r="P2049" i="20" a="1"/>
  <c r="P2049" i="20" s="1"/>
  <c r="P2050" i="20" a="1"/>
  <c r="P2050" i="20" s="1"/>
  <c r="P2051" i="20" a="1"/>
  <c r="P2051" i="20" s="1"/>
  <c r="P2052" i="20" a="1"/>
  <c r="P2052" i="20" s="1"/>
  <c r="P2053" i="20" a="1"/>
  <c r="P2053" i="20" s="1"/>
  <c r="P2054" i="20" a="1"/>
  <c r="P2054" i="20" s="1"/>
  <c r="P2055" i="20" a="1"/>
  <c r="P2055" i="20" s="1"/>
  <c r="P2056" i="20" a="1"/>
  <c r="P2056" i="20" s="1"/>
  <c r="P2057" i="20" a="1"/>
  <c r="P2057" i="20" s="1"/>
  <c r="P2058" i="20" a="1"/>
  <c r="P2058" i="20" s="1"/>
  <c r="P2059" i="20" a="1"/>
  <c r="P2059" i="20" s="1"/>
  <c r="P2060" i="20" a="1"/>
  <c r="P2060" i="20" s="1"/>
  <c r="P2061" i="20" a="1"/>
  <c r="P2061" i="20" s="1"/>
  <c r="P2062" i="20" a="1"/>
  <c r="P2062" i="20" s="1"/>
  <c r="P2063" i="20" a="1"/>
  <c r="P2063" i="20" s="1"/>
  <c r="P2064" i="20" a="1"/>
  <c r="P2064" i="20" s="1"/>
  <c r="P2065" i="20" a="1"/>
  <c r="P2065" i="20" s="1"/>
  <c r="P2066" i="20" a="1"/>
  <c r="P2066" i="20" s="1"/>
  <c r="P2067" i="20" a="1"/>
  <c r="P2067" i="20" s="1"/>
  <c r="P2068" i="20" a="1"/>
  <c r="P2068" i="20" s="1"/>
  <c r="P2069" i="20" a="1"/>
  <c r="P2069" i="20" s="1"/>
  <c r="P2070" i="20" a="1"/>
  <c r="P2070" i="20" s="1"/>
  <c r="P2071" i="20" a="1"/>
  <c r="P2071" i="20" s="1"/>
  <c r="P2072" i="20" a="1"/>
  <c r="P2072" i="20" s="1"/>
  <c r="P2073" i="20" a="1"/>
  <c r="P2073" i="20" s="1"/>
  <c r="P2074" i="20" a="1"/>
  <c r="P2074" i="20" s="1"/>
  <c r="P2075" i="20" a="1"/>
  <c r="P2075" i="20" s="1"/>
  <c r="P2076" i="20" a="1"/>
  <c r="P2076" i="20" s="1"/>
  <c r="P2077" i="20" a="1"/>
  <c r="P2077" i="20" s="1"/>
  <c r="P2078" i="20" a="1"/>
  <c r="P2078" i="20" s="1"/>
  <c r="P2079" i="20" a="1"/>
  <c r="P2079" i="20" s="1"/>
  <c r="P2080" i="20" a="1"/>
  <c r="P2080" i="20" s="1"/>
  <c r="P2081" i="20" a="1"/>
  <c r="P2081" i="20" s="1"/>
  <c r="P2082" i="20" a="1"/>
  <c r="P2082" i="20" s="1"/>
  <c r="P2083" i="20" a="1"/>
  <c r="P2083" i="20" s="1"/>
  <c r="P2084" i="20" a="1"/>
  <c r="P2084" i="20" s="1"/>
  <c r="P2085" i="20" a="1"/>
  <c r="P2085" i="20" s="1"/>
  <c r="P2086" i="20" a="1"/>
  <c r="P2086" i="20" s="1"/>
  <c r="P2087" i="20" a="1"/>
  <c r="P2087" i="20" s="1"/>
  <c r="P2088" i="20" a="1"/>
  <c r="P2088" i="20" s="1"/>
  <c r="P2089" i="20" a="1"/>
  <c r="P2089" i="20" s="1"/>
  <c r="P2090" i="20" a="1"/>
  <c r="P2090" i="20" s="1"/>
  <c r="P2091" i="20" a="1"/>
  <c r="P2091" i="20" s="1"/>
  <c r="P2092" i="20" a="1"/>
  <c r="P2092" i="20" s="1"/>
  <c r="P2093" i="20" a="1"/>
  <c r="P2093" i="20" s="1"/>
  <c r="P2094" i="20" a="1"/>
  <c r="P2094" i="20" s="1"/>
  <c r="P2095" i="20" a="1"/>
  <c r="P2095" i="20" s="1"/>
  <c r="P2096" i="20" a="1"/>
  <c r="P2096" i="20" s="1"/>
  <c r="P2097" i="20" a="1"/>
  <c r="P2097" i="20" s="1"/>
  <c r="P2098" i="20" a="1"/>
  <c r="P2098" i="20" s="1"/>
  <c r="P2099" i="20" a="1"/>
  <c r="P2099" i="20" s="1"/>
  <c r="P2100" i="20" a="1"/>
  <c r="P2100" i="20" s="1"/>
  <c r="P2101" i="20" a="1"/>
  <c r="P2101" i="20" s="1"/>
  <c r="P2102" i="20" a="1"/>
  <c r="P2102" i="20" s="1"/>
  <c r="P2103" i="20" a="1"/>
  <c r="P2103" i="20" s="1"/>
  <c r="P2104" i="20" a="1"/>
  <c r="P2104" i="20" s="1"/>
  <c r="P2105" i="20" a="1"/>
  <c r="P2105" i="20" s="1"/>
  <c r="P2106" i="20" a="1"/>
  <c r="P2106" i="20" s="1"/>
  <c r="P2107" i="20" a="1"/>
  <c r="P2107" i="20" s="1"/>
  <c r="P2108" i="20" a="1"/>
  <c r="P2108" i="20" s="1"/>
  <c r="P2109" i="20" a="1"/>
  <c r="P2109" i="20" s="1"/>
  <c r="P2110" i="20" a="1"/>
  <c r="P2110" i="20" s="1"/>
  <c r="P2111" i="20" a="1"/>
  <c r="P2111" i="20" s="1"/>
  <c r="P2112" i="20" a="1"/>
  <c r="P2112" i="20" s="1"/>
  <c r="P2113" i="20" a="1"/>
  <c r="P2113" i="20" s="1"/>
  <c r="P2114" i="20" a="1"/>
  <c r="P2114" i="20" s="1"/>
  <c r="P2115" i="20" a="1"/>
  <c r="P2115" i="20" s="1"/>
  <c r="P2116" i="20" a="1"/>
  <c r="P2116" i="20" s="1"/>
  <c r="P2117" i="20" a="1"/>
  <c r="P2117" i="20" s="1"/>
  <c r="P2118" i="20" a="1"/>
  <c r="P2118" i="20" s="1"/>
  <c r="P2119" i="20" a="1"/>
  <c r="P2119" i="20" s="1"/>
  <c r="P2120" i="20" a="1"/>
  <c r="P2120" i="20" s="1"/>
  <c r="P2121" i="20" a="1"/>
  <c r="P2121" i="20" s="1"/>
  <c r="P2122" i="20" a="1"/>
  <c r="P2122" i="20" s="1"/>
  <c r="P2123" i="20" a="1"/>
  <c r="P2123" i="20" s="1"/>
  <c r="P2124" i="20" a="1"/>
  <c r="P2124" i="20" s="1"/>
  <c r="P2125" i="20" a="1"/>
  <c r="P2125" i="20" s="1"/>
  <c r="P2126" i="20" a="1"/>
  <c r="P2126" i="20" s="1"/>
  <c r="P2127" i="20" a="1"/>
  <c r="P2127" i="20" s="1"/>
  <c r="P2128" i="20" a="1"/>
  <c r="P2128" i="20" s="1"/>
  <c r="P2129" i="20" a="1"/>
  <c r="P2129" i="20" s="1"/>
  <c r="P2130" i="20" a="1"/>
  <c r="P2130" i="20" s="1"/>
  <c r="P2131" i="20" a="1"/>
  <c r="P2131" i="20" s="1"/>
  <c r="P2132" i="20" a="1"/>
  <c r="P2132" i="20" s="1"/>
  <c r="P2133" i="20" a="1"/>
  <c r="P2133" i="20" s="1"/>
  <c r="P2134" i="20" a="1"/>
  <c r="P2134" i="20" s="1"/>
  <c r="P2135" i="20" a="1"/>
  <c r="P2135" i="20" s="1"/>
  <c r="P2136" i="20" a="1"/>
  <c r="P2136" i="20" s="1"/>
  <c r="P2137" i="20" a="1"/>
  <c r="P2137" i="20" s="1"/>
  <c r="P2138" i="20" a="1"/>
  <c r="P2138" i="20" s="1"/>
  <c r="P2139" i="20" a="1"/>
  <c r="P2139" i="20" s="1"/>
  <c r="P2140" i="20" a="1"/>
  <c r="P2140" i="20" s="1"/>
  <c r="P2141" i="20" a="1"/>
  <c r="P2141" i="20" s="1"/>
  <c r="P2142" i="20" a="1"/>
  <c r="P2142" i="20" s="1"/>
  <c r="P2143" i="20" a="1"/>
  <c r="P2143" i="20" s="1"/>
  <c r="P2144" i="20" a="1"/>
  <c r="P2144" i="20" s="1"/>
  <c r="P2145" i="20" a="1"/>
  <c r="P2145" i="20" s="1"/>
  <c r="P2146" i="20" a="1"/>
  <c r="P2146" i="20" s="1"/>
  <c r="P2147" i="20" a="1"/>
  <c r="P2147" i="20" s="1"/>
  <c r="P2148" i="20" a="1"/>
  <c r="P2148" i="20" s="1"/>
  <c r="P2149" i="20" a="1"/>
  <c r="P2149" i="20" s="1"/>
  <c r="P2150" i="20" a="1"/>
  <c r="P2150" i="20" s="1"/>
  <c r="P2151" i="20" a="1"/>
  <c r="P2151" i="20" s="1"/>
  <c r="P2152" i="20" a="1"/>
  <c r="P2152" i="20" s="1"/>
  <c r="P2153" i="20" a="1"/>
  <c r="P2153" i="20" s="1"/>
  <c r="P2154" i="20" a="1"/>
  <c r="P2154" i="20" s="1"/>
  <c r="P2155" i="20" a="1"/>
  <c r="P2155" i="20" s="1"/>
  <c r="P2156" i="20" a="1"/>
  <c r="P2156" i="20" s="1"/>
  <c r="P2157" i="20" a="1"/>
  <c r="P2157" i="20" s="1"/>
  <c r="P2158" i="20" a="1"/>
  <c r="P2158" i="20" s="1"/>
  <c r="P2159" i="20" a="1"/>
  <c r="P2159" i="20" s="1"/>
  <c r="P2160" i="20" a="1"/>
  <c r="P2160" i="20" s="1"/>
  <c r="P2161" i="20" a="1"/>
  <c r="P2161" i="20" s="1"/>
  <c r="P2162" i="20" a="1"/>
  <c r="P2162" i="20" s="1"/>
  <c r="P2163" i="20" a="1"/>
  <c r="P2163" i="20" s="1"/>
  <c r="P2164" i="20" a="1"/>
  <c r="P2164" i="20" s="1"/>
  <c r="P2165" i="20" a="1"/>
  <c r="P2165" i="20" s="1"/>
  <c r="P2166" i="20" a="1"/>
  <c r="P2166" i="20" s="1"/>
  <c r="P2167" i="20" a="1"/>
  <c r="P2167" i="20" s="1"/>
  <c r="P2168" i="20" a="1"/>
  <c r="P2168" i="20" s="1"/>
  <c r="P2169" i="20" a="1"/>
  <c r="P2169" i="20" s="1"/>
  <c r="P2170" i="20" a="1"/>
  <c r="P2170" i="20" s="1"/>
  <c r="P2171" i="20" a="1"/>
  <c r="P2171" i="20" s="1"/>
  <c r="P2172" i="20" a="1"/>
  <c r="P2172" i="20" s="1"/>
  <c r="P2173" i="20" a="1"/>
  <c r="P2173" i="20" s="1"/>
  <c r="P2174" i="20" a="1"/>
  <c r="P2174" i="20" s="1"/>
  <c r="P2175" i="20" a="1"/>
  <c r="P2175" i="20" s="1"/>
  <c r="P2176" i="20" a="1"/>
  <c r="P2176" i="20" s="1"/>
  <c r="P2177" i="20" a="1"/>
  <c r="P2177" i="20" s="1"/>
  <c r="P2178" i="20" a="1"/>
  <c r="P2178" i="20" s="1"/>
  <c r="P2179" i="20" a="1"/>
  <c r="P2179" i="20" s="1"/>
  <c r="P2180" i="20" a="1"/>
  <c r="P2180" i="20" s="1"/>
  <c r="P2181" i="20" a="1"/>
  <c r="P2181" i="20" s="1"/>
  <c r="P2182" i="20" a="1"/>
  <c r="P2182" i="20" s="1"/>
  <c r="P2183" i="20" a="1"/>
  <c r="P2183" i="20" s="1"/>
  <c r="P2184" i="20" a="1"/>
  <c r="P2184" i="20" s="1"/>
  <c r="P2185" i="20" a="1"/>
  <c r="P2185" i="20" s="1"/>
  <c r="P2186" i="20" a="1"/>
  <c r="P2186" i="20" s="1"/>
  <c r="P2187" i="20" a="1"/>
  <c r="P2187" i="20" s="1"/>
  <c r="P2188" i="20" a="1"/>
  <c r="P2188" i="20" s="1"/>
  <c r="P2189" i="20" a="1"/>
  <c r="P2189" i="20" s="1"/>
  <c r="P2190" i="20" a="1"/>
  <c r="P2190" i="20" s="1"/>
  <c r="P2191" i="20" a="1"/>
  <c r="P2191" i="20" s="1"/>
  <c r="P2192" i="20" a="1"/>
  <c r="P2192" i="20" s="1"/>
  <c r="P2193" i="20" a="1"/>
  <c r="P2193" i="20" s="1"/>
  <c r="P2194" i="20" a="1"/>
  <c r="P2194" i="20" s="1"/>
  <c r="P2195" i="20" a="1"/>
  <c r="P2195" i="20" s="1"/>
  <c r="P2196" i="20" a="1"/>
  <c r="P2196" i="20" s="1"/>
  <c r="P2197" i="20" a="1"/>
  <c r="P2197" i="20" s="1"/>
  <c r="P2198" i="20" a="1"/>
  <c r="P2198" i="20" s="1"/>
  <c r="P2199" i="20" a="1"/>
  <c r="P2199" i="20" s="1"/>
  <c r="P2200" i="20" a="1"/>
  <c r="P2200" i="20" s="1"/>
  <c r="P2201" i="20" a="1"/>
  <c r="P2201" i="20" s="1"/>
  <c r="P2202" i="20" a="1"/>
  <c r="P2202" i="20" s="1"/>
  <c r="P2203" i="20" a="1"/>
  <c r="P2203" i="20" s="1"/>
  <c r="P2204" i="20" a="1"/>
  <c r="P2204" i="20" s="1"/>
  <c r="P2205" i="20" a="1"/>
  <c r="P2205" i="20" s="1"/>
  <c r="P2206" i="20" a="1"/>
  <c r="P2206" i="20" s="1"/>
  <c r="P2207" i="20" a="1"/>
  <c r="P2207" i="20" s="1"/>
  <c r="P2208" i="20" a="1"/>
  <c r="P2208" i="20" s="1"/>
  <c r="P2209" i="20" a="1"/>
  <c r="P2209" i="20" s="1"/>
  <c r="P2210" i="20" a="1"/>
  <c r="P2210" i="20" s="1"/>
  <c r="P2211" i="20" a="1"/>
  <c r="P2211" i="20" s="1"/>
  <c r="P2212" i="20" a="1"/>
  <c r="P2212" i="20" s="1"/>
  <c r="P2213" i="20" a="1"/>
  <c r="P2213" i="20" s="1"/>
  <c r="P2214" i="20" a="1"/>
  <c r="P2214" i="20" s="1"/>
  <c r="P2215" i="20" a="1"/>
  <c r="P2215" i="20" s="1"/>
  <c r="P2216" i="20" a="1"/>
  <c r="P2216" i="20" s="1"/>
  <c r="P2217" i="20" a="1"/>
  <c r="P2217" i="20" s="1"/>
  <c r="P2218" i="20" a="1"/>
  <c r="P2218" i="20" s="1"/>
  <c r="P2219" i="20" a="1"/>
  <c r="P2219" i="20" s="1"/>
  <c r="P2220" i="20" a="1"/>
  <c r="P2220" i="20" s="1"/>
  <c r="P2221" i="20" a="1"/>
  <c r="P2221" i="20" s="1"/>
  <c r="P2222" i="20" a="1"/>
  <c r="P2222" i="20" s="1"/>
  <c r="P2223" i="20" a="1"/>
  <c r="P2223" i="20" s="1"/>
  <c r="P2224" i="20" a="1"/>
  <c r="P2224" i="20" s="1"/>
  <c r="P2225" i="20" a="1"/>
  <c r="P2225" i="20" s="1"/>
  <c r="P2226" i="20" a="1"/>
  <c r="P2226" i="20" s="1"/>
  <c r="P2227" i="20" a="1"/>
  <c r="P2227" i="20" s="1"/>
  <c r="P2228" i="20" a="1"/>
  <c r="P2228" i="20" s="1"/>
  <c r="P2229" i="20" a="1"/>
  <c r="P2229" i="20" s="1"/>
  <c r="P2230" i="20" a="1"/>
  <c r="P2230" i="20" s="1"/>
  <c r="P2231" i="20" a="1"/>
  <c r="P2231" i="20" s="1"/>
  <c r="P2232" i="20" a="1"/>
  <c r="P2232" i="20" s="1"/>
  <c r="P2233" i="20" a="1"/>
  <c r="P2233" i="20" s="1"/>
  <c r="P2234" i="20" a="1"/>
  <c r="P2234" i="20" s="1"/>
  <c r="P2235" i="20" a="1"/>
  <c r="P2235" i="20" s="1"/>
  <c r="P2236" i="20" a="1"/>
  <c r="P2236" i="20" s="1"/>
  <c r="P2237" i="20" a="1"/>
  <c r="P2237" i="20" s="1"/>
  <c r="P2238" i="20" a="1"/>
  <c r="P2238" i="20" s="1"/>
  <c r="P2239" i="20" a="1"/>
  <c r="P2239" i="20" s="1"/>
  <c r="P2240" i="20" a="1"/>
  <c r="P2240" i="20" s="1"/>
  <c r="P2241" i="20" a="1"/>
  <c r="P2241" i="20" s="1"/>
  <c r="P2242" i="20" a="1"/>
  <c r="P2242" i="20" s="1"/>
  <c r="P2243" i="20" a="1"/>
  <c r="P2243" i="20" s="1"/>
  <c r="P2244" i="20" a="1"/>
  <c r="P2244" i="20" s="1"/>
  <c r="P2245" i="20" a="1"/>
  <c r="P2245" i="20" s="1"/>
  <c r="P2246" i="20" a="1"/>
  <c r="P2246" i="20" s="1"/>
  <c r="P2247" i="20" a="1"/>
  <c r="P2247" i="20" s="1"/>
  <c r="P2248" i="20" a="1"/>
  <c r="P2248" i="20" s="1"/>
  <c r="P2249" i="20" a="1"/>
  <c r="P2249" i="20" s="1"/>
  <c r="P2250" i="20" a="1"/>
  <c r="P2250" i="20" s="1"/>
  <c r="P2251" i="20" a="1"/>
  <c r="P2251" i="20" s="1"/>
  <c r="P2252" i="20" a="1"/>
  <c r="P2252" i="20" s="1"/>
  <c r="P2253" i="20" a="1"/>
  <c r="P2253" i="20" s="1"/>
  <c r="P2254" i="20" a="1"/>
  <c r="P2254" i="20" s="1"/>
  <c r="P2255" i="20" a="1"/>
  <c r="P2255" i="20" s="1"/>
  <c r="P2256" i="20" a="1"/>
  <c r="P2256" i="20" s="1"/>
  <c r="P2257" i="20" a="1"/>
  <c r="P2257" i="20" s="1"/>
  <c r="P2258" i="20" a="1"/>
  <c r="P2258" i="20" s="1"/>
  <c r="P2259" i="20" a="1"/>
  <c r="P2259" i="20" s="1"/>
  <c r="P2260" i="20" a="1"/>
  <c r="P2260" i="20" s="1"/>
  <c r="P2261" i="20" a="1"/>
  <c r="P2261" i="20" s="1"/>
  <c r="P2262" i="20" a="1"/>
  <c r="P2262" i="20" s="1"/>
  <c r="P2263" i="20" a="1"/>
  <c r="P2263" i="20" s="1"/>
  <c r="P2264" i="20" a="1"/>
  <c r="P2264" i="20" s="1"/>
  <c r="P2265" i="20" a="1"/>
  <c r="P2265" i="20" s="1"/>
  <c r="P2266" i="20" a="1"/>
  <c r="P2266" i="20" s="1"/>
  <c r="P2267" i="20" a="1"/>
  <c r="P2267" i="20" s="1"/>
  <c r="P2268" i="20" a="1"/>
  <c r="P2268" i="20" s="1"/>
  <c r="P2269" i="20" a="1"/>
  <c r="P2269" i="20" s="1"/>
  <c r="P2270" i="20" a="1"/>
  <c r="P2270" i="20" s="1"/>
  <c r="P2271" i="20" a="1"/>
  <c r="P2271" i="20" s="1"/>
  <c r="P2272" i="20" a="1"/>
  <c r="P2272" i="20" s="1"/>
  <c r="P2273" i="20" a="1"/>
  <c r="P2273" i="20" s="1"/>
  <c r="P2274" i="20" a="1"/>
  <c r="P2274" i="20" s="1"/>
  <c r="P2275" i="20" a="1"/>
  <c r="P2275" i="20" s="1"/>
  <c r="P2276" i="20" a="1"/>
  <c r="P2276" i="20" s="1"/>
  <c r="P2277" i="20" a="1"/>
  <c r="P2277" i="20" s="1"/>
  <c r="P2278" i="20" a="1"/>
  <c r="P2278" i="20" s="1"/>
  <c r="P2279" i="20" a="1"/>
  <c r="P2279" i="20" s="1"/>
  <c r="P2280" i="20" a="1"/>
  <c r="P2280" i="20" s="1"/>
  <c r="P2281" i="20" a="1"/>
  <c r="P2281" i="20" s="1"/>
  <c r="P2282" i="20" a="1"/>
  <c r="P2282" i="20" s="1"/>
  <c r="P2283" i="20" a="1"/>
  <c r="P2283" i="20" s="1"/>
  <c r="P2284" i="20" a="1"/>
  <c r="P2284" i="20" s="1"/>
  <c r="P2285" i="20" a="1"/>
  <c r="P2285" i="20" s="1"/>
  <c r="P2286" i="20" a="1"/>
  <c r="P2286" i="20" s="1"/>
  <c r="P2287" i="20" a="1"/>
  <c r="P2287" i="20" s="1"/>
  <c r="P2288" i="20" a="1"/>
  <c r="P2288" i="20" s="1"/>
  <c r="P2289" i="20" a="1"/>
  <c r="P2289" i="20" s="1"/>
  <c r="P2290" i="20" a="1"/>
  <c r="P2290" i="20" s="1"/>
  <c r="P2291" i="20" a="1"/>
  <c r="P2291" i="20" s="1"/>
  <c r="P2292" i="20" a="1"/>
  <c r="P2292" i="20" s="1"/>
  <c r="P2293" i="20" a="1"/>
  <c r="P2293" i="20" s="1"/>
  <c r="P2294" i="20" a="1"/>
  <c r="P2294" i="20" s="1"/>
  <c r="P2295" i="20" a="1"/>
  <c r="P2295" i="20" s="1"/>
  <c r="P2296" i="20" a="1"/>
  <c r="P2296" i="20" s="1"/>
  <c r="P2297" i="20" a="1"/>
  <c r="P2297" i="20" s="1"/>
  <c r="P2298" i="20" a="1"/>
  <c r="P2298" i="20" s="1"/>
  <c r="P2299" i="20" a="1"/>
  <c r="P2299" i="20" s="1"/>
  <c r="P2300" i="20" a="1"/>
  <c r="P2300" i="20" s="1"/>
  <c r="P2301" i="20" a="1"/>
  <c r="P2301" i="20" s="1"/>
  <c r="P2302" i="20" a="1"/>
  <c r="P2302" i="20" s="1"/>
  <c r="P2303" i="20" a="1"/>
  <c r="P2303" i="20" s="1"/>
  <c r="P2304" i="20" a="1"/>
  <c r="P2304" i="20" s="1"/>
  <c r="P2305" i="20" a="1"/>
  <c r="P2305" i="20" s="1"/>
  <c r="P2306" i="20" a="1"/>
  <c r="P2306" i="20" s="1"/>
  <c r="P2307" i="20" a="1"/>
  <c r="P2307" i="20" s="1"/>
  <c r="P2308" i="20" a="1"/>
  <c r="P2308" i="20" s="1"/>
  <c r="P2309" i="20" a="1"/>
  <c r="P2309" i="20" s="1"/>
  <c r="P2310" i="20" a="1"/>
  <c r="P2310" i="20" s="1"/>
  <c r="P2311" i="20" a="1"/>
  <c r="P2311" i="20" s="1"/>
  <c r="P2312" i="20" a="1"/>
  <c r="P2312" i="20" s="1"/>
  <c r="P2313" i="20" a="1"/>
  <c r="P2313" i="20" s="1"/>
  <c r="P2314" i="20" a="1"/>
  <c r="P2314" i="20" s="1"/>
  <c r="P2315" i="20" a="1"/>
  <c r="P2315" i="20" s="1"/>
  <c r="P2316" i="20" a="1"/>
  <c r="P2316" i="20" s="1"/>
  <c r="P2317" i="20" a="1"/>
  <c r="P2317" i="20" s="1"/>
  <c r="P2318" i="20" a="1"/>
  <c r="P2318" i="20" s="1"/>
  <c r="P2319" i="20" a="1"/>
  <c r="P2319" i="20" s="1"/>
  <c r="P2320" i="20" a="1"/>
  <c r="P2320" i="20" s="1"/>
  <c r="P2321" i="20" a="1"/>
  <c r="P2321" i="20" s="1"/>
  <c r="P2322" i="20" a="1"/>
  <c r="P2322" i="20" s="1"/>
  <c r="P2323" i="20" a="1"/>
  <c r="P2323" i="20" s="1"/>
  <c r="P2324" i="20" a="1"/>
  <c r="P2324" i="20" s="1"/>
  <c r="P2325" i="20" a="1"/>
  <c r="P2325" i="20" s="1"/>
  <c r="P2326" i="20" a="1"/>
  <c r="P2326" i="20" s="1"/>
  <c r="P2327" i="20" a="1"/>
  <c r="P2327" i="20" s="1"/>
  <c r="P2328" i="20" a="1"/>
  <c r="P2328" i="20" s="1"/>
  <c r="P2329" i="20" a="1"/>
  <c r="P2329" i="20" s="1"/>
  <c r="P2330" i="20" a="1"/>
  <c r="P2330" i="20" s="1"/>
  <c r="P2331" i="20" a="1"/>
  <c r="P2331" i="20" s="1"/>
  <c r="P2332" i="20" a="1"/>
  <c r="P2332" i="20" s="1"/>
  <c r="P2333" i="20" a="1"/>
  <c r="P2333" i="20" s="1"/>
  <c r="P2334" i="20" a="1"/>
  <c r="P2334" i="20" s="1"/>
  <c r="P2335" i="20" a="1"/>
  <c r="P2335" i="20" s="1"/>
  <c r="P2336" i="20" a="1"/>
  <c r="P2336" i="20" s="1"/>
  <c r="P2337" i="20" a="1"/>
  <c r="P2337" i="20" s="1"/>
  <c r="P2338" i="20" a="1"/>
  <c r="P2338" i="20" s="1"/>
  <c r="P2339" i="20" a="1"/>
  <c r="P2339" i="20" s="1"/>
  <c r="P2340" i="20" a="1"/>
  <c r="P2340" i="20" s="1"/>
  <c r="P2341" i="20" a="1"/>
  <c r="P2341" i="20" s="1"/>
  <c r="P2342" i="20" a="1"/>
  <c r="P2342" i="20" s="1"/>
  <c r="P2343" i="20" a="1"/>
  <c r="P2343" i="20" s="1"/>
  <c r="P2344" i="20" a="1"/>
  <c r="P2344" i="20" s="1"/>
  <c r="P2345" i="20" a="1"/>
  <c r="P2345" i="20" s="1"/>
  <c r="P2346" i="20" a="1"/>
  <c r="P2346" i="20" s="1"/>
  <c r="P2347" i="20" a="1"/>
  <c r="P2347" i="20" s="1"/>
  <c r="P2348" i="20" a="1"/>
  <c r="P2348" i="20" s="1"/>
  <c r="P2349" i="20" a="1"/>
  <c r="P2349" i="20" s="1"/>
  <c r="P2350" i="20" a="1"/>
  <c r="P2350" i="20" s="1"/>
  <c r="P2351" i="20" a="1"/>
  <c r="P2351" i="20" s="1"/>
  <c r="P2352" i="20" a="1"/>
  <c r="P2352" i="20" s="1"/>
  <c r="P2353" i="20" a="1"/>
  <c r="P2353" i="20" s="1"/>
  <c r="P2354" i="20" a="1"/>
  <c r="P2354" i="20" s="1"/>
  <c r="P2355" i="20" a="1"/>
  <c r="P2355" i="20" s="1"/>
  <c r="P2356" i="20" a="1"/>
  <c r="P2356" i="20" s="1"/>
  <c r="P2357" i="20" a="1"/>
  <c r="P2357" i="20" s="1"/>
  <c r="P2358" i="20" a="1"/>
  <c r="P2358" i="20" s="1"/>
  <c r="P2359" i="20" a="1"/>
  <c r="P2359" i="20" s="1"/>
  <c r="P2360" i="20" a="1"/>
  <c r="P2360" i="20" s="1"/>
  <c r="P2361" i="20" a="1"/>
  <c r="P2361" i="20" s="1"/>
  <c r="P2362" i="20" a="1"/>
  <c r="P2362" i="20" s="1"/>
  <c r="P2363" i="20" a="1"/>
  <c r="P2363" i="20" s="1"/>
  <c r="P2364" i="20" a="1"/>
  <c r="P2364" i="20" s="1"/>
  <c r="P2365" i="20" a="1"/>
  <c r="P2365" i="20" s="1"/>
  <c r="P2366" i="20" a="1"/>
  <c r="P2366" i="20" s="1"/>
  <c r="P2367" i="20" a="1"/>
  <c r="P2367" i="20" s="1"/>
  <c r="P2368" i="20" a="1"/>
  <c r="P2368" i="20" s="1"/>
  <c r="P2369" i="20" a="1"/>
  <c r="P2369" i="20" s="1"/>
  <c r="P2370" i="20" a="1"/>
  <c r="P2370" i="20" s="1"/>
  <c r="P2371" i="20" a="1"/>
  <c r="P2371" i="20" s="1"/>
  <c r="P2372" i="20" a="1"/>
  <c r="P2372" i="20" s="1"/>
  <c r="P2373" i="20" a="1"/>
  <c r="P2373" i="20" s="1"/>
  <c r="P2374" i="20" a="1"/>
  <c r="P2374" i="20" s="1"/>
  <c r="P2375" i="20" a="1"/>
  <c r="P2375" i="20" s="1"/>
  <c r="P2376" i="20" a="1"/>
  <c r="P2376" i="20" s="1"/>
  <c r="P2377" i="20" a="1"/>
  <c r="P2377" i="20" s="1"/>
  <c r="P2378" i="20" a="1"/>
  <c r="P2378" i="20" s="1"/>
  <c r="P2379" i="20" a="1"/>
  <c r="P2379" i="20" s="1"/>
  <c r="P2380" i="20" a="1"/>
  <c r="P2380" i="20" s="1"/>
  <c r="P2381" i="20" a="1"/>
  <c r="P2381" i="20" s="1"/>
  <c r="P2382" i="20" a="1"/>
  <c r="P2382" i="20" s="1"/>
  <c r="P2383" i="20" a="1"/>
  <c r="P2383" i="20" s="1"/>
  <c r="P2384" i="20" a="1"/>
  <c r="P2384" i="20" s="1"/>
  <c r="P2385" i="20" a="1"/>
  <c r="P2385" i="20" s="1"/>
  <c r="P2386" i="20" a="1"/>
  <c r="P2386" i="20" s="1"/>
  <c r="P2387" i="20" a="1"/>
  <c r="P2387" i="20" s="1"/>
  <c r="P2388" i="20" a="1"/>
  <c r="P2388" i="20" s="1"/>
  <c r="P2389" i="20" a="1"/>
  <c r="P2389" i="20" s="1"/>
  <c r="P2390" i="20" a="1"/>
  <c r="P2390" i="20" s="1"/>
  <c r="P2391" i="20" a="1"/>
  <c r="P2391" i="20" s="1"/>
  <c r="P2392" i="20" a="1"/>
  <c r="P2392" i="20" s="1"/>
  <c r="P2393" i="20" a="1"/>
  <c r="P2393" i="20" s="1"/>
  <c r="P2394" i="20" a="1"/>
  <c r="P2394" i="20" s="1"/>
  <c r="P2395" i="20" a="1"/>
  <c r="P2395" i="20" s="1"/>
  <c r="P2396" i="20" a="1"/>
  <c r="P2396" i="20" s="1"/>
  <c r="P2397" i="20" a="1"/>
  <c r="P2397" i="20" s="1"/>
  <c r="P2398" i="20" a="1"/>
  <c r="P2398" i="20" s="1"/>
  <c r="P2399" i="20" a="1"/>
  <c r="P2399" i="20" s="1"/>
  <c r="P2400" i="20" a="1"/>
  <c r="P2400" i="20" s="1"/>
  <c r="P2401" i="20" a="1"/>
  <c r="P2401" i="20" s="1"/>
  <c r="P2402" i="20" a="1"/>
  <c r="P2402" i="20" s="1"/>
  <c r="P2403" i="20" a="1"/>
  <c r="P2403" i="20" s="1"/>
  <c r="P2404" i="20" a="1"/>
  <c r="P2404" i="20" s="1"/>
  <c r="P2405" i="20" a="1"/>
  <c r="P2405" i="20" s="1"/>
  <c r="P2406" i="20" a="1"/>
  <c r="P2406" i="20" s="1"/>
  <c r="P2407" i="20" a="1"/>
  <c r="P2407" i="20" s="1"/>
  <c r="P2408" i="20" a="1"/>
  <c r="P2408" i="20" s="1"/>
  <c r="P2409" i="20" a="1"/>
  <c r="P2409" i="20" s="1"/>
  <c r="P2410" i="20" a="1"/>
  <c r="P2410" i="20" s="1"/>
  <c r="P2411" i="20" a="1"/>
  <c r="P2411" i="20" s="1"/>
  <c r="P2412" i="20" a="1"/>
  <c r="P2412" i="20" s="1"/>
  <c r="P2413" i="20" a="1"/>
  <c r="P2413" i="20" s="1"/>
  <c r="P2414" i="20" a="1"/>
  <c r="P2414" i="20" s="1"/>
  <c r="P2415" i="20" a="1"/>
  <c r="P2415" i="20" s="1"/>
  <c r="P2416" i="20" a="1"/>
  <c r="P2416" i="20" s="1"/>
  <c r="P2417" i="20" a="1"/>
  <c r="P2417" i="20" s="1"/>
  <c r="P2418" i="20" a="1"/>
  <c r="P2418" i="20" s="1"/>
  <c r="P2419" i="20" a="1"/>
  <c r="P2419" i="20" s="1"/>
  <c r="P2420" i="20" a="1"/>
  <c r="P2420" i="20" s="1"/>
  <c r="P2421" i="20" a="1"/>
  <c r="P2421" i="20" s="1"/>
  <c r="P2422" i="20" a="1"/>
  <c r="P2422" i="20" s="1"/>
  <c r="P2423" i="20" a="1"/>
  <c r="P2423" i="20" s="1"/>
  <c r="P2424" i="20" a="1"/>
  <c r="P2424" i="20" s="1"/>
  <c r="P2425" i="20" a="1"/>
  <c r="P2425" i="20" s="1"/>
  <c r="P2426" i="20" a="1"/>
  <c r="P2426" i="20" s="1"/>
  <c r="P2427" i="20" a="1"/>
  <c r="P2427" i="20" s="1"/>
  <c r="P2428" i="20" a="1"/>
  <c r="P2428" i="20" s="1"/>
  <c r="P2429" i="20" a="1"/>
  <c r="P2429" i="20" s="1"/>
  <c r="P2430" i="20" a="1"/>
  <c r="P2430" i="20" s="1"/>
  <c r="P2431" i="20" a="1"/>
  <c r="P2431" i="20" s="1"/>
  <c r="P2432" i="20" a="1"/>
  <c r="P2432" i="20" s="1"/>
  <c r="P2433" i="20" a="1"/>
  <c r="P2433" i="20" s="1"/>
  <c r="P2434" i="20" a="1"/>
  <c r="P2434" i="20" s="1"/>
  <c r="P2435" i="20" a="1"/>
  <c r="P2435" i="20" s="1"/>
  <c r="P2436" i="20" a="1"/>
  <c r="P2436" i="20" s="1"/>
  <c r="P2437" i="20" a="1"/>
  <c r="P2437" i="20" s="1"/>
  <c r="P2438" i="20" a="1"/>
  <c r="P2438" i="20" s="1"/>
  <c r="P2439" i="20" a="1"/>
  <c r="P2439" i="20" s="1"/>
  <c r="P2440" i="20" a="1"/>
  <c r="P2440" i="20" s="1"/>
  <c r="P2441" i="20" a="1"/>
  <c r="P2441" i="20" s="1"/>
  <c r="P2442" i="20" a="1"/>
  <c r="P2442" i="20" s="1"/>
  <c r="P2443" i="20" a="1"/>
  <c r="P2443" i="20" s="1"/>
  <c r="P2444" i="20" a="1"/>
  <c r="P2444" i="20" s="1"/>
  <c r="P2445" i="20" a="1"/>
  <c r="P2445" i="20" s="1"/>
  <c r="P2446" i="20" a="1"/>
  <c r="P2446" i="20" s="1"/>
  <c r="P2447" i="20" a="1"/>
  <c r="P2447" i="20" s="1"/>
  <c r="P2448" i="20" a="1"/>
  <c r="P2448" i="20" s="1"/>
  <c r="P2449" i="20" a="1"/>
  <c r="P2449" i="20" s="1"/>
  <c r="P2450" i="20" a="1"/>
  <c r="P2450" i="20" s="1"/>
  <c r="P2451" i="20" a="1"/>
  <c r="P2451" i="20" s="1"/>
  <c r="P2452" i="20" a="1"/>
  <c r="P2452" i="20" s="1"/>
  <c r="P2453" i="20" a="1"/>
  <c r="P2453" i="20" s="1"/>
  <c r="P2454" i="20" a="1"/>
  <c r="P2454" i="20" s="1"/>
  <c r="P2455" i="20" a="1"/>
  <c r="P2455" i="20" s="1"/>
  <c r="P2456" i="20" a="1"/>
  <c r="P2456" i="20" s="1"/>
  <c r="P2457" i="20" a="1"/>
  <c r="P2457" i="20" s="1"/>
  <c r="P2458" i="20" a="1"/>
  <c r="P2458" i="20" s="1"/>
  <c r="P2459" i="20" a="1"/>
  <c r="P2459" i="20" s="1"/>
  <c r="P2460" i="20" a="1"/>
  <c r="P2460" i="20" s="1"/>
  <c r="P2461" i="20" a="1"/>
  <c r="P2461" i="20" s="1"/>
  <c r="P2462" i="20" a="1"/>
  <c r="P2462" i="20" s="1"/>
  <c r="P2463" i="20" a="1"/>
  <c r="P2463" i="20" s="1"/>
  <c r="P2464" i="20" a="1"/>
  <c r="P2464" i="20" s="1"/>
  <c r="P2465" i="20" a="1"/>
  <c r="P2465" i="20" s="1"/>
  <c r="P2466" i="20" a="1"/>
  <c r="P2466" i="20" s="1"/>
  <c r="P2467" i="20" a="1"/>
  <c r="P2467" i="20" s="1"/>
  <c r="P2468" i="20" a="1"/>
  <c r="P2468" i="20" s="1"/>
  <c r="P2469" i="20" a="1"/>
  <c r="P2469" i="20" s="1"/>
  <c r="P2470" i="20" a="1"/>
  <c r="P2470" i="20" s="1"/>
  <c r="P2471" i="20" a="1"/>
  <c r="P2471" i="20" s="1"/>
  <c r="P2472" i="20" a="1"/>
  <c r="P2472" i="20" s="1"/>
  <c r="P2473" i="20" a="1"/>
  <c r="P2473" i="20" s="1"/>
  <c r="P2474" i="20" a="1"/>
  <c r="P2474" i="20" s="1"/>
  <c r="P2475" i="20" a="1"/>
  <c r="P2475" i="20" s="1"/>
  <c r="P2476" i="20" a="1"/>
  <c r="P2476" i="20" s="1"/>
  <c r="P2477" i="20" a="1"/>
  <c r="P2477" i="20" s="1"/>
  <c r="P2478" i="20" a="1"/>
  <c r="P2478" i="20" s="1"/>
  <c r="P2479" i="20" a="1"/>
  <c r="P2479" i="20" s="1"/>
  <c r="P2480" i="20" a="1"/>
  <c r="P2480" i="20" s="1"/>
  <c r="P2481" i="20" a="1"/>
  <c r="P2481" i="20" s="1"/>
  <c r="P2482" i="20" a="1"/>
  <c r="P2482" i="20" s="1"/>
  <c r="P2483" i="20" a="1"/>
  <c r="P2483" i="20" s="1"/>
  <c r="P2484" i="20" a="1"/>
  <c r="P2484" i="20" s="1"/>
  <c r="P2485" i="20" a="1"/>
  <c r="P2485" i="20" s="1"/>
  <c r="P2486" i="20" a="1"/>
  <c r="P2486" i="20" s="1"/>
  <c r="P2487" i="20" a="1"/>
  <c r="P2487" i="20" s="1"/>
  <c r="P2488" i="20" a="1"/>
  <c r="P2488" i="20" s="1"/>
  <c r="P2489" i="20" a="1"/>
  <c r="P2489" i="20" s="1"/>
  <c r="P2490" i="20" a="1"/>
  <c r="P2490" i="20" s="1"/>
  <c r="P2491" i="20" a="1"/>
  <c r="P2491" i="20" s="1"/>
  <c r="P2492" i="20" a="1"/>
  <c r="P2492" i="20" s="1"/>
  <c r="P2493" i="20" a="1"/>
  <c r="P2493" i="20" s="1"/>
  <c r="P2494" i="20" a="1"/>
  <c r="P2494" i="20" s="1"/>
  <c r="P2495" i="20" a="1"/>
  <c r="P2495" i="20" s="1"/>
  <c r="P2496" i="20" a="1"/>
  <c r="P2496" i="20" s="1"/>
  <c r="P2497" i="20" a="1"/>
  <c r="P2497" i="20" s="1"/>
  <c r="P2498" i="20" a="1"/>
  <c r="P2498" i="20" s="1"/>
  <c r="P2499" i="20" a="1"/>
  <c r="P2499" i="20" s="1"/>
  <c r="P2500" i="20" a="1"/>
  <c r="P2500" i="20" s="1"/>
  <c r="P2501" i="20" a="1"/>
  <c r="P2501" i="20" s="1"/>
  <c r="P2502" i="20" a="1"/>
  <c r="P2502" i="20" s="1"/>
  <c r="P2503" i="20" a="1"/>
  <c r="P2503" i="20" s="1"/>
  <c r="P2504" i="20" a="1"/>
  <c r="P2504" i="20" s="1"/>
  <c r="P2505" i="20" a="1"/>
  <c r="P2505" i="20" s="1"/>
  <c r="P2506" i="20" a="1"/>
  <c r="P2506" i="20" s="1"/>
  <c r="P2507" i="20" a="1"/>
  <c r="P2507" i="20" s="1"/>
  <c r="P2508" i="20" a="1"/>
  <c r="P2508" i="20" s="1"/>
  <c r="P2509" i="20" a="1"/>
  <c r="P2509" i="20" s="1"/>
  <c r="P2510" i="20" a="1"/>
  <c r="P2510" i="20" s="1"/>
  <c r="P2511" i="20" a="1"/>
  <c r="P2511" i="20" s="1"/>
  <c r="P2512" i="20" a="1"/>
  <c r="P2512" i="20" s="1"/>
  <c r="P2513" i="20" a="1"/>
  <c r="P2513" i="20" s="1"/>
  <c r="P2514" i="20" a="1"/>
  <c r="P2514" i="20" s="1"/>
  <c r="P2515" i="20" a="1"/>
  <c r="P2515" i="20" s="1"/>
  <c r="P2516" i="20" a="1"/>
  <c r="P2516" i="20" s="1"/>
  <c r="P2517" i="20" a="1"/>
  <c r="P2517" i="20" s="1"/>
  <c r="P2518" i="20" a="1"/>
  <c r="P2518" i="20" s="1"/>
  <c r="P2519" i="20" a="1"/>
  <c r="P2519" i="20" s="1"/>
  <c r="P2520" i="20" a="1"/>
  <c r="P2520" i="20" s="1"/>
  <c r="P2521" i="20" a="1"/>
  <c r="P2521" i="20" s="1"/>
  <c r="P2522" i="20" a="1"/>
  <c r="P2522" i="20" s="1"/>
  <c r="P2523" i="20" a="1"/>
  <c r="P2523" i="20" s="1"/>
  <c r="P2524" i="20" a="1"/>
  <c r="P2524" i="20" s="1"/>
  <c r="P2525" i="20" a="1"/>
  <c r="P2525" i="20" s="1"/>
  <c r="P2526" i="20" a="1"/>
  <c r="P2526" i="20" s="1"/>
  <c r="P2527" i="20" a="1"/>
  <c r="P2527" i="20" s="1"/>
  <c r="P2528" i="20" a="1"/>
  <c r="P2528" i="20" s="1"/>
  <c r="P2529" i="20" a="1"/>
  <c r="P2529" i="20" s="1"/>
  <c r="P2530" i="20" a="1"/>
  <c r="P2530" i="20" s="1"/>
  <c r="P2531" i="20" a="1"/>
  <c r="P2531" i="20" s="1"/>
  <c r="P2532" i="20" a="1"/>
  <c r="P2532" i="20" s="1"/>
  <c r="P2533" i="20" a="1"/>
  <c r="P2533" i="20" s="1"/>
  <c r="P2534" i="20" a="1"/>
  <c r="P2534" i="20" s="1"/>
  <c r="P2535" i="20" a="1"/>
  <c r="P2535" i="20" s="1"/>
  <c r="P2536" i="20" a="1"/>
  <c r="P2536" i="20" s="1"/>
  <c r="P2537" i="20" a="1"/>
  <c r="P2537" i="20" s="1"/>
  <c r="P2538" i="20" a="1"/>
  <c r="P2538" i="20" s="1"/>
  <c r="P2539" i="20" a="1"/>
  <c r="P2539" i="20" s="1"/>
  <c r="P2540" i="20" a="1"/>
  <c r="P2540" i="20" s="1"/>
  <c r="P2541" i="20" a="1"/>
  <c r="P2541" i="20" s="1"/>
  <c r="P2542" i="20" a="1"/>
  <c r="P2542" i="20" s="1"/>
  <c r="P2543" i="20" a="1"/>
  <c r="P2543" i="20" s="1"/>
  <c r="P2544" i="20" a="1"/>
  <c r="P2544" i="20" s="1"/>
  <c r="P2545" i="20" a="1"/>
  <c r="P2545" i="20" s="1"/>
  <c r="P2546" i="20" a="1"/>
  <c r="P2546" i="20" s="1"/>
  <c r="P2547" i="20" a="1"/>
  <c r="P2547" i="20" s="1"/>
  <c r="P2548" i="20" a="1"/>
  <c r="P2548" i="20" s="1"/>
  <c r="P2549" i="20" a="1"/>
  <c r="P2549" i="20" s="1"/>
  <c r="P2550" i="20" a="1"/>
  <c r="P2550" i="20" s="1"/>
  <c r="P2551" i="20" a="1"/>
  <c r="P2551" i="20" s="1"/>
  <c r="P2552" i="20" a="1"/>
  <c r="P2552" i="20" s="1"/>
  <c r="P2553" i="20" a="1"/>
  <c r="P2553" i="20" s="1"/>
  <c r="P2554" i="20" a="1"/>
  <c r="P2554" i="20" s="1"/>
  <c r="P2555" i="20" a="1"/>
  <c r="P2555" i="20" s="1"/>
  <c r="P2556" i="20" a="1"/>
  <c r="P2556" i="20" s="1"/>
  <c r="P2557" i="20" a="1"/>
  <c r="P2557" i="20" s="1"/>
  <c r="P2558" i="20" a="1"/>
  <c r="P2558" i="20" s="1"/>
  <c r="P2559" i="20" a="1"/>
  <c r="P2559" i="20" s="1"/>
  <c r="P2560" i="20" a="1"/>
  <c r="P2560" i="20" s="1"/>
  <c r="P2561" i="20" a="1"/>
  <c r="P2561" i="20" s="1"/>
  <c r="P2562" i="20" a="1"/>
  <c r="P2562" i="20" s="1"/>
  <c r="P2563" i="20" a="1"/>
  <c r="P2563" i="20" s="1"/>
  <c r="P2564" i="20" a="1"/>
  <c r="P2564" i="20" s="1"/>
  <c r="P2565" i="20" a="1"/>
  <c r="P2565" i="20" s="1"/>
  <c r="P2566" i="20" a="1"/>
  <c r="P2566" i="20" s="1"/>
  <c r="P2567" i="20" a="1"/>
  <c r="P2567" i="20" s="1"/>
  <c r="P2568" i="20" a="1"/>
  <c r="P2568" i="20" s="1"/>
  <c r="P2569" i="20" a="1"/>
  <c r="P2569" i="20" s="1"/>
  <c r="P2570" i="20" a="1"/>
  <c r="P2570" i="20" s="1"/>
  <c r="P2571" i="20" a="1"/>
  <c r="P2571" i="20" s="1"/>
  <c r="P2572" i="20" a="1"/>
  <c r="P2572" i="20" s="1"/>
  <c r="P2573" i="20" a="1"/>
  <c r="P2573" i="20" s="1"/>
  <c r="P2574" i="20" a="1"/>
  <c r="P2574" i="20" s="1"/>
  <c r="P2575" i="20" a="1"/>
  <c r="P2575" i="20" s="1"/>
  <c r="P2576" i="20" a="1"/>
  <c r="P2576" i="20" s="1"/>
  <c r="P2577" i="20" a="1"/>
  <c r="P2577" i="20" s="1"/>
  <c r="P2578" i="20" a="1"/>
  <c r="P2578" i="20" s="1"/>
  <c r="P2579" i="20" a="1"/>
  <c r="P2579" i="20" s="1"/>
  <c r="P2580" i="20" a="1"/>
  <c r="P2580" i="20" s="1"/>
  <c r="P2581" i="20" a="1"/>
  <c r="P2581" i="20" s="1"/>
  <c r="P2582" i="20" a="1"/>
  <c r="P2582" i="20" s="1"/>
  <c r="P2583" i="20" a="1"/>
  <c r="P2583" i="20" s="1"/>
  <c r="P2584" i="20" a="1"/>
  <c r="P2584" i="20" s="1"/>
  <c r="P2585" i="20" a="1"/>
  <c r="P2585" i="20" s="1"/>
  <c r="P2586" i="20" a="1"/>
  <c r="P2586" i="20" s="1"/>
  <c r="P2587" i="20" a="1"/>
  <c r="P2587" i="20" s="1"/>
  <c r="P2588" i="20" a="1"/>
  <c r="P2588" i="20" s="1"/>
  <c r="P2589" i="20" a="1"/>
  <c r="P2589" i="20" s="1"/>
  <c r="P2590" i="20" a="1"/>
  <c r="P2590" i="20" s="1"/>
  <c r="P2591" i="20" a="1"/>
  <c r="P2591" i="20" s="1"/>
  <c r="P2592" i="20" a="1"/>
  <c r="P2592" i="20" s="1"/>
  <c r="P2593" i="20" a="1"/>
  <c r="P2593" i="20" s="1"/>
  <c r="P2594" i="20" a="1"/>
  <c r="P2594" i="20" s="1"/>
  <c r="P2595" i="20" a="1"/>
  <c r="P2595" i="20" s="1"/>
  <c r="P2596" i="20" a="1"/>
  <c r="P2596" i="20" s="1"/>
  <c r="P2597" i="20" a="1"/>
  <c r="P2597" i="20" s="1"/>
  <c r="P2598" i="20" a="1"/>
  <c r="P2598" i="20" s="1"/>
  <c r="P2599" i="20" a="1"/>
  <c r="P2599" i="20" s="1"/>
  <c r="P2600" i="20" a="1"/>
  <c r="P2600" i="20" s="1"/>
  <c r="P2601" i="20" a="1"/>
  <c r="P2601" i="20" s="1"/>
  <c r="P2602" i="20" a="1"/>
  <c r="P2602" i="20" s="1"/>
  <c r="P2603" i="20" a="1"/>
  <c r="P2603" i="20" s="1"/>
  <c r="P2604" i="20" a="1"/>
  <c r="P2604" i="20" s="1"/>
  <c r="P2605" i="20" a="1"/>
  <c r="P2605" i="20" s="1"/>
  <c r="P2606" i="20" a="1"/>
  <c r="P2606" i="20" s="1"/>
  <c r="P2607" i="20" a="1"/>
  <c r="P2607" i="20" s="1"/>
  <c r="P2608" i="20" a="1"/>
  <c r="P2608" i="20" s="1"/>
  <c r="P2609" i="20" a="1"/>
  <c r="P2609" i="20" s="1"/>
  <c r="P2610" i="20" a="1"/>
  <c r="P2610" i="20" s="1"/>
  <c r="P2611" i="20" a="1"/>
  <c r="P2611" i="20" s="1"/>
  <c r="P2612" i="20" a="1"/>
  <c r="P2612" i="20" s="1"/>
  <c r="P2613" i="20" a="1"/>
  <c r="P2613" i="20" s="1"/>
  <c r="P2614" i="20" a="1"/>
  <c r="P2614" i="20" s="1"/>
  <c r="P2615" i="20" a="1"/>
  <c r="P2615" i="20" s="1"/>
  <c r="P2616" i="20" a="1"/>
  <c r="P2616" i="20" s="1"/>
  <c r="P2617" i="20" a="1"/>
  <c r="P2617" i="20" s="1"/>
  <c r="P2618" i="20" a="1"/>
  <c r="P2618" i="20" s="1"/>
  <c r="P2619" i="20" a="1"/>
  <c r="P2619" i="20" s="1"/>
  <c r="P2620" i="20" a="1"/>
  <c r="P2620" i="20" s="1"/>
  <c r="P2621" i="20" a="1"/>
  <c r="P2621" i="20" s="1"/>
  <c r="P2622" i="20" a="1"/>
  <c r="P2622" i="20" s="1"/>
  <c r="P2623" i="20" a="1"/>
  <c r="P2623" i="20" s="1"/>
  <c r="P2624" i="20" a="1"/>
  <c r="P2624" i="20" s="1"/>
  <c r="P2625" i="20" a="1"/>
  <c r="P2625" i="20" s="1"/>
  <c r="P2626" i="20" a="1"/>
  <c r="P2626" i="20" s="1"/>
  <c r="P2627" i="20" a="1"/>
  <c r="P2627" i="20" s="1"/>
  <c r="P2628" i="20" a="1"/>
  <c r="P2628" i="20" s="1"/>
  <c r="P2629" i="20" a="1"/>
  <c r="P2629" i="20" s="1"/>
  <c r="P2630" i="20" a="1"/>
  <c r="P2630" i="20" s="1"/>
  <c r="P2631" i="20" a="1"/>
  <c r="P2631" i="20" s="1"/>
  <c r="P2632" i="20" a="1"/>
  <c r="P2632" i="20" s="1"/>
  <c r="P2633" i="20" a="1"/>
  <c r="P2633" i="20" s="1"/>
  <c r="P2634" i="20" a="1"/>
  <c r="P2634" i="20" s="1"/>
  <c r="P2635" i="20" a="1"/>
  <c r="P2635" i="20" s="1"/>
  <c r="P2636" i="20" a="1"/>
  <c r="P2636" i="20" s="1"/>
  <c r="P2637" i="20" a="1"/>
  <c r="P2637" i="20" s="1"/>
  <c r="P2638" i="20" a="1"/>
  <c r="P2638" i="20" s="1"/>
  <c r="P2639" i="20" a="1"/>
  <c r="P2639" i="20" s="1"/>
  <c r="P2640" i="20" a="1"/>
  <c r="P2640" i="20" s="1"/>
  <c r="P2641" i="20" a="1"/>
  <c r="P2641" i="20" s="1"/>
  <c r="P2642" i="20" a="1"/>
  <c r="P2642" i="20" s="1"/>
  <c r="P2643" i="20" a="1"/>
  <c r="P2643" i="20" s="1"/>
  <c r="P2644" i="20" a="1"/>
  <c r="P2644" i="20" s="1"/>
  <c r="P2645" i="20" a="1"/>
  <c r="P2645" i="20" s="1"/>
  <c r="P2646" i="20" a="1"/>
  <c r="P2646" i="20" s="1"/>
  <c r="P2647" i="20" a="1"/>
  <c r="P2647" i="20" s="1"/>
  <c r="P2648" i="20" a="1"/>
  <c r="P2648" i="20" s="1"/>
  <c r="P2649" i="20" a="1"/>
  <c r="P2649" i="20" s="1"/>
  <c r="P2650" i="20" a="1"/>
  <c r="P2650" i="20" s="1"/>
  <c r="P2651" i="20" a="1"/>
  <c r="P2651" i="20" s="1"/>
  <c r="M2" i="18"/>
  <c r="M3" i="18"/>
  <c r="M4" i="18"/>
  <c r="M5" i="18"/>
  <c r="M6" i="18"/>
  <c r="M7" i="18"/>
  <c r="M8" i="18"/>
  <c r="M9" i="18"/>
  <c r="O7" i="18" s="1" a="1"/>
  <c r="O7" i="18" s="1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O25" i="18" s="1" a="1"/>
  <c r="O25" i="18" s="1"/>
  <c r="M26" i="18"/>
  <c r="M27" i="18"/>
  <c r="M28" i="18"/>
  <c r="M29" i="18"/>
  <c r="M30" i="18"/>
  <c r="M31" i="18"/>
  <c r="M32" i="18"/>
  <c r="M33" i="18"/>
  <c r="O33" i="18" s="1" a="1"/>
  <c r="O33" i="18" s="1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2" i="18"/>
  <c r="M273" i="18"/>
  <c r="M274" i="18"/>
  <c r="M275" i="18"/>
  <c r="M276" i="18"/>
  <c r="M277" i="18"/>
  <c r="M278" i="18"/>
  <c r="M279" i="18"/>
  <c r="M280" i="18"/>
  <c r="M281" i="18"/>
  <c r="M282" i="18"/>
  <c r="M283" i="18"/>
  <c r="M284" i="18"/>
  <c r="M285" i="18"/>
  <c r="M286" i="18"/>
  <c r="M287" i="18"/>
  <c r="M288" i="18"/>
  <c r="M289" i="18"/>
  <c r="O30" i="18" s="1" a="1"/>
  <c r="O30" i="18" s="1"/>
  <c r="M290" i="18"/>
  <c r="M291" i="18"/>
  <c r="M292" i="18"/>
  <c r="M293" i="18"/>
  <c r="M294" i="18"/>
  <c r="M295" i="18"/>
  <c r="M296" i="18"/>
  <c r="M297" i="18"/>
  <c r="M298" i="18"/>
  <c r="M299" i="18"/>
  <c r="M300" i="18"/>
  <c r="M301" i="18"/>
  <c r="M302" i="18"/>
  <c r="M303" i="18"/>
  <c r="M304" i="18"/>
  <c r="M305" i="18"/>
  <c r="O37" i="18" s="1" a="1"/>
  <c r="O37" i="18" s="1"/>
  <c r="M306" i="18"/>
  <c r="M307" i="18"/>
  <c r="M308" i="18"/>
  <c r="M309" i="18"/>
  <c r="M310" i="18"/>
  <c r="M311" i="18"/>
  <c r="M312" i="18"/>
  <c r="M313" i="18"/>
  <c r="M314" i="18"/>
  <c r="M315" i="18"/>
  <c r="M316" i="18"/>
  <c r="M317" i="18"/>
  <c r="M318" i="18"/>
  <c r="M319" i="18"/>
  <c r="M320" i="18"/>
  <c r="M321" i="18"/>
  <c r="M322" i="18"/>
  <c r="M323" i="18"/>
  <c r="M324" i="18"/>
  <c r="M325" i="18"/>
  <c r="M326" i="18"/>
  <c r="M327" i="18"/>
  <c r="M328" i="18"/>
  <c r="M329" i="18"/>
  <c r="M330" i="18"/>
  <c r="M331" i="18"/>
  <c r="M332" i="18"/>
  <c r="M333" i="18"/>
  <c r="M334" i="18"/>
  <c r="M335" i="18"/>
  <c r="M336" i="18"/>
  <c r="M337" i="18"/>
  <c r="M338" i="18"/>
  <c r="M339" i="18"/>
  <c r="M340" i="18"/>
  <c r="M341" i="18"/>
  <c r="M342" i="18"/>
  <c r="M343" i="18"/>
  <c r="M344" i="18"/>
  <c r="M345" i="18"/>
  <c r="M346" i="18"/>
  <c r="M347" i="18"/>
  <c r="M348" i="18"/>
  <c r="M349" i="18"/>
  <c r="M350" i="18"/>
  <c r="M351" i="18"/>
  <c r="M352" i="18"/>
  <c r="M353" i="18"/>
  <c r="M354" i="18"/>
  <c r="M355" i="18"/>
  <c r="M356" i="18"/>
  <c r="M357" i="18"/>
  <c r="M358" i="18"/>
  <c r="M359" i="18"/>
  <c r="M360" i="18"/>
  <c r="M361" i="18"/>
  <c r="M362" i="18"/>
  <c r="M363" i="18"/>
  <c r="M364" i="18"/>
  <c r="M365" i="18"/>
  <c r="M366" i="18"/>
  <c r="M367" i="18"/>
  <c r="M368" i="18"/>
  <c r="M369" i="18"/>
  <c r="O44" i="18" s="1" a="1"/>
  <c r="O44" i="18" s="1"/>
  <c r="M370" i="18"/>
  <c r="M371" i="18"/>
  <c r="M372" i="18"/>
  <c r="M373" i="18"/>
  <c r="M374" i="18"/>
  <c r="M375" i="18"/>
  <c r="M376" i="18"/>
  <c r="M377" i="18"/>
  <c r="M378" i="18"/>
  <c r="M379" i="18"/>
  <c r="M380" i="18"/>
  <c r="M381" i="18"/>
  <c r="M382" i="18"/>
  <c r="M383" i="18"/>
  <c r="M384" i="18"/>
  <c r="M385" i="18"/>
  <c r="M386" i="18"/>
  <c r="M387" i="18"/>
  <c r="M388" i="18"/>
  <c r="M389" i="18"/>
  <c r="M390" i="18"/>
  <c r="M391" i="18"/>
  <c r="M392" i="18"/>
  <c r="M393" i="18"/>
  <c r="M394" i="18"/>
  <c r="M395" i="18"/>
  <c r="M396" i="18"/>
  <c r="M397" i="18"/>
  <c r="M398" i="18"/>
  <c r="M399" i="18"/>
  <c r="M400" i="18"/>
  <c r="M401" i="18"/>
  <c r="M402" i="18"/>
  <c r="M403" i="18"/>
  <c r="M404" i="18"/>
  <c r="M405" i="18"/>
  <c r="M406" i="18"/>
  <c r="M407" i="18"/>
  <c r="M408" i="18"/>
  <c r="M409" i="18"/>
  <c r="M410" i="18"/>
  <c r="M411" i="18"/>
  <c r="M412" i="18"/>
  <c r="M413" i="18"/>
  <c r="M414" i="18"/>
  <c r="M415" i="18"/>
  <c r="M416" i="18"/>
  <c r="M417" i="18"/>
  <c r="M418" i="18"/>
  <c r="M419" i="18"/>
  <c r="M420" i="18"/>
  <c r="M421" i="18"/>
  <c r="M422" i="18"/>
  <c r="M423" i="18"/>
  <c r="M424" i="18"/>
  <c r="M425" i="18"/>
  <c r="M426" i="18"/>
  <c r="M427" i="18"/>
  <c r="M428" i="18"/>
  <c r="M429" i="18"/>
  <c r="M430" i="18"/>
  <c r="M431" i="18"/>
  <c r="M432" i="18"/>
  <c r="M433" i="18"/>
  <c r="M434" i="18"/>
  <c r="M435" i="18"/>
  <c r="M436" i="18"/>
  <c r="M437" i="18"/>
  <c r="M438" i="18"/>
  <c r="M439" i="18"/>
  <c r="M440" i="18"/>
  <c r="M441" i="18"/>
  <c r="M442" i="18"/>
  <c r="M443" i="18"/>
  <c r="M444" i="18"/>
  <c r="M445" i="18"/>
  <c r="M446" i="18"/>
  <c r="M447" i="18"/>
  <c r="M448" i="18"/>
  <c r="M449" i="18"/>
  <c r="M450" i="18"/>
  <c r="M451" i="18"/>
  <c r="M452" i="18"/>
  <c r="M453" i="18"/>
  <c r="M454" i="18"/>
  <c r="M455" i="18"/>
  <c r="M456" i="18"/>
  <c r="M457" i="18"/>
  <c r="M458" i="18"/>
  <c r="M459" i="18"/>
  <c r="M460" i="18"/>
  <c r="M461" i="18"/>
  <c r="M462" i="18"/>
  <c r="M463" i="18"/>
  <c r="M464" i="18"/>
  <c r="M465" i="18"/>
  <c r="M466" i="18"/>
  <c r="M467" i="18"/>
  <c r="M468" i="18"/>
  <c r="M469" i="18"/>
  <c r="M470" i="18"/>
  <c r="M471" i="18"/>
  <c r="M472" i="18"/>
  <c r="M473" i="18"/>
  <c r="M474" i="18"/>
  <c r="M475" i="18"/>
  <c r="M476" i="18"/>
  <c r="M477" i="18"/>
  <c r="M478" i="18"/>
  <c r="M479" i="18"/>
  <c r="M480" i="18"/>
  <c r="M481" i="18"/>
  <c r="O51" i="18" s="1" a="1"/>
  <c r="O51" i="18" s="1"/>
  <c r="M482" i="18"/>
  <c r="M483" i="18"/>
  <c r="M484" i="18"/>
  <c r="M485" i="18"/>
  <c r="M486" i="18"/>
  <c r="M487" i="18"/>
  <c r="M488" i="18"/>
  <c r="M489" i="18"/>
  <c r="M490" i="18"/>
  <c r="M491" i="18"/>
  <c r="M492" i="18"/>
  <c r="M493" i="18"/>
  <c r="M494" i="18"/>
  <c r="M495" i="18"/>
  <c r="M496" i="18"/>
  <c r="M497" i="18"/>
  <c r="M498" i="18"/>
  <c r="M499" i="18"/>
  <c r="M500" i="18"/>
  <c r="M501" i="18"/>
  <c r="M502" i="18"/>
  <c r="M503" i="18"/>
  <c r="M504" i="18"/>
  <c r="M505" i="18"/>
  <c r="M506" i="18"/>
  <c r="M507" i="18"/>
  <c r="M508" i="18"/>
  <c r="M509" i="18"/>
  <c r="M510" i="18"/>
  <c r="M511" i="18"/>
  <c r="M512" i="18"/>
  <c r="M513" i="18"/>
  <c r="M514" i="18"/>
  <c r="M515" i="18"/>
  <c r="M516" i="18"/>
  <c r="M517" i="18"/>
  <c r="M518" i="18"/>
  <c r="M519" i="18"/>
  <c r="M520" i="18"/>
  <c r="M521" i="18"/>
  <c r="M522" i="18"/>
  <c r="M523" i="18"/>
  <c r="M524" i="18"/>
  <c r="M525" i="18"/>
  <c r="M526" i="18"/>
  <c r="M527" i="18"/>
  <c r="M528" i="18"/>
  <c r="M529" i="18"/>
  <c r="M530" i="18"/>
  <c r="M531" i="18"/>
  <c r="M532" i="18"/>
  <c r="M533" i="18"/>
  <c r="M534" i="18"/>
  <c r="M535" i="18"/>
  <c r="M536" i="18"/>
  <c r="M537" i="18"/>
  <c r="O66" i="18" s="1" a="1"/>
  <c r="O66" i="18" s="1"/>
  <c r="M538" i="18"/>
  <c r="M539" i="18"/>
  <c r="M540" i="18"/>
  <c r="M541" i="18"/>
  <c r="M542" i="18"/>
  <c r="M543" i="18"/>
  <c r="M544" i="18"/>
  <c r="M545" i="18"/>
  <c r="M546" i="18"/>
  <c r="M547" i="18"/>
  <c r="M548" i="18"/>
  <c r="M549" i="18"/>
  <c r="M550" i="18"/>
  <c r="M551" i="18"/>
  <c r="M552" i="18"/>
  <c r="M553" i="18"/>
  <c r="M554" i="18"/>
  <c r="M555" i="18"/>
  <c r="M556" i="18"/>
  <c r="M557" i="18"/>
  <c r="M558" i="18"/>
  <c r="M559" i="18"/>
  <c r="M560" i="18"/>
  <c r="M561" i="18"/>
  <c r="M562" i="18"/>
  <c r="M563" i="18"/>
  <c r="M564" i="18"/>
  <c r="M565" i="18"/>
  <c r="M566" i="18"/>
  <c r="M567" i="18"/>
  <c r="M568" i="18"/>
  <c r="M569" i="18"/>
  <c r="M570" i="18"/>
  <c r="M571" i="18"/>
  <c r="M572" i="18"/>
  <c r="M573" i="18"/>
  <c r="M574" i="18"/>
  <c r="M575" i="18"/>
  <c r="M576" i="18"/>
  <c r="M577" i="18"/>
  <c r="M578" i="18"/>
  <c r="M579" i="18"/>
  <c r="M580" i="18"/>
  <c r="M581" i="18"/>
  <c r="M582" i="18"/>
  <c r="M583" i="18"/>
  <c r="M584" i="18"/>
  <c r="M585" i="18"/>
  <c r="M586" i="18"/>
  <c r="M587" i="18"/>
  <c r="M588" i="18"/>
  <c r="M589" i="18"/>
  <c r="M590" i="18"/>
  <c r="M591" i="18"/>
  <c r="M592" i="18"/>
  <c r="M593" i="18"/>
  <c r="M594" i="18"/>
  <c r="M595" i="18"/>
  <c r="M596" i="18"/>
  <c r="M597" i="18"/>
  <c r="M598" i="18"/>
  <c r="M599" i="18"/>
  <c r="M600" i="18"/>
  <c r="M601" i="18"/>
  <c r="M602" i="18"/>
  <c r="M603" i="18"/>
  <c r="M604" i="18"/>
  <c r="M605" i="18"/>
  <c r="M606" i="18"/>
  <c r="M607" i="18"/>
  <c r="M608" i="18"/>
  <c r="M609" i="18"/>
  <c r="M610" i="18"/>
  <c r="M611" i="18"/>
  <c r="M612" i="18"/>
  <c r="M613" i="18"/>
  <c r="M614" i="18"/>
  <c r="M615" i="18"/>
  <c r="M616" i="18"/>
  <c r="M617" i="18"/>
  <c r="M618" i="18"/>
  <c r="M619" i="18"/>
  <c r="M620" i="18"/>
  <c r="M621" i="18"/>
  <c r="M622" i="18"/>
  <c r="M623" i="18"/>
  <c r="M624" i="18"/>
  <c r="M625" i="18"/>
  <c r="M626" i="18"/>
  <c r="M627" i="18"/>
  <c r="M628" i="18"/>
  <c r="M629" i="18"/>
  <c r="M630" i="18"/>
  <c r="M631" i="18"/>
  <c r="M632" i="18"/>
  <c r="M633" i="18"/>
  <c r="M634" i="18"/>
  <c r="M635" i="18"/>
  <c r="M636" i="18"/>
  <c r="M637" i="18"/>
  <c r="M638" i="18"/>
  <c r="M639" i="18"/>
  <c r="M640" i="18"/>
  <c r="M641" i="18"/>
  <c r="M642" i="18"/>
  <c r="M643" i="18"/>
  <c r="M644" i="18"/>
  <c r="M645" i="18"/>
  <c r="M646" i="18"/>
  <c r="M647" i="18"/>
  <c r="M648" i="18"/>
  <c r="M649" i="18"/>
  <c r="M650" i="18"/>
  <c r="M651" i="18"/>
  <c r="N2" i="18" a="1"/>
  <c r="N2" i="18" s="1"/>
  <c r="N3" i="18" a="1"/>
  <c r="N3" i="18"/>
  <c r="N4" i="18" a="1"/>
  <c r="N4" i="18" s="1"/>
  <c r="N5" i="18" a="1"/>
  <c r="N5" i="18" s="1"/>
  <c r="N6" i="18" a="1"/>
  <c r="N6" i="18" s="1"/>
  <c r="N7" i="18" a="1"/>
  <c r="N7" i="18"/>
  <c r="N8" i="18" a="1"/>
  <c r="N8" i="18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/>
  <c r="N16" i="18" a="1"/>
  <c r="N16" i="18" s="1"/>
  <c r="N17" i="18" a="1"/>
  <c r="N17" i="18" s="1"/>
  <c r="N18" i="18" a="1"/>
  <c r="N18" i="18" s="1"/>
  <c r="N19" i="18" a="1"/>
  <c r="N19" i="18" s="1"/>
  <c r="N20" i="18" a="1"/>
  <c r="N20" i="18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/>
  <c r="N48" i="18" a="1"/>
  <c r="N48" i="18" s="1"/>
  <c r="N49" i="18" a="1"/>
  <c r="N49" i="18" s="1"/>
  <c r="N50" i="18" a="1"/>
  <c r="N50" i="18" s="1"/>
  <c r="N51" i="18" a="1"/>
  <c r="N51" i="18"/>
  <c r="N52" i="18" a="1"/>
  <c r="N52" i="18"/>
  <c r="N53" i="18" a="1"/>
  <c r="N53" i="18" s="1"/>
  <c r="N54" i="18" a="1"/>
  <c r="N54" i="18" s="1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/>
  <c r="N80" i="18" a="1"/>
  <c r="N80" i="18" s="1"/>
  <c r="N81" i="18" a="1"/>
  <c r="N81" i="18" s="1"/>
  <c r="N82" i="18" a="1"/>
  <c r="N82" i="18" s="1"/>
  <c r="N83" i="18" a="1"/>
  <c r="N83" i="18"/>
  <c r="N84" i="18" a="1"/>
  <c r="N84" i="18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 s="1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 s="1"/>
  <c r="N104" i="18" a="1"/>
  <c r="N104" i="18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/>
  <c r="N112" i="18" a="1"/>
  <c r="N112" i="18" s="1"/>
  <c r="N113" i="18" a="1"/>
  <c r="N113" i="18" s="1"/>
  <c r="N114" i="18" a="1"/>
  <c r="N114" i="18" s="1"/>
  <c r="N115" i="18" a="1"/>
  <c r="N115" i="18"/>
  <c r="N116" i="18" a="1"/>
  <c r="N116" i="18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 s="1"/>
  <c r="N133" i="18" a="1"/>
  <c r="N133" i="18" s="1"/>
  <c r="N134" i="18" a="1"/>
  <c r="N134" i="18" s="1"/>
  <c r="N135" i="18" a="1"/>
  <c r="N135" i="18" s="1"/>
  <c r="N136" i="18" a="1"/>
  <c r="N136" i="18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/>
  <c r="N144" i="18" a="1"/>
  <c r="N144" i="18" s="1"/>
  <c r="N145" i="18" a="1"/>
  <c r="N145" i="18" s="1"/>
  <c r="N146" i="18" a="1"/>
  <c r="N146" i="18" s="1"/>
  <c r="N147" i="18" a="1"/>
  <c r="N147" i="18"/>
  <c r="N148" i="18" a="1"/>
  <c r="N148" i="18"/>
  <c r="N149" i="18" a="1"/>
  <c r="N149" i="18" s="1"/>
  <c r="N150" i="18" a="1"/>
  <c r="N150" i="18" s="1"/>
  <c r="N151" i="18" a="1"/>
  <c r="N151" i="18" s="1"/>
  <c r="N152" i="18" a="1"/>
  <c r="N152" i="18" s="1"/>
  <c r="N153" i="18" a="1"/>
  <c r="N153" i="18" s="1"/>
  <c r="N154" i="18" a="1"/>
  <c r="N154" i="18" s="1"/>
  <c r="N155" i="18" a="1"/>
  <c r="N155" i="18" s="1"/>
  <c r="N156" i="18" a="1"/>
  <c r="N156" i="18" s="1"/>
  <c r="N157" i="18" a="1"/>
  <c r="N157" i="18" s="1"/>
  <c r="N158" i="18" a="1"/>
  <c r="N158" i="18" s="1"/>
  <c r="N159" i="18" a="1"/>
  <c r="N159" i="18" s="1"/>
  <c r="N160" i="18" a="1"/>
  <c r="N160" i="18" s="1"/>
  <c r="N161" i="18" a="1"/>
  <c r="N161" i="18" s="1"/>
  <c r="N162" i="18" a="1"/>
  <c r="N162" i="18" s="1"/>
  <c r="N163" i="18" a="1"/>
  <c r="N163" i="18" s="1"/>
  <c r="N164" i="18" a="1"/>
  <c r="N164" i="18" s="1"/>
  <c r="N165" i="18" a="1"/>
  <c r="N165" i="18" s="1"/>
  <c r="N166" i="18" a="1"/>
  <c r="N166" i="18" s="1"/>
  <c r="N167" i="18" a="1"/>
  <c r="N167" i="18" s="1"/>
  <c r="N168" i="18" a="1"/>
  <c r="N168" i="18"/>
  <c r="N169" i="18" a="1"/>
  <c r="N169" i="18" s="1"/>
  <c r="N170" i="18" a="1"/>
  <c r="N170" i="18" s="1"/>
  <c r="N171" i="18" a="1"/>
  <c r="N171" i="18" s="1"/>
  <c r="N172" i="18" a="1"/>
  <c r="N172" i="18" s="1"/>
  <c r="N173" i="18" a="1"/>
  <c r="N173" i="18" s="1"/>
  <c r="N174" i="18" a="1"/>
  <c r="N174" i="18" s="1"/>
  <c r="N175" i="18" a="1"/>
  <c r="N175" i="18"/>
  <c r="N176" i="18" a="1"/>
  <c r="N176" i="18" s="1"/>
  <c r="N177" i="18" a="1"/>
  <c r="N177" i="18" s="1"/>
  <c r="N178" i="18" a="1"/>
  <c r="N178" i="18" s="1"/>
  <c r="N179" i="18" a="1"/>
  <c r="N179" i="18"/>
  <c r="N180" i="18" a="1"/>
  <c r="N180" i="18"/>
  <c r="N181" i="18" a="1"/>
  <c r="N181" i="18" s="1"/>
  <c r="N182" i="18" a="1"/>
  <c r="N182" i="18" s="1"/>
  <c r="N183" i="18" a="1"/>
  <c r="N183" i="18" s="1"/>
  <c r="N184" i="18" a="1"/>
  <c r="N184" i="18" s="1"/>
  <c r="N185" i="18" a="1"/>
  <c r="N185" i="18" s="1"/>
  <c r="N186" i="18" a="1"/>
  <c r="N186" i="18" s="1"/>
  <c r="N187" i="18" a="1"/>
  <c r="N187" i="18" s="1"/>
  <c r="N188" i="18" a="1"/>
  <c r="N188" i="18" s="1"/>
  <c r="N189" i="18" a="1"/>
  <c r="N189" i="18" s="1"/>
  <c r="N190" i="18" a="1"/>
  <c r="N190" i="18" s="1"/>
  <c r="N191" i="18" a="1"/>
  <c r="N191" i="18" s="1"/>
  <c r="N192" i="18" a="1"/>
  <c r="N192" i="18" s="1"/>
  <c r="N193" i="18" a="1"/>
  <c r="N193" i="18" s="1"/>
  <c r="N194" i="18" a="1"/>
  <c r="N194" i="18" s="1"/>
  <c r="N195" i="18" a="1"/>
  <c r="N195" i="18" s="1"/>
  <c r="N196" i="18" a="1"/>
  <c r="N196" i="18" s="1"/>
  <c r="N197" i="18" a="1"/>
  <c r="N197" i="18" s="1"/>
  <c r="N198" i="18" a="1"/>
  <c r="N198" i="18" s="1"/>
  <c r="N199" i="18" a="1"/>
  <c r="N199" i="18" s="1"/>
  <c r="N200" i="18" a="1"/>
  <c r="N200" i="18"/>
  <c r="N201" i="18" a="1"/>
  <c r="N201" i="18" s="1"/>
  <c r="N202" i="18" a="1"/>
  <c r="N202" i="18" s="1"/>
  <c r="N203" i="18" a="1"/>
  <c r="N203" i="18" s="1"/>
  <c r="N204" i="18" a="1"/>
  <c r="N204" i="18" s="1"/>
  <c r="N205" i="18" a="1"/>
  <c r="N205" i="18" s="1"/>
  <c r="N206" i="18" a="1"/>
  <c r="N206" i="18" s="1"/>
  <c r="N207" i="18" a="1"/>
  <c r="N207" i="18"/>
  <c r="N208" i="18" a="1"/>
  <c r="N208" i="18" s="1"/>
  <c r="N209" i="18" a="1"/>
  <c r="N209" i="18" s="1"/>
  <c r="N210" i="18" a="1"/>
  <c r="N210" i="18" s="1"/>
  <c r="N211" i="18" a="1"/>
  <c r="N211" i="18"/>
  <c r="N212" i="18" a="1"/>
  <c r="N212" i="18" s="1"/>
  <c r="N213" i="18" a="1"/>
  <c r="N213" i="18" s="1"/>
  <c r="N214" i="18" a="1"/>
  <c r="N214" i="18" s="1"/>
  <c r="N215" i="18" a="1"/>
  <c r="N215" i="18" s="1"/>
  <c r="N216" i="18" a="1"/>
  <c r="N216" i="18" s="1"/>
  <c r="N217" i="18" a="1"/>
  <c r="N217" i="18" s="1"/>
  <c r="N218" i="18" a="1"/>
  <c r="N218" i="18" s="1"/>
  <c r="N219" i="18" a="1"/>
  <c r="N219" i="18" s="1"/>
  <c r="N220" i="18" a="1"/>
  <c r="N220" i="18" s="1"/>
  <c r="N221" i="18" a="1"/>
  <c r="N221" i="18" s="1"/>
  <c r="N222" i="18" a="1"/>
  <c r="N222" i="18" s="1"/>
  <c r="N223" i="18" a="1"/>
  <c r="N223" i="18" s="1"/>
  <c r="N224" i="18" a="1"/>
  <c r="N224" i="18" s="1"/>
  <c r="N225" i="18" a="1"/>
  <c r="N225" i="18" s="1"/>
  <c r="N226" i="18" a="1"/>
  <c r="N226" i="18" s="1"/>
  <c r="N227" i="18" a="1"/>
  <c r="N227" i="18" s="1"/>
  <c r="N228" i="18" a="1"/>
  <c r="N228" i="18" s="1"/>
  <c r="N229" i="18" a="1"/>
  <c r="N229" i="18" s="1"/>
  <c r="N230" i="18" a="1"/>
  <c r="N230" i="18" s="1"/>
  <c r="N231" i="18" a="1"/>
  <c r="N231" i="18" s="1"/>
  <c r="N232" i="18" a="1"/>
  <c r="N232" i="18"/>
  <c r="N233" i="18" a="1"/>
  <c r="N233" i="18" s="1"/>
  <c r="N234" i="18" a="1"/>
  <c r="N234" i="18" s="1"/>
  <c r="N235" i="18" a="1"/>
  <c r="N235" i="18" s="1"/>
  <c r="N236" i="18" a="1"/>
  <c r="N236" i="18" s="1"/>
  <c r="N237" i="18" a="1"/>
  <c r="N237" i="18" s="1"/>
  <c r="N238" i="18" a="1"/>
  <c r="N238" i="18" s="1"/>
  <c r="N239" i="18" a="1"/>
  <c r="N239" i="18"/>
  <c r="N240" i="18" a="1"/>
  <c r="N240" i="18" s="1"/>
  <c r="N241" i="18" a="1"/>
  <c r="N241" i="18" s="1"/>
  <c r="N242" i="18" a="1"/>
  <c r="N242" i="18" s="1"/>
  <c r="N243" i="18" a="1"/>
  <c r="N243" i="18"/>
  <c r="N244" i="18" a="1"/>
  <c r="N244" i="18" s="1"/>
  <c r="N245" i="18" a="1"/>
  <c r="N245" i="18" s="1"/>
  <c r="N246" i="18" a="1"/>
  <c r="N246" i="18" s="1"/>
  <c r="N247" i="18" a="1"/>
  <c r="N247" i="18" s="1"/>
  <c r="N248" i="18" a="1"/>
  <c r="N248" i="18" s="1"/>
  <c r="N249" i="18" a="1"/>
  <c r="N249" i="18" s="1"/>
  <c r="N250" i="18" a="1"/>
  <c r="N250" i="18" s="1"/>
  <c r="N251" i="18" a="1"/>
  <c r="N251" i="18" s="1"/>
  <c r="N252" i="18" a="1"/>
  <c r="N252" i="18" s="1"/>
  <c r="N253" i="18" a="1"/>
  <c r="N253" i="18" s="1"/>
  <c r="N254" i="18" a="1"/>
  <c r="N254" i="18" s="1"/>
  <c r="N255" i="18" a="1"/>
  <c r="N255" i="18" s="1"/>
  <c r="N256" i="18" a="1"/>
  <c r="N256" i="18" s="1"/>
  <c r="N257" i="18" a="1"/>
  <c r="N257" i="18" s="1"/>
  <c r="N258" i="18" a="1"/>
  <c r="N258" i="18" s="1"/>
  <c r="N259" i="18" a="1"/>
  <c r="N259" i="18" s="1"/>
  <c r="N260" i="18" a="1"/>
  <c r="N260" i="18" s="1"/>
  <c r="N261" i="18" a="1"/>
  <c r="N261" i="18" s="1"/>
  <c r="N262" i="18" a="1"/>
  <c r="N262" i="18" s="1"/>
  <c r="N263" i="18" a="1"/>
  <c r="N263" i="18" s="1"/>
  <c r="N264" i="18" a="1"/>
  <c r="N264" i="18"/>
  <c r="N265" i="18" a="1"/>
  <c r="N265" i="18" s="1"/>
  <c r="N266" i="18" a="1"/>
  <c r="N266" i="18" s="1"/>
  <c r="N267" i="18" a="1"/>
  <c r="N267" i="18" s="1"/>
  <c r="N268" i="18" a="1"/>
  <c r="N268" i="18" s="1"/>
  <c r="N269" i="18" a="1"/>
  <c r="N269" i="18" s="1"/>
  <c r="N270" i="18" a="1"/>
  <c r="N270" i="18" s="1"/>
  <c r="N271" i="18" a="1"/>
  <c r="N271" i="18" s="1"/>
  <c r="N272" i="18" a="1"/>
  <c r="N272" i="18" s="1"/>
  <c r="N273" i="18" a="1"/>
  <c r="N273" i="18" s="1"/>
  <c r="N274" i="18" a="1"/>
  <c r="N274" i="18" s="1"/>
  <c r="N275" i="18" a="1"/>
  <c r="N275" i="18" s="1"/>
  <c r="N276" i="18" a="1"/>
  <c r="N276" i="18" s="1"/>
  <c r="N277" i="18" a="1"/>
  <c r="N277" i="18" s="1"/>
  <c r="N278" i="18" a="1"/>
  <c r="N278" i="18" s="1"/>
  <c r="N279" i="18" a="1"/>
  <c r="N279" i="18" s="1"/>
  <c r="N280" i="18" a="1"/>
  <c r="N280" i="18" s="1"/>
  <c r="N281" i="18" a="1"/>
  <c r="N281" i="18" s="1"/>
  <c r="N282" i="18" a="1"/>
  <c r="N282" i="18" s="1"/>
  <c r="N283" i="18" a="1"/>
  <c r="N283" i="18" s="1"/>
  <c r="N284" i="18" a="1"/>
  <c r="N284" i="18" s="1"/>
  <c r="N285" i="18" a="1"/>
  <c r="N285" i="18" s="1"/>
  <c r="N286" i="18" a="1"/>
  <c r="N286" i="18" s="1"/>
  <c r="N287" i="18" a="1"/>
  <c r="N287" i="18" s="1"/>
  <c r="N288" i="18" a="1"/>
  <c r="N288" i="18" s="1"/>
  <c r="N289" i="18" a="1"/>
  <c r="N289" i="18" s="1"/>
  <c r="N290" i="18" a="1"/>
  <c r="N290" i="18" s="1"/>
  <c r="N291" i="18" a="1"/>
  <c r="N291" i="18" s="1"/>
  <c r="N292" i="18" a="1"/>
  <c r="N292" i="18" s="1"/>
  <c r="N293" i="18" a="1"/>
  <c r="N293" i="18" s="1"/>
  <c r="N294" i="18" a="1"/>
  <c r="N294" i="18" s="1"/>
  <c r="N295" i="18" a="1"/>
  <c r="N295" i="18" s="1"/>
  <c r="N296" i="18" a="1"/>
  <c r="N296" i="18" s="1"/>
  <c r="N297" i="18" a="1"/>
  <c r="N297" i="18" s="1"/>
  <c r="N298" i="18" a="1"/>
  <c r="N298" i="18" s="1"/>
  <c r="N299" i="18" a="1"/>
  <c r="N299" i="18" s="1"/>
  <c r="N300" i="18" a="1"/>
  <c r="N300" i="18" s="1"/>
  <c r="N301" i="18" a="1"/>
  <c r="N301" i="18" s="1"/>
  <c r="N302" i="18" a="1"/>
  <c r="N302" i="18" s="1"/>
  <c r="N303" i="18" a="1"/>
  <c r="N303" i="18" s="1"/>
  <c r="N304" i="18" a="1"/>
  <c r="N304" i="18" s="1"/>
  <c r="N305" i="18" a="1"/>
  <c r="N305" i="18" s="1"/>
  <c r="N306" i="18" a="1"/>
  <c r="N306" i="18" s="1"/>
  <c r="N307" i="18" a="1"/>
  <c r="N307" i="18" s="1"/>
  <c r="N308" i="18" a="1"/>
  <c r="N308" i="18" s="1"/>
  <c r="N309" i="18" a="1"/>
  <c r="N309" i="18" s="1"/>
  <c r="N310" i="18" a="1"/>
  <c r="N310" i="18" s="1"/>
  <c r="N311" i="18" a="1"/>
  <c r="N311" i="18" s="1"/>
  <c r="N312" i="18" a="1"/>
  <c r="N312" i="18" s="1"/>
  <c r="N313" i="18" a="1"/>
  <c r="N313" i="18" s="1"/>
  <c r="N314" i="18" a="1"/>
  <c r="N314" i="18" s="1"/>
  <c r="N315" i="18" a="1"/>
  <c r="N315" i="18" s="1"/>
  <c r="N316" i="18" a="1"/>
  <c r="N316" i="18" s="1"/>
  <c r="N317" i="18" a="1"/>
  <c r="N317" i="18" s="1"/>
  <c r="N318" i="18" a="1"/>
  <c r="N318" i="18" s="1"/>
  <c r="N319" i="18" a="1"/>
  <c r="N319" i="18" s="1"/>
  <c r="N320" i="18" a="1"/>
  <c r="N320" i="18" s="1"/>
  <c r="N321" i="18" a="1"/>
  <c r="N321" i="18" s="1"/>
  <c r="N322" i="18" a="1"/>
  <c r="N322" i="18" s="1"/>
  <c r="N323" i="18" a="1"/>
  <c r="N323" i="18" s="1"/>
  <c r="N324" i="18" a="1"/>
  <c r="N324" i="18" s="1"/>
  <c r="N325" i="18" a="1"/>
  <c r="N325" i="18" s="1"/>
  <c r="N326" i="18" a="1"/>
  <c r="N326" i="18" s="1"/>
  <c r="N327" i="18" a="1"/>
  <c r="N327" i="18" s="1"/>
  <c r="N328" i="18" a="1"/>
  <c r="N328" i="18" s="1"/>
  <c r="N329" i="18" a="1"/>
  <c r="N329" i="18" s="1"/>
  <c r="N330" i="18" a="1"/>
  <c r="N330" i="18" s="1"/>
  <c r="N331" i="18" a="1"/>
  <c r="N331" i="18" s="1"/>
  <c r="N332" i="18" a="1"/>
  <c r="N332" i="18" s="1"/>
  <c r="N333" i="18" a="1"/>
  <c r="N333" i="18" s="1"/>
  <c r="N334" i="18" a="1"/>
  <c r="N334" i="18" s="1"/>
  <c r="N335" i="18" a="1"/>
  <c r="N335" i="18" s="1"/>
  <c r="N336" i="18" a="1"/>
  <c r="N336" i="18" s="1"/>
  <c r="N337" i="18" a="1"/>
  <c r="N337" i="18" s="1"/>
  <c r="N338" i="18" a="1"/>
  <c r="N338" i="18" s="1"/>
  <c r="N339" i="18" a="1"/>
  <c r="N339" i="18" s="1"/>
  <c r="N340" i="18" a="1"/>
  <c r="N340" i="18" s="1"/>
  <c r="N341" i="18" a="1"/>
  <c r="N341" i="18" s="1"/>
  <c r="N342" i="18" a="1"/>
  <c r="N342" i="18" s="1"/>
  <c r="N343" i="18" a="1"/>
  <c r="N343" i="18" s="1"/>
  <c r="N344" i="18" a="1"/>
  <c r="N344" i="18" s="1"/>
  <c r="N345" i="18" a="1"/>
  <c r="N345" i="18" s="1"/>
  <c r="N346" i="18" a="1"/>
  <c r="N346" i="18" s="1"/>
  <c r="N347" i="18" a="1"/>
  <c r="N347" i="18" s="1"/>
  <c r="N348" i="18" a="1"/>
  <c r="N348" i="18" s="1"/>
  <c r="N349" i="18" a="1"/>
  <c r="N349" i="18" s="1"/>
  <c r="N350" i="18" a="1"/>
  <c r="N350" i="18" s="1"/>
  <c r="N351" i="18" a="1"/>
  <c r="N351" i="18" s="1"/>
  <c r="N352" i="18" a="1"/>
  <c r="N352" i="18" s="1"/>
  <c r="N353" i="18" a="1"/>
  <c r="N353" i="18" s="1"/>
  <c r="N354" i="18" a="1"/>
  <c r="N354" i="18" s="1"/>
  <c r="N355" i="18" a="1"/>
  <c r="N355" i="18" s="1"/>
  <c r="N356" i="18" a="1"/>
  <c r="N356" i="18" s="1"/>
  <c r="N357" i="18" a="1"/>
  <c r="N357" i="18" s="1"/>
  <c r="N358" i="18" a="1"/>
  <c r="N358" i="18" s="1"/>
  <c r="N359" i="18" a="1"/>
  <c r="N359" i="18" s="1"/>
  <c r="N360" i="18" a="1"/>
  <c r="N360" i="18" s="1"/>
  <c r="N361" i="18" a="1"/>
  <c r="N361" i="18" s="1"/>
  <c r="N362" i="18" a="1"/>
  <c r="N362" i="18" s="1"/>
  <c r="N363" i="18" a="1"/>
  <c r="N363" i="18" s="1"/>
  <c r="N364" i="18" a="1"/>
  <c r="N364" i="18" s="1"/>
  <c r="N365" i="18" a="1"/>
  <c r="N365" i="18" s="1"/>
  <c r="N366" i="18" a="1"/>
  <c r="N366" i="18" s="1"/>
  <c r="N367" i="18" a="1"/>
  <c r="N367" i="18" s="1"/>
  <c r="N368" i="18" a="1"/>
  <c r="N368" i="18" s="1"/>
  <c r="N369" i="18" a="1"/>
  <c r="N369" i="18" s="1"/>
  <c r="N370" i="18" a="1"/>
  <c r="N370" i="18" s="1"/>
  <c r="N371" i="18" a="1"/>
  <c r="N371" i="18" s="1"/>
  <c r="N372" i="18" a="1"/>
  <c r="N372" i="18" s="1"/>
  <c r="N373" i="18" a="1"/>
  <c r="N373" i="18" s="1"/>
  <c r="N374" i="18" a="1"/>
  <c r="N374" i="18" s="1"/>
  <c r="N375" i="18" a="1"/>
  <c r="N375" i="18" s="1"/>
  <c r="N376" i="18" a="1"/>
  <c r="N376" i="18" s="1"/>
  <c r="N377" i="18" a="1"/>
  <c r="N377" i="18" s="1"/>
  <c r="N378" i="18" a="1"/>
  <c r="N378" i="18" s="1"/>
  <c r="N379" i="18" a="1"/>
  <c r="N379" i="18" s="1"/>
  <c r="N380" i="18" a="1"/>
  <c r="N380" i="18" s="1"/>
  <c r="N381" i="18" a="1"/>
  <c r="N381" i="18" s="1"/>
  <c r="N382" i="18" a="1"/>
  <c r="N382" i="18" s="1"/>
  <c r="N383" i="18" a="1"/>
  <c r="N383" i="18" s="1"/>
  <c r="N384" i="18" a="1"/>
  <c r="N384" i="18" s="1"/>
  <c r="N385" i="18" a="1"/>
  <c r="N385" i="18" s="1"/>
  <c r="N386" i="18" a="1"/>
  <c r="N386" i="18" s="1"/>
  <c r="N387" i="18" a="1"/>
  <c r="N387" i="18" s="1"/>
  <c r="N388" i="18" a="1"/>
  <c r="N388" i="18" s="1"/>
  <c r="N389" i="18" a="1"/>
  <c r="N389" i="18" s="1"/>
  <c r="N390" i="18" a="1"/>
  <c r="N390" i="18" s="1"/>
  <c r="N391" i="18" a="1"/>
  <c r="N391" i="18" s="1"/>
  <c r="N392" i="18" a="1"/>
  <c r="N392" i="18" s="1"/>
  <c r="N393" i="18" a="1"/>
  <c r="N393" i="18" s="1"/>
  <c r="N394" i="18" a="1"/>
  <c r="N394" i="18" s="1"/>
  <c r="N395" i="18" a="1"/>
  <c r="N395" i="18" s="1"/>
  <c r="N396" i="18" a="1"/>
  <c r="N396" i="18" s="1"/>
  <c r="N397" i="18" a="1"/>
  <c r="N397" i="18" s="1"/>
  <c r="N398" i="18" a="1"/>
  <c r="N398" i="18" s="1"/>
  <c r="N399" i="18" a="1"/>
  <c r="N399" i="18" s="1"/>
  <c r="N400" i="18" a="1"/>
  <c r="N400" i="18" s="1"/>
  <c r="N401" i="18" a="1"/>
  <c r="N401" i="18" s="1"/>
  <c r="N402" i="18" a="1"/>
  <c r="N402" i="18" s="1"/>
  <c r="N403" i="18" a="1"/>
  <c r="N403" i="18" s="1"/>
  <c r="N404" i="18" a="1"/>
  <c r="N404" i="18" s="1"/>
  <c r="N405" i="18" a="1"/>
  <c r="N405" i="18" s="1"/>
  <c r="N406" i="18" a="1"/>
  <c r="N406" i="18"/>
  <c r="N407" i="18" a="1"/>
  <c r="N407" i="18"/>
  <c r="N408" i="18" a="1"/>
  <c r="N408" i="18"/>
  <c r="N409" i="18" a="1"/>
  <c r="N409" i="18" s="1"/>
  <c r="N410" i="18" a="1"/>
  <c r="N410" i="18" s="1"/>
  <c r="N411" i="18" a="1"/>
  <c r="N411" i="18" s="1"/>
  <c r="N412" i="18" a="1"/>
  <c r="N412" i="18" s="1"/>
  <c r="N413" i="18" a="1"/>
  <c r="N413" i="18" s="1"/>
  <c r="N414" i="18" a="1"/>
  <c r="N414" i="18"/>
  <c r="N415" i="18" a="1"/>
  <c r="N415" i="18"/>
  <c r="N416" i="18" a="1"/>
  <c r="N416" i="18"/>
  <c r="N417" i="18" a="1"/>
  <c r="N417" i="18" s="1"/>
  <c r="N418" i="18" a="1"/>
  <c r="N418" i="18" s="1"/>
  <c r="N419" i="18" a="1"/>
  <c r="N419" i="18" s="1"/>
  <c r="N420" i="18" a="1"/>
  <c r="N420" i="18" s="1"/>
  <c r="N421" i="18" a="1"/>
  <c r="N421" i="18" s="1"/>
  <c r="N422" i="18" a="1"/>
  <c r="N422" i="18"/>
  <c r="N423" i="18" a="1"/>
  <c r="N423" i="18"/>
  <c r="N424" i="18" a="1"/>
  <c r="N424" i="18"/>
  <c r="N425" i="18" a="1"/>
  <c r="N425" i="18" s="1"/>
  <c r="N426" i="18" a="1"/>
  <c r="N426" i="18" s="1"/>
  <c r="N427" i="18" a="1"/>
  <c r="N427" i="18" s="1"/>
  <c r="N428" i="18" a="1"/>
  <c r="N428" i="18" s="1"/>
  <c r="N429" i="18" a="1"/>
  <c r="N429" i="18" s="1"/>
  <c r="N430" i="18" a="1"/>
  <c r="N430" i="18"/>
  <c r="N431" i="18" a="1"/>
  <c r="N431" i="18"/>
  <c r="N432" i="18" a="1"/>
  <c r="N432" i="18"/>
  <c r="N433" i="18" a="1"/>
  <c r="N433" i="18" s="1"/>
  <c r="N434" i="18" a="1"/>
  <c r="N434" i="18" s="1"/>
  <c r="N435" i="18" a="1"/>
  <c r="N435" i="18" s="1"/>
  <c r="N436" i="18" a="1"/>
  <c r="N436" i="18" s="1"/>
  <c r="N437" i="18" a="1"/>
  <c r="N437" i="18" s="1"/>
  <c r="N438" i="18" a="1"/>
  <c r="N438" i="18"/>
  <c r="N439" i="18" a="1"/>
  <c r="N439" i="18"/>
  <c r="N440" i="18" a="1"/>
  <c r="N440" i="18"/>
  <c r="N441" i="18" a="1"/>
  <c r="N441" i="18" s="1"/>
  <c r="N442" i="18" a="1"/>
  <c r="N442" i="18" s="1"/>
  <c r="N443" i="18" a="1"/>
  <c r="N443" i="18" s="1"/>
  <c r="N444" i="18" a="1"/>
  <c r="N444" i="18" s="1"/>
  <c r="N445" i="18" a="1"/>
  <c r="N445" i="18" s="1"/>
  <c r="N446" i="18" a="1"/>
  <c r="N446" i="18"/>
  <c r="N447" i="18" a="1"/>
  <c r="N447" i="18"/>
  <c r="N448" i="18" a="1"/>
  <c r="N448" i="18"/>
  <c r="N449" i="18" a="1"/>
  <c r="N449" i="18" s="1"/>
  <c r="N450" i="18" a="1"/>
  <c r="N450" i="18" s="1"/>
  <c r="N451" i="18" a="1"/>
  <c r="N451" i="18" s="1"/>
  <c r="N452" i="18" a="1"/>
  <c r="N452" i="18" s="1"/>
  <c r="N453" i="18" a="1"/>
  <c r="N453" i="18" s="1"/>
  <c r="N454" i="18" a="1"/>
  <c r="N454" i="18"/>
  <c r="N455" i="18" a="1"/>
  <c r="N455" i="18"/>
  <c r="N456" i="18" a="1"/>
  <c r="N456" i="18"/>
  <c r="N457" i="18" a="1"/>
  <c r="N457" i="18" s="1"/>
  <c r="N458" i="18" a="1"/>
  <c r="N458" i="18" s="1"/>
  <c r="N459" i="18" a="1"/>
  <c r="N459" i="18" s="1"/>
  <c r="N460" i="18" a="1"/>
  <c r="N460" i="18" s="1"/>
  <c r="N461" i="18" a="1"/>
  <c r="N461" i="18" s="1"/>
  <c r="N462" i="18" a="1"/>
  <c r="N462" i="18" s="1"/>
  <c r="N463" i="18" a="1"/>
  <c r="N463" i="18" s="1"/>
  <c r="N464" i="18" a="1"/>
  <c r="N464" i="18" s="1"/>
  <c r="N465" i="18" a="1"/>
  <c r="N465" i="18" s="1"/>
  <c r="N466" i="18" a="1"/>
  <c r="N466" i="18" s="1"/>
  <c r="N467" i="18" a="1"/>
  <c r="N467" i="18" s="1"/>
  <c r="N468" i="18" a="1"/>
  <c r="N468" i="18" s="1"/>
  <c r="N469" i="18" a="1"/>
  <c r="N469" i="18" s="1"/>
  <c r="N470" i="18" a="1"/>
  <c r="N470" i="18" s="1"/>
  <c r="N471" i="18" a="1"/>
  <c r="N471" i="18"/>
  <c r="N472" i="18" a="1"/>
  <c r="N472" i="18"/>
  <c r="N473" i="18" a="1"/>
  <c r="N473" i="18"/>
  <c r="N474" i="18" a="1"/>
  <c r="N474" i="18" s="1"/>
  <c r="N475" i="18" a="1"/>
  <c r="N475" i="18" s="1"/>
  <c r="N476" i="18" a="1"/>
  <c r="N476" i="18" s="1"/>
  <c r="N477" i="18" a="1"/>
  <c r="N477" i="18" s="1"/>
  <c r="N478" i="18" a="1"/>
  <c r="N478" i="18" s="1"/>
  <c r="N479" i="18" a="1"/>
  <c r="N479" i="18"/>
  <c r="N480" i="18" a="1"/>
  <c r="N480" i="18" s="1"/>
  <c r="N481" i="18" a="1"/>
  <c r="N481" i="18" s="1"/>
  <c r="N482" i="18" a="1"/>
  <c r="N482" i="18" s="1"/>
  <c r="N483" i="18" a="1"/>
  <c r="N483" i="18"/>
  <c r="N484" i="18" a="1"/>
  <c r="N484" i="18" s="1"/>
  <c r="N485" i="18" a="1"/>
  <c r="N485" i="18" s="1"/>
  <c r="N486" i="18" a="1"/>
  <c r="N486" i="18" s="1"/>
  <c r="N487" i="18" a="1"/>
  <c r="N487" i="18"/>
  <c r="N488" i="18" a="1"/>
  <c r="N488" i="18" s="1"/>
  <c r="N489" i="18" a="1"/>
  <c r="N489" i="18" s="1"/>
  <c r="N490" i="18" a="1"/>
  <c r="N490" i="18" s="1"/>
  <c r="N491" i="18" a="1"/>
  <c r="N491" i="18" s="1"/>
  <c r="N492" i="18" a="1"/>
  <c r="N492" i="18" s="1"/>
  <c r="N493" i="18" a="1"/>
  <c r="N493" i="18" s="1"/>
  <c r="N494" i="18" a="1"/>
  <c r="N494" i="18" s="1"/>
  <c r="N495" i="18" a="1"/>
  <c r="N495" i="18" s="1"/>
  <c r="N496" i="18" a="1"/>
  <c r="N496" i="18"/>
  <c r="N497" i="18" a="1"/>
  <c r="N497" i="18"/>
  <c r="N498" i="18" a="1"/>
  <c r="N498" i="18" s="1"/>
  <c r="N499" i="18" a="1"/>
  <c r="N499" i="18" s="1"/>
  <c r="N500" i="18" a="1"/>
  <c r="N500" i="18"/>
  <c r="N501" i="18" a="1"/>
  <c r="N501" i="18"/>
  <c r="N502" i="18" a="1"/>
  <c r="N502" i="18" s="1"/>
  <c r="N503" i="18" a="1"/>
  <c r="N503" i="18" s="1"/>
  <c r="N504" i="18" a="1"/>
  <c r="N504" i="18" s="1"/>
  <c r="N505" i="18" a="1"/>
  <c r="N505" i="18" s="1"/>
  <c r="N506" i="18" a="1"/>
  <c r="N506" i="18" s="1"/>
  <c r="N507" i="18" a="1"/>
  <c r="N507" i="18" s="1"/>
  <c r="N508" i="18" a="1"/>
  <c r="N508" i="18" s="1"/>
  <c r="N509" i="18" a="1"/>
  <c r="N509" i="18" s="1"/>
  <c r="N510" i="18" a="1"/>
  <c r="N510" i="18" s="1"/>
  <c r="N511" i="18" a="1"/>
  <c r="N511" i="18" s="1"/>
  <c r="N512" i="18" a="1"/>
  <c r="N512" i="18"/>
  <c r="N513" i="18" a="1"/>
  <c r="N513" i="18"/>
  <c r="N514" i="18" a="1"/>
  <c r="N514" i="18" s="1"/>
  <c r="N515" i="18" a="1"/>
  <c r="N515" i="18" s="1"/>
  <c r="N516" i="18" a="1"/>
  <c r="N516" i="18"/>
  <c r="N517" i="18" a="1"/>
  <c r="N517" i="18"/>
  <c r="N518" i="18" a="1"/>
  <c r="N518" i="18" s="1"/>
  <c r="N519" i="18" a="1"/>
  <c r="N519" i="18" s="1"/>
  <c r="N520" i="18" a="1"/>
  <c r="N520" i="18" s="1"/>
  <c r="N521" i="18" a="1"/>
  <c r="N521" i="18" s="1"/>
  <c r="N522" i="18" a="1"/>
  <c r="N522" i="18" s="1"/>
  <c r="N523" i="18" a="1"/>
  <c r="N523" i="18" s="1"/>
  <c r="N524" i="18" a="1"/>
  <c r="N524" i="18" s="1"/>
  <c r="N525" i="18" a="1"/>
  <c r="N525" i="18" s="1"/>
  <c r="N526" i="18" a="1"/>
  <c r="N526" i="18" s="1"/>
  <c r="N527" i="18" a="1"/>
  <c r="N527" i="18" s="1"/>
  <c r="N528" i="18" a="1"/>
  <c r="N528" i="18"/>
  <c r="N529" i="18" a="1"/>
  <c r="N529" i="18"/>
  <c r="N530" i="18" a="1"/>
  <c r="N530" i="18" s="1"/>
  <c r="N531" i="18" a="1"/>
  <c r="N531" i="18" s="1"/>
  <c r="N532" i="18" a="1"/>
  <c r="N532" i="18" s="1"/>
  <c r="N533" i="18" a="1"/>
  <c r="N533" i="18" s="1"/>
  <c r="N534" i="18" a="1"/>
  <c r="N534" i="18" s="1"/>
  <c r="N535" i="18" a="1"/>
  <c r="N535" i="18" s="1"/>
  <c r="N536" i="18" a="1"/>
  <c r="N536" i="18" s="1"/>
  <c r="N537" i="18" a="1"/>
  <c r="N537" i="18" s="1"/>
  <c r="N538" i="18" a="1"/>
  <c r="N538" i="18" s="1"/>
  <c r="N539" i="18" a="1"/>
  <c r="N539" i="18" s="1"/>
  <c r="N540" i="18" a="1"/>
  <c r="N540" i="18" s="1"/>
  <c r="N541" i="18" a="1"/>
  <c r="N541" i="18" s="1"/>
  <c r="N542" i="18" a="1"/>
  <c r="N542" i="18" s="1"/>
  <c r="N543" i="18" a="1"/>
  <c r="N543" i="18" s="1"/>
  <c r="N544" i="18" a="1"/>
  <c r="N544" i="18"/>
  <c r="N545" i="18" a="1"/>
  <c r="N545" i="18"/>
  <c r="N546" i="18" a="1"/>
  <c r="N546" i="18" s="1"/>
  <c r="N547" i="18" a="1"/>
  <c r="N547" i="18" s="1"/>
  <c r="N548" i="18" a="1"/>
  <c r="N548" i="18" s="1"/>
  <c r="N549" i="18" a="1"/>
  <c r="N549" i="18" s="1"/>
  <c r="N550" i="18" a="1"/>
  <c r="N550" i="18" s="1"/>
  <c r="N551" i="18" a="1"/>
  <c r="N551" i="18" s="1"/>
  <c r="N552" i="18" a="1"/>
  <c r="N552" i="18" s="1"/>
  <c r="N553" i="18" a="1"/>
  <c r="N553" i="18" s="1"/>
  <c r="N554" i="18" a="1"/>
  <c r="N554" i="18" s="1"/>
  <c r="N555" i="18" a="1"/>
  <c r="N555" i="18" s="1"/>
  <c r="N556" i="18" a="1"/>
  <c r="N556" i="18" s="1"/>
  <c r="N557" i="18" a="1"/>
  <c r="N557" i="18" s="1"/>
  <c r="N558" i="18" a="1"/>
  <c r="N558" i="18" s="1"/>
  <c r="N559" i="18" a="1"/>
  <c r="N559" i="18" s="1"/>
  <c r="N560" i="18" a="1"/>
  <c r="N560" i="18"/>
  <c r="N561" i="18" a="1"/>
  <c r="N561" i="18"/>
  <c r="N562" i="18" a="1"/>
  <c r="N562" i="18" s="1"/>
  <c r="N563" i="18" a="1"/>
  <c r="N563" i="18" s="1"/>
  <c r="N564" i="18" a="1"/>
  <c r="N564" i="18" s="1"/>
  <c r="N565" i="18" a="1"/>
  <c r="N565" i="18" s="1"/>
  <c r="N566" i="18" a="1"/>
  <c r="N566" i="18" s="1"/>
  <c r="N567" i="18" a="1"/>
  <c r="N567" i="18" s="1"/>
  <c r="N568" i="18" a="1"/>
  <c r="N568" i="18" s="1"/>
  <c r="N569" i="18" a="1"/>
  <c r="N569" i="18" s="1"/>
  <c r="N570" i="18" a="1"/>
  <c r="N570" i="18" s="1"/>
  <c r="N571" i="18" a="1"/>
  <c r="N571" i="18" s="1"/>
  <c r="N572" i="18" a="1"/>
  <c r="N572" i="18" s="1"/>
  <c r="N573" i="18" a="1"/>
  <c r="N573" i="18" s="1"/>
  <c r="N574" i="18" a="1"/>
  <c r="N574" i="18" s="1"/>
  <c r="N575" i="18" a="1"/>
  <c r="N575" i="18" s="1"/>
  <c r="N576" i="18" a="1"/>
  <c r="N576" i="18"/>
  <c r="N577" i="18" a="1"/>
  <c r="N577" i="18"/>
  <c r="N578" i="18" a="1"/>
  <c r="N578" i="18" s="1"/>
  <c r="N579" i="18" a="1"/>
  <c r="N579" i="18" s="1"/>
  <c r="N580" i="18" a="1"/>
  <c r="N580" i="18" s="1"/>
  <c r="N581" i="18" a="1"/>
  <c r="N581" i="18" s="1"/>
  <c r="N582" i="18" a="1"/>
  <c r="N582" i="18" s="1"/>
  <c r="N583" i="18" a="1"/>
  <c r="N583" i="18" s="1"/>
  <c r="N584" i="18" a="1"/>
  <c r="N584" i="18" s="1"/>
  <c r="N585" i="18" a="1"/>
  <c r="N585" i="18" s="1"/>
  <c r="N586" i="18" a="1"/>
  <c r="N586" i="18" s="1"/>
  <c r="N587" i="18" a="1"/>
  <c r="N587" i="18" s="1"/>
  <c r="N588" i="18" a="1"/>
  <c r="N588" i="18" s="1"/>
  <c r="N589" i="18" a="1"/>
  <c r="N589" i="18" s="1"/>
  <c r="N590" i="18" a="1"/>
  <c r="N590" i="18" s="1"/>
  <c r="N591" i="18" a="1"/>
  <c r="N591" i="18" s="1"/>
  <c r="N592" i="18" a="1"/>
  <c r="N592" i="18"/>
  <c r="N593" i="18" a="1"/>
  <c r="N593" i="18"/>
  <c r="N594" i="18" a="1"/>
  <c r="N594" i="18" s="1"/>
  <c r="N595" i="18" a="1"/>
  <c r="N595" i="18" s="1"/>
  <c r="N596" i="18" a="1"/>
  <c r="N596" i="18" s="1"/>
  <c r="N597" i="18" a="1"/>
  <c r="N597" i="18" s="1"/>
  <c r="N598" i="18" a="1"/>
  <c r="N598" i="18" s="1"/>
  <c r="N599" i="18" a="1"/>
  <c r="N599" i="18" s="1"/>
  <c r="N600" i="18" a="1"/>
  <c r="N600" i="18" s="1"/>
  <c r="N601" i="18" a="1"/>
  <c r="N601" i="18" s="1"/>
  <c r="N602" i="18" a="1"/>
  <c r="N602" i="18" s="1"/>
  <c r="N603" i="18" a="1"/>
  <c r="N603" i="18" s="1"/>
  <c r="N604" i="18" a="1"/>
  <c r="N604" i="18" s="1"/>
  <c r="N605" i="18" a="1"/>
  <c r="N605" i="18" s="1"/>
  <c r="N606" i="18" a="1"/>
  <c r="N606" i="18" s="1"/>
  <c r="N607" i="18" a="1"/>
  <c r="N607" i="18" s="1"/>
  <c r="N608" i="18" a="1"/>
  <c r="N608" i="18"/>
  <c r="N609" i="18" a="1"/>
  <c r="N609" i="18"/>
  <c r="N610" i="18" a="1"/>
  <c r="N610" i="18" s="1"/>
  <c r="N611" i="18" a="1"/>
  <c r="N611" i="18" s="1"/>
  <c r="N612" i="18" a="1"/>
  <c r="N612" i="18" s="1"/>
  <c r="N613" i="18" a="1"/>
  <c r="N613" i="18" s="1"/>
  <c r="N614" i="18" a="1"/>
  <c r="N614" i="18" s="1"/>
  <c r="N615" i="18" a="1"/>
  <c r="N615" i="18" s="1"/>
  <c r="N616" i="18" a="1"/>
  <c r="N616" i="18" s="1"/>
  <c r="N617" i="18" a="1"/>
  <c r="N617" i="18" s="1"/>
  <c r="N618" i="18" a="1"/>
  <c r="N618" i="18" s="1"/>
  <c r="N619" i="18" a="1"/>
  <c r="N619" i="18" s="1"/>
  <c r="N620" i="18" a="1"/>
  <c r="N620" i="18" s="1"/>
  <c r="N621" i="18" a="1"/>
  <c r="N621" i="18" s="1"/>
  <c r="N622" i="18" a="1"/>
  <c r="N622" i="18" s="1"/>
  <c r="N623" i="18" a="1"/>
  <c r="N623" i="18" s="1"/>
  <c r="N624" i="18" a="1"/>
  <c r="N624" i="18"/>
  <c r="N625" i="18" a="1"/>
  <c r="N625" i="18"/>
  <c r="N626" i="18" a="1"/>
  <c r="N626" i="18" s="1"/>
  <c r="N627" i="18" a="1"/>
  <c r="N627" i="18" s="1"/>
  <c r="N628" i="18" a="1"/>
  <c r="N628" i="18" s="1"/>
  <c r="N629" i="18" a="1"/>
  <c r="N629" i="18" s="1"/>
  <c r="N630" i="18" a="1"/>
  <c r="N630" i="18" s="1"/>
  <c r="N631" i="18" a="1"/>
  <c r="N631" i="18" s="1"/>
  <c r="N632" i="18" a="1"/>
  <c r="N632" i="18" s="1"/>
  <c r="N633" i="18" a="1"/>
  <c r="N633" i="18" s="1"/>
  <c r="N634" i="18" a="1"/>
  <c r="N634" i="18" s="1"/>
  <c r="N635" i="18" a="1"/>
  <c r="N635" i="18" s="1"/>
  <c r="N636" i="18" a="1"/>
  <c r="N636" i="18" s="1"/>
  <c r="N637" i="18" a="1"/>
  <c r="N637" i="18" s="1"/>
  <c r="N638" i="18" a="1"/>
  <c r="N638" i="18" s="1"/>
  <c r="N639" i="18" a="1"/>
  <c r="N639" i="18" s="1"/>
  <c r="N640" i="18" a="1"/>
  <c r="N640" i="18"/>
  <c r="N641" i="18" a="1"/>
  <c r="N641" i="18"/>
  <c r="N642" i="18" a="1"/>
  <c r="N642" i="18" s="1"/>
  <c r="N643" i="18" a="1"/>
  <c r="N643" i="18" s="1"/>
  <c r="N644" i="18" a="1"/>
  <c r="N644" i="18" s="1"/>
  <c r="N645" i="18" a="1"/>
  <c r="N645" i="18" s="1"/>
  <c r="N646" i="18" a="1"/>
  <c r="N646" i="18" s="1"/>
  <c r="N647" i="18" a="1"/>
  <c r="N647" i="18" s="1"/>
  <c r="N648" i="18" a="1"/>
  <c r="N648" i="18" s="1"/>
  <c r="N649" i="18" a="1"/>
  <c r="N649" i="18" s="1"/>
  <c r="N650" i="18" a="1"/>
  <c r="N650" i="18" s="1"/>
  <c r="N651" i="18" a="1"/>
  <c r="N651" i="18" s="1"/>
  <c r="O3" i="18" a="1"/>
  <c r="O3" i="18" s="1"/>
  <c r="O14" i="18" a="1"/>
  <c r="O14" i="18" s="1"/>
  <c r="O22" i="18" a="1"/>
  <c r="O22" i="18" s="1"/>
  <c r="O29" i="18" a="1"/>
  <c r="O29" i="18" s="1"/>
  <c r="O36" i="18" a="1"/>
  <c r="O36" i="18" s="1"/>
  <c r="O43" i="18" a="1"/>
  <c r="O43" i="18" s="1"/>
  <c r="O57" i="18" a="1"/>
  <c r="O57" i="18" s="1"/>
  <c r="O65" i="18" a="1"/>
  <c r="O65" i="18" s="1"/>
  <c r="O70" i="18" a="1"/>
  <c r="O70" i="18" s="1"/>
  <c r="O72" i="18" a="1"/>
  <c r="O72" i="18" s="1"/>
  <c r="O73" i="18" a="1"/>
  <c r="O73" i="18" s="1"/>
  <c r="O75" i="18" a="1"/>
  <c r="O75" i="18" s="1"/>
  <c r="O77" i="18" a="1"/>
  <c r="O77" i="18" s="1"/>
  <c r="O78" i="18" a="1"/>
  <c r="O78" i="18" s="1"/>
  <c r="O79" i="18" a="1"/>
  <c r="O79" i="18" s="1"/>
  <c r="O80" i="18" a="1"/>
  <c r="O80" i="18" s="1"/>
  <c r="O81" i="18" a="1"/>
  <c r="O81" i="18" s="1"/>
  <c r="O83" i="18" a="1"/>
  <c r="O83" i="18" s="1"/>
  <c r="O85" i="18" a="1"/>
  <c r="O85" i="18" s="1"/>
  <c r="O86" i="18" a="1"/>
  <c r="O86" i="18" s="1"/>
  <c r="O87" i="18" a="1"/>
  <c r="O87" i="18" s="1"/>
  <c r="O88" i="18" a="1"/>
  <c r="O88" i="18" s="1"/>
  <c r="O89" i="18" a="1"/>
  <c r="O89" i="18" s="1"/>
  <c r="O91" i="18" a="1"/>
  <c r="O91" i="18" s="1"/>
  <c r="O93" i="18" a="1"/>
  <c r="O93" i="18" s="1"/>
  <c r="O94" i="18" a="1"/>
  <c r="O94" i="18" s="1"/>
  <c r="O95" i="18" a="1"/>
  <c r="O95" i="18" s="1"/>
  <c r="O96" i="18" a="1"/>
  <c r="O96" i="18" s="1"/>
  <c r="O97" i="18" a="1"/>
  <c r="O97" i="18" s="1"/>
  <c r="O98" i="18" a="1"/>
  <c r="O98" i="18" s="1"/>
  <c r="O99" i="18" a="1"/>
  <c r="O99" i="18" s="1"/>
  <c r="O101" i="18" a="1"/>
  <c r="O101" i="18" s="1"/>
  <c r="O102" i="18" a="1"/>
  <c r="O102" i="18" s="1"/>
  <c r="O103" i="18" a="1"/>
  <c r="O103" i="18" s="1"/>
  <c r="O104" i="18" a="1"/>
  <c r="O104" i="18" s="1"/>
  <c r="O105" i="18" a="1"/>
  <c r="O105" i="18" s="1"/>
  <c r="O106" i="18" a="1"/>
  <c r="O106" i="18" s="1"/>
  <c r="O107" i="18" a="1"/>
  <c r="O107" i="18" s="1"/>
  <c r="O108" i="18" a="1"/>
  <c r="O108" i="18" s="1"/>
  <c r="O109" i="18" a="1"/>
  <c r="O109" i="18" s="1"/>
  <c r="O110" i="18" a="1"/>
  <c r="O110" i="18" s="1"/>
  <c r="O111" i="18" a="1"/>
  <c r="O111" i="18" s="1"/>
  <c r="O112" i="18" a="1"/>
  <c r="O112" i="18" s="1"/>
  <c r="O113" i="18" a="1"/>
  <c r="O113" i="18" s="1"/>
  <c r="O114" i="18" a="1"/>
  <c r="O114" i="18" s="1"/>
  <c r="O115" i="18" a="1"/>
  <c r="O115" i="18" s="1"/>
  <c r="O116" i="18" a="1"/>
  <c r="O116" i="18" s="1"/>
  <c r="O117" i="18" a="1"/>
  <c r="O117" i="18" s="1"/>
  <c r="O118" i="18" a="1"/>
  <c r="O118" i="18" s="1"/>
  <c r="O119" i="18" a="1"/>
  <c r="O119" i="18" s="1"/>
  <c r="O120" i="18" a="1"/>
  <c r="O120" i="18" s="1"/>
  <c r="O121" i="18" a="1"/>
  <c r="O121" i="18" s="1"/>
  <c r="O122" i="18" a="1"/>
  <c r="O122" i="18" s="1"/>
  <c r="O123" i="18" a="1"/>
  <c r="O123" i="18" s="1"/>
  <c r="O124" i="18" a="1"/>
  <c r="O124" i="18" s="1"/>
  <c r="O125" i="18" a="1"/>
  <c r="O125" i="18" s="1"/>
  <c r="O126" i="18" a="1"/>
  <c r="O126" i="18" s="1"/>
  <c r="O127" i="18" a="1"/>
  <c r="O127" i="18" s="1"/>
  <c r="O128" i="18" a="1"/>
  <c r="O128" i="18" s="1"/>
  <c r="O129" i="18" a="1"/>
  <c r="O129" i="18" s="1"/>
  <c r="O130" i="18" a="1"/>
  <c r="O130" i="18" s="1"/>
  <c r="O131" i="18" a="1"/>
  <c r="O131" i="18" s="1"/>
  <c r="O132" i="18" a="1"/>
  <c r="O132" i="18" s="1"/>
  <c r="O133" i="18" a="1"/>
  <c r="O133" i="18" s="1"/>
  <c r="O134" i="18" a="1"/>
  <c r="O134" i="18" s="1"/>
  <c r="O135" i="18" a="1"/>
  <c r="O135" i="18" s="1"/>
  <c r="O136" i="18" a="1"/>
  <c r="O136" i="18" s="1"/>
  <c r="O137" i="18" a="1"/>
  <c r="O137" i="18" s="1"/>
  <c r="O138" i="18" a="1"/>
  <c r="O138" i="18" s="1"/>
  <c r="O139" i="18" a="1"/>
  <c r="O139" i="18" s="1"/>
  <c r="O140" i="18" a="1"/>
  <c r="O140" i="18" s="1"/>
  <c r="O141" i="18" a="1"/>
  <c r="O141" i="18" s="1"/>
  <c r="O142" i="18" a="1"/>
  <c r="O142" i="18" s="1"/>
  <c r="O143" i="18" a="1"/>
  <c r="O143" i="18" s="1"/>
  <c r="O144" i="18" a="1"/>
  <c r="O144" i="18" s="1"/>
  <c r="O145" i="18" a="1"/>
  <c r="O145" i="18" s="1"/>
  <c r="O146" i="18" a="1"/>
  <c r="O146" i="18" s="1"/>
  <c r="O147" i="18" a="1"/>
  <c r="O147" i="18" s="1"/>
  <c r="O148" i="18" a="1"/>
  <c r="O148" i="18" s="1"/>
  <c r="O149" i="18" a="1"/>
  <c r="O149" i="18" s="1"/>
  <c r="O150" i="18" a="1"/>
  <c r="O150" i="18" s="1"/>
  <c r="O151" i="18" a="1"/>
  <c r="O151" i="18" s="1"/>
  <c r="O152" i="18" a="1"/>
  <c r="O152" i="18" s="1"/>
  <c r="O153" i="18" a="1"/>
  <c r="O153" i="18" s="1"/>
  <c r="O154" i="18" a="1"/>
  <c r="O154" i="18" s="1"/>
  <c r="O155" i="18" a="1"/>
  <c r="O155" i="18" s="1"/>
  <c r="O156" i="18" a="1"/>
  <c r="O156" i="18" s="1"/>
  <c r="O157" i="18" a="1"/>
  <c r="O157" i="18" s="1"/>
  <c r="O158" i="18" a="1"/>
  <c r="O158" i="18" s="1"/>
  <c r="O159" i="18" a="1"/>
  <c r="O159" i="18" s="1"/>
  <c r="O160" i="18" a="1"/>
  <c r="O160" i="18" s="1"/>
  <c r="O161" i="18" a="1"/>
  <c r="O161" i="18" s="1"/>
  <c r="O162" i="18" a="1"/>
  <c r="O162" i="18" s="1"/>
  <c r="O163" i="18" a="1"/>
  <c r="O163" i="18" s="1"/>
  <c r="O164" i="18" a="1"/>
  <c r="O164" i="18" s="1"/>
  <c r="O165" i="18" a="1"/>
  <c r="O165" i="18" s="1"/>
  <c r="O166" i="18" a="1"/>
  <c r="O166" i="18" s="1"/>
  <c r="O167" i="18" a="1"/>
  <c r="O167" i="18" s="1"/>
  <c r="O168" i="18" a="1"/>
  <c r="O168" i="18" s="1"/>
  <c r="O169" i="18" a="1"/>
  <c r="O169" i="18" s="1"/>
  <c r="O170" i="18" a="1"/>
  <c r="O170" i="18" s="1"/>
  <c r="O171" i="18" a="1"/>
  <c r="O171" i="18" s="1"/>
  <c r="O172" i="18" a="1"/>
  <c r="O172" i="18" s="1"/>
  <c r="O173" i="18" a="1"/>
  <c r="O173" i="18" s="1"/>
  <c r="O174" i="18" a="1"/>
  <c r="O174" i="18" s="1"/>
  <c r="O175" i="18" a="1"/>
  <c r="O175" i="18" s="1"/>
  <c r="O176" i="18" a="1"/>
  <c r="O176" i="18" s="1"/>
  <c r="O177" i="18" a="1"/>
  <c r="O177" i="18" s="1"/>
  <c r="O178" i="18" a="1"/>
  <c r="O178" i="18"/>
  <c r="O179" i="18" a="1"/>
  <c r="O179" i="18" s="1"/>
  <c r="O180" i="18" a="1"/>
  <c r="O180" i="18" s="1"/>
  <c r="O181" i="18" a="1"/>
  <c r="O181" i="18" s="1"/>
  <c r="O182" i="18" a="1"/>
  <c r="O182" i="18" s="1"/>
  <c r="O183" i="18" a="1"/>
  <c r="O183" i="18" s="1"/>
  <c r="O184" i="18" a="1"/>
  <c r="O184" i="18" s="1"/>
  <c r="O185" i="18" a="1"/>
  <c r="O185" i="18" s="1"/>
  <c r="O186" i="18" a="1"/>
  <c r="O186" i="18" s="1"/>
  <c r="O187" i="18" a="1"/>
  <c r="O187" i="18" s="1"/>
  <c r="O188" i="18" a="1"/>
  <c r="O188" i="18" s="1"/>
  <c r="O189" i="18" a="1"/>
  <c r="O189" i="18" s="1"/>
  <c r="O190" i="18" a="1"/>
  <c r="O190" i="18" s="1"/>
  <c r="O191" i="18" a="1"/>
  <c r="O191" i="18" s="1"/>
  <c r="O192" i="18" a="1"/>
  <c r="O192" i="18" s="1"/>
  <c r="O193" i="18" a="1"/>
  <c r="O193" i="18" s="1"/>
  <c r="O194" i="18" a="1"/>
  <c r="O194" i="18" s="1"/>
  <c r="O195" i="18" a="1"/>
  <c r="O195" i="18" s="1"/>
  <c r="O196" i="18" a="1"/>
  <c r="O196" i="18" s="1"/>
  <c r="O197" i="18" a="1"/>
  <c r="O197" i="18" s="1"/>
  <c r="O198" i="18" a="1"/>
  <c r="O198" i="18" s="1"/>
  <c r="O199" i="18" a="1"/>
  <c r="O199" i="18" s="1"/>
  <c r="O200" i="18" a="1"/>
  <c r="O200" i="18" s="1"/>
  <c r="O201" i="18" a="1"/>
  <c r="O201" i="18" s="1"/>
  <c r="O202" i="18" a="1"/>
  <c r="O202" i="18" s="1"/>
  <c r="O203" i="18" a="1"/>
  <c r="O203" i="18" s="1"/>
  <c r="O204" i="18" a="1"/>
  <c r="O204" i="18" s="1"/>
  <c r="O205" i="18" a="1"/>
  <c r="O205" i="18" s="1"/>
  <c r="O206" i="18" a="1"/>
  <c r="O206" i="18" s="1"/>
  <c r="O207" i="18" a="1"/>
  <c r="O207" i="18" s="1"/>
  <c r="O208" i="18" a="1"/>
  <c r="O208" i="18" s="1"/>
  <c r="O209" i="18" a="1"/>
  <c r="O209" i="18" s="1"/>
  <c r="O210" i="18" a="1"/>
  <c r="O210" i="18" s="1"/>
  <c r="O211" i="18" a="1"/>
  <c r="O211" i="18" s="1"/>
  <c r="O212" i="18" a="1"/>
  <c r="O212" i="18" s="1"/>
  <c r="O213" i="18" a="1"/>
  <c r="O213" i="18" s="1"/>
  <c r="O214" i="18" a="1"/>
  <c r="O214" i="18" s="1"/>
  <c r="O215" i="18" a="1"/>
  <c r="O215" i="18" s="1"/>
  <c r="O216" i="18" a="1"/>
  <c r="O216" i="18" s="1"/>
  <c r="O217" i="18" a="1"/>
  <c r="O217" i="18" s="1"/>
  <c r="O218" i="18" a="1"/>
  <c r="O218" i="18" s="1"/>
  <c r="O219" i="18" a="1"/>
  <c r="O219" i="18" s="1"/>
  <c r="O220" i="18" a="1"/>
  <c r="O220" i="18" s="1"/>
  <c r="O221" i="18" a="1"/>
  <c r="O221" i="18" s="1"/>
  <c r="O222" i="18" a="1"/>
  <c r="O222" i="18" s="1"/>
  <c r="O223" i="18" a="1"/>
  <c r="O223" i="18" s="1"/>
  <c r="O224" i="18" a="1"/>
  <c r="O224" i="18" s="1"/>
  <c r="O225" i="18" a="1"/>
  <c r="O225" i="18" s="1"/>
  <c r="O226" i="18" a="1"/>
  <c r="O226" i="18" s="1"/>
  <c r="O227" i="18" a="1"/>
  <c r="O227" i="18" s="1"/>
  <c r="O228" i="18" a="1"/>
  <c r="O228" i="18" s="1"/>
  <c r="O229" i="18" a="1"/>
  <c r="O229" i="18" s="1"/>
  <c r="O230" i="18" a="1"/>
  <c r="O230" i="18" s="1"/>
  <c r="O231" i="18" a="1"/>
  <c r="O231" i="18" s="1"/>
  <c r="O232" i="18" a="1"/>
  <c r="O232" i="18" s="1"/>
  <c r="O233" i="18" a="1"/>
  <c r="O233" i="18" s="1"/>
  <c r="O234" i="18" a="1"/>
  <c r="O234" i="18" s="1"/>
  <c r="O235" i="18" a="1"/>
  <c r="O235" i="18" s="1"/>
  <c r="O236" i="18" a="1"/>
  <c r="O236" i="18" s="1"/>
  <c r="O237" i="18" a="1"/>
  <c r="O237" i="18" s="1"/>
  <c r="O238" i="18" a="1"/>
  <c r="O238" i="18" s="1"/>
  <c r="O239" i="18" a="1"/>
  <c r="O239" i="18" s="1"/>
  <c r="O240" i="18" a="1"/>
  <c r="O240" i="18" s="1"/>
  <c r="O241" i="18" a="1"/>
  <c r="O241" i="18" s="1"/>
  <c r="O242" i="18" a="1"/>
  <c r="O242" i="18"/>
  <c r="O243" i="18" a="1"/>
  <c r="O243" i="18" s="1"/>
  <c r="O244" i="18" a="1"/>
  <c r="O244" i="18" s="1"/>
  <c r="O245" i="18" a="1"/>
  <c r="O245" i="18" s="1"/>
  <c r="O246" i="18" a="1"/>
  <c r="O246" i="18" s="1"/>
  <c r="O247" i="18" a="1"/>
  <c r="O247" i="18" s="1"/>
  <c r="O248" i="18" a="1"/>
  <c r="O248" i="18" s="1"/>
  <c r="O249" i="18" a="1"/>
  <c r="O249" i="18" s="1"/>
  <c r="O250" i="18" a="1"/>
  <c r="O250" i="18" s="1"/>
  <c r="O251" i="18" a="1"/>
  <c r="O251" i="18" s="1"/>
  <c r="O252" i="18" a="1"/>
  <c r="O252" i="18" s="1"/>
  <c r="O253" i="18" a="1"/>
  <c r="O253" i="18" s="1"/>
  <c r="O254" i="18" a="1"/>
  <c r="O254" i="18" s="1"/>
  <c r="O255" i="18" a="1"/>
  <c r="O255" i="18" s="1"/>
  <c r="O256" i="18" a="1"/>
  <c r="O256" i="18" s="1"/>
  <c r="O257" i="18" a="1"/>
  <c r="O257" i="18" s="1"/>
  <c r="O258" i="18" a="1"/>
  <c r="O258" i="18" s="1"/>
  <c r="O259" i="18" a="1"/>
  <c r="O259" i="18" s="1"/>
  <c r="O260" i="18" a="1"/>
  <c r="O260" i="18" s="1"/>
  <c r="O261" i="18" a="1"/>
  <c r="O261" i="18" s="1"/>
  <c r="O262" i="18" a="1"/>
  <c r="O262" i="18" s="1"/>
  <c r="O263" i="18" a="1"/>
  <c r="O263" i="18" s="1"/>
  <c r="O264" i="18" a="1"/>
  <c r="O264" i="18" s="1"/>
  <c r="O265" i="18" a="1"/>
  <c r="O265" i="18" s="1"/>
  <c r="O266" i="18" a="1"/>
  <c r="O266" i="18" s="1"/>
  <c r="O267" i="18" a="1"/>
  <c r="O267" i="18" s="1"/>
  <c r="O268" i="18" a="1"/>
  <c r="O268" i="18" s="1"/>
  <c r="O269" i="18" a="1"/>
  <c r="O269" i="18" s="1"/>
  <c r="O270" i="18" a="1"/>
  <c r="O270" i="18" s="1"/>
  <c r="O271" i="18" a="1"/>
  <c r="O271" i="18" s="1"/>
  <c r="O272" i="18" a="1"/>
  <c r="O272" i="18" s="1"/>
  <c r="O273" i="18" a="1"/>
  <c r="O273" i="18" s="1"/>
  <c r="O274" i="18" a="1"/>
  <c r="O274" i="18" s="1"/>
  <c r="O275" i="18" a="1"/>
  <c r="O275" i="18" s="1"/>
  <c r="O276" i="18" a="1"/>
  <c r="O276" i="18" s="1"/>
  <c r="O277" i="18" a="1"/>
  <c r="O277" i="18" s="1"/>
  <c r="O278" i="18" a="1"/>
  <c r="O278" i="18" s="1"/>
  <c r="O279" i="18" a="1"/>
  <c r="O279" i="18" s="1"/>
  <c r="O280" i="18" a="1"/>
  <c r="O280" i="18" s="1"/>
  <c r="O281" i="18" a="1"/>
  <c r="O281" i="18" s="1"/>
  <c r="O282" i="18" a="1"/>
  <c r="O282" i="18" s="1"/>
  <c r="O283" i="18" a="1"/>
  <c r="O283" i="18" s="1"/>
  <c r="O284" i="18" a="1"/>
  <c r="O284" i="18" s="1"/>
  <c r="O285" i="18" a="1"/>
  <c r="O285" i="18" s="1"/>
  <c r="O286" i="18" a="1"/>
  <c r="O286" i="18" s="1"/>
  <c r="O287" i="18" a="1"/>
  <c r="O287" i="18" s="1"/>
  <c r="O288" i="18" a="1"/>
  <c r="O288" i="18" s="1"/>
  <c r="O289" i="18" a="1"/>
  <c r="O289" i="18" s="1"/>
  <c r="O290" i="18" a="1"/>
  <c r="O290" i="18" s="1"/>
  <c r="O291" i="18" a="1"/>
  <c r="O291" i="18" s="1"/>
  <c r="O292" i="18" a="1"/>
  <c r="O292" i="18" s="1"/>
  <c r="O293" i="18" a="1"/>
  <c r="O293" i="18" s="1"/>
  <c r="O294" i="18" a="1"/>
  <c r="O294" i="18" s="1"/>
  <c r="O295" i="18" a="1"/>
  <c r="O295" i="18" s="1"/>
  <c r="O296" i="18" a="1"/>
  <c r="O296" i="18" s="1"/>
  <c r="O297" i="18" a="1"/>
  <c r="O297" i="18" s="1"/>
  <c r="O298" i="18" a="1"/>
  <c r="O298" i="18" s="1"/>
  <c r="O299" i="18" a="1"/>
  <c r="O299" i="18" s="1"/>
  <c r="O300" i="18" a="1"/>
  <c r="O300" i="18" s="1"/>
  <c r="O301" i="18" a="1"/>
  <c r="O301" i="18" s="1"/>
  <c r="O302" i="18" a="1"/>
  <c r="O302" i="18" s="1"/>
  <c r="O303" i="18" a="1"/>
  <c r="O303" i="18" s="1"/>
  <c r="O304" i="18" a="1"/>
  <c r="O304" i="18" s="1"/>
  <c r="O305" i="18" a="1"/>
  <c r="O305" i="18" s="1"/>
  <c r="O306" i="18" a="1"/>
  <c r="O306" i="18"/>
  <c r="O307" i="18" a="1"/>
  <c r="O307" i="18" s="1"/>
  <c r="O308" i="18" a="1"/>
  <c r="O308" i="18" s="1"/>
  <c r="O309" i="18" a="1"/>
  <c r="O309" i="18" s="1"/>
  <c r="O310" i="18" a="1"/>
  <c r="O310" i="18" s="1"/>
  <c r="O311" i="18" a="1"/>
  <c r="O311" i="18" s="1"/>
  <c r="O312" i="18" a="1"/>
  <c r="O312" i="18" s="1"/>
  <c r="O313" i="18" a="1"/>
  <c r="O313" i="18" s="1"/>
  <c r="O314" i="18" a="1"/>
  <c r="O314" i="18" s="1"/>
  <c r="O315" i="18" a="1"/>
  <c r="O315" i="18" s="1"/>
  <c r="O316" i="18" a="1"/>
  <c r="O316" i="18" s="1"/>
  <c r="O317" i="18" a="1"/>
  <c r="O317" i="18" s="1"/>
  <c r="O318" i="18" a="1"/>
  <c r="O318" i="18" s="1"/>
  <c r="O319" i="18" a="1"/>
  <c r="O319" i="18" s="1"/>
  <c r="O320" i="18" a="1"/>
  <c r="O320" i="18" s="1"/>
  <c r="O321" i="18" a="1"/>
  <c r="O321" i="18" s="1"/>
  <c r="O322" i="18" a="1"/>
  <c r="O322" i="18" s="1"/>
  <c r="O323" i="18" a="1"/>
  <c r="O323" i="18" s="1"/>
  <c r="O324" i="18" a="1"/>
  <c r="O324" i="18" s="1"/>
  <c r="O325" i="18" a="1"/>
  <c r="O325" i="18" s="1"/>
  <c r="O326" i="18" a="1"/>
  <c r="O326" i="18" s="1"/>
  <c r="O327" i="18" a="1"/>
  <c r="O327" i="18"/>
  <c r="O328" i="18" a="1"/>
  <c r="O328" i="18" s="1"/>
  <c r="O329" i="18" a="1"/>
  <c r="O329" i="18" s="1"/>
  <c r="O330" i="18" a="1"/>
  <c r="O330" i="18" s="1"/>
  <c r="O331" i="18" a="1"/>
  <c r="O331" i="18" s="1"/>
  <c r="O332" i="18" a="1"/>
  <c r="O332" i="18" s="1"/>
  <c r="O333" i="18" a="1"/>
  <c r="O333" i="18" s="1"/>
  <c r="O334" i="18" a="1"/>
  <c r="O334" i="18" s="1"/>
  <c r="O335" i="18" a="1"/>
  <c r="O335" i="18" s="1"/>
  <c r="O336" i="18" a="1"/>
  <c r="O336" i="18" s="1"/>
  <c r="O337" i="18" a="1"/>
  <c r="O337" i="18" s="1"/>
  <c r="O338" i="18" a="1"/>
  <c r="O338" i="18" s="1"/>
  <c r="O339" i="18" a="1"/>
  <c r="O339" i="18" s="1"/>
  <c r="O340" i="18" a="1"/>
  <c r="O340" i="18" s="1"/>
  <c r="O341" i="18" a="1"/>
  <c r="O341" i="18" s="1"/>
  <c r="O342" i="18" a="1"/>
  <c r="O342" i="18" s="1"/>
  <c r="O343" i="18" a="1"/>
  <c r="O343" i="18" s="1"/>
  <c r="O344" i="18" a="1"/>
  <c r="O344" i="18" s="1"/>
  <c r="O345" i="18" a="1"/>
  <c r="O345" i="18" s="1"/>
  <c r="O346" i="18" a="1"/>
  <c r="O346" i="18" s="1"/>
  <c r="O347" i="18" a="1"/>
  <c r="O347" i="18" s="1"/>
  <c r="O348" i="18" a="1"/>
  <c r="O348" i="18" s="1"/>
  <c r="O349" i="18" a="1"/>
  <c r="O349" i="18" s="1"/>
  <c r="O350" i="18" a="1"/>
  <c r="O350" i="18" s="1"/>
  <c r="O351" i="18" a="1"/>
  <c r="O351" i="18" s="1"/>
  <c r="O352" i="18" a="1"/>
  <c r="O352" i="18" s="1"/>
  <c r="O353" i="18" a="1"/>
  <c r="O353" i="18" s="1"/>
  <c r="O354" i="18" a="1"/>
  <c r="O354" i="18" s="1"/>
  <c r="O355" i="18" a="1"/>
  <c r="O355" i="18" s="1"/>
  <c r="O356" i="18" a="1"/>
  <c r="O356" i="18" s="1"/>
  <c r="O357" i="18" a="1"/>
  <c r="O357" i="18" s="1"/>
  <c r="O358" i="18" a="1"/>
  <c r="O358" i="18" s="1"/>
  <c r="O359" i="18" a="1"/>
  <c r="O359" i="18"/>
  <c r="O360" i="18" a="1"/>
  <c r="O360" i="18" s="1"/>
  <c r="O361" i="18" a="1"/>
  <c r="O361" i="18" s="1"/>
  <c r="O362" i="18" a="1"/>
  <c r="O362" i="18" s="1"/>
  <c r="O363" i="18" a="1"/>
  <c r="O363" i="18" s="1"/>
  <c r="O364" i="18" a="1"/>
  <c r="O364" i="18" s="1"/>
  <c r="O365" i="18" a="1"/>
  <c r="O365" i="18" s="1"/>
  <c r="O366" i="18" a="1"/>
  <c r="O366" i="18" s="1"/>
  <c r="O367" i="18" a="1"/>
  <c r="O367" i="18" s="1"/>
  <c r="O368" i="18" a="1"/>
  <c r="O368" i="18" s="1"/>
  <c r="O369" i="18" a="1"/>
  <c r="O369" i="18" s="1"/>
  <c r="O370" i="18" a="1"/>
  <c r="O370" i="18" s="1"/>
  <c r="O371" i="18" a="1"/>
  <c r="O371" i="18" s="1"/>
  <c r="O372" i="18" a="1"/>
  <c r="O372" i="18" s="1"/>
  <c r="O373" i="18" a="1"/>
  <c r="O373" i="18" s="1"/>
  <c r="O374" i="18" a="1"/>
  <c r="O374" i="18"/>
  <c r="O375" i="18" a="1"/>
  <c r="O375" i="18" s="1"/>
  <c r="O376" i="18" a="1"/>
  <c r="O376" i="18" s="1"/>
  <c r="O377" i="18" a="1"/>
  <c r="O377" i="18" s="1"/>
  <c r="O378" i="18" a="1"/>
  <c r="O378" i="18" s="1"/>
  <c r="O379" i="18" a="1"/>
  <c r="O379" i="18" s="1"/>
  <c r="O380" i="18" a="1"/>
  <c r="O380" i="18" s="1"/>
  <c r="O381" i="18" a="1"/>
  <c r="O381" i="18" s="1"/>
  <c r="O382" i="18" a="1"/>
  <c r="O382" i="18" s="1"/>
  <c r="O383" i="18" a="1"/>
  <c r="O383" i="18" s="1"/>
  <c r="O384" i="18" a="1"/>
  <c r="O384" i="18" s="1"/>
  <c r="O385" i="18" a="1"/>
  <c r="O385" i="18" s="1"/>
  <c r="O386" i="18" a="1"/>
  <c r="O386" i="18" s="1"/>
  <c r="O387" i="18" a="1"/>
  <c r="O387" i="18" s="1"/>
  <c r="O388" i="18" a="1"/>
  <c r="O388" i="18" s="1"/>
  <c r="O389" i="18" a="1"/>
  <c r="O389" i="18" s="1"/>
  <c r="O390" i="18" a="1"/>
  <c r="O390" i="18" s="1"/>
  <c r="O391" i="18" a="1"/>
  <c r="O391" i="18" s="1"/>
  <c r="O392" i="18" a="1"/>
  <c r="O392" i="18" s="1"/>
  <c r="O393" i="18" a="1"/>
  <c r="O393" i="18" s="1"/>
  <c r="O394" i="18" a="1"/>
  <c r="O394" i="18"/>
  <c r="O395" i="18" a="1"/>
  <c r="O395" i="18" s="1"/>
  <c r="O396" i="18" a="1"/>
  <c r="O396" i="18" s="1"/>
  <c r="O397" i="18" a="1"/>
  <c r="O397" i="18" s="1"/>
  <c r="O398" i="18" a="1"/>
  <c r="O398" i="18" s="1"/>
  <c r="O399" i="18" a="1"/>
  <c r="O399" i="18" s="1"/>
  <c r="O400" i="18" a="1"/>
  <c r="O400" i="18" s="1"/>
  <c r="O401" i="18" a="1"/>
  <c r="O401" i="18" s="1"/>
  <c r="O402" i="18" a="1"/>
  <c r="O402" i="18" s="1"/>
  <c r="O403" i="18" a="1"/>
  <c r="O403" i="18" s="1"/>
  <c r="O404" i="18" a="1"/>
  <c r="O404" i="18" s="1"/>
  <c r="O405" i="18" a="1"/>
  <c r="O405" i="18" s="1"/>
  <c r="O406" i="18" a="1"/>
  <c r="O406" i="18" s="1"/>
  <c r="O407" i="18" a="1"/>
  <c r="O407" i="18" s="1"/>
  <c r="O408" i="18" a="1"/>
  <c r="O408" i="18" s="1"/>
  <c r="O409" i="18" a="1"/>
  <c r="O409" i="18" s="1"/>
  <c r="O410" i="18" a="1"/>
  <c r="O410" i="18"/>
  <c r="O411" i="18" a="1"/>
  <c r="O411" i="18" s="1"/>
  <c r="O412" i="18" a="1"/>
  <c r="O412" i="18" s="1"/>
  <c r="O413" i="18" a="1"/>
  <c r="O413" i="18" s="1"/>
  <c r="O414" i="18" a="1"/>
  <c r="O414" i="18" s="1"/>
  <c r="O415" i="18" a="1"/>
  <c r="O415" i="18"/>
  <c r="O416" i="18" a="1"/>
  <c r="O416" i="18" s="1"/>
  <c r="O417" i="18" a="1"/>
  <c r="O417" i="18" s="1"/>
  <c r="O418" i="18" a="1"/>
  <c r="O418" i="18" s="1"/>
  <c r="O419" i="18" a="1"/>
  <c r="O419" i="18" s="1"/>
  <c r="O420" i="18" a="1"/>
  <c r="O420" i="18" s="1"/>
  <c r="O421" i="18" a="1"/>
  <c r="O421" i="18" s="1"/>
  <c r="O422" i="18" a="1"/>
  <c r="O422" i="18" s="1"/>
  <c r="O423" i="18" a="1"/>
  <c r="O423" i="18" s="1"/>
  <c r="O424" i="18" a="1"/>
  <c r="O424" i="18" s="1"/>
  <c r="O425" i="18" a="1"/>
  <c r="O425" i="18" s="1"/>
  <c r="O426" i="18" a="1"/>
  <c r="O426" i="18" s="1"/>
  <c r="O427" i="18" a="1"/>
  <c r="O427" i="18" s="1"/>
  <c r="O428" i="18" a="1"/>
  <c r="O428" i="18" s="1"/>
  <c r="O429" i="18" a="1"/>
  <c r="O429" i="18" s="1"/>
  <c r="O430" i="18" a="1"/>
  <c r="O430" i="18" s="1"/>
  <c r="O431" i="18" a="1"/>
  <c r="O431" i="18"/>
  <c r="O432" i="18" a="1"/>
  <c r="O432" i="18" s="1"/>
  <c r="O433" i="18" a="1"/>
  <c r="O433" i="18" s="1"/>
  <c r="O434" i="18" a="1"/>
  <c r="O434" i="18" s="1"/>
  <c r="O435" i="18" a="1"/>
  <c r="O435" i="18" s="1"/>
  <c r="O436" i="18" a="1"/>
  <c r="O436" i="18" s="1"/>
  <c r="O437" i="18" a="1"/>
  <c r="O437" i="18" s="1"/>
  <c r="O438" i="18" a="1"/>
  <c r="O438" i="18" s="1"/>
  <c r="O439" i="18" a="1"/>
  <c r="O439" i="18" s="1"/>
  <c r="O440" i="18" a="1"/>
  <c r="O440" i="18" s="1"/>
  <c r="O441" i="18" a="1"/>
  <c r="O441" i="18" s="1"/>
  <c r="O442" i="18" a="1"/>
  <c r="O442" i="18" s="1"/>
  <c r="O443" i="18" a="1"/>
  <c r="O443" i="18" s="1"/>
  <c r="O444" i="18" a="1"/>
  <c r="O444" i="18" s="1"/>
  <c r="O445" i="18" a="1"/>
  <c r="O445" i="18" s="1"/>
  <c r="O446" i="18" a="1"/>
  <c r="O446" i="18" s="1"/>
  <c r="O447" i="18" a="1"/>
  <c r="O447" i="18" s="1"/>
  <c r="O448" i="18" a="1"/>
  <c r="O448" i="18" s="1"/>
  <c r="O449" i="18" a="1"/>
  <c r="O449" i="18" s="1"/>
  <c r="O450" i="18" a="1"/>
  <c r="O450" i="18" s="1"/>
  <c r="O451" i="18" a="1"/>
  <c r="O451" i="18" s="1"/>
  <c r="O452" i="18" a="1"/>
  <c r="O452" i="18" s="1"/>
  <c r="O453" i="18" a="1"/>
  <c r="O453" i="18" s="1"/>
  <c r="O454" i="18" a="1"/>
  <c r="O454" i="18" s="1"/>
  <c r="O455" i="18" a="1"/>
  <c r="O455" i="18" s="1"/>
  <c r="O456" i="18" a="1"/>
  <c r="O456" i="18" s="1"/>
  <c r="O457" i="18" a="1"/>
  <c r="O457" i="18" s="1"/>
  <c r="O458" i="18" a="1"/>
  <c r="O458" i="18"/>
  <c r="O459" i="18" a="1"/>
  <c r="O459" i="18" s="1"/>
  <c r="O460" i="18" a="1"/>
  <c r="O460" i="18" s="1"/>
  <c r="O461" i="18" a="1"/>
  <c r="O461" i="18" s="1"/>
  <c r="O462" i="18" a="1"/>
  <c r="O462" i="18" s="1"/>
  <c r="O463" i="18" a="1"/>
  <c r="O463" i="18" s="1"/>
  <c r="O464" i="18" a="1"/>
  <c r="O464" i="18" s="1"/>
  <c r="O465" i="18" a="1"/>
  <c r="O465" i="18" s="1"/>
  <c r="O466" i="18" a="1"/>
  <c r="O466" i="18" s="1"/>
  <c r="O467" i="18" a="1"/>
  <c r="O467" i="18" s="1"/>
  <c r="O468" i="18" a="1"/>
  <c r="O468" i="18" s="1"/>
  <c r="O469" i="18" a="1"/>
  <c r="O469" i="18" s="1"/>
  <c r="O470" i="18" a="1"/>
  <c r="O470" i="18" s="1"/>
  <c r="O471" i="18" a="1"/>
  <c r="O471" i="18" s="1"/>
  <c r="O472" i="18" a="1"/>
  <c r="O472" i="18" s="1"/>
  <c r="O473" i="18" a="1"/>
  <c r="O473" i="18" s="1"/>
  <c r="O474" i="18" a="1"/>
  <c r="O474" i="18"/>
  <c r="O475" i="18" a="1"/>
  <c r="O475" i="18" s="1"/>
  <c r="O476" i="18" a="1"/>
  <c r="O476" i="18" s="1"/>
  <c r="O477" i="18" a="1"/>
  <c r="O477" i="18" s="1"/>
  <c r="O478" i="18" a="1"/>
  <c r="O478" i="18" s="1"/>
  <c r="O479" i="18" a="1"/>
  <c r="O479" i="18"/>
  <c r="O480" i="18" a="1"/>
  <c r="O480" i="18" s="1"/>
  <c r="O481" i="18" a="1"/>
  <c r="O481" i="18" s="1"/>
  <c r="O482" i="18" a="1"/>
  <c r="O482" i="18" s="1"/>
  <c r="O483" i="18" a="1"/>
  <c r="O483" i="18" s="1"/>
  <c r="O484" i="18" a="1"/>
  <c r="O484" i="18" s="1"/>
  <c r="O485" i="18" a="1"/>
  <c r="O485" i="18" s="1"/>
  <c r="O486" i="18" a="1"/>
  <c r="O486" i="18" s="1"/>
  <c r="O487" i="18" a="1"/>
  <c r="O487" i="18" s="1"/>
  <c r="O488" i="18" a="1"/>
  <c r="O488" i="18" s="1"/>
  <c r="O489" i="18" a="1"/>
  <c r="O489" i="18" s="1"/>
  <c r="O490" i="18" a="1"/>
  <c r="O490" i="18" s="1"/>
  <c r="O491" i="18" a="1"/>
  <c r="O491" i="18" s="1"/>
  <c r="O492" i="18" a="1"/>
  <c r="O492" i="18" s="1"/>
  <c r="O493" i="18" a="1"/>
  <c r="O493" i="18" s="1"/>
  <c r="O494" i="18" a="1"/>
  <c r="O494" i="18" s="1"/>
  <c r="O495" i="18" a="1"/>
  <c r="O495" i="18" s="1"/>
  <c r="O496" i="18" a="1"/>
  <c r="O496" i="18"/>
  <c r="O497" i="18" a="1"/>
  <c r="O497" i="18"/>
  <c r="O498" i="18" a="1"/>
  <c r="O498" i="18" s="1"/>
  <c r="O499" i="18" a="1"/>
  <c r="O499" i="18" s="1"/>
  <c r="O500" i="18" a="1"/>
  <c r="O500" i="18"/>
  <c r="O501" i="18" a="1"/>
  <c r="O501" i="18" s="1"/>
  <c r="O502" i="18" a="1"/>
  <c r="O502" i="18" s="1"/>
  <c r="O503" i="18" a="1"/>
  <c r="O503" i="18" s="1"/>
  <c r="O504" i="18" a="1"/>
  <c r="O504" i="18" s="1"/>
  <c r="O505" i="18" a="1"/>
  <c r="O505" i="18" s="1"/>
  <c r="O506" i="18" a="1"/>
  <c r="O506" i="18"/>
  <c r="O507" i="18" a="1"/>
  <c r="O507" i="18" s="1"/>
  <c r="O508" i="18" a="1"/>
  <c r="O508" i="18" s="1"/>
  <c r="O509" i="18" a="1"/>
  <c r="O509" i="18"/>
  <c r="O510" i="18" a="1"/>
  <c r="O510" i="18" s="1"/>
  <c r="O511" i="18" a="1"/>
  <c r="O511" i="18" s="1"/>
  <c r="O512" i="18" a="1"/>
  <c r="O512" i="18"/>
  <c r="O513" i="18" a="1"/>
  <c r="O513" i="18" s="1"/>
  <c r="O514" i="18" a="1"/>
  <c r="O514" i="18" s="1"/>
  <c r="O515" i="18" a="1"/>
  <c r="O515" i="18" s="1"/>
  <c r="O516" i="18" a="1"/>
  <c r="O516" i="18" s="1"/>
  <c r="O517" i="18" a="1"/>
  <c r="O517" i="18" s="1"/>
  <c r="O518" i="18" a="1"/>
  <c r="O518" i="18"/>
  <c r="O519" i="18" a="1"/>
  <c r="O519" i="18" s="1"/>
  <c r="O520" i="18" a="1"/>
  <c r="O520" i="18"/>
  <c r="O521" i="18" a="1"/>
  <c r="O521" i="18"/>
  <c r="O522" i="18" a="1"/>
  <c r="O522" i="18" s="1"/>
  <c r="O523" i="18" a="1"/>
  <c r="O523" i="18" s="1"/>
  <c r="O524" i="18" a="1"/>
  <c r="O524" i="18" s="1"/>
  <c r="O525" i="18" a="1"/>
  <c r="O525" i="18" s="1"/>
  <c r="O526" i="18" a="1"/>
  <c r="O526" i="18" s="1"/>
  <c r="O527" i="18" a="1"/>
  <c r="O527" i="18" s="1"/>
  <c r="O528" i="18" a="1"/>
  <c r="O528" i="18" s="1"/>
  <c r="O529" i="18" a="1"/>
  <c r="O529" i="18"/>
  <c r="O530" i="18" a="1"/>
  <c r="O530" i="18"/>
  <c r="O531" i="18" a="1"/>
  <c r="O531" i="18" s="1"/>
  <c r="O532" i="18" a="1"/>
  <c r="O532" i="18"/>
  <c r="O533" i="18" a="1"/>
  <c r="O533" i="18" s="1"/>
  <c r="O534" i="18" a="1"/>
  <c r="O534" i="18" s="1"/>
  <c r="O535" i="18" a="1"/>
  <c r="O535" i="18" s="1"/>
  <c r="O536" i="18" a="1"/>
  <c r="O536" i="18" s="1"/>
  <c r="O537" i="18" a="1"/>
  <c r="O537" i="18" s="1"/>
  <c r="O538" i="18" a="1"/>
  <c r="O538" i="18"/>
  <c r="O539" i="18" a="1"/>
  <c r="O539" i="18" s="1"/>
  <c r="O540" i="18" a="1"/>
  <c r="O540" i="18" s="1"/>
  <c r="O541" i="18" a="1"/>
  <c r="O541" i="18"/>
  <c r="O542" i="18" a="1"/>
  <c r="O542" i="18" s="1"/>
  <c r="O543" i="18" a="1"/>
  <c r="O543" i="18" s="1"/>
  <c r="O544" i="18" a="1"/>
  <c r="O544" i="18"/>
  <c r="O545" i="18" a="1"/>
  <c r="O545" i="18" s="1"/>
  <c r="O546" i="18" a="1"/>
  <c r="O546" i="18" s="1"/>
  <c r="O547" i="18" a="1"/>
  <c r="O547" i="18" s="1"/>
  <c r="O548" i="18" a="1"/>
  <c r="O548" i="18" s="1"/>
  <c r="O549" i="18" a="1"/>
  <c r="O549" i="18" s="1"/>
  <c r="O550" i="18" a="1"/>
  <c r="O550" i="18"/>
  <c r="O551" i="18" a="1"/>
  <c r="O551" i="18" s="1"/>
  <c r="O552" i="18" a="1"/>
  <c r="O552" i="18"/>
  <c r="O553" i="18" a="1"/>
  <c r="O553" i="18"/>
  <c r="O554" i="18" a="1"/>
  <c r="O554" i="18" s="1"/>
  <c r="O555" i="18" a="1"/>
  <c r="O555" i="18" s="1"/>
  <c r="O556" i="18" a="1"/>
  <c r="O556" i="18" s="1"/>
  <c r="O557" i="18" a="1"/>
  <c r="O557" i="18" s="1"/>
  <c r="O558" i="18" a="1"/>
  <c r="O558" i="18" s="1"/>
  <c r="O559" i="18" a="1"/>
  <c r="O559" i="18" s="1"/>
  <c r="O560" i="18" a="1"/>
  <c r="O560" i="18" s="1"/>
  <c r="O561" i="18" a="1"/>
  <c r="O561" i="18"/>
  <c r="O562" i="18" a="1"/>
  <c r="O562" i="18"/>
  <c r="O563" i="18" a="1"/>
  <c r="O563" i="18" s="1"/>
  <c r="O564" i="18" a="1"/>
  <c r="O564" i="18"/>
  <c r="O565" i="18" a="1"/>
  <c r="O565" i="18" s="1"/>
  <c r="O566" i="18" a="1"/>
  <c r="O566" i="18" s="1"/>
  <c r="O567" i="18" a="1"/>
  <c r="O567" i="18" s="1"/>
  <c r="O568" i="18" a="1"/>
  <c r="O568" i="18" s="1"/>
  <c r="O569" i="18" a="1"/>
  <c r="O569" i="18" s="1"/>
  <c r="O570" i="18" a="1"/>
  <c r="O570" i="18"/>
  <c r="O571" i="18" a="1"/>
  <c r="O571" i="18" s="1"/>
  <c r="O572" i="18" a="1"/>
  <c r="O572" i="18" s="1"/>
  <c r="O573" i="18" a="1"/>
  <c r="O573" i="18"/>
  <c r="O574" i="18" a="1"/>
  <c r="O574" i="18" s="1"/>
  <c r="O575" i="18" a="1"/>
  <c r="O575" i="18" s="1"/>
  <c r="O576" i="18" a="1"/>
  <c r="O576" i="18" s="1"/>
  <c r="O577" i="18" a="1"/>
  <c r="O577" i="18" s="1"/>
  <c r="O578" i="18" a="1"/>
  <c r="O578" i="18" s="1"/>
  <c r="O579" i="18" a="1"/>
  <c r="O579" i="18" s="1"/>
  <c r="O580" i="18" a="1"/>
  <c r="O580" i="18" s="1"/>
  <c r="O581" i="18" a="1"/>
  <c r="O581" i="18"/>
  <c r="O582" i="18" a="1"/>
  <c r="O582" i="18" s="1"/>
  <c r="O583" i="18" a="1"/>
  <c r="O583" i="18" s="1"/>
  <c r="O584" i="18" a="1"/>
  <c r="O584" i="18" s="1"/>
  <c r="O585" i="18" a="1"/>
  <c r="O585" i="18"/>
  <c r="O586" i="18" a="1"/>
  <c r="O586" i="18" s="1"/>
  <c r="O587" i="18" a="1"/>
  <c r="O587" i="18" s="1"/>
  <c r="O588" i="18" a="1"/>
  <c r="O588" i="18" s="1"/>
  <c r="O589" i="18" a="1"/>
  <c r="O589" i="18"/>
  <c r="O590" i="18" a="1"/>
  <c r="O590" i="18" s="1"/>
  <c r="O591" i="18" a="1"/>
  <c r="O591" i="18" s="1"/>
  <c r="O592" i="18" a="1"/>
  <c r="O592" i="18" s="1"/>
  <c r="O593" i="18" a="1"/>
  <c r="O593" i="18" s="1"/>
  <c r="O594" i="18" a="1"/>
  <c r="O594" i="18"/>
  <c r="O595" i="18" a="1"/>
  <c r="O595" i="18"/>
  <c r="O596" i="18" a="1"/>
  <c r="O596" i="18" s="1"/>
  <c r="O597" i="18" a="1"/>
  <c r="O597" i="18" s="1"/>
  <c r="O598" i="18" a="1"/>
  <c r="O598" i="18" s="1"/>
  <c r="O599" i="18" a="1"/>
  <c r="O599" i="18" s="1"/>
  <c r="O600" i="18" a="1"/>
  <c r="O600" i="18" s="1"/>
  <c r="O601" i="18" a="1"/>
  <c r="O601" i="18" s="1"/>
  <c r="O602" i="18" a="1"/>
  <c r="O602" i="18" s="1"/>
  <c r="O603" i="18" a="1"/>
  <c r="O603" i="18"/>
  <c r="O604" i="18" a="1"/>
  <c r="O604" i="18" s="1"/>
  <c r="O605" i="18" a="1"/>
  <c r="O605" i="18" s="1"/>
  <c r="O606" i="18" a="1"/>
  <c r="O606" i="18" s="1"/>
  <c r="O607" i="18" a="1"/>
  <c r="O607" i="18" s="1"/>
  <c r="O608" i="18" a="1"/>
  <c r="O608" i="18" s="1"/>
  <c r="O609" i="18" a="1"/>
  <c r="O609" i="18" s="1"/>
  <c r="O610" i="18" a="1"/>
  <c r="O610" i="18" s="1"/>
  <c r="O611" i="18" a="1"/>
  <c r="O611" i="18"/>
  <c r="O612" i="18" a="1"/>
  <c r="O612" i="18"/>
  <c r="O613" i="18" a="1"/>
  <c r="O613" i="18" s="1"/>
  <c r="O614" i="18" a="1"/>
  <c r="O614" i="18" s="1"/>
  <c r="O615" i="18" a="1"/>
  <c r="O615" i="18" s="1"/>
  <c r="O616" i="18" a="1"/>
  <c r="O616" i="18" s="1"/>
  <c r="O617" i="18" a="1"/>
  <c r="O617" i="18" s="1"/>
  <c r="O618" i="18" a="1"/>
  <c r="O618" i="18" s="1"/>
  <c r="O619" i="18" a="1"/>
  <c r="O619" i="18" s="1"/>
  <c r="O620" i="18" a="1"/>
  <c r="O620" i="18" s="1"/>
  <c r="O621" i="18" a="1"/>
  <c r="O621" i="18" s="1"/>
  <c r="O622" i="18" a="1"/>
  <c r="O622" i="18" s="1"/>
  <c r="O623" i="18" a="1"/>
  <c r="O623" i="18" s="1"/>
  <c r="O624" i="18" a="1"/>
  <c r="O624" i="18" s="1"/>
  <c r="O625" i="18" a="1"/>
  <c r="O625" i="18" s="1"/>
  <c r="O626" i="18" a="1"/>
  <c r="O626" i="18" s="1"/>
  <c r="O627" i="18" a="1"/>
  <c r="O627" i="18" s="1"/>
  <c r="O628" i="18" a="1"/>
  <c r="O628" i="18"/>
  <c r="O629" i="18" a="1"/>
  <c r="O629" i="18" s="1"/>
  <c r="O630" i="18" a="1"/>
  <c r="O630" i="18" s="1"/>
  <c r="O631" i="18" a="1"/>
  <c r="O631" i="18" s="1"/>
  <c r="O632" i="18" a="1"/>
  <c r="O632" i="18" s="1"/>
  <c r="O633" i="18" a="1"/>
  <c r="O633" i="18" s="1"/>
  <c r="O634" i="18" a="1"/>
  <c r="O634" i="18"/>
  <c r="O635" i="18" a="1"/>
  <c r="O635" i="18" s="1"/>
  <c r="O636" i="18" a="1"/>
  <c r="O636" i="18" s="1"/>
  <c r="O637" i="18" a="1"/>
  <c r="O637" i="18" s="1"/>
  <c r="O638" i="18" a="1"/>
  <c r="O638" i="18" s="1"/>
  <c r="O639" i="18" a="1"/>
  <c r="O639" i="18" s="1"/>
  <c r="O640" i="18" a="1"/>
  <c r="O640" i="18" s="1"/>
  <c r="O641" i="18" a="1"/>
  <c r="O641" i="18" s="1"/>
  <c r="O642" i="18" a="1"/>
  <c r="O642" i="18"/>
  <c r="O643" i="18" a="1"/>
  <c r="O643" i="18" s="1"/>
  <c r="O644" i="18" a="1"/>
  <c r="O644" i="18" s="1"/>
  <c r="O645" i="18" a="1"/>
  <c r="O645" i="18" s="1"/>
  <c r="O646" i="18" a="1"/>
  <c r="O646" i="18" s="1"/>
  <c r="O647" i="18" a="1"/>
  <c r="O647" i="18" s="1"/>
  <c r="O648" i="18" a="1"/>
  <c r="O648" i="18" s="1"/>
  <c r="O649" i="18" a="1"/>
  <c r="O649" i="18" s="1"/>
  <c r="O650" i="18" a="1"/>
  <c r="O650" i="18"/>
  <c r="O651" i="18" a="1"/>
  <c r="O651" i="18"/>
  <c r="P2" i="18" a="1"/>
  <c r="P2" i="18" s="1"/>
  <c r="P3" i="18" a="1"/>
  <c r="P3" i="18" s="1"/>
  <c r="P4" i="18" a="1"/>
  <c r="P4" i="18" s="1"/>
  <c r="P5" i="18" a="1"/>
  <c r="P5" i="18" s="1"/>
  <c r="P6" i="18" a="1"/>
  <c r="P6" i="18" s="1"/>
  <c r="P7" i="18" a="1"/>
  <c r="P7" i="18" s="1"/>
  <c r="P8" i="18" a="1"/>
  <c r="P8" i="18"/>
  <c r="P9" i="18" a="1"/>
  <c r="P9" i="18"/>
  <c r="P10" i="18" a="1"/>
  <c r="P10" i="18" s="1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 s="1"/>
  <c r="P17" i="18" a="1"/>
  <c r="P17" i="18" s="1"/>
  <c r="P18" i="18" a="1"/>
  <c r="P18" i="18" s="1"/>
  <c r="P19" i="18" a="1"/>
  <c r="P19" i="18" s="1"/>
  <c r="P20" i="18" a="1"/>
  <c r="P20" i="18" s="1"/>
  <c r="P21" i="18" a="1"/>
  <c r="P21" i="18" s="1"/>
  <c r="P22" i="18" a="1"/>
  <c r="P22" i="18" s="1"/>
  <c r="P23" i="18" a="1"/>
  <c r="P23" i="18" s="1"/>
  <c r="P24" i="18" a="1"/>
  <c r="P24" i="18" s="1"/>
  <c r="P25" i="18" a="1"/>
  <c r="P25" i="18"/>
  <c r="P26" i="18" a="1"/>
  <c r="P26" i="18"/>
  <c r="P27" i="18" a="1"/>
  <c r="P27" i="18" s="1"/>
  <c r="P28" i="18" a="1"/>
  <c r="P28" i="18" s="1"/>
  <c r="P29" i="18" a="1"/>
  <c r="P29" i="18" s="1"/>
  <c r="P30" i="18" a="1"/>
  <c r="P30" i="18" s="1"/>
  <c r="P31" i="18" a="1"/>
  <c r="P31" i="18" s="1"/>
  <c r="P32" i="18" a="1"/>
  <c r="P32" i="18" s="1"/>
  <c r="P33" i="18" a="1"/>
  <c r="P33" i="18" s="1"/>
  <c r="P34" i="18" a="1"/>
  <c r="P34" i="18" s="1"/>
  <c r="P35" i="18" a="1"/>
  <c r="P35" i="18" s="1"/>
  <c r="P36" i="18" a="1"/>
  <c r="P36" i="18" s="1"/>
  <c r="P37" i="18" a="1"/>
  <c r="P37" i="18" s="1"/>
  <c r="P38" i="18" a="1"/>
  <c r="P38" i="18" s="1"/>
  <c r="P39" i="18" a="1"/>
  <c r="P39" i="18" s="1"/>
  <c r="P40" i="18" a="1"/>
  <c r="P40" i="18" s="1"/>
  <c r="P41" i="18" a="1"/>
  <c r="P41" i="18" s="1"/>
  <c r="P42" i="18" a="1"/>
  <c r="P42" i="18"/>
  <c r="P43" i="18" a="1"/>
  <c r="P43" i="18" s="1"/>
  <c r="P44" i="18" a="1"/>
  <c r="P44" i="18" s="1"/>
  <c r="P45" i="18" a="1"/>
  <c r="P45" i="18" s="1"/>
  <c r="P46" i="18" a="1"/>
  <c r="P46" i="18" s="1"/>
  <c r="P47" i="18" a="1"/>
  <c r="P47" i="18" s="1"/>
  <c r="P48" i="18" a="1"/>
  <c r="P48" i="18"/>
  <c r="P49" i="18" a="1"/>
  <c r="P49" i="18" s="1"/>
  <c r="P50" i="18" a="1"/>
  <c r="P50" i="18" s="1"/>
  <c r="P51" i="18" a="1"/>
  <c r="P51" i="18" s="1"/>
  <c r="P52" i="18" a="1"/>
  <c r="P52" i="18" s="1"/>
  <c r="P53" i="18" a="1"/>
  <c r="P53" i="18" s="1"/>
  <c r="P54" i="18" a="1"/>
  <c r="P54" i="18" s="1"/>
  <c r="P55" i="18" a="1"/>
  <c r="P55" i="18" s="1"/>
  <c r="P56" i="18" a="1"/>
  <c r="P56" i="18"/>
  <c r="P57" i="18" a="1"/>
  <c r="P57" i="18" s="1"/>
  <c r="P58" i="18" a="1"/>
  <c r="P58" i="18" s="1"/>
  <c r="P59" i="18" a="1"/>
  <c r="P59" i="18" s="1"/>
  <c r="P60" i="18" a="1"/>
  <c r="P60" i="18" s="1"/>
  <c r="P61" i="18" a="1"/>
  <c r="P61" i="18" s="1"/>
  <c r="P62" i="18" a="1"/>
  <c r="P62" i="18" s="1"/>
  <c r="P63" i="18" a="1"/>
  <c r="P63" i="18" s="1"/>
  <c r="P64" i="18" a="1"/>
  <c r="P64" i="18" s="1"/>
  <c r="P65" i="18" a="1"/>
  <c r="P65" i="18"/>
  <c r="P66" i="18" a="1"/>
  <c r="P66" i="18" s="1"/>
  <c r="P67" i="18" a="1"/>
  <c r="P67" i="18" s="1"/>
  <c r="P68" i="18" a="1"/>
  <c r="P68" i="18" s="1"/>
  <c r="P69" i="18" a="1"/>
  <c r="P69" i="18" s="1"/>
  <c r="P70" i="18" a="1"/>
  <c r="P70" i="18" s="1"/>
  <c r="P71" i="18" a="1"/>
  <c r="P71" i="18" s="1"/>
  <c r="P72" i="18" a="1"/>
  <c r="P72" i="18"/>
  <c r="P73" i="18" a="1"/>
  <c r="P73" i="18"/>
  <c r="P74" i="18" a="1"/>
  <c r="P74" i="18" s="1"/>
  <c r="P75" i="18" a="1"/>
  <c r="P75" i="18" s="1"/>
  <c r="P76" i="18" a="1"/>
  <c r="P76" i="18" s="1"/>
  <c r="P77" i="18" a="1"/>
  <c r="P77" i="18" s="1"/>
  <c r="P78" i="18" a="1"/>
  <c r="P78" i="18" s="1"/>
  <c r="P79" i="18" a="1"/>
  <c r="P79" i="18" s="1"/>
  <c r="P80" i="18" a="1"/>
  <c r="P80" i="18" s="1"/>
  <c r="P81" i="18" a="1"/>
  <c r="P81" i="18"/>
  <c r="P82" i="18" a="1"/>
  <c r="P82" i="18" s="1"/>
  <c r="P83" i="18" a="1"/>
  <c r="P83" i="18" s="1"/>
  <c r="P84" i="18" a="1"/>
  <c r="P84" i="18" s="1"/>
  <c r="P85" i="18" a="1"/>
  <c r="P85" i="18" s="1"/>
  <c r="P86" i="18" a="1"/>
  <c r="P86" i="18" s="1"/>
  <c r="P87" i="18" a="1"/>
  <c r="P87" i="18" s="1"/>
  <c r="P88" i="18" a="1"/>
  <c r="P88" i="18" s="1"/>
  <c r="P89" i="18" a="1"/>
  <c r="P89" i="18"/>
  <c r="P90" i="18" a="1"/>
  <c r="P90" i="18"/>
  <c r="P91" i="18" a="1"/>
  <c r="P91" i="18" s="1"/>
  <c r="P92" i="18" a="1"/>
  <c r="P92" i="18" s="1"/>
  <c r="P93" i="18" a="1"/>
  <c r="P93" i="18" s="1"/>
  <c r="P94" i="18" a="1"/>
  <c r="P94" i="18" s="1"/>
  <c r="P95" i="18" a="1"/>
  <c r="P95" i="18" s="1"/>
  <c r="P96" i="18" a="1"/>
  <c r="P96" i="18" s="1"/>
  <c r="P97" i="18" a="1"/>
  <c r="P97" i="18" s="1"/>
  <c r="P98" i="18" a="1"/>
  <c r="P98" i="18" s="1"/>
  <c r="P99" i="18" a="1"/>
  <c r="P99" i="18" s="1"/>
  <c r="P100" i="18" a="1"/>
  <c r="P100" i="18" s="1"/>
  <c r="P101" i="18" a="1"/>
  <c r="P101" i="18" s="1"/>
  <c r="P102" i="18" a="1"/>
  <c r="P102" i="18" s="1"/>
  <c r="P103" i="18" a="1"/>
  <c r="P103" i="18" s="1"/>
  <c r="P104" i="18" a="1"/>
  <c r="P104" i="18" s="1"/>
  <c r="P105" i="18" a="1"/>
  <c r="P105" i="18" s="1"/>
  <c r="P106" i="18" a="1"/>
  <c r="P106" i="18"/>
  <c r="P107" i="18" a="1"/>
  <c r="P107" i="18" s="1"/>
  <c r="P108" i="18" a="1"/>
  <c r="P108" i="18" s="1"/>
  <c r="P109" i="18" a="1"/>
  <c r="P109" i="18" s="1"/>
  <c r="P110" i="18" a="1"/>
  <c r="P110" i="18" s="1"/>
  <c r="P111" i="18" a="1"/>
  <c r="P111" i="18" s="1"/>
  <c r="P112" i="18" a="1"/>
  <c r="P112" i="18"/>
  <c r="P113" i="18" a="1"/>
  <c r="P113" i="18" s="1"/>
  <c r="P114" i="18" a="1"/>
  <c r="P114" i="18" s="1"/>
  <c r="P115" i="18" a="1"/>
  <c r="P115" i="18" s="1"/>
  <c r="P116" i="18" a="1"/>
  <c r="P116" i="18" s="1"/>
  <c r="P117" i="18" a="1"/>
  <c r="P117" i="18" s="1"/>
  <c r="P118" i="18" a="1"/>
  <c r="P118" i="18" s="1"/>
  <c r="P119" i="18" a="1"/>
  <c r="P119" i="18" s="1"/>
  <c r="P120" i="18" a="1"/>
  <c r="P120" i="18"/>
  <c r="P121" i="18" a="1"/>
  <c r="P121" i="18" s="1"/>
  <c r="P122" i="18" a="1"/>
  <c r="P122" i="18" s="1"/>
  <c r="P123" i="18" a="1"/>
  <c r="P123" i="18" s="1"/>
  <c r="P124" i="18" a="1"/>
  <c r="P124" i="18" s="1"/>
  <c r="P125" i="18" a="1"/>
  <c r="P125" i="18" s="1"/>
  <c r="P126" i="18" a="1"/>
  <c r="P126" i="18" s="1"/>
  <c r="P127" i="18" a="1"/>
  <c r="P127" i="18" s="1"/>
  <c r="P128" i="18" a="1"/>
  <c r="P128" i="18" s="1"/>
  <c r="P129" i="18" a="1"/>
  <c r="P129" i="18"/>
  <c r="P130" i="18" a="1"/>
  <c r="P130" i="18" s="1"/>
  <c r="P131" i="18" a="1"/>
  <c r="P131" i="18" s="1"/>
  <c r="P132" i="18" a="1"/>
  <c r="P132" i="18" s="1"/>
  <c r="P133" i="18" a="1"/>
  <c r="P133" i="18" s="1"/>
  <c r="P134" i="18" a="1"/>
  <c r="P134" i="18" s="1"/>
  <c r="P135" i="18" a="1"/>
  <c r="P135" i="18" s="1"/>
  <c r="P136" i="18" a="1"/>
  <c r="P136" i="18"/>
  <c r="P137" i="18" a="1"/>
  <c r="P137" i="18"/>
  <c r="P138" i="18" a="1"/>
  <c r="P138" i="18" s="1"/>
  <c r="P139" i="18" a="1"/>
  <c r="P139" i="18" s="1"/>
  <c r="P140" i="18" a="1"/>
  <c r="P140" i="18" s="1"/>
  <c r="P141" i="18" a="1"/>
  <c r="P141" i="18" s="1"/>
  <c r="P142" i="18" a="1"/>
  <c r="P142" i="18" s="1"/>
  <c r="P143" i="18" a="1"/>
  <c r="P143" i="18" s="1"/>
  <c r="P144" i="18" a="1"/>
  <c r="P144" i="18" s="1"/>
  <c r="P145" i="18" a="1"/>
  <c r="P145" i="18"/>
  <c r="P146" i="18" a="1"/>
  <c r="P146" i="18" s="1"/>
  <c r="P147" i="18" a="1"/>
  <c r="P147" i="18" s="1"/>
  <c r="P148" i="18" a="1"/>
  <c r="P148" i="18" s="1"/>
  <c r="P149" i="18" a="1"/>
  <c r="P149" i="18" s="1"/>
  <c r="P150" i="18" a="1"/>
  <c r="P150" i="18" s="1"/>
  <c r="P151" i="18" a="1"/>
  <c r="P151" i="18" s="1"/>
  <c r="P152" i="18" a="1"/>
  <c r="P152" i="18" s="1"/>
  <c r="P153" i="18" a="1"/>
  <c r="P153" i="18"/>
  <c r="P154" i="18" a="1"/>
  <c r="P154" i="18"/>
  <c r="P155" i="18" a="1"/>
  <c r="P155" i="18" s="1"/>
  <c r="P156" i="18" a="1"/>
  <c r="P156" i="18" s="1"/>
  <c r="P157" i="18" a="1"/>
  <c r="P157" i="18" s="1"/>
  <c r="P158" i="18" a="1"/>
  <c r="P158" i="18" s="1"/>
  <c r="P159" i="18" a="1"/>
  <c r="P159" i="18" s="1"/>
  <c r="P160" i="18" a="1"/>
  <c r="P160" i="18" s="1"/>
  <c r="P161" i="18" a="1"/>
  <c r="P161" i="18" s="1"/>
  <c r="P162" i="18" a="1"/>
  <c r="P162" i="18" s="1"/>
  <c r="P163" i="18" a="1"/>
  <c r="P163" i="18" s="1"/>
  <c r="P164" i="18" a="1"/>
  <c r="P164" i="18" s="1"/>
  <c r="P165" i="18" a="1"/>
  <c r="P165" i="18" s="1"/>
  <c r="P166" i="18" a="1"/>
  <c r="P166" i="18" s="1"/>
  <c r="P167" i="18" a="1"/>
  <c r="P167" i="18" s="1"/>
  <c r="P168" i="18" a="1"/>
  <c r="P168" i="18" s="1"/>
  <c r="P169" i="18" a="1"/>
  <c r="P169" i="18" s="1"/>
  <c r="P170" i="18" a="1"/>
  <c r="P170" i="18"/>
  <c r="P171" i="18" a="1"/>
  <c r="P171" i="18" s="1"/>
  <c r="P172" i="18" a="1"/>
  <c r="P172" i="18" s="1"/>
  <c r="P173" i="18" a="1"/>
  <c r="P173" i="18" s="1"/>
  <c r="P174" i="18" a="1"/>
  <c r="P174" i="18" s="1"/>
  <c r="P175" i="18" a="1"/>
  <c r="P175" i="18" s="1"/>
  <c r="P176" i="18" a="1"/>
  <c r="P176" i="18"/>
  <c r="P177" i="18" a="1"/>
  <c r="P177" i="18" s="1"/>
  <c r="P178" i="18" a="1"/>
  <c r="P178" i="18" s="1"/>
  <c r="P179" i="18" a="1"/>
  <c r="P179" i="18" s="1"/>
  <c r="P180" i="18" a="1"/>
  <c r="P180" i="18" s="1"/>
  <c r="P181" i="18" a="1"/>
  <c r="P181" i="18" s="1"/>
  <c r="P182" i="18" a="1"/>
  <c r="P182" i="18" s="1"/>
  <c r="P183" i="18" a="1"/>
  <c r="P183" i="18" s="1"/>
  <c r="P184" i="18" a="1"/>
  <c r="P184" i="18"/>
  <c r="P185" i="18" a="1"/>
  <c r="P185" i="18" s="1"/>
  <c r="P186" i="18" a="1"/>
  <c r="P186" i="18" s="1"/>
  <c r="P187" i="18" a="1"/>
  <c r="P187" i="18" s="1"/>
  <c r="P188" i="18" a="1"/>
  <c r="P188" i="18" s="1"/>
  <c r="P189" i="18" a="1"/>
  <c r="P189" i="18" s="1"/>
  <c r="P190" i="18" a="1"/>
  <c r="P190" i="18" s="1"/>
  <c r="P191" i="18" a="1"/>
  <c r="P191" i="18" s="1"/>
  <c r="P192" i="18" a="1"/>
  <c r="P192" i="18"/>
  <c r="P193" i="18" a="1"/>
  <c r="P193" i="18"/>
  <c r="P194" i="18" a="1"/>
  <c r="P194" i="18" s="1"/>
  <c r="P195" i="18" a="1"/>
  <c r="P195" i="18" s="1"/>
  <c r="P196" i="18" a="1"/>
  <c r="P196" i="18" s="1"/>
  <c r="P197" i="18" a="1"/>
  <c r="P197" i="18" s="1"/>
  <c r="P198" i="18" a="1"/>
  <c r="P198" i="18" s="1"/>
  <c r="P199" i="18" a="1"/>
  <c r="P199" i="18" s="1"/>
  <c r="P200" i="18" a="1"/>
  <c r="P200" i="18"/>
  <c r="P201" i="18" a="1"/>
  <c r="P201" i="18"/>
  <c r="P202" i="18" a="1"/>
  <c r="P202" i="18" s="1"/>
  <c r="P203" i="18" a="1"/>
  <c r="P203" i="18" s="1"/>
  <c r="P204" i="18" a="1"/>
  <c r="P204" i="18" s="1"/>
  <c r="P205" i="18" a="1"/>
  <c r="P205" i="18" s="1"/>
  <c r="P206" i="18" a="1"/>
  <c r="P206" i="18" s="1"/>
  <c r="P207" i="18" a="1"/>
  <c r="P207" i="18" s="1"/>
  <c r="P208" i="18" a="1"/>
  <c r="P208" i="18" s="1"/>
  <c r="P209" i="18" a="1"/>
  <c r="P209" i="18"/>
  <c r="P210" i="18" a="1"/>
  <c r="P210" i="18" s="1"/>
  <c r="P211" i="18" a="1"/>
  <c r="P211" i="18" s="1"/>
  <c r="P212" i="18" a="1"/>
  <c r="P212" i="18" s="1"/>
  <c r="P213" i="18" a="1"/>
  <c r="P213" i="18" s="1"/>
  <c r="P214" i="18" a="1"/>
  <c r="P214" i="18" s="1"/>
  <c r="P215" i="18" a="1"/>
  <c r="P215" i="18" s="1"/>
  <c r="P216" i="18" a="1"/>
  <c r="P216" i="18" s="1"/>
  <c r="P217" i="18" a="1"/>
  <c r="P217" i="18"/>
  <c r="P218" i="18" a="1"/>
  <c r="P218" i="18"/>
  <c r="P219" i="18" a="1"/>
  <c r="P219" i="18" s="1"/>
  <c r="P220" i="18" a="1"/>
  <c r="P220" i="18" s="1"/>
  <c r="P221" i="18" a="1"/>
  <c r="P221" i="18" s="1"/>
  <c r="P222" i="18" a="1"/>
  <c r="P222" i="18" s="1"/>
  <c r="P223" i="18" a="1"/>
  <c r="P223" i="18" s="1"/>
  <c r="P224" i="18" a="1"/>
  <c r="P224" i="18" s="1"/>
  <c r="P225" i="18" a="1"/>
  <c r="P225" i="18" s="1"/>
  <c r="P226" i="18" a="1"/>
  <c r="P226" i="18" s="1"/>
  <c r="P227" i="18" a="1"/>
  <c r="P227" i="18" s="1"/>
  <c r="P228" i="18" a="1"/>
  <c r="P228" i="18" s="1"/>
  <c r="P229" i="18" a="1"/>
  <c r="P229" i="18" s="1"/>
  <c r="P230" i="18" a="1"/>
  <c r="P230" i="18" s="1"/>
  <c r="P231" i="18" a="1"/>
  <c r="P231" i="18" s="1"/>
  <c r="P232" i="18" a="1"/>
  <c r="P232" i="18" s="1"/>
  <c r="P233" i="18" a="1"/>
  <c r="P233" i="18" s="1"/>
  <c r="P234" i="18" a="1"/>
  <c r="P234" i="18"/>
  <c r="P235" i="18" a="1"/>
  <c r="P235" i="18" s="1"/>
  <c r="P236" i="18" a="1"/>
  <c r="P236" i="18" s="1"/>
  <c r="P237" i="18" a="1"/>
  <c r="P237" i="18" s="1"/>
  <c r="P238" i="18" a="1"/>
  <c r="P238" i="18" s="1"/>
  <c r="P239" i="18" a="1"/>
  <c r="P239" i="18" s="1"/>
  <c r="P240" i="18" a="1"/>
  <c r="P240" i="18"/>
  <c r="P241" i="18" a="1"/>
  <c r="P241" i="18" s="1"/>
  <c r="P242" i="18" a="1"/>
  <c r="P242" i="18" s="1"/>
  <c r="P243" i="18" a="1"/>
  <c r="P243" i="18" s="1"/>
  <c r="P244" i="18" a="1"/>
  <c r="P244" i="18" s="1"/>
  <c r="P245" i="18" a="1"/>
  <c r="P245" i="18" s="1"/>
  <c r="P246" i="18" a="1"/>
  <c r="P246" i="18" s="1"/>
  <c r="P247" i="18" a="1"/>
  <c r="P247" i="18" s="1"/>
  <c r="P248" i="18" a="1"/>
  <c r="P248" i="18"/>
  <c r="P249" i="18" a="1"/>
  <c r="P249" i="18" s="1"/>
  <c r="P250" i="18" a="1"/>
  <c r="P250" i="18" s="1"/>
  <c r="P251" i="18" a="1"/>
  <c r="P251" i="18" s="1"/>
  <c r="P252" i="18" a="1"/>
  <c r="P252" i="18" s="1"/>
  <c r="P253" i="18" a="1"/>
  <c r="P253" i="18" s="1"/>
  <c r="P254" i="18" a="1"/>
  <c r="P254" i="18" s="1"/>
  <c r="P255" i="18" a="1"/>
  <c r="P255" i="18" s="1"/>
  <c r="P256" i="18" a="1"/>
  <c r="P256" i="18"/>
  <c r="P257" i="18" a="1"/>
  <c r="P257" i="18"/>
  <c r="P258" i="18" a="1"/>
  <c r="P258" i="18" s="1"/>
  <c r="P259" i="18" a="1"/>
  <c r="P259" i="18" s="1"/>
  <c r="P260" i="18" a="1"/>
  <c r="P260" i="18" s="1"/>
  <c r="P261" i="18" a="1"/>
  <c r="P261" i="18" s="1"/>
  <c r="P262" i="18" a="1"/>
  <c r="P262" i="18" s="1"/>
  <c r="P263" i="18" a="1"/>
  <c r="P263" i="18" s="1"/>
  <c r="P264" i="18" a="1"/>
  <c r="P264" i="18"/>
  <c r="P265" i="18" a="1"/>
  <c r="P265" i="18"/>
  <c r="P266" i="18" a="1"/>
  <c r="P266" i="18" s="1"/>
  <c r="P267" i="18" a="1"/>
  <c r="P267" i="18" s="1"/>
  <c r="P268" i="18" a="1"/>
  <c r="P268" i="18" s="1"/>
  <c r="P269" i="18" a="1"/>
  <c r="P269" i="18" s="1"/>
  <c r="P270" i="18" a="1"/>
  <c r="P270" i="18" s="1"/>
  <c r="P271" i="18" a="1"/>
  <c r="P271" i="18" s="1"/>
  <c r="P272" i="18" a="1"/>
  <c r="P272" i="18" s="1"/>
  <c r="P273" i="18" a="1"/>
  <c r="P273" i="18"/>
  <c r="P274" i="18" a="1"/>
  <c r="P274" i="18" s="1"/>
  <c r="P275" i="18" a="1"/>
  <c r="P275" i="18" s="1"/>
  <c r="P276" i="18" a="1"/>
  <c r="P276" i="18" s="1"/>
  <c r="P277" i="18" a="1"/>
  <c r="P277" i="18" s="1"/>
  <c r="P278" i="18" a="1"/>
  <c r="P278" i="18" s="1"/>
  <c r="P279" i="18" a="1"/>
  <c r="P279" i="18" s="1"/>
  <c r="P280" i="18" a="1"/>
  <c r="P280" i="18" s="1"/>
  <c r="P281" i="18" a="1"/>
  <c r="P281" i="18"/>
  <c r="P282" i="18" a="1"/>
  <c r="P282" i="18"/>
  <c r="P283" i="18" a="1"/>
  <c r="P283" i="18" s="1"/>
  <c r="P284" i="18" a="1"/>
  <c r="P284" i="18" s="1"/>
  <c r="P285" i="18" a="1"/>
  <c r="P285" i="18" s="1"/>
  <c r="P286" i="18" a="1"/>
  <c r="P286" i="18" s="1"/>
  <c r="P287" i="18" a="1"/>
  <c r="P287" i="18" s="1"/>
  <c r="P288" i="18" a="1"/>
  <c r="P288" i="18" s="1"/>
  <c r="P289" i="18" a="1"/>
  <c r="P289" i="18" s="1"/>
  <c r="P290" i="18" a="1"/>
  <c r="P290" i="18" s="1"/>
  <c r="P291" i="18" a="1"/>
  <c r="P291" i="18" s="1"/>
  <c r="P292" i="18" a="1"/>
  <c r="P292" i="18" s="1"/>
  <c r="P293" i="18" a="1"/>
  <c r="P293" i="18" s="1"/>
  <c r="P294" i="18" a="1"/>
  <c r="P294" i="18" s="1"/>
  <c r="P295" i="18" a="1"/>
  <c r="P295" i="18" s="1"/>
  <c r="P296" i="18" a="1"/>
  <c r="P296" i="18" s="1"/>
  <c r="P297" i="18" a="1"/>
  <c r="P297" i="18" s="1"/>
  <c r="P298" i="18" a="1"/>
  <c r="P298" i="18"/>
  <c r="P299" i="18" a="1"/>
  <c r="P299" i="18" s="1"/>
  <c r="P300" i="18" a="1"/>
  <c r="P300" i="18" s="1"/>
  <c r="P301" i="18" a="1"/>
  <c r="P301" i="18" s="1"/>
  <c r="P302" i="18" a="1"/>
  <c r="P302" i="18" s="1"/>
  <c r="P303" i="18" a="1"/>
  <c r="P303" i="18" s="1"/>
  <c r="P304" i="18" a="1"/>
  <c r="P304" i="18"/>
  <c r="P305" i="18" a="1"/>
  <c r="P305" i="18" s="1"/>
  <c r="P306" i="18" a="1"/>
  <c r="P306" i="18" s="1"/>
  <c r="P307" i="18" a="1"/>
  <c r="P307" i="18" s="1"/>
  <c r="P308" i="18" a="1"/>
  <c r="P308" i="18" s="1"/>
  <c r="P309" i="18" a="1"/>
  <c r="P309" i="18" s="1"/>
  <c r="P310" i="18" a="1"/>
  <c r="P310" i="18" s="1"/>
  <c r="P311" i="18" a="1"/>
  <c r="P311" i="18" s="1"/>
  <c r="P312" i="18" a="1"/>
  <c r="P312" i="18"/>
  <c r="P313" i="18" a="1"/>
  <c r="P313" i="18" s="1"/>
  <c r="P314" i="18" a="1"/>
  <c r="P314" i="18" s="1"/>
  <c r="P315" i="18" a="1"/>
  <c r="P315" i="18" s="1"/>
  <c r="P316" i="18" a="1"/>
  <c r="P316" i="18" s="1"/>
  <c r="P317" i="18" a="1"/>
  <c r="P317" i="18" s="1"/>
  <c r="P318" i="18" a="1"/>
  <c r="P318" i="18" s="1"/>
  <c r="P319" i="18" a="1"/>
  <c r="P319" i="18" s="1"/>
  <c r="P320" i="18" a="1"/>
  <c r="P320" i="18"/>
  <c r="P321" i="18" a="1"/>
  <c r="P321" i="18"/>
  <c r="P322" i="18" a="1"/>
  <c r="P322" i="18" s="1"/>
  <c r="P323" i="18" a="1"/>
  <c r="P323" i="18" s="1"/>
  <c r="P324" i="18" a="1"/>
  <c r="P324" i="18" s="1"/>
  <c r="P325" i="18" a="1"/>
  <c r="P325" i="18" s="1"/>
  <c r="P326" i="18" a="1"/>
  <c r="P326" i="18" s="1"/>
  <c r="P327" i="18" a="1"/>
  <c r="P327" i="18" s="1"/>
  <c r="P328" i="18" a="1"/>
  <c r="P328" i="18"/>
  <c r="P329" i="18" a="1"/>
  <c r="P329" i="18"/>
  <c r="P330" i="18" a="1"/>
  <c r="P330" i="18" s="1"/>
  <c r="P331" i="18" a="1"/>
  <c r="P331" i="18" s="1"/>
  <c r="P332" i="18" a="1"/>
  <c r="P332" i="18" s="1"/>
  <c r="P333" i="18" a="1"/>
  <c r="P333" i="18" s="1"/>
  <c r="P334" i="18" a="1"/>
  <c r="P334" i="18" s="1"/>
  <c r="P335" i="18" a="1"/>
  <c r="P335" i="18" s="1"/>
  <c r="P336" i="18" a="1"/>
  <c r="P336" i="18"/>
  <c r="P337" i="18" a="1"/>
  <c r="P337" i="18"/>
  <c r="P338" i="18" a="1"/>
  <c r="P338" i="18" s="1"/>
  <c r="P339" i="18" a="1"/>
  <c r="P339" i="18" s="1"/>
  <c r="P340" i="18" a="1"/>
  <c r="P340" i="18" s="1"/>
  <c r="P341" i="18" a="1"/>
  <c r="P341" i="18" s="1"/>
  <c r="P342" i="18" a="1"/>
  <c r="P342" i="18" s="1"/>
  <c r="P343" i="18" a="1"/>
  <c r="P343" i="18" s="1"/>
  <c r="P344" i="18" a="1"/>
  <c r="P344" i="18" s="1"/>
  <c r="P345" i="18" a="1"/>
  <c r="P345" i="18"/>
  <c r="P346" i="18" a="1"/>
  <c r="P346" i="18"/>
  <c r="P347" i="18" a="1"/>
  <c r="P347" i="18" s="1"/>
  <c r="P348" i="18" a="1"/>
  <c r="P348" i="18" s="1"/>
  <c r="P349" i="18" a="1"/>
  <c r="P349" i="18" s="1"/>
  <c r="P350" i="18" a="1"/>
  <c r="P350" i="18" s="1"/>
  <c r="P351" i="18" a="1"/>
  <c r="P351" i="18" s="1"/>
  <c r="P352" i="18" a="1"/>
  <c r="P352" i="18" s="1"/>
  <c r="P353" i="18" a="1"/>
  <c r="P353" i="18" s="1"/>
  <c r="P354" i="18" a="1"/>
  <c r="P354" i="18" s="1"/>
  <c r="P355" i="18" a="1"/>
  <c r="P355" i="18" s="1"/>
  <c r="P356" i="18" a="1"/>
  <c r="P356" i="18" s="1"/>
  <c r="P357" i="18" a="1"/>
  <c r="P357" i="18" s="1"/>
  <c r="P358" i="18" a="1"/>
  <c r="P358" i="18" s="1"/>
  <c r="P359" i="18" a="1"/>
  <c r="P359" i="18" s="1"/>
  <c r="P360" i="18" a="1"/>
  <c r="P360" i="18" s="1"/>
  <c r="P361" i="18" a="1"/>
  <c r="P361" i="18" s="1"/>
  <c r="P362" i="18" a="1"/>
  <c r="P362" i="18"/>
  <c r="P363" i="18" a="1"/>
  <c r="P363" i="18" s="1"/>
  <c r="P364" i="18" a="1"/>
  <c r="P364" i="18" s="1"/>
  <c r="P365" i="18" a="1"/>
  <c r="P365" i="18" s="1"/>
  <c r="P366" i="18" a="1"/>
  <c r="P366" i="18" s="1"/>
  <c r="P367" i="18" a="1"/>
  <c r="P367" i="18" s="1"/>
  <c r="P368" i="18" a="1"/>
  <c r="P368" i="18"/>
  <c r="P369" i="18" a="1"/>
  <c r="P369" i="18" s="1"/>
  <c r="P370" i="18" a="1"/>
  <c r="P370" i="18" s="1"/>
  <c r="P371" i="18" a="1"/>
  <c r="P371" i="18" s="1"/>
  <c r="P372" i="18" a="1"/>
  <c r="P372" i="18" s="1"/>
  <c r="P373" i="18" a="1"/>
  <c r="P373" i="18" s="1"/>
  <c r="P374" i="18" a="1"/>
  <c r="P374" i="18" s="1"/>
  <c r="P375" i="18" a="1"/>
  <c r="P375" i="18" s="1"/>
  <c r="P376" i="18" a="1"/>
  <c r="P376" i="18"/>
  <c r="P377" i="18" a="1"/>
  <c r="P377" i="18" s="1"/>
  <c r="P378" i="18" a="1"/>
  <c r="P378" i="18" s="1"/>
  <c r="P379" i="18" a="1"/>
  <c r="P379" i="18" s="1"/>
  <c r="P380" i="18" a="1"/>
  <c r="P380" i="18" s="1"/>
  <c r="P381" i="18" a="1"/>
  <c r="P381" i="18" s="1"/>
  <c r="P382" i="18" a="1"/>
  <c r="P382" i="18" s="1"/>
  <c r="P383" i="18" a="1"/>
  <c r="P383" i="18" s="1"/>
  <c r="P384" i="18" a="1"/>
  <c r="P384" i="18"/>
  <c r="P385" i="18" a="1"/>
  <c r="P385" i="18"/>
  <c r="P386" i="18" a="1"/>
  <c r="P386" i="18" s="1"/>
  <c r="P387" i="18" a="1"/>
  <c r="P387" i="18" s="1"/>
  <c r="P388" i="18" a="1"/>
  <c r="P388" i="18" s="1"/>
  <c r="P389" i="18" a="1"/>
  <c r="P389" i="18" s="1"/>
  <c r="P390" i="18" a="1"/>
  <c r="P390" i="18" s="1"/>
  <c r="P391" i="18" a="1"/>
  <c r="P391" i="18" s="1"/>
  <c r="P392" i="18" a="1"/>
  <c r="P392" i="18"/>
  <c r="P393" i="18" a="1"/>
  <c r="P393" i="18"/>
  <c r="P394" i="18" a="1"/>
  <c r="P394" i="18" s="1"/>
  <c r="P395" i="18" a="1"/>
  <c r="P395" i="18" s="1"/>
  <c r="P396" i="18" a="1"/>
  <c r="P396" i="18" s="1"/>
  <c r="P397" i="18" a="1"/>
  <c r="P397" i="18" s="1"/>
  <c r="P398" i="18" a="1"/>
  <c r="P398" i="18" s="1"/>
  <c r="P399" i="18" a="1"/>
  <c r="P399" i="18" s="1"/>
  <c r="P400" i="18" a="1"/>
  <c r="P400" i="18" s="1"/>
  <c r="R400" i="18" s="1"/>
  <c r="P401" i="18" a="1"/>
  <c r="P401" i="18"/>
  <c r="P402" i="18" a="1"/>
  <c r="P402" i="18" s="1"/>
  <c r="P403" i="18" a="1"/>
  <c r="P403" i="18" s="1"/>
  <c r="P404" i="18" a="1"/>
  <c r="P404" i="18"/>
  <c r="P405" i="18" a="1"/>
  <c r="P405" i="18" s="1"/>
  <c r="P406" i="18" a="1"/>
  <c r="P406" i="18" s="1"/>
  <c r="P407" i="18" a="1"/>
  <c r="P407" i="18" s="1"/>
  <c r="P408" i="18" a="1"/>
  <c r="P408" i="18" s="1"/>
  <c r="P409" i="18" a="1"/>
  <c r="P409" i="18" s="1"/>
  <c r="P410" i="18" a="1"/>
  <c r="P410" i="18"/>
  <c r="P411" i="18" a="1"/>
  <c r="P411" i="18" s="1"/>
  <c r="P412" i="18" a="1"/>
  <c r="P412" i="18" s="1"/>
  <c r="P413" i="18" a="1"/>
  <c r="P413" i="18" s="1"/>
  <c r="P414" i="18" a="1"/>
  <c r="P414" i="18" s="1"/>
  <c r="P415" i="18" a="1"/>
  <c r="P415" i="18" s="1"/>
  <c r="P416" i="18" a="1"/>
  <c r="P416" i="18"/>
  <c r="P417" i="18" a="1"/>
  <c r="P417" i="18" s="1"/>
  <c r="P418" i="18" a="1"/>
  <c r="P418" i="18" s="1"/>
  <c r="P419" i="18" a="1"/>
  <c r="P419" i="18" s="1"/>
  <c r="P420" i="18" a="1"/>
  <c r="P420" i="18" s="1"/>
  <c r="P421" i="18" a="1"/>
  <c r="P421" i="18" s="1"/>
  <c r="P422" i="18" a="1"/>
  <c r="P422" i="18" s="1"/>
  <c r="P423" i="18" a="1"/>
  <c r="P423" i="18" s="1"/>
  <c r="P424" i="18" a="1"/>
  <c r="P424" i="18" s="1"/>
  <c r="P425" i="18" a="1"/>
  <c r="P425" i="18" s="1"/>
  <c r="P426" i="18" a="1"/>
  <c r="P426" i="18"/>
  <c r="P427" i="18" a="1"/>
  <c r="P427" i="18" s="1"/>
  <c r="P428" i="18" a="1"/>
  <c r="P428" i="18" s="1"/>
  <c r="P429" i="18" a="1"/>
  <c r="P429" i="18" s="1"/>
  <c r="P430" i="18" a="1"/>
  <c r="P430" i="18" s="1"/>
  <c r="P431" i="18" a="1"/>
  <c r="P431" i="18" s="1"/>
  <c r="P432" i="18" a="1"/>
  <c r="P432" i="18" s="1"/>
  <c r="P433" i="18" a="1"/>
  <c r="P433" i="18" s="1"/>
  <c r="P434" i="18" a="1"/>
  <c r="P434" i="18"/>
  <c r="P435" i="18" a="1"/>
  <c r="P435" i="18" s="1"/>
  <c r="P436" i="18" a="1"/>
  <c r="P436" i="18" s="1"/>
  <c r="P437" i="18" a="1"/>
  <c r="P437" i="18" s="1"/>
  <c r="P438" i="18" a="1"/>
  <c r="P438" i="18" s="1"/>
  <c r="P439" i="18" a="1"/>
  <c r="P439" i="18" s="1"/>
  <c r="P440" i="18" a="1"/>
  <c r="P440" i="18" s="1"/>
  <c r="P441" i="18" a="1"/>
  <c r="P441" i="18"/>
  <c r="P442" i="18" a="1"/>
  <c r="P442" i="18" s="1"/>
  <c r="P443" i="18" a="1"/>
  <c r="P443" i="18" s="1"/>
  <c r="P444" i="18" a="1"/>
  <c r="P444" i="18" s="1"/>
  <c r="P445" i="18" a="1"/>
  <c r="P445" i="18" s="1"/>
  <c r="P446" i="18" a="1"/>
  <c r="P446" i="18" s="1"/>
  <c r="P447" i="18" a="1"/>
  <c r="P447" i="18" s="1"/>
  <c r="P448" i="18" a="1"/>
  <c r="P448" i="18" s="1"/>
  <c r="P449" i="18" a="1"/>
  <c r="P449" i="18" s="1"/>
  <c r="P450" i="18" a="1"/>
  <c r="P450" i="18" s="1"/>
  <c r="P451" i="18" a="1"/>
  <c r="P451" i="18" s="1"/>
  <c r="P452" i="18" a="1"/>
  <c r="P452" i="18" s="1"/>
  <c r="P453" i="18" a="1"/>
  <c r="P453" i="18" s="1"/>
  <c r="P454" i="18" a="1"/>
  <c r="P454" i="18" s="1"/>
  <c r="P455" i="18" a="1"/>
  <c r="P455" i="18" s="1"/>
  <c r="P456" i="18" a="1"/>
  <c r="P456" i="18"/>
  <c r="P457" i="18" a="1"/>
  <c r="P457" i="18" s="1"/>
  <c r="P458" i="18" a="1"/>
  <c r="P458" i="18" s="1"/>
  <c r="P459" i="18" a="1"/>
  <c r="P459" i="18" s="1"/>
  <c r="P460" i="18" a="1"/>
  <c r="P460" i="18" s="1"/>
  <c r="P461" i="18" a="1"/>
  <c r="P461" i="18" s="1"/>
  <c r="P462" i="18" a="1"/>
  <c r="P462" i="18" s="1"/>
  <c r="P463" i="18" a="1"/>
  <c r="P463" i="18" s="1"/>
  <c r="P464" i="18" a="1"/>
  <c r="P464" i="18"/>
  <c r="P465" i="18" a="1"/>
  <c r="P465" i="18" s="1"/>
  <c r="P466" i="18" a="1"/>
  <c r="P466" i="18"/>
  <c r="P467" i="18" a="1"/>
  <c r="P467" i="18" s="1"/>
  <c r="P468" i="18" a="1"/>
  <c r="P468" i="18" s="1"/>
  <c r="P469" i="18" a="1"/>
  <c r="P469" i="18" s="1"/>
  <c r="P470" i="18" a="1"/>
  <c r="P470" i="18" s="1"/>
  <c r="P471" i="18" a="1"/>
  <c r="P471" i="18" s="1"/>
  <c r="P472" i="18" a="1"/>
  <c r="P472" i="18" s="1"/>
  <c r="P473" i="18" a="1"/>
  <c r="P473" i="18" s="1"/>
  <c r="P474" i="18" a="1"/>
  <c r="P474" i="18" s="1"/>
  <c r="P475" i="18" a="1"/>
  <c r="P475" i="18" s="1"/>
  <c r="P476" i="18" a="1"/>
  <c r="P476" i="18" s="1"/>
  <c r="P477" i="18" a="1"/>
  <c r="P477" i="18"/>
  <c r="P478" i="18" a="1"/>
  <c r="P478" i="18" s="1"/>
  <c r="P479" i="18" a="1"/>
  <c r="P479" i="18" s="1"/>
  <c r="P480" i="18" a="1"/>
  <c r="P480" i="18" s="1"/>
  <c r="P481" i="18" a="1"/>
  <c r="P481" i="18"/>
  <c r="P482" i="18" a="1"/>
  <c r="P482" i="18" s="1"/>
  <c r="P483" i="18" a="1"/>
  <c r="P483" i="18" s="1"/>
  <c r="P484" i="18" a="1"/>
  <c r="P484" i="18" s="1"/>
  <c r="P485" i="18" a="1"/>
  <c r="P485" i="18" s="1"/>
  <c r="P486" i="18" a="1"/>
  <c r="P486" i="18" s="1"/>
  <c r="P487" i="18" a="1"/>
  <c r="P487" i="18" s="1"/>
  <c r="P488" i="18" a="1"/>
  <c r="P488" i="18"/>
  <c r="P489" i="18" a="1"/>
  <c r="P489" i="18"/>
  <c r="P490" i="18" a="1"/>
  <c r="P490" i="18" s="1"/>
  <c r="P491" i="18" a="1"/>
  <c r="P491" i="18" s="1"/>
  <c r="P492" i="18" a="1"/>
  <c r="P492" i="18" s="1"/>
  <c r="P493" i="18" a="1"/>
  <c r="P493" i="18" s="1"/>
  <c r="P494" i="18" a="1"/>
  <c r="P494" i="18" s="1"/>
  <c r="P495" i="18" a="1"/>
  <c r="P495" i="18" s="1"/>
  <c r="P496" i="18" a="1"/>
  <c r="P496" i="18" s="1"/>
  <c r="P497" i="18" a="1"/>
  <c r="P497" i="18" s="1"/>
  <c r="P498" i="18" a="1"/>
  <c r="P498" i="18"/>
  <c r="P499" i="18" a="1"/>
  <c r="P499" i="18" s="1"/>
  <c r="P500" i="18" a="1"/>
  <c r="P500" i="18" s="1"/>
  <c r="P501" i="18" a="1"/>
  <c r="P501" i="18" s="1"/>
  <c r="P502" i="18" a="1"/>
  <c r="P502" i="18" s="1"/>
  <c r="P503" i="18" a="1"/>
  <c r="P503" i="18" s="1"/>
  <c r="P504" i="18" a="1"/>
  <c r="P504" i="18" s="1"/>
  <c r="P505" i="18" a="1"/>
  <c r="P505" i="18" s="1"/>
  <c r="P506" i="18" a="1"/>
  <c r="P506" i="18" s="1"/>
  <c r="P507" i="18" a="1"/>
  <c r="P507" i="18" s="1"/>
  <c r="P508" i="18" a="1"/>
  <c r="P508" i="18" s="1"/>
  <c r="P509" i="18" a="1"/>
  <c r="P509" i="18" s="1"/>
  <c r="P510" i="18" a="1"/>
  <c r="P510" i="18" s="1"/>
  <c r="P511" i="18" a="1"/>
  <c r="P511" i="18" s="1"/>
  <c r="P512" i="18" a="1"/>
  <c r="P512" i="18"/>
  <c r="P513" i="18" a="1"/>
  <c r="P513" i="18"/>
  <c r="P514" i="18" a="1"/>
  <c r="P514" i="18" s="1"/>
  <c r="P515" i="18" a="1"/>
  <c r="P515" i="18" s="1"/>
  <c r="P516" i="18" a="1"/>
  <c r="P516" i="18" s="1"/>
  <c r="P517" i="18" a="1"/>
  <c r="P517" i="18" s="1"/>
  <c r="P518" i="18" a="1"/>
  <c r="P518" i="18"/>
  <c r="P519" i="18" a="1"/>
  <c r="P519" i="18" s="1"/>
  <c r="P520" i="18" a="1"/>
  <c r="P520" i="18"/>
  <c r="P521" i="18" a="1"/>
  <c r="P521" i="18" s="1"/>
  <c r="P522" i="18" a="1"/>
  <c r="P522" i="18" s="1"/>
  <c r="P523" i="18" a="1"/>
  <c r="P523" i="18" s="1"/>
  <c r="P524" i="18" a="1"/>
  <c r="P524" i="18" s="1"/>
  <c r="P525" i="18" a="1"/>
  <c r="P525" i="18" s="1"/>
  <c r="P526" i="18" a="1"/>
  <c r="P526" i="18" s="1"/>
  <c r="P527" i="18" a="1"/>
  <c r="P527" i="18" s="1"/>
  <c r="P528" i="18" a="1"/>
  <c r="P528" i="18" s="1"/>
  <c r="P529" i="18" a="1"/>
  <c r="P529" i="18" s="1"/>
  <c r="P530" i="18" a="1"/>
  <c r="P530" i="18" s="1"/>
  <c r="P531" i="18" a="1"/>
  <c r="P531" i="18" s="1"/>
  <c r="P532" i="18" a="1"/>
  <c r="P532" i="18" s="1"/>
  <c r="P533" i="18" a="1"/>
  <c r="P533" i="18" s="1"/>
  <c r="P534" i="18" a="1"/>
  <c r="P534" i="18" s="1"/>
  <c r="P535" i="18" a="1"/>
  <c r="P535" i="18" s="1"/>
  <c r="P536" i="18" a="1"/>
  <c r="P536" i="18" s="1"/>
  <c r="P537" i="18" a="1"/>
  <c r="P537" i="18"/>
  <c r="P538" i="18" a="1"/>
  <c r="P538" i="18" s="1"/>
  <c r="P539" i="18" a="1"/>
  <c r="P539" i="18" s="1"/>
  <c r="P540" i="18" a="1"/>
  <c r="P540" i="18" s="1"/>
  <c r="P541" i="18" a="1"/>
  <c r="P541" i="18" s="1"/>
  <c r="P542" i="18" a="1"/>
  <c r="P542" i="18" s="1"/>
  <c r="P543" i="18" a="1"/>
  <c r="P543" i="18" s="1"/>
  <c r="P544" i="18" a="1"/>
  <c r="P544" i="18" s="1"/>
  <c r="P545" i="18" a="1"/>
  <c r="P545" i="18"/>
  <c r="P546" i="18" a="1"/>
  <c r="P546" i="18" s="1"/>
  <c r="P547" i="18" a="1"/>
  <c r="P547" i="18" s="1"/>
  <c r="P548" i="18" a="1"/>
  <c r="P548" i="18" s="1"/>
  <c r="P549" i="18" a="1"/>
  <c r="P549" i="18" s="1"/>
  <c r="P550" i="18" a="1"/>
  <c r="P550" i="18" s="1"/>
  <c r="P551" i="18" a="1"/>
  <c r="P551" i="18" s="1"/>
  <c r="P552" i="18" a="1"/>
  <c r="P552" i="18"/>
  <c r="P553" i="18" a="1"/>
  <c r="P553" i="18"/>
  <c r="P554" i="18" a="1"/>
  <c r="P554" i="18"/>
  <c r="P555" i="18" a="1"/>
  <c r="P555" i="18" s="1"/>
  <c r="P556" i="18" a="1"/>
  <c r="P556" i="18" s="1"/>
  <c r="P557" i="18" a="1"/>
  <c r="P557" i="18" s="1"/>
  <c r="P558" i="18" a="1"/>
  <c r="P558" i="18" s="1"/>
  <c r="P559" i="18" a="1"/>
  <c r="P559" i="18" s="1"/>
  <c r="P560" i="18" a="1"/>
  <c r="P560" i="18" s="1"/>
  <c r="P561" i="18" a="1"/>
  <c r="P561" i="18" s="1"/>
  <c r="P562" i="18" a="1"/>
  <c r="P562" i="18" s="1"/>
  <c r="P563" i="18" a="1"/>
  <c r="P563" i="18" s="1"/>
  <c r="P564" i="18" a="1"/>
  <c r="P564" i="18"/>
  <c r="P565" i="18" a="1"/>
  <c r="P565" i="18" s="1"/>
  <c r="P566" i="18" a="1"/>
  <c r="P566" i="18" s="1"/>
  <c r="P567" i="18" a="1"/>
  <c r="P567" i="18" s="1"/>
  <c r="P568" i="18" a="1"/>
  <c r="P568" i="18" s="1"/>
  <c r="P569" i="18" a="1"/>
  <c r="P569" i="18" s="1"/>
  <c r="P570" i="18" a="1"/>
  <c r="P570" i="18"/>
  <c r="P571" i="18" a="1"/>
  <c r="P571" i="18" s="1"/>
  <c r="P572" i="18" a="1"/>
  <c r="P572" i="18" s="1"/>
  <c r="P573" i="18" a="1"/>
  <c r="P573" i="18" s="1"/>
  <c r="P574" i="18" a="1"/>
  <c r="P574" i="18" s="1"/>
  <c r="P575" i="18" a="1"/>
  <c r="P575" i="18" s="1"/>
  <c r="P576" i="18" a="1"/>
  <c r="P576" i="18"/>
  <c r="P577" i="18" a="1"/>
  <c r="P577" i="18"/>
  <c r="P578" i="18" a="1"/>
  <c r="P578" i="18" s="1"/>
  <c r="P579" i="18" a="1"/>
  <c r="P579" i="18" s="1"/>
  <c r="P580" i="18" a="1"/>
  <c r="P580" i="18" s="1"/>
  <c r="P581" i="18" a="1"/>
  <c r="P581" i="18" s="1"/>
  <c r="P582" i="18" a="1"/>
  <c r="P582" i="18" s="1"/>
  <c r="P583" i="18" a="1"/>
  <c r="P583" i="18" s="1"/>
  <c r="P584" i="18" a="1"/>
  <c r="P584" i="18"/>
  <c r="P585" i="18" a="1"/>
  <c r="P585" i="18" s="1"/>
  <c r="P586" i="18" a="1"/>
  <c r="P586" i="18" s="1"/>
  <c r="P587" i="18" a="1"/>
  <c r="P587" i="18" s="1"/>
  <c r="P588" i="18" a="1"/>
  <c r="P588" i="18"/>
  <c r="P589" i="18" a="1"/>
  <c r="P589" i="18" s="1"/>
  <c r="P590" i="18" a="1"/>
  <c r="P590" i="18" s="1"/>
  <c r="P591" i="18" a="1"/>
  <c r="P591" i="18" s="1"/>
  <c r="P592" i="18" a="1"/>
  <c r="P592" i="18" s="1"/>
  <c r="P593" i="18" a="1"/>
  <c r="P593" i="18" s="1"/>
  <c r="P594" i="18" a="1"/>
  <c r="P594" i="18"/>
  <c r="P595" i="18" a="1"/>
  <c r="P595" i="18" s="1"/>
  <c r="P596" i="18" a="1"/>
  <c r="P596" i="18" s="1"/>
  <c r="P597" i="18" a="1"/>
  <c r="P597" i="18" s="1"/>
  <c r="P598" i="18" a="1"/>
  <c r="P598" i="18" s="1"/>
  <c r="P599" i="18" a="1"/>
  <c r="P599" i="18" s="1"/>
  <c r="P600" i="18" a="1"/>
  <c r="P600" i="18" s="1"/>
  <c r="P601" i="18" a="1"/>
  <c r="P601" i="18" s="1"/>
  <c r="P602" i="18" a="1"/>
  <c r="P602" i="18" s="1"/>
  <c r="P603" i="18" a="1"/>
  <c r="P603" i="18" s="1"/>
  <c r="P604" i="18" a="1"/>
  <c r="P604" i="18" s="1"/>
  <c r="P605" i="18" a="1"/>
  <c r="P605" i="18" s="1"/>
  <c r="P606" i="18" a="1"/>
  <c r="P606" i="18" s="1"/>
  <c r="P607" i="18" a="1"/>
  <c r="P607" i="18" s="1"/>
  <c r="P608" i="18" a="1"/>
  <c r="P608" i="18" s="1"/>
  <c r="R608" i="18" s="1"/>
  <c r="P609" i="18" a="1"/>
  <c r="P609" i="18" s="1"/>
  <c r="P610" i="18" a="1"/>
  <c r="P610" i="18"/>
  <c r="P611" i="18" a="1"/>
  <c r="P611" i="18" s="1"/>
  <c r="P612" i="18" a="1"/>
  <c r="P612" i="18" s="1"/>
  <c r="P613" i="18" a="1"/>
  <c r="P613" i="18" s="1"/>
  <c r="P614" i="18" a="1"/>
  <c r="P614" i="18" s="1"/>
  <c r="P615" i="18" a="1"/>
  <c r="P615" i="18" s="1"/>
  <c r="P616" i="18" a="1"/>
  <c r="P616" i="18" s="1"/>
  <c r="P617" i="18" a="1"/>
  <c r="P617" i="18"/>
  <c r="P618" i="18" a="1"/>
  <c r="P618" i="18"/>
  <c r="P619" i="18" a="1"/>
  <c r="P619" i="18" s="1"/>
  <c r="P620" i="18" a="1"/>
  <c r="P620" i="18" s="1"/>
  <c r="P621" i="18" a="1"/>
  <c r="P621" i="18" s="1"/>
  <c r="P622" i="18" a="1"/>
  <c r="P622" i="18" s="1"/>
  <c r="P623" i="18" a="1"/>
  <c r="P623" i="18"/>
  <c r="P624" i="18" a="1"/>
  <c r="P624" i="18" s="1"/>
  <c r="P625" i="18" a="1"/>
  <c r="P625" i="18" s="1"/>
  <c r="P626" i="18" a="1"/>
  <c r="P626" i="18" s="1"/>
  <c r="R626" i="18" s="1"/>
  <c r="P627" i="18" a="1"/>
  <c r="P627" i="18" s="1"/>
  <c r="P628" i="18" a="1"/>
  <c r="P628" i="18"/>
  <c r="P629" i="18" a="1"/>
  <c r="P629" i="18" s="1"/>
  <c r="P630" i="18" a="1"/>
  <c r="P630" i="18" s="1"/>
  <c r="P631" i="18" a="1"/>
  <c r="P631" i="18" s="1"/>
  <c r="P632" i="18" a="1"/>
  <c r="P632" i="18" s="1"/>
  <c r="P633" i="18" a="1"/>
  <c r="P633" i="18" s="1"/>
  <c r="P634" i="18" a="1"/>
  <c r="P634" i="18"/>
  <c r="P635" i="18" a="1"/>
  <c r="P635" i="18" s="1"/>
  <c r="P636" i="18" a="1"/>
  <c r="P636" i="18" s="1"/>
  <c r="P637" i="18" a="1"/>
  <c r="P637" i="18" s="1"/>
  <c r="P638" i="18" a="1"/>
  <c r="P638" i="18" s="1"/>
  <c r="P639" i="18" a="1"/>
  <c r="P639" i="18" s="1"/>
  <c r="P640" i="18" a="1"/>
  <c r="P640" i="18" s="1"/>
  <c r="P641" i="18" a="1"/>
  <c r="P641" i="18" s="1"/>
  <c r="P642" i="18" a="1"/>
  <c r="P642" i="18" s="1"/>
  <c r="R642" i="18" s="1"/>
  <c r="P643" i="18" a="1"/>
  <c r="P643" i="18" s="1"/>
  <c r="P644" i="18" a="1"/>
  <c r="P644" i="18" s="1"/>
  <c r="P645" i="18" a="1"/>
  <c r="P645" i="18" s="1"/>
  <c r="P646" i="18" a="1"/>
  <c r="P646" i="18"/>
  <c r="P647" i="18" a="1"/>
  <c r="P647" i="18" s="1"/>
  <c r="P648" i="18" a="1"/>
  <c r="P648" i="18" s="1"/>
  <c r="P649" i="18" a="1"/>
  <c r="P649" i="18" s="1"/>
  <c r="P650" i="18" a="1"/>
  <c r="P650" i="18" s="1"/>
  <c r="P651" i="18" a="1"/>
  <c r="P651" i="18" s="1"/>
  <c r="Q2" i="18" a="1"/>
  <c r="Q2" i="18"/>
  <c r="Q3" i="18" a="1"/>
  <c r="Q3" i="18" s="1"/>
  <c r="R3" i="18" s="1"/>
  <c r="Q4" i="18" a="1"/>
  <c r="Q4" i="18"/>
  <c r="R4" i="18" s="1"/>
  <c r="Q5" i="18" a="1"/>
  <c r="Q5" i="18" s="1"/>
  <c r="R5" i="18" s="1"/>
  <c r="Q6" i="18" a="1"/>
  <c r="Q6" i="18" s="1"/>
  <c r="R6" i="18" s="1"/>
  <c r="Q7" i="18" a="1"/>
  <c r="Q7" i="18" s="1"/>
  <c r="R7" i="18" s="1"/>
  <c r="Q8" i="18" a="1"/>
  <c r="Q8" i="18"/>
  <c r="R8" i="18" s="1"/>
  <c r="Q9" i="18" a="1"/>
  <c r="Q9" i="18" s="1"/>
  <c r="R9" i="18" s="1"/>
  <c r="Q10" i="18" a="1"/>
  <c r="Q10" i="18" s="1"/>
  <c r="Q11" i="18" a="1"/>
  <c r="Q11" i="18" s="1"/>
  <c r="Q12" i="18" a="1"/>
  <c r="Q12" i="18" s="1"/>
  <c r="R12" i="18" s="1"/>
  <c r="Q13" i="18" a="1"/>
  <c r="Q13" i="18"/>
  <c r="R13" i="18" s="1"/>
  <c r="Q14" i="18" a="1"/>
  <c r="Q14" i="18" s="1"/>
  <c r="R14" i="18" s="1"/>
  <c r="Q15" i="18" a="1"/>
  <c r="Q15" i="18" s="1"/>
  <c r="Q16" i="18" a="1"/>
  <c r="Q16" i="18" s="1"/>
  <c r="R16" i="18" s="1"/>
  <c r="Q17" i="18" a="1"/>
  <c r="Q17" i="18"/>
  <c r="R17" i="18" s="1"/>
  <c r="Q18" i="18" a="1"/>
  <c r="Q18" i="18" s="1"/>
  <c r="R18" i="18" s="1"/>
  <c r="Q19" i="18" a="1"/>
  <c r="Q19" i="18" s="1"/>
  <c r="R19" i="18" s="1"/>
  <c r="Q20" i="18" a="1"/>
  <c r="Q20" i="18" s="1"/>
  <c r="R20" i="18" s="1"/>
  <c r="Q21" i="18" a="1"/>
  <c r="Q21" i="18" s="1"/>
  <c r="R21" i="18" s="1"/>
  <c r="Q22" i="18" a="1"/>
  <c r="Q22" i="18" s="1"/>
  <c r="R22" i="18" s="1"/>
  <c r="Q23" i="18" a="1"/>
  <c r="Q23" i="18" s="1"/>
  <c r="R23" i="18" s="1"/>
  <c r="Q24" i="18" a="1"/>
  <c r="Q24" i="18" s="1"/>
  <c r="R24" i="18" s="1"/>
  <c r="Q25" i="18" a="1"/>
  <c r="Q25" i="18"/>
  <c r="R25" i="18" s="1"/>
  <c r="Q26" i="18" a="1"/>
  <c r="Q26" i="18" s="1"/>
  <c r="R26" i="18" s="1"/>
  <c r="Q27" i="18" a="1"/>
  <c r="Q27" i="18" s="1"/>
  <c r="Q28" i="18" a="1"/>
  <c r="Q28" i="18" s="1"/>
  <c r="R28" i="18" s="1"/>
  <c r="Q29" i="18" a="1"/>
  <c r="Q29" i="18" s="1"/>
  <c r="R29" i="18" s="1"/>
  <c r="Q30" i="18" a="1"/>
  <c r="Q30" i="18" s="1"/>
  <c r="R30" i="18" s="1"/>
  <c r="Q31" i="18" a="1"/>
  <c r="Q31" i="18" s="1"/>
  <c r="R31" i="18" s="1"/>
  <c r="Q32" i="18" a="1"/>
  <c r="Q32" i="18" s="1"/>
  <c r="R32" i="18" s="1"/>
  <c r="Q33" i="18" a="1"/>
  <c r="Q33" i="18"/>
  <c r="R33" i="18" s="1"/>
  <c r="Q34" i="18" a="1"/>
  <c r="Q34" i="18" s="1"/>
  <c r="R34" i="18" s="1"/>
  <c r="Q35" i="18" a="1"/>
  <c r="Q35" i="18" s="1"/>
  <c r="Q36" i="18" a="1"/>
  <c r="Q36" i="18"/>
  <c r="R36" i="18" s="1"/>
  <c r="Q37" i="18" a="1"/>
  <c r="Q37" i="18"/>
  <c r="R37" i="18" s="1"/>
  <c r="Q38" i="18" a="1"/>
  <c r="Q38" i="18"/>
  <c r="R38" i="18" s="1"/>
  <c r="Q39" i="18" a="1"/>
  <c r="Q39" i="18" s="1"/>
  <c r="R39" i="18" s="1"/>
  <c r="Q40" i="18" a="1"/>
  <c r="Q40" i="18" s="1"/>
  <c r="R40" i="18" s="1"/>
  <c r="Q41" i="18" a="1"/>
  <c r="Q41" i="18" s="1"/>
  <c r="R41" i="18" s="1"/>
  <c r="Q42" i="18" a="1"/>
  <c r="Q42" i="18"/>
  <c r="R42" i="18" s="1"/>
  <c r="Q43" i="18" a="1"/>
  <c r="Q43" i="18" s="1"/>
  <c r="Q44" i="18" a="1"/>
  <c r="Q44" i="18" s="1"/>
  <c r="R44" i="18" s="1"/>
  <c r="Q45" i="18" a="1"/>
  <c r="Q45" i="18"/>
  <c r="R45" i="18" s="1"/>
  <c r="Q46" i="18" a="1"/>
  <c r="Q46" i="18" s="1"/>
  <c r="Q47" i="18" a="1"/>
  <c r="Q47" i="18" s="1"/>
  <c r="R47" i="18" s="1"/>
  <c r="Q48" i="18" a="1"/>
  <c r="Q48" i="18" s="1"/>
  <c r="R48" i="18" s="1"/>
  <c r="Q49" i="18" a="1"/>
  <c r="Q49" i="18"/>
  <c r="R49" i="18" s="1"/>
  <c r="Q50" i="18" a="1"/>
  <c r="Q50" i="18" s="1"/>
  <c r="R50" i="18" s="1"/>
  <c r="Q51" i="18" a="1"/>
  <c r="Q51" i="18" s="1"/>
  <c r="Q52" i="18" a="1"/>
  <c r="Q52" i="18" s="1"/>
  <c r="R52" i="18" s="1"/>
  <c r="Q53" i="18" a="1"/>
  <c r="Q53" i="18"/>
  <c r="R53" i="18" s="1"/>
  <c r="Q54" i="18" a="1"/>
  <c r="Q54" i="18"/>
  <c r="R54" i="18" s="1"/>
  <c r="Q55" i="18" a="1"/>
  <c r="Q55" i="18" s="1"/>
  <c r="R55" i="18" s="1"/>
  <c r="Q56" i="18" a="1"/>
  <c r="Q56" i="18"/>
  <c r="R56" i="18" s="1"/>
  <c r="Q57" i="18" a="1"/>
  <c r="Q57" i="18"/>
  <c r="R57" i="18" s="1"/>
  <c r="Q58" i="18" a="1"/>
  <c r="Q58" i="18" s="1"/>
  <c r="R58" i="18" s="1"/>
  <c r="Q59" i="18" a="1"/>
  <c r="Q59" i="18" s="1"/>
  <c r="Q60" i="18" a="1"/>
  <c r="Q60" i="18" s="1"/>
  <c r="R60" i="18" s="1"/>
  <c r="Q61" i="18" a="1"/>
  <c r="Q61" i="18"/>
  <c r="R61" i="18" s="1"/>
  <c r="Q62" i="18" a="1"/>
  <c r="Q62" i="18"/>
  <c r="R62" i="18" s="1"/>
  <c r="Q63" i="18" a="1"/>
  <c r="Q63" i="18" s="1"/>
  <c r="R63" i="18" s="1"/>
  <c r="Q64" i="18" a="1"/>
  <c r="Q64" i="18" s="1"/>
  <c r="Q65" i="18" a="1"/>
  <c r="Q65" i="18" s="1"/>
  <c r="R65" i="18" s="1"/>
  <c r="Q66" i="18" a="1"/>
  <c r="Q66" i="18" s="1"/>
  <c r="R66" i="18" s="1"/>
  <c r="Q67" i="18" a="1"/>
  <c r="Q67" i="18" s="1"/>
  <c r="Q68" i="18" a="1"/>
  <c r="Q68" i="18" s="1"/>
  <c r="R68" i="18" s="1"/>
  <c r="Q69" i="18" a="1"/>
  <c r="Q69" i="18"/>
  <c r="R69" i="18" s="1"/>
  <c r="Q70" i="18" a="1"/>
  <c r="Q70" i="18"/>
  <c r="R70" i="18" s="1"/>
  <c r="Q71" i="18" a="1"/>
  <c r="Q71" i="18" s="1"/>
  <c r="R71" i="18" s="1"/>
  <c r="Q72" i="18" a="1"/>
  <c r="Q72" i="18"/>
  <c r="R72" i="18" s="1"/>
  <c r="Q73" i="18" a="1"/>
  <c r="Q73" i="18"/>
  <c r="R73" i="18" s="1"/>
  <c r="Q74" i="18" a="1"/>
  <c r="Q74" i="18" s="1"/>
  <c r="R74" i="18" s="1"/>
  <c r="Q75" i="18" a="1"/>
  <c r="Q75" i="18" s="1"/>
  <c r="R75" i="18" s="1"/>
  <c r="Q76" i="18" a="1"/>
  <c r="Q76" i="18" s="1"/>
  <c r="R76" i="18" s="1"/>
  <c r="Q77" i="18" a="1"/>
  <c r="Q77" i="18"/>
  <c r="R77" i="18" s="1"/>
  <c r="Q78" i="18" a="1"/>
  <c r="Q78" i="18" s="1"/>
  <c r="Q79" i="18" a="1"/>
  <c r="Q79" i="18" s="1"/>
  <c r="R79" i="18" s="1"/>
  <c r="Q80" i="18" a="1"/>
  <c r="Q80" i="18" s="1"/>
  <c r="R80" i="18" s="1"/>
  <c r="Q81" i="18" a="1"/>
  <c r="Q81" i="18"/>
  <c r="R81" i="18" s="1"/>
  <c r="Q82" i="18" a="1"/>
  <c r="Q82" i="18" s="1"/>
  <c r="R82" i="18" s="1"/>
  <c r="Q83" i="18" a="1"/>
  <c r="Q83" i="18" s="1"/>
  <c r="R83" i="18" s="1"/>
  <c r="Q84" i="18" a="1"/>
  <c r="Q84" i="18" s="1"/>
  <c r="R84" i="18" s="1"/>
  <c r="Q85" i="18" a="1"/>
  <c r="Q85" i="18"/>
  <c r="Q86" i="18" a="1"/>
  <c r="Q86" i="18" s="1"/>
  <c r="R86" i="18" s="1"/>
  <c r="Q87" i="18" a="1"/>
  <c r="Q87" i="18" s="1"/>
  <c r="R87" i="18" s="1"/>
  <c r="Q88" i="18" a="1"/>
  <c r="Q88" i="18"/>
  <c r="Q89" i="18" a="1"/>
  <c r="Q89" i="18" s="1"/>
  <c r="R89" i="18" s="1"/>
  <c r="Q90" i="18" a="1"/>
  <c r="Q90" i="18"/>
  <c r="R90" i="18" s="1"/>
  <c r="Q91" i="18" a="1"/>
  <c r="Q91" i="18" s="1"/>
  <c r="Q92" i="18" a="1"/>
  <c r="Q92" i="18" s="1"/>
  <c r="R92" i="18" s="1"/>
  <c r="Q93" i="18" a="1"/>
  <c r="Q93" i="18"/>
  <c r="R93" i="18" s="1"/>
  <c r="Q94" i="18" a="1"/>
  <c r="Q94" i="18" s="1"/>
  <c r="R94" i="18" s="1"/>
  <c r="Q95" i="18" a="1"/>
  <c r="Q95" i="18" s="1"/>
  <c r="Q96" i="18" a="1"/>
  <c r="Q96" i="18" s="1"/>
  <c r="R96" i="18" s="1"/>
  <c r="Q97" i="18" a="1"/>
  <c r="Q97" i="18"/>
  <c r="R97" i="18" s="1"/>
  <c r="Q98" i="18" a="1"/>
  <c r="Q98" i="18" s="1"/>
  <c r="R98" i="18" s="1"/>
  <c r="Q99" i="18" a="1"/>
  <c r="Q99" i="18" s="1"/>
  <c r="Q100" i="18" a="1"/>
  <c r="Q100" i="18" s="1"/>
  <c r="R100" i="18" s="1"/>
  <c r="Q101" i="18" a="1"/>
  <c r="Q101" i="18"/>
  <c r="R101" i="18" s="1"/>
  <c r="Q102" i="18" a="1"/>
  <c r="Q102" i="18"/>
  <c r="Q103" i="18" a="1"/>
  <c r="Q103" i="18" s="1"/>
  <c r="Q104" i="18" a="1"/>
  <c r="Q104" i="18"/>
  <c r="R104" i="18" s="1"/>
  <c r="Q105" i="18" a="1"/>
  <c r="Q105" i="18"/>
  <c r="R105" i="18" s="1"/>
  <c r="Q106" i="18" a="1"/>
  <c r="Q106" i="18" s="1"/>
  <c r="R106" i="18" s="1"/>
  <c r="Q107" i="18" a="1"/>
  <c r="Q107" i="18" s="1"/>
  <c r="R107" i="18" s="1"/>
  <c r="Q108" i="18" a="1"/>
  <c r="Q108" i="18"/>
  <c r="R108" i="18" s="1"/>
  <c r="Q109" i="18" a="1"/>
  <c r="Q109" i="18" s="1"/>
  <c r="R109" i="18" s="1"/>
  <c r="Q110" i="18" a="1"/>
  <c r="Q110" i="18" s="1"/>
  <c r="R110" i="18" s="1"/>
  <c r="Q111" i="18" a="1"/>
  <c r="Q111" i="18" s="1"/>
  <c r="R111" i="18" s="1"/>
  <c r="Q112" i="18" a="1"/>
  <c r="Q112" i="18" s="1"/>
  <c r="Q113" i="18" a="1"/>
  <c r="Q113" i="18" s="1"/>
  <c r="R113" i="18" s="1"/>
  <c r="Q114" i="18" a="1"/>
  <c r="Q114" i="18" s="1"/>
  <c r="R114" i="18" s="1"/>
  <c r="Q115" i="18" a="1"/>
  <c r="Q115" i="18" s="1"/>
  <c r="R115" i="18" s="1"/>
  <c r="Q116" i="18" a="1"/>
  <c r="Q116" i="18" s="1"/>
  <c r="R116" i="18" s="1"/>
  <c r="Q117" i="18" a="1"/>
  <c r="Q117" i="18"/>
  <c r="R117" i="18" s="1"/>
  <c r="Q118" i="18" a="1"/>
  <c r="Q118" i="18" s="1"/>
  <c r="Q119" i="18" a="1"/>
  <c r="Q119" i="18" s="1"/>
  <c r="Q120" i="18" a="1"/>
  <c r="Q120" i="18" s="1"/>
  <c r="R120" i="18" s="1"/>
  <c r="Q121" i="18" a="1"/>
  <c r="Q121" i="18" s="1"/>
  <c r="R121" i="18" s="1"/>
  <c r="Q122" i="18" a="1"/>
  <c r="Q122" i="18"/>
  <c r="R122" i="18" s="1"/>
  <c r="Q123" i="18" a="1"/>
  <c r="Q123" i="18" s="1"/>
  <c r="Q124" i="18" a="1"/>
  <c r="Q124" i="18" s="1"/>
  <c r="R124" i="18" s="1"/>
  <c r="Q125" i="18" a="1"/>
  <c r="Q125" i="18" s="1"/>
  <c r="R125" i="18" s="1"/>
  <c r="Q126" i="18" a="1"/>
  <c r="Q126" i="18" s="1"/>
  <c r="R126" i="18" s="1"/>
  <c r="Q127" i="18" a="1"/>
  <c r="Q127" i="18" s="1"/>
  <c r="Q128" i="18" a="1"/>
  <c r="Q128" i="18" s="1"/>
  <c r="R128" i="18" s="1"/>
  <c r="Q129" i="18" a="1"/>
  <c r="Q129" i="18"/>
  <c r="R129" i="18" s="1"/>
  <c r="Q130" i="18" a="1"/>
  <c r="Q130" i="18" s="1"/>
  <c r="R130" i="18" s="1"/>
  <c r="Q131" i="18" a="1"/>
  <c r="Q131" i="18" s="1"/>
  <c r="Q132" i="18" a="1"/>
  <c r="Q132" i="18" s="1"/>
  <c r="R132" i="18" s="1"/>
  <c r="Q133" i="18" a="1"/>
  <c r="Q133" i="18"/>
  <c r="R133" i="18" s="1"/>
  <c r="Q134" i="18" a="1"/>
  <c r="Q134" i="18"/>
  <c r="R134" i="18" s="1"/>
  <c r="Q135" i="18" a="1"/>
  <c r="Q135" i="18" s="1"/>
  <c r="Q136" i="18" a="1"/>
  <c r="Q136" i="18"/>
  <c r="R136" i="18" s="1"/>
  <c r="Q137" i="18" a="1"/>
  <c r="Q137" i="18"/>
  <c r="R137" i="18" s="1"/>
  <c r="Q138" i="18" a="1"/>
  <c r="Q138" i="18" s="1"/>
  <c r="Q139" i="18" a="1"/>
  <c r="Q139" i="18" s="1"/>
  <c r="R139" i="18" s="1"/>
  <c r="Q140" i="18" a="1"/>
  <c r="Q140" i="18" s="1"/>
  <c r="R140" i="18" s="1"/>
  <c r="Q141" i="18" a="1"/>
  <c r="Q141" i="18"/>
  <c r="R141" i="18" s="1"/>
  <c r="Q142" i="18" a="1"/>
  <c r="Q142" i="18" s="1"/>
  <c r="Q143" i="18" a="1"/>
  <c r="Q143" i="18" s="1"/>
  <c r="Q144" i="18" a="1"/>
  <c r="Q144" i="18" s="1"/>
  <c r="Q145" i="18" a="1"/>
  <c r="Q145" i="18"/>
  <c r="R145" i="18" s="1"/>
  <c r="Q146" i="18" a="1"/>
  <c r="Q146" i="18" s="1"/>
  <c r="R146" i="18" s="1"/>
  <c r="Q147" i="18" a="1"/>
  <c r="Q147" i="18" s="1"/>
  <c r="R147" i="18" s="1"/>
  <c r="Q148" i="18" a="1"/>
  <c r="Q148" i="18" s="1"/>
  <c r="R148" i="18" s="1"/>
  <c r="Q149" i="18" a="1"/>
  <c r="Q149" i="18" s="1"/>
  <c r="Q150" i="18" a="1"/>
  <c r="Q150" i="18" s="1"/>
  <c r="R150" i="18" s="1"/>
  <c r="Q151" i="18" a="1"/>
  <c r="Q151" i="18" s="1"/>
  <c r="Q152" i="18" a="1"/>
  <c r="Q152" i="18" s="1"/>
  <c r="R152" i="18" s="1"/>
  <c r="Q153" i="18" a="1"/>
  <c r="Q153" i="18"/>
  <c r="R153" i="18" s="1"/>
  <c r="Q154" i="18" a="1"/>
  <c r="Q154" i="18" s="1"/>
  <c r="R154" i="18" s="1"/>
  <c r="Q155" i="18" a="1"/>
  <c r="Q155" i="18" s="1"/>
  <c r="Q156" i="18" a="1"/>
  <c r="Q156" i="18" s="1"/>
  <c r="R156" i="18" s="1"/>
  <c r="Q157" i="18" a="1"/>
  <c r="Q157" i="18"/>
  <c r="R157" i="18" s="1"/>
  <c r="Q158" i="18" a="1"/>
  <c r="Q158" i="18" s="1"/>
  <c r="R158" i="18" s="1"/>
  <c r="Q159" i="18" a="1"/>
  <c r="Q159" i="18" s="1"/>
  <c r="Q160" i="18" a="1"/>
  <c r="Q160" i="18" s="1"/>
  <c r="Q161" i="18" a="1"/>
  <c r="Q161" i="18"/>
  <c r="R161" i="18" s="1"/>
  <c r="Q162" i="18" a="1"/>
  <c r="Q162" i="18" s="1"/>
  <c r="R162" i="18" s="1"/>
  <c r="Q163" i="18" a="1"/>
  <c r="Q163" i="18" s="1"/>
  <c r="R163" i="18" s="1"/>
  <c r="Q164" i="18" a="1"/>
  <c r="Q164" i="18" s="1"/>
  <c r="R164" i="18" s="1"/>
  <c r="Q165" i="18" a="1"/>
  <c r="Q165" i="18" s="1"/>
  <c r="Q166" i="18" a="1"/>
  <c r="Q166" i="18"/>
  <c r="R166" i="18" s="1"/>
  <c r="Q167" i="18" a="1"/>
  <c r="Q167" i="18" s="1"/>
  <c r="R167" i="18" s="1"/>
  <c r="Q168" i="18" a="1"/>
  <c r="Q168" i="18"/>
  <c r="R168" i="18" s="1"/>
  <c r="Q169" i="18" a="1"/>
  <c r="Q169" i="18" s="1"/>
  <c r="R169" i="18" s="1"/>
  <c r="Q170" i="18" a="1"/>
  <c r="Q170" i="18"/>
  <c r="Q171" i="18" a="1"/>
  <c r="Q171" i="18" s="1"/>
  <c r="R171" i="18" s="1"/>
  <c r="Q172" i="18" a="1"/>
  <c r="Q172" i="18" s="1"/>
  <c r="R172" i="18" s="1"/>
  <c r="Q173" i="18" a="1"/>
  <c r="Q173" i="18" s="1"/>
  <c r="R173" i="18" s="1"/>
  <c r="Q174" i="18" a="1"/>
  <c r="Q174" i="18" s="1"/>
  <c r="Q175" i="18" a="1"/>
  <c r="Q175" i="18" s="1"/>
  <c r="Q176" i="18" a="1"/>
  <c r="Q176" i="18" s="1"/>
  <c r="Q177" i="18" a="1"/>
  <c r="Q177" i="18"/>
  <c r="R177" i="18" s="1"/>
  <c r="Q178" i="18" a="1"/>
  <c r="Q178" i="18" s="1"/>
  <c r="R178" i="18" s="1"/>
  <c r="Q179" i="18" a="1"/>
  <c r="Q179" i="18" s="1"/>
  <c r="Q180" i="18" a="1"/>
  <c r="Q180" i="18" s="1"/>
  <c r="R180" i="18" s="1"/>
  <c r="Q181" i="18" a="1"/>
  <c r="Q181" i="18"/>
  <c r="Q182" i="18" a="1"/>
  <c r="Q182" i="18" s="1"/>
  <c r="R182" i="18" s="1"/>
  <c r="Q183" i="18" a="1"/>
  <c r="Q183" i="18" s="1"/>
  <c r="R183" i="18" s="1"/>
  <c r="Q184" i="18" a="1"/>
  <c r="Q184" i="18"/>
  <c r="R184" i="18" s="1"/>
  <c r="Q185" i="18" a="1"/>
  <c r="Q185" i="18" s="1"/>
  <c r="R185" i="18" s="1"/>
  <c r="Q186" i="18" a="1"/>
  <c r="Q186" i="18"/>
  <c r="Q187" i="18" a="1"/>
  <c r="Q187" i="18" s="1"/>
  <c r="R187" i="18" s="1"/>
  <c r="Q188" i="18" a="1"/>
  <c r="Q188" i="18" s="1"/>
  <c r="R188" i="18" s="1"/>
  <c r="Q189" i="18" a="1"/>
  <c r="Q189" i="18"/>
  <c r="R189" i="18" s="1"/>
  <c r="Q190" i="18" a="1"/>
  <c r="Q190" i="18" s="1"/>
  <c r="R190" i="18" s="1"/>
  <c r="Q191" i="18" a="1"/>
  <c r="Q191" i="18" s="1"/>
  <c r="Q192" i="18" a="1"/>
  <c r="Q192" i="18" s="1"/>
  <c r="R192" i="18" s="1"/>
  <c r="Q193" i="18" a="1"/>
  <c r="Q193" i="18"/>
  <c r="R193" i="18" s="1"/>
  <c r="Q194" i="18" a="1"/>
  <c r="Q194" i="18" s="1"/>
  <c r="R194" i="18" s="1"/>
  <c r="Q195" i="18" a="1"/>
  <c r="Q195" i="18" s="1"/>
  <c r="Q196" i="18" a="1"/>
  <c r="Q196" i="18" s="1"/>
  <c r="R196" i="18" s="1"/>
  <c r="Q197" i="18" a="1"/>
  <c r="Q197" i="18"/>
  <c r="Q198" i="18" a="1"/>
  <c r="Q198" i="18"/>
  <c r="R198" i="18" s="1"/>
  <c r="Q199" i="18" a="1"/>
  <c r="Q199" i="18" s="1"/>
  <c r="Q200" i="18" a="1"/>
  <c r="Q200" i="18" s="1"/>
  <c r="R200" i="18" s="1"/>
  <c r="Q201" i="18" a="1"/>
  <c r="Q201" i="18" s="1"/>
  <c r="R201" i="18" s="1"/>
  <c r="Q202" i="18" a="1"/>
  <c r="Q202" i="18" s="1"/>
  <c r="R202" i="18" s="1"/>
  <c r="Q203" i="18" a="1"/>
  <c r="Q203" i="18" s="1"/>
  <c r="R203" i="18" s="1"/>
  <c r="Q204" i="18" a="1"/>
  <c r="Q204" i="18" s="1"/>
  <c r="R204" i="18" s="1"/>
  <c r="Q205" i="18" a="1"/>
  <c r="Q205" i="18" s="1"/>
  <c r="R205" i="18" s="1"/>
  <c r="Q206" i="18" a="1"/>
  <c r="Q206" i="18" s="1"/>
  <c r="Q207" i="18" a="1"/>
  <c r="Q207" i="18" s="1"/>
  <c r="R207" i="18" s="1"/>
  <c r="Q208" i="18" a="1"/>
  <c r="Q208" i="18" s="1"/>
  <c r="Q209" i="18" a="1"/>
  <c r="Q209" i="18"/>
  <c r="R209" i="18" s="1"/>
  <c r="Q210" i="18" a="1"/>
  <c r="Q210" i="18" s="1"/>
  <c r="R210" i="18" s="1"/>
  <c r="Q211" i="18" a="1"/>
  <c r="Q211" i="18" s="1"/>
  <c r="Q212" i="18" a="1"/>
  <c r="Q212" i="18" s="1"/>
  <c r="R212" i="18" s="1"/>
  <c r="Q213" i="18" a="1"/>
  <c r="Q213" i="18"/>
  <c r="R213" i="18" s="1"/>
  <c r="Q214" i="18" a="1"/>
  <c r="Q214" i="18" s="1"/>
  <c r="R214" i="18" s="1"/>
  <c r="Q215" i="18" a="1"/>
  <c r="Q215" i="18" s="1"/>
  <c r="Q216" i="18" a="1"/>
  <c r="Q216" i="18" s="1"/>
  <c r="R216" i="18" s="1"/>
  <c r="Q217" i="18" a="1"/>
  <c r="Q217" i="18" s="1"/>
  <c r="R217" i="18" s="1"/>
  <c r="Q218" i="18" a="1"/>
  <c r="Q218" i="18" s="1"/>
  <c r="Q219" i="18" a="1"/>
  <c r="Q219" i="18" s="1"/>
  <c r="R219" i="18" s="1"/>
  <c r="Q220" i="18" a="1"/>
  <c r="Q220" i="18" s="1"/>
  <c r="R220" i="18" s="1"/>
  <c r="Q221" i="18" a="1"/>
  <c r="Q221" i="18"/>
  <c r="R221" i="18" s="1"/>
  <c r="Q222" i="18" a="1"/>
  <c r="Q222" i="18" s="1"/>
  <c r="R222" i="18" s="1"/>
  <c r="Q223" i="18" a="1"/>
  <c r="Q223" i="18" s="1"/>
  <c r="R223" i="18" s="1"/>
  <c r="Q224" i="18" a="1"/>
  <c r="Q224" i="18" s="1"/>
  <c r="R224" i="18" s="1"/>
  <c r="Q225" i="18" a="1"/>
  <c r="Q225" i="18"/>
  <c r="R225" i="18" s="1"/>
  <c r="Q226" i="18" a="1"/>
  <c r="Q226" i="18" s="1"/>
  <c r="R226" i="18" s="1"/>
  <c r="Q227" i="18" a="1"/>
  <c r="Q227" i="18" s="1"/>
  <c r="R227" i="18" s="1"/>
  <c r="Q228" i="18" a="1"/>
  <c r="Q228" i="18" s="1"/>
  <c r="R228" i="18" s="1"/>
  <c r="Q229" i="18" a="1"/>
  <c r="Q229" i="18"/>
  <c r="R229" i="18" s="1"/>
  <c r="Q230" i="18" a="1"/>
  <c r="Q230" i="18" s="1"/>
  <c r="Q231" i="18" a="1"/>
  <c r="Q231" i="18" s="1"/>
  <c r="R231" i="18" s="1"/>
  <c r="Q232" i="18" a="1"/>
  <c r="Q232" i="18"/>
  <c r="R232" i="18" s="1"/>
  <c r="Q233" i="18" a="1"/>
  <c r="Q233" i="18"/>
  <c r="R233" i="18" s="1"/>
  <c r="Q234" i="18" a="1"/>
  <c r="Q234" i="18" s="1"/>
  <c r="R234" i="18" s="1"/>
  <c r="Q235" i="18" a="1"/>
  <c r="Q235" i="18" s="1"/>
  <c r="Q236" i="18" a="1"/>
  <c r="Q236" i="18" s="1"/>
  <c r="R236" i="18" s="1"/>
  <c r="Q237" i="18" a="1"/>
  <c r="Q237" i="18" s="1"/>
  <c r="R237" i="18" s="1"/>
  <c r="Q238" i="18" a="1"/>
  <c r="Q238" i="18" s="1"/>
  <c r="R238" i="18" s="1"/>
  <c r="U238" i="18" s="1"/>
  <c r="Q239" i="18" a="1"/>
  <c r="Q239" i="18" s="1"/>
  <c r="R239" i="18" s="1"/>
  <c r="Q240" i="18" a="1"/>
  <c r="Q240" i="18" s="1"/>
  <c r="R240" i="18" s="1"/>
  <c r="Q241" i="18" a="1"/>
  <c r="Q241" i="18" s="1"/>
  <c r="R241" i="18" s="1"/>
  <c r="Q242" i="18" a="1"/>
  <c r="Q242" i="18" s="1"/>
  <c r="R242" i="18" s="1"/>
  <c r="Q243" i="18" a="1"/>
  <c r="Q243" i="18" s="1"/>
  <c r="Q244" i="18" a="1"/>
  <c r="Q244" i="18"/>
  <c r="R244" i="18" s="1"/>
  <c r="Q245" i="18" a="1"/>
  <c r="Q245" i="18"/>
  <c r="R245" i="18" s="1"/>
  <c r="Q246" i="18" a="1"/>
  <c r="Q246" i="18" s="1"/>
  <c r="Q247" i="18" a="1"/>
  <c r="Q247" i="18" s="1"/>
  <c r="R247" i="18" s="1"/>
  <c r="Q248" i="18" a="1"/>
  <c r="Q248" i="18" s="1"/>
  <c r="Q249" i="18" a="1"/>
  <c r="Q249" i="18"/>
  <c r="R249" i="18" s="1"/>
  <c r="Q250" i="18" a="1"/>
  <c r="Q250" i="18"/>
  <c r="Q251" i="18" a="1"/>
  <c r="Q251" i="18" s="1"/>
  <c r="Q252" i="18" a="1"/>
  <c r="Q252" i="18" s="1"/>
  <c r="R252" i="18" s="1"/>
  <c r="Q253" i="18" a="1"/>
  <c r="Q253" i="18" s="1"/>
  <c r="R253" i="18" s="1"/>
  <c r="Q254" i="18" a="1"/>
  <c r="Q254" i="18"/>
  <c r="R254" i="18" s="1"/>
  <c r="Q255" i="18" a="1"/>
  <c r="Q255" i="18" s="1"/>
  <c r="R255" i="18" s="1"/>
  <c r="Q256" i="18" a="1"/>
  <c r="Q256" i="18" s="1"/>
  <c r="Q257" i="18" a="1"/>
  <c r="Q257" i="18" s="1"/>
  <c r="R257" i="18" s="1"/>
  <c r="Q258" i="18" a="1"/>
  <c r="Q258" i="18" s="1"/>
  <c r="R258" i="18" s="1"/>
  <c r="Q259" i="18" a="1"/>
  <c r="Q259" i="18" s="1"/>
  <c r="Q260" i="18" a="1"/>
  <c r="Q260" i="18"/>
  <c r="R260" i="18" s="1"/>
  <c r="Q261" i="18" a="1"/>
  <c r="Q261" i="18" s="1"/>
  <c r="R261" i="18" s="1"/>
  <c r="Q262" i="18" a="1"/>
  <c r="Q262" i="18" s="1"/>
  <c r="R262" i="18" s="1"/>
  <c r="Q263" i="18" a="1"/>
  <c r="Q263" i="18" s="1"/>
  <c r="R263" i="18" s="1"/>
  <c r="Q264" i="18" a="1"/>
  <c r="Q264" i="18"/>
  <c r="R264" i="18" s="1"/>
  <c r="Q265" i="18" a="1"/>
  <c r="Q265" i="18"/>
  <c r="R265" i="18" s="1"/>
  <c r="Q266" i="18" a="1"/>
  <c r="Q266" i="18"/>
  <c r="Q267" i="18" a="1"/>
  <c r="Q267" i="18" s="1"/>
  <c r="R267" i="18" s="1"/>
  <c r="Q268" i="18" a="1"/>
  <c r="Q268" i="18" s="1"/>
  <c r="R268" i="18" s="1"/>
  <c r="Q269" i="18" a="1"/>
  <c r="Q269" i="18" s="1"/>
  <c r="R269" i="18" s="1"/>
  <c r="Q270" i="18" a="1"/>
  <c r="Q270" i="18" s="1"/>
  <c r="R270" i="18" s="1"/>
  <c r="Q271" i="18" a="1"/>
  <c r="Q271" i="18" s="1"/>
  <c r="R271" i="18" s="1"/>
  <c r="Q272" i="18" a="1"/>
  <c r="Q272" i="18" s="1"/>
  <c r="Q273" i="18" a="1"/>
  <c r="Q273" i="18" s="1"/>
  <c r="R273" i="18" s="1"/>
  <c r="Q274" i="18" a="1"/>
  <c r="Q274" i="18" s="1"/>
  <c r="R274" i="18" s="1"/>
  <c r="Q275" i="18" a="1"/>
  <c r="Q275" i="18" s="1"/>
  <c r="R275" i="18" s="1"/>
  <c r="Q276" i="18" a="1"/>
  <c r="Q276" i="18"/>
  <c r="R276" i="18" s="1"/>
  <c r="Q277" i="18" a="1"/>
  <c r="Q277" i="18" s="1"/>
  <c r="R277" i="18" s="1"/>
  <c r="Q278" i="18" a="1"/>
  <c r="Q278" i="18" s="1"/>
  <c r="R278" i="18" s="1"/>
  <c r="Q279" i="18" a="1"/>
  <c r="Q279" i="18" s="1"/>
  <c r="R279" i="18" s="1"/>
  <c r="Q280" i="18" a="1"/>
  <c r="Q280" i="18"/>
  <c r="R280" i="18" s="1"/>
  <c r="Q281" i="18" a="1"/>
  <c r="Q281" i="18"/>
  <c r="R281" i="18" s="1"/>
  <c r="Q282" i="18" a="1"/>
  <c r="Q282" i="18" s="1"/>
  <c r="R282" i="18" s="1"/>
  <c r="Q283" i="18" a="1"/>
  <c r="Q283" i="18" s="1"/>
  <c r="R283" i="18" s="1"/>
  <c r="Q284" i="18" a="1"/>
  <c r="Q284" i="18" s="1"/>
  <c r="R284" i="18" s="1"/>
  <c r="Q285" i="18" a="1"/>
  <c r="Q285" i="18"/>
  <c r="R285" i="18" s="1"/>
  <c r="Q286" i="18" a="1"/>
  <c r="Q286" i="18"/>
  <c r="R286" i="18" s="1"/>
  <c r="Q287" i="18" a="1"/>
  <c r="Q287" i="18" s="1"/>
  <c r="Q288" i="18" a="1"/>
  <c r="Q288" i="18" s="1"/>
  <c r="R288" i="18" s="1"/>
  <c r="Q289" i="18" a="1"/>
  <c r="Q289" i="18"/>
  <c r="R289" i="18" s="1"/>
  <c r="Q290" i="18" a="1"/>
  <c r="Q290" i="18" s="1"/>
  <c r="R290" i="18" s="1"/>
  <c r="Q291" i="18" a="1"/>
  <c r="Q291" i="18" s="1"/>
  <c r="R291" i="18" s="1"/>
  <c r="Q292" i="18" a="1"/>
  <c r="Q292" i="18"/>
  <c r="R292" i="18" s="1"/>
  <c r="Q293" i="18" a="1"/>
  <c r="Q293" i="18" s="1"/>
  <c r="R293" i="18" s="1"/>
  <c r="Q294" i="18" a="1"/>
  <c r="Q294" i="18"/>
  <c r="R294" i="18" s="1"/>
  <c r="Q295" i="18" a="1"/>
  <c r="Q295" i="18" s="1"/>
  <c r="Q296" i="18" a="1"/>
  <c r="Q296" i="18" s="1"/>
  <c r="R296" i="18" s="1"/>
  <c r="Q297" i="18" a="1"/>
  <c r="Q297" i="18"/>
  <c r="R297" i="18" s="1"/>
  <c r="Q298" i="18" a="1"/>
  <c r="Q298" i="18"/>
  <c r="R298" i="18" s="1"/>
  <c r="Q299" i="18" a="1"/>
  <c r="Q299" i="18" s="1"/>
  <c r="R299" i="18" s="1"/>
  <c r="Q300" i="18" a="1"/>
  <c r="Q300" i="18"/>
  <c r="R300" i="18" s="1"/>
  <c r="Q301" i="18" a="1"/>
  <c r="Q301" i="18"/>
  <c r="R301" i="18" s="1"/>
  <c r="Q302" i="18" a="1"/>
  <c r="Q302" i="18" s="1"/>
  <c r="R302" i="18" s="1"/>
  <c r="Q303" i="18" a="1"/>
  <c r="Q303" i="18" s="1"/>
  <c r="R303" i="18" s="1"/>
  <c r="Q304" i="18" a="1"/>
  <c r="Q304" i="18" s="1"/>
  <c r="R304" i="18" s="1"/>
  <c r="Q305" i="18" a="1"/>
  <c r="Q305" i="18" s="1"/>
  <c r="R305" i="18" s="1"/>
  <c r="Q306" i="18" a="1"/>
  <c r="Q306" i="18" s="1"/>
  <c r="R306" i="18" s="1"/>
  <c r="Q307" i="18" a="1"/>
  <c r="Q307" i="18" s="1"/>
  <c r="Q308" i="18" a="1"/>
  <c r="Q308" i="18"/>
  <c r="R308" i="18" s="1"/>
  <c r="Q309" i="18" a="1"/>
  <c r="Q309" i="18" s="1"/>
  <c r="Q310" i="18" a="1"/>
  <c r="Q310" i="18" s="1"/>
  <c r="R310" i="18" s="1"/>
  <c r="Q311" i="18" a="1"/>
  <c r="Q311" i="18" s="1"/>
  <c r="Q312" i="18" a="1"/>
  <c r="Q312" i="18"/>
  <c r="Q313" i="18" a="1"/>
  <c r="Q313" i="18"/>
  <c r="R313" i="18" s="1"/>
  <c r="Q314" i="18" a="1"/>
  <c r="Q314" i="18" s="1"/>
  <c r="Q315" i="18" a="1"/>
  <c r="Q315" i="18" s="1"/>
  <c r="R315" i="18" s="1"/>
  <c r="Q316" i="18" a="1"/>
  <c r="Q316" i="18" s="1"/>
  <c r="R316" i="18" s="1"/>
  <c r="Q317" i="18" a="1"/>
  <c r="Q317" i="18"/>
  <c r="R317" i="18" s="1"/>
  <c r="Q318" i="18" a="1"/>
  <c r="Q318" i="18"/>
  <c r="R318" i="18" s="1"/>
  <c r="Q319" i="18" a="1"/>
  <c r="Q319" i="18" s="1"/>
  <c r="R319" i="18" s="1"/>
  <c r="Q320" i="18" a="1"/>
  <c r="Q320" i="18" s="1"/>
  <c r="R320" i="18" s="1"/>
  <c r="Q321" i="18" a="1"/>
  <c r="Q321" i="18" s="1"/>
  <c r="R321" i="18" s="1"/>
  <c r="Q322" i="18" a="1"/>
  <c r="Q322" i="18" s="1"/>
  <c r="R322" i="18" s="1"/>
  <c r="Q323" i="18" a="1"/>
  <c r="Q323" i="18" s="1"/>
  <c r="Q324" i="18" a="1"/>
  <c r="Q324" i="18" s="1"/>
  <c r="R324" i="18" s="1"/>
  <c r="Q325" i="18" a="1"/>
  <c r="Q325" i="18"/>
  <c r="R325" i="18" s="1"/>
  <c r="Q326" i="18" a="1"/>
  <c r="Q326" i="18" s="1"/>
  <c r="Q327" i="18" a="1"/>
  <c r="Q327" i="18" s="1"/>
  <c r="Q328" i="18" a="1"/>
  <c r="Q328" i="18" s="1"/>
  <c r="R328" i="18" s="1"/>
  <c r="Q329" i="18" a="1"/>
  <c r="Q329" i="18" s="1"/>
  <c r="R329" i="18" s="1"/>
  <c r="Q330" i="18" a="1"/>
  <c r="Q330" i="18"/>
  <c r="R330" i="18" s="1"/>
  <c r="Q331" i="18" a="1"/>
  <c r="Q331" i="18" s="1"/>
  <c r="Q332" i="18" a="1"/>
  <c r="Q332" i="18"/>
  <c r="R332" i="18" s="1"/>
  <c r="Q333" i="18" a="1"/>
  <c r="Q333" i="18"/>
  <c r="R333" i="18" s="1"/>
  <c r="Q334" i="18" a="1"/>
  <c r="Q334" i="18" s="1"/>
  <c r="Q335" i="18" a="1"/>
  <c r="Q335" i="18" s="1"/>
  <c r="R335" i="18" s="1"/>
  <c r="Q336" i="18" a="1"/>
  <c r="Q336" i="18" s="1"/>
  <c r="R336" i="18" s="1"/>
  <c r="Q337" i="18" a="1"/>
  <c r="Q337" i="18"/>
  <c r="R337" i="18" s="1"/>
  <c r="Q338" i="18" a="1"/>
  <c r="Q338" i="18" s="1"/>
  <c r="R338" i="18" s="1"/>
  <c r="Q339" i="18" a="1"/>
  <c r="Q339" i="18" s="1"/>
  <c r="Q340" i="18" a="1"/>
  <c r="Q340" i="18" s="1"/>
  <c r="R340" i="18" s="1"/>
  <c r="Q341" i="18" a="1"/>
  <c r="Q341" i="18"/>
  <c r="R341" i="18" s="1"/>
  <c r="Q342" i="18" a="1"/>
  <c r="Q342" i="18" s="1"/>
  <c r="R342" i="18" s="1"/>
  <c r="Q343" i="18" a="1"/>
  <c r="Q343" i="18" s="1"/>
  <c r="R343" i="18" s="1"/>
  <c r="Q344" i="18" a="1"/>
  <c r="Q344" i="18" s="1"/>
  <c r="Q345" i="18" a="1"/>
  <c r="Q345" i="18" s="1"/>
  <c r="R345" i="18" s="1"/>
  <c r="Q346" i="18" a="1"/>
  <c r="Q346" i="18"/>
  <c r="R346" i="18" s="1"/>
  <c r="Q347" i="18" a="1"/>
  <c r="Q347" i="18" s="1"/>
  <c r="Q348" i="18" a="1"/>
  <c r="Q348" i="18" s="1"/>
  <c r="R348" i="18" s="1"/>
  <c r="Q349" i="18" a="1"/>
  <c r="Q349" i="18" s="1"/>
  <c r="R349" i="18" s="1"/>
  <c r="Q350" i="18" a="1"/>
  <c r="Q350" i="18" s="1"/>
  <c r="R350" i="18" s="1"/>
  <c r="Q351" i="18" a="1"/>
  <c r="Q351" i="18" s="1"/>
  <c r="R351" i="18" s="1"/>
  <c r="Q352" i="18" a="1"/>
  <c r="Q352" i="18" s="1"/>
  <c r="R352" i="18" s="1"/>
  <c r="Q353" i="18" a="1"/>
  <c r="Q353" i="18"/>
  <c r="R353" i="18" s="1"/>
  <c r="Q354" i="18" a="1"/>
  <c r="Q354" i="18" s="1"/>
  <c r="R354" i="18" s="1"/>
  <c r="Q355" i="18" a="1"/>
  <c r="Q355" i="18" s="1"/>
  <c r="R355" i="18" s="1"/>
  <c r="Q356" i="18" a="1"/>
  <c r="Q356" i="18" s="1"/>
  <c r="R356" i="18" s="1"/>
  <c r="Q357" i="18" a="1"/>
  <c r="Q357" i="18"/>
  <c r="Q358" i="18" a="1"/>
  <c r="Q358" i="18"/>
  <c r="R358" i="18" s="1"/>
  <c r="Q359" i="18" a="1"/>
  <c r="Q359" i="18" s="1"/>
  <c r="R359" i="18" s="1"/>
  <c r="Q360" i="18" a="1"/>
  <c r="Q360" i="18" s="1"/>
  <c r="R360" i="18" s="1"/>
  <c r="Q361" i="18" a="1"/>
  <c r="Q361" i="18" s="1"/>
  <c r="R361" i="18" s="1"/>
  <c r="Q362" i="18" a="1"/>
  <c r="Q362" i="18"/>
  <c r="R362" i="18" s="1"/>
  <c r="Q363" i="18" a="1"/>
  <c r="Q363" i="18" s="1"/>
  <c r="Q364" i="18" a="1"/>
  <c r="Q364" i="18"/>
  <c r="R364" i="18" s="1"/>
  <c r="Q365" i="18" a="1"/>
  <c r="Q365" i="18"/>
  <c r="R365" i="18" s="1"/>
  <c r="Q366" i="18" a="1"/>
  <c r="Q366" i="18" s="1"/>
  <c r="Q367" i="18" a="1"/>
  <c r="Q367" i="18" s="1"/>
  <c r="R367" i="18" s="1"/>
  <c r="Q368" i="18" a="1"/>
  <c r="Q368" i="18" s="1"/>
  <c r="R368" i="18" s="1"/>
  <c r="Q369" i="18" a="1"/>
  <c r="Q369" i="18"/>
  <c r="R369" i="18" s="1"/>
  <c r="Q370" i="18" a="1"/>
  <c r="Q370" i="18" s="1"/>
  <c r="R370" i="18" s="1"/>
  <c r="Q371" i="18" a="1"/>
  <c r="Q371" i="18" s="1"/>
  <c r="Q372" i="18" a="1"/>
  <c r="Q372" i="18" s="1"/>
  <c r="R372" i="18" s="1"/>
  <c r="Q373" i="18" a="1"/>
  <c r="Q373" i="18"/>
  <c r="R373" i="18" s="1"/>
  <c r="U373" i="18" s="1"/>
  <c r="Q374" i="18" a="1"/>
  <c r="Q374" i="18"/>
  <c r="R374" i="18" s="1"/>
  <c r="Q375" i="18" a="1"/>
  <c r="Q375" i="18" s="1"/>
  <c r="R375" i="18" s="1"/>
  <c r="Q376" i="18" a="1"/>
  <c r="Q376" i="18"/>
  <c r="R376" i="18" s="1"/>
  <c r="Q377" i="18" a="1"/>
  <c r="Q377" i="18"/>
  <c r="R377" i="18" s="1"/>
  <c r="Q378" i="18" a="1"/>
  <c r="Q378" i="18" s="1"/>
  <c r="R378" i="18" s="1"/>
  <c r="Q379" i="18" a="1"/>
  <c r="Q379" i="18" s="1"/>
  <c r="Q380" i="18" a="1"/>
  <c r="Q380" i="18" s="1"/>
  <c r="R380" i="18" s="1"/>
  <c r="Q381" i="18" a="1"/>
  <c r="Q381" i="18" s="1"/>
  <c r="R381" i="18" s="1"/>
  <c r="Q382" i="18" a="1"/>
  <c r="Q382" i="18" s="1"/>
  <c r="R382" i="18" s="1"/>
  <c r="Q383" i="18" a="1"/>
  <c r="Q383" i="18" s="1"/>
  <c r="R383" i="18" s="1"/>
  <c r="Q384" i="18" a="1"/>
  <c r="Q384" i="18" s="1"/>
  <c r="Q385" i="18" a="1"/>
  <c r="Q385" i="18"/>
  <c r="R385" i="18" s="1"/>
  <c r="Q386" i="18" a="1"/>
  <c r="Q386" i="18" s="1"/>
  <c r="R386" i="18" s="1"/>
  <c r="Q387" i="18" a="1"/>
  <c r="Q387" i="18" s="1"/>
  <c r="Q388" i="18" a="1"/>
  <c r="Q388" i="18" s="1"/>
  <c r="R388" i="18" s="1"/>
  <c r="Q389" i="18" a="1"/>
  <c r="Q389" i="18" s="1"/>
  <c r="Q390" i="18" a="1"/>
  <c r="Q390" i="18" s="1"/>
  <c r="R390" i="18" s="1"/>
  <c r="Q391" i="18" a="1"/>
  <c r="Q391" i="18" s="1"/>
  <c r="R391" i="18" s="1"/>
  <c r="Q392" i="18" a="1"/>
  <c r="Q392" i="18" s="1"/>
  <c r="R392" i="18" s="1"/>
  <c r="Q393" i="18" a="1"/>
  <c r="Q393" i="18"/>
  <c r="R393" i="18" s="1"/>
  <c r="Q394" i="18" a="1"/>
  <c r="Q394" i="18" s="1"/>
  <c r="Q395" i="18" a="1"/>
  <c r="Q395" i="18" s="1"/>
  <c r="R395" i="18" s="1"/>
  <c r="Q396" i="18" a="1"/>
  <c r="Q396" i="18" s="1"/>
  <c r="R396" i="18" s="1"/>
  <c r="Q397" i="18" a="1"/>
  <c r="Q397" i="18"/>
  <c r="R397" i="18" s="1"/>
  <c r="Q398" i="18" a="1"/>
  <c r="Q398" i="18" s="1"/>
  <c r="R398" i="18" s="1"/>
  <c r="Q399" i="18" a="1"/>
  <c r="Q399" i="18" s="1"/>
  <c r="Q400" i="18" a="1"/>
  <c r="Q400" i="18" s="1"/>
  <c r="Q401" i="18" a="1"/>
  <c r="Q401" i="18"/>
  <c r="R401" i="18" s="1"/>
  <c r="Q402" i="18" a="1"/>
  <c r="Q402" i="18" s="1"/>
  <c r="R402" i="18" s="1"/>
  <c r="Q403" i="18" a="1"/>
  <c r="Q403" i="18" s="1"/>
  <c r="Q404" i="18" a="1"/>
  <c r="Q404" i="18" s="1"/>
  <c r="R404" i="18" s="1"/>
  <c r="Q405" i="18" a="1"/>
  <c r="Q405" i="18" s="1"/>
  <c r="R405" i="18" s="1"/>
  <c r="Q406" i="18" a="1"/>
  <c r="Q406" i="18" s="1"/>
  <c r="R406" i="18" s="1"/>
  <c r="Q407" i="18" a="1"/>
  <c r="Q407" i="18" s="1"/>
  <c r="Q408" i="18" a="1"/>
  <c r="Q408" i="18" s="1"/>
  <c r="Q409" i="18" a="1"/>
  <c r="Q409" i="18"/>
  <c r="R409" i="18" s="1"/>
  <c r="Q410" i="18" a="1"/>
  <c r="Q410" i="18" s="1"/>
  <c r="R410" i="18" s="1"/>
  <c r="Q411" i="18" a="1"/>
  <c r="Q411" i="18" s="1"/>
  <c r="R411" i="18" s="1"/>
  <c r="Q412" i="18" a="1"/>
  <c r="Q412" i="18" s="1"/>
  <c r="R412" i="18" s="1"/>
  <c r="Q413" i="18" a="1"/>
  <c r="Q413" i="18"/>
  <c r="R413" i="18" s="1"/>
  <c r="Q414" i="18" a="1"/>
  <c r="Q414" i="18"/>
  <c r="R414" i="18" s="1"/>
  <c r="Q415" i="18" a="1"/>
  <c r="Q415" i="18" s="1"/>
  <c r="R415" i="18" s="1"/>
  <c r="Q416" i="18" a="1"/>
  <c r="Q416" i="18" s="1"/>
  <c r="R416" i="18" s="1"/>
  <c r="Q417" i="18" a="1"/>
  <c r="Q417" i="18" s="1"/>
  <c r="R417" i="18" s="1"/>
  <c r="Q418" i="18" a="1"/>
  <c r="Q418" i="18" s="1"/>
  <c r="R418" i="18" s="1"/>
  <c r="Q419" i="18" a="1"/>
  <c r="Q419" i="18" s="1"/>
  <c r="R419" i="18" s="1"/>
  <c r="Q420" i="18" a="1"/>
  <c r="Q420" i="18"/>
  <c r="R420" i="18" s="1"/>
  <c r="Q421" i="18" a="1"/>
  <c r="Q421" i="18" s="1"/>
  <c r="R421" i="18" s="1"/>
  <c r="Q422" i="18" a="1"/>
  <c r="Q422" i="18"/>
  <c r="R422" i="18" s="1"/>
  <c r="Q423" i="18" a="1"/>
  <c r="Q423" i="18" s="1"/>
  <c r="Q424" i="18" a="1"/>
  <c r="Q424" i="18" s="1"/>
  <c r="R424" i="18" s="1"/>
  <c r="Q425" i="18" a="1"/>
  <c r="Q425" i="18" s="1"/>
  <c r="R425" i="18" s="1"/>
  <c r="Q426" i="18" a="1"/>
  <c r="Q426" i="18" s="1"/>
  <c r="Q427" i="18" a="1"/>
  <c r="Q427" i="18" s="1"/>
  <c r="R427" i="18" s="1"/>
  <c r="Q428" i="18" a="1"/>
  <c r="Q428" i="18"/>
  <c r="R428" i="18" s="1"/>
  <c r="Q429" i="18" a="1"/>
  <c r="Q429" i="18"/>
  <c r="R429" i="18" s="1"/>
  <c r="Q430" i="18" a="1"/>
  <c r="Q430" i="18" s="1"/>
  <c r="R430" i="18" s="1"/>
  <c r="Q431" i="18" a="1"/>
  <c r="Q431" i="18" s="1"/>
  <c r="Q432" i="18" a="1"/>
  <c r="Q432" i="18" s="1"/>
  <c r="Q433" i="18" a="1"/>
  <c r="Q433" i="18" s="1"/>
  <c r="R433" i="18" s="1"/>
  <c r="Q434" i="18" a="1"/>
  <c r="Q434" i="18" s="1"/>
  <c r="R434" i="18" s="1"/>
  <c r="Q435" i="18" a="1"/>
  <c r="Q435" i="18" s="1"/>
  <c r="Q436" i="18" a="1"/>
  <c r="Q436" i="18"/>
  <c r="R436" i="18" s="1"/>
  <c r="Q437" i="18" a="1"/>
  <c r="Q437" i="18" s="1"/>
  <c r="Q438" i="18" a="1"/>
  <c r="Q438" i="18" s="1"/>
  <c r="R438" i="18" s="1"/>
  <c r="Q439" i="18" a="1"/>
  <c r="Q439" i="18" s="1"/>
  <c r="R439" i="18" s="1"/>
  <c r="Q440" i="18" a="1"/>
  <c r="Q440" i="18"/>
  <c r="Q441" i="18" a="1"/>
  <c r="Q441" i="18"/>
  <c r="R441" i="18" s="1"/>
  <c r="Q442" i="18" a="1"/>
  <c r="Q442" i="18" s="1"/>
  <c r="R442" i="18" s="1"/>
  <c r="U442" i="18" s="1"/>
  <c r="Q443" i="18" a="1"/>
  <c r="Q443" i="18" s="1"/>
  <c r="Q444" i="18" a="1"/>
  <c r="Q444" i="18" s="1"/>
  <c r="R444" i="18" s="1"/>
  <c r="Q445" i="18" a="1"/>
  <c r="Q445" i="18" s="1"/>
  <c r="R445" i="18" s="1"/>
  <c r="Q446" i="18" a="1"/>
  <c r="Q446" i="18" s="1"/>
  <c r="R446" i="18" s="1"/>
  <c r="Q447" i="18" a="1"/>
  <c r="Q447" i="18" s="1"/>
  <c r="Q448" i="18" a="1"/>
  <c r="Q448" i="18" s="1"/>
  <c r="R448" i="18" s="1"/>
  <c r="Q449" i="18" a="1"/>
  <c r="Q449" i="18"/>
  <c r="R449" i="18" s="1"/>
  <c r="Q450" i="18" a="1"/>
  <c r="Q450" i="18" s="1"/>
  <c r="R450" i="18" s="1"/>
  <c r="Q451" i="18" a="1"/>
  <c r="Q451" i="18" s="1"/>
  <c r="Q452" i="18" a="1"/>
  <c r="Q452" i="18" s="1"/>
  <c r="R452" i="18" s="1"/>
  <c r="Q453" i="18" a="1"/>
  <c r="Q453" i="18" s="1"/>
  <c r="R453" i="18" s="1"/>
  <c r="Q454" i="18" a="1"/>
  <c r="Q454" i="18" s="1"/>
  <c r="R454" i="18" s="1"/>
  <c r="Q455" i="18" a="1"/>
  <c r="Q455" i="18" s="1"/>
  <c r="R455" i="18" s="1"/>
  <c r="Q456" i="18" a="1"/>
  <c r="Q456" i="18" s="1"/>
  <c r="R456" i="18" s="1"/>
  <c r="Q457" i="18" a="1"/>
  <c r="Q457" i="18" s="1"/>
  <c r="R457" i="18" s="1"/>
  <c r="Q458" i="18" a="1"/>
  <c r="Q458" i="18"/>
  <c r="R458" i="18" s="1"/>
  <c r="Q459" i="18" a="1"/>
  <c r="Q459" i="18" s="1"/>
  <c r="Q460" i="18" a="1"/>
  <c r="Q460" i="18"/>
  <c r="R460" i="18" s="1"/>
  <c r="Q461" i="18" a="1"/>
  <c r="Q461" i="18"/>
  <c r="R461" i="18" s="1"/>
  <c r="Q462" i="18" a="1"/>
  <c r="Q462" i="18" s="1"/>
  <c r="Q463" i="18" a="1"/>
  <c r="Q463" i="18" s="1"/>
  <c r="Q464" i="18" a="1"/>
  <c r="Q464" i="18" s="1"/>
  <c r="R464" i="18" s="1"/>
  <c r="U464" i="18" s="1"/>
  <c r="Q465" i="18" a="1"/>
  <c r="Q465" i="18"/>
  <c r="R465" i="18" s="1"/>
  <c r="Q466" i="18" a="1"/>
  <c r="Q466" i="18" s="1"/>
  <c r="R466" i="18" s="1"/>
  <c r="Q467" i="18" a="1"/>
  <c r="Q467" i="18" s="1"/>
  <c r="Q468" i="18" a="1"/>
  <c r="Q468" i="18" s="1"/>
  <c r="R468" i="18" s="1"/>
  <c r="Q469" i="18" a="1"/>
  <c r="Q469" i="18"/>
  <c r="R469" i="18" s="1"/>
  <c r="Q470" i="18" a="1"/>
  <c r="Q470" i="18" s="1"/>
  <c r="R470" i="18" s="1"/>
  <c r="Q471" i="18" a="1"/>
  <c r="Q471" i="18" s="1"/>
  <c r="R471" i="18" s="1"/>
  <c r="Q472" i="18" a="1"/>
  <c r="Q472" i="18" s="1"/>
  <c r="R472" i="18" s="1"/>
  <c r="Q473" i="18" a="1"/>
  <c r="Q473" i="18" s="1"/>
  <c r="R473" i="18" s="1"/>
  <c r="Q474" i="18" a="1"/>
  <c r="Q474" i="18"/>
  <c r="Q475" i="18" a="1"/>
  <c r="Q475" i="18" s="1"/>
  <c r="Q476" i="18" a="1"/>
  <c r="Q476" i="18" s="1"/>
  <c r="R476" i="18" s="1"/>
  <c r="Q477" i="18" a="1"/>
  <c r="Q477" i="18" s="1"/>
  <c r="R477" i="18" s="1"/>
  <c r="Q478" i="18" a="1"/>
  <c r="Q478" i="18" s="1"/>
  <c r="R478" i="18" s="1"/>
  <c r="Q479" i="18" a="1"/>
  <c r="Q479" i="18" s="1"/>
  <c r="Q480" i="18" a="1"/>
  <c r="Q480" i="18" s="1"/>
  <c r="R480" i="18" s="1"/>
  <c r="Q481" i="18" a="1"/>
  <c r="Q481" i="18"/>
  <c r="R481" i="18" s="1"/>
  <c r="Q482" i="18" a="1"/>
  <c r="Q482" i="18" s="1"/>
  <c r="R482" i="18" s="1"/>
  <c r="Q483" i="18" a="1"/>
  <c r="Q483" i="18" s="1"/>
  <c r="R483" i="18" s="1"/>
  <c r="Q484" i="18" a="1"/>
  <c r="Q484" i="18" s="1"/>
  <c r="R484" i="18" s="1"/>
  <c r="Q485" i="18" a="1"/>
  <c r="Q485" i="18"/>
  <c r="Q486" i="18" a="1"/>
  <c r="Q486" i="18"/>
  <c r="R486" i="18" s="1"/>
  <c r="Q487" i="18" a="1"/>
  <c r="Q487" i="18" s="1"/>
  <c r="R487" i="18" s="1"/>
  <c r="Q488" i="18" a="1"/>
  <c r="Q488" i="18" s="1"/>
  <c r="R488" i="18" s="1"/>
  <c r="Q489" i="18" a="1"/>
  <c r="Q489" i="18" s="1"/>
  <c r="R489" i="18" s="1"/>
  <c r="Q490" i="18" a="1"/>
  <c r="Q490" i="18"/>
  <c r="R490" i="18" s="1"/>
  <c r="Q491" i="18" a="1"/>
  <c r="Q491" i="18" s="1"/>
  <c r="Q492" i="18" a="1"/>
  <c r="Q492" i="18"/>
  <c r="R492" i="18" s="1"/>
  <c r="Q493" i="18" a="1"/>
  <c r="Q493" i="18"/>
  <c r="R493" i="18" s="1"/>
  <c r="Q494" i="18" a="1"/>
  <c r="Q494" i="18" s="1"/>
  <c r="Q495" i="18" a="1"/>
  <c r="Q495" i="18" s="1"/>
  <c r="Q496" i="18" a="1"/>
  <c r="Q496" i="18" s="1"/>
  <c r="R496" i="18" s="1"/>
  <c r="Q497" i="18" a="1"/>
  <c r="Q497" i="18"/>
  <c r="R497" i="18" s="1"/>
  <c r="Q498" i="18" a="1"/>
  <c r="Q498" i="18" s="1"/>
  <c r="R498" i="18" s="1"/>
  <c r="Q499" i="18" a="1"/>
  <c r="Q499" i="18" s="1"/>
  <c r="Q500" i="18" a="1"/>
  <c r="Q500" i="18" s="1"/>
  <c r="R500" i="18" s="1"/>
  <c r="Q501" i="18" a="1"/>
  <c r="Q501" i="18"/>
  <c r="R501" i="18" s="1"/>
  <c r="Q502" i="18" a="1"/>
  <c r="Q502" i="18"/>
  <c r="R502" i="18" s="1"/>
  <c r="Q503" i="18" a="1"/>
  <c r="Q503" i="18" s="1"/>
  <c r="R503" i="18" s="1"/>
  <c r="Q504" i="18" a="1"/>
  <c r="Q504" i="18"/>
  <c r="Q505" i="18" a="1"/>
  <c r="Q505" i="18" s="1"/>
  <c r="Q506" i="18" a="1"/>
  <c r="Q506" i="18"/>
  <c r="R506" i="18" s="1"/>
  <c r="U506" i="18" s="1"/>
  <c r="Q507" i="18" a="1"/>
  <c r="Q507" i="18" s="1"/>
  <c r="Q508" i="18" a="1"/>
  <c r="Q508" i="18" s="1"/>
  <c r="R508" i="18" s="1"/>
  <c r="Q509" i="18" a="1"/>
  <c r="Q509" i="18" s="1"/>
  <c r="R509" i="18" s="1"/>
  <c r="Q510" i="18" a="1"/>
  <c r="Q510" i="18" s="1"/>
  <c r="R510" i="18" s="1"/>
  <c r="Q511" i="18" a="1"/>
  <c r="Q511" i="18" s="1"/>
  <c r="Q512" i="18" a="1"/>
  <c r="Q512" i="18" s="1"/>
  <c r="Q513" i="18" a="1"/>
  <c r="Q513" i="18" s="1"/>
  <c r="R513" i="18" s="1"/>
  <c r="Q514" i="18" a="1"/>
  <c r="Q514" i="18" s="1"/>
  <c r="R514" i="18" s="1"/>
  <c r="Q515" i="18" a="1"/>
  <c r="Q515" i="18" s="1"/>
  <c r="R515" i="18" s="1"/>
  <c r="Q516" i="18" a="1"/>
  <c r="Q516" i="18" s="1"/>
  <c r="Q517" i="18" a="1"/>
  <c r="Q517" i="18" s="1"/>
  <c r="R517" i="18" s="1"/>
  <c r="Q518" i="18" a="1"/>
  <c r="Q518" i="18"/>
  <c r="R518" i="18" s="1"/>
  <c r="Q519" i="18" a="1"/>
  <c r="Q519" i="18" s="1"/>
  <c r="R519" i="18" s="1"/>
  <c r="Q520" i="18" a="1"/>
  <c r="Q520" i="18" s="1"/>
  <c r="R520" i="18" s="1"/>
  <c r="Q521" i="18" a="1"/>
  <c r="Q521" i="18" s="1"/>
  <c r="R521" i="18" s="1"/>
  <c r="Q522" i="18" a="1"/>
  <c r="Q522" i="18"/>
  <c r="Q523" i="18" a="1"/>
  <c r="Q523" i="18" s="1"/>
  <c r="R523" i="18" s="1"/>
  <c r="Q524" i="18" a="1"/>
  <c r="Q524" i="18"/>
  <c r="R524" i="18" s="1"/>
  <c r="Q525" i="18" a="1"/>
  <c r="Q525" i="18"/>
  <c r="Q526" i="18" a="1"/>
  <c r="Q526" i="18" s="1"/>
  <c r="Q527" i="18" a="1"/>
  <c r="Q527" i="18" s="1"/>
  <c r="R527" i="18" s="1"/>
  <c r="Q528" i="18" a="1"/>
  <c r="Q528" i="18" s="1"/>
  <c r="R528" i="18" s="1"/>
  <c r="Q529" i="18" a="1"/>
  <c r="Q529" i="18"/>
  <c r="R529" i="18" s="1"/>
  <c r="Q530" i="18" a="1"/>
  <c r="Q530" i="18" s="1"/>
  <c r="R530" i="18" s="1"/>
  <c r="Q531" i="18" a="1"/>
  <c r="Q531" i="18" s="1"/>
  <c r="Q532" i="18" a="1"/>
  <c r="Q532" i="18" s="1"/>
  <c r="R532" i="18" s="1"/>
  <c r="Q533" i="18" a="1"/>
  <c r="Q533" i="18" s="1"/>
  <c r="R533" i="18" s="1"/>
  <c r="Q534" i="18" a="1"/>
  <c r="Q534" i="18" s="1"/>
  <c r="R534" i="18" s="1"/>
  <c r="Q535" i="18" a="1"/>
  <c r="Q535" i="18" s="1"/>
  <c r="Q536" i="18" a="1"/>
  <c r="Q536" i="18"/>
  <c r="R536" i="18" s="1"/>
  <c r="Q537" i="18" a="1"/>
  <c r="Q537" i="18" s="1"/>
  <c r="R537" i="18" s="1"/>
  <c r="Q538" i="18" a="1"/>
  <c r="Q538" i="18"/>
  <c r="R538" i="18" s="1"/>
  <c r="Q539" i="18" a="1"/>
  <c r="Q539" i="18" s="1"/>
  <c r="R539" i="18" s="1"/>
  <c r="Q540" i="18" a="1"/>
  <c r="Q540" i="18" s="1"/>
  <c r="R540" i="18" s="1"/>
  <c r="Q541" i="18" a="1"/>
  <c r="Q541" i="18"/>
  <c r="R541" i="18" s="1"/>
  <c r="Q542" i="18" a="1"/>
  <c r="Q542" i="18" s="1"/>
  <c r="R542" i="18" s="1"/>
  <c r="Q543" i="18" a="1"/>
  <c r="Q543" i="18" s="1"/>
  <c r="Q544" i="18" a="1"/>
  <c r="Q544" i="18" s="1"/>
  <c r="R544" i="18" s="1"/>
  <c r="Q545" i="18" a="1"/>
  <c r="Q545" i="18" s="1"/>
  <c r="R545" i="18" s="1"/>
  <c r="Q546" i="18" a="1"/>
  <c r="Q546" i="18" s="1"/>
  <c r="R546" i="18" s="1"/>
  <c r="Q547" i="18" a="1"/>
  <c r="Q547" i="18" s="1"/>
  <c r="R547" i="18" s="1"/>
  <c r="Q548" i="18" a="1"/>
  <c r="Q548" i="18" s="1"/>
  <c r="R548" i="18" s="1"/>
  <c r="Q549" i="18" a="1"/>
  <c r="Q549" i="18" s="1"/>
  <c r="R549" i="18" s="1"/>
  <c r="Q550" i="18" a="1"/>
  <c r="Q550" i="18"/>
  <c r="R550" i="18" s="1"/>
  <c r="Q551" i="18" a="1"/>
  <c r="Q551" i="18" s="1"/>
  <c r="Q552" i="18" a="1"/>
  <c r="Q552" i="18" s="1"/>
  <c r="R552" i="18" s="1"/>
  <c r="Q553" i="18" a="1"/>
  <c r="Q553" i="18" s="1"/>
  <c r="R553" i="18" s="1"/>
  <c r="Q554" i="18" a="1"/>
  <c r="Q554" i="18"/>
  <c r="R554" i="18" s="1"/>
  <c r="Q555" i="18" a="1"/>
  <c r="Q555" i="18" s="1"/>
  <c r="R555" i="18" s="1"/>
  <c r="Q556" i="18" a="1"/>
  <c r="Q556" i="18"/>
  <c r="R556" i="18" s="1"/>
  <c r="Q557" i="18" a="1"/>
  <c r="Q557" i="18"/>
  <c r="Q558" i="18" a="1"/>
  <c r="Q558" i="18" s="1"/>
  <c r="Q559" i="18" a="1"/>
  <c r="Q559" i="18" s="1"/>
  <c r="Q560" i="18" a="1"/>
  <c r="Q560" i="18" s="1"/>
  <c r="Q561" i="18" a="1"/>
  <c r="Q561" i="18"/>
  <c r="Q562" i="18" a="1"/>
  <c r="Q562" i="18" s="1"/>
  <c r="R562" i="18" s="1"/>
  <c r="Q563" i="18" a="1"/>
  <c r="Q563" i="18" s="1"/>
  <c r="Q564" i="18" a="1"/>
  <c r="Q564" i="18" s="1"/>
  <c r="R564" i="18" s="1"/>
  <c r="Q565" i="18" a="1"/>
  <c r="Q565" i="18"/>
  <c r="R565" i="18" s="1"/>
  <c r="Q566" i="18" a="1"/>
  <c r="Q566" i="18" s="1"/>
  <c r="R566" i="18" s="1"/>
  <c r="Q567" i="18" a="1"/>
  <c r="Q567" i="18" s="1"/>
  <c r="Q568" i="18" a="1"/>
  <c r="Q568" i="18"/>
  <c r="R568" i="18" s="1"/>
  <c r="Q569" i="18" a="1"/>
  <c r="Q569" i="18" s="1"/>
  <c r="R569" i="18" s="1"/>
  <c r="Q570" i="18" a="1"/>
  <c r="Q570" i="18" s="1"/>
  <c r="R570" i="18" s="1"/>
  <c r="Q571" i="18" a="1"/>
  <c r="Q571" i="18" s="1"/>
  <c r="R571" i="18" s="1"/>
  <c r="Q572" i="18" a="1"/>
  <c r="Q572" i="18" s="1"/>
  <c r="R572" i="18" s="1"/>
  <c r="Q573" i="18" a="1"/>
  <c r="Q573" i="18"/>
  <c r="R573" i="18" s="1"/>
  <c r="Q574" i="18" a="1"/>
  <c r="Q574" i="18" s="1"/>
  <c r="R574" i="18" s="1"/>
  <c r="Q575" i="18" a="1"/>
  <c r="Q575" i="18" s="1"/>
  <c r="Q576" i="18" a="1"/>
  <c r="Q576" i="18" s="1"/>
  <c r="R576" i="18" s="1"/>
  <c r="Q577" i="18" a="1"/>
  <c r="Q577" i="18"/>
  <c r="Q578" i="18" a="1"/>
  <c r="Q578" i="18" s="1"/>
  <c r="R578" i="18" s="1"/>
  <c r="Q579" i="18" a="1"/>
  <c r="Q579" i="18" s="1"/>
  <c r="Q580" i="18" a="1"/>
  <c r="Q580" i="18" s="1"/>
  <c r="R580" i="18" s="1"/>
  <c r="Q581" i="18" a="1"/>
  <c r="Q581" i="18" s="1"/>
  <c r="R581" i="18" s="1"/>
  <c r="Q582" i="18" a="1"/>
  <c r="Q582" i="18" s="1"/>
  <c r="R582" i="18" s="1"/>
  <c r="Q583" i="18" a="1"/>
  <c r="Q583" i="18" s="1"/>
  <c r="R583" i="18" s="1"/>
  <c r="Q584" i="18" a="1"/>
  <c r="Q584" i="18" s="1"/>
  <c r="Q585" i="18" a="1"/>
  <c r="Q585" i="18"/>
  <c r="R585" i="18" s="1"/>
  <c r="Q586" i="18" a="1"/>
  <c r="Q586" i="18"/>
  <c r="R586" i="18" s="1"/>
  <c r="Q587" i="18" a="1"/>
  <c r="Q587" i="18" s="1"/>
  <c r="Q588" i="18" a="1"/>
  <c r="Q588" i="18"/>
  <c r="R588" i="18" s="1"/>
  <c r="Q589" i="18" a="1"/>
  <c r="Q589" i="18" s="1"/>
  <c r="R589" i="18" s="1"/>
  <c r="Q590" i="18" a="1"/>
  <c r="Q590" i="18" s="1"/>
  <c r="R590" i="18" s="1"/>
  <c r="Q591" i="18" a="1"/>
  <c r="Q591" i="18" s="1"/>
  <c r="R591" i="18" s="1"/>
  <c r="Q592" i="18" a="1"/>
  <c r="Q592" i="18" s="1"/>
  <c r="R592" i="18" s="1"/>
  <c r="Q593" i="18" a="1"/>
  <c r="Q593" i="18" s="1"/>
  <c r="R593" i="18" s="1"/>
  <c r="Q594" i="18" a="1"/>
  <c r="Q594" i="18" s="1"/>
  <c r="Q595" i="18" a="1"/>
  <c r="Q595" i="18" s="1"/>
  <c r="Q596" i="18" a="1"/>
  <c r="Q596" i="18"/>
  <c r="R596" i="18" s="1"/>
  <c r="Q597" i="18" a="1"/>
  <c r="Q597" i="18" s="1"/>
  <c r="R597" i="18" s="1"/>
  <c r="Q598" i="18" a="1"/>
  <c r="Q598" i="18" s="1"/>
  <c r="Q599" i="18" a="1"/>
  <c r="Q599" i="18" s="1"/>
  <c r="Q600" i="18" a="1"/>
  <c r="Q600" i="18"/>
  <c r="Q601" i="18" a="1"/>
  <c r="Q601" i="18"/>
  <c r="Q602" i="18" a="1"/>
  <c r="Q602" i="18" s="1"/>
  <c r="R602" i="18" s="1"/>
  <c r="Q603" i="18" a="1"/>
  <c r="Q603" i="18" s="1"/>
  <c r="R603" i="18" s="1"/>
  <c r="Q604" i="18" a="1"/>
  <c r="Q604" i="18" s="1"/>
  <c r="Q605" i="18" a="1"/>
  <c r="Q605" i="18"/>
  <c r="R605" i="18" s="1"/>
  <c r="Q606" i="18" a="1"/>
  <c r="Q606" i="18"/>
  <c r="R606" i="18" s="1"/>
  <c r="Q607" i="18" a="1"/>
  <c r="Q607" i="18" s="1"/>
  <c r="R607" i="18" s="1"/>
  <c r="Q608" i="18" a="1"/>
  <c r="Q608" i="18" s="1"/>
  <c r="Q609" i="18" a="1"/>
  <c r="Q609" i="18" s="1"/>
  <c r="R609" i="18" s="1"/>
  <c r="Q610" i="18" a="1"/>
  <c r="Q610" i="18" s="1"/>
  <c r="R610" i="18" s="1"/>
  <c r="Q611" i="18" a="1"/>
  <c r="Q611" i="18" s="1"/>
  <c r="R611" i="18" s="1"/>
  <c r="Q612" i="18" a="1"/>
  <c r="Q612" i="18"/>
  <c r="R612" i="18" s="1"/>
  <c r="Q613" i="18" a="1"/>
  <c r="Q613" i="18" s="1"/>
  <c r="Q614" i="18" a="1"/>
  <c r="Q614" i="18" s="1"/>
  <c r="R614" i="18" s="1"/>
  <c r="Q615" i="18" a="1"/>
  <c r="Q615" i="18" s="1"/>
  <c r="R615" i="18" s="1"/>
  <c r="Q616" i="18" a="1"/>
  <c r="Q616" i="18" s="1"/>
  <c r="R616" i="18" s="1"/>
  <c r="Q617" i="18" a="1"/>
  <c r="Q617" i="18"/>
  <c r="R617" i="18" s="1"/>
  <c r="Q618" i="18" a="1"/>
  <c r="Q618" i="18" s="1"/>
  <c r="R618" i="18" s="1"/>
  <c r="Q619" i="18" a="1"/>
  <c r="Q619" i="18" s="1"/>
  <c r="R619" i="18" s="1"/>
  <c r="Q620" i="18" a="1"/>
  <c r="Q620" i="18"/>
  <c r="Q621" i="18" a="1"/>
  <c r="Q621" i="18" s="1"/>
  <c r="R621" i="18" s="1"/>
  <c r="Q622" i="18" a="1"/>
  <c r="Q622" i="18" s="1"/>
  <c r="Q623" i="18" a="1"/>
  <c r="Q623" i="18" s="1"/>
  <c r="R623" i="18" s="1"/>
  <c r="Q624" i="18" a="1"/>
  <c r="Q624" i="18" s="1"/>
  <c r="R624" i="18" s="1"/>
  <c r="Q625" i="18" a="1"/>
  <c r="Q625" i="18"/>
  <c r="Q626" i="18" a="1"/>
  <c r="Q626" i="18" s="1"/>
  <c r="Q627" i="18" a="1"/>
  <c r="Q627" i="18" s="1"/>
  <c r="Q628" i="18" a="1"/>
  <c r="Q628" i="18" s="1"/>
  <c r="Q629" i="18" a="1"/>
  <c r="Q629" i="18"/>
  <c r="Q630" i="18" a="1"/>
  <c r="Q630" i="18" s="1"/>
  <c r="Q631" i="18" a="1"/>
  <c r="Q631" i="18" s="1"/>
  <c r="R631" i="18" s="1"/>
  <c r="Q632" i="18" a="1"/>
  <c r="Q632" i="18"/>
  <c r="Q633" i="18" a="1"/>
  <c r="Q633" i="18"/>
  <c r="R633" i="18" s="1"/>
  <c r="Q634" i="18" a="1"/>
  <c r="Q634" i="18"/>
  <c r="R634" i="18" s="1"/>
  <c r="Q635" i="18" a="1"/>
  <c r="Q635" i="18" s="1"/>
  <c r="Q636" i="18" a="1"/>
  <c r="Q636" i="18" s="1"/>
  <c r="Q637" i="18" a="1"/>
  <c r="Q637" i="18"/>
  <c r="R637" i="18" s="1"/>
  <c r="Q638" i="18" a="1"/>
  <c r="Q638" i="18"/>
  <c r="R638" i="18" s="1"/>
  <c r="Q639" i="18" a="1"/>
  <c r="Q639" i="18" s="1"/>
  <c r="R639" i="18" s="1"/>
  <c r="Q640" i="18" a="1"/>
  <c r="Q640" i="18" s="1"/>
  <c r="Q641" i="18" a="1"/>
  <c r="Q641" i="18"/>
  <c r="R641" i="18" s="1"/>
  <c r="Q642" i="18" a="1"/>
  <c r="Q642" i="18" s="1"/>
  <c r="Q643" i="18" a="1"/>
  <c r="Q643" i="18" s="1"/>
  <c r="Q644" i="18" a="1"/>
  <c r="Q644" i="18"/>
  <c r="R644" i="18" s="1"/>
  <c r="Q645" i="18" a="1"/>
  <c r="Q645" i="18"/>
  <c r="R645" i="18" s="1"/>
  <c r="Q646" i="18" a="1"/>
  <c r="Q646" i="18"/>
  <c r="R646" i="18" s="1"/>
  <c r="Q647" i="18" a="1"/>
  <c r="Q647" i="18" s="1"/>
  <c r="Q648" i="18" a="1"/>
  <c r="Q648" i="18" s="1"/>
  <c r="Q649" i="18" a="1"/>
  <c r="Q649" i="18"/>
  <c r="Q650" i="18" a="1"/>
  <c r="Q650" i="18"/>
  <c r="Q651" i="18" a="1"/>
  <c r="Q651" i="18" s="1"/>
  <c r="R2" i="18"/>
  <c r="R10" i="18"/>
  <c r="R11" i="18"/>
  <c r="R15" i="18"/>
  <c r="R27" i="18"/>
  <c r="R35" i="18"/>
  <c r="R43" i="18"/>
  <c r="R46" i="18"/>
  <c r="R51" i="18"/>
  <c r="R59" i="18"/>
  <c r="R64" i="18"/>
  <c r="R67" i="18"/>
  <c r="R78" i="18"/>
  <c r="R85" i="18"/>
  <c r="R88" i="18"/>
  <c r="R91" i="18"/>
  <c r="R95" i="18"/>
  <c r="R99" i="18"/>
  <c r="R102" i="18"/>
  <c r="R103" i="18"/>
  <c r="R112" i="18"/>
  <c r="R118" i="18"/>
  <c r="R119" i="18"/>
  <c r="R123" i="18"/>
  <c r="R127" i="18"/>
  <c r="R131" i="18"/>
  <c r="R135" i="18"/>
  <c r="R138" i="18"/>
  <c r="R142" i="18"/>
  <c r="R143" i="18"/>
  <c r="R144" i="18"/>
  <c r="R149" i="18"/>
  <c r="R151" i="18"/>
  <c r="R155" i="18"/>
  <c r="R159" i="18"/>
  <c r="R165" i="18"/>
  <c r="R170" i="18"/>
  <c r="R174" i="18"/>
  <c r="R175" i="18"/>
  <c r="R176" i="18"/>
  <c r="R179" i="18"/>
  <c r="R181" i="18"/>
  <c r="R186" i="18"/>
  <c r="R191" i="18"/>
  <c r="R195" i="18"/>
  <c r="R197" i="18"/>
  <c r="R199" i="18"/>
  <c r="R206" i="18"/>
  <c r="R208" i="18"/>
  <c r="R211" i="18"/>
  <c r="R215" i="18"/>
  <c r="R218" i="18"/>
  <c r="R230" i="18"/>
  <c r="R235" i="18"/>
  <c r="R243" i="18"/>
  <c r="R246" i="18"/>
  <c r="R248" i="18"/>
  <c r="R250" i="18"/>
  <c r="R251" i="18"/>
  <c r="R256" i="18"/>
  <c r="R259" i="18"/>
  <c r="R266" i="18"/>
  <c r="R272" i="18"/>
  <c r="R287" i="18"/>
  <c r="R295" i="18"/>
  <c r="R307" i="18"/>
  <c r="R309" i="18"/>
  <c r="R311" i="18"/>
  <c r="R312" i="18"/>
  <c r="R314" i="18"/>
  <c r="R323" i="18"/>
  <c r="R326" i="18"/>
  <c r="R327" i="18"/>
  <c r="R331" i="18"/>
  <c r="R334" i="18"/>
  <c r="R339" i="18"/>
  <c r="R344" i="18"/>
  <c r="R347" i="18"/>
  <c r="R357" i="18"/>
  <c r="R363" i="18"/>
  <c r="R366" i="18"/>
  <c r="R371" i="18"/>
  <c r="R379" i="18"/>
  <c r="R384" i="18"/>
  <c r="R387" i="18"/>
  <c r="R389" i="18"/>
  <c r="R394" i="18"/>
  <c r="R399" i="18"/>
  <c r="R403" i="18"/>
  <c r="R407" i="18"/>
  <c r="R408" i="18"/>
  <c r="R423" i="18"/>
  <c r="R426" i="18"/>
  <c r="R431" i="18"/>
  <c r="R432" i="18"/>
  <c r="R435" i="18"/>
  <c r="R437" i="18"/>
  <c r="R440" i="18"/>
  <c r="R443" i="18"/>
  <c r="R447" i="18"/>
  <c r="R451" i="18"/>
  <c r="R459" i="18"/>
  <c r="R462" i="18"/>
  <c r="R463" i="18"/>
  <c r="R467" i="18"/>
  <c r="R474" i="18"/>
  <c r="R475" i="18"/>
  <c r="R479" i="18"/>
  <c r="R485" i="18"/>
  <c r="R491" i="18"/>
  <c r="R494" i="18"/>
  <c r="R495" i="18"/>
  <c r="R499" i="18"/>
  <c r="R504" i="18"/>
  <c r="R507" i="18"/>
  <c r="R511" i="18"/>
  <c r="R512" i="18"/>
  <c r="R516" i="18"/>
  <c r="R522" i="18"/>
  <c r="R525" i="18"/>
  <c r="R526" i="18"/>
  <c r="R531" i="18"/>
  <c r="R535" i="18"/>
  <c r="R543" i="18"/>
  <c r="R551" i="18"/>
  <c r="R557" i="18"/>
  <c r="R558" i="18"/>
  <c r="R559" i="18"/>
  <c r="R560" i="18"/>
  <c r="R563" i="18"/>
  <c r="R567" i="18"/>
  <c r="R575" i="18"/>
  <c r="R579" i="18"/>
  <c r="R584" i="18"/>
  <c r="R594" i="18"/>
  <c r="R595" i="18"/>
  <c r="R598" i="18"/>
  <c r="R599" i="18"/>
  <c r="R604" i="18"/>
  <c r="R613" i="18"/>
  <c r="R622" i="18"/>
  <c r="R627" i="18"/>
  <c r="R630" i="18"/>
  <c r="R635" i="18"/>
  <c r="R650" i="18"/>
  <c r="R651" i="18"/>
  <c r="S2" i="18" a="1"/>
  <c r="S2" i="18"/>
  <c r="S3" i="18" a="1"/>
  <c r="S3" i="18" s="1"/>
  <c r="S4" i="18" a="1"/>
  <c r="S4" i="18" s="1"/>
  <c r="S5" i="18" a="1"/>
  <c r="S5" i="18"/>
  <c r="S6" i="18" a="1"/>
  <c r="S6" i="18" s="1"/>
  <c r="S7" i="18" a="1"/>
  <c r="S7" i="18"/>
  <c r="S8" i="18" a="1"/>
  <c r="S8" i="18" s="1"/>
  <c r="S9" i="18" a="1"/>
  <c r="S9" i="18" s="1"/>
  <c r="S10" i="18" a="1"/>
  <c r="S10" i="18" s="1"/>
  <c r="S11" i="18" a="1"/>
  <c r="S11" i="18" s="1"/>
  <c r="S12" i="18" a="1"/>
  <c r="S12" i="18" s="1"/>
  <c r="S13" i="18" a="1"/>
  <c r="S13" i="18" s="1"/>
  <c r="S14" i="18" a="1"/>
  <c r="S14" i="18" s="1"/>
  <c r="S15" i="18" a="1"/>
  <c r="S15" i="18" s="1"/>
  <c r="S16" i="18" a="1"/>
  <c r="S16" i="18" s="1"/>
  <c r="S17" i="18" a="1"/>
  <c r="S17" i="18"/>
  <c r="S18" i="18" a="1"/>
  <c r="S18" i="18" s="1"/>
  <c r="S19" i="18" a="1"/>
  <c r="S19" i="18"/>
  <c r="S20" i="18" a="1"/>
  <c r="S20" i="18" s="1"/>
  <c r="S21" i="18" a="1"/>
  <c r="S21" i="18" s="1"/>
  <c r="S22" i="18" a="1"/>
  <c r="S22" i="18" s="1"/>
  <c r="S23" i="18" a="1"/>
  <c r="S23" i="18"/>
  <c r="S24" i="18" a="1"/>
  <c r="S24" i="18" s="1"/>
  <c r="S25" i="18" a="1"/>
  <c r="S25" i="18" s="1"/>
  <c r="S26" i="18" a="1"/>
  <c r="S26" i="18" s="1"/>
  <c r="S27" i="18" a="1"/>
  <c r="S27" i="18"/>
  <c r="S28" i="18" a="1"/>
  <c r="S28" i="18" s="1"/>
  <c r="S29" i="18" a="1"/>
  <c r="S29" i="18"/>
  <c r="S30" i="18" a="1"/>
  <c r="S30" i="18"/>
  <c r="S31" i="18" a="1"/>
  <c r="S31" i="18" s="1"/>
  <c r="S32" i="18" a="1"/>
  <c r="S32" i="18" s="1"/>
  <c r="S33" i="18" a="1"/>
  <c r="S33" i="18" s="1"/>
  <c r="S34" i="18" a="1"/>
  <c r="S34" i="18" s="1"/>
  <c r="S35" i="18" a="1"/>
  <c r="S35" i="18" s="1"/>
  <c r="S36" i="18" a="1"/>
  <c r="S36" i="18" s="1"/>
  <c r="S37" i="18" a="1"/>
  <c r="S37" i="18" s="1"/>
  <c r="S38" i="18" a="1"/>
  <c r="S38" i="18" s="1"/>
  <c r="S39" i="18" a="1"/>
  <c r="S39" i="18" s="1"/>
  <c r="S40" i="18" a="1"/>
  <c r="S40" i="18" s="1"/>
  <c r="S41" i="18" a="1"/>
  <c r="S41" i="18"/>
  <c r="S42" i="18" a="1"/>
  <c r="S42" i="18"/>
  <c r="S43" i="18" a="1"/>
  <c r="S43" i="18" s="1"/>
  <c r="S44" i="18" a="1"/>
  <c r="S44" i="18" s="1"/>
  <c r="S45" i="18" a="1"/>
  <c r="S45" i="18" s="1"/>
  <c r="S46" i="18" a="1"/>
  <c r="S46" i="18" s="1"/>
  <c r="S47" i="18" a="1"/>
  <c r="S47" i="18" s="1"/>
  <c r="S48" i="18" a="1"/>
  <c r="S48" i="18" s="1"/>
  <c r="S49" i="18" a="1"/>
  <c r="S49" i="18"/>
  <c r="S50" i="18" a="1"/>
  <c r="S50" i="18"/>
  <c r="S51" i="18" a="1"/>
  <c r="S51" i="18"/>
  <c r="S52" i="18" a="1"/>
  <c r="S52" i="18" s="1"/>
  <c r="S53" i="18" a="1"/>
  <c r="S53" i="18" s="1"/>
  <c r="S54" i="18" a="1"/>
  <c r="S54" i="18" s="1"/>
  <c r="S55" i="18" a="1"/>
  <c r="S55" i="18" s="1"/>
  <c r="S56" i="18" a="1"/>
  <c r="S56" i="18" s="1"/>
  <c r="S57" i="18" a="1"/>
  <c r="S57" i="18" s="1"/>
  <c r="S58" i="18" a="1"/>
  <c r="S58" i="18"/>
  <c r="S59" i="18" a="1"/>
  <c r="S59" i="18"/>
  <c r="S60" i="18" a="1"/>
  <c r="S60" i="18" s="1"/>
  <c r="S61" i="18" a="1"/>
  <c r="S61" i="18" s="1"/>
  <c r="S62" i="18" a="1"/>
  <c r="S62" i="18" s="1"/>
  <c r="S63" i="18" a="1"/>
  <c r="S63" i="18" s="1"/>
  <c r="S64" i="18" a="1"/>
  <c r="S64" i="18" s="1"/>
  <c r="S65" i="18" a="1"/>
  <c r="S65" i="18" s="1"/>
  <c r="S66" i="18" a="1"/>
  <c r="S66" i="18" s="1"/>
  <c r="S67" i="18" a="1"/>
  <c r="S67" i="18"/>
  <c r="S68" i="18" a="1"/>
  <c r="S68" i="18" s="1"/>
  <c r="S69" i="18" a="1"/>
  <c r="S69" i="18" s="1"/>
  <c r="S70" i="18" a="1"/>
  <c r="S70" i="18" s="1"/>
  <c r="S71" i="18" a="1"/>
  <c r="S71" i="18" s="1"/>
  <c r="S72" i="18" a="1"/>
  <c r="S72" i="18" s="1"/>
  <c r="S73" i="18" a="1"/>
  <c r="S73" i="18" s="1"/>
  <c r="S74" i="18" a="1"/>
  <c r="S74" i="18" s="1"/>
  <c r="S75" i="18" a="1"/>
  <c r="S75" i="18" s="1"/>
  <c r="S76" i="18" a="1"/>
  <c r="S76" i="18" s="1"/>
  <c r="S77" i="18" a="1"/>
  <c r="S77" i="18" s="1"/>
  <c r="S78" i="18" a="1"/>
  <c r="S78" i="18" s="1"/>
  <c r="S79" i="18" a="1"/>
  <c r="S79" i="18" s="1"/>
  <c r="S80" i="18" a="1"/>
  <c r="S80" i="18" s="1"/>
  <c r="S81" i="18" a="1"/>
  <c r="S81" i="18" s="1"/>
  <c r="S82" i="18" a="1"/>
  <c r="S82" i="18"/>
  <c r="S83" i="18" a="1"/>
  <c r="S83" i="18"/>
  <c r="S84" i="18" a="1"/>
  <c r="S84" i="18" s="1"/>
  <c r="S85" i="18" a="1"/>
  <c r="S85" i="18" s="1"/>
  <c r="S86" i="18" a="1"/>
  <c r="S86" i="18" s="1"/>
  <c r="S87" i="18" a="1"/>
  <c r="S87" i="18" s="1"/>
  <c r="S88" i="18" a="1"/>
  <c r="S88" i="18" s="1"/>
  <c r="S89" i="18" a="1"/>
  <c r="S89" i="18" s="1"/>
  <c r="S90" i="18" a="1"/>
  <c r="S90" i="18" s="1"/>
  <c r="S91" i="18" a="1"/>
  <c r="S91" i="18"/>
  <c r="S92" i="18" a="1"/>
  <c r="S92" i="18" s="1"/>
  <c r="S93" i="18" a="1"/>
  <c r="S93" i="18" s="1"/>
  <c r="S94" i="18" a="1"/>
  <c r="S94" i="18" s="1"/>
  <c r="S95" i="18" a="1"/>
  <c r="S95" i="18" s="1"/>
  <c r="S96" i="18" a="1"/>
  <c r="S96" i="18" s="1"/>
  <c r="S97" i="18" a="1"/>
  <c r="S97" i="18" s="1"/>
  <c r="S98" i="18" a="1"/>
  <c r="S98" i="18" s="1"/>
  <c r="S99" i="18" a="1"/>
  <c r="S99" i="18" s="1"/>
  <c r="S100" i="18" a="1"/>
  <c r="S100" i="18" s="1"/>
  <c r="S101" i="18" a="1"/>
  <c r="S101" i="18" s="1"/>
  <c r="S102" i="18" a="1"/>
  <c r="S102" i="18" s="1"/>
  <c r="S103" i="18" a="1"/>
  <c r="S103" i="18" s="1"/>
  <c r="S104" i="18" a="1"/>
  <c r="S104" i="18" s="1"/>
  <c r="S105" i="18" a="1"/>
  <c r="S105" i="18"/>
  <c r="S106" i="18" a="1"/>
  <c r="S106" i="18" s="1"/>
  <c r="S107" i="18" a="1"/>
  <c r="S107" i="18"/>
  <c r="S108" i="18" a="1"/>
  <c r="S108" i="18" s="1"/>
  <c r="S109" i="18" a="1"/>
  <c r="S109" i="18" s="1"/>
  <c r="S110" i="18" a="1"/>
  <c r="S110" i="18" s="1"/>
  <c r="S111" i="18" a="1"/>
  <c r="S111" i="18" s="1"/>
  <c r="S112" i="18" a="1"/>
  <c r="S112" i="18" s="1"/>
  <c r="S113" i="18" a="1"/>
  <c r="S113" i="18"/>
  <c r="S114" i="18" a="1"/>
  <c r="S114" i="18" s="1"/>
  <c r="S115" i="18" a="1"/>
  <c r="S115" i="18" s="1"/>
  <c r="S116" i="18" a="1"/>
  <c r="S116" i="18" s="1"/>
  <c r="S117" i="18" a="1"/>
  <c r="S117" i="18" s="1"/>
  <c r="S118" i="18" a="1"/>
  <c r="S118" i="18" s="1"/>
  <c r="S119" i="18" a="1"/>
  <c r="S119" i="18" s="1"/>
  <c r="S120" i="18" a="1"/>
  <c r="S120" i="18" s="1"/>
  <c r="S121" i="18" a="1"/>
  <c r="S121" i="18" s="1"/>
  <c r="S122" i="18" a="1"/>
  <c r="S122" i="18" s="1"/>
  <c r="S123" i="18" a="1"/>
  <c r="S123" i="18"/>
  <c r="S124" i="18" a="1"/>
  <c r="S124" i="18" s="1"/>
  <c r="S125" i="18" a="1"/>
  <c r="S125" i="18" s="1"/>
  <c r="S126" i="18" a="1"/>
  <c r="S126" i="18" s="1"/>
  <c r="S127" i="18" a="1"/>
  <c r="S127" i="18" s="1"/>
  <c r="S128" i="18" a="1"/>
  <c r="S128" i="18" s="1"/>
  <c r="S129" i="18" a="1"/>
  <c r="S129" i="18" s="1"/>
  <c r="S130" i="18" a="1"/>
  <c r="S130" i="18"/>
  <c r="S131" i="18" a="1"/>
  <c r="S131" i="18"/>
  <c r="S132" i="18" a="1"/>
  <c r="S132" i="18" s="1"/>
  <c r="S133" i="18" a="1"/>
  <c r="S133" i="18" s="1"/>
  <c r="S134" i="18" a="1"/>
  <c r="S134" i="18" s="1"/>
  <c r="S135" i="18" a="1"/>
  <c r="S135" i="18" s="1"/>
  <c r="S136" i="18" a="1"/>
  <c r="S136" i="18" s="1"/>
  <c r="S137" i="18" a="1"/>
  <c r="S137" i="18" s="1"/>
  <c r="S138" i="18" a="1"/>
  <c r="S138" i="18" s="1"/>
  <c r="S139" i="18" a="1"/>
  <c r="S139" i="18" s="1"/>
  <c r="S140" i="18" a="1"/>
  <c r="S140" i="18" s="1"/>
  <c r="S141" i="18" a="1"/>
  <c r="S141" i="18" s="1"/>
  <c r="S142" i="18" a="1"/>
  <c r="S142" i="18" s="1"/>
  <c r="S143" i="18" a="1"/>
  <c r="S143" i="18" s="1"/>
  <c r="S144" i="18" a="1"/>
  <c r="S144" i="18" s="1"/>
  <c r="S145" i="18" a="1"/>
  <c r="S145" i="18"/>
  <c r="S146" i="18" a="1"/>
  <c r="S146" i="18" s="1"/>
  <c r="S147" i="18" a="1"/>
  <c r="S147" i="18" s="1"/>
  <c r="S148" i="18" a="1"/>
  <c r="S148" i="18" s="1"/>
  <c r="S149" i="18" a="1"/>
  <c r="S149" i="18" s="1"/>
  <c r="S150" i="18" a="1"/>
  <c r="S150" i="18" s="1"/>
  <c r="S151" i="18" a="1"/>
  <c r="S151" i="18" s="1"/>
  <c r="S152" i="18" a="1"/>
  <c r="S152" i="18" s="1"/>
  <c r="S153" i="18" a="1"/>
  <c r="S153" i="18" s="1"/>
  <c r="S154" i="18" a="1"/>
  <c r="S154" i="18"/>
  <c r="S155" i="18" a="1"/>
  <c r="S155" i="18" s="1"/>
  <c r="S156" i="18" a="1"/>
  <c r="S156" i="18" s="1"/>
  <c r="S157" i="18" a="1"/>
  <c r="S157" i="18" s="1"/>
  <c r="S158" i="18" a="1"/>
  <c r="S158" i="18" s="1"/>
  <c r="S159" i="18" a="1"/>
  <c r="S159" i="18" s="1"/>
  <c r="S160" i="18" a="1"/>
  <c r="S160" i="18" s="1"/>
  <c r="S161" i="18" a="1"/>
  <c r="S161" i="18" s="1"/>
  <c r="S162" i="18" a="1"/>
  <c r="S162" i="18" s="1"/>
  <c r="S163" i="18" a="1"/>
  <c r="S163" i="18"/>
  <c r="S164" i="18" a="1"/>
  <c r="S164" i="18" s="1"/>
  <c r="S165" i="18" a="1"/>
  <c r="S165" i="18" s="1"/>
  <c r="S166" i="18" a="1"/>
  <c r="S166" i="18" s="1"/>
  <c r="S167" i="18" a="1"/>
  <c r="S167" i="18" s="1"/>
  <c r="S168" i="18" a="1"/>
  <c r="S168" i="18" s="1"/>
  <c r="S169" i="18" a="1"/>
  <c r="S169" i="18" s="1"/>
  <c r="S170" i="18" a="1"/>
  <c r="S170" i="18" s="1"/>
  <c r="S171" i="18" a="1"/>
  <c r="S171" i="18" s="1"/>
  <c r="S172" i="18" a="1"/>
  <c r="S172" i="18" s="1"/>
  <c r="S173" i="18" a="1"/>
  <c r="S173" i="18" s="1"/>
  <c r="S174" i="18" a="1"/>
  <c r="S174" i="18" s="1"/>
  <c r="S175" i="18" a="1"/>
  <c r="S175" i="18"/>
  <c r="S176" i="18" a="1"/>
  <c r="S176" i="18" s="1"/>
  <c r="S177" i="18" a="1"/>
  <c r="S177" i="18" s="1"/>
  <c r="S178" i="18" a="1"/>
  <c r="S178" i="18" s="1"/>
  <c r="S179" i="18" a="1"/>
  <c r="S179" i="18" s="1"/>
  <c r="S180" i="18" a="1"/>
  <c r="S180" i="18" s="1"/>
  <c r="S181" i="18" a="1"/>
  <c r="S181" i="18" s="1"/>
  <c r="S182" i="18" a="1"/>
  <c r="S182" i="18" s="1"/>
  <c r="S183" i="18" a="1"/>
  <c r="S183" i="18" s="1"/>
  <c r="S184" i="18" a="1"/>
  <c r="S184" i="18" s="1"/>
  <c r="S185" i="18" a="1"/>
  <c r="S185" i="18" s="1"/>
  <c r="S186" i="18" a="1"/>
  <c r="S186" i="18" s="1"/>
  <c r="S187" i="18" a="1"/>
  <c r="S187" i="18"/>
  <c r="S188" i="18" a="1"/>
  <c r="S188" i="18" s="1"/>
  <c r="S189" i="18" a="1"/>
  <c r="S189" i="18" s="1"/>
  <c r="S190" i="18" a="1"/>
  <c r="S190" i="18" s="1"/>
  <c r="S191" i="18" a="1"/>
  <c r="S191" i="18" s="1"/>
  <c r="S192" i="18" a="1"/>
  <c r="S192" i="18" s="1"/>
  <c r="S193" i="18" a="1"/>
  <c r="S193" i="18" s="1"/>
  <c r="S194" i="18" a="1"/>
  <c r="S194" i="18" s="1"/>
  <c r="S195" i="18" a="1"/>
  <c r="S195" i="18"/>
  <c r="S196" i="18" a="1"/>
  <c r="S196" i="18" s="1"/>
  <c r="S197" i="18" a="1"/>
  <c r="S197" i="18" s="1"/>
  <c r="S198" i="18" a="1"/>
  <c r="S198" i="18" s="1"/>
  <c r="S199" i="18" a="1"/>
  <c r="S199" i="18" s="1"/>
  <c r="S200" i="18" a="1"/>
  <c r="S200" i="18" s="1"/>
  <c r="S201" i="18" a="1"/>
  <c r="S201" i="18" s="1"/>
  <c r="S202" i="18" a="1"/>
  <c r="S202" i="18" s="1"/>
  <c r="S203" i="18" a="1"/>
  <c r="S203" i="18" s="1"/>
  <c r="S204" i="18" a="1"/>
  <c r="S204" i="18" s="1"/>
  <c r="S205" i="18" a="1"/>
  <c r="S205" i="18" s="1"/>
  <c r="S206" i="18" a="1"/>
  <c r="S206" i="18" s="1"/>
  <c r="S207" i="18" a="1"/>
  <c r="S207" i="18"/>
  <c r="S208" i="18" a="1"/>
  <c r="S208" i="18" s="1"/>
  <c r="S209" i="18" a="1"/>
  <c r="S209" i="18"/>
  <c r="S210" i="18" a="1"/>
  <c r="S210" i="18" s="1"/>
  <c r="S211" i="18" a="1"/>
  <c r="S211" i="18" s="1"/>
  <c r="S212" i="18" a="1"/>
  <c r="S212" i="18" s="1"/>
  <c r="S213" i="18" a="1"/>
  <c r="S213" i="18" s="1"/>
  <c r="S214" i="18" a="1"/>
  <c r="S214" i="18" s="1"/>
  <c r="S215" i="18" a="1"/>
  <c r="S215" i="18" s="1"/>
  <c r="S216" i="18" a="1"/>
  <c r="S216" i="18" s="1"/>
  <c r="S217" i="18" a="1"/>
  <c r="S217" i="18" s="1"/>
  <c r="S218" i="18" a="1"/>
  <c r="S218" i="18"/>
  <c r="S219" i="18" a="1"/>
  <c r="S219" i="18" s="1"/>
  <c r="S220" i="18" a="1"/>
  <c r="S220" i="18" s="1"/>
  <c r="S221" i="18" a="1"/>
  <c r="S221" i="18"/>
  <c r="S222" i="18" a="1"/>
  <c r="S222" i="18" s="1"/>
  <c r="S223" i="18" a="1"/>
  <c r="S223" i="18" s="1"/>
  <c r="S224" i="18" a="1"/>
  <c r="S224" i="18" s="1"/>
  <c r="S225" i="18" a="1"/>
  <c r="S225" i="18" s="1"/>
  <c r="S226" i="18" a="1"/>
  <c r="S226" i="18" s="1"/>
  <c r="S227" i="18" a="1"/>
  <c r="S227" i="18" s="1"/>
  <c r="S228" i="18" a="1"/>
  <c r="S228" i="18" s="1"/>
  <c r="S229" i="18" a="1"/>
  <c r="S229" i="18" s="1"/>
  <c r="S230" i="18" a="1"/>
  <c r="S230" i="18" s="1"/>
  <c r="S231" i="18" a="1"/>
  <c r="S231" i="18" s="1"/>
  <c r="S232" i="18" a="1"/>
  <c r="S232" i="18" s="1"/>
  <c r="S233" i="18" a="1"/>
  <c r="S233" i="18" s="1"/>
  <c r="S234" i="18" a="1"/>
  <c r="S234" i="18" s="1"/>
  <c r="S235" i="18" a="1"/>
  <c r="S235" i="18" s="1"/>
  <c r="S236" i="18" a="1"/>
  <c r="S236" i="18" s="1"/>
  <c r="S237" i="18" a="1"/>
  <c r="S237" i="18" s="1"/>
  <c r="S238" i="18" a="1"/>
  <c r="S238" i="18" s="1"/>
  <c r="S239" i="18" a="1"/>
  <c r="S239" i="18"/>
  <c r="S240" i="18" a="1"/>
  <c r="S240" i="18" s="1"/>
  <c r="S241" i="18" a="1"/>
  <c r="S241" i="18"/>
  <c r="S242" i="18" a="1"/>
  <c r="S242" i="18" s="1"/>
  <c r="S243" i="18" a="1"/>
  <c r="S243" i="18" s="1"/>
  <c r="S244" i="18" a="1"/>
  <c r="S244" i="18" s="1"/>
  <c r="S245" i="18" a="1"/>
  <c r="S245" i="18" s="1"/>
  <c r="S246" i="18" a="1"/>
  <c r="S246" i="18" s="1"/>
  <c r="S247" i="18" a="1"/>
  <c r="S247" i="18" s="1"/>
  <c r="S248" i="18" a="1"/>
  <c r="S248" i="18" s="1"/>
  <c r="S249" i="18" a="1"/>
  <c r="S249" i="18" s="1"/>
  <c r="S250" i="18" a="1"/>
  <c r="S250" i="18"/>
  <c r="S251" i="18" a="1"/>
  <c r="S251" i="18" s="1"/>
  <c r="S252" i="18" a="1"/>
  <c r="S252" i="18" s="1"/>
  <c r="S253" i="18" a="1"/>
  <c r="S253" i="18"/>
  <c r="S254" i="18" a="1"/>
  <c r="S254" i="18" s="1"/>
  <c r="S255" i="18" a="1"/>
  <c r="S255" i="18" s="1"/>
  <c r="S256" i="18" a="1"/>
  <c r="S256" i="18" s="1"/>
  <c r="S257" i="18" a="1"/>
  <c r="S257" i="18" s="1"/>
  <c r="S258" i="18" a="1"/>
  <c r="S258" i="18" s="1"/>
  <c r="S259" i="18" a="1"/>
  <c r="S259" i="18" s="1"/>
  <c r="S260" i="18" a="1"/>
  <c r="S260" i="18" s="1"/>
  <c r="S261" i="18" a="1"/>
  <c r="S261" i="18" s="1"/>
  <c r="S262" i="18" a="1"/>
  <c r="S262" i="18" s="1"/>
  <c r="S263" i="18" a="1"/>
  <c r="S263" i="18" s="1"/>
  <c r="S264" i="18" a="1"/>
  <c r="S264" i="18" s="1"/>
  <c r="S265" i="18" a="1"/>
  <c r="S265" i="18" s="1"/>
  <c r="S266" i="18" a="1"/>
  <c r="S266" i="18" s="1"/>
  <c r="S267" i="18" a="1"/>
  <c r="S267" i="18" s="1"/>
  <c r="S268" i="18" a="1"/>
  <c r="S268" i="18" s="1"/>
  <c r="S269" i="18" a="1"/>
  <c r="S269" i="18" s="1"/>
  <c r="S270" i="18" a="1"/>
  <c r="S270" i="18" s="1"/>
  <c r="S271" i="18" a="1"/>
  <c r="S271" i="18" s="1"/>
  <c r="S272" i="18" a="1"/>
  <c r="S272" i="18" s="1"/>
  <c r="S273" i="18" a="1"/>
  <c r="S273" i="18"/>
  <c r="S274" i="18" a="1"/>
  <c r="S274" i="18" s="1"/>
  <c r="S275" i="18" a="1"/>
  <c r="S275" i="18" s="1"/>
  <c r="S276" i="18" a="1"/>
  <c r="S276" i="18" s="1"/>
  <c r="S277" i="18" a="1"/>
  <c r="S277" i="18" s="1"/>
  <c r="S278" i="18" a="1"/>
  <c r="S278" i="18" s="1"/>
  <c r="S279" i="18" a="1"/>
  <c r="S279" i="18" s="1"/>
  <c r="S280" i="18" a="1"/>
  <c r="S280" i="18" s="1"/>
  <c r="S281" i="18" a="1"/>
  <c r="S281" i="18" s="1"/>
  <c r="S282" i="18" a="1"/>
  <c r="S282" i="18"/>
  <c r="S283" i="18" a="1"/>
  <c r="S283" i="18" s="1"/>
  <c r="S284" i="18" a="1"/>
  <c r="S284" i="18" s="1"/>
  <c r="S285" i="18" a="1"/>
  <c r="S285" i="18"/>
  <c r="S286" i="18" a="1"/>
  <c r="S286" i="18" s="1"/>
  <c r="S287" i="18" a="1"/>
  <c r="S287" i="18" s="1"/>
  <c r="S288" i="18" a="1"/>
  <c r="S288" i="18" s="1"/>
  <c r="S289" i="18" a="1"/>
  <c r="S289" i="18" s="1"/>
  <c r="S290" i="18" a="1"/>
  <c r="S290" i="18" s="1"/>
  <c r="S291" i="18" a="1"/>
  <c r="S291" i="18"/>
  <c r="S292" i="18" a="1"/>
  <c r="S292" i="18" s="1"/>
  <c r="S293" i="18" a="1"/>
  <c r="S293" i="18" s="1"/>
  <c r="S294" i="18" a="1"/>
  <c r="S294" i="18"/>
  <c r="S295" i="18" a="1"/>
  <c r="S295" i="18" s="1"/>
  <c r="S296" i="18" a="1"/>
  <c r="S296" i="18" s="1"/>
  <c r="S297" i="18" a="1"/>
  <c r="S297" i="18" s="1"/>
  <c r="S298" i="18" a="1"/>
  <c r="S298" i="18" s="1"/>
  <c r="S299" i="18" a="1"/>
  <c r="S299" i="18" s="1"/>
  <c r="S300" i="18" a="1"/>
  <c r="S300" i="18" s="1"/>
  <c r="S301" i="18" a="1"/>
  <c r="S301" i="18" s="1"/>
  <c r="S302" i="18" a="1"/>
  <c r="S302" i="18" s="1"/>
  <c r="S303" i="18" a="1"/>
  <c r="S303" i="18" s="1"/>
  <c r="S304" i="18" a="1"/>
  <c r="S304" i="18" s="1"/>
  <c r="S305" i="18" a="1"/>
  <c r="S305" i="18"/>
  <c r="S306" i="18" a="1"/>
  <c r="S306" i="18"/>
  <c r="S307" i="18" a="1"/>
  <c r="S307" i="18" s="1"/>
  <c r="S308" i="18" a="1"/>
  <c r="S308" i="18" s="1"/>
  <c r="S309" i="18" a="1"/>
  <c r="S309" i="18" s="1"/>
  <c r="S310" i="18" a="1"/>
  <c r="S310" i="18" s="1"/>
  <c r="S311" i="18" a="1"/>
  <c r="S311" i="18" s="1"/>
  <c r="S312" i="18" a="1"/>
  <c r="S312" i="18" s="1"/>
  <c r="S313" i="18" a="1"/>
  <c r="S313" i="18" s="1"/>
  <c r="S314" i="18" a="1"/>
  <c r="S314" i="18" s="1"/>
  <c r="S315" i="18" a="1"/>
  <c r="S315" i="18" s="1"/>
  <c r="S316" i="18" a="1"/>
  <c r="S316" i="18" s="1"/>
  <c r="S317" i="18" a="1"/>
  <c r="S317" i="18"/>
  <c r="S318" i="18" a="1"/>
  <c r="S318" i="18" s="1"/>
  <c r="S319" i="18" a="1"/>
  <c r="S319" i="18" s="1"/>
  <c r="S320" i="18" a="1"/>
  <c r="S320" i="18" s="1"/>
  <c r="S321" i="18" a="1"/>
  <c r="S321" i="18" s="1"/>
  <c r="S322" i="18" a="1"/>
  <c r="S322" i="18" s="1"/>
  <c r="S323" i="18" a="1"/>
  <c r="S323" i="18"/>
  <c r="S324" i="18" a="1"/>
  <c r="S324" i="18" s="1"/>
  <c r="S325" i="18" a="1"/>
  <c r="S325" i="18" s="1"/>
  <c r="S326" i="18" a="1"/>
  <c r="S326" i="18" s="1"/>
  <c r="S327" i="18" a="1"/>
  <c r="S327" i="18" s="1"/>
  <c r="S328" i="18" a="1"/>
  <c r="S328" i="18" s="1"/>
  <c r="S329" i="18" a="1"/>
  <c r="S329" i="18"/>
  <c r="S330" i="18" a="1"/>
  <c r="S330" i="18" s="1"/>
  <c r="S331" i="18" a="1"/>
  <c r="S331" i="18" s="1"/>
  <c r="S332" i="18" a="1"/>
  <c r="S332" i="18" s="1"/>
  <c r="S333" i="18" a="1"/>
  <c r="S333" i="18" s="1"/>
  <c r="S334" i="18" a="1"/>
  <c r="S334" i="18" s="1"/>
  <c r="S335" i="18" a="1"/>
  <c r="S335" i="18"/>
  <c r="S336" i="18" a="1"/>
  <c r="S336" i="18" s="1"/>
  <c r="S337" i="18" a="1"/>
  <c r="S337" i="18" s="1"/>
  <c r="S338" i="18" a="1"/>
  <c r="S338" i="18" s="1"/>
  <c r="S339" i="18" a="1"/>
  <c r="S339" i="18" s="1"/>
  <c r="S340" i="18" a="1"/>
  <c r="S340" i="18" s="1"/>
  <c r="S341" i="18" a="1"/>
  <c r="S341" i="18" s="1"/>
  <c r="S342" i="18" a="1"/>
  <c r="S342" i="18" s="1"/>
  <c r="S343" i="18" a="1"/>
  <c r="S343" i="18" s="1"/>
  <c r="S344" i="18" a="1"/>
  <c r="S344" i="18" s="1"/>
  <c r="S345" i="18" a="1"/>
  <c r="S345" i="18" s="1"/>
  <c r="S346" i="18" a="1"/>
  <c r="S346" i="18" s="1"/>
  <c r="S347" i="18" a="1"/>
  <c r="S347" i="18" s="1"/>
  <c r="S348" i="18" a="1"/>
  <c r="S348" i="18" s="1"/>
  <c r="S349" i="18" a="1"/>
  <c r="S349" i="18" s="1"/>
  <c r="S350" i="18" a="1"/>
  <c r="S350" i="18" s="1"/>
  <c r="S351" i="18" a="1"/>
  <c r="S351" i="18" s="1"/>
  <c r="S352" i="18" a="1"/>
  <c r="S352" i="18" s="1"/>
  <c r="S353" i="18" a="1"/>
  <c r="S353" i="18" s="1"/>
  <c r="S354" i="18" a="1"/>
  <c r="S354" i="18" s="1"/>
  <c r="S355" i="18" a="1"/>
  <c r="S355" i="18"/>
  <c r="S356" i="18" a="1"/>
  <c r="S356" i="18" s="1"/>
  <c r="S357" i="18" a="1"/>
  <c r="S357" i="18" s="1"/>
  <c r="S358" i="18" a="1"/>
  <c r="S358" i="18" s="1"/>
  <c r="S359" i="18" a="1"/>
  <c r="S359" i="18" s="1"/>
  <c r="S360" i="18" a="1"/>
  <c r="S360" i="18" s="1"/>
  <c r="S361" i="18" a="1"/>
  <c r="S361" i="18"/>
  <c r="S362" i="18" a="1"/>
  <c r="S362" i="18" s="1"/>
  <c r="S363" i="18" a="1"/>
  <c r="S363" i="18" s="1"/>
  <c r="S364" i="18" a="1"/>
  <c r="S364" i="18" s="1"/>
  <c r="S365" i="18" a="1"/>
  <c r="S365" i="18" s="1"/>
  <c r="S366" i="18" a="1"/>
  <c r="S366" i="18" s="1"/>
  <c r="S367" i="18" a="1"/>
  <c r="S367" i="18"/>
  <c r="S368" i="18" a="1"/>
  <c r="S368" i="18" s="1"/>
  <c r="S369" i="18" a="1"/>
  <c r="S369" i="18"/>
  <c r="S370" i="18" a="1"/>
  <c r="S370" i="18" s="1"/>
  <c r="S371" i="18" a="1"/>
  <c r="S371" i="18" s="1"/>
  <c r="S372" i="18" a="1"/>
  <c r="S372" i="18" s="1"/>
  <c r="S373" i="18" a="1"/>
  <c r="S373" i="18" s="1"/>
  <c r="S374" i="18" a="1"/>
  <c r="S374" i="18" s="1"/>
  <c r="S375" i="18" a="1"/>
  <c r="S375" i="18" s="1"/>
  <c r="S376" i="18" a="1"/>
  <c r="S376" i="18" s="1"/>
  <c r="S377" i="18" a="1"/>
  <c r="S377" i="18" s="1"/>
  <c r="S378" i="18" a="1"/>
  <c r="S378" i="18"/>
  <c r="S379" i="18" a="1"/>
  <c r="S379" i="18" s="1"/>
  <c r="S380" i="18" a="1"/>
  <c r="S380" i="18" s="1"/>
  <c r="S381" i="18" a="1"/>
  <c r="S381" i="18" s="1"/>
  <c r="S382" i="18" a="1"/>
  <c r="S382" i="18" s="1"/>
  <c r="S383" i="18" a="1"/>
  <c r="S383" i="18" s="1"/>
  <c r="S384" i="18" a="1"/>
  <c r="S384" i="18"/>
  <c r="S385" i="18" a="1"/>
  <c r="S385" i="18" s="1"/>
  <c r="S386" i="18" a="1"/>
  <c r="S386" i="18" s="1"/>
  <c r="S387" i="18" a="1"/>
  <c r="S387" i="18" s="1"/>
  <c r="S388" i="18" a="1"/>
  <c r="S388" i="18" s="1"/>
  <c r="S389" i="18" a="1"/>
  <c r="S389" i="18" s="1"/>
  <c r="S390" i="18" a="1"/>
  <c r="S390" i="18" s="1"/>
  <c r="S391" i="18" a="1"/>
  <c r="S391" i="18" s="1"/>
  <c r="S392" i="18" a="1"/>
  <c r="S392" i="18" s="1"/>
  <c r="S393" i="18" a="1"/>
  <c r="S393" i="18" s="1"/>
  <c r="S394" i="18" a="1"/>
  <c r="S394" i="18" s="1"/>
  <c r="S395" i="18" a="1"/>
  <c r="S395" i="18"/>
  <c r="S396" i="18" a="1"/>
  <c r="S396" i="18" s="1"/>
  <c r="S397" i="18" a="1"/>
  <c r="S397" i="18" s="1"/>
  <c r="S398" i="18" a="1"/>
  <c r="S398" i="18" s="1"/>
  <c r="S399" i="18" a="1"/>
  <c r="S399" i="18" s="1"/>
  <c r="S400" i="18" a="1"/>
  <c r="S400" i="18" s="1"/>
  <c r="S401" i="18" a="1"/>
  <c r="S401" i="18" s="1"/>
  <c r="S402" i="18" a="1"/>
  <c r="S402" i="18" s="1"/>
  <c r="S403" i="18" a="1"/>
  <c r="S403" i="18" s="1"/>
  <c r="S404" i="18" a="1"/>
  <c r="S404" i="18" s="1"/>
  <c r="S405" i="18" a="1"/>
  <c r="S405" i="18"/>
  <c r="S406" i="18" a="1"/>
  <c r="S406" i="18" s="1"/>
  <c r="S407" i="18" a="1"/>
  <c r="S407" i="18"/>
  <c r="S408" i="18" a="1"/>
  <c r="S408" i="18"/>
  <c r="S409" i="18" a="1"/>
  <c r="S409" i="18" s="1"/>
  <c r="S410" i="18" a="1"/>
  <c r="S410" i="18" s="1"/>
  <c r="S411" i="18" a="1"/>
  <c r="S411" i="18" s="1"/>
  <c r="S412" i="18" a="1"/>
  <c r="S412" i="18" s="1"/>
  <c r="S413" i="18" a="1"/>
  <c r="S413" i="18" s="1"/>
  <c r="S414" i="18" a="1"/>
  <c r="S414" i="18" s="1"/>
  <c r="S415" i="18" a="1"/>
  <c r="S415" i="18" s="1"/>
  <c r="S416" i="18" a="1"/>
  <c r="S416" i="18"/>
  <c r="S417" i="18" a="1"/>
  <c r="S417" i="18"/>
  <c r="S418" i="18" a="1"/>
  <c r="S418" i="18" s="1"/>
  <c r="S419" i="18" a="1"/>
  <c r="S419" i="18"/>
  <c r="S420" i="18" a="1"/>
  <c r="S420" i="18" s="1"/>
  <c r="S421" i="18" a="1"/>
  <c r="S421" i="18" s="1"/>
  <c r="S422" i="18" a="1"/>
  <c r="S422" i="18" s="1"/>
  <c r="S423" i="18" a="1"/>
  <c r="S423" i="18" s="1"/>
  <c r="S424" i="18" a="1"/>
  <c r="S424" i="18" s="1"/>
  <c r="S425" i="18" a="1"/>
  <c r="S425" i="18"/>
  <c r="S426" i="18" a="1"/>
  <c r="S426" i="18" s="1"/>
  <c r="S427" i="18" a="1"/>
  <c r="S427" i="18"/>
  <c r="S428" i="18" a="1"/>
  <c r="S428" i="18"/>
  <c r="S429" i="18" a="1"/>
  <c r="S429" i="18" s="1"/>
  <c r="S430" i="18" a="1"/>
  <c r="S430" i="18" s="1"/>
  <c r="S431" i="18" a="1"/>
  <c r="S431" i="18" s="1"/>
  <c r="S432" i="18" a="1"/>
  <c r="S432" i="18" s="1"/>
  <c r="S433" i="18" a="1"/>
  <c r="S433" i="18" s="1"/>
  <c r="S434" i="18" a="1"/>
  <c r="S434" i="18" s="1"/>
  <c r="S435" i="18" a="1"/>
  <c r="S435" i="18" s="1"/>
  <c r="S436" i="18" a="1"/>
  <c r="S436" i="18"/>
  <c r="S437" i="18" a="1"/>
  <c r="S437" i="18" s="1"/>
  <c r="S438" i="18" a="1"/>
  <c r="S438" i="18" s="1"/>
  <c r="S439" i="18" a="1"/>
  <c r="S439" i="18"/>
  <c r="S440" i="18" a="1"/>
  <c r="S440" i="18" s="1"/>
  <c r="S441" i="18" a="1"/>
  <c r="S441" i="18" s="1"/>
  <c r="S442" i="18" a="1"/>
  <c r="S442" i="18" s="1"/>
  <c r="S443" i="18" a="1"/>
  <c r="S443" i="18"/>
  <c r="S444" i="18" a="1"/>
  <c r="S444" i="18" s="1"/>
  <c r="S445" i="18" a="1"/>
  <c r="S445" i="18"/>
  <c r="S446" i="18" a="1"/>
  <c r="S446" i="18" s="1"/>
  <c r="S447" i="18" a="1"/>
  <c r="S447" i="18" s="1"/>
  <c r="S448" i="18" a="1"/>
  <c r="S448" i="18" s="1"/>
  <c r="S449" i="18" a="1"/>
  <c r="S449" i="18"/>
  <c r="S450" i="18" a="1"/>
  <c r="S450" i="18" s="1"/>
  <c r="S451" i="18" a="1"/>
  <c r="S451" i="18" s="1"/>
  <c r="S452" i="18" a="1"/>
  <c r="S452" i="18"/>
  <c r="S453" i="18" a="1"/>
  <c r="S453" i="18" s="1"/>
  <c r="S454" i="18" a="1"/>
  <c r="S454" i="18" s="1"/>
  <c r="S455" i="18" a="1"/>
  <c r="S455" i="18" s="1"/>
  <c r="S456" i="18" a="1"/>
  <c r="S456" i="18" s="1"/>
  <c r="S457" i="18" a="1"/>
  <c r="S457" i="18" s="1"/>
  <c r="S458" i="18" a="1"/>
  <c r="S458" i="18" s="1"/>
  <c r="S459" i="18" a="1"/>
  <c r="S459" i="18" s="1"/>
  <c r="S460" i="18" a="1"/>
  <c r="S460" i="18" s="1"/>
  <c r="S461" i="18" a="1"/>
  <c r="S461" i="18"/>
  <c r="S462" i="18" a="1"/>
  <c r="S462" i="18" s="1"/>
  <c r="S463" i="18" a="1"/>
  <c r="S463" i="18" s="1"/>
  <c r="S464" i="18" a="1"/>
  <c r="S464" i="18" s="1"/>
  <c r="S465" i="18" a="1"/>
  <c r="S465" i="18" s="1"/>
  <c r="S466" i="18" a="1"/>
  <c r="S466" i="18" s="1"/>
  <c r="S467" i="18" a="1"/>
  <c r="S467" i="18" s="1"/>
  <c r="S468" i="18" a="1"/>
  <c r="S468" i="18"/>
  <c r="S469" i="18" a="1"/>
  <c r="S469" i="18"/>
  <c r="S470" i="18" a="1"/>
  <c r="S470" i="18" s="1"/>
  <c r="S471" i="18" a="1"/>
  <c r="S471" i="18"/>
  <c r="S472" i="18" a="1"/>
  <c r="S472" i="18"/>
  <c r="S473" i="18" a="1"/>
  <c r="S473" i="18" s="1"/>
  <c r="S474" i="18" a="1"/>
  <c r="S474" i="18" s="1"/>
  <c r="S475" i="18" a="1"/>
  <c r="S475" i="18"/>
  <c r="S476" i="18" a="1"/>
  <c r="S476" i="18" s="1"/>
  <c r="S477" i="18" a="1"/>
  <c r="S477" i="18" s="1"/>
  <c r="S478" i="18" a="1"/>
  <c r="S478" i="18" s="1"/>
  <c r="S479" i="18" a="1"/>
  <c r="S479" i="18" s="1"/>
  <c r="S480" i="18" a="1"/>
  <c r="S480" i="18"/>
  <c r="S481" i="18" a="1"/>
  <c r="S481" i="18" s="1"/>
  <c r="S482" i="18" a="1"/>
  <c r="S482" i="18" s="1"/>
  <c r="S483" i="18" a="1"/>
  <c r="S483" i="18" s="1"/>
  <c r="S484" i="18" a="1"/>
  <c r="S484" i="18"/>
  <c r="S485" i="18" a="1"/>
  <c r="S485" i="18" s="1"/>
  <c r="S486" i="18" a="1"/>
  <c r="S486" i="18" s="1"/>
  <c r="S487" i="18" a="1"/>
  <c r="S487" i="18" s="1"/>
  <c r="S488" i="18" a="1"/>
  <c r="S488" i="18" s="1"/>
  <c r="S489" i="18" a="1"/>
  <c r="S489" i="18" s="1"/>
  <c r="S490" i="18" a="1"/>
  <c r="S490" i="18" s="1"/>
  <c r="S491" i="18" a="1"/>
  <c r="S491" i="18" s="1"/>
  <c r="S492" i="18" a="1"/>
  <c r="S492" i="18"/>
  <c r="S493" i="18" a="1"/>
  <c r="S493" i="18"/>
  <c r="S494" i="18" a="1"/>
  <c r="S494" i="18" s="1"/>
  <c r="S495" i="18" a="1"/>
  <c r="S495" i="18" s="1"/>
  <c r="S496" i="18" a="1"/>
  <c r="S496" i="18" s="1"/>
  <c r="S497" i="18" a="1"/>
  <c r="S497" i="18" s="1"/>
  <c r="S498" i="18" a="1"/>
  <c r="S498" i="18" s="1"/>
  <c r="S499" i="18" a="1"/>
  <c r="S499" i="18" s="1"/>
  <c r="S500" i="18" a="1"/>
  <c r="S500" i="18"/>
  <c r="S501" i="18" a="1"/>
  <c r="S501" i="18"/>
  <c r="S502" i="18" a="1"/>
  <c r="S502" i="18" s="1"/>
  <c r="S503" i="18" a="1"/>
  <c r="S503" i="18"/>
  <c r="S504" i="18" a="1"/>
  <c r="S504" i="18" s="1"/>
  <c r="S505" i="18" a="1"/>
  <c r="S505" i="18" s="1"/>
  <c r="S506" i="18" a="1"/>
  <c r="S506" i="18" s="1"/>
  <c r="S507" i="18" a="1"/>
  <c r="S507" i="18"/>
  <c r="S508" i="18" a="1"/>
  <c r="S508" i="18"/>
  <c r="S509" i="18" a="1"/>
  <c r="S509" i="18" s="1"/>
  <c r="S510" i="18" a="1"/>
  <c r="S510" i="18" s="1"/>
  <c r="S511" i="18" a="1"/>
  <c r="S511" i="18" s="1"/>
  <c r="S512" i="18" a="1"/>
  <c r="S512" i="18" s="1"/>
  <c r="S513" i="18" a="1"/>
  <c r="S513" i="18" s="1"/>
  <c r="S514" i="18" a="1"/>
  <c r="S514" i="18" s="1"/>
  <c r="S515" i="18" a="1"/>
  <c r="S515" i="18" s="1"/>
  <c r="S516" i="18" a="1"/>
  <c r="S516" i="18" s="1"/>
  <c r="S517" i="18" a="1"/>
  <c r="S517" i="18"/>
  <c r="S518" i="18" a="1"/>
  <c r="S518" i="18" s="1"/>
  <c r="S519" i="18" a="1"/>
  <c r="S519" i="18" s="1"/>
  <c r="S520" i="18" a="1"/>
  <c r="S520" i="18" s="1"/>
  <c r="S521" i="18" a="1"/>
  <c r="S521" i="18" s="1"/>
  <c r="S522" i="18" a="1"/>
  <c r="S522" i="18" s="1"/>
  <c r="S523" i="18" a="1"/>
  <c r="S523" i="18"/>
  <c r="S524" i="18" a="1"/>
  <c r="S524" i="18" s="1"/>
  <c r="S525" i="18" a="1"/>
  <c r="S525" i="18" s="1"/>
  <c r="S526" i="18" a="1"/>
  <c r="S526" i="18" s="1"/>
  <c r="S527" i="18" a="1"/>
  <c r="S527" i="18" s="1"/>
  <c r="S528" i="18" a="1"/>
  <c r="S528" i="18" s="1"/>
  <c r="S529" i="18" a="1"/>
  <c r="S529" i="18" s="1"/>
  <c r="S530" i="18" a="1"/>
  <c r="S530" i="18" s="1"/>
  <c r="S531" i="18" a="1"/>
  <c r="S531" i="18" s="1"/>
  <c r="S532" i="18" a="1"/>
  <c r="S532" i="18" s="1"/>
  <c r="S533" i="18" a="1"/>
  <c r="S533" i="18" s="1"/>
  <c r="S534" i="18" a="1"/>
  <c r="S534" i="18" s="1"/>
  <c r="S535" i="18" a="1"/>
  <c r="S535" i="18"/>
  <c r="S536" i="18" a="1"/>
  <c r="S536" i="18" s="1"/>
  <c r="S537" i="18" a="1"/>
  <c r="S537" i="18" s="1"/>
  <c r="S538" i="18" a="1"/>
  <c r="S538" i="18" s="1"/>
  <c r="S539" i="18" a="1"/>
  <c r="S539" i="18" s="1"/>
  <c r="S540" i="18" a="1"/>
  <c r="S540" i="18" s="1"/>
  <c r="S541" i="18" a="1"/>
  <c r="S541" i="18"/>
  <c r="S542" i="18" a="1"/>
  <c r="S542" i="18" s="1"/>
  <c r="S543" i="18" a="1"/>
  <c r="S543" i="18"/>
  <c r="S544" i="18" a="1"/>
  <c r="S544" i="18" s="1"/>
  <c r="S545" i="18" a="1"/>
  <c r="S545" i="18" s="1"/>
  <c r="S546" i="18" a="1"/>
  <c r="S546" i="18" s="1"/>
  <c r="S547" i="18" a="1"/>
  <c r="S547" i="18"/>
  <c r="S548" i="18" a="1"/>
  <c r="S548" i="18" s="1"/>
  <c r="S549" i="18" a="1"/>
  <c r="S549" i="18" s="1"/>
  <c r="S550" i="18" a="1"/>
  <c r="S550" i="18" s="1"/>
  <c r="S551" i="18" a="1"/>
  <c r="S551" i="18" s="1"/>
  <c r="S552" i="18" a="1"/>
  <c r="S552" i="18" s="1"/>
  <c r="S553" i="18" a="1"/>
  <c r="S553" i="18"/>
  <c r="S554" i="18" a="1"/>
  <c r="S554" i="18" s="1"/>
  <c r="S555" i="18" a="1"/>
  <c r="S555" i="18" s="1"/>
  <c r="S556" i="18" a="1"/>
  <c r="S556" i="18"/>
  <c r="S557" i="18" a="1"/>
  <c r="S557" i="18" s="1"/>
  <c r="S558" i="18" a="1"/>
  <c r="S558" i="18" s="1"/>
  <c r="S559" i="18" a="1"/>
  <c r="S559" i="18" s="1"/>
  <c r="S560" i="18" a="1"/>
  <c r="S560" i="18" s="1"/>
  <c r="S561" i="18" a="1"/>
  <c r="S561" i="18" s="1"/>
  <c r="S562" i="18" a="1"/>
  <c r="S562" i="18" s="1"/>
  <c r="S563" i="18" a="1"/>
  <c r="S563" i="18" s="1"/>
  <c r="S564" i="18" a="1"/>
  <c r="S564" i="18"/>
  <c r="S565" i="18" a="1"/>
  <c r="S565" i="18" s="1"/>
  <c r="S566" i="18" a="1"/>
  <c r="S566" i="18" s="1"/>
  <c r="S567" i="18" a="1"/>
  <c r="S567" i="18" s="1"/>
  <c r="S568" i="18" a="1"/>
  <c r="S568" i="18" s="1"/>
  <c r="S569" i="18" a="1"/>
  <c r="S569" i="18" s="1"/>
  <c r="S570" i="18" a="1"/>
  <c r="S570" i="18" s="1"/>
  <c r="S571" i="18" a="1"/>
  <c r="S571" i="18" s="1"/>
  <c r="S572" i="18" a="1"/>
  <c r="S572" i="18" s="1"/>
  <c r="S573" i="18" a="1"/>
  <c r="S573" i="18" s="1"/>
  <c r="S574" i="18" a="1"/>
  <c r="S574" i="18" s="1"/>
  <c r="S575" i="18" a="1"/>
  <c r="S575" i="18" s="1"/>
  <c r="S576" i="18" a="1"/>
  <c r="S576" i="18"/>
  <c r="S577" i="18" a="1"/>
  <c r="S577" i="18" s="1"/>
  <c r="S578" i="18" a="1"/>
  <c r="S578" i="18" s="1"/>
  <c r="S579" i="18" a="1"/>
  <c r="S579" i="18" s="1"/>
  <c r="S580" i="18" a="1"/>
  <c r="S580" i="18" s="1"/>
  <c r="S581" i="18" a="1"/>
  <c r="S581" i="18" s="1"/>
  <c r="S582" i="18" a="1"/>
  <c r="S582" i="18" s="1"/>
  <c r="S583" i="18" a="1"/>
  <c r="S583" i="18" s="1"/>
  <c r="S584" i="18" a="1"/>
  <c r="S584" i="18"/>
  <c r="S585" i="18" a="1"/>
  <c r="S585" i="18" s="1"/>
  <c r="S586" i="18" a="1"/>
  <c r="S586" i="18" s="1"/>
  <c r="S587" i="18" a="1"/>
  <c r="S587" i="18"/>
  <c r="S588" i="18" a="1"/>
  <c r="S588" i="18" s="1"/>
  <c r="S589" i="18" a="1"/>
  <c r="S589" i="18" s="1"/>
  <c r="S590" i="18" a="1"/>
  <c r="S590" i="18" s="1"/>
  <c r="S591" i="18" a="1"/>
  <c r="S591" i="18" s="1"/>
  <c r="S592" i="18" a="1"/>
  <c r="S592" i="18" s="1"/>
  <c r="S593" i="18" a="1"/>
  <c r="S593" i="18"/>
  <c r="S594" i="18" a="1"/>
  <c r="S594" i="18" s="1"/>
  <c r="S595" i="18" a="1"/>
  <c r="S595" i="18" s="1"/>
  <c r="S596" i="18" a="1"/>
  <c r="S596" i="18" s="1"/>
  <c r="S597" i="18" a="1"/>
  <c r="S597" i="18"/>
  <c r="S598" i="18" a="1"/>
  <c r="S598" i="18" s="1"/>
  <c r="S599" i="18" a="1"/>
  <c r="S599" i="18"/>
  <c r="S600" i="18" a="1"/>
  <c r="S600" i="18" s="1"/>
  <c r="S601" i="18" a="1"/>
  <c r="S601" i="18" s="1"/>
  <c r="S602" i="18" a="1"/>
  <c r="S602" i="18" s="1"/>
  <c r="S603" i="18" a="1"/>
  <c r="S603" i="18" s="1"/>
  <c r="S604" i="18" a="1"/>
  <c r="S604" i="18" s="1"/>
  <c r="S605" i="18" a="1"/>
  <c r="S605" i="18"/>
  <c r="S606" i="18" a="1"/>
  <c r="S606" i="18" s="1"/>
  <c r="S607" i="18" a="1"/>
  <c r="S607" i="18"/>
  <c r="S608" i="18" a="1"/>
  <c r="S608" i="18" s="1"/>
  <c r="S609" i="18" a="1"/>
  <c r="S609" i="18" s="1"/>
  <c r="S610" i="18" a="1"/>
  <c r="S610" i="18" s="1"/>
  <c r="S611" i="18" a="1"/>
  <c r="S611" i="18"/>
  <c r="S612" i="18" a="1"/>
  <c r="S612" i="18" s="1"/>
  <c r="S613" i="18" a="1"/>
  <c r="S613" i="18" s="1"/>
  <c r="S614" i="18" a="1"/>
  <c r="S614" i="18" s="1"/>
  <c r="S615" i="18" a="1"/>
  <c r="S615" i="18" s="1"/>
  <c r="S616" i="18" a="1"/>
  <c r="S616" i="18" s="1"/>
  <c r="S617" i="18" a="1"/>
  <c r="S617" i="18"/>
  <c r="S618" i="18" a="1"/>
  <c r="S618" i="18" s="1"/>
  <c r="S619" i="18" a="1"/>
  <c r="S619" i="18" s="1"/>
  <c r="S620" i="18" a="1"/>
  <c r="S620" i="18"/>
  <c r="S621" i="18" a="1"/>
  <c r="S621" i="18" s="1"/>
  <c r="S622" i="18" a="1"/>
  <c r="S622" i="18" s="1"/>
  <c r="S623" i="18" a="1"/>
  <c r="S623" i="18" s="1"/>
  <c r="S624" i="18" a="1"/>
  <c r="S624" i="18" s="1"/>
  <c r="S625" i="18" a="1"/>
  <c r="S625" i="18" s="1"/>
  <c r="S626" i="18" a="1"/>
  <c r="S626" i="18" s="1"/>
  <c r="S627" i="18" a="1"/>
  <c r="S627" i="18" s="1"/>
  <c r="S628" i="18" a="1"/>
  <c r="S628" i="18"/>
  <c r="S629" i="18" a="1"/>
  <c r="S629" i="18" s="1"/>
  <c r="S630" i="18" a="1"/>
  <c r="S630" i="18" s="1"/>
  <c r="S631" i="18" a="1"/>
  <c r="S631" i="18" s="1"/>
  <c r="S632" i="18" a="1"/>
  <c r="S632" i="18" s="1"/>
  <c r="S633" i="18" a="1"/>
  <c r="S633" i="18" s="1"/>
  <c r="S634" i="18" a="1"/>
  <c r="S634" i="18" s="1"/>
  <c r="S635" i="18" a="1"/>
  <c r="S635" i="18" s="1"/>
  <c r="S636" i="18" a="1"/>
  <c r="S636" i="18" s="1"/>
  <c r="S637" i="18" a="1"/>
  <c r="S637" i="18" s="1"/>
  <c r="S638" i="18" a="1"/>
  <c r="S638" i="18" s="1"/>
  <c r="S639" i="18" a="1"/>
  <c r="S639" i="18" s="1"/>
  <c r="S640" i="18" a="1"/>
  <c r="S640" i="18"/>
  <c r="S641" i="18" a="1"/>
  <c r="S641" i="18" s="1"/>
  <c r="S642" i="18" a="1"/>
  <c r="S642" i="18" s="1"/>
  <c r="S643" i="18" a="1"/>
  <c r="S643" i="18" s="1"/>
  <c r="S644" i="18" a="1"/>
  <c r="S644" i="18" s="1"/>
  <c r="S645" i="18" a="1"/>
  <c r="S645" i="18" s="1"/>
  <c r="S646" i="18" a="1"/>
  <c r="S646" i="18" s="1"/>
  <c r="S647" i="18" a="1"/>
  <c r="S647" i="18" s="1"/>
  <c r="S648" i="18" a="1"/>
  <c r="S648" i="18"/>
  <c r="S649" i="18" a="1"/>
  <c r="S649" i="18" s="1"/>
  <c r="S650" i="18" a="1"/>
  <c r="S650" i="18" s="1"/>
  <c r="S651" i="18" a="1"/>
  <c r="S651" i="18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/>
  <c r="T8" i="18" a="1"/>
  <c r="T8" i="18" s="1"/>
  <c r="T9" i="18" a="1"/>
  <c r="T9" i="18" s="1"/>
  <c r="T10" i="18" a="1"/>
  <c r="T10" i="18" s="1"/>
  <c r="T11" i="18" a="1"/>
  <c r="T11" i="18"/>
  <c r="T12" i="18" a="1"/>
  <c r="T12" i="18" s="1"/>
  <c r="T13" i="18" a="1"/>
  <c r="T13" i="18"/>
  <c r="T14" i="18" a="1"/>
  <c r="T14" i="18" s="1"/>
  <c r="T15" i="18" a="1"/>
  <c r="T15" i="18" s="1"/>
  <c r="T16" i="18" a="1"/>
  <c r="T16" i="18" s="1"/>
  <c r="T17" i="18" a="1"/>
  <c r="T17" i="18" s="1"/>
  <c r="T18" i="18" a="1"/>
  <c r="T18" i="18" s="1"/>
  <c r="T19" i="18" a="1"/>
  <c r="T19" i="18"/>
  <c r="T20" i="18" a="1"/>
  <c r="T20" i="18" s="1"/>
  <c r="T21" i="18" a="1"/>
  <c r="T21" i="18"/>
  <c r="T22" i="18" a="1"/>
  <c r="T22" i="18" s="1"/>
  <c r="T23" i="18" a="1"/>
  <c r="T23" i="18" s="1"/>
  <c r="T24" i="18" a="1"/>
  <c r="T24" i="18" s="1"/>
  <c r="T25" i="18" a="1"/>
  <c r="T25" i="18"/>
  <c r="T26" i="18" a="1"/>
  <c r="T26" i="18" s="1"/>
  <c r="T27" i="18" a="1"/>
  <c r="T27" i="18" s="1"/>
  <c r="T28" i="18" a="1"/>
  <c r="T28" i="18" s="1"/>
  <c r="T29" i="18" a="1"/>
  <c r="T29" i="18" s="1"/>
  <c r="T30" i="18" a="1"/>
  <c r="T30" i="18" s="1"/>
  <c r="T31" i="18" a="1"/>
  <c r="T31" i="18"/>
  <c r="T32" i="18" a="1"/>
  <c r="T32" i="18" s="1"/>
  <c r="T33" i="18" a="1"/>
  <c r="T33" i="18" s="1"/>
  <c r="T34" i="18" a="1"/>
  <c r="T34" i="18"/>
  <c r="T35" i="18" a="1"/>
  <c r="T35" i="18" s="1"/>
  <c r="T36" i="18" a="1"/>
  <c r="T36" i="18" s="1"/>
  <c r="T37" i="18" a="1"/>
  <c r="T37" i="18" s="1"/>
  <c r="T38" i="18" a="1"/>
  <c r="T38" i="18" s="1"/>
  <c r="T39" i="18" a="1"/>
  <c r="T39" i="18" s="1"/>
  <c r="T40" i="18" a="1"/>
  <c r="T40" i="18" s="1"/>
  <c r="T41" i="18" a="1"/>
  <c r="T41" i="18" s="1"/>
  <c r="T42" i="18" a="1"/>
  <c r="T42" i="18"/>
  <c r="T43" i="18" a="1"/>
  <c r="T43" i="18" s="1"/>
  <c r="T44" i="18" a="1"/>
  <c r="T44" i="18" s="1"/>
  <c r="T45" i="18" a="1"/>
  <c r="T45" i="18" s="1"/>
  <c r="T46" i="18" a="1"/>
  <c r="T46" i="18" s="1"/>
  <c r="T47" i="18" a="1"/>
  <c r="T47" i="18" s="1"/>
  <c r="T48" i="18" a="1"/>
  <c r="T48" i="18" s="1"/>
  <c r="T49" i="18" a="1"/>
  <c r="T49" i="18" s="1"/>
  <c r="T50" i="18" a="1"/>
  <c r="T50" i="18" s="1"/>
  <c r="T51" i="18" a="1"/>
  <c r="T51" i="18" s="1"/>
  <c r="T52" i="18" a="1"/>
  <c r="T52" i="18" s="1"/>
  <c r="T53" i="18" a="1"/>
  <c r="T53" i="18" s="1"/>
  <c r="T54" i="18" a="1"/>
  <c r="T54" i="18"/>
  <c r="T55" i="18" a="1"/>
  <c r="T55" i="18" s="1"/>
  <c r="T56" i="18" a="1"/>
  <c r="T56" i="18" s="1"/>
  <c r="T57" i="18" a="1"/>
  <c r="T57" i="18" s="1"/>
  <c r="T58" i="18" a="1"/>
  <c r="T58" i="18" s="1"/>
  <c r="T59" i="18" a="1"/>
  <c r="T59" i="18" s="1"/>
  <c r="T60" i="18" a="1"/>
  <c r="T60" i="18" s="1"/>
  <c r="T61" i="18" a="1"/>
  <c r="T61" i="18" s="1"/>
  <c r="T62" i="18" a="1"/>
  <c r="T62" i="18"/>
  <c r="T63" i="18" a="1"/>
  <c r="T63" i="18" s="1"/>
  <c r="T64" i="18" a="1"/>
  <c r="T64" i="18" s="1"/>
  <c r="T65" i="18" a="1"/>
  <c r="T65" i="18"/>
  <c r="T66" i="18" a="1"/>
  <c r="T66" i="18" s="1"/>
  <c r="T67" i="18" a="1"/>
  <c r="T67" i="18" s="1"/>
  <c r="T68" i="18" a="1"/>
  <c r="T68" i="18" s="1"/>
  <c r="T69" i="18" a="1"/>
  <c r="T69" i="18" s="1"/>
  <c r="T70" i="18" a="1"/>
  <c r="T70" i="18" s="1"/>
  <c r="T71" i="18" a="1"/>
  <c r="T71" i="18"/>
  <c r="T72" i="18" a="1"/>
  <c r="T72" i="18" s="1"/>
  <c r="T73" i="18" a="1"/>
  <c r="T73" i="18" s="1"/>
  <c r="T74" i="18" a="1"/>
  <c r="T74" i="18" s="1"/>
  <c r="T75" i="18" a="1"/>
  <c r="T75" i="18"/>
  <c r="T76" i="18" a="1"/>
  <c r="T76" i="18" s="1"/>
  <c r="T77" i="18" a="1"/>
  <c r="T77" i="18"/>
  <c r="T78" i="18" a="1"/>
  <c r="T78" i="18" s="1"/>
  <c r="T79" i="18" a="1"/>
  <c r="T79" i="18" s="1"/>
  <c r="T80" i="18" a="1"/>
  <c r="T80" i="18" s="1"/>
  <c r="T81" i="18" a="1"/>
  <c r="T81" i="18" s="1"/>
  <c r="T82" i="18" a="1"/>
  <c r="T82" i="18" s="1"/>
  <c r="T83" i="18" a="1"/>
  <c r="T83" i="18" s="1"/>
  <c r="T84" i="18" a="1"/>
  <c r="T84" i="18" s="1"/>
  <c r="T85" i="18" a="1"/>
  <c r="T85" i="18"/>
  <c r="T86" i="18" a="1"/>
  <c r="T86" i="18" s="1"/>
  <c r="T87" i="18" a="1"/>
  <c r="T87" i="18" s="1"/>
  <c r="T88" i="18" a="1"/>
  <c r="T88" i="18" s="1"/>
  <c r="T89" i="18" a="1"/>
  <c r="T89" i="18"/>
  <c r="T90" i="18" a="1"/>
  <c r="T90" i="18" s="1"/>
  <c r="T91" i="18" a="1"/>
  <c r="T91" i="18" s="1"/>
  <c r="T92" i="18" a="1"/>
  <c r="T92" i="18" s="1"/>
  <c r="T93" i="18" a="1"/>
  <c r="T93" i="18" s="1"/>
  <c r="T94" i="18" a="1"/>
  <c r="T94" i="18" s="1"/>
  <c r="T95" i="18" a="1"/>
  <c r="T95" i="18"/>
  <c r="T96" i="18" a="1"/>
  <c r="T96" i="18" s="1"/>
  <c r="T97" i="18" a="1"/>
  <c r="T97" i="18"/>
  <c r="T98" i="18" a="1"/>
  <c r="T98" i="18"/>
  <c r="T99" i="18" a="1"/>
  <c r="T99" i="18" s="1"/>
  <c r="T100" i="18" a="1"/>
  <c r="T100" i="18" s="1"/>
  <c r="T101" i="18" a="1"/>
  <c r="T101" i="18" s="1"/>
  <c r="T102" i="18" a="1"/>
  <c r="T102" i="18" s="1"/>
  <c r="T103" i="18" a="1"/>
  <c r="T103" i="18"/>
  <c r="T104" i="18" a="1"/>
  <c r="T104" i="18" s="1"/>
  <c r="T105" i="18" a="1"/>
  <c r="T105" i="18" s="1"/>
  <c r="T106" i="18" a="1"/>
  <c r="T106" i="18" s="1"/>
  <c r="T107" i="18" a="1"/>
  <c r="T107" i="18" s="1"/>
  <c r="T108" i="18" a="1"/>
  <c r="T108" i="18" s="1"/>
  <c r="T109" i="18" a="1"/>
  <c r="T109" i="18" s="1"/>
  <c r="T110" i="18" a="1"/>
  <c r="T110" i="18" s="1"/>
  <c r="T111" i="18" a="1"/>
  <c r="T111" i="18" s="1"/>
  <c r="T112" i="18" a="1"/>
  <c r="T112" i="18" s="1"/>
  <c r="T113" i="18" a="1"/>
  <c r="T113" i="18" s="1"/>
  <c r="T114" i="18" a="1"/>
  <c r="T114" i="18" s="1"/>
  <c r="T115" i="18" a="1"/>
  <c r="T115" i="18"/>
  <c r="T116" i="18" a="1"/>
  <c r="T116" i="18" s="1"/>
  <c r="T117" i="18" a="1"/>
  <c r="T117" i="18" s="1"/>
  <c r="T118" i="18" a="1"/>
  <c r="T118" i="18"/>
  <c r="T119" i="18" a="1"/>
  <c r="T119" i="18" s="1"/>
  <c r="T120" i="18" a="1"/>
  <c r="T120" i="18" s="1"/>
  <c r="T121" i="18" a="1"/>
  <c r="T121" i="18" s="1"/>
  <c r="T122" i="18" a="1"/>
  <c r="T122" i="18" s="1"/>
  <c r="T123" i="18" a="1"/>
  <c r="T123" i="18" s="1"/>
  <c r="T124" i="18" a="1"/>
  <c r="T124" i="18" s="1"/>
  <c r="T125" i="18" a="1"/>
  <c r="T125" i="18" s="1"/>
  <c r="T126" i="18" a="1"/>
  <c r="T126" i="18"/>
  <c r="T127" i="18" a="1"/>
  <c r="T127" i="18" s="1"/>
  <c r="T128" i="18" a="1"/>
  <c r="T128" i="18" s="1"/>
  <c r="T129" i="18" a="1"/>
  <c r="T129" i="18" s="1"/>
  <c r="T130" i="18" a="1"/>
  <c r="T130" i="18" s="1"/>
  <c r="T131" i="18" a="1"/>
  <c r="T131" i="18" s="1"/>
  <c r="T132" i="18" a="1"/>
  <c r="T132" i="18" s="1"/>
  <c r="T133" i="18" a="1"/>
  <c r="T133" i="18" s="1"/>
  <c r="T134" i="18" a="1"/>
  <c r="T134" i="18" s="1"/>
  <c r="T135" i="18" a="1"/>
  <c r="T135" i="18" s="1"/>
  <c r="T136" i="18" a="1"/>
  <c r="T136" i="18" s="1"/>
  <c r="T137" i="18" a="1"/>
  <c r="T137" i="18" s="1"/>
  <c r="T138" i="18" a="1"/>
  <c r="T138" i="18"/>
  <c r="T139" i="18" a="1"/>
  <c r="T139" i="18"/>
  <c r="T140" i="18" a="1"/>
  <c r="T140" i="18" s="1"/>
  <c r="T141" i="18" a="1"/>
  <c r="T141" i="18"/>
  <c r="T142" i="18" a="1"/>
  <c r="T142" i="18" s="1"/>
  <c r="T143" i="18" a="1"/>
  <c r="T143" i="18" s="1"/>
  <c r="T144" i="18" a="1"/>
  <c r="T144" i="18" s="1"/>
  <c r="T145" i="18" a="1"/>
  <c r="T145" i="18" s="1"/>
  <c r="T146" i="18" a="1"/>
  <c r="T146" i="18" s="1"/>
  <c r="T147" i="18" a="1"/>
  <c r="T147" i="18" s="1"/>
  <c r="T148" i="18" a="1"/>
  <c r="T148" i="18" s="1"/>
  <c r="T149" i="18" a="1"/>
  <c r="T149" i="18"/>
  <c r="T150" i="18" a="1"/>
  <c r="T150" i="18" s="1"/>
  <c r="T151" i="18" a="1"/>
  <c r="T151" i="18" s="1"/>
  <c r="T152" i="18" a="1"/>
  <c r="T152" i="18" s="1"/>
  <c r="T153" i="18" a="1"/>
  <c r="T153" i="18"/>
  <c r="T154" i="18" a="1"/>
  <c r="T154" i="18" s="1"/>
  <c r="T155" i="18" a="1"/>
  <c r="T155" i="18" s="1"/>
  <c r="T156" i="18" a="1"/>
  <c r="T156" i="18" s="1"/>
  <c r="T157" i="18" a="1"/>
  <c r="T157" i="18" s="1"/>
  <c r="T158" i="18" a="1"/>
  <c r="T158" i="18" s="1"/>
  <c r="T159" i="18" a="1"/>
  <c r="T159" i="18"/>
  <c r="T160" i="18" a="1"/>
  <c r="T160" i="18" s="1"/>
  <c r="T161" i="18" a="1"/>
  <c r="T161" i="18"/>
  <c r="T162" i="18" a="1"/>
  <c r="T162" i="18"/>
  <c r="T163" i="18" a="1"/>
  <c r="T163" i="18" s="1"/>
  <c r="T164" i="18" a="1"/>
  <c r="T164" i="18" s="1"/>
  <c r="T165" i="18" a="1"/>
  <c r="T165" i="18" s="1"/>
  <c r="T166" i="18" a="1"/>
  <c r="T166" i="18" s="1"/>
  <c r="T167" i="18" a="1"/>
  <c r="T167" i="18"/>
  <c r="T168" i="18" a="1"/>
  <c r="T168" i="18" s="1"/>
  <c r="T169" i="18" a="1"/>
  <c r="T169" i="18" s="1"/>
  <c r="T170" i="18" a="1"/>
  <c r="T170" i="18" s="1"/>
  <c r="T171" i="18" a="1"/>
  <c r="T171" i="18" s="1"/>
  <c r="T172" i="18" a="1"/>
  <c r="T172" i="18" s="1"/>
  <c r="T173" i="18" a="1"/>
  <c r="T173" i="18" s="1"/>
  <c r="T174" i="18" a="1"/>
  <c r="T174" i="18" s="1"/>
  <c r="T175" i="18" a="1"/>
  <c r="T175" i="18" s="1"/>
  <c r="T176" i="18" a="1"/>
  <c r="T176" i="18" s="1"/>
  <c r="T177" i="18" a="1"/>
  <c r="T177" i="18" s="1"/>
  <c r="T178" i="18" a="1"/>
  <c r="T178" i="18" s="1"/>
  <c r="T179" i="18" a="1"/>
  <c r="T179" i="18"/>
  <c r="T180" i="18" a="1"/>
  <c r="T180" i="18" s="1"/>
  <c r="T181" i="18" a="1"/>
  <c r="T181" i="18" s="1"/>
  <c r="T182" i="18" a="1"/>
  <c r="T182" i="18"/>
  <c r="T183" i="18" a="1"/>
  <c r="T183" i="18" s="1"/>
  <c r="T184" i="18" a="1"/>
  <c r="T184" i="18" s="1"/>
  <c r="T185" i="18" a="1"/>
  <c r="T185" i="18" s="1"/>
  <c r="T186" i="18" a="1"/>
  <c r="T186" i="18" s="1"/>
  <c r="T187" i="18" a="1"/>
  <c r="T187" i="18" s="1"/>
  <c r="T188" i="18" a="1"/>
  <c r="T188" i="18" s="1"/>
  <c r="T189" i="18" a="1"/>
  <c r="T189" i="18" s="1"/>
  <c r="T190" i="18" a="1"/>
  <c r="T190" i="18"/>
  <c r="T191" i="18" a="1"/>
  <c r="T191" i="18" s="1"/>
  <c r="T192" i="18" a="1"/>
  <c r="T192" i="18" s="1"/>
  <c r="T193" i="18" a="1"/>
  <c r="T193" i="18" s="1"/>
  <c r="T194" i="18" a="1"/>
  <c r="T194" i="18" s="1"/>
  <c r="T195" i="18" a="1"/>
  <c r="T195" i="18" s="1"/>
  <c r="T196" i="18" a="1"/>
  <c r="T196" i="18" s="1"/>
  <c r="T197" i="18" a="1"/>
  <c r="T197" i="18" s="1"/>
  <c r="T198" i="18" a="1"/>
  <c r="T198" i="18" s="1"/>
  <c r="T199" i="18" a="1"/>
  <c r="T199" i="18" s="1"/>
  <c r="T200" i="18" a="1"/>
  <c r="T200" i="18" s="1"/>
  <c r="T201" i="18" a="1"/>
  <c r="T201" i="18" s="1"/>
  <c r="T202" i="18" a="1"/>
  <c r="T202" i="18"/>
  <c r="T203" i="18" a="1"/>
  <c r="T203" i="18" s="1"/>
  <c r="T204" i="18" a="1"/>
  <c r="T204" i="18" s="1"/>
  <c r="T205" i="18" a="1"/>
  <c r="T205" i="18" s="1"/>
  <c r="T206" i="18" a="1"/>
  <c r="T206" i="18" s="1"/>
  <c r="T207" i="18" a="1"/>
  <c r="T207" i="18"/>
  <c r="T208" i="18" a="1"/>
  <c r="T208" i="18" s="1"/>
  <c r="T209" i="18" a="1"/>
  <c r="T209" i="18" s="1"/>
  <c r="T210" i="18" a="1"/>
  <c r="T210" i="18" s="1"/>
  <c r="T211" i="18" a="1"/>
  <c r="T211" i="18" s="1"/>
  <c r="T212" i="18" a="1"/>
  <c r="T212" i="18" s="1"/>
  <c r="T213" i="18" a="1"/>
  <c r="T213" i="18"/>
  <c r="T214" i="18" a="1"/>
  <c r="T214" i="18" s="1"/>
  <c r="T215" i="18" a="1"/>
  <c r="T215" i="18" s="1"/>
  <c r="T216" i="18" a="1"/>
  <c r="T216" i="18" s="1"/>
  <c r="T217" i="18" a="1"/>
  <c r="T217" i="18" s="1"/>
  <c r="T218" i="18" a="1"/>
  <c r="T218" i="18" s="1"/>
  <c r="T219" i="18" a="1"/>
  <c r="T219" i="18" s="1"/>
  <c r="T220" i="18" a="1"/>
  <c r="T220" i="18" s="1"/>
  <c r="T221" i="18" a="1"/>
  <c r="T221" i="18" s="1"/>
  <c r="T222" i="18" a="1"/>
  <c r="T222" i="18" s="1"/>
  <c r="T223" i="18" a="1"/>
  <c r="T223" i="18"/>
  <c r="T224" i="18" a="1"/>
  <c r="T224" i="18" s="1"/>
  <c r="T225" i="18" a="1"/>
  <c r="T225" i="18"/>
  <c r="T226" i="18" a="1"/>
  <c r="T226" i="18" s="1"/>
  <c r="T227" i="18" a="1"/>
  <c r="T227" i="18" s="1"/>
  <c r="T228" i="18" a="1"/>
  <c r="T228" i="18" s="1"/>
  <c r="T229" i="18" a="1"/>
  <c r="T229" i="18" s="1"/>
  <c r="T230" i="18" a="1"/>
  <c r="T230" i="18" s="1"/>
  <c r="T231" i="18" a="1"/>
  <c r="T231" i="18" s="1"/>
  <c r="T232" i="18" a="1"/>
  <c r="T232" i="18" s="1"/>
  <c r="T233" i="18" a="1"/>
  <c r="T233" i="18" s="1"/>
  <c r="T234" i="18" a="1"/>
  <c r="T234" i="18" s="1"/>
  <c r="T235" i="18" a="1"/>
  <c r="T235" i="18" s="1"/>
  <c r="T236" i="18" a="1"/>
  <c r="T236" i="18" s="1"/>
  <c r="T237" i="18" a="1"/>
  <c r="T237" i="18"/>
  <c r="T238" i="18" a="1"/>
  <c r="T238" i="18" s="1"/>
  <c r="T239" i="18" a="1"/>
  <c r="T239" i="18" s="1"/>
  <c r="T240" i="18" a="1"/>
  <c r="T240" i="18" s="1"/>
  <c r="T241" i="18" a="1"/>
  <c r="T241" i="18" s="1"/>
  <c r="T242" i="18" a="1"/>
  <c r="T242" i="18" s="1"/>
  <c r="T243" i="18" a="1"/>
  <c r="T243" i="18"/>
  <c r="T244" i="18" a="1"/>
  <c r="T244" i="18" s="1"/>
  <c r="T245" i="18" a="1"/>
  <c r="T245" i="18" s="1"/>
  <c r="T246" i="18" a="1"/>
  <c r="T246" i="18"/>
  <c r="T247" i="18" a="1"/>
  <c r="T247" i="18" s="1"/>
  <c r="T248" i="18" a="1"/>
  <c r="T248" i="18" s="1"/>
  <c r="T249" i="18" a="1"/>
  <c r="T249" i="18" s="1"/>
  <c r="T250" i="18" a="1"/>
  <c r="T250" i="18" s="1"/>
  <c r="T251" i="18" a="1"/>
  <c r="T251" i="18" s="1"/>
  <c r="T252" i="18" a="1"/>
  <c r="T252" i="18" s="1"/>
  <c r="T253" i="18" a="1"/>
  <c r="T253" i="18"/>
  <c r="T254" i="18" a="1"/>
  <c r="T254" i="18"/>
  <c r="T255" i="18" a="1"/>
  <c r="T255" i="18" s="1"/>
  <c r="T256" i="18" a="1"/>
  <c r="T256" i="18" s="1"/>
  <c r="T257" i="18" a="1"/>
  <c r="T257" i="18" s="1"/>
  <c r="T258" i="18" a="1"/>
  <c r="T258" i="18" s="1"/>
  <c r="T259" i="18" a="1"/>
  <c r="T259" i="18" s="1"/>
  <c r="T260" i="18" a="1"/>
  <c r="T260" i="18" s="1"/>
  <c r="T261" i="18" a="1"/>
  <c r="T261" i="18" s="1"/>
  <c r="T262" i="18" a="1"/>
  <c r="T262" i="18"/>
  <c r="T263" i="18" a="1"/>
  <c r="T263" i="18" s="1"/>
  <c r="T264" i="18" a="1"/>
  <c r="T264" i="18" s="1"/>
  <c r="T265" i="18" a="1"/>
  <c r="T265" i="18" s="1"/>
  <c r="T266" i="18" a="1"/>
  <c r="T266" i="18"/>
  <c r="T267" i="18" a="1"/>
  <c r="T267" i="18" s="1"/>
  <c r="T268" i="18" a="1"/>
  <c r="T268" i="18" s="1"/>
  <c r="T269" i="18" a="1"/>
  <c r="T269" i="18" s="1"/>
  <c r="T270" i="18" a="1"/>
  <c r="T270" i="18" s="1"/>
  <c r="T271" i="18" a="1"/>
  <c r="T271" i="18"/>
  <c r="T272" i="18" a="1"/>
  <c r="T272" i="18" s="1"/>
  <c r="T273" i="18" a="1"/>
  <c r="T273" i="18" s="1"/>
  <c r="T274" i="18" a="1"/>
  <c r="T274" i="18" s="1"/>
  <c r="T275" i="18" a="1"/>
  <c r="T275" i="18" s="1"/>
  <c r="T276" i="18" a="1"/>
  <c r="T276" i="18" s="1"/>
  <c r="T277" i="18" a="1"/>
  <c r="T277" i="18"/>
  <c r="T278" i="18" a="1"/>
  <c r="T278" i="18" s="1"/>
  <c r="T279" i="18" a="1"/>
  <c r="T279" i="18" s="1"/>
  <c r="T280" i="18" a="1"/>
  <c r="T280" i="18" s="1"/>
  <c r="T281" i="18" a="1"/>
  <c r="T281" i="18" s="1"/>
  <c r="T282" i="18" a="1"/>
  <c r="T282" i="18" s="1"/>
  <c r="T283" i="18" a="1"/>
  <c r="T283" i="18" s="1"/>
  <c r="T284" i="18" a="1"/>
  <c r="T284" i="18" s="1"/>
  <c r="T285" i="18" a="1"/>
  <c r="T285" i="18" s="1"/>
  <c r="T286" i="18" a="1"/>
  <c r="T286" i="18" s="1"/>
  <c r="T287" i="18" a="1"/>
  <c r="T287" i="18"/>
  <c r="T288" i="18" a="1"/>
  <c r="T288" i="18" s="1"/>
  <c r="T289" i="18" a="1"/>
  <c r="T289" i="18"/>
  <c r="T290" i="18" a="1"/>
  <c r="T290" i="18" s="1"/>
  <c r="T291" i="18" a="1"/>
  <c r="T291" i="18" s="1"/>
  <c r="T292" i="18" a="1"/>
  <c r="T292" i="18" s="1"/>
  <c r="T293" i="18" a="1"/>
  <c r="T293" i="18" s="1"/>
  <c r="T294" i="18" a="1"/>
  <c r="T294" i="18" s="1"/>
  <c r="T295" i="18" a="1"/>
  <c r="T295" i="18"/>
  <c r="T296" i="18" a="1"/>
  <c r="T296" i="18" s="1"/>
  <c r="T297" i="18" a="1"/>
  <c r="T297" i="18" s="1"/>
  <c r="T298" i="18" a="1"/>
  <c r="T298" i="18" s="1"/>
  <c r="T299" i="18" a="1"/>
  <c r="T299" i="18" s="1"/>
  <c r="T300" i="18" a="1"/>
  <c r="T300" i="18" s="1"/>
  <c r="T301" i="18" a="1"/>
  <c r="T301" i="18"/>
  <c r="T302" i="18" a="1"/>
  <c r="T302" i="18" s="1"/>
  <c r="T303" i="18" a="1"/>
  <c r="T303" i="18" s="1"/>
  <c r="T304" i="18" a="1"/>
  <c r="T304" i="18" s="1"/>
  <c r="T305" i="18" a="1"/>
  <c r="T305" i="18" s="1"/>
  <c r="T306" i="18" a="1"/>
  <c r="T306" i="18" s="1"/>
  <c r="T307" i="18" a="1"/>
  <c r="T307" i="18"/>
  <c r="T308" i="18" a="1"/>
  <c r="T308" i="18" s="1"/>
  <c r="T309" i="18" a="1"/>
  <c r="T309" i="18" s="1"/>
  <c r="T310" i="18" a="1"/>
  <c r="T310" i="18"/>
  <c r="T311" i="18" a="1"/>
  <c r="T311" i="18" s="1"/>
  <c r="T312" i="18" a="1"/>
  <c r="T312" i="18" s="1"/>
  <c r="T313" i="18" a="1"/>
  <c r="T313" i="18" s="1"/>
  <c r="T314" i="18" a="1"/>
  <c r="T314" i="18" s="1"/>
  <c r="T315" i="18" a="1"/>
  <c r="T315" i="18" s="1"/>
  <c r="T316" i="18" a="1"/>
  <c r="T316" i="18" s="1"/>
  <c r="T317" i="18" a="1"/>
  <c r="T317" i="18"/>
  <c r="T318" i="18" a="1"/>
  <c r="T318" i="18"/>
  <c r="T319" i="18" a="1"/>
  <c r="T319" i="18" s="1"/>
  <c r="T320" i="18" a="1"/>
  <c r="T320" i="18" s="1"/>
  <c r="T321" i="18" a="1"/>
  <c r="T321" i="18" s="1"/>
  <c r="T322" i="18" a="1"/>
  <c r="T322" i="18" s="1"/>
  <c r="T323" i="18" a="1"/>
  <c r="T323" i="18" s="1"/>
  <c r="T324" i="18" a="1"/>
  <c r="T324" i="18" s="1"/>
  <c r="T325" i="18" a="1"/>
  <c r="T325" i="18" s="1"/>
  <c r="T326" i="18" a="1"/>
  <c r="T326" i="18"/>
  <c r="T327" i="18" a="1"/>
  <c r="T327" i="18" s="1"/>
  <c r="T328" i="18" a="1"/>
  <c r="T328" i="18" s="1"/>
  <c r="T329" i="18" a="1"/>
  <c r="T329" i="18" s="1"/>
  <c r="T330" i="18" a="1"/>
  <c r="T330" i="18"/>
  <c r="T331" i="18" a="1"/>
  <c r="T331" i="18" s="1"/>
  <c r="T332" i="18" a="1"/>
  <c r="T332" i="18" s="1"/>
  <c r="T333" i="18" a="1"/>
  <c r="T333" i="18" s="1"/>
  <c r="T334" i="18" a="1"/>
  <c r="T334" i="18" s="1"/>
  <c r="T335" i="18" a="1"/>
  <c r="T335" i="18"/>
  <c r="T336" i="18" a="1"/>
  <c r="T336" i="18" s="1"/>
  <c r="T337" i="18" a="1"/>
  <c r="T337" i="18" s="1"/>
  <c r="T338" i="18" a="1"/>
  <c r="T338" i="18" s="1"/>
  <c r="T339" i="18" a="1"/>
  <c r="T339" i="18" s="1"/>
  <c r="T340" i="18" a="1"/>
  <c r="T340" i="18" s="1"/>
  <c r="T341" i="18" a="1"/>
  <c r="T341" i="18"/>
  <c r="T342" i="18" a="1"/>
  <c r="T342" i="18" s="1"/>
  <c r="T343" i="18" a="1"/>
  <c r="T343" i="18" s="1"/>
  <c r="T344" i="18" a="1"/>
  <c r="T344" i="18" s="1"/>
  <c r="T345" i="18" a="1"/>
  <c r="T345" i="18" s="1"/>
  <c r="T346" i="18" a="1"/>
  <c r="T346" i="18" s="1"/>
  <c r="T347" i="18" a="1"/>
  <c r="T347" i="18" s="1"/>
  <c r="T348" i="18" a="1"/>
  <c r="T348" i="18" s="1"/>
  <c r="T349" i="18" a="1"/>
  <c r="T349" i="18" s="1"/>
  <c r="T350" i="18" a="1"/>
  <c r="T350" i="18" s="1"/>
  <c r="T351" i="18" a="1"/>
  <c r="T351" i="18"/>
  <c r="T352" i="18" a="1"/>
  <c r="T352" i="18" s="1"/>
  <c r="T353" i="18" a="1"/>
  <c r="T353" i="18"/>
  <c r="T354" i="18" a="1"/>
  <c r="T354" i="18" s="1"/>
  <c r="T355" i="18" a="1"/>
  <c r="T355" i="18" s="1"/>
  <c r="T356" i="18" a="1"/>
  <c r="T356" i="18" s="1"/>
  <c r="T357" i="18" a="1"/>
  <c r="T357" i="18" s="1"/>
  <c r="T358" i="18" a="1"/>
  <c r="T358" i="18" s="1"/>
  <c r="T359" i="18" a="1"/>
  <c r="T359" i="18"/>
  <c r="T360" i="18" a="1"/>
  <c r="T360" i="18" s="1"/>
  <c r="T361" i="18" a="1"/>
  <c r="T361" i="18" s="1"/>
  <c r="T362" i="18" a="1"/>
  <c r="T362" i="18" s="1"/>
  <c r="T363" i="18" a="1"/>
  <c r="T363" i="18" s="1"/>
  <c r="T364" i="18" a="1"/>
  <c r="T364" i="18" s="1"/>
  <c r="T365" i="18" a="1"/>
  <c r="T365" i="18"/>
  <c r="T366" i="18" a="1"/>
  <c r="T366" i="18" s="1"/>
  <c r="T367" i="18" a="1"/>
  <c r="T367" i="18" s="1"/>
  <c r="T368" i="18" a="1"/>
  <c r="T368" i="18" s="1"/>
  <c r="T369" i="18" a="1"/>
  <c r="T369" i="18" s="1"/>
  <c r="T370" i="18" a="1"/>
  <c r="T370" i="18" s="1"/>
  <c r="T371" i="18" a="1"/>
  <c r="T371" i="18"/>
  <c r="T372" i="18" a="1"/>
  <c r="T372" i="18" s="1"/>
  <c r="T373" i="18" a="1"/>
  <c r="T373" i="18" s="1"/>
  <c r="T374" i="18" a="1"/>
  <c r="T374" i="18"/>
  <c r="T375" i="18" a="1"/>
  <c r="T375" i="18" s="1"/>
  <c r="T376" i="18" a="1"/>
  <c r="T376" i="18" s="1"/>
  <c r="T377" i="18" a="1"/>
  <c r="T377" i="18" s="1"/>
  <c r="T378" i="18" a="1"/>
  <c r="T378" i="18" s="1"/>
  <c r="T379" i="18" a="1"/>
  <c r="T379" i="18" s="1"/>
  <c r="T380" i="18" a="1"/>
  <c r="T380" i="18" s="1"/>
  <c r="T381" i="18" a="1"/>
  <c r="T381" i="18"/>
  <c r="T382" i="18" a="1"/>
  <c r="T382" i="18"/>
  <c r="T383" i="18" a="1"/>
  <c r="T383" i="18" s="1"/>
  <c r="T384" i="18" a="1"/>
  <c r="T384" i="18" s="1"/>
  <c r="T385" i="18" a="1"/>
  <c r="T385" i="18" s="1"/>
  <c r="T386" i="18" a="1"/>
  <c r="T386" i="18" s="1"/>
  <c r="T387" i="18" a="1"/>
  <c r="T387" i="18" s="1"/>
  <c r="T388" i="18" a="1"/>
  <c r="T388" i="18" s="1"/>
  <c r="T389" i="18" a="1"/>
  <c r="T389" i="18" s="1"/>
  <c r="T390" i="18" a="1"/>
  <c r="T390" i="18"/>
  <c r="T391" i="18" a="1"/>
  <c r="T391" i="18" s="1"/>
  <c r="T392" i="18" a="1"/>
  <c r="T392" i="18" s="1"/>
  <c r="T393" i="18" a="1"/>
  <c r="T393" i="18" s="1"/>
  <c r="T394" i="18" a="1"/>
  <c r="T394" i="18"/>
  <c r="T395" i="18" a="1"/>
  <c r="T395" i="18" s="1"/>
  <c r="T396" i="18" a="1"/>
  <c r="T396" i="18" s="1"/>
  <c r="T397" i="18" a="1"/>
  <c r="T397" i="18" s="1"/>
  <c r="T398" i="18" a="1"/>
  <c r="T398" i="18" s="1"/>
  <c r="T399" i="18" a="1"/>
  <c r="T399" i="18"/>
  <c r="T400" i="18" a="1"/>
  <c r="T400" i="18" s="1"/>
  <c r="T401" i="18" a="1"/>
  <c r="T401" i="18" s="1"/>
  <c r="T402" i="18" a="1"/>
  <c r="T402" i="18" s="1"/>
  <c r="T403" i="18" a="1"/>
  <c r="T403" i="18" s="1"/>
  <c r="T404" i="18" a="1"/>
  <c r="T404" i="18" s="1"/>
  <c r="T405" i="18" a="1"/>
  <c r="T405" i="18"/>
  <c r="T406" i="18" a="1"/>
  <c r="T406" i="18" s="1"/>
  <c r="T407" i="18" a="1"/>
  <c r="T407" i="18" s="1"/>
  <c r="T408" i="18" a="1"/>
  <c r="T408" i="18" s="1"/>
  <c r="T409" i="18" a="1"/>
  <c r="T409" i="18" s="1"/>
  <c r="T410" i="18" a="1"/>
  <c r="T410" i="18" s="1"/>
  <c r="T411" i="18" a="1"/>
  <c r="T411" i="18" s="1"/>
  <c r="T412" i="18" a="1"/>
  <c r="T412" i="18" s="1"/>
  <c r="T413" i="18" a="1"/>
  <c r="T413" i="18" s="1"/>
  <c r="T414" i="18" a="1"/>
  <c r="T414" i="18" s="1"/>
  <c r="T415" i="18" a="1"/>
  <c r="T415" i="18"/>
  <c r="T416" i="18" a="1"/>
  <c r="T416" i="18" s="1"/>
  <c r="T417" i="18" a="1"/>
  <c r="T417" i="18"/>
  <c r="T418" i="18" a="1"/>
  <c r="T418" i="18" s="1"/>
  <c r="T419" i="18" a="1"/>
  <c r="T419" i="18" s="1"/>
  <c r="T420" i="18" a="1"/>
  <c r="T420" i="18" s="1"/>
  <c r="T421" i="18" a="1"/>
  <c r="T421" i="18" s="1"/>
  <c r="T422" i="18" a="1"/>
  <c r="T422" i="18" s="1"/>
  <c r="T423" i="18" a="1"/>
  <c r="T423" i="18"/>
  <c r="T424" i="18" a="1"/>
  <c r="T424" i="18" s="1"/>
  <c r="T425" i="18" a="1"/>
  <c r="T425" i="18" s="1"/>
  <c r="T426" i="18" a="1"/>
  <c r="T426" i="18" s="1"/>
  <c r="T427" i="18" a="1"/>
  <c r="T427" i="18" s="1"/>
  <c r="T428" i="18" a="1"/>
  <c r="T428" i="18" s="1"/>
  <c r="T429" i="18" a="1"/>
  <c r="T429" i="18"/>
  <c r="T430" i="18" a="1"/>
  <c r="T430" i="18" s="1"/>
  <c r="T431" i="18" a="1"/>
  <c r="T431" i="18" s="1"/>
  <c r="T432" i="18" a="1"/>
  <c r="T432" i="18" s="1"/>
  <c r="T433" i="18" a="1"/>
  <c r="T433" i="18" s="1"/>
  <c r="T434" i="18" a="1"/>
  <c r="T434" i="18"/>
  <c r="T435" i="18" a="1"/>
  <c r="T435" i="18" s="1"/>
  <c r="T436" i="18" a="1"/>
  <c r="T436" i="18" s="1"/>
  <c r="T437" i="18" a="1"/>
  <c r="T437" i="18" s="1"/>
  <c r="T438" i="18" a="1"/>
  <c r="T438" i="18" s="1"/>
  <c r="T439" i="18" a="1"/>
  <c r="T439" i="18" s="1"/>
  <c r="T440" i="18" a="1"/>
  <c r="T440" i="18" s="1"/>
  <c r="T441" i="18" a="1"/>
  <c r="T441" i="18" s="1"/>
  <c r="T442" i="18" a="1"/>
  <c r="T442" i="18" s="1"/>
  <c r="T443" i="18" a="1"/>
  <c r="T443" i="18" s="1"/>
  <c r="T444" i="18" a="1"/>
  <c r="T444" i="18" s="1"/>
  <c r="T445" i="18" a="1"/>
  <c r="T445" i="18"/>
  <c r="T446" i="18" a="1"/>
  <c r="T446" i="18" s="1"/>
  <c r="T447" i="18" a="1"/>
  <c r="T447" i="18" s="1"/>
  <c r="T448" i="18" a="1"/>
  <c r="T448" i="18" s="1"/>
  <c r="T449" i="18" a="1"/>
  <c r="T449" i="18" s="1"/>
  <c r="T450" i="18" a="1"/>
  <c r="T450" i="18" s="1"/>
  <c r="T451" i="18" a="1"/>
  <c r="T451" i="18" s="1"/>
  <c r="T452" i="18" a="1"/>
  <c r="T452" i="18" s="1"/>
  <c r="T453" i="18" a="1"/>
  <c r="T453" i="18" s="1"/>
  <c r="T454" i="18" a="1"/>
  <c r="T454" i="18" s="1"/>
  <c r="T455" i="18" a="1"/>
  <c r="T455" i="18" s="1"/>
  <c r="T456" i="18" a="1"/>
  <c r="T456" i="18" s="1"/>
  <c r="T457" i="18" a="1"/>
  <c r="T457" i="18" s="1"/>
  <c r="T458" i="18" a="1"/>
  <c r="T458" i="18" s="1"/>
  <c r="T459" i="18" a="1"/>
  <c r="T459" i="18" s="1"/>
  <c r="T460" i="18" a="1"/>
  <c r="T460" i="18" s="1"/>
  <c r="T461" i="18" a="1"/>
  <c r="T461" i="18"/>
  <c r="T462" i="18" a="1"/>
  <c r="T462" i="18" s="1"/>
  <c r="T463" i="18" a="1"/>
  <c r="T463" i="18"/>
  <c r="T464" i="18" a="1"/>
  <c r="T464" i="18" s="1"/>
  <c r="T465" i="18" a="1"/>
  <c r="T465" i="18" s="1"/>
  <c r="T466" i="18" a="1"/>
  <c r="T466" i="18" s="1"/>
  <c r="T467" i="18" a="1"/>
  <c r="T467" i="18"/>
  <c r="T468" i="18" a="1"/>
  <c r="T468" i="18" s="1"/>
  <c r="T469" i="18" a="1"/>
  <c r="T469" i="18" s="1"/>
  <c r="T470" i="18" a="1"/>
  <c r="T470" i="18"/>
  <c r="T471" i="18" a="1"/>
  <c r="T471" i="18" s="1"/>
  <c r="T472" i="18" a="1"/>
  <c r="T472" i="18" s="1"/>
  <c r="T473" i="18" a="1"/>
  <c r="T473" i="18" s="1"/>
  <c r="T474" i="18" a="1"/>
  <c r="T474" i="18" s="1"/>
  <c r="T475" i="18" a="1"/>
  <c r="T475" i="18" s="1"/>
  <c r="T476" i="18" a="1"/>
  <c r="T476" i="18" s="1"/>
  <c r="T477" i="18" a="1"/>
  <c r="T477" i="18" s="1"/>
  <c r="T478" i="18" a="1"/>
  <c r="T478" i="18"/>
  <c r="T479" i="18" a="1"/>
  <c r="T479" i="18"/>
  <c r="T480" i="18" a="1"/>
  <c r="T480" i="18" s="1"/>
  <c r="T481" i="18" a="1"/>
  <c r="T481" i="18"/>
  <c r="T482" i="18" a="1"/>
  <c r="T482" i="18" s="1"/>
  <c r="T483" i="18" a="1"/>
  <c r="T483" i="18" s="1"/>
  <c r="T484" i="18" a="1"/>
  <c r="T484" i="18" s="1"/>
  <c r="T485" i="18" a="1"/>
  <c r="T485" i="18" s="1"/>
  <c r="T486" i="18" a="1"/>
  <c r="T486" i="18" s="1"/>
  <c r="T487" i="18" a="1"/>
  <c r="T487" i="18"/>
  <c r="T488" i="18" a="1"/>
  <c r="T488" i="18" s="1"/>
  <c r="T489" i="18" a="1"/>
  <c r="T489" i="18"/>
  <c r="T490" i="18" a="1"/>
  <c r="T490" i="18"/>
  <c r="T491" i="18" a="1"/>
  <c r="T491" i="18" s="1"/>
  <c r="T492" i="18" a="1"/>
  <c r="T492" i="18" s="1"/>
  <c r="T493" i="18" a="1"/>
  <c r="T493" i="18" s="1"/>
  <c r="T494" i="18" a="1"/>
  <c r="T494" i="18" s="1"/>
  <c r="T495" i="18" a="1"/>
  <c r="T495" i="18" s="1"/>
  <c r="T496" i="18" a="1"/>
  <c r="T496" i="18" s="1"/>
  <c r="T497" i="18" a="1"/>
  <c r="T497" i="18" s="1"/>
  <c r="T498" i="18" a="1"/>
  <c r="T498" i="18"/>
  <c r="T499" i="18" a="1"/>
  <c r="T499" i="18"/>
  <c r="T500" i="18" a="1"/>
  <c r="T500" i="18" s="1"/>
  <c r="T501" i="18" a="1"/>
  <c r="T501" i="18"/>
  <c r="T502" i="18" a="1"/>
  <c r="T502" i="18" s="1"/>
  <c r="T503" i="18" a="1"/>
  <c r="T503" i="18" s="1"/>
  <c r="T504" i="18" a="1"/>
  <c r="T504" i="18" s="1"/>
  <c r="T505" i="18" a="1"/>
  <c r="T505" i="18" s="1"/>
  <c r="T506" i="18" a="1"/>
  <c r="T506" i="18" s="1"/>
  <c r="T507" i="18" a="1"/>
  <c r="T507" i="18"/>
  <c r="T508" i="18" a="1"/>
  <c r="T508" i="18" s="1"/>
  <c r="T509" i="18" a="1"/>
  <c r="T509" i="18"/>
  <c r="T510" i="18" a="1"/>
  <c r="T510" i="18"/>
  <c r="T511" i="18" a="1"/>
  <c r="T511" i="18" s="1"/>
  <c r="T512" i="18" a="1"/>
  <c r="T512" i="18" s="1"/>
  <c r="T513" i="18" a="1"/>
  <c r="T513" i="18" s="1"/>
  <c r="T514" i="18" a="1"/>
  <c r="T514" i="18" s="1"/>
  <c r="T515" i="18" a="1"/>
  <c r="T515" i="18" s="1"/>
  <c r="T516" i="18" a="1"/>
  <c r="T516" i="18"/>
  <c r="T517" i="18" a="1"/>
  <c r="T517" i="18"/>
  <c r="T518" i="18" a="1"/>
  <c r="T518" i="18" s="1"/>
  <c r="T519" i="18" a="1"/>
  <c r="T519" i="18" s="1"/>
  <c r="T520" i="18" a="1"/>
  <c r="T520" i="18" s="1"/>
  <c r="T521" i="18" a="1"/>
  <c r="T521" i="18"/>
  <c r="T522" i="18" a="1"/>
  <c r="T522" i="18" s="1"/>
  <c r="T523" i="18" a="1"/>
  <c r="T523" i="18" s="1"/>
  <c r="T524" i="18" a="1"/>
  <c r="T524" i="18" s="1"/>
  <c r="T525" i="18" a="1"/>
  <c r="T525" i="18" s="1"/>
  <c r="T526" i="18" a="1"/>
  <c r="T526" i="18" s="1"/>
  <c r="T527" i="18" a="1"/>
  <c r="T527" i="18" s="1"/>
  <c r="T528" i="18" a="1"/>
  <c r="T528" i="18"/>
  <c r="T529" i="18" a="1"/>
  <c r="T529" i="18" s="1"/>
  <c r="T530" i="18" a="1"/>
  <c r="T530" i="18" s="1"/>
  <c r="T531" i="18" a="1"/>
  <c r="T531" i="18" s="1"/>
  <c r="T532" i="18" a="1"/>
  <c r="T532" i="18"/>
  <c r="T533" i="18" a="1"/>
  <c r="T533" i="18" s="1"/>
  <c r="T534" i="18" a="1"/>
  <c r="T534" i="18" s="1"/>
  <c r="T535" i="18" a="1"/>
  <c r="T535" i="18" s="1"/>
  <c r="T536" i="18" a="1"/>
  <c r="T536" i="18" s="1"/>
  <c r="T537" i="18" a="1"/>
  <c r="T537" i="18" s="1"/>
  <c r="T538" i="18" a="1"/>
  <c r="T538" i="18" s="1"/>
  <c r="T539" i="18" a="1"/>
  <c r="T539" i="18" s="1"/>
  <c r="T540" i="18" a="1"/>
  <c r="T540" i="18" s="1"/>
  <c r="T541" i="18" a="1"/>
  <c r="T541" i="18" s="1"/>
  <c r="T542" i="18" a="1"/>
  <c r="T542" i="18" s="1"/>
  <c r="T543" i="18" a="1"/>
  <c r="T543" i="18" s="1"/>
  <c r="T544" i="18" a="1"/>
  <c r="T544" i="18" s="1"/>
  <c r="T545" i="18" a="1"/>
  <c r="T545" i="18" s="1"/>
  <c r="T546" i="18" a="1"/>
  <c r="T546" i="18" s="1"/>
  <c r="T547" i="18" a="1"/>
  <c r="T547" i="18" s="1"/>
  <c r="T548" i="18" a="1"/>
  <c r="T548" i="18" s="1"/>
  <c r="T549" i="18" a="1"/>
  <c r="T549" i="18" s="1"/>
  <c r="T550" i="18" a="1"/>
  <c r="T550" i="18" s="1"/>
  <c r="T551" i="18" a="1"/>
  <c r="T551" i="18" s="1"/>
  <c r="T552" i="18" a="1"/>
  <c r="T552" i="18"/>
  <c r="T553" i="18" a="1"/>
  <c r="T553" i="18" s="1"/>
  <c r="T554" i="18" a="1"/>
  <c r="T554" i="18" s="1"/>
  <c r="T555" i="18" a="1"/>
  <c r="T555" i="18" s="1"/>
  <c r="T556" i="18" a="1"/>
  <c r="T556" i="18"/>
  <c r="T557" i="18" a="1"/>
  <c r="T557" i="18" s="1"/>
  <c r="T558" i="18" a="1"/>
  <c r="T558" i="18" s="1"/>
  <c r="T559" i="18" a="1"/>
  <c r="T559" i="18" s="1"/>
  <c r="T560" i="18" a="1"/>
  <c r="T560" i="18"/>
  <c r="T561" i="18" a="1"/>
  <c r="T561" i="18" s="1"/>
  <c r="T562" i="18" a="1"/>
  <c r="T562" i="18" s="1"/>
  <c r="T563" i="18" a="1"/>
  <c r="T563" i="18" s="1"/>
  <c r="T564" i="18" a="1"/>
  <c r="T564" i="18"/>
  <c r="T565" i="18" a="1"/>
  <c r="T565" i="18" s="1"/>
  <c r="T566" i="18" a="1"/>
  <c r="T566" i="18" s="1"/>
  <c r="T567" i="18" a="1"/>
  <c r="T567" i="18" s="1"/>
  <c r="T568" i="18" a="1"/>
  <c r="T568" i="18" s="1"/>
  <c r="T569" i="18" a="1"/>
  <c r="T569" i="18" s="1"/>
  <c r="T570" i="18" a="1"/>
  <c r="T570" i="18" s="1"/>
  <c r="T571" i="18" a="1"/>
  <c r="T571" i="18" s="1"/>
  <c r="T572" i="18" a="1"/>
  <c r="T572" i="18" s="1"/>
  <c r="T573" i="18" a="1"/>
  <c r="T573" i="18" s="1"/>
  <c r="T574" i="18" a="1"/>
  <c r="T574" i="18" s="1"/>
  <c r="T575" i="18" a="1"/>
  <c r="T575" i="18" s="1"/>
  <c r="T576" i="18" a="1"/>
  <c r="T576" i="18" s="1"/>
  <c r="T577" i="18" a="1"/>
  <c r="T577" i="18" s="1"/>
  <c r="T578" i="18" a="1"/>
  <c r="T578" i="18" s="1"/>
  <c r="T579" i="18" a="1"/>
  <c r="T579" i="18" s="1"/>
  <c r="T580" i="18" a="1"/>
  <c r="T580" i="18" s="1"/>
  <c r="T581" i="18" a="1"/>
  <c r="T581" i="18" s="1"/>
  <c r="T582" i="18" a="1"/>
  <c r="T582" i="18" s="1"/>
  <c r="T583" i="18" a="1"/>
  <c r="T583" i="18" s="1"/>
  <c r="T584" i="18" a="1"/>
  <c r="T584" i="18" s="1"/>
  <c r="T585" i="18" a="1"/>
  <c r="T585" i="18" s="1"/>
  <c r="T586" i="18" a="1"/>
  <c r="T586" i="18" s="1"/>
  <c r="T587" i="18" a="1"/>
  <c r="T587" i="18" s="1"/>
  <c r="T588" i="18" a="1"/>
  <c r="T588" i="18" s="1"/>
  <c r="T589" i="18" a="1"/>
  <c r="T589" i="18" s="1"/>
  <c r="T590" i="18" a="1"/>
  <c r="T590" i="18" s="1"/>
  <c r="T591" i="18" a="1"/>
  <c r="T591" i="18" s="1"/>
  <c r="T592" i="18" a="1"/>
  <c r="T592" i="18" s="1"/>
  <c r="T593" i="18" a="1"/>
  <c r="T593" i="18" s="1"/>
  <c r="T594" i="18" a="1"/>
  <c r="T594" i="18" s="1"/>
  <c r="T595" i="18" a="1"/>
  <c r="T595" i="18" s="1"/>
  <c r="T596" i="18" a="1"/>
  <c r="T596" i="18" s="1"/>
  <c r="T597" i="18" a="1"/>
  <c r="T597" i="18" s="1"/>
  <c r="T598" i="18" a="1"/>
  <c r="T598" i="18" s="1"/>
  <c r="T599" i="18" a="1"/>
  <c r="T599" i="18" s="1"/>
  <c r="T600" i="18" a="1"/>
  <c r="T600" i="18" s="1"/>
  <c r="T601" i="18" a="1"/>
  <c r="T601" i="18" s="1"/>
  <c r="T602" i="18" a="1"/>
  <c r="T602" i="18" s="1"/>
  <c r="T603" i="18" a="1"/>
  <c r="T603" i="18" s="1"/>
  <c r="T604" i="18" a="1"/>
  <c r="T604" i="18" s="1"/>
  <c r="T605" i="18" a="1"/>
  <c r="T605" i="18" s="1"/>
  <c r="T606" i="18" a="1"/>
  <c r="T606" i="18" s="1"/>
  <c r="T607" i="18" a="1"/>
  <c r="T607" i="18" s="1"/>
  <c r="T608" i="18" a="1"/>
  <c r="T608" i="18" s="1"/>
  <c r="T609" i="18" a="1"/>
  <c r="T609" i="18" s="1"/>
  <c r="T610" i="18" a="1"/>
  <c r="T610" i="18" s="1"/>
  <c r="T611" i="18" a="1"/>
  <c r="T611" i="18" s="1"/>
  <c r="T612" i="18" a="1"/>
  <c r="T612" i="18" s="1"/>
  <c r="T613" i="18" a="1"/>
  <c r="T613" i="18" s="1"/>
  <c r="T614" i="18" a="1"/>
  <c r="T614" i="18" s="1"/>
  <c r="T615" i="18" a="1"/>
  <c r="T615" i="18" s="1"/>
  <c r="T616" i="18" a="1"/>
  <c r="T616" i="18" s="1"/>
  <c r="T617" i="18" a="1"/>
  <c r="T617" i="18" s="1"/>
  <c r="T618" i="18" a="1"/>
  <c r="T618" i="18" s="1"/>
  <c r="T619" i="18" a="1"/>
  <c r="T619" i="18" s="1"/>
  <c r="T620" i="18" a="1"/>
  <c r="T620" i="18" s="1"/>
  <c r="T621" i="18" a="1"/>
  <c r="T621" i="18" s="1"/>
  <c r="T622" i="18" a="1"/>
  <c r="T622" i="18" s="1"/>
  <c r="T623" i="18" a="1"/>
  <c r="T623" i="18" s="1"/>
  <c r="T624" i="18" a="1"/>
  <c r="T624" i="18" s="1"/>
  <c r="T625" i="18" a="1"/>
  <c r="T625" i="18" s="1"/>
  <c r="T626" i="18" a="1"/>
  <c r="T626" i="18" s="1"/>
  <c r="T627" i="18" a="1"/>
  <c r="T627" i="18" s="1"/>
  <c r="T628" i="18" a="1"/>
  <c r="T628" i="18" s="1"/>
  <c r="T629" i="18" a="1"/>
  <c r="T629" i="18" s="1"/>
  <c r="T630" i="18" a="1"/>
  <c r="T630" i="18" s="1"/>
  <c r="T631" i="18" a="1"/>
  <c r="T631" i="18" s="1"/>
  <c r="T632" i="18" a="1"/>
  <c r="T632" i="18" s="1"/>
  <c r="T633" i="18" a="1"/>
  <c r="T633" i="18" s="1"/>
  <c r="T634" i="18" a="1"/>
  <c r="T634" i="18" s="1"/>
  <c r="T635" i="18" a="1"/>
  <c r="T635" i="18" s="1"/>
  <c r="T636" i="18" a="1"/>
  <c r="T636" i="18" s="1"/>
  <c r="T637" i="18" a="1"/>
  <c r="T637" i="18" s="1"/>
  <c r="T638" i="18" a="1"/>
  <c r="T638" i="18" s="1"/>
  <c r="T639" i="18" a="1"/>
  <c r="T639" i="18" s="1"/>
  <c r="T640" i="18" a="1"/>
  <c r="T640" i="18" s="1"/>
  <c r="T641" i="18" a="1"/>
  <c r="T641" i="18" s="1"/>
  <c r="T642" i="18" a="1"/>
  <c r="T642" i="18" s="1"/>
  <c r="T643" i="18" a="1"/>
  <c r="T643" i="18" s="1"/>
  <c r="T644" i="18" a="1"/>
  <c r="T644" i="18" s="1"/>
  <c r="T645" i="18" a="1"/>
  <c r="T645" i="18" s="1"/>
  <c r="T646" i="18" a="1"/>
  <c r="T646" i="18" s="1"/>
  <c r="T647" i="18" a="1"/>
  <c r="T647" i="18" s="1"/>
  <c r="T648" i="18" a="1"/>
  <c r="T648" i="18" s="1"/>
  <c r="T649" i="18" a="1"/>
  <c r="T649" i="18" s="1"/>
  <c r="T650" i="18" a="1"/>
  <c r="T650" i="18" s="1"/>
  <c r="T651" i="18" a="1"/>
  <c r="T651" i="18" s="1"/>
  <c r="U2" i="18"/>
  <c r="U3" i="18"/>
  <c r="U4" i="18"/>
  <c r="U5" i="18"/>
  <c r="U6" i="18"/>
  <c r="U7" i="18"/>
  <c r="U8" i="18"/>
  <c r="U9" i="18"/>
  <c r="U10" i="18"/>
  <c r="U11" i="18"/>
  <c r="U12" i="18"/>
  <c r="U13" i="18"/>
  <c r="U14" i="18"/>
  <c r="U15" i="18"/>
  <c r="U16" i="18"/>
  <c r="U17" i="18"/>
  <c r="U18" i="18"/>
  <c r="U19" i="18"/>
  <c r="U20" i="18"/>
  <c r="U21" i="18"/>
  <c r="U22" i="18"/>
  <c r="U23" i="18"/>
  <c r="U24" i="18"/>
  <c r="U25" i="18"/>
  <c r="U26" i="18"/>
  <c r="U27" i="18"/>
  <c r="U28" i="18"/>
  <c r="U29" i="18"/>
  <c r="U30" i="18"/>
  <c r="U31" i="18"/>
  <c r="U32" i="18"/>
  <c r="U33" i="18"/>
  <c r="U34" i="18"/>
  <c r="U35" i="18"/>
  <c r="U36" i="18"/>
  <c r="U37" i="18"/>
  <c r="U38" i="18"/>
  <c r="U39" i="18"/>
  <c r="U40" i="18"/>
  <c r="U41" i="18"/>
  <c r="U42" i="18"/>
  <c r="U43" i="18"/>
  <c r="U44" i="18"/>
  <c r="U45" i="18"/>
  <c r="U46" i="18"/>
  <c r="U47" i="18"/>
  <c r="U48" i="18"/>
  <c r="U49" i="18"/>
  <c r="U50" i="18"/>
  <c r="U51" i="18"/>
  <c r="U52" i="18"/>
  <c r="U53" i="18"/>
  <c r="U54" i="18"/>
  <c r="U55" i="18"/>
  <c r="U56" i="18"/>
  <c r="U57" i="18"/>
  <c r="U58" i="18"/>
  <c r="U59" i="18"/>
  <c r="U60" i="18"/>
  <c r="U61" i="18"/>
  <c r="U62" i="18"/>
  <c r="U63" i="18"/>
  <c r="U64" i="18"/>
  <c r="U65" i="18"/>
  <c r="U66" i="18"/>
  <c r="U67" i="18"/>
  <c r="U68" i="18"/>
  <c r="U69" i="18"/>
  <c r="U70" i="18"/>
  <c r="U71" i="18"/>
  <c r="U72" i="18"/>
  <c r="U73" i="18"/>
  <c r="U74" i="18"/>
  <c r="U75" i="18"/>
  <c r="U76" i="18"/>
  <c r="U77" i="18"/>
  <c r="U78" i="18"/>
  <c r="U79" i="18"/>
  <c r="U80" i="18"/>
  <c r="U81" i="18"/>
  <c r="U82" i="18"/>
  <c r="U83" i="18"/>
  <c r="U84" i="18"/>
  <c r="U85" i="18"/>
  <c r="U86" i="18"/>
  <c r="U87" i="18"/>
  <c r="U88" i="18"/>
  <c r="U89" i="18"/>
  <c r="U90" i="18"/>
  <c r="U91" i="18"/>
  <c r="U92" i="18"/>
  <c r="U93" i="18"/>
  <c r="U94" i="18"/>
  <c r="U95" i="18"/>
  <c r="U96" i="18"/>
  <c r="U97" i="18"/>
  <c r="U98" i="18"/>
  <c r="U99" i="18"/>
  <c r="U100" i="18"/>
  <c r="U101" i="18"/>
  <c r="U102" i="18"/>
  <c r="U103" i="18"/>
  <c r="U104" i="18"/>
  <c r="U105" i="18"/>
  <c r="U106" i="18"/>
  <c r="U107" i="18"/>
  <c r="U108" i="18"/>
  <c r="U109" i="18"/>
  <c r="U110" i="18"/>
  <c r="U111" i="18"/>
  <c r="U112" i="18"/>
  <c r="U113" i="18"/>
  <c r="U114" i="18"/>
  <c r="U115" i="18"/>
  <c r="U116" i="18"/>
  <c r="U117" i="18"/>
  <c r="U118" i="18"/>
  <c r="U119" i="18"/>
  <c r="U120" i="18"/>
  <c r="U121" i="18"/>
  <c r="U122" i="18"/>
  <c r="U123" i="18"/>
  <c r="U124" i="18"/>
  <c r="U125" i="18"/>
  <c r="U126" i="18"/>
  <c r="U127" i="18"/>
  <c r="U128" i="18"/>
  <c r="U129" i="18"/>
  <c r="U130" i="18"/>
  <c r="U131" i="18"/>
  <c r="U132" i="18"/>
  <c r="U133" i="18"/>
  <c r="U134" i="18"/>
  <c r="U135" i="18"/>
  <c r="U136" i="18"/>
  <c r="U137" i="18"/>
  <c r="U138" i="18"/>
  <c r="U139" i="18"/>
  <c r="U140" i="18"/>
  <c r="U141" i="18"/>
  <c r="U142" i="18"/>
  <c r="U143" i="18"/>
  <c r="U144" i="18"/>
  <c r="U145" i="18"/>
  <c r="U146" i="18"/>
  <c r="U147" i="18"/>
  <c r="U148" i="18"/>
  <c r="U149" i="18"/>
  <c r="U150" i="18"/>
  <c r="U151" i="18"/>
  <c r="U152" i="18"/>
  <c r="U153" i="18"/>
  <c r="U154" i="18"/>
  <c r="U155" i="18"/>
  <c r="U156" i="18"/>
  <c r="U157" i="18"/>
  <c r="U158" i="18"/>
  <c r="U159" i="18"/>
  <c r="U161" i="18"/>
  <c r="U162" i="18"/>
  <c r="U163" i="18"/>
  <c r="U164" i="18"/>
  <c r="U165" i="18"/>
  <c r="U166" i="18"/>
  <c r="U167" i="18"/>
  <c r="U168" i="18"/>
  <c r="U169" i="18"/>
  <c r="U170" i="18"/>
  <c r="U171" i="18"/>
  <c r="U172" i="18"/>
  <c r="U173" i="18"/>
  <c r="U174" i="18"/>
  <c r="U175" i="18"/>
  <c r="U176" i="18"/>
  <c r="U177" i="18"/>
  <c r="U178" i="18"/>
  <c r="U179" i="18"/>
  <c r="U180" i="18"/>
  <c r="U181" i="18"/>
  <c r="U182" i="18"/>
  <c r="U183" i="18"/>
  <c r="U184" i="18"/>
  <c r="U185" i="18"/>
  <c r="U186" i="18"/>
  <c r="U187" i="18"/>
  <c r="U188" i="18"/>
  <c r="U189" i="18"/>
  <c r="U190" i="18"/>
  <c r="U191" i="18"/>
  <c r="U192" i="18"/>
  <c r="U193" i="18"/>
  <c r="U194" i="18"/>
  <c r="U195" i="18"/>
  <c r="U196" i="18"/>
  <c r="U197" i="18"/>
  <c r="U198" i="18"/>
  <c r="U199" i="18"/>
  <c r="U200" i="18"/>
  <c r="U201" i="18"/>
  <c r="U202" i="18"/>
  <c r="U203" i="18"/>
  <c r="U204" i="18"/>
  <c r="U205" i="18"/>
  <c r="U206" i="18"/>
  <c r="U207" i="18"/>
  <c r="U208" i="18"/>
  <c r="U209" i="18"/>
  <c r="U210" i="18"/>
  <c r="U211" i="18"/>
  <c r="U212" i="18"/>
  <c r="U213" i="18"/>
  <c r="U214" i="18"/>
  <c r="U215" i="18"/>
  <c r="U216" i="18"/>
  <c r="U217" i="18"/>
  <c r="U218" i="18"/>
  <c r="U219" i="18"/>
  <c r="U220" i="18"/>
  <c r="U221" i="18"/>
  <c r="U222" i="18"/>
  <c r="U223" i="18"/>
  <c r="U224" i="18"/>
  <c r="U225" i="18"/>
  <c r="U226" i="18"/>
  <c r="U227" i="18"/>
  <c r="U228" i="18"/>
  <c r="U229" i="18"/>
  <c r="U230" i="18"/>
  <c r="U231" i="18"/>
  <c r="U232" i="18"/>
  <c r="U233" i="18"/>
  <c r="U234" i="18"/>
  <c r="U235" i="18"/>
  <c r="U236" i="18"/>
  <c r="U237" i="18"/>
  <c r="U239" i="18"/>
  <c r="U240" i="18"/>
  <c r="U241" i="18"/>
  <c r="U242" i="18"/>
  <c r="U243" i="18"/>
  <c r="U244" i="18"/>
  <c r="U245" i="18"/>
  <c r="U246" i="18"/>
  <c r="U247" i="18"/>
  <c r="U248" i="18"/>
  <c r="U249" i="18"/>
  <c r="U250" i="18"/>
  <c r="U251" i="18"/>
  <c r="U252" i="18"/>
  <c r="U253" i="18"/>
  <c r="U254" i="18"/>
  <c r="U255" i="18"/>
  <c r="U256" i="18"/>
  <c r="U257" i="18"/>
  <c r="U258" i="18"/>
  <c r="U259" i="18"/>
  <c r="U260" i="18"/>
  <c r="U261" i="18"/>
  <c r="U262" i="18"/>
  <c r="U263" i="18"/>
  <c r="U264" i="18"/>
  <c r="U265" i="18"/>
  <c r="U266" i="18"/>
  <c r="U267" i="18"/>
  <c r="U268" i="18"/>
  <c r="U269" i="18"/>
  <c r="U270" i="18"/>
  <c r="U271" i="18"/>
  <c r="U272" i="18"/>
  <c r="U273" i="18"/>
  <c r="U274" i="18"/>
  <c r="U275" i="18"/>
  <c r="U276" i="18"/>
  <c r="U277" i="18"/>
  <c r="U278" i="18"/>
  <c r="U279" i="18"/>
  <c r="U280" i="18"/>
  <c r="U281" i="18"/>
  <c r="U282" i="18"/>
  <c r="U283" i="18"/>
  <c r="U284" i="18"/>
  <c r="U285" i="18"/>
  <c r="U286" i="18"/>
  <c r="U287" i="18"/>
  <c r="U288" i="18"/>
  <c r="U289" i="18"/>
  <c r="U290" i="18"/>
  <c r="U291" i="18"/>
  <c r="U292" i="18"/>
  <c r="U293" i="18"/>
  <c r="U294" i="18"/>
  <c r="U295" i="18"/>
  <c r="U296" i="18"/>
  <c r="U297" i="18"/>
  <c r="U298" i="18"/>
  <c r="U299" i="18"/>
  <c r="U300" i="18"/>
  <c r="U301" i="18"/>
  <c r="U302" i="18"/>
  <c r="U303" i="18"/>
  <c r="U304" i="18"/>
  <c r="U305" i="18"/>
  <c r="U306" i="18"/>
  <c r="U307" i="18"/>
  <c r="U308" i="18"/>
  <c r="U309" i="18"/>
  <c r="U310" i="18"/>
  <c r="U311" i="18"/>
  <c r="U312" i="18"/>
  <c r="U313" i="18"/>
  <c r="U314" i="18"/>
  <c r="U315" i="18"/>
  <c r="U316" i="18"/>
  <c r="U317" i="18"/>
  <c r="U318" i="18"/>
  <c r="U319" i="18"/>
  <c r="U320" i="18"/>
  <c r="U321" i="18"/>
  <c r="U322" i="18"/>
  <c r="U323" i="18"/>
  <c r="U324" i="18"/>
  <c r="U325" i="18"/>
  <c r="U326" i="18"/>
  <c r="U327" i="18"/>
  <c r="U328" i="18"/>
  <c r="U329" i="18"/>
  <c r="U330" i="18"/>
  <c r="U331" i="18"/>
  <c r="U332" i="18"/>
  <c r="U333" i="18"/>
  <c r="U334" i="18"/>
  <c r="U335" i="18"/>
  <c r="U336" i="18"/>
  <c r="U337" i="18"/>
  <c r="U338" i="18"/>
  <c r="U339" i="18"/>
  <c r="U340" i="18"/>
  <c r="U341" i="18"/>
  <c r="U342" i="18"/>
  <c r="U343" i="18"/>
  <c r="U344" i="18"/>
  <c r="U345" i="18"/>
  <c r="U346" i="18"/>
  <c r="U347" i="18"/>
  <c r="U348" i="18"/>
  <c r="U349" i="18"/>
  <c r="U350" i="18"/>
  <c r="U351" i="18"/>
  <c r="U352" i="18"/>
  <c r="U353" i="18"/>
  <c r="U354" i="18"/>
  <c r="U355" i="18"/>
  <c r="U356" i="18"/>
  <c r="U357" i="18"/>
  <c r="U358" i="18"/>
  <c r="U359" i="18"/>
  <c r="U360" i="18"/>
  <c r="U361" i="18"/>
  <c r="U362" i="18"/>
  <c r="U363" i="18"/>
  <c r="U364" i="18"/>
  <c r="U365" i="18"/>
  <c r="U366" i="18"/>
  <c r="U367" i="18"/>
  <c r="U368" i="18"/>
  <c r="U369" i="18"/>
  <c r="U370" i="18"/>
  <c r="U371" i="18"/>
  <c r="U372" i="18"/>
  <c r="U374" i="18"/>
  <c r="U375" i="18"/>
  <c r="U376" i="18"/>
  <c r="U377" i="18"/>
  <c r="U378" i="18"/>
  <c r="U379" i="18"/>
  <c r="U380" i="18"/>
  <c r="U381" i="18"/>
  <c r="U382" i="18"/>
  <c r="U383" i="18"/>
  <c r="U384" i="18"/>
  <c r="U385" i="18"/>
  <c r="U386" i="18"/>
  <c r="U387" i="18"/>
  <c r="U388" i="18"/>
  <c r="U389" i="18"/>
  <c r="U390" i="18"/>
  <c r="U391" i="18"/>
  <c r="U392" i="18"/>
  <c r="U393" i="18"/>
  <c r="U394" i="18"/>
  <c r="U395" i="18"/>
  <c r="U396" i="18"/>
  <c r="U397" i="18"/>
  <c r="U398" i="18"/>
  <c r="U399" i="18"/>
  <c r="U400" i="18"/>
  <c r="U401" i="18"/>
  <c r="U402" i="18"/>
  <c r="U403" i="18"/>
  <c r="U404" i="18"/>
  <c r="U405" i="18"/>
  <c r="U406" i="18"/>
  <c r="U407" i="18"/>
  <c r="U408" i="18"/>
  <c r="U409" i="18"/>
  <c r="U410" i="18"/>
  <c r="U411" i="18"/>
  <c r="U412" i="18"/>
  <c r="U413" i="18"/>
  <c r="U414" i="18"/>
  <c r="U415" i="18"/>
  <c r="U416" i="18"/>
  <c r="U417" i="18"/>
  <c r="U418" i="18"/>
  <c r="U419" i="18"/>
  <c r="U420" i="18"/>
  <c r="U421" i="18"/>
  <c r="U422" i="18"/>
  <c r="U423" i="18"/>
  <c r="U424" i="18"/>
  <c r="U425" i="18"/>
  <c r="U426" i="18"/>
  <c r="U427" i="18"/>
  <c r="U428" i="18"/>
  <c r="U429" i="18"/>
  <c r="U430" i="18"/>
  <c r="U431" i="18"/>
  <c r="U432" i="18"/>
  <c r="U433" i="18"/>
  <c r="U434" i="18"/>
  <c r="U435" i="18"/>
  <c r="U436" i="18"/>
  <c r="U437" i="18"/>
  <c r="U438" i="18"/>
  <c r="U439" i="18"/>
  <c r="U440" i="18"/>
  <c r="U441" i="18"/>
  <c r="U443" i="18"/>
  <c r="U444" i="18"/>
  <c r="U445" i="18"/>
  <c r="U446" i="18"/>
  <c r="U447" i="18"/>
  <c r="U448" i="18"/>
  <c r="U449" i="18"/>
  <c r="U450" i="18"/>
  <c r="U451" i="18"/>
  <c r="U452" i="18"/>
  <c r="U453" i="18"/>
  <c r="U454" i="18"/>
  <c r="U455" i="18"/>
  <c r="U456" i="18"/>
  <c r="U457" i="18"/>
  <c r="U458" i="18"/>
  <c r="U459" i="18"/>
  <c r="U460" i="18"/>
  <c r="U461" i="18"/>
  <c r="U462" i="18"/>
  <c r="U463" i="18"/>
  <c r="U465" i="18"/>
  <c r="U466" i="18"/>
  <c r="U467" i="18"/>
  <c r="U468" i="18"/>
  <c r="U469" i="18"/>
  <c r="U470" i="18"/>
  <c r="U471" i="18"/>
  <c r="U472" i="18"/>
  <c r="U473" i="18"/>
  <c r="U474" i="18"/>
  <c r="U475" i="18"/>
  <c r="U476" i="18"/>
  <c r="U477" i="18"/>
  <c r="U478" i="18"/>
  <c r="U479" i="18"/>
  <c r="U480" i="18"/>
  <c r="U481" i="18"/>
  <c r="U482" i="18"/>
  <c r="U483" i="18"/>
  <c r="U484" i="18"/>
  <c r="U485" i="18"/>
  <c r="U486" i="18"/>
  <c r="U487" i="18"/>
  <c r="U488" i="18"/>
  <c r="U489" i="18"/>
  <c r="U490" i="18"/>
  <c r="U491" i="18"/>
  <c r="U492" i="18"/>
  <c r="U493" i="18"/>
  <c r="U494" i="18"/>
  <c r="U495" i="18"/>
  <c r="U496" i="18"/>
  <c r="U497" i="18"/>
  <c r="U498" i="18"/>
  <c r="U499" i="18"/>
  <c r="U500" i="18"/>
  <c r="U501" i="18"/>
  <c r="U502" i="18"/>
  <c r="U503" i="18"/>
  <c r="U504" i="18"/>
  <c r="U507" i="18"/>
  <c r="U508" i="18"/>
  <c r="U509" i="18"/>
  <c r="U510" i="18"/>
  <c r="U511" i="18"/>
  <c r="U512" i="18"/>
  <c r="U513" i="18"/>
  <c r="U514" i="18"/>
  <c r="U515" i="18"/>
  <c r="U516" i="18"/>
  <c r="U517" i="18"/>
  <c r="U518" i="18"/>
  <c r="U519" i="18"/>
  <c r="U520" i="18"/>
  <c r="U521" i="18"/>
  <c r="U522" i="18"/>
  <c r="U523" i="18"/>
  <c r="U524" i="18"/>
  <c r="U525" i="18"/>
  <c r="U526" i="18"/>
  <c r="U527" i="18"/>
  <c r="U528" i="18"/>
  <c r="U529" i="18"/>
  <c r="U530" i="18"/>
  <c r="U531" i="18"/>
  <c r="U532" i="18"/>
  <c r="U533" i="18"/>
  <c r="U534" i="18"/>
  <c r="U535" i="18"/>
  <c r="U536" i="18"/>
  <c r="U537" i="18"/>
  <c r="U538" i="18"/>
  <c r="U539" i="18"/>
  <c r="U540" i="18"/>
  <c r="U541" i="18"/>
  <c r="U542" i="18"/>
  <c r="U543" i="18"/>
  <c r="U544" i="18"/>
  <c r="U545" i="18"/>
  <c r="U546" i="18"/>
  <c r="U547" i="18"/>
  <c r="U548" i="18"/>
  <c r="U549" i="18"/>
  <c r="U550" i="18"/>
  <c r="U551" i="18"/>
  <c r="U552" i="18"/>
  <c r="U553" i="18"/>
  <c r="U554" i="18"/>
  <c r="U555" i="18"/>
  <c r="U556" i="18"/>
  <c r="U557" i="18"/>
  <c r="U558" i="18"/>
  <c r="U559" i="18"/>
  <c r="U560" i="18"/>
  <c r="U562" i="18"/>
  <c r="U563" i="18"/>
  <c r="U564" i="18"/>
  <c r="U565" i="18"/>
  <c r="U566" i="18"/>
  <c r="U567" i="18"/>
  <c r="U568" i="18"/>
  <c r="U569" i="18"/>
  <c r="U570" i="18"/>
  <c r="U571" i="18"/>
  <c r="U572" i="18"/>
  <c r="U573" i="18"/>
  <c r="U574" i="18"/>
  <c r="U575" i="18"/>
  <c r="U576" i="18"/>
  <c r="U578" i="18"/>
  <c r="U579" i="18"/>
  <c r="U580" i="18"/>
  <c r="U581" i="18"/>
  <c r="U582" i="18"/>
  <c r="U583" i="18"/>
  <c r="U584" i="18"/>
  <c r="U585" i="18"/>
  <c r="U586" i="18"/>
  <c r="U588" i="18"/>
  <c r="U589" i="18"/>
  <c r="U590" i="18"/>
  <c r="U591" i="18"/>
  <c r="U592" i="18"/>
  <c r="U593" i="18"/>
  <c r="U594" i="18"/>
  <c r="U595" i="18"/>
  <c r="U596" i="18"/>
  <c r="U597" i="18"/>
  <c r="U598" i="18"/>
  <c r="U599" i="18"/>
  <c r="U602" i="18"/>
  <c r="U603" i="18"/>
  <c r="U604" i="18"/>
  <c r="U605" i="18"/>
  <c r="U606" i="18"/>
  <c r="U607" i="18"/>
  <c r="U608" i="18"/>
  <c r="U609" i="18"/>
  <c r="U610" i="18"/>
  <c r="U611" i="18"/>
  <c r="U612" i="18"/>
  <c r="U613" i="18"/>
  <c r="U614" i="18"/>
  <c r="U615" i="18"/>
  <c r="U616" i="18"/>
  <c r="U617" i="18"/>
  <c r="U618" i="18"/>
  <c r="U619" i="18"/>
  <c r="U621" i="18"/>
  <c r="U622" i="18"/>
  <c r="U623" i="18"/>
  <c r="U624" i="18"/>
  <c r="U626" i="18"/>
  <c r="U627" i="18"/>
  <c r="U630" i="18"/>
  <c r="U631" i="18"/>
  <c r="U633" i="18"/>
  <c r="U634" i="18"/>
  <c r="U635" i="18"/>
  <c r="U637" i="18"/>
  <c r="U638" i="18"/>
  <c r="U639" i="18"/>
  <c r="U641" i="18"/>
  <c r="U642" i="18"/>
  <c r="U644" i="18"/>
  <c r="U645" i="18"/>
  <c r="U646" i="18"/>
  <c r="U650" i="18"/>
  <c r="U651" i="18"/>
  <c r="L2" i="17"/>
  <c r="L3" i="17"/>
  <c r="L4" i="17"/>
  <c r="L5" i="17"/>
  <c r="L6" i="17"/>
  <c r="L7" i="17"/>
  <c r="L302" i="17"/>
  <c r="L303" i="17"/>
  <c r="L402" i="17"/>
  <c r="L403" i="17"/>
  <c r="L404" i="17"/>
  <c r="L405" i="17"/>
  <c r="L406" i="17"/>
  <c r="L407" i="17"/>
  <c r="L702" i="17"/>
  <c r="L703" i="17"/>
  <c r="L802" i="17"/>
  <c r="L803" i="17"/>
  <c r="L804" i="17"/>
  <c r="L805" i="17"/>
  <c r="L806" i="17"/>
  <c r="L807" i="17"/>
  <c r="L808" i="17"/>
  <c r="L809" i="17"/>
  <c r="L810" i="17"/>
  <c r="L811" i="17"/>
  <c r="L812" i="17"/>
  <c r="L813" i="17"/>
  <c r="L1402" i="17"/>
  <c r="L1403" i="17"/>
  <c r="L1404" i="17"/>
  <c r="L1405" i="17"/>
  <c r="L1406" i="17"/>
  <c r="L1407" i="17"/>
  <c r="L1702" i="17"/>
  <c r="L1703" i="17"/>
  <c r="L8" i="17"/>
  <c r="L9" i="17"/>
  <c r="L10" i="17"/>
  <c r="N1410" i="17" s="1" a="1"/>
  <c r="N1410" i="17" s="1"/>
  <c r="L11" i="17"/>
  <c r="L12" i="17"/>
  <c r="L13" i="17"/>
  <c r="L304" i="17"/>
  <c r="L305" i="17"/>
  <c r="L408" i="17"/>
  <c r="L409" i="17"/>
  <c r="L410" i="17"/>
  <c r="L411" i="17"/>
  <c r="L412" i="17"/>
  <c r="L413" i="17"/>
  <c r="L704" i="17"/>
  <c r="L705" i="17"/>
  <c r="L814" i="17"/>
  <c r="L815" i="17"/>
  <c r="L816" i="17"/>
  <c r="L817" i="17"/>
  <c r="L818" i="17"/>
  <c r="L819" i="17"/>
  <c r="L820" i="17"/>
  <c r="L821" i="17"/>
  <c r="L822" i="17"/>
  <c r="L823" i="17"/>
  <c r="L824" i="17"/>
  <c r="L825" i="17"/>
  <c r="L1408" i="17"/>
  <c r="L1409" i="17"/>
  <c r="L1410" i="17"/>
  <c r="L1411" i="17"/>
  <c r="L1412" i="17"/>
  <c r="L1413" i="17"/>
  <c r="L1704" i="17"/>
  <c r="L1705" i="17"/>
  <c r="L14" i="17"/>
  <c r="L15" i="17"/>
  <c r="L16" i="17"/>
  <c r="L17" i="17"/>
  <c r="L18" i="17"/>
  <c r="L19" i="17"/>
  <c r="L306" i="17"/>
  <c r="L307" i="17"/>
  <c r="L414" i="17"/>
  <c r="L415" i="17"/>
  <c r="L416" i="17"/>
  <c r="L417" i="17"/>
  <c r="L418" i="17"/>
  <c r="L419" i="17"/>
  <c r="L706" i="17"/>
  <c r="L707" i="17"/>
  <c r="L826" i="17"/>
  <c r="L827" i="17"/>
  <c r="L828" i="17"/>
  <c r="L829" i="17"/>
  <c r="L830" i="17"/>
  <c r="L831" i="17"/>
  <c r="L832" i="17"/>
  <c r="L833" i="17"/>
  <c r="L834" i="17"/>
  <c r="L835" i="17"/>
  <c r="L836" i="17"/>
  <c r="L837" i="17"/>
  <c r="L1414" i="17"/>
  <c r="L1415" i="17"/>
  <c r="L1416" i="17"/>
  <c r="L1417" i="17"/>
  <c r="L1418" i="17"/>
  <c r="L1419" i="17"/>
  <c r="L1706" i="17"/>
  <c r="L1707" i="17"/>
  <c r="L20" i="17"/>
  <c r="L21" i="17"/>
  <c r="L22" i="17"/>
  <c r="L23" i="17"/>
  <c r="L24" i="17"/>
  <c r="L25" i="17"/>
  <c r="L308" i="17"/>
  <c r="L309" i="17"/>
  <c r="L420" i="17"/>
  <c r="L421" i="17"/>
  <c r="L422" i="17"/>
  <c r="L423" i="17"/>
  <c r="N423" i="17" s="1" a="1"/>
  <c r="N423" i="17" s="1"/>
  <c r="L424" i="17"/>
  <c r="L425" i="17"/>
  <c r="L708" i="17"/>
  <c r="L709" i="17"/>
  <c r="L838" i="17"/>
  <c r="L839" i="17"/>
  <c r="L840" i="17"/>
  <c r="L841" i="17"/>
  <c r="N841" i="17" s="1" a="1"/>
  <c r="N841" i="17" s="1"/>
  <c r="L842" i="17"/>
  <c r="L843" i="17"/>
  <c r="L844" i="17"/>
  <c r="L845" i="17"/>
  <c r="L846" i="17"/>
  <c r="L847" i="17"/>
  <c r="L848" i="17"/>
  <c r="N848" i="17" s="1" a="1"/>
  <c r="N848" i="17" s="1"/>
  <c r="L849" i="17"/>
  <c r="L1420" i="17"/>
  <c r="L1421" i="17"/>
  <c r="L1422" i="17"/>
  <c r="L1423" i="17"/>
  <c r="L1424" i="17"/>
  <c r="L1425" i="17"/>
  <c r="L1708" i="17"/>
  <c r="N1708" i="17" s="1" a="1"/>
  <c r="N1708" i="17" s="1"/>
  <c r="L1709" i="17"/>
  <c r="L26" i="17"/>
  <c r="L27" i="17"/>
  <c r="L28" i="17"/>
  <c r="L29" i="17"/>
  <c r="L30" i="17"/>
  <c r="L31" i="17"/>
  <c r="L310" i="17"/>
  <c r="L311" i="17"/>
  <c r="N311" i="17" s="1" a="1"/>
  <c r="N311" i="17" s="1"/>
  <c r="L426" i="17"/>
  <c r="L427" i="17"/>
  <c r="L428" i="17"/>
  <c r="L429" i="17"/>
  <c r="L430" i="17"/>
  <c r="L431" i="17"/>
  <c r="L710" i="17"/>
  <c r="L711" i="17"/>
  <c r="L850" i="17"/>
  <c r="L851" i="17"/>
  <c r="L852" i="17"/>
  <c r="L853" i="17"/>
  <c r="L854" i="17"/>
  <c r="L855" i="17"/>
  <c r="L856" i="17"/>
  <c r="N856" i="17" s="1" a="1"/>
  <c r="N856" i="17" s="1"/>
  <c r="L857" i="17"/>
  <c r="L858" i="17"/>
  <c r="L859" i="17"/>
  <c r="L860" i="17"/>
  <c r="L861" i="17"/>
  <c r="L1426" i="17"/>
  <c r="L1427" i="17"/>
  <c r="L1428" i="17"/>
  <c r="L1429" i="17"/>
  <c r="L1430" i="17"/>
  <c r="L1431" i="17"/>
  <c r="L1710" i="17"/>
  <c r="L1711" i="17"/>
  <c r="L32" i="17"/>
  <c r="L33" i="17"/>
  <c r="L34" i="17"/>
  <c r="L35" i="17"/>
  <c r="N860" i="17" s="1" a="1"/>
  <c r="N860" i="17" s="1"/>
  <c r="L36" i="17"/>
  <c r="L37" i="17"/>
  <c r="L312" i="17"/>
  <c r="L313" i="17"/>
  <c r="L432" i="17"/>
  <c r="L433" i="17"/>
  <c r="L434" i="17"/>
  <c r="L435" i="17"/>
  <c r="L436" i="17"/>
  <c r="L437" i="17"/>
  <c r="L712" i="17"/>
  <c r="L713" i="17"/>
  <c r="L862" i="17"/>
  <c r="L863" i="17"/>
  <c r="L864" i="17"/>
  <c r="L865" i="17"/>
  <c r="L866" i="17"/>
  <c r="L867" i="17"/>
  <c r="L868" i="17"/>
  <c r="L869" i="17"/>
  <c r="L870" i="17"/>
  <c r="L871" i="17"/>
  <c r="L872" i="17"/>
  <c r="L873" i="17"/>
  <c r="L1432" i="17"/>
  <c r="L1433" i="17"/>
  <c r="L1434" i="17"/>
  <c r="L1435" i="17"/>
  <c r="L1436" i="17"/>
  <c r="L1437" i="17"/>
  <c r="L1712" i="17"/>
  <c r="L1713" i="17"/>
  <c r="L38" i="17"/>
  <c r="L39" i="17"/>
  <c r="L40" i="17"/>
  <c r="L41" i="17"/>
  <c r="L42" i="17"/>
  <c r="L43" i="17"/>
  <c r="L314" i="17"/>
  <c r="L315" i="17"/>
  <c r="L438" i="17"/>
  <c r="L439" i="17"/>
  <c r="L440" i="17"/>
  <c r="L441" i="17"/>
  <c r="L442" i="17"/>
  <c r="L443" i="17"/>
  <c r="L714" i="17"/>
  <c r="L715" i="17"/>
  <c r="L874" i="17"/>
  <c r="L875" i="17"/>
  <c r="L876" i="17"/>
  <c r="L877" i="17"/>
  <c r="L878" i="17"/>
  <c r="L879" i="17"/>
  <c r="L880" i="17"/>
  <c r="L881" i="17"/>
  <c r="L882" i="17"/>
  <c r="L883" i="17"/>
  <c r="L884" i="17"/>
  <c r="L885" i="17"/>
  <c r="L1438" i="17"/>
  <c r="L1439" i="17"/>
  <c r="L1440" i="17"/>
  <c r="L1441" i="17"/>
  <c r="L1442" i="17"/>
  <c r="L1443" i="17"/>
  <c r="L1714" i="17"/>
  <c r="L1715" i="17"/>
  <c r="L44" i="17"/>
  <c r="L45" i="17"/>
  <c r="L46" i="17"/>
  <c r="L47" i="17"/>
  <c r="L48" i="17"/>
  <c r="L49" i="17"/>
  <c r="L316" i="17"/>
  <c r="L317" i="17"/>
  <c r="L444" i="17"/>
  <c r="L445" i="17"/>
  <c r="L446" i="17"/>
  <c r="L447" i="17"/>
  <c r="L448" i="17"/>
  <c r="L449" i="17"/>
  <c r="L716" i="17"/>
  <c r="L717" i="17"/>
  <c r="L886" i="17"/>
  <c r="L887" i="17"/>
  <c r="L888" i="17"/>
  <c r="L889" i="17"/>
  <c r="L890" i="17"/>
  <c r="L891" i="17"/>
  <c r="L892" i="17"/>
  <c r="L893" i="17"/>
  <c r="L894" i="17"/>
  <c r="L895" i="17"/>
  <c r="L896" i="17"/>
  <c r="L897" i="17"/>
  <c r="L1444" i="17"/>
  <c r="L1445" i="17"/>
  <c r="L1446" i="17"/>
  <c r="L1447" i="17"/>
  <c r="L1448" i="17"/>
  <c r="L1449" i="17"/>
  <c r="L1716" i="17"/>
  <c r="L1717" i="17"/>
  <c r="L50" i="17"/>
  <c r="L51" i="17"/>
  <c r="L52" i="17"/>
  <c r="L53" i="17"/>
  <c r="L54" i="17"/>
  <c r="L55" i="17"/>
  <c r="L318" i="17"/>
  <c r="L319" i="17"/>
  <c r="L450" i="17"/>
  <c r="L451" i="17"/>
  <c r="L452" i="17"/>
  <c r="L453" i="17"/>
  <c r="L454" i="17"/>
  <c r="L455" i="17"/>
  <c r="L718" i="17"/>
  <c r="L719" i="17"/>
  <c r="L898" i="17"/>
  <c r="L899" i="17"/>
  <c r="L900" i="17"/>
  <c r="L901" i="17"/>
  <c r="L902" i="17"/>
  <c r="L903" i="17"/>
  <c r="L904" i="17"/>
  <c r="L905" i="17"/>
  <c r="L906" i="17"/>
  <c r="L907" i="17"/>
  <c r="L908" i="17"/>
  <c r="L909" i="17"/>
  <c r="L1450" i="17"/>
  <c r="L1451" i="17"/>
  <c r="L1452" i="17"/>
  <c r="L1453" i="17"/>
  <c r="L1454" i="17"/>
  <c r="L1455" i="17"/>
  <c r="L1718" i="17"/>
  <c r="L1719" i="17"/>
  <c r="L56" i="17"/>
  <c r="L57" i="17"/>
  <c r="L58" i="17"/>
  <c r="L59" i="17"/>
  <c r="L60" i="17"/>
  <c r="L61" i="17"/>
  <c r="L320" i="17"/>
  <c r="L321" i="17"/>
  <c r="L456" i="17"/>
  <c r="L457" i="17"/>
  <c r="L458" i="17"/>
  <c r="L459" i="17"/>
  <c r="L460" i="17"/>
  <c r="L461" i="17"/>
  <c r="L720" i="17"/>
  <c r="L721" i="17"/>
  <c r="L910" i="17"/>
  <c r="L911" i="17"/>
  <c r="L912" i="17"/>
  <c r="L913" i="17"/>
  <c r="L914" i="17"/>
  <c r="L915" i="17"/>
  <c r="L916" i="17"/>
  <c r="L917" i="17"/>
  <c r="L918" i="17"/>
  <c r="L919" i="17"/>
  <c r="L920" i="17"/>
  <c r="L921" i="17"/>
  <c r="L1456" i="17"/>
  <c r="L1457" i="17"/>
  <c r="L1458" i="17"/>
  <c r="L1459" i="17"/>
  <c r="L1460" i="17"/>
  <c r="L1461" i="17"/>
  <c r="L1720" i="17"/>
  <c r="L1721" i="17"/>
  <c r="L62" i="17"/>
  <c r="L63" i="17"/>
  <c r="L64" i="17"/>
  <c r="L65" i="17"/>
  <c r="L66" i="17"/>
  <c r="L67" i="17"/>
  <c r="L322" i="17"/>
  <c r="L323" i="17"/>
  <c r="L462" i="17"/>
  <c r="L463" i="17"/>
  <c r="L464" i="17"/>
  <c r="L465" i="17"/>
  <c r="L466" i="17"/>
  <c r="L467" i="17"/>
  <c r="L722" i="17"/>
  <c r="L723" i="17"/>
  <c r="L922" i="17"/>
  <c r="L923" i="17"/>
  <c r="L924" i="17"/>
  <c r="L925" i="17"/>
  <c r="L926" i="17"/>
  <c r="L927" i="17"/>
  <c r="L928" i="17"/>
  <c r="L929" i="17"/>
  <c r="L930" i="17"/>
  <c r="L931" i="17"/>
  <c r="L932" i="17"/>
  <c r="L933" i="17"/>
  <c r="L1462" i="17"/>
  <c r="L1463" i="17"/>
  <c r="L1464" i="17"/>
  <c r="L1465" i="17"/>
  <c r="L1466" i="17"/>
  <c r="L1467" i="17"/>
  <c r="L1722" i="17"/>
  <c r="L1723" i="17"/>
  <c r="L68" i="17"/>
  <c r="L69" i="17"/>
  <c r="L70" i="17"/>
  <c r="L71" i="17"/>
  <c r="N37" i="17" s="1" a="1"/>
  <c r="N37" i="17" s="1"/>
  <c r="L72" i="17"/>
  <c r="L73" i="17"/>
  <c r="L324" i="17"/>
  <c r="L325" i="17"/>
  <c r="L468" i="17"/>
  <c r="L469" i="17"/>
  <c r="L470" i="17"/>
  <c r="L471" i="17"/>
  <c r="L472" i="17"/>
  <c r="L473" i="17"/>
  <c r="L724" i="17"/>
  <c r="L725" i="17"/>
  <c r="L934" i="17"/>
  <c r="L935" i="17"/>
  <c r="L936" i="17"/>
  <c r="L937" i="17"/>
  <c r="L938" i="17"/>
  <c r="L939" i="17"/>
  <c r="L940" i="17"/>
  <c r="L941" i="17"/>
  <c r="L942" i="17"/>
  <c r="L943" i="17"/>
  <c r="L944" i="17"/>
  <c r="L945" i="17"/>
  <c r="L1468" i="17"/>
  <c r="L1469" i="17"/>
  <c r="L1470" i="17"/>
  <c r="L1471" i="17"/>
  <c r="L1472" i="17"/>
  <c r="L1473" i="17"/>
  <c r="L1724" i="17"/>
  <c r="L1725" i="17"/>
  <c r="L74" i="17"/>
  <c r="L75" i="17"/>
  <c r="L76" i="17"/>
  <c r="L77" i="17"/>
  <c r="L78" i="17"/>
  <c r="L79" i="17"/>
  <c r="L326" i="17"/>
  <c r="L327" i="17"/>
  <c r="L474" i="17"/>
  <c r="L475" i="17"/>
  <c r="L476" i="17"/>
  <c r="L477" i="17"/>
  <c r="L478" i="17"/>
  <c r="L479" i="17"/>
  <c r="L726" i="17"/>
  <c r="L727" i="17"/>
  <c r="L946" i="17"/>
  <c r="L947" i="17"/>
  <c r="L948" i="17"/>
  <c r="L949" i="17"/>
  <c r="L950" i="17"/>
  <c r="L951" i="17"/>
  <c r="L952" i="17"/>
  <c r="L953" i="17"/>
  <c r="L954" i="17"/>
  <c r="L955" i="17"/>
  <c r="L956" i="17"/>
  <c r="L957" i="17"/>
  <c r="L1474" i="17"/>
  <c r="L1475" i="17"/>
  <c r="L1476" i="17"/>
  <c r="L1477" i="17"/>
  <c r="L1478" i="17"/>
  <c r="L1479" i="17"/>
  <c r="L1726" i="17"/>
  <c r="L1727" i="17"/>
  <c r="L80" i="17"/>
  <c r="L81" i="17"/>
  <c r="L82" i="17"/>
  <c r="L83" i="17"/>
  <c r="L84" i="17"/>
  <c r="L85" i="17"/>
  <c r="L328" i="17"/>
  <c r="L329" i="17"/>
  <c r="L480" i="17"/>
  <c r="L481" i="17"/>
  <c r="L482" i="17"/>
  <c r="L483" i="17"/>
  <c r="L484" i="17"/>
  <c r="L485" i="17"/>
  <c r="L728" i="17"/>
  <c r="L729" i="17"/>
  <c r="L958" i="17"/>
  <c r="L959" i="17"/>
  <c r="L960" i="17"/>
  <c r="L961" i="17"/>
  <c r="L962" i="17"/>
  <c r="L963" i="17"/>
  <c r="L964" i="17"/>
  <c r="L965" i="17"/>
  <c r="L966" i="17"/>
  <c r="L967" i="17"/>
  <c r="L968" i="17"/>
  <c r="L969" i="17"/>
  <c r="L1480" i="17"/>
  <c r="L1481" i="17"/>
  <c r="L1482" i="17"/>
  <c r="L1483" i="17"/>
  <c r="L1484" i="17"/>
  <c r="L1485" i="17"/>
  <c r="L1728" i="17"/>
  <c r="L1729" i="17"/>
  <c r="L86" i="17"/>
  <c r="L87" i="17"/>
  <c r="L88" i="17"/>
  <c r="L89" i="17"/>
  <c r="L90" i="17"/>
  <c r="L91" i="17"/>
  <c r="L330" i="17"/>
  <c r="L331" i="17"/>
  <c r="L486" i="17"/>
  <c r="L487" i="17"/>
  <c r="L488" i="17"/>
  <c r="L489" i="17"/>
  <c r="L490" i="17"/>
  <c r="L491" i="17"/>
  <c r="L730" i="17"/>
  <c r="L731" i="17"/>
  <c r="L970" i="17"/>
  <c r="L971" i="17"/>
  <c r="L972" i="17"/>
  <c r="L973" i="17"/>
  <c r="L974" i="17"/>
  <c r="L975" i="17"/>
  <c r="L976" i="17"/>
  <c r="L977" i="17"/>
  <c r="L978" i="17"/>
  <c r="L979" i="17"/>
  <c r="L980" i="17"/>
  <c r="L981" i="17"/>
  <c r="L1486" i="17"/>
  <c r="L1487" i="17"/>
  <c r="L1488" i="17"/>
  <c r="L1489" i="17"/>
  <c r="L1490" i="17"/>
  <c r="L1491" i="17"/>
  <c r="L1730" i="17"/>
  <c r="L1731" i="17"/>
  <c r="L92" i="17"/>
  <c r="L93" i="17"/>
  <c r="L94" i="17"/>
  <c r="L95" i="17"/>
  <c r="L96" i="17"/>
  <c r="L97" i="17"/>
  <c r="L332" i="17"/>
  <c r="L333" i="17"/>
  <c r="L492" i="17"/>
  <c r="L493" i="17"/>
  <c r="L494" i="17"/>
  <c r="L495" i="17"/>
  <c r="L496" i="17"/>
  <c r="L497" i="17"/>
  <c r="L732" i="17"/>
  <c r="L733" i="17"/>
  <c r="L982" i="17"/>
  <c r="L983" i="17"/>
  <c r="L984" i="17"/>
  <c r="L985" i="17"/>
  <c r="L986" i="17"/>
  <c r="L987" i="17"/>
  <c r="L988" i="17"/>
  <c r="L989" i="17"/>
  <c r="L990" i="17"/>
  <c r="L991" i="17"/>
  <c r="L992" i="17"/>
  <c r="L993" i="17"/>
  <c r="L1492" i="17"/>
  <c r="L1493" i="17"/>
  <c r="L1494" i="17"/>
  <c r="L1495" i="17"/>
  <c r="L1496" i="17"/>
  <c r="L1497" i="17"/>
  <c r="L1732" i="17"/>
  <c r="L1733" i="17"/>
  <c r="L98" i="17"/>
  <c r="L99" i="17"/>
  <c r="L100" i="17"/>
  <c r="L101" i="17"/>
  <c r="L102" i="17"/>
  <c r="L103" i="17"/>
  <c r="L334" i="17"/>
  <c r="L335" i="17"/>
  <c r="L498" i="17"/>
  <c r="L499" i="17"/>
  <c r="L500" i="17"/>
  <c r="L501" i="17"/>
  <c r="L502" i="17"/>
  <c r="L503" i="17"/>
  <c r="L734" i="17"/>
  <c r="L735" i="17"/>
  <c r="L994" i="17"/>
  <c r="L995" i="17"/>
  <c r="L996" i="17"/>
  <c r="L997" i="17"/>
  <c r="L998" i="17"/>
  <c r="L999" i="17"/>
  <c r="L1000" i="17"/>
  <c r="L1001" i="17"/>
  <c r="L1002" i="17"/>
  <c r="L1003" i="17"/>
  <c r="L1004" i="17"/>
  <c r="L1005" i="17"/>
  <c r="L1498" i="17"/>
  <c r="L1499" i="17"/>
  <c r="L1500" i="17"/>
  <c r="L1501" i="17"/>
  <c r="L1502" i="17"/>
  <c r="L1503" i="17"/>
  <c r="L1734" i="17"/>
  <c r="L1735" i="17"/>
  <c r="L104" i="17"/>
  <c r="L105" i="17"/>
  <c r="L106" i="17"/>
  <c r="L107" i="17"/>
  <c r="L108" i="17"/>
  <c r="L109" i="17"/>
  <c r="L336" i="17"/>
  <c r="L337" i="17"/>
  <c r="L504" i="17"/>
  <c r="L505" i="17"/>
  <c r="L506" i="17"/>
  <c r="L507" i="17"/>
  <c r="L508" i="17"/>
  <c r="L509" i="17"/>
  <c r="L736" i="17"/>
  <c r="L737" i="17"/>
  <c r="L1006" i="17"/>
  <c r="L1007" i="17"/>
  <c r="L1008" i="17"/>
  <c r="L1009" i="17"/>
  <c r="L1010" i="17"/>
  <c r="L1011" i="17"/>
  <c r="L1012" i="17"/>
  <c r="L1013" i="17"/>
  <c r="L1014" i="17"/>
  <c r="L1015" i="17"/>
  <c r="L1016" i="17"/>
  <c r="L1017" i="17"/>
  <c r="L1504" i="17"/>
  <c r="L1505" i="17"/>
  <c r="L1506" i="17"/>
  <c r="L1507" i="17"/>
  <c r="L1508" i="17"/>
  <c r="L1509" i="17"/>
  <c r="L1736" i="17"/>
  <c r="L1737" i="17"/>
  <c r="L110" i="17"/>
  <c r="L111" i="17"/>
  <c r="L112" i="17"/>
  <c r="L113" i="17"/>
  <c r="L114" i="17"/>
  <c r="L115" i="17"/>
  <c r="L338" i="17"/>
  <c r="L339" i="17"/>
  <c r="L510" i="17"/>
  <c r="L511" i="17"/>
  <c r="L512" i="17"/>
  <c r="L513" i="17"/>
  <c r="L514" i="17"/>
  <c r="L515" i="17"/>
  <c r="L738" i="17"/>
  <c r="L739" i="17"/>
  <c r="L1018" i="17"/>
  <c r="L1019" i="17"/>
  <c r="L1020" i="17"/>
  <c r="L1021" i="17"/>
  <c r="L1022" i="17"/>
  <c r="L1023" i="17"/>
  <c r="L1024" i="17"/>
  <c r="L1025" i="17"/>
  <c r="L1026" i="17"/>
  <c r="L1027" i="17"/>
  <c r="L1028" i="17"/>
  <c r="L1029" i="17"/>
  <c r="L1510" i="17"/>
  <c r="L1511" i="17"/>
  <c r="L1512" i="17"/>
  <c r="L1513" i="17"/>
  <c r="L1514" i="17"/>
  <c r="L1515" i="17"/>
  <c r="L1738" i="17"/>
  <c r="L1739" i="17"/>
  <c r="L116" i="17"/>
  <c r="L117" i="17"/>
  <c r="L118" i="17"/>
  <c r="L119" i="17"/>
  <c r="L120" i="17"/>
  <c r="L121" i="17"/>
  <c r="L340" i="17"/>
  <c r="L341" i="17"/>
  <c r="L516" i="17"/>
  <c r="L517" i="17"/>
  <c r="L518" i="17"/>
  <c r="L519" i="17"/>
  <c r="L520" i="17"/>
  <c r="L521" i="17"/>
  <c r="L740" i="17"/>
  <c r="L741" i="17"/>
  <c r="L1030" i="17"/>
  <c r="L1031" i="17"/>
  <c r="L1032" i="17"/>
  <c r="L1033" i="17"/>
  <c r="L1034" i="17"/>
  <c r="L1035" i="17"/>
  <c r="L1036" i="17"/>
  <c r="L1037" i="17"/>
  <c r="L1038" i="17"/>
  <c r="L1039" i="17"/>
  <c r="L1040" i="17"/>
  <c r="L1041" i="17"/>
  <c r="L1516" i="17"/>
  <c r="L1517" i="17"/>
  <c r="L1518" i="17"/>
  <c r="L1519" i="17"/>
  <c r="L1520" i="17"/>
  <c r="L1521" i="17"/>
  <c r="L1740" i="17"/>
  <c r="L1741" i="17"/>
  <c r="L122" i="17"/>
  <c r="L123" i="17"/>
  <c r="L124" i="17"/>
  <c r="L125" i="17"/>
  <c r="L126" i="17"/>
  <c r="L127" i="17"/>
  <c r="L342" i="17"/>
  <c r="L343" i="17"/>
  <c r="L522" i="17"/>
  <c r="L523" i="17"/>
  <c r="L524" i="17"/>
  <c r="L525" i="17"/>
  <c r="L526" i="17"/>
  <c r="L527" i="17"/>
  <c r="L742" i="17"/>
  <c r="L743" i="17"/>
  <c r="L1042" i="17"/>
  <c r="L1043" i="17"/>
  <c r="L1044" i="17"/>
  <c r="L1045" i="17"/>
  <c r="L1046" i="17"/>
  <c r="L1047" i="17"/>
  <c r="L1048" i="17"/>
  <c r="L1049" i="17"/>
  <c r="L1050" i="17"/>
  <c r="L1051" i="17"/>
  <c r="L1052" i="17"/>
  <c r="L1053" i="17"/>
  <c r="L1522" i="17"/>
  <c r="L1523" i="17"/>
  <c r="L1524" i="17"/>
  <c r="L1525" i="17"/>
  <c r="L1526" i="17"/>
  <c r="L1527" i="17"/>
  <c r="L1742" i="17"/>
  <c r="L1743" i="17"/>
  <c r="L128" i="17"/>
  <c r="L129" i="17"/>
  <c r="L130" i="17"/>
  <c r="L131" i="17"/>
  <c r="N436" i="17" s="1" a="1"/>
  <c r="N436" i="17" s="1"/>
  <c r="L132" i="17"/>
  <c r="L133" i="17"/>
  <c r="L344" i="17"/>
  <c r="L345" i="17"/>
  <c r="L528" i="17"/>
  <c r="L529" i="17"/>
  <c r="L530" i="17"/>
  <c r="L531" i="17"/>
  <c r="L532" i="17"/>
  <c r="L533" i="17"/>
  <c r="L744" i="17"/>
  <c r="L745" i="17"/>
  <c r="L1054" i="17"/>
  <c r="L1055" i="17"/>
  <c r="L1056" i="17"/>
  <c r="L1057" i="17"/>
  <c r="L1058" i="17"/>
  <c r="L1059" i="17"/>
  <c r="L1060" i="17"/>
  <c r="L1061" i="17"/>
  <c r="L1062" i="17"/>
  <c r="L1063" i="17"/>
  <c r="L1064" i="17"/>
  <c r="L1065" i="17"/>
  <c r="L1528" i="17"/>
  <c r="L1529" i="17"/>
  <c r="L1530" i="17"/>
  <c r="L1531" i="17"/>
  <c r="L1532" i="17"/>
  <c r="L1533" i="17"/>
  <c r="L1744" i="17"/>
  <c r="L1745" i="17"/>
  <c r="L134" i="17"/>
  <c r="L135" i="17"/>
  <c r="L136" i="17"/>
  <c r="L137" i="17"/>
  <c r="L138" i="17"/>
  <c r="L139" i="17"/>
  <c r="L346" i="17"/>
  <c r="L347" i="17"/>
  <c r="L534" i="17"/>
  <c r="L535" i="17"/>
  <c r="L536" i="17"/>
  <c r="L537" i="17"/>
  <c r="L538" i="17"/>
  <c r="L539" i="17"/>
  <c r="L746" i="17"/>
  <c r="L747" i="17"/>
  <c r="L1066" i="17"/>
  <c r="L1067" i="17"/>
  <c r="L1068" i="17"/>
  <c r="L1069" i="17"/>
  <c r="L1070" i="17"/>
  <c r="L1071" i="17"/>
  <c r="L1072" i="17"/>
  <c r="L1073" i="17"/>
  <c r="L1074" i="17"/>
  <c r="L1075" i="17"/>
  <c r="L1076" i="17"/>
  <c r="L1077" i="17"/>
  <c r="L1534" i="17"/>
  <c r="L1535" i="17"/>
  <c r="L1536" i="17"/>
  <c r="L1537" i="17"/>
  <c r="L1538" i="17"/>
  <c r="L1539" i="17"/>
  <c r="L1746" i="17"/>
  <c r="L1747" i="17"/>
  <c r="L140" i="17"/>
  <c r="L141" i="17"/>
  <c r="L142" i="17"/>
  <c r="L143" i="17"/>
  <c r="L144" i="17"/>
  <c r="L145" i="17"/>
  <c r="L348" i="17"/>
  <c r="L349" i="17"/>
  <c r="L540" i="17"/>
  <c r="L541" i="17"/>
  <c r="L542" i="17"/>
  <c r="L543" i="17"/>
  <c r="L544" i="17"/>
  <c r="L545" i="17"/>
  <c r="L748" i="17"/>
  <c r="L749" i="17"/>
  <c r="L1078" i="17"/>
  <c r="L1079" i="17"/>
  <c r="L1080" i="17"/>
  <c r="L1081" i="17"/>
  <c r="L1082" i="17"/>
  <c r="L1083" i="17"/>
  <c r="L1084" i="17"/>
  <c r="L1085" i="17"/>
  <c r="L1086" i="17"/>
  <c r="L1087" i="17"/>
  <c r="L1088" i="17"/>
  <c r="L1089" i="17"/>
  <c r="L1540" i="17"/>
  <c r="L1541" i="17"/>
  <c r="L1542" i="17"/>
  <c r="L1543" i="17"/>
  <c r="L1544" i="17"/>
  <c r="L1545" i="17"/>
  <c r="L1748" i="17"/>
  <c r="L1749" i="17"/>
  <c r="L146" i="17"/>
  <c r="L147" i="17"/>
  <c r="L148" i="17"/>
  <c r="L149" i="17"/>
  <c r="L150" i="17"/>
  <c r="L151" i="17"/>
  <c r="L350" i="17"/>
  <c r="L351" i="17"/>
  <c r="L546" i="17"/>
  <c r="L547" i="17"/>
  <c r="L548" i="17"/>
  <c r="L549" i="17"/>
  <c r="L550" i="17"/>
  <c r="L551" i="17"/>
  <c r="L750" i="17"/>
  <c r="L751" i="17"/>
  <c r="L1090" i="17"/>
  <c r="L1091" i="17"/>
  <c r="L1092" i="17"/>
  <c r="L1093" i="17"/>
  <c r="L1094" i="17"/>
  <c r="L1095" i="17"/>
  <c r="L1096" i="17"/>
  <c r="L1097" i="17"/>
  <c r="L1098" i="17"/>
  <c r="L1099" i="17"/>
  <c r="L1100" i="17"/>
  <c r="L1101" i="17"/>
  <c r="L1546" i="17"/>
  <c r="L1547" i="17"/>
  <c r="L1548" i="17"/>
  <c r="L1549" i="17"/>
  <c r="L1550" i="17"/>
  <c r="L1551" i="17"/>
  <c r="L1750" i="17"/>
  <c r="L1751" i="17"/>
  <c r="L152" i="17"/>
  <c r="L153" i="17"/>
  <c r="L154" i="17"/>
  <c r="L155" i="17"/>
  <c r="L156" i="17"/>
  <c r="L157" i="17"/>
  <c r="L352" i="17"/>
  <c r="L353" i="17"/>
  <c r="L552" i="17"/>
  <c r="L553" i="17"/>
  <c r="L554" i="17"/>
  <c r="L555" i="17"/>
  <c r="L556" i="17"/>
  <c r="L557" i="17"/>
  <c r="L752" i="17"/>
  <c r="L753" i="17"/>
  <c r="L1102" i="17"/>
  <c r="L1103" i="17"/>
  <c r="L1104" i="17"/>
  <c r="L1105" i="17"/>
  <c r="L1106" i="17"/>
  <c r="L1107" i="17"/>
  <c r="L1108" i="17"/>
  <c r="L1109" i="17"/>
  <c r="L1110" i="17"/>
  <c r="L1111" i="17"/>
  <c r="L1112" i="17"/>
  <c r="L1113" i="17"/>
  <c r="L1552" i="17"/>
  <c r="L1553" i="17"/>
  <c r="L1554" i="17"/>
  <c r="L1555" i="17"/>
  <c r="L1556" i="17"/>
  <c r="L1557" i="17"/>
  <c r="L1752" i="17"/>
  <c r="L1753" i="17"/>
  <c r="L158" i="17"/>
  <c r="L159" i="17"/>
  <c r="L160" i="17"/>
  <c r="L161" i="17"/>
  <c r="L162" i="17"/>
  <c r="L163" i="17"/>
  <c r="L354" i="17"/>
  <c r="L355" i="17"/>
  <c r="L558" i="17"/>
  <c r="L559" i="17"/>
  <c r="L560" i="17"/>
  <c r="L561" i="17"/>
  <c r="L562" i="17"/>
  <c r="L563" i="17"/>
  <c r="L754" i="17"/>
  <c r="L755" i="17"/>
  <c r="L1114" i="17"/>
  <c r="L1115" i="17"/>
  <c r="L1116" i="17"/>
  <c r="L1117" i="17"/>
  <c r="L1118" i="17"/>
  <c r="L1119" i="17"/>
  <c r="L1120" i="17"/>
  <c r="L1121" i="17"/>
  <c r="L1122" i="17"/>
  <c r="L1123" i="17"/>
  <c r="L1124" i="17"/>
  <c r="L1125" i="17"/>
  <c r="L1558" i="17"/>
  <c r="L1559" i="17"/>
  <c r="L1560" i="17"/>
  <c r="L1561" i="17"/>
  <c r="L1562" i="17"/>
  <c r="L1563" i="17"/>
  <c r="L1754" i="17"/>
  <c r="L1755" i="17"/>
  <c r="L164" i="17"/>
  <c r="L165" i="17"/>
  <c r="L166" i="17"/>
  <c r="L167" i="17"/>
  <c r="L168" i="17"/>
  <c r="L169" i="17"/>
  <c r="L356" i="17"/>
  <c r="L357" i="17"/>
  <c r="L564" i="17"/>
  <c r="L565" i="17"/>
  <c r="L566" i="17"/>
  <c r="L567" i="17"/>
  <c r="L568" i="17"/>
  <c r="L569" i="17"/>
  <c r="L756" i="17"/>
  <c r="L757" i="17"/>
  <c r="L1126" i="17"/>
  <c r="L1127" i="17"/>
  <c r="L1128" i="17"/>
  <c r="L1129" i="17"/>
  <c r="L1130" i="17"/>
  <c r="L1131" i="17"/>
  <c r="L1132" i="17"/>
  <c r="L1133" i="17"/>
  <c r="L1134" i="17"/>
  <c r="L1135" i="17"/>
  <c r="L1136" i="17"/>
  <c r="L1137" i="17"/>
  <c r="L1564" i="17"/>
  <c r="L1565" i="17"/>
  <c r="L1566" i="17"/>
  <c r="L1567" i="17"/>
  <c r="L1568" i="17"/>
  <c r="L1569" i="17"/>
  <c r="L1756" i="17"/>
  <c r="L1757" i="17"/>
  <c r="L170" i="17"/>
  <c r="L171" i="17"/>
  <c r="L172" i="17"/>
  <c r="L173" i="17"/>
  <c r="L174" i="17"/>
  <c r="L175" i="17"/>
  <c r="L358" i="17"/>
  <c r="L359" i="17"/>
  <c r="L570" i="17"/>
  <c r="L571" i="17"/>
  <c r="L572" i="17"/>
  <c r="L573" i="17"/>
  <c r="L574" i="17"/>
  <c r="L575" i="17"/>
  <c r="L758" i="17"/>
  <c r="L759" i="17"/>
  <c r="L1138" i="17"/>
  <c r="L1139" i="17"/>
  <c r="L1140" i="17"/>
  <c r="L1141" i="17"/>
  <c r="L1142" i="17"/>
  <c r="L1143" i="17"/>
  <c r="L1144" i="17"/>
  <c r="L1145" i="17"/>
  <c r="L1146" i="17"/>
  <c r="L1147" i="17"/>
  <c r="L1148" i="17"/>
  <c r="L1149" i="17"/>
  <c r="L1570" i="17"/>
  <c r="L1571" i="17"/>
  <c r="L1572" i="17"/>
  <c r="L1573" i="17"/>
  <c r="L1574" i="17"/>
  <c r="L1575" i="17"/>
  <c r="L1758" i="17"/>
  <c r="L1759" i="17"/>
  <c r="L176" i="17"/>
  <c r="L177" i="17"/>
  <c r="L178" i="17"/>
  <c r="L179" i="17"/>
  <c r="L180" i="17"/>
  <c r="L181" i="17"/>
  <c r="L360" i="17"/>
  <c r="L361" i="17"/>
  <c r="L576" i="17"/>
  <c r="L577" i="17"/>
  <c r="L578" i="17"/>
  <c r="L579" i="17"/>
  <c r="L580" i="17"/>
  <c r="L581" i="17"/>
  <c r="L760" i="17"/>
  <c r="L761" i="17"/>
  <c r="L1150" i="17"/>
  <c r="L1151" i="17"/>
  <c r="L1152" i="17"/>
  <c r="L1153" i="17"/>
  <c r="L1154" i="17"/>
  <c r="L1155" i="17"/>
  <c r="L1156" i="17"/>
  <c r="L1157" i="17"/>
  <c r="L1158" i="17"/>
  <c r="L1159" i="17"/>
  <c r="L1160" i="17"/>
  <c r="L1161" i="17"/>
  <c r="L1576" i="17"/>
  <c r="L1577" i="17"/>
  <c r="L1578" i="17"/>
  <c r="L1579" i="17"/>
  <c r="L1580" i="17"/>
  <c r="L1581" i="17"/>
  <c r="L1760" i="17"/>
  <c r="L1761" i="17"/>
  <c r="L182" i="17"/>
  <c r="L183" i="17"/>
  <c r="L184" i="17"/>
  <c r="L185" i="17"/>
  <c r="L186" i="17"/>
  <c r="L187" i="17"/>
  <c r="L362" i="17"/>
  <c r="L363" i="17"/>
  <c r="L582" i="17"/>
  <c r="L583" i="17"/>
  <c r="L584" i="17"/>
  <c r="L585" i="17"/>
  <c r="L586" i="17"/>
  <c r="L587" i="17"/>
  <c r="L762" i="17"/>
  <c r="L763" i="17"/>
  <c r="L1162" i="17"/>
  <c r="L1163" i="17"/>
  <c r="L1164" i="17"/>
  <c r="L1165" i="17"/>
  <c r="L1166" i="17"/>
  <c r="L1167" i="17"/>
  <c r="L1168" i="17"/>
  <c r="L1169" i="17"/>
  <c r="L1170" i="17"/>
  <c r="L1171" i="17"/>
  <c r="L1172" i="17"/>
  <c r="L1173" i="17"/>
  <c r="L1582" i="17"/>
  <c r="L1583" i="17"/>
  <c r="L1584" i="17"/>
  <c r="L1585" i="17"/>
  <c r="L1586" i="17"/>
  <c r="L1587" i="17"/>
  <c r="L1762" i="17"/>
  <c r="L1763" i="17"/>
  <c r="L188" i="17"/>
  <c r="L189" i="17"/>
  <c r="L190" i="17"/>
  <c r="L191" i="17"/>
  <c r="N873" i="17" s="1" a="1"/>
  <c r="N873" i="17" s="1"/>
  <c r="L192" i="17"/>
  <c r="L193" i="17"/>
  <c r="L364" i="17"/>
  <c r="L365" i="17"/>
  <c r="L588" i="17"/>
  <c r="L589" i="17"/>
  <c r="L590" i="17"/>
  <c r="L591" i="17"/>
  <c r="L592" i="17"/>
  <c r="L593" i="17"/>
  <c r="L764" i="17"/>
  <c r="L765" i="17"/>
  <c r="L1174" i="17"/>
  <c r="L1175" i="17"/>
  <c r="L1176" i="17"/>
  <c r="L1177" i="17"/>
  <c r="L1178" i="17"/>
  <c r="L1179" i="17"/>
  <c r="L1180" i="17"/>
  <c r="L1181" i="17"/>
  <c r="L1182" i="17"/>
  <c r="L1183" i="17"/>
  <c r="L1184" i="17"/>
  <c r="L1185" i="17"/>
  <c r="L1588" i="17"/>
  <c r="L1589" i="17"/>
  <c r="L1590" i="17"/>
  <c r="L1591" i="17"/>
  <c r="L1592" i="17"/>
  <c r="L1593" i="17"/>
  <c r="L1764" i="17"/>
  <c r="L1765" i="17"/>
  <c r="L194" i="17"/>
  <c r="L195" i="17"/>
  <c r="L196" i="17"/>
  <c r="L197" i="17"/>
  <c r="L198" i="17"/>
  <c r="L199" i="17"/>
  <c r="L366" i="17"/>
  <c r="L367" i="17"/>
  <c r="L594" i="17"/>
  <c r="L595" i="17"/>
  <c r="L596" i="17"/>
  <c r="L597" i="17"/>
  <c r="L598" i="17"/>
  <c r="L599" i="17"/>
  <c r="L766" i="17"/>
  <c r="L767" i="17"/>
  <c r="L1186" i="17"/>
  <c r="L1187" i="17"/>
  <c r="L1188" i="17"/>
  <c r="L1189" i="17"/>
  <c r="L1190" i="17"/>
  <c r="L1191" i="17"/>
  <c r="L1192" i="17"/>
  <c r="L1193" i="17"/>
  <c r="L1194" i="17"/>
  <c r="L1195" i="17"/>
  <c r="L1196" i="17"/>
  <c r="L1197" i="17"/>
  <c r="L1594" i="17"/>
  <c r="L1595" i="17"/>
  <c r="L1596" i="17"/>
  <c r="L1597" i="17"/>
  <c r="L1598" i="17"/>
  <c r="L1599" i="17"/>
  <c r="L1766" i="17"/>
  <c r="L1767" i="17"/>
  <c r="L200" i="17"/>
  <c r="L201" i="17"/>
  <c r="L202" i="17"/>
  <c r="L203" i="17"/>
  <c r="L204" i="17"/>
  <c r="L205" i="17"/>
  <c r="L368" i="17"/>
  <c r="L369" i="17"/>
  <c r="L600" i="17"/>
  <c r="L601" i="17"/>
  <c r="L602" i="17"/>
  <c r="L603" i="17"/>
  <c r="L604" i="17"/>
  <c r="L605" i="17"/>
  <c r="L768" i="17"/>
  <c r="L769" i="17"/>
  <c r="L1198" i="17"/>
  <c r="L1199" i="17"/>
  <c r="L1200" i="17"/>
  <c r="L1201" i="17"/>
  <c r="L1202" i="17"/>
  <c r="L1203" i="17"/>
  <c r="L1204" i="17"/>
  <c r="L1205" i="17"/>
  <c r="L1206" i="17"/>
  <c r="L1207" i="17"/>
  <c r="L1208" i="17"/>
  <c r="L1209" i="17"/>
  <c r="L1600" i="17"/>
  <c r="L1601" i="17"/>
  <c r="L1602" i="17"/>
  <c r="L1603" i="17"/>
  <c r="L1604" i="17"/>
  <c r="L1605" i="17"/>
  <c r="L1768" i="17"/>
  <c r="L1769" i="17"/>
  <c r="L206" i="17"/>
  <c r="L207" i="17"/>
  <c r="L208" i="17"/>
  <c r="L209" i="17"/>
  <c r="L210" i="17"/>
  <c r="L211" i="17"/>
  <c r="L370" i="17"/>
  <c r="L371" i="17"/>
  <c r="L606" i="17"/>
  <c r="L607" i="17"/>
  <c r="L608" i="17"/>
  <c r="L609" i="17"/>
  <c r="L610" i="17"/>
  <c r="L611" i="17"/>
  <c r="L770" i="17"/>
  <c r="L771" i="17"/>
  <c r="L1210" i="17"/>
  <c r="L1211" i="17"/>
  <c r="L1212" i="17"/>
  <c r="L1213" i="17"/>
  <c r="L1214" i="17"/>
  <c r="L1215" i="17"/>
  <c r="L1216" i="17"/>
  <c r="L1217" i="17"/>
  <c r="L1218" i="17"/>
  <c r="L1219" i="17"/>
  <c r="L1220" i="17"/>
  <c r="L1221" i="17"/>
  <c r="L1606" i="17"/>
  <c r="L1607" i="17"/>
  <c r="L1608" i="17"/>
  <c r="L1609" i="17"/>
  <c r="L1610" i="17"/>
  <c r="L1611" i="17"/>
  <c r="L1770" i="17"/>
  <c r="L1771" i="17"/>
  <c r="L212" i="17"/>
  <c r="L213" i="17"/>
  <c r="L214" i="17"/>
  <c r="L215" i="17"/>
  <c r="L216" i="17"/>
  <c r="L217" i="17"/>
  <c r="L372" i="17"/>
  <c r="L373" i="17"/>
  <c r="L612" i="17"/>
  <c r="L613" i="17"/>
  <c r="L614" i="17"/>
  <c r="L615" i="17"/>
  <c r="L616" i="17"/>
  <c r="L617" i="17"/>
  <c r="L772" i="17"/>
  <c r="L773" i="17"/>
  <c r="L1222" i="17"/>
  <c r="L1223" i="17"/>
  <c r="L1224" i="17"/>
  <c r="L1225" i="17"/>
  <c r="L1226" i="17"/>
  <c r="L1227" i="17"/>
  <c r="L1228" i="17"/>
  <c r="L1229" i="17"/>
  <c r="L1230" i="17"/>
  <c r="L1231" i="17"/>
  <c r="L1232" i="17"/>
  <c r="L1233" i="17"/>
  <c r="L1612" i="17"/>
  <c r="L1613" i="17"/>
  <c r="L1614" i="17"/>
  <c r="L1615" i="17"/>
  <c r="L1616" i="17"/>
  <c r="L1617" i="17"/>
  <c r="L1772" i="17"/>
  <c r="L1773" i="17"/>
  <c r="L218" i="17"/>
  <c r="L219" i="17"/>
  <c r="L220" i="17"/>
  <c r="L221" i="17"/>
  <c r="L222" i="17"/>
  <c r="L223" i="17"/>
  <c r="L374" i="17"/>
  <c r="L375" i="17"/>
  <c r="L618" i="17"/>
  <c r="L619" i="17"/>
  <c r="L620" i="17"/>
  <c r="L621" i="17"/>
  <c r="L622" i="17"/>
  <c r="L623" i="17"/>
  <c r="L774" i="17"/>
  <c r="L775" i="17"/>
  <c r="L1234" i="17"/>
  <c r="L1235" i="17"/>
  <c r="L1236" i="17"/>
  <c r="L1237" i="17"/>
  <c r="L1238" i="17"/>
  <c r="L1239" i="17"/>
  <c r="L1240" i="17"/>
  <c r="L1241" i="17"/>
  <c r="L1242" i="17"/>
  <c r="L1243" i="17"/>
  <c r="L1244" i="17"/>
  <c r="L1245" i="17"/>
  <c r="L1618" i="17"/>
  <c r="L1619" i="17"/>
  <c r="L1620" i="17"/>
  <c r="L1621" i="17"/>
  <c r="L1622" i="17"/>
  <c r="L1623" i="17"/>
  <c r="L1774" i="17"/>
  <c r="L1775" i="17"/>
  <c r="L224" i="17"/>
  <c r="L225" i="17"/>
  <c r="L226" i="17"/>
  <c r="L227" i="17"/>
  <c r="L228" i="17"/>
  <c r="L229" i="17"/>
  <c r="L376" i="17"/>
  <c r="L377" i="17"/>
  <c r="L624" i="17"/>
  <c r="L625" i="17"/>
  <c r="L626" i="17"/>
  <c r="L627" i="17"/>
  <c r="L628" i="17"/>
  <c r="L629" i="17"/>
  <c r="L776" i="17"/>
  <c r="L777" i="17"/>
  <c r="L1246" i="17"/>
  <c r="L1247" i="17"/>
  <c r="L1248" i="17"/>
  <c r="L1249" i="17"/>
  <c r="L1250" i="17"/>
  <c r="L1251" i="17"/>
  <c r="L1252" i="17"/>
  <c r="L1253" i="17"/>
  <c r="L1254" i="17"/>
  <c r="L1255" i="17"/>
  <c r="L1256" i="17"/>
  <c r="L1257" i="17"/>
  <c r="L1624" i="17"/>
  <c r="L1625" i="17"/>
  <c r="L1626" i="17"/>
  <c r="L1627" i="17"/>
  <c r="L1628" i="17"/>
  <c r="L1629" i="17"/>
  <c r="L1776" i="17"/>
  <c r="L1777" i="17"/>
  <c r="L230" i="17"/>
  <c r="L231" i="17"/>
  <c r="L232" i="17"/>
  <c r="L233" i="17"/>
  <c r="L234" i="17"/>
  <c r="L235" i="17"/>
  <c r="L378" i="17"/>
  <c r="L379" i="17"/>
  <c r="L630" i="17"/>
  <c r="L631" i="17"/>
  <c r="L632" i="17"/>
  <c r="L633" i="17"/>
  <c r="L634" i="17"/>
  <c r="L635" i="17"/>
  <c r="L778" i="17"/>
  <c r="L779" i="17"/>
  <c r="L1258" i="17"/>
  <c r="L1259" i="17"/>
  <c r="L1260" i="17"/>
  <c r="L1261" i="17"/>
  <c r="L1262" i="17"/>
  <c r="L1263" i="17"/>
  <c r="L1264" i="17"/>
  <c r="L1265" i="17"/>
  <c r="L1266" i="17"/>
  <c r="L1267" i="17"/>
  <c r="L1268" i="17"/>
  <c r="L1269" i="17"/>
  <c r="L1630" i="17"/>
  <c r="L1631" i="17"/>
  <c r="L1632" i="17"/>
  <c r="L1633" i="17"/>
  <c r="L1634" i="17"/>
  <c r="L1635" i="17"/>
  <c r="L1778" i="17"/>
  <c r="L1779" i="17"/>
  <c r="L236" i="17"/>
  <c r="L237" i="17"/>
  <c r="L238" i="17"/>
  <c r="L239" i="17"/>
  <c r="L240" i="17"/>
  <c r="L241" i="17"/>
  <c r="L380" i="17"/>
  <c r="L381" i="17"/>
  <c r="L636" i="17"/>
  <c r="L637" i="17"/>
  <c r="L638" i="17"/>
  <c r="L639" i="17"/>
  <c r="L640" i="17"/>
  <c r="L641" i="17"/>
  <c r="L780" i="17"/>
  <c r="L781" i="17"/>
  <c r="L1270" i="17"/>
  <c r="L1271" i="17"/>
  <c r="L1272" i="17"/>
  <c r="L1273" i="17"/>
  <c r="L1274" i="17"/>
  <c r="L1275" i="17"/>
  <c r="L1276" i="17"/>
  <c r="L1277" i="17"/>
  <c r="L1278" i="17"/>
  <c r="L1279" i="17"/>
  <c r="L1280" i="17"/>
  <c r="L1281" i="17"/>
  <c r="L1636" i="17"/>
  <c r="L1637" i="17"/>
  <c r="L1638" i="17"/>
  <c r="L1639" i="17"/>
  <c r="L1640" i="17"/>
  <c r="L1641" i="17"/>
  <c r="L1780" i="17"/>
  <c r="L1781" i="17"/>
  <c r="L242" i="17"/>
  <c r="L243" i="17"/>
  <c r="L244" i="17"/>
  <c r="L245" i="17"/>
  <c r="L246" i="17"/>
  <c r="L247" i="17"/>
  <c r="L382" i="17"/>
  <c r="L383" i="17"/>
  <c r="L642" i="17"/>
  <c r="L643" i="17"/>
  <c r="L644" i="17"/>
  <c r="L645" i="17"/>
  <c r="L646" i="17"/>
  <c r="L647" i="17"/>
  <c r="L782" i="17"/>
  <c r="L783" i="17"/>
  <c r="L1282" i="17"/>
  <c r="L1283" i="17"/>
  <c r="L1284" i="17"/>
  <c r="L1285" i="17"/>
  <c r="L1286" i="17"/>
  <c r="L1287" i="17"/>
  <c r="L1288" i="17"/>
  <c r="L1289" i="17"/>
  <c r="L1290" i="17"/>
  <c r="L1291" i="17"/>
  <c r="L1292" i="17"/>
  <c r="L1293" i="17"/>
  <c r="L1642" i="17"/>
  <c r="L1643" i="17"/>
  <c r="L1644" i="17"/>
  <c r="L1645" i="17"/>
  <c r="L1646" i="17"/>
  <c r="L1647" i="17"/>
  <c r="L1782" i="17"/>
  <c r="L1783" i="17"/>
  <c r="L248" i="17"/>
  <c r="L249" i="17"/>
  <c r="L250" i="17"/>
  <c r="L251" i="17"/>
  <c r="L252" i="17"/>
  <c r="L253" i="17"/>
  <c r="L384" i="17"/>
  <c r="L385" i="17"/>
  <c r="L648" i="17"/>
  <c r="L649" i="17"/>
  <c r="L650" i="17"/>
  <c r="L651" i="17"/>
  <c r="L652" i="17"/>
  <c r="L653" i="17"/>
  <c r="L784" i="17"/>
  <c r="L785" i="17"/>
  <c r="L1294" i="17"/>
  <c r="L1295" i="17"/>
  <c r="L1296" i="17"/>
  <c r="L1297" i="17"/>
  <c r="L1298" i="17"/>
  <c r="L1299" i="17"/>
  <c r="L1300" i="17"/>
  <c r="L1301" i="17"/>
  <c r="L1302" i="17"/>
  <c r="L1303" i="17"/>
  <c r="L1304" i="17"/>
  <c r="L1305" i="17"/>
  <c r="L1648" i="17"/>
  <c r="L1649" i="17"/>
  <c r="L1650" i="17"/>
  <c r="L1651" i="17"/>
  <c r="L1652" i="17"/>
  <c r="L1653" i="17"/>
  <c r="L1784" i="17"/>
  <c r="L1785" i="17"/>
  <c r="L254" i="17"/>
  <c r="L255" i="17"/>
  <c r="L256" i="17"/>
  <c r="L257" i="17"/>
  <c r="L258" i="17"/>
  <c r="L259" i="17"/>
  <c r="L386" i="17"/>
  <c r="L387" i="17"/>
  <c r="L654" i="17"/>
  <c r="L655" i="17"/>
  <c r="L656" i="17"/>
  <c r="L657" i="17"/>
  <c r="L658" i="17"/>
  <c r="L659" i="17"/>
  <c r="L786" i="17"/>
  <c r="L787" i="17"/>
  <c r="L1306" i="17"/>
  <c r="L1307" i="17"/>
  <c r="L1308" i="17"/>
  <c r="L1309" i="17"/>
  <c r="L1310" i="17"/>
  <c r="L1311" i="17"/>
  <c r="L1312" i="17"/>
  <c r="L1313" i="17"/>
  <c r="L1314" i="17"/>
  <c r="L1315" i="17"/>
  <c r="L1316" i="17"/>
  <c r="L1317" i="17"/>
  <c r="L1654" i="17"/>
  <c r="L1655" i="17"/>
  <c r="L1656" i="17"/>
  <c r="L1657" i="17"/>
  <c r="L1658" i="17"/>
  <c r="L1659" i="17"/>
  <c r="L1786" i="17"/>
  <c r="L1787" i="17"/>
  <c r="L260" i="17"/>
  <c r="L261" i="17"/>
  <c r="L262" i="17"/>
  <c r="L263" i="17"/>
  <c r="L264" i="17"/>
  <c r="L265" i="17"/>
  <c r="L388" i="17"/>
  <c r="L389" i="17"/>
  <c r="L660" i="17"/>
  <c r="L661" i="17"/>
  <c r="L662" i="17"/>
  <c r="L663" i="17"/>
  <c r="L664" i="17"/>
  <c r="L665" i="17"/>
  <c r="L788" i="17"/>
  <c r="L789" i="17"/>
  <c r="L1318" i="17"/>
  <c r="L1319" i="17"/>
  <c r="L1320" i="17"/>
  <c r="L1321" i="17"/>
  <c r="L1322" i="17"/>
  <c r="L1323" i="17"/>
  <c r="L1324" i="17"/>
  <c r="L1325" i="17"/>
  <c r="L1326" i="17"/>
  <c r="L1327" i="17"/>
  <c r="L1328" i="17"/>
  <c r="L1329" i="17"/>
  <c r="L1660" i="17"/>
  <c r="L1661" i="17"/>
  <c r="L1662" i="17"/>
  <c r="L1663" i="17"/>
  <c r="L1664" i="17"/>
  <c r="L1665" i="17"/>
  <c r="L1788" i="17"/>
  <c r="L1789" i="17"/>
  <c r="L266" i="17"/>
  <c r="L267" i="17"/>
  <c r="L268" i="17"/>
  <c r="L269" i="17"/>
  <c r="L270" i="17"/>
  <c r="L271" i="17"/>
  <c r="L390" i="17"/>
  <c r="L391" i="17"/>
  <c r="L666" i="17"/>
  <c r="L667" i="17"/>
  <c r="L668" i="17"/>
  <c r="L669" i="17"/>
  <c r="L670" i="17"/>
  <c r="L671" i="17"/>
  <c r="L790" i="17"/>
  <c r="L791" i="17"/>
  <c r="L1330" i="17"/>
  <c r="L1331" i="17"/>
  <c r="L1332" i="17"/>
  <c r="L1333" i="17"/>
  <c r="L1334" i="17"/>
  <c r="L1335" i="17"/>
  <c r="L1336" i="17"/>
  <c r="L1337" i="17"/>
  <c r="L1338" i="17"/>
  <c r="L1339" i="17"/>
  <c r="L1340" i="17"/>
  <c r="L1341" i="17"/>
  <c r="L1666" i="17"/>
  <c r="L1667" i="17"/>
  <c r="L1668" i="17"/>
  <c r="L1669" i="17"/>
  <c r="L1670" i="17"/>
  <c r="L1671" i="17"/>
  <c r="L1790" i="17"/>
  <c r="L1791" i="17"/>
  <c r="L272" i="17"/>
  <c r="L273" i="17"/>
  <c r="L274" i="17"/>
  <c r="L275" i="17"/>
  <c r="N711" i="17" s="1" a="1"/>
  <c r="N711" i="17" s="1"/>
  <c r="L276" i="17"/>
  <c r="L277" i="17"/>
  <c r="L392" i="17"/>
  <c r="L393" i="17"/>
  <c r="L672" i="17"/>
  <c r="L673" i="17"/>
  <c r="L674" i="17"/>
  <c r="L675" i="17"/>
  <c r="L676" i="17"/>
  <c r="L677" i="17"/>
  <c r="L792" i="17"/>
  <c r="L793" i="17"/>
  <c r="L1342" i="17"/>
  <c r="L1343" i="17"/>
  <c r="L1344" i="17"/>
  <c r="L1345" i="17"/>
  <c r="L1346" i="17"/>
  <c r="L1347" i="17"/>
  <c r="L1348" i="17"/>
  <c r="L1349" i="17"/>
  <c r="L1350" i="17"/>
  <c r="L1351" i="17"/>
  <c r="L1352" i="17"/>
  <c r="L1353" i="17"/>
  <c r="L1672" i="17"/>
  <c r="L1673" i="17"/>
  <c r="L1674" i="17"/>
  <c r="L1675" i="17"/>
  <c r="L1676" i="17"/>
  <c r="L1677" i="17"/>
  <c r="L1792" i="17"/>
  <c r="L1793" i="17"/>
  <c r="L278" i="17"/>
  <c r="L279" i="17"/>
  <c r="L280" i="17"/>
  <c r="L281" i="17"/>
  <c r="L282" i="17"/>
  <c r="L283" i="17"/>
  <c r="L394" i="17"/>
  <c r="L395" i="17"/>
  <c r="L678" i="17"/>
  <c r="L679" i="17"/>
  <c r="L680" i="17"/>
  <c r="L681" i="17"/>
  <c r="L682" i="17"/>
  <c r="L683" i="17"/>
  <c r="L794" i="17"/>
  <c r="L795" i="17"/>
  <c r="L1354" i="17"/>
  <c r="L1355" i="17"/>
  <c r="L1356" i="17"/>
  <c r="L1357" i="17"/>
  <c r="L1358" i="17"/>
  <c r="L1359" i="17"/>
  <c r="L1360" i="17"/>
  <c r="L1361" i="17"/>
  <c r="L1362" i="17"/>
  <c r="L1363" i="17"/>
  <c r="L1364" i="17"/>
  <c r="L1365" i="17"/>
  <c r="L1678" i="17"/>
  <c r="L1679" i="17"/>
  <c r="L1680" i="17"/>
  <c r="L1681" i="17"/>
  <c r="L1682" i="17"/>
  <c r="L1683" i="17"/>
  <c r="L1794" i="17"/>
  <c r="L1795" i="17"/>
  <c r="L284" i="17"/>
  <c r="L285" i="17"/>
  <c r="L286" i="17"/>
  <c r="L287" i="17"/>
  <c r="L288" i="17"/>
  <c r="L289" i="17"/>
  <c r="L396" i="17"/>
  <c r="L397" i="17"/>
  <c r="L684" i="17"/>
  <c r="L685" i="17"/>
  <c r="L686" i="17"/>
  <c r="L687" i="17"/>
  <c r="L688" i="17"/>
  <c r="L689" i="17"/>
  <c r="L796" i="17"/>
  <c r="L797" i="17"/>
  <c r="L1366" i="17"/>
  <c r="L1367" i="17"/>
  <c r="L1368" i="17"/>
  <c r="L1369" i="17"/>
  <c r="L1370" i="17"/>
  <c r="L1371" i="17"/>
  <c r="L1372" i="17"/>
  <c r="L1373" i="17"/>
  <c r="L1374" i="17"/>
  <c r="L1375" i="17"/>
  <c r="L1376" i="17"/>
  <c r="L1377" i="17"/>
  <c r="L1684" i="17"/>
  <c r="L1685" i="17"/>
  <c r="L1686" i="17"/>
  <c r="L1687" i="17"/>
  <c r="L1688" i="17"/>
  <c r="L1689" i="17"/>
  <c r="L1796" i="17"/>
  <c r="L1797" i="17"/>
  <c r="L290" i="17"/>
  <c r="L291" i="17"/>
  <c r="L292" i="17"/>
  <c r="L293" i="17"/>
  <c r="L294" i="17"/>
  <c r="L295" i="17"/>
  <c r="L398" i="17"/>
  <c r="L399" i="17"/>
  <c r="L690" i="17"/>
  <c r="L691" i="17"/>
  <c r="L692" i="17"/>
  <c r="L693" i="17"/>
  <c r="L694" i="17"/>
  <c r="L695" i="17"/>
  <c r="L798" i="17"/>
  <c r="L799" i="17"/>
  <c r="L1378" i="17"/>
  <c r="L1379" i="17"/>
  <c r="L1380" i="17"/>
  <c r="L1381" i="17"/>
  <c r="L1382" i="17"/>
  <c r="L1383" i="17"/>
  <c r="L1384" i="17"/>
  <c r="L1385" i="17"/>
  <c r="L1386" i="17"/>
  <c r="L1387" i="17"/>
  <c r="L1388" i="17"/>
  <c r="L1389" i="17"/>
  <c r="L1690" i="17"/>
  <c r="L1691" i="17"/>
  <c r="L1692" i="17"/>
  <c r="L1693" i="17"/>
  <c r="L1694" i="17"/>
  <c r="L1695" i="17"/>
  <c r="L1798" i="17"/>
  <c r="L1799" i="17"/>
  <c r="L296" i="17"/>
  <c r="L297" i="17"/>
  <c r="L298" i="17"/>
  <c r="L299" i="17"/>
  <c r="L300" i="17"/>
  <c r="L301" i="17"/>
  <c r="L400" i="17"/>
  <c r="L401" i="17"/>
  <c r="L696" i="17"/>
  <c r="L697" i="17"/>
  <c r="L698" i="17"/>
  <c r="L699" i="17"/>
  <c r="L700" i="17"/>
  <c r="L701" i="17"/>
  <c r="L800" i="17"/>
  <c r="L801" i="17"/>
  <c r="L1390" i="17"/>
  <c r="L1391" i="17"/>
  <c r="L1392" i="17"/>
  <c r="L1393" i="17"/>
  <c r="L1394" i="17"/>
  <c r="L1395" i="17"/>
  <c r="L1396" i="17"/>
  <c r="L1397" i="17"/>
  <c r="L1398" i="17"/>
  <c r="L1399" i="17"/>
  <c r="L1400" i="17"/>
  <c r="L1401" i="17"/>
  <c r="L1696" i="17"/>
  <c r="L1697" i="17"/>
  <c r="L1698" i="17"/>
  <c r="L1699" i="17"/>
  <c r="L1700" i="17"/>
  <c r="L1701" i="17"/>
  <c r="L1800" i="17"/>
  <c r="L1801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302" i="17" a="1"/>
  <c r="M302" i="17" s="1"/>
  <c r="M303" i="17" a="1"/>
  <c r="M303" i="17" s="1"/>
  <c r="M402" i="17" a="1"/>
  <c r="M402" i="17" s="1"/>
  <c r="M403" i="17" a="1"/>
  <c r="M403" i="17" s="1"/>
  <c r="M404" i="17" a="1"/>
  <c r="M404" i="17" s="1"/>
  <c r="M405" i="17" a="1"/>
  <c r="M405" i="17" s="1"/>
  <c r="M406" i="17" a="1"/>
  <c r="M406" i="17" s="1"/>
  <c r="M407" i="17" a="1"/>
  <c r="M407" i="17" s="1"/>
  <c r="M702" i="17" a="1"/>
  <c r="M702" i="17" s="1"/>
  <c r="M703" i="17" a="1"/>
  <c r="M703" i="17" s="1"/>
  <c r="M802" i="17" a="1"/>
  <c r="M802" i="17" s="1"/>
  <c r="M803" i="17" a="1"/>
  <c r="M803" i="17" s="1"/>
  <c r="M804" i="17" a="1"/>
  <c r="M804" i="17" s="1"/>
  <c r="M805" i="17" a="1"/>
  <c r="M805" i="17" s="1"/>
  <c r="M806" i="17" a="1"/>
  <c r="M806" i="17" s="1"/>
  <c r="M807" i="17" a="1"/>
  <c r="M807" i="17" s="1"/>
  <c r="M808" i="17" a="1"/>
  <c r="M808" i="17" s="1"/>
  <c r="M809" i="17" a="1"/>
  <c r="M809" i="17" s="1"/>
  <c r="M810" i="17" a="1"/>
  <c r="M810" i="17" s="1"/>
  <c r="M811" i="17" a="1"/>
  <c r="M811" i="17" s="1"/>
  <c r="M812" i="17" a="1"/>
  <c r="M812" i="17" s="1"/>
  <c r="M813" i="17" a="1"/>
  <c r="M813" i="17" s="1"/>
  <c r="M1402" i="17" a="1"/>
  <c r="M1402" i="17" s="1"/>
  <c r="M1403" i="17" a="1"/>
  <c r="M1403" i="17" s="1"/>
  <c r="M1404" i="17" a="1"/>
  <c r="M1404" i="17" s="1"/>
  <c r="M1405" i="17" a="1"/>
  <c r="M1405" i="17" s="1"/>
  <c r="M1406" i="17" a="1"/>
  <c r="M1406" i="17" s="1"/>
  <c r="M1407" i="17" a="1"/>
  <c r="M1407" i="17" s="1"/>
  <c r="M1702" i="17" a="1"/>
  <c r="M1702" i="17" s="1"/>
  <c r="M1703" i="17" a="1"/>
  <c r="M1703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304" i="17" a="1"/>
  <c r="M304" i="17" s="1"/>
  <c r="M305" i="17" a="1"/>
  <c r="M305" i="17" s="1"/>
  <c r="M408" i="17" a="1"/>
  <c r="M408" i="17" s="1"/>
  <c r="M409" i="17" a="1"/>
  <c r="M409" i="17" s="1"/>
  <c r="M410" i="17" a="1"/>
  <c r="M410" i="17" s="1"/>
  <c r="M411" i="17" a="1"/>
  <c r="M411" i="17" s="1"/>
  <c r="M412" i="17" a="1"/>
  <c r="M412" i="17" s="1"/>
  <c r="M413" i="17" a="1"/>
  <c r="M413" i="17" s="1"/>
  <c r="M704" i="17" a="1"/>
  <c r="M704" i="17" s="1"/>
  <c r="M705" i="17" a="1"/>
  <c r="M705" i="17" s="1"/>
  <c r="M814" i="17" a="1"/>
  <c r="M814" i="17" s="1"/>
  <c r="M815" i="17" a="1"/>
  <c r="M815" i="17" s="1"/>
  <c r="M816" i="17" a="1"/>
  <c r="M816" i="17" s="1"/>
  <c r="M817" i="17" a="1"/>
  <c r="M817" i="17" s="1"/>
  <c r="M818" i="17" a="1"/>
  <c r="M818" i="17" s="1"/>
  <c r="M819" i="17" a="1"/>
  <c r="M819" i="17" s="1"/>
  <c r="M820" i="17" a="1"/>
  <c r="M820" i="17" s="1"/>
  <c r="M821" i="17" a="1"/>
  <c r="M821" i="17" s="1"/>
  <c r="M822" i="17" a="1"/>
  <c r="M822" i="17" s="1"/>
  <c r="M823" i="17" a="1"/>
  <c r="M823" i="17" s="1"/>
  <c r="M824" i="17" a="1"/>
  <c r="M824" i="17" s="1"/>
  <c r="M825" i="17" a="1"/>
  <c r="M825" i="17" s="1"/>
  <c r="M1408" i="17" a="1"/>
  <c r="M1408" i="17" s="1"/>
  <c r="M1409" i="17" a="1"/>
  <c r="M1409" i="17" s="1"/>
  <c r="M1410" i="17" a="1"/>
  <c r="M1410" i="17" s="1"/>
  <c r="M1411" i="17" a="1"/>
  <c r="M1411" i="17" s="1"/>
  <c r="M1412" i="17" a="1"/>
  <c r="M1412" i="17" s="1"/>
  <c r="M1413" i="17" a="1"/>
  <c r="M1413" i="17" s="1"/>
  <c r="M1704" i="17" a="1"/>
  <c r="M1704" i="17" s="1"/>
  <c r="M1705" i="17" a="1"/>
  <c r="M1705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306" i="17" a="1"/>
  <c r="M306" i="17" s="1"/>
  <c r="M307" i="17" a="1"/>
  <c r="M307" i="17" s="1"/>
  <c r="M414" i="17" a="1"/>
  <c r="M414" i="17" s="1"/>
  <c r="M415" i="17" a="1"/>
  <c r="M415" i="17" s="1"/>
  <c r="M416" i="17" a="1"/>
  <c r="M416" i="17" s="1"/>
  <c r="M417" i="17" a="1"/>
  <c r="M417" i="17" s="1"/>
  <c r="M418" i="17" a="1"/>
  <c r="M418" i="17" s="1"/>
  <c r="M419" i="17" a="1"/>
  <c r="M419" i="17" s="1"/>
  <c r="M706" i="17" a="1"/>
  <c r="M706" i="17" s="1"/>
  <c r="M707" i="17" a="1"/>
  <c r="M707" i="17" s="1"/>
  <c r="M826" i="17" a="1"/>
  <c r="M826" i="17" s="1"/>
  <c r="M827" i="17" a="1"/>
  <c r="M827" i="17" s="1"/>
  <c r="M828" i="17" a="1"/>
  <c r="M828" i="17" s="1"/>
  <c r="M829" i="17" a="1"/>
  <c r="M829" i="17" s="1"/>
  <c r="M830" i="17" a="1"/>
  <c r="M830" i="17" s="1"/>
  <c r="M831" i="17" a="1"/>
  <c r="M831" i="17" s="1"/>
  <c r="M832" i="17" a="1"/>
  <c r="M832" i="17" s="1"/>
  <c r="M833" i="17" a="1"/>
  <c r="M833" i="17" s="1"/>
  <c r="M834" i="17" a="1"/>
  <c r="M834" i="17" s="1"/>
  <c r="M835" i="17" a="1"/>
  <c r="M835" i="17" s="1"/>
  <c r="M836" i="17" a="1"/>
  <c r="M836" i="17" s="1"/>
  <c r="M837" i="17" a="1"/>
  <c r="M837" i="17" s="1"/>
  <c r="M1414" i="17" a="1"/>
  <c r="M1414" i="17" s="1"/>
  <c r="M1415" i="17" a="1"/>
  <c r="M1415" i="17" s="1"/>
  <c r="M1416" i="17" a="1"/>
  <c r="M1416" i="17" s="1"/>
  <c r="M1417" i="17" a="1"/>
  <c r="M1417" i="17" s="1"/>
  <c r="M1418" i="17" a="1"/>
  <c r="M1418" i="17" s="1"/>
  <c r="M1419" i="17" a="1"/>
  <c r="M1419" i="17" s="1"/>
  <c r="M1706" i="17" a="1"/>
  <c r="M1706" i="17" s="1"/>
  <c r="M1707" i="17" a="1"/>
  <c r="M1707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 s="1"/>
  <c r="M25" i="17" a="1"/>
  <c r="M25" i="17" s="1"/>
  <c r="M308" i="17" a="1"/>
  <c r="M308" i="17" s="1"/>
  <c r="M309" i="17" a="1"/>
  <c r="M309" i="17" s="1"/>
  <c r="M420" i="17" a="1"/>
  <c r="M420" i="17" s="1"/>
  <c r="M421" i="17" a="1"/>
  <c r="M421" i="17" s="1"/>
  <c r="M422" i="17" a="1"/>
  <c r="M422" i="17" s="1"/>
  <c r="M423" i="17" a="1"/>
  <c r="M423" i="17" s="1"/>
  <c r="M424" i="17" a="1"/>
  <c r="M424" i="17" s="1"/>
  <c r="M425" i="17" a="1"/>
  <c r="M425" i="17" s="1"/>
  <c r="M708" i="17" a="1"/>
  <c r="M708" i="17" s="1"/>
  <c r="M709" i="17" a="1"/>
  <c r="M709" i="17" s="1"/>
  <c r="M838" i="17" a="1"/>
  <c r="M838" i="17" s="1"/>
  <c r="M839" i="17" a="1"/>
  <c r="M839" i="17" s="1"/>
  <c r="M840" i="17" a="1"/>
  <c r="M840" i="17" s="1"/>
  <c r="M841" i="17" a="1"/>
  <c r="M841" i="17" s="1"/>
  <c r="M842" i="17" a="1"/>
  <c r="M842" i="17" s="1"/>
  <c r="M843" i="17" a="1"/>
  <c r="M843" i="17" s="1"/>
  <c r="M844" i="17" a="1"/>
  <c r="M844" i="17" s="1"/>
  <c r="M845" i="17" a="1"/>
  <c r="M845" i="17" s="1"/>
  <c r="M846" i="17" a="1"/>
  <c r="M846" i="17" s="1"/>
  <c r="M847" i="17" a="1"/>
  <c r="M847" i="17" s="1"/>
  <c r="M848" i="17" a="1"/>
  <c r="M848" i="17" s="1"/>
  <c r="M849" i="17" a="1"/>
  <c r="M849" i="17" s="1"/>
  <c r="M1420" i="17" a="1"/>
  <c r="M1420" i="17" s="1"/>
  <c r="M1421" i="17" a="1"/>
  <c r="M1421" i="17" s="1"/>
  <c r="M1422" i="17" a="1"/>
  <c r="M1422" i="17" s="1"/>
  <c r="M1423" i="17" a="1"/>
  <c r="M1423" i="17" s="1"/>
  <c r="M1424" i="17" a="1"/>
  <c r="M1424" i="17" s="1"/>
  <c r="M1425" i="17" a="1"/>
  <c r="M1425" i="17" s="1"/>
  <c r="M1708" i="17" a="1"/>
  <c r="M1708" i="17" s="1"/>
  <c r="M1709" i="17" a="1"/>
  <c r="M1709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310" i="17" a="1"/>
  <c r="M310" i="17" s="1"/>
  <c r="M311" i="17" a="1"/>
  <c r="M311" i="17" s="1"/>
  <c r="M426" i="17" a="1"/>
  <c r="M426" i="17" s="1"/>
  <c r="M427" i="17" a="1"/>
  <c r="M427" i="17" s="1"/>
  <c r="M428" i="17" a="1"/>
  <c r="M428" i="17" s="1"/>
  <c r="M429" i="17" a="1"/>
  <c r="M429" i="17" s="1"/>
  <c r="M430" i="17" a="1"/>
  <c r="M430" i="17" s="1"/>
  <c r="M431" i="17" a="1"/>
  <c r="M431" i="17" s="1"/>
  <c r="M710" i="17" a="1"/>
  <c r="M710" i="17" s="1"/>
  <c r="M711" i="17" a="1"/>
  <c r="M711" i="17" s="1"/>
  <c r="M850" i="17" a="1"/>
  <c r="M850" i="17" s="1"/>
  <c r="M851" i="17" a="1"/>
  <c r="M851" i="17" s="1"/>
  <c r="M852" i="17" a="1"/>
  <c r="M852" i="17" s="1"/>
  <c r="M853" i="17" a="1"/>
  <c r="M853" i="17" s="1"/>
  <c r="M854" i="17" a="1"/>
  <c r="M854" i="17" s="1"/>
  <c r="M855" i="17" a="1"/>
  <c r="M855" i="17" s="1"/>
  <c r="M856" i="17" a="1"/>
  <c r="M856" i="17" s="1"/>
  <c r="M857" i="17" a="1"/>
  <c r="M857" i="17" s="1"/>
  <c r="M858" i="17" a="1"/>
  <c r="M858" i="17" s="1"/>
  <c r="M859" i="17" a="1"/>
  <c r="M859" i="17" s="1"/>
  <c r="M860" i="17" a="1"/>
  <c r="M860" i="17" s="1"/>
  <c r="M861" i="17" a="1"/>
  <c r="M861" i="17" s="1"/>
  <c r="M1426" i="17" a="1"/>
  <c r="M1426" i="17" s="1"/>
  <c r="M1427" i="17" a="1"/>
  <c r="M1427" i="17" s="1"/>
  <c r="M1428" i="17" a="1"/>
  <c r="M1428" i="17" s="1"/>
  <c r="M1429" i="17" a="1"/>
  <c r="M1429" i="17" s="1"/>
  <c r="M1430" i="17" a="1"/>
  <c r="M1430" i="17" s="1"/>
  <c r="M1431" i="17" a="1"/>
  <c r="M1431" i="17" s="1"/>
  <c r="M1710" i="17" a="1"/>
  <c r="M1710" i="17" s="1"/>
  <c r="M1711" i="17" a="1"/>
  <c r="M1711" i="17" s="1"/>
  <c r="M32" i="17" a="1"/>
  <c r="M32" i="17" s="1"/>
  <c r="M33" i="17" a="1"/>
  <c r="M33" i="17" s="1"/>
  <c r="M34" i="17" a="1"/>
  <c r="M34" i="17" s="1"/>
  <c r="M35" i="17" a="1"/>
  <c r="M35" i="17" s="1"/>
  <c r="M36" i="17" a="1"/>
  <c r="M36" i="17" s="1"/>
  <c r="M37" i="17" a="1"/>
  <c r="M37" i="17" s="1"/>
  <c r="M312" i="17" a="1"/>
  <c r="M312" i="17" s="1"/>
  <c r="M313" i="17" a="1"/>
  <c r="M313" i="17" s="1"/>
  <c r="M432" i="17" a="1"/>
  <c r="M432" i="17" s="1"/>
  <c r="M433" i="17" a="1"/>
  <c r="M433" i="17" s="1"/>
  <c r="M434" i="17" a="1"/>
  <c r="M434" i="17" s="1"/>
  <c r="M435" i="17" a="1"/>
  <c r="M435" i="17" s="1"/>
  <c r="M436" i="17" a="1"/>
  <c r="M436" i="17" s="1"/>
  <c r="M437" i="17" a="1"/>
  <c r="M437" i="17" s="1"/>
  <c r="M712" i="17" a="1"/>
  <c r="M712" i="17" s="1"/>
  <c r="M713" i="17" a="1"/>
  <c r="M713" i="17" s="1"/>
  <c r="M862" i="17" a="1"/>
  <c r="M862" i="17" s="1"/>
  <c r="M863" i="17" a="1"/>
  <c r="M863" i="17" s="1"/>
  <c r="M864" i="17" a="1"/>
  <c r="M864" i="17" s="1"/>
  <c r="M865" i="17" a="1"/>
  <c r="M865" i="17" s="1"/>
  <c r="M866" i="17" a="1"/>
  <c r="M866" i="17" s="1"/>
  <c r="M867" i="17" a="1"/>
  <c r="M867" i="17" s="1"/>
  <c r="M868" i="17" a="1"/>
  <c r="M868" i="17" s="1"/>
  <c r="M869" i="17" a="1"/>
  <c r="M869" i="17" s="1"/>
  <c r="M870" i="17" a="1"/>
  <c r="M870" i="17" s="1"/>
  <c r="M871" i="17" a="1"/>
  <c r="M871" i="17" s="1"/>
  <c r="M872" i="17" a="1"/>
  <c r="M872" i="17" s="1"/>
  <c r="M873" i="17" a="1"/>
  <c r="M873" i="17" s="1"/>
  <c r="M1432" i="17" a="1"/>
  <c r="M1432" i="17" s="1"/>
  <c r="M1433" i="17" a="1"/>
  <c r="M1433" i="17" s="1"/>
  <c r="M1434" i="17" a="1"/>
  <c r="M1434" i="17" s="1"/>
  <c r="M1435" i="17" a="1"/>
  <c r="M1435" i="17" s="1"/>
  <c r="M1436" i="17" a="1"/>
  <c r="M1436" i="17" s="1"/>
  <c r="M1437" i="17" a="1"/>
  <c r="M1437" i="17" s="1"/>
  <c r="M1712" i="17" a="1"/>
  <c r="M1712" i="17" s="1"/>
  <c r="M1713" i="17" a="1"/>
  <c r="M1713" i="17" s="1"/>
  <c r="M38" i="17" a="1"/>
  <c r="M38" i="17" s="1"/>
  <c r="M39" i="17" a="1"/>
  <c r="M39" i="17" s="1"/>
  <c r="M40" i="17" a="1"/>
  <c r="M40" i="17" s="1"/>
  <c r="M41" i="17" a="1"/>
  <c r="M41" i="17" s="1"/>
  <c r="M42" i="17" a="1"/>
  <c r="M42" i="17" s="1"/>
  <c r="M43" i="17" a="1"/>
  <c r="M43" i="17" s="1"/>
  <c r="M314" i="17" a="1"/>
  <c r="M314" i="17" s="1"/>
  <c r="M315" i="17" a="1"/>
  <c r="M315" i="17" s="1"/>
  <c r="M438" i="17" a="1"/>
  <c r="M438" i="17" s="1"/>
  <c r="M439" i="17" a="1"/>
  <c r="M439" i="17" s="1"/>
  <c r="M440" i="17" a="1"/>
  <c r="M440" i="17" s="1"/>
  <c r="M441" i="17" a="1"/>
  <c r="M441" i="17" s="1"/>
  <c r="M442" i="17" a="1"/>
  <c r="M442" i="17" s="1"/>
  <c r="M443" i="17" a="1"/>
  <c r="M443" i="17" s="1"/>
  <c r="M714" i="17" a="1"/>
  <c r="M714" i="17" s="1"/>
  <c r="M715" i="17" a="1"/>
  <c r="M715" i="17" s="1"/>
  <c r="M874" i="17" a="1"/>
  <c r="M874" i="17" s="1"/>
  <c r="M875" i="17" a="1"/>
  <c r="M875" i="17" s="1"/>
  <c r="M876" i="17" a="1"/>
  <c r="M876" i="17" s="1"/>
  <c r="M877" i="17" a="1"/>
  <c r="M877" i="17" s="1"/>
  <c r="M878" i="17" a="1"/>
  <c r="M878" i="17" s="1"/>
  <c r="M879" i="17" a="1"/>
  <c r="M879" i="17" s="1"/>
  <c r="M880" i="17" a="1"/>
  <c r="M880" i="17" s="1"/>
  <c r="M881" i="17" a="1"/>
  <c r="M881" i="17" s="1"/>
  <c r="M882" i="17" a="1"/>
  <c r="M882" i="17" s="1"/>
  <c r="M883" i="17" a="1"/>
  <c r="M883" i="17" s="1"/>
  <c r="M884" i="17" a="1"/>
  <c r="M884" i="17" s="1"/>
  <c r="M885" i="17" a="1"/>
  <c r="M885" i="17" s="1"/>
  <c r="M1438" i="17" a="1"/>
  <c r="M1438" i="17" s="1"/>
  <c r="M1439" i="17" a="1"/>
  <c r="M1439" i="17" s="1"/>
  <c r="M1440" i="17" a="1"/>
  <c r="M1440" i="17" s="1"/>
  <c r="M1441" i="17" a="1"/>
  <c r="M1441" i="17" s="1"/>
  <c r="M1442" i="17" a="1"/>
  <c r="M1442" i="17" s="1"/>
  <c r="M1443" i="17" a="1"/>
  <c r="M1443" i="17" s="1"/>
  <c r="M1714" i="17" a="1"/>
  <c r="M1714" i="17" s="1"/>
  <c r="M1715" i="17" a="1"/>
  <c r="M1715" i="17" s="1"/>
  <c r="M44" i="17" a="1"/>
  <c r="M44" i="17" s="1"/>
  <c r="M45" i="17" a="1"/>
  <c r="M45" i="17" s="1"/>
  <c r="M46" i="17" a="1"/>
  <c r="M46" i="17" s="1"/>
  <c r="M47" i="17" a="1"/>
  <c r="M47" i="17" s="1"/>
  <c r="M48" i="17" a="1"/>
  <c r="M48" i="17" s="1"/>
  <c r="M49" i="17" a="1"/>
  <c r="M49" i="17" s="1"/>
  <c r="M316" i="17" a="1"/>
  <c r="M316" i="17" s="1"/>
  <c r="M317" i="17" a="1"/>
  <c r="M317" i="17" s="1"/>
  <c r="M444" i="17" a="1"/>
  <c r="M444" i="17" s="1"/>
  <c r="M445" i="17" a="1"/>
  <c r="M445" i="17" s="1"/>
  <c r="M446" i="17" a="1"/>
  <c r="M446" i="17" s="1"/>
  <c r="M447" i="17" a="1"/>
  <c r="M447" i="17" s="1"/>
  <c r="M448" i="17" a="1"/>
  <c r="M448" i="17" s="1"/>
  <c r="M449" i="17" a="1"/>
  <c r="M449" i="17" s="1"/>
  <c r="M716" i="17" a="1"/>
  <c r="M716" i="17" s="1"/>
  <c r="M717" i="17" a="1"/>
  <c r="M717" i="17" s="1"/>
  <c r="M886" i="17" a="1"/>
  <c r="M886" i="17" s="1"/>
  <c r="M887" i="17" a="1"/>
  <c r="M887" i="17" s="1"/>
  <c r="M888" i="17" a="1"/>
  <c r="M888" i="17" s="1"/>
  <c r="M889" i="17" a="1"/>
  <c r="M889" i="17" s="1"/>
  <c r="M890" i="17" a="1"/>
  <c r="M890" i="17" s="1"/>
  <c r="M891" i="17" a="1"/>
  <c r="M891" i="17" s="1"/>
  <c r="M892" i="17" a="1"/>
  <c r="M892" i="17" s="1"/>
  <c r="M893" i="17" a="1"/>
  <c r="M893" i="17" s="1"/>
  <c r="M894" i="17" a="1"/>
  <c r="M894" i="17" s="1"/>
  <c r="M895" i="17" a="1"/>
  <c r="M895" i="17" s="1"/>
  <c r="M896" i="17" a="1"/>
  <c r="M896" i="17" s="1"/>
  <c r="M897" i="17" a="1"/>
  <c r="M897" i="17" s="1"/>
  <c r="M1444" i="17" a="1"/>
  <c r="M1444" i="17" s="1"/>
  <c r="M1445" i="17" a="1"/>
  <c r="M1445" i="17" s="1"/>
  <c r="M1446" i="17" a="1"/>
  <c r="M1446" i="17" s="1"/>
  <c r="M1447" i="17" a="1"/>
  <c r="M1447" i="17" s="1"/>
  <c r="M1448" i="17" a="1"/>
  <c r="M1448" i="17" s="1"/>
  <c r="M1449" i="17" a="1"/>
  <c r="M1449" i="17" s="1"/>
  <c r="M1716" i="17" a="1"/>
  <c r="M1716" i="17" s="1"/>
  <c r="M1717" i="17" a="1"/>
  <c r="M1717" i="17" s="1"/>
  <c r="M50" i="17" a="1"/>
  <c r="M50" i="17" s="1"/>
  <c r="M51" i="17" a="1"/>
  <c r="M51" i="17" s="1"/>
  <c r="M52" i="17" a="1"/>
  <c r="M52" i="17" s="1"/>
  <c r="M53" i="17" a="1"/>
  <c r="M53" i="17" s="1"/>
  <c r="M54" i="17" a="1"/>
  <c r="M54" i="17" s="1"/>
  <c r="M55" i="17" a="1"/>
  <c r="M55" i="17" s="1"/>
  <c r="M318" i="17" a="1"/>
  <c r="M318" i="17" s="1"/>
  <c r="M319" i="17" a="1"/>
  <c r="M319" i="17" s="1"/>
  <c r="M450" i="17" a="1"/>
  <c r="M450" i="17" s="1"/>
  <c r="M451" i="17" a="1"/>
  <c r="M451" i="17" s="1"/>
  <c r="M452" i="17" a="1"/>
  <c r="M452" i="17" s="1"/>
  <c r="M453" i="17" a="1"/>
  <c r="M453" i="17" s="1"/>
  <c r="M454" i="17" a="1"/>
  <c r="M454" i="17" s="1"/>
  <c r="M455" i="17" a="1"/>
  <c r="M455" i="17" s="1"/>
  <c r="M718" i="17" a="1"/>
  <c r="M718" i="17" s="1"/>
  <c r="M719" i="17" a="1"/>
  <c r="M719" i="17" s="1"/>
  <c r="M898" i="17" a="1"/>
  <c r="M898" i="17" s="1"/>
  <c r="M899" i="17" a="1"/>
  <c r="M899" i="17" s="1"/>
  <c r="M900" i="17" a="1"/>
  <c r="M900" i="17" s="1"/>
  <c r="M901" i="17" a="1"/>
  <c r="M901" i="17" s="1"/>
  <c r="M902" i="17" a="1"/>
  <c r="M902" i="17" s="1"/>
  <c r="M903" i="17" a="1"/>
  <c r="M903" i="17" s="1"/>
  <c r="M904" i="17" a="1"/>
  <c r="M904" i="17" s="1"/>
  <c r="M905" i="17" a="1"/>
  <c r="M905" i="17" s="1"/>
  <c r="M906" i="17" a="1"/>
  <c r="M906" i="17" s="1"/>
  <c r="M907" i="17" a="1"/>
  <c r="M907" i="17" s="1"/>
  <c r="M908" i="17" a="1"/>
  <c r="M908" i="17" s="1"/>
  <c r="M909" i="17" a="1"/>
  <c r="M909" i="17" s="1"/>
  <c r="M1450" i="17" a="1"/>
  <c r="M1450" i="17" s="1"/>
  <c r="M1451" i="17" a="1"/>
  <c r="M1451" i="17" s="1"/>
  <c r="M1452" i="17" a="1"/>
  <c r="M1452" i="17" s="1"/>
  <c r="M1453" i="17" a="1"/>
  <c r="M1453" i="17" s="1"/>
  <c r="M1454" i="17" a="1"/>
  <c r="M1454" i="17" s="1"/>
  <c r="M1455" i="17" a="1"/>
  <c r="M1455" i="17" s="1"/>
  <c r="M1718" i="17" a="1"/>
  <c r="M1718" i="17" s="1"/>
  <c r="M1719" i="17" a="1"/>
  <c r="M1719" i="17" s="1"/>
  <c r="M56" i="17" a="1"/>
  <c r="M56" i="17"/>
  <c r="M57" i="17" a="1"/>
  <c r="M57" i="17" s="1"/>
  <c r="M58" i="17" a="1"/>
  <c r="M58" i="17" s="1"/>
  <c r="M59" i="17" a="1"/>
  <c r="M59" i="17" s="1"/>
  <c r="M60" i="17" a="1"/>
  <c r="M60" i="17" s="1"/>
  <c r="M61" i="17" a="1"/>
  <c r="M61" i="17" s="1"/>
  <c r="M320" i="17" a="1"/>
  <c r="M320" i="17" s="1"/>
  <c r="M321" i="17" a="1"/>
  <c r="M321" i="17" s="1"/>
  <c r="M456" i="17" a="1"/>
  <c r="M456" i="17" s="1"/>
  <c r="M457" i="17" a="1"/>
  <c r="M457" i="17" s="1"/>
  <c r="M458" i="17" a="1"/>
  <c r="M458" i="17" s="1"/>
  <c r="M459" i="17" a="1"/>
  <c r="M459" i="17" s="1"/>
  <c r="M460" i="17" a="1"/>
  <c r="M460" i="17" s="1"/>
  <c r="M461" i="17" a="1"/>
  <c r="M461" i="17" s="1"/>
  <c r="M720" i="17" a="1"/>
  <c r="M720" i="17" s="1"/>
  <c r="M721" i="17" a="1"/>
  <c r="M721" i="17" s="1"/>
  <c r="M910" i="17" a="1"/>
  <c r="M910" i="17" s="1"/>
  <c r="M911" i="17" a="1"/>
  <c r="M911" i="17" s="1"/>
  <c r="M912" i="17" a="1"/>
  <c r="M912" i="17"/>
  <c r="M913" i="17" a="1"/>
  <c r="M913" i="17" s="1"/>
  <c r="M914" i="17" a="1"/>
  <c r="M914" i="17" s="1"/>
  <c r="M915" i="17" a="1"/>
  <c r="M915" i="17"/>
  <c r="M916" i="17" a="1"/>
  <c r="M916" i="17" s="1"/>
  <c r="M917" i="17" a="1"/>
  <c r="M917" i="17" s="1"/>
  <c r="M918" i="17" a="1"/>
  <c r="M918" i="17" s="1"/>
  <c r="M919" i="17" a="1"/>
  <c r="M919" i="17" s="1"/>
  <c r="M920" i="17" a="1"/>
  <c r="M920" i="17" s="1"/>
  <c r="M921" i="17" a="1"/>
  <c r="M921" i="17" s="1"/>
  <c r="M1456" i="17" a="1"/>
  <c r="M1456" i="17" s="1"/>
  <c r="M1457" i="17" a="1"/>
  <c r="M1457" i="17" s="1"/>
  <c r="M1458" i="17" a="1"/>
  <c r="M1458" i="17" s="1"/>
  <c r="M1459" i="17" a="1"/>
  <c r="M1459" i="17" s="1"/>
  <c r="M1460" i="17" a="1"/>
  <c r="M1460" i="17" s="1"/>
  <c r="M1461" i="17" a="1"/>
  <c r="M1461" i="17" s="1"/>
  <c r="M1720" i="17" a="1"/>
  <c r="M1720" i="17"/>
  <c r="M1721" i="17" a="1"/>
  <c r="M1721" i="17" s="1"/>
  <c r="M62" i="17" a="1"/>
  <c r="M62" i="17" s="1"/>
  <c r="M63" i="17" a="1"/>
  <c r="M63" i="17" s="1"/>
  <c r="M64" i="17" a="1"/>
  <c r="M64" i="17" s="1"/>
  <c r="M65" i="17" a="1"/>
  <c r="M65" i="17" s="1"/>
  <c r="M66" i="17" a="1"/>
  <c r="M66" i="17" s="1"/>
  <c r="M67" i="17" a="1"/>
  <c r="M67" i="17" s="1"/>
  <c r="M322" i="17" a="1"/>
  <c r="M322" i="17"/>
  <c r="M323" i="17" a="1"/>
  <c r="M323" i="17" s="1"/>
  <c r="M462" i="17" a="1"/>
  <c r="M462" i="17" s="1"/>
  <c r="M463" i="17" a="1"/>
  <c r="M463" i="17"/>
  <c r="M464" i="17" a="1"/>
  <c r="M464" i="17" s="1"/>
  <c r="M465" i="17" a="1"/>
  <c r="M465" i="17" s="1"/>
  <c r="M466" i="17" a="1"/>
  <c r="M466" i="17" s="1"/>
  <c r="M467" i="17" a="1"/>
  <c r="M467" i="17" s="1"/>
  <c r="M722" i="17" a="1"/>
  <c r="M722" i="17" s="1"/>
  <c r="M723" i="17" a="1"/>
  <c r="M723" i="17" s="1"/>
  <c r="M922" i="17" a="1"/>
  <c r="M922" i="17" s="1"/>
  <c r="M923" i="17" a="1"/>
  <c r="M923" i="17" s="1"/>
  <c r="M924" i="17" a="1"/>
  <c r="M924" i="17" s="1"/>
  <c r="M925" i="17" a="1"/>
  <c r="M925" i="17" s="1"/>
  <c r="M926" i="17" a="1"/>
  <c r="M926" i="17" s="1"/>
  <c r="M927" i="17" a="1"/>
  <c r="M927" i="17" s="1"/>
  <c r="M928" i="17" a="1"/>
  <c r="M928" i="17" s="1"/>
  <c r="M929" i="17" a="1"/>
  <c r="M929" i="17" s="1"/>
  <c r="M930" i="17" a="1"/>
  <c r="M930" i="17" s="1"/>
  <c r="M931" i="17" a="1"/>
  <c r="M931" i="17" s="1"/>
  <c r="M932" i="17" a="1"/>
  <c r="M932" i="17" s="1"/>
  <c r="M933" i="17" a="1"/>
  <c r="M933" i="17"/>
  <c r="M1462" i="17" a="1"/>
  <c r="M1462" i="17" s="1"/>
  <c r="M1463" i="17" a="1"/>
  <c r="M1463" i="17"/>
  <c r="M1464" i="17" a="1"/>
  <c r="M1464" i="17" s="1"/>
  <c r="M1465" i="17" a="1"/>
  <c r="M1465" i="17" s="1"/>
  <c r="M1466" i="17" a="1"/>
  <c r="M1466" i="17" s="1"/>
  <c r="M1467" i="17" a="1"/>
  <c r="M1467" i="17"/>
  <c r="M1722" i="17" a="1"/>
  <c r="M1722" i="17" s="1"/>
  <c r="M1723" i="17" a="1"/>
  <c r="M1723" i="17" s="1"/>
  <c r="M68" i="17" a="1"/>
  <c r="M68" i="17" s="1"/>
  <c r="M69" i="17" a="1"/>
  <c r="M69" i="17" s="1"/>
  <c r="M70" i="17" a="1"/>
  <c r="M70" i="17" s="1"/>
  <c r="M71" i="17" a="1"/>
  <c r="M71" i="17" s="1"/>
  <c r="M72" i="17" a="1"/>
  <c r="M72" i="17" s="1"/>
  <c r="M73" i="17" a="1"/>
  <c r="M73" i="17"/>
  <c r="M324" i="17" a="1"/>
  <c r="M324" i="17" s="1"/>
  <c r="M325" i="17" a="1"/>
  <c r="M325" i="17" s="1"/>
  <c r="M468" i="17" a="1"/>
  <c r="M468" i="17" s="1"/>
  <c r="M469" i="17" a="1"/>
  <c r="M469" i="17" s="1"/>
  <c r="M470" i="17" a="1"/>
  <c r="M470" i="17" s="1"/>
  <c r="M471" i="17" a="1"/>
  <c r="M471" i="17" s="1"/>
  <c r="M472" i="17" a="1"/>
  <c r="M472" i="17" s="1"/>
  <c r="M473" i="17" a="1"/>
  <c r="M473" i="17" s="1"/>
  <c r="M724" i="17" a="1"/>
  <c r="M724" i="17" s="1"/>
  <c r="M725" i="17" a="1"/>
  <c r="M725" i="17" s="1"/>
  <c r="M934" i="17" a="1"/>
  <c r="M934" i="17" s="1"/>
  <c r="M935" i="17" a="1"/>
  <c r="M935" i="17" s="1"/>
  <c r="M936" i="17" a="1"/>
  <c r="M936" i="17" s="1"/>
  <c r="M937" i="17" a="1"/>
  <c r="M937" i="17" s="1"/>
  <c r="M938" i="17" a="1"/>
  <c r="M938" i="17" s="1"/>
  <c r="M939" i="17" a="1"/>
  <c r="M939" i="17" s="1"/>
  <c r="M940" i="17" a="1"/>
  <c r="M940" i="17" s="1"/>
  <c r="M941" i="17" a="1"/>
  <c r="M941" i="17" s="1"/>
  <c r="M942" i="17" a="1"/>
  <c r="M942" i="17" s="1"/>
  <c r="M943" i="17" a="1"/>
  <c r="M943" i="17" s="1"/>
  <c r="M944" i="17" a="1"/>
  <c r="M944" i="17" s="1"/>
  <c r="M945" i="17" a="1"/>
  <c r="M945" i="17" s="1"/>
  <c r="M1468" i="17" a="1"/>
  <c r="M1468" i="17" s="1"/>
  <c r="M1469" i="17" a="1"/>
  <c r="M1469" i="17" s="1"/>
  <c r="M1470" i="17" a="1"/>
  <c r="M1470" i="17" s="1"/>
  <c r="M1471" i="17" a="1"/>
  <c r="M1471" i="17" s="1"/>
  <c r="M1472" i="17" a="1"/>
  <c r="M1472" i="17" s="1"/>
  <c r="M1473" i="17" a="1"/>
  <c r="M1473" i="17" s="1"/>
  <c r="M1724" i="17" a="1"/>
  <c r="M1724" i="17" s="1"/>
  <c r="M1725" i="17" a="1"/>
  <c r="M1725" i="17" s="1"/>
  <c r="M74" i="17" a="1"/>
  <c r="M74" i="17" s="1"/>
  <c r="M75" i="17" a="1"/>
  <c r="M75" i="17"/>
  <c r="M76" i="17" a="1"/>
  <c r="M76" i="17" s="1"/>
  <c r="M77" i="17" a="1"/>
  <c r="M77" i="17" s="1"/>
  <c r="M78" i="17" a="1"/>
  <c r="M78" i="17" s="1"/>
  <c r="M79" i="17" a="1"/>
  <c r="M79" i="17" s="1"/>
  <c r="M326" i="17" a="1"/>
  <c r="M326" i="17" s="1"/>
  <c r="M327" i="17" a="1"/>
  <c r="M327" i="17" s="1"/>
  <c r="M474" i="17" a="1"/>
  <c r="M474" i="17" s="1"/>
  <c r="M475" i="17" a="1"/>
  <c r="M475" i="17" s="1"/>
  <c r="M476" i="17" a="1"/>
  <c r="M476" i="17" s="1"/>
  <c r="M477" i="17" a="1"/>
  <c r="M477" i="17" s="1"/>
  <c r="M478" i="17" a="1"/>
  <c r="M478" i="17" s="1"/>
  <c r="M479" i="17" a="1"/>
  <c r="M479" i="17" s="1"/>
  <c r="M726" i="17" a="1"/>
  <c r="M726" i="17" s="1"/>
  <c r="M727" i="17" a="1"/>
  <c r="M727" i="17" s="1"/>
  <c r="M946" i="17" a="1"/>
  <c r="M946" i="17" s="1"/>
  <c r="M947" i="17" a="1"/>
  <c r="M947" i="17" s="1"/>
  <c r="M948" i="17" a="1"/>
  <c r="M948" i="17" s="1"/>
  <c r="M949" i="17" a="1"/>
  <c r="M949" i="17" s="1"/>
  <c r="M950" i="17" a="1"/>
  <c r="M950" i="17" s="1"/>
  <c r="M951" i="17" a="1"/>
  <c r="M951" i="17"/>
  <c r="M952" i="17" a="1"/>
  <c r="M952" i="17" s="1"/>
  <c r="M953" i="17" a="1"/>
  <c r="M953" i="17" s="1"/>
  <c r="M954" i="17" a="1"/>
  <c r="M954" i="17" s="1"/>
  <c r="M955" i="17" a="1"/>
  <c r="M955" i="17"/>
  <c r="M956" i="17" a="1"/>
  <c r="M956" i="17" s="1"/>
  <c r="M957" i="17" a="1"/>
  <c r="M957" i="17" s="1"/>
  <c r="M1474" i="17" a="1"/>
  <c r="M1474" i="17" s="1"/>
  <c r="M1475" i="17" a="1"/>
  <c r="M1475" i="17" s="1"/>
  <c r="M1476" i="17" a="1"/>
  <c r="M1476" i="17" s="1"/>
  <c r="M1477" i="17" a="1"/>
  <c r="M1477" i="17" s="1"/>
  <c r="M1478" i="17" a="1"/>
  <c r="M1478" i="17" s="1"/>
  <c r="M1479" i="17" a="1"/>
  <c r="M1479" i="17" s="1"/>
  <c r="M1726" i="17" a="1"/>
  <c r="M1726" i="17" s="1"/>
  <c r="M1727" i="17" a="1"/>
  <c r="M1727" i="17" s="1"/>
  <c r="M80" i="17" a="1"/>
  <c r="M80" i="17" s="1"/>
  <c r="M81" i="17" a="1"/>
  <c r="M81" i="17" s="1"/>
  <c r="M82" i="17" a="1"/>
  <c r="M82" i="17" s="1"/>
  <c r="M83" i="17" a="1"/>
  <c r="M83" i="17" s="1"/>
  <c r="M84" i="17" a="1"/>
  <c r="M84" i="17" s="1"/>
  <c r="M85" i="17" a="1"/>
  <c r="M85" i="17" s="1"/>
  <c r="M328" i="17" a="1"/>
  <c r="M328" i="17" s="1"/>
  <c r="M329" i="17" a="1"/>
  <c r="M329" i="17" s="1"/>
  <c r="M480" i="17" a="1"/>
  <c r="M480" i="17" s="1"/>
  <c r="M481" i="17" a="1"/>
  <c r="M481" i="17" s="1"/>
  <c r="M482" i="17" a="1"/>
  <c r="M482" i="17" s="1"/>
  <c r="M483" i="17" a="1"/>
  <c r="M483" i="17" s="1"/>
  <c r="M484" i="17" a="1"/>
  <c r="M484" i="17" s="1"/>
  <c r="M485" i="17" a="1"/>
  <c r="M485" i="17" s="1"/>
  <c r="M728" i="17" a="1"/>
  <c r="M728" i="17" s="1"/>
  <c r="M729" i="17" a="1"/>
  <c r="M729" i="17" s="1"/>
  <c r="M958" i="17" a="1"/>
  <c r="M958" i="17" s="1"/>
  <c r="M959" i="17" a="1"/>
  <c r="M959" i="17"/>
  <c r="M960" i="17" a="1"/>
  <c r="M960" i="17" s="1"/>
  <c r="M961" i="17" a="1"/>
  <c r="M961" i="17" s="1"/>
  <c r="M962" i="17" a="1"/>
  <c r="M962" i="17" s="1"/>
  <c r="M963" i="17" a="1"/>
  <c r="M963" i="17"/>
  <c r="M964" i="17" a="1"/>
  <c r="M964" i="17" s="1"/>
  <c r="M965" i="17" a="1"/>
  <c r="M965" i="17" s="1"/>
  <c r="M966" i="17" a="1"/>
  <c r="M966" i="17" s="1"/>
  <c r="M967" i="17" a="1"/>
  <c r="M967" i="17"/>
  <c r="M968" i="17" a="1"/>
  <c r="M968" i="17" s="1"/>
  <c r="M969" i="17" a="1"/>
  <c r="M969" i="17" s="1"/>
  <c r="M1480" i="17" a="1"/>
  <c r="M1480" i="17" s="1"/>
  <c r="M1481" i="17" a="1"/>
  <c r="M1481" i="17" s="1"/>
  <c r="M1482" i="17" a="1"/>
  <c r="M1482" i="17" s="1"/>
  <c r="M1483" i="17" a="1"/>
  <c r="M1483" i="17" s="1"/>
  <c r="M1484" i="17" a="1"/>
  <c r="M1484" i="17" s="1"/>
  <c r="M1485" i="17" a="1"/>
  <c r="M1485" i="17" s="1"/>
  <c r="M1728" i="17" a="1"/>
  <c r="M1728" i="17" s="1"/>
  <c r="M1729" i="17" a="1"/>
  <c r="M1729" i="17" s="1"/>
  <c r="M86" i="17" a="1"/>
  <c r="M86" i="17" s="1"/>
  <c r="M87" i="17" a="1"/>
  <c r="M87" i="17" s="1"/>
  <c r="M88" i="17" a="1"/>
  <c r="M88" i="17" s="1"/>
  <c r="M89" i="17" a="1"/>
  <c r="M89" i="17" s="1"/>
  <c r="M90" i="17" a="1"/>
  <c r="M90" i="17" s="1"/>
  <c r="M91" i="17" a="1"/>
  <c r="M91" i="17" s="1"/>
  <c r="M330" i="17" a="1"/>
  <c r="M330" i="17" s="1"/>
  <c r="M331" i="17" a="1"/>
  <c r="M331" i="17" s="1"/>
  <c r="M486" i="17" a="1"/>
  <c r="M486" i="17" s="1"/>
  <c r="M487" i="17" a="1"/>
  <c r="M487" i="17" s="1"/>
  <c r="M488" i="17" a="1"/>
  <c r="M488" i="17" s="1"/>
  <c r="M489" i="17" a="1"/>
  <c r="M489" i="17" s="1"/>
  <c r="M490" i="17" a="1"/>
  <c r="M490" i="17" s="1"/>
  <c r="M491" i="17" a="1"/>
  <c r="M491" i="17" s="1"/>
  <c r="M730" i="17" a="1"/>
  <c r="M730" i="17" s="1"/>
  <c r="M731" i="17" a="1"/>
  <c r="M731" i="17" s="1"/>
  <c r="M970" i="17" a="1"/>
  <c r="M970" i="17" s="1"/>
  <c r="M971" i="17" a="1"/>
  <c r="M971" i="17"/>
  <c r="M972" i="17" a="1"/>
  <c r="M972" i="17" s="1"/>
  <c r="M973" i="17" a="1"/>
  <c r="M973" i="17" s="1"/>
  <c r="M974" i="17" a="1"/>
  <c r="M974" i="17" s="1"/>
  <c r="M975" i="17" a="1"/>
  <c r="M975" i="17"/>
  <c r="M976" i="17" a="1"/>
  <c r="M976" i="17" s="1"/>
  <c r="M977" i="17" a="1"/>
  <c r="M977" i="17" s="1"/>
  <c r="M978" i="17" a="1"/>
  <c r="M978" i="17" s="1"/>
  <c r="M979" i="17" a="1"/>
  <c r="M979" i="17" s="1"/>
  <c r="M980" i="17" a="1"/>
  <c r="M980" i="17" s="1"/>
  <c r="M981" i="17" a="1"/>
  <c r="M981" i="17" s="1"/>
  <c r="M1486" i="17" a="1"/>
  <c r="M1486" i="17" s="1"/>
  <c r="M1487" i="17" a="1"/>
  <c r="M1487" i="17" s="1"/>
  <c r="M1488" i="17" a="1"/>
  <c r="M1488" i="17" s="1"/>
  <c r="M1489" i="17" a="1"/>
  <c r="M1489" i="17" s="1"/>
  <c r="M1490" i="17" a="1"/>
  <c r="M1490" i="17" s="1"/>
  <c r="M1491" i="17" a="1"/>
  <c r="M1491" i="17" s="1"/>
  <c r="M1730" i="17" a="1"/>
  <c r="M1730" i="17" s="1"/>
  <c r="M1731" i="17" a="1"/>
  <c r="M1731" i="17" s="1"/>
  <c r="M92" i="17" a="1"/>
  <c r="M92" i="17" s="1"/>
  <c r="M93" i="17" a="1"/>
  <c r="M93" i="17" s="1"/>
  <c r="M94" i="17" a="1"/>
  <c r="M94" i="17" s="1"/>
  <c r="M95" i="17" a="1"/>
  <c r="M95" i="17" s="1"/>
  <c r="M96" i="17" a="1"/>
  <c r="M96" i="17" s="1"/>
  <c r="M97" i="17" a="1"/>
  <c r="M97" i="17" s="1"/>
  <c r="M332" i="17" a="1"/>
  <c r="M332" i="17" s="1"/>
  <c r="M333" i="17" a="1"/>
  <c r="M333" i="17" s="1"/>
  <c r="M492" i="17" a="1"/>
  <c r="M492" i="17" s="1"/>
  <c r="M493" i="17" a="1"/>
  <c r="M493" i="17" s="1"/>
  <c r="M494" i="17" a="1"/>
  <c r="M494" i="17" s="1"/>
  <c r="M495" i="17" a="1"/>
  <c r="M495" i="17" s="1"/>
  <c r="M496" i="17" a="1"/>
  <c r="M496" i="17" s="1"/>
  <c r="M497" i="17" a="1"/>
  <c r="M497" i="17" s="1"/>
  <c r="M732" i="17" a="1"/>
  <c r="M732" i="17" s="1"/>
  <c r="M733" i="17" a="1"/>
  <c r="M733" i="17" s="1"/>
  <c r="M982" i="17" a="1"/>
  <c r="M982" i="17" s="1"/>
  <c r="M983" i="17" a="1"/>
  <c r="M983" i="17"/>
  <c r="M984" i="17" a="1"/>
  <c r="M984" i="17" s="1"/>
  <c r="M985" i="17" a="1"/>
  <c r="M985" i="17" s="1"/>
  <c r="M986" i="17" a="1"/>
  <c r="M986" i="17" s="1"/>
  <c r="M987" i="17" a="1"/>
  <c r="M987" i="17" s="1"/>
  <c r="M988" i="17" a="1"/>
  <c r="M988" i="17" s="1"/>
  <c r="M989" i="17" a="1"/>
  <c r="M989" i="17" s="1"/>
  <c r="M990" i="17" a="1"/>
  <c r="M990" i="17" s="1"/>
  <c r="M991" i="17" a="1"/>
  <c r="M991" i="17" s="1"/>
  <c r="M992" i="17" a="1"/>
  <c r="M992" i="17" s="1"/>
  <c r="M993" i="17" a="1"/>
  <c r="M993" i="17" s="1"/>
  <c r="M1492" i="17" a="1"/>
  <c r="M1492" i="17" s="1"/>
  <c r="M1493" i="17" a="1"/>
  <c r="M1493" i="17" s="1"/>
  <c r="M1494" i="17" a="1"/>
  <c r="M1494" i="17" s="1"/>
  <c r="M1495" i="17" a="1"/>
  <c r="M1495" i="17" s="1"/>
  <c r="M1496" i="17" a="1"/>
  <c r="M1496" i="17" s="1"/>
  <c r="M1497" i="17" a="1"/>
  <c r="M1497" i="17" s="1"/>
  <c r="M1732" i="17" a="1"/>
  <c r="M1732" i="17" s="1"/>
  <c r="M1733" i="17" a="1"/>
  <c r="M1733" i="17" s="1"/>
  <c r="M98" i="17" a="1"/>
  <c r="M98" i="17" s="1"/>
  <c r="M99" i="17" a="1"/>
  <c r="M99" i="17" s="1"/>
  <c r="M100" i="17" a="1"/>
  <c r="M100" i="17" s="1"/>
  <c r="M101" i="17" a="1"/>
  <c r="M101" i="17" s="1"/>
  <c r="M102" i="17" a="1"/>
  <c r="M102" i="17" s="1"/>
  <c r="M103" i="17" a="1"/>
  <c r="M103" i="17" s="1"/>
  <c r="M334" i="17" a="1"/>
  <c r="M334" i="17" s="1"/>
  <c r="M335" i="17" a="1"/>
  <c r="M335" i="17" s="1"/>
  <c r="M498" i="17" a="1"/>
  <c r="M498" i="17" s="1"/>
  <c r="M499" i="17" a="1"/>
  <c r="M499" i="17" s="1"/>
  <c r="M500" i="17" a="1"/>
  <c r="M500" i="17" s="1"/>
  <c r="M501" i="17" a="1"/>
  <c r="M501" i="17" s="1"/>
  <c r="M502" i="17" a="1"/>
  <c r="M502" i="17" s="1"/>
  <c r="M503" i="17" a="1"/>
  <c r="M503" i="17" s="1"/>
  <c r="M734" i="17" a="1"/>
  <c r="M734" i="17" s="1"/>
  <c r="M735" i="17" a="1"/>
  <c r="M735" i="17" s="1"/>
  <c r="M994" i="17" a="1"/>
  <c r="M994" i="17" s="1"/>
  <c r="M995" i="17" a="1"/>
  <c r="M995" i="17" s="1"/>
  <c r="M996" i="17" a="1"/>
  <c r="M996" i="17" s="1"/>
  <c r="M997" i="17" a="1"/>
  <c r="M997" i="17" s="1"/>
  <c r="M998" i="17" a="1"/>
  <c r="M998" i="17" s="1"/>
  <c r="M999" i="17" a="1"/>
  <c r="M999" i="17" s="1"/>
  <c r="M1000" i="17" a="1"/>
  <c r="M1000" i="17" s="1"/>
  <c r="M1001" i="17" a="1"/>
  <c r="M1001" i="17" s="1"/>
  <c r="M1002" i="17" a="1"/>
  <c r="M1002" i="17" s="1"/>
  <c r="M1003" i="17" a="1"/>
  <c r="M1003" i="17" s="1"/>
  <c r="M1004" i="17" a="1"/>
  <c r="M1004" i="17" s="1"/>
  <c r="M1005" i="17" a="1"/>
  <c r="M1005" i="17" s="1"/>
  <c r="M1498" i="17" a="1"/>
  <c r="M1498" i="17" s="1"/>
  <c r="M1499" i="17" a="1"/>
  <c r="M1499" i="17" s="1"/>
  <c r="M1500" i="17" a="1"/>
  <c r="M1500" i="17" s="1"/>
  <c r="M1501" i="17" a="1"/>
  <c r="M1501" i="17" s="1"/>
  <c r="M1502" i="17" a="1"/>
  <c r="M1502" i="17" s="1"/>
  <c r="M1503" i="17" a="1"/>
  <c r="M1503" i="17" s="1"/>
  <c r="M1734" i="17" a="1"/>
  <c r="M1734" i="17" s="1"/>
  <c r="M1735" i="17" a="1"/>
  <c r="M1735" i="17" s="1"/>
  <c r="M104" i="17" a="1"/>
  <c r="M104" i="17" s="1"/>
  <c r="M105" i="17" a="1"/>
  <c r="M105" i="17"/>
  <c r="M106" i="17" a="1"/>
  <c r="M106" i="17" s="1"/>
  <c r="M107" i="17" a="1"/>
  <c r="M107" i="17" s="1"/>
  <c r="M108" i="17" a="1"/>
  <c r="M108" i="17" s="1"/>
  <c r="M109" i="17" a="1"/>
  <c r="M109" i="17" s="1"/>
  <c r="M336" i="17" a="1"/>
  <c r="M336" i="17" s="1"/>
  <c r="M337" i="17" a="1"/>
  <c r="M337" i="17" s="1"/>
  <c r="M504" i="17" a="1"/>
  <c r="M504" i="17" s="1"/>
  <c r="M505" i="17" a="1"/>
  <c r="M505" i="17" s="1"/>
  <c r="M506" i="17" a="1"/>
  <c r="M506" i="17" s="1"/>
  <c r="M507" i="17" a="1"/>
  <c r="M507" i="17" s="1"/>
  <c r="M508" i="17" a="1"/>
  <c r="M508" i="17" s="1"/>
  <c r="M509" i="17" a="1"/>
  <c r="M509" i="17" s="1"/>
  <c r="M736" i="17" a="1"/>
  <c r="M736" i="17" s="1"/>
  <c r="M737" i="17" a="1"/>
  <c r="M737" i="17" s="1"/>
  <c r="M1006" i="17" a="1"/>
  <c r="M1006" i="17" s="1"/>
  <c r="M1007" i="17" a="1"/>
  <c r="M1007" i="17" s="1"/>
  <c r="M1008" i="17" a="1"/>
  <c r="M1008" i="17" s="1"/>
  <c r="M1009" i="17" a="1"/>
  <c r="M1009" i="17" s="1"/>
  <c r="M1010" i="17" a="1"/>
  <c r="M1010" i="17" s="1"/>
  <c r="M1011" i="17" a="1"/>
  <c r="M1011" i="17" s="1"/>
  <c r="M1012" i="17" a="1"/>
  <c r="M1012" i="17" s="1"/>
  <c r="M1013" i="17" a="1"/>
  <c r="M1013" i="17" s="1"/>
  <c r="M1014" i="17" a="1"/>
  <c r="M1014" i="17" s="1"/>
  <c r="M1015" i="17" a="1"/>
  <c r="M1015" i="17" s="1"/>
  <c r="M1016" i="17" a="1"/>
  <c r="M1016" i="17" s="1"/>
  <c r="M1017" i="17" a="1"/>
  <c r="M1017" i="17" s="1"/>
  <c r="M1504" i="17" a="1"/>
  <c r="M1504" i="17" s="1"/>
  <c r="M1505" i="17" a="1"/>
  <c r="M1505" i="17" s="1"/>
  <c r="M1506" i="17" a="1"/>
  <c r="M1506" i="17" s="1"/>
  <c r="M1507" i="17" a="1"/>
  <c r="M1507" i="17" s="1"/>
  <c r="M1508" i="17" a="1"/>
  <c r="M1508" i="17" s="1"/>
  <c r="M1509" i="17" a="1"/>
  <c r="M1509" i="17" s="1"/>
  <c r="M1736" i="17" a="1"/>
  <c r="M1736" i="17" s="1"/>
  <c r="M1737" i="17" a="1"/>
  <c r="M1737" i="17" s="1"/>
  <c r="M110" i="17" a="1"/>
  <c r="M110" i="17" s="1"/>
  <c r="M111" i="17" a="1"/>
  <c r="M111" i="17"/>
  <c r="M112" i="17" a="1"/>
  <c r="M112" i="17" s="1"/>
  <c r="M113" i="17" a="1"/>
  <c r="M113" i="17" s="1"/>
  <c r="M114" i="17" a="1"/>
  <c r="M114" i="17" s="1"/>
  <c r="M115" i="17" a="1"/>
  <c r="M115" i="17" s="1"/>
  <c r="M338" i="17" a="1"/>
  <c r="M338" i="17" s="1"/>
  <c r="M339" i="17" a="1"/>
  <c r="M339" i="17" s="1"/>
  <c r="M510" i="17" a="1"/>
  <c r="M510" i="17" s="1"/>
  <c r="M511" i="17" a="1"/>
  <c r="M511" i="17" s="1"/>
  <c r="M512" i="17" a="1"/>
  <c r="M512" i="17" s="1"/>
  <c r="M513" i="17" a="1"/>
  <c r="M513" i="17" s="1"/>
  <c r="M514" i="17" a="1"/>
  <c r="M514" i="17" s="1"/>
  <c r="M515" i="17" a="1"/>
  <c r="M515" i="17" s="1"/>
  <c r="M738" i="17" a="1"/>
  <c r="M738" i="17" s="1"/>
  <c r="M739" i="17" a="1"/>
  <c r="M739" i="17" s="1"/>
  <c r="M1018" i="17" a="1"/>
  <c r="M1018" i="17" s="1"/>
  <c r="M1019" i="17" a="1"/>
  <c r="M1019" i="17" s="1"/>
  <c r="M1020" i="17" a="1"/>
  <c r="M1020" i="17" s="1"/>
  <c r="M1021" i="17" a="1"/>
  <c r="M1021" i="17" s="1"/>
  <c r="M1022" i="17" a="1"/>
  <c r="M1022" i="17" s="1"/>
  <c r="M1023" i="17" a="1"/>
  <c r="M1023" i="17" s="1"/>
  <c r="M1024" i="17" a="1"/>
  <c r="M1024" i="17" s="1"/>
  <c r="M1025" i="17" a="1"/>
  <c r="M1025" i="17" s="1"/>
  <c r="M1026" i="17" a="1"/>
  <c r="M1026" i="17" s="1"/>
  <c r="M1027" i="17" a="1"/>
  <c r="M1027" i="17" s="1"/>
  <c r="M1028" i="17" a="1"/>
  <c r="M1028" i="17" s="1"/>
  <c r="M1029" i="17" a="1"/>
  <c r="M1029" i="17" s="1"/>
  <c r="M1510" i="17" a="1"/>
  <c r="M1510" i="17" s="1"/>
  <c r="M1511" i="17" a="1"/>
  <c r="M1511" i="17" s="1"/>
  <c r="M1512" i="17" a="1"/>
  <c r="M1512" i="17" s="1"/>
  <c r="M1513" i="17" a="1"/>
  <c r="M1513" i="17" s="1"/>
  <c r="M1514" i="17" a="1"/>
  <c r="M1514" i="17" s="1"/>
  <c r="M1515" i="17" a="1"/>
  <c r="M1515" i="17" s="1"/>
  <c r="M1738" i="17" a="1"/>
  <c r="M1738" i="17" s="1"/>
  <c r="M1739" i="17" a="1"/>
  <c r="M1739" i="17" s="1"/>
  <c r="M116" i="17" a="1"/>
  <c r="M116" i="17" s="1"/>
  <c r="M117" i="17" a="1"/>
  <c r="M117" i="17" s="1"/>
  <c r="M118" i="17" a="1"/>
  <c r="M118" i="17" s="1"/>
  <c r="M119" i="17" a="1"/>
  <c r="M119" i="17" s="1"/>
  <c r="M120" i="17" a="1"/>
  <c r="M120" i="17" s="1"/>
  <c r="M121" i="17" a="1"/>
  <c r="M121" i="17" s="1"/>
  <c r="M340" i="17" a="1"/>
  <c r="M340" i="17" s="1"/>
  <c r="M341" i="17" a="1"/>
  <c r="M341" i="17" s="1"/>
  <c r="M516" i="17" a="1"/>
  <c r="M516" i="17" s="1"/>
  <c r="M517" i="17" a="1"/>
  <c r="M517" i="17" s="1"/>
  <c r="M518" i="17" a="1"/>
  <c r="M518" i="17" s="1"/>
  <c r="M519" i="17" a="1"/>
  <c r="M519" i="17" s="1"/>
  <c r="M520" i="17" a="1"/>
  <c r="M520" i="17" s="1"/>
  <c r="M521" i="17" a="1"/>
  <c r="M521" i="17" s="1"/>
  <c r="M740" i="17" a="1"/>
  <c r="M740" i="17" s="1"/>
  <c r="M741" i="17" a="1"/>
  <c r="M741" i="17" s="1"/>
  <c r="M1030" i="17" a="1"/>
  <c r="M1030" i="17"/>
  <c r="M1031" i="17" a="1"/>
  <c r="M1031" i="17" s="1"/>
  <c r="M1032" i="17" a="1"/>
  <c r="M1032" i="17" s="1"/>
  <c r="M1033" i="17" a="1"/>
  <c r="M1033" i="17" s="1"/>
  <c r="M1034" i="17" a="1"/>
  <c r="M1034" i="17" s="1"/>
  <c r="M1035" i="17" a="1"/>
  <c r="M1035" i="17" s="1"/>
  <c r="M1036" i="17" a="1"/>
  <c r="M1036" i="17"/>
  <c r="M1037" i="17" a="1"/>
  <c r="M1037" i="17" s="1"/>
  <c r="M1038" i="17" a="1"/>
  <c r="M1038" i="17" s="1"/>
  <c r="M1039" i="17" a="1"/>
  <c r="M1039" i="17" s="1"/>
  <c r="M1040" i="17" a="1"/>
  <c r="M1040" i="17" s="1"/>
  <c r="M1041" i="17" a="1"/>
  <c r="M1041" i="17" s="1"/>
  <c r="M1516" i="17" a="1"/>
  <c r="M1516" i="17"/>
  <c r="M1517" i="17" a="1"/>
  <c r="M1517" i="17" s="1"/>
  <c r="M1518" i="17" a="1"/>
  <c r="M1518" i="17" s="1"/>
  <c r="M1519" i="17" a="1"/>
  <c r="M1519" i="17" s="1"/>
  <c r="M1520" i="17" a="1"/>
  <c r="M1520" i="17" s="1"/>
  <c r="M1521" i="17" a="1"/>
  <c r="M1521" i="17" s="1"/>
  <c r="M1740" i="17" a="1"/>
  <c r="M1740" i="17" s="1"/>
  <c r="M1741" i="17" a="1"/>
  <c r="M1741" i="17" s="1"/>
  <c r="M122" i="17" a="1"/>
  <c r="M122" i="17"/>
  <c r="M123" i="17" a="1"/>
  <c r="M123" i="17" s="1"/>
  <c r="M124" i="17" a="1"/>
  <c r="M124" i="17" s="1"/>
  <c r="M125" i="17" a="1"/>
  <c r="M125" i="17" s="1"/>
  <c r="M126" i="17" a="1"/>
  <c r="M126" i="17"/>
  <c r="M127" i="17" a="1"/>
  <c r="M127" i="17" s="1"/>
  <c r="M342" i="17" a="1"/>
  <c r="M342" i="17" s="1"/>
  <c r="M343" i="17" a="1"/>
  <c r="M343" i="17" s="1"/>
  <c r="M522" i="17" a="1"/>
  <c r="M522" i="17" s="1"/>
  <c r="M523" i="17" a="1"/>
  <c r="M523" i="17" s="1"/>
  <c r="M524" i="17" a="1"/>
  <c r="M524" i="17" s="1"/>
  <c r="M525" i="17" a="1"/>
  <c r="M525" i="17"/>
  <c r="M526" i="17" a="1"/>
  <c r="M526" i="17" s="1"/>
  <c r="M527" i="17" a="1"/>
  <c r="M527" i="17" s="1"/>
  <c r="M742" i="17" a="1"/>
  <c r="M742" i="17" s="1"/>
  <c r="M743" i="17" a="1"/>
  <c r="M743" i="17"/>
  <c r="M1042" i="17" a="1"/>
  <c r="M1042" i="17"/>
  <c r="M1043" i="17" a="1"/>
  <c r="M1043" i="17" s="1"/>
  <c r="M1044" i="17" a="1"/>
  <c r="M1044" i="17" s="1"/>
  <c r="M1045" i="17" a="1"/>
  <c r="M1045" i="17" s="1"/>
  <c r="M1046" i="17" a="1"/>
  <c r="M1046" i="17" s="1"/>
  <c r="M1047" i="17" a="1"/>
  <c r="M1047" i="17" s="1"/>
  <c r="M1048" i="17" a="1"/>
  <c r="M1048" i="17" s="1"/>
  <c r="M1049" i="17" a="1"/>
  <c r="M1049" i="17" s="1"/>
  <c r="M1050" i="17" a="1"/>
  <c r="M1050" i="17" s="1"/>
  <c r="M1051" i="17" a="1"/>
  <c r="M1051" i="17" s="1"/>
  <c r="M1052" i="17" a="1"/>
  <c r="M1052" i="17" s="1"/>
  <c r="M1053" i="17" a="1"/>
  <c r="M1053" i="17" s="1"/>
  <c r="M1522" i="17" a="1"/>
  <c r="M1522" i="17" s="1"/>
  <c r="M1523" i="17" a="1"/>
  <c r="M1523" i="17" s="1"/>
  <c r="M1524" i="17" a="1"/>
  <c r="M1524" i="17" s="1"/>
  <c r="M1525" i="17" a="1"/>
  <c r="M1525" i="17" s="1"/>
  <c r="M1526" i="17" a="1"/>
  <c r="M1526" i="17"/>
  <c r="M1527" i="17" a="1"/>
  <c r="M1527" i="17" s="1"/>
  <c r="M1742" i="17" a="1"/>
  <c r="M1742" i="17" s="1"/>
  <c r="M1743" i="17" a="1"/>
  <c r="M1743" i="17" s="1"/>
  <c r="M128" i="17" a="1"/>
  <c r="M128" i="17"/>
  <c r="M129" i="17" a="1"/>
  <c r="M129" i="17" s="1"/>
  <c r="M130" i="17" a="1"/>
  <c r="M130" i="17" s="1"/>
  <c r="M131" i="17" a="1"/>
  <c r="M131" i="17" s="1"/>
  <c r="M132" i="17" a="1"/>
  <c r="M132" i="17" s="1"/>
  <c r="M133" i="17" a="1"/>
  <c r="M133" i="17" s="1"/>
  <c r="M344" i="17" a="1"/>
  <c r="M344" i="17" s="1"/>
  <c r="M345" i="17" a="1"/>
  <c r="M345" i="17"/>
  <c r="M528" i="17" a="1"/>
  <c r="M528" i="17" s="1"/>
  <c r="M529" i="17" a="1"/>
  <c r="M529" i="17" s="1"/>
  <c r="M530" i="17" a="1"/>
  <c r="M530" i="17" s="1"/>
  <c r="M531" i="17" a="1"/>
  <c r="M531" i="17"/>
  <c r="M532" i="17" a="1"/>
  <c r="M532" i="17"/>
  <c r="M533" i="17" a="1"/>
  <c r="M533" i="17" s="1"/>
  <c r="M744" i="17" a="1"/>
  <c r="M744" i="17" s="1"/>
  <c r="M745" i="17" a="1"/>
  <c r="M745" i="17" s="1"/>
  <c r="M1054" i="17" a="1"/>
  <c r="M1054" i="17" s="1"/>
  <c r="M1055" i="17" a="1"/>
  <c r="M1055" i="17" s="1"/>
  <c r="M1056" i="17" a="1"/>
  <c r="M1056" i="17" s="1"/>
  <c r="M1057" i="17" a="1"/>
  <c r="M1057" i="17" s="1"/>
  <c r="M1058" i="17" a="1"/>
  <c r="M1058" i="17" s="1"/>
  <c r="M1059" i="17" a="1"/>
  <c r="M1059" i="17" s="1"/>
  <c r="M1060" i="17" a="1"/>
  <c r="M1060" i="17" s="1"/>
  <c r="M1061" i="17" a="1"/>
  <c r="M1061" i="17" s="1"/>
  <c r="M1062" i="17" a="1"/>
  <c r="M1062" i="17" s="1"/>
  <c r="M1063" i="17" a="1"/>
  <c r="M1063" i="17" s="1"/>
  <c r="M1064" i="17" a="1"/>
  <c r="M1064" i="17" s="1"/>
  <c r="M1065" i="17" a="1"/>
  <c r="M1065" i="17" s="1"/>
  <c r="M1528" i="17" a="1"/>
  <c r="M1528" i="17"/>
  <c r="M1529" i="17" a="1"/>
  <c r="M1529" i="17" s="1"/>
  <c r="M1530" i="17" a="1"/>
  <c r="M1530" i="17" s="1"/>
  <c r="M1531" i="17" a="1"/>
  <c r="M1531" i="17" s="1"/>
  <c r="M1532" i="17" a="1"/>
  <c r="M1532" i="17"/>
  <c r="M1533" i="17" a="1"/>
  <c r="M1533" i="17" s="1"/>
  <c r="M1744" i="17" a="1"/>
  <c r="M1744" i="17" s="1"/>
  <c r="M1745" i="17" a="1"/>
  <c r="M1745" i="17" s="1"/>
  <c r="M134" i="17" a="1"/>
  <c r="M134" i="17" s="1"/>
  <c r="M135" i="17" a="1"/>
  <c r="M135" i="17" s="1"/>
  <c r="M136" i="17" a="1"/>
  <c r="M136" i="17" s="1"/>
  <c r="M137" i="17" a="1"/>
  <c r="M137" i="17"/>
  <c r="M138" i="17" a="1"/>
  <c r="M138" i="17" s="1"/>
  <c r="M139" i="17" a="1"/>
  <c r="M139" i="17" s="1"/>
  <c r="M346" i="17" a="1"/>
  <c r="M346" i="17" s="1"/>
  <c r="M347" i="17" a="1"/>
  <c r="M347" i="17"/>
  <c r="M534" i="17" a="1"/>
  <c r="M534" i="17"/>
  <c r="M535" i="17" a="1"/>
  <c r="M535" i="17" s="1"/>
  <c r="M536" i="17" a="1"/>
  <c r="M536" i="17" s="1"/>
  <c r="M537" i="17" a="1"/>
  <c r="M537" i="17" s="1"/>
  <c r="M538" i="17" a="1"/>
  <c r="M538" i="17" s="1"/>
  <c r="M539" i="17" a="1"/>
  <c r="M539" i="17" s="1"/>
  <c r="M746" i="17" a="1"/>
  <c r="M746" i="17" s="1"/>
  <c r="M747" i="17" a="1"/>
  <c r="M747" i="17" s="1"/>
  <c r="M1066" i="17" a="1"/>
  <c r="M1066" i="17" s="1"/>
  <c r="M1067" i="17" a="1"/>
  <c r="M1067" i="17" s="1"/>
  <c r="M1068" i="17" a="1"/>
  <c r="M1068" i="17" s="1"/>
  <c r="M1069" i="17" a="1"/>
  <c r="M1069" i="17" s="1"/>
  <c r="M1070" i="17" a="1"/>
  <c r="M1070" i="17" s="1"/>
  <c r="M1071" i="17" a="1"/>
  <c r="M1071" i="17" s="1"/>
  <c r="M1072" i="17" a="1"/>
  <c r="M1072" i="17" s="1"/>
  <c r="M1073" i="17" a="1"/>
  <c r="M1073" i="17" s="1"/>
  <c r="M1074" i="17" a="1"/>
  <c r="M1074" i="17" s="1"/>
  <c r="M1075" i="17" a="1"/>
  <c r="M1075" i="17" s="1"/>
  <c r="M1076" i="17" a="1"/>
  <c r="M1076" i="17" s="1"/>
  <c r="M1077" i="17" a="1"/>
  <c r="M1077" i="17" s="1"/>
  <c r="M1534" i="17" a="1"/>
  <c r="M1534" i="17" s="1"/>
  <c r="M1535" i="17" a="1"/>
  <c r="M1535" i="17" s="1"/>
  <c r="M1536" i="17" a="1"/>
  <c r="M1536" i="17" s="1"/>
  <c r="M1537" i="17" a="1"/>
  <c r="M1537" i="17" s="1"/>
  <c r="M1538" i="17" a="1"/>
  <c r="M1538" i="17" s="1"/>
  <c r="M1539" i="17" a="1"/>
  <c r="M1539" i="17" s="1"/>
  <c r="M1746" i="17" a="1"/>
  <c r="M1746" i="17" s="1"/>
  <c r="M1747" i="17" a="1"/>
  <c r="M1747" i="17" s="1"/>
  <c r="M140" i="17" a="1"/>
  <c r="M140" i="17" s="1"/>
  <c r="M141" i="17" a="1"/>
  <c r="M141" i="17" s="1"/>
  <c r="M142" i="17" a="1"/>
  <c r="M142" i="17" s="1"/>
  <c r="M143" i="17" a="1"/>
  <c r="M143" i="17" s="1"/>
  <c r="M144" i="17" a="1"/>
  <c r="M144" i="17" s="1"/>
  <c r="M145" i="17" a="1"/>
  <c r="M145" i="17" s="1"/>
  <c r="M348" i="17" a="1"/>
  <c r="M348" i="17" s="1"/>
  <c r="M349" i="17" a="1"/>
  <c r="M349" i="17" s="1"/>
  <c r="M540" i="17" a="1"/>
  <c r="M540" i="17" s="1"/>
  <c r="M541" i="17" a="1"/>
  <c r="M541" i="17" s="1"/>
  <c r="M542" i="17" a="1"/>
  <c r="M542" i="17" s="1"/>
  <c r="M543" i="17" a="1"/>
  <c r="M543" i="17" s="1"/>
  <c r="M544" i="17" a="1"/>
  <c r="M544" i="17" s="1"/>
  <c r="M545" i="17" a="1"/>
  <c r="M545" i="17" s="1"/>
  <c r="M748" i="17" a="1"/>
  <c r="M748" i="17" s="1"/>
  <c r="M749" i="17" a="1"/>
  <c r="M749" i="17" s="1"/>
  <c r="M1078" i="17" a="1"/>
  <c r="M1078" i="17" s="1"/>
  <c r="M1079" i="17" a="1"/>
  <c r="M1079" i="17" s="1"/>
  <c r="M1080" i="17" a="1"/>
  <c r="M1080" i="17" s="1"/>
  <c r="M1081" i="17" a="1"/>
  <c r="M1081" i="17" s="1"/>
  <c r="M1082" i="17" a="1"/>
  <c r="M1082" i="17" s="1"/>
  <c r="M1083" i="17" a="1"/>
  <c r="M1083" i="17" s="1"/>
  <c r="M1084" i="17" a="1"/>
  <c r="M1084" i="17" s="1"/>
  <c r="M1085" i="17" a="1"/>
  <c r="M1085" i="17" s="1"/>
  <c r="M1086" i="17" a="1"/>
  <c r="M1086" i="17" s="1"/>
  <c r="M1087" i="17" a="1"/>
  <c r="M1087" i="17" s="1"/>
  <c r="M1088" i="17" a="1"/>
  <c r="M1088" i="17" s="1"/>
  <c r="M1089" i="17" a="1"/>
  <c r="M1089" i="17" s="1"/>
  <c r="M1540" i="17" a="1"/>
  <c r="M1540" i="17" s="1"/>
  <c r="M1541" i="17" a="1"/>
  <c r="M1541" i="17" s="1"/>
  <c r="M1542" i="17" a="1"/>
  <c r="M1542" i="17" s="1"/>
  <c r="M1543" i="17" a="1"/>
  <c r="M1543" i="17" s="1"/>
  <c r="M1544" i="17" a="1"/>
  <c r="M1544" i="17" s="1"/>
  <c r="M1545" i="17" a="1"/>
  <c r="M1545" i="17" s="1"/>
  <c r="M1748" i="17" a="1"/>
  <c r="M1748" i="17" s="1"/>
  <c r="M1749" i="17" a="1"/>
  <c r="M1749" i="17" s="1"/>
  <c r="M146" i="17" a="1"/>
  <c r="M146" i="17" s="1"/>
  <c r="M147" i="17" a="1"/>
  <c r="M147" i="17" s="1"/>
  <c r="M148" i="17" a="1"/>
  <c r="M148" i="17" s="1"/>
  <c r="M149" i="17" a="1"/>
  <c r="M149" i="17" s="1"/>
  <c r="M150" i="17" a="1"/>
  <c r="M150" i="17" s="1"/>
  <c r="M151" i="17" a="1"/>
  <c r="M151" i="17" s="1"/>
  <c r="M350" i="17" a="1"/>
  <c r="M350" i="17" s="1"/>
  <c r="M351" i="17" a="1"/>
  <c r="M351" i="17" s="1"/>
  <c r="M546" i="17" a="1"/>
  <c r="M546" i="17" s="1"/>
  <c r="M547" i="17" a="1"/>
  <c r="M547" i="17" s="1"/>
  <c r="M548" i="17" a="1"/>
  <c r="M548" i="17" s="1"/>
  <c r="M549" i="17" a="1"/>
  <c r="M549" i="17" s="1"/>
  <c r="M550" i="17" a="1"/>
  <c r="M550" i="17" s="1"/>
  <c r="M551" i="17" a="1"/>
  <c r="M551" i="17" s="1"/>
  <c r="M750" i="17" a="1"/>
  <c r="M750" i="17" s="1"/>
  <c r="M751" i="17" a="1"/>
  <c r="M751" i="17" s="1"/>
  <c r="M1090" i="17" a="1"/>
  <c r="M1090" i="17" s="1"/>
  <c r="M1091" i="17" a="1"/>
  <c r="M1091" i="17" s="1"/>
  <c r="M1092" i="17" a="1"/>
  <c r="M1092" i="17" s="1"/>
  <c r="M1093" i="17" a="1"/>
  <c r="M1093" i="17" s="1"/>
  <c r="M1094" i="17" a="1"/>
  <c r="M1094" i="17" s="1"/>
  <c r="M1095" i="17" a="1"/>
  <c r="M1095" i="17" s="1"/>
  <c r="M1096" i="17" a="1"/>
  <c r="M1096" i="17" s="1"/>
  <c r="M1097" i="17" a="1"/>
  <c r="M1097" i="17" s="1"/>
  <c r="M1098" i="17" a="1"/>
  <c r="M1098" i="17" s="1"/>
  <c r="M1099" i="17" a="1"/>
  <c r="M1099" i="17" s="1"/>
  <c r="M1100" i="17" a="1"/>
  <c r="M1100" i="17" s="1"/>
  <c r="M1101" i="17" a="1"/>
  <c r="M1101" i="17" s="1"/>
  <c r="M1546" i="17" a="1"/>
  <c r="M1546" i="17" s="1"/>
  <c r="M1547" i="17" a="1"/>
  <c r="M1547" i="17" s="1"/>
  <c r="M1548" i="17" a="1"/>
  <c r="M1548" i="17" s="1"/>
  <c r="M1549" i="17" a="1"/>
  <c r="M1549" i="17" s="1"/>
  <c r="M1550" i="17" a="1"/>
  <c r="M1550" i="17" s="1"/>
  <c r="M1551" i="17" a="1"/>
  <c r="M1551" i="17" s="1"/>
  <c r="M1750" i="17" a="1"/>
  <c r="M1750" i="17" s="1"/>
  <c r="M1751" i="17" a="1"/>
  <c r="M1751" i="17" s="1"/>
  <c r="M152" i="17" a="1"/>
  <c r="M152" i="17" s="1"/>
  <c r="M153" i="17" a="1"/>
  <c r="M153" i="17" s="1"/>
  <c r="M154" i="17" a="1"/>
  <c r="M154" i="17" s="1"/>
  <c r="M155" i="17" a="1"/>
  <c r="M155" i="17" s="1"/>
  <c r="M156" i="17" a="1"/>
  <c r="M156" i="17" s="1"/>
  <c r="M157" i="17" a="1"/>
  <c r="M157" i="17" s="1"/>
  <c r="M352" i="17" a="1"/>
  <c r="M352" i="17" s="1"/>
  <c r="M353" i="17" a="1"/>
  <c r="M353" i="17" s="1"/>
  <c r="M552" i="17" a="1"/>
  <c r="M552" i="17" s="1"/>
  <c r="M553" i="17" a="1"/>
  <c r="M553" i="17" s="1"/>
  <c r="M554" i="17" a="1"/>
  <c r="M554" i="17" s="1"/>
  <c r="M555" i="17" a="1"/>
  <c r="M555" i="17" s="1"/>
  <c r="M556" i="17" a="1"/>
  <c r="M556" i="17" s="1"/>
  <c r="M557" i="17" a="1"/>
  <c r="M557" i="17" s="1"/>
  <c r="M752" i="17" a="1"/>
  <c r="M752" i="17" s="1"/>
  <c r="M753" i="17" a="1"/>
  <c r="M753" i="17" s="1"/>
  <c r="M1102" i="17" a="1"/>
  <c r="M1102" i="17" s="1"/>
  <c r="M1103" i="17" a="1"/>
  <c r="M1103" i="17" s="1"/>
  <c r="M1104" i="17" a="1"/>
  <c r="M1104" i="17" s="1"/>
  <c r="M1105" i="17" a="1"/>
  <c r="M1105" i="17" s="1"/>
  <c r="M1106" i="17" a="1"/>
  <c r="M1106" i="17" s="1"/>
  <c r="M1107" i="17" a="1"/>
  <c r="M1107" i="17" s="1"/>
  <c r="M1108" i="17" a="1"/>
  <c r="M1108" i="17" s="1"/>
  <c r="M1109" i="17" a="1"/>
  <c r="M1109" i="17" s="1"/>
  <c r="M1110" i="17" a="1"/>
  <c r="M1110" i="17" s="1"/>
  <c r="M1111" i="17" a="1"/>
  <c r="M1111" i="17" s="1"/>
  <c r="M1112" i="17" a="1"/>
  <c r="M1112" i="17" s="1"/>
  <c r="M1113" i="17" a="1"/>
  <c r="M1113" i="17" s="1"/>
  <c r="M1552" i="17" a="1"/>
  <c r="M1552" i="17" s="1"/>
  <c r="M1553" i="17" a="1"/>
  <c r="M1553" i="17" s="1"/>
  <c r="M1554" i="17" a="1"/>
  <c r="M1554" i="17" s="1"/>
  <c r="M1555" i="17" a="1"/>
  <c r="M1555" i="17" s="1"/>
  <c r="M1556" i="17" a="1"/>
  <c r="M1556" i="17" s="1"/>
  <c r="M1557" i="17" a="1"/>
  <c r="M1557" i="17" s="1"/>
  <c r="M1752" i="17" a="1"/>
  <c r="M1752" i="17" s="1"/>
  <c r="M1753" i="17" a="1"/>
  <c r="M1753" i="17" s="1"/>
  <c r="M158" i="17" a="1"/>
  <c r="M158" i="17" s="1"/>
  <c r="M159" i="17" a="1"/>
  <c r="M159" i="17" s="1"/>
  <c r="M160" i="17" a="1"/>
  <c r="M160" i="17" s="1"/>
  <c r="M161" i="17" a="1"/>
  <c r="M161" i="17" s="1"/>
  <c r="M162" i="17" a="1"/>
  <c r="M162" i="17" s="1"/>
  <c r="M163" i="17" a="1"/>
  <c r="M163" i="17" s="1"/>
  <c r="M354" i="17" a="1"/>
  <c r="M354" i="17" s="1"/>
  <c r="M355" i="17" a="1"/>
  <c r="M355" i="17" s="1"/>
  <c r="M558" i="17" a="1"/>
  <c r="M558" i="17" s="1"/>
  <c r="M559" i="17" a="1"/>
  <c r="M559" i="17" s="1"/>
  <c r="M560" i="17" a="1"/>
  <c r="M560" i="17" s="1"/>
  <c r="M561" i="17" a="1"/>
  <c r="M561" i="17" s="1"/>
  <c r="M562" i="17" a="1"/>
  <c r="M562" i="17" s="1"/>
  <c r="M563" i="17" a="1"/>
  <c r="M563" i="17" s="1"/>
  <c r="M754" i="17" a="1"/>
  <c r="M754" i="17" s="1"/>
  <c r="M755" i="17" a="1"/>
  <c r="M755" i="17" s="1"/>
  <c r="M1114" i="17" a="1"/>
  <c r="M1114" i="17" s="1"/>
  <c r="M1115" i="17" a="1"/>
  <c r="M1115" i="17" s="1"/>
  <c r="M1116" i="17" a="1"/>
  <c r="M1116" i="17" s="1"/>
  <c r="M1117" i="17" a="1"/>
  <c r="M1117" i="17" s="1"/>
  <c r="M1118" i="17" a="1"/>
  <c r="M1118" i="17" s="1"/>
  <c r="M1119" i="17" a="1"/>
  <c r="M1119" i="17" s="1"/>
  <c r="M1120" i="17" a="1"/>
  <c r="M1120" i="17" s="1"/>
  <c r="M1121" i="17" a="1"/>
  <c r="M1121" i="17" s="1"/>
  <c r="M1122" i="17" a="1"/>
  <c r="M1122" i="17" s="1"/>
  <c r="M1123" i="17" a="1"/>
  <c r="M1123" i="17" s="1"/>
  <c r="M1124" i="17" a="1"/>
  <c r="M1124" i="17" s="1"/>
  <c r="M1125" i="17" a="1"/>
  <c r="M1125" i="17" s="1"/>
  <c r="M1558" i="17" a="1"/>
  <c r="M1558" i="17" s="1"/>
  <c r="M1559" i="17" a="1"/>
  <c r="M1559" i="17" s="1"/>
  <c r="M1560" i="17" a="1"/>
  <c r="M1560" i="17" s="1"/>
  <c r="M1561" i="17" a="1"/>
  <c r="M1561" i="17" s="1"/>
  <c r="M1562" i="17" a="1"/>
  <c r="M1562" i="17" s="1"/>
  <c r="M1563" i="17" a="1"/>
  <c r="M1563" i="17" s="1"/>
  <c r="M1754" i="17" a="1"/>
  <c r="M1754" i="17" s="1"/>
  <c r="M1755" i="17" a="1"/>
  <c r="M1755" i="17" s="1"/>
  <c r="M164" i="17" a="1"/>
  <c r="M164" i="17" s="1"/>
  <c r="M165" i="17" a="1"/>
  <c r="M165" i="17" s="1"/>
  <c r="M166" i="17" a="1"/>
  <c r="M166" i="17" s="1"/>
  <c r="M167" i="17" a="1"/>
  <c r="M167" i="17" s="1"/>
  <c r="M168" i="17" a="1"/>
  <c r="M168" i="17" s="1"/>
  <c r="M169" i="17" a="1"/>
  <c r="M169" i="17" s="1"/>
  <c r="M356" i="17" a="1"/>
  <c r="M356" i="17" s="1"/>
  <c r="M357" i="17" a="1"/>
  <c r="M357" i="17" s="1"/>
  <c r="M564" i="17" a="1"/>
  <c r="M564" i="17" s="1"/>
  <c r="M565" i="17" a="1"/>
  <c r="M565" i="17" s="1"/>
  <c r="M566" i="17" a="1"/>
  <c r="M566" i="17" s="1"/>
  <c r="M567" i="17" a="1"/>
  <c r="M567" i="17" s="1"/>
  <c r="M568" i="17" a="1"/>
  <c r="M568" i="17" s="1"/>
  <c r="M569" i="17" a="1"/>
  <c r="M569" i="17" s="1"/>
  <c r="M756" i="17" a="1"/>
  <c r="M756" i="17" s="1"/>
  <c r="M757" i="17" a="1"/>
  <c r="M757" i="17" s="1"/>
  <c r="M1126" i="17" a="1"/>
  <c r="M1126" i="17" s="1"/>
  <c r="M1127" i="17" a="1"/>
  <c r="M1127" i="17" s="1"/>
  <c r="M1128" i="17" a="1"/>
  <c r="M1128" i="17" s="1"/>
  <c r="M1129" i="17" a="1"/>
  <c r="M1129" i="17" s="1"/>
  <c r="M1130" i="17" a="1"/>
  <c r="M1130" i="17" s="1"/>
  <c r="M1131" i="17" a="1"/>
  <c r="M1131" i="17" s="1"/>
  <c r="M1132" i="17" a="1"/>
  <c r="M1132" i="17" s="1"/>
  <c r="M1133" i="17" a="1"/>
  <c r="M1133" i="17" s="1"/>
  <c r="M1134" i="17" a="1"/>
  <c r="M1134" i="17" s="1"/>
  <c r="M1135" i="17" a="1"/>
  <c r="M1135" i="17" s="1"/>
  <c r="M1136" i="17" a="1"/>
  <c r="M1136" i="17" s="1"/>
  <c r="M1137" i="17" a="1"/>
  <c r="M1137" i="17" s="1"/>
  <c r="M1564" i="17" a="1"/>
  <c r="M1564" i="17" s="1"/>
  <c r="M1565" i="17" a="1"/>
  <c r="M1565" i="17" s="1"/>
  <c r="M1566" i="17" a="1"/>
  <c r="M1566" i="17"/>
  <c r="M1567" i="17" a="1"/>
  <c r="M1567" i="17" s="1"/>
  <c r="M1568" i="17" a="1"/>
  <c r="M1568" i="17" s="1"/>
  <c r="M1569" i="17" a="1"/>
  <c r="M1569" i="17" s="1"/>
  <c r="M1756" i="17" a="1"/>
  <c r="M1756" i="17" s="1"/>
  <c r="M1757" i="17" a="1"/>
  <c r="M1757" i="17" s="1"/>
  <c r="M170" i="17" a="1"/>
  <c r="M170" i="17" s="1"/>
  <c r="M171" i="17" a="1"/>
  <c r="M171" i="17" s="1"/>
  <c r="M172" i="17" a="1"/>
  <c r="M172" i="17" s="1"/>
  <c r="M173" i="17" a="1"/>
  <c r="M173" i="17" s="1"/>
  <c r="M174" i="17" a="1"/>
  <c r="M174" i="17" s="1"/>
  <c r="M175" i="17" a="1"/>
  <c r="M175" i="17" s="1"/>
  <c r="M358" i="17" a="1"/>
  <c r="M358" i="17" s="1"/>
  <c r="M359" i="17" a="1"/>
  <c r="M359" i="17" s="1"/>
  <c r="M570" i="17" a="1"/>
  <c r="M570" i="17" s="1"/>
  <c r="M571" i="17" a="1"/>
  <c r="M571" i="17" s="1"/>
  <c r="M572" i="17" a="1"/>
  <c r="M572" i="17" s="1"/>
  <c r="M573" i="17" a="1"/>
  <c r="M573" i="17" s="1"/>
  <c r="M574" i="17" a="1"/>
  <c r="M574" i="17" s="1"/>
  <c r="M575" i="17" a="1"/>
  <c r="M575" i="17" s="1"/>
  <c r="M758" i="17" a="1"/>
  <c r="M758" i="17" s="1"/>
  <c r="M759" i="17" a="1"/>
  <c r="M759" i="17" s="1"/>
  <c r="M1138" i="17" a="1"/>
  <c r="M1138" i="17" s="1"/>
  <c r="M1139" i="17" a="1"/>
  <c r="M1139" i="17" s="1"/>
  <c r="M1140" i="17" a="1"/>
  <c r="M1140" i="17"/>
  <c r="M1141" i="17" a="1"/>
  <c r="M1141" i="17" s="1"/>
  <c r="M1142" i="17" a="1"/>
  <c r="M1142" i="17" s="1"/>
  <c r="M1143" i="17" a="1"/>
  <c r="M1143" i="17" s="1"/>
  <c r="M1144" i="17" a="1"/>
  <c r="M1144" i="17"/>
  <c r="M1145" i="17" a="1"/>
  <c r="M1145" i="17" s="1"/>
  <c r="M1146" i="17" a="1"/>
  <c r="M1146" i="17" s="1"/>
  <c r="M1147" i="17" a="1"/>
  <c r="M1147" i="17" s="1"/>
  <c r="M1148" i="17" a="1"/>
  <c r="M1148" i="17" s="1"/>
  <c r="M1149" i="17" a="1"/>
  <c r="M1149" i="17" s="1"/>
  <c r="M1570" i="17" a="1"/>
  <c r="M1570" i="17" s="1"/>
  <c r="M1571" i="17" a="1"/>
  <c r="M1571" i="17" s="1"/>
  <c r="M1572" i="17" a="1"/>
  <c r="M1572" i="17"/>
  <c r="M1573" i="17" a="1"/>
  <c r="M1573" i="17" s="1"/>
  <c r="M1574" i="17" a="1"/>
  <c r="M1574" i="17" s="1"/>
  <c r="M1575" i="17" a="1"/>
  <c r="M1575" i="17" s="1"/>
  <c r="M1758" i="17" a="1"/>
  <c r="M1758" i="17"/>
  <c r="M1759" i="17" a="1"/>
  <c r="M1759" i="17" s="1"/>
  <c r="M176" i="17" a="1"/>
  <c r="M176" i="17" s="1"/>
  <c r="M177" i="17" a="1"/>
  <c r="M177" i="17"/>
  <c r="M178" i="17" a="1"/>
  <c r="M178" i="17"/>
  <c r="M179" i="17" a="1"/>
  <c r="M179" i="17" s="1"/>
  <c r="M180" i="17" a="1"/>
  <c r="M180" i="17" s="1"/>
  <c r="M181" i="17" a="1"/>
  <c r="M181" i="17" s="1"/>
  <c r="M360" i="17" a="1"/>
  <c r="M360" i="17" s="1"/>
  <c r="M361" i="17" a="1"/>
  <c r="M361" i="17" s="1"/>
  <c r="M576" i="17" a="1"/>
  <c r="M576" i="17" s="1"/>
  <c r="M577" i="17" a="1"/>
  <c r="M577" i="17" s="1"/>
  <c r="M578" i="17" a="1"/>
  <c r="M578" i="17" s="1"/>
  <c r="M579" i="17" a="1"/>
  <c r="M579" i="17" s="1"/>
  <c r="M580" i="17" a="1"/>
  <c r="M580" i="17" s="1"/>
  <c r="M581" i="17" a="1"/>
  <c r="M581" i="17" s="1"/>
  <c r="M760" i="17" a="1"/>
  <c r="M760" i="17"/>
  <c r="M761" i="17" a="1"/>
  <c r="M761" i="17" s="1"/>
  <c r="M1150" i="17" a="1"/>
  <c r="M1150" i="17" s="1"/>
  <c r="M1151" i="17" a="1"/>
  <c r="M1151" i="17" s="1"/>
  <c r="M1152" i="17" a="1"/>
  <c r="M1152" i="17"/>
  <c r="M1153" i="17" a="1"/>
  <c r="M1153" i="17"/>
  <c r="M1154" i="17" a="1"/>
  <c r="M1154" i="17" s="1"/>
  <c r="M1155" i="17" a="1"/>
  <c r="M1155" i="17" s="1"/>
  <c r="M1156" i="17" a="1"/>
  <c r="M1156" i="17" s="1"/>
  <c r="M1157" i="17" a="1"/>
  <c r="M1157" i="17" s="1"/>
  <c r="M1158" i="17" a="1"/>
  <c r="M1158" i="17" s="1"/>
  <c r="M1159" i="17" a="1"/>
  <c r="M1159" i="17" s="1"/>
  <c r="M1160" i="17" a="1"/>
  <c r="M1160" i="17" s="1"/>
  <c r="M1161" i="17" a="1"/>
  <c r="M1161" i="17" s="1"/>
  <c r="M1576" i="17" a="1"/>
  <c r="M1576" i="17" s="1"/>
  <c r="M1577" i="17" a="1"/>
  <c r="M1577" i="17" s="1"/>
  <c r="M1578" i="17" a="1"/>
  <c r="M1578" i="17" s="1"/>
  <c r="M1579" i="17" a="1"/>
  <c r="M1579" i="17" s="1"/>
  <c r="M1580" i="17" a="1"/>
  <c r="M1580" i="17" s="1"/>
  <c r="M1581" i="17" a="1"/>
  <c r="M1581" i="17" s="1"/>
  <c r="M1760" i="17" a="1"/>
  <c r="M1760" i="17" s="1"/>
  <c r="M1761" i="17" a="1"/>
  <c r="M1761" i="17" s="1"/>
  <c r="M182" i="17" a="1"/>
  <c r="M182" i="17" s="1"/>
  <c r="M183" i="17" a="1"/>
  <c r="M183" i="17" s="1"/>
  <c r="M184" i="17" a="1"/>
  <c r="M184" i="17" s="1"/>
  <c r="M185" i="17" a="1"/>
  <c r="M185" i="17" s="1"/>
  <c r="M186" i="17" a="1"/>
  <c r="M186" i="17" s="1"/>
  <c r="M187" i="17" a="1"/>
  <c r="M187" i="17" s="1"/>
  <c r="M362" i="17" a="1"/>
  <c r="M362" i="17" s="1"/>
  <c r="M363" i="17" a="1"/>
  <c r="M363" i="17" s="1"/>
  <c r="M582" i="17" a="1"/>
  <c r="M582" i="17" s="1"/>
  <c r="M583" i="17" a="1"/>
  <c r="M583" i="17" s="1"/>
  <c r="M584" i="17" a="1"/>
  <c r="M584" i="17" s="1"/>
  <c r="M585" i="17" a="1"/>
  <c r="M585" i="17" s="1"/>
  <c r="M586" i="17" a="1"/>
  <c r="M586" i="17" s="1"/>
  <c r="M587" i="17" a="1"/>
  <c r="M587" i="17" s="1"/>
  <c r="M762" i="17" a="1"/>
  <c r="M762" i="17" s="1"/>
  <c r="M763" i="17" a="1"/>
  <c r="M763" i="17" s="1"/>
  <c r="M1162" i="17" a="1"/>
  <c r="M1162" i="17" s="1"/>
  <c r="M1163" i="17" a="1"/>
  <c r="M1163" i="17" s="1"/>
  <c r="M1164" i="17" a="1"/>
  <c r="M1164" i="17" s="1"/>
  <c r="M1165" i="17" a="1"/>
  <c r="M1165" i="17"/>
  <c r="M1166" i="17" a="1"/>
  <c r="M1166" i="17" s="1"/>
  <c r="M1167" i="17" a="1"/>
  <c r="M1167" i="17" s="1"/>
  <c r="M1168" i="17" a="1"/>
  <c r="M1168" i="17" s="1"/>
  <c r="M1169" i="17" a="1"/>
  <c r="M1169" i="17" s="1"/>
  <c r="M1170" i="17" a="1"/>
  <c r="M1170" i="17" s="1"/>
  <c r="M1171" i="17" a="1"/>
  <c r="M1171" i="17" s="1"/>
  <c r="M1172" i="17" a="1"/>
  <c r="M1172" i="17"/>
  <c r="M1173" i="17" a="1"/>
  <c r="M1173" i="17" s="1"/>
  <c r="M1582" i="17" a="1"/>
  <c r="M1582" i="17" s="1"/>
  <c r="M1583" i="17" a="1"/>
  <c r="M1583" i="17"/>
  <c r="M1584" i="17" a="1"/>
  <c r="M1584" i="17" s="1"/>
  <c r="M1585" i="17" a="1"/>
  <c r="M1585" i="17" s="1"/>
  <c r="M1586" i="17" a="1"/>
  <c r="M1586" i="17" s="1"/>
  <c r="M1587" i="17" a="1"/>
  <c r="M1587" i="17" s="1"/>
  <c r="M1762" i="17" a="1"/>
  <c r="M1762" i="17" s="1"/>
  <c r="M1763" i="17" a="1"/>
  <c r="M1763" i="17"/>
  <c r="M188" i="17" a="1"/>
  <c r="M188" i="17" s="1"/>
  <c r="M189" i="17" a="1"/>
  <c r="M189" i="17" s="1"/>
  <c r="M190" i="17" a="1"/>
  <c r="M190" i="17" s="1"/>
  <c r="M191" i="17" a="1"/>
  <c r="M191" i="17" s="1"/>
  <c r="M192" i="17" a="1"/>
  <c r="M192" i="17" s="1"/>
  <c r="M193" i="17" a="1"/>
  <c r="M193" i="17" s="1"/>
  <c r="M364" i="17" a="1"/>
  <c r="M364" i="17" s="1"/>
  <c r="M365" i="17" a="1"/>
  <c r="M365" i="17" s="1"/>
  <c r="M588" i="17" a="1"/>
  <c r="M588" i="17" s="1"/>
  <c r="M589" i="17" a="1"/>
  <c r="M589" i="17" s="1"/>
  <c r="M590" i="17" a="1"/>
  <c r="M590" i="17" s="1"/>
  <c r="M591" i="17" a="1"/>
  <c r="M591" i="17"/>
  <c r="M592" i="17" a="1"/>
  <c r="M592" i="17" s="1"/>
  <c r="M593" i="17" a="1"/>
  <c r="M593" i="17" s="1"/>
  <c r="M764" i="17" a="1"/>
  <c r="M764" i="17"/>
  <c r="M765" i="17" a="1"/>
  <c r="M765" i="17" s="1"/>
  <c r="M1174" i="17" a="1"/>
  <c r="M1174" i="17" s="1"/>
  <c r="M1175" i="17" a="1"/>
  <c r="M1175" i="17" s="1"/>
  <c r="M1176" i="17" a="1"/>
  <c r="M1176" i="17" s="1"/>
  <c r="M1177" i="17" a="1"/>
  <c r="M1177" i="17" s="1"/>
  <c r="M1178" i="17" a="1"/>
  <c r="M1178" i="17" s="1"/>
  <c r="M1179" i="17" a="1"/>
  <c r="M1179" i="17" s="1"/>
  <c r="M1180" i="17" a="1"/>
  <c r="M1180" i="17" s="1"/>
  <c r="M1181" i="17" a="1"/>
  <c r="M1181" i="17" s="1"/>
  <c r="M1182" i="17" a="1"/>
  <c r="M1182" i="17" s="1"/>
  <c r="M1183" i="17" a="1"/>
  <c r="M1183" i="17" s="1"/>
  <c r="M1184" i="17" a="1"/>
  <c r="M1184" i="17" s="1"/>
  <c r="M1185" i="17" a="1"/>
  <c r="M1185" i="17" s="1"/>
  <c r="M1588" i="17" a="1"/>
  <c r="M1588" i="17" s="1"/>
  <c r="M1589" i="17" a="1"/>
  <c r="M1589" i="17" s="1"/>
  <c r="M1590" i="17" a="1"/>
  <c r="M1590" i="17" s="1"/>
  <c r="M1591" i="17" a="1"/>
  <c r="M1591" i="17" s="1"/>
  <c r="M1592" i="17" a="1"/>
  <c r="M1592" i="17" s="1"/>
  <c r="M1593" i="17" a="1"/>
  <c r="M1593" i="17" s="1"/>
  <c r="M1764" i="17" a="1"/>
  <c r="M1764" i="17"/>
  <c r="M1765" i="17" a="1"/>
  <c r="M1765" i="17" s="1"/>
  <c r="M194" i="17" a="1"/>
  <c r="M194" i="17" s="1"/>
  <c r="M195" i="17" a="1"/>
  <c r="M195" i="17" s="1"/>
  <c r="M196" i="17" a="1"/>
  <c r="M196" i="17" s="1"/>
  <c r="M197" i="17" a="1"/>
  <c r="M197" i="17" s="1"/>
  <c r="M198" i="17" a="1"/>
  <c r="M198" i="17" s="1"/>
  <c r="M199" i="17" a="1"/>
  <c r="M199" i="17" s="1"/>
  <c r="M366" i="17" a="1"/>
  <c r="M366" i="17" s="1"/>
  <c r="M367" i="17" a="1"/>
  <c r="M367" i="17" s="1"/>
  <c r="M594" i="17" a="1"/>
  <c r="M594" i="17" s="1"/>
  <c r="M595" i="17" a="1"/>
  <c r="M595" i="17" s="1"/>
  <c r="M596" i="17" a="1"/>
  <c r="M596" i="17" s="1"/>
  <c r="M597" i="17" a="1"/>
  <c r="M597" i="17" s="1"/>
  <c r="M598" i="17" a="1"/>
  <c r="M598" i="17" s="1"/>
  <c r="M599" i="17" a="1"/>
  <c r="M599" i="17" s="1"/>
  <c r="M766" i="17" a="1"/>
  <c r="M766" i="17" s="1"/>
  <c r="M767" i="17" a="1"/>
  <c r="M767" i="17" s="1"/>
  <c r="M1186" i="17" a="1"/>
  <c r="M1186" i="17" s="1"/>
  <c r="M1187" i="17" a="1"/>
  <c r="M1187" i="17" s="1"/>
  <c r="M1188" i="17" a="1"/>
  <c r="M1188" i="17" s="1"/>
  <c r="M1189" i="17" a="1"/>
  <c r="M1189" i="17" s="1"/>
  <c r="M1190" i="17" a="1"/>
  <c r="M1190" i="17" s="1"/>
  <c r="M1191" i="17" a="1"/>
  <c r="M1191" i="17" s="1"/>
  <c r="M1192" i="17" a="1"/>
  <c r="M1192" i="17" s="1"/>
  <c r="M1193" i="17" a="1"/>
  <c r="M1193" i="17" s="1"/>
  <c r="M1194" i="17" a="1"/>
  <c r="M1194" i="17" s="1"/>
  <c r="M1195" i="17" a="1"/>
  <c r="M1195" i="17" s="1"/>
  <c r="M1196" i="17" a="1"/>
  <c r="M1196" i="17" s="1"/>
  <c r="M1197" i="17" a="1"/>
  <c r="M1197" i="17" s="1"/>
  <c r="M1594" i="17" a="1"/>
  <c r="M1594" i="17" s="1"/>
  <c r="M1595" i="17" a="1"/>
  <c r="M1595" i="17" s="1"/>
  <c r="M1596" i="17" a="1"/>
  <c r="M1596" i="17" s="1"/>
  <c r="M1597" i="17" a="1"/>
  <c r="M1597" i="17" s="1"/>
  <c r="M1598" i="17" a="1"/>
  <c r="M1598" i="17" s="1"/>
  <c r="M1599" i="17" a="1"/>
  <c r="M1599" i="17" s="1"/>
  <c r="M1766" i="17" a="1"/>
  <c r="M1766" i="17" s="1"/>
  <c r="M1767" i="17" a="1"/>
  <c r="M1767" i="17" s="1"/>
  <c r="M200" i="17" a="1"/>
  <c r="M200" i="17" s="1"/>
  <c r="M201" i="17" a="1"/>
  <c r="M201" i="17" s="1"/>
  <c r="M202" i="17" a="1"/>
  <c r="M202" i="17" s="1"/>
  <c r="M203" i="17" a="1"/>
  <c r="M203" i="17" s="1"/>
  <c r="M204" i="17" a="1"/>
  <c r="M204" i="17" s="1"/>
  <c r="M205" i="17" a="1"/>
  <c r="M205" i="17" s="1"/>
  <c r="M368" i="17" a="1"/>
  <c r="M368" i="17" s="1"/>
  <c r="M369" i="17" a="1"/>
  <c r="M369" i="17"/>
  <c r="M600" i="17" a="1"/>
  <c r="M600" i="17" s="1"/>
  <c r="M601" i="17" a="1"/>
  <c r="M601" i="17" s="1"/>
  <c r="M602" i="17" a="1"/>
  <c r="M602" i="17" s="1"/>
  <c r="M603" i="17" a="1"/>
  <c r="M603" i="17" s="1"/>
  <c r="M604" i="17" a="1"/>
  <c r="M604" i="17" s="1"/>
  <c r="M605" i="17" a="1"/>
  <c r="M605" i="17" s="1"/>
  <c r="M768" i="17" a="1"/>
  <c r="M768" i="17"/>
  <c r="M769" i="17" a="1"/>
  <c r="M769" i="17" s="1"/>
  <c r="M1198" i="17" a="1"/>
  <c r="M1198" i="17" s="1"/>
  <c r="M1199" i="17" a="1"/>
  <c r="M1199" i="17" s="1"/>
  <c r="M1200" i="17" a="1"/>
  <c r="M1200" i="17" s="1"/>
  <c r="M1201" i="17" a="1"/>
  <c r="M1201" i="17" s="1"/>
  <c r="M1202" i="17" a="1"/>
  <c r="M1202" i="17" s="1"/>
  <c r="M1203" i="17" a="1"/>
  <c r="M1203" i="17" s="1"/>
  <c r="M1204" i="17" a="1"/>
  <c r="M1204" i="17" s="1"/>
  <c r="M1205" i="17" a="1"/>
  <c r="M1205" i="17" s="1"/>
  <c r="M1206" i="17" a="1"/>
  <c r="M1206" i="17" s="1"/>
  <c r="M1207" i="17" a="1"/>
  <c r="M1207" i="17" s="1"/>
  <c r="M1208" i="17" a="1"/>
  <c r="M1208" i="17" s="1"/>
  <c r="M1209" i="17" a="1"/>
  <c r="M1209" i="17" s="1"/>
  <c r="M1600" i="17" a="1"/>
  <c r="M1600" i="17" s="1"/>
  <c r="M1601" i="17" a="1"/>
  <c r="M1601" i="17"/>
  <c r="M1602" i="17" a="1"/>
  <c r="M1602" i="17"/>
  <c r="M1603" i="17" a="1"/>
  <c r="M1603" i="17" s="1"/>
  <c r="M1604" i="17" a="1"/>
  <c r="M1604" i="17" s="1"/>
  <c r="M1605" i="17" a="1"/>
  <c r="M1605" i="17" s="1"/>
  <c r="M1768" i="17" a="1"/>
  <c r="M1768" i="17" s="1"/>
  <c r="M1769" i="17" a="1"/>
  <c r="M1769" i="17"/>
  <c r="M206" i="17" a="1"/>
  <c r="M206" i="17" s="1"/>
  <c r="M207" i="17" a="1"/>
  <c r="M207" i="17" s="1"/>
  <c r="M208" i="17" a="1"/>
  <c r="M208" i="17"/>
  <c r="M209" i="17" a="1"/>
  <c r="M209" i="17" s="1"/>
  <c r="M210" i="17" a="1"/>
  <c r="M210" i="17" s="1"/>
  <c r="M211" i="17" a="1"/>
  <c r="M211" i="17" s="1"/>
  <c r="M370" i="17" a="1"/>
  <c r="M370" i="17" s="1"/>
  <c r="M371" i="17" a="1"/>
  <c r="M371" i="17" s="1"/>
  <c r="M606" i="17" a="1"/>
  <c r="M606" i="17" s="1"/>
  <c r="M607" i="17" a="1"/>
  <c r="M607" i="17" s="1"/>
  <c r="M608" i="17" a="1"/>
  <c r="M608" i="17" s="1"/>
  <c r="M609" i="17" a="1"/>
  <c r="M609" i="17" s="1"/>
  <c r="M610" i="17" a="1"/>
  <c r="M610" i="17" s="1"/>
  <c r="M611" i="17" a="1"/>
  <c r="M611" i="17" s="1"/>
  <c r="M770" i="17" a="1"/>
  <c r="M770" i="17" s="1"/>
  <c r="M771" i="17" a="1"/>
  <c r="M771" i="17" s="1"/>
  <c r="M1210" i="17" a="1"/>
  <c r="M1210" i="17" s="1"/>
  <c r="M1211" i="17" a="1"/>
  <c r="M1211" i="17" s="1"/>
  <c r="M1212" i="17" a="1"/>
  <c r="M1212" i="17" s="1"/>
  <c r="M1213" i="17" a="1"/>
  <c r="M1213" i="17" s="1"/>
  <c r="M1214" i="17" a="1"/>
  <c r="M1214" i="17" s="1"/>
  <c r="M1215" i="17" a="1"/>
  <c r="M1215" i="17" s="1"/>
  <c r="M1216" i="17" a="1"/>
  <c r="M1216" i="17"/>
  <c r="M1217" i="17" a="1"/>
  <c r="M1217" i="17" s="1"/>
  <c r="M1218" i="17" a="1"/>
  <c r="M1218" i="17" s="1"/>
  <c r="M1219" i="17" a="1"/>
  <c r="M1219" i="17" s="1"/>
  <c r="M1220" i="17" a="1"/>
  <c r="M1220" i="17" s="1"/>
  <c r="M1221" i="17" a="1"/>
  <c r="M1221" i="17" s="1"/>
  <c r="M1606" i="17" a="1"/>
  <c r="M1606" i="17" s="1"/>
  <c r="M1607" i="17" a="1"/>
  <c r="M1607" i="17" s="1"/>
  <c r="M1608" i="17" a="1"/>
  <c r="M1608" i="17" s="1"/>
  <c r="M1609" i="17" a="1"/>
  <c r="M1609" i="17" s="1"/>
  <c r="M1610" i="17" a="1"/>
  <c r="M1610" i="17" s="1"/>
  <c r="M1611" i="17" a="1"/>
  <c r="M1611" i="17" s="1"/>
  <c r="M1770" i="17" a="1"/>
  <c r="M1770" i="17" s="1"/>
  <c r="M1771" i="17" a="1"/>
  <c r="M1771" i="17"/>
  <c r="M212" i="17" a="1"/>
  <c r="M212" i="17" s="1"/>
  <c r="M213" i="17" a="1"/>
  <c r="M213" i="17" s="1"/>
  <c r="M214" i="17" a="1"/>
  <c r="M214" i="17" s="1"/>
  <c r="M215" i="17" a="1"/>
  <c r="M215" i="17" s="1"/>
  <c r="M216" i="17" a="1"/>
  <c r="M216" i="17" s="1"/>
  <c r="M217" i="17" a="1"/>
  <c r="M217" i="17" s="1"/>
  <c r="M372" i="17" a="1"/>
  <c r="M372" i="17"/>
  <c r="M373" i="17" a="1"/>
  <c r="M373" i="17"/>
  <c r="M612" i="17" a="1"/>
  <c r="M612" i="17" s="1"/>
  <c r="M613" i="17" a="1"/>
  <c r="M613" i="17"/>
  <c r="M614" i="17" a="1"/>
  <c r="M614" i="17" s="1"/>
  <c r="M615" i="17" a="1"/>
  <c r="M615" i="17" s="1"/>
  <c r="M616" i="17" a="1"/>
  <c r="M616" i="17" s="1"/>
  <c r="M617" i="17" a="1"/>
  <c r="M617" i="17"/>
  <c r="M772" i="17" a="1"/>
  <c r="M772" i="17" s="1"/>
  <c r="M773" i="17" a="1"/>
  <c r="M773" i="17"/>
  <c r="M1222" i="17" a="1"/>
  <c r="M1222" i="17" s="1"/>
  <c r="M1223" i="17" a="1"/>
  <c r="M1223" i="17" s="1"/>
  <c r="M1224" i="17" a="1"/>
  <c r="M1224" i="17" s="1"/>
  <c r="M1225" i="17" a="1"/>
  <c r="M1225" i="17" s="1"/>
  <c r="M1226" i="17" a="1"/>
  <c r="M1226" i="17" s="1"/>
  <c r="M1227" i="17" a="1"/>
  <c r="M1227" i="17"/>
  <c r="M1228" i="17" a="1"/>
  <c r="M1228" i="17" s="1"/>
  <c r="M1229" i="17" a="1"/>
  <c r="M1229" i="17" s="1"/>
  <c r="M1230" i="17" a="1"/>
  <c r="M1230" i="17" s="1"/>
  <c r="M1231" i="17" a="1"/>
  <c r="M1231" i="17" s="1"/>
  <c r="M1232" i="17" a="1"/>
  <c r="M1232" i="17" s="1"/>
  <c r="M1233" i="17" a="1"/>
  <c r="M1233" i="17"/>
  <c r="M1612" i="17" a="1"/>
  <c r="M1612" i="17" s="1"/>
  <c r="M1613" i="17" a="1"/>
  <c r="M1613" i="17" s="1"/>
  <c r="M1614" i="17" a="1"/>
  <c r="M1614" i="17" s="1"/>
  <c r="M1615" i="17" a="1"/>
  <c r="M1615" i="17" s="1"/>
  <c r="M1616" i="17" a="1"/>
  <c r="M1616" i="17" s="1"/>
  <c r="M1617" i="17" a="1"/>
  <c r="M1617" i="17" s="1"/>
  <c r="M1772" i="17" a="1"/>
  <c r="M1772" i="17" s="1"/>
  <c r="M1773" i="17" a="1"/>
  <c r="M1773" i="17" s="1"/>
  <c r="M218" i="17" a="1"/>
  <c r="M218" i="17" s="1"/>
  <c r="M219" i="17" a="1"/>
  <c r="M219" i="17" s="1"/>
  <c r="M220" i="17" a="1"/>
  <c r="M220" i="17" s="1"/>
  <c r="M221" i="17" a="1"/>
  <c r="M221" i="17" s="1"/>
  <c r="M222" i="17" a="1"/>
  <c r="M222" i="17" s="1"/>
  <c r="M223" i="17" a="1"/>
  <c r="M223" i="17" s="1"/>
  <c r="M374" i="17" a="1"/>
  <c r="M374" i="17" s="1"/>
  <c r="M375" i="17" a="1"/>
  <c r="M375" i="17" s="1"/>
  <c r="M618" i="17" a="1"/>
  <c r="M618" i="17" s="1"/>
  <c r="M619" i="17" a="1"/>
  <c r="M619" i="17" s="1"/>
  <c r="M620" i="17" a="1"/>
  <c r="M620" i="17"/>
  <c r="M621" i="17" a="1"/>
  <c r="M621" i="17"/>
  <c r="M622" i="17" a="1"/>
  <c r="M622" i="17" s="1"/>
  <c r="M623" i="17" a="1"/>
  <c r="M623" i="17" s="1"/>
  <c r="M774" i="17" a="1"/>
  <c r="M774" i="17" s="1"/>
  <c r="M775" i="17" a="1"/>
  <c r="M775" i="17" s="1"/>
  <c r="M1234" i="17" a="1"/>
  <c r="M1234" i="17" s="1"/>
  <c r="M1235" i="17" a="1"/>
  <c r="M1235" i="17" s="1"/>
  <c r="M1236" i="17" a="1"/>
  <c r="M1236" i="17" s="1"/>
  <c r="M1237" i="17" a="1"/>
  <c r="M1237" i="17" s="1"/>
  <c r="M1238" i="17" a="1"/>
  <c r="M1238" i="17" s="1"/>
  <c r="M1239" i="17" a="1"/>
  <c r="M1239" i="17" s="1"/>
  <c r="M1240" i="17" a="1"/>
  <c r="M1240" i="17" s="1"/>
  <c r="M1241" i="17" a="1"/>
  <c r="M1241" i="17" s="1"/>
  <c r="M1242" i="17" a="1"/>
  <c r="M1242" i="17" s="1"/>
  <c r="M1243" i="17" a="1"/>
  <c r="M1243" i="17" s="1"/>
  <c r="M1244" i="17" a="1"/>
  <c r="M1244" i="17"/>
  <c r="M1245" i="17" a="1"/>
  <c r="M1245" i="17" s="1"/>
  <c r="M1618" i="17" a="1"/>
  <c r="M1618" i="17" s="1"/>
  <c r="M1619" i="17" a="1"/>
  <c r="M1619" i="17" s="1"/>
  <c r="M1620" i="17" a="1"/>
  <c r="M1620" i="17" s="1"/>
  <c r="M1621" i="17" a="1"/>
  <c r="M1621" i="17" s="1"/>
  <c r="M1622" i="17" a="1"/>
  <c r="M1622" i="17" s="1"/>
  <c r="M1623" i="17" a="1"/>
  <c r="M1623" i="17"/>
  <c r="M1774" i="17" a="1"/>
  <c r="M1774" i="17" s="1"/>
  <c r="M1775" i="17" a="1"/>
  <c r="M1775" i="17" s="1"/>
  <c r="M224" i="17" a="1"/>
  <c r="M224" i="17" s="1"/>
  <c r="M225" i="17" a="1"/>
  <c r="M225" i="17" s="1"/>
  <c r="M226" i="17" a="1"/>
  <c r="M226" i="17" s="1"/>
  <c r="M227" i="17" a="1"/>
  <c r="M227" i="17" s="1"/>
  <c r="M228" i="17" a="1"/>
  <c r="M228" i="17" s="1"/>
  <c r="M229" i="17" a="1"/>
  <c r="M229" i="17" s="1"/>
  <c r="M376" i="17" a="1"/>
  <c r="M376" i="17" s="1"/>
  <c r="M377" i="17" a="1"/>
  <c r="M377" i="17" s="1"/>
  <c r="M624" i="17" a="1"/>
  <c r="M624" i="17" s="1"/>
  <c r="M625" i="17" a="1"/>
  <c r="M625" i="17" s="1"/>
  <c r="M626" i="17" a="1"/>
  <c r="M626" i="17"/>
  <c r="M627" i="17" a="1"/>
  <c r="M627" i="17" s="1"/>
  <c r="M628" i="17" a="1"/>
  <c r="M628" i="17" s="1"/>
  <c r="M629" i="17" a="1"/>
  <c r="M629" i="17" s="1"/>
  <c r="M776" i="17" a="1"/>
  <c r="M776" i="17" s="1"/>
  <c r="M777" i="17" a="1"/>
  <c r="M777" i="17" s="1"/>
  <c r="M1246" i="17" a="1"/>
  <c r="M1246" i="17" s="1"/>
  <c r="M1247" i="17" a="1"/>
  <c r="M1247" i="17" s="1"/>
  <c r="M1248" i="17" a="1"/>
  <c r="M1248" i="17" s="1"/>
  <c r="M1249" i="17" a="1"/>
  <c r="M1249" i="17"/>
  <c r="M1250" i="17" a="1"/>
  <c r="M1250" i="17" s="1"/>
  <c r="M1251" i="17" a="1"/>
  <c r="M1251" i="17" s="1"/>
  <c r="M1252" i="17" a="1"/>
  <c r="M1252" i="17" s="1"/>
  <c r="M1253" i="17" a="1"/>
  <c r="M1253" i="17"/>
  <c r="M1254" i="17" a="1"/>
  <c r="M1254" i="17" s="1"/>
  <c r="M1255" i="17" a="1"/>
  <c r="M1255" i="17" s="1"/>
  <c r="M1256" i="17" a="1"/>
  <c r="M1256" i="17"/>
  <c r="M1257" i="17" a="1"/>
  <c r="M1257" i="17" s="1"/>
  <c r="M1624" i="17" a="1"/>
  <c r="M1624" i="17" s="1"/>
  <c r="M1625" i="17" a="1"/>
  <c r="M1625" i="17" s="1"/>
  <c r="M1626" i="17" a="1"/>
  <c r="M1626" i="17" s="1"/>
  <c r="M1627" i="17" a="1"/>
  <c r="M1627" i="17" s="1"/>
  <c r="M1628" i="17" a="1"/>
  <c r="M1628" i="17" s="1"/>
  <c r="M1629" i="17" a="1"/>
  <c r="M1629" i="17" s="1"/>
  <c r="M1776" i="17" a="1"/>
  <c r="M1776" i="17" s="1"/>
  <c r="M1777" i="17" a="1"/>
  <c r="M1777" i="17" s="1"/>
  <c r="M230" i="17" a="1"/>
  <c r="M230" i="17" s="1"/>
  <c r="M231" i="17" a="1"/>
  <c r="M231" i="17" s="1"/>
  <c r="M232" i="17" a="1"/>
  <c r="M232" i="17" s="1"/>
  <c r="M233" i="17" a="1"/>
  <c r="M233" i="17" s="1"/>
  <c r="M234" i="17" a="1"/>
  <c r="M234" i="17" s="1"/>
  <c r="M235" i="17" a="1"/>
  <c r="M235" i="17" s="1"/>
  <c r="M378" i="17" a="1"/>
  <c r="M378" i="17" s="1"/>
  <c r="M379" i="17" a="1"/>
  <c r="M379" i="17" s="1"/>
  <c r="M630" i="17" a="1"/>
  <c r="M630" i="17" s="1"/>
  <c r="M631" i="17" a="1"/>
  <c r="M631" i="17" s="1"/>
  <c r="M632" i="17" a="1"/>
  <c r="M632" i="17" s="1"/>
  <c r="M633" i="17" a="1"/>
  <c r="M633" i="17" s="1"/>
  <c r="M634" i="17" a="1"/>
  <c r="M634" i="17"/>
  <c r="M635" i="17" a="1"/>
  <c r="M635" i="17" s="1"/>
  <c r="M778" i="17" a="1"/>
  <c r="M778" i="17"/>
  <c r="M779" i="17" a="1"/>
  <c r="M779" i="17" s="1"/>
  <c r="M1258" i="17" a="1"/>
  <c r="M1258" i="17" s="1"/>
  <c r="M1259" i="17" a="1"/>
  <c r="M1259" i="17" s="1"/>
  <c r="M1260" i="17" a="1"/>
  <c r="M1260" i="17" s="1"/>
  <c r="M1261" i="17" a="1"/>
  <c r="M1261" i="17" s="1"/>
  <c r="M1262" i="17" a="1"/>
  <c r="M1262" i="17" s="1"/>
  <c r="M1263" i="17" a="1"/>
  <c r="M1263" i="17" s="1"/>
  <c r="M1264" i="17" a="1"/>
  <c r="M1264" i="17" s="1"/>
  <c r="M1265" i="17" a="1"/>
  <c r="M1265" i="17" s="1"/>
  <c r="M1266" i="17" a="1"/>
  <c r="M1266" i="17" s="1"/>
  <c r="M1267" i="17" a="1"/>
  <c r="M1267" i="17" s="1"/>
  <c r="M1268" i="17" a="1"/>
  <c r="M1268" i="17" s="1"/>
  <c r="M1269" i="17" a="1"/>
  <c r="M1269" i="17" s="1"/>
  <c r="M1630" i="17" a="1"/>
  <c r="M1630" i="17" s="1"/>
  <c r="M1631" i="17" a="1"/>
  <c r="M1631" i="17" s="1"/>
  <c r="M1632" i="17" a="1"/>
  <c r="M1632" i="17" s="1"/>
  <c r="M1633" i="17" a="1"/>
  <c r="M1633" i="17" s="1"/>
  <c r="M1634" i="17" a="1"/>
  <c r="M1634" i="17"/>
  <c r="M1635" i="17" a="1"/>
  <c r="M1635" i="17" s="1"/>
  <c r="M1778" i="17" a="1"/>
  <c r="M1778" i="17" s="1"/>
  <c r="M1779" i="17" a="1"/>
  <c r="M1779" i="17" s="1"/>
  <c r="M236" i="17" a="1"/>
  <c r="M236" i="17" s="1"/>
  <c r="M237" i="17" a="1"/>
  <c r="M237" i="17" s="1"/>
  <c r="M238" i="17" a="1"/>
  <c r="M238" i="17" s="1"/>
  <c r="M239" i="17" a="1"/>
  <c r="M239" i="17" s="1"/>
  <c r="M240" i="17" a="1"/>
  <c r="M240" i="17" s="1"/>
  <c r="M241" i="17" a="1"/>
  <c r="M241" i="17" s="1"/>
  <c r="M380" i="17" a="1"/>
  <c r="M380" i="17"/>
  <c r="M381" i="17" a="1"/>
  <c r="M381" i="17"/>
  <c r="M636" i="17" a="1"/>
  <c r="M636" i="17" s="1"/>
  <c r="M637" i="17" a="1"/>
  <c r="M637" i="17" s="1"/>
  <c r="M638" i="17" a="1"/>
  <c r="M638" i="17"/>
  <c r="M639" i="17" a="1"/>
  <c r="M639" i="17" s="1"/>
  <c r="M640" i="17" a="1"/>
  <c r="M640" i="17" s="1"/>
  <c r="M641" i="17" a="1"/>
  <c r="M641" i="17" s="1"/>
  <c r="M780" i="17" a="1"/>
  <c r="M780" i="17" s="1"/>
  <c r="M781" i="17" a="1"/>
  <c r="M781" i="17" s="1"/>
  <c r="M1270" i="17" a="1"/>
  <c r="M1270" i="17" s="1"/>
  <c r="M1271" i="17" a="1"/>
  <c r="M1271" i="17" s="1"/>
  <c r="M1272" i="17" a="1"/>
  <c r="M1272" i="17" s="1"/>
  <c r="M1273" i="17" a="1"/>
  <c r="M1273" i="17" s="1"/>
  <c r="M1274" i="17" a="1"/>
  <c r="M1274" i="17"/>
  <c r="M1275" i="17" a="1"/>
  <c r="M1275" i="17" s="1"/>
  <c r="M1276" i="17" a="1"/>
  <c r="M1276" i="17" s="1"/>
  <c r="M1277" i="17" a="1"/>
  <c r="M1277" i="17"/>
  <c r="M1278" i="17" a="1"/>
  <c r="M1278" i="17" s="1"/>
  <c r="M1279" i="17" a="1"/>
  <c r="M1279" i="17" s="1"/>
  <c r="M1280" i="17" a="1"/>
  <c r="M1280" i="17" s="1"/>
  <c r="M1281" i="17" a="1"/>
  <c r="M1281" i="17" s="1"/>
  <c r="M1636" i="17" a="1"/>
  <c r="M1636" i="17" s="1"/>
  <c r="M1637" i="17" a="1"/>
  <c r="M1637" i="17" s="1"/>
  <c r="M1638" i="17" a="1"/>
  <c r="M1638" i="17" s="1"/>
  <c r="M1639" i="17" a="1"/>
  <c r="M1639" i="17" s="1"/>
  <c r="M1640" i="17" a="1"/>
  <c r="M1640" i="17" s="1"/>
  <c r="M1641" i="17" a="1"/>
  <c r="M1641" i="17" s="1"/>
  <c r="M1780" i="17" a="1"/>
  <c r="M1780" i="17" s="1"/>
  <c r="M1781" i="17" a="1"/>
  <c r="M1781" i="17" s="1"/>
  <c r="M242" i="17" a="1"/>
  <c r="M242" i="17" s="1"/>
  <c r="M243" i="17" a="1"/>
  <c r="M243" i="17" s="1"/>
  <c r="M244" i="17" a="1"/>
  <c r="M244" i="17" s="1"/>
  <c r="M245" i="17" a="1"/>
  <c r="M245" i="17" s="1"/>
  <c r="M246" i="17" a="1"/>
  <c r="M246" i="17" s="1"/>
  <c r="M247" i="17" a="1"/>
  <c r="M247" i="17" s="1"/>
  <c r="M382" i="17" a="1"/>
  <c r="M382" i="17" s="1"/>
  <c r="M383" i="17" a="1"/>
  <c r="M383" i="17" s="1"/>
  <c r="M642" i="17" a="1"/>
  <c r="M642" i="17" s="1"/>
  <c r="M643" i="17" a="1"/>
  <c r="M643" i="17" s="1"/>
  <c r="M644" i="17" a="1"/>
  <c r="M644" i="17" s="1"/>
  <c r="M645" i="17" a="1"/>
  <c r="M645" i="17" s="1"/>
  <c r="M646" i="17" a="1"/>
  <c r="M646" i="17" s="1"/>
  <c r="M647" i="17" a="1"/>
  <c r="M647" i="17" s="1"/>
  <c r="M782" i="17" a="1"/>
  <c r="M782" i="17" s="1"/>
  <c r="M783" i="17" a="1"/>
  <c r="M783" i="17" s="1"/>
  <c r="M1282" i="17" a="1"/>
  <c r="M1282" i="17" s="1"/>
  <c r="M1283" i="17" a="1"/>
  <c r="M1283" i="17" s="1"/>
  <c r="M1284" i="17" a="1"/>
  <c r="M1284" i="17" s="1"/>
  <c r="M1285" i="17" a="1"/>
  <c r="M1285" i="17" s="1"/>
  <c r="M1286" i="17" a="1"/>
  <c r="M1286" i="17" s="1"/>
  <c r="M1287" i="17" a="1"/>
  <c r="M1287" i="17" s="1"/>
  <c r="M1288" i="17" a="1"/>
  <c r="M1288" i="17" s="1"/>
  <c r="M1289" i="17" a="1"/>
  <c r="M1289" i="17" s="1"/>
  <c r="M1290" i="17" a="1"/>
  <c r="M1290" i="17" s="1"/>
  <c r="M1291" i="17" a="1"/>
  <c r="M1291" i="17" s="1"/>
  <c r="M1292" i="17" a="1"/>
  <c r="M1292" i="17" s="1"/>
  <c r="M1293" i="17" a="1"/>
  <c r="M1293" i="17" s="1"/>
  <c r="M1642" i="17" a="1"/>
  <c r="M1642" i="17" s="1"/>
  <c r="M1643" i="17" a="1"/>
  <c r="M1643" i="17" s="1"/>
  <c r="M1644" i="17" a="1"/>
  <c r="M1644" i="17" s="1"/>
  <c r="M1645" i="17" a="1"/>
  <c r="M1645" i="17" s="1"/>
  <c r="M1646" i="17" a="1"/>
  <c r="M1646" i="17" s="1"/>
  <c r="M1647" i="17" a="1"/>
  <c r="M1647" i="17" s="1"/>
  <c r="M1782" i="17" a="1"/>
  <c r="M1782" i="17" s="1"/>
  <c r="M1783" i="17" a="1"/>
  <c r="M1783" i="17" s="1"/>
  <c r="M248" i="17" a="1"/>
  <c r="M248" i="17" s="1"/>
  <c r="M249" i="17" a="1"/>
  <c r="M249" i="17" s="1"/>
  <c r="M250" i="17" a="1"/>
  <c r="M250" i="17" s="1"/>
  <c r="M251" i="17" a="1"/>
  <c r="M251" i="17" s="1"/>
  <c r="M252" i="17" a="1"/>
  <c r="M252" i="17" s="1"/>
  <c r="M253" i="17" a="1"/>
  <c r="M253" i="17" s="1"/>
  <c r="M384" i="17" a="1"/>
  <c r="M384" i="17" s="1"/>
  <c r="M385" i="17" a="1"/>
  <c r="M385" i="17" s="1"/>
  <c r="M648" i="17" a="1"/>
  <c r="M648" i="17" s="1"/>
  <c r="M649" i="17" a="1"/>
  <c r="M649" i="17" s="1"/>
  <c r="M650" i="17" a="1"/>
  <c r="M650" i="17" s="1"/>
  <c r="M651" i="17" a="1"/>
  <c r="M651" i="17" s="1"/>
  <c r="M652" i="17" a="1"/>
  <c r="M652" i="17" s="1"/>
  <c r="M653" i="17" a="1"/>
  <c r="M653" i="17" s="1"/>
  <c r="M784" i="17" a="1"/>
  <c r="M784" i="17" s="1"/>
  <c r="M785" i="17" a="1"/>
  <c r="M785" i="17" s="1"/>
  <c r="M1294" i="17" a="1"/>
  <c r="M1294" i="17" s="1"/>
  <c r="M1295" i="17" a="1"/>
  <c r="M1295" i="17" s="1"/>
  <c r="M1296" i="17" a="1"/>
  <c r="M1296" i="17" s="1"/>
  <c r="M1297" i="17" a="1"/>
  <c r="M1297" i="17" s="1"/>
  <c r="M1298" i="17" a="1"/>
  <c r="M1298" i="17" s="1"/>
  <c r="M1299" i="17" a="1"/>
  <c r="M1299" i="17" s="1"/>
  <c r="M1300" i="17" a="1"/>
  <c r="M1300" i="17" s="1"/>
  <c r="M1301" i="17" a="1"/>
  <c r="M1301" i="17" s="1"/>
  <c r="M1302" i="17" a="1"/>
  <c r="M1302" i="17" s="1"/>
  <c r="M1303" i="17" a="1"/>
  <c r="M1303" i="17" s="1"/>
  <c r="M1304" i="17" a="1"/>
  <c r="M1304" i="17" s="1"/>
  <c r="M1305" i="17" a="1"/>
  <c r="M1305" i="17" s="1"/>
  <c r="M1648" i="17" a="1"/>
  <c r="M1648" i="17" s="1"/>
  <c r="M1649" i="17" a="1"/>
  <c r="M1649" i="17" s="1"/>
  <c r="M1650" i="17" a="1"/>
  <c r="M1650" i="17" s="1"/>
  <c r="M1651" i="17" a="1"/>
  <c r="M1651" i="17" s="1"/>
  <c r="M1652" i="17" a="1"/>
  <c r="M1652" i="17" s="1"/>
  <c r="M1653" i="17" a="1"/>
  <c r="M1653" i="17" s="1"/>
  <c r="M1784" i="17" a="1"/>
  <c r="M1784" i="17" s="1"/>
  <c r="M1785" i="17" a="1"/>
  <c r="M1785" i="17" s="1"/>
  <c r="M254" i="17" a="1"/>
  <c r="M254" i="17" s="1"/>
  <c r="M255" i="17" a="1"/>
  <c r="M255" i="17" s="1"/>
  <c r="M256" i="17" a="1"/>
  <c r="M256" i="17" s="1"/>
  <c r="M257" i="17" a="1"/>
  <c r="M257" i="17" s="1"/>
  <c r="M258" i="17" a="1"/>
  <c r="M258" i="17" s="1"/>
  <c r="M259" i="17" a="1"/>
  <c r="M259" i="17" s="1"/>
  <c r="M386" i="17" a="1"/>
  <c r="M386" i="17" s="1"/>
  <c r="M387" i="17" a="1"/>
  <c r="M387" i="17" s="1"/>
  <c r="M654" i="17" a="1"/>
  <c r="M654" i="17" s="1"/>
  <c r="M655" i="17" a="1"/>
  <c r="M655" i="17" s="1"/>
  <c r="M656" i="17" a="1"/>
  <c r="M656" i="17" s="1"/>
  <c r="M657" i="17" a="1"/>
  <c r="M657" i="17" s="1"/>
  <c r="M658" i="17" a="1"/>
  <c r="M658" i="17"/>
  <c r="M659" i="17" a="1"/>
  <c r="M659" i="17" s="1"/>
  <c r="M786" i="17" a="1"/>
  <c r="M786" i="17" s="1"/>
  <c r="M787" i="17" a="1"/>
  <c r="M787" i="17" s="1"/>
  <c r="M1306" i="17" a="1"/>
  <c r="M1306" i="17" s="1"/>
  <c r="M1307" i="17" a="1"/>
  <c r="M1307" i="17" s="1"/>
  <c r="M1308" i="17" a="1"/>
  <c r="M1308" i="17" s="1"/>
  <c r="M1309" i="17" a="1"/>
  <c r="M1309" i="17"/>
  <c r="M1310" i="17" a="1"/>
  <c r="M1310" i="17" s="1"/>
  <c r="M1311" i="17" a="1"/>
  <c r="M1311" i="17" s="1"/>
  <c r="M1312" i="17" a="1"/>
  <c r="M1312" i="17" s="1"/>
  <c r="M1313" i="17" a="1"/>
  <c r="M1313" i="17" s="1"/>
  <c r="M1314" i="17" a="1"/>
  <c r="M1314" i="17" s="1"/>
  <c r="M1315" i="17" a="1"/>
  <c r="M1315" i="17" s="1"/>
  <c r="M1316" i="17" a="1"/>
  <c r="M1316" i="17" s="1"/>
  <c r="M1317" i="17" a="1"/>
  <c r="M1317" i="17" s="1"/>
  <c r="M1654" i="17" a="1"/>
  <c r="M1654" i="17"/>
  <c r="M1655" i="17" a="1"/>
  <c r="M1655" i="17" s="1"/>
  <c r="M1656" i="17" a="1"/>
  <c r="M1656" i="17" s="1"/>
  <c r="M1657" i="17" a="1"/>
  <c r="M1657" i="17" s="1"/>
  <c r="M1658" i="17" a="1"/>
  <c r="M1658" i="17" s="1"/>
  <c r="M1659" i="17" a="1"/>
  <c r="M1659" i="17" s="1"/>
  <c r="M1786" i="17" a="1"/>
  <c r="M1786" i="17" s="1"/>
  <c r="M1787" i="17" a="1"/>
  <c r="M1787" i="17" s="1"/>
  <c r="M260" i="17" a="1"/>
  <c r="M260" i="17" s="1"/>
  <c r="M261" i="17" a="1"/>
  <c r="M261" i="17" s="1"/>
  <c r="M262" i="17" a="1"/>
  <c r="M262" i="17" s="1"/>
  <c r="M263" i="17" a="1"/>
  <c r="M263" i="17" s="1"/>
  <c r="M264" i="17" a="1"/>
  <c r="M264" i="17" s="1"/>
  <c r="M265" i="17" a="1"/>
  <c r="M265" i="17" s="1"/>
  <c r="M388" i="17" a="1"/>
  <c r="M388" i="17"/>
  <c r="M389" i="17" a="1"/>
  <c r="M389" i="17" s="1"/>
  <c r="M660" i="17" a="1"/>
  <c r="M660" i="17" s="1"/>
  <c r="M661" i="17" a="1"/>
  <c r="M661" i="17" s="1"/>
  <c r="M662" i="17" a="1"/>
  <c r="M662" i="17" s="1"/>
  <c r="M663" i="17" a="1"/>
  <c r="M663" i="17" s="1"/>
  <c r="M664" i="17" a="1"/>
  <c r="M664" i="17" s="1"/>
  <c r="M665" i="17" a="1"/>
  <c r="M665" i="17" s="1"/>
  <c r="M788" i="17" a="1"/>
  <c r="M788" i="17" s="1"/>
  <c r="M789" i="17" a="1"/>
  <c r="M789" i="17" s="1"/>
  <c r="M1318" i="17" a="1"/>
  <c r="M1318" i="17" s="1"/>
  <c r="M1319" i="17" a="1"/>
  <c r="M1319" i="17" s="1"/>
  <c r="M1320" i="17" a="1"/>
  <c r="M1320" i="17" s="1"/>
  <c r="M1321" i="17" a="1"/>
  <c r="M1321" i="17" s="1"/>
  <c r="M1322" i="17" a="1"/>
  <c r="M1322" i="17" s="1"/>
  <c r="M1323" i="17" a="1"/>
  <c r="M1323" i="17" s="1"/>
  <c r="M1324" i="17" a="1"/>
  <c r="M1324" i="17"/>
  <c r="M1325" i="17" a="1"/>
  <c r="M1325" i="17"/>
  <c r="M1326" i="17" a="1"/>
  <c r="M1326" i="17" s="1"/>
  <c r="M1327" i="17" a="1"/>
  <c r="M1327" i="17" s="1"/>
  <c r="M1328" i="17" a="1"/>
  <c r="M1328" i="17" s="1"/>
  <c r="M1329" i="17" a="1"/>
  <c r="M1329" i="17" s="1"/>
  <c r="M1660" i="17" a="1"/>
  <c r="M1660" i="17" s="1"/>
  <c r="M1661" i="17" a="1"/>
  <c r="M1661" i="17" s="1"/>
  <c r="M1662" i="17" a="1"/>
  <c r="M1662" i="17"/>
  <c r="M1663" i="17" a="1"/>
  <c r="M1663" i="17" s="1"/>
  <c r="M1664" i="17" a="1"/>
  <c r="M1664" i="17" s="1"/>
  <c r="M1665" i="17" a="1"/>
  <c r="M1665" i="17" s="1"/>
  <c r="M1788" i="17" a="1"/>
  <c r="M1788" i="17" s="1"/>
  <c r="M1789" i="17" a="1"/>
  <c r="M1789" i="17" s="1"/>
  <c r="M266" i="17" a="1"/>
  <c r="M266" i="17" s="1"/>
  <c r="M267" i="17" a="1"/>
  <c r="M267" i="17" s="1"/>
  <c r="M268" i="17" a="1"/>
  <c r="M268" i="17" s="1"/>
  <c r="M269" i="17" a="1"/>
  <c r="M269" i="17" s="1"/>
  <c r="M270" i="17" a="1"/>
  <c r="M270" i="17" s="1"/>
  <c r="M271" i="17" a="1"/>
  <c r="M271" i="17" s="1"/>
  <c r="M390" i="17" a="1"/>
  <c r="M390" i="17" s="1"/>
  <c r="M391" i="17" a="1"/>
  <c r="M391" i="17" s="1"/>
  <c r="M666" i="17" a="1"/>
  <c r="M666" i="17" s="1"/>
  <c r="M667" i="17" a="1"/>
  <c r="M667" i="17" s="1"/>
  <c r="M668" i="17" a="1"/>
  <c r="M668" i="17" s="1"/>
  <c r="M669" i="17" a="1"/>
  <c r="M669" i="17" s="1"/>
  <c r="M670" i="17" a="1"/>
  <c r="M670" i="17" s="1"/>
  <c r="M671" i="17" a="1"/>
  <c r="M671" i="17" s="1"/>
  <c r="M790" i="17" a="1"/>
  <c r="M790" i="17" s="1"/>
  <c r="M791" i="17" a="1"/>
  <c r="M791" i="17" s="1"/>
  <c r="M1330" i="17" a="1"/>
  <c r="M1330" i="17" s="1"/>
  <c r="M1331" i="17" a="1"/>
  <c r="M1331" i="17" s="1"/>
  <c r="M1332" i="17" a="1"/>
  <c r="M1332" i="17" s="1"/>
  <c r="M1333" i="17" a="1"/>
  <c r="M1333" i="17" s="1"/>
  <c r="M1334" i="17" a="1"/>
  <c r="M1334" i="17"/>
  <c r="M1335" i="17" a="1"/>
  <c r="M1335" i="17" s="1"/>
  <c r="M1336" i="17" a="1"/>
  <c r="M1336" i="17" s="1"/>
  <c r="M1337" i="17" a="1"/>
  <c r="M1337" i="17" s="1"/>
  <c r="M1338" i="17" a="1"/>
  <c r="M1338" i="17" s="1"/>
  <c r="M1339" i="17" a="1"/>
  <c r="M1339" i="17" s="1"/>
  <c r="M1340" i="17" a="1"/>
  <c r="M1340" i="17" s="1"/>
  <c r="M1341" i="17" a="1"/>
  <c r="M1341" i="17" s="1"/>
  <c r="M1666" i="17" a="1"/>
  <c r="M1666" i="17"/>
  <c r="M1667" i="17" a="1"/>
  <c r="M1667" i="17" s="1"/>
  <c r="M1668" i="17" a="1"/>
  <c r="M1668" i="17" s="1"/>
  <c r="M1669" i="17" a="1"/>
  <c r="M1669" i="17" s="1"/>
  <c r="M1670" i="17" a="1"/>
  <c r="M1670" i="17" s="1"/>
  <c r="M1671" i="17" a="1"/>
  <c r="M1671" i="17" s="1"/>
  <c r="M1790" i="17" a="1"/>
  <c r="M1790" i="17"/>
  <c r="M1791" i="17" a="1"/>
  <c r="M1791" i="17" s="1"/>
  <c r="M272" i="17" a="1"/>
  <c r="M272" i="17" s="1"/>
  <c r="M273" i="17" a="1"/>
  <c r="M273" i="17" s="1"/>
  <c r="M274" i="17" a="1"/>
  <c r="M274" i="17" s="1"/>
  <c r="M275" i="17" a="1"/>
  <c r="M275" i="17" s="1"/>
  <c r="M276" i="17" a="1"/>
  <c r="M276" i="17" s="1"/>
  <c r="M277" i="17" a="1"/>
  <c r="M277" i="17" s="1"/>
  <c r="M392" i="17" a="1"/>
  <c r="M392" i="17"/>
  <c r="M393" i="17" a="1"/>
  <c r="M393" i="17" s="1"/>
  <c r="M672" i="17" a="1"/>
  <c r="M672" i="17" s="1"/>
  <c r="M673" i="17" a="1"/>
  <c r="M673" i="17" s="1"/>
  <c r="M674" i="17" a="1"/>
  <c r="M674" i="17" s="1"/>
  <c r="M675" i="17" a="1"/>
  <c r="M675" i="17" s="1"/>
  <c r="M676" i="17" a="1"/>
  <c r="M676" i="17" s="1"/>
  <c r="M677" i="17" a="1"/>
  <c r="M677" i="17" s="1"/>
  <c r="M792" i="17" a="1"/>
  <c r="M792" i="17" s="1"/>
  <c r="M793" i="17" a="1"/>
  <c r="M793" i="17"/>
  <c r="M1342" i="17" a="1"/>
  <c r="M1342" i="17" s="1"/>
  <c r="M1343" i="17" a="1"/>
  <c r="M1343" i="17" s="1"/>
  <c r="M1344" i="17" a="1"/>
  <c r="M1344" i="17" s="1"/>
  <c r="M1345" i="17" a="1"/>
  <c r="M1345" i="17" s="1"/>
  <c r="M1346" i="17" a="1"/>
  <c r="M1346" i="17" s="1"/>
  <c r="M1347" i="17" a="1"/>
  <c r="M1347" i="17" s="1"/>
  <c r="M1348" i="17" a="1"/>
  <c r="M1348" i="17"/>
  <c r="M1349" i="17" a="1"/>
  <c r="M1349" i="17"/>
  <c r="M1350" i="17" a="1"/>
  <c r="M1350" i="17" s="1"/>
  <c r="M1351" i="17" a="1"/>
  <c r="M1351" i="17" s="1"/>
  <c r="M1352" i="17" a="1"/>
  <c r="M1352" i="17" s="1"/>
  <c r="M1353" i="17" a="1"/>
  <c r="M1353" i="17" s="1"/>
  <c r="M1672" i="17" a="1"/>
  <c r="M1672" i="17" s="1"/>
  <c r="M1673" i="17" a="1"/>
  <c r="M1673" i="17" s="1"/>
  <c r="M1674" i="17" a="1"/>
  <c r="M1674" i="17" s="1"/>
  <c r="M1675" i="17" a="1"/>
  <c r="M1675" i="17" s="1"/>
  <c r="M1676" i="17" a="1"/>
  <c r="M1676" i="17"/>
  <c r="M1677" i="17" a="1"/>
  <c r="M1677" i="17" s="1"/>
  <c r="M1792" i="17" a="1"/>
  <c r="M1792" i="17" s="1"/>
  <c r="M1793" i="17" a="1"/>
  <c r="M1793" i="17" s="1"/>
  <c r="M278" i="17" a="1"/>
  <c r="M278" i="17" s="1"/>
  <c r="M279" i="17" a="1"/>
  <c r="M279" i="17" s="1"/>
  <c r="M280" i="17" a="1"/>
  <c r="M280" i="17" s="1"/>
  <c r="M281" i="17" a="1"/>
  <c r="M281" i="17"/>
  <c r="M282" i="17" a="1"/>
  <c r="M282" i="17" s="1"/>
  <c r="M283" i="17" a="1"/>
  <c r="M283" i="17" s="1"/>
  <c r="M394" i="17" a="1"/>
  <c r="M394" i="17" s="1"/>
  <c r="M395" i="17" a="1"/>
  <c r="M395" i="17" s="1"/>
  <c r="M678" i="17" a="1"/>
  <c r="M678" i="17" s="1"/>
  <c r="M679" i="17" a="1"/>
  <c r="M679" i="17" s="1"/>
  <c r="M680" i="17" a="1"/>
  <c r="M680" i="17" s="1"/>
  <c r="M681" i="17" a="1"/>
  <c r="M681" i="17" s="1"/>
  <c r="M682" i="17" a="1"/>
  <c r="M682" i="17"/>
  <c r="M683" i="17" a="1"/>
  <c r="M683" i="17" s="1"/>
  <c r="M794" i="17" a="1"/>
  <c r="M794" i="17" s="1"/>
  <c r="M795" i="17" a="1"/>
  <c r="M795" i="17" s="1"/>
  <c r="M1354" i="17" a="1"/>
  <c r="M1354" i="17" s="1"/>
  <c r="M1355" i="17" a="1"/>
  <c r="M1355" i="17" s="1"/>
  <c r="M1356" i="17" a="1"/>
  <c r="M1356" i="17" s="1"/>
  <c r="M1357" i="17" a="1"/>
  <c r="M1357" i="17" s="1"/>
  <c r="M1358" i="17" a="1"/>
  <c r="M1358" i="17" s="1"/>
  <c r="M1359" i="17" a="1"/>
  <c r="M1359" i="17" s="1"/>
  <c r="M1360" i="17" a="1"/>
  <c r="M1360" i="17" s="1"/>
  <c r="M1361" i="17" a="1"/>
  <c r="M1361" i="17" s="1"/>
  <c r="M1362" i="17" a="1"/>
  <c r="M1362" i="17" s="1"/>
  <c r="M1363" i="17" a="1"/>
  <c r="M1363" i="17" s="1"/>
  <c r="M1364" i="17" a="1"/>
  <c r="M1364" i="17"/>
  <c r="M1365" i="17" a="1"/>
  <c r="M1365" i="17" s="1"/>
  <c r="M1678" i="17" a="1"/>
  <c r="M1678" i="17" s="1"/>
  <c r="M1679" i="17" a="1"/>
  <c r="M1679" i="17" s="1"/>
  <c r="M1680" i="17" a="1"/>
  <c r="M1680" i="17" s="1"/>
  <c r="M1681" i="17" a="1"/>
  <c r="M1681" i="17" s="1"/>
  <c r="M1682" i="17" a="1"/>
  <c r="M1682" i="17" s="1"/>
  <c r="M1683" i="17" a="1"/>
  <c r="M1683" i="17" s="1"/>
  <c r="M1794" i="17" a="1"/>
  <c r="M1794" i="17" s="1"/>
  <c r="M1795" i="17" a="1"/>
  <c r="M1795" i="17" s="1"/>
  <c r="M284" i="17" a="1"/>
  <c r="M284" i="17" s="1"/>
  <c r="M285" i="17" a="1"/>
  <c r="M285" i="17" s="1"/>
  <c r="M286" i="17" a="1"/>
  <c r="M286" i="17" s="1"/>
  <c r="M287" i="17" a="1"/>
  <c r="M287" i="17" s="1"/>
  <c r="M288" i="17" a="1"/>
  <c r="M288" i="17" s="1"/>
  <c r="M289" i="17" a="1"/>
  <c r="M289" i="17" s="1"/>
  <c r="M396" i="17" a="1"/>
  <c r="M396" i="17"/>
  <c r="M397" i="17" a="1"/>
  <c r="M397" i="17"/>
  <c r="M684" i="17" a="1"/>
  <c r="M684" i="17" s="1"/>
  <c r="M685" i="17" a="1"/>
  <c r="M685" i="17" s="1"/>
  <c r="M686" i="17" a="1"/>
  <c r="M686" i="17" s="1"/>
  <c r="M687" i="17" a="1"/>
  <c r="M687" i="17" s="1"/>
  <c r="M688" i="17" a="1"/>
  <c r="M688" i="17" s="1"/>
  <c r="M689" i="17" a="1"/>
  <c r="M689" i="17" s="1"/>
  <c r="M796" i="17" a="1"/>
  <c r="M796" i="17"/>
  <c r="M797" i="17" a="1"/>
  <c r="M797" i="17" s="1"/>
  <c r="M1366" i="17" a="1"/>
  <c r="M1366" i="17" s="1"/>
  <c r="M1367" i="17" a="1"/>
  <c r="M1367" i="17" s="1"/>
  <c r="M1368" i="17" a="1"/>
  <c r="M1368" i="17" s="1"/>
  <c r="M1369" i="17" a="1"/>
  <c r="M1369" i="17" s="1"/>
  <c r="M1370" i="17" a="1"/>
  <c r="M1370" i="17" s="1"/>
  <c r="M1371" i="17" a="1"/>
  <c r="M1371" i="17" s="1"/>
  <c r="M1372" i="17" a="1"/>
  <c r="M1372" i="17" s="1"/>
  <c r="M1373" i="17" a="1"/>
  <c r="M1373" i="17" s="1"/>
  <c r="M1374" i="17" a="1"/>
  <c r="M1374" i="17" s="1"/>
  <c r="M1375" i="17" a="1"/>
  <c r="M1375" i="17" s="1"/>
  <c r="M1376" i="17" a="1"/>
  <c r="M1376" i="17" s="1"/>
  <c r="M1377" i="17" a="1"/>
  <c r="M1377" i="17" s="1"/>
  <c r="M1684" i="17" a="1"/>
  <c r="M1684" i="17" s="1"/>
  <c r="M1685" i="17" a="1"/>
  <c r="M1685" i="17" s="1"/>
  <c r="M1686" i="17" a="1"/>
  <c r="M1686" i="17" s="1"/>
  <c r="M1687" i="17" a="1"/>
  <c r="M1687" i="17" s="1"/>
  <c r="M1688" i="17" a="1"/>
  <c r="M1688" i="17" s="1"/>
  <c r="M1689" i="17" a="1"/>
  <c r="M1689" i="17" s="1"/>
  <c r="M1796" i="17" a="1"/>
  <c r="M1796" i="17" s="1"/>
  <c r="M1797" i="17" a="1"/>
  <c r="M1797" i="17" s="1"/>
  <c r="M290" i="17" a="1"/>
  <c r="M290" i="17" s="1"/>
  <c r="M291" i="17" a="1"/>
  <c r="M291" i="17" s="1"/>
  <c r="M292" i="17" a="1"/>
  <c r="M292" i="17" s="1"/>
  <c r="M293" i="17" a="1"/>
  <c r="M293" i="17" s="1"/>
  <c r="M294" i="17" a="1"/>
  <c r="M294" i="17"/>
  <c r="M295" i="17" a="1"/>
  <c r="M295" i="17" s="1"/>
  <c r="M398" i="17" a="1"/>
  <c r="M398" i="17" s="1"/>
  <c r="M399" i="17" a="1"/>
  <c r="M399" i="17" s="1"/>
  <c r="M690" i="17" a="1"/>
  <c r="M690" i="17" s="1"/>
  <c r="M691" i="17" a="1"/>
  <c r="M691" i="17" s="1"/>
  <c r="M692" i="17" a="1"/>
  <c r="M692" i="17" s="1"/>
  <c r="M693" i="17" a="1"/>
  <c r="M693" i="17" s="1"/>
  <c r="M694" i="17" a="1"/>
  <c r="M694" i="17"/>
  <c r="M695" i="17" a="1"/>
  <c r="M695" i="17" s="1"/>
  <c r="M798" i="17" a="1"/>
  <c r="M798" i="17" s="1"/>
  <c r="M799" i="17" a="1"/>
  <c r="M799" i="17" s="1"/>
  <c r="M1378" i="17" a="1"/>
  <c r="M1378" i="17" s="1"/>
  <c r="M1379" i="17" a="1"/>
  <c r="M1379" i="17" s="1"/>
  <c r="M1380" i="17" a="1"/>
  <c r="M1380" i="17"/>
  <c r="M1381" i="17" a="1"/>
  <c r="M1381" i="17" s="1"/>
  <c r="M1382" i="17" a="1"/>
  <c r="M1382" i="17" s="1"/>
  <c r="M1383" i="17" a="1"/>
  <c r="M1383" i="17" s="1"/>
  <c r="M1384" i="17" a="1"/>
  <c r="M1384" i="17" s="1"/>
  <c r="M1385" i="17" a="1"/>
  <c r="M1385" i="17" s="1"/>
  <c r="M1386" i="17" a="1"/>
  <c r="M1386" i="17" s="1"/>
  <c r="M1387" i="17" a="1"/>
  <c r="M1387" i="17" s="1"/>
  <c r="M1388" i="17" a="1"/>
  <c r="M1388" i="17"/>
  <c r="M1389" i="17" a="1"/>
  <c r="M1389" i="17" s="1"/>
  <c r="M1690" i="17" a="1"/>
  <c r="M1690" i="17" s="1"/>
  <c r="M1691" i="17" a="1"/>
  <c r="M1691" i="17" s="1"/>
  <c r="M1692" i="17" a="1"/>
  <c r="M1692" i="17" s="1"/>
  <c r="M1693" i="17" a="1"/>
  <c r="M1693" i="17" s="1"/>
  <c r="M1694" i="17" a="1"/>
  <c r="M1694" i="17" s="1"/>
  <c r="M1695" i="17" a="1"/>
  <c r="M1695" i="17" s="1"/>
  <c r="M1798" i="17" a="1"/>
  <c r="M1798" i="17" s="1"/>
  <c r="M1799" i="17" a="1"/>
  <c r="M1799" i="17"/>
  <c r="M296" i="17" a="1"/>
  <c r="M296" i="17" s="1"/>
  <c r="M297" i="17" a="1"/>
  <c r="M297" i="17" s="1"/>
  <c r="M298" i="17" a="1"/>
  <c r="M298" i="17" s="1"/>
  <c r="M299" i="17" a="1"/>
  <c r="M299" i="17" s="1"/>
  <c r="M300" i="17" a="1"/>
  <c r="M300" i="17" s="1"/>
  <c r="M301" i="17" a="1"/>
  <c r="M301" i="17" s="1"/>
  <c r="M400" i="17" a="1"/>
  <c r="M400" i="17"/>
  <c r="M401" i="17" a="1"/>
  <c r="M401" i="17"/>
  <c r="M696" i="17" a="1"/>
  <c r="M696" i="17" s="1"/>
  <c r="M697" i="17" a="1"/>
  <c r="M697" i="17" s="1"/>
  <c r="M698" i="17" a="1"/>
  <c r="M698" i="17" s="1"/>
  <c r="M699" i="17" a="1"/>
  <c r="M699" i="17" s="1"/>
  <c r="M700" i="17" a="1"/>
  <c r="M700" i="17" s="1"/>
  <c r="M701" i="17" a="1"/>
  <c r="M701" i="17" s="1"/>
  <c r="M800" i="17" a="1"/>
  <c r="M800" i="17" s="1"/>
  <c r="M801" i="17" a="1"/>
  <c r="M801" i="17" s="1"/>
  <c r="M1390" i="17" a="1"/>
  <c r="M1390" i="17"/>
  <c r="M1391" i="17" a="1"/>
  <c r="M1391" i="17" s="1"/>
  <c r="M1392" i="17" a="1"/>
  <c r="M1392" i="17" s="1"/>
  <c r="M1393" i="17" a="1"/>
  <c r="M1393" i="17" s="1"/>
  <c r="M1394" i="17" a="1"/>
  <c r="M1394" i="17" s="1"/>
  <c r="M1395" i="17" a="1"/>
  <c r="M1395" i="17" s="1"/>
  <c r="M1396" i="17" a="1"/>
  <c r="M1396" i="17" s="1"/>
  <c r="M1397" i="17" a="1"/>
  <c r="M1397" i="17"/>
  <c r="M1398" i="17" a="1"/>
  <c r="M1398" i="17" s="1"/>
  <c r="M1399" i="17" a="1"/>
  <c r="M1399" i="17" s="1"/>
  <c r="M1400" i="17" a="1"/>
  <c r="M1400" i="17" s="1"/>
  <c r="M1401" i="17" a="1"/>
  <c r="M1401" i="17" s="1"/>
  <c r="M1696" i="17" a="1"/>
  <c r="M1696" i="17" s="1"/>
  <c r="M1697" i="17" a="1"/>
  <c r="M1697" i="17" s="1"/>
  <c r="M1698" i="17" a="1"/>
  <c r="M1698" i="17" s="1"/>
  <c r="M1699" i="17" a="1"/>
  <c r="M1699" i="17" s="1"/>
  <c r="M1700" i="17" a="1"/>
  <c r="M1700" i="17"/>
  <c r="M1701" i="17" a="1"/>
  <c r="M1701" i="17" s="1"/>
  <c r="M1800" i="17" a="1"/>
  <c r="M1800" i="17" s="1"/>
  <c r="M1801" i="17" a="1"/>
  <c r="M1801" i="17" s="1"/>
  <c r="N8" i="17" a="1"/>
  <c r="N8" i="17" s="1"/>
  <c r="N828" i="17" a="1"/>
  <c r="N828" i="17" s="1"/>
  <c r="N1707" i="17" a="1"/>
  <c r="N1707" i="17" s="1"/>
  <c r="N840" i="17" a="1"/>
  <c r="N840" i="17" s="1"/>
  <c r="N1420" i="17" a="1"/>
  <c r="N1420" i="17" s="1"/>
  <c r="N427" i="17" a="1"/>
  <c r="N427" i="17" s="1"/>
  <c r="N850" i="17" a="1"/>
  <c r="N850" i="17" s="1"/>
  <c r="N851" i="17" a="1"/>
  <c r="N851" i="17" s="1"/>
  <c r="N857" i="17" a="1"/>
  <c r="N857" i="17" s="1"/>
  <c r="N858" i="17" a="1"/>
  <c r="N858" i="17" s="1"/>
  <c r="N859" i="17" a="1"/>
  <c r="N859" i="17" s="1"/>
  <c r="N861" i="17" a="1"/>
  <c r="N861" i="17" s="1"/>
  <c r="N1428" i="17" a="1"/>
  <c r="N1428" i="17" s="1"/>
  <c r="N1429" i="17" a="1"/>
  <c r="N1429" i="17" s="1"/>
  <c r="N1430" i="17" a="1"/>
  <c r="N1430" i="17" s="1"/>
  <c r="N1710" i="17" a="1"/>
  <c r="N1710" i="17" s="1"/>
  <c r="N34" i="17" a="1"/>
  <c r="N34" i="17" s="1"/>
  <c r="N35" i="17" a="1"/>
  <c r="N35" i="17" s="1"/>
  <c r="N36" i="17" a="1"/>
  <c r="N36" i="17" s="1"/>
  <c r="N312" i="17" a="1"/>
  <c r="N312" i="17" s="1"/>
  <c r="N433" i="17" a="1"/>
  <c r="N433" i="17" s="1"/>
  <c r="N434" i="17" a="1"/>
  <c r="N434" i="17" s="1"/>
  <c r="N435" i="17" a="1"/>
  <c r="N435" i="17" s="1"/>
  <c r="N437" i="17" a="1"/>
  <c r="N437" i="17" s="1"/>
  <c r="N863" i="17" a="1"/>
  <c r="N863" i="17" s="1"/>
  <c r="N864" i="17" a="1"/>
  <c r="N864" i="17" s="1"/>
  <c r="N865" i="17" a="1"/>
  <c r="N865" i="17" s="1"/>
  <c r="N866" i="17" a="1"/>
  <c r="N866" i="17" s="1"/>
  <c r="N870" i="17" a="1"/>
  <c r="N870" i="17" s="1"/>
  <c r="N871" i="17" a="1"/>
  <c r="N871" i="17" s="1"/>
  <c r="N872" i="17" a="1"/>
  <c r="N872" i="17" s="1"/>
  <c r="N1432" i="17" a="1"/>
  <c r="N1432" i="17" s="1"/>
  <c r="N1434" i="17" a="1"/>
  <c r="N1434" i="17" s="1"/>
  <c r="N1436" i="17" a="1"/>
  <c r="N1436" i="17" s="1"/>
  <c r="N1437" i="17" a="1"/>
  <c r="N1437" i="17" s="1"/>
  <c r="N1712" i="17" a="1"/>
  <c r="N1712" i="17" s="1"/>
  <c r="N1713" i="17" a="1"/>
  <c r="N1713" i="17" s="1"/>
  <c r="N38" i="17" a="1"/>
  <c r="N38" i="17" s="1"/>
  <c r="N39" i="17" a="1"/>
  <c r="N39" i="17"/>
  <c r="N41" i="17" a="1"/>
  <c r="N41" i="17" s="1"/>
  <c r="N42" i="17" a="1"/>
  <c r="N42" i="17" s="1"/>
  <c r="N43" i="17" a="1"/>
  <c r="N43" i="17" s="1"/>
  <c r="N314" i="17" a="1"/>
  <c r="N314" i="17" s="1"/>
  <c r="N315" i="17" a="1"/>
  <c r="N315" i="17" s="1"/>
  <c r="N438" i="17" a="1"/>
  <c r="N438" i="17" s="1"/>
  <c r="N439" i="17" a="1"/>
  <c r="N439" i="17" s="1"/>
  <c r="N440" i="17" a="1"/>
  <c r="N440" i="17" s="1"/>
  <c r="N441" i="17" a="1"/>
  <c r="N441" i="17" s="1"/>
  <c r="N442" i="17" a="1"/>
  <c r="N442" i="17" s="1"/>
  <c r="N443" i="17" a="1"/>
  <c r="N443" i="17" s="1"/>
  <c r="N714" i="17" a="1"/>
  <c r="N714" i="17" s="1"/>
  <c r="N715" i="17" a="1"/>
  <c r="N715" i="17" s="1"/>
  <c r="N875" i="17" a="1"/>
  <c r="N875" i="17" s="1"/>
  <c r="N876" i="17" a="1"/>
  <c r="N876" i="17" s="1"/>
  <c r="N877" i="17" a="1"/>
  <c r="N877" i="17" s="1"/>
  <c r="N878" i="17" a="1"/>
  <c r="N878" i="17" s="1"/>
  <c r="N879" i="17" a="1"/>
  <c r="N879" i="17" s="1"/>
  <c r="N880" i="17" a="1"/>
  <c r="N880" i="17" s="1"/>
  <c r="N881" i="17" a="1"/>
  <c r="N881" i="17" s="1"/>
  <c r="N883" i="17" a="1"/>
  <c r="N883" i="17" s="1"/>
  <c r="N884" i="17" a="1"/>
  <c r="N884" i="17" s="1"/>
  <c r="N885" i="17" a="1"/>
  <c r="N885" i="17" s="1"/>
  <c r="N1438" i="17" a="1"/>
  <c r="N1438" i="17" s="1"/>
  <c r="N1439" i="17" a="1"/>
  <c r="N1439" i="17" s="1"/>
  <c r="N1440" i="17" a="1"/>
  <c r="N1440" i="17" s="1"/>
  <c r="N1441" i="17" a="1"/>
  <c r="N1441" i="17" s="1"/>
  <c r="N1442" i="17" a="1"/>
  <c r="N1442" i="17" s="1"/>
  <c r="N1443" i="17" a="1"/>
  <c r="N1443" i="17" s="1"/>
  <c r="N1714" i="17" a="1"/>
  <c r="N1714" i="17" s="1"/>
  <c r="N1715" i="17" a="1"/>
  <c r="N1715" i="17" s="1"/>
  <c r="N44" i="17" a="1"/>
  <c r="N44" i="17" s="1"/>
  <c r="N45" i="17" a="1"/>
  <c r="N45" i="17" s="1"/>
  <c r="N46" i="17" a="1"/>
  <c r="N46" i="17" s="1"/>
  <c r="N47" i="17" a="1"/>
  <c r="N47" i="17" s="1"/>
  <c r="N48" i="17" a="1"/>
  <c r="N48" i="17" s="1"/>
  <c r="N49" i="17" a="1"/>
  <c r="N49" i="17" s="1"/>
  <c r="N316" i="17" a="1"/>
  <c r="N316" i="17" s="1"/>
  <c r="N317" i="17" a="1"/>
  <c r="N317" i="17" s="1"/>
  <c r="N444" i="17" a="1"/>
  <c r="N444" i="17"/>
  <c r="N445" i="17" a="1"/>
  <c r="N445" i="17" s="1"/>
  <c r="N446" i="17" a="1"/>
  <c r="N446" i="17" s="1"/>
  <c r="N447" i="17" a="1"/>
  <c r="N447" i="17" s="1"/>
  <c r="N448" i="17" a="1"/>
  <c r="N448" i="17" s="1"/>
  <c r="N449" i="17" a="1"/>
  <c r="N449" i="17" s="1"/>
  <c r="N716" i="17" a="1"/>
  <c r="N716" i="17" s="1"/>
  <c r="N717" i="17" a="1"/>
  <c r="N717" i="17" s="1"/>
  <c r="N886" i="17" a="1"/>
  <c r="N886" i="17" s="1"/>
  <c r="N887" i="17" a="1"/>
  <c r="N887" i="17" s="1"/>
  <c r="N888" i="17" a="1"/>
  <c r="N888" i="17" s="1"/>
  <c r="N889" i="17" a="1"/>
  <c r="N889" i="17" s="1"/>
  <c r="N890" i="17" a="1"/>
  <c r="N890" i="17" s="1"/>
  <c r="N891" i="17" a="1"/>
  <c r="N891" i="17" s="1"/>
  <c r="N892" i="17" a="1"/>
  <c r="N892" i="17" s="1"/>
  <c r="N893" i="17" a="1"/>
  <c r="N893" i="17" s="1"/>
  <c r="N894" i="17" a="1"/>
  <c r="N894" i="17" s="1"/>
  <c r="N895" i="17" a="1"/>
  <c r="N895" i="17" s="1"/>
  <c r="N896" i="17" a="1"/>
  <c r="N896" i="17" s="1"/>
  <c r="N897" i="17" a="1"/>
  <c r="N897" i="17" s="1"/>
  <c r="N1444" i="17" a="1"/>
  <c r="N1444" i="17" s="1"/>
  <c r="N1445" i="17" a="1"/>
  <c r="N1445" i="17" s="1"/>
  <c r="N1446" i="17" a="1"/>
  <c r="N1446" i="17" s="1"/>
  <c r="N1447" i="17" a="1"/>
  <c r="N1447" i="17" s="1"/>
  <c r="N1448" i="17" a="1"/>
  <c r="N1448" i="17" s="1"/>
  <c r="N1449" i="17" a="1"/>
  <c r="N1449" i="17" s="1"/>
  <c r="N1716" i="17" a="1"/>
  <c r="N1716" i="17" s="1"/>
  <c r="N1717" i="17" a="1"/>
  <c r="N1717" i="17" s="1"/>
  <c r="N50" i="17" a="1"/>
  <c r="N50" i="17" s="1"/>
  <c r="N51" i="17" a="1"/>
  <c r="N51" i="17" s="1"/>
  <c r="N52" i="17" a="1"/>
  <c r="N52" i="17" s="1"/>
  <c r="N53" i="17" a="1"/>
  <c r="N53" i="17" s="1"/>
  <c r="N54" i="17" a="1"/>
  <c r="N54" i="17"/>
  <c r="N55" i="17" a="1"/>
  <c r="N55" i="17" s="1"/>
  <c r="N318" i="17" a="1"/>
  <c r="N318" i="17" s="1"/>
  <c r="N319" i="17" a="1"/>
  <c r="N319" i="17" s="1"/>
  <c r="N450" i="17" a="1"/>
  <c r="N450" i="17" s="1"/>
  <c r="N451" i="17" a="1"/>
  <c r="N451" i="17" s="1"/>
  <c r="N452" i="17" a="1"/>
  <c r="N452" i="17" s="1"/>
  <c r="N453" i="17" a="1"/>
  <c r="N453" i="17"/>
  <c r="N454" i="17" a="1"/>
  <c r="N454" i="17" s="1"/>
  <c r="N455" i="17" a="1"/>
  <c r="N455" i="17" s="1"/>
  <c r="N718" i="17" a="1"/>
  <c r="N718" i="17" s="1"/>
  <c r="N719" i="17" a="1"/>
  <c r="N719" i="17" s="1"/>
  <c r="N898" i="17" a="1"/>
  <c r="N898" i="17" s="1"/>
  <c r="N899" i="17" a="1"/>
  <c r="N899" i="17" s="1"/>
  <c r="N900" i="17" a="1"/>
  <c r="N900" i="17" s="1"/>
  <c r="N901" i="17" a="1"/>
  <c r="N901" i="17" s="1"/>
  <c r="N902" i="17" a="1"/>
  <c r="N902" i="17" s="1"/>
  <c r="N903" i="17" a="1"/>
  <c r="N903" i="17" s="1"/>
  <c r="N904" i="17" a="1"/>
  <c r="N904" i="17" s="1"/>
  <c r="N905" i="17" a="1"/>
  <c r="N905" i="17" s="1"/>
  <c r="N906" i="17" a="1"/>
  <c r="N906" i="17" s="1"/>
  <c r="N907" i="17" a="1"/>
  <c r="N907" i="17" s="1"/>
  <c r="N908" i="17" a="1"/>
  <c r="N908" i="17" s="1"/>
  <c r="N909" i="17" a="1"/>
  <c r="N909" i="17" s="1"/>
  <c r="N1450" i="17" a="1"/>
  <c r="N1450" i="17" s="1"/>
  <c r="N1451" i="17" a="1"/>
  <c r="N1451" i="17" s="1"/>
  <c r="N1452" i="17" a="1"/>
  <c r="N1452" i="17" s="1"/>
  <c r="N1453" i="17" a="1"/>
  <c r="N1453" i="17" s="1"/>
  <c r="N1454" i="17" a="1"/>
  <c r="N1454" i="17" s="1"/>
  <c r="N1455" i="17" a="1"/>
  <c r="N1455" i="17" s="1"/>
  <c r="N1718" i="17" a="1"/>
  <c r="N1718" i="17" s="1"/>
  <c r="N1719" i="17" a="1"/>
  <c r="N1719" i="17" s="1"/>
  <c r="N56" i="17" a="1"/>
  <c r="N56" i="17" s="1"/>
  <c r="N57" i="17" a="1"/>
  <c r="N57" i="17" s="1"/>
  <c r="N58" i="17" a="1"/>
  <c r="N58" i="17" s="1"/>
  <c r="N59" i="17" a="1"/>
  <c r="N59" i="17" s="1"/>
  <c r="N60" i="17" a="1"/>
  <c r="N60" i="17" s="1"/>
  <c r="N61" i="17" a="1"/>
  <c r="N61" i="17" s="1"/>
  <c r="N320" i="17" a="1"/>
  <c r="N320" i="17" s="1"/>
  <c r="N321" i="17" a="1"/>
  <c r="N321" i="17" s="1"/>
  <c r="N456" i="17" a="1"/>
  <c r="N456" i="17" s="1"/>
  <c r="N457" i="17" a="1"/>
  <c r="N457" i="17" s="1"/>
  <c r="N458" i="17" a="1"/>
  <c r="N458" i="17" s="1"/>
  <c r="N459" i="17" a="1"/>
  <c r="N459" i="17" s="1"/>
  <c r="N460" i="17" a="1"/>
  <c r="N460" i="17" s="1"/>
  <c r="N461" i="17" a="1"/>
  <c r="N461" i="17" s="1"/>
  <c r="N720" i="17" a="1"/>
  <c r="N720" i="17" s="1"/>
  <c r="N721" i="17" a="1"/>
  <c r="N721" i="17" s="1"/>
  <c r="N910" i="17" a="1"/>
  <c r="N910" i="17" s="1"/>
  <c r="N911" i="17" a="1"/>
  <c r="N911" i="17" s="1"/>
  <c r="N912" i="17" a="1"/>
  <c r="N912" i="17" s="1"/>
  <c r="N913" i="17" a="1"/>
  <c r="N913" i="17" s="1"/>
  <c r="N914" i="17" a="1"/>
  <c r="N914" i="17" s="1"/>
  <c r="N915" i="17" a="1"/>
  <c r="N915" i="17" s="1"/>
  <c r="N916" i="17" a="1"/>
  <c r="N916" i="17" s="1"/>
  <c r="N917" i="17" a="1"/>
  <c r="N917" i="17" s="1"/>
  <c r="N918" i="17" a="1"/>
  <c r="N918" i="17" s="1"/>
  <c r="N919" i="17" a="1"/>
  <c r="N919" i="17" s="1"/>
  <c r="N920" i="17" a="1"/>
  <c r="N920" i="17" s="1"/>
  <c r="N921" i="17" a="1"/>
  <c r="N921" i="17" s="1"/>
  <c r="N1456" i="17" a="1"/>
  <c r="N1456" i="17" s="1"/>
  <c r="N1457" i="17" a="1"/>
  <c r="N1457" i="17"/>
  <c r="N1458" i="17" a="1"/>
  <c r="N1458" i="17" s="1"/>
  <c r="N1459" i="17" a="1"/>
  <c r="N1459" i="17" s="1"/>
  <c r="N1460" i="17" a="1"/>
  <c r="N1460" i="17" s="1"/>
  <c r="N1461" i="17" a="1"/>
  <c r="N1461" i="17" s="1"/>
  <c r="N1720" i="17" a="1"/>
  <c r="N1720" i="17" s="1"/>
  <c r="N1721" i="17" a="1"/>
  <c r="N1721" i="17" s="1"/>
  <c r="N62" i="17" a="1"/>
  <c r="N62" i="17" s="1"/>
  <c r="N63" i="17" a="1"/>
  <c r="N63" i="17" s="1"/>
  <c r="N64" i="17" a="1"/>
  <c r="N64" i="17" s="1"/>
  <c r="N65" i="17" a="1"/>
  <c r="N65" i="17" s="1"/>
  <c r="N66" i="17" a="1"/>
  <c r="N66" i="17" s="1"/>
  <c r="N67" i="17" a="1"/>
  <c r="N67" i="17"/>
  <c r="N322" i="17" a="1"/>
  <c r="N322" i="17" s="1"/>
  <c r="N323" i="17" a="1"/>
  <c r="N323" i="17" s="1"/>
  <c r="N462" i="17" a="1"/>
  <c r="N462" i="17" s="1"/>
  <c r="N463" i="17" a="1"/>
  <c r="N463" i="17" s="1"/>
  <c r="N464" i="17" a="1"/>
  <c r="N464" i="17" s="1"/>
  <c r="N465" i="17" a="1"/>
  <c r="N465" i="17" s="1"/>
  <c r="N466" i="17" a="1"/>
  <c r="N466" i="17" s="1"/>
  <c r="N467" i="17" a="1"/>
  <c r="N467" i="17" s="1"/>
  <c r="N722" i="17" a="1"/>
  <c r="N722" i="17" s="1"/>
  <c r="N723" i="17" a="1"/>
  <c r="N723" i="17" s="1"/>
  <c r="N922" i="17" a="1"/>
  <c r="N922" i="17"/>
  <c r="N923" i="17" a="1"/>
  <c r="N923" i="17" s="1"/>
  <c r="N924" i="17" a="1"/>
  <c r="N924" i="17" s="1"/>
  <c r="N925" i="17" a="1"/>
  <c r="N925" i="17" s="1"/>
  <c r="N926" i="17" a="1"/>
  <c r="N926" i="17" s="1"/>
  <c r="N927" i="17" a="1"/>
  <c r="N927" i="17"/>
  <c r="N928" i="17" a="1"/>
  <c r="N928" i="17" s="1"/>
  <c r="N929" i="17" a="1"/>
  <c r="N929" i="17" s="1"/>
  <c r="N930" i="17" a="1"/>
  <c r="N930" i="17" s="1"/>
  <c r="N931" i="17" a="1"/>
  <c r="N931" i="17" s="1"/>
  <c r="N932" i="17" a="1"/>
  <c r="N932" i="17" s="1"/>
  <c r="N933" i="17" a="1"/>
  <c r="N933" i="17" s="1"/>
  <c r="N1462" i="17" a="1"/>
  <c r="N1462" i="17" s="1"/>
  <c r="N1463" i="17" a="1"/>
  <c r="N1463" i="17" s="1"/>
  <c r="N1464" i="17" a="1"/>
  <c r="N1464" i="17" s="1"/>
  <c r="N1465" i="17" a="1"/>
  <c r="N1465" i="17" s="1"/>
  <c r="N1466" i="17" a="1"/>
  <c r="N1466" i="17" s="1"/>
  <c r="N1467" i="17" a="1"/>
  <c r="N1467" i="17" s="1"/>
  <c r="N1722" i="17" a="1"/>
  <c r="N1722" i="17" s="1"/>
  <c r="N1723" i="17" a="1"/>
  <c r="N1723" i="17" s="1"/>
  <c r="N68" i="17" a="1"/>
  <c r="N68" i="17" s="1"/>
  <c r="N69" i="17" a="1"/>
  <c r="N69" i="17" s="1"/>
  <c r="N70" i="17" a="1"/>
  <c r="N70" i="17" s="1"/>
  <c r="N71" i="17" a="1"/>
  <c r="N71" i="17" s="1"/>
  <c r="N72" i="17" a="1"/>
  <c r="N72" i="17" s="1"/>
  <c r="N73" i="17" a="1"/>
  <c r="N73" i="17" s="1"/>
  <c r="N324" i="17" a="1"/>
  <c r="N324" i="17" s="1"/>
  <c r="N325" i="17" a="1"/>
  <c r="N325" i="17" s="1"/>
  <c r="N468" i="17" a="1"/>
  <c r="N468" i="17" s="1"/>
  <c r="N469" i="17" a="1"/>
  <c r="N469" i="17" s="1"/>
  <c r="N470" i="17" a="1"/>
  <c r="N470" i="17" s="1"/>
  <c r="N471" i="17" a="1"/>
  <c r="N471" i="17" s="1"/>
  <c r="N472" i="17" a="1"/>
  <c r="N472" i="17" s="1"/>
  <c r="N473" i="17" a="1"/>
  <c r="N473" i="17" s="1"/>
  <c r="N724" i="17" a="1"/>
  <c r="N724" i="17" s="1"/>
  <c r="N725" i="17" a="1"/>
  <c r="N725" i="17" s="1"/>
  <c r="N934" i="17" a="1"/>
  <c r="N934" i="17"/>
  <c r="N935" i="17" a="1"/>
  <c r="N935" i="17" s="1"/>
  <c r="N936" i="17" a="1"/>
  <c r="N936" i="17" s="1"/>
  <c r="N937" i="17" a="1"/>
  <c r="N937" i="17" s="1"/>
  <c r="N938" i="17" a="1"/>
  <c r="N938" i="17" s="1"/>
  <c r="N939" i="17" a="1"/>
  <c r="N939" i="17" s="1"/>
  <c r="N940" i="17" a="1"/>
  <c r="N940" i="17" s="1"/>
  <c r="N941" i="17" a="1"/>
  <c r="N941" i="17" s="1"/>
  <c r="N942" i="17" a="1"/>
  <c r="N942" i="17" s="1"/>
  <c r="N943" i="17" a="1"/>
  <c r="N943" i="17" s="1"/>
  <c r="N944" i="17" a="1"/>
  <c r="N944" i="17" s="1"/>
  <c r="N945" i="17" a="1"/>
  <c r="N945" i="17" s="1"/>
  <c r="N1468" i="17" a="1"/>
  <c r="N1468" i="17" s="1"/>
  <c r="N1469" i="17" a="1"/>
  <c r="N1469" i="17" s="1"/>
  <c r="N1470" i="17" a="1"/>
  <c r="N1470" i="17" s="1"/>
  <c r="N1471" i="17" a="1"/>
  <c r="N1471" i="17" s="1"/>
  <c r="N1472" i="17" a="1"/>
  <c r="N1472" i="17" s="1"/>
  <c r="N1473" i="17" a="1"/>
  <c r="N1473" i="17"/>
  <c r="N1724" i="17" a="1"/>
  <c r="N1724" i="17" s="1"/>
  <c r="N1725" i="17" a="1"/>
  <c r="N1725" i="17" s="1"/>
  <c r="N74" i="17" a="1"/>
  <c r="N74" i="17" s="1"/>
  <c r="N75" i="17" a="1"/>
  <c r="N75" i="17" s="1"/>
  <c r="N76" i="17" a="1"/>
  <c r="N76" i="17" s="1"/>
  <c r="N77" i="17" a="1"/>
  <c r="N77" i="17" s="1"/>
  <c r="N78" i="17" a="1"/>
  <c r="N78" i="17" s="1"/>
  <c r="N79" i="17" a="1"/>
  <c r="N79" i="17" s="1"/>
  <c r="N326" i="17" a="1"/>
  <c r="N326" i="17" s="1"/>
  <c r="N327" i="17" a="1"/>
  <c r="N327" i="17" s="1"/>
  <c r="N474" i="17" a="1"/>
  <c r="N474" i="17" s="1"/>
  <c r="N475" i="17" a="1"/>
  <c r="N475" i="17" s="1"/>
  <c r="N476" i="17" a="1"/>
  <c r="N476" i="17" s="1"/>
  <c r="N477" i="17" a="1"/>
  <c r="N477" i="17" s="1"/>
  <c r="N478" i="17" a="1"/>
  <c r="N478" i="17"/>
  <c r="N479" i="17" a="1"/>
  <c r="N479" i="17"/>
  <c r="N726" i="17" a="1"/>
  <c r="N726" i="17" s="1"/>
  <c r="N727" i="17" a="1"/>
  <c r="N727" i="17" s="1"/>
  <c r="N946" i="17" a="1"/>
  <c r="N946" i="17" s="1"/>
  <c r="N947" i="17" a="1"/>
  <c r="N947" i="17" s="1"/>
  <c r="N948" i="17" a="1"/>
  <c r="N948" i="17" s="1"/>
  <c r="N949" i="17" a="1"/>
  <c r="N949" i="17" s="1"/>
  <c r="N950" i="17" a="1"/>
  <c r="N950" i="17" s="1"/>
  <c r="N951" i="17" a="1"/>
  <c r="N951" i="17" s="1"/>
  <c r="N952" i="17" a="1"/>
  <c r="N952" i="17" s="1"/>
  <c r="N953" i="17" a="1"/>
  <c r="N953" i="17" s="1"/>
  <c r="N954" i="17" a="1"/>
  <c r="N954" i="17"/>
  <c r="N955" i="17" a="1"/>
  <c r="N955" i="17" s="1"/>
  <c r="N956" i="17" a="1"/>
  <c r="N956" i="17" s="1"/>
  <c r="N957" i="17" a="1"/>
  <c r="N957" i="17" s="1"/>
  <c r="N1474" i="17" a="1"/>
  <c r="N1474" i="17" s="1"/>
  <c r="N1475" i="17" a="1"/>
  <c r="N1475" i="17" s="1"/>
  <c r="N1476" i="17" a="1"/>
  <c r="N1476" i="17" s="1"/>
  <c r="N1477" i="17" a="1"/>
  <c r="N1477" i="17" s="1"/>
  <c r="N1478" i="17" a="1"/>
  <c r="N1478" i="17" s="1"/>
  <c r="N1479" i="17" a="1"/>
  <c r="N1479" i="17"/>
  <c r="N1726" i="17" a="1"/>
  <c r="N1726" i="17" s="1"/>
  <c r="N1727" i="17" a="1"/>
  <c r="N1727" i="17"/>
  <c r="N80" i="17" a="1"/>
  <c r="N80" i="17" s="1"/>
  <c r="N81" i="17" a="1"/>
  <c r="N81" i="17" s="1"/>
  <c r="N82" i="17" a="1"/>
  <c r="N82" i="17" s="1"/>
  <c r="N83" i="17" a="1"/>
  <c r="N83" i="17" s="1"/>
  <c r="N84" i="17" a="1"/>
  <c r="N84" i="17" s="1"/>
  <c r="N85" i="17" a="1"/>
  <c r="N85" i="17" s="1"/>
  <c r="N328" i="17" a="1"/>
  <c r="N328" i="17" s="1"/>
  <c r="N329" i="17" a="1"/>
  <c r="N329" i="17" s="1"/>
  <c r="N480" i="17" a="1"/>
  <c r="N480" i="17"/>
  <c r="N481" i="17" a="1"/>
  <c r="N481" i="17" s="1"/>
  <c r="N482" i="17" a="1"/>
  <c r="N482" i="17" s="1"/>
  <c r="N483" i="17" a="1"/>
  <c r="N483" i="17" s="1"/>
  <c r="N484" i="17" a="1"/>
  <c r="N484" i="17"/>
  <c r="N485" i="17" a="1"/>
  <c r="N485" i="17" s="1"/>
  <c r="N728" i="17" a="1"/>
  <c r="N728" i="17" s="1"/>
  <c r="N729" i="17" a="1"/>
  <c r="N729" i="17" s="1"/>
  <c r="N958" i="17" a="1"/>
  <c r="N958" i="17" s="1"/>
  <c r="N959" i="17" a="1"/>
  <c r="N959" i="17" s="1"/>
  <c r="N960" i="17" a="1"/>
  <c r="N960" i="17" s="1"/>
  <c r="N961" i="17" a="1"/>
  <c r="N961" i="17" s="1"/>
  <c r="N962" i="17" a="1"/>
  <c r="N962" i="17"/>
  <c r="N963" i="17" a="1"/>
  <c r="N963" i="17" s="1"/>
  <c r="N964" i="17" a="1"/>
  <c r="N964" i="17" s="1"/>
  <c r="N965" i="17" a="1"/>
  <c r="N965" i="17" s="1"/>
  <c r="N966" i="17" a="1"/>
  <c r="N966" i="17" s="1"/>
  <c r="N967" i="17" a="1"/>
  <c r="N967" i="17" s="1"/>
  <c r="N968" i="17" a="1"/>
  <c r="N968" i="17" s="1"/>
  <c r="N969" i="17" a="1"/>
  <c r="N969" i="17" s="1"/>
  <c r="N1480" i="17" a="1"/>
  <c r="N1480" i="17" s="1"/>
  <c r="N1481" i="17" a="1"/>
  <c r="N1481" i="17" s="1"/>
  <c r="N1482" i="17" a="1"/>
  <c r="N1482" i="17" s="1"/>
  <c r="N1483" i="17" a="1"/>
  <c r="N1483" i="17" s="1"/>
  <c r="N1484" i="17" a="1"/>
  <c r="N1484" i="17" s="1"/>
  <c r="N1485" i="17" a="1"/>
  <c r="N1485" i="17" s="1"/>
  <c r="N1728" i="17" a="1"/>
  <c r="N1728" i="17" s="1"/>
  <c r="N1729" i="17" a="1"/>
  <c r="N1729" i="17" s="1"/>
  <c r="N86" i="17" a="1"/>
  <c r="N86" i="17" s="1"/>
  <c r="N87" i="17" a="1"/>
  <c r="N87" i="17" s="1"/>
  <c r="N88" i="17" a="1"/>
  <c r="N88" i="17" s="1"/>
  <c r="N89" i="17" a="1"/>
  <c r="N89" i="17" s="1"/>
  <c r="N90" i="17" a="1"/>
  <c r="N90" i="17"/>
  <c r="N91" i="17" a="1"/>
  <c r="N91" i="17" s="1"/>
  <c r="N330" i="17" a="1"/>
  <c r="N330" i="17" s="1"/>
  <c r="N331" i="17" a="1"/>
  <c r="N331" i="17" s="1"/>
  <c r="N486" i="17" a="1"/>
  <c r="N486" i="17" s="1"/>
  <c r="N487" i="17" a="1"/>
  <c r="N487" i="17" s="1"/>
  <c r="N488" i="17" a="1"/>
  <c r="N488" i="17" s="1"/>
  <c r="N489" i="17" a="1"/>
  <c r="N489" i="17" s="1"/>
  <c r="N490" i="17" a="1"/>
  <c r="N490" i="17" s="1"/>
  <c r="N491" i="17" a="1"/>
  <c r="N491" i="17"/>
  <c r="N730" i="17" a="1"/>
  <c r="N730" i="17" s="1"/>
  <c r="N731" i="17" a="1"/>
  <c r="N731" i="17" s="1"/>
  <c r="N970" i="17" a="1"/>
  <c r="N970" i="17" s="1"/>
  <c r="N971" i="17" a="1"/>
  <c r="N971" i="17" s="1"/>
  <c r="N972" i="17" a="1"/>
  <c r="N972" i="17" s="1"/>
  <c r="N973" i="17" a="1"/>
  <c r="N973" i="17" s="1"/>
  <c r="N974" i="17" a="1"/>
  <c r="N974" i="17" s="1"/>
  <c r="N975" i="17" a="1"/>
  <c r="N975" i="17" s="1"/>
  <c r="N976" i="17" a="1"/>
  <c r="N976" i="17" s="1"/>
  <c r="N977" i="17" a="1"/>
  <c r="N977" i="17" s="1"/>
  <c r="N978" i="17" a="1"/>
  <c r="N978" i="17" s="1"/>
  <c r="N979" i="17" a="1"/>
  <c r="N979" i="17"/>
  <c r="N980" i="17" a="1"/>
  <c r="N980" i="17" s="1"/>
  <c r="N981" i="17" a="1"/>
  <c r="N981" i="17"/>
  <c r="N1486" i="17" a="1"/>
  <c r="N1486" i="17" s="1"/>
  <c r="N1487" i="17" a="1"/>
  <c r="N1487" i="17" s="1"/>
  <c r="N1488" i="17" a="1"/>
  <c r="N1488" i="17" s="1"/>
  <c r="N1489" i="17" a="1"/>
  <c r="N1489" i="17" s="1"/>
  <c r="N1490" i="17" a="1"/>
  <c r="N1490" i="17" s="1"/>
  <c r="N1491" i="17" a="1"/>
  <c r="N1491" i="17" s="1"/>
  <c r="N1730" i="17" a="1"/>
  <c r="N1730" i="17" s="1"/>
  <c r="N1731" i="17" a="1"/>
  <c r="N1731" i="17" s="1"/>
  <c r="N92" i="17" a="1"/>
  <c r="N92" i="17" s="1"/>
  <c r="N93" i="17" a="1"/>
  <c r="N93" i="17" s="1"/>
  <c r="N94" i="17" a="1"/>
  <c r="N94" i="17" s="1"/>
  <c r="N95" i="17" a="1"/>
  <c r="N95" i="17" s="1"/>
  <c r="N96" i="17" a="1"/>
  <c r="N96" i="17" s="1"/>
  <c r="N97" i="17" a="1"/>
  <c r="N97" i="17" s="1"/>
  <c r="N332" i="17" a="1"/>
  <c r="N332" i="17" s="1"/>
  <c r="N333" i="17" a="1"/>
  <c r="N333" i="17" s="1"/>
  <c r="N492" i="17" a="1"/>
  <c r="N492" i="17" s="1"/>
  <c r="N493" i="17" a="1"/>
  <c r="N493" i="17" s="1"/>
  <c r="N494" i="17" a="1"/>
  <c r="N494" i="17" s="1"/>
  <c r="N495" i="17" a="1"/>
  <c r="N495" i="17" s="1"/>
  <c r="N496" i="17" a="1"/>
  <c r="N496" i="17"/>
  <c r="N497" i="17" a="1"/>
  <c r="N497" i="17" s="1"/>
  <c r="N732" i="17" a="1"/>
  <c r="N732" i="17" s="1"/>
  <c r="N733" i="17" a="1"/>
  <c r="N733" i="17" s="1"/>
  <c r="N982" i="17" a="1"/>
  <c r="N982" i="17" s="1"/>
  <c r="N983" i="17" a="1"/>
  <c r="N983" i="17" s="1"/>
  <c r="N984" i="17" a="1"/>
  <c r="N984" i="17" s="1"/>
  <c r="N985" i="17" a="1"/>
  <c r="N985" i="17" s="1"/>
  <c r="N986" i="17" a="1"/>
  <c r="N986" i="17" s="1"/>
  <c r="N987" i="17" a="1"/>
  <c r="N987" i="17"/>
  <c r="N988" i="17" a="1"/>
  <c r="N988" i="17" s="1"/>
  <c r="N989" i="17" a="1"/>
  <c r="N989" i="17" s="1"/>
  <c r="N990" i="17" a="1"/>
  <c r="N990" i="17" s="1"/>
  <c r="N991" i="17" a="1"/>
  <c r="N991" i="17" s="1"/>
  <c r="N992" i="17" a="1"/>
  <c r="N992" i="17" s="1"/>
  <c r="N993" i="17" a="1"/>
  <c r="N993" i="17" s="1"/>
  <c r="N1492" i="17" a="1"/>
  <c r="N1492" i="17" s="1"/>
  <c r="N1493" i="17" a="1"/>
  <c r="N1493" i="17" s="1"/>
  <c r="N1494" i="17" a="1"/>
  <c r="N1494" i="17" s="1"/>
  <c r="N1495" i="17" a="1"/>
  <c r="N1495" i="17" s="1"/>
  <c r="N1496" i="17" a="1"/>
  <c r="N1496" i="17" s="1"/>
  <c r="N1497" i="17" a="1"/>
  <c r="N1497" i="17" s="1"/>
  <c r="N1732" i="17" a="1"/>
  <c r="N1732" i="17" s="1"/>
  <c r="N1733" i="17" a="1"/>
  <c r="N1733" i="17"/>
  <c r="N98" i="17" a="1"/>
  <c r="N98" i="17" s="1"/>
  <c r="N99" i="17" a="1"/>
  <c r="N99" i="17" s="1"/>
  <c r="N100" i="17" a="1"/>
  <c r="N100" i="17" s="1"/>
  <c r="N101" i="17" a="1"/>
  <c r="N101" i="17" s="1"/>
  <c r="N102" i="17" a="1"/>
  <c r="N102" i="17" s="1"/>
  <c r="N103" i="17" a="1"/>
  <c r="N103" i="17"/>
  <c r="N334" i="17" a="1"/>
  <c r="N334" i="17" s="1"/>
  <c r="N335" i="17" a="1"/>
  <c r="N335" i="17" s="1"/>
  <c r="N498" i="17" a="1"/>
  <c r="N498" i="17" s="1"/>
  <c r="N499" i="17" a="1"/>
  <c r="N499" i="17" s="1"/>
  <c r="N500" i="17" a="1"/>
  <c r="N500" i="17" s="1"/>
  <c r="N501" i="17" a="1"/>
  <c r="N501" i="17"/>
  <c r="N502" i="17" a="1"/>
  <c r="N502" i="17" s="1"/>
  <c r="N503" i="17" a="1"/>
  <c r="N503" i="17"/>
  <c r="N734" i="17" a="1"/>
  <c r="N734" i="17" s="1"/>
  <c r="N735" i="17" a="1"/>
  <c r="N735" i="17" s="1"/>
  <c r="N994" i="17" a="1"/>
  <c r="N994" i="17" s="1"/>
  <c r="N995" i="17" a="1"/>
  <c r="N995" i="17"/>
  <c r="N996" i="17" a="1"/>
  <c r="N996" i="17" s="1"/>
  <c r="N997" i="17" a="1"/>
  <c r="N997" i="17"/>
  <c r="N998" i="17" a="1"/>
  <c r="N998" i="17" s="1"/>
  <c r="N999" i="17" a="1"/>
  <c r="N999" i="17" s="1"/>
  <c r="N1000" i="17" a="1"/>
  <c r="N1000" i="17" s="1"/>
  <c r="N1001" i="17" a="1"/>
  <c r="N1001" i="17" s="1"/>
  <c r="N1002" i="17" a="1"/>
  <c r="N1002" i="17" s="1"/>
  <c r="N1003" i="17" a="1"/>
  <c r="N1003" i="17" s="1"/>
  <c r="N1004" i="17" a="1"/>
  <c r="N1004" i="17" s="1"/>
  <c r="N1005" i="17" a="1"/>
  <c r="N1005" i="17" s="1"/>
  <c r="N1498" i="17" a="1"/>
  <c r="N1498" i="17" s="1"/>
  <c r="N1499" i="17" a="1"/>
  <c r="N1499" i="17" s="1"/>
  <c r="N1500" i="17" a="1"/>
  <c r="N1500" i="17" s="1"/>
  <c r="N1501" i="17" a="1"/>
  <c r="N1501" i="17"/>
  <c r="N1502" i="17" a="1"/>
  <c r="N1502" i="17" s="1"/>
  <c r="N1503" i="17" a="1"/>
  <c r="N1503" i="17" s="1"/>
  <c r="N1734" i="17" a="1"/>
  <c r="N1734" i="17" s="1"/>
  <c r="N1735" i="17" a="1"/>
  <c r="N1735" i="17" s="1"/>
  <c r="N104" i="17" a="1"/>
  <c r="N104" i="17" s="1"/>
  <c r="N105" i="17" a="1"/>
  <c r="N105" i="17" s="1"/>
  <c r="N106" i="17" a="1"/>
  <c r="N106" i="17" s="1"/>
  <c r="N107" i="17" a="1"/>
  <c r="N107" i="17" s="1"/>
  <c r="N108" i="17" a="1"/>
  <c r="N108" i="17"/>
  <c r="N109" i="17" a="1"/>
  <c r="N109" i="17" s="1"/>
  <c r="N336" i="17" a="1"/>
  <c r="N336" i="17" s="1"/>
  <c r="N337" i="17" a="1"/>
  <c r="N337" i="17" s="1"/>
  <c r="N504" i="17" a="1"/>
  <c r="N504" i="17" s="1"/>
  <c r="N505" i="17" a="1"/>
  <c r="N505" i="17" s="1"/>
  <c r="N506" i="17" a="1"/>
  <c r="N506" i="17" s="1"/>
  <c r="N507" i="17" a="1"/>
  <c r="N507" i="17" s="1"/>
  <c r="N508" i="17" a="1"/>
  <c r="N508" i="17"/>
  <c r="N509" i="17" a="1"/>
  <c r="N509" i="17" s="1"/>
  <c r="N736" i="17" a="1"/>
  <c r="N736" i="17" s="1"/>
  <c r="N737" i="17" a="1"/>
  <c r="N737" i="17" s="1"/>
  <c r="N1006" i="17" a="1"/>
  <c r="N1006" i="17" s="1"/>
  <c r="N1007" i="17" a="1"/>
  <c r="N1007" i="17" s="1"/>
  <c r="N1008" i="17" a="1"/>
  <c r="N1008" i="17" s="1"/>
  <c r="N1009" i="17" a="1"/>
  <c r="N1009" i="17" s="1"/>
  <c r="N1010" i="17" a="1"/>
  <c r="N1010" i="17"/>
  <c r="N1011" i="17" a="1"/>
  <c r="N1011" i="17" s="1"/>
  <c r="N1012" i="17" a="1"/>
  <c r="N1012" i="17" s="1"/>
  <c r="N1013" i="17" a="1"/>
  <c r="N1013" i="17" s="1"/>
  <c r="N1014" i="17" a="1"/>
  <c r="N1014" i="17" s="1"/>
  <c r="N1015" i="17" a="1"/>
  <c r="N1015" i="17" s="1"/>
  <c r="N1016" i="17" a="1"/>
  <c r="N1016" i="17" s="1"/>
  <c r="N1017" i="17" a="1"/>
  <c r="N1017" i="17" s="1"/>
  <c r="N1504" i="17" a="1"/>
  <c r="N1504" i="17" s="1"/>
  <c r="N1505" i="17" a="1"/>
  <c r="N1505" i="17"/>
  <c r="N1506" i="17" a="1"/>
  <c r="N1506" i="17" s="1"/>
  <c r="N1507" i="17" a="1"/>
  <c r="N1507" i="17" s="1"/>
  <c r="N1508" i="17" a="1"/>
  <c r="N1508" i="17" s="1"/>
  <c r="N1509" i="17" a="1"/>
  <c r="N1509" i="17"/>
  <c r="N1736" i="17" a="1"/>
  <c r="N1736" i="17" s="1"/>
  <c r="N1737" i="17" a="1"/>
  <c r="N1737" i="17"/>
  <c r="N110" i="17" a="1"/>
  <c r="N110" i="17"/>
  <c r="N111" i="17" a="1"/>
  <c r="N111" i="17" s="1"/>
  <c r="N112" i="17" a="1"/>
  <c r="N112" i="17" s="1"/>
  <c r="N113" i="17" a="1"/>
  <c r="N113" i="17" s="1"/>
  <c r="N114" i="17" a="1"/>
  <c r="N114" i="17" s="1"/>
  <c r="N115" i="17" a="1"/>
  <c r="N115" i="17" s="1"/>
  <c r="N338" i="17" a="1"/>
  <c r="N338" i="17" s="1"/>
  <c r="N339" i="17" a="1"/>
  <c r="N339" i="17" s="1"/>
  <c r="N510" i="17" a="1"/>
  <c r="N510" i="17"/>
  <c r="N511" i="17" a="1"/>
  <c r="N511" i="17" s="1"/>
  <c r="N512" i="17" a="1"/>
  <c r="N512" i="17" s="1"/>
  <c r="N513" i="17" a="1"/>
  <c r="N513" i="17" s="1"/>
  <c r="N514" i="17" a="1"/>
  <c r="N514" i="17"/>
  <c r="N515" i="17" a="1"/>
  <c r="N515" i="17" s="1"/>
  <c r="N738" i="17" a="1"/>
  <c r="N738" i="17" s="1"/>
  <c r="N739" i="17" a="1"/>
  <c r="N739" i="17" s="1"/>
  <c r="N1018" i="17" a="1"/>
  <c r="N1018" i="17" s="1"/>
  <c r="N1019" i="17" a="1"/>
  <c r="N1019" i="17" s="1"/>
  <c r="N1020" i="17" a="1"/>
  <c r="N1020" i="17" s="1"/>
  <c r="N1021" i="17" a="1"/>
  <c r="N1021" i="17" s="1"/>
  <c r="N1022" i="17" a="1"/>
  <c r="N1022" i="17" s="1"/>
  <c r="N1023" i="17" a="1"/>
  <c r="N1023" i="17" s="1"/>
  <c r="N1024" i="17" a="1"/>
  <c r="N1024" i="17" s="1"/>
  <c r="N1025" i="17" a="1"/>
  <c r="N1025" i="17" s="1"/>
  <c r="N1026" i="17" a="1"/>
  <c r="N1026" i="17" s="1"/>
  <c r="N1027" i="17" a="1"/>
  <c r="N1027" i="17" s="1"/>
  <c r="N1028" i="17" a="1"/>
  <c r="N1028" i="17" s="1"/>
  <c r="N1029" i="17" a="1"/>
  <c r="N1029" i="17" s="1"/>
  <c r="N1510" i="17" a="1"/>
  <c r="N1510" i="17" s="1"/>
  <c r="N1511" i="17" a="1"/>
  <c r="N1511" i="17" s="1"/>
  <c r="N1512" i="17" a="1"/>
  <c r="N1512" i="17" s="1"/>
  <c r="N1513" i="17" a="1"/>
  <c r="N1513" i="17" s="1"/>
  <c r="N1514" i="17" a="1"/>
  <c r="N1514" i="17" s="1"/>
  <c r="N1515" i="17" a="1"/>
  <c r="N1515" i="17" s="1"/>
  <c r="N1738" i="17" a="1"/>
  <c r="N1738" i="17" s="1"/>
  <c r="N1739" i="17" a="1"/>
  <c r="N1739" i="17" s="1"/>
  <c r="N116" i="17" a="1"/>
  <c r="N116" i="17" s="1"/>
  <c r="N117" i="17" a="1"/>
  <c r="N117" i="17" s="1"/>
  <c r="N118" i="17" a="1"/>
  <c r="N118" i="17" s="1"/>
  <c r="N119" i="17" a="1"/>
  <c r="N119" i="17" s="1"/>
  <c r="N120" i="17" a="1"/>
  <c r="N120" i="17" s="1"/>
  <c r="N121" i="17" a="1"/>
  <c r="N121" i="17" s="1"/>
  <c r="N340" i="17" a="1"/>
  <c r="N340" i="17" s="1"/>
  <c r="N341" i="17" a="1"/>
  <c r="N341" i="17" s="1"/>
  <c r="N516" i="17" a="1"/>
  <c r="N516" i="17" s="1"/>
  <c r="N517" i="17" a="1"/>
  <c r="N517" i="17"/>
  <c r="N518" i="17" a="1"/>
  <c r="N518" i="17" s="1"/>
  <c r="N519" i="17" a="1"/>
  <c r="N519" i="17" s="1"/>
  <c r="N520" i="17" a="1"/>
  <c r="N520" i="17" s="1"/>
  <c r="N521" i="17" a="1"/>
  <c r="N521" i="17" s="1"/>
  <c r="N740" i="17" a="1"/>
  <c r="N740" i="17" s="1"/>
  <c r="N741" i="17" a="1"/>
  <c r="N741" i="17" s="1"/>
  <c r="N1030" i="17" a="1"/>
  <c r="N1030" i="17" s="1"/>
  <c r="N1031" i="17" a="1"/>
  <c r="N1031" i="17"/>
  <c r="N1032" i="17" a="1"/>
  <c r="N1032" i="17" s="1"/>
  <c r="N1033" i="17" a="1"/>
  <c r="N1033" i="17"/>
  <c r="N1034" i="17" a="1"/>
  <c r="N1034" i="17" s="1"/>
  <c r="N1035" i="17" a="1"/>
  <c r="N1035" i="17" s="1"/>
  <c r="N1036" i="17" a="1"/>
  <c r="N1036" i="17" s="1"/>
  <c r="N1037" i="17" a="1"/>
  <c r="N1037" i="17"/>
  <c r="N1038" i="17" a="1"/>
  <c r="N1038" i="17" s="1"/>
  <c r="N1039" i="17" a="1"/>
  <c r="N1039" i="17" s="1"/>
  <c r="N1040" i="17" a="1"/>
  <c r="N1040" i="17" s="1"/>
  <c r="N1041" i="17" a="1"/>
  <c r="N1041" i="17" s="1"/>
  <c r="N1516" i="17" a="1"/>
  <c r="N1516" i="17" s="1"/>
  <c r="N1517" i="17" a="1"/>
  <c r="N1517" i="17" s="1"/>
  <c r="N1518" i="17" a="1"/>
  <c r="N1518" i="17" s="1"/>
  <c r="N1519" i="17" a="1"/>
  <c r="N1519" i="17" s="1"/>
  <c r="N1520" i="17" a="1"/>
  <c r="N1520" i="17" s="1"/>
  <c r="N1521" i="17" a="1"/>
  <c r="N1521" i="17" s="1"/>
  <c r="N1740" i="17" a="1"/>
  <c r="N1740" i="17" s="1"/>
  <c r="N1741" i="17" a="1"/>
  <c r="N1741" i="17" s="1"/>
  <c r="N122" i="17" a="1"/>
  <c r="N122" i="17" s="1"/>
  <c r="N123" i="17" a="1"/>
  <c r="N123" i="17" s="1"/>
  <c r="N124" i="17" a="1"/>
  <c r="N124" i="17" s="1"/>
  <c r="N125" i="17" a="1"/>
  <c r="N125" i="17" s="1"/>
  <c r="N126" i="17" a="1"/>
  <c r="N126" i="17" s="1"/>
  <c r="N127" i="17" a="1"/>
  <c r="N127" i="17"/>
  <c r="N342" i="17" a="1"/>
  <c r="N342" i="17" s="1"/>
  <c r="N343" i="17" a="1"/>
  <c r="N343" i="17" s="1"/>
  <c r="N522" i="17" a="1"/>
  <c r="N522" i="17" s="1"/>
  <c r="N523" i="17" a="1"/>
  <c r="N523" i="17" s="1"/>
  <c r="N524" i="17" a="1"/>
  <c r="N524" i="17" s="1"/>
  <c r="N525" i="17" a="1"/>
  <c r="N525" i="17" s="1"/>
  <c r="N526" i="17" a="1"/>
  <c r="N526" i="17" s="1"/>
  <c r="N527" i="17" a="1"/>
  <c r="N527" i="17" s="1"/>
  <c r="N742" i="17" a="1"/>
  <c r="N742" i="17" s="1"/>
  <c r="N743" i="17" a="1"/>
  <c r="N743" i="17"/>
  <c r="N1042" i="17" a="1"/>
  <c r="N1042" i="17" s="1"/>
  <c r="N1043" i="17" a="1"/>
  <c r="N1043" i="17" s="1"/>
  <c r="N1044" i="17" a="1"/>
  <c r="N1044" i="17" s="1"/>
  <c r="N1045" i="17" a="1"/>
  <c r="N1045" i="17"/>
  <c r="N1046" i="17" a="1"/>
  <c r="N1046" i="17" s="1"/>
  <c r="N1047" i="17" a="1"/>
  <c r="N1047" i="17" s="1"/>
  <c r="N1048" i="17" a="1"/>
  <c r="N1048" i="17"/>
  <c r="N1049" i="17" a="1"/>
  <c r="N1049" i="17"/>
  <c r="N1050" i="17" a="1"/>
  <c r="N1050" i="17" s="1"/>
  <c r="N1051" i="17" a="1"/>
  <c r="N1051" i="17" s="1"/>
  <c r="N1052" i="17" a="1"/>
  <c r="N1052" i="17" s="1"/>
  <c r="N1053" i="17" a="1"/>
  <c r="N1053" i="17" s="1"/>
  <c r="N1522" i="17" a="1"/>
  <c r="N1522" i="17" s="1"/>
  <c r="N1523" i="17" a="1"/>
  <c r="N1523" i="17"/>
  <c r="N1524" i="17" a="1"/>
  <c r="N1524" i="17" s="1"/>
  <c r="N1525" i="17" a="1"/>
  <c r="N1525" i="17" s="1"/>
  <c r="N1526" i="17" a="1"/>
  <c r="N1526" i="17" s="1"/>
  <c r="N1527" i="17" a="1"/>
  <c r="N1527" i="17"/>
  <c r="N1742" i="17" a="1"/>
  <c r="N1742" i="17" s="1"/>
  <c r="N1743" i="17" a="1"/>
  <c r="N1743" i="17" s="1"/>
  <c r="N128" i="17" a="1"/>
  <c r="N128" i="17" s="1"/>
  <c r="N129" i="17" a="1"/>
  <c r="N129" i="17" s="1"/>
  <c r="N130" i="17" a="1"/>
  <c r="N130" i="17"/>
  <c r="N131" i="17" a="1"/>
  <c r="N131" i="17" s="1"/>
  <c r="N132" i="17" a="1"/>
  <c r="N132" i="17" s="1"/>
  <c r="N133" i="17" a="1"/>
  <c r="N133" i="17" s="1"/>
  <c r="N344" i="17" a="1"/>
  <c r="N344" i="17"/>
  <c r="N345" i="17" a="1"/>
  <c r="N345" i="17" s="1"/>
  <c r="N528" i="17" a="1"/>
  <c r="N528" i="17" s="1"/>
  <c r="N529" i="17" a="1"/>
  <c r="N529" i="17"/>
  <c r="N530" i="17" a="1"/>
  <c r="N530" i="17"/>
  <c r="N531" i="17" a="1"/>
  <c r="N531" i="17"/>
  <c r="N532" i="17" a="1"/>
  <c r="N532" i="17" s="1"/>
  <c r="N533" i="17" a="1"/>
  <c r="N533" i="17" s="1"/>
  <c r="N744" i="17" a="1"/>
  <c r="N744" i="17" s="1"/>
  <c r="N745" i="17" a="1"/>
  <c r="N745" i="17" s="1"/>
  <c r="N1054" i="17" a="1"/>
  <c r="N1054" i="17" s="1"/>
  <c r="N1055" i="17" a="1"/>
  <c r="N1055" i="17" s="1"/>
  <c r="N1056" i="17" a="1"/>
  <c r="N1056" i="17"/>
  <c r="N1057" i="17" a="1"/>
  <c r="N1057" i="17" s="1"/>
  <c r="N1058" i="17" a="1"/>
  <c r="N1058" i="17" s="1"/>
  <c r="N1059" i="17" a="1"/>
  <c r="N1059" i="17" s="1"/>
  <c r="N1060" i="17" a="1"/>
  <c r="N1060" i="17" s="1"/>
  <c r="N1061" i="17" a="1"/>
  <c r="N1061" i="17" s="1"/>
  <c r="N1062" i="17" a="1"/>
  <c r="N1062" i="17" s="1"/>
  <c r="N1063" i="17" a="1"/>
  <c r="N1063" i="17" s="1"/>
  <c r="N1064" i="17" a="1"/>
  <c r="N1064" i="17" s="1"/>
  <c r="N1065" i="17" a="1"/>
  <c r="N1065" i="17" s="1"/>
  <c r="N1528" i="17" a="1"/>
  <c r="N1528" i="17" s="1"/>
  <c r="N1529" i="17" a="1"/>
  <c r="N1529" i="17" s="1"/>
  <c r="N1530" i="17" a="1"/>
  <c r="N1530" i="17" s="1"/>
  <c r="N1531" i="17" a="1"/>
  <c r="N1531" i="17" s="1"/>
  <c r="N1532" i="17" a="1"/>
  <c r="N1532" i="17" s="1"/>
  <c r="N1533" i="17" a="1"/>
  <c r="N1533" i="17" s="1"/>
  <c r="N1744" i="17" a="1"/>
  <c r="N1744" i="17" s="1"/>
  <c r="N1745" i="17" a="1"/>
  <c r="N1745" i="17" s="1"/>
  <c r="N134" i="17" a="1"/>
  <c r="N134" i="17" s="1"/>
  <c r="N135" i="17" a="1"/>
  <c r="N135" i="17" s="1"/>
  <c r="N136" i="17" a="1"/>
  <c r="N136" i="17"/>
  <c r="N137" i="17" a="1"/>
  <c r="N137" i="17" s="1"/>
  <c r="N138" i="17" a="1"/>
  <c r="N138" i="17" s="1"/>
  <c r="N139" i="17" a="1"/>
  <c r="N139" i="17" s="1"/>
  <c r="N346" i="17" a="1"/>
  <c r="N346" i="17"/>
  <c r="N347" i="17" a="1"/>
  <c r="N347" i="17" s="1"/>
  <c r="N534" i="17" a="1"/>
  <c r="N534" i="17" s="1"/>
  <c r="N535" i="17" a="1"/>
  <c r="N535" i="17" s="1"/>
  <c r="N536" i="17" a="1"/>
  <c r="N536" i="17" s="1"/>
  <c r="N537" i="17" a="1"/>
  <c r="N537" i="17" s="1"/>
  <c r="N538" i="17" a="1"/>
  <c r="N538" i="17" s="1"/>
  <c r="N539" i="17" a="1"/>
  <c r="N539" i="17" s="1"/>
  <c r="N746" i="17" a="1"/>
  <c r="N746" i="17" s="1"/>
  <c r="N747" i="17" a="1"/>
  <c r="N747" i="17" s="1"/>
  <c r="N1066" i="17" a="1"/>
  <c r="N1066" i="17" s="1"/>
  <c r="N1067" i="17" a="1"/>
  <c r="N1067" i="17" s="1"/>
  <c r="N1068" i="17" a="1"/>
  <c r="N1068" i="17" s="1"/>
  <c r="N1069" i="17" a="1"/>
  <c r="N1069" i="17" s="1"/>
  <c r="N1070" i="17" a="1"/>
  <c r="N1070" i="17" s="1"/>
  <c r="N1071" i="17" a="1"/>
  <c r="N1071" i="17"/>
  <c r="N1072" i="17" a="1"/>
  <c r="N1072" i="17" s="1"/>
  <c r="N1073" i="17" a="1"/>
  <c r="N1073" i="17" s="1"/>
  <c r="N1074" i="17" a="1"/>
  <c r="N1074" i="17" s="1"/>
  <c r="N1075" i="17" a="1"/>
  <c r="N1075" i="17" s="1"/>
  <c r="N1076" i="17" a="1"/>
  <c r="N1076" i="17" s="1"/>
  <c r="N1077" i="17" a="1"/>
  <c r="N1077" i="17" s="1"/>
  <c r="N1534" i="17" a="1"/>
  <c r="N1534" i="17" s="1"/>
  <c r="N1535" i="17" a="1"/>
  <c r="N1535" i="17" s="1"/>
  <c r="N1536" i="17" a="1"/>
  <c r="N1536" i="17" s="1"/>
  <c r="N1537" i="17" a="1"/>
  <c r="N1537" i="17" s="1"/>
  <c r="N1538" i="17" a="1"/>
  <c r="N1538" i="17" s="1"/>
  <c r="N1539" i="17" a="1"/>
  <c r="N1539" i="17" s="1"/>
  <c r="N1746" i="17" a="1"/>
  <c r="N1746" i="17" s="1"/>
  <c r="N1747" i="17" a="1"/>
  <c r="N1747" i="17"/>
  <c r="N140" i="17" a="1"/>
  <c r="N140" i="17" s="1"/>
  <c r="N141" i="17" a="1"/>
  <c r="N141" i="17" s="1"/>
  <c r="N142" i="17" a="1"/>
  <c r="N142" i="17" s="1"/>
  <c r="N143" i="17" a="1"/>
  <c r="N143" i="17" s="1"/>
  <c r="N144" i="17" a="1"/>
  <c r="N144" i="17" s="1"/>
  <c r="N145" i="17" a="1"/>
  <c r="N145" i="17" s="1"/>
  <c r="N348" i="17" a="1"/>
  <c r="N348" i="17" s="1"/>
  <c r="N349" i="17" a="1"/>
  <c r="N349" i="17" s="1"/>
  <c r="N540" i="17" a="1"/>
  <c r="N540" i="17" s="1"/>
  <c r="N541" i="17" a="1"/>
  <c r="N541" i="17" s="1"/>
  <c r="N542" i="17" a="1"/>
  <c r="N542" i="17" s="1"/>
  <c r="N543" i="17" a="1"/>
  <c r="N543" i="17" s="1"/>
  <c r="N544" i="17" a="1"/>
  <c r="N544" i="17" s="1"/>
  <c r="N545" i="17" a="1"/>
  <c r="N545" i="17" s="1"/>
  <c r="N748" i="17" a="1"/>
  <c r="N748" i="17" s="1"/>
  <c r="N749" i="17" a="1"/>
  <c r="N749" i="17" s="1"/>
  <c r="N1078" i="17" a="1"/>
  <c r="N1078" i="17" s="1"/>
  <c r="N1079" i="17" a="1"/>
  <c r="N1079" i="17" s="1"/>
  <c r="N1080" i="17" a="1"/>
  <c r="N1080" i="17" s="1"/>
  <c r="N1081" i="17" a="1"/>
  <c r="N1081" i="17" s="1"/>
  <c r="N1082" i="17" a="1"/>
  <c r="N1082" i="17" s="1"/>
  <c r="N1083" i="17" a="1"/>
  <c r="N1083" i="17" s="1"/>
  <c r="N1084" i="17" a="1"/>
  <c r="N1084" i="17" s="1"/>
  <c r="N1085" i="17" a="1"/>
  <c r="N1085" i="17" s="1"/>
  <c r="N1086" i="17" a="1"/>
  <c r="N1086" i="17" s="1"/>
  <c r="N1087" i="17" a="1"/>
  <c r="N1087" i="17" s="1"/>
  <c r="N1088" i="17" a="1"/>
  <c r="N1088" i="17" s="1"/>
  <c r="N1089" i="17" a="1"/>
  <c r="N1089" i="17" s="1"/>
  <c r="N1540" i="17" a="1"/>
  <c r="N1540" i="17" s="1"/>
  <c r="N1541" i="17" a="1"/>
  <c r="N1541" i="17" s="1"/>
  <c r="N1542" i="17" a="1"/>
  <c r="N1542" i="17" s="1"/>
  <c r="N1543" i="17" a="1"/>
  <c r="N1543" i="17" s="1"/>
  <c r="N1544" i="17" a="1"/>
  <c r="N1544" i="17" s="1"/>
  <c r="N1545" i="17" a="1"/>
  <c r="N1545" i="17" s="1"/>
  <c r="N1748" i="17" a="1"/>
  <c r="N1748" i="17" s="1"/>
  <c r="N1749" i="17" a="1"/>
  <c r="N1749" i="17" s="1"/>
  <c r="N146" i="17" a="1"/>
  <c r="N146" i="17" s="1"/>
  <c r="N147" i="17" a="1"/>
  <c r="N147" i="17" s="1"/>
  <c r="N148" i="17" a="1"/>
  <c r="N148" i="17" s="1"/>
  <c r="N149" i="17" a="1"/>
  <c r="N149" i="17" s="1"/>
  <c r="N150" i="17" a="1"/>
  <c r="N150" i="17"/>
  <c r="N151" i="17" a="1"/>
  <c r="N151" i="17"/>
  <c r="N350" i="17" a="1"/>
  <c r="N350" i="17" s="1"/>
  <c r="N351" i="17" a="1"/>
  <c r="N351" i="17" s="1"/>
  <c r="N546" i="17" a="1"/>
  <c r="N546" i="17" s="1"/>
  <c r="N547" i="17" a="1"/>
  <c r="N547" i="17" s="1"/>
  <c r="N548" i="17" a="1"/>
  <c r="N548" i="17" s="1"/>
  <c r="N549" i="17" a="1"/>
  <c r="N549" i="17" s="1"/>
  <c r="N550" i="17" a="1"/>
  <c r="N550" i="17" s="1"/>
  <c r="N551" i="17" a="1"/>
  <c r="N551" i="17"/>
  <c r="N750" i="17" a="1"/>
  <c r="N750" i="17" s="1"/>
  <c r="N751" i="17" a="1"/>
  <c r="N751" i="17" s="1"/>
  <c r="N1090" i="17" a="1"/>
  <c r="N1090" i="17" s="1"/>
  <c r="N1091" i="17" a="1"/>
  <c r="N1091" i="17" s="1"/>
  <c r="N1092" i="17" a="1"/>
  <c r="N1092" i="17" s="1"/>
  <c r="N1093" i="17" a="1"/>
  <c r="N1093" i="17" s="1"/>
  <c r="N1094" i="17" a="1"/>
  <c r="N1094" i="17" s="1"/>
  <c r="N1095" i="17" a="1"/>
  <c r="N1095" i="17" s="1"/>
  <c r="N1096" i="17" a="1"/>
  <c r="N1096" i="17" s="1"/>
  <c r="N1097" i="17" a="1"/>
  <c r="N1097" i="17" s="1"/>
  <c r="N1098" i="17" a="1"/>
  <c r="N1098" i="17"/>
  <c r="N1099" i="17" a="1"/>
  <c r="N1099" i="17" s="1"/>
  <c r="N1100" i="17" a="1"/>
  <c r="N1100" i="17" s="1"/>
  <c r="N1101" i="17" a="1"/>
  <c r="N1101" i="17" s="1"/>
  <c r="N1546" i="17" a="1"/>
  <c r="N1546" i="17" s="1"/>
  <c r="N1547" i="17" a="1"/>
  <c r="N1547" i="17" s="1"/>
  <c r="N1548" i="17" a="1"/>
  <c r="N1548" i="17" s="1"/>
  <c r="N1549" i="17" a="1"/>
  <c r="N1549" i="17" s="1"/>
  <c r="N1550" i="17" a="1"/>
  <c r="N1550" i="17" s="1"/>
  <c r="N1551" i="17" a="1"/>
  <c r="N1551" i="17" s="1"/>
  <c r="N1750" i="17" a="1"/>
  <c r="N1750" i="17" s="1"/>
  <c r="N1751" i="17" a="1"/>
  <c r="N1751" i="17" s="1"/>
  <c r="N152" i="17" a="1"/>
  <c r="N152" i="17" s="1"/>
  <c r="N153" i="17" a="1"/>
  <c r="N153" i="17" s="1"/>
  <c r="N154" i="17" a="1"/>
  <c r="N154" i="17" s="1"/>
  <c r="N155" i="17" a="1"/>
  <c r="N155" i="17" s="1"/>
  <c r="N156" i="17" a="1"/>
  <c r="N156" i="17" s="1"/>
  <c r="N157" i="17" a="1"/>
  <c r="N157" i="17" s="1"/>
  <c r="N352" i="17" a="1"/>
  <c r="N352" i="17" s="1"/>
  <c r="N353" i="17" a="1"/>
  <c r="N353" i="17" s="1"/>
  <c r="N552" i="17" a="1"/>
  <c r="N552" i="17" s="1"/>
  <c r="N553" i="17" a="1"/>
  <c r="N553" i="17"/>
  <c r="N554" i="17" a="1"/>
  <c r="N554" i="17" s="1"/>
  <c r="N555" i="17" a="1"/>
  <c r="N555" i="17" s="1"/>
  <c r="N556" i="17" a="1"/>
  <c r="N556" i="17" s="1"/>
  <c r="N557" i="17" a="1"/>
  <c r="N557" i="17" s="1"/>
  <c r="N752" i="17" a="1"/>
  <c r="N752" i="17" s="1"/>
  <c r="N753" i="17" a="1"/>
  <c r="N753" i="17" s="1"/>
  <c r="N1102" i="17" a="1"/>
  <c r="N1102" i="17"/>
  <c r="N1103" i="17" a="1"/>
  <c r="N1103" i="17"/>
  <c r="N1104" i="17" a="1"/>
  <c r="N1104" i="17" s="1"/>
  <c r="N1105" i="17" a="1"/>
  <c r="N1105" i="17" s="1"/>
  <c r="N1106" i="17" a="1"/>
  <c r="N1106" i="17"/>
  <c r="N1107" i="17" a="1"/>
  <c r="N1107" i="17" s="1"/>
  <c r="N1108" i="17" a="1"/>
  <c r="N1108" i="17" s="1"/>
  <c r="N1109" i="17" a="1"/>
  <c r="N1109" i="17" s="1"/>
  <c r="N1110" i="17" a="1"/>
  <c r="N1110" i="17" s="1"/>
  <c r="N1111" i="17" a="1"/>
  <c r="N1111" i="17" s="1"/>
  <c r="N1112" i="17" a="1"/>
  <c r="N1112" i="17"/>
  <c r="N1113" i="17" a="1"/>
  <c r="N1113" i="17" s="1"/>
  <c r="N1552" i="17" a="1"/>
  <c r="N1552" i="17" s="1"/>
  <c r="N1553" i="17" a="1"/>
  <c r="N1553" i="17"/>
  <c r="N1554" i="17" a="1"/>
  <c r="N1554" i="17" s="1"/>
  <c r="N1555" i="17" a="1"/>
  <c r="N1555" i="17" s="1"/>
  <c r="N1556" i="17" a="1"/>
  <c r="N1556" i="17"/>
  <c r="N1557" i="17" a="1"/>
  <c r="N1557" i="17" s="1"/>
  <c r="N1752" i="17" a="1"/>
  <c r="N1752" i="17"/>
  <c r="N1753" i="17" a="1"/>
  <c r="N1753" i="17" s="1"/>
  <c r="N158" i="17" a="1"/>
  <c r="N158" i="17" s="1"/>
  <c r="N159" i="17" a="1"/>
  <c r="N159" i="17" s="1"/>
  <c r="N160" i="17" a="1"/>
  <c r="N160" i="17" s="1"/>
  <c r="N161" i="17" a="1"/>
  <c r="N161" i="17" s="1"/>
  <c r="N162" i="17" a="1"/>
  <c r="N162" i="17"/>
  <c r="N163" i="17" a="1"/>
  <c r="N163" i="17" s="1"/>
  <c r="N354" i="17" a="1"/>
  <c r="N354" i="17" s="1"/>
  <c r="N355" i="17" a="1"/>
  <c r="N355" i="17" s="1"/>
  <c r="N558" i="17" a="1"/>
  <c r="N558" i="17" s="1"/>
  <c r="N559" i="17" a="1"/>
  <c r="N559" i="17" s="1"/>
  <c r="N560" i="17" a="1"/>
  <c r="N560" i="17" s="1"/>
  <c r="N561" i="17" a="1"/>
  <c r="N561" i="17" s="1"/>
  <c r="N562" i="17" a="1"/>
  <c r="N562" i="17" s="1"/>
  <c r="N563" i="17" a="1"/>
  <c r="N563" i="17" s="1"/>
  <c r="N754" i="17" a="1"/>
  <c r="N754" i="17" s="1"/>
  <c r="N755" i="17" a="1"/>
  <c r="N755" i="17" s="1"/>
  <c r="N1114" i="17" a="1"/>
  <c r="N1114" i="17" s="1"/>
  <c r="N1115" i="17" a="1"/>
  <c r="N1115" i="17" s="1"/>
  <c r="N1116" i="17" a="1"/>
  <c r="N1116" i="17" s="1"/>
  <c r="N1117" i="17" a="1"/>
  <c r="N1117" i="17" s="1"/>
  <c r="N1118" i="17" a="1"/>
  <c r="N1118" i="17" s="1"/>
  <c r="N1119" i="17" a="1"/>
  <c r="N1119" i="17" s="1"/>
  <c r="N1120" i="17" a="1"/>
  <c r="N1120" i="17"/>
  <c r="N1121" i="17" a="1"/>
  <c r="N1121" i="17" s="1"/>
  <c r="N1122" i="17" a="1"/>
  <c r="N1122" i="17" s="1"/>
  <c r="N1123" i="17" a="1"/>
  <c r="N1123" i="17" s="1"/>
  <c r="N1124" i="17" a="1"/>
  <c r="N1124" i="17" s="1"/>
  <c r="N1125" i="17" a="1"/>
  <c r="N1125" i="17" s="1"/>
  <c r="N1558" i="17" a="1"/>
  <c r="N1558" i="17" s="1"/>
  <c r="N1559" i="17" a="1"/>
  <c r="N1559" i="17" s="1"/>
  <c r="N1560" i="17" a="1"/>
  <c r="N1560" i="17" s="1"/>
  <c r="N1561" i="17" a="1"/>
  <c r="N1561" i="17" s="1"/>
  <c r="N1562" i="17" a="1"/>
  <c r="N1562" i="17" s="1"/>
  <c r="N1563" i="17" a="1"/>
  <c r="N1563" i="17" s="1"/>
  <c r="N1754" i="17" a="1"/>
  <c r="N1754" i="17" s="1"/>
  <c r="N1755" i="17" a="1"/>
  <c r="N1755" i="17" s="1"/>
  <c r="N164" i="17" a="1"/>
  <c r="N164" i="17" s="1"/>
  <c r="N165" i="17" a="1"/>
  <c r="N165" i="17" s="1"/>
  <c r="N166" i="17" a="1"/>
  <c r="N166" i="17"/>
  <c r="N167" i="17" a="1"/>
  <c r="N167" i="17" s="1"/>
  <c r="N168" i="17" a="1"/>
  <c r="N168" i="17" s="1"/>
  <c r="N169" i="17" a="1"/>
  <c r="N169" i="17" s="1"/>
  <c r="N356" i="17" a="1"/>
  <c r="N356" i="17" s="1"/>
  <c r="N357" i="17" a="1"/>
  <c r="N357" i="17" s="1"/>
  <c r="N564" i="17" a="1"/>
  <c r="N564" i="17" s="1"/>
  <c r="N565" i="17" a="1"/>
  <c r="N565" i="17"/>
  <c r="N566" i="17" a="1"/>
  <c r="N566" i="17" s="1"/>
  <c r="N567" i="17" a="1"/>
  <c r="N567" i="17" s="1"/>
  <c r="N568" i="17" a="1"/>
  <c r="N568" i="17" s="1"/>
  <c r="N569" i="17" a="1"/>
  <c r="N569" i="17" s="1"/>
  <c r="N756" i="17" a="1"/>
  <c r="N756" i="17" s="1"/>
  <c r="N757" i="17" a="1"/>
  <c r="N757" i="17" s="1"/>
  <c r="N1126" i="17" a="1"/>
  <c r="N1126" i="17"/>
  <c r="N1127" i="17" a="1"/>
  <c r="N1127" i="17" s="1"/>
  <c r="N1128" i="17" a="1"/>
  <c r="N1128" i="17" s="1"/>
  <c r="N1129" i="17" a="1"/>
  <c r="N1129" i="17" s="1"/>
  <c r="N1130" i="17" a="1"/>
  <c r="N1130" i="17" s="1"/>
  <c r="N1131" i="17" a="1"/>
  <c r="N1131" i="17"/>
  <c r="N1132" i="17" a="1"/>
  <c r="N1132" i="17" s="1"/>
  <c r="N1133" i="17" a="1"/>
  <c r="N1133" i="17" s="1"/>
  <c r="N1134" i="17" a="1"/>
  <c r="N1134" i="17" s="1"/>
  <c r="N1135" i="17" a="1"/>
  <c r="N1135" i="17"/>
  <c r="N1136" i="17" a="1"/>
  <c r="N1136" i="17" s="1"/>
  <c r="N1137" i="17" a="1"/>
  <c r="N1137" i="17" s="1"/>
  <c r="N1564" i="17" a="1"/>
  <c r="N1564" i="17" s="1"/>
  <c r="N1565" i="17" a="1"/>
  <c r="N1565" i="17" s="1"/>
  <c r="N1566" i="17" a="1"/>
  <c r="N1566" i="17" s="1"/>
  <c r="N1567" i="17" a="1"/>
  <c r="N1567" i="17" s="1"/>
  <c r="N1568" i="17" a="1"/>
  <c r="N1568" i="17" s="1"/>
  <c r="N1569" i="17" a="1"/>
  <c r="N1569" i="17"/>
  <c r="N1756" i="17" a="1"/>
  <c r="N1756" i="17" s="1"/>
  <c r="N1757" i="17" a="1"/>
  <c r="N1757" i="17" s="1"/>
  <c r="N170" i="17" a="1"/>
  <c r="N170" i="17" s="1"/>
  <c r="N171" i="17" a="1"/>
  <c r="N171" i="17" s="1"/>
  <c r="N172" i="17" a="1"/>
  <c r="N172" i="17" s="1"/>
  <c r="N173" i="17" a="1"/>
  <c r="N173" i="17" s="1"/>
  <c r="N174" i="17" a="1"/>
  <c r="N174" i="17" s="1"/>
  <c r="N175" i="17" a="1"/>
  <c r="N175" i="17" s="1"/>
  <c r="N358" i="17" a="1"/>
  <c r="N358" i="17" s="1"/>
  <c r="N359" i="17" a="1"/>
  <c r="N359" i="17" s="1"/>
  <c r="N570" i="17" a="1"/>
  <c r="N570" i="17"/>
  <c r="N571" i="17" a="1"/>
  <c r="N571" i="17" s="1"/>
  <c r="N572" i="17" a="1"/>
  <c r="N572" i="17" s="1"/>
  <c r="N573" i="17" a="1"/>
  <c r="N573" i="17" s="1"/>
  <c r="N574" i="17" a="1"/>
  <c r="N574" i="17" s="1"/>
  <c r="N575" i="17" a="1"/>
  <c r="N575" i="17" s="1"/>
  <c r="N758" i="17" a="1"/>
  <c r="N758" i="17" s="1"/>
  <c r="N759" i="17" a="1"/>
  <c r="N759" i="17" s="1"/>
  <c r="N1138" i="17" a="1"/>
  <c r="N1138" i="17" s="1"/>
  <c r="N1139" i="17" a="1"/>
  <c r="N1139" i="17" s="1"/>
  <c r="N1140" i="17" a="1"/>
  <c r="N1140" i="17" s="1"/>
  <c r="N1141" i="17" a="1"/>
  <c r="N1141" i="17" s="1"/>
  <c r="N1142" i="17" a="1"/>
  <c r="N1142" i="17" s="1"/>
  <c r="N1143" i="17" a="1"/>
  <c r="N1143" i="17" s="1"/>
  <c r="N1144" i="17" a="1"/>
  <c r="N1144" i="17" s="1"/>
  <c r="N1145" i="17" a="1"/>
  <c r="N1145" i="17" s="1"/>
  <c r="N1146" i="17" a="1"/>
  <c r="N1146" i="17" s="1"/>
  <c r="N1147" i="17" a="1"/>
  <c r="N1147" i="17" s="1"/>
  <c r="N1148" i="17" a="1"/>
  <c r="N1148" i="17" s="1"/>
  <c r="N1149" i="17" a="1"/>
  <c r="N1149" i="17" s="1"/>
  <c r="N1570" i="17" a="1"/>
  <c r="N1570" i="17" s="1"/>
  <c r="N1571" i="17" a="1"/>
  <c r="N1571" i="17" s="1"/>
  <c r="N1572" i="17" a="1"/>
  <c r="N1572" i="17" s="1"/>
  <c r="N1573" i="17" a="1"/>
  <c r="N1573" i="17" s="1"/>
  <c r="N1574" i="17" a="1"/>
  <c r="N1574" i="17" s="1"/>
  <c r="N1575" i="17" a="1"/>
  <c r="N1575" i="17" s="1"/>
  <c r="N1758" i="17" a="1"/>
  <c r="N1758" i="17" s="1"/>
  <c r="N1759" i="17" a="1"/>
  <c r="N1759" i="17" s="1"/>
  <c r="N176" i="17" a="1"/>
  <c r="N176" i="17" s="1"/>
  <c r="N177" i="17" a="1"/>
  <c r="N177" i="17" s="1"/>
  <c r="N178" i="17" a="1"/>
  <c r="N178" i="17" s="1"/>
  <c r="N179" i="17" a="1"/>
  <c r="N179" i="17" s="1"/>
  <c r="N180" i="17" a="1"/>
  <c r="N180" i="17" s="1"/>
  <c r="N181" i="17" a="1"/>
  <c r="N181" i="17" s="1"/>
  <c r="N360" i="17" a="1"/>
  <c r="N360" i="17" s="1"/>
  <c r="N361" i="17" a="1"/>
  <c r="N361" i="17" s="1"/>
  <c r="N576" i="17" a="1"/>
  <c r="N576" i="17"/>
  <c r="N577" i="17" a="1"/>
  <c r="N577" i="17"/>
  <c r="N578" i="17" a="1"/>
  <c r="N578" i="17" s="1"/>
  <c r="N579" i="17" a="1"/>
  <c r="N579" i="17" s="1"/>
  <c r="N580" i="17" a="1"/>
  <c r="N580" i="17" s="1"/>
  <c r="N581" i="17" a="1"/>
  <c r="N581" i="17"/>
  <c r="N760" i="17" a="1"/>
  <c r="N760" i="17" s="1"/>
  <c r="N761" i="17" a="1"/>
  <c r="N761" i="17" s="1"/>
  <c r="N1150" i="17" a="1"/>
  <c r="N1150" i="17" s="1"/>
  <c r="N1151" i="17" a="1"/>
  <c r="N1151" i="17" s="1"/>
  <c r="N1152" i="17" a="1"/>
  <c r="N1152" i="17"/>
  <c r="N1153" i="17" a="1"/>
  <c r="N1153" i="17" s="1"/>
  <c r="N1154" i="17" a="1"/>
  <c r="N1154" i="17" s="1"/>
  <c r="N1155" i="17" a="1"/>
  <c r="N1155" i="17" s="1"/>
  <c r="N1156" i="17" a="1"/>
  <c r="N1156" i="17" s="1"/>
  <c r="N1157" i="17" a="1"/>
  <c r="N1157" i="17" s="1"/>
  <c r="N1158" i="17" a="1"/>
  <c r="N1158" i="17" s="1"/>
  <c r="N1159" i="17" a="1"/>
  <c r="N1159" i="17"/>
  <c r="N1160" i="17" a="1"/>
  <c r="N1160" i="17"/>
  <c r="N1161" i="17" a="1"/>
  <c r="N1161" i="17" s="1"/>
  <c r="N1576" i="17" a="1"/>
  <c r="N1576" i="17" s="1"/>
  <c r="N1577" i="17" a="1"/>
  <c r="N1577" i="17" s="1"/>
  <c r="N1578" i="17" a="1"/>
  <c r="N1578" i="17" s="1"/>
  <c r="N1579" i="17" a="1"/>
  <c r="N1579" i="17" s="1"/>
  <c r="N1580" i="17" a="1"/>
  <c r="N1580" i="17" s="1"/>
  <c r="N1581" i="17" a="1"/>
  <c r="N1581" i="17" s="1"/>
  <c r="N1760" i="17" a="1"/>
  <c r="N1760" i="17"/>
  <c r="N1761" i="17" a="1"/>
  <c r="N1761" i="17" s="1"/>
  <c r="N182" i="17" a="1"/>
  <c r="N182" i="17" s="1"/>
  <c r="N183" i="17" a="1"/>
  <c r="N183" i="17" s="1"/>
  <c r="N184" i="17" a="1"/>
  <c r="N184" i="17" s="1"/>
  <c r="N185" i="17" a="1"/>
  <c r="N185" i="17" s="1"/>
  <c r="N186" i="17" a="1"/>
  <c r="N186" i="17"/>
  <c r="N187" i="17" a="1"/>
  <c r="N187" i="17" s="1"/>
  <c r="N362" i="17" a="1"/>
  <c r="N362" i="17" s="1"/>
  <c r="N363" i="17" a="1"/>
  <c r="N363" i="17" s="1"/>
  <c r="N582" i="17" a="1"/>
  <c r="N582" i="17" s="1"/>
  <c r="N583" i="17" a="1"/>
  <c r="N583" i="17" s="1"/>
  <c r="N584" i="17" a="1"/>
  <c r="N584" i="17" s="1"/>
  <c r="N585" i="17" a="1"/>
  <c r="N585" i="17" s="1"/>
  <c r="N586" i="17" a="1"/>
  <c r="N586" i="17" s="1"/>
  <c r="N587" i="17" a="1"/>
  <c r="N587" i="17" s="1"/>
  <c r="N762" i="17" a="1"/>
  <c r="N762" i="17"/>
  <c r="N763" i="17" a="1"/>
  <c r="N763" i="17" s="1"/>
  <c r="N1162" i="17" a="1"/>
  <c r="N1162" i="17" s="1"/>
  <c r="N1163" i="17" a="1"/>
  <c r="N1163" i="17" s="1"/>
  <c r="N1164" i="17" a="1"/>
  <c r="N1164" i="17" s="1"/>
  <c r="N1165" i="17" a="1"/>
  <c r="N1165" i="17" s="1"/>
  <c r="N1166" i="17" a="1"/>
  <c r="N1166" i="17"/>
  <c r="N1167" i="17" a="1"/>
  <c r="N1167" i="17" s="1"/>
  <c r="N1168" i="17" a="1"/>
  <c r="N1168" i="17" s="1"/>
  <c r="N1169" i="17" a="1"/>
  <c r="N1169" i="17" s="1"/>
  <c r="N1170" i="17" a="1"/>
  <c r="N1170" i="17" s="1"/>
  <c r="N1171" i="17" a="1"/>
  <c r="N1171" i="17" s="1"/>
  <c r="N1172" i="17" a="1"/>
  <c r="N1172" i="17" s="1"/>
  <c r="N1173" i="17" a="1"/>
  <c r="N1173" i="17" s="1"/>
  <c r="N1582" i="17" a="1"/>
  <c r="N1582" i="17"/>
  <c r="N1583" i="17" a="1"/>
  <c r="N1583" i="17"/>
  <c r="N1584" i="17" a="1"/>
  <c r="N1584" i="17" s="1"/>
  <c r="N1585" i="17" a="1"/>
  <c r="N1585" i="17" s="1"/>
  <c r="N1586" i="17" a="1"/>
  <c r="N1586" i="17" s="1"/>
  <c r="N1587" i="17" a="1"/>
  <c r="N1587" i="17" s="1"/>
  <c r="N1762" i="17" a="1"/>
  <c r="N1762" i="17" s="1"/>
  <c r="N1763" i="17" a="1"/>
  <c r="N1763" i="17" s="1"/>
  <c r="N188" i="17" a="1"/>
  <c r="N188" i="17" s="1"/>
  <c r="N189" i="17" a="1"/>
  <c r="N189" i="17"/>
  <c r="N190" i="17" a="1"/>
  <c r="N190" i="17" s="1"/>
  <c r="N191" i="17" a="1"/>
  <c r="N191" i="17" s="1"/>
  <c r="N192" i="17" a="1"/>
  <c r="N192" i="17" s="1"/>
  <c r="N193" i="17" a="1"/>
  <c r="N193" i="17" s="1"/>
  <c r="N364" i="17" a="1"/>
  <c r="N364" i="17" s="1"/>
  <c r="N365" i="17" a="1"/>
  <c r="N365" i="17" s="1"/>
  <c r="N588" i="17" a="1"/>
  <c r="N588" i="17" s="1"/>
  <c r="N589" i="17" a="1"/>
  <c r="N589" i="17" s="1"/>
  <c r="N590" i="17" a="1"/>
  <c r="N590" i="17" s="1"/>
  <c r="N591" i="17" a="1"/>
  <c r="N591" i="17" s="1"/>
  <c r="N592" i="17" a="1"/>
  <c r="N592" i="17" s="1"/>
  <c r="N593" i="17" a="1"/>
  <c r="N593" i="17" s="1"/>
  <c r="N764" i="17" a="1"/>
  <c r="N764" i="17" s="1"/>
  <c r="N765" i="17" a="1"/>
  <c r="N765" i="17" s="1"/>
  <c r="N1174" i="17" a="1"/>
  <c r="N1174" i="17" s="1"/>
  <c r="N1175" i="17" a="1"/>
  <c r="N1175" i="17"/>
  <c r="N1176" i="17" a="1"/>
  <c r="N1176" i="17" s="1"/>
  <c r="N1177" i="17" a="1"/>
  <c r="N1177" i="17" s="1"/>
  <c r="N1178" i="17" a="1"/>
  <c r="N1178" i="17" s="1"/>
  <c r="N1179" i="17" a="1"/>
  <c r="N1179" i="17" s="1"/>
  <c r="N1180" i="17" a="1"/>
  <c r="N1180" i="17" s="1"/>
  <c r="N1181" i="17" a="1"/>
  <c r="N1181" i="17" s="1"/>
  <c r="N1182" i="17" a="1"/>
  <c r="N1182" i="17" s="1"/>
  <c r="N1183" i="17" a="1"/>
  <c r="N1183" i="17" s="1"/>
  <c r="N1184" i="17" a="1"/>
  <c r="N1184" i="17" s="1"/>
  <c r="N1185" i="17" a="1"/>
  <c r="N1185" i="17" s="1"/>
  <c r="N1588" i="17" a="1"/>
  <c r="N1588" i="17" s="1"/>
  <c r="N1589" i="17" a="1"/>
  <c r="N1589" i="17" s="1"/>
  <c r="N1590" i="17" a="1"/>
  <c r="N1590" i="17" s="1"/>
  <c r="N1591" i="17" a="1"/>
  <c r="N1591" i="17" s="1"/>
  <c r="N1592" i="17" a="1"/>
  <c r="N1592" i="17" s="1"/>
  <c r="N1593" i="17" a="1"/>
  <c r="N1593" i="17"/>
  <c r="N1764" i="17" a="1"/>
  <c r="N1764" i="17" s="1"/>
  <c r="N1765" i="17" a="1"/>
  <c r="N1765" i="17" s="1"/>
  <c r="N194" i="17" a="1"/>
  <c r="N194" i="17" s="1"/>
  <c r="N195" i="17" a="1"/>
  <c r="N195" i="17" s="1"/>
  <c r="N196" i="17" a="1"/>
  <c r="N196" i="17" s="1"/>
  <c r="N197" i="17" a="1"/>
  <c r="N197" i="17" s="1"/>
  <c r="N198" i="17" a="1"/>
  <c r="N198" i="17" s="1"/>
  <c r="N199" i="17" a="1"/>
  <c r="N199" i="17" s="1"/>
  <c r="N366" i="17" a="1"/>
  <c r="N366" i="17" s="1"/>
  <c r="N367" i="17" a="1"/>
  <c r="N367" i="17" s="1"/>
  <c r="N594" i="17" a="1"/>
  <c r="N594" i="17" s="1"/>
  <c r="N595" i="17" a="1"/>
  <c r="N595" i="17" s="1"/>
  <c r="N596" i="17" a="1"/>
  <c r="N596" i="17"/>
  <c r="N597" i="17" a="1"/>
  <c r="N597" i="17" s="1"/>
  <c r="N598" i="17" a="1"/>
  <c r="N598" i="17" s="1"/>
  <c r="N599" i="17" a="1"/>
  <c r="N599" i="17" s="1"/>
  <c r="N766" i="17" a="1"/>
  <c r="N766" i="17" s="1"/>
  <c r="N767" i="17" a="1"/>
  <c r="N767" i="17" s="1"/>
  <c r="N1186" i="17" a="1"/>
  <c r="N1186" i="17" s="1"/>
  <c r="N1187" i="17" a="1"/>
  <c r="N1187" i="17" s="1"/>
  <c r="N1188" i="17" a="1"/>
  <c r="N1188" i="17" s="1"/>
  <c r="N1189" i="17" a="1"/>
  <c r="N1189" i="17" s="1"/>
  <c r="N1190" i="17" a="1"/>
  <c r="N1190" i="17"/>
  <c r="N1191" i="17" a="1"/>
  <c r="N1191" i="17" s="1"/>
  <c r="N1192" i="17" a="1"/>
  <c r="N1192" i="17"/>
  <c r="N1193" i="17" a="1"/>
  <c r="N1193" i="17" s="1"/>
  <c r="N1194" i="17" a="1"/>
  <c r="N1194" i="17" s="1"/>
  <c r="N1195" i="17" a="1"/>
  <c r="N1195" i="17" s="1"/>
  <c r="N1196" i="17" a="1"/>
  <c r="N1196" i="17" s="1"/>
  <c r="N1197" i="17" a="1"/>
  <c r="N1197" i="17" s="1"/>
  <c r="N1594" i="17" a="1"/>
  <c r="N1594" i="17" s="1"/>
  <c r="N1595" i="17" a="1"/>
  <c r="N1595" i="17"/>
  <c r="N1596" i="17" a="1"/>
  <c r="N1596" i="17"/>
  <c r="N1597" i="17" a="1"/>
  <c r="N1597" i="17" s="1"/>
  <c r="N1598" i="17" a="1"/>
  <c r="N1598" i="17" s="1"/>
  <c r="N1599" i="17" a="1"/>
  <c r="N1599" i="17" s="1"/>
  <c r="N1766" i="17" a="1"/>
  <c r="N1766" i="17" s="1"/>
  <c r="N1767" i="17" a="1"/>
  <c r="N1767" i="17" s="1"/>
  <c r="N200" i="17" a="1"/>
  <c r="N200" i="17"/>
  <c r="N201" i="17" a="1"/>
  <c r="N201" i="17" s="1"/>
  <c r="N202" i="17" a="1"/>
  <c r="N202" i="17" s="1"/>
  <c r="N203" i="17" a="1"/>
  <c r="N203" i="17" s="1"/>
  <c r="N204" i="17" a="1"/>
  <c r="N204" i="17" s="1"/>
  <c r="N205" i="17" a="1"/>
  <c r="N205" i="17" s="1"/>
  <c r="N368" i="17" a="1"/>
  <c r="N368" i="17" s="1"/>
  <c r="N369" i="17" a="1"/>
  <c r="N369" i="17" s="1"/>
  <c r="N600" i="17" a="1"/>
  <c r="N600" i="17" s="1"/>
  <c r="N601" i="17" a="1"/>
  <c r="N601" i="17"/>
  <c r="N602" i="17" a="1"/>
  <c r="N602" i="17" s="1"/>
  <c r="N603" i="17" a="1"/>
  <c r="N603" i="17" s="1"/>
  <c r="N604" i="17" a="1"/>
  <c r="N604" i="17" s="1"/>
  <c r="N605" i="17" a="1"/>
  <c r="N605" i="17" s="1"/>
  <c r="N768" i="17" a="1"/>
  <c r="N768" i="17" s="1"/>
  <c r="N769" i="17" a="1"/>
  <c r="N769" i="17" s="1"/>
  <c r="N1198" i="17" a="1"/>
  <c r="N1198" i="17" s="1"/>
  <c r="N1199" i="17" a="1"/>
  <c r="N1199" i="17" s="1"/>
  <c r="N1200" i="17" a="1"/>
  <c r="N1200" i="17"/>
  <c r="N1201" i="17" a="1"/>
  <c r="N1201" i="17" s="1"/>
  <c r="N1202" i="17" a="1"/>
  <c r="N1202" i="17"/>
  <c r="N1203" i="17" a="1"/>
  <c r="N1203" i="17" s="1"/>
  <c r="N1204" i="17" a="1"/>
  <c r="N1204" i="17" s="1"/>
  <c r="N1205" i="17" a="1"/>
  <c r="N1205" i="17" s="1"/>
  <c r="N1206" i="17" a="1"/>
  <c r="N1206" i="17"/>
  <c r="N1207" i="17" a="1"/>
  <c r="N1207" i="17" s="1"/>
  <c r="N1208" i="17" a="1"/>
  <c r="N1208" i="17" s="1"/>
  <c r="N1209" i="17" a="1"/>
  <c r="N1209" i="17" s="1"/>
  <c r="N1600" i="17" a="1"/>
  <c r="N1600" i="17" s="1"/>
  <c r="N1601" i="17" a="1"/>
  <c r="N1601" i="17" s="1"/>
  <c r="N1602" i="17" a="1"/>
  <c r="N1602" i="17" s="1"/>
  <c r="N1603" i="17" a="1"/>
  <c r="N1603" i="17" s="1"/>
  <c r="N1604" i="17" a="1"/>
  <c r="N1604" i="17" s="1"/>
  <c r="N1605" i="17" a="1"/>
  <c r="N1605" i="17" s="1"/>
  <c r="N1768" i="17" a="1"/>
  <c r="N1768" i="17" s="1"/>
  <c r="N1769" i="17" a="1"/>
  <c r="N1769" i="17" s="1"/>
  <c r="N206" i="17" a="1"/>
  <c r="N206" i="17" s="1"/>
  <c r="N207" i="17" a="1"/>
  <c r="N207" i="17" s="1"/>
  <c r="N208" i="17" a="1"/>
  <c r="N208" i="17"/>
  <c r="N209" i="17" a="1"/>
  <c r="N209" i="17" s="1"/>
  <c r="N210" i="17" a="1"/>
  <c r="N210" i="17" s="1"/>
  <c r="N211" i="17" a="1"/>
  <c r="N211" i="17" s="1"/>
  <c r="N370" i="17" a="1"/>
  <c r="N370" i="17" s="1"/>
  <c r="N371" i="17" a="1"/>
  <c r="N371" i="17" s="1"/>
  <c r="N606" i="17" a="1"/>
  <c r="N606" i="17" s="1"/>
  <c r="N607" i="17" a="1"/>
  <c r="N607" i="17" s="1"/>
  <c r="N608" i="17" a="1"/>
  <c r="N608" i="17" s="1"/>
  <c r="N609" i="17" a="1"/>
  <c r="N609" i="17" s="1"/>
  <c r="N610" i="17" a="1"/>
  <c r="N610" i="17"/>
  <c r="N611" i="17" a="1"/>
  <c r="N611" i="17" s="1"/>
  <c r="N770" i="17" a="1"/>
  <c r="N770" i="17"/>
  <c r="N771" i="17" a="1"/>
  <c r="N771" i="17" s="1"/>
  <c r="N1210" i="17" a="1"/>
  <c r="N1210" i="17" s="1"/>
  <c r="N1211" i="17" a="1"/>
  <c r="N1211" i="17" s="1"/>
  <c r="N1212" i="17" a="1"/>
  <c r="N1212" i="17" s="1"/>
  <c r="N1213" i="17" a="1"/>
  <c r="N1213" i="17" s="1"/>
  <c r="N1214" i="17" a="1"/>
  <c r="N1214" i="17" s="1"/>
  <c r="N1215" i="17" a="1"/>
  <c r="N1215" i="17"/>
  <c r="N1216" i="17" a="1"/>
  <c r="N1216" i="17" s="1"/>
  <c r="N1217" i="17" a="1"/>
  <c r="N1217" i="17" s="1"/>
  <c r="N1218" i="17" a="1"/>
  <c r="N1218" i="17" s="1"/>
  <c r="N1219" i="17" a="1"/>
  <c r="N1219" i="17" s="1"/>
  <c r="N1220" i="17" a="1"/>
  <c r="N1220" i="17" s="1"/>
  <c r="N1221" i="17" a="1"/>
  <c r="N1221" i="17" s="1"/>
  <c r="N1606" i="17" a="1"/>
  <c r="N1606" i="17" s="1"/>
  <c r="N1607" i="17" a="1"/>
  <c r="N1607" i="17" s="1"/>
  <c r="N1608" i="17" a="1"/>
  <c r="N1608" i="17"/>
  <c r="N1609" i="17" a="1"/>
  <c r="N1609" i="17" s="1"/>
  <c r="N1610" i="17" a="1"/>
  <c r="N1610" i="17" s="1"/>
  <c r="N1611" i="17" a="1"/>
  <c r="N1611" i="17" s="1"/>
  <c r="N1770" i="17" a="1"/>
  <c r="N1770" i="17" s="1"/>
  <c r="N1771" i="17" a="1"/>
  <c r="N1771" i="17" s="1"/>
  <c r="N212" i="17" a="1"/>
  <c r="N212" i="17" s="1"/>
  <c r="N213" i="17" a="1"/>
  <c r="N213" i="17" s="1"/>
  <c r="N214" i="17" a="1"/>
  <c r="N214" i="17" s="1"/>
  <c r="N215" i="17" a="1"/>
  <c r="N215" i="17" s="1"/>
  <c r="N216" i="17" a="1"/>
  <c r="N216" i="17" s="1"/>
  <c r="N217" i="17" a="1"/>
  <c r="N217" i="17" s="1"/>
  <c r="N372" i="17" a="1"/>
  <c r="N372" i="17" s="1"/>
  <c r="N373" i="17" a="1"/>
  <c r="N373" i="17" s="1"/>
  <c r="N612" i="17" a="1"/>
  <c r="N612" i="17" s="1"/>
  <c r="N613" i="17" a="1"/>
  <c r="N613" i="17" s="1"/>
  <c r="N614" i="17" a="1"/>
  <c r="N614" i="17"/>
  <c r="N615" i="17" a="1"/>
  <c r="N615" i="17" s="1"/>
  <c r="N616" i="17" a="1"/>
  <c r="N616" i="17" s="1"/>
  <c r="N617" i="17" a="1"/>
  <c r="N617" i="17" s="1"/>
  <c r="N772" i="17" a="1"/>
  <c r="N772" i="17" s="1"/>
  <c r="N773" i="17" a="1"/>
  <c r="N773" i="17" s="1"/>
  <c r="N1222" i="17" a="1"/>
  <c r="N1222" i="17" s="1"/>
  <c r="N1223" i="17" a="1"/>
  <c r="N1223" i="17"/>
  <c r="N1224" i="17" a="1"/>
  <c r="N1224" i="17"/>
  <c r="N1225" i="17" a="1"/>
  <c r="N1225" i="17" s="1"/>
  <c r="N1226" i="17" a="1"/>
  <c r="N1226" i="17" s="1"/>
  <c r="N1227" i="17" a="1"/>
  <c r="N1227" i="17" s="1"/>
  <c r="N1228" i="17" a="1"/>
  <c r="N1228" i="17" s="1"/>
  <c r="N1229" i="17" a="1"/>
  <c r="N1229" i="17" s="1"/>
  <c r="N1230" i="17" a="1"/>
  <c r="N1230" i="17"/>
  <c r="N1231" i="17" a="1"/>
  <c r="N1231" i="17"/>
  <c r="N1232" i="17" a="1"/>
  <c r="N1232" i="17" s="1"/>
  <c r="N1233" i="17" a="1"/>
  <c r="N1233" i="17" s="1"/>
  <c r="N1612" i="17" a="1"/>
  <c r="N1612" i="17" s="1"/>
  <c r="N1613" i="17" a="1"/>
  <c r="N1613" i="17" s="1"/>
  <c r="N1614" i="17" a="1"/>
  <c r="N1614" i="17" s="1"/>
  <c r="N1615" i="17" a="1"/>
  <c r="N1615" i="17" s="1"/>
  <c r="N1616" i="17" a="1"/>
  <c r="N1616" i="17" s="1"/>
  <c r="N1617" i="17" a="1"/>
  <c r="N1617" i="17"/>
  <c r="N1772" i="17" a="1"/>
  <c r="N1772" i="17"/>
  <c r="N1773" i="17" a="1"/>
  <c r="N1773" i="17" s="1"/>
  <c r="N218" i="17" a="1"/>
  <c r="N218" i="17" s="1"/>
  <c r="N219" i="17" a="1"/>
  <c r="N219" i="17" s="1"/>
  <c r="N220" i="17" a="1"/>
  <c r="N220" i="17" s="1"/>
  <c r="N221" i="17" a="1"/>
  <c r="N221" i="17" s="1"/>
  <c r="N222" i="17" a="1"/>
  <c r="N222" i="17" s="1"/>
  <c r="N223" i="17" a="1"/>
  <c r="N223" i="17"/>
  <c r="N374" i="17" a="1"/>
  <c r="N374" i="17" s="1"/>
  <c r="N375" i="17" a="1"/>
  <c r="N375" i="17" s="1"/>
  <c r="N618" i="17" a="1"/>
  <c r="N618" i="17" s="1"/>
  <c r="N619" i="17" a="1"/>
  <c r="N619" i="17" s="1"/>
  <c r="N620" i="17" a="1"/>
  <c r="N620" i="17" s="1"/>
  <c r="N621" i="17" a="1"/>
  <c r="N621" i="17" s="1"/>
  <c r="N622" i="17" a="1"/>
  <c r="N622" i="17" s="1"/>
  <c r="N623" i="17" a="1"/>
  <c r="N623" i="17"/>
  <c r="N774" i="17" a="1"/>
  <c r="N774" i="17" s="1"/>
  <c r="N775" i="17" a="1"/>
  <c r="N775" i="17" s="1"/>
  <c r="N1234" i="17" a="1"/>
  <c r="N1234" i="17" s="1"/>
  <c r="N1235" i="17" a="1"/>
  <c r="N1235" i="17"/>
  <c r="N1236" i="17" a="1"/>
  <c r="N1236" i="17" s="1"/>
  <c r="N1237" i="17" a="1"/>
  <c r="N1237" i="17" s="1"/>
  <c r="N1238" i="17" a="1"/>
  <c r="N1238" i="17" s="1"/>
  <c r="N1239" i="17" a="1"/>
  <c r="N1239" i="17" s="1"/>
  <c r="N1240" i="17" a="1"/>
  <c r="N1240" i="17" s="1"/>
  <c r="N1241" i="17" a="1"/>
  <c r="N1241" i="17" s="1"/>
  <c r="N1242" i="17" a="1"/>
  <c r="N1242" i="17" s="1"/>
  <c r="N1243" i="17" a="1"/>
  <c r="N1243" i="17" s="1"/>
  <c r="N1244" i="17" a="1"/>
  <c r="N1244" i="17" s="1"/>
  <c r="N1245" i="17" a="1"/>
  <c r="N1245" i="17" s="1"/>
  <c r="N1618" i="17" a="1"/>
  <c r="N1618" i="17" s="1"/>
  <c r="N1619" i="17" a="1"/>
  <c r="N1619" i="17" s="1"/>
  <c r="N1620" i="17" a="1"/>
  <c r="N1620" i="17" s="1"/>
  <c r="N1621" i="17" a="1"/>
  <c r="N1621" i="17" s="1"/>
  <c r="N1622" i="17" a="1"/>
  <c r="N1622" i="17" s="1"/>
  <c r="N1623" i="17" a="1"/>
  <c r="N1623" i="17" s="1"/>
  <c r="N1774" i="17" a="1"/>
  <c r="N1774" i="17" s="1"/>
  <c r="N1775" i="17" a="1"/>
  <c r="N1775" i="17" s="1"/>
  <c r="N224" i="17" a="1"/>
  <c r="N224" i="17" s="1"/>
  <c r="N225" i="17" a="1"/>
  <c r="N225" i="17" s="1"/>
  <c r="N226" i="17" a="1"/>
  <c r="N226" i="17" s="1"/>
  <c r="N227" i="17" a="1"/>
  <c r="N227" i="17" s="1"/>
  <c r="N228" i="17" a="1"/>
  <c r="N228" i="17" s="1"/>
  <c r="N229" i="17" a="1"/>
  <c r="N229" i="17" s="1"/>
  <c r="N376" i="17" a="1"/>
  <c r="N376" i="17" s="1"/>
  <c r="N377" i="17" a="1"/>
  <c r="N377" i="17" s="1"/>
  <c r="N624" i="17" a="1"/>
  <c r="N624" i="17" s="1"/>
  <c r="N625" i="17" a="1"/>
  <c r="N625" i="17"/>
  <c r="N626" i="17" a="1"/>
  <c r="N626" i="17" s="1"/>
  <c r="N627" i="17" a="1"/>
  <c r="N627" i="17" s="1"/>
  <c r="N628" i="17" a="1"/>
  <c r="N628" i="17" s="1"/>
  <c r="N629" i="17" a="1"/>
  <c r="N629" i="17"/>
  <c r="N776" i="17" a="1"/>
  <c r="N776" i="17" s="1"/>
  <c r="N777" i="17" a="1"/>
  <c r="N777" i="17" s="1"/>
  <c r="N1246" i="17" a="1"/>
  <c r="N1246" i="17" s="1"/>
  <c r="N1247" i="17" a="1"/>
  <c r="N1247" i="17" s="1"/>
  <c r="N1248" i="17" a="1"/>
  <c r="N1248" i="17" s="1"/>
  <c r="N1249" i="17" a="1"/>
  <c r="N1249" i="17" s="1"/>
  <c r="N1250" i="17" a="1"/>
  <c r="N1250" i="17" s="1"/>
  <c r="N1251" i="17" a="1"/>
  <c r="N1251" i="17" s="1"/>
  <c r="N1252" i="17" a="1"/>
  <c r="N1252" i="17" s="1"/>
  <c r="N1253" i="17" a="1"/>
  <c r="N1253" i="17" s="1"/>
  <c r="N1254" i="17" a="1"/>
  <c r="N1254" i="17" s="1"/>
  <c r="N1255" i="17" a="1"/>
  <c r="N1255" i="17" s="1"/>
  <c r="N1256" i="17" a="1"/>
  <c r="N1256" i="17" s="1"/>
  <c r="N1257" i="17" a="1"/>
  <c r="N1257" i="17" s="1"/>
  <c r="N1624" i="17" a="1"/>
  <c r="N1624" i="17" s="1"/>
  <c r="N1625" i="17" a="1"/>
  <c r="N1625" i="17" s="1"/>
  <c r="N1626" i="17" a="1"/>
  <c r="N1626" i="17" s="1"/>
  <c r="N1627" i="17" a="1"/>
  <c r="N1627" i="17" s="1"/>
  <c r="N1628" i="17" a="1"/>
  <c r="N1628" i="17" s="1"/>
  <c r="N1629" i="17" a="1"/>
  <c r="N1629" i="17" s="1"/>
  <c r="N1776" i="17" a="1"/>
  <c r="N1776" i="17" s="1"/>
  <c r="N1777" i="17" a="1"/>
  <c r="N1777" i="17" s="1"/>
  <c r="N230" i="17" a="1"/>
  <c r="N230" i="17" s="1"/>
  <c r="N231" i="17" a="1"/>
  <c r="N231" i="17" s="1"/>
  <c r="N232" i="17" a="1"/>
  <c r="N232" i="17" s="1"/>
  <c r="N233" i="17" a="1"/>
  <c r="N233" i="17" s="1"/>
  <c r="N234" i="17" a="1"/>
  <c r="N234" i="17" s="1"/>
  <c r="N235" i="17" a="1"/>
  <c r="N235" i="17" s="1"/>
  <c r="N378" i="17" a="1"/>
  <c r="N378" i="17" s="1"/>
  <c r="N379" i="17" a="1"/>
  <c r="N379" i="17" s="1"/>
  <c r="N630" i="17" a="1"/>
  <c r="N630" i="17" s="1"/>
  <c r="N631" i="17" a="1"/>
  <c r="N631" i="17"/>
  <c r="N632" i="17" a="1"/>
  <c r="N632" i="17" s="1"/>
  <c r="N633" i="17" a="1"/>
  <c r="N633" i="17" s="1"/>
  <c r="N634" i="17" a="1"/>
  <c r="N634" i="17" s="1"/>
  <c r="N635" i="17" a="1"/>
  <c r="N635" i="17" s="1"/>
  <c r="N778" i="17" a="1"/>
  <c r="N778" i="17" s="1"/>
  <c r="N779" i="17" a="1"/>
  <c r="N779" i="17" s="1"/>
  <c r="N1258" i="17" a="1"/>
  <c r="N1258" i="17" s="1"/>
  <c r="N1259" i="17" a="1"/>
  <c r="N1259" i="17" s="1"/>
  <c r="N1260" i="17" a="1"/>
  <c r="N1260" i="17" s="1"/>
  <c r="N1261" i="17" a="1"/>
  <c r="N1261" i="17" s="1"/>
  <c r="N1262" i="17" a="1"/>
  <c r="N1262" i="17" s="1"/>
  <c r="N1263" i="17" a="1"/>
  <c r="N1263" i="17" s="1"/>
  <c r="N1264" i="17" a="1"/>
  <c r="N1264" i="17" s="1"/>
  <c r="N1265" i="17" a="1"/>
  <c r="N1265" i="17" s="1"/>
  <c r="N1266" i="17" a="1"/>
  <c r="N1266" i="17" s="1"/>
  <c r="N1267" i="17" a="1"/>
  <c r="N1267" i="17" s="1"/>
  <c r="N1268" i="17" a="1"/>
  <c r="N1268" i="17" s="1"/>
  <c r="N1269" i="17" a="1"/>
  <c r="N1269" i="17" s="1"/>
  <c r="N1630" i="17" a="1"/>
  <c r="N1630" i="17" s="1"/>
  <c r="N1631" i="17" a="1"/>
  <c r="N1631" i="17" s="1"/>
  <c r="N1632" i="17" a="1"/>
  <c r="N1632" i="17" s="1"/>
  <c r="N1633" i="17" a="1"/>
  <c r="N1633" i="17" s="1"/>
  <c r="N1634" i="17" a="1"/>
  <c r="N1634" i="17" s="1"/>
  <c r="N1635" i="17" a="1"/>
  <c r="N1635" i="17" s="1"/>
  <c r="N1778" i="17" a="1"/>
  <c r="N1778" i="17" s="1"/>
  <c r="N1779" i="17" a="1"/>
  <c r="N1779" i="17" s="1"/>
  <c r="N236" i="17" a="1"/>
  <c r="N236" i="17" s="1"/>
  <c r="N237" i="17" a="1"/>
  <c r="N237" i="17" s="1"/>
  <c r="N238" i="17" a="1"/>
  <c r="N238" i="17" s="1"/>
  <c r="N239" i="17" a="1"/>
  <c r="N239" i="17" s="1"/>
  <c r="N240" i="17" a="1"/>
  <c r="N240" i="17" s="1"/>
  <c r="N241" i="17" a="1"/>
  <c r="N241" i="17"/>
  <c r="N380" i="17" a="1"/>
  <c r="N380" i="17" s="1"/>
  <c r="N381" i="17" a="1"/>
  <c r="N381" i="17" s="1"/>
  <c r="N636" i="17" a="1"/>
  <c r="N636" i="17" s="1"/>
  <c r="N637" i="17" a="1"/>
  <c r="N637" i="17" s="1"/>
  <c r="N638" i="17" a="1"/>
  <c r="N638" i="17" s="1"/>
  <c r="N639" i="17" a="1"/>
  <c r="N639" i="17" s="1"/>
  <c r="N640" i="17" a="1"/>
  <c r="N640" i="17"/>
  <c r="N641" i="17" a="1"/>
  <c r="N641" i="17" s="1"/>
  <c r="N780" i="17" a="1"/>
  <c r="N780" i="17" s="1"/>
  <c r="N781" i="17" a="1"/>
  <c r="N781" i="17" s="1"/>
  <c r="N1270" i="17" a="1"/>
  <c r="N1270" i="17" s="1"/>
  <c r="N1271" i="17" a="1"/>
  <c r="N1271" i="17" s="1"/>
  <c r="N1272" i="17" a="1"/>
  <c r="N1272" i="17" s="1"/>
  <c r="N1273" i="17" a="1"/>
  <c r="N1273" i="17" s="1"/>
  <c r="N1274" i="17" a="1"/>
  <c r="N1274" i="17" s="1"/>
  <c r="N1275" i="17" a="1"/>
  <c r="N1275" i="17" s="1"/>
  <c r="N1276" i="17" a="1"/>
  <c r="N1276" i="17" s="1"/>
  <c r="N1277" i="17" a="1"/>
  <c r="N1277" i="17" s="1"/>
  <c r="N1278" i="17" a="1"/>
  <c r="N1278" i="17" s="1"/>
  <c r="N1279" i="17" a="1"/>
  <c r="N1279" i="17" s="1"/>
  <c r="N1280" i="17" a="1"/>
  <c r="N1280" i="17" s="1"/>
  <c r="N1281" i="17" a="1"/>
  <c r="N1281" i="17" s="1"/>
  <c r="N1636" i="17" a="1"/>
  <c r="N1636" i="17" s="1"/>
  <c r="N1637" i="17" a="1"/>
  <c r="N1637" i="17" s="1"/>
  <c r="N1638" i="17" a="1"/>
  <c r="N1638" i="17" s="1"/>
  <c r="N1639" i="17" a="1"/>
  <c r="N1639" i="17" s="1"/>
  <c r="N1640" i="17" a="1"/>
  <c r="N1640" i="17" s="1"/>
  <c r="N1641" i="17" a="1"/>
  <c r="N1641" i="17" s="1"/>
  <c r="N1780" i="17" a="1"/>
  <c r="N1780" i="17" s="1"/>
  <c r="N1781" i="17" a="1"/>
  <c r="N1781" i="17" s="1"/>
  <c r="N242" i="17" a="1"/>
  <c r="N242" i="17" s="1"/>
  <c r="N243" i="17" a="1"/>
  <c r="N243" i="17" s="1"/>
  <c r="N244" i="17" a="1"/>
  <c r="N244" i="17" s="1"/>
  <c r="N245" i="17" a="1"/>
  <c r="N245" i="17" s="1"/>
  <c r="N246" i="17" a="1"/>
  <c r="N246" i="17" s="1"/>
  <c r="N247" i="17" a="1"/>
  <c r="N247" i="17" s="1"/>
  <c r="N382" i="17" a="1"/>
  <c r="N382" i="17" s="1"/>
  <c r="N383" i="17" a="1"/>
  <c r="N383" i="17" s="1"/>
  <c r="N642" i="17" a="1"/>
  <c r="N642" i="17" s="1"/>
  <c r="N643" i="17" a="1"/>
  <c r="N643" i="17" s="1"/>
  <c r="N644" i="17" a="1"/>
  <c r="N644" i="17" s="1"/>
  <c r="N645" i="17" a="1"/>
  <c r="N645" i="17"/>
  <c r="N646" i="17" a="1"/>
  <c r="N646" i="17" s="1"/>
  <c r="N647" i="17" a="1"/>
  <c r="N647" i="17" s="1"/>
  <c r="N782" i="17" a="1"/>
  <c r="N782" i="17" s="1"/>
  <c r="N783" i="17" a="1"/>
  <c r="N783" i="17" s="1"/>
  <c r="N1282" i="17" a="1"/>
  <c r="N1282" i="17" s="1"/>
  <c r="N1283" i="17" a="1"/>
  <c r="N1283" i="17" s="1"/>
  <c r="N1284" i="17" a="1"/>
  <c r="N1284" i="17"/>
  <c r="N1285" i="17" a="1"/>
  <c r="N1285" i="17" s="1"/>
  <c r="N1286" i="17" a="1"/>
  <c r="N1286" i="17" s="1"/>
  <c r="N1287" i="17" a="1"/>
  <c r="N1287" i="17" s="1"/>
  <c r="N1288" i="17" a="1"/>
  <c r="N1288" i="17" s="1"/>
  <c r="N1289" i="17" a="1"/>
  <c r="N1289" i="17" s="1"/>
  <c r="N1290" i="17" a="1"/>
  <c r="N1290" i="17" s="1"/>
  <c r="N1291" i="17" a="1"/>
  <c r="N1291" i="17" s="1"/>
  <c r="N1292" i="17" a="1"/>
  <c r="N1292" i="17" s="1"/>
  <c r="N1293" i="17" a="1"/>
  <c r="N1293" i="17" s="1"/>
  <c r="N1642" i="17" a="1"/>
  <c r="N1642" i="17" s="1"/>
  <c r="N1643" i="17" a="1"/>
  <c r="N1643" i="17" s="1"/>
  <c r="N1644" i="17" a="1"/>
  <c r="N1644" i="17" s="1"/>
  <c r="N1645" i="17" a="1"/>
  <c r="N1645" i="17" s="1"/>
  <c r="N1646" i="17" a="1"/>
  <c r="N1646" i="17" s="1"/>
  <c r="N1647" i="17" a="1"/>
  <c r="N1647" i="17" s="1"/>
  <c r="N1782" i="17" a="1"/>
  <c r="N1782" i="17" s="1"/>
  <c r="N1783" i="17" a="1"/>
  <c r="N1783" i="17" s="1"/>
  <c r="N248" i="17" a="1"/>
  <c r="N248" i="17" s="1"/>
  <c r="N249" i="17" a="1"/>
  <c r="N249" i="17" s="1"/>
  <c r="N250" i="17" a="1"/>
  <c r="N250" i="17" s="1"/>
  <c r="N251" i="17" a="1"/>
  <c r="N251" i="17" s="1"/>
  <c r="N252" i="17" a="1"/>
  <c r="N252" i="17" s="1"/>
  <c r="N253" i="17" a="1"/>
  <c r="N253" i="17" s="1"/>
  <c r="N384" i="17" a="1"/>
  <c r="N384" i="17" s="1"/>
  <c r="N385" i="17" a="1"/>
  <c r="N385" i="17" s="1"/>
  <c r="N648" i="17" a="1"/>
  <c r="N648" i="17" s="1"/>
  <c r="N649" i="17" a="1"/>
  <c r="N649" i="17" s="1"/>
  <c r="N650" i="17" a="1"/>
  <c r="N650" i="17" s="1"/>
  <c r="N651" i="17" a="1"/>
  <c r="N651" i="17"/>
  <c r="N652" i="17" a="1"/>
  <c r="N652" i="17" s="1"/>
  <c r="N653" i="17" a="1"/>
  <c r="N653" i="17" s="1"/>
  <c r="N784" i="17" a="1"/>
  <c r="N784" i="17" s="1"/>
  <c r="N785" i="17" a="1"/>
  <c r="N785" i="17" s="1"/>
  <c r="N1294" i="17" a="1"/>
  <c r="N1294" i="17" s="1"/>
  <c r="N1295" i="17" a="1"/>
  <c r="N1295" i="17" s="1"/>
  <c r="N1296" i="17" a="1"/>
  <c r="N1296" i="17" s="1"/>
  <c r="N1297" i="17" a="1"/>
  <c r="N1297" i="17" s="1"/>
  <c r="N1298" i="17" a="1"/>
  <c r="N1298" i="17" s="1"/>
  <c r="N1299" i="17" a="1"/>
  <c r="N1299" i="17" s="1"/>
  <c r="N1300" i="17" a="1"/>
  <c r="N1300" i="17" s="1"/>
  <c r="N1301" i="17" a="1"/>
  <c r="N1301" i="17" s="1"/>
  <c r="N1302" i="17" a="1"/>
  <c r="N1302" i="17" s="1"/>
  <c r="N1303" i="17" a="1"/>
  <c r="N1303" i="17" s="1"/>
  <c r="N1304" i="17" a="1"/>
  <c r="N1304" i="17" s="1"/>
  <c r="N1305" i="17" a="1"/>
  <c r="N1305" i="17" s="1"/>
  <c r="N1648" i="17" a="1"/>
  <c r="N1648" i="17" s="1"/>
  <c r="N1649" i="17" a="1"/>
  <c r="N1649" i="17" s="1"/>
  <c r="N1650" i="17" a="1"/>
  <c r="N1650" i="17" s="1"/>
  <c r="N1651" i="17" a="1"/>
  <c r="N1651" i="17" s="1"/>
  <c r="N1652" i="17" a="1"/>
  <c r="N1652" i="17" s="1"/>
  <c r="N1653" i="17" a="1"/>
  <c r="N1653" i="17" s="1"/>
  <c r="N1784" i="17" a="1"/>
  <c r="N1784" i="17"/>
  <c r="N1785" i="17" a="1"/>
  <c r="N1785" i="17" s="1"/>
  <c r="N254" i="17" a="1"/>
  <c r="N254" i="17" s="1"/>
  <c r="N255" i="17" a="1"/>
  <c r="N255" i="17" s="1"/>
  <c r="N256" i="17" a="1"/>
  <c r="N256" i="17" s="1"/>
  <c r="N257" i="17" a="1"/>
  <c r="N257" i="17" s="1"/>
  <c r="N258" i="17" a="1"/>
  <c r="N258" i="17" s="1"/>
  <c r="N259" i="17" a="1"/>
  <c r="N259" i="17" s="1"/>
  <c r="N386" i="17" a="1"/>
  <c r="N386" i="17"/>
  <c r="N387" i="17" a="1"/>
  <c r="N387" i="17" s="1"/>
  <c r="N654" i="17" a="1"/>
  <c r="N654" i="17" s="1"/>
  <c r="N655" i="17" a="1"/>
  <c r="N655" i="17" s="1"/>
  <c r="N656" i="17" a="1"/>
  <c r="N656" i="17" s="1"/>
  <c r="N657" i="17" a="1"/>
  <c r="N657" i="17" s="1"/>
  <c r="N658" i="17" a="1"/>
  <c r="N658" i="17" s="1"/>
  <c r="N659" i="17" a="1"/>
  <c r="N659" i="17"/>
  <c r="N786" i="17" a="1"/>
  <c r="N786" i="17" s="1"/>
  <c r="N787" i="17" a="1"/>
  <c r="N787" i="17" s="1"/>
  <c r="N1306" i="17" a="1"/>
  <c r="N1306" i="17" s="1"/>
  <c r="N1307" i="17" a="1"/>
  <c r="N1307" i="17" s="1"/>
  <c r="N1308" i="17" a="1"/>
  <c r="N1308" i="17" s="1"/>
  <c r="N1309" i="17" a="1"/>
  <c r="N1309" i="17" s="1"/>
  <c r="N1310" i="17" a="1"/>
  <c r="N1310" i="17" s="1"/>
  <c r="N1311" i="17" a="1"/>
  <c r="N1311" i="17" s="1"/>
  <c r="N1312" i="17" a="1"/>
  <c r="N1312" i="17" s="1"/>
  <c r="N1313" i="17" a="1"/>
  <c r="N1313" i="17" s="1"/>
  <c r="N1314" i="17" a="1"/>
  <c r="N1314" i="17" s="1"/>
  <c r="N1315" i="17" a="1"/>
  <c r="N1315" i="17" s="1"/>
  <c r="N1316" i="17" a="1"/>
  <c r="N1316" i="17" s="1"/>
  <c r="N1317" i="17" a="1"/>
  <c r="N1317" i="17" s="1"/>
  <c r="N1654" i="17" a="1"/>
  <c r="N1654" i="17" s="1"/>
  <c r="N1655" i="17" a="1"/>
  <c r="N1655" i="17" s="1"/>
  <c r="N1656" i="17" a="1"/>
  <c r="N1656" i="17" s="1"/>
  <c r="N1657" i="17" a="1"/>
  <c r="N1657" i="17" s="1"/>
  <c r="N1658" i="17" a="1"/>
  <c r="N1658" i="17" s="1"/>
  <c r="N1659" i="17" a="1"/>
  <c r="N1659" i="17" s="1"/>
  <c r="N1786" i="17" a="1"/>
  <c r="N1786" i="17" s="1"/>
  <c r="N1787" i="17" a="1"/>
  <c r="N1787" i="17"/>
  <c r="N260" i="17" a="1"/>
  <c r="N260" i="17" s="1"/>
  <c r="N261" i="17" a="1"/>
  <c r="N261" i="17" s="1"/>
  <c r="N262" i="17" a="1"/>
  <c r="N262" i="17" s="1"/>
  <c r="N263" i="17" a="1"/>
  <c r="N263" i="17"/>
  <c r="N264" i="17" a="1"/>
  <c r="N264" i="17" s="1"/>
  <c r="N265" i="17" a="1"/>
  <c r="N265" i="17" s="1"/>
  <c r="N388" i="17" a="1"/>
  <c r="N388" i="17" s="1"/>
  <c r="N389" i="17" a="1"/>
  <c r="N389" i="17" s="1"/>
  <c r="N660" i="17" a="1"/>
  <c r="N660" i="17" s="1"/>
  <c r="N661" i="17" a="1"/>
  <c r="N661" i="17" s="1"/>
  <c r="N662" i="17" a="1"/>
  <c r="N662" i="17" s="1"/>
  <c r="N663" i="17" a="1"/>
  <c r="N663" i="17" s="1"/>
  <c r="N664" i="17" a="1"/>
  <c r="N664" i="17" s="1"/>
  <c r="N665" i="17" a="1"/>
  <c r="N665" i="17" s="1"/>
  <c r="N788" i="17" a="1"/>
  <c r="N788" i="17" s="1"/>
  <c r="N789" i="17" a="1"/>
  <c r="N789" i="17" s="1"/>
  <c r="N1318" i="17" a="1"/>
  <c r="N1318" i="17" s="1"/>
  <c r="N1319" i="17" a="1"/>
  <c r="N1319" i="17" s="1"/>
  <c r="N1320" i="17" a="1"/>
  <c r="N1320" i="17" s="1"/>
  <c r="N1321" i="17" a="1"/>
  <c r="N1321" i="17" s="1"/>
  <c r="N1322" i="17" a="1"/>
  <c r="N1322" i="17" s="1"/>
  <c r="N1323" i="17" a="1"/>
  <c r="N1323" i="17" s="1"/>
  <c r="N1324" i="17" a="1"/>
  <c r="N1324" i="17"/>
  <c r="N1325" i="17" a="1"/>
  <c r="N1325" i="17" s="1"/>
  <c r="N1326" i="17" a="1"/>
  <c r="N1326" i="17" s="1"/>
  <c r="N1327" i="17" a="1"/>
  <c r="N1327" i="17" s="1"/>
  <c r="N1328" i="17" a="1"/>
  <c r="N1328" i="17"/>
  <c r="N1329" i="17" a="1"/>
  <c r="N1329" i="17" s="1"/>
  <c r="N1660" i="17" a="1"/>
  <c r="N1660" i="17" s="1"/>
  <c r="N1661" i="17" a="1"/>
  <c r="N1661" i="17" s="1"/>
  <c r="N1662" i="17" a="1"/>
  <c r="N1662" i="17" s="1"/>
  <c r="N1663" i="17" a="1"/>
  <c r="N1663" i="17" s="1"/>
  <c r="N1664" i="17" a="1"/>
  <c r="N1664" i="17" s="1"/>
  <c r="N1665" i="17" a="1"/>
  <c r="N1665" i="17" s="1"/>
  <c r="N1788" i="17" a="1"/>
  <c r="N1788" i="17" s="1"/>
  <c r="N1789" i="17" a="1"/>
  <c r="N1789" i="17" s="1"/>
  <c r="N266" i="17" a="1"/>
  <c r="N266" i="17" s="1"/>
  <c r="N267" i="17" a="1"/>
  <c r="N267" i="17" s="1"/>
  <c r="N268" i="17" a="1"/>
  <c r="N268" i="17" s="1"/>
  <c r="N269" i="17" a="1"/>
  <c r="N269" i="17" s="1"/>
  <c r="N270" i="17" a="1"/>
  <c r="N270" i="17" s="1"/>
  <c r="N271" i="17" a="1"/>
  <c r="N271" i="17" s="1"/>
  <c r="N390" i="17" a="1"/>
  <c r="N390" i="17" s="1"/>
  <c r="N391" i="17" a="1"/>
  <c r="N391" i="17" s="1"/>
  <c r="N666" i="17" a="1"/>
  <c r="N666" i="17" s="1"/>
  <c r="N667" i="17" a="1"/>
  <c r="N667" i="17" s="1"/>
  <c r="N668" i="17" a="1"/>
  <c r="N668" i="17" s="1"/>
  <c r="N669" i="17" a="1"/>
  <c r="N669" i="17" s="1"/>
  <c r="N670" i="17" a="1"/>
  <c r="N670" i="17" s="1"/>
  <c r="N671" i="17" a="1"/>
  <c r="N671" i="17" s="1"/>
  <c r="N790" i="17" a="1"/>
  <c r="N790" i="17" s="1"/>
  <c r="N791" i="17" a="1"/>
  <c r="N791" i="17" s="1"/>
  <c r="N1330" i="17" a="1"/>
  <c r="N1330" i="17" s="1"/>
  <c r="N1331" i="17" a="1"/>
  <c r="N1331" i="17" s="1"/>
  <c r="N1332" i="17" a="1"/>
  <c r="N1332" i="17" s="1"/>
  <c r="N1333" i="17" a="1"/>
  <c r="N1333" i="17" s="1"/>
  <c r="N1334" i="17" a="1"/>
  <c r="N1334" i="17" s="1"/>
  <c r="N1335" i="17" a="1"/>
  <c r="N1335" i="17"/>
  <c r="N1336" i="17" a="1"/>
  <c r="N1336" i="17" s="1"/>
  <c r="N1337" i="17" a="1"/>
  <c r="N1337" i="17" s="1"/>
  <c r="N1338" i="17" a="1"/>
  <c r="N1338" i="17" s="1"/>
  <c r="N1339" i="17" a="1"/>
  <c r="N1339" i="17" s="1"/>
  <c r="N1340" i="17" a="1"/>
  <c r="N1340" i="17" s="1"/>
  <c r="N1341" i="17" a="1"/>
  <c r="N1341" i="17"/>
  <c r="N1666" i="17" a="1"/>
  <c r="N1666" i="17" s="1"/>
  <c r="N1667" i="17" a="1"/>
  <c r="N1667" i="17" s="1"/>
  <c r="N1668" i="17" a="1"/>
  <c r="N1668" i="17" s="1"/>
  <c r="N1669" i="17" a="1"/>
  <c r="N1669" i="17" s="1"/>
  <c r="N1670" i="17" a="1"/>
  <c r="N1670" i="17" s="1"/>
  <c r="N1671" i="17" a="1"/>
  <c r="N1671" i="17" s="1"/>
  <c r="N1790" i="17" a="1"/>
  <c r="N1790" i="17"/>
  <c r="N1791" i="17" a="1"/>
  <c r="N1791" i="17" s="1"/>
  <c r="N272" i="17" a="1"/>
  <c r="N272" i="17" s="1"/>
  <c r="N273" i="17" a="1"/>
  <c r="N273" i="17" s="1"/>
  <c r="N274" i="17" a="1"/>
  <c r="N274" i="17" s="1"/>
  <c r="N275" i="17" a="1"/>
  <c r="N275" i="17" s="1"/>
  <c r="N276" i="17" a="1"/>
  <c r="N276" i="17" s="1"/>
  <c r="N277" i="17" a="1"/>
  <c r="N277" i="17" s="1"/>
  <c r="N392" i="17" a="1"/>
  <c r="N392" i="17" s="1"/>
  <c r="N393" i="17" a="1"/>
  <c r="N393" i="17" s="1"/>
  <c r="N672" i="17" a="1"/>
  <c r="N672" i="17" s="1"/>
  <c r="N673" i="17" a="1"/>
  <c r="N673" i="17" s="1"/>
  <c r="N674" i="17" a="1"/>
  <c r="N674" i="17" s="1"/>
  <c r="N675" i="17" a="1"/>
  <c r="N675" i="17" s="1"/>
  <c r="N676" i="17" a="1"/>
  <c r="N676" i="17" s="1"/>
  <c r="N677" i="17" a="1"/>
  <c r="N677" i="17" s="1"/>
  <c r="N792" i="17" a="1"/>
  <c r="N792" i="17" s="1"/>
  <c r="N793" i="17" a="1"/>
  <c r="N793" i="17" s="1"/>
  <c r="N1342" i="17" a="1"/>
  <c r="N1342" i="17" s="1"/>
  <c r="N1343" i="17" a="1"/>
  <c r="N1343" i="17" s="1"/>
  <c r="N1344" i="17" a="1"/>
  <c r="N1344" i="17" s="1"/>
  <c r="N1345" i="17" a="1"/>
  <c r="N1345" i="17" s="1"/>
  <c r="N1346" i="17" a="1"/>
  <c r="N1346" i="17" s="1"/>
  <c r="N1347" i="17" a="1"/>
  <c r="N1347" i="17" s="1"/>
  <c r="N1348" i="17" a="1"/>
  <c r="N1348" i="17" s="1"/>
  <c r="N1349" i="17" a="1"/>
  <c r="N1349" i="17" s="1"/>
  <c r="N1350" i="17" a="1"/>
  <c r="N1350" i="17" s="1"/>
  <c r="N1351" i="17" a="1"/>
  <c r="N1351" i="17" s="1"/>
  <c r="N1352" i="17" a="1"/>
  <c r="N1352" i="17" s="1"/>
  <c r="N1353" i="17" a="1"/>
  <c r="N1353" i="17" s="1"/>
  <c r="N1672" i="17" a="1"/>
  <c r="N1672" i="17" s="1"/>
  <c r="N1673" i="17" a="1"/>
  <c r="N1673" i="17" s="1"/>
  <c r="N1674" i="17" a="1"/>
  <c r="N1674" i="17" s="1"/>
  <c r="N1675" i="17" a="1"/>
  <c r="N1675" i="17" s="1"/>
  <c r="N1676" i="17" a="1"/>
  <c r="N1676" i="17" s="1"/>
  <c r="N1677" i="17" a="1"/>
  <c r="N1677" i="17" s="1"/>
  <c r="N1792" i="17" a="1"/>
  <c r="N1792" i="17" s="1"/>
  <c r="N1793" i="17" a="1"/>
  <c r="N1793" i="17" s="1"/>
  <c r="N278" i="17" a="1"/>
  <c r="N278" i="17" s="1"/>
  <c r="N279" i="17" a="1"/>
  <c r="N279" i="17" s="1"/>
  <c r="N280" i="17" a="1"/>
  <c r="N280" i="17" s="1"/>
  <c r="N281" i="17" a="1"/>
  <c r="N281" i="17" s="1"/>
  <c r="N282" i="17" a="1"/>
  <c r="N282" i="17" s="1"/>
  <c r="N283" i="17" a="1"/>
  <c r="N283" i="17"/>
  <c r="N394" i="17" a="1"/>
  <c r="N394" i="17" s="1"/>
  <c r="N395" i="17" a="1"/>
  <c r="N395" i="17" s="1"/>
  <c r="N678" i="17" a="1"/>
  <c r="N678" i="17" s="1"/>
  <c r="N679" i="17" a="1"/>
  <c r="N679" i="17" s="1"/>
  <c r="N680" i="17" a="1"/>
  <c r="N680" i="17" s="1"/>
  <c r="N681" i="17" a="1"/>
  <c r="N681" i="17" s="1"/>
  <c r="N682" i="17" a="1"/>
  <c r="N682" i="17" s="1"/>
  <c r="N683" i="17" a="1"/>
  <c r="N683" i="17" s="1"/>
  <c r="N794" i="17" a="1"/>
  <c r="N794" i="17"/>
  <c r="N795" i="17" a="1"/>
  <c r="N795" i="17" s="1"/>
  <c r="N1354" i="17" a="1"/>
  <c r="N1354" i="17" s="1"/>
  <c r="N1355" i="17" a="1"/>
  <c r="N1355" i="17" s="1"/>
  <c r="N1356" i="17" a="1"/>
  <c r="N1356" i="17" s="1"/>
  <c r="N1357" i="17" a="1"/>
  <c r="N1357" i="17" s="1"/>
  <c r="N1358" i="17" a="1"/>
  <c r="N1358" i="17" s="1"/>
  <c r="N1359" i="17" a="1"/>
  <c r="N1359" i="17" s="1"/>
  <c r="N1360" i="17" a="1"/>
  <c r="N1360" i="17" s="1"/>
  <c r="N1361" i="17" a="1"/>
  <c r="N1361" i="17" s="1"/>
  <c r="N1362" i="17" a="1"/>
  <c r="N1362" i="17" s="1"/>
  <c r="N1363" i="17" a="1"/>
  <c r="N1363" i="17" s="1"/>
  <c r="N1364" i="17" a="1"/>
  <c r="N1364" i="17"/>
  <c r="N1365" i="17" a="1"/>
  <c r="N1365" i="17" s="1"/>
  <c r="N1678" i="17" a="1"/>
  <c r="N1678" i="17" s="1"/>
  <c r="N1679" i="17" a="1"/>
  <c r="N1679" i="17" s="1"/>
  <c r="N1680" i="17" a="1"/>
  <c r="N1680" i="17" s="1"/>
  <c r="N1681" i="17" a="1"/>
  <c r="N1681" i="17" s="1"/>
  <c r="N1682" i="17" a="1"/>
  <c r="N1682" i="17" s="1"/>
  <c r="N1683" i="17" a="1"/>
  <c r="N1683" i="17" s="1"/>
  <c r="N1794" i="17" a="1"/>
  <c r="N1794" i="17" s="1"/>
  <c r="N1795" i="17" a="1"/>
  <c r="N1795" i="17"/>
  <c r="N284" i="17" a="1"/>
  <c r="N284" i="17" s="1"/>
  <c r="N285" i="17" a="1"/>
  <c r="N285" i="17" s="1"/>
  <c r="N286" i="17" a="1"/>
  <c r="N286" i="17" s="1"/>
  <c r="N287" i="17" a="1"/>
  <c r="N287" i="17" s="1"/>
  <c r="N288" i="17" a="1"/>
  <c r="N288" i="17" s="1"/>
  <c r="N289" i="17" a="1"/>
  <c r="N289" i="17" s="1"/>
  <c r="N396" i="17" a="1"/>
  <c r="N396" i="17" s="1"/>
  <c r="N397" i="17" a="1"/>
  <c r="N397" i="17" s="1"/>
  <c r="N684" i="17" a="1"/>
  <c r="N684" i="17" s="1"/>
  <c r="N685" i="17" a="1"/>
  <c r="N685" i="17" s="1"/>
  <c r="N686" i="17" a="1"/>
  <c r="N686" i="17" s="1"/>
  <c r="N687" i="17" a="1"/>
  <c r="N687" i="17" s="1"/>
  <c r="N688" i="17" a="1"/>
  <c r="N688" i="17" s="1"/>
  <c r="N689" i="17" a="1"/>
  <c r="N689" i="17" s="1"/>
  <c r="N796" i="17" a="1"/>
  <c r="N796" i="17" s="1"/>
  <c r="N797" i="17" a="1"/>
  <c r="N797" i="17" s="1"/>
  <c r="N1366" i="17" a="1"/>
  <c r="N1366" i="17" s="1"/>
  <c r="N1367" i="17" a="1"/>
  <c r="N1367" i="17" s="1"/>
  <c r="N1368" i="17" a="1"/>
  <c r="N1368" i="17" s="1"/>
  <c r="N1369" i="17" a="1"/>
  <c r="N1369" i="17"/>
  <c r="N1370" i="17" a="1"/>
  <c r="N1370" i="17" s="1"/>
  <c r="N1371" i="17" a="1"/>
  <c r="N1371" i="17" s="1"/>
  <c r="N1372" i="17" a="1"/>
  <c r="N1372" i="17" s="1"/>
  <c r="N1373" i="17" a="1"/>
  <c r="N1373" i="17" s="1"/>
  <c r="N1374" i="17" a="1"/>
  <c r="N1374" i="17" s="1"/>
  <c r="N1375" i="17" a="1"/>
  <c r="N1375" i="17" s="1"/>
  <c r="N1376" i="17" a="1"/>
  <c r="N1376" i="17" s="1"/>
  <c r="N1377" i="17" a="1"/>
  <c r="N1377" i="17" s="1"/>
  <c r="N1684" i="17" a="1"/>
  <c r="N1684" i="17" s="1"/>
  <c r="N1685" i="17" a="1"/>
  <c r="N1685" i="17" s="1"/>
  <c r="N1686" i="17" a="1"/>
  <c r="N1686" i="17" s="1"/>
  <c r="N1687" i="17" a="1"/>
  <c r="N1687" i="17" s="1"/>
  <c r="N1688" i="17" a="1"/>
  <c r="N1688" i="17" s="1"/>
  <c r="N1689" i="17" a="1"/>
  <c r="N1689" i="17" s="1"/>
  <c r="N1796" i="17" a="1"/>
  <c r="N1796" i="17" s="1"/>
  <c r="N1797" i="17" a="1"/>
  <c r="N1797" i="17" s="1"/>
  <c r="N290" i="17" a="1"/>
  <c r="N290" i="17" s="1"/>
  <c r="N291" i="17" a="1"/>
  <c r="N291" i="17" s="1"/>
  <c r="N292" i="17" a="1"/>
  <c r="N292" i="17"/>
  <c r="N293" i="17" a="1"/>
  <c r="N293" i="17" s="1"/>
  <c r="N294" i="17" a="1"/>
  <c r="N294" i="17" s="1"/>
  <c r="N295" i="17" a="1"/>
  <c r="N295" i="17" s="1"/>
  <c r="N398" i="17" a="1"/>
  <c r="N398" i="17" s="1"/>
  <c r="N399" i="17" a="1"/>
  <c r="N399" i="17" s="1"/>
  <c r="N690" i="17" a="1"/>
  <c r="N690" i="17"/>
  <c r="N691" i="17" a="1"/>
  <c r="N691" i="17" s="1"/>
  <c r="N692" i="17" a="1"/>
  <c r="N692" i="17"/>
  <c r="N693" i="17" a="1"/>
  <c r="N693" i="17" s="1"/>
  <c r="N694" i="17" a="1"/>
  <c r="N694" i="17" s="1"/>
  <c r="N695" i="17" a="1"/>
  <c r="N695" i="17" s="1"/>
  <c r="N798" i="17" a="1"/>
  <c r="N798" i="17" s="1"/>
  <c r="N799" i="17" a="1"/>
  <c r="N799" i="17" s="1"/>
  <c r="N1378" i="17" a="1"/>
  <c r="N1378" i="17" s="1"/>
  <c r="N1379" i="17" a="1"/>
  <c r="N1379" i="17" s="1"/>
  <c r="N1380" i="17" a="1"/>
  <c r="N1380" i="17" s="1"/>
  <c r="N1381" i="17" a="1"/>
  <c r="N1381" i="17" s="1"/>
  <c r="N1382" i="17" a="1"/>
  <c r="N1382" i="17" s="1"/>
  <c r="N1383" i="17" a="1"/>
  <c r="N1383" i="17" s="1"/>
  <c r="N1384" i="17" a="1"/>
  <c r="N1384" i="17" s="1"/>
  <c r="N1385" i="17" a="1"/>
  <c r="N1385" i="17" s="1"/>
  <c r="N1386" i="17" a="1"/>
  <c r="N1386" i="17" s="1"/>
  <c r="N1387" i="17" a="1"/>
  <c r="N1387" i="17" s="1"/>
  <c r="N1388" i="17" a="1"/>
  <c r="N1388" i="17" s="1"/>
  <c r="N1389" i="17" a="1"/>
  <c r="N1389" i="17" s="1"/>
  <c r="N1690" i="17" a="1"/>
  <c r="N1690" i="17" s="1"/>
  <c r="N1691" i="17" a="1"/>
  <c r="N1691" i="17" s="1"/>
  <c r="N1692" i="17" a="1"/>
  <c r="N1692" i="17" s="1"/>
  <c r="N1693" i="17" a="1"/>
  <c r="N1693" i="17" s="1"/>
  <c r="N1694" i="17" a="1"/>
  <c r="N1694" i="17" s="1"/>
  <c r="N1695" i="17" a="1"/>
  <c r="N1695" i="17" s="1"/>
  <c r="N1798" i="17" a="1"/>
  <c r="N1798" i="17" s="1"/>
  <c r="N1799" i="17" a="1"/>
  <c r="N1799" i="17" s="1"/>
  <c r="N296" i="17" a="1"/>
  <c r="N296" i="17" s="1"/>
  <c r="N297" i="17" a="1"/>
  <c r="N297" i="17" s="1"/>
  <c r="N298" i="17" a="1"/>
  <c r="N298" i="17" s="1"/>
  <c r="N299" i="17" a="1"/>
  <c r="N299" i="17" s="1"/>
  <c r="N300" i="17" a="1"/>
  <c r="N300" i="17" s="1"/>
  <c r="N301" i="17" a="1"/>
  <c r="N301" i="17" s="1"/>
  <c r="N400" i="17" a="1"/>
  <c r="N400" i="17" s="1"/>
  <c r="N401" i="17" a="1"/>
  <c r="N401" i="17" s="1"/>
  <c r="N696" i="17" a="1"/>
  <c r="N696" i="17" s="1"/>
  <c r="N697" i="17" a="1"/>
  <c r="N697" i="17" s="1"/>
  <c r="N698" i="17" a="1"/>
  <c r="N698" i="17" s="1"/>
  <c r="N699" i="17" a="1"/>
  <c r="N699" i="17" s="1"/>
  <c r="N700" i="17" a="1"/>
  <c r="N700" i="17" s="1"/>
  <c r="N701" i="17" a="1"/>
  <c r="N701" i="17" s="1"/>
  <c r="N800" i="17" a="1"/>
  <c r="N800" i="17" s="1"/>
  <c r="N801" i="17" a="1"/>
  <c r="N801" i="17" s="1"/>
  <c r="N1390" i="17" a="1"/>
  <c r="N1390" i="17" s="1"/>
  <c r="N1391" i="17" a="1"/>
  <c r="N1391" i="17" s="1"/>
  <c r="N1392" i="17" a="1"/>
  <c r="N1392" i="17" s="1"/>
  <c r="N1393" i="17" a="1"/>
  <c r="N1393" i="17" s="1"/>
  <c r="N1394" i="17" a="1"/>
  <c r="N1394" i="17" s="1"/>
  <c r="N1395" i="17" a="1"/>
  <c r="N1395" i="17" s="1"/>
  <c r="N1396" i="17" a="1"/>
  <c r="N1396" i="17"/>
  <c r="N1397" i="17" a="1"/>
  <c r="N1397" i="17" s="1"/>
  <c r="N1398" i="17" a="1"/>
  <c r="N1398" i="17" s="1"/>
  <c r="N1399" i="17" a="1"/>
  <c r="N1399" i="17" s="1"/>
  <c r="N1400" i="17" a="1"/>
  <c r="N1400" i="17" s="1"/>
  <c r="N1401" i="17" a="1"/>
  <c r="N1401" i="17" s="1"/>
  <c r="N1696" i="17" a="1"/>
  <c r="N1696" i="17" s="1"/>
  <c r="N1697" i="17" a="1"/>
  <c r="N1697" i="17"/>
  <c r="N1698" i="17" a="1"/>
  <c r="N1698" i="17"/>
  <c r="N1699" i="17" a="1"/>
  <c r="N1699" i="17" s="1"/>
  <c r="N1700" i="17" a="1"/>
  <c r="N1700" i="17" s="1"/>
  <c r="N1701" i="17" a="1"/>
  <c r="N1701" i="17" s="1"/>
  <c r="N1800" i="17" a="1"/>
  <c r="N1800" i="17" s="1"/>
  <c r="N1801" i="17" a="1"/>
  <c r="N1801" i="17" s="1"/>
  <c r="O2" i="17" a="1"/>
  <c r="O2" i="17" s="1"/>
  <c r="O3" i="17" a="1"/>
  <c r="O3" i="17" s="1"/>
  <c r="O4" i="17" a="1"/>
  <c r="O4" i="17" s="1"/>
  <c r="O5" i="17" a="1"/>
  <c r="O5" i="17" s="1"/>
  <c r="O6" i="17" a="1"/>
  <c r="O6" i="17" s="1"/>
  <c r="O7" i="17" a="1"/>
  <c r="O7" i="17" s="1"/>
  <c r="O302" i="17" a="1"/>
  <c r="O302" i="17" s="1"/>
  <c r="O303" i="17" a="1"/>
  <c r="O303" i="17" s="1"/>
  <c r="O402" i="17" a="1"/>
  <c r="O402" i="17" s="1"/>
  <c r="O403" i="17" a="1"/>
  <c r="O403" i="17" s="1"/>
  <c r="O404" i="17" a="1"/>
  <c r="O404" i="17" s="1"/>
  <c r="O405" i="17" a="1"/>
  <c r="O405" i="17" s="1"/>
  <c r="O406" i="17" a="1"/>
  <c r="O406" i="17" s="1"/>
  <c r="O407" i="17" a="1"/>
  <c r="O407" i="17" s="1"/>
  <c r="O702" i="17" a="1"/>
  <c r="O702" i="17" s="1"/>
  <c r="O703" i="17" a="1"/>
  <c r="O703" i="17" s="1"/>
  <c r="O802" i="17" a="1"/>
  <c r="O802" i="17" s="1"/>
  <c r="O803" i="17" a="1"/>
  <c r="O803" i="17" s="1"/>
  <c r="O804" i="17" a="1"/>
  <c r="O804" i="17" s="1"/>
  <c r="O805" i="17" a="1"/>
  <c r="O805" i="17" s="1"/>
  <c r="O806" i="17" a="1"/>
  <c r="O806" i="17" s="1"/>
  <c r="O807" i="17" a="1"/>
  <c r="O807" i="17" s="1"/>
  <c r="O808" i="17" a="1"/>
  <c r="O808" i="17" s="1"/>
  <c r="O809" i="17" a="1"/>
  <c r="O809" i="17" s="1"/>
  <c r="O810" i="17" a="1"/>
  <c r="O810" i="17" s="1"/>
  <c r="O811" i="17" a="1"/>
  <c r="O811" i="17" s="1"/>
  <c r="O812" i="17" a="1"/>
  <c r="O812" i="17" s="1"/>
  <c r="O813" i="17" a="1"/>
  <c r="O813" i="17" s="1"/>
  <c r="O1402" i="17" a="1"/>
  <c r="O1402" i="17" s="1"/>
  <c r="O1403" i="17" a="1"/>
  <c r="O1403" i="17" s="1"/>
  <c r="O1404" i="17" a="1"/>
  <c r="O1404" i="17" s="1"/>
  <c r="O1405" i="17" a="1"/>
  <c r="O1405" i="17" s="1"/>
  <c r="O1406" i="17" a="1"/>
  <c r="O1406" i="17" s="1"/>
  <c r="O1407" i="17" a="1"/>
  <c r="O1407" i="17" s="1"/>
  <c r="O1702" i="17" a="1"/>
  <c r="O1702" i="17" s="1"/>
  <c r="O1703" i="17" a="1"/>
  <c r="O1703" i="17" s="1"/>
  <c r="O8" i="17" a="1"/>
  <c r="O8" i="17" s="1"/>
  <c r="O9" i="17" a="1"/>
  <c r="O9" i="17" s="1"/>
  <c r="O10" i="17" a="1"/>
  <c r="O10" i="17" s="1"/>
  <c r="O11" i="17" a="1"/>
  <c r="O11" i="17" s="1"/>
  <c r="O12" i="17" a="1"/>
  <c r="O12" i="17" s="1"/>
  <c r="O13" i="17" a="1"/>
  <c r="O13" i="17" s="1"/>
  <c r="O304" i="17" a="1"/>
  <c r="O304" i="17" s="1"/>
  <c r="O305" i="17" a="1"/>
  <c r="O305" i="17" s="1"/>
  <c r="O408" i="17" a="1"/>
  <c r="O408" i="17" s="1"/>
  <c r="O409" i="17" a="1"/>
  <c r="O409" i="17" s="1"/>
  <c r="O410" i="17" a="1"/>
  <c r="O410" i="17" s="1"/>
  <c r="O411" i="17" a="1"/>
  <c r="O411" i="17" s="1"/>
  <c r="O412" i="17" a="1"/>
  <c r="O412" i="17" s="1"/>
  <c r="O413" i="17" a="1"/>
  <c r="O413" i="17" s="1"/>
  <c r="O704" i="17" a="1"/>
  <c r="O704" i="17" s="1"/>
  <c r="O705" i="17" a="1"/>
  <c r="O705" i="17" s="1"/>
  <c r="O814" i="17" a="1"/>
  <c r="O814" i="17" s="1"/>
  <c r="O815" i="17" a="1"/>
  <c r="O815" i="17" s="1"/>
  <c r="O816" i="17" a="1"/>
  <c r="O816" i="17" s="1"/>
  <c r="O817" i="17" a="1"/>
  <c r="O817" i="17" s="1"/>
  <c r="O818" i="17" a="1"/>
  <c r="O818" i="17" s="1"/>
  <c r="O819" i="17" a="1"/>
  <c r="O819" i="17" s="1"/>
  <c r="O820" i="17" a="1"/>
  <c r="O820" i="17" s="1"/>
  <c r="O821" i="17" a="1"/>
  <c r="O821" i="17" s="1"/>
  <c r="O822" i="17" a="1"/>
  <c r="O822" i="17" s="1"/>
  <c r="O823" i="17" a="1"/>
  <c r="O823" i="17" s="1"/>
  <c r="O824" i="17" a="1"/>
  <c r="O824" i="17" s="1"/>
  <c r="O825" i="17" a="1"/>
  <c r="O825" i="17" s="1"/>
  <c r="O1408" i="17" a="1"/>
  <c r="O1408" i="17" s="1"/>
  <c r="O1409" i="17" a="1"/>
  <c r="O1409" i="17" s="1"/>
  <c r="O1410" i="17" a="1"/>
  <c r="O1410" i="17" s="1"/>
  <c r="O1411" i="17" a="1"/>
  <c r="O1411" i="17" s="1"/>
  <c r="O1412" i="17" a="1"/>
  <c r="O1412" i="17" s="1"/>
  <c r="O1413" i="17" a="1"/>
  <c r="O1413" i="17" s="1"/>
  <c r="O1704" i="17" a="1"/>
  <c r="O1704" i="17" s="1"/>
  <c r="O1705" i="17" a="1"/>
  <c r="O1705" i="17" s="1"/>
  <c r="O14" i="17" a="1"/>
  <c r="O14" i="17" s="1"/>
  <c r="O15" i="17" a="1"/>
  <c r="O15" i="17" s="1"/>
  <c r="O16" i="17" a="1"/>
  <c r="O16" i="17" s="1"/>
  <c r="O17" i="17" a="1"/>
  <c r="O17" i="17" s="1"/>
  <c r="O18" i="17" a="1"/>
  <c r="O18" i="17" s="1"/>
  <c r="O19" i="17" a="1"/>
  <c r="O19" i="17" s="1"/>
  <c r="O306" i="17" a="1"/>
  <c r="O306" i="17" s="1"/>
  <c r="O307" i="17" a="1"/>
  <c r="O307" i="17" s="1"/>
  <c r="O414" i="17" a="1"/>
  <c r="O414" i="17" s="1"/>
  <c r="O415" i="17" a="1"/>
  <c r="O415" i="17" s="1"/>
  <c r="O416" i="17" a="1"/>
  <c r="O416" i="17" s="1"/>
  <c r="O417" i="17" a="1"/>
  <c r="O417" i="17" s="1"/>
  <c r="O418" i="17" a="1"/>
  <c r="O418" i="17" s="1"/>
  <c r="O419" i="17" a="1"/>
  <c r="O419" i="17" s="1"/>
  <c r="O706" i="17" a="1"/>
  <c r="O706" i="17" s="1"/>
  <c r="O707" i="17" a="1"/>
  <c r="O707" i="17" s="1"/>
  <c r="O826" i="17" a="1"/>
  <c r="O826" i="17" s="1"/>
  <c r="O827" i="17" a="1"/>
  <c r="O827" i="17" s="1"/>
  <c r="O828" i="17" a="1"/>
  <c r="O828" i="17" s="1"/>
  <c r="O829" i="17" a="1"/>
  <c r="O829" i="17" s="1"/>
  <c r="O830" i="17" a="1"/>
  <c r="O830" i="17" s="1"/>
  <c r="O831" i="17" a="1"/>
  <c r="O831" i="17" s="1"/>
  <c r="O832" i="17" a="1"/>
  <c r="O832" i="17" s="1"/>
  <c r="O833" i="17" a="1"/>
  <c r="O833" i="17" s="1"/>
  <c r="O834" i="17" a="1"/>
  <c r="O834" i="17" s="1"/>
  <c r="O835" i="17" a="1"/>
  <c r="O835" i="17" s="1"/>
  <c r="O836" i="17" a="1"/>
  <c r="O836" i="17"/>
  <c r="O837" i="17" a="1"/>
  <c r="O837" i="17" s="1"/>
  <c r="O1414" i="17" a="1"/>
  <c r="O1414" i="17" s="1"/>
  <c r="O1415" i="17" a="1"/>
  <c r="O1415" i="17" s="1"/>
  <c r="O1416" i="17" a="1"/>
  <c r="O1416" i="17" s="1"/>
  <c r="O1417" i="17" a="1"/>
  <c r="O1417" i="17" s="1"/>
  <c r="O1418" i="17" a="1"/>
  <c r="O1418" i="17" s="1"/>
  <c r="O1419" i="17" a="1"/>
  <c r="O1419" i="17" s="1"/>
  <c r="O1706" i="17" a="1"/>
  <c r="O1706" i="17" s="1"/>
  <c r="O1707" i="17" a="1"/>
  <c r="O1707" i="17" s="1"/>
  <c r="O20" i="17" a="1"/>
  <c r="O20" i="17" s="1"/>
  <c r="O21" i="17" a="1"/>
  <c r="O21" i="17" s="1"/>
  <c r="O22" i="17" a="1"/>
  <c r="O22" i="17" s="1"/>
  <c r="O23" i="17" a="1"/>
  <c r="O23" i="17" s="1"/>
  <c r="O24" i="17" a="1"/>
  <c r="O24" i="17" s="1"/>
  <c r="O25" i="17" a="1"/>
  <c r="O25" i="17" s="1"/>
  <c r="O308" i="17" a="1"/>
  <c r="O308" i="17" s="1"/>
  <c r="O309" i="17" a="1"/>
  <c r="O309" i="17" s="1"/>
  <c r="O420" i="17" a="1"/>
  <c r="O420" i="17" s="1"/>
  <c r="O421" i="17" a="1"/>
  <c r="O421" i="17" s="1"/>
  <c r="O422" i="17" a="1"/>
  <c r="O422" i="17" s="1"/>
  <c r="O423" i="17" a="1"/>
  <c r="O423" i="17" s="1"/>
  <c r="O424" i="17" a="1"/>
  <c r="O424" i="17" s="1"/>
  <c r="O425" i="17" a="1"/>
  <c r="O425" i="17" s="1"/>
  <c r="O708" i="17" a="1"/>
  <c r="O708" i="17" s="1"/>
  <c r="O709" i="17" a="1"/>
  <c r="O709" i="17" s="1"/>
  <c r="O838" i="17" a="1"/>
  <c r="O838" i="17" s="1"/>
  <c r="O839" i="17" a="1"/>
  <c r="O839" i="17" s="1"/>
  <c r="O840" i="17" a="1"/>
  <c r="O840" i="17" s="1"/>
  <c r="O841" i="17" a="1"/>
  <c r="O841" i="17" s="1"/>
  <c r="O842" i="17" a="1"/>
  <c r="O842" i="17" s="1"/>
  <c r="O843" i="17" a="1"/>
  <c r="O843" i="17" s="1"/>
  <c r="O844" i="17" a="1"/>
  <c r="O844" i="17" s="1"/>
  <c r="O845" i="17" a="1"/>
  <c r="O845" i="17" s="1"/>
  <c r="O846" i="17" a="1"/>
  <c r="O846" i="17" s="1"/>
  <c r="O847" i="17" a="1"/>
  <c r="O847" i="17" s="1"/>
  <c r="O848" i="17" a="1"/>
  <c r="O848" i="17" s="1"/>
  <c r="O849" i="17" a="1"/>
  <c r="O849" i="17" s="1"/>
  <c r="O1420" i="17" a="1"/>
  <c r="O1420" i="17" s="1"/>
  <c r="O1421" i="17" a="1"/>
  <c r="O1421" i="17" s="1"/>
  <c r="O1422" i="17" a="1"/>
  <c r="O1422" i="17" s="1"/>
  <c r="O1423" i="17" a="1"/>
  <c r="O1423" i="17" s="1"/>
  <c r="O1424" i="17" a="1"/>
  <c r="O1424" i="17" s="1"/>
  <c r="O1425" i="17" a="1"/>
  <c r="O1425" i="17" s="1"/>
  <c r="O1708" i="17" a="1"/>
  <c r="O1708" i="17" s="1"/>
  <c r="O1709" i="17" a="1"/>
  <c r="O1709" i="17" s="1"/>
  <c r="O26" i="17" a="1"/>
  <c r="O26" i="17" s="1"/>
  <c r="O27" i="17" a="1"/>
  <c r="O27" i="17" s="1"/>
  <c r="O28" i="17" a="1"/>
  <c r="O28" i="17" s="1"/>
  <c r="O29" i="17" a="1"/>
  <c r="O29" i="17" s="1"/>
  <c r="O30" i="17" a="1"/>
  <c r="O30" i="17" s="1"/>
  <c r="O31" i="17" a="1"/>
  <c r="O31" i="17" s="1"/>
  <c r="O310" i="17" a="1"/>
  <c r="O310" i="17" s="1"/>
  <c r="O311" i="17" a="1"/>
  <c r="O311" i="17" s="1"/>
  <c r="O426" i="17" a="1"/>
  <c r="O426" i="17" s="1"/>
  <c r="O427" i="17" a="1"/>
  <c r="O427" i="17" s="1"/>
  <c r="O428" i="17" a="1"/>
  <c r="O428" i="17" s="1"/>
  <c r="O429" i="17" a="1"/>
  <c r="O429" i="17" s="1"/>
  <c r="O430" i="17" a="1"/>
  <c r="O430" i="17" s="1"/>
  <c r="O431" i="17" a="1"/>
  <c r="O431" i="17" s="1"/>
  <c r="O710" i="17" a="1"/>
  <c r="O710" i="17" s="1"/>
  <c r="O711" i="17" a="1"/>
  <c r="O711" i="17" s="1"/>
  <c r="O850" i="17" a="1"/>
  <c r="O850" i="17" s="1"/>
  <c r="O851" i="17" a="1"/>
  <c r="O851" i="17" s="1"/>
  <c r="O852" i="17" a="1"/>
  <c r="O852" i="17" s="1"/>
  <c r="O853" i="17" a="1"/>
  <c r="O853" i="17" s="1"/>
  <c r="O854" i="17" a="1"/>
  <c r="O854" i="17" s="1"/>
  <c r="O855" i="17" a="1"/>
  <c r="O855" i="17" s="1"/>
  <c r="O856" i="17" a="1"/>
  <c r="O856" i="17" s="1"/>
  <c r="O857" i="17" a="1"/>
  <c r="O857" i="17" s="1"/>
  <c r="O858" i="17" a="1"/>
  <c r="O858" i="17" s="1"/>
  <c r="O859" i="17" a="1"/>
  <c r="O859" i="17" s="1"/>
  <c r="O860" i="17" a="1"/>
  <c r="O860" i="17" s="1"/>
  <c r="O861" i="17" a="1"/>
  <c r="O861" i="17" s="1"/>
  <c r="O1426" i="17" a="1"/>
  <c r="O1426" i="17" s="1"/>
  <c r="O1427" i="17" a="1"/>
  <c r="O1427" i="17" s="1"/>
  <c r="O1428" i="17" a="1"/>
  <c r="O1428" i="17" s="1"/>
  <c r="O1429" i="17" a="1"/>
  <c r="O1429" i="17" s="1"/>
  <c r="O1430" i="17" a="1"/>
  <c r="O1430" i="17" s="1"/>
  <c r="O1431" i="17" a="1"/>
  <c r="O1431" i="17" s="1"/>
  <c r="O1710" i="17" a="1"/>
  <c r="O1710" i="17" s="1"/>
  <c r="O1711" i="17" a="1"/>
  <c r="O1711" i="17" s="1"/>
  <c r="O32" i="17" a="1"/>
  <c r="O32" i="17" s="1"/>
  <c r="O33" i="17" a="1"/>
  <c r="O33" i="17" s="1"/>
  <c r="O34" i="17" a="1"/>
  <c r="O34" i="17" s="1"/>
  <c r="O35" i="17" a="1"/>
  <c r="O35" i="17" s="1"/>
  <c r="O36" i="17" a="1"/>
  <c r="O36" i="17" s="1"/>
  <c r="O37" i="17" a="1"/>
  <c r="O37" i="17" s="1"/>
  <c r="O312" i="17" a="1"/>
  <c r="O312" i="17" s="1"/>
  <c r="O313" i="17" a="1"/>
  <c r="O313" i="17" s="1"/>
  <c r="O432" i="17" a="1"/>
  <c r="O432" i="17" s="1"/>
  <c r="O433" i="17" a="1"/>
  <c r="O433" i="17" s="1"/>
  <c r="O434" i="17" a="1"/>
  <c r="O434" i="17" s="1"/>
  <c r="O435" i="17" a="1"/>
  <c r="O435" i="17" s="1"/>
  <c r="O436" i="17" a="1"/>
  <c r="O436" i="17" s="1"/>
  <c r="O437" i="17" a="1"/>
  <c r="O437" i="17" s="1"/>
  <c r="O712" i="17" a="1"/>
  <c r="O712" i="17" s="1"/>
  <c r="O713" i="17" a="1"/>
  <c r="O713" i="17" s="1"/>
  <c r="O862" i="17" a="1"/>
  <c r="O862" i="17" s="1"/>
  <c r="O863" i="17" a="1"/>
  <c r="O863" i="17" s="1"/>
  <c r="O864" i="17" a="1"/>
  <c r="O864" i="17" s="1"/>
  <c r="O865" i="17" a="1"/>
  <c r="O865" i="17" s="1"/>
  <c r="O866" i="17" a="1"/>
  <c r="O866" i="17" s="1"/>
  <c r="O867" i="17" a="1"/>
  <c r="O867" i="17" s="1"/>
  <c r="O868" i="17" a="1"/>
  <c r="O868" i="17" s="1"/>
  <c r="O869" i="17" a="1"/>
  <c r="O869" i="17" s="1"/>
  <c r="O870" i="17" a="1"/>
  <c r="O870" i="17" s="1"/>
  <c r="O871" i="17" a="1"/>
  <c r="O871" i="17" s="1"/>
  <c r="O872" i="17" a="1"/>
  <c r="O872" i="17" s="1"/>
  <c r="O873" i="17" a="1"/>
  <c r="O873" i="17" s="1"/>
  <c r="O1432" i="17" a="1"/>
  <c r="O1432" i="17" s="1"/>
  <c r="O1433" i="17" a="1"/>
  <c r="O1433" i="17" s="1"/>
  <c r="O1434" i="17" a="1"/>
  <c r="O1434" i="17" s="1"/>
  <c r="O1435" i="17" a="1"/>
  <c r="O1435" i="17" s="1"/>
  <c r="O1436" i="17" a="1"/>
  <c r="O1436" i="17" s="1"/>
  <c r="O1437" i="17" a="1"/>
  <c r="O1437" i="17" s="1"/>
  <c r="O1712" i="17" a="1"/>
  <c r="O1712" i="17" s="1"/>
  <c r="O1713" i="17" a="1"/>
  <c r="O1713" i="17" s="1"/>
  <c r="O38" i="17" a="1"/>
  <c r="O38" i="17" s="1"/>
  <c r="O39" i="17" a="1"/>
  <c r="O39" i="17" s="1"/>
  <c r="O40" i="17" a="1"/>
  <c r="O40" i="17" s="1"/>
  <c r="O41" i="17" a="1"/>
  <c r="O41" i="17" s="1"/>
  <c r="O42" i="17" a="1"/>
  <c r="O42" i="17" s="1"/>
  <c r="O43" i="17" a="1"/>
  <c r="O43" i="17" s="1"/>
  <c r="O314" i="17" a="1"/>
  <c r="O314" i="17" s="1"/>
  <c r="O315" i="17" a="1"/>
  <c r="O315" i="17" s="1"/>
  <c r="O438" i="17" a="1"/>
  <c r="O438" i="17" s="1"/>
  <c r="O439" i="17" a="1"/>
  <c r="O439" i="17" s="1"/>
  <c r="O440" i="17" a="1"/>
  <c r="O440" i="17" s="1"/>
  <c r="O441" i="17" a="1"/>
  <c r="O441" i="17" s="1"/>
  <c r="O442" i="17" a="1"/>
  <c r="O442" i="17" s="1"/>
  <c r="O443" i="17" a="1"/>
  <c r="O443" i="17" s="1"/>
  <c r="O714" i="17" a="1"/>
  <c r="O714" i="17" s="1"/>
  <c r="O715" i="17" a="1"/>
  <c r="O715" i="17" s="1"/>
  <c r="O874" i="17" a="1"/>
  <c r="O874" i="17" s="1"/>
  <c r="O875" i="17" a="1"/>
  <c r="O875" i="17" s="1"/>
  <c r="O876" i="17" a="1"/>
  <c r="O876" i="17" s="1"/>
  <c r="O877" i="17" a="1"/>
  <c r="O877" i="17" s="1"/>
  <c r="O878" i="17" a="1"/>
  <c r="O878" i="17" s="1"/>
  <c r="O879" i="17" a="1"/>
  <c r="O879" i="17" s="1"/>
  <c r="O880" i="17" a="1"/>
  <c r="O880" i="17" s="1"/>
  <c r="O881" i="17" a="1"/>
  <c r="O881" i="17" s="1"/>
  <c r="O882" i="17" a="1"/>
  <c r="O882" i="17" s="1"/>
  <c r="O883" i="17" a="1"/>
  <c r="O883" i="17" s="1"/>
  <c r="O884" i="17" a="1"/>
  <c r="O884" i="17"/>
  <c r="O885" i="17" a="1"/>
  <c r="O885" i="17" s="1"/>
  <c r="O1438" i="17" a="1"/>
  <c r="O1438" i="17" s="1"/>
  <c r="O1439" i="17" a="1"/>
  <c r="O1439" i="17" s="1"/>
  <c r="O1440" i="17" a="1"/>
  <c r="O1440" i="17" s="1"/>
  <c r="O1441" i="17" a="1"/>
  <c r="O1441" i="17" s="1"/>
  <c r="O1442" i="17" a="1"/>
  <c r="O1442" i="17" s="1"/>
  <c r="O1443" i="17" a="1"/>
  <c r="O1443" i="17" s="1"/>
  <c r="O1714" i="17" a="1"/>
  <c r="O1714" i="17" s="1"/>
  <c r="O1715" i="17" a="1"/>
  <c r="O1715" i="17" s="1"/>
  <c r="O44" i="17" a="1"/>
  <c r="O44" i="17" s="1"/>
  <c r="O45" i="17" a="1"/>
  <c r="O45" i="17" s="1"/>
  <c r="O46" i="17" a="1"/>
  <c r="O46" i="17" s="1"/>
  <c r="O47" i="17" a="1"/>
  <c r="O47" i="17" s="1"/>
  <c r="O48" i="17" a="1"/>
  <c r="O48" i="17" s="1"/>
  <c r="O49" i="17" a="1"/>
  <c r="O49" i="17" s="1"/>
  <c r="O316" i="17" a="1"/>
  <c r="O316" i="17" s="1"/>
  <c r="O317" i="17" a="1"/>
  <c r="O317" i="17" s="1"/>
  <c r="O444" i="17" a="1"/>
  <c r="O444" i="17" s="1"/>
  <c r="O445" i="17" a="1"/>
  <c r="O445" i="17" s="1"/>
  <c r="O446" i="17" a="1"/>
  <c r="O446" i="17" s="1"/>
  <c r="O447" i="17" a="1"/>
  <c r="O447" i="17" s="1"/>
  <c r="O448" i="17" a="1"/>
  <c r="O448" i="17" s="1"/>
  <c r="O449" i="17" a="1"/>
  <c r="O449" i="17" s="1"/>
  <c r="O716" i="17" a="1"/>
  <c r="O716" i="17" s="1"/>
  <c r="O717" i="17" a="1"/>
  <c r="O717" i="17" s="1"/>
  <c r="O886" i="17" a="1"/>
  <c r="O886" i="17" s="1"/>
  <c r="O887" i="17" a="1"/>
  <c r="O887" i="17" s="1"/>
  <c r="O888" i="17" a="1"/>
  <c r="O888" i="17" s="1"/>
  <c r="O889" i="17" a="1"/>
  <c r="O889" i="17" s="1"/>
  <c r="O890" i="17" a="1"/>
  <c r="O890" i="17" s="1"/>
  <c r="O891" i="17" a="1"/>
  <c r="O891" i="17" s="1"/>
  <c r="O892" i="17" a="1"/>
  <c r="O892" i="17" s="1"/>
  <c r="O893" i="17" a="1"/>
  <c r="O893" i="17" s="1"/>
  <c r="O894" i="17" a="1"/>
  <c r="O894" i="17" s="1"/>
  <c r="O895" i="17" a="1"/>
  <c r="O895" i="17" s="1"/>
  <c r="O896" i="17" a="1"/>
  <c r="O896" i="17" s="1"/>
  <c r="O897" i="17" a="1"/>
  <c r="O897" i="17" s="1"/>
  <c r="O1444" i="17" a="1"/>
  <c r="O1444" i="17" s="1"/>
  <c r="O1445" i="17" a="1"/>
  <c r="O1445" i="17" s="1"/>
  <c r="O1446" i="17" a="1"/>
  <c r="O1446" i="17" s="1"/>
  <c r="O1447" i="17" a="1"/>
  <c r="O1447" i="17" s="1"/>
  <c r="O1448" i="17" a="1"/>
  <c r="O1448" i="17" s="1"/>
  <c r="O1449" i="17" a="1"/>
  <c r="O1449" i="17" s="1"/>
  <c r="O1716" i="17" a="1"/>
  <c r="O1716" i="17" s="1"/>
  <c r="O1717" i="17" a="1"/>
  <c r="O1717" i="17" s="1"/>
  <c r="O50" i="17" a="1"/>
  <c r="O50" i="17" s="1"/>
  <c r="O51" i="17" a="1"/>
  <c r="O51" i="17" s="1"/>
  <c r="O52" i="17" a="1"/>
  <c r="O52" i="17" s="1"/>
  <c r="O53" i="17" a="1"/>
  <c r="O53" i="17" s="1"/>
  <c r="O54" i="17" a="1"/>
  <c r="O54" i="17" s="1"/>
  <c r="O55" i="17" a="1"/>
  <c r="O55" i="17" s="1"/>
  <c r="O318" i="17" a="1"/>
  <c r="O318" i="17" s="1"/>
  <c r="O319" i="17" a="1"/>
  <c r="O319" i="17" s="1"/>
  <c r="O450" i="17" a="1"/>
  <c r="O450" i="17" s="1"/>
  <c r="O451" i="17" a="1"/>
  <c r="O451" i="17" s="1"/>
  <c r="O452" i="17" a="1"/>
  <c r="O452" i="17" s="1"/>
  <c r="O453" i="17" a="1"/>
  <c r="O453" i="17" s="1"/>
  <c r="O454" i="17" a="1"/>
  <c r="O454" i="17" s="1"/>
  <c r="O455" i="17" a="1"/>
  <c r="O455" i="17" s="1"/>
  <c r="O718" i="17" a="1"/>
  <c r="O718" i="17" s="1"/>
  <c r="O719" i="17" a="1"/>
  <c r="O719" i="17" s="1"/>
  <c r="O898" i="17" a="1"/>
  <c r="O898" i="17" s="1"/>
  <c r="O899" i="17" a="1"/>
  <c r="O899" i="17" s="1"/>
  <c r="O900" i="17" a="1"/>
  <c r="O900" i="17" s="1"/>
  <c r="O901" i="17" a="1"/>
  <c r="O901" i="17" s="1"/>
  <c r="O902" i="17" a="1"/>
  <c r="O902" i="17" s="1"/>
  <c r="O903" i="17" a="1"/>
  <c r="O903" i="17" s="1"/>
  <c r="O904" i="17" a="1"/>
  <c r="O904" i="17" s="1"/>
  <c r="O905" i="17" a="1"/>
  <c r="O905" i="17" s="1"/>
  <c r="O906" i="17" a="1"/>
  <c r="O906" i="17" s="1"/>
  <c r="O907" i="17" a="1"/>
  <c r="O907" i="17"/>
  <c r="O908" i="17" a="1"/>
  <c r="O908" i="17" s="1"/>
  <c r="O909" i="17" a="1"/>
  <c r="O909" i="17" s="1"/>
  <c r="O1450" i="17" a="1"/>
  <c r="O1450" i="17" s="1"/>
  <c r="O1451" i="17" a="1"/>
  <c r="O1451" i="17" s="1"/>
  <c r="O1452" i="17" a="1"/>
  <c r="O1452" i="17" s="1"/>
  <c r="O1453" i="17" a="1"/>
  <c r="O1453" i="17" s="1"/>
  <c r="O1454" i="17" a="1"/>
  <c r="O1454" i="17" s="1"/>
  <c r="O1455" i="17" a="1"/>
  <c r="O1455" i="17" s="1"/>
  <c r="O1718" i="17" a="1"/>
  <c r="O1718" i="17" s="1"/>
  <c r="O1719" i="17" a="1"/>
  <c r="O1719" i="17" s="1"/>
  <c r="O56" i="17" a="1"/>
  <c r="O56" i="17" s="1"/>
  <c r="O57" i="17" a="1"/>
  <c r="O57" i="17" s="1"/>
  <c r="O58" i="17" a="1"/>
  <c r="O58" i="17" s="1"/>
  <c r="O59" i="17" a="1"/>
  <c r="O59" i="17" s="1"/>
  <c r="O60" i="17" a="1"/>
  <c r="O60" i="17" s="1"/>
  <c r="O61" i="17" a="1"/>
  <c r="O61" i="17" s="1"/>
  <c r="O320" i="17" a="1"/>
  <c r="O320" i="17" s="1"/>
  <c r="O321" i="17" a="1"/>
  <c r="O321" i="17" s="1"/>
  <c r="O456" i="17" a="1"/>
  <c r="O456" i="17" s="1"/>
  <c r="O457" i="17" a="1"/>
  <c r="O457" i="17" s="1"/>
  <c r="O458" i="17" a="1"/>
  <c r="O458" i="17" s="1"/>
  <c r="O459" i="17" a="1"/>
  <c r="O459" i="17" s="1"/>
  <c r="O460" i="17" a="1"/>
  <c r="O460" i="17"/>
  <c r="O461" i="17" a="1"/>
  <c r="O461" i="17" s="1"/>
  <c r="O720" i="17" a="1"/>
  <c r="O720" i="17" s="1"/>
  <c r="O721" i="17" a="1"/>
  <c r="O721" i="17" s="1"/>
  <c r="O910" i="17" a="1"/>
  <c r="O910" i="17" s="1"/>
  <c r="O911" i="17" a="1"/>
  <c r="O911" i="17" s="1"/>
  <c r="O912" i="17" a="1"/>
  <c r="O912" i="17" s="1"/>
  <c r="O913" i="17" a="1"/>
  <c r="O913" i="17" s="1"/>
  <c r="O914" i="17" a="1"/>
  <c r="O914" i="17" s="1"/>
  <c r="O915" i="17" a="1"/>
  <c r="O915" i="17" s="1"/>
  <c r="O916" i="17" a="1"/>
  <c r="O916" i="17" s="1"/>
  <c r="O917" i="17" a="1"/>
  <c r="O917" i="17" s="1"/>
  <c r="O918" i="17" a="1"/>
  <c r="O918" i="17" s="1"/>
  <c r="O919" i="17" a="1"/>
  <c r="O919" i="17" s="1"/>
  <c r="O920" i="17" a="1"/>
  <c r="O920" i="17" s="1"/>
  <c r="O921" i="17" a="1"/>
  <c r="O921" i="17" s="1"/>
  <c r="O1456" i="17" a="1"/>
  <c r="O1456" i="17" s="1"/>
  <c r="O1457" i="17" a="1"/>
  <c r="O1457" i="17" s="1"/>
  <c r="O1458" i="17" a="1"/>
  <c r="O1458" i="17" s="1"/>
  <c r="O1459" i="17" a="1"/>
  <c r="O1459" i="17" s="1"/>
  <c r="O1460" i="17" a="1"/>
  <c r="O1460" i="17" s="1"/>
  <c r="O1461" i="17" a="1"/>
  <c r="O1461" i="17" s="1"/>
  <c r="O1720" i="17" a="1"/>
  <c r="O1720" i="17" s="1"/>
  <c r="O1721" i="17" a="1"/>
  <c r="O1721" i="17" s="1"/>
  <c r="O62" i="17" a="1"/>
  <c r="O62" i="17" s="1"/>
  <c r="O63" i="17" a="1"/>
  <c r="O63" i="17" s="1"/>
  <c r="O64" i="17" a="1"/>
  <c r="O64" i="17" s="1"/>
  <c r="O65" i="17" a="1"/>
  <c r="O65" i="17" s="1"/>
  <c r="O66" i="17" a="1"/>
  <c r="O66" i="17" s="1"/>
  <c r="O67" i="17" a="1"/>
  <c r="O67" i="17" s="1"/>
  <c r="O322" i="17" a="1"/>
  <c r="O322" i="17" s="1"/>
  <c r="O323" i="17" a="1"/>
  <c r="O323" i="17" s="1"/>
  <c r="O462" i="17" a="1"/>
  <c r="O462" i="17" s="1"/>
  <c r="O463" i="17" a="1"/>
  <c r="O463" i="17" s="1"/>
  <c r="O464" i="17" a="1"/>
  <c r="O464" i="17" s="1"/>
  <c r="O465" i="17" a="1"/>
  <c r="O465" i="17" s="1"/>
  <c r="O466" i="17" a="1"/>
  <c r="O466" i="17" s="1"/>
  <c r="O467" i="17" a="1"/>
  <c r="O467" i="17" s="1"/>
  <c r="O722" i="17" a="1"/>
  <c r="O722" i="17" s="1"/>
  <c r="O723" i="17" a="1"/>
  <c r="O723" i="17" s="1"/>
  <c r="O922" i="17" a="1"/>
  <c r="O922" i="17" s="1"/>
  <c r="O923" i="17" a="1"/>
  <c r="O923" i="17" s="1"/>
  <c r="O924" i="17" a="1"/>
  <c r="O924" i="17" s="1"/>
  <c r="O925" i="17" a="1"/>
  <c r="O925" i="17" s="1"/>
  <c r="O926" i="17" a="1"/>
  <c r="O926" i="17" s="1"/>
  <c r="O927" i="17" a="1"/>
  <c r="O927" i="17" s="1"/>
  <c r="O928" i="17" a="1"/>
  <c r="O928" i="17" s="1"/>
  <c r="O929" i="17" a="1"/>
  <c r="O929" i="17" s="1"/>
  <c r="O930" i="17" a="1"/>
  <c r="O930" i="17" s="1"/>
  <c r="O931" i="17" a="1"/>
  <c r="O931" i="17" s="1"/>
  <c r="O932" i="17" a="1"/>
  <c r="O932" i="17" s="1"/>
  <c r="O933" i="17" a="1"/>
  <c r="O933" i="17" s="1"/>
  <c r="O1462" i="17" a="1"/>
  <c r="O1462" i="17" s="1"/>
  <c r="O1463" i="17" a="1"/>
  <c r="O1463" i="17" s="1"/>
  <c r="O1464" i="17" a="1"/>
  <c r="O1464" i="17" s="1"/>
  <c r="O1465" i="17" a="1"/>
  <c r="O1465" i="17" s="1"/>
  <c r="O1466" i="17" a="1"/>
  <c r="O1466" i="17" s="1"/>
  <c r="O1467" i="17" a="1"/>
  <c r="O1467" i="17" s="1"/>
  <c r="O1722" i="17" a="1"/>
  <c r="O1722" i="17" s="1"/>
  <c r="O1723" i="17" a="1"/>
  <c r="O1723" i="17" s="1"/>
  <c r="O68" i="17" a="1"/>
  <c r="O68" i="17" s="1"/>
  <c r="O69" i="17" a="1"/>
  <c r="O69" i="17" s="1"/>
  <c r="O70" i="17" a="1"/>
  <c r="O70" i="17" s="1"/>
  <c r="O71" i="17" a="1"/>
  <c r="O71" i="17" s="1"/>
  <c r="O72" i="17" a="1"/>
  <c r="O72" i="17" s="1"/>
  <c r="O73" i="17" a="1"/>
  <c r="O73" i="17" s="1"/>
  <c r="O324" i="17" a="1"/>
  <c r="O324" i="17" s="1"/>
  <c r="O325" i="17" a="1"/>
  <c r="O325" i="17" s="1"/>
  <c r="O468" i="17" a="1"/>
  <c r="O468" i="17" s="1"/>
  <c r="O469" i="17" a="1"/>
  <c r="O469" i="17" s="1"/>
  <c r="O470" i="17" a="1"/>
  <c r="O470" i="17" s="1"/>
  <c r="O471" i="17" a="1"/>
  <c r="O471" i="17" s="1"/>
  <c r="O472" i="17" a="1"/>
  <c r="O472" i="17" s="1"/>
  <c r="O473" i="17" a="1"/>
  <c r="O473" i="17" s="1"/>
  <c r="O724" i="17" a="1"/>
  <c r="O724" i="17"/>
  <c r="O725" i="17" a="1"/>
  <c r="O725" i="17" s="1"/>
  <c r="O934" i="17" a="1"/>
  <c r="O934" i="17" s="1"/>
  <c r="O935" i="17" a="1"/>
  <c r="O935" i="17" s="1"/>
  <c r="O936" i="17" a="1"/>
  <c r="O936" i="17" s="1"/>
  <c r="O937" i="17" a="1"/>
  <c r="O937" i="17" s="1"/>
  <c r="O938" i="17" a="1"/>
  <c r="O938" i="17" s="1"/>
  <c r="O939" i="17" a="1"/>
  <c r="O939" i="17" s="1"/>
  <c r="O940" i="17" a="1"/>
  <c r="O940" i="17" s="1"/>
  <c r="O941" i="17" a="1"/>
  <c r="O941" i="17" s="1"/>
  <c r="O942" i="17" a="1"/>
  <c r="O942" i="17" s="1"/>
  <c r="O943" i="17" a="1"/>
  <c r="O943" i="17" s="1"/>
  <c r="O944" i="17" a="1"/>
  <c r="O944" i="17" s="1"/>
  <c r="O945" i="17" a="1"/>
  <c r="O945" i="17" s="1"/>
  <c r="O1468" i="17" a="1"/>
  <c r="O1468" i="17" s="1"/>
  <c r="O1469" i="17" a="1"/>
  <c r="O1469" i="17" s="1"/>
  <c r="O1470" i="17" a="1"/>
  <c r="O1470" i="17" s="1"/>
  <c r="O1471" i="17" a="1"/>
  <c r="O1471" i="17" s="1"/>
  <c r="O1472" i="17" a="1"/>
  <c r="O1472" i="17" s="1"/>
  <c r="O1473" i="17" a="1"/>
  <c r="O1473" i="17" s="1"/>
  <c r="O1724" i="17" a="1"/>
  <c r="O1724" i="17" s="1"/>
  <c r="O1725" i="17" a="1"/>
  <c r="O1725" i="17" s="1"/>
  <c r="O74" i="17" a="1"/>
  <c r="O74" i="17" s="1"/>
  <c r="O75" i="17" a="1"/>
  <c r="O75" i="17" s="1"/>
  <c r="O76" i="17" a="1"/>
  <c r="O76" i="17" s="1"/>
  <c r="O77" i="17" a="1"/>
  <c r="O77" i="17" s="1"/>
  <c r="O78" i="17" a="1"/>
  <c r="O78" i="17" s="1"/>
  <c r="O79" i="17" a="1"/>
  <c r="O79" i="17" s="1"/>
  <c r="O326" i="17" a="1"/>
  <c r="O326" i="17" s="1"/>
  <c r="O327" i="17" a="1"/>
  <c r="O327" i="17" s="1"/>
  <c r="O474" i="17" a="1"/>
  <c r="O474" i="17" s="1"/>
  <c r="O475" i="17" a="1"/>
  <c r="O475" i="17" s="1"/>
  <c r="O476" i="17" a="1"/>
  <c r="O476" i="17"/>
  <c r="O477" i="17" a="1"/>
  <c r="O477" i="17" s="1"/>
  <c r="O478" i="17" a="1"/>
  <c r="O478" i="17" s="1"/>
  <c r="O479" i="17" a="1"/>
  <c r="O479" i="17" s="1"/>
  <c r="O726" i="17" a="1"/>
  <c r="O726" i="17" s="1"/>
  <c r="O727" i="17" a="1"/>
  <c r="O727" i="17" s="1"/>
  <c r="O946" i="17" a="1"/>
  <c r="O946" i="17" s="1"/>
  <c r="O947" i="17" a="1"/>
  <c r="O947" i="17" s="1"/>
  <c r="O948" i="17" a="1"/>
  <c r="O948" i="17" s="1"/>
  <c r="O949" i="17" a="1"/>
  <c r="O949" i="17" s="1"/>
  <c r="O950" i="17" a="1"/>
  <c r="O950" i="17" s="1"/>
  <c r="O951" i="17" a="1"/>
  <c r="O951" i="17" s="1"/>
  <c r="O952" i="17" a="1"/>
  <c r="O952" i="17" s="1"/>
  <c r="O953" i="17" a="1"/>
  <c r="O953" i="17" s="1"/>
  <c r="O954" i="17" a="1"/>
  <c r="O954" i="17" s="1"/>
  <c r="O955" i="17" a="1"/>
  <c r="O955" i="17" s="1"/>
  <c r="O956" i="17" a="1"/>
  <c r="O956" i="17" s="1"/>
  <c r="O957" i="17" a="1"/>
  <c r="O957" i="17" s="1"/>
  <c r="O1474" i="17" a="1"/>
  <c r="O1474" i="17" s="1"/>
  <c r="O1475" i="17" a="1"/>
  <c r="O1475" i="17" s="1"/>
  <c r="O1476" i="17" a="1"/>
  <c r="O1476" i="17" s="1"/>
  <c r="O1477" i="17" a="1"/>
  <c r="O1477" i="17" s="1"/>
  <c r="O1478" i="17" a="1"/>
  <c r="O1478" i="17" s="1"/>
  <c r="O1479" i="17" a="1"/>
  <c r="O1479" i="17" s="1"/>
  <c r="O1726" i="17" a="1"/>
  <c r="O1726" i="17" s="1"/>
  <c r="O1727" i="17" a="1"/>
  <c r="O1727" i="17" s="1"/>
  <c r="O80" i="17" a="1"/>
  <c r="O80" i="17" s="1"/>
  <c r="O81" i="17" a="1"/>
  <c r="O81" i="17" s="1"/>
  <c r="O82" i="17" a="1"/>
  <c r="O82" i="17" s="1"/>
  <c r="O83" i="17" a="1"/>
  <c r="O83" i="17" s="1"/>
  <c r="O84" i="17" a="1"/>
  <c r="O84" i="17" s="1"/>
  <c r="O85" i="17" a="1"/>
  <c r="O85" i="17" s="1"/>
  <c r="O328" i="17" a="1"/>
  <c r="O328" i="17" s="1"/>
  <c r="O329" i="17" a="1"/>
  <c r="O329" i="17" s="1"/>
  <c r="O480" i="17" a="1"/>
  <c r="O480" i="17" s="1"/>
  <c r="O481" i="17" a="1"/>
  <c r="O481" i="17" s="1"/>
  <c r="O482" i="17" a="1"/>
  <c r="O482" i="17" s="1"/>
  <c r="O483" i="17" a="1"/>
  <c r="O483" i="17" s="1"/>
  <c r="O484" i="17" a="1"/>
  <c r="O484" i="17" s="1"/>
  <c r="O485" i="17" a="1"/>
  <c r="O485" i="17" s="1"/>
  <c r="O728" i="17" a="1"/>
  <c r="O728" i="17" s="1"/>
  <c r="O729" i="17" a="1"/>
  <c r="O729" i="17" s="1"/>
  <c r="O958" i="17" a="1"/>
  <c r="O958" i="17" s="1"/>
  <c r="O959" i="17" a="1"/>
  <c r="O959" i="17" s="1"/>
  <c r="O960" i="17" a="1"/>
  <c r="O960" i="17"/>
  <c r="O961" i="17" a="1"/>
  <c r="O961" i="17" s="1"/>
  <c r="O962" i="17" a="1"/>
  <c r="O962" i="17" s="1"/>
  <c r="O963" i="17" a="1"/>
  <c r="O963" i="17" s="1"/>
  <c r="O964" i="17" a="1"/>
  <c r="O964" i="17" s="1"/>
  <c r="O965" i="17" a="1"/>
  <c r="O965" i="17" s="1"/>
  <c r="O966" i="17" a="1"/>
  <c r="O966" i="17" s="1"/>
  <c r="O967" i="17" a="1"/>
  <c r="O967" i="17" s="1"/>
  <c r="O968" i="17" a="1"/>
  <c r="O968" i="17" s="1"/>
  <c r="O969" i="17" a="1"/>
  <c r="O969" i="17" s="1"/>
  <c r="O1480" i="17" a="1"/>
  <c r="O1480" i="17" s="1"/>
  <c r="O1481" i="17" a="1"/>
  <c r="O1481" i="17" s="1"/>
  <c r="O1482" i="17" a="1"/>
  <c r="O1482" i="17" s="1"/>
  <c r="O1483" i="17" a="1"/>
  <c r="O1483" i="17" s="1"/>
  <c r="O1484" i="17" a="1"/>
  <c r="O1484" i="17" s="1"/>
  <c r="O1485" i="17" a="1"/>
  <c r="O1485" i="17" s="1"/>
  <c r="O1728" i="17" a="1"/>
  <c r="O1728" i="17"/>
  <c r="O1729" i="17" a="1"/>
  <c r="O1729" i="17" s="1"/>
  <c r="O86" i="17" a="1"/>
  <c r="O86" i="17" s="1"/>
  <c r="O87" i="17" a="1"/>
  <c r="O87" i="17" s="1"/>
  <c r="O88" i="17" a="1"/>
  <c r="O88" i="17" s="1"/>
  <c r="O89" i="17" a="1"/>
  <c r="O89" i="17" s="1"/>
  <c r="O90" i="17" a="1"/>
  <c r="O90" i="17" s="1"/>
  <c r="O91" i="17" a="1"/>
  <c r="O91" i="17"/>
  <c r="O330" i="17" a="1"/>
  <c r="O330" i="17"/>
  <c r="O331" i="17" a="1"/>
  <c r="O331" i="17" s="1"/>
  <c r="O486" i="17" a="1"/>
  <c r="O486" i="17" s="1"/>
  <c r="O487" i="17" a="1"/>
  <c r="O487" i="17" s="1"/>
  <c r="O488" i="17" a="1"/>
  <c r="O488" i="17" s="1"/>
  <c r="O489" i="17" a="1"/>
  <c r="O489" i="17" s="1"/>
  <c r="O490" i="17" a="1"/>
  <c r="O490" i="17" s="1"/>
  <c r="O491" i="17" a="1"/>
  <c r="O491" i="17" s="1"/>
  <c r="O730" i="17" a="1"/>
  <c r="O730" i="17" s="1"/>
  <c r="O731" i="17" a="1"/>
  <c r="O731" i="17"/>
  <c r="O970" i="17" a="1"/>
  <c r="O970" i="17" s="1"/>
  <c r="O971" i="17" a="1"/>
  <c r="O971" i="17" s="1"/>
  <c r="O972" i="17" a="1"/>
  <c r="O972" i="17" s="1"/>
  <c r="O973" i="17" a="1"/>
  <c r="O973" i="17" s="1"/>
  <c r="O974" i="17" a="1"/>
  <c r="O974" i="17" s="1"/>
  <c r="O975" i="17" a="1"/>
  <c r="O975" i="17" s="1"/>
  <c r="O976" i="17" a="1"/>
  <c r="O976" i="17" s="1"/>
  <c r="O977" i="17" a="1"/>
  <c r="O977" i="17"/>
  <c r="O978" i="17" a="1"/>
  <c r="O978" i="17" s="1"/>
  <c r="O979" i="17" a="1"/>
  <c r="O979" i="17" s="1"/>
  <c r="O980" i="17" a="1"/>
  <c r="O980" i="17" s="1"/>
  <c r="O981" i="17" a="1"/>
  <c r="O981" i="17" s="1"/>
  <c r="O1486" i="17" a="1"/>
  <c r="O1486" i="17" s="1"/>
  <c r="O1487" i="17" a="1"/>
  <c r="O1487" i="17" s="1"/>
  <c r="O1488" i="17" a="1"/>
  <c r="O1488" i="17" s="1"/>
  <c r="O1489" i="17" a="1"/>
  <c r="O1489" i="17" s="1"/>
  <c r="O1490" i="17" a="1"/>
  <c r="O1490" i="17" s="1"/>
  <c r="O1491" i="17" a="1"/>
  <c r="O1491" i="17" s="1"/>
  <c r="O1730" i="17" a="1"/>
  <c r="O1730" i="17" s="1"/>
  <c r="O1731" i="17" a="1"/>
  <c r="O1731" i="17" s="1"/>
  <c r="O92" i="17" a="1"/>
  <c r="O92" i="17" s="1"/>
  <c r="O93" i="17" a="1"/>
  <c r="O93" i="17" s="1"/>
  <c r="O94" i="17" a="1"/>
  <c r="O94" i="17" s="1"/>
  <c r="O95" i="17" a="1"/>
  <c r="O95" i="17" s="1"/>
  <c r="O96" i="17" a="1"/>
  <c r="O96" i="17" s="1"/>
  <c r="O97" i="17" a="1"/>
  <c r="O97" i="17" s="1"/>
  <c r="O332" i="17" a="1"/>
  <c r="O332" i="17" s="1"/>
  <c r="O333" i="17" a="1"/>
  <c r="O333" i="17" s="1"/>
  <c r="O492" i="17" a="1"/>
  <c r="O492" i="17" s="1"/>
  <c r="O493" i="17" a="1"/>
  <c r="O493" i="17" s="1"/>
  <c r="O494" i="17" a="1"/>
  <c r="O494" i="17" s="1"/>
  <c r="O495" i="17" a="1"/>
  <c r="O495" i="17" s="1"/>
  <c r="O496" i="17" a="1"/>
  <c r="O496" i="17" s="1"/>
  <c r="O497" i="17" a="1"/>
  <c r="O497" i="17" s="1"/>
  <c r="O732" i="17" a="1"/>
  <c r="O732" i="17" s="1"/>
  <c r="O733" i="17" a="1"/>
  <c r="O733" i="17" s="1"/>
  <c r="O982" i="17" a="1"/>
  <c r="O982" i="17" s="1"/>
  <c r="O983" i="17" a="1"/>
  <c r="O983" i="17" s="1"/>
  <c r="O984" i="17" a="1"/>
  <c r="O984" i="17" s="1"/>
  <c r="O985" i="17" a="1"/>
  <c r="O985" i="17" s="1"/>
  <c r="O986" i="17" a="1"/>
  <c r="O986" i="17" s="1"/>
  <c r="O987" i="17" a="1"/>
  <c r="O987" i="17" s="1"/>
  <c r="O988" i="17" a="1"/>
  <c r="O988" i="17" s="1"/>
  <c r="O989" i="17" a="1"/>
  <c r="O989" i="17" s="1"/>
  <c r="O990" i="17" a="1"/>
  <c r="O990" i="17" s="1"/>
  <c r="O991" i="17" a="1"/>
  <c r="O991" i="17" s="1"/>
  <c r="O992" i="17" a="1"/>
  <c r="O992" i="17" s="1"/>
  <c r="O993" i="17" a="1"/>
  <c r="O993" i="17"/>
  <c r="O1492" i="17" a="1"/>
  <c r="O1492" i="17" s="1"/>
  <c r="O1493" i="17" a="1"/>
  <c r="O1493" i="17" s="1"/>
  <c r="O1494" i="17" a="1"/>
  <c r="O1494" i="17" s="1"/>
  <c r="O1495" i="17" a="1"/>
  <c r="O1495" i="17" s="1"/>
  <c r="O1496" i="17" a="1"/>
  <c r="O1496" i="17" s="1"/>
  <c r="O1497" i="17" a="1"/>
  <c r="O1497" i="17" s="1"/>
  <c r="O1732" i="17" a="1"/>
  <c r="O1732" i="17"/>
  <c r="O1733" i="17" a="1"/>
  <c r="O1733" i="17"/>
  <c r="O98" i="17" a="1"/>
  <c r="O98" i="17" s="1"/>
  <c r="O99" i="17" a="1"/>
  <c r="O99" i="17" s="1"/>
  <c r="O100" i="17" a="1"/>
  <c r="O100" i="17" s="1"/>
  <c r="O101" i="17" a="1"/>
  <c r="O101" i="17" s="1"/>
  <c r="O102" i="17" a="1"/>
  <c r="O102" i="17" s="1"/>
  <c r="O103" i="17" a="1"/>
  <c r="O103" i="17"/>
  <c r="O334" i="17" a="1"/>
  <c r="O334" i="17" s="1"/>
  <c r="O335" i="17" a="1"/>
  <c r="O335" i="17" s="1"/>
  <c r="O498" i="17" a="1"/>
  <c r="O498" i="17" s="1"/>
  <c r="O499" i="17" a="1"/>
  <c r="O499" i="17" s="1"/>
  <c r="O500" i="17" a="1"/>
  <c r="O500" i="17" s="1"/>
  <c r="O501" i="17" a="1"/>
  <c r="O501" i="17" s="1"/>
  <c r="O502" i="17" a="1"/>
  <c r="O502" i="17" s="1"/>
  <c r="O503" i="17" a="1"/>
  <c r="O503" i="17"/>
  <c r="O734" i="17" a="1"/>
  <c r="O734" i="17" s="1"/>
  <c r="O735" i="17" a="1"/>
  <c r="O735" i="17"/>
  <c r="O994" i="17" a="1"/>
  <c r="O994" i="17" s="1"/>
  <c r="O995" i="17" a="1"/>
  <c r="O995" i="17" s="1"/>
  <c r="O996" i="17" a="1"/>
  <c r="O996" i="17" s="1"/>
  <c r="O997" i="17" a="1"/>
  <c r="O997" i="17" s="1"/>
  <c r="O998" i="17" a="1"/>
  <c r="O998" i="17" s="1"/>
  <c r="O999" i="17" a="1"/>
  <c r="O999" i="17" s="1"/>
  <c r="O1000" i="17" a="1"/>
  <c r="O1000" i="17" s="1"/>
  <c r="O1001" i="17" a="1"/>
  <c r="O1001" i="17" s="1"/>
  <c r="O1002" i="17" a="1"/>
  <c r="O1002" i="17" s="1"/>
  <c r="O1003" i="17" a="1"/>
  <c r="O1003" i="17" s="1"/>
  <c r="O1004" i="17" a="1"/>
  <c r="O1004" i="17" s="1"/>
  <c r="O1005" i="17" a="1"/>
  <c r="O1005" i="17" s="1"/>
  <c r="O1498" i="17" a="1"/>
  <c r="O1498" i="17" s="1"/>
  <c r="O1499" i="17" a="1"/>
  <c r="O1499" i="17" s="1"/>
  <c r="O1500" i="17" a="1"/>
  <c r="O1500" i="17" s="1"/>
  <c r="O1501" i="17" a="1"/>
  <c r="O1501" i="17" s="1"/>
  <c r="O1502" i="17" a="1"/>
  <c r="O1502" i="17" s="1"/>
  <c r="O1503" i="17" a="1"/>
  <c r="O1503" i="17" s="1"/>
  <c r="O1734" i="17" a="1"/>
  <c r="O1734" i="17" s="1"/>
  <c r="O1735" i="17" a="1"/>
  <c r="O1735" i="17" s="1"/>
  <c r="O104" i="17" a="1"/>
  <c r="O104" i="17" s="1"/>
  <c r="O105" i="17" a="1"/>
  <c r="O105" i="17" s="1"/>
  <c r="O106" i="17" a="1"/>
  <c r="O106" i="17" s="1"/>
  <c r="O107" i="17" a="1"/>
  <c r="O107" i="17" s="1"/>
  <c r="O108" i="17" a="1"/>
  <c r="O108" i="17" s="1"/>
  <c r="O109" i="17" a="1"/>
  <c r="O109" i="17" s="1"/>
  <c r="O336" i="17" a="1"/>
  <c r="O336" i="17" s="1"/>
  <c r="O337" i="17" a="1"/>
  <c r="O337" i="17" s="1"/>
  <c r="O504" i="17" a="1"/>
  <c r="O504" i="17" s="1"/>
  <c r="O505" i="17" a="1"/>
  <c r="O505" i="17" s="1"/>
  <c r="O506" i="17" a="1"/>
  <c r="O506" i="17" s="1"/>
  <c r="O507" i="17" a="1"/>
  <c r="O507" i="17" s="1"/>
  <c r="O508" i="17" a="1"/>
  <c r="O508" i="17" s="1"/>
  <c r="O509" i="17" a="1"/>
  <c r="O509" i="17" s="1"/>
  <c r="O736" i="17" a="1"/>
  <c r="O736" i="17" s="1"/>
  <c r="O737" i="17" a="1"/>
  <c r="O737" i="17" s="1"/>
  <c r="O1006" i="17" a="1"/>
  <c r="O1006" i="17" s="1"/>
  <c r="O1007" i="17" a="1"/>
  <c r="O1007" i="17" s="1"/>
  <c r="O1008" i="17" a="1"/>
  <c r="O1008" i="17" s="1"/>
  <c r="O1009" i="17" a="1"/>
  <c r="O1009" i="17" s="1"/>
  <c r="O1010" i="17" a="1"/>
  <c r="O1010" i="17" s="1"/>
  <c r="O1011" i="17" a="1"/>
  <c r="O1011" i="17" s="1"/>
  <c r="O1012" i="17" a="1"/>
  <c r="O1012" i="17" s="1"/>
  <c r="O1013" i="17" a="1"/>
  <c r="O1013" i="17" s="1"/>
  <c r="O1014" i="17" a="1"/>
  <c r="O1014" i="17" s="1"/>
  <c r="O1015" i="17" a="1"/>
  <c r="O1015" i="17" s="1"/>
  <c r="O1016" i="17" a="1"/>
  <c r="O1016" i="17"/>
  <c r="O1017" i="17" a="1"/>
  <c r="O1017" i="17" s="1"/>
  <c r="O1504" i="17" a="1"/>
  <c r="O1504" i="17" s="1"/>
  <c r="O1505" i="17" a="1"/>
  <c r="O1505" i="17" s="1"/>
  <c r="O1506" i="17" a="1"/>
  <c r="O1506" i="17" s="1"/>
  <c r="O1507" i="17" a="1"/>
  <c r="O1507" i="17" s="1"/>
  <c r="O1508" i="17" a="1"/>
  <c r="O1508" i="17" s="1"/>
  <c r="O1509" i="17" a="1"/>
  <c r="O1509" i="17" s="1"/>
  <c r="O1736" i="17" a="1"/>
  <c r="O1736" i="17"/>
  <c r="O1737" i="17" a="1"/>
  <c r="O1737" i="17" s="1"/>
  <c r="O110" i="17" a="1"/>
  <c r="O110" i="17" s="1"/>
  <c r="O111" i="17" a="1"/>
  <c r="O111" i="17" s="1"/>
  <c r="O112" i="17" a="1"/>
  <c r="O112" i="17" s="1"/>
  <c r="O113" i="17" a="1"/>
  <c r="O113" i="17" s="1"/>
  <c r="O114" i="17" a="1"/>
  <c r="O114" i="17" s="1"/>
  <c r="O115" i="17" a="1"/>
  <c r="O115" i="17" s="1"/>
  <c r="O338" i="17" a="1"/>
  <c r="O338" i="17"/>
  <c r="O339" i="17" a="1"/>
  <c r="O339" i="17"/>
  <c r="O510" i="17" a="1"/>
  <c r="O510" i="17" s="1"/>
  <c r="O511" i="17" a="1"/>
  <c r="O511" i="17" s="1"/>
  <c r="O512" i="17" a="1"/>
  <c r="O512" i="17" s="1"/>
  <c r="O513" i="17" a="1"/>
  <c r="O513" i="17" s="1"/>
  <c r="O514" i="17" a="1"/>
  <c r="O514" i="17" s="1"/>
  <c r="O515" i="17" a="1"/>
  <c r="O515" i="17" s="1"/>
  <c r="O738" i="17" a="1"/>
  <c r="O738" i="17" s="1"/>
  <c r="O739" i="17" a="1"/>
  <c r="O739" i="17" s="1"/>
  <c r="O1018" i="17" a="1"/>
  <c r="O1018" i="17" s="1"/>
  <c r="O1019" i="17" a="1"/>
  <c r="O1019" i="17" s="1"/>
  <c r="O1020" i="17" a="1"/>
  <c r="O1020" i="17" s="1"/>
  <c r="O1021" i="17" a="1"/>
  <c r="O1021" i="17" s="1"/>
  <c r="O1022" i="17" a="1"/>
  <c r="O1022" i="17" s="1"/>
  <c r="O1023" i="17" a="1"/>
  <c r="O1023" i="17"/>
  <c r="O1024" i="17" a="1"/>
  <c r="O1024" i="17" s="1"/>
  <c r="O1025" i="17" a="1"/>
  <c r="O1025" i="17" s="1"/>
  <c r="O1026" i="17" a="1"/>
  <c r="O1026" i="17" s="1"/>
  <c r="O1027" i="17" a="1"/>
  <c r="O1027" i="17" s="1"/>
  <c r="O1028" i="17" a="1"/>
  <c r="O1028" i="17" s="1"/>
  <c r="O1029" i="17" a="1"/>
  <c r="O1029" i="17" s="1"/>
  <c r="O1510" i="17" a="1"/>
  <c r="O1510" i="17" s="1"/>
  <c r="O1511" i="17" a="1"/>
  <c r="O1511" i="17" s="1"/>
  <c r="O1512" i="17" a="1"/>
  <c r="O1512" i="17" s="1"/>
  <c r="O1513" i="17" a="1"/>
  <c r="O1513" i="17" s="1"/>
  <c r="O1514" i="17" a="1"/>
  <c r="O1514" i="17" s="1"/>
  <c r="O1515" i="17" a="1"/>
  <c r="O1515" i="17" s="1"/>
  <c r="O1738" i="17" a="1"/>
  <c r="O1738" i="17" s="1"/>
  <c r="O1739" i="17" a="1"/>
  <c r="O1739" i="17" s="1"/>
  <c r="O116" i="17" a="1"/>
  <c r="O116" i="17" s="1"/>
  <c r="O117" i="17" a="1"/>
  <c r="O117" i="17" s="1"/>
  <c r="O118" i="17" a="1"/>
  <c r="O118" i="17" s="1"/>
  <c r="O119" i="17" a="1"/>
  <c r="O119" i="17" s="1"/>
  <c r="O120" i="17" a="1"/>
  <c r="O120" i="17" s="1"/>
  <c r="O121" i="17" a="1"/>
  <c r="O121" i="17" s="1"/>
  <c r="O340" i="17" a="1"/>
  <c r="O340" i="17" s="1"/>
  <c r="O341" i="17" a="1"/>
  <c r="O341" i="17" s="1"/>
  <c r="O516" i="17" a="1"/>
  <c r="O516" i="17" s="1"/>
  <c r="O517" i="17" a="1"/>
  <c r="O517" i="17" s="1"/>
  <c r="O518" i="17" a="1"/>
  <c r="O518" i="17" s="1"/>
  <c r="O519" i="17" a="1"/>
  <c r="O519" i="17" s="1"/>
  <c r="O520" i="17" a="1"/>
  <c r="O520" i="17" s="1"/>
  <c r="O521" i="17" a="1"/>
  <c r="O521" i="17" s="1"/>
  <c r="O740" i="17" a="1"/>
  <c r="O740" i="17" s="1"/>
  <c r="O741" i="17" a="1"/>
  <c r="O741" i="17" s="1"/>
  <c r="O1030" i="17" a="1"/>
  <c r="O1030" i="17" s="1"/>
  <c r="O1031" i="17" a="1"/>
  <c r="O1031" i="17" s="1"/>
  <c r="O1032" i="17" a="1"/>
  <c r="O1032" i="17" s="1"/>
  <c r="O1033" i="17" a="1"/>
  <c r="O1033" i="17" s="1"/>
  <c r="O1034" i="17" a="1"/>
  <c r="O1034" i="17" s="1"/>
  <c r="O1035" i="17" a="1"/>
  <c r="O1035" i="17" s="1"/>
  <c r="O1036" i="17" a="1"/>
  <c r="O1036" i="17"/>
  <c r="O1037" i="17" a="1"/>
  <c r="O1037" i="17" s="1"/>
  <c r="O1038" i="17" a="1"/>
  <c r="O1038" i="17" s="1"/>
  <c r="O1039" i="17" a="1"/>
  <c r="O1039" i="17"/>
  <c r="O1040" i="17" a="1"/>
  <c r="O1040" i="17" s="1"/>
  <c r="O1041" i="17" a="1"/>
  <c r="O1041" i="17" s="1"/>
  <c r="O1516" i="17" a="1"/>
  <c r="O1516" i="17" s="1"/>
  <c r="O1517" i="17" a="1"/>
  <c r="O1517" i="17" s="1"/>
  <c r="O1518" i="17" a="1"/>
  <c r="O1518" i="17" s="1"/>
  <c r="O1519" i="17" a="1"/>
  <c r="O1519" i="17"/>
  <c r="O1520" i="17" a="1"/>
  <c r="O1520" i="17" s="1"/>
  <c r="O1521" i="17" a="1"/>
  <c r="O1521" i="17" s="1"/>
  <c r="O1740" i="17" a="1"/>
  <c r="O1740" i="17"/>
  <c r="O1741" i="17" a="1"/>
  <c r="O1741" i="17" s="1"/>
  <c r="O122" i="17" a="1"/>
  <c r="O122" i="17" s="1"/>
  <c r="O123" i="17" a="1"/>
  <c r="O123" i="17" s="1"/>
  <c r="O124" i="17" a="1"/>
  <c r="O124" i="17" s="1"/>
  <c r="O125" i="17" a="1"/>
  <c r="O125" i="17" s="1"/>
  <c r="O126" i="17" a="1"/>
  <c r="O126" i="17" s="1"/>
  <c r="O127" i="17" a="1"/>
  <c r="O127" i="17" s="1"/>
  <c r="O342" i="17" a="1"/>
  <c r="O342" i="17" s="1"/>
  <c r="O343" i="17" a="1"/>
  <c r="O343" i="17" s="1"/>
  <c r="O522" i="17" a="1"/>
  <c r="O522" i="17" s="1"/>
  <c r="O523" i="17" a="1"/>
  <c r="O523" i="17"/>
  <c r="O524" i="17" a="1"/>
  <c r="O524" i="17" s="1"/>
  <c r="O525" i="17" a="1"/>
  <c r="O525" i="17" s="1"/>
  <c r="O526" i="17" a="1"/>
  <c r="O526" i="17" s="1"/>
  <c r="O527" i="17" a="1"/>
  <c r="O527" i="17" s="1"/>
  <c r="O742" i="17" a="1"/>
  <c r="O742" i="17" s="1"/>
  <c r="O743" i="17" a="1"/>
  <c r="O743" i="17" s="1"/>
  <c r="O1042" i="17" a="1"/>
  <c r="O1042" i="17" s="1"/>
  <c r="O1043" i="17" a="1"/>
  <c r="O1043" i="17" s="1"/>
  <c r="O1044" i="17" a="1"/>
  <c r="O1044" i="17" s="1"/>
  <c r="O1045" i="17" a="1"/>
  <c r="O1045" i="17" s="1"/>
  <c r="O1046" i="17" a="1"/>
  <c r="O1046" i="17" s="1"/>
  <c r="O1047" i="17" a="1"/>
  <c r="O1047" i="17" s="1"/>
  <c r="O1048" i="17" a="1"/>
  <c r="O1048" i="17"/>
  <c r="O1049" i="17" a="1"/>
  <c r="O1049" i="17" s="1"/>
  <c r="O1050" i="17" a="1"/>
  <c r="O1050" i="17" s="1"/>
  <c r="O1051" i="17" a="1"/>
  <c r="O1051" i="17" s="1"/>
  <c r="O1052" i="17" a="1"/>
  <c r="O1052" i="17" s="1"/>
  <c r="O1053" i="17" a="1"/>
  <c r="O1053" i="17" s="1"/>
  <c r="O1522" i="17" a="1"/>
  <c r="O1522" i="17" s="1"/>
  <c r="O1523" i="17" a="1"/>
  <c r="O1523" i="17" s="1"/>
  <c r="O1524" i="17" a="1"/>
  <c r="O1524" i="17" s="1"/>
  <c r="O1525" i="17" a="1"/>
  <c r="O1525" i="17" s="1"/>
  <c r="O1526" i="17" a="1"/>
  <c r="O1526" i="17" s="1"/>
  <c r="O1527" i="17" a="1"/>
  <c r="O1527" i="17" s="1"/>
  <c r="O1742" i="17" a="1"/>
  <c r="O1742" i="17" s="1"/>
  <c r="O1743" i="17" a="1"/>
  <c r="O1743" i="17" s="1"/>
  <c r="O128" i="17" a="1"/>
  <c r="O128" i="17" s="1"/>
  <c r="O129" i="17" a="1"/>
  <c r="O129" i="17" s="1"/>
  <c r="O130" i="17" a="1"/>
  <c r="O130" i="17" s="1"/>
  <c r="O131" i="17" a="1"/>
  <c r="O131" i="17"/>
  <c r="O132" i="17" a="1"/>
  <c r="O132" i="17" s="1"/>
  <c r="O133" i="17" a="1"/>
  <c r="O133" i="17"/>
  <c r="O344" i="17" a="1"/>
  <c r="O344" i="17" s="1"/>
  <c r="O345" i="17" a="1"/>
  <c r="O345" i="17" s="1"/>
  <c r="O528" i="17" a="1"/>
  <c r="O528" i="17" s="1"/>
  <c r="O529" i="17" a="1"/>
  <c r="O529" i="17"/>
  <c r="O530" i="17" a="1"/>
  <c r="O530" i="17" s="1"/>
  <c r="O531" i="17" a="1"/>
  <c r="O531" i="17" s="1"/>
  <c r="O532" i="17" a="1"/>
  <c r="O532" i="17" s="1"/>
  <c r="O533" i="17" a="1"/>
  <c r="O533" i="17" s="1"/>
  <c r="O744" i="17" a="1"/>
  <c r="O744" i="17" s="1"/>
  <c r="O745" i="17" a="1"/>
  <c r="O745" i="17" s="1"/>
  <c r="O1054" i="17" a="1"/>
  <c r="O1054" i="17" s="1"/>
  <c r="O1055" i="17" a="1"/>
  <c r="O1055" i="17" s="1"/>
  <c r="O1056" i="17" a="1"/>
  <c r="O1056" i="17"/>
  <c r="O1057" i="17" a="1"/>
  <c r="O1057" i="17" s="1"/>
  <c r="O1058" i="17" a="1"/>
  <c r="O1058" i="17" s="1"/>
  <c r="O1059" i="17" a="1"/>
  <c r="O1059" i="17" s="1"/>
  <c r="O1060" i="17" a="1"/>
  <c r="O1060" i="17" s="1"/>
  <c r="O1061" i="17" a="1"/>
  <c r="O1061" i="17" s="1"/>
  <c r="O1062" i="17" a="1"/>
  <c r="O1062" i="17" s="1"/>
  <c r="O1063" i="17" a="1"/>
  <c r="O1063" i="17" s="1"/>
  <c r="O1064" i="17" a="1"/>
  <c r="O1064" i="17" s="1"/>
  <c r="O1065" i="17" a="1"/>
  <c r="O1065" i="17"/>
  <c r="O1528" i="17" a="1"/>
  <c r="O1528" i="17" s="1"/>
  <c r="O1529" i="17" a="1"/>
  <c r="O1529" i="17" s="1"/>
  <c r="O1530" i="17" a="1"/>
  <c r="O1530" i="17" s="1"/>
  <c r="O1531" i="17" a="1"/>
  <c r="O1531" i="17" s="1"/>
  <c r="O1532" i="17" a="1"/>
  <c r="O1532" i="17" s="1"/>
  <c r="O1533" i="17" a="1"/>
  <c r="O1533" i="17" s="1"/>
  <c r="O1744" i="17" a="1"/>
  <c r="O1744" i="17" s="1"/>
  <c r="O1745" i="17" a="1"/>
  <c r="O1745" i="17" s="1"/>
  <c r="O134" i="17" a="1"/>
  <c r="O134" i="17" s="1"/>
  <c r="O135" i="17" a="1"/>
  <c r="O135" i="17" s="1"/>
  <c r="O136" i="17" a="1"/>
  <c r="O136" i="17" s="1"/>
  <c r="O137" i="17" a="1"/>
  <c r="O137" i="17" s="1"/>
  <c r="O138" i="17" a="1"/>
  <c r="O138" i="17" s="1"/>
  <c r="O139" i="17" a="1"/>
  <c r="O139" i="17" s="1"/>
  <c r="O346" i="17" a="1"/>
  <c r="O346" i="17" s="1"/>
  <c r="O347" i="17" a="1"/>
  <c r="O347" i="17" s="1"/>
  <c r="O534" i="17" a="1"/>
  <c r="O534" i="17" s="1"/>
  <c r="O535" i="17" a="1"/>
  <c r="O535" i="17" s="1"/>
  <c r="O536" i="17" a="1"/>
  <c r="O536" i="17" s="1"/>
  <c r="O537" i="17" a="1"/>
  <c r="O537" i="17" s="1"/>
  <c r="O538" i="17" a="1"/>
  <c r="O538" i="17" s="1"/>
  <c r="O539" i="17" a="1"/>
  <c r="O539" i="17"/>
  <c r="O746" i="17" a="1"/>
  <c r="O746" i="17" s="1"/>
  <c r="O747" i="17" a="1"/>
  <c r="O747" i="17" s="1"/>
  <c r="O1066" i="17" a="1"/>
  <c r="O1066" i="17" s="1"/>
  <c r="O1067" i="17" a="1"/>
  <c r="O1067" i="17" s="1"/>
  <c r="O1068" i="17" a="1"/>
  <c r="O1068" i="17" s="1"/>
  <c r="O1069" i="17" a="1"/>
  <c r="O1069" i="17" s="1"/>
  <c r="O1070" i="17" a="1"/>
  <c r="O1070" i="17" s="1"/>
  <c r="O1071" i="17" a="1"/>
  <c r="O1071" i="17" s="1"/>
  <c r="O1072" i="17" a="1"/>
  <c r="O1072" i="17" s="1"/>
  <c r="O1073" i="17" a="1"/>
  <c r="O1073" i="17" s="1"/>
  <c r="O1074" i="17" a="1"/>
  <c r="O1074" i="17" s="1"/>
  <c r="O1075" i="17" a="1"/>
  <c r="O1075" i="17" s="1"/>
  <c r="O1076" i="17" a="1"/>
  <c r="O1076" i="17" s="1"/>
  <c r="O1077" i="17" a="1"/>
  <c r="O1077" i="17" s="1"/>
  <c r="O1534" i="17" a="1"/>
  <c r="O1534" i="17" s="1"/>
  <c r="O1535" i="17" a="1"/>
  <c r="O1535" i="17" s="1"/>
  <c r="O1536" i="17" a="1"/>
  <c r="O1536" i="17" s="1"/>
  <c r="O1537" i="17" a="1"/>
  <c r="O1537" i="17" s="1"/>
  <c r="O1538" i="17" a="1"/>
  <c r="O1538" i="17" s="1"/>
  <c r="O1539" i="17" a="1"/>
  <c r="O1539" i="17" s="1"/>
  <c r="O1746" i="17" a="1"/>
  <c r="O1746" i="17" s="1"/>
  <c r="O1747" i="17" a="1"/>
  <c r="O1747" i="17" s="1"/>
  <c r="O140" i="17" a="1"/>
  <c r="O140" i="17" s="1"/>
  <c r="O141" i="17" a="1"/>
  <c r="O141" i="17" s="1"/>
  <c r="O142" i="17" a="1"/>
  <c r="O142" i="17" s="1"/>
  <c r="O143" i="17" a="1"/>
  <c r="O143" i="17" s="1"/>
  <c r="O144" i="17" a="1"/>
  <c r="O144" i="17" s="1"/>
  <c r="O145" i="17" a="1"/>
  <c r="O145" i="17" s="1"/>
  <c r="O348" i="17" a="1"/>
  <c r="O348" i="17" s="1"/>
  <c r="O349" i="17" a="1"/>
  <c r="O349" i="17" s="1"/>
  <c r="O540" i="17" a="1"/>
  <c r="O540" i="17" s="1"/>
  <c r="O541" i="17" a="1"/>
  <c r="O541" i="17"/>
  <c r="O542" i="17" a="1"/>
  <c r="O542" i="17" s="1"/>
  <c r="O543" i="17" a="1"/>
  <c r="O543" i="17" s="1"/>
  <c r="O544" i="17" a="1"/>
  <c r="O544" i="17" s="1"/>
  <c r="O545" i="17" a="1"/>
  <c r="O545" i="17" s="1"/>
  <c r="O748" i="17" a="1"/>
  <c r="O748" i="17" s="1"/>
  <c r="O749" i="17" a="1"/>
  <c r="O749" i="17" s="1"/>
  <c r="O1078" i="17" a="1"/>
  <c r="O1078" i="17" s="1"/>
  <c r="O1079" i="17" a="1"/>
  <c r="O1079" i="17" s="1"/>
  <c r="O1080" i="17" a="1"/>
  <c r="O1080" i="17"/>
  <c r="O1081" i="17" a="1"/>
  <c r="O1081" i="17"/>
  <c r="O1082" i="17" a="1"/>
  <c r="O1082" i="17" s="1"/>
  <c r="O1083" i="17" a="1"/>
  <c r="O1083" i="17" s="1"/>
  <c r="O1084" i="17" a="1"/>
  <c r="O1084" i="17" s="1"/>
  <c r="O1085" i="17" a="1"/>
  <c r="O1085" i="17" s="1"/>
  <c r="O1086" i="17" a="1"/>
  <c r="O1086" i="17" s="1"/>
  <c r="O1087" i="17" a="1"/>
  <c r="O1087" i="17" s="1"/>
  <c r="O1088" i="17" a="1"/>
  <c r="O1088" i="17" s="1"/>
  <c r="O1089" i="17" a="1"/>
  <c r="O1089" i="17" s="1"/>
  <c r="O1540" i="17" a="1"/>
  <c r="O1540" i="17" s="1"/>
  <c r="O1541" i="17" a="1"/>
  <c r="O1541" i="17" s="1"/>
  <c r="O1542" i="17" a="1"/>
  <c r="O1542" i="17" s="1"/>
  <c r="O1543" i="17" a="1"/>
  <c r="O1543" i="17" s="1"/>
  <c r="O1544" i="17" a="1"/>
  <c r="O1544" i="17" s="1"/>
  <c r="O1545" i="17" a="1"/>
  <c r="O1545" i="17"/>
  <c r="O1748" i="17" a="1"/>
  <c r="O1748" i="17" s="1"/>
  <c r="O1749" i="17" a="1"/>
  <c r="O1749" i="17" s="1"/>
  <c r="O146" i="17" a="1"/>
  <c r="O146" i="17" s="1"/>
  <c r="O147" i="17" a="1"/>
  <c r="O147" i="17" s="1"/>
  <c r="O148" i="17" a="1"/>
  <c r="O148" i="17" s="1"/>
  <c r="O149" i="17" a="1"/>
  <c r="O149" i="17" s="1"/>
  <c r="O150" i="17" a="1"/>
  <c r="O150" i="17" s="1"/>
  <c r="O151" i="17" a="1"/>
  <c r="O151" i="17" s="1"/>
  <c r="O350" i="17" a="1"/>
  <c r="O350" i="17" s="1"/>
  <c r="O351" i="17" a="1"/>
  <c r="O351" i="17" s="1"/>
  <c r="O546" i="17" a="1"/>
  <c r="O546" i="17" s="1"/>
  <c r="O547" i="17" a="1"/>
  <c r="O547" i="17" s="1"/>
  <c r="O548" i="17" a="1"/>
  <c r="O548" i="17" s="1"/>
  <c r="O549" i="17" a="1"/>
  <c r="O549" i="17" s="1"/>
  <c r="O550" i="17" a="1"/>
  <c r="O550" i="17" s="1"/>
  <c r="O551" i="17" a="1"/>
  <c r="O551" i="17" s="1"/>
  <c r="O750" i="17" a="1"/>
  <c r="O750" i="17" s="1"/>
  <c r="O751" i="17" a="1"/>
  <c r="O751" i="17"/>
  <c r="O1090" i="17" a="1"/>
  <c r="O1090" i="17" s="1"/>
  <c r="O1091" i="17" a="1"/>
  <c r="O1091" i="17" s="1"/>
  <c r="O1092" i="17" a="1"/>
  <c r="O1092" i="17" s="1"/>
  <c r="O1093" i="17" a="1"/>
  <c r="O1093" i="17" s="1"/>
  <c r="O1094" i="17" a="1"/>
  <c r="O1094" i="17" s="1"/>
  <c r="O1095" i="17" a="1"/>
  <c r="O1095" i="17" s="1"/>
  <c r="O1096" i="17" a="1"/>
  <c r="O1096" i="17" s="1"/>
  <c r="O1097" i="17" a="1"/>
  <c r="O1097" i="17"/>
  <c r="O1098" i="17" a="1"/>
  <c r="O1098" i="17" s="1"/>
  <c r="O1099" i="17" a="1"/>
  <c r="O1099" i="17" s="1"/>
  <c r="O1100" i="17" a="1"/>
  <c r="O1100" i="17" s="1"/>
  <c r="O1101" i="17" a="1"/>
  <c r="O1101" i="17" s="1"/>
  <c r="O1546" i="17" a="1"/>
  <c r="O1546" i="17" s="1"/>
  <c r="O1547" i="17" a="1"/>
  <c r="O1547" i="17"/>
  <c r="O1548" i="17" a="1"/>
  <c r="O1548" i="17" s="1"/>
  <c r="O1549" i="17" a="1"/>
  <c r="O1549" i="17" s="1"/>
  <c r="O1550" i="17" a="1"/>
  <c r="O1550" i="17" s="1"/>
  <c r="O1551" i="17" a="1"/>
  <c r="O1551" i="17" s="1"/>
  <c r="O1750" i="17" a="1"/>
  <c r="O1750" i="17" s="1"/>
  <c r="O1751" i="17" a="1"/>
  <c r="O1751" i="17" s="1"/>
  <c r="O152" i="17" a="1"/>
  <c r="O152" i="17" s="1"/>
  <c r="O153" i="17" a="1"/>
  <c r="O153" i="17" s="1"/>
  <c r="O154" i="17" a="1"/>
  <c r="O154" i="17"/>
  <c r="O155" i="17" a="1"/>
  <c r="O155" i="17" s="1"/>
  <c r="O156" i="17" a="1"/>
  <c r="O156" i="17" s="1"/>
  <c r="O157" i="17" a="1"/>
  <c r="O157" i="17" s="1"/>
  <c r="O352" i="17" a="1"/>
  <c r="O352" i="17" s="1"/>
  <c r="O353" i="17" a="1"/>
  <c r="O353" i="17" s="1"/>
  <c r="O552" i="17" a="1"/>
  <c r="O552" i="17" s="1"/>
  <c r="O553" i="17" a="1"/>
  <c r="O553" i="17" s="1"/>
  <c r="O554" i="17" a="1"/>
  <c r="O554" i="17" s="1"/>
  <c r="O555" i="17" a="1"/>
  <c r="O555" i="17" s="1"/>
  <c r="O556" i="17" a="1"/>
  <c r="O556" i="17" s="1"/>
  <c r="O557" i="17" a="1"/>
  <c r="O557" i="17" s="1"/>
  <c r="O752" i="17" a="1"/>
  <c r="O752" i="17" s="1"/>
  <c r="O753" i="17" a="1"/>
  <c r="O753" i="17" s="1"/>
  <c r="O1102" i="17" a="1"/>
  <c r="O1102" i="17" s="1"/>
  <c r="O1103" i="17" a="1"/>
  <c r="O1103" i="17"/>
  <c r="O1104" i="17" a="1"/>
  <c r="O1104" i="17" s="1"/>
  <c r="O1105" i="17" a="1"/>
  <c r="O1105" i="17" s="1"/>
  <c r="O1106" i="17" a="1"/>
  <c r="O1106" i="17" s="1"/>
  <c r="O1107" i="17" a="1"/>
  <c r="O1107" i="17" s="1"/>
  <c r="O1108" i="17" a="1"/>
  <c r="O1108" i="17" s="1"/>
  <c r="O1109" i="17" a="1"/>
  <c r="O1109" i="17" s="1"/>
  <c r="O1110" i="17" a="1"/>
  <c r="O1110" i="17" s="1"/>
  <c r="O1111" i="17" a="1"/>
  <c r="O1111" i="17" s="1"/>
  <c r="O1112" i="17" a="1"/>
  <c r="O1112" i="17" s="1"/>
  <c r="O1113" i="17" a="1"/>
  <c r="O1113" i="17" s="1"/>
  <c r="O1552" i="17" a="1"/>
  <c r="O1552" i="17" s="1"/>
  <c r="O1553" i="17" a="1"/>
  <c r="O1553" i="17" s="1"/>
  <c r="O1554" i="17" a="1"/>
  <c r="O1554" i="17" s="1"/>
  <c r="O1555" i="17" a="1"/>
  <c r="O1555" i="17" s="1"/>
  <c r="O1556" i="17" a="1"/>
  <c r="O1556" i="17" s="1"/>
  <c r="O1557" i="17" a="1"/>
  <c r="O1557" i="17" s="1"/>
  <c r="O1752" i="17" a="1"/>
  <c r="O1752" i="17"/>
  <c r="O1753" i="17" a="1"/>
  <c r="O1753" i="17" s="1"/>
  <c r="O158" i="17" a="1"/>
  <c r="O158" i="17" s="1"/>
  <c r="O159" i="17" a="1"/>
  <c r="O159" i="17" s="1"/>
  <c r="O160" i="17" a="1"/>
  <c r="O160" i="17" s="1"/>
  <c r="O161" i="17" a="1"/>
  <c r="O161" i="17" s="1"/>
  <c r="O162" i="17" a="1"/>
  <c r="O162" i="17" s="1"/>
  <c r="O163" i="17" a="1"/>
  <c r="O163" i="17" s="1"/>
  <c r="O354" i="17" a="1"/>
  <c r="O354" i="17" s="1"/>
  <c r="O355" i="17" a="1"/>
  <c r="O355" i="17" s="1"/>
  <c r="O558" i="17" a="1"/>
  <c r="O558" i="17" s="1"/>
  <c r="O559" i="17" a="1"/>
  <c r="O559" i="17" s="1"/>
  <c r="O560" i="17" a="1"/>
  <c r="O560" i="17" s="1"/>
  <c r="O561" i="17" a="1"/>
  <c r="O561" i="17" s="1"/>
  <c r="O562" i="17" a="1"/>
  <c r="O562" i="17" s="1"/>
  <c r="O563" i="17" a="1"/>
  <c r="O563" i="17" s="1"/>
  <c r="O754" i="17" a="1"/>
  <c r="O754" i="17" s="1"/>
  <c r="O755" i="17" a="1"/>
  <c r="O755" i="17" s="1"/>
  <c r="O1114" i="17" a="1"/>
  <c r="O1114" i="17" s="1"/>
  <c r="O1115" i="17" a="1"/>
  <c r="O1115" i="17" s="1"/>
  <c r="O1116" i="17" a="1"/>
  <c r="O1116" i="17" s="1"/>
  <c r="O1117" i="17" a="1"/>
  <c r="O1117" i="17" s="1"/>
  <c r="O1118" i="17" a="1"/>
  <c r="O1118" i="17" s="1"/>
  <c r="O1119" i="17" a="1"/>
  <c r="O1119" i="17"/>
  <c r="O1120" i="17" a="1"/>
  <c r="O1120" i="17" s="1"/>
  <c r="O1121" i="17" a="1"/>
  <c r="O1121" i="17" s="1"/>
  <c r="O1122" i="17" a="1"/>
  <c r="O1122" i="17" s="1"/>
  <c r="O1123" i="17" a="1"/>
  <c r="O1123" i="17" s="1"/>
  <c r="O1124" i="17" a="1"/>
  <c r="O1124" i="17" s="1"/>
  <c r="O1125" i="17" a="1"/>
  <c r="O1125" i="17" s="1"/>
  <c r="O1558" i="17" a="1"/>
  <c r="O1558" i="17" s="1"/>
  <c r="O1559" i="17" a="1"/>
  <c r="O1559" i="17" s="1"/>
  <c r="O1560" i="17" a="1"/>
  <c r="O1560" i="17"/>
  <c r="O1561" i="17" a="1"/>
  <c r="O1561" i="17" s="1"/>
  <c r="O1562" i="17" a="1"/>
  <c r="O1562" i="17" s="1"/>
  <c r="O1563" i="17" a="1"/>
  <c r="O1563" i="17" s="1"/>
  <c r="O1754" i="17" a="1"/>
  <c r="O1754" i="17" s="1"/>
  <c r="O1755" i="17" a="1"/>
  <c r="O1755" i="17" s="1"/>
  <c r="O164" i="17" a="1"/>
  <c r="O164" i="17" s="1"/>
  <c r="O165" i="17" a="1"/>
  <c r="O165" i="17"/>
  <c r="O166" i="17" a="1"/>
  <c r="O166" i="17" s="1"/>
  <c r="O167" i="17" a="1"/>
  <c r="O167" i="17" s="1"/>
  <c r="O168" i="17" a="1"/>
  <c r="O168" i="17" s="1"/>
  <c r="O169" i="17" a="1"/>
  <c r="O169" i="17" s="1"/>
  <c r="O356" i="17" a="1"/>
  <c r="O356" i="17" s="1"/>
  <c r="O357" i="17" a="1"/>
  <c r="O357" i="17" s="1"/>
  <c r="O564" i="17" a="1"/>
  <c r="O564" i="17" s="1"/>
  <c r="O565" i="17" a="1"/>
  <c r="O565" i="17" s="1"/>
  <c r="O566" i="17" a="1"/>
  <c r="O566" i="17" s="1"/>
  <c r="O567" i="17" a="1"/>
  <c r="O567" i="17" s="1"/>
  <c r="O568" i="17" a="1"/>
  <c r="O568" i="17" s="1"/>
  <c r="O569" i="17" a="1"/>
  <c r="O569" i="17" s="1"/>
  <c r="O756" i="17" a="1"/>
  <c r="O756" i="17" s="1"/>
  <c r="O757" i="17" a="1"/>
  <c r="O757" i="17" s="1"/>
  <c r="O1126" i="17" a="1"/>
  <c r="O1126" i="17" s="1"/>
  <c r="O1127" i="17" a="1"/>
  <c r="O1127" i="17" s="1"/>
  <c r="O1128" i="17" a="1"/>
  <c r="O1128" i="17"/>
  <c r="O1129" i="17" a="1"/>
  <c r="O1129" i="17" s="1"/>
  <c r="O1130" i="17" a="1"/>
  <c r="O1130" i="17" s="1"/>
  <c r="O1131" i="17" a="1"/>
  <c r="O1131" i="17" s="1"/>
  <c r="O1132" i="17" a="1"/>
  <c r="O1132" i="17" s="1"/>
  <c r="O1133" i="17" a="1"/>
  <c r="O1133" i="17" s="1"/>
  <c r="O1134" i="17" a="1"/>
  <c r="O1134" i="17" s="1"/>
  <c r="O1135" i="17" a="1"/>
  <c r="O1135" i="17"/>
  <c r="O1136" i="17" a="1"/>
  <c r="O1136" i="17" s="1"/>
  <c r="O1137" i="17" a="1"/>
  <c r="O1137" i="17" s="1"/>
  <c r="O1564" i="17" a="1"/>
  <c r="O1564" i="17" s="1"/>
  <c r="O1565" i="17" a="1"/>
  <c r="O1565" i="17" s="1"/>
  <c r="O1566" i="17" a="1"/>
  <c r="O1566" i="17" s="1"/>
  <c r="O1567" i="17" a="1"/>
  <c r="O1567" i="17" s="1"/>
  <c r="O1568" i="17" a="1"/>
  <c r="O1568" i="17" s="1"/>
  <c r="O1569" i="17" a="1"/>
  <c r="O1569" i="17" s="1"/>
  <c r="O1756" i="17" a="1"/>
  <c r="O1756" i="17" s="1"/>
  <c r="O1757" i="17" a="1"/>
  <c r="O1757" i="17" s="1"/>
  <c r="O170" i="17" a="1"/>
  <c r="O170" i="17" s="1"/>
  <c r="O171" i="17" a="1"/>
  <c r="O171" i="17" s="1"/>
  <c r="O172" i="17" a="1"/>
  <c r="O172" i="17" s="1"/>
  <c r="O173" i="17" a="1"/>
  <c r="O173" i="17" s="1"/>
  <c r="O174" i="17" a="1"/>
  <c r="O174" i="17" s="1"/>
  <c r="O175" i="17" a="1"/>
  <c r="O175" i="17"/>
  <c r="O358" i="17" a="1"/>
  <c r="O358" i="17"/>
  <c r="O359" i="17" a="1"/>
  <c r="O359" i="17" s="1"/>
  <c r="O570" i="17" a="1"/>
  <c r="O570" i="17" s="1"/>
  <c r="O571" i="17" a="1"/>
  <c r="O571" i="17" s="1"/>
  <c r="O572" i="17" a="1"/>
  <c r="O572" i="17" s="1"/>
  <c r="O573" i="17" a="1"/>
  <c r="O573" i="17" s="1"/>
  <c r="O574" i="17" a="1"/>
  <c r="O574" i="17" s="1"/>
  <c r="O575" i="17" a="1"/>
  <c r="O575" i="17" s="1"/>
  <c r="O758" i="17" a="1"/>
  <c r="O758" i="17" s="1"/>
  <c r="O759" i="17" a="1"/>
  <c r="O759" i="17" s="1"/>
  <c r="O1138" i="17" a="1"/>
  <c r="O1138" i="17" s="1"/>
  <c r="O1139" i="17" a="1"/>
  <c r="O1139" i="17" s="1"/>
  <c r="O1140" i="17" a="1"/>
  <c r="O1140" i="17" s="1"/>
  <c r="O1141" i="17" a="1"/>
  <c r="O1141" i="17" s="1"/>
  <c r="O1142" i="17" a="1"/>
  <c r="O1142" i="17" s="1"/>
  <c r="O1143" i="17" a="1"/>
  <c r="O1143" i="17" s="1"/>
  <c r="O1144" i="17" a="1"/>
  <c r="O1144" i="17" s="1"/>
  <c r="O1145" i="17" a="1"/>
  <c r="O1145" i="17" s="1"/>
  <c r="O1146" i="17" a="1"/>
  <c r="O1146" i="17" s="1"/>
  <c r="O1147" i="17" a="1"/>
  <c r="O1147" i="17" s="1"/>
  <c r="O1148" i="17" a="1"/>
  <c r="O1148" i="17" s="1"/>
  <c r="O1149" i="17" a="1"/>
  <c r="O1149" i="17" s="1"/>
  <c r="O1570" i="17" a="1"/>
  <c r="O1570" i="17" s="1"/>
  <c r="O1571" i="17" a="1"/>
  <c r="O1571" i="17" s="1"/>
  <c r="O1572" i="17" a="1"/>
  <c r="O1572" i="17" s="1"/>
  <c r="O1573" i="17" a="1"/>
  <c r="O1573" i="17" s="1"/>
  <c r="O1574" i="17" a="1"/>
  <c r="O1574" i="17" s="1"/>
  <c r="O1575" i="17" a="1"/>
  <c r="O1575" i="17" s="1"/>
  <c r="O1758" i="17" a="1"/>
  <c r="O1758" i="17" s="1"/>
  <c r="O1759" i="17" a="1"/>
  <c r="O1759" i="17" s="1"/>
  <c r="O176" i="17" a="1"/>
  <c r="O176" i="17" s="1"/>
  <c r="O177" i="17" a="1"/>
  <c r="O177" i="17" s="1"/>
  <c r="O178" i="17" a="1"/>
  <c r="O178" i="17" s="1"/>
  <c r="O179" i="17" a="1"/>
  <c r="O179" i="17"/>
  <c r="O180" i="17" a="1"/>
  <c r="O180" i="17" s="1"/>
  <c r="O181" i="17" a="1"/>
  <c r="O181" i="17" s="1"/>
  <c r="O360" i="17" a="1"/>
  <c r="O360" i="17" s="1"/>
  <c r="O361" i="17" a="1"/>
  <c r="O361" i="17" s="1"/>
  <c r="O576" i="17" a="1"/>
  <c r="O576" i="17" s="1"/>
  <c r="O577" i="17" a="1"/>
  <c r="O577" i="17"/>
  <c r="O578" i="17" a="1"/>
  <c r="O578" i="17" s="1"/>
  <c r="O579" i="17" a="1"/>
  <c r="O579" i="17" s="1"/>
  <c r="O580" i="17" a="1"/>
  <c r="O580" i="17" s="1"/>
  <c r="O581" i="17" a="1"/>
  <c r="O581" i="17" s="1"/>
  <c r="O760" i="17" a="1"/>
  <c r="O760" i="17" s="1"/>
  <c r="O761" i="17" a="1"/>
  <c r="O761" i="17" s="1"/>
  <c r="O1150" i="17" a="1"/>
  <c r="O1150" i="17" s="1"/>
  <c r="O1151" i="17" a="1"/>
  <c r="O1151" i="17" s="1"/>
  <c r="O1152" i="17" a="1"/>
  <c r="O1152" i="17" s="1"/>
  <c r="O1153" i="17" a="1"/>
  <c r="O1153" i="17" s="1"/>
  <c r="O1154" i="17" a="1"/>
  <c r="O1154" i="17" s="1"/>
  <c r="O1155" i="17" a="1"/>
  <c r="O1155" i="17" s="1"/>
  <c r="O1156" i="17" a="1"/>
  <c r="O1156" i="17" s="1"/>
  <c r="O1157" i="17" a="1"/>
  <c r="O1157" i="17" s="1"/>
  <c r="O1158" i="17" a="1"/>
  <c r="O1158" i="17" s="1"/>
  <c r="O1159" i="17" a="1"/>
  <c r="O1159" i="17" s="1"/>
  <c r="O1160" i="17" a="1"/>
  <c r="O1160" i="17" s="1"/>
  <c r="O1161" i="17" a="1"/>
  <c r="O1161" i="17"/>
  <c r="O1576" i="17" a="1"/>
  <c r="O1576" i="17" s="1"/>
  <c r="O1577" i="17" a="1"/>
  <c r="O1577" i="17" s="1"/>
  <c r="O1578" i="17" a="1"/>
  <c r="O1578" i="17" s="1"/>
  <c r="O1579" i="17" a="1"/>
  <c r="O1579" i="17" s="1"/>
  <c r="O1580" i="17" a="1"/>
  <c r="O1580" i="17" s="1"/>
  <c r="O1581" i="17" a="1"/>
  <c r="O1581" i="17" s="1"/>
  <c r="O1760" i="17" a="1"/>
  <c r="O1760" i="17" s="1"/>
  <c r="O1761" i="17" a="1"/>
  <c r="O1761" i="17" s="1"/>
  <c r="O182" i="17" a="1"/>
  <c r="O182" i="17" s="1"/>
  <c r="O183" i="17" a="1"/>
  <c r="O183" i="17" s="1"/>
  <c r="O184" i="17" a="1"/>
  <c r="O184" i="17" s="1"/>
  <c r="O185" i="17" a="1"/>
  <c r="O185" i="17" s="1"/>
  <c r="O186" i="17" a="1"/>
  <c r="O186" i="17" s="1"/>
  <c r="O187" i="17" a="1"/>
  <c r="O187" i="17" s="1"/>
  <c r="O362" i="17" a="1"/>
  <c r="O362" i="17" s="1"/>
  <c r="O363" i="17" a="1"/>
  <c r="O363" i="17" s="1"/>
  <c r="O582" i="17" a="1"/>
  <c r="O582" i="17" s="1"/>
  <c r="O583" i="17" a="1"/>
  <c r="O583" i="17" s="1"/>
  <c r="O584" i="17" a="1"/>
  <c r="O584" i="17" s="1"/>
  <c r="O585" i="17" a="1"/>
  <c r="O585" i="17" s="1"/>
  <c r="O586" i="17" a="1"/>
  <c r="O586" i="17" s="1"/>
  <c r="O587" i="17" a="1"/>
  <c r="O587" i="17" s="1"/>
  <c r="O762" i="17" a="1"/>
  <c r="O762" i="17"/>
  <c r="O763" i="17" a="1"/>
  <c r="O763" i="17" s="1"/>
  <c r="O1162" i="17" a="1"/>
  <c r="O1162" i="17" s="1"/>
  <c r="O1163" i="17" a="1"/>
  <c r="O1163" i="17" s="1"/>
  <c r="O1164" i="17" a="1"/>
  <c r="O1164" i="17" s="1"/>
  <c r="O1165" i="17" a="1"/>
  <c r="O1165" i="17" s="1"/>
  <c r="O1166" i="17" a="1"/>
  <c r="O1166" i="17" s="1"/>
  <c r="O1167" i="17" a="1"/>
  <c r="O1167" i="17"/>
  <c r="O1168" i="17" a="1"/>
  <c r="O1168" i="17" s="1"/>
  <c r="O1169" i="17" a="1"/>
  <c r="O1169" i="17"/>
  <c r="O1170" i="17" a="1"/>
  <c r="O1170" i="17" s="1"/>
  <c r="O1171" i="17" a="1"/>
  <c r="O1171" i="17" s="1"/>
  <c r="O1172" i="17" a="1"/>
  <c r="O1172" i="17" s="1"/>
  <c r="O1173" i="17" a="1"/>
  <c r="O1173" i="17" s="1"/>
  <c r="O1582" i="17" a="1"/>
  <c r="O1582" i="17" s="1"/>
  <c r="O1583" i="17" a="1"/>
  <c r="O1583" i="17" s="1"/>
  <c r="O1584" i="17" a="1"/>
  <c r="O1584" i="17"/>
  <c r="O1585" i="17" a="1"/>
  <c r="O1585" i="17"/>
  <c r="O1586" i="17" a="1"/>
  <c r="O1586" i="17" s="1"/>
  <c r="O1587" i="17" a="1"/>
  <c r="O1587" i="17" s="1"/>
  <c r="O1762" i="17" a="1"/>
  <c r="O1762" i="17" s="1"/>
  <c r="O1763" i="17" a="1"/>
  <c r="O1763" i="17" s="1"/>
  <c r="O188" i="17" a="1"/>
  <c r="O188" i="17" s="1"/>
  <c r="O189" i="17" a="1"/>
  <c r="O189" i="17" s="1"/>
  <c r="O190" i="17" a="1"/>
  <c r="O190" i="17" s="1"/>
  <c r="O191" i="17" a="1"/>
  <c r="O191" i="17" s="1"/>
  <c r="O192" i="17" a="1"/>
  <c r="O192" i="17" s="1"/>
  <c r="O193" i="17" a="1"/>
  <c r="O193" i="17" s="1"/>
  <c r="O364" i="17" a="1"/>
  <c r="O364" i="17" s="1"/>
  <c r="O365" i="17" a="1"/>
  <c r="O365" i="17" s="1"/>
  <c r="O588" i="17" a="1"/>
  <c r="O588" i="17" s="1"/>
  <c r="O589" i="17" a="1"/>
  <c r="O589" i="17" s="1"/>
  <c r="O590" i="17" a="1"/>
  <c r="O590" i="17" s="1"/>
  <c r="O591" i="17" a="1"/>
  <c r="O591" i="17" s="1"/>
  <c r="O592" i="17" a="1"/>
  <c r="O592" i="17" s="1"/>
  <c r="O593" i="17" a="1"/>
  <c r="O593" i="17" s="1"/>
  <c r="O764" i="17" a="1"/>
  <c r="O764" i="17" s="1"/>
  <c r="O765" i="17" a="1"/>
  <c r="O765" i="17" s="1"/>
  <c r="O1174" i="17" a="1"/>
  <c r="O1174" i="17" s="1"/>
  <c r="O1175" i="17" a="1"/>
  <c r="O1175" i="17" s="1"/>
  <c r="O1176" i="17" a="1"/>
  <c r="O1176" i="17" s="1"/>
  <c r="O1177" i="17" a="1"/>
  <c r="O1177" i="17" s="1"/>
  <c r="O1178" i="17" a="1"/>
  <c r="O1178" i="17" s="1"/>
  <c r="O1179" i="17" a="1"/>
  <c r="O1179" i="17" s="1"/>
  <c r="O1180" i="17" a="1"/>
  <c r="O1180" i="17" s="1"/>
  <c r="O1181" i="17" a="1"/>
  <c r="O1181" i="17" s="1"/>
  <c r="O1182" i="17" a="1"/>
  <c r="O1182" i="17" s="1"/>
  <c r="O1183" i="17" a="1"/>
  <c r="O1183" i="17" s="1"/>
  <c r="O1184" i="17" a="1"/>
  <c r="O1184" i="17" s="1"/>
  <c r="O1185" i="17" a="1"/>
  <c r="O1185" i="17" s="1"/>
  <c r="O1588" i="17" a="1"/>
  <c r="O1588" i="17" s="1"/>
  <c r="O1589" i="17" a="1"/>
  <c r="O1589" i="17" s="1"/>
  <c r="O1590" i="17" a="1"/>
  <c r="O1590" i="17" s="1"/>
  <c r="O1591" i="17" a="1"/>
  <c r="O1591" i="17" s="1"/>
  <c r="O1592" i="17" a="1"/>
  <c r="O1592" i="17" s="1"/>
  <c r="O1593" i="17" a="1"/>
  <c r="O1593" i="17" s="1"/>
  <c r="O1764" i="17" a="1"/>
  <c r="O1764" i="17" s="1"/>
  <c r="O1765" i="17" a="1"/>
  <c r="O1765" i="17" s="1"/>
  <c r="O194" i="17" a="1"/>
  <c r="O194" i="17" s="1"/>
  <c r="O195" i="17" a="1"/>
  <c r="O195" i="17" s="1"/>
  <c r="O196" i="17" a="1"/>
  <c r="O196" i="17" s="1"/>
  <c r="O197" i="17" a="1"/>
  <c r="O197" i="17" s="1"/>
  <c r="O198" i="17" a="1"/>
  <c r="O198" i="17" s="1"/>
  <c r="O199" i="17" a="1"/>
  <c r="O199" i="17"/>
  <c r="O366" i="17" a="1"/>
  <c r="O366" i="17" s="1"/>
  <c r="O367" i="17" a="1"/>
  <c r="O367" i="17" s="1"/>
  <c r="O594" i="17" a="1"/>
  <c r="O594" i="17" s="1"/>
  <c r="O595" i="17" a="1"/>
  <c r="O595" i="17" s="1"/>
  <c r="O596" i="17" a="1"/>
  <c r="O596" i="17" s="1"/>
  <c r="O597" i="17" a="1"/>
  <c r="O597" i="17" s="1"/>
  <c r="O598" i="17" a="1"/>
  <c r="O598" i="17" s="1"/>
  <c r="O599" i="17" a="1"/>
  <c r="O599" i="17" s="1"/>
  <c r="O766" i="17" a="1"/>
  <c r="O766" i="17"/>
  <c r="O767" i="17" a="1"/>
  <c r="O767" i="17"/>
  <c r="O1186" i="17" a="1"/>
  <c r="O1186" i="17" s="1"/>
  <c r="O1187" i="17" a="1"/>
  <c r="O1187" i="17" s="1"/>
  <c r="O1188" i="17" a="1"/>
  <c r="O1188" i="17" s="1"/>
  <c r="O1189" i="17" a="1"/>
  <c r="O1189" i="17" s="1"/>
  <c r="O1190" i="17" a="1"/>
  <c r="O1190" i="17" s="1"/>
  <c r="O1191" i="17" a="1"/>
  <c r="O1191" i="17" s="1"/>
  <c r="O1192" i="17" a="1"/>
  <c r="O1192" i="17"/>
  <c r="O1193" i="17" a="1"/>
  <c r="O1193" i="17" s="1"/>
  <c r="O1194" i="17" a="1"/>
  <c r="O1194" i="17" s="1"/>
  <c r="O1195" i="17" a="1"/>
  <c r="O1195" i="17" s="1"/>
  <c r="O1196" i="17" a="1"/>
  <c r="O1196" i="17" s="1"/>
  <c r="O1197" i="17" a="1"/>
  <c r="O1197" i="17" s="1"/>
  <c r="O1594" i="17" a="1"/>
  <c r="O1594" i="17" s="1"/>
  <c r="O1595" i="17" a="1"/>
  <c r="O1595" i="17" s="1"/>
  <c r="O1596" i="17" a="1"/>
  <c r="O1596" i="17" s="1"/>
  <c r="O1597" i="17" a="1"/>
  <c r="O1597" i="17" s="1"/>
  <c r="O1598" i="17" a="1"/>
  <c r="O1598" i="17" s="1"/>
  <c r="O1599" i="17" a="1"/>
  <c r="O1599" i="17" s="1"/>
  <c r="O1766" i="17" a="1"/>
  <c r="O1766" i="17" s="1"/>
  <c r="O1767" i="17" a="1"/>
  <c r="O1767" i="17" s="1"/>
  <c r="O200" i="17" a="1"/>
  <c r="O200" i="17" s="1"/>
  <c r="O201" i="17" a="1"/>
  <c r="O201" i="17"/>
  <c r="O202" i="17" a="1"/>
  <c r="O202" i="17" s="1"/>
  <c r="O203" i="17" a="1"/>
  <c r="O203" i="17" s="1"/>
  <c r="O204" i="17" a="1"/>
  <c r="O204" i="17" s="1"/>
  <c r="O205" i="17" a="1"/>
  <c r="O205" i="17" s="1"/>
  <c r="O368" i="17" a="1"/>
  <c r="O368" i="17" s="1"/>
  <c r="O369" i="17" a="1"/>
  <c r="O369" i="17" s="1"/>
  <c r="O600" i="17" a="1"/>
  <c r="O600" i="17" s="1"/>
  <c r="O601" i="17" a="1"/>
  <c r="O601" i="17" s="1"/>
  <c r="O602" i="17" a="1"/>
  <c r="O602" i="17"/>
  <c r="O603" i="17" a="1"/>
  <c r="O603" i="17" s="1"/>
  <c r="O604" i="17" a="1"/>
  <c r="O604" i="17" s="1"/>
  <c r="O605" i="17" a="1"/>
  <c r="O605" i="17" s="1"/>
  <c r="O768" i="17" a="1"/>
  <c r="O768" i="17" s="1"/>
  <c r="O769" i="17" a="1"/>
  <c r="O769" i="17" s="1"/>
  <c r="O1198" i="17" a="1"/>
  <c r="O1198" i="17" s="1"/>
  <c r="O1199" i="17" a="1"/>
  <c r="O1199" i="17" s="1"/>
  <c r="O1200" i="17" a="1"/>
  <c r="O1200" i="17"/>
  <c r="O1201" i="17" a="1"/>
  <c r="O1201" i="17" s="1"/>
  <c r="O1202" i="17" a="1"/>
  <c r="O1202" i="17" s="1"/>
  <c r="O1203" i="17" a="1"/>
  <c r="O1203" i="17" s="1"/>
  <c r="O1204" i="17" a="1"/>
  <c r="O1204" i="17" s="1"/>
  <c r="O1205" i="17" a="1"/>
  <c r="O1205" i="17" s="1"/>
  <c r="O1206" i="17" a="1"/>
  <c r="O1206" i="17" s="1"/>
  <c r="O1207" i="17" a="1"/>
  <c r="O1207" i="17" s="1"/>
  <c r="O1208" i="17" a="1"/>
  <c r="O1208" i="17" s="1"/>
  <c r="O1209" i="17" a="1"/>
  <c r="O1209" i="17" s="1"/>
  <c r="O1600" i="17" a="1"/>
  <c r="O1600" i="17" s="1"/>
  <c r="O1601" i="17" a="1"/>
  <c r="O1601" i="17" s="1"/>
  <c r="O1602" i="17" a="1"/>
  <c r="O1602" i="17" s="1"/>
  <c r="O1603" i="17" a="1"/>
  <c r="O1603" i="17" s="1"/>
  <c r="O1604" i="17" a="1"/>
  <c r="O1604" i="17" s="1"/>
  <c r="O1605" i="17" a="1"/>
  <c r="O1605" i="17" s="1"/>
  <c r="O1768" i="17" a="1"/>
  <c r="O1768" i="17" s="1"/>
  <c r="O1769" i="17" a="1"/>
  <c r="O1769" i="17"/>
  <c r="O206" i="17" a="1"/>
  <c r="O206" i="17" s="1"/>
  <c r="O207" i="17" a="1"/>
  <c r="O207" i="17" s="1"/>
  <c r="O208" i="17" a="1"/>
  <c r="O208" i="17" s="1"/>
  <c r="O209" i="17" a="1"/>
  <c r="O209" i="17" s="1"/>
  <c r="O210" i="17" a="1"/>
  <c r="O210" i="17" s="1"/>
  <c r="O211" i="17" a="1"/>
  <c r="O211" i="17" s="1"/>
  <c r="O370" i="17" a="1"/>
  <c r="O370" i="17" s="1"/>
  <c r="O371" i="17" a="1"/>
  <c r="O371" i="17" s="1"/>
  <c r="O606" i="17" a="1"/>
  <c r="O606" i="17" s="1"/>
  <c r="O607" i="17" a="1"/>
  <c r="O607" i="17" s="1"/>
  <c r="O608" i="17" a="1"/>
  <c r="O608" i="17" s="1"/>
  <c r="O609" i="17" a="1"/>
  <c r="O609" i="17" s="1"/>
  <c r="O610" i="17" a="1"/>
  <c r="O610" i="17" s="1"/>
  <c r="O611" i="17" a="1"/>
  <c r="O611" i="17" s="1"/>
  <c r="O770" i="17" a="1"/>
  <c r="O770" i="17" s="1"/>
  <c r="O771" i="17" a="1"/>
  <c r="O771" i="17" s="1"/>
  <c r="O1210" i="17" a="1"/>
  <c r="O1210" i="17" s="1"/>
  <c r="O1211" i="17" a="1"/>
  <c r="O1211" i="17" s="1"/>
  <c r="O1212" i="17" a="1"/>
  <c r="O1212" i="17" s="1"/>
  <c r="O1213" i="17" a="1"/>
  <c r="O1213" i="17" s="1"/>
  <c r="O1214" i="17" a="1"/>
  <c r="O1214" i="17" s="1"/>
  <c r="O1215" i="17" a="1"/>
  <c r="O1215" i="17"/>
  <c r="O1216" i="17" a="1"/>
  <c r="O1216" i="17" s="1"/>
  <c r="O1217" i="17" a="1"/>
  <c r="O1217" i="17" s="1"/>
  <c r="O1218" i="17" a="1"/>
  <c r="O1218" i="17" s="1"/>
  <c r="O1219" i="17" a="1"/>
  <c r="O1219" i="17" s="1"/>
  <c r="O1220" i="17" a="1"/>
  <c r="O1220" i="17" s="1"/>
  <c r="O1221" i="17" a="1"/>
  <c r="O1221" i="17" s="1"/>
  <c r="O1606" i="17" a="1"/>
  <c r="O1606" i="17" s="1"/>
  <c r="O1607" i="17" a="1"/>
  <c r="O1607" i="17" s="1"/>
  <c r="O1608" i="17" a="1"/>
  <c r="O1608" i="17" s="1"/>
  <c r="O1609" i="17" a="1"/>
  <c r="O1609" i="17" s="1"/>
  <c r="O1610" i="17" a="1"/>
  <c r="O1610" i="17" s="1"/>
  <c r="O1611" i="17" a="1"/>
  <c r="O1611" i="17" s="1"/>
  <c r="O1770" i="17" a="1"/>
  <c r="O1770" i="17" s="1"/>
  <c r="O1771" i="17" a="1"/>
  <c r="O1771" i="17" s="1"/>
  <c r="O212" i="17" a="1"/>
  <c r="O212" i="17" s="1"/>
  <c r="O213" i="17" a="1"/>
  <c r="O213" i="17"/>
  <c r="O214" i="17" a="1"/>
  <c r="O214" i="17"/>
  <c r="O215" i="17" a="1"/>
  <c r="O215" i="17" s="1"/>
  <c r="O216" i="17" a="1"/>
  <c r="O216" i="17" s="1"/>
  <c r="O217" i="17" a="1"/>
  <c r="O217" i="17" s="1"/>
  <c r="O372" i="17" a="1"/>
  <c r="O372" i="17" s="1"/>
  <c r="O373" i="17" a="1"/>
  <c r="O373" i="17" s="1"/>
  <c r="O612" i="17" a="1"/>
  <c r="O612" i="17" s="1"/>
  <c r="O613" i="17" a="1"/>
  <c r="O613" i="17"/>
  <c r="O614" i="17" a="1"/>
  <c r="O614" i="17"/>
  <c r="O615" i="17" a="1"/>
  <c r="O615" i="17" s="1"/>
  <c r="O616" i="17" a="1"/>
  <c r="O616" i="17" s="1"/>
  <c r="O617" i="17" a="1"/>
  <c r="O617" i="17" s="1"/>
  <c r="O772" i="17" a="1"/>
  <c r="O772" i="17" s="1"/>
  <c r="O773" i="17" a="1"/>
  <c r="O773" i="17" s="1"/>
  <c r="O1222" i="17" a="1"/>
  <c r="O1222" i="17" s="1"/>
  <c r="O1223" i="17" a="1"/>
  <c r="O1223" i="17" s="1"/>
  <c r="O1224" i="17" a="1"/>
  <c r="O1224" i="17" s="1"/>
  <c r="O1225" i="17" a="1"/>
  <c r="O1225" i="17" s="1"/>
  <c r="O1226" i="17" a="1"/>
  <c r="O1226" i="17" s="1"/>
  <c r="O1227" i="17" a="1"/>
  <c r="O1227" i="17" s="1"/>
  <c r="O1228" i="17" a="1"/>
  <c r="O1228" i="17" s="1"/>
  <c r="O1229" i="17" a="1"/>
  <c r="O1229" i="17" s="1"/>
  <c r="O1230" i="17" a="1"/>
  <c r="O1230" i="17" s="1"/>
  <c r="O1231" i="17" a="1"/>
  <c r="O1231" i="17" s="1"/>
  <c r="O1232" i="17" a="1"/>
  <c r="O1232" i="17" s="1"/>
  <c r="O1233" i="17" a="1"/>
  <c r="O1233" i="17"/>
  <c r="O1612" i="17" a="1"/>
  <c r="O1612" i="17" s="1"/>
  <c r="O1613" i="17" a="1"/>
  <c r="O1613" i="17" s="1"/>
  <c r="O1614" i="17" a="1"/>
  <c r="O1614" i="17" s="1"/>
  <c r="O1615" i="17" a="1"/>
  <c r="O1615" i="17" s="1"/>
  <c r="O1616" i="17" a="1"/>
  <c r="O1616" i="17" s="1"/>
  <c r="O1617" i="17" a="1"/>
  <c r="O1617" i="17" s="1"/>
  <c r="O1772" i="17" a="1"/>
  <c r="O1772" i="17" s="1"/>
  <c r="O1773" i="17" a="1"/>
  <c r="O1773" i="17"/>
  <c r="O218" i="17" a="1"/>
  <c r="O218" i="17" s="1"/>
  <c r="O219" i="17" a="1"/>
  <c r="O219" i="17" s="1"/>
  <c r="O220" i="17" a="1"/>
  <c r="O220" i="17" s="1"/>
  <c r="O221" i="17" a="1"/>
  <c r="O221" i="17" s="1"/>
  <c r="O222" i="17" a="1"/>
  <c r="O222" i="17" s="1"/>
  <c r="O223" i="17" a="1"/>
  <c r="O223" i="17" s="1"/>
  <c r="O374" i="17" a="1"/>
  <c r="O374" i="17" s="1"/>
  <c r="O375" i="17" a="1"/>
  <c r="O375" i="17" s="1"/>
  <c r="O618" i="17" a="1"/>
  <c r="O618" i="17" s="1"/>
  <c r="O619" i="17" a="1"/>
  <c r="O619" i="17" s="1"/>
  <c r="O620" i="17" a="1"/>
  <c r="O620" i="17" s="1"/>
  <c r="O621" i="17" a="1"/>
  <c r="O621" i="17" s="1"/>
  <c r="O622" i="17" a="1"/>
  <c r="O622" i="17" s="1"/>
  <c r="O623" i="17" a="1"/>
  <c r="O623" i="17"/>
  <c r="O774" i="17" a="1"/>
  <c r="O774" i="17" s="1"/>
  <c r="O775" i="17" a="1"/>
  <c r="O775" i="17" s="1"/>
  <c r="O1234" i="17" a="1"/>
  <c r="O1234" i="17" s="1"/>
  <c r="O1235" i="17" a="1"/>
  <c r="O1235" i="17" s="1"/>
  <c r="O1236" i="17" a="1"/>
  <c r="O1236" i="17" s="1"/>
  <c r="O1237" i="17" a="1"/>
  <c r="O1237" i="17" s="1"/>
  <c r="O1238" i="17" a="1"/>
  <c r="O1238" i="17" s="1"/>
  <c r="O1239" i="17" a="1"/>
  <c r="O1239" i="17"/>
  <c r="O1240" i="17" a="1"/>
  <c r="O1240" i="17" s="1"/>
  <c r="O1241" i="17" a="1"/>
  <c r="O1241" i="17" s="1"/>
  <c r="O1242" i="17" a="1"/>
  <c r="O1242" i="17" s="1"/>
  <c r="O1243" i="17" a="1"/>
  <c r="O1243" i="17" s="1"/>
  <c r="O1244" i="17" a="1"/>
  <c r="O1244" i="17" s="1"/>
  <c r="O1245" i="17" a="1"/>
  <c r="O1245" i="17" s="1"/>
  <c r="O1618" i="17" a="1"/>
  <c r="O1618" i="17" s="1"/>
  <c r="O1619" i="17" a="1"/>
  <c r="O1619" i="17" s="1"/>
  <c r="O1620" i="17" a="1"/>
  <c r="O1620" i="17" s="1"/>
  <c r="O1621" i="17" a="1"/>
  <c r="O1621" i="17" s="1"/>
  <c r="O1622" i="17" a="1"/>
  <c r="O1622" i="17" s="1"/>
  <c r="O1623" i="17" a="1"/>
  <c r="O1623" i="17" s="1"/>
  <c r="O1774" i="17" a="1"/>
  <c r="O1774" i="17" s="1"/>
  <c r="O1775" i="17" a="1"/>
  <c r="O1775" i="17" s="1"/>
  <c r="O224" i="17" a="1"/>
  <c r="O224" i="17" s="1"/>
  <c r="O225" i="17" a="1"/>
  <c r="O225" i="17" s="1"/>
  <c r="O226" i="17" a="1"/>
  <c r="O226" i="17"/>
  <c r="O227" i="17" a="1"/>
  <c r="O227" i="17" s="1"/>
  <c r="O228" i="17" a="1"/>
  <c r="O228" i="17" s="1"/>
  <c r="O229" i="17" a="1"/>
  <c r="O229" i="17" s="1"/>
  <c r="O376" i="17" a="1"/>
  <c r="O376" i="17" s="1"/>
  <c r="O377" i="17" a="1"/>
  <c r="O377" i="17" s="1"/>
  <c r="O624" i="17" a="1"/>
  <c r="O624" i="17" s="1"/>
  <c r="O625" i="17" a="1"/>
  <c r="O625" i="17" s="1"/>
  <c r="O626" i="17" a="1"/>
  <c r="O626" i="17" s="1"/>
  <c r="O627" i="17" a="1"/>
  <c r="O627" i="17"/>
  <c r="O628" i="17" a="1"/>
  <c r="O628" i="17" s="1"/>
  <c r="O629" i="17" a="1"/>
  <c r="O629" i="17" s="1"/>
  <c r="O776" i="17" a="1"/>
  <c r="O776" i="17" s="1"/>
  <c r="O777" i="17" a="1"/>
  <c r="O777" i="17" s="1"/>
  <c r="O1246" i="17" a="1"/>
  <c r="O1246" i="17" s="1"/>
  <c r="O1247" i="17" a="1"/>
  <c r="O1247" i="17" s="1"/>
  <c r="O1248" i="17" a="1"/>
  <c r="O1248" i="17" s="1"/>
  <c r="O1249" i="17" a="1"/>
  <c r="O1249" i="17"/>
  <c r="O1250" i="17" a="1"/>
  <c r="O1250" i="17" s="1"/>
  <c r="O1251" i="17" a="1"/>
  <c r="O1251" i="17" s="1"/>
  <c r="O1252" i="17" a="1"/>
  <c r="O1252" i="17" s="1"/>
  <c r="O1253" i="17" a="1"/>
  <c r="O1253" i="17" s="1"/>
  <c r="O1254" i="17" a="1"/>
  <c r="O1254" i="17" s="1"/>
  <c r="O1255" i="17" a="1"/>
  <c r="O1255" i="17" s="1"/>
  <c r="O1256" i="17" a="1"/>
  <c r="O1256" i="17" s="1"/>
  <c r="O1257" i="17" a="1"/>
  <c r="O1257" i="17" s="1"/>
  <c r="O1624" i="17" a="1"/>
  <c r="O1624" i="17" s="1"/>
  <c r="O1625" i="17" a="1"/>
  <c r="O1625" i="17" s="1"/>
  <c r="O1626" i="17" a="1"/>
  <c r="O1626" i="17" s="1"/>
  <c r="O1627" i="17" a="1"/>
  <c r="O1627" i="17" s="1"/>
  <c r="O1628" i="17" a="1"/>
  <c r="O1628" i="17" s="1"/>
  <c r="O1629" i="17" a="1"/>
  <c r="O1629" i="17" s="1"/>
  <c r="O1776" i="17" a="1"/>
  <c r="O1776" i="17" s="1"/>
  <c r="O1777" i="17" a="1"/>
  <c r="O1777" i="17" s="1"/>
  <c r="O230" i="17" a="1"/>
  <c r="O230" i="17" s="1"/>
  <c r="O231" i="17" a="1"/>
  <c r="O231" i="17" s="1"/>
  <c r="O232" i="17" a="1"/>
  <c r="O232" i="17" s="1"/>
  <c r="O233" i="17" a="1"/>
  <c r="O233" i="17" s="1"/>
  <c r="O234" i="17" a="1"/>
  <c r="O234" i="17" s="1"/>
  <c r="O235" i="17" a="1"/>
  <c r="O235" i="17"/>
  <c r="O378" i="17" a="1"/>
  <c r="O378" i="17" s="1"/>
  <c r="O379" i="17" a="1"/>
  <c r="O379" i="17" s="1"/>
  <c r="O630" i="17" a="1"/>
  <c r="O630" i="17" s="1"/>
  <c r="O631" i="17" a="1"/>
  <c r="O631" i="17" s="1"/>
  <c r="O632" i="17" a="1"/>
  <c r="O632" i="17" s="1"/>
  <c r="O633" i="17" a="1"/>
  <c r="O633" i="17" s="1"/>
  <c r="O634" i="17" a="1"/>
  <c r="O634" i="17" s="1"/>
  <c r="O635" i="17" a="1"/>
  <c r="O635" i="17" s="1"/>
  <c r="O778" i="17" a="1"/>
  <c r="O778" i="17" s="1"/>
  <c r="O779" i="17" a="1"/>
  <c r="O779" i="17" s="1"/>
  <c r="O1258" i="17" a="1"/>
  <c r="O1258" i="17" s="1"/>
  <c r="O1259" i="17" a="1"/>
  <c r="O1259" i="17" s="1"/>
  <c r="O1260" i="17" a="1"/>
  <c r="O1260" i="17" s="1"/>
  <c r="O1261" i="17" a="1"/>
  <c r="O1261" i="17" s="1"/>
  <c r="O1262" i="17" a="1"/>
  <c r="O1262" i="17" s="1"/>
  <c r="O1263" i="17" a="1"/>
  <c r="O1263" i="17"/>
  <c r="O1264" i="17" a="1"/>
  <c r="O1264" i="17"/>
  <c r="O1265" i="17" a="1"/>
  <c r="O1265" i="17" s="1"/>
  <c r="O1266" i="17" a="1"/>
  <c r="O1266" i="17" s="1"/>
  <c r="O1267" i="17" a="1"/>
  <c r="O1267" i="17" s="1"/>
  <c r="O1268" i="17" a="1"/>
  <c r="O1268" i="17" s="1"/>
  <c r="O1269" i="17" a="1"/>
  <c r="O1269" i="17" s="1"/>
  <c r="O1630" i="17" a="1"/>
  <c r="O1630" i="17" s="1"/>
  <c r="O1631" i="17" a="1"/>
  <c r="O1631" i="17" s="1"/>
  <c r="O1632" i="17" a="1"/>
  <c r="O1632" i="17" s="1"/>
  <c r="O1633" i="17" a="1"/>
  <c r="O1633" i="17" s="1"/>
  <c r="O1634" i="17" a="1"/>
  <c r="O1634" i="17" s="1"/>
  <c r="O1635" i="17" a="1"/>
  <c r="O1635" i="17" s="1"/>
  <c r="O1778" i="17" a="1"/>
  <c r="O1778" i="17" s="1"/>
  <c r="O1779" i="17" a="1"/>
  <c r="O1779" i="17" s="1"/>
  <c r="O236" i="17" a="1"/>
  <c r="O236" i="17" s="1"/>
  <c r="O237" i="17" a="1"/>
  <c r="O237" i="17" s="1"/>
  <c r="O238" i="17" a="1"/>
  <c r="O238" i="17"/>
  <c r="O239" i="17" a="1"/>
  <c r="O239" i="17"/>
  <c r="O240" i="17" a="1"/>
  <c r="O240" i="17" s="1"/>
  <c r="O241" i="17" a="1"/>
  <c r="O241" i="17" s="1"/>
  <c r="O380" i="17" a="1"/>
  <c r="O380" i="17" s="1"/>
  <c r="O381" i="17" a="1"/>
  <c r="O381" i="17" s="1"/>
  <c r="O636" i="17" a="1"/>
  <c r="O636" i="17" s="1"/>
  <c r="O637" i="17" a="1"/>
  <c r="O637" i="17" s="1"/>
  <c r="O638" i="17" a="1"/>
  <c r="O638" i="17" s="1"/>
  <c r="O639" i="17" a="1"/>
  <c r="O639" i="17" s="1"/>
  <c r="O640" i="17" a="1"/>
  <c r="O640" i="17" s="1"/>
  <c r="O641" i="17" a="1"/>
  <c r="O641" i="17" s="1"/>
  <c r="O780" i="17" a="1"/>
  <c r="O780" i="17" s="1"/>
  <c r="O781" i="17" a="1"/>
  <c r="O781" i="17" s="1"/>
  <c r="O1270" i="17" a="1"/>
  <c r="O1270" i="17" s="1"/>
  <c r="O1271" i="17" a="1"/>
  <c r="O1271" i="17" s="1"/>
  <c r="O1272" i="17" a="1"/>
  <c r="O1272" i="17" s="1"/>
  <c r="O1273" i="17" a="1"/>
  <c r="O1273" i="17"/>
  <c r="O1274" i="17" a="1"/>
  <c r="O1274" i="17" s="1"/>
  <c r="O1275" i="17" a="1"/>
  <c r="O1275" i="17" s="1"/>
  <c r="O1276" i="17" a="1"/>
  <c r="O1276" i="17" s="1"/>
  <c r="O1277" i="17" a="1"/>
  <c r="O1277" i="17" s="1"/>
  <c r="O1278" i="17" a="1"/>
  <c r="O1278" i="17" s="1"/>
  <c r="O1279" i="17" a="1"/>
  <c r="O1279" i="17" s="1"/>
  <c r="O1280" i="17" a="1"/>
  <c r="O1280" i="17" s="1"/>
  <c r="O1281" i="17" a="1"/>
  <c r="O1281" i="17" s="1"/>
  <c r="O1636" i="17" a="1"/>
  <c r="O1636" i="17" s="1"/>
  <c r="O1637" i="17" a="1"/>
  <c r="O1637" i="17" s="1"/>
  <c r="O1638" i="17" a="1"/>
  <c r="O1638" i="17" s="1"/>
  <c r="O1639" i="17" a="1"/>
  <c r="O1639" i="17" s="1"/>
  <c r="O1640" i="17" a="1"/>
  <c r="O1640" i="17" s="1"/>
  <c r="O1641" i="17" a="1"/>
  <c r="O1641" i="17" s="1"/>
  <c r="O1780" i="17" a="1"/>
  <c r="O1780" i="17" s="1"/>
  <c r="O1781" i="17" a="1"/>
  <c r="O1781" i="17" s="1"/>
  <c r="O242" i="17" a="1"/>
  <c r="O242" i="17" s="1"/>
  <c r="O243" i="17" a="1"/>
  <c r="O243" i="17" s="1"/>
  <c r="O244" i="17" a="1"/>
  <c r="O244" i="17" s="1"/>
  <c r="O245" i="17" a="1"/>
  <c r="O245" i="17" s="1"/>
  <c r="O246" i="17" a="1"/>
  <c r="O246" i="17" s="1"/>
  <c r="O247" i="17" a="1"/>
  <c r="O247" i="17"/>
  <c r="O382" i="17" a="1"/>
  <c r="O382" i="17" s="1"/>
  <c r="O383" i="17" a="1"/>
  <c r="O383" i="17" s="1"/>
  <c r="O642" i="17" a="1"/>
  <c r="O642" i="17" s="1"/>
  <c r="O643" i="17" a="1"/>
  <c r="O643" i="17" s="1"/>
  <c r="O644" i="17" a="1"/>
  <c r="O644" i="17" s="1"/>
  <c r="O645" i="17" a="1"/>
  <c r="O645" i="17" s="1"/>
  <c r="O646" i="17" a="1"/>
  <c r="O646" i="17" s="1"/>
  <c r="O647" i="17" a="1"/>
  <c r="O647" i="17" s="1"/>
  <c r="O782" i="17" a="1"/>
  <c r="O782" i="17" s="1"/>
  <c r="O783" i="17" a="1"/>
  <c r="O783" i="17" s="1"/>
  <c r="O1282" i="17" a="1"/>
  <c r="O1282" i="17" s="1"/>
  <c r="O1283" i="17" a="1"/>
  <c r="O1283" i="17" s="1"/>
  <c r="O1284" i="17" a="1"/>
  <c r="O1284" i="17" s="1"/>
  <c r="O1285" i="17" a="1"/>
  <c r="O1285" i="17" s="1"/>
  <c r="O1286" i="17" a="1"/>
  <c r="O1286" i="17" s="1"/>
  <c r="O1287" i="17" a="1"/>
  <c r="O1287" i="17" s="1"/>
  <c r="O1288" i="17" a="1"/>
  <c r="O1288" i="17" s="1"/>
  <c r="O1289" i="17" a="1"/>
  <c r="O1289" i="17" s="1"/>
  <c r="O1290" i="17" a="1"/>
  <c r="O1290" i="17" s="1"/>
  <c r="O1291" i="17" a="1"/>
  <c r="O1291" i="17" s="1"/>
  <c r="O1292" i="17" a="1"/>
  <c r="O1292" i="17" s="1"/>
  <c r="O1293" i="17" a="1"/>
  <c r="O1293" i="17" s="1"/>
  <c r="O1642" i="17" a="1"/>
  <c r="O1642" i="17" s="1"/>
  <c r="O1643" i="17" a="1"/>
  <c r="O1643" i="17" s="1"/>
  <c r="O1644" i="17" a="1"/>
  <c r="O1644" i="17" s="1"/>
  <c r="O1645" i="17" a="1"/>
  <c r="O1645" i="17" s="1"/>
  <c r="O1646" i="17" a="1"/>
  <c r="O1646" i="17" s="1"/>
  <c r="O1647" i="17" a="1"/>
  <c r="O1647" i="17" s="1"/>
  <c r="O1782" i="17" a="1"/>
  <c r="O1782" i="17" s="1"/>
  <c r="O1783" i="17" a="1"/>
  <c r="O1783" i="17" s="1"/>
  <c r="O248" i="17" a="1"/>
  <c r="O248" i="17" s="1"/>
  <c r="O249" i="17" a="1"/>
  <c r="O249" i="17" s="1"/>
  <c r="O250" i="17" a="1"/>
  <c r="O250" i="17"/>
  <c r="O251" i="17" a="1"/>
  <c r="O251" i="17" s="1"/>
  <c r="O252" i="17" a="1"/>
  <c r="O252" i="17" s="1"/>
  <c r="O253" i="17" a="1"/>
  <c r="O253" i="17" s="1"/>
  <c r="O384" i="17" a="1"/>
  <c r="O384" i="17" s="1"/>
  <c r="O385" i="17" a="1"/>
  <c r="O385" i="17" s="1"/>
  <c r="O648" i="17" a="1"/>
  <c r="O648" i="17" s="1"/>
  <c r="O649" i="17" a="1"/>
  <c r="O649" i="17"/>
  <c r="O650" i="17" a="1"/>
  <c r="O650" i="17" s="1"/>
  <c r="O651" i="17" a="1"/>
  <c r="O651" i="17" s="1"/>
  <c r="O652" i="17" a="1"/>
  <c r="O652" i="17" s="1"/>
  <c r="O653" i="17" a="1"/>
  <c r="O653" i="17" s="1"/>
  <c r="O784" i="17" a="1"/>
  <c r="O784" i="17" s="1"/>
  <c r="O785" i="17" a="1"/>
  <c r="O785" i="17" s="1"/>
  <c r="O1294" i="17" a="1"/>
  <c r="O1294" i="17" s="1"/>
  <c r="O1295" i="17" a="1"/>
  <c r="O1295" i="17"/>
  <c r="O1296" i="17" a="1"/>
  <c r="O1296" i="17"/>
  <c r="O1297" i="17" a="1"/>
  <c r="O1297" i="17"/>
  <c r="O1298" i="17" a="1"/>
  <c r="O1298" i="17" s="1"/>
  <c r="O1299" i="17" a="1"/>
  <c r="O1299" i="17" s="1"/>
  <c r="O1300" i="17" a="1"/>
  <c r="O1300" i="17" s="1"/>
  <c r="O1301" i="17" a="1"/>
  <c r="O1301" i="17" s="1"/>
  <c r="O1302" i="17" a="1"/>
  <c r="O1302" i="17" s="1"/>
  <c r="O1303" i="17" a="1"/>
  <c r="O1303" i="17" s="1"/>
  <c r="O1304" i="17" a="1"/>
  <c r="O1304" i="17" s="1"/>
  <c r="O1305" i="17" a="1"/>
  <c r="O1305" i="17"/>
  <c r="O1648" i="17" a="1"/>
  <c r="O1648" i="17" s="1"/>
  <c r="O1649" i="17" a="1"/>
  <c r="O1649" i="17" s="1"/>
  <c r="O1650" i="17" a="1"/>
  <c r="O1650" i="17" s="1"/>
  <c r="O1651" i="17" a="1"/>
  <c r="O1651" i="17" s="1"/>
  <c r="O1652" i="17" a="1"/>
  <c r="O1652" i="17" s="1"/>
  <c r="O1653" i="17" a="1"/>
  <c r="O1653" i="17" s="1"/>
  <c r="O1784" i="17" a="1"/>
  <c r="O1784" i="17"/>
  <c r="O1785" i="17" a="1"/>
  <c r="O1785" i="17" s="1"/>
  <c r="O254" i="17" a="1"/>
  <c r="O254" i="17" s="1"/>
  <c r="O255" i="17" a="1"/>
  <c r="O255" i="17"/>
  <c r="O256" i="17" a="1"/>
  <c r="O256" i="17" s="1"/>
  <c r="O257" i="17" a="1"/>
  <c r="O257" i="17" s="1"/>
  <c r="O258" i="17" a="1"/>
  <c r="O258" i="17" s="1"/>
  <c r="O259" i="17" a="1"/>
  <c r="O259" i="17" s="1"/>
  <c r="O386" i="17" a="1"/>
  <c r="O386" i="17"/>
  <c r="O387" i="17" a="1"/>
  <c r="O387" i="17"/>
  <c r="O654" i="17" a="1"/>
  <c r="O654" i="17" s="1"/>
  <c r="O655" i="17" a="1"/>
  <c r="O655" i="17" s="1"/>
  <c r="O656" i="17" a="1"/>
  <c r="O656" i="17" s="1"/>
  <c r="O657" i="17" a="1"/>
  <c r="O657" i="17" s="1"/>
  <c r="O658" i="17" a="1"/>
  <c r="O658" i="17" s="1"/>
  <c r="O659" i="17" a="1"/>
  <c r="O659" i="17" s="1"/>
  <c r="O786" i="17" a="1"/>
  <c r="O786" i="17" s="1"/>
  <c r="O787" i="17" a="1"/>
  <c r="O787" i="17" s="1"/>
  <c r="O1306" i="17" a="1"/>
  <c r="O1306" i="17" s="1"/>
  <c r="O1307" i="17" a="1"/>
  <c r="O1307" i="17" s="1"/>
  <c r="O1308" i="17" a="1"/>
  <c r="O1308" i="17"/>
  <c r="O1309" i="17" a="1"/>
  <c r="O1309" i="17" s="1"/>
  <c r="O1310" i="17" a="1"/>
  <c r="O1310" i="17" s="1"/>
  <c r="O1311" i="17" a="1"/>
  <c r="O1311" i="17" s="1"/>
  <c r="O1312" i="17" a="1"/>
  <c r="O1312" i="17" s="1"/>
  <c r="O1313" i="17" a="1"/>
  <c r="O1313" i="17" s="1"/>
  <c r="O1314" i="17" a="1"/>
  <c r="O1314" i="17" s="1"/>
  <c r="O1315" i="17" a="1"/>
  <c r="O1315" i="17" s="1"/>
  <c r="O1316" i="17" a="1"/>
  <c r="O1316" i="17" s="1"/>
  <c r="O1317" i="17" a="1"/>
  <c r="O1317" i="17" s="1"/>
  <c r="O1654" i="17" a="1"/>
  <c r="O1654" i="17" s="1"/>
  <c r="O1655" i="17" a="1"/>
  <c r="O1655" i="17" s="1"/>
  <c r="O1656" i="17" a="1"/>
  <c r="O1656" i="17" s="1"/>
  <c r="O1657" i="17" a="1"/>
  <c r="O1657" i="17"/>
  <c r="O1658" i="17" a="1"/>
  <c r="O1658" i="17" s="1"/>
  <c r="O1659" i="17" a="1"/>
  <c r="O1659" i="17" s="1"/>
  <c r="O1786" i="17" a="1"/>
  <c r="O1786" i="17" s="1"/>
  <c r="O1787" i="17" a="1"/>
  <c r="O1787" i="17" s="1"/>
  <c r="O260" i="17" a="1"/>
  <c r="O260" i="17" s="1"/>
  <c r="O261" i="17" a="1"/>
  <c r="O261" i="17" s="1"/>
  <c r="O262" i="17" a="1"/>
  <c r="O262" i="17" s="1"/>
  <c r="O263" i="17" a="1"/>
  <c r="O263" i="17" s="1"/>
  <c r="O264" i="17" a="1"/>
  <c r="O264" i="17" s="1"/>
  <c r="O265" i="17" a="1"/>
  <c r="O265" i="17" s="1"/>
  <c r="O388" i="17" a="1"/>
  <c r="O388" i="17" s="1"/>
  <c r="O389" i="17" a="1"/>
  <c r="O389" i="17" s="1"/>
  <c r="O660" i="17" a="1"/>
  <c r="O660" i="17" s="1"/>
  <c r="O661" i="17" a="1"/>
  <c r="O661" i="17" s="1"/>
  <c r="O662" i="17" a="1"/>
  <c r="O662" i="17" s="1"/>
  <c r="O663" i="17" a="1"/>
  <c r="O663" i="17" s="1"/>
  <c r="O664" i="17" a="1"/>
  <c r="O664" i="17" s="1"/>
  <c r="O665" i="17" a="1"/>
  <c r="O665" i="17" s="1"/>
  <c r="O788" i="17" a="1"/>
  <c r="O788" i="17" s="1"/>
  <c r="O789" i="17" a="1"/>
  <c r="O789" i="17" s="1"/>
  <c r="O1318" i="17" a="1"/>
  <c r="O1318" i="17" s="1"/>
  <c r="O1319" i="17" a="1"/>
  <c r="O1319" i="17"/>
  <c r="O1320" i="17" a="1"/>
  <c r="O1320" i="17"/>
  <c r="O1321" i="17" a="1"/>
  <c r="O1321" i="17" s="1"/>
  <c r="O1322" i="17" a="1"/>
  <c r="O1322" i="17" s="1"/>
  <c r="O1323" i="17" a="1"/>
  <c r="O1323" i="17" s="1"/>
  <c r="O1324" i="17" a="1"/>
  <c r="O1324" i="17" s="1"/>
  <c r="O1325" i="17" a="1"/>
  <c r="O1325" i="17"/>
  <c r="O1326" i="17" a="1"/>
  <c r="O1326" i="17" s="1"/>
  <c r="O1327" i="17" a="1"/>
  <c r="O1327" i="17" s="1"/>
  <c r="O1328" i="17" a="1"/>
  <c r="O1328" i="17" s="1"/>
  <c r="O1329" i="17" a="1"/>
  <c r="O1329" i="17" s="1"/>
  <c r="O1660" i="17" a="1"/>
  <c r="O1660" i="17" s="1"/>
  <c r="O1661" i="17" a="1"/>
  <c r="O1661" i="17" s="1"/>
  <c r="O1662" i="17" a="1"/>
  <c r="O1662" i="17" s="1"/>
  <c r="O1663" i="17" a="1"/>
  <c r="O1663" i="17" s="1"/>
  <c r="O1664" i="17" a="1"/>
  <c r="O1664" i="17" s="1"/>
  <c r="O1665" i="17" a="1"/>
  <c r="O1665" i="17"/>
  <c r="O1788" i="17" a="1"/>
  <c r="O1788" i="17"/>
  <c r="O1789" i="17" a="1"/>
  <c r="O1789" i="17" s="1"/>
  <c r="O266" i="17" a="1"/>
  <c r="O266" i="17" s="1"/>
  <c r="O267" i="17" a="1"/>
  <c r="O267" i="17" s="1"/>
  <c r="O268" i="17" a="1"/>
  <c r="O268" i="17" s="1"/>
  <c r="O269" i="17" a="1"/>
  <c r="O269" i="17" s="1"/>
  <c r="O270" i="17" a="1"/>
  <c r="O270" i="17" s="1"/>
  <c r="O271" i="17" a="1"/>
  <c r="O271" i="17" s="1"/>
  <c r="O390" i="17" a="1"/>
  <c r="O390" i="17" s="1"/>
  <c r="O391" i="17" a="1"/>
  <c r="O391" i="17" s="1"/>
  <c r="O666" i="17" a="1"/>
  <c r="O666" i="17" s="1"/>
  <c r="O667" i="17" a="1"/>
  <c r="O667" i="17" s="1"/>
  <c r="O668" i="17" a="1"/>
  <c r="O668" i="17" s="1"/>
  <c r="O669" i="17" a="1"/>
  <c r="O669" i="17" s="1"/>
  <c r="O670" i="17" a="1"/>
  <c r="O670" i="17" s="1"/>
  <c r="O671" i="17" a="1"/>
  <c r="O671" i="17"/>
  <c r="O790" i="17" a="1"/>
  <c r="O790" i="17" s="1"/>
  <c r="O791" i="17" a="1"/>
  <c r="O791" i="17" s="1"/>
  <c r="O1330" i="17" a="1"/>
  <c r="O1330" i="17" s="1"/>
  <c r="O1331" i="17" a="1"/>
  <c r="O1331" i="17" s="1"/>
  <c r="O1332" i="17" a="1"/>
  <c r="O1332" i="17" s="1"/>
  <c r="O1333" i="17" a="1"/>
  <c r="O1333" i="17" s="1"/>
  <c r="O1334" i="17" a="1"/>
  <c r="O1334" i="17" s="1"/>
  <c r="O1335" i="17" a="1"/>
  <c r="O1335" i="17" s="1"/>
  <c r="O1336" i="17" a="1"/>
  <c r="O1336" i="17" s="1"/>
  <c r="O1337" i="17" a="1"/>
  <c r="O1337" i="17"/>
  <c r="O1338" i="17" a="1"/>
  <c r="O1338" i="17" s="1"/>
  <c r="O1339" i="17" a="1"/>
  <c r="O1339" i="17" s="1"/>
  <c r="O1340" i="17" a="1"/>
  <c r="O1340" i="17" s="1"/>
  <c r="O1341" i="17" a="1"/>
  <c r="O1341" i="17" s="1"/>
  <c r="O1666" i="17" a="1"/>
  <c r="O1666" i="17" s="1"/>
  <c r="O1667" i="17" a="1"/>
  <c r="O1667" i="17" s="1"/>
  <c r="O1668" i="17" a="1"/>
  <c r="O1668" i="17"/>
  <c r="O1669" i="17" a="1"/>
  <c r="O1669" i="17" s="1"/>
  <c r="O1670" i="17" a="1"/>
  <c r="O1670" i="17" s="1"/>
  <c r="O1671" i="17" a="1"/>
  <c r="O1671" i="17" s="1"/>
  <c r="O1790" i="17" a="1"/>
  <c r="O1790" i="17" s="1"/>
  <c r="O1791" i="17" a="1"/>
  <c r="O1791" i="17" s="1"/>
  <c r="O272" i="17" a="1"/>
  <c r="O272" i="17" s="1"/>
  <c r="O273" i="17" a="1"/>
  <c r="O273" i="17" s="1"/>
  <c r="O274" i="17" a="1"/>
  <c r="O274" i="17" s="1"/>
  <c r="O275" i="17" a="1"/>
  <c r="O275" i="17" s="1"/>
  <c r="O276" i="17" a="1"/>
  <c r="O276" i="17" s="1"/>
  <c r="O277" i="17" a="1"/>
  <c r="O277" i="17" s="1"/>
  <c r="O392" i="17" a="1"/>
  <c r="O392" i="17" s="1"/>
  <c r="O393" i="17" a="1"/>
  <c r="O393" i="17" s="1"/>
  <c r="O672" i="17" a="1"/>
  <c r="O672" i="17" s="1"/>
  <c r="O673" i="17" a="1"/>
  <c r="O673" i="17" s="1"/>
  <c r="O674" i="17" a="1"/>
  <c r="O674" i="17" s="1"/>
  <c r="O675" i="17" a="1"/>
  <c r="O675" i="17" s="1"/>
  <c r="O676" i="17" a="1"/>
  <c r="O676" i="17" s="1"/>
  <c r="O677" i="17" a="1"/>
  <c r="O677" i="17" s="1"/>
  <c r="O792" i="17" a="1"/>
  <c r="O792" i="17" s="1"/>
  <c r="O793" i="17" a="1"/>
  <c r="O793" i="17" s="1"/>
  <c r="O1342" i="17" a="1"/>
  <c r="O1342" i="17" s="1"/>
  <c r="O1343" i="17" a="1"/>
  <c r="O1343" i="17" s="1"/>
  <c r="O1344" i="17" a="1"/>
  <c r="O1344" i="17"/>
  <c r="O1345" i="17" a="1"/>
  <c r="O1345" i="17"/>
  <c r="O1346" i="17" a="1"/>
  <c r="O1346" i="17" s="1"/>
  <c r="O1347" i="17" a="1"/>
  <c r="O1347" i="17" s="1"/>
  <c r="O1348" i="17" a="1"/>
  <c r="O1348" i="17" s="1"/>
  <c r="O1349" i="17" a="1"/>
  <c r="O1349" i="17" s="1"/>
  <c r="O1350" i="17" a="1"/>
  <c r="O1350" i="17" s="1"/>
  <c r="O1351" i="17" a="1"/>
  <c r="O1351" i="17" s="1"/>
  <c r="O1352" i="17" a="1"/>
  <c r="O1352" i="17"/>
  <c r="O1353" i="17" a="1"/>
  <c r="O1353" i="17" s="1"/>
  <c r="O1672" i="17" a="1"/>
  <c r="O1672" i="17" s="1"/>
  <c r="O1673" i="17" a="1"/>
  <c r="O1673" i="17" s="1"/>
  <c r="O1674" i="17" a="1"/>
  <c r="O1674" i="17" s="1"/>
  <c r="O1675" i="17" a="1"/>
  <c r="O1675" i="17" s="1"/>
  <c r="O1676" i="17" a="1"/>
  <c r="O1676" i="17" s="1"/>
  <c r="O1677" i="17" a="1"/>
  <c r="O1677" i="17" s="1"/>
  <c r="O1792" i="17" a="1"/>
  <c r="O1792" i="17" s="1"/>
  <c r="O1793" i="17" a="1"/>
  <c r="O1793" i="17" s="1"/>
  <c r="O278" i="17" a="1"/>
  <c r="O278" i="17" s="1"/>
  <c r="O279" i="17" a="1"/>
  <c r="O279" i="17" s="1"/>
  <c r="O280" i="17" a="1"/>
  <c r="O280" i="17" s="1"/>
  <c r="O281" i="17" a="1"/>
  <c r="O281" i="17" s="1"/>
  <c r="O282" i="17" a="1"/>
  <c r="O282" i="17" s="1"/>
  <c r="O283" i="17" a="1"/>
  <c r="O283" i="17" s="1"/>
  <c r="O394" i="17" a="1"/>
  <c r="O394" i="17" s="1"/>
  <c r="O395" i="17" a="1"/>
  <c r="O395" i="17" s="1"/>
  <c r="O678" i="17" a="1"/>
  <c r="O678" i="17" s="1"/>
  <c r="O679" i="17" a="1"/>
  <c r="O679" i="17" s="1"/>
  <c r="O680" i="17" a="1"/>
  <c r="O680" i="17" s="1"/>
  <c r="O681" i="17" a="1"/>
  <c r="O681" i="17" s="1"/>
  <c r="O682" i="17" a="1"/>
  <c r="O682" i="17" s="1"/>
  <c r="O683" i="17" a="1"/>
  <c r="O683" i="17" s="1"/>
  <c r="O794" i="17" a="1"/>
  <c r="O794" i="17" s="1"/>
  <c r="O795" i="17" a="1"/>
  <c r="O795" i="17" s="1"/>
  <c r="O1354" i="17" a="1"/>
  <c r="O1354" i="17" s="1"/>
  <c r="O1355" i="17" a="1"/>
  <c r="O1355" i="17" s="1"/>
  <c r="O1356" i="17" a="1"/>
  <c r="O1356" i="17"/>
  <c r="O1357" i="17" a="1"/>
  <c r="O1357" i="17" s="1"/>
  <c r="O1358" i="17" a="1"/>
  <c r="O1358" i="17" s="1"/>
  <c r="O1359" i="17" a="1"/>
  <c r="O1359" i="17" s="1"/>
  <c r="O1360" i="17" a="1"/>
  <c r="O1360" i="17" s="1"/>
  <c r="O1361" i="17" a="1"/>
  <c r="O1361" i="17" s="1"/>
  <c r="O1362" i="17" a="1"/>
  <c r="O1362" i="17" s="1"/>
  <c r="O1363" i="17" a="1"/>
  <c r="O1363" i="17" s="1"/>
  <c r="O1364" i="17" a="1"/>
  <c r="O1364" i="17" s="1"/>
  <c r="O1365" i="17" a="1"/>
  <c r="O1365" i="17"/>
  <c r="O1678" i="17" a="1"/>
  <c r="O1678" i="17" s="1"/>
  <c r="O1679" i="17" a="1"/>
  <c r="O1679" i="17" s="1"/>
  <c r="O1680" i="17" a="1"/>
  <c r="O1680" i="17"/>
  <c r="O1681" i="17" a="1"/>
  <c r="O1681" i="17" s="1"/>
  <c r="O1682" i="17" a="1"/>
  <c r="O1682" i="17" s="1"/>
  <c r="O1683" i="17" a="1"/>
  <c r="O1683" i="17" s="1"/>
  <c r="O1794" i="17" a="1"/>
  <c r="O1794" i="17" s="1"/>
  <c r="O1795" i="17" a="1"/>
  <c r="O1795" i="17" s="1"/>
  <c r="O284" i="17" a="1"/>
  <c r="O284" i="17" s="1"/>
  <c r="O285" i="17" a="1"/>
  <c r="O285" i="17"/>
  <c r="O286" i="17" a="1"/>
  <c r="O286" i="17"/>
  <c r="O287" i="17" a="1"/>
  <c r="O287" i="17"/>
  <c r="O288" i="17" a="1"/>
  <c r="O288" i="17" s="1"/>
  <c r="O289" i="17" a="1"/>
  <c r="O289" i="17" s="1"/>
  <c r="O396" i="17" a="1"/>
  <c r="O396" i="17" s="1"/>
  <c r="O397" i="17" a="1"/>
  <c r="O397" i="17" s="1"/>
  <c r="O684" i="17" a="1"/>
  <c r="O684" i="17" s="1"/>
  <c r="O685" i="17" a="1"/>
  <c r="O685" i="17"/>
  <c r="O686" i="17" a="1"/>
  <c r="O686" i="17" s="1"/>
  <c r="O687" i="17" a="1"/>
  <c r="O687" i="17" s="1"/>
  <c r="O688" i="17" a="1"/>
  <c r="O688" i="17" s="1"/>
  <c r="O689" i="17" a="1"/>
  <c r="O689" i="17" s="1"/>
  <c r="O796" i="17" a="1"/>
  <c r="O796" i="17"/>
  <c r="O797" i="17" a="1"/>
  <c r="O797" i="17" s="1"/>
  <c r="O1366" i="17" a="1"/>
  <c r="O1366" i="17" s="1"/>
  <c r="O1367" i="17" a="1"/>
  <c r="O1367" i="17" s="1"/>
  <c r="O1368" i="17" a="1"/>
  <c r="O1368" i="17" s="1"/>
  <c r="O1369" i="17" a="1"/>
  <c r="O1369" i="17"/>
  <c r="O1370" i="17" a="1"/>
  <c r="O1370" i="17" s="1"/>
  <c r="O1371" i="17" a="1"/>
  <c r="O1371" i="17" s="1"/>
  <c r="O1372" i="17" a="1"/>
  <c r="O1372" i="17" s="1"/>
  <c r="O1373" i="17" a="1"/>
  <c r="O1373" i="17" s="1"/>
  <c r="O1374" i="17" a="1"/>
  <c r="O1374" i="17" s="1"/>
  <c r="O1375" i="17" a="1"/>
  <c r="O1375" i="17"/>
  <c r="O1376" i="17" a="1"/>
  <c r="O1376" i="17"/>
  <c r="O1377" i="17" a="1"/>
  <c r="O1377" i="17"/>
  <c r="O1684" i="17" a="1"/>
  <c r="O1684" i="17" s="1"/>
  <c r="O1685" i="17" a="1"/>
  <c r="O1685" i="17" s="1"/>
  <c r="O1686" i="17" a="1"/>
  <c r="O1686" i="17" s="1"/>
  <c r="O1687" i="17" a="1"/>
  <c r="O1687" i="17" s="1"/>
  <c r="O1688" i="17" a="1"/>
  <c r="O1688" i="17" s="1"/>
  <c r="O1689" i="17" a="1"/>
  <c r="O1689" i="17" s="1"/>
  <c r="O1796" i="17" a="1"/>
  <c r="O1796" i="17" s="1"/>
  <c r="O1797" i="17" a="1"/>
  <c r="O1797" i="17" s="1"/>
  <c r="O290" i="17" a="1"/>
  <c r="O290" i="17" s="1"/>
  <c r="O291" i="17" a="1"/>
  <c r="O291" i="17" s="1"/>
  <c r="O292" i="17" a="1"/>
  <c r="O292" i="17" s="1"/>
  <c r="O293" i="17" a="1"/>
  <c r="O293" i="17" s="1"/>
  <c r="O294" i="17" a="1"/>
  <c r="O294" i="17" s="1"/>
  <c r="O295" i="17" a="1"/>
  <c r="O295" i="17" s="1"/>
  <c r="O398" i="17" a="1"/>
  <c r="O398" i="17"/>
  <c r="O399" i="17" a="1"/>
  <c r="O399" i="17"/>
  <c r="O690" i="17" a="1"/>
  <c r="O690" i="17" s="1"/>
  <c r="O691" i="17" a="1"/>
  <c r="O691" i="17" s="1"/>
  <c r="O692" i="17" a="1"/>
  <c r="O692" i="17" s="1"/>
  <c r="O693" i="17" a="1"/>
  <c r="O693" i="17" s="1"/>
  <c r="O694" i="17" a="1"/>
  <c r="O694" i="17" s="1"/>
  <c r="O695" i="17" a="1"/>
  <c r="O695" i="17" s="1"/>
  <c r="O798" i="17" a="1"/>
  <c r="O798" i="17" s="1"/>
  <c r="O799" i="17" a="1"/>
  <c r="O799" i="17"/>
  <c r="O1378" i="17" a="1"/>
  <c r="O1378" i="17" s="1"/>
  <c r="O1379" i="17" a="1"/>
  <c r="O1379" i="17" s="1"/>
  <c r="O1380" i="17" a="1"/>
  <c r="O1380" i="17" s="1"/>
  <c r="O1381" i="17" a="1"/>
  <c r="O1381" i="17" s="1"/>
  <c r="O1382" i="17" a="1"/>
  <c r="O1382" i="17" s="1"/>
  <c r="O1383" i="17" a="1"/>
  <c r="O1383" i="17"/>
  <c r="O1384" i="17" a="1"/>
  <c r="O1384" i="17" s="1"/>
  <c r="O1385" i="17" a="1"/>
  <c r="O1385" i="17" s="1"/>
  <c r="O1386" i="17" a="1"/>
  <c r="O1386" i="17" s="1"/>
  <c r="O1387" i="17" a="1"/>
  <c r="O1387" i="17" s="1"/>
  <c r="O1388" i="17" a="1"/>
  <c r="O1388" i="17" s="1"/>
  <c r="O1389" i="17" a="1"/>
  <c r="O1389" i="17" s="1"/>
  <c r="O1690" i="17" a="1"/>
  <c r="O1690" i="17" s="1"/>
  <c r="O1691" i="17" a="1"/>
  <c r="O1691" i="17" s="1"/>
  <c r="O1692" i="17" a="1"/>
  <c r="O1692" i="17" s="1"/>
  <c r="O1693" i="17" a="1"/>
  <c r="O1693" i="17" s="1"/>
  <c r="O1694" i="17" a="1"/>
  <c r="O1694" i="17" s="1"/>
  <c r="O1695" i="17" a="1"/>
  <c r="O1695" i="17" s="1"/>
  <c r="O1798" i="17" a="1"/>
  <c r="O1798" i="17" s="1"/>
  <c r="O1799" i="17" a="1"/>
  <c r="O1799" i="17" s="1"/>
  <c r="O296" i="17" a="1"/>
  <c r="O296" i="17" s="1"/>
  <c r="O297" i="17" a="1"/>
  <c r="O297" i="17" s="1"/>
  <c r="O298" i="17" a="1"/>
  <c r="O298" i="17" s="1"/>
  <c r="O299" i="17" a="1"/>
  <c r="O299" i="17" s="1"/>
  <c r="O300" i="17" a="1"/>
  <c r="O300" i="17" s="1"/>
  <c r="O301" i="17" a="1"/>
  <c r="O301" i="17" s="1"/>
  <c r="O400" i="17" a="1"/>
  <c r="O400" i="17" s="1"/>
  <c r="O401" i="17" a="1"/>
  <c r="O401" i="17" s="1"/>
  <c r="O696" i="17" a="1"/>
  <c r="O696" i="17" s="1"/>
  <c r="O697" i="17" a="1"/>
  <c r="O697" i="17" s="1"/>
  <c r="O698" i="17" a="1"/>
  <c r="O698" i="17" s="1"/>
  <c r="O699" i="17" a="1"/>
  <c r="O699" i="17" s="1"/>
  <c r="O700" i="17" a="1"/>
  <c r="O700" i="17" s="1"/>
  <c r="O701" i="17" a="1"/>
  <c r="O701" i="17" s="1"/>
  <c r="O800" i="17" a="1"/>
  <c r="O800" i="17" s="1"/>
  <c r="O801" i="17" a="1"/>
  <c r="O801" i="17"/>
  <c r="O1390" i="17" a="1"/>
  <c r="O1390" i="17" s="1"/>
  <c r="O1391" i="17" a="1"/>
  <c r="O1391" i="17" s="1"/>
  <c r="O1392" i="17" a="1"/>
  <c r="O1392" i="17" s="1"/>
  <c r="O1393" i="17" a="1"/>
  <c r="O1393" i="17" s="1"/>
  <c r="O1394" i="17" a="1"/>
  <c r="O1394" i="17" s="1"/>
  <c r="O1395" i="17" a="1"/>
  <c r="O1395" i="17" s="1"/>
  <c r="O1396" i="17" a="1"/>
  <c r="O1396" i="17"/>
  <c r="O1397" i="17" a="1"/>
  <c r="O1397" i="17" s="1"/>
  <c r="O1398" i="17" a="1"/>
  <c r="O1398" i="17" s="1"/>
  <c r="O1399" i="17" a="1"/>
  <c r="O1399" i="17" s="1"/>
  <c r="O1400" i="17" a="1"/>
  <c r="O1400" i="17" s="1"/>
  <c r="O1401" i="17" a="1"/>
  <c r="O1401" i="17" s="1"/>
  <c r="O1696" i="17" a="1"/>
  <c r="O1696" i="17" s="1"/>
  <c r="O1697" i="17" a="1"/>
  <c r="O1697" i="17" s="1"/>
  <c r="O1698" i="17" a="1"/>
  <c r="O1698" i="17" s="1"/>
  <c r="O1699" i="17" a="1"/>
  <c r="O1699" i="17" s="1"/>
  <c r="O1700" i="17" a="1"/>
  <c r="O1700" i="17" s="1"/>
  <c r="O1701" i="17" a="1"/>
  <c r="O1701" i="17" s="1"/>
  <c r="O1800" i="17" a="1"/>
  <c r="O1800" i="17" s="1"/>
  <c r="O1801" i="17" a="1"/>
  <c r="O1801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302" i="17" a="1"/>
  <c r="P302" i="17" s="1"/>
  <c r="P303" i="17" a="1"/>
  <c r="P303" i="17"/>
  <c r="P402" i="17" a="1"/>
  <c r="P402" i="17" s="1"/>
  <c r="P403" i="17" a="1"/>
  <c r="P403" i="17" s="1"/>
  <c r="P404" i="17" a="1"/>
  <c r="P404" i="17" s="1"/>
  <c r="P405" i="17" a="1"/>
  <c r="P405" i="17" s="1"/>
  <c r="P406" i="17" a="1"/>
  <c r="P406" i="17" s="1"/>
  <c r="P407" i="17" a="1"/>
  <c r="P407" i="17" s="1"/>
  <c r="P702" i="17" a="1"/>
  <c r="P702" i="17" s="1"/>
  <c r="P703" i="17" a="1"/>
  <c r="P703" i="17" s="1"/>
  <c r="P802" i="17" a="1"/>
  <c r="P802" i="17" s="1"/>
  <c r="P803" i="17" a="1"/>
  <c r="P803" i="17" s="1"/>
  <c r="P804" i="17" a="1"/>
  <c r="P804" i="17" s="1"/>
  <c r="P805" i="17" a="1"/>
  <c r="P805" i="17" s="1"/>
  <c r="P806" i="17" a="1"/>
  <c r="P806" i="17" s="1"/>
  <c r="P807" i="17" a="1"/>
  <c r="P807" i="17"/>
  <c r="P808" i="17" a="1"/>
  <c r="P808" i="17"/>
  <c r="P809" i="17" a="1"/>
  <c r="P809" i="17" s="1"/>
  <c r="P810" i="17" a="1"/>
  <c r="P810" i="17" s="1"/>
  <c r="P811" i="17" a="1"/>
  <c r="P811" i="17" s="1"/>
  <c r="P812" i="17" a="1"/>
  <c r="P812" i="17" s="1"/>
  <c r="P813" i="17" a="1"/>
  <c r="P813" i="17" s="1"/>
  <c r="P1402" i="17" a="1"/>
  <c r="P1402" i="17" s="1"/>
  <c r="P1403" i="17" a="1"/>
  <c r="P1403" i="17"/>
  <c r="P1404" i="17" a="1"/>
  <c r="P1404" i="17" s="1"/>
  <c r="P1405" i="17" a="1"/>
  <c r="P1405" i="17" s="1"/>
  <c r="P1406" i="17" a="1"/>
  <c r="P1406" i="17" s="1"/>
  <c r="P1407" i="17" a="1"/>
  <c r="P1407" i="17" s="1"/>
  <c r="P1702" i="17" a="1"/>
  <c r="P1702" i="17" s="1"/>
  <c r="P1703" i="17" a="1"/>
  <c r="P1703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304" i="17" a="1"/>
  <c r="P304" i="17" s="1"/>
  <c r="P305" i="17" a="1"/>
  <c r="P305" i="17" s="1"/>
  <c r="P408" i="17" a="1"/>
  <c r="P408" i="17" s="1"/>
  <c r="P409" i="17" a="1"/>
  <c r="P409" i="17" s="1"/>
  <c r="P410" i="17" a="1"/>
  <c r="P410" i="17" s="1"/>
  <c r="P411" i="17" a="1"/>
  <c r="P411" i="17" s="1"/>
  <c r="P412" i="17" a="1"/>
  <c r="P412" i="17" s="1"/>
  <c r="P413" i="17" a="1"/>
  <c r="P413" i="17" s="1"/>
  <c r="P704" i="17" a="1"/>
  <c r="P704" i="17" s="1"/>
  <c r="P705" i="17" a="1"/>
  <c r="P705" i="17" s="1"/>
  <c r="P814" i="17" a="1"/>
  <c r="P814" i="17" s="1"/>
  <c r="P815" i="17" a="1"/>
  <c r="P815" i="17" s="1"/>
  <c r="P816" i="17" a="1"/>
  <c r="P816" i="17" s="1"/>
  <c r="P817" i="17" a="1"/>
  <c r="P817" i="17" s="1"/>
  <c r="P818" i="17" a="1"/>
  <c r="P818" i="17" s="1"/>
  <c r="P819" i="17" a="1"/>
  <c r="P819" i="17" s="1"/>
  <c r="P820" i="17" a="1"/>
  <c r="P820" i="17" s="1"/>
  <c r="P821" i="17" a="1"/>
  <c r="P821" i="17" s="1"/>
  <c r="P822" i="17" a="1"/>
  <c r="P822" i="17" s="1"/>
  <c r="P823" i="17" a="1"/>
  <c r="P823" i="17" s="1"/>
  <c r="P824" i="17" a="1"/>
  <c r="P824" i="17" s="1"/>
  <c r="P825" i="17" a="1"/>
  <c r="P825" i="17" s="1"/>
  <c r="P1408" i="17" a="1"/>
  <c r="P1408" i="17" s="1"/>
  <c r="P1409" i="17" a="1"/>
  <c r="P1409" i="17" s="1"/>
  <c r="P1410" i="17" a="1"/>
  <c r="P1410" i="17" s="1"/>
  <c r="P1411" i="17" a="1"/>
  <c r="P1411" i="17" s="1"/>
  <c r="P1412" i="17" a="1"/>
  <c r="P1412" i="17" s="1"/>
  <c r="P1413" i="17" a="1"/>
  <c r="P1413" i="17" s="1"/>
  <c r="P1704" i="17" a="1"/>
  <c r="P1704" i="17"/>
  <c r="P1705" i="17" a="1"/>
  <c r="P1705" i="17" s="1"/>
  <c r="P14" i="17" a="1"/>
  <c r="P14" i="17" s="1"/>
  <c r="P15" i="17" a="1"/>
  <c r="P15" i="17" s="1"/>
  <c r="P16" i="17" a="1"/>
  <c r="P16" i="17" s="1"/>
  <c r="P17" i="17" a="1"/>
  <c r="P17" i="17"/>
  <c r="P18" i="17" a="1"/>
  <c r="P18" i="17" s="1"/>
  <c r="P19" i="17" a="1"/>
  <c r="P19" i="17" s="1"/>
  <c r="P306" i="17" a="1"/>
  <c r="P306" i="17" s="1"/>
  <c r="P307" i="17" a="1"/>
  <c r="P307" i="17" s="1"/>
  <c r="P414" i="17" a="1"/>
  <c r="P414" i="17" s="1"/>
  <c r="P415" i="17" a="1"/>
  <c r="P415" i="17"/>
  <c r="P416" i="17" a="1"/>
  <c r="P416" i="17"/>
  <c r="P417" i="17" a="1"/>
  <c r="P417" i="17" s="1"/>
  <c r="P418" i="17" a="1"/>
  <c r="P418" i="17" s="1"/>
  <c r="P419" i="17" a="1"/>
  <c r="P419" i="17"/>
  <c r="P706" i="17" a="1"/>
  <c r="P706" i="17"/>
  <c r="P707" i="17" a="1"/>
  <c r="P707" i="17"/>
  <c r="P826" i="17" a="1"/>
  <c r="P826" i="17" s="1"/>
  <c r="P827" i="17" a="1"/>
  <c r="P827" i="17" s="1"/>
  <c r="P828" i="17" a="1"/>
  <c r="P828" i="17" s="1"/>
  <c r="P829" i="17" a="1"/>
  <c r="P829" i="17" s="1"/>
  <c r="P830" i="17" a="1"/>
  <c r="P830" i="17" s="1"/>
  <c r="P831" i="17" a="1"/>
  <c r="P831" i="17"/>
  <c r="P832" i="17" a="1"/>
  <c r="P832" i="17" s="1"/>
  <c r="P833" i="17" a="1"/>
  <c r="P833" i="17" s="1"/>
  <c r="P834" i="17" a="1"/>
  <c r="P834" i="17" s="1"/>
  <c r="P835" i="17" a="1"/>
  <c r="P835" i="17" s="1"/>
  <c r="P836" i="17" a="1"/>
  <c r="P836" i="17" s="1"/>
  <c r="P837" i="17" a="1"/>
  <c r="P837" i="17" s="1"/>
  <c r="P1414" i="17" a="1"/>
  <c r="P1414" i="17" s="1"/>
  <c r="P1415" i="17" a="1"/>
  <c r="P1415" i="17" s="1"/>
  <c r="P1416" i="17" a="1"/>
  <c r="P1416" i="17" s="1"/>
  <c r="P1417" i="17" a="1"/>
  <c r="P1417" i="17" s="1"/>
  <c r="P1418" i="17" a="1"/>
  <c r="P1418" i="17" s="1"/>
  <c r="P1419" i="17" a="1"/>
  <c r="P1419" i="17" s="1"/>
  <c r="P1706" i="17" a="1"/>
  <c r="P1706" i="17" s="1"/>
  <c r="P1707" i="17" a="1"/>
  <c r="P1707" i="17" s="1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 s="1"/>
  <c r="P308" i="17" a="1"/>
  <c r="P308" i="17" s="1"/>
  <c r="P309" i="17" a="1"/>
  <c r="P309" i="17" s="1"/>
  <c r="P420" i="17" a="1"/>
  <c r="P420" i="17" s="1"/>
  <c r="P421" i="17" a="1"/>
  <c r="P421" i="17"/>
  <c r="P422" i="17" a="1"/>
  <c r="P422" i="17" s="1"/>
  <c r="P423" i="17" a="1"/>
  <c r="P423" i="17" s="1"/>
  <c r="P424" i="17" a="1"/>
  <c r="P424" i="17" s="1"/>
  <c r="P425" i="17" a="1"/>
  <c r="P425" i="17" s="1"/>
  <c r="P708" i="17" a="1"/>
  <c r="P708" i="17"/>
  <c r="P709" i="17" a="1"/>
  <c r="P709" i="17"/>
  <c r="P838" i="17" a="1"/>
  <c r="P838" i="17" s="1"/>
  <c r="P839" i="17" a="1"/>
  <c r="P839" i="17" s="1"/>
  <c r="P840" i="17" a="1"/>
  <c r="P840" i="17"/>
  <c r="P841" i="17" a="1"/>
  <c r="P841" i="17" s="1"/>
  <c r="P842" i="17" a="1"/>
  <c r="P842" i="17" s="1"/>
  <c r="P843" i="17" a="1"/>
  <c r="P843" i="17" s="1"/>
  <c r="P844" i="17" a="1"/>
  <c r="P844" i="17" s="1"/>
  <c r="P845" i="17" a="1"/>
  <c r="P845" i="17" s="1"/>
  <c r="P846" i="17" a="1"/>
  <c r="P846" i="17" s="1"/>
  <c r="P847" i="17" a="1"/>
  <c r="P847" i="17"/>
  <c r="P848" i="17" a="1"/>
  <c r="P848" i="17" s="1"/>
  <c r="P849" i="17" a="1"/>
  <c r="P849" i="17" s="1"/>
  <c r="P1420" i="17" a="1"/>
  <c r="P1420" i="17" s="1"/>
  <c r="P1421" i="17" a="1"/>
  <c r="P1421" i="17" s="1"/>
  <c r="P1422" i="17" a="1"/>
  <c r="P1422" i="17" s="1"/>
  <c r="P1423" i="17" a="1"/>
  <c r="P1423" i="17" s="1"/>
  <c r="P1424" i="17" a="1"/>
  <c r="P1424" i="17" s="1"/>
  <c r="P1425" i="17" a="1"/>
  <c r="P1425" i="17" s="1"/>
  <c r="P1708" i="17" a="1"/>
  <c r="P1708" i="17" s="1"/>
  <c r="P1709" i="17" a="1"/>
  <c r="P1709" i="17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310" i="17" a="1"/>
  <c r="P310" i="17" s="1"/>
  <c r="P311" i="17" a="1"/>
  <c r="P311" i="17" s="1"/>
  <c r="P426" i="17" a="1"/>
  <c r="P426" i="17" s="1"/>
  <c r="P427" i="17" a="1"/>
  <c r="P427" i="17" s="1"/>
  <c r="P428" i="17" a="1"/>
  <c r="P428" i="17" s="1"/>
  <c r="P429" i="17" a="1"/>
  <c r="P429" i="17" s="1"/>
  <c r="P430" i="17" a="1"/>
  <c r="P430" i="17" s="1"/>
  <c r="P431" i="17" a="1"/>
  <c r="P431" i="17" s="1"/>
  <c r="P710" i="17" a="1"/>
  <c r="P710" i="17" s="1"/>
  <c r="P711" i="17" a="1"/>
  <c r="P711" i="17" s="1"/>
  <c r="P850" i="17" a="1"/>
  <c r="P850" i="17" s="1"/>
  <c r="P851" i="17" a="1"/>
  <c r="P851" i="17" s="1"/>
  <c r="P852" i="17" a="1"/>
  <c r="P852" i="17" s="1"/>
  <c r="P853" i="17" a="1"/>
  <c r="P853" i="17" s="1"/>
  <c r="P854" i="17" a="1"/>
  <c r="P854" i="17" s="1"/>
  <c r="P855" i="17" a="1"/>
  <c r="P855" i="17" s="1"/>
  <c r="P856" i="17" a="1"/>
  <c r="P856" i="17"/>
  <c r="P857" i="17" a="1"/>
  <c r="P857" i="17" s="1"/>
  <c r="P858" i="17" a="1"/>
  <c r="P858" i="17" s="1"/>
  <c r="P859" i="17" a="1"/>
  <c r="P859" i="17" s="1"/>
  <c r="P860" i="17" a="1"/>
  <c r="P860" i="17" s="1"/>
  <c r="P861" i="17" a="1"/>
  <c r="P861" i="17" s="1"/>
  <c r="P1426" i="17" a="1"/>
  <c r="P1426" i="17" s="1"/>
  <c r="P1427" i="17" a="1"/>
  <c r="P1427" i="17"/>
  <c r="P1428" i="17" a="1"/>
  <c r="P1428" i="17" s="1"/>
  <c r="P1429" i="17" a="1"/>
  <c r="P1429" i="17"/>
  <c r="P1430" i="17" a="1"/>
  <c r="P1430" i="17" s="1"/>
  <c r="P1431" i="17" a="1"/>
  <c r="P1431" i="17" s="1"/>
  <c r="P1710" i="17" a="1"/>
  <c r="P1710" i="17" s="1"/>
  <c r="P1711" i="17" a="1"/>
  <c r="P1711" i="17" s="1"/>
  <c r="P32" i="17" a="1"/>
  <c r="P32" i="17" s="1"/>
  <c r="P33" i="17" a="1"/>
  <c r="P33" i="17" s="1"/>
  <c r="P34" i="17" a="1"/>
  <c r="P34" i="17" s="1"/>
  <c r="P35" i="17" a="1"/>
  <c r="P35" i="17" s="1"/>
  <c r="P36" i="17" a="1"/>
  <c r="P36" i="17" s="1"/>
  <c r="P37" i="17" a="1"/>
  <c r="P37" i="17" s="1"/>
  <c r="P312" i="17" a="1"/>
  <c r="P312" i="17"/>
  <c r="P313" i="17" a="1"/>
  <c r="P313" i="17" s="1"/>
  <c r="P432" i="17" a="1"/>
  <c r="P432" i="17" s="1"/>
  <c r="P433" i="17" a="1"/>
  <c r="P433" i="17" s="1"/>
  <c r="P434" i="17" a="1"/>
  <c r="P434" i="17" s="1"/>
  <c r="P435" i="17" a="1"/>
  <c r="P435" i="17" s="1"/>
  <c r="P436" i="17" a="1"/>
  <c r="P436" i="17" s="1"/>
  <c r="P437" i="17" a="1"/>
  <c r="P437" i="17" s="1"/>
  <c r="P712" i="17" a="1"/>
  <c r="P712" i="17" s="1"/>
  <c r="P713" i="17" a="1"/>
  <c r="P713" i="17" s="1"/>
  <c r="P862" i="17" a="1"/>
  <c r="P862" i="17" s="1"/>
  <c r="P863" i="17" a="1"/>
  <c r="P863" i="17" s="1"/>
  <c r="P864" i="17" a="1"/>
  <c r="P864" i="17" s="1"/>
  <c r="P865" i="17" a="1"/>
  <c r="P865" i="17" s="1"/>
  <c r="P866" i="17" a="1"/>
  <c r="P866" i="17" s="1"/>
  <c r="P867" i="17" a="1"/>
  <c r="P867" i="17" s="1"/>
  <c r="P868" i="17" a="1"/>
  <c r="P868" i="17" s="1"/>
  <c r="P869" i="17" a="1"/>
  <c r="P869" i="17"/>
  <c r="P870" i="17" a="1"/>
  <c r="P870" i="17" s="1"/>
  <c r="P871" i="17" a="1"/>
  <c r="P871" i="17" s="1"/>
  <c r="P872" i="17" a="1"/>
  <c r="P872" i="17" s="1"/>
  <c r="P873" i="17" a="1"/>
  <c r="P873" i="17" s="1"/>
  <c r="P1432" i="17" a="1"/>
  <c r="P1432" i="17" s="1"/>
  <c r="P1433" i="17" a="1"/>
  <c r="P1433" i="17" s="1"/>
  <c r="P1434" i="17" a="1"/>
  <c r="P1434" i="17" s="1"/>
  <c r="P1435" i="17" a="1"/>
  <c r="P1435" i="17" s="1"/>
  <c r="P1436" i="17" a="1"/>
  <c r="P1436" i="17" s="1"/>
  <c r="P1437" i="17" a="1"/>
  <c r="P1437" i="17" s="1"/>
  <c r="P1712" i="17" a="1"/>
  <c r="P1712" i="17"/>
  <c r="P1713" i="17" a="1"/>
  <c r="P1713" i="17" s="1"/>
  <c r="P38" i="17" a="1"/>
  <c r="P38" i="17" s="1"/>
  <c r="P39" i="17" a="1"/>
  <c r="P39" i="17" s="1"/>
  <c r="P40" i="17" a="1"/>
  <c r="P40" i="17" s="1"/>
  <c r="P41" i="17" a="1"/>
  <c r="P41" i="17" s="1"/>
  <c r="P42" i="17" a="1"/>
  <c r="P42" i="17" s="1"/>
  <c r="P43" i="17" a="1"/>
  <c r="P43" i="17" s="1"/>
  <c r="P314" i="17" a="1"/>
  <c r="P314" i="17" s="1"/>
  <c r="P315" i="17" a="1"/>
  <c r="P315" i="17" s="1"/>
  <c r="P438" i="17" a="1"/>
  <c r="P438" i="17" s="1"/>
  <c r="P439" i="17" a="1"/>
  <c r="P439" i="17" s="1"/>
  <c r="P440" i="17" a="1"/>
  <c r="P440" i="17" s="1"/>
  <c r="P441" i="17" a="1"/>
  <c r="P441" i="17" s="1"/>
  <c r="P442" i="17" a="1"/>
  <c r="P442" i="17" s="1"/>
  <c r="P443" i="17" a="1"/>
  <c r="P443" i="17" s="1"/>
  <c r="P714" i="17" a="1"/>
  <c r="P714" i="17" s="1"/>
  <c r="P715" i="17" a="1"/>
  <c r="P715" i="17" s="1"/>
  <c r="P874" i="17" a="1"/>
  <c r="P874" i="17" s="1"/>
  <c r="P875" i="17" a="1"/>
  <c r="P875" i="17" s="1"/>
  <c r="P876" i="17" a="1"/>
  <c r="P876" i="17" s="1"/>
  <c r="P877" i="17" a="1"/>
  <c r="P877" i="17" s="1"/>
  <c r="P878" i="17" a="1"/>
  <c r="P878" i="17" s="1"/>
  <c r="P879" i="17" a="1"/>
  <c r="P879" i="17" s="1"/>
  <c r="P880" i="17" a="1"/>
  <c r="P880" i="17" s="1"/>
  <c r="P881" i="17" a="1"/>
  <c r="P881" i="17" s="1"/>
  <c r="P882" i="17" a="1"/>
  <c r="P882" i="17" s="1"/>
  <c r="P883" i="17" a="1"/>
  <c r="P883" i="17" s="1"/>
  <c r="P884" i="17" a="1"/>
  <c r="P884" i="17" s="1"/>
  <c r="P885" i="17" a="1"/>
  <c r="P885" i="17" s="1"/>
  <c r="P1438" i="17" a="1"/>
  <c r="P1438" i="17" s="1"/>
  <c r="P1439" i="17" a="1"/>
  <c r="P1439" i="17" s="1"/>
  <c r="P1440" i="17" a="1"/>
  <c r="P1440" i="17" s="1"/>
  <c r="P1441" i="17" a="1"/>
  <c r="P1441" i="17" s="1"/>
  <c r="P1442" i="17" a="1"/>
  <c r="P1442" i="17" s="1"/>
  <c r="P1443" i="17" a="1"/>
  <c r="P1443" i="17"/>
  <c r="P1714" i="17" a="1"/>
  <c r="P1714" i="17" s="1"/>
  <c r="P1715" i="17" a="1"/>
  <c r="P1715" i="17" s="1"/>
  <c r="P44" i="17" a="1"/>
  <c r="P44" i="17" s="1"/>
  <c r="P45" i="17" a="1"/>
  <c r="P45" i="17" s="1"/>
  <c r="P46" i="17" a="1"/>
  <c r="P46" i="17" s="1"/>
  <c r="P47" i="17" a="1"/>
  <c r="P47" i="17" s="1"/>
  <c r="P48" i="17" a="1"/>
  <c r="P48" i="17" s="1"/>
  <c r="P49" i="17" a="1"/>
  <c r="P49" i="17" s="1"/>
  <c r="P316" i="17" a="1"/>
  <c r="P316" i="17" s="1"/>
  <c r="P317" i="17" a="1"/>
  <c r="P317" i="17"/>
  <c r="P444" i="17" a="1"/>
  <c r="P444" i="17" s="1"/>
  <c r="P445" i="17" a="1"/>
  <c r="P445" i="17" s="1"/>
  <c r="P446" i="17" a="1"/>
  <c r="P446" i="17"/>
  <c r="P447" i="17" a="1"/>
  <c r="P447" i="17" s="1"/>
  <c r="P448" i="17" a="1"/>
  <c r="P448" i="17" s="1"/>
  <c r="P449" i="17" a="1"/>
  <c r="P449" i="17"/>
  <c r="P716" i="17" a="1"/>
  <c r="P716" i="17" s="1"/>
  <c r="P717" i="17" a="1"/>
  <c r="P717" i="17" s="1"/>
  <c r="P886" i="17" a="1"/>
  <c r="P886" i="17" s="1"/>
  <c r="P887" i="17" a="1"/>
  <c r="P887" i="17" s="1"/>
  <c r="P888" i="17" a="1"/>
  <c r="P888" i="17" s="1"/>
  <c r="P889" i="17" a="1"/>
  <c r="P889" i="17" s="1"/>
  <c r="P890" i="17" a="1"/>
  <c r="P890" i="17" s="1"/>
  <c r="P891" i="17" a="1"/>
  <c r="P891" i="17"/>
  <c r="P892" i="17" a="1"/>
  <c r="P892" i="17" s="1"/>
  <c r="P893" i="17" a="1"/>
  <c r="P893" i="17" s="1"/>
  <c r="P894" i="17" a="1"/>
  <c r="P894" i="17" s="1"/>
  <c r="P895" i="17" a="1"/>
  <c r="P895" i="17" s="1"/>
  <c r="P896" i="17" a="1"/>
  <c r="P896" i="17" s="1"/>
  <c r="P897" i="17" a="1"/>
  <c r="P897" i="17" s="1"/>
  <c r="P1444" i="17" a="1"/>
  <c r="P1444" i="17" s="1"/>
  <c r="P1445" i="17" a="1"/>
  <c r="P1445" i="17" s="1"/>
  <c r="P1446" i="17" a="1"/>
  <c r="P1446" i="17" s="1"/>
  <c r="P1447" i="17" a="1"/>
  <c r="P1447" i="17" s="1"/>
  <c r="P1448" i="17" a="1"/>
  <c r="P1448" i="17" s="1"/>
  <c r="P1449" i="17" a="1"/>
  <c r="P1449" i="17" s="1"/>
  <c r="P1716" i="17" a="1"/>
  <c r="P1716" i="17" s="1"/>
  <c r="P1717" i="17" a="1"/>
  <c r="P1717" i="17" s="1"/>
  <c r="P50" i="17" a="1"/>
  <c r="P50" i="17" s="1"/>
  <c r="P51" i="17" a="1"/>
  <c r="P51" i="17" s="1"/>
  <c r="P52" i="17" a="1"/>
  <c r="P52" i="17" s="1"/>
  <c r="P53" i="17" a="1"/>
  <c r="P53" i="17" s="1"/>
  <c r="P54" i="17" a="1"/>
  <c r="P54" i="17" s="1"/>
  <c r="P55" i="17" a="1"/>
  <c r="P55" i="17" s="1"/>
  <c r="P318" i="17" a="1"/>
  <c r="P318" i="17"/>
  <c r="P319" i="17" a="1"/>
  <c r="P319" i="17" s="1"/>
  <c r="P450" i="17" a="1"/>
  <c r="P450" i="17" s="1"/>
  <c r="P451" i="17" a="1"/>
  <c r="P451" i="17" s="1"/>
  <c r="P452" i="17" a="1"/>
  <c r="P452" i="17" s="1"/>
  <c r="P453" i="17" a="1"/>
  <c r="P453" i="17" s="1"/>
  <c r="P454" i="17" a="1"/>
  <c r="P454" i="17" s="1"/>
  <c r="P455" i="17" a="1"/>
  <c r="P455" i="17" s="1"/>
  <c r="P718" i="17" a="1"/>
  <c r="P718" i="17" s="1"/>
  <c r="P719" i="17" a="1"/>
  <c r="P719" i="17" s="1"/>
  <c r="P898" i="17" a="1"/>
  <c r="P898" i="17" s="1"/>
  <c r="P899" i="17" a="1"/>
  <c r="P899" i="17" s="1"/>
  <c r="P900" i="17" a="1"/>
  <c r="P900" i="17" s="1"/>
  <c r="P901" i="17" a="1"/>
  <c r="P901" i="17" s="1"/>
  <c r="P902" i="17" a="1"/>
  <c r="P902" i="17" s="1"/>
  <c r="P903" i="17" a="1"/>
  <c r="P903" i="17" s="1"/>
  <c r="P904" i="17" a="1"/>
  <c r="P904" i="17"/>
  <c r="P905" i="17" a="1"/>
  <c r="P905" i="17" s="1"/>
  <c r="P906" i="17" a="1"/>
  <c r="P906" i="17" s="1"/>
  <c r="P907" i="17" a="1"/>
  <c r="P907" i="17" s="1"/>
  <c r="P908" i="17" a="1"/>
  <c r="P908" i="17" s="1"/>
  <c r="P909" i="17" a="1"/>
  <c r="P909" i="17" s="1"/>
  <c r="P1450" i="17" a="1"/>
  <c r="P1450" i="17" s="1"/>
  <c r="P1451" i="17" a="1"/>
  <c r="P1451" i="17" s="1"/>
  <c r="P1452" i="17" a="1"/>
  <c r="P1452" i="17" s="1"/>
  <c r="P1453" i="17" a="1"/>
  <c r="P1453" i="17" s="1"/>
  <c r="P1454" i="17" a="1"/>
  <c r="P1454" i="17" s="1"/>
  <c r="P1455" i="17" a="1"/>
  <c r="P1455" i="17" s="1"/>
  <c r="P1718" i="17" a="1"/>
  <c r="P1718" i="17" s="1"/>
  <c r="P1719" i="17" a="1"/>
  <c r="P1719" i="17" s="1"/>
  <c r="P56" i="17" a="1"/>
  <c r="P56" i="17" s="1"/>
  <c r="P57" i="17" a="1"/>
  <c r="P57" i="17" s="1"/>
  <c r="P58" i="17" a="1"/>
  <c r="P58" i="17" s="1"/>
  <c r="P59" i="17" a="1"/>
  <c r="P59" i="17" s="1"/>
  <c r="P60" i="17" a="1"/>
  <c r="P60" i="17" s="1"/>
  <c r="P61" i="17" a="1"/>
  <c r="P61" i="17" s="1"/>
  <c r="P320" i="17" a="1"/>
  <c r="P320" i="17" s="1"/>
  <c r="P321" i="17" a="1"/>
  <c r="P321" i="17"/>
  <c r="P456" i="17" a="1"/>
  <c r="P456" i="17" s="1"/>
  <c r="P457" i="17" a="1"/>
  <c r="P457" i="17" s="1"/>
  <c r="P458" i="17" a="1"/>
  <c r="P458" i="17" s="1"/>
  <c r="P459" i="17" a="1"/>
  <c r="P459" i="17"/>
  <c r="P460" i="17" a="1"/>
  <c r="P460" i="17" s="1"/>
  <c r="P461" i="17" a="1"/>
  <c r="P461" i="17" s="1"/>
  <c r="P720" i="17" a="1"/>
  <c r="P720" i="17" s="1"/>
  <c r="P721" i="17" a="1"/>
  <c r="P721" i="17" s="1"/>
  <c r="P910" i="17" a="1"/>
  <c r="P910" i="17" s="1"/>
  <c r="P911" i="17" a="1"/>
  <c r="P911" i="17" s="1"/>
  <c r="P912" i="17" a="1"/>
  <c r="P912" i="17" s="1"/>
  <c r="P913" i="17" a="1"/>
  <c r="P913" i="17" s="1"/>
  <c r="P914" i="17" a="1"/>
  <c r="P914" i="17" s="1"/>
  <c r="P915" i="17" a="1"/>
  <c r="P915" i="17" s="1"/>
  <c r="P916" i="17" a="1"/>
  <c r="P916" i="17" s="1"/>
  <c r="P917" i="17" a="1"/>
  <c r="P917" i="17" s="1"/>
  <c r="P918" i="17" a="1"/>
  <c r="P918" i="17" s="1"/>
  <c r="P919" i="17" a="1"/>
  <c r="P919" i="17" s="1"/>
  <c r="P920" i="17" a="1"/>
  <c r="P920" i="17" s="1"/>
  <c r="P921" i="17" a="1"/>
  <c r="P921" i="17" s="1"/>
  <c r="P1456" i="17" a="1"/>
  <c r="P1456" i="17" s="1"/>
  <c r="P1457" i="17" a="1"/>
  <c r="P1457" i="17" s="1"/>
  <c r="P1458" i="17" a="1"/>
  <c r="P1458" i="17" s="1"/>
  <c r="P1459" i="17" a="1"/>
  <c r="P1459" i="17" s="1"/>
  <c r="P1460" i="17" a="1"/>
  <c r="P1460" i="17" s="1"/>
  <c r="P1461" i="17" a="1"/>
  <c r="P1461" i="17" s="1"/>
  <c r="P1720" i="17" a="1"/>
  <c r="P1720" i="17" s="1"/>
  <c r="P1721" i="17" a="1"/>
  <c r="P1721" i="17" s="1"/>
  <c r="P62" i="17" a="1"/>
  <c r="P62" i="17" s="1"/>
  <c r="P63" i="17" a="1"/>
  <c r="P63" i="17" s="1"/>
  <c r="P64" i="17" a="1"/>
  <c r="P64" i="17" s="1"/>
  <c r="P65" i="17" a="1"/>
  <c r="P65" i="17"/>
  <c r="P66" i="17" a="1"/>
  <c r="P66" i="17" s="1"/>
  <c r="P67" i="17" a="1"/>
  <c r="P67" i="17" s="1"/>
  <c r="P322" i="17" a="1"/>
  <c r="P322" i="17"/>
  <c r="P323" i="17" a="1"/>
  <c r="P323" i="17" s="1"/>
  <c r="P462" i="17" a="1"/>
  <c r="P462" i="17" s="1"/>
  <c r="P463" i="17" a="1"/>
  <c r="P463" i="17" s="1"/>
  <c r="P464" i="17" a="1"/>
  <c r="P464" i="17" s="1"/>
  <c r="P465" i="17" a="1"/>
  <c r="P465" i="17" s="1"/>
  <c r="P466" i="17" a="1"/>
  <c r="P466" i="17" s="1"/>
  <c r="P467" i="17" a="1"/>
  <c r="P467" i="17" s="1"/>
  <c r="P722" i="17" a="1"/>
  <c r="P722" i="17" s="1"/>
  <c r="P723" i="17" a="1"/>
  <c r="P723" i="17" s="1"/>
  <c r="P922" i="17" a="1"/>
  <c r="P922" i="17" s="1"/>
  <c r="P923" i="17" a="1"/>
  <c r="P923" i="17" s="1"/>
  <c r="P924" i="17" a="1"/>
  <c r="P924" i="17" s="1"/>
  <c r="P925" i="17" a="1"/>
  <c r="P925" i="17" s="1"/>
  <c r="P926" i="17" a="1"/>
  <c r="P926" i="17" s="1"/>
  <c r="P927" i="17" a="1"/>
  <c r="P927" i="17" s="1"/>
  <c r="P928" i="17" a="1"/>
  <c r="P928" i="17" s="1"/>
  <c r="P929" i="17" a="1"/>
  <c r="P929" i="17" s="1"/>
  <c r="P930" i="17" a="1"/>
  <c r="P930" i="17" s="1"/>
  <c r="P931" i="17" a="1"/>
  <c r="P931" i="17" s="1"/>
  <c r="P932" i="17" a="1"/>
  <c r="P932" i="17" s="1"/>
  <c r="P933" i="17" a="1"/>
  <c r="P933" i="17" s="1"/>
  <c r="P1462" i="17" a="1"/>
  <c r="P1462" i="17" s="1"/>
  <c r="P1463" i="17" a="1"/>
  <c r="P1463" i="17"/>
  <c r="P1464" i="17" a="1"/>
  <c r="P1464" i="17" s="1"/>
  <c r="P1465" i="17" a="1"/>
  <c r="P1465" i="17" s="1"/>
  <c r="P1466" i="17" a="1"/>
  <c r="P1466" i="17" s="1"/>
  <c r="P1467" i="17" a="1"/>
  <c r="P1467" i="17" s="1"/>
  <c r="P1722" i="17" a="1"/>
  <c r="P1722" i="17" s="1"/>
  <c r="P1723" i="17" a="1"/>
  <c r="P1723" i="17"/>
  <c r="P68" i="17" a="1"/>
  <c r="P68" i="17" s="1"/>
  <c r="P69" i="17" a="1"/>
  <c r="P69" i="17" s="1"/>
  <c r="P70" i="17" a="1"/>
  <c r="P70" i="17" s="1"/>
  <c r="P71" i="17" a="1"/>
  <c r="P71" i="17" s="1"/>
  <c r="P72" i="17" a="1"/>
  <c r="P72" i="17" s="1"/>
  <c r="P73" i="17" a="1"/>
  <c r="P73" i="17" s="1"/>
  <c r="P324" i="17" a="1"/>
  <c r="P324" i="17" s="1"/>
  <c r="P325" i="17" a="1"/>
  <c r="P325" i="17" s="1"/>
  <c r="P468" i="17" a="1"/>
  <c r="P468" i="17" s="1"/>
  <c r="P469" i="17" a="1"/>
  <c r="P469" i="17"/>
  <c r="P470" i="17" a="1"/>
  <c r="P470" i="17" s="1"/>
  <c r="P471" i="17" a="1"/>
  <c r="P471" i="17" s="1"/>
  <c r="P472" i="17" a="1"/>
  <c r="P472" i="17" s="1"/>
  <c r="P473" i="17" a="1"/>
  <c r="P473" i="17" s="1"/>
  <c r="P724" i="17" a="1"/>
  <c r="P724" i="17"/>
  <c r="P725" i="17" a="1"/>
  <c r="P725" i="17"/>
  <c r="P934" i="17" a="1"/>
  <c r="P934" i="17" s="1"/>
  <c r="P935" i="17" a="1"/>
  <c r="P935" i="17"/>
  <c r="P936" i="17" a="1"/>
  <c r="P936" i="17" s="1"/>
  <c r="P937" i="17" a="1"/>
  <c r="P937" i="17" s="1"/>
  <c r="P938" i="17" a="1"/>
  <c r="P938" i="17" s="1"/>
  <c r="P939" i="17" a="1"/>
  <c r="P939" i="17" s="1"/>
  <c r="P940" i="17" a="1"/>
  <c r="P940" i="17" s="1"/>
  <c r="P941" i="17" a="1"/>
  <c r="P941" i="17"/>
  <c r="P942" i="17" a="1"/>
  <c r="P942" i="17" s="1"/>
  <c r="P943" i="17" a="1"/>
  <c r="P943" i="17" s="1"/>
  <c r="P944" i="17" a="1"/>
  <c r="P944" i="17" s="1"/>
  <c r="P945" i="17" a="1"/>
  <c r="P945" i="17" s="1"/>
  <c r="P1468" i="17" a="1"/>
  <c r="P1468" i="17" s="1"/>
  <c r="P1469" i="17" a="1"/>
  <c r="P1469" i="17" s="1"/>
  <c r="P1470" i="17" a="1"/>
  <c r="P1470" i="17" s="1"/>
  <c r="P1471" i="17" a="1"/>
  <c r="P1471" i="17" s="1"/>
  <c r="P1472" i="17" a="1"/>
  <c r="P1472" i="17" s="1"/>
  <c r="P1473" i="17" a="1"/>
  <c r="P1473" i="17" s="1"/>
  <c r="P1724" i="17" a="1"/>
  <c r="P1724" i="17" s="1"/>
  <c r="P1725" i="17" a="1"/>
  <c r="P1725" i="17" s="1"/>
  <c r="P74" i="17" a="1"/>
  <c r="P74" i="17" s="1"/>
  <c r="P75" i="17" a="1"/>
  <c r="P75" i="17" s="1"/>
  <c r="P76" i="17" a="1"/>
  <c r="P76" i="17"/>
  <c r="P77" i="17" a="1"/>
  <c r="P77" i="17" s="1"/>
  <c r="P78" i="17" a="1"/>
  <c r="P78" i="17" s="1"/>
  <c r="P79" i="17" a="1"/>
  <c r="P79" i="17" s="1"/>
  <c r="P326" i="17" a="1"/>
  <c r="P326" i="17" s="1"/>
  <c r="P327" i="17" a="1"/>
  <c r="P327" i="17" s="1"/>
  <c r="P474" i="17" a="1"/>
  <c r="P474" i="17" s="1"/>
  <c r="P475" i="17" a="1"/>
  <c r="P475" i="17"/>
  <c r="P476" i="17" a="1"/>
  <c r="P476" i="17" s="1"/>
  <c r="P477" i="17" a="1"/>
  <c r="P477" i="17" s="1"/>
  <c r="P478" i="17" a="1"/>
  <c r="P478" i="17" s="1"/>
  <c r="P479" i="17" a="1"/>
  <c r="P479" i="17" s="1"/>
  <c r="P726" i="17" a="1"/>
  <c r="P726" i="17" s="1"/>
  <c r="P727" i="17" a="1"/>
  <c r="P727" i="17"/>
  <c r="P946" i="17" a="1"/>
  <c r="P946" i="17" s="1"/>
  <c r="P947" i="17" a="1"/>
  <c r="P947" i="17" s="1"/>
  <c r="P948" i="17" a="1"/>
  <c r="P948" i="17"/>
  <c r="P949" i="17" a="1"/>
  <c r="P949" i="17" s="1"/>
  <c r="P950" i="17" a="1"/>
  <c r="P950" i="17" s="1"/>
  <c r="P951" i="17" a="1"/>
  <c r="P951" i="17"/>
  <c r="P952" i="17" a="1"/>
  <c r="P952" i="17"/>
  <c r="P953" i="17" a="1"/>
  <c r="P953" i="17"/>
  <c r="P954" i="17" a="1"/>
  <c r="P954" i="17" s="1"/>
  <c r="P955" i="17" a="1"/>
  <c r="P955" i="17" s="1"/>
  <c r="P956" i="17" a="1"/>
  <c r="P956" i="17" s="1"/>
  <c r="P957" i="17" a="1"/>
  <c r="P957" i="17" s="1"/>
  <c r="P1474" i="17" a="1"/>
  <c r="P1474" i="17" s="1"/>
  <c r="P1475" i="17" a="1"/>
  <c r="P1475" i="17" s="1"/>
  <c r="P1476" i="17" a="1"/>
  <c r="P1476" i="17" s="1"/>
  <c r="P1477" i="17" a="1"/>
  <c r="P1477" i="17"/>
  <c r="P1478" i="17" a="1"/>
  <c r="P1478" i="17" s="1"/>
  <c r="P1479" i="17" a="1"/>
  <c r="P1479" i="17" s="1"/>
  <c r="P1726" i="17" a="1"/>
  <c r="P1726" i="17" s="1"/>
  <c r="P1727" i="17" a="1"/>
  <c r="P1727" i="17" s="1"/>
  <c r="P80" i="17" a="1"/>
  <c r="P80" i="17" s="1"/>
  <c r="P81" i="17" a="1"/>
  <c r="P81" i="17" s="1"/>
  <c r="P82" i="17" a="1"/>
  <c r="P82" i="17" s="1"/>
  <c r="P83" i="17" a="1"/>
  <c r="P83" i="17"/>
  <c r="P84" i="17" a="1"/>
  <c r="P84" i="17" s="1"/>
  <c r="P85" i="17" a="1"/>
  <c r="P85" i="17" s="1"/>
  <c r="P328" i="17" a="1"/>
  <c r="P328" i="17" s="1"/>
  <c r="P329" i="17" a="1"/>
  <c r="P329" i="17" s="1"/>
  <c r="P480" i="17" a="1"/>
  <c r="P480" i="17" s="1"/>
  <c r="P481" i="17" a="1"/>
  <c r="P481" i="17" s="1"/>
  <c r="P482" i="17" a="1"/>
  <c r="P482" i="17"/>
  <c r="P483" i="17" a="1"/>
  <c r="P483" i="17" s="1"/>
  <c r="P484" i="17" a="1"/>
  <c r="P484" i="17" s="1"/>
  <c r="P485" i="17" a="1"/>
  <c r="P485" i="17" s="1"/>
  <c r="P728" i="17" a="1"/>
  <c r="P728" i="17" s="1"/>
  <c r="P729" i="17" a="1"/>
  <c r="P729" i="17" s="1"/>
  <c r="P958" i="17" a="1"/>
  <c r="P958" i="17" s="1"/>
  <c r="P959" i="17" a="1"/>
  <c r="P959" i="17" s="1"/>
  <c r="P960" i="17" a="1"/>
  <c r="P960" i="17" s="1"/>
  <c r="P961" i="17" a="1"/>
  <c r="P961" i="17"/>
  <c r="P962" i="17" a="1"/>
  <c r="P962" i="17" s="1"/>
  <c r="P963" i="17" a="1"/>
  <c r="P963" i="17" s="1"/>
  <c r="P964" i="17" a="1"/>
  <c r="P964" i="17" s="1"/>
  <c r="P965" i="17" a="1"/>
  <c r="P965" i="17" s="1"/>
  <c r="P966" i="17" a="1"/>
  <c r="P966" i="17" s="1"/>
  <c r="P967" i="17" a="1"/>
  <c r="P967" i="17"/>
  <c r="P968" i="17" a="1"/>
  <c r="P968" i="17"/>
  <c r="P969" i="17" a="1"/>
  <c r="P969" i="17"/>
  <c r="P1480" i="17" a="1"/>
  <c r="P1480" i="17" s="1"/>
  <c r="P1481" i="17" a="1"/>
  <c r="P1481" i="17"/>
  <c r="P1482" i="17" a="1"/>
  <c r="P1482" i="17" s="1"/>
  <c r="P1483" i="17" a="1"/>
  <c r="P1483" i="17" s="1"/>
  <c r="P1484" i="17" a="1"/>
  <c r="P1484" i="17" s="1"/>
  <c r="P1485" i="17" a="1"/>
  <c r="P1485" i="17"/>
  <c r="P1728" i="17" a="1"/>
  <c r="P1728" i="17" s="1"/>
  <c r="P1729" i="17" a="1"/>
  <c r="P1729" i="17" s="1"/>
  <c r="P86" i="17" a="1"/>
  <c r="P86" i="17" s="1"/>
  <c r="P87" i="17" a="1"/>
  <c r="P87" i="17" s="1"/>
  <c r="P88" i="17" a="1"/>
  <c r="P88" i="17" s="1"/>
  <c r="P89" i="17" a="1"/>
  <c r="P89" i="17" s="1"/>
  <c r="P90" i="17" a="1"/>
  <c r="P90" i="17" s="1"/>
  <c r="P91" i="17" a="1"/>
  <c r="P91" i="17" s="1"/>
  <c r="P330" i="17" a="1"/>
  <c r="P330" i="17" s="1"/>
  <c r="P331" i="17" a="1"/>
  <c r="P331" i="17" s="1"/>
  <c r="P486" i="17" a="1"/>
  <c r="P486" i="17" s="1"/>
  <c r="P487" i="17" a="1"/>
  <c r="P487" i="17" s="1"/>
  <c r="P488" i="17" a="1"/>
  <c r="P488" i="17" s="1"/>
  <c r="P489" i="17" a="1"/>
  <c r="P489" i="17" s="1"/>
  <c r="P490" i="17" a="1"/>
  <c r="P490" i="17" s="1"/>
  <c r="P491" i="17" a="1"/>
  <c r="P491" i="17" s="1"/>
  <c r="P730" i="17" a="1"/>
  <c r="P730" i="17" s="1"/>
  <c r="P731" i="17" a="1"/>
  <c r="P731" i="17" s="1"/>
  <c r="P970" i="17" a="1"/>
  <c r="P970" i="17" s="1"/>
  <c r="P971" i="17" a="1"/>
  <c r="P971" i="17"/>
  <c r="P972" i="17" a="1"/>
  <c r="P972" i="17" s="1"/>
  <c r="P973" i="17" a="1"/>
  <c r="P973" i="17" s="1"/>
  <c r="P974" i="17" a="1"/>
  <c r="P974" i="17" s="1"/>
  <c r="P975" i="17" a="1"/>
  <c r="P975" i="17" s="1"/>
  <c r="P976" i="17" a="1"/>
  <c r="P976" i="17"/>
  <c r="P977" i="17" a="1"/>
  <c r="P977" i="17"/>
  <c r="P978" i="17" a="1"/>
  <c r="P978" i="17" s="1"/>
  <c r="P979" i="17" a="1"/>
  <c r="P979" i="17" s="1"/>
  <c r="P980" i="17" a="1"/>
  <c r="P980" i="17" s="1"/>
  <c r="P981" i="17" a="1"/>
  <c r="P981" i="17" s="1"/>
  <c r="P1486" i="17" a="1"/>
  <c r="P1486" i="17" s="1"/>
  <c r="P1487" i="17" a="1"/>
  <c r="P1487" i="17" s="1"/>
  <c r="P1488" i="17" a="1"/>
  <c r="P1488" i="17" s="1"/>
  <c r="P1489" i="17" a="1"/>
  <c r="P1489" i="17" s="1"/>
  <c r="P1490" i="17" a="1"/>
  <c r="P1490" i="17" s="1"/>
  <c r="P1491" i="17" a="1"/>
  <c r="P1491" i="17"/>
  <c r="P1730" i="17" a="1"/>
  <c r="P1730" i="17" s="1"/>
  <c r="P1731" i="17" a="1"/>
  <c r="P1731" i="17" s="1"/>
  <c r="P92" i="17" a="1"/>
  <c r="P92" i="17" s="1"/>
  <c r="P93" i="17" a="1"/>
  <c r="P93" i="17" s="1"/>
  <c r="P94" i="17" a="1"/>
  <c r="P94" i="17" s="1"/>
  <c r="P95" i="17" a="1"/>
  <c r="P95" i="17" s="1"/>
  <c r="P96" i="17" a="1"/>
  <c r="P96" i="17" s="1"/>
  <c r="P97" i="17" a="1"/>
  <c r="P97" i="17" s="1"/>
  <c r="P332" i="17" a="1"/>
  <c r="P332" i="17" s="1"/>
  <c r="P333" i="17" a="1"/>
  <c r="P333" i="17" s="1"/>
  <c r="P492" i="17" a="1"/>
  <c r="P492" i="17" s="1"/>
  <c r="P493" i="17" a="1"/>
  <c r="P493" i="17" s="1"/>
  <c r="P494" i="17" a="1"/>
  <c r="P494" i="17" s="1"/>
  <c r="P495" i="17" a="1"/>
  <c r="P495" i="17" s="1"/>
  <c r="P496" i="17" a="1"/>
  <c r="P496" i="17" s="1"/>
  <c r="P497" i="17" a="1"/>
  <c r="P497" i="17" s="1"/>
  <c r="P732" i="17" a="1"/>
  <c r="P732" i="17" s="1"/>
  <c r="P733" i="17" a="1"/>
  <c r="P733" i="17" s="1"/>
  <c r="P982" i="17" a="1"/>
  <c r="P982" i="17" s="1"/>
  <c r="P983" i="17" a="1"/>
  <c r="P983" i="17"/>
  <c r="P984" i="17" a="1"/>
  <c r="P984" i="17"/>
  <c r="P985" i="17" a="1"/>
  <c r="P985" i="17"/>
  <c r="P986" i="17" a="1"/>
  <c r="P986" i="17" s="1"/>
  <c r="P987" i="17" a="1"/>
  <c r="P987" i="17" s="1"/>
  <c r="P988" i="17" a="1"/>
  <c r="P988" i="17" s="1"/>
  <c r="P989" i="17" a="1"/>
  <c r="P989" i="17" s="1"/>
  <c r="P990" i="17" a="1"/>
  <c r="P990" i="17" s="1"/>
  <c r="P991" i="17" a="1"/>
  <c r="P991" i="17" s="1"/>
  <c r="P992" i="17" a="1"/>
  <c r="P992" i="17" s="1"/>
  <c r="P993" i="17" a="1"/>
  <c r="P993" i="17" s="1"/>
  <c r="P1492" i="17" a="1"/>
  <c r="P1492" i="17" s="1"/>
  <c r="P1493" i="17" a="1"/>
  <c r="P1493" i="17" s="1"/>
  <c r="P1494" i="17" a="1"/>
  <c r="P1494" i="17" s="1"/>
  <c r="P1495" i="17" a="1"/>
  <c r="P1495" i="17" s="1"/>
  <c r="P1496" i="17" a="1"/>
  <c r="P1496" i="17" s="1"/>
  <c r="P1497" i="17" a="1"/>
  <c r="P1497" i="17" s="1"/>
  <c r="P1732" i="17" a="1"/>
  <c r="P1732" i="17" s="1"/>
  <c r="P1733" i="17" a="1"/>
  <c r="P1733" i="17" s="1"/>
  <c r="P98" i="17" a="1"/>
  <c r="P98" i="17" s="1"/>
  <c r="P99" i="17" a="1"/>
  <c r="P99" i="17" s="1"/>
  <c r="P100" i="17" a="1"/>
  <c r="P100" i="17" s="1"/>
  <c r="P101" i="17" a="1"/>
  <c r="P101" i="17" s="1"/>
  <c r="P102" i="17" a="1"/>
  <c r="P102" i="17" s="1"/>
  <c r="P103" i="17" a="1"/>
  <c r="P103" i="17" s="1"/>
  <c r="P334" i="17" a="1"/>
  <c r="P334" i="17" s="1"/>
  <c r="P335" i="17" a="1"/>
  <c r="P335" i="17" s="1"/>
  <c r="P498" i="17" a="1"/>
  <c r="P498" i="17" s="1"/>
  <c r="P499" i="17" a="1"/>
  <c r="P499" i="17"/>
  <c r="P500" i="17" a="1"/>
  <c r="P500" i="17" s="1"/>
  <c r="P501" i="17" a="1"/>
  <c r="P501" i="17" s="1"/>
  <c r="P502" i="17" a="1"/>
  <c r="P502" i="17" s="1"/>
  <c r="P503" i="17" a="1"/>
  <c r="P503" i="17" s="1"/>
  <c r="P734" i="17" a="1"/>
  <c r="P734" i="17" s="1"/>
  <c r="P735" i="17" a="1"/>
  <c r="P735" i="17" s="1"/>
  <c r="P994" i="17" a="1"/>
  <c r="P994" i="17" s="1"/>
  <c r="P995" i="17" a="1"/>
  <c r="P995" i="17" s="1"/>
  <c r="P996" i="17" a="1"/>
  <c r="P996" i="17" s="1"/>
  <c r="P997" i="17" a="1"/>
  <c r="P997" i="17" s="1"/>
  <c r="P998" i="17" a="1"/>
  <c r="P998" i="17" s="1"/>
  <c r="P999" i="17" a="1"/>
  <c r="P999" i="17" s="1"/>
  <c r="P1000" i="17" a="1"/>
  <c r="P1000" i="17" s="1"/>
  <c r="P1001" i="17" a="1"/>
  <c r="P1001" i="17" s="1"/>
  <c r="P1002" i="17" a="1"/>
  <c r="P1002" i="17" s="1"/>
  <c r="P1003" i="17" a="1"/>
  <c r="P1003" i="17" s="1"/>
  <c r="P1004" i="17" a="1"/>
  <c r="P1004" i="17" s="1"/>
  <c r="P1005" i="17" a="1"/>
  <c r="P1005" i="17" s="1"/>
  <c r="P1498" i="17" a="1"/>
  <c r="P1498" i="17" s="1"/>
  <c r="P1499" i="17" a="1"/>
  <c r="P1499" i="17" s="1"/>
  <c r="P1500" i="17" a="1"/>
  <c r="P1500" i="17"/>
  <c r="P1501" i="17" a="1"/>
  <c r="P1501" i="17" s="1"/>
  <c r="P1502" i="17" a="1"/>
  <c r="P1502" i="17" s="1"/>
  <c r="P1503" i="17" a="1"/>
  <c r="P1503" i="17" s="1"/>
  <c r="P1734" i="17" a="1"/>
  <c r="P1734" i="17" s="1"/>
  <c r="P1735" i="17" a="1"/>
  <c r="P1735" i="17" s="1"/>
  <c r="P104" i="17" a="1"/>
  <c r="P104" i="17" s="1"/>
  <c r="P105" i="17" a="1"/>
  <c r="P105" i="17" s="1"/>
  <c r="P106" i="17" a="1"/>
  <c r="P106" i="17" s="1"/>
  <c r="P107" i="17" a="1"/>
  <c r="P107" i="17" s="1"/>
  <c r="P108" i="17" a="1"/>
  <c r="P108" i="17" s="1"/>
  <c r="P109" i="17" a="1"/>
  <c r="P109" i="17" s="1"/>
  <c r="P336" i="17" a="1"/>
  <c r="P336" i="17" s="1"/>
  <c r="P337" i="17" a="1"/>
  <c r="P337" i="17" s="1"/>
  <c r="P504" i="17" a="1"/>
  <c r="P504" i="17" s="1"/>
  <c r="P505" i="17" a="1"/>
  <c r="P505" i="17" s="1"/>
  <c r="P506" i="17" a="1"/>
  <c r="P506" i="17"/>
  <c r="P507" i="17" a="1"/>
  <c r="P507" i="17" s="1"/>
  <c r="P508" i="17" a="1"/>
  <c r="P508" i="17" s="1"/>
  <c r="P509" i="17" a="1"/>
  <c r="P509" i="17" s="1"/>
  <c r="P736" i="17" a="1"/>
  <c r="P736" i="17" s="1"/>
  <c r="P737" i="17" a="1"/>
  <c r="P737" i="17" s="1"/>
  <c r="P1006" i="17" a="1"/>
  <c r="P1006" i="17" s="1"/>
  <c r="P1007" i="17" a="1"/>
  <c r="P1007" i="17"/>
  <c r="P1008" i="17" a="1"/>
  <c r="P1008" i="17" s="1"/>
  <c r="P1009" i="17" a="1"/>
  <c r="P1009" i="17" s="1"/>
  <c r="P1010" i="17" a="1"/>
  <c r="P1010" i="17" s="1"/>
  <c r="P1011" i="17" a="1"/>
  <c r="P1011" i="17" s="1"/>
  <c r="P1012" i="17" a="1"/>
  <c r="P1012" i="17"/>
  <c r="P1013" i="17" a="1"/>
  <c r="P1013" i="17" s="1"/>
  <c r="P1014" i="17" a="1"/>
  <c r="P1014" i="17" s="1"/>
  <c r="P1015" i="17" a="1"/>
  <c r="P1015" i="17"/>
  <c r="P1016" i="17" a="1"/>
  <c r="P1016" i="17" s="1"/>
  <c r="P1017" i="17" a="1"/>
  <c r="P1017" i="17" s="1"/>
  <c r="P1504" i="17" a="1"/>
  <c r="P1504" i="17" s="1"/>
  <c r="P1505" i="17" a="1"/>
  <c r="P1505" i="17" s="1"/>
  <c r="P1506" i="17" a="1"/>
  <c r="P1506" i="17" s="1"/>
  <c r="P1507" i="17" a="1"/>
  <c r="P1507" i="17" s="1"/>
  <c r="P1508" i="17" a="1"/>
  <c r="P1508" i="17" s="1"/>
  <c r="P1509" i="17" a="1"/>
  <c r="P1509" i="17" s="1"/>
  <c r="P1736" i="17" a="1"/>
  <c r="P1736" i="17" s="1"/>
  <c r="P1737" i="17" a="1"/>
  <c r="P1737" i="17" s="1"/>
  <c r="P110" i="17" a="1"/>
  <c r="P110" i="17" s="1"/>
  <c r="P111" i="17" a="1"/>
  <c r="P111" i="17" s="1"/>
  <c r="P112" i="17" a="1"/>
  <c r="P112" i="17" s="1"/>
  <c r="P113" i="17" a="1"/>
  <c r="P113" i="17" s="1"/>
  <c r="P114" i="17" a="1"/>
  <c r="P114" i="17" s="1"/>
  <c r="P115" i="17" a="1"/>
  <c r="P115" i="17" s="1"/>
  <c r="P338" i="17" a="1"/>
  <c r="P338" i="17" s="1"/>
  <c r="P339" i="17" a="1"/>
  <c r="P339" i="17" s="1"/>
  <c r="P510" i="17" a="1"/>
  <c r="P510" i="17" s="1"/>
  <c r="P511" i="17" a="1"/>
  <c r="P511" i="17" s="1"/>
  <c r="P512" i="17" a="1"/>
  <c r="P512" i="17" s="1"/>
  <c r="P513" i="17" a="1"/>
  <c r="P513" i="17" s="1"/>
  <c r="P514" i="17" a="1"/>
  <c r="P514" i="17" s="1"/>
  <c r="P515" i="17" a="1"/>
  <c r="P515" i="17" s="1"/>
  <c r="P738" i="17" a="1"/>
  <c r="P738" i="17"/>
  <c r="P739" i="17" a="1"/>
  <c r="P739" i="17"/>
  <c r="P1018" i="17" a="1"/>
  <c r="P1018" i="17" s="1"/>
  <c r="P1019" i="17" a="1"/>
  <c r="P1019" i="17" s="1"/>
  <c r="P1020" i="17" a="1"/>
  <c r="P1020" i="17" s="1"/>
  <c r="P1021" i="17" a="1"/>
  <c r="P1021" i="17" s="1"/>
  <c r="P1022" i="17" a="1"/>
  <c r="P1022" i="17" s="1"/>
  <c r="P1023" i="17" a="1"/>
  <c r="P1023" i="17" s="1"/>
  <c r="P1024" i="17" a="1"/>
  <c r="P1024" i="17" s="1"/>
  <c r="P1025" i="17" a="1"/>
  <c r="P1025" i="17" s="1"/>
  <c r="P1026" i="17" a="1"/>
  <c r="P1026" i="17" s="1"/>
  <c r="P1027" i="17" a="1"/>
  <c r="P1027" i="17" s="1"/>
  <c r="P1028" i="17" a="1"/>
  <c r="P1028" i="17" s="1"/>
  <c r="P1029" i="17" a="1"/>
  <c r="P1029" i="17" s="1"/>
  <c r="P1510" i="17" a="1"/>
  <c r="P1510" i="17" s="1"/>
  <c r="P1511" i="17" a="1"/>
  <c r="P1511" i="17" s="1"/>
  <c r="P1512" i="17" a="1"/>
  <c r="P1512" i="17"/>
  <c r="P1513" i="17" a="1"/>
  <c r="P1513" i="17" s="1"/>
  <c r="P1514" i="17" a="1"/>
  <c r="P1514" i="17" s="1"/>
  <c r="P1515" i="17" a="1"/>
  <c r="P1515" i="17"/>
  <c r="P1738" i="17" a="1"/>
  <c r="P1738" i="17" s="1"/>
  <c r="P1739" i="17" a="1"/>
  <c r="P1739" i="17" s="1"/>
  <c r="P116" i="17" a="1"/>
  <c r="P116" i="17" s="1"/>
  <c r="P117" i="17" a="1"/>
  <c r="P117" i="17" s="1"/>
  <c r="P118" i="17" a="1"/>
  <c r="P118" i="17" s="1"/>
  <c r="P119" i="17" a="1"/>
  <c r="P119" i="17" s="1"/>
  <c r="P120" i="17" a="1"/>
  <c r="P120" i="17" s="1"/>
  <c r="P121" i="17" a="1"/>
  <c r="P121" i="17" s="1"/>
  <c r="P340" i="17" a="1"/>
  <c r="P340" i="17" s="1"/>
  <c r="P341" i="17" a="1"/>
  <c r="P341" i="17" s="1"/>
  <c r="P516" i="17" a="1"/>
  <c r="P516" i="17" s="1"/>
  <c r="P517" i="17" a="1"/>
  <c r="P517" i="17" s="1"/>
  <c r="P518" i="17" a="1"/>
  <c r="P518" i="17" s="1"/>
  <c r="P519" i="17" a="1"/>
  <c r="P519" i="17" s="1"/>
  <c r="P520" i="17" a="1"/>
  <c r="P520" i="17" s="1"/>
  <c r="P521" i="17" a="1"/>
  <c r="P521" i="17"/>
  <c r="P740" i="17" a="1"/>
  <c r="P740" i="17" s="1"/>
  <c r="P741" i="17" a="1"/>
  <c r="P741" i="17" s="1"/>
  <c r="P1030" i="17" a="1"/>
  <c r="P1030" i="17" s="1"/>
  <c r="P1031" i="17" a="1"/>
  <c r="P1031" i="17" s="1"/>
  <c r="P1032" i="17" a="1"/>
  <c r="P1032" i="17" s="1"/>
  <c r="P1033" i="17" a="1"/>
  <c r="P1033" i="17"/>
  <c r="P1034" i="17" a="1"/>
  <c r="P1034" i="17" s="1"/>
  <c r="P1035" i="17" a="1"/>
  <c r="P1035" i="17" s="1"/>
  <c r="P1036" i="17" a="1"/>
  <c r="P1036" i="17" s="1"/>
  <c r="P1037" i="17" a="1"/>
  <c r="P1037" i="17" s="1"/>
  <c r="P1038" i="17" a="1"/>
  <c r="P1038" i="17" s="1"/>
  <c r="P1039" i="17" a="1"/>
  <c r="P1039" i="17"/>
  <c r="P1040" i="17" a="1"/>
  <c r="P1040" i="17"/>
  <c r="P1041" i="17" a="1"/>
  <c r="P1041" i="17" s="1"/>
  <c r="P1516" i="17" a="1"/>
  <c r="P1516" i="17" s="1"/>
  <c r="P1517" i="17" a="1"/>
  <c r="P1517" i="17" s="1"/>
  <c r="P1518" i="17" a="1"/>
  <c r="P1518" i="17" s="1"/>
  <c r="P1519" i="17" a="1"/>
  <c r="P1519" i="17"/>
  <c r="P1520" i="17" a="1"/>
  <c r="P1520" i="17" s="1"/>
  <c r="P1521" i="17" a="1"/>
  <c r="P1521" i="17" s="1"/>
  <c r="P1740" i="17" a="1"/>
  <c r="P1740" i="17"/>
  <c r="P1741" i="17" a="1"/>
  <c r="P1741" i="17" s="1"/>
  <c r="P122" i="17" a="1"/>
  <c r="P122" i="17" s="1"/>
  <c r="P123" i="17" a="1"/>
  <c r="P123" i="17"/>
  <c r="P124" i="17" a="1"/>
  <c r="P124" i="17"/>
  <c r="P125" i="17" a="1"/>
  <c r="P125" i="17" s="1"/>
  <c r="P126" i="17" a="1"/>
  <c r="P126" i="17" s="1"/>
  <c r="P127" i="17" a="1"/>
  <c r="P127" i="17"/>
  <c r="P342" i="17" a="1"/>
  <c r="P342" i="17"/>
  <c r="P343" i="17" a="1"/>
  <c r="P343" i="17"/>
  <c r="P522" i="17" a="1"/>
  <c r="P522" i="17" s="1"/>
  <c r="P523" i="17" a="1"/>
  <c r="P523" i="17" s="1"/>
  <c r="P524" i="17" a="1"/>
  <c r="P524" i="17"/>
  <c r="P525" i="17" a="1"/>
  <c r="P525" i="17" s="1"/>
  <c r="P526" i="17" a="1"/>
  <c r="P526" i="17" s="1"/>
  <c r="P527" i="17" a="1"/>
  <c r="P527" i="17"/>
  <c r="P742" i="17" a="1"/>
  <c r="P742" i="17" s="1"/>
  <c r="P743" i="17" a="1"/>
  <c r="P743" i="17" s="1"/>
  <c r="P1042" i="17" a="1"/>
  <c r="P1042" i="17" s="1"/>
  <c r="P1043" i="17" a="1"/>
  <c r="P1043" i="17" s="1"/>
  <c r="P1044" i="17" a="1"/>
  <c r="P1044" i="17"/>
  <c r="P1045" i="17" a="1"/>
  <c r="P1045" i="17" s="1"/>
  <c r="P1046" i="17" a="1"/>
  <c r="P1046" i="17" s="1"/>
  <c r="P1047" i="17" a="1"/>
  <c r="P1047" i="17" s="1"/>
  <c r="P1048" i="17" a="1"/>
  <c r="P1048" i="17" s="1"/>
  <c r="P1049" i="17" a="1"/>
  <c r="P1049" i="17" s="1"/>
  <c r="P1050" i="17" a="1"/>
  <c r="P1050" i="17" s="1"/>
  <c r="P1051" i="17" a="1"/>
  <c r="P1051" i="17"/>
  <c r="P1052" i="17" a="1"/>
  <c r="P1052" i="17" s="1"/>
  <c r="P1053" i="17" a="1"/>
  <c r="P1053" i="17" s="1"/>
  <c r="P1522" i="17" a="1"/>
  <c r="P1522" i="17" s="1"/>
  <c r="P1523" i="17" a="1"/>
  <c r="P1523" i="17" s="1"/>
  <c r="P1524" i="17" a="1"/>
  <c r="P1524" i="17" s="1"/>
  <c r="P1525" i="17" a="1"/>
  <c r="P1525" i="17" s="1"/>
  <c r="P1526" i="17" a="1"/>
  <c r="P1526" i="17" s="1"/>
  <c r="P1527" i="17" a="1"/>
  <c r="P1527" i="17" s="1"/>
  <c r="P1742" i="17" a="1"/>
  <c r="P1742" i="17" s="1"/>
  <c r="P1743" i="17" a="1"/>
  <c r="P1743" i="17" s="1"/>
  <c r="P128" i="17" a="1"/>
  <c r="P128" i="17" s="1"/>
  <c r="P129" i="17" a="1"/>
  <c r="P129" i="17" s="1"/>
  <c r="P130" i="17" a="1"/>
  <c r="P130" i="17" s="1"/>
  <c r="P131" i="17" a="1"/>
  <c r="P131" i="17" s="1"/>
  <c r="P132" i="17" a="1"/>
  <c r="P132" i="17" s="1"/>
  <c r="P133" i="17" a="1"/>
  <c r="P133" i="17" s="1"/>
  <c r="P344" i="17" a="1"/>
  <c r="P344" i="17" s="1"/>
  <c r="P345" i="17" a="1"/>
  <c r="P345" i="17"/>
  <c r="P528" i="17" a="1"/>
  <c r="P528" i="17" s="1"/>
  <c r="P529" i="17" a="1"/>
  <c r="P529" i="17" s="1"/>
  <c r="P530" i="17" a="1"/>
  <c r="P530" i="17" s="1"/>
  <c r="P531" i="17" a="1"/>
  <c r="P531" i="17" s="1"/>
  <c r="P532" i="17" a="1"/>
  <c r="P532" i="17" s="1"/>
  <c r="P533" i="17" a="1"/>
  <c r="P533" i="17" s="1"/>
  <c r="P744" i="17" a="1"/>
  <c r="P744" i="17" s="1"/>
  <c r="P745" i="17" a="1"/>
  <c r="P745" i="17" s="1"/>
  <c r="P1054" i="17" a="1"/>
  <c r="P1054" i="17" s="1"/>
  <c r="P1055" i="17" a="1"/>
  <c r="P1055" i="17"/>
  <c r="P1056" i="17" a="1"/>
  <c r="P1056" i="17"/>
  <c r="P1057" i="17" a="1"/>
  <c r="P1057" i="17"/>
  <c r="P1058" i="17" a="1"/>
  <c r="P1058" i="17" s="1"/>
  <c r="P1059" i="17" a="1"/>
  <c r="P1059" i="17" s="1"/>
  <c r="P1060" i="17" a="1"/>
  <c r="P1060" i="17" s="1"/>
  <c r="P1061" i="17" a="1"/>
  <c r="P1061" i="17" s="1"/>
  <c r="P1062" i="17" a="1"/>
  <c r="P1062" i="17" s="1"/>
  <c r="P1063" i="17" a="1"/>
  <c r="P1063" i="17" s="1"/>
  <c r="P1064" i="17" a="1"/>
  <c r="P1064" i="17" s="1"/>
  <c r="P1065" i="17" a="1"/>
  <c r="P1065" i="17"/>
  <c r="P1528" i="17" a="1"/>
  <c r="P1528" i="17" s="1"/>
  <c r="P1529" i="17" a="1"/>
  <c r="P1529" i="17" s="1"/>
  <c r="P1530" i="17" a="1"/>
  <c r="P1530" i="17" s="1"/>
  <c r="P1531" i="17" a="1"/>
  <c r="P1531" i="17" s="1"/>
  <c r="P1532" i="17" a="1"/>
  <c r="P1532" i="17" s="1"/>
  <c r="P1533" i="17" a="1"/>
  <c r="P1533" i="17"/>
  <c r="P1744" i="17" a="1"/>
  <c r="P1744" i="17"/>
  <c r="P1745" i="17" a="1"/>
  <c r="P1745" i="17" s="1"/>
  <c r="P134" i="17" a="1"/>
  <c r="P134" i="17" s="1"/>
  <c r="P135" i="17" a="1"/>
  <c r="P135" i="17"/>
  <c r="P136" i="17" a="1"/>
  <c r="P136" i="17" s="1"/>
  <c r="P137" i="17" a="1"/>
  <c r="P137" i="17" s="1"/>
  <c r="P138" i="17" a="1"/>
  <c r="P138" i="17" s="1"/>
  <c r="P139" i="17" a="1"/>
  <c r="P139" i="17" s="1"/>
  <c r="P346" i="17" a="1"/>
  <c r="P346" i="17" s="1"/>
  <c r="P347" i="17" a="1"/>
  <c r="P347" i="17" s="1"/>
  <c r="P534" i="17" a="1"/>
  <c r="P534" i="17" s="1"/>
  <c r="P535" i="17" a="1"/>
  <c r="P535" i="17" s="1"/>
  <c r="P536" i="17" a="1"/>
  <c r="P536" i="17" s="1"/>
  <c r="P537" i="17" a="1"/>
  <c r="P537" i="17"/>
  <c r="P538" i="17" a="1"/>
  <c r="P538" i="17" s="1"/>
  <c r="P539" i="17" a="1"/>
  <c r="P539" i="17" s="1"/>
  <c r="P746" i="17" a="1"/>
  <c r="P746" i="17" s="1"/>
  <c r="P747" i="17" a="1"/>
  <c r="P747" i="17"/>
  <c r="P1066" i="17" a="1"/>
  <c r="P1066" i="17" s="1"/>
  <c r="P1067" i="17" a="1"/>
  <c r="P1067" i="17"/>
  <c r="P1068" i="17" a="1"/>
  <c r="P1068" i="17" s="1"/>
  <c r="P1069" i="17" a="1"/>
  <c r="P1069" i="17" s="1"/>
  <c r="P1070" i="17" a="1"/>
  <c r="P1070" i="17" s="1"/>
  <c r="P1071" i="17" a="1"/>
  <c r="P1071" i="17"/>
  <c r="P1072" i="17" a="1"/>
  <c r="P1072" i="17" s="1"/>
  <c r="P1073" i="17" a="1"/>
  <c r="P1073" i="17" s="1"/>
  <c r="P1074" i="17" a="1"/>
  <c r="P1074" i="17" s="1"/>
  <c r="P1075" i="17" a="1"/>
  <c r="P1075" i="17" s="1"/>
  <c r="P1076" i="17" a="1"/>
  <c r="P1076" i="17" s="1"/>
  <c r="P1077" i="17" a="1"/>
  <c r="P1077" i="17" s="1"/>
  <c r="P1534" i="17" a="1"/>
  <c r="P1534" i="17" s="1"/>
  <c r="P1535" i="17" a="1"/>
  <c r="P1535" i="17" s="1"/>
  <c r="P1536" i="17" a="1"/>
  <c r="P1536" i="17" s="1"/>
  <c r="P1537" i="17" a="1"/>
  <c r="P1537" i="17" s="1"/>
  <c r="P1538" i="17" a="1"/>
  <c r="P1538" i="17" s="1"/>
  <c r="P1539" i="17" a="1"/>
  <c r="P1539" i="17"/>
  <c r="P1746" i="17" a="1"/>
  <c r="P1746" i="17" s="1"/>
  <c r="P1747" i="17" a="1"/>
  <c r="P1747" i="17" s="1"/>
  <c r="P140" i="17" a="1"/>
  <c r="P140" i="17" s="1"/>
  <c r="P141" i="17" a="1"/>
  <c r="P141" i="17" s="1"/>
  <c r="P142" i="17" a="1"/>
  <c r="P142" i="17" s="1"/>
  <c r="P143" i="17" a="1"/>
  <c r="P143" i="17" s="1"/>
  <c r="P144" i="17" a="1"/>
  <c r="P144" i="17" s="1"/>
  <c r="P145" i="17" a="1"/>
  <c r="P145" i="17" s="1"/>
  <c r="P348" i="17" a="1"/>
  <c r="P348" i="17"/>
  <c r="P349" i="17" a="1"/>
  <c r="P349" i="17" s="1"/>
  <c r="P540" i="17" a="1"/>
  <c r="P540" i="17" s="1"/>
  <c r="P541" i="17" a="1"/>
  <c r="P541" i="17" s="1"/>
  <c r="P542" i="17" a="1"/>
  <c r="P542" i="17" s="1"/>
  <c r="P543" i="17" a="1"/>
  <c r="P543" i="17" s="1"/>
  <c r="P544" i="17" a="1"/>
  <c r="P544" i="17" s="1"/>
  <c r="P545" i="17" a="1"/>
  <c r="P545" i="17" s="1"/>
  <c r="P748" i="17" a="1"/>
  <c r="P748" i="17" s="1"/>
  <c r="P749" i="17" a="1"/>
  <c r="P749" i="17"/>
  <c r="P1078" i="17" a="1"/>
  <c r="P1078" i="17" s="1"/>
  <c r="P1079" i="17" a="1"/>
  <c r="P1079" i="17" s="1"/>
  <c r="P1080" i="17" a="1"/>
  <c r="P1080" i="17" s="1"/>
  <c r="P1081" i="17" a="1"/>
  <c r="P1081" i="17" s="1"/>
  <c r="P1082" i="17" a="1"/>
  <c r="P1082" i="17" s="1"/>
  <c r="P1083" i="17" a="1"/>
  <c r="P1083" i="17" s="1"/>
  <c r="P1084" i="17" a="1"/>
  <c r="P1084" i="17" s="1"/>
  <c r="P1085" i="17" a="1"/>
  <c r="P1085" i="17" s="1"/>
  <c r="P1086" i="17" a="1"/>
  <c r="P1086" i="17" s="1"/>
  <c r="P1087" i="17" a="1"/>
  <c r="P1087" i="17"/>
  <c r="P1088" i="17" a="1"/>
  <c r="P1088" i="17"/>
  <c r="P1089" i="17" a="1"/>
  <c r="P1089" i="17" s="1"/>
  <c r="P1540" i="17" a="1"/>
  <c r="P1540" i="17" s="1"/>
  <c r="P1541" i="17" a="1"/>
  <c r="P1541" i="17" s="1"/>
  <c r="P1542" i="17" a="1"/>
  <c r="P1542" i="17" s="1"/>
  <c r="P1543" i="17" a="1"/>
  <c r="P1543" i="17" s="1"/>
  <c r="P1544" i="17" a="1"/>
  <c r="P1544" i="17" s="1"/>
  <c r="P1545" i="17" a="1"/>
  <c r="P1545" i="17" s="1"/>
  <c r="P1748" i="17" a="1"/>
  <c r="P1748" i="17" s="1"/>
  <c r="P1749" i="17" a="1"/>
  <c r="P1749" i="17"/>
  <c r="P146" i="17" a="1"/>
  <c r="P146" i="17" s="1"/>
  <c r="P147" i="17" a="1"/>
  <c r="P147" i="17" s="1"/>
  <c r="P148" i="17" a="1"/>
  <c r="P148" i="17" s="1"/>
  <c r="P149" i="17" a="1"/>
  <c r="P149" i="17" s="1"/>
  <c r="P150" i="17" a="1"/>
  <c r="P150" i="17" s="1"/>
  <c r="P151" i="17" a="1"/>
  <c r="P151" i="17"/>
  <c r="P350" i="17" a="1"/>
  <c r="P350" i="17" s="1"/>
  <c r="P351" i="17" a="1"/>
  <c r="P351" i="17" s="1"/>
  <c r="P546" i="17" a="1"/>
  <c r="P546" i="17" s="1"/>
  <c r="P547" i="17" a="1"/>
  <c r="P547" i="17" s="1"/>
  <c r="P548" i="17" a="1"/>
  <c r="P548" i="17" s="1"/>
  <c r="P549" i="17" a="1"/>
  <c r="P549" i="17" s="1"/>
  <c r="P550" i="17" a="1"/>
  <c r="P550" i="17" s="1"/>
  <c r="P551" i="17" a="1"/>
  <c r="P551" i="17" s="1"/>
  <c r="P750" i="17" a="1"/>
  <c r="P750" i="17" s="1"/>
  <c r="P751" i="17" a="1"/>
  <c r="P751" i="17"/>
  <c r="P1090" i="17" a="1"/>
  <c r="P1090" i="17" s="1"/>
  <c r="P1091" i="17" a="1"/>
  <c r="P1091" i="17" s="1"/>
  <c r="P1092" i="17" a="1"/>
  <c r="P1092" i="17" s="1"/>
  <c r="P1093" i="17" a="1"/>
  <c r="P1093" i="17" s="1"/>
  <c r="P1094" i="17" a="1"/>
  <c r="P1094" i="17" s="1"/>
  <c r="P1095" i="17" a="1"/>
  <c r="P1095" i="17" s="1"/>
  <c r="P1096" i="17" a="1"/>
  <c r="P1096" i="17" s="1"/>
  <c r="P1097" i="17" a="1"/>
  <c r="P1097" i="17" s="1"/>
  <c r="P1098" i="17" a="1"/>
  <c r="P1098" i="17" s="1"/>
  <c r="P1099" i="17" a="1"/>
  <c r="P1099" i="17" s="1"/>
  <c r="P1100" i="17" a="1"/>
  <c r="P1100" i="17"/>
  <c r="P1101" i="17" a="1"/>
  <c r="P1101" i="17"/>
  <c r="P1546" i="17" a="1"/>
  <c r="P1546" i="17" s="1"/>
  <c r="P1547" i="17" a="1"/>
  <c r="P1547" i="17" s="1"/>
  <c r="P1548" i="17" a="1"/>
  <c r="P1548" i="17"/>
  <c r="P1549" i="17" a="1"/>
  <c r="P1549" i="17" s="1"/>
  <c r="P1550" i="17" a="1"/>
  <c r="P1550" i="17" s="1"/>
  <c r="P1551" i="17" a="1"/>
  <c r="P1551" i="17" s="1"/>
  <c r="P1750" i="17" a="1"/>
  <c r="P1750" i="17" s="1"/>
  <c r="P1751" i="17" a="1"/>
  <c r="P1751" i="17" s="1"/>
  <c r="P152" i="17" a="1"/>
  <c r="P152" i="17" s="1"/>
  <c r="P153" i="17" a="1"/>
  <c r="P153" i="17"/>
  <c r="P154" i="17" a="1"/>
  <c r="P154" i="17"/>
  <c r="P155" i="17" a="1"/>
  <c r="P155" i="17" s="1"/>
  <c r="P156" i="17" a="1"/>
  <c r="P156" i="17" s="1"/>
  <c r="P157" i="17" a="1"/>
  <c r="P157" i="17" s="1"/>
  <c r="P352" i="17" a="1"/>
  <c r="P352" i="17" s="1"/>
  <c r="P353" i="17" a="1"/>
  <c r="P353" i="17" s="1"/>
  <c r="P552" i="17" a="1"/>
  <c r="P552" i="17" s="1"/>
  <c r="P553" i="17" a="1"/>
  <c r="P553" i="17"/>
  <c r="P554" i="17" a="1"/>
  <c r="P554" i="17" s="1"/>
  <c r="P555" i="17" a="1"/>
  <c r="P555" i="17" s="1"/>
  <c r="P556" i="17" a="1"/>
  <c r="P556" i="17" s="1"/>
  <c r="P557" i="17" a="1"/>
  <c r="P557" i="17" s="1"/>
  <c r="P752" i="17" a="1"/>
  <c r="P752" i="17"/>
  <c r="P753" i="17" a="1"/>
  <c r="P753" i="17" s="1"/>
  <c r="P1102" i="17" a="1"/>
  <c r="P1102" i="17" s="1"/>
  <c r="P1103" i="17" a="1"/>
  <c r="P1103" i="17" s="1"/>
  <c r="P1104" i="17" a="1"/>
  <c r="P1104" i="17" s="1"/>
  <c r="P1105" i="17" a="1"/>
  <c r="P1105" i="17"/>
  <c r="P1106" i="17" a="1"/>
  <c r="P1106" i="17" s="1"/>
  <c r="P1107" i="17" a="1"/>
  <c r="P1107" i="17"/>
  <c r="P1108" i="17" a="1"/>
  <c r="P1108" i="17" s="1"/>
  <c r="P1109" i="17" a="1"/>
  <c r="P1109" i="17" s="1"/>
  <c r="P1110" i="17" a="1"/>
  <c r="P1110" i="17" s="1"/>
  <c r="P1111" i="17" a="1"/>
  <c r="P1111" i="17"/>
  <c r="P1112" i="17" a="1"/>
  <c r="P1112" i="17"/>
  <c r="P1113" i="17" a="1"/>
  <c r="P1113" i="17" s="1"/>
  <c r="P1552" i="17" a="1"/>
  <c r="P1552" i="17" s="1"/>
  <c r="P1553" i="17" a="1"/>
  <c r="P1553" i="17" s="1"/>
  <c r="P1554" i="17" a="1"/>
  <c r="P1554" i="17" s="1"/>
  <c r="P1555" i="17" a="1"/>
  <c r="P1555" i="17" s="1"/>
  <c r="P1556" i="17" a="1"/>
  <c r="P1556" i="17" s="1"/>
  <c r="P1557" i="17" a="1"/>
  <c r="P1557" i="17" s="1"/>
  <c r="P1752" i="17" a="1"/>
  <c r="P1752" i="17"/>
  <c r="P1753" i="17" a="1"/>
  <c r="P1753" i="17" s="1"/>
  <c r="P158" i="17" a="1"/>
  <c r="P158" i="17" s="1"/>
  <c r="P159" i="17" a="1"/>
  <c r="P159" i="17" s="1"/>
  <c r="P160" i="17" a="1"/>
  <c r="P160" i="17" s="1"/>
  <c r="P161" i="17" a="1"/>
  <c r="P161" i="17" s="1"/>
  <c r="P162" i="17" a="1"/>
  <c r="P162" i="17" s="1"/>
  <c r="P163" i="17" a="1"/>
  <c r="P163" i="17"/>
  <c r="P354" i="17" a="1"/>
  <c r="P354" i="17" s="1"/>
  <c r="P355" i="17" a="1"/>
  <c r="P355" i="17" s="1"/>
  <c r="P558" i="17" a="1"/>
  <c r="P558" i="17" s="1"/>
  <c r="P559" i="17" a="1"/>
  <c r="P559" i="17" s="1"/>
  <c r="P560" i="17" a="1"/>
  <c r="P560" i="17" s="1"/>
  <c r="P561" i="17" a="1"/>
  <c r="P561" i="17" s="1"/>
  <c r="P562" i="17" a="1"/>
  <c r="P562" i="17" s="1"/>
  <c r="P563" i="17" a="1"/>
  <c r="P563" i="17" s="1"/>
  <c r="P754" i="17" a="1"/>
  <c r="P754" i="17"/>
  <c r="P755" i="17" a="1"/>
  <c r="P755" i="17"/>
  <c r="P1114" i="17" a="1"/>
  <c r="P1114" i="17" s="1"/>
  <c r="P1115" i="17" a="1"/>
  <c r="P1115" i="17" s="1"/>
  <c r="P1116" i="17" a="1"/>
  <c r="P1116" i="17" s="1"/>
  <c r="P1117" i="17" a="1"/>
  <c r="P1117" i="17" s="1"/>
  <c r="P1118" i="17" a="1"/>
  <c r="P1118" i="17" s="1"/>
  <c r="P1119" i="17" a="1"/>
  <c r="P1119" i="17" s="1"/>
  <c r="P1120" i="17" a="1"/>
  <c r="P1120" i="17" s="1"/>
  <c r="P1121" i="17" a="1"/>
  <c r="P1121" i="17" s="1"/>
  <c r="P1122" i="17" a="1"/>
  <c r="P1122" i="17" s="1"/>
  <c r="P1123" i="17" a="1"/>
  <c r="P1123" i="17" s="1"/>
  <c r="P1124" i="17" a="1"/>
  <c r="P1124" i="17" s="1"/>
  <c r="P1125" i="17" a="1"/>
  <c r="P1125" i="17" s="1"/>
  <c r="P1558" i="17" a="1"/>
  <c r="P1558" i="17" s="1"/>
  <c r="P1559" i="17" a="1"/>
  <c r="P1559" i="17" s="1"/>
  <c r="P1560" i="17" a="1"/>
  <c r="P1560" i="17" s="1"/>
  <c r="P1561" i="17" a="1"/>
  <c r="P1561" i="17" s="1"/>
  <c r="P1562" i="17" a="1"/>
  <c r="P1562" i="17" s="1"/>
  <c r="P1563" i="17" a="1"/>
  <c r="P1563" i="17" s="1"/>
  <c r="P1754" i="17" a="1"/>
  <c r="P1754" i="17" s="1"/>
  <c r="P1755" i="17" a="1"/>
  <c r="P1755" i="17" s="1"/>
  <c r="P164" i="17" a="1"/>
  <c r="P164" i="17" s="1"/>
  <c r="P165" i="17" a="1"/>
  <c r="P165" i="17" s="1"/>
  <c r="P166" i="17" a="1"/>
  <c r="P166" i="17" s="1"/>
  <c r="P167" i="17" a="1"/>
  <c r="P167" i="17"/>
  <c r="P168" i="17" a="1"/>
  <c r="P168" i="17" s="1"/>
  <c r="P169" i="17" a="1"/>
  <c r="P169" i="17" s="1"/>
  <c r="P356" i="17" a="1"/>
  <c r="P356" i="17" s="1"/>
  <c r="P357" i="17" a="1"/>
  <c r="P357" i="17" s="1"/>
  <c r="P564" i="17" a="1"/>
  <c r="P564" i="17" s="1"/>
  <c r="P565" i="17" a="1"/>
  <c r="P565" i="17" s="1"/>
  <c r="P566" i="17" a="1"/>
  <c r="P566" i="17"/>
  <c r="P567" i="17" a="1"/>
  <c r="P567" i="17"/>
  <c r="P568" i="17" a="1"/>
  <c r="P568" i="17" s="1"/>
  <c r="P569" i="17" a="1"/>
  <c r="P569" i="17" s="1"/>
  <c r="P756" i="17" a="1"/>
  <c r="P756" i="17"/>
  <c r="P757" i="17" a="1"/>
  <c r="P757" i="17" s="1"/>
  <c r="P1126" i="17" a="1"/>
  <c r="P1126" i="17" s="1"/>
  <c r="P1127" i="17" a="1"/>
  <c r="P1127" i="17"/>
  <c r="P1128" i="17" a="1"/>
  <c r="P1128" i="17" s="1"/>
  <c r="P1129" i="17" a="1"/>
  <c r="P1129" i="17" s="1"/>
  <c r="P1130" i="17" a="1"/>
  <c r="P1130" i="17" s="1"/>
  <c r="P1131" i="17" a="1"/>
  <c r="P1131" i="17" s="1"/>
  <c r="P1132" i="17" a="1"/>
  <c r="P1132" i="17" s="1"/>
  <c r="P1133" i="17" a="1"/>
  <c r="P1133" i="17" s="1"/>
  <c r="P1134" i="17" a="1"/>
  <c r="P1134" i="17" s="1"/>
  <c r="P1135" i="17" a="1"/>
  <c r="P1135" i="17" s="1"/>
  <c r="P1136" i="17" a="1"/>
  <c r="P1136" i="17" s="1"/>
  <c r="P1137" i="17" a="1"/>
  <c r="P1137" i="17" s="1"/>
  <c r="P1564" i="17" a="1"/>
  <c r="P1564" i="17" s="1"/>
  <c r="P1565" i="17" a="1"/>
  <c r="P1565" i="17" s="1"/>
  <c r="P1566" i="17" a="1"/>
  <c r="P1566" i="17" s="1"/>
  <c r="P1567" i="17" a="1"/>
  <c r="P1567" i="17" s="1"/>
  <c r="P1568" i="17" a="1"/>
  <c r="P1568" i="17" s="1"/>
  <c r="P1569" i="17" a="1"/>
  <c r="P1569" i="17" s="1"/>
  <c r="P1756" i="17" a="1"/>
  <c r="P1756" i="17"/>
  <c r="P1757" i="17" a="1"/>
  <c r="P1757" i="17" s="1"/>
  <c r="P170" i="17" a="1"/>
  <c r="P170" i="17" s="1"/>
  <c r="P171" i="17" a="1"/>
  <c r="P171" i="17" s="1"/>
  <c r="P172" i="17" a="1"/>
  <c r="P172" i="17" s="1"/>
  <c r="P173" i="17" a="1"/>
  <c r="P173" i="17" s="1"/>
  <c r="P174" i="17" a="1"/>
  <c r="P174" i="17" s="1"/>
  <c r="P175" i="17" a="1"/>
  <c r="P175" i="17" s="1"/>
  <c r="P358" i="17" a="1"/>
  <c r="P358" i="17" s="1"/>
  <c r="P359" i="17" a="1"/>
  <c r="P359" i="17" s="1"/>
  <c r="P570" i="17" a="1"/>
  <c r="P570" i="17" s="1"/>
  <c r="P571" i="17" a="1"/>
  <c r="P571" i="17" s="1"/>
  <c r="P572" i="17" a="1"/>
  <c r="P572" i="17" s="1"/>
  <c r="P573" i="17" a="1"/>
  <c r="P573" i="17" s="1"/>
  <c r="P574" i="17" a="1"/>
  <c r="P574" i="17" s="1"/>
  <c r="P575" i="17" a="1"/>
  <c r="P575" i="17" s="1"/>
  <c r="P758" i="17" a="1"/>
  <c r="P758" i="17" s="1"/>
  <c r="P759" i="17" a="1"/>
  <c r="P759" i="17" s="1"/>
  <c r="P1138" i="17" a="1"/>
  <c r="P1138" i="17" s="1"/>
  <c r="P1139" i="17" a="1"/>
  <c r="P1139" i="17" s="1"/>
  <c r="P1140" i="17" a="1"/>
  <c r="P1140" i="17" s="1"/>
  <c r="P1141" i="17" a="1"/>
  <c r="P1141" i="17"/>
  <c r="P1142" i="17" a="1"/>
  <c r="P1142" i="17" s="1"/>
  <c r="P1143" i="17" a="1"/>
  <c r="P1143" i="17" s="1"/>
  <c r="P1144" i="17" a="1"/>
  <c r="P1144" i="17"/>
  <c r="P1145" i="17" a="1"/>
  <c r="P1145" i="17"/>
  <c r="P1146" i="17" a="1"/>
  <c r="P1146" i="17" s="1"/>
  <c r="P1147" i="17" a="1"/>
  <c r="P1147" i="17" s="1"/>
  <c r="P1148" i="17" a="1"/>
  <c r="P1148" i="17" s="1"/>
  <c r="P1149" i="17" a="1"/>
  <c r="P1149" i="17" s="1"/>
  <c r="P1570" i="17" a="1"/>
  <c r="P1570" i="17" s="1"/>
  <c r="P1571" i="17" a="1"/>
  <c r="P1571" i="17" s="1"/>
  <c r="P1572" i="17" a="1"/>
  <c r="P1572" i="17" s="1"/>
  <c r="P1573" i="17" a="1"/>
  <c r="P1573" i="17" s="1"/>
  <c r="P1574" i="17" a="1"/>
  <c r="P1574" i="17" s="1"/>
  <c r="P1575" i="17" a="1"/>
  <c r="P1575" i="17"/>
  <c r="P1758" i="17" a="1"/>
  <c r="P1758" i="17" s="1"/>
  <c r="P1759" i="17" a="1"/>
  <c r="P1759" i="17" s="1"/>
  <c r="P176" i="17" a="1"/>
  <c r="P176" i="17" s="1"/>
  <c r="P177" i="17" a="1"/>
  <c r="P177" i="17" s="1"/>
  <c r="P178" i="17" a="1"/>
  <c r="P178" i="17" s="1"/>
  <c r="P179" i="17" a="1"/>
  <c r="P179" i="17" s="1"/>
  <c r="P180" i="17" a="1"/>
  <c r="P180" i="17" s="1"/>
  <c r="P181" i="17" a="1"/>
  <c r="P181" i="17" s="1"/>
  <c r="P360" i="17" a="1"/>
  <c r="P360" i="17" s="1"/>
  <c r="P361" i="17" a="1"/>
  <c r="P361" i="17" s="1"/>
  <c r="P576" i="17" a="1"/>
  <c r="P576" i="17" s="1"/>
  <c r="P577" i="17" a="1"/>
  <c r="P577" i="17"/>
  <c r="P578" i="17" a="1"/>
  <c r="P578" i="17" s="1"/>
  <c r="P579" i="17" a="1"/>
  <c r="P579" i="17" s="1"/>
  <c r="P580" i="17" a="1"/>
  <c r="P580" i="17" s="1"/>
  <c r="P581" i="17" a="1"/>
  <c r="P581" i="17" s="1"/>
  <c r="P760" i="17" a="1"/>
  <c r="P760" i="17" s="1"/>
  <c r="P761" i="17" a="1"/>
  <c r="P761" i="17" s="1"/>
  <c r="P1150" i="17" a="1"/>
  <c r="P1150" i="17" s="1"/>
  <c r="P1151" i="17" a="1"/>
  <c r="P1151" i="17" s="1"/>
  <c r="P1152" i="17" a="1"/>
  <c r="P1152" i="17"/>
  <c r="P1153" i="17" a="1"/>
  <c r="P1153" i="17" s="1"/>
  <c r="P1154" i="17" a="1"/>
  <c r="P1154" i="17" s="1"/>
  <c r="P1155" i="17" a="1"/>
  <c r="P1155" i="17"/>
  <c r="P1156" i="17" a="1"/>
  <c r="P1156" i="17" s="1"/>
  <c r="P1157" i="17" a="1"/>
  <c r="P1157" i="17" s="1"/>
  <c r="P1158" i="17" a="1"/>
  <c r="P1158" i="17" s="1"/>
  <c r="P1159" i="17" a="1"/>
  <c r="P1159" i="17" s="1"/>
  <c r="P1160" i="17" a="1"/>
  <c r="P1160" i="17" s="1"/>
  <c r="P1161" i="17" a="1"/>
  <c r="P1161" i="17" s="1"/>
  <c r="P1576" i="17" a="1"/>
  <c r="P1576" i="17" s="1"/>
  <c r="P1577" i="17" a="1"/>
  <c r="P1577" i="17" s="1"/>
  <c r="P1578" i="17" a="1"/>
  <c r="P1578" i="17" s="1"/>
  <c r="P1579" i="17" a="1"/>
  <c r="P1579" i="17" s="1"/>
  <c r="P1580" i="17" a="1"/>
  <c r="P1580" i="17" s="1"/>
  <c r="P1581" i="17" a="1"/>
  <c r="P1581" i="17"/>
  <c r="P1760" i="17" a="1"/>
  <c r="P1760" i="17" s="1"/>
  <c r="P1761" i="17" a="1"/>
  <c r="P1761" i="17" s="1"/>
  <c r="P182" i="17" a="1"/>
  <c r="P182" i="17" s="1"/>
  <c r="P183" i="17" a="1"/>
  <c r="P183" i="17" s="1"/>
  <c r="P184" i="17" a="1"/>
  <c r="P184" i="17"/>
  <c r="P185" i="17" a="1"/>
  <c r="P185" i="17" s="1"/>
  <c r="P186" i="17" a="1"/>
  <c r="P186" i="17" s="1"/>
  <c r="P187" i="17" a="1"/>
  <c r="P187" i="17" s="1"/>
  <c r="P362" i="17" a="1"/>
  <c r="P362" i="17" s="1"/>
  <c r="P363" i="17" a="1"/>
  <c r="P363" i="17" s="1"/>
  <c r="P582" i="17" a="1"/>
  <c r="P582" i="17" s="1"/>
  <c r="P583" i="17" a="1"/>
  <c r="P583" i="17" s="1"/>
  <c r="P584" i="17" a="1"/>
  <c r="P584" i="17" s="1"/>
  <c r="P585" i="17" a="1"/>
  <c r="P585" i="17" s="1"/>
  <c r="P586" i="17" a="1"/>
  <c r="P586" i="17" s="1"/>
  <c r="P587" i="17" a="1"/>
  <c r="P587" i="17"/>
  <c r="P762" i="17" a="1"/>
  <c r="P762" i="17"/>
  <c r="P763" i="17" a="1"/>
  <c r="P763" i="17" s="1"/>
  <c r="P1162" i="17" a="1"/>
  <c r="P1162" i="17" s="1"/>
  <c r="P1163" i="17" a="1"/>
  <c r="P1163" i="17" s="1"/>
  <c r="P1164" i="17" a="1"/>
  <c r="P1164" i="17" s="1"/>
  <c r="P1165" i="17" a="1"/>
  <c r="P1165" i="17" s="1"/>
  <c r="P1166" i="17" a="1"/>
  <c r="P1166" i="17" s="1"/>
  <c r="P1167" i="17" a="1"/>
  <c r="P1167" i="17" s="1"/>
  <c r="P1168" i="17" a="1"/>
  <c r="P1168" i="17" s="1"/>
  <c r="P1169" i="17" a="1"/>
  <c r="P1169" i="17"/>
  <c r="P1170" i="17" a="1"/>
  <c r="P1170" i="17" s="1"/>
  <c r="P1171" i="17" a="1"/>
  <c r="P1171" i="17" s="1"/>
  <c r="P1172" i="17" a="1"/>
  <c r="P1172" i="17" s="1"/>
  <c r="P1173" i="17" a="1"/>
  <c r="P1173" i="17" s="1"/>
  <c r="P1582" i="17" a="1"/>
  <c r="P1582" i="17" s="1"/>
  <c r="P1583" i="17" a="1"/>
  <c r="P1583" i="17" s="1"/>
  <c r="P1584" i="17" a="1"/>
  <c r="P1584" i="17" s="1"/>
  <c r="P1585" i="17" a="1"/>
  <c r="P1585" i="17" s="1"/>
  <c r="P1586" i="17" a="1"/>
  <c r="P1586" i="17" s="1"/>
  <c r="P1587" i="17" a="1"/>
  <c r="P1587" i="17" s="1"/>
  <c r="P1762" i="17" a="1"/>
  <c r="P1762" i="17" s="1"/>
  <c r="P1763" i="17" a="1"/>
  <c r="P1763" i="17" s="1"/>
  <c r="P188" i="17" a="1"/>
  <c r="P188" i="17" s="1"/>
  <c r="P189" i="17" a="1"/>
  <c r="P189" i="17" s="1"/>
  <c r="P190" i="17" a="1"/>
  <c r="P190" i="17" s="1"/>
  <c r="P191" i="17" a="1"/>
  <c r="P191" i="17"/>
  <c r="P192" i="17" a="1"/>
  <c r="P192" i="17" s="1"/>
  <c r="P193" i="17" a="1"/>
  <c r="P193" i="17" s="1"/>
  <c r="P364" i="17" a="1"/>
  <c r="P364" i="17"/>
  <c r="P365" i="17" a="1"/>
  <c r="P365" i="17" s="1"/>
  <c r="P588" i="17" a="1"/>
  <c r="P588" i="17" s="1"/>
  <c r="P589" i="17" a="1"/>
  <c r="P589" i="17"/>
  <c r="P590" i="17" a="1"/>
  <c r="P590" i="17" s="1"/>
  <c r="P591" i="17" a="1"/>
  <c r="P591" i="17" s="1"/>
  <c r="P592" i="17" a="1"/>
  <c r="P592" i="17" s="1"/>
  <c r="P593" i="17" a="1"/>
  <c r="P593" i="17" s="1"/>
  <c r="P764" i="17" a="1"/>
  <c r="P764" i="17" s="1"/>
  <c r="P765" i="17" a="1"/>
  <c r="P765" i="17" s="1"/>
  <c r="P1174" i="17" a="1"/>
  <c r="P1174" i="17" s="1"/>
  <c r="P1175" i="17" a="1"/>
  <c r="P1175" i="17" s="1"/>
  <c r="P1176" i="17" a="1"/>
  <c r="P1176" i="17" s="1"/>
  <c r="P1177" i="17" a="1"/>
  <c r="P1177" i="17"/>
  <c r="P1178" i="17" a="1"/>
  <c r="P1178" i="17" s="1"/>
  <c r="P1179" i="17" a="1"/>
  <c r="P1179" i="17" s="1"/>
  <c r="P1180" i="17" a="1"/>
  <c r="P1180" i="17" s="1"/>
  <c r="P1181" i="17" a="1"/>
  <c r="P1181" i="17" s="1"/>
  <c r="P1182" i="17" a="1"/>
  <c r="P1182" i="17" s="1"/>
  <c r="P1183" i="17" a="1"/>
  <c r="P1183" i="17" s="1"/>
  <c r="P1184" i="17" a="1"/>
  <c r="P1184" i="17" s="1"/>
  <c r="P1185" i="17" a="1"/>
  <c r="P1185" i="17" s="1"/>
  <c r="P1588" i="17" a="1"/>
  <c r="P1588" i="17" s="1"/>
  <c r="P1589" i="17" a="1"/>
  <c r="P1589" i="17" s="1"/>
  <c r="P1590" i="17" a="1"/>
  <c r="P1590" i="17" s="1"/>
  <c r="P1591" i="17" a="1"/>
  <c r="P1591" i="17" s="1"/>
  <c r="P1592" i="17" a="1"/>
  <c r="P1592" i="17" s="1"/>
  <c r="P1593" i="17" a="1"/>
  <c r="P1593" i="17" s="1"/>
  <c r="P1764" i="17" a="1"/>
  <c r="P1764" i="17" s="1"/>
  <c r="P1765" i="17" a="1"/>
  <c r="P1765" i="17" s="1"/>
  <c r="P194" i="17" a="1"/>
  <c r="P194" i="17" s="1"/>
  <c r="P195" i="17" a="1"/>
  <c r="P195" i="17" s="1"/>
  <c r="P196" i="17" a="1"/>
  <c r="P196" i="17" s="1"/>
  <c r="P197" i="17" a="1"/>
  <c r="P197" i="17" s="1"/>
  <c r="P198" i="17" a="1"/>
  <c r="P198" i="17" s="1"/>
  <c r="P199" i="17" a="1"/>
  <c r="P199" i="17" s="1"/>
  <c r="P366" i="17" a="1"/>
  <c r="P366" i="17" s="1"/>
  <c r="P367" i="17" a="1"/>
  <c r="P367" i="17" s="1"/>
  <c r="P594" i="17" a="1"/>
  <c r="P594" i="17" s="1"/>
  <c r="P595" i="17" a="1"/>
  <c r="P595" i="17" s="1"/>
  <c r="P596" i="17" a="1"/>
  <c r="P596" i="17" s="1"/>
  <c r="P597" i="17" a="1"/>
  <c r="P597" i="17" s="1"/>
  <c r="P598" i="17" a="1"/>
  <c r="P598" i="17" s="1"/>
  <c r="P599" i="17" a="1"/>
  <c r="P599" i="17" s="1"/>
  <c r="P766" i="17" a="1"/>
  <c r="P766" i="17" s="1"/>
  <c r="P767" i="17" a="1"/>
  <c r="P767" i="17" s="1"/>
  <c r="P1186" i="17" a="1"/>
  <c r="P1186" i="17" s="1"/>
  <c r="P1187" i="17" a="1"/>
  <c r="P1187" i="17" s="1"/>
  <c r="P1188" i="17" a="1"/>
  <c r="P1188" i="17" s="1"/>
  <c r="P1189" i="17" a="1"/>
  <c r="P1189" i="17" s="1"/>
  <c r="P1190" i="17" a="1"/>
  <c r="P1190" i="17" s="1"/>
  <c r="P1191" i="17" a="1"/>
  <c r="P1191" i="17" s="1"/>
  <c r="P1192" i="17" a="1"/>
  <c r="P1192" i="17" s="1"/>
  <c r="P1193" i="17" a="1"/>
  <c r="P1193" i="17" s="1"/>
  <c r="P1194" i="17" a="1"/>
  <c r="P1194" i="17" s="1"/>
  <c r="P1195" i="17" a="1"/>
  <c r="P1195" i="17" s="1"/>
  <c r="P1196" i="17" a="1"/>
  <c r="P1196" i="17"/>
  <c r="P1197" i="17" a="1"/>
  <c r="P1197" i="17" s="1"/>
  <c r="P1594" i="17" a="1"/>
  <c r="P1594" i="17" s="1"/>
  <c r="P1595" i="17" a="1"/>
  <c r="P1595" i="17" s="1"/>
  <c r="P1596" i="17" a="1"/>
  <c r="P1596" i="17" s="1"/>
  <c r="P1597" i="17" a="1"/>
  <c r="P1597" i="17" s="1"/>
  <c r="P1598" i="17" a="1"/>
  <c r="P1598" i="17" s="1"/>
  <c r="P1599" i="17" a="1"/>
  <c r="P1599" i="17" s="1"/>
  <c r="P1766" i="17" a="1"/>
  <c r="P1766" i="17" s="1"/>
  <c r="P1767" i="17" a="1"/>
  <c r="P1767" i="17"/>
  <c r="P200" i="17" a="1"/>
  <c r="P200" i="17" s="1"/>
  <c r="P201" i="17" a="1"/>
  <c r="P201" i="17" s="1"/>
  <c r="P202" i="17" a="1"/>
  <c r="P202" i="17"/>
  <c r="P203" i="17" a="1"/>
  <c r="P203" i="17" s="1"/>
  <c r="P204" i="17" a="1"/>
  <c r="P204" i="17" s="1"/>
  <c r="P205" i="17" a="1"/>
  <c r="P205" i="17"/>
  <c r="P368" i="17" a="1"/>
  <c r="P368" i="17" s="1"/>
  <c r="P369" i="17" a="1"/>
  <c r="P369" i="17" s="1"/>
  <c r="P600" i="17" a="1"/>
  <c r="P600" i="17" s="1"/>
  <c r="P601" i="17" a="1"/>
  <c r="P601" i="17" s="1"/>
  <c r="P602" i="17" a="1"/>
  <c r="P602" i="17" s="1"/>
  <c r="P603" i="17" a="1"/>
  <c r="P603" i="17" s="1"/>
  <c r="P604" i="17" a="1"/>
  <c r="P604" i="17" s="1"/>
  <c r="P605" i="17" a="1"/>
  <c r="P605" i="17"/>
  <c r="P768" i="17" a="1"/>
  <c r="P768" i="17"/>
  <c r="P769" i="17" a="1"/>
  <c r="P769" i="17" s="1"/>
  <c r="P1198" i="17" a="1"/>
  <c r="P1198" i="17" s="1"/>
  <c r="P1199" i="17" a="1"/>
  <c r="P1199" i="17" s="1"/>
  <c r="P1200" i="17" a="1"/>
  <c r="P1200" i="17" s="1"/>
  <c r="P1201" i="17" a="1"/>
  <c r="P1201" i="17" s="1"/>
  <c r="P1202" i="17" a="1"/>
  <c r="P1202" i="17" s="1"/>
  <c r="P1203" i="17" a="1"/>
  <c r="P1203" i="17"/>
  <c r="P1204" i="17" a="1"/>
  <c r="P1204" i="17"/>
  <c r="P1205" i="17" a="1"/>
  <c r="P1205" i="17"/>
  <c r="P1206" i="17" a="1"/>
  <c r="P1206" i="17" s="1"/>
  <c r="P1207" i="17" a="1"/>
  <c r="P1207" i="17" s="1"/>
  <c r="P1208" i="17" a="1"/>
  <c r="P1208" i="17" s="1"/>
  <c r="P1209" i="17" a="1"/>
  <c r="P1209" i="17" s="1"/>
  <c r="P1600" i="17" a="1"/>
  <c r="P1600" i="17" s="1"/>
  <c r="P1601" i="17" a="1"/>
  <c r="P1601" i="17" s="1"/>
  <c r="P1602" i="17" a="1"/>
  <c r="P1602" i="17" s="1"/>
  <c r="P1603" i="17" a="1"/>
  <c r="P1603" i="17" s="1"/>
  <c r="P1604" i="17" a="1"/>
  <c r="P1604" i="17" s="1"/>
  <c r="P1605" i="17" a="1"/>
  <c r="P1605" i="17" s="1"/>
  <c r="P1768" i="17" a="1"/>
  <c r="P1768" i="17" s="1"/>
  <c r="P1769" i="17" a="1"/>
  <c r="P1769" i="17" s="1"/>
  <c r="P206" i="17" a="1"/>
  <c r="P206" i="17" s="1"/>
  <c r="P207" i="17" a="1"/>
  <c r="P207" i="17" s="1"/>
  <c r="P208" i="17" a="1"/>
  <c r="P208" i="17" s="1"/>
  <c r="P209" i="17" a="1"/>
  <c r="P209" i="17" s="1"/>
  <c r="P210" i="17" a="1"/>
  <c r="P210" i="17" s="1"/>
  <c r="P211" i="17" a="1"/>
  <c r="P211" i="17" s="1"/>
  <c r="P370" i="17" a="1"/>
  <c r="P370" i="17" s="1"/>
  <c r="P371" i="17" a="1"/>
  <c r="P371" i="17" s="1"/>
  <c r="P606" i="17" a="1"/>
  <c r="P606" i="17" s="1"/>
  <c r="P607" i="17" a="1"/>
  <c r="P607" i="17" s="1"/>
  <c r="P608" i="17" a="1"/>
  <c r="P608" i="17"/>
  <c r="P609" i="17" a="1"/>
  <c r="P609" i="17" s="1"/>
  <c r="P610" i="17" a="1"/>
  <c r="P610" i="17" s="1"/>
  <c r="P611" i="17" a="1"/>
  <c r="P611" i="17" s="1"/>
  <c r="P770" i="17" a="1"/>
  <c r="P770" i="17" s="1"/>
  <c r="P771" i="17" a="1"/>
  <c r="P771" i="17" s="1"/>
  <c r="P1210" i="17" a="1"/>
  <c r="P1210" i="17" s="1"/>
  <c r="P1211" i="17" a="1"/>
  <c r="P1211" i="17" s="1"/>
  <c r="P1212" i="17" a="1"/>
  <c r="P1212" i="17" s="1"/>
  <c r="P1213" i="17" a="1"/>
  <c r="P1213" i="17" s="1"/>
  <c r="P1214" i="17" a="1"/>
  <c r="P1214" i="17" s="1"/>
  <c r="P1215" i="17" a="1"/>
  <c r="P1215" i="17" s="1"/>
  <c r="P1216" i="17" a="1"/>
  <c r="P1216" i="17" s="1"/>
  <c r="P1217" i="17" a="1"/>
  <c r="P1217" i="17" s="1"/>
  <c r="P1218" i="17" a="1"/>
  <c r="P1218" i="17" s="1"/>
  <c r="P1219" i="17" a="1"/>
  <c r="P1219" i="17" s="1"/>
  <c r="P1220" i="17" a="1"/>
  <c r="P1220" i="17"/>
  <c r="P1221" i="17" a="1"/>
  <c r="P1221" i="17" s="1"/>
  <c r="P1606" i="17" a="1"/>
  <c r="P1606" i="17" s="1"/>
  <c r="P1607" i="17" a="1"/>
  <c r="P1607" i="17" s="1"/>
  <c r="P1608" i="17" a="1"/>
  <c r="P1608" i="17" s="1"/>
  <c r="P1609" i="17" a="1"/>
  <c r="P1609" i="17" s="1"/>
  <c r="P1610" i="17" a="1"/>
  <c r="P1610" i="17" s="1"/>
  <c r="P1611" i="17" a="1"/>
  <c r="P1611" i="17" s="1"/>
  <c r="P1770" i="17" a="1"/>
  <c r="P1770" i="17" s="1"/>
  <c r="P1771" i="17" a="1"/>
  <c r="P1771" i="17" s="1"/>
  <c r="P212" i="17" a="1"/>
  <c r="P212" i="17" s="1"/>
  <c r="P213" i="17" a="1"/>
  <c r="P213" i="17" s="1"/>
  <c r="P214" i="17" a="1"/>
  <c r="P214" i="17" s="1"/>
  <c r="P215" i="17" a="1"/>
  <c r="P215" i="17" s="1"/>
  <c r="P216" i="17" a="1"/>
  <c r="P216" i="17" s="1"/>
  <c r="P217" i="17" a="1"/>
  <c r="P217" i="17" s="1"/>
  <c r="P372" i="17" a="1"/>
  <c r="P372" i="17" s="1"/>
  <c r="P373" i="17" a="1"/>
  <c r="P373" i="17" s="1"/>
  <c r="P612" i="17" a="1"/>
  <c r="P612" i="17" s="1"/>
  <c r="P613" i="17" a="1"/>
  <c r="P613" i="17" s="1"/>
  <c r="P614" i="17" a="1"/>
  <c r="P614" i="17" s="1"/>
  <c r="P615" i="17" a="1"/>
  <c r="P615" i="17" s="1"/>
  <c r="P616" i="17" a="1"/>
  <c r="P616" i="17" s="1"/>
  <c r="P617" i="17" a="1"/>
  <c r="P617" i="17"/>
  <c r="P772" i="17" a="1"/>
  <c r="P772" i="17" s="1"/>
  <c r="P773" i="17" a="1"/>
  <c r="P773" i="17" s="1"/>
  <c r="P1222" i="17" a="1"/>
  <c r="P1222" i="17" s="1"/>
  <c r="P1223" i="17" a="1"/>
  <c r="P1223" i="17" s="1"/>
  <c r="P1224" i="17" a="1"/>
  <c r="P1224" i="17" s="1"/>
  <c r="P1225" i="17" a="1"/>
  <c r="P1225" i="17" s="1"/>
  <c r="P1226" i="17" a="1"/>
  <c r="P1226" i="17" s="1"/>
  <c r="P1227" i="17" a="1"/>
  <c r="P1227" i="17" s="1"/>
  <c r="P1228" i="17" a="1"/>
  <c r="P1228" i="17" s="1"/>
  <c r="P1229" i="17" a="1"/>
  <c r="P1229" i="17" s="1"/>
  <c r="P1230" i="17" a="1"/>
  <c r="P1230" i="17" s="1"/>
  <c r="P1231" i="17" a="1"/>
  <c r="P1231" i="17" s="1"/>
  <c r="P1232" i="17" a="1"/>
  <c r="P1232" i="17" s="1"/>
  <c r="P1233" i="17" a="1"/>
  <c r="P1233" i="17"/>
  <c r="P1612" i="17" a="1"/>
  <c r="P1612" i="17" s="1"/>
  <c r="P1613" i="17" a="1"/>
  <c r="P1613" i="17" s="1"/>
  <c r="P1614" i="17" a="1"/>
  <c r="P1614" i="17" s="1"/>
  <c r="P1615" i="17" a="1"/>
  <c r="P1615" i="17" s="1"/>
  <c r="P1616" i="17" a="1"/>
  <c r="P1616" i="17" s="1"/>
  <c r="P1617" i="17" a="1"/>
  <c r="P1617" i="17"/>
  <c r="P1772" i="17" a="1"/>
  <c r="P1772" i="17" s="1"/>
  <c r="P1773" i="17" a="1"/>
  <c r="P1773" i="17" s="1"/>
  <c r="P218" i="17" a="1"/>
  <c r="P218" i="17" s="1"/>
  <c r="P219" i="17" a="1"/>
  <c r="P219" i="17" s="1"/>
  <c r="P220" i="17" a="1"/>
  <c r="P220" i="17"/>
  <c r="P221" i="17" a="1"/>
  <c r="P221" i="17" s="1"/>
  <c r="P222" i="17" a="1"/>
  <c r="P222" i="17" s="1"/>
  <c r="P223" i="17" a="1"/>
  <c r="P223" i="17" s="1"/>
  <c r="P374" i="17" a="1"/>
  <c r="P374" i="17" s="1"/>
  <c r="P375" i="17" a="1"/>
  <c r="P375" i="17" s="1"/>
  <c r="P618" i="17" a="1"/>
  <c r="P618" i="17" s="1"/>
  <c r="P619" i="17" a="1"/>
  <c r="P619" i="17" s="1"/>
  <c r="P620" i="17" a="1"/>
  <c r="P620" i="17" s="1"/>
  <c r="P621" i="17" a="1"/>
  <c r="P621" i="17"/>
  <c r="P622" i="17" a="1"/>
  <c r="P622" i="17" s="1"/>
  <c r="P623" i="17" a="1"/>
  <c r="P623" i="17" s="1"/>
  <c r="P774" i="17" a="1"/>
  <c r="P774" i="17" s="1"/>
  <c r="P775" i="17" a="1"/>
  <c r="P775" i="17"/>
  <c r="P1234" i="17" a="1"/>
  <c r="P1234" i="17" s="1"/>
  <c r="P1235" i="17" a="1"/>
  <c r="P1235" i="17" s="1"/>
  <c r="P1236" i="17" a="1"/>
  <c r="P1236" i="17"/>
  <c r="P1237" i="17" a="1"/>
  <c r="P1237" i="17" s="1"/>
  <c r="P1238" i="17" a="1"/>
  <c r="P1238" i="17" s="1"/>
  <c r="P1239" i="17" a="1"/>
  <c r="P1239" i="17"/>
  <c r="P1240" i="17" a="1"/>
  <c r="P1240" i="17"/>
  <c r="P1241" i="17" a="1"/>
  <c r="P1241" i="17"/>
  <c r="P1242" i="17" a="1"/>
  <c r="P1242" i="17" s="1"/>
  <c r="P1243" i="17" a="1"/>
  <c r="P1243" i="17" s="1"/>
  <c r="P1244" i="17" a="1"/>
  <c r="P1244" i="17" s="1"/>
  <c r="P1245" i="17" a="1"/>
  <c r="P1245" i="17" s="1"/>
  <c r="P1618" i="17" a="1"/>
  <c r="P1618" i="17" s="1"/>
  <c r="P1619" i="17" a="1"/>
  <c r="P1619" i="17" s="1"/>
  <c r="P1620" i="17" a="1"/>
  <c r="P1620" i="17" s="1"/>
  <c r="P1621" i="17" a="1"/>
  <c r="P1621" i="17" s="1"/>
  <c r="P1622" i="17" a="1"/>
  <c r="P1622" i="17" s="1"/>
  <c r="P1623" i="17" a="1"/>
  <c r="P1623" i="17"/>
  <c r="P1774" i="17" a="1"/>
  <c r="P1774" i="17" s="1"/>
  <c r="P1775" i="17" a="1"/>
  <c r="P1775" i="17" s="1"/>
  <c r="P224" i="17" a="1"/>
  <c r="P224" i="17" s="1"/>
  <c r="P225" i="17" a="1"/>
  <c r="P225" i="17" s="1"/>
  <c r="P226" i="17" a="1"/>
  <c r="P226" i="17" s="1"/>
  <c r="P227" i="17" a="1"/>
  <c r="P227" i="17" s="1"/>
  <c r="P228" i="17" a="1"/>
  <c r="P228" i="17" s="1"/>
  <c r="P229" i="17" a="1"/>
  <c r="P229" i="17" s="1"/>
  <c r="P376" i="17" a="1"/>
  <c r="P376" i="17" s="1"/>
  <c r="P377" i="17" a="1"/>
  <c r="P377" i="17"/>
  <c r="P624" i="17" a="1"/>
  <c r="P624" i="17" s="1"/>
  <c r="P625" i="17" a="1"/>
  <c r="P625" i="17" s="1"/>
  <c r="P626" i="17" a="1"/>
  <c r="P626" i="17" s="1"/>
  <c r="P627" i="17" a="1"/>
  <c r="P627" i="17"/>
  <c r="P628" i="17" a="1"/>
  <c r="P628" i="17" s="1"/>
  <c r="P629" i="17" a="1"/>
  <c r="P629" i="17" s="1"/>
  <c r="P776" i="17" a="1"/>
  <c r="P776" i="17" s="1"/>
  <c r="P777" i="17" a="1"/>
  <c r="P777" i="17" s="1"/>
  <c r="P1246" i="17" a="1"/>
  <c r="P1246" i="17" s="1"/>
  <c r="P1247" i="17" a="1"/>
  <c r="P1247" i="17"/>
  <c r="P1248" i="17" a="1"/>
  <c r="P1248" i="17"/>
  <c r="P1249" i="17" a="1"/>
  <c r="P1249" i="17" s="1"/>
  <c r="P1250" i="17" a="1"/>
  <c r="P1250" i="17" s="1"/>
  <c r="P1251" i="17" a="1"/>
  <c r="P1251" i="17" s="1"/>
  <c r="P1252" i="17" a="1"/>
  <c r="P1252" i="17" s="1"/>
  <c r="P1253" i="17" a="1"/>
  <c r="P1253" i="17"/>
  <c r="P1254" i="17" a="1"/>
  <c r="P1254" i="17" s="1"/>
  <c r="P1255" i="17" a="1"/>
  <c r="P1255" i="17" s="1"/>
  <c r="P1256" i="17" a="1"/>
  <c r="P1256" i="17" s="1"/>
  <c r="P1257" i="17" a="1"/>
  <c r="P1257" i="17"/>
  <c r="P1624" i="17" a="1"/>
  <c r="P1624" i="17" s="1"/>
  <c r="P1625" i="17" a="1"/>
  <c r="P1625" i="17" s="1"/>
  <c r="P1626" i="17" a="1"/>
  <c r="P1626" i="17"/>
  <c r="P1627" i="17" a="1"/>
  <c r="P1627" i="17" s="1"/>
  <c r="P1628" i="17" a="1"/>
  <c r="P1628" i="17" s="1"/>
  <c r="P1629" i="17" a="1"/>
  <c r="P1629" i="17"/>
  <c r="P1776" i="17" a="1"/>
  <c r="P1776" i="17" s="1"/>
  <c r="P1777" i="17" a="1"/>
  <c r="P1777" i="17" s="1"/>
  <c r="P230" i="17" a="1"/>
  <c r="P230" i="17" s="1"/>
  <c r="P231" i="17" a="1"/>
  <c r="P231" i="17" s="1"/>
  <c r="P232" i="17" a="1"/>
  <c r="P232" i="17" s="1"/>
  <c r="P233" i="17" a="1"/>
  <c r="P233" i="17" s="1"/>
  <c r="P234" i="17" a="1"/>
  <c r="P234" i="17" s="1"/>
  <c r="P235" i="17" a="1"/>
  <c r="P235" i="17" s="1"/>
  <c r="P378" i="17" a="1"/>
  <c r="P378" i="17"/>
  <c r="P379" i="17" a="1"/>
  <c r="P379" i="17" s="1"/>
  <c r="P630" i="17" a="1"/>
  <c r="P630" i="17" s="1"/>
  <c r="P631" i="17" a="1"/>
  <c r="P631" i="17" s="1"/>
  <c r="P632" i="17" a="1"/>
  <c r="P632" i="17"/>
  <c r="P633" i="17" a="1"/>
  <c r="P633" i="17" s="1"/>
  <c r="P634" i="17" a="1"/>
  <c r="P634" i="17" s="1"/>
  <c r="P635" i="17" a="1"/>
  <c r="P635" i="17" s="1"/>
  <c r="P778" i="17" a="1"/>
  <c r="P778" i="17" s="1"/>
  <c r="P779" i="17" a="1"/>
  <c r="P779" i="17" s="1"/>
  <c r="P1258" i="17" a="1"/>
  <c r="P1258" i="17" s="1"/>
  <c r="P1259" i="17" a="1"/>
  <c r="P1259" i="17"/>
  <c r="P1260" i="17" a="1"/>
  <c r="P1260" i="17" s="1"/>
  <c r="P1261" i="17" a="1"/>
  <c r="P1261" i="17" s="1"/>
  <c r="P1262" i="17" a="1"/>
  <c r="P1262" i="17" s="1"/>
  <c r="P1263" i="17" a="1"/>
  <c r="P1263" i="17" s="1"/>
  <c r="P1264" i="17" a="1"/>
  <c r="P1264" i="17" s="1"/>
  <c r="P1265" i="17" a="1"/>
  <c r="P1265" i="17" s="1"/>
  <c r="P1266" i="17" a="1"/>
  <c r="P1266" i="17" s="1"/>
  <c r="P1267" i="17" a="1"/>
  <c r="P1267" i="17" s="1"/>
  <c r="P1268" i="17" a="1"/>
  <c r="P1268" i="17"/>
  <c r="P1269" i="17" a="1"/>
  <c r="P1269" i="17" s="1"/>
  <c r="P1630" i="17" a="1"/>
  <c r="P1630" i="17" s="1"/>
  <c r="P1631" i="17" a="1"/>
  <c r="P1631" i="17" s="1"/>
  <c r="P1632" i="17" a="1"/>
  <c r="P1632" i="17" s="1"/>
  <c r="P1633" i="17" a="1"/>
  <c r="P1633" i="17" s="1"/>
  <c r="P1634" i="17" a="1"/>
  <c r="P1634" i="17" s="1"/>
  <c r="P1635" i="17" a="1"/>
  <c r="P1635" i="17"/>
  <c r="P1778" i="17" a="1"/>
  <c r="P1778" i="17" s="1"/>
  <c r="P1779" i="17" a="1"/>
  <c r="P1779" i="17" s="1"/>
  <c r="P236" i="17" a="1"/>
  <c r="P236" i="17" s="1"/>
  <c r="P237" i="17" a="1"/>
  <c r="P237" i="17" s="1"/>
  <c r="P238" i="17" a="1"/>
  <c r="P238" i="17" s="1"/>
  <c r="P239" i="17" a="1"/>
  <c r="P239" i="17" s="1"/>
  <c r="P240" i="17" a="1"/>
  <c r="P240" i="17" s="1"/>
  <c r="P241" i="17" a="1"/>
  <c r="P241" i="17" s="1"/>
  <c r="P380" i="17" a="1"/>
  <c r="P380" i="17" s="1"/>
  <c r="P381" i="17" a="1"/>
  <c r="P381" i="17" s="1"/>
  <c r="P636" i="17" a="1"/>
  <c r="P636" i="17" s="1"/>
  <c r="P637" i="17" a="1"/>
  <c r="P637" i="17" s="1"/>
  <c r="P638" i="17" a="1"/>
  <c r="P638" i="17" s="1"/>
  <c r="P639" i="17" a="1"/>
  <c r="P639" i="17" s="1"/>
  <c r="P640" i="17" a="1"/>
  <c r="P640" i="17" s="1"/>
  <c r="P641" i="17" a="1"/>
  <c r="P641" i="17" s="1"/>
  <c r="P780" i="17" a="1"/>
  <c r="P780" i="17" s="1"/>
  <c r="P781" i="17" a="1"/>
  <c r="P781" i="17" s="1"/>
  <c r="P1270" i="17" a="1"/>
  <c r="P1270" i="17" s="1"/>
  <c r="P1271" i="17" a="1"/>
  <c r="P1271" i="17" s="1"/>
  <c r="P1272" i="17" a="1"/>
  <c r="P1272" i="17" s="1"/>
  <c r="P1273" i="17" a="1"/>
  <c r="P1273" i="17"/>
  <c r="P1274" i="17" a="1"/>
  <c r="P1274" i="17" s="1"/>
  <c r="P1275" i="17" a="1"/>
  <c r="P1275" i="17" s="1"/>
  <c r="P1276" i="17" a="1"/>
  <c r="P1276" i="17" s="1"/>
  <c r="P1277" i="17" a="1"/>
  <c r="P1277" i="17" s="1"/>
  <c r="P1278" i="17" a="1"/>
  <c r="P1278" i="17" s="1"/>
  <c r="P1279" i="17" a="1"/>
  <c r="P1279" i="17" s="1"/>
  <c r="P1280" i="17" a="1"/>
  <c r="P1280" i="17" s="1"/>
  <c r="P1281" i="17" a="1"/>
  <c r="P1281" i="17" s="1"/>
  <c r="P1636" i="17" a="1"/>
  <c r="P1636" i="17" s="1"/>
  <c r="P1637" i="17" a="1"/>
  <c r="P1637" i="17" s="1"/>
  <c r="P1638" i="17" a="1"/>
  <c r="P1638" i="17" s="1"/>
  <c r="P1639" i="17" a="1"/>
  <c r="P1639" i="17"/>
  <c r="P1640" i="17" a="1"/>
  <c r="P1640" i="17" s="1"/>
  <c r="P1641" i="17" a="1"/>
  <c r="P1641" i="17" s="1"/>
  <c r="P1780" i="17" a="1"/>
  <c r="P1780" i="17" s="1"/>
  <c r="P1781" i="17" a="1"/>
  <c r="P1781" i="17" s="1"/>
  <c r="P242" i="17" a="1"/>
  <c r="P242" i="17" s="1"/>
  <c r="P243" i="17" a="1"/>
  <c r="P243" i="17" s="1"/>
  <c r="P244" i="17" a="1"/>
  <c r="P244" i="17" s="1"/>
  <c r="P245" i="17" a="1"/>
  <c r="P245" i="17" s="1"/>
  <c r="P246" i="17" a="1"/>
  <c r="P246" i="17" s="1"/>
  <c r="P247" i="17" a="1"/>
  <c r="P247" i="17"/>
  <c r="P382" i="17" a="1"/>
  <c r="P382" i="17" s="1"/>
  <c r="P383" i="17" a="1"/>
  <c r="P383" i="17" s="1"/>
  <c r="P642" i="17" a="1"/>
  <c r="P642" i="17" s="1"/>
  <c r="P643" i="17" a="1"/>
  <c r="P643" i="17" s="1"/>
  <c r="P644" i="17" a="1"/>
  <c r="P644" i="17" s="1"/>
  <c r="P645" i="17" a="1"/>
  <c r="P645" i="17" s="1"/>
  <c r="P646" i="17" a="1"/>
  <c r="P646" i="17" s="1"/>
  <c r="P647" i="17" a="1"/>
  <c r="P647" i="17" s="1"/>
  <c r="P782" i="17" a="1"/>
  <c r="P782" i="17" s="1"/>
  <c r="P783" i="17" a="1"/>
  <c r="P783" i="17" s="1"/>
  <c r="P1282" i="17" a="1"/>
  <c r="P1282" i="17" s="1"/>
  <c r="P1283" i="17" a="1"/>
  <c r="P1283" i="17" s="1"/>
  <c r="P1284" i="17" a="1"/>
  <c r="P1284" i="17" s="1"/>
  <c r="P1285" i="17" a="1"/>
  <c r="P1285" i="17" s="1"/>
  <c r="P1286" i="17" a="1"/>
  <c r="P1286" i="17" s="1"/>
  <c r="P1287" i="17" a="1"/>
  <c r="P1287" i="17" s="1"/>
  <c r="P1288" i="17" a="1"/>
  <c r="P1288" i="17" s="1"/>
  <c r="P1289" i="17" a="1"/>
  <c r="P1289" i="17" s="1"/>
  <c r="P1290" i="17" a="1"/>
  <c r="P1290" i="17" s="1"/>
  <c r="P1291" i="17" a="1"/>
  <c r="P1291" i="17" s="1"/>
  <c r="P1292" i="17" a="1"/>
  <c r="P1292" i="17" s="1"/>
  <c r="P1293" i="17" a="1"/>
  <c r="P1293" i="17" s="1"/>
  <c r="P1642" i="17" a="1"/>
  <c r="P1642" i="17" s="1"/>
  <c r="P1643" i="17" a="1"/>
  <c r="P1643" i="17" s="1"/>
  <c r="P1644" i="17" a="1"/>
  <c r="P1644" i="17" s="1"/>
  <c r="P1645" i="17" a="1"/>
  <c r="P1645" i="17" s="1"/>
  <c r="P1646" i="17" a="1"/>
  <c r="P1646" i="17" s="1"/>
  <c r="P1647" i="17" a="1"/>
  <c r="P1647" i="17" s="1"/>
  <c r="P1782" i="17" a="1"/>
  <c r="P1782" i="17" s="1"/>
  <c r="P1783" i="17" a="1"/>
  <c r="P1783" i="17" s="1"/>
  <c r="P248" i="17" a="1"/>
  <c r="P248" i="17" s="1"/>
  <c r="P249" i="17" a="1"/>
  <c r="P249" i="17" s="1"/>
  <c r="P250" i="17" a="1"/>
  <c r="P250" i="17" s="1"/>
  <c r="P251" i="17" a="1"/>
  <c r="P251" i="17" s="1"/>
  <c r="P252" i="17" a="1"/>
  <c r="P252" i="17" s="1"/>
  <c r="P253" i="17" a="1"/>
  <c r="P253" i="17" s="1"/>
  <c r="P384" i="17" a="1"/>
  <c r="P384" i="17" s="1"/>
  <c r="P385" i="17" a="1"/>
  <c r="P385" i="17" s="1"/>
  <c r="P648" i="17" a="1"/>
  <c r="P648" i="17" s="1"/>
  <c r="P649" i="17" a="1"/>
  <c r="P649" i="17" s="1"/>
  <c r="P650" i="17" a="1"/>
  <c r="P650" i="17" s="1"/>
  <c r="P651" i="17" a="1"/>
  <c r="P651" i="17"/>
  <c r="P652" i="17" a="1"/>
  <c r="P652" i="17" s="1"/>
  <c r="P653" i="17" a="1"/>
  <c r="P653" i="17" s="1"/>
  <c r="P784" i="17" a="1"/>
  <c r="P784" i="17"/>
  <c r="P785" i="17" a="1"/>
  <c r="P785" i="17" s="1"/>
  <c r="P1294" i="17" a="1"/>
  <c r="P1294" i="17" s="1"/>
  <c r="P1295" i="17" a="1"/>
  <c r="P1295" i="17" s="1"/>
  <c r="P1296" i="17" a="1"/>
  <c r="P1296" i="17" s="1"/>
  <c r="P1297" i="17" a="1"/>
  <c r="P1297" i="17" s="1"/>
  <c r="P1298" i="17" a="1"/>
  <c r="P1298" i="17" s="1"/>
  <c r="P1299" i="17" a="1"/>
  <c r="P1299" i="17" s="1"/>
  <c r="P1300" i="17" a="1"/>
  <c r="P1300" i="17" s="1"/>
  <c r="P1301" i="17" a="1"/>
  <c r="P1301" i="17" s="1"/>
  <c r="P1302" i="17" a="1"/>
  <c r="P1302" i="17" s="1"/>
  <c r="P1303" i="17" a="1"/>
  <c r="P1303" i="17"/>
  <c r="P1304" i="17" a="1"/>
  <c r="P1304" i="17"/>
  <c r="P1305" i="17" a="1"/>
  <c r="P1305" i="17" s="1"/>
  <c r="P1648" i="17" a="1"/>
  <c r="P1648" i="17" s="1"/>
  <c r="P1649" i="17" a="1"/>
  <c r="P1649" i="17" s="1"/>
  <c r="P1650" i="17" a="1"/>
  <c r="P1650" i="17" s="1"/>
  <c r="P1651" i="17" a="1"/>
  <c r="P1651" i="17" s="1"/>
  <c r="P1652" i="17" a="1"/>
  <c r="P1652" i="17" s="1"/>
  <c r="P1653" i="17" a="1"/>
  <c r="P1653" i="17" s="1"/>
  <c r="P1784" i="17" a="1"/>
  <c r="P1784" i="17"/>
  <c r="P1785" i="17" a="1"/>
  <c r="P1785" i="17" s="1"/>
  <c r="P254" i="17" a="1"/>
  <c r="P254" i="17" s="1"/>
  <c r="P255" i="17" a="1"/>
  <c r="P255" i="17" s="1"/>
  <c r="P256" i="17" a="1"/>
  <c r="P256" i="17" s="1"/>
  <c r="P257" i="17" a="1"/>
  <c r="P257" i="17"/>
  <c r="P258" i="17" a="1"/>
  <c r="P258" i="17" s="1"/>
  <c r="P259" i="17" a="1"/>
  <c r="P259" i="17" s="1"/>
  <c r="P386" i="17" a="1"/>
  <c r="P386" i="17" s="1"/>
  <c r="P387" i="17" a="1"/>
  <c r="P387" i="17" s="1"/>
  <c r="P654" i="17" a="1"/>
  <c r="P654" i="17" s="1"/>
  <c r="P655" i="17" a="1"/>
  <c r="P655" i="17" s="1"/>
  <c r="P656" i="17" a="1"/>
  <c r="P656" i="17" s="1"/>
  <c r="P657" i="17" a="1"/>
  <c r="P657" i="17" s="1"/>
  <c r="P658" i="17" a="1"/>
  <c r="P658" i="17" s="1"/>
  <c r="P659" i="17" a="1"/>
  <c r="P659" i="17" s="1"/>
  <c r="P786" i="17" a="1"/>
  <c r="P786" i="17"/>
  <c r="P787" i="17" a="1"/>
  <c r="P787" i="17" s="1"/>
  <c r="P1306" i="17" a="1"/>
  <c r="P1306" i="17" s="1"/>
  <c r="P1307" i="17" a="1"/>
  <c r="P1307" i="17"/>
  <c r="P1308" i="17" a="1"/>
  <c r="P1308" i="17" s="1"/>
  <c r="P1309" i="17" a="1"/>
  <c r="P1309" i="17" s="1"/>
  <c r="P1310" i="17" a="1"/>
  <c r="P1310" i="17" s="1"/>
  <c r="P1311" i="17" a="1"/>
  <c r="P1311" i="17"/>
  <c r="P1312" i="17" a="1"/>
  <c r="P1312" i="17"/>
  <c r="P1313" i="17" a="1"/>
  <c r="P1313" i="17"/>
  <c r="P1314" i="17" a="1"/>
  <c r="P1314" i="17" s="1"/>
  <c r="P1315" i="17" a="1"/>
  <c r="P1315" i="17" s="1"/>
  <c r="P1316" i="17" a="1"/>
  <c r="P1316" i="17" s="1"/>
  <c r="P1317" i="17" a="1"/>
  <c r="P1317" i="17" s="1"/>
  <c r="P1654" i="17" a="1"/>
  <c r="P1654" i="17" s="1"/>
  <c r="P1655" i="17" a="1"/>
  <c r="P1655" i="17" s="1"/>
  <c r="P1656" i="17" a="1"/>
  <c r="P1656" i="17" s="1"/>
  <c r="P1657" i="17" a="1"/>
  <c r="P1657" i="17" s="1"/>
  <c r="P1658" i="17" a="1"/>
  <c r="P1658" i="17" s="1"/>
  <c r="P1659" i="17" a="1"/>
  <c r="P1659" i="17" s="1"/>
  <c r="P1786" i="17" a="1"/>
  <c r="P1786" i="17" s="1"/>
  <c r="P1787" i="17" a="1"/>
  <c r="P1787" i="17" s="1"/>
  <c r="P260" i="17" a="1"/>
  <c r="P260" i="17" s="1"/>
  <c r="P261" i="17" a="1"/>
  <c r="P261" i="17" s="1"/>
  <c r="P262" i="17" a="1"/>
  <c r="P262" i="17"/>
  <c r="P263" i="17" a="1"/>
  <c r="P263" i="17" s="1"/>
  <c r="P264" i="17" a="1"/>
  <c r="P264" i="17" s="1"/>
  <c r="P265" i="17" a="1"/>
  <c r="P265" i="17" s="1"/>
  <c r="P388" i="17" a="1"/>
  <c r="P388" i="17" s="1"/>
  <c r="P389" i="17" a="1"/>
  <c r="P389" i="17" s="1"/>
  <c r="P660" i="17" a="1"/>
  <c r="P660" i="17" s="1"/>
  <c r="P661" i="17" a="1"/>
  <c r="P661" i="17" s="1"/>
  <c r="P662" i="17" a="1"/>
  <c r="P662" i="17" s="1"/>
  <c r="P663" i="17" a="1"/>
  <c r="P663" i="17" s="1"/>
  <c r="P664" i="17" a="1"/>
  <c r="P664" i="17" s="1"/>
  <c r="P665" i="17" a="1"/>
  <c r="P665" i="17" s="1"/>
  <c r="P788" i="17" a="1"/>
  <c r="P788" i="17" s="1"/>
  <c r="P789" i="17" a="1"/>
  <c r="P789" i="17" s="1"/>
  <c r="P1318" i="17" a="1"/>
  <c r="P1318" i="17" s="1"/>
  <c r="P1319" i="17" a="1"/>
  <c r="P1319" i="17" s="1"/>
  <c r="P1320" i="17" a="1"/>
  <c r="P1320" i="17" s="1"/>
  <c r="P1321" i="17" a="1"/>
  <c r="P1321" i="17"/>
  <c r="P1322" i="17" a="1"/>
  <c r="P1322" i="17" s="1"/>
  <c r="P1323" i="17" a="1"/>
  <c r="P1323" i="17" s="1"/>
  <c r="P1324" i="17" a="1"/>
  <c r="P1324" i="17"/>
  <c r="P1325" i="17" a="1"/>
  <c r="P1325" i="17" s="1"/>
  <c r="P1326" i="17" a="1"/>
  <c r="P1326" i="17" s="1"/>
  <c r="P1327" i="17" a="1"/>
  <c r="P1327" i="17" s="1"/>
  <c r="P1328" i="17" a="1"/>
  <c r="P1328" i="17" s="1"/>
  <c r="P1329" i="17" a="1"/>
  <c r="P1329" i="17" s="1"/>
  <c r="P1660" i="17" a="1"/>
  <c r="P1660" i="17" s="1"/>
  <c r="P1661" i="17" a="1"/>
  <c r="P1661" i="17"/>
  <c r="P1662" i="17" a="1"/>
  <c r="P1662" i="17" s="1"/>
  <c r="P1663" i="17" a="1"/>
  <c r="P1663" i="17" s="1"/>
  <c r="P1664" i="17" a="1"/>
  <c r="P1664" i="17" s="1"/>
  <c r="P1665" i="17" a="1"/>
  <c r="P1665" i="17" s="1"/>
  <c r="P1788" i="17" a="1"/>
  <c r="P1788" i="17" s="1"/>
  <c r="P1789" i="17" a="1"/>
  <c r="P1789" i="17" s="1"/>
  <c r="P266" i="17" a="1"/>
  <c r="P266" i="17" s="1"/>
  <c r="P267" i="17" a="1"/>
  <c r="P267" i="17" s="1"/>
  <c r="P268" i="17" a="1"/>
  <c r="P268" i="17" s="1"/>
  <c r="P269" i="17" a="1"/>
  <c r="P269" i="17" s="1"/>
  <c r="P270" i="17" a="1"/>
  <c r="P270" i="17" s="1"/>
  <c r="P271" i="17" a="1"/>
  <c r="P271" i="17" s="1"/>
  <c r="P390" i="17" a="1"/>
  <c r="P390" i="17" s="1"/>
  <c r="P391" i="17" a="1"/>
  <c r="P391" i="17" s="1"/>
  <c r="P666" i="17" a="1"/>
  <c r="P666" i="17" s="1"/>
  <c r="P667" i="17" a="1"/>
  <c r="P667" i="17" s="1"/>
  <c r="P668" i="17" a="1"/>
  <c r="P668" i="17" s="1"/>
  <c r="P669" i="17" a="1"/>
  <c r="P669" i="17" s="1"/>
  <c r="P670" i="17" a="1"/>
  <c r="P670" i="17" s="1"/>
  <c r="P671" i="17" a="1"/>
  <c r="P671" i="17"/>
  <c r="P790" i="17" a="1"/>
  <c r="P790" i="17" s="1"/>
  <c r="P791" i="17" a="1"/>
  <c r="P791" i="17" s="1"/>
  <c r="P1330" i="17" a="1"/>
  <c r="P1330" i="17" s="1"/>
  <c r="P1331" i="17" a="1"/>
  <c r="P1331" i="17" s="1"/>
  <c r="P1332" i="17" a="1"/>
  <c r="P1332" i="17" s="1"/>
  <c r="P1333" i="17" a="1"/>
  <c r="P1333" i="17" s="1"/>
  <c r="P1334" i="17" a="1"/>
  <c r="P1334" i="17" s="1"/>
  <c r="P1335" i="17" a="1"/>
  <c r="P1335" i="17" s="1"/>
  <c r="P1336" i="17" a="1"/>
  <c r="P1336" i="17"/>
  <c r="P1337" i="17" a="1"/>
  <c r="P1337" i="17" s="1"/>
  <c r="P1338" i="17" a="1"/>
  <c r="P1338" i="17" s="1"/>
  <c r="P1339" i="17" a="1"/>
  <c r="P1339" i="17" s="1"/>
  <c r="P1340" i="17" a="1"/>
  <c r="P1340" i="17" s="1"/>
  <c r="P1341" i="17" a="1"/>
  <c r="P1341" i="17" s="1"/>
  <c r="P1666" i="17" a="1"/>
  <c r="P1666" i="17" s="1"/>
  <c r="P1667" i="17" a="1"/>
  <c r="P1667" i="17" s="1"/>
  <c r="P1668" i="17" a="1"/>
  <c r="P1668" i="17" s="1"/>
  <c r="P1669" i="17" a="1"/>
  <c r="P1669" i="17"/>
  <c r="P1670" i="17" a="1"/>
  <c r="P1670" i="17" s="1"/>
  <c r="P1671" i="17" a="1"/>
  <c r="P1671" i="17" s="1"/>
  <c r="P1790" i="17" a="1"/>
  <c r="P1790" i="17" s="1"/>
  <c r="P1791" i="17" a="1"/>
  <c r="P1791" i="17" s="1"/>
  <c r="P272" i="17" a="1"/>
  <c r="P272" i="17" s="1"/>
  <c r="P273" i="17" a="1"/>
  <c r="P273" i="17" s="1"/>
  <c r="P274" i="17" a="1"/>
  <c r="P274" i="17"/>
  <c r="P275" i="17" a="1"/>
  <c r="P275" i="17" s="1"/>
  <c r="P276" i="17" a="1"/>
  <c r="P276" i="17" s="1"/>
  <c r="P277" i="17" a="1"/>
  <c r="P277" i="17" s="1"/>
  <c r="P392" i="17" a="1"/>
  <c r="P392" i="17"/>
  <c r="P393" i="17" a="1"/>
  <c r="P393" i="17" s="1"/>
  <c r="P672" i="17" a="1"/>
  <c r="P672" i="17" s="1"/>
  <c r="P673" i="17" a="1"/>
  <c r="P673" i="17" s="1"/>
  <c r="P674" i="17" a="1"/>
  <c r="P674" i="17" s="1"/>
  <c r="P675" i="17" a="1"/>
  <c r="P675" i="17"/>
  <c r="P676" i="17" a="1"/>
  <c r="P676" i="17" s="1"/>
  <c r="P677" i="17" a="1"/>
  <c r="P677" i="17" s="1"/>
  <c r="P792" i="17" a="1"/>
  <c r="P792" i="17" s="1"/>
  <c r="P793" i="17" a="1"/>
  <c r="P793" i="17" s="1"/>
  <c r="P1342" i="17" a="1"/>
  <c r="P1342" i="17" s="1"/>
  <c r="P1343" i="17" a="1"/>
  <c r="P1343" i="17" s="1"/>
  <c r="P1344" i="17" a="1"/>
  <c r="P1344" i="17"/>
  <c r="P1345" i="17" a="1"/>
  <c r="P1345" i="17" s="1"/>
  <c r="P1346" i="17" a="1"/>
  <c r="P1346" i="17" s="1"/>
  <c r="P1347" i="17" a="1"/>
  <c r="P1347" i="17" s="1"/>
  <c r="P1348" i="17" a="1"/>
  <c r="P1348" i="17" s="1"/>
  <c r="P1349" i="17" a="1"/>
  <c r="P1349" i="17" s="1"/>
  <c r="P1350" i="17" a="1"/>
  <c r="P1350" i="17" s="1"/>
  <c r="P1351" i="17" a="1"/>
  <c r="P1351" i="17" s="1"/>
  <c r="P1352" i="17" a="1"/>
  <c r="P1352" i="17" s="1"/>
  <c r="P1353" i="17" a="1"/>
  <c r="P1353" i="17" s="1"/>
  <c r="P1672" i="17" a="1"/>
  <c r="P1672" i="17" s="1"/>
  <c r="P1673" i="17" a="1"/>
  <c r="P1673" i="17" s="1"/>
  <c r="P1674" i="17" a="1"/>
  <c r="P1674" i="17" s="1"/>
  <c r="P1675" i="17" a="1"/>
  <c r="P1675" i="17" s="1"/>
  <c r="P1676" i="17" a="1"/>
  <c r="P1676" i="17" s="1"/>
  <c r="P1677" i="17" a="1"/>
  <c r="P1677" i="17" s="1"/>
  <c r="P1792" i="17" a="1"/>
  <c r="P1792" i="17" s="1"/>
  <c r="P1793" i="17" a="1"/>
  <c r="P1793" i="17" s="1"/>
  <c r="P278" i="17" a="1"/>
  <c r="P278" i="17" s="1"/>
  <c r="P279" i="17" a="1"/>
  <c r="P279" i="17" s="1"/>
  <c r="P280" i="17" a="1"/>
  <c r="P280" i="17"/>
  <c r="P281" i="17" a="1"/>
  <c r="P281" i="17" s="1"/>
  <c r="P282" i="17" a="1"/>
  <c r="P282" i="17" s="1"/>
  <c r="P283" i="17" a="1"/>
  <c r="P283" i="17" s="1"/>
  <c r="P394" i="17" a="1"/>
  <c r="P394" i="17" s="1"/>
  <c r="P395" i="17" a="1"/>
  <c r="P395" i="17" s="1"/>
  <c r="P678" i="17" a="1"/>
  <c r="P678" i="17" s="1"/>
  <c r="P679" i="17" a="1"/>
  <c r="P679" i="17" s="1"/>
  <c r="P680" i="17" a="1"/>
  <c r="P680" i="17" s="1"/>
  <c r="P681" i="17" a="1"/>
  <c r="P681" i="17" s="1"/>
  <c r="P682" i="17" a="1"/>
  <c r="P682" i="17" s="1"/>
  <c r="P683" i="17" a="1"/>
  <c r="P683" i="17" s="1"/>
  <c r="P794" i="17" a="1"/>
  <c r="P794" i="17" s="1"/>
  <c r="P795" i="17" a="1"/>
  <c r="P795" i="17"/>
  <c r="P1354" i="17" a="1"/>
  <c r="P1354" i="17" s="1"/>
  <c r="P1355" i="17" a="1"/>
  <c r="P1355" i="17" s="1"/>
  <c r="P1356" i="17" a="1"/>
  <c r="P1356" i="17" s="1"/>
  <c r="P1357" i="17" a="1"/>
  <c r="P1357" i="17" s="1"/>
  <c r="P1358" i="17" a="1"/>
  <c r="P1358" i="17" s="1"/>
  <c r="P1359" i="17" a="1"/>
  <c r="P1359" i="17" s="1"/>
  <c r="P1360" i="17" a="1"/>
  <c r="P1360" i="17" s="1"/>
  <c r="P1361" i="17" a="1"/>
  <c r="P1361" i="17" s="1"/>
  <c r="P1362" i="17" a="1"/>
  <c r="P1362" i="17" s="1"/>
  <c r="P1363" i="17" a="1"/>
  <c r="P1363" i="17" s="1"/>
  <c r="P1364" i="17" a="1"/>
  <c r="P1364" i="17"/>
  <c r="P1365" i="17" a="1"/>
  <c r="P1365" i="17" s="1"/>
  <c r="P1678" i="17" a="1"/>
  <c r="P1678" i="17" s="1"/>
  <c r="P1679" i="17" a="1"/>
  <c r="P1679" i="17" s="1"/>
  <c r="P1680" i="17" a="1"/>
  <c r="P1680" i="17" s="1"/>
  <c r="P1681" i="17" a="1"/>
  <c r="P1681" i="17"/>
  <c r="P1682" i="17" a="1"/>
  <c r="P1682" i="17" s="1"/>
  <c r="P1683" i="17" a="1"/>
  <c r="P1683" i="17" s="1"/>
  <c r="P1794" i="17" a="1"/>
  <c r="P1794" i="17" s="1"/>
  <c r="P1795" i="17" a="1"/>
  <c r="P1795" i="17" s="1"/>
  <c r="P284" i="17" a="1"/>
  <c r="P284" i="17" s="1"/>
  <c r="P285" i="17" a="1"/>
  <c r="P285" i="17"/>
  <c r="P286" i="17" a="1"/>
  <c r="P286" i="17" s="1"/>
  <c r="P287" i="17" a="1"/>
  <c r="P287" i="17" s="1"/>
  <c r="P288" i="17" a="1"/>
  <c r="P288" i="17" s="1"/>
  <c r="P289" i="17" a="1"/>
  <c r="P289" i="17" s="1"/>
  <c r="P396" i="17" a="1"/>
  <c r="P396" i="17" s="1"/>
  <c r="P397" i="17" a="1"/>
  <c r="P397" i="17" s="1"/>
  <c r="P684" i="17" a="1"/>
  <c r="P684" i="17" s="1"/>
  <c r="P685" i="17" a="1"/>
  <c r="P685" i="17" s="1"/>
  <c r="P686" i="17" a="1"/>
  <c r="P686" i="17" s="1"/>
  <c r="P687" i="17" a="1"/>
  <c r="P687" i="17" s="1"/>
  <c r="P688" i="17" a="1"/>
  <c r="P688" i="17" s="1"/>
  <c r="P689" i="17" a="1"/>
  <c r="P689" i="17" s="1"/>
  <c r="P796" i="17" a="1"/>
  <c r="P796" i="17" s="1"/>
  <c r="P797" i="17" a="1"/>
  <c r="P797" i="17" s="1"/>
  <c r="P1366" i="17" a="1"/>
  <c r="P1366" i="17" s="1"/>
  <c r="P1367" i="17" a="1"/>
  <c r="P1367" i="17" s="1"/>
  <c r="P1368" i="17" a="1"/>
  <c r="P1368" i="17" s="1"/>
  <c r="P1369" i="17" a="1"/>
  <c r="P1369" i="17" s="1"/>
  <c r="P1370" i="17" a="1"/>
  <c r="P1370" i="17" s="1"/>
  <c r="P1371" i="17" a="1"/>
  <c r="P1371" i="17" s="1"/>
  <c r="P1372" i="17" a="1"/>
  <c r="P1372" i="17" s="1"/>
  <c r="P1373" i="17" a="1"/>
  <c r="P1373" i="17" s="1"/>
  <c r="P1374" i="17" a="1"/>
  <c r="P1374" i="17" s="1"/>
  <c r="P1375" i="17" a="1"/>
  <c r="P1375" i="17" s="1"/>
  <c r="P1376" i="17" a="1"/>
  <c r="P1376" i="17" s="1"/>
  <c r="P1377" i="17" a="1"/>
  <c r="P1377" i="17" s="1"/>
  <c r="P1684" i="17" a="1"/>
  <c r="P1684" i="17" s="1"/>
  <c r="P1685" i="17" a="1"/>
  <c r="P1685" i="17" s="1"/>
  <c r="P1686" i="17" a="1"/>
  <c r="P1686" i="17"/>
  <c r="P1687" i="17" a="1"/>
  <c r="P1687" i="17" s="1"/>
  <c r="P1688" i="17" a="1"/>
  <c r="P1688" i="17" s="1"/>
  <c r="P1689" i="17" a="1"/>
  <c r="P1689" i="17"/>
  <c r="P1796" i="17" a="1"/>
  <c r="P1796" i="17" s="1"/>
  <c r="P1797" i="17" a="1"/>
  <c r="P1797" i="17" s="1"/>
  <c r="P290" i="17" a="1"/>
  <c r="P290" i="17" s="1"/>
  <c r="P291" i="17" a="1"/>
  <c r="P291" i="17" s="1"/>
  <c r="P292" i="17" a="1"/>
  <c r="P292" i="17" s="1"/>
  <c r="P293" i="17" a="1"/>
  <c r="P293" i="17" s="1"/>
  <c r="P294" i="17" a="1"/>
  <c r="P294" i="17" s="1"/>
  <c r="P295" i="17" a="1"/>
  <c r="P295" i="17" s="1"/>
  <c r="P398" i="17" a="1"/>
  <c r="P398" i="17"/>
  <c r="P399" i="17" a="1"/>
  <c r="P399" i="17" s="1"/>
  <c r="P690" i="17" a="1"/>
  <c r="P690" i="17" s="1"/>
  <c r="P691" i="17" a="1"/>
  <c r="P691" i="17" s="1"/>
  <c r="P692" i="17" a="1"/>
  <c r="P692" i="17" s="1"/>
  <c r="P693" i="17" a="1"/>
  <c r="P693" i="17" s="1"/>
  <c r="P694" i="17" a="1"/>
  <c r="P694" i="17" s="1"/>
  <c r="P695" i="17" a="1"/>
  <c r="P695" i="17" s="1"/>
  <c r="P798" i="17" a="1"/>
  <c r="P798" i="17" s="1"/>
  <c r="P799" i="17" a="1"/>
  <c r="P799" i="17" s="1"/>
  <c r="P1378" i="17" a="1"/>
  <c r="P1378" i="17" s="1"/>
  <c r="P1379" i="17" a="1"/>
  <c r="P1379" i="17" s="1"/>
  <c r="P1380" i="17" a="1"/>
  <c r="P1380" i="17"/>
  <c r="P1381" i="17" a="1"/>
  <c r="P1381" i="17" s="1"/>
  <c r="P1382" i="17" a="1"/>
  <c r="P1382" i="17" s="1"/>
  <c r="P1383" i="17" a="1"/>
  <c r="P1383" i="17" s="1"/>
  <c r="P1384" i="17" a="1"/>
  <c r="P1384" i="17" s="1"/>
  <c r="P1385" i="17" a="1"/>
  <c r="P1385" i="17"/>
  <c r="P1386" i="17" a="1"/>
  <c r="P1386" i="17" s="1"/>
  <c r="P1387" i="17" a="1"/>
  <c r="P1387" i="17" s="1"/>
  <c r="P1388" i="17" a="1"/>
  <c r="P1388" i="17" s="1"/>
  <c r="P1389" i="17" a="1"/>
  <c r="P1389" i="17" s="1"/>
  <c r="P1690" i="17" a="1"/>
  <c r="P1690" i="17" s="1"/>
  <c r="P1691" i="17" a="1"/>
  <c r="P1691" i="17" s="1"/>
  <c r="P1692" i="17" a="1"/>
  <c r="P1692" i="17" s="1"/>
  <c r="P1693" i="17" a="1"/>
  <c r="P1693" i="17" s="1"/>
  <c r="P1694" i="17" a="1"/>
  <c r="P1694" i="17" s="1"/>
  <c r="P1695" i="17" a="1"/>
  <c r="P1695" i="17" s="1"/>
  <c r="P1798" i="17" a="1"/>
  <c r="P1798" i="17" s="1"/>
  <c r="P1799" i="17" a="1"/>
  <c r="P1799" i="17" s="1"/>
  <c r="P296" i="17" a="1"/>
  <c r="P296" i="17" s="1"/>
  <c r="P297" i="17" a="1"/>
  <c r="P297" i="17" s="1"/>
  <c r="P298" i="17" a="1"/>
  <c r="P298" i="17" s="1"/>
  <c r="P299" i="17" a="1"/>
  <c r="P299" i="17" s="1"/>
  <c r="P300" i="17" a="1"/>
  <c r="P300" i="17" s="1"/>
  <c r="P301" i="17" a="1"/>
  <c r="P301" i="17" s="1"/>
  <c r="P400" i="17" a="1"/>
  <c r="P400" i="17" s="1"/>
  <c r="P401" i="17" a="1"/>
  <c r="P401" i="17" s="1"/>
  <c r="P696" i="17" a="1"/>
  <c r="P696" i="17" s="1"/>
  <c r="P697" i="17" a="1"/>
  <c r="P697" i="17" s="1"/>
  <c r="P698" i="17" a="1"/>
  <c r="P698" i="17" s="1"/>
  <c r="P699" i="17" a="1"/>
  <c r="P699" i="17"/>
  <c r="P700" i="17" a="1"/>
  <c r="P700" i="17" s="1"/>
  <c r="P701" i="17" a="1"/>
  <c r="P701" i="17" s="1"/>
  <c r="P800" i="17" a="1"/>
  <c r="P800" i="17" s="1"/>
  <c r="P801" i="17" a="1"/>
  <c r="P801" i="17" s="1"/>
  <c r="P1390" i="17" a="1"/>
  <c r="P1390" i="17" s="1"/>
  <c r="P1391" i="17" a="1"/>
  <c r="P1391" i="17" s="1"/>
  <c r="P1392" i="17" a="1"/>
  <c r="P1392" i="17" s="1"/>
  <c r="P1393" i="17" a="1"/>
  <c r="P1393" i="17" s="1"/>
  <c r="P1394" i="17" a="1"/>
  <c r="P1394" i="17" s="1"/>
  <c r="P1395" i="17" a="1"/>
  <c r="P1395" i="17"/>
  <c r="P1396" i="17" a="1"/>
  <c r="P1396" i="17" s="1"/>
  <c r="P1397" i="17" a="1"/>
  <c r="P1397" i="17" s="1"/>
  <c r="P1398" i="17" a="1"/>
  <c r="P1398" i="17" s="1"/>
  <c r="P1399" i="17" a="1"/>
  <c r="P1399" i="17" s="1"/>
  <c r="P1400" i="17" a="1"/>
  <c r="P1400" i="17" s="1"/>
  <c r="P1401" i="17" a="1"/>
  <c r="P1401" i="17" s="1"/>
  <c r="P1696" i="17" a="1"/>
  <c r="P1696" i="17" s="1"/>
  <c r="P1697" i="17" a="1"/>
  <c r="P1697" i="17" s="1"/>
  <c r="P1698" i="17" a="1"/>
  <c r="P1698" i="17" s="1"/>
  <c r="P1699" i="17" a="1"/>
  <c r="P1699" i="17"/>
  <c r="P1700" i="17" a="1"/>
  <c r="P1700" i="17" s="1"/>
  <c r="P1701" i="17" a="1"/>
  <c r="P1701" i="17" s="1"/>
  <c r="P1800" i="17" a="1"/>
  <c r="P1800" i="17" s="1"/>
  <c r="P1801" i="17" a="1"/>
  <c r="P1801" i="17" s="1"/>
  <c r="R2" i="17" a="1"/>
  <c r="R2" i="17" s="1"/>
  <c r="R3" i="17" a="1"/>
  <c r="R3" i="17" s="1"/>
  <c r="R4" i="17" a="1"/>
  <c r="R4" i="17" s="1"/>
  <c r="R5" i="17" a="1"/>
  <c r="R5" i="17" s="1"/>
  <c r="R6" i="17" a="1"/>
  <c r="R6" i="17" s="1"/>
  <c r="R7" i="17" a="1"/>
  <c r="R7" i="17" s="1"/>
  <c r="R302" i="17" a="1"/>
  <c r="R302" i="17"/>
  <c r="R303" i="17" a="1"/>
  <c r="R303" i="17" s="1"/>
  <c r="R402" i="17" a="1"/>
  <c r="R402" i="17" s="1"/>
  <c r="R403" i="17" a="1"/>
  <c r="R403" i="17" s="1"/>
  <c r="R404" i="17" a="1"/>
  <c r="R404" i="17" s="1"/>
  <c r="R405" i="17" a="1"/>
  <c r="R405" i="17" s="1"/>
  <c r="R406" i="17" a="1"/>
  <c r="R406" i="17" s="1"/>
  <c r="R407" i="17" a="1"/>
  <c r="R407" i="17" s="1"/>
  <c r="R702" i="17" a="1"/>
  <c r="R702" i="17" s="1"/>
  <c r="R703" i="17" a="1"/>
  <c r="R703" i="17" s="1"/>
  <c r="R802" i="17" a="1"/>
  <c r="R802" i="17" s="1"/>
  <c r="R803" i="17" a="1"/>
  <c r="R803" i="17" s="1"/>
  <c r="R804" i="17" a="1"/>
  <c r="R804" i="17" s="1"/>
  <c r="R805" i="17" a="1"/>
  <c r="R805" i="17" s="1"/>
  <c r="R806" i="17" a="1"/>
  <c r="R806" i="17" s="1"/>
  <c r="R807" i="17" a="1"/>
  <c r="R807" i="17" s="1"/>
  <c r="R808" i="17" a="1"/>
  <c r="R808" i="17" s="1"/>
  <c r="R809" i="17" a="1"/>
  <c r="R809" i="17" s="1"/>
  <c r="R810" i="17" a="1"/>
  <c r="R810" i="17" s="1"/>
  <c r="R811" i="17" a="1"/>
  <c r="R811" i="17" s="1"/>
  <c r="R812" i="17" a="1"/>
  <c r="R812" i="17" s="1"/>
  <c r="R813" i="17" a="1"/>
  <c r="R813" i="17" s="1"/>
  <c r="R1402" i="17" a="1"/>
  <c r="R1402" i="17" s="1"/>
  <c r="R1403" i="17" a="1"/>
  <c r="R1403" i="17" s="1"/>
  <c r="R1404" i="17" a="1"/>
  <c r="R1404" i="17" s="1"/>
  <c r="R1405" i="17" a="1"/>
  <c r="R1405" i="17" s="1"/>
  <c r="R1406" i="17" a="1"/>
  <c r="R1406" i="17"/>
  <c r="R1407" i="17" a="1"/>
  <c r="R1407" i="17" s="1"/>
  <c r="R1702" i="17" a="1"/>
  <c r="R1702" i="17" s="1"/>
  <c r="R1703" i="17" a="1"/>
  <c r="R1703" i="17" s="1"/>
  <c r="R8" i="17" a="1"/>
  <c r="R8" i="17" s="1"/>
  <c r="R9" i="17" a="1"/>
  <c r="R9" i="17" s="1"/>
  <c r="R10" i="17" a="1"/>
  <c r="R10" i="17" s="1"/>
  <c r="R11" i="17" a="1"/>
  <c r="R11" i="17" s="1"/>
  <c r="R12" i="17" a="1"/>
  <c r="R12" i="17" s="1"/>
  <c r="R13" i="17" a="1"/>
  <c r="R13" i="17" s="1"/>
  <c r="R304" i="17" a="1"/>
  <c r="R304" i="17" s="1"/>
  <c r="R305" i="17" a="1"/>
  <c r="R305" i="17" s="1"/>
  <c r="R408" i="17" a="1"/>
  <c r="R408" i="17" s="1"/>
  <c r="R409" i="17" a="1"/>
  <c r="R409" i="17" s="1"/>
  <c r="R410" i="17" a="1"/>
  <c r="R410" i="17"/>
  <c r="R411" i="17" a="1"/>
  <c r="R411" i="17" s="1"/>
  <c r="R412" i="17" a="1"/>
  <c r="R412" i="17" s="1"/>
  <c r="R413" i="17" a="1"/>
  <c r="R413" i="17" s="1"/>
  <c r="R704" i="17" a="1"/>
  <c r="R704" i="17" s="1"/>
  <c r="R705" i="17" a="1"/>
  <c r="R705" i="17" s="1"/>
  <c r="R814" i="17" a="1"/>
  <c r="R814" i="17" s="1"/>
  <c r="R815" i="17" a="1"/>
  <c r="R815" i="17" s="1"/>
  <c r="R816" i="17" a="1"/>
  <c r="R816" i="17" s="1"/>
  <c r="R817" i="17" a="1"/>
  <c r="R817" i="17" s="1"/>
  <c r="R818" i="17" a="1"/>
  <c r="R818" i="17" s="1"/>
  <c r="R819" i="17" a="1"/>
  <c r="R819" i="17" s="1"/>
  <c r="R820" i="17" a="1"/>
  <c r="R820" i="17" s="1"/>
  <c r="R821" i="17" a="1"/>
  <c r="R821" i="17" s="1"/>
  <c r="R822" i="17" a="1"/>
  <c r="R822" i="17" s="1"/>
  <c r="R823" i="17" a="1"/>
  <c r="R823" i="17" s="1"/>
  <c r="R824" i="17" a="1"/>
  <c r="R824" i="17"/>
  <c r="R825" i="17" a="1"/>
  <c r="R825" i="17" s="1"/>
  <c r="R1408" i="17" a="1"/>
  <c r="R1408" i="17"/>
  <c r="R1409" i="17" a="1"/>
  <c r="R1409" i="17" s="1"/>
  <c r="R1410" i="17" a="1"/>
  <c r="R1410" i="17" s="1"/>
  <c r="R1411" i="17" a="1"/>
  <c r="R1411" i="17" s="1"/>
  <c r="R1412" i="17" a="1"/>
  <c r="R1412" i="17" s="1"/>
  <c r="R1413" i="17" a="1"/>
  <c r="R1413" i="17" s="1"/>
  <c r="R1704" i="17" a="1"/>
  <c r="R1704" i="17" s="1"/>
  <c r="R1705" i="17" a="1"/>
  <c r="R1705" i="17" s="1"/>
  <c r="R14" i="17" a="1"/>
  <c r="R14" i="17" s="1"/>
  <c r="R15" i="17" a="1"/>
  <c r="R15" i="17" s="1"/>
  <c r="R16" i="17" a="1"/>
  <c r="R16" i="17" s="1"/>
  <c r="R17" i="17" a="1"/>
  <c r="R17" i="17" s="1"/>
  <c r="R18" i="17" a="1"/>
  <c r="R18" i="17" s="1"/>
  <c r="R19" i="17" a="1"/>
  <c r="R19" i="17" s="1"/>
  <c r="R306" i="17" a="1"/>
  <c r="R306" i="17" s="1"/>
  <c r="R307" i="17" a="1"/>
  <c r="R307" i="17" s="1"/>
  <c r="R414" i="17" a="1"/>
  <c r="R414" i="17"/>
  <c r="R415" i="17" a="1"/>
  <c r="R415" i="17" s="1"/>
  <c r="R416" i="17" a="1"/>
  <c r="R416" i="17" s="1"/>
  <c r="R417" i="17" a="1"/>
  <c r="R417" i="17" s="1"/>
  <c r="R418" i="17" a="1"/>
  <c r="R418" i="17" s="1"/>
  <c r="R419" i="17" a="1"/>
  <c r="R419" i="17" s="1"/>
  <c r="R706" i="17" a="1"/>
  <c r="R706" i="17" s="1"/>
  <c r="R707" i="17" a="1"/>
  <c r="R707" i="17" s="1"/>
  <c r="R826" i="17" a="1"/>
  <c r="R826" i="17" s="1"/>
  <c r="R827" i="17" a="1"/>
  <c r="R827" i="17" s="1"/>
  <c r="R828" i="17" a="1"/>
  <c r="R828" i="17" s="1"/>
  <c r="R829" i="17" a="1"/>
  <c r="R829" i="17" s="1"/>
  <c r="R830" i="17" a="1"/>
  <c r="R830" i="17" s="1"/>
  <c r="R831" i="17" a="1"/>
  <c r="R831" i="17" s="1"/>
  <c r="R832" i="17" a="1"/>
  <c r="R832" i="17" s="1"/>
  <c r="R833" i="17" a="1"/>
  <c r="R833" i="17" s="1"/>
  <c r="R834" i="17" a="1"/>
  <c r="R834" i="17" s="1"/>
  <c r="R835" i="17" a="1"/>
  <c r="R835" i="17" s="1"/>
  <c r="R836" i="17" a="1"/>
  <c r="R836" i="17" s="1"/>
  <c r="R837" i="17" a="1"/>
  <c r="R837" i="17" s="1"/>
  <c r="R1414" i="17" a="1"/>
  <c r="R1414" i="17" s="1"/>
  <c r="R1415" i="17" a="1"/>
  <c r="R1415" i="17" s="1"/>
  <c r="R1416" i="17" a="1"/>
  <c r="R1416" i="17" s="1"/>
  <c r="R1417" i="17" a="1"/>
  <c r="R1417" i="17" s="1"/>
  <c r="R1418" i="17" a="1"/>
  <c r="R1418" i="17"/>
  <c r="R1419" i="17" a="1"/>
  <c r="R1419" i="17" s="1"/>
  <c r="R1706" i="17" a="1"/>
  <c r="R1706" i="17" s="1"/>
  <c r="R1707" i="17" a="1"/>
  <c r="R1707" i="17" s="1"/>
  <c r="R20" i="17" a="1"/>
  <c r="R20" i="17" s="1"/>
  <c r="R21" i="17" a="1"/>
  <c r="R21" i="17" s="1"/>
  <c r="R22" i="17" a="1"/>
  <c r="R22" i="17" s="1"/>
  <c r="R23" i="17" a="1"/>
  <c r="R23" i="17" s="1"/>
  <c r="R24" i="17" a="1"/>
  <c r="R24" i="17" s="1"/>
  <c r="R25" i="17" a="1"/>
  <c r="R25" i="17" s="1"/>
  <c r="R308" i="17" a="1"/>
  <c r="R308" i="17" s="1"/>
  <c r="R309" i="17" a="1"/>
  <c r="R309" i="17" s="1"/>
  <c r="R420" i="17" a="1"/>
  <c r="R420" i="17" s="1"/>
  <c r="R421" i="17" a="1"/>
  <c r="R421" i="17" s="1"/>
  <c r="R422" i="17" a="1"/>
  <c r="R422" i="17" s="1"/>
  <c r="R423" i="17" a="1"/>
  <c r="R423" i="17" s="1"/>
  <c r="R424" i="17" a="1"/>
  <c r="R424" i="17" s="1"/>
  <c r="R425" i="17" a="1"/>
  <c r="R425" i="17" s="1"/>
  <c r="R708" i="17" a="1"/>
  <c r="R708" i="17" s="1"/>
  <c r="R709" i="17" a="1"/>
  <c r="R709" i="17" s="1"/>
  <c r="R838" i="17" a="1"/>
  <c r="R838" i="17" s="1"/>
  <c r="R839" i="17" a="1"/>
  <c r="R839" i="17"/>
  <c r="R840" i="17" a="1"/>
  <c r="R840" i="17" s="1"/>
  <c r="R841" i="17" a="1"/>
  <c r="R841" i="17" s="1"/>
  <c r="R842" i="17" a="1"/>
  <c r="R842" i="17" s="1"/>
  <c r="R843" i="17" a="1"/>
  <c r="R843" i="17" s="1"/>
  <c r="R844" i="17" a="1"/>
  <c r="R844" i="17" s="1"/>
  <c r="R845" i="17" a="1"/>
  <c r="R845" i="17" s="1"/>
  <c r="R846" i="17" a="1"/>
  <c r="R846" i="17" s="1"/>
  <c r="R847" i="17" a="1"/>
  <c r="R847" i="17" s="1"/>
  <c r="R848" i="17" a="1"/>
  <c r="R848" i="17" s="1"/>
  <c r="R849" i="17" a="1"/>
  <c r="R849" i="17" s="1"/>
  <c r="R1420" i="17" a="1"/>
  <c r="R1420" i="17"/>
  <c r="R1421" i="17" a="1"/>
  <c r="R1421" i="17" s="1"/>
  <c r="R1422" i="17" a="1"/>
  <c r="R1422" i="17" s="1"/>
  <c r="R1423" i="17" a="1"/>
  <c r="R1423" i="17" s="1"/>
  <c r="R1424" i="17" a="1"/>
  <c r="R1424" i="17" s="1"/>
  <c r="R1425" i="17" a="1"/>
  <c r="R1425" i="17" s="1"/>
  <c r="R1708" i="17" a="1"/>
  <c r="R1708" i="17" s="1"/>
  <c r="R1709" i="17" a="1"/>
  <c r="R1709" i="17" s="1"/>
  <c r="R26" i="17" a="1"/>
  <c r="R26" i="17" s="1"/>
  <c r="R27" i="17" a="1"/>
  <c r="R27" i="17" s="1"/>
  <c r="R28" i="17" a="1"/>
  <c r="R28" i="17" s="1"/>
  <c r="R29" i="17" a="1"/>
  <c r="R29" i="17" s="1"/>
  <c r="R30" i="17" a="1"/>
  <c r="R30" i="17" s="1"/>
  <c r="R31" i="17" a="1"/>
  <c r="R31" i="17" s="1"/>
  <c r="R310" i="17" a="1"/>
  <c r="R310" i="17" s="1"/>
  <c r="R311" i="17" a="1"/>
  <c r="R311" i="17" s="1"/>
  <c r="R426" i="17" a="1"/>
  <c r="R426" i="17" s="1"/>
  <c r="R427" i="17" a="1"/>
  <c r="R427" i="17" s="1"/>
  <c r="R428" i="17" a="1"/>
  <c r="R428" i="17" s="1"/>
  <c r="R429" i="17" a="1"/>
  <c r="R429" i="17" s="1"/>
  <c r="R430" i="17" a="1"/>
  <c r="R430" i="17" s="1"/>
  <c r="R431" i="17" a="1"/>
  <c r="R431" i="17"/>
  <c r="R710" i="17" a="1"/>
  <c r="R710" i="17" s="1"/>
  <c r="R711" i="17" a="1"/>
  <c r="R711" i="17" s="1"/>
  <c r="R850" i="17" a="1"/>
  <c r="R850" i="17" s="1"/>
  <c r="R851" i="17" a="1"/>
  <c r="R851" i="17" s="1"/>
  <c r="R852" i="17" a="1"/>
  <c r="R852" i="17" s="1"/>
  <c r="R853" i="17" a="1"/>
  <c r="R853" i="17" s="1"/>
  <c r="R854" i="17" a="1"/>
  <c r="R854" i="17" s="1"/>
  <c r="R855" i="17" a="1"/>
  <c r="R855" i="17" s="1"/>
  <c r="R856" i="17" a="1"/>
  <c r="R856" i="17" s="1"/>
  <c r="R857" i="17" a="1"/>
  <c r="R857" i="17" s="1"/>
  <c r="R858" i="17" a="1"/>
  <c r="R858" i="17" s="1"/>
  <c r="R859" i="17" a="1"/>
  <c r="R859" i="17" s="1"/>
  <c r="R860" i="17" a="1"/>
  <c r="R860" i="17" s="1"/>
  <c r="R861" i="17" a="1"/>
  <c r="R861" i="17" s="1"/>
  <c r="R1426" i="17" a="1"/>
  <c r="R1426" i="17" s="1"/>
  <c r="R1427" i="17" a="1"/>
  <c r="R1427" i="17" s="1"/>
  <c r="R1428" i="17" a="1"/>
  <c r="R1428" i="17" s="1"/>
  <c r="R1429" i="17" a="1"/>
  <c r="R1429" i="17" s="1"/>
  <c r="R1430" i="17" a="1"/>
  <c r="R1430" i="17" s="1"/>
  <c r="R1431" i="17" a="1"/>
  <c r="R1431" i="17" s="1"/>
  <c r="R1710" i="17" a="1"/>
  <c r="R1710" i="17" s="1"/>
  <c r="R1711" i="17" a="1"/>
  <c r="R1711" i="17" s="1"/>
  <c r="R32" i="17" a="1"/>
  <c r="R32" i="17" s="1"/>
  <c r="R33" i="17" a="1"/>
  <c r="R33" i="17" s="1"/>
  <c r="R34" i="17" a="1"/>
  <c r="R34" i="17" s="1"/>
  <c r="R35" i="17" a="1"/>
  <c r="R35" i="17" s="1"/>
  <c r="R36" i="17" a="1"/>
  <c r="R36" i="17" s="1"/>
  <c r="R37" i="17" a="1"/>
  <c r="R37" i="17" s="1"/>
  <c r="R312" i="17" a="1"/>
  <c r="R312" i="17" s="1"/>
  <c r="R313" i="17" a="1"/>
  <c r="R313" i="17" s="1"/>
  <c r="R432" i="17" a="1"/>
  <c r="R432" i="17" s="1"/>
  <c r="R433" i="17" a="1"/>
  <c r="R433" i="17" s="1"/>
  <c r="R434" i="17" a="1"/>
  <c r="R434" i="17" s="1"/>
  <c r="R435" i="17" a="1"/>
  <c r="R435" i="17" s="1"/>
  <c r="R436" i="17" a="1"/>
  <c r="R436" i="17" s="1"/>
  <c r="R437" i="17" a="1"/>
  <c r="R437" i="17" s="1"/>
  <c r="R712" i="17" a="1"/>
  <c r="R712" i="17" s="1"/>
  <c r="R713" i="17" a="1"/>
  <c r="R713" i="17" s="1"/>
  <c r="R862" i="17" a="1"/>
  <c r="R862" i="17" s="1"/>
  <c r="R863" i="17" a="1"/>
  <c r="R863" i="17" s="1"/>
  <c r="R864" i="17" a="1"/>
  <c r="R864" i="17" s="1"/>
  <c r="R865" i="17" a="1"/>
  <c r="R865" i="17" s="1"/>
  <c r="R866" i="17" a="1"/>
  <c r="R866" i="17" s="1"/>
  <c r="R867" i="17" a="1"/>
  <c r="R867" i="17" s="1"/>
  <c r="R868" i="17" a="1"/>
  <c r="R868" i="17" s="1"/>
  <c r="R869" i="17" a="1"/>
  <c r="R869" i="17" s="1"/>
  <c r="R870" i="17" a="1"/>
  <c r="R870" i="17"/>
  <c r="R871" i="17" a="1"/>
  <c r="R871" i="17" s="1"/>
  <c r="R872" i="17" a="1"/>
  <c r="R872" i="17" s="1"/>
  <c r="R873" i="17" a="1"/>
  <c r="R873" i="17" s="1"/>
  <c r="R1432" i="17" a="1"/>
  <c r="R1432" i="17" s="1"/>
  <c r="R1433" i="17" a="1"/>
  <c r="R1433" i="17" s="1"/>
  <c r="R1434" i="17" a="1"/>
  <c r="R1434" i="17" s="1"/>
  <c r="R1435" i="17" a="1"/>
  <c r="R1435" i="17" s="1"/>
  <c r="R1436" i="17" a="1"/>
  <c r="R1436" i="17" s="1"/>
  <c r="R1437" i="17" a="1"/>
  <c r="R1437" i="17" s="1"/>
  <c r="R1712" i="17" a="1"/>
  <c r="R1712" i="17" s="1"/>
  <c r="R1713" i="17" a="1"/>
  <c r="R1713" i="17" s="1"/>
  <c r="R38" i="17" a="1"/>
  <c r="R38" i="17" s="1"/>
  <c r="R39" i="17" a="1"/>
  <c r="R39" i="17" s="1"/>
  <c r="R40" i="17" a="1"/>
  <c r="R40" i="17" s="1"/>
  <c r="R41" i="17" a="1"/>
  <c r="R41" i="17" s="1"/>
  <c r="R42" i="17" a="1"/>
  <c r="R42" i="17"/>
  <c r="R43" i="17" a="1"/>
  <c r="R43" i="17" s="1"/>
  <c r="R314" i="17" a="1"/>
  <c r="R314" i="17" s="1"/>
  <c r="R315" i="17" a="1"/>
  <c r="R315" i="17" s="1"/>
  <c r="R438" i="17" a="1"/>
  <c r="R438" i="17" s="1"/>
  <c r="R439" i="17" a="1"/>
  <c r="R439" i="17" s="1"/>
  <c r="R440" i="17" a="1"/>
  <c r="R440" i="17" s="1"/>
  <c r="R441" i="17" a="1"/>
  <c r="R441" i="17" s="1"/>
  <c r="R442" i="17" a="1"/>
  <c r="R442" i="17" s="1"/>
  <c r="R443" i="17" a="1"/>
  <c r="R443" i="17" s="1"/>
  <c r="R714" i="17" a="1"/>
  <c r="R714" i="17" s="1"/>
  <c r="R715" i="17" a="1"/>
  <c r="R715" i="17" s="1"/>
  <c r="R874" i="17" a="1"/>
  <c r="R874" i="17" s="1"/>
  <c r="R875" i="17" a="1"/>
  <c r="R875" i="17" s="1"/>
  <c r="R876" i="17" a="1"/>
  <c r="R876" i="17" s="1"/>
  <c r="R877" i="17" a="1"/>
  <c r="R877" i="17" s="1"/>
  <c r="R878" i="17" a="1"/>
  <c r="R878" i="17" s="1"/>
  <c r="R879" i="17" a="1"/>
  <c r="R879" i="17" s="1"/>
  <c r="R880" i="17" a="1"/>
  <c r="R880" i="17" s="1"/>
  <c r="R881" i="17" a="1"/>
  <c r="R881" i="17" s="1"/>
  <c r="R882" i="17" a="1"/>
  <c r="R882" i="17" s="1"/>
  <c r="R883" i="17" a="1"/>
  <c r="R883" i="17"/>
  <c r="R884" i="17" a="1"/>
  <c r="R884" i="17" s="1"/>
  <c r="R885" i="17" a="1"/>
  <c r="R885" i="17" s="1"/>
  <c r="R1438" i="17" a="1"/>
  <c r="R1438" i="17" s="1"/>
  <c r="R1439" i="17" a="1"/>
  <c r="R1439" i="17" s="1"/>
  <c r="R1440" i="17" a="1"/>
  <c r="R1440" i="17" s="1"/>
  <c r="R1441" i="17" a="1"/>
  <c r="R1441" i="17" s="1"/>
  <c r="R1442" i="17" a="1"/>
  <c r="R1442" i="17" s="1"/>
  <c r="R1443" i="17" a="1"/>
  <c r="R1443" i="17" s="1"/>
  <c r="R1714" i="17" a="1"/>
  <c r="R1714" i="17" s="1"/>
  <c r="R1715" i="17" a="1"/>
  <c r="R1715" i="17" s="1"/>
  <c r="R44" i="17" a="1"/>
  <c r="R44" i="17" s="1"/>
  <c r="R45" i="17" a="1"/>
  <c r="R45" i="17" s="1"/>
  <c r="R46" i="17" a="1"/>
  <c r="R46" i="17" s="1"/>
  <c r="R47" i="17" a="1"/>
  <c r="R47" i="17" s="1"/>
  <c r="R48" i="17" a="1"/>
  <c r="R48" i="17" s="1"/>
  <c r="R49" i="17" a="1"/>
  <c r="R49" i="17" s="1"/>
  <c r="R316" i="17" a="1"/>
  <c r="R316" i="17" s="1"/>
  <c r="R317" i="17" a="1"/>
  <c r="R317" i="17" s="1"/>
  <c r="R444" i="17" a="1"/>
  <c r="R444" i="17" s="1"/>
  <c r="R445" i="17" a="1"/>
  <c r="R445" i="17" s="1"/>
  <c r="R446" i="17" a="1"/>
  <c r="R446" i="17" s="1"/>
  <c r="R447" i="17" a="1"/>
  <c r="R447" i="17" s="1"/>
  <c r="R448" i="17" a="1"/>
  <c r="R448" i="17" s="1"/>
  <c r="R449" i="17" a="1"/>
  <c r="R449" i="17" s="1"/>
  <c r="R716" i="17" a="1"/>
  <c r="R716" i="17" s="1"/>
  <c r="R717" i="17" a="1"/>
  <c r="R717" i="17" s="1"/>
  <c r="R886" i="17" a="1"/>
  <c r="R886" i="17" s="1"/>
  <c r="R887" i="17" a="1"/>
  <c r="R887" i="17" s="1"/>
  <c r="R888" i="17" a="1"/>
  <c r="R888" i="17" s="1"/>
  <c r="R889" i="17" a="1"/>
  <c r="R889" i="17" s="1"/>
  <c r="R890" i="17" a="1"/>
  <c r="R890" i="17" s="1"/>
  <c r="R891" i="17" a="1"/>
  <c r="R891" i="17" s="1"/>
  <c r="R892" i="17" a="1"/>
  <c r="R892" i="17" s="1"/>
  <c r="R893" i="17" a="1"/>
  <c r="R893" i="17" s="1"/>
  <c r="R894" i="17" a="1"/>
  <c r="R894" i="17" s="1"/>
  <c r="R895" i="17" a="1"/>
  <c r="R895" i="17" s="1"/>
  <c r="R896" i="17" a="1"/>
  <c r="R896" i="17" s="1"/>
  <c r="R897" i="17" a="1"/>
  <c r="R897" i="17" s="1"/>
  <c r="R1444" i="17" a="1"/>
  <c r="R1444" i="17" s="1"/>
  <c r="R1445" i="17" a="1"/>
  <c r="R1445" i="17" s="1"/>
  <c r="R1446" i="17" a="1"/>
  <c r="R1446" i="17" s="1"/>
  <c r="R1447" i="17" a="1"/>
  <c r="R1447" i="17" s="1"/>
  <c r="R1448" i="17" a="1"/>
  <c r="R1448" i="17" s="1"/>
  <c r="R1449" i="17" a="1"/>
  <c r="R1449" i="17" s="1"/>
  <c r="R1716" i="17" a="1"/>
  <c r="R1716" i="17" s="1"/>
  <c r="R1717" i="17" a="1"/>
  <c r="R1717" i="17" s="1"/>
  <c r="R50" i="17" a="1"/>
  <c r="R50" i="17" s="1"/>
  <c r="R51" i="17" a="1"/>
  <c r="R51" i="17" s="1"/>
  <c r="R52" i="17" a="1"/>
  <c r="R52" i="17" s="1"/>
  <c r="R53" i="17" a="1"/>
  <c r="R53" i="17" s="1"/>
  <c r="R54" i="17" a="1"/>
  <c r="R54" i="17" s="1"/>
  <c r="R55" i="17" a="1"/>
  <c r="R55" i="17" s="1"/>
  <c r="R318" i="17" a="1"/>
  <c r="R318" i="17" s="1"/>
  <c r="R319" i="17" a="1"/>
  <c r="R319" i="17" s="1"/>
  <c r="R450" i="17" a="1"/>
  <c r="R450" i="17" s="1"/>
  <c r="R451" i="17" a="1"/>
  <c r="R451" i="17" s="1"/>
  <c r="R452" i="17" a="1"/>
  <c r="R452" i="17" s="1"/>
  <c r="R453" i="17" a="1"/>
  <c r="R453" i="17" s="1"/>
  <c r="R454" i="17" a="1"/>
  <c r="R454" i="17" s="1"/>
  <c r="R455" i="17" a="1"/>
  <c r="R455" i="17" s="1"/>
  <c r="R718" i="17" a="1"/>
  <c r="R718" i="17" s="1"/>
  <c r="R719" i="17" a="1"/>
  <c r="R719" i="17" s="1"/>
  <c r="R898" i="17" a="1"/>
  <c r="R898" i="17" s="1"/>
  <c r="R899" i="17" a="1"/>
  <c r="R899" i="17" s="1"/>
  <c r="R900" i="17" a="1"/>
  <c r="R900" i="17" s="1"/>
  <c r="R901" i="17" a="1"/>
  <c r="R901" i="17" s="1"/>
  <c r="R902" i="17" a="1"/>
  <c r="R902" i="17" s="1"/>
  <c r="R903" i="17" a="1"/>
  <c r="R903" i="17" s="1"/>
  <c r="R904" i="17" a="1"/>
  <c r="R904" i="17" s="1"/>
  <c r="R905" i="17" a="1"/>
  <c r="R905" i="17" s="1"/>
  <c r="R906" i="17" a="1"/>
  <c r="R906" i="17" s="1"/>
  <c r="R907" i="17" a="1"/>
  <c r="R907" i="17" s="1"/>
  <c r="R908" i="17" a="1"/>
  <c r="R908" i="17" s="1"/>
  <c r="R909" i="17" a="1"/>
  <c r="R909" i="17" s="1"/>
  <c r="R1450" i="17" a="1"/>
  <c r="R1450" i="17" s="1"/>
  <c r="R1451" i="17" a="1"/>
  <c r="R1451" i="17" s="1"/>
  <c r="R1452" i="17" a="1"/>
  <c r="R1452" i="17" s="1"/>
  <c r="R1453" i="17" a="1"/>
  <c r="R1453" i="17" s="1"/>
  <c r="R1454" i="17" a="1"/>
  <c r="R1454" i="17" s="1"/>
  <c r="R1455" i="17" a="1"/>
  <c r="R1455" i="17" s="1"/>
  <c r="R1718" i="17" a="1"/>
  <c r="R1718" i="17" s="1"/>
  <c r="R1719" i="17" a="1"/>
  <c r="R1719" i="17" s="1"/>
  <c r="R56" i="17" a="1"/>
  <c r="R56" i="17" s="1"/>
  <c r="R57" i="17" a="1"/>
  <c r="R57" i="17" s="1"/>
  <c r="R58" i="17" a="1"/>
  <c r="R58" i="17" s="1"/>
  <c r="R59" i="17" a="1"/>
  <c r="R59" i="17" s="1"/>
  <c r="R60" i="17" a="1"/>
  <c r="R60" i="17" s="1"/>
  <c r="R61" i="17" a="1"/>
  <c r="R61" i="17" s="1"/>
  <c r="R320" i="17" a="1"/>
  <c r="R320" i="17" s="1"/>
  <c r="R321" i="17" a="1"/>
  <c r="R321" i="17" s="1"/>
  <c r="R456" i="17" a="1"/>
  <c r="R456" i="17" s="1"/>
  <c r="R457" i="17" a="1"/>
  <c r="R457" i="17" s="1"/>
  <c r="R458" i="17" a="1"/>
  <c r="R458" i="17" s="1"/>
  <c r="R459" i="17" a="1"/>
  <c r="R459" i="17" s="1"/>
  <c r="R460" i="17" a="1"/>
  <c r="R460" i="17" s="1"/>
  <c r="R461" i="17" a="1"/>
  <c r="R461" i="17" s="1"/>
  <c r="R720" i="17" a="1"/>
  <c r="R720" i="17" s="1"/>
  <c r="R721" i="17" a="1"/>
  <c r="R721" i="17" s="1"/>
  <c r="R910" i="17" a="1"/>
  <c r="R910" i="17" s="1"/>
  <c r="R911" i="17" a="1"/>
  <c r="R911" i="17" s="1"/>
  <c r="R912" i="17" a="1"/>
  <c r="R912" i="17" s="1"/>
  <c r="R913" i="17" a="1"/>
  <c r="R913" i="17" s="1"/>
  <c r="R914" i="17" a="1"/>
  <c r="R914" i="17" s="1"/>
  <c r="R915" i="17" a="1"/>
  <c r="R915" i="17" s="1"/>
  <c r="R916" i="17" a="1"/>
  <c r="R916" i="17" s="1"/>
  <c r="R917" i="17" a="1"/>
  <c r="R917" i="17" s="1"/>
  <c r="R918" i="17" a="1"/>
  <c r="R918" i="17" s="1"/>
  <c r="R919" i="17" a="1"/>
  <c r="R919" i="17" s="1"/>
  <c r="R920" i="17" a="1"/>
  <c r="R920" i="17" s="1"/>
  <c r="R921" i="17" a="1"/>
  <c r="R921" i="17" s="1"/>
  <c r="R1456" i="17" a="1"/>
  <c r="R1456" i="17" s="1"/>
  <c r="R1457" i="17" a="1"/>
  <c r="R1457" i="17" s="1"/>
  <c r="R1458" i="17" a="1"/>
  <c r="R1458" i="17" s="1"/>
  <c r="R1459" i="17" a="1"/>
  <c r="R1459" i="17" s="1"/>
  <c r="R1460" i="17" a="1"/>
  <c r="R1460" i="17" s="1"/>
  <c r="R1461" i="17" a="1"/>
  <c r="R1461" i="17" s="1"/>
  <c r="R1720" i="17" a="1"/>
  <c r="R1720" i="17" s="1"/>
  <c r="R1721" i="17" a="1"/>
  <c r="R1721" i="17" s="1"/>
  <c r="R62" i="17" a="1"/>
  <c r="R62" i="17" s="1"/>
  <c r="R63" i="17" a="1"/>
  <c r="R63" i="17" s="1"/>
  <c r="R64" i="17" a="1"/>
  <c r="R64" i="17" s="1"/>
  <c r="R65" i="17" a="1"/>
  <c r="R65" i="17" s="1"/>
  <c r="R66" i="17" a="1"/>
  <c r="R66" i="17" s="1"/>
  <c r="R67" i="17" a="1"/>
  <c r="R67" i="17" s="1"/>
  <c r="R322" i="17" a="1"/>
  <c r="R322" i="17" s="1"/>
  <c r="R323" i="17" a="1"/>
  <c r="R323" i="17" s="1"/>
  <c r="R462" i="17" a="1"/>
  <c r="R462" i="17" s="1"/>
  <c r="R463" i="17" a="1"/>
  <c r="R463" i="17" s="1"/>
  <c r="R464" i="17" a="1"/>
  <c r="R464" i="17" s="1"/>
  <c r="R465" i="17" a="1"/>
  <c r="R465" i="17" s="1"/>
  <c r="R466" i="17" a="1"/>
  <c r="R466" i="17" s="1"/>
  <c r="R467" i="17" a="1"/>
  <c r="R467" i="17" s="1"/>
  <c r="R722" i="17" a="1"/>
  <c r="R722" i="17" s="1"/>
  <c r="R723" i="17" a="1"/>
  <c r="R723" i="17" s="1"/>
  <c r="R922" i="17" a="1"/>
  <c r="R922" i="17" s="1"/>
  <c r="R923" i="17" a="1"/>
  <c r="R923" i="17" s="1"/>
  <c r="R924" i="17" a="1"/>
  <c r="R924" i="17" s="1"/>
  <c r="R925" i="17" a="1"/>
  <c r="R925" i="17" s="1"/>
  <c r="R926" i="17" a="1"/>
  <c r="R926" i="17" s="1"/>
  <c r="R927" i="17" a="1"/>
  <c r="R927" i="17" s="1"/>
  <c r="R928" i="17" a="1"/>
  <c r="R928" i="17" s="1"/>
  <c r="R929" i="17" a="1"/>
  <c r="R929" i="17" s="1"/>
  <c r="R930" i="17" a="1"/>
  <c r="R930" i="17" s="1"/>
  <c r="R931" i="17" a="1"/>
  <c r="R931" i="17" s="1"/>
  <c r="R932" i="17" a="1"/>
  <c r="R932" i="17" s="1"/>
  <c r="R933" i="17" a="1"/>
  <c r="R933" i="17" s="1"/>
  <c r="R1462" i="17" a="1"/>
  <c r="R1462" i="17" s="1"/>
  <c r="R1463" i="17" a="1"/>
  <c r="R1463" i="17" s="1"/>
  <c r="R1464" i="17" a="1"/>
  <c r="R1464" i="17" s="1"/>
  <c r="R1465" i="17" a="1"/>
  <c r="R1465" i="17" s="1"/>
  <c r="R1466" i="17" a="1"/>
  <c r="R1466" i="17" s="1"/>
  <c r="R1467" i="17" a="1"/>
  <c r="R1467" i="17" s="1"/>
  <c r="R1722" i="17" a="1"/>
  <c r="R1722" i="17" s="1"/>
  <c r="R1723" i="17" a="1"/>
  <c r="R1723" i="17" s="1"/>
  <c r="R68" i="17" a="1"/>
  <c r="R68" i="17" s="1"/>
  <c r="R69" i="17" a="1"/>
  <c r="R69" i="17" s="1"/>
  <c r="R70" i="17" a="1"/>
  <c r="R70" i="17" s="1"/>
  <c r="R71" i="17" a="1"/>
  <c r="R71" i="17" s="1"/>
  <c r="R72" i="17" a="1"/>
  <c r="R72" i="17" s="1"/>
  <c r="R73" i="17" a="1"/>
  <c r="R73" i="17" s="1"/>
  <c r="R324" i="17" a="1"/>
  <c r="R324" i="17" s="1"/>
  <c r="R325" i="17" a="1"/>
  <c r="R325" i="17" s="1"/>
  <c r="R468" i="17" a="1"/>
  <c r="R468" i="17" s="1"/>
  <c r="R469" i="17" a="1"/>
  <c r="R469" i="17" s="1"/>
  <c r="R470" i="17" a="1"/>
  <c r="R470" i="17" s="1"/>
  <c r="R471" i="17" a="1"/>
  <c r="R471" i="17" s="1"/>
  <c r="R472" i="17" a="1"/>
  <c r="R472" i="17" s="1"/>
  <c r="R473" i="17" a="1"/>
  <c r="R473" i="17" s="1"/>
  <c r="R724" i="17" a="1"/>
  <c r="R724" i="17" s="1"/>
  <c r="R725" i="17" a="1"/>
  <c r="R725" i="17" s="1"/>
  <c r="R934" i="17" a="1"/>
  <c r="R934" i="17" s="1"/>
  <c r="R935" i="17" a="1"/>
  <c r="R935" i="17" s="1"/>
  <c r="R936" i="17" a="1"/>
  <c r="R936" i="17" s="1"/>
  <c r="R937" i="17" a="1"/>
  <c r="R937" i="17" s="1"/>
  <c r="R938" i="17" a="1"/>
  <c r="R938" i="17" s="1"/>
  <c r="R939" i="17" a="1"/>
  <c r="R939" i="17" s="1"/>
  <c r="R940" i="17" a="1"/>
  <c r="R940" i="17" s="1"/>
  <c r="R941" i="17" a="1"/>
  <c r="R941" i="17" s="1"/>
  <c r="R942" i="17" a="1"/>
  <c r="R942" i="17" s="1"/>
  <c r="R943" i="17" a="1"/>
  <c r="R943" i="17" s="1"/>
  <c r="R944" i="17" a="1"/>
  <c r="R944" i="17" s="1"/>
  <c r="R945" i="17" a="1"/>
  <c r="R945" i="17" s="1"/>
  <c r="R1468" i="17" a="1"/>
  <c r="R1468" i="17" s="1"/>
  <c r="R1469" i="17" a="1"/>
  <c r="R1469" i="17" s="1"/>
  <c r="R1470" i="17" a="1"/>
  <c r="R1470" i="17" s="1"/>
  <c r="R1471" i="17" a="1"/>
  <c r="R1471" i="17" s="1"/>
  <c r="R1472" i="17" a="1"/>
  <c r="R1472" i="17" s="1"/>
  <c r="R1473" i="17" a="1"/>
  <c r="R1473" i="17" s="1"/>
  <c r="R1724" i="17" a="1"/>
  <c r="R1724" i="17" s="1"/>
  <c r="R1725" i="17" a="1"/>
  <c r="R1725" i="17" s="1"/>
  <c r="R74" i="17" a="1"/>
  <c r="R74" i="17" s="1"/>
  <c r="R75" i="17" a="1"/>
  <c r="R75" i="17" s="1"/>
  <c r="R76" i="17" a="1"/>
  <c r="R76" i="17" s="1"/>
  <c r="R77" i="17" a="1"/>
  <c r="R77" i="17" s="1"/>
  <c r="R78" i="17" a="1"/>
  <c r="R78" i="17" s="1"/>
  <c r="R79" i="17" a="1"/>
  <c r="R79" i="17" s="1"/>
  <c r="R326" i="17" a="1"/>
  <c r="R326" i="17" s="1"/>
  <c r="R327" i="17" a="1"/>
  <c r="R327" i="17" s="1"/>
  <c r="R474" i="17" a="1"/>
  <c r="R474" i="17" s="1"/>
  <c r="R475" i="17" a="1"/>
  <c r="R475" i="17" s="1"/>
  <c r="R476" i="17" a="1"/>
  <c r="R476" i="17" s="1"/>
  <c r="R477" i="17" a="1"/>
  <c r="R477" i="17" s="1"/>
  <c r="R478" i="17" a="1"/>
  <c r="R478" i="17" s="1"/>
  <c r="R479" i="17" a="1"/>
  <c r="R479" i="17" s="1"/>
  <c r="R726" i="17" a="1"/>
  <c r="R726" i="17" s="1"/>
  <c r="R727" i="17" a="1"/>
  <c r="R727" i="17" s="1"/>
  <c r="R946" i="17" a="1"/>
  <c r="R946" i="17" s="1"/>
  <c r="R947" i="17" a="1"/>
  <c r="R947" i="17" s="1"/>
  <c r="R948" i="17" a="1"/>
  <c r="R948" i="17" s="1"/>
  <c r="R949" i="17" a="1"/>
  <c r="R949" i="17" s="1"/>
  <c r="R950" i="17" a="1"/>
  <c r="R950" i="17" s="1"/>
  <c r="R951" i="17" a="1"/>
  <c r="R951" i="17" s="1"/>
  <c r="R952" i="17" a="1"/>
  <c r="R952" i="17" s="1"/>
  <c r="R953" i="17" a="1"/>
  <c r="R953" i="17" s="1"/>
  <c r="R954" i="17" a="1"/>
  <c r="R954" i="17" s="1"/>
  <c r="R955" i="17" a="1"/>
  <c r="R955" i="17" s="1"/>
  <c r="R956" i="17" a="1"/>
  <c r="R956" i="17" s="1"/>
  <c r="R957" i="17" a="1"/>
  <c r="R957" i="17" s="1"/>
  <c r="R1474" i="17" a="1"/>
  <c r="R1474" i="17" s="1"/>
  <c r="R1475" i="17" a="1"/>
  <c r="R1475" i="17" s="1"/>
  <c r="R1476" i="17" a="1"/>
  <c r="R1476" i="17" s="1"/>
  <c r="R1477" i="17" a="1"/>
  <c r="R1477" i="17" s="1"/>
  <c r="R1478" i="17" a="1"/>
  <c r="R1478" i="17" s="1"/>
  <c r="R1479" i="17" a="1"/>
  <c r="R1479" i="17" s="1"/>
  <c r="R1726" i="17" a="1"/>
  <c r="R1726" i="17" s="1"/>
  <c r="R1727" i="17" a="1"/>
  <c r="R1727" i="17" s="1"/>
  <c r="R80" i="17" a="1"/>
  <c r="R80" i="17" s="1"/>
  <c r="R81" i="17" a="1"/>
  <c r="R81" i="17" s="1"/>
  <c r="R82" i="17" a="1"/>
  <c r="R82" i="17" s="1"/>
  <c r="R83" i="17" a="1"/>
  <c r="R83" i="17" s="1"/>
  <c r="R84" i="17" a="1"/>
  <c r="R84" i="17" s="1"/>
  <c r="R85" i="17" a="1"/>
  <c r="R85" i="17" s="1"/>
  <c r="R328" i="17" a="1"/>
  <c r="R328" i="17" s="1"/>
  <c r="R329" i="17" a="1"/>
  <c r="R329" i="17" s="1"/>
  <c r="R480" i="17" a="1"/>
  <c r="R480" i="17" s="1"/>
  <c r="R481" i="17" a="1"/>
  <c r="R481" i="17" s="1"/>
  <c r="R482" i="17" a="1"/>
  <c r="R482" i="17" s="1"/>
  <c r="R483" i="17" a="1"/>
  <c r="R483" i="17" s="1"/>
  <c r="R484" i="17" a="1"/>
  <c r="R484" i="17" s="1"/>
  <c r="R485" i="17" a="1"/>
  <c r="R485" i="17" s="1"/>
  <c r="R728" i="17" a="1"/>
  <c r="R728" i="17" s="1"/>
  <c r="R729" i="17" a="1"/>
  <c r="R729" i="17" s="1"/>
  <c r="R958" i="17" a="1"/>
  <c r="R958" i="17" s="1"/>
  <c r="R959" i="17" a="1"/>
  <c r="R959" i="17" s="1"/>
  <c r="R960" i="17" a="1"/>
  <c r="R960" i="17" s="1"/>
  <c r="R961" i="17" a="1"/>
  <c r="R961" i="17" s="1"/>
  <c r="R962" i="17" a="1"/>
  <c r="R962" i="17" s="1"/>
  <c r="R963" i="17" a="1"/>
  <c r="R963" i="17" s="1"/>
  <c r="R964" i="17" a="1"/>
  <c r="R964" i="17" s="1"/>
  <c r="R965" i="17" a="1"/>
  <c r="R965" i="17" s="1"/>
  <c r="R966" i="17" a="1"/>
  <c r="R966" i="17" s="1"/>
  <c r="R967" i="17" a="1"/>
  <c r="R967" i="17" s="1"/>
  <c r="R968" i="17" a="1"/>
  <c r="R968" i="17" s="1"/>
  <c r="R969" i="17" a="1"/>
  <c r="R969" i="17" s="1"/>
  <c r="R1480" i="17" a="1"/>
  <c r="R1480" i="17" s="1"/>
  <c r="R1481" i="17" a="1"/>
  <c r="R1481" i="17" s="1"/>
  <c r="R1482" i="17" a="1"/>
  <c r="R1482" i="17" s="1"/>
  <c r="R1483" i="17" a="1"/>
  <c r="R1483" i="17" s="1"/>
  <c r="R1484" i="17" a="1"/>
  <c r="R1484" i="17" s="1"/>
  <c r="R1485" i="17" a="1"/>
  <c r="R1485" i="17" s="1"/>
  <c r="R1728" i="17" a="1"/>
  <c r="R1728" i="17" s="1"/>
  <c r="R1729" i="17" a="1"/>
  <c r="R1729" i="17" s="1"/>
  <c r="R86" i="17" a="1"/>
  <c r="R86" i="17" s="1"/>
  <c r="R87" i="17" a="1"/>
  <c r="R87" i="17" s="1"/>
  <c r="R88" i="17" a="1"/>
  <c r="R88" i="17" s="1"/>
  <c r="R89" i="17" a="1"/>
  <c r="R89" i="17" s="1"/>
  <c r="R90" i="17" a="1"/>
  <c r="R90" i="17" s="1"/>
  <c r="R91" i="17" a="1"/>
  <c r="R91" i="17" s="1"/>
  <c r="R330" i="17" a="1"/>
  <c r="R330" i="17" s="1"/>
  <c r="R331" i="17" a="1"/>
  <c r="R331" i="17" s="1"/>
  <c r="R486" i="17" a="1"/>
  <c r="R486" i="17" s="1"/>
  <c r="R487" i="17" a="1"/>
  <c r="R487" i="17" s="1"/>
  <c r="R488" i="17" a="1"/>
  <c r="R488" i="17" s="1"/>
  <c r="R489" i="17" a="1"/>
  <c r="R489" i="17" s="1"/>
  <c r="R490" i="17" a="1"/>
  <c r="R490" i="17" s="1"/>
  <c r="R491" i="17" a="1"/>
  <c r="R491" i="17" s="1"/>
  <c r="R730" i="17" a="1"/>
  <c r="R730" i="17" s="1"/>
  <c r="R731" i="17" a="1"/>
  <c r="R731" i="17" s="1"/>
  <c r="R970" i="17" a="1"/>
  <c r="R970" i="17" s="1"/>
  <c r="R971" i="17" a="1"/>
  <c r="R971" i="17" s="1"/>
  <c r="R972" i="17" a="1"/>
  <c r="R972" i="17" s="1"/>
  <c r="R973" i="17" a="1"/>
  <c r="R973" i="17" s="1"/>
  <c r="R974" i="17" a="1"/>
  <c r="R974" i="17" s="1"/>
  <c r="R975" i="17" a="1"/>
  <c r="R975" i="17" s="1"/>
  <c r="R976" i="17" a="1"/>
  <c r="R976" i="17" s="1"/>
  <c r="R977" i="17" a="1"/>
  <c r="R977" i="17" s="1"/>
  <c r="R978" i="17" a="1"/>
  <c r="R978" i="17" s="1"/>
  <c r="R979" i="17" a="1"/>
  <c r="R979" i="17" s="1"/>
  <c r="R980" i="17" a="1"/>
  <c r="R980" i="17" s="1"/>
  <c r="R981" i="17" a="1"/>
  <c r="R981" i="17" s="1"/>
  <c r="R1486" i="17" a="1"/>
  <c r="R1486" i="17" s="1"/>
  <c r="R1487" i="17" a="1"/>
  <c r="R1487" i="17" s="1"/>
  <c r="R1488" i="17" a="1"/>
  <c r="R1488" i="17" s="1"/>
  <c r="R1489" i="17" a="1"/>
  <c r="R1489" i="17" s="1"/>
  <c r="R1490" i="17" a="1"/>
  <c r="R1490" i="17" s="1"/>
  <c r="R1491" i="17" a="1"/>
  <c r="R1491" i="17" s="1"/>
  <c r="R1730" i="17" a="1"/>
  <c r="R1730" i="17" s="1"/>
  <c r="R1731" i="17" a="1"/>
  <c r="R1731" i="17" s="1"/>
  <c r="R92" i="17" a="1"/>
  <c r="R92" i="17" s="1"/>
  <c r="R93" i="17" a="1"/>
  <c r="R93" i="17" s="1"/>
  <c r="R94" i="17" a="1"/>
  <c r="R94" i="17" s="1"/>
  <c r="R95" i="17" a="1"/>
  <c r="R95" i="17" s="1"/>
  <c r="R96" i="17" a="1"/>
  <c r="R96" i="17" s="1"/>
  <c r="R97" i="17" a="1"/>
  <c r="R97" i="17" s="1"/>
  <c r="R332" i="17" a="1"/>
  <c r="R332" i="17" s="1"/>
  <c r="R333" i="17" a="1"/>
  <c r="R333" i="17" s="1"/>
  <c r="R492" i="17" a="1"/>
  <c r="R492" i="17" s="1"/>
  <c r="R493" i="17" a="1"/>
  <c r="R493" i="17" s="1"/>
  <c r="R494" i="17" a="1"/>
  <c r="R494" i="17" s="1"/>
  <c r="R495" i="17" a="1"/>
  <c r="R495" i="17" s="1"/>
  <c r="R496" i="17" a="1"/>
  <c r="R496" i="17" s="1"/>
  <c r="R497" i="17" a="1"/>
  <c r="R497" i="17" s="1"/>
  <c r="R732" i="17" a="1"/>
  <c r="R732" i="17" s="1"/>
  <c r="R733" i="17" a="1"/>
  <c r="R733" i="17" s="1"/>
  <c r="R982" i="17" a="1"/>
  <c r="R982" i="17" s="1"/>
  <c r="R983" i="17" a="1"/>
  <c r="R983" i="17" s="1"/>
  <c r="R984" i="17" a="1"/>
  <c r="R984" i="17" s="1"/>
  <c r="R985" i="17" a="1"/>
  <c r="R985" i="17" s="1"/>
  <c r="R986" i="17" a="1"/>
  <c r="R986" i="17" s="1"/>
  <c r="R987" i="17" a="1"/>
  <c r="R987" i="17" s="1"/>
  <c r="R988" i="17" a="1"/>
  <c r="R988" i="17" s="1"/>
  <c r="R989" i="17" a="1"/>
  <c r="R989" i="17" s="1"/>
  <c r="R990" i="17" a="1"/>
  <c r="R990" i="17" s="1"/>
  <c r="R991" i="17" a="1"/>
  <c r="R991" i="17" s="1"/>
  <c r="R992" i="17" a="1"/>
  <c r="R992" i="17" s="1"/>
  <c r="R993" i="17" a="1"/>
  <c r="R993" i="17" s="1"/>
  <c r="R1492" i="17" a="1"/>
  <c r="R1492" i="17" s="1"/>
  <c r="R1493" i="17" a="1"/>
  <c r="R1493" i="17" s="1"/>
  <c r="R1494" i="17" a="1"/>
  <c r="R1494" i="17" s="1"/>
  <c r="R1495" i="17" a="1"/>
  <c r="R1495" i="17" s="1"/>
  <c r="R1496" i="17" a="1"/>
  <c r="R1496" i="17" s="1"/>
  <c r="R1497" i="17" a="1"/>
  <c r="R1497" i="17" s="1"/>
  <c r="R1732" i="17" a="1"/>
  <c r="R1732" i="17" s="1"/>
  <c r="R1733" i="17" a="1"/>
  <c r="R1733" i="17" s="1"/>
  <c r="R98" i="17" a="1"/>
  <c r="R98" i="17" s="1"/>
  <c r="R99" i="17" a="1"/>
  <c r="R99" i="17" s="1"/>
  <c r="R100" i="17" a="1"/>
  <c r="R100" i="17" s="1"/>
  <c r="R101" i="17" a="1"/>
  <c r="R101" i="17" s="1"/>
  <c r="R102" i="17" a="1"/>
  <c r="R102" i="17" s="1"/>
  <c r="R103" i="17" a="1"/>
  <c r="R103" i="17" s="1"/>
  <c r="R334" i="17" a="1"/>
  <c r="R334" i="17" s="1"/>
  <c r="R335" i="17" a="1"/>
  <c r="R335" i="17" s="1"/>
  <c r="R498" i="17" a="1"/>
  <c r="R498" i="17" s="1"/>
  <c r="R499" i="17" a="1"/>
  <c r="R499" i="17" s="1"/>
  <c r="R500" i="17" a="1"/>
  <c r="R500" i="17" s="1"/>
  <c r="R501" i="17" a="1"/>
  <c r="R501" i="17" s="1"/>
  <c r="R502" i="17" a="1"/>
  <c r="R502" i="17" s="1"/>
  <c r="R503" i="17" a="1"/>
  <c r="R503" i="17" s="1"/>
  <c r="R734" i="17" a="1"/>
  <c r="R734" i="17" s="1"/>
  <c r="R735" i="17" a="1"/>
  <c r="R735" i="17" s="1"/>
  <c r="R994" i="17" a="1"/>
  <c r="R994" i="17" s="1"/>
  <c r="R995" i="17" a="1"/>
  <c r="R995" i="17" s="1"/>
  <c r="R996" i="17" a="1"/>
  <c r="R996" i="17" s="1"/>
  <c r="R997" i="17" a="1"/>
  <c r="R997" i="17" s="1"/>
  <c r="R998" i="17" a="1"/>
  <c r="R998" i="17" s="1"/>
  <c r="R999" i="17" a="1"/>
  <c r="R999" i="17" s="1"/>
  <c r="R1000" i="17" a="1"/>
  <c r="R1000" i="17" s="1"/>
  <c r="R1001" i="17" a="1"/>
  <c r="R1001" i="17" s="1"/>
  <c r="R1002" i="17" a="1"/>
  <c r="R1002" i="17" s="1"/>
  <c r="R1003" i="17" a="1"/>
  <c r="R1003" i="17" s="1"/>
  <c r="R1004" i="17" a="1"/>
  <c r="R1004" i="17" s="1"/>
  <c r="R1005" i="17" a="1"/>
  <c r="R1005" i="17" s="1"/>
  <c r="R1498" i="17" a="1"/>
  <c r="R1498" i="17" s="1"/>
  <c r="R1499" i="17" a="1"/>
  <c r="R1499" i="17" s="1"/>
  <c r="R1500" i="17" a="1"/>
  <c r="R1500" i="17" s="1"/>
  <c r="R1501" i="17" a="1"/>
  <c r="R1501" i="17" s="1"/>
  <c r="R1502" i="17" a="1"/>
  <c r="R1502" i="17" s="1"/>
  <c r="R1503" i="17" a="1"/>
  <c r="R1503" i="17" s="1"/>
  <c r="R1734" i="17" a="1"/>
  <c r="R1734" i="17" s="1"/>
  <c r="R1735" i="17" a="1"/>
  <c r="R1735" i="17" s="1"/>
  <c r="R104" i="17" a="1"/>
  <c r="R104" i="17" s="1"/>
  <c r="R105" i="17" a="1"/>
  <c r="R105" i="17" s="1"/>
  <c r="R106" i="17" a="1"/>
  <c r="R106" i="17" s="1"/>
  <c r="R107" i="17" a="1"/>
  <c r="R107" i="17" s="1"/>
  <c r="R108" i="17" a="1"/>
  <c r="R108" i="17" s="1"/>
  <c r="R109" i="17" a="1"/>
  <c r="R109" i="17" s="1"/>
  <c r="R336" i="17" a="1"/>
  <c r="R336" i="17" s="1"/>
  <c r="R337" i="17" a="1"/>
  <c r="R337" i="17" s="1"/>
  <c r="R504" i="17" a="1"/>
  <c r="R504" i="17" s="1"/>
  <c r="R505" i="17" a="1"/>
  <c r="R505" i="17" s="1"/>
  <c r="R506" i="17" a="1"/>
  <c r="R506" i="17" s="1"/>
  <c r="R507" i="17" a="1"/>
  <c r="R507" i="17" s="1"/>
  <c r="R508" i="17" a="1"/>
  <c r="R508" i="17" s="1"/>
  <c r="R509" i="17" a="1"/>
  <c r="R509" i="17" s="1"/>
  <c r="R736" i="17" a="1"/>
  <c r="R736" i="17" s="1"/>
  <c r="R737" i="17" a="1"/>
  <c r="R737" i="17" s="1"/>
  <c r="R1006" i="17" a="1"/>
  <c r="R1006" i="17" s="1"/>
  <c r="R1007" i="17" a="1"/>
  <c r="R1007" i="17" s="1"/>
  <c r="R1008" i="17" a="1"/>
  <c r="R1008" i="17" s="1"/>
  <c r="R1009" i="17" a="1"/>
  <c r="R1009" i="17" s="1"/>
  <c r="R1010" i="17" a="1"/>
  <c r="R1010" i="17" s="1"/>
  <c r="R1011" i="17" a="1"/>
  <c r="R1011" i="17" s="1"/>
  <c r="R1012" i="17" a="1"/>
  <c r="R1012" i="17" s="1"/>
  <c r="R1013" i="17" a="1"/>
  <c r="R1013" i="17" s="1"/>
  <c r="R1014" i="17" a="1"/>
  <c r="R1014" i="17" s="1"/>
  <c r="R1015" i="17" a="1"/>
  <c r="R1015" i="17" s="1"/>
  <c r="R1016" i="17" a="1"/>
  <c r="R1016" i="17" s="1"/>
  <c r="R1017" i="17" a="1"/>
  <c r="R1017" i="17" s="1"/>
  <c r="R1504" i="17" a="1"/>
  <c r="R1504" i="17" s="1"/>
  <c r="R1505" i="17" a="1"/>
  <c r="R1505" i="17" s="1"/>
  <c r="R1506" i="17" a="1"/>
  <c r="R1506" i="17" s="1"/>
  <c r="R1507" i="17" a="1"/>
  <c r="R1507" i="17" s="1"/>
  <c r="R1508" i="17" a="1"/>
  <c r="R1508" i="17" s="1"/>
  <c r="R1509" i="17" a="1"/>
  <c r="R1509" i="17" s="1"/>
  <c r="R1736" i="17" a="1"/>
  <c r="R1736" i="17" s="1"/>
  <c r="R1737" i="17" a="1"/>
  <c r="R1737" i="17" s="1"/>
  <c r="R110" i="17" a="1"/>
  <c r="R110" i="17" s="1"/>
  <c r="R111" i="17" a="1"/>
  <c r="R111" i="17" s="1"/>
  <c r="R112" i="17" a="1"/>
  <c r="R112" i="17" s="1"/>
  <c r="R113" i="17" a="1"/>
  <c r="R113" i="17" s="1"/>
  <c r="R114" i="17" a="1"/>
  <c r="R114" i="17" s="1"/>
  <c r="R115" i="17" a="1"/>
  <c r="R115" i="17" s="1"/>
  <c r="R338" i="17" a="1"/>
  <c r="R338" i="17" s="1"/>
  <c r="R339" i="17" a="1"/>
  <c r="R339" i="17" s="1"/>
  <c r="R510" i="17" a="1"/>
  <c r="R510" i="17" s="1"/>
  <c r="R511" i="17" a="1"/>
  <c r="R511" i="17" s="1"/>
  <c r="R512" i="17" a="1"/>
  <c r="R512" i="17" s="1"/>
  <c r="R513" i="17" a="1"/>
  <c r="R513" i="17" s="1"/>
  <c r="R514" i="17" a="1"/>
  <c r="R514" i="17" s="1"/>
  <c r="R515" i="17" a="1"/>
  <c r="R515" i="17" s="1"/>
  <c r="R738" i="17" a="1"/>
  <c r="R738" i="17" s="1"/>
  <c r="R739" i="17" a="1"/>
  <c r="R739" i="17" s="1"/>
  <c r="R1018" i="17" a="1"/>
  <c r="R1018" i="17" s="1"/>
  <c r="R1019" i="17" a="1"/>
  <c r="R1019" i="17" s="1"/>
  <c r="R1020" i="17" a="1"/>
  <c r="R1020" i="17" s="1"/>
  <c r="R1021" i="17" a="1"/>
  <c r="R1021" i="17" s="1"/>
  <c r="R1022" i="17" a="1"/>
  <c r="R1022" i="17" s="1"/>
  <c r="R1023" i="17" a="1"/>
  <c r="R1023" i="17" s="1"/>
  <c r="R1024" i="17" a="1"/>
  <c r="R1024" i="17" s="1"/>
  <c r="R1025" i="17" a="1"/>
  <c r="R1025" i="17" s="1"/>
  <c r="R1026" i="17" a="1"/>
  <c r="R1026" i="17" s="1"/>
  <c r="R1027" i="17" a="1"/>
  <c r="R1027" i="17" s="1"/>
  <c r="R1028" i="17" a="1"/>
  <c r="R1028" i="17" s="1"/>
  <c r="R1029" i="17" a="1"/>
  <c r="R1029" i="17" s="1"/>
  <c r="R1510" i="17" a="1"/>
  <c r="R1510" i="17" s="1"/>
  <c r="R1511" i="17" a="1"/>
  <c r="R1511" i="17" s="1"/>
  <c r="R1512" i="17" a="1"/>
  <c r="R1512" i="17" s="1"/>
  <c r="R1513" i="17" a="1"/>
  <c r="R1513" i="17" s="1"/>
  <c r="R1514" i="17" a="1"/>
  <c r="R1514" i="17" s="1"/>
  <c r="R1515" i="17" a="1"/>
  <c r="R1515" i="17" s="1"/>
  <c r="R1738" i="17" a="1"/>
  <c r="R1738" i="17" s="1"/>
  <c r="R1739" i="17" a="1"/>
  <c r="R1739" i="17" s="1"/>
  <c r="R116" i="17" a="1"/>
  <c r="R116" i="17" s="1"/>
  <c r="R117" i="17" a="1"/>
  <c r="R117" i="17" s="1"/>
  <c r="R118" i="17" a="1"/>
  <c r="R118" i="17" s="1"/>
  <c r="R119" i="17" a="1"/>
  <c r="R119" i="17" s="1"/>
  <c r="R120" i="17" a="1"/>
  <c r="R120" i="17" s="1"/>
  <c r="R121" i="17" a="1"/>
  <c r="R121" i="17" s="1"/>
  <c r="R340" i="17" a="1"/>
  <c r="R340" i="17" s="1"/>
  <c r="R341" i="17" a="1"/>
  <c r="R341" i="17" s="1"/>
  <c r="R516" i="17" a="1"/>
  <c r="R516" i="17" s="1"/>
  <c r="R517" i="17" a="1"/>
  <c r="R517" i="17" s="1"/>
  <c r="R518" i="17" a="1"/>
  <c r="R518" i="17" s="1"/>
  <c r="R519" i="17" a="1"/>
  <c r="R519" i="17" s="1"/>
  <c r="R520" i="17" a="1"/>
  <c r="R520" i="17" s="1"/>
  <c r="R521" i="17" a="1"/>
  <c r="R521" i="17" s="1"/>
  <c r="R740" i="17" a="1"/>
  <c r="R740" i="17" s="1"/>
  <c r="R741" i="17" a="1"/>
  <c r="R741" i="17" s="1"/>
  <c r="R1030" i="17" a="1"/>
  <c r="R1030" i="17" s="1"/>
  <c r="R1031" i="17" a="1"/>
  <c r="R1031" i="17" s="1"/>
  <c r="R1032" i="17" a="1"/>
  <c r="R1032" i="17" s="1"/>
  <c r="R1033" i="17" a="1"/>
  <c r="R1033" i="17" s="1"/>
  <c r="R1034" i="17" a="1"/>
  <c r="R1034" i="17" s="1"/>
  <c r="R1035" i="17" a="1"/>
  <c r="R1035" i="17" s="1"/>
  <c r="R1036" i="17" a="1"/>
  <c r="R1036" i="17" s="1"/>
  <c r="R1037" i="17" a="1"/>
  <c r="R1037" i="17" s="1"/>
  <c r="R1038" i="17" a="1"/>
  <c r="R1038" i="17" s="1"/>
  <c r="R1039" i="17" a="1"/>
  <c r="R1039" i="17" s="1"/>
  <c r="R1040" i="17" a="1"/>
  <c r="R1040" i="17" s="1"/>
  <c r="R1041" i="17" a="1"/>
  <c r="R1041" i="17" s="1"/>
  <c r="R1516" i="17" a="1"/>
  <c r="R1516" i="17" s="1"/>
  <c r="R1517" i="17" a="1"/>
  <c r="R1517" i="17" s="1"/>
  <c r="R1518" i="17" a="1"/>
  <c r="R1518" i="17" s="1"/>
  <c r="R1519" i="17" a="1"/>
  <c r="R1519" i="17" s="1"/>
  <c r="R1520" i="17" a="1"/>
  <c r="R1520" i="17" s="1"/>
  <c r="R1521" i="17" a="1"/>
  <c r="R1521" i="17" s="1"/>
  <c r="R1740" i="17" a="1"/>
  <c r="R1740" i="17" s="1"/>
  <c r="R1741" i="17" a="1"/>
  <c r="R1741" i="17" s="1"/>
  <c r="R122" i="17" a="1"/>
  <c r="R122" i="17" s="1"/>
  <c r="R123" i="17" a="1"/>
  <c r="R123" i="17" s="1"/>
  <c r="R124" i="17" a="1"/>
  <c r="R124" i="17" s="1"/>
  <c r="R125" i="17" a="1"/>
  <c r="R125" i="17" s="1"/>
  <c r="R126" i="17" a="1"/>
  <c r="R126" i="17" s="1"/>
  <c r="R127" i="17" a="1"/>
  <c r="R127" i="17" s="1"/>
  <c r="R342" i="17" a="1"/>
  <c r="R342" i="17" s="1"/>
  <c r="R343" i="17" a="1"/>
  <c r="R343" i="17" s="1"/>
  <c r="R522" i="17" a="1"/>
  <c r="R522" i="17" s="1"/>
  <c r="R523" i="17" a="1"/>
  <c r="R523" i="17" s="1"/>
  <c r="R524" i="17" a="1"/>
  <c r="R524" i="17" s="1"/>
  <c r="R525" i="17" a="1"/>
  <c r="R525" i="17" s="1"/>
  <c r="R526" i="17" a="1"/>
  <c r="R526" i="17" s="1"/>
  <c r="R527" i="17" a="1"/>
  <c r="R527" i="17" s="1"/>
  <c r="R742" i="17" a="1"/>
  <c r="R742" i="17" s="1"/>
  <c r="R743" i="17" a="1"/>
  <c r="R743" i="17" s="1"/>
  <c r="R1042" i="17" a="1"/>
  <c r="R1042" i="17" s="1"/>
  <c r="R1043" i="17" a="1"/>
  <c r="R1043" i="17" s="1"/>
  <c r="R1044" i="17" a="1"/>
  <c r="R1044" i="17" s="1"/>
  <c r="R1045" i="17" a="1"/>
  <c r="R1045" i="17" s="1"/>
  <c r="R1046" i="17" a="1"/>
  <c r="R1046" i="17" s="1"/>
  <c r="R1047" i="17" a="1"/>
  <c r="R1047" i="17" s="1"/>
  <c r="R1048" i="17" a="1"/>
  <c r="R1048" i="17" s="1"/>
  <c r="R1049" i="17" a="1"/>
  <c r="R1049" i="17" s="1"/>
  <c r="R1050" i="17" a="1"/>
  <c r="R1050" i="17" s="1"/>
  <c r="R1051" i="17" a="1"/>
  <c r="R1051" i="17" s="1"/>
  <c r="R1052" i="17" a="1"/>
  <c r="R1052" i="17" s="1"/>
  <c r="R1053" i="17" a="1"/>
  <c r="R1053" i="17" s="1"/>
  <c r="R1522" i="17" a="1"/>
  <c r="R1522" i="17" s="1"/>
  <c r="R1523" i="17" a="1"/>
  <c r="R1523" i="17" s="1"/>
  <c r="R1524" i="17" a="1"/>
  <c r="R1524" i="17" s="1"/>
  <c r="R1525" i="17" a="1"/>
  <c r="R1525" i="17" s="1"/>
  <c r="R1526" i="17" a="1"/>
  <c r="R1526" i="17" s="1"/>
  <c r="R1527" i="17" a="1"/>
  <c r="R1527" i="17" s="1"/>
  <c r="R1742" i="17" a="1"/>
  <c r="R1742" i="17" s="1"/>
  <c r="R1743" i="17" a="1"/>
  <c r="R1743" i="17" s="1"/>
  <c r="R128" i="17" a="1"/>
  <c r="R128" i="17" s="1"/>
  <c r="R129" i="17" a="1"/>
  <c r="R129" i="17" s="1"/>
  <c r="R130" i="17" a="1"/>
  <c r="R130" i="17" s="1"/>
  <c r="R131" i="17" a="1"/>
  <c r="R131" i="17" s="1"/>
  <c r="R132" i="17" a="1"/>
  <c r="R132" i="17" s="1"/>
  <c r="R133" i="17" a="1"/>
  <c r="R133" i="17" s="1"/>
  <c r="R344" i="17" a="1"/>
  <c r="R344" i="17" s="1"/>
  <c r="R345" i="17" a="1"/>
  <c r="R345" i="17" s="1"/>
  <c r="R528" i="17" a="1"/>
  <c r="R528" i="17" s="1"/>
  <c r="R529" i="17" a="1"/>
  <c r="R529" i="17" s="1"/>
  <c r="R530" i="17" a="1"/>
  <c r="R530" i="17" s="1"/>
  <c r="R531" i="17" a="1"/>
  <c r="R531" i="17" s="1"/>
  <c r="R532" i="17" a="1"/>
  <c r="R532" i="17" s="1"/>
  <c r="R533" i="17" a="1"/>
  <c r="R533" i="17" s="1"/>
  <c r="R744" i="17" a="1"/>
  <c r="R744" i="17" s="1"/>
  <c r="R745" i="17" a="1"/>
  <c r="R745" i="17" s="1"/>
  <c r="R1054" i="17" a="1"/>
  <c r="R1054" i="17" s="1"/>
  <c r="R1055" i="17" a="1"/>
  <c r="R1055" i="17" s="1"/>
  <c r="R1056" i="17" a="1"/>
  <c r="R1056" i="17" s="1"/>
  <c r="R1057" i="17" a="1"/>
  <c r="R1057" i="17" s="1"/>
  <c r="R1058" i="17" a="1"/>
  <c r="R1058" i="17" s="1"/>
  <c r="R1059" i="17" a="1"/>
  <c r="R1059" i="17" s="1"/>
  <c r="R1060" i="17" a="1"/>
  <c r="R1060" i="17" s="1"/>
  <c r="R1061" i="17" a="1"/>
  <c r="R1061" i="17" s="1"/>
  <c r="R1062" i="17" a="1"/>
  <c r="R1062" i="17" s="1"/>
  <c r="R1063" i="17" a="1"/>
  <c r="R1063" i="17" s="1"/>
  <c r="R1064" i="17" a="1"/>
  <c r="R1064" i="17" s="1"/>
  <c r="R1065" i="17" a="1"/>
  <c r="R1065" i="17" s="1"/>
  <c r="R1528" i="17" a="1"/>
  <c r="R1528" i="17" s="1"/>
  <c r="R1529" i="17" a="1"/>
  <c r="R1529" i="17" s="1"/>
  <c r="R1530" i="17" a="1"/>
  <c r="R1530" i="17" s="1"/>
  <c r="R1531" i="17" a="1"/>
  <c r="R1531" i="17" s="1"/>
  <c r="R1532" i="17" a="1"/>
  <c r="R1532" i="17" s="1"/>
  <c r="R1533" i="17" a="1"/>
  <c r="R1533" i="17" s="1"/>
  <c r="R1744" i="17" a="1"/>
  <c r="R1744" i="17" s="1"/>
  <c r="R1745" i="17" a="1"/>
  <c r="R1745" i="17" s="1"/>
  <c r="R134" i="17" a="1"/>
  <c r="R134" i="17" s="1"/>
  <c r="R135" i="17" a="1"/>
  <c r="R135" i="17" s="1"/>
  <c r="R136" i="17" a="1"/>
  <c r="R136" i="17" s="1"/>
  <c r="R137" i="17" a="1"/>
  <c r="R137" i="17" s="1"/>
  <c r="R138" i="17" a="1"/>
  <c r="R138" i="17" s="1"/>
  <c r="R139" i="17" a="1"/>
  <c r="R139" i="17" s="1"/>
  <c r="R346" i="17" a="1"/>
  <c r="R346" i="17" s="1"/>
  <c r="R347" i="17" a="1"/>
  <c r="R347" i="17" s="1"/>
  <c r="R534" i="17" a="1"/>
  <c r="R534" i="17" s="1"/>
  <c r="R535" i="17" a="1"/>
  <c r="R535" i="17" s="1"/>
  <c r="R536" i="17" a="1"/>
  <c r="R536" i="17" s="1"/>
  <c r="R537" i="17" a="1"/>
  <c r="R537" i="17" s="1"/>
  <c r="R538" i="17" a="1"/>
  <c r="R538" i="17" s="1"/>
  <c r="R539" i="17" a="1"/>
  <c r="R539" i="17" s="1"/>
  <c r="R746" i="17" a="1"/>
  <c r="R746" i="17" s="1"/>
  <c r="R747" i="17" a="1"/>
  <c r="R747" i="17" s="1"/>
  <c r="R1066" i="17" a="1"/>
  <c r="R1066" i="17" s="1"/>
  <c r="R1067" i="17" a="1"/>
  <c r="R1067" i="17" s="1"/>
  <c r="R1068" i="17" a="1"/>
  <c r="R1068" i="17" s="1"/>
  <c r="R1069" i="17" a="1"/>
  <c r="R1069" i="17" s="1"/>
  <c r="R1070" i="17" a="1"/>
  <c r="R1070" i="17" s="1"/>
  <c r="R1071" i="17" a="1"/>
  <c r="R1071" i="17" s="1"/>
  <c r="R1072" i="17" a="1"/>
  <c r="R1072" i="17" s="1"/>
  <c r="R1073" i="17" a="1"/>
  <c r="R1073" i="17" s="1"/>
  <c r="R1074" i="17" a="1"/>
  <c r="R1074" i="17" s="1"/>
  <c r="R1075" i="17" a="1"/>
  <c r="R1075" i="17" s="1"/>
  <c r="R1076" i="17" a="1"/>
  <c r="R1076" i="17" s="1"/>
  <c r="R1077" i="17" a="1"/>
  <c r="R1077" i="17" s="1"/>
  <c r="R1534" i="17" a="1"/>
  <c r="R1534" i="17" s="1"/>
  <c r="R1535" i="17" a="1"/>
  <c r="R1535" i="17" s="1"/>
  <c r="R1536" i="17" a="1"/>
  <c r="R1536" i="17" s="1"/>
  <c r="R1537" i="17" a="1"/>
  <c r="R1537" i="17" s="1"/>
  <c r="R1538" i="17" a="1"/>
  <c r="R1538" i="17" s="1"/>
  <c r="R1539" i="17" a="1"/>
  <c r="R1539" i="17" s="1"/>
  <c r="R1746" i="17" a="1"/>
  <c r="R1746" i="17" s="1"/>
  <c r="R1747" i="17" a="1"/>
  <c r="R1747" i="17" s="1"/>
  <c r="R140" i="17" a="1"/>
  <c r="R140" i="17" s="1"/>
  <c r="R141" i="17" a="1"/>
  <c r="R141" i="17" s="1"/>
  <c r="R142" i="17" a="1"/>
  <c r="R142" i="17" s="1"/>
  <c r="R143" i="17" a="1"/>
  <c r="R143" i="17" s="1"/>
  <c r="R144" i="17" a="1"/>
  <c r="R144" i="17" s="1"/>
  <c r="R145" i="17" a="1"/>
  <c r="R145" i="17" s="1"/>
  <c r="R348" i="17" a="1"/>
  <c r="R348" i="17" s="1"/>
  <c r="R349" i="17" a="1"/>
  <c r="R349" i="17" s="1"/>
  <c r="R540" i="17" a="1"/>
  <c r="R540" i="17" s="1"/>
  <c r="R541" i="17" a="1"/>
  <c r="R541" i="17" s="1"/>
  <c r="R542" i="17" a="1"/>
  <c r="R542" i="17" s="1"/>
  <c r="R543" i="17" a="1"/>
  <c r="R543" i="17" s="1"/>
  <c r="R544" i="17" a="1"/>
  <c r="R544" i="17" s="1"/>
  <c r="R545" i="17" a="1"/>
  <c r="R545" i="17" s="1"/>
  <c r="R748" i="17" a="1"/>
  <c r="R748" i="17" s="1"/>
  <c r="R749" i="17" a="1"/>
  <c r="R749" i="17" s="1"/>
  <c r="R1078" i="17" a="1"/>
  <c r="R1078" i="17" s="1"/>
  <c r="R1079" i="17" a="1"/>
  <c r="R1079" i="17" s="1"/>
  <c r="R1080" i="17" a="1"/>
  <c r="R1080" i="17" s="1"/>
  <c r="R1081" i="17" a="1"/>
  <c r="R1081" i="17" s="1"/>
  <c r="R1082" i="17" a="1"/>
  <c r="R1082" i="17" s="1"/>
  <c r="R1083" i="17" a="1"/>
  <c r="R1083" i="17" s="1"/>
  <c r="R1084" i="17" a="1"/>
  <c r="R1084" i="17" s="1"/>
  <c r="R1085" i="17" a="1"/>
  <c r="R1085" i="17" s="1"/>
  <c r="R1086" i="17" a="1"/>
  <c r="R1086" i="17" s="1"/>
  <c r="R1087" i="17" a="1"/>
  <c r="R1087" i="17" s="1"/>
  <c r="R1088" i="17" a="1"/>
  <c r="R1088" i="17" s="1"/>
  <c r="R1089" i="17" a="1"/>
  <c r="R1089" i="17" s="1"/>
  <c r="R1540" i="17" a="1"/>
  <c r="R1540" i="17" s="1"/>
  <c r="R1541" i="17" a="1"/>
  <c r="R1541" i="17" s="1"/>
  <c r="R1542" i="17" a="1"/>
  <c r="R1542" i="17" s="1"/>
  <c r="R1543" i="17" a="1"/>
  <c r="R1543" i="17" s="1"/>
  <c r="R1544" i="17" a="1"/>
  <c r="R1544" i="17" s="1"/>
  <c r="R1545" i="17" a="1"/>
  <c r="R1545" i="17" s="1"/>
  <c r="R1748" i="17" a="1"/>
  <c r="R1748" i="17" s="1"/>
  <c r="R1749" i="17" a="1"/>
  <c r="R1749" i="17" s="1"/>
  <c r="R146" i="17" a="1"/>
  <c r="R146" i="17" s="1"/>
  <c r="R147" i="17" a="1"/>
  <c r="R147" i="17" s="1"/>
  <c r="R148" i="17" a="1"/>
  <c r="R148" i="17" s="1"/>
  <c r="R149" i="17" a="1"/>
  <c r="R149" i="17" s="1"/>
  <c r="R150" i="17" a="1"/>
  <c r="R150" i="17" s="1"/>
  <c r="R151" i="17" a="1"/>
  <c r="R151" i="17" s="1"/>
  <c r="R350" i="17" a="1"/>
  <c r="R350" i="17" s="1"/>
  <c r="R351" i="17" a="1"/>
  <c r="R351" i="17" s="1"/>
  <c r="R546" i="17" a="1"/>
  <c r="R546" i="17" s="1"/>
  <c r="R547" i="17" a="1"/>
  <c r="R547" i="17" s="1"/>
  <c r="R548" i="17" a="1"/>
  <c r="R548" i="17" s="1"/>
  <c r="R549" i="17" a="1"/>
  <c r="R549" i="17" s="1"/>
  <c r="R550" i="17" a="1"/>
  <c r="R550" i="17" s="1"/>
  <c r="R551" i="17" a="1"/>
  <c r="R551" i="17" s="1"/>
  <c r="R750" i="17" a="1"/>
  <c r="R750" i="17" s="1"/>
  <c r="R751" i="17" a="1"/>
  <c r="R751" i="17" s="1"/>
  <c r="R1090" i="17" a="1"/>
  <c r="R1090" i="17" s="1"/>
  <c r="R1091" i="17" a="1"/>
  <c r="R1091" i="17" s="1"/>
  <c r="R1092" i="17" a="1"/>
  <c r="R1092" i="17" s="1"/>
  <c r="R1093" i="17" a="1"/>
  <c r="R1093" i="17" s="1"/>
  <c r="R1094" i="17" a="1"/>
  <c r="R1094" i="17" s="1"/>
  <c r="R1095" i="17" a="1"/>
  <c r="R1095" i="17" s="1"/>
  <c r="R1096" i="17" a="1"/>
  <c r="R1096" i="17" s="1"/>
  <c r="R1097" i="17" a="1"/>
  <c r="R1097" i="17" s="1"/>
  <c r="R1098" i="17" a="1"/>
  <c r="R1098" i="17" s="1"/>
  <c r="R1099" i="17" a="1"/>
  <c r="R1099" i="17" s="1"/>
  <c r="R1100" i="17" a="1"/>
  <c r="R1100" i="17" s="1"/>
  <c r="R1101" i="17" a="1"/>
  <c r="R1101" i="17" s="1"/>
  <c r="R1546" i="17" a="1"/>
  <c r="R1546" i="17" s="1"/>
  <c r="R1547" i="17" a="1"/>
  <c r="R1547" i="17" s="1"/>
  <c r="R1548" i="17" a="1"/>
  <c r="R1548" i="17" s="1"/>
  <c r="R1549" i="17" a="1"/>
  <c r="R1549" i="17" s="1"/>
  <c r="R1550" i="17" a="1"/>
  <c r="R1550" i="17" s="1"/>
  <c r="R1551" i="17" a="1"/>
  <c r="R1551" i="17" s="1"/>
  <c r="R1750" i="17" a="1"/>
  <c r="R1750" i="17" s="1"/>
  <c r="R1751" i="17" a="1"/>
  <c r="R1751" i="17" s="1"/>
  <c r="R152" i="17" a="1"/>
  <c r="R152" i="17" s="1"/>
  <c r="R153" i="17" a="1"/>
  <c r="R153" i="17" s="1"/>
  <c r="R154" i="17" a="1"/>
  <c r="R154" i="17" s="1"/>
  <c r="R155" i="17" a="1"/>
  <c r="R155" i="17" s="1"/>
  <c r="R156" i="17" a="1"/>
  <c r="R156" i="17" s="1"/>
  <c r="R157" i="17" a="1"/>
  <c r="R157" i="17" s="1"/>
  <c r="R352" i="17" a="1"/>
  <c r="R352" i="17" s="1"/>
  <c r="R353" i="17" a="1"/>
  <c r="R353" i="17" s="1"/>
  <c r="R552" i="17" a="1"/>
  <c r="R552" i="17" s="1"/>
  <c r="R553" i="17" a="1"/>
  <c r="R553" i="17" s="1"/>
  <c r="R554" i="17" a="1"/>
  <c r="R554" i="17" s="1"/>
  <c r="R555" i="17" a="1"/>
  <c r="R555" i="17" s="1"/>
  <c r="R556" i="17" a="1"/>
  <c r="R556" i="17" s="1"/>
  <c r="R557" i="17" a="1"/>
  <c r="R557" i="17" s="1"/>
  <c r="R752" i="17" a="1"/>
  <c r="R752" i="17" s="1"/>
  <c r="R753" i="17" a="1"/>
  <c r="R753" i="17" s="1"/>
  <c r="R1102" i="17" a="1"/>
  <c r="R1102" i="17" s="1"/>
  <c r="R1103" i="17" a="1"/>
  <c r="R1103" i="17" s="1"/>
  <c r="R1104" i="17" a="1"/>
  <c r="R1104" i="17" s="1"/>
  <c r="R1105" i="17" a="1"/>
  <c r="R1105" i="17" s="1"/>
  <c r="R1106" i="17" a="1"/>
  <c r="R1106" i="17" s="1"/>
  <c r="R1107" i="17" a="1"/>
  <c r="R1107" i="17" s="1"/>
  <c r="R1108" i="17" a="1"/>
  <c r="R1108" i="17" s="1"/>
  <c r="R1109" i="17" a="1"/>
  <c r="R1109" i="17" s="1"/>
  <c r="R1110" i="17" a="1"/>
  <c r="R1110" i="17" s="1"/>
  <c r="R1111" i="17" a="1"/>
  <c r="R1111" i="17" s="1"/>
  <c r="R1112" i="17" a="1"/>
  <c r="R1112" i="17" s="1"/>
  <c r="R1113" i="17" a="1"/>
  <c r="R1113" i="17" s="1"/>
  <c r="R1552" i="17" a="1"/>
  <c r="R1552" i="17" s="1"/>
  <c r="R1553" i="17" a="1"/>
  <c r="R1553" i="17" s="1"/>
  <c r="R1554" i="17" a="1"/>
  <c r="R1554" i="17" s="1"/>
  <c r="R1555" i="17" a="1"/>
  <c r="R1555" i="17" s="1"/>
  <c r="R1556" i="17" a="1"/>
  <c r="R1556" i="17" s="1"/>
  <c r="R1557" i="17" a="1"/>
  <c r="R1557" i="17" s="1"/>
  <c r="R1752" i="17" a="1"/>
  <c r="R1752" i="17" s="1"/>
  <c r="R1753" i="17" a="1"/>
  <c r="R1753" i="17" s="1"/>
  <c r="R158" i="17" a="1"/>
  <c r="R158" i="17" s="1"/>
  <c r="R159" i="17" a="1"/>
  <c r="R159" i="17" s="1"/>
  <c r="R160" i="17" a="1"/>
  <c r="R160" i="17" s="1"/>
  <c r="R161" i="17" a="1"/>
  <c r="R161" i="17" s="1"/>
  <c r="R162" i="17" a="1"/>
  <c r="R162" i="17" s="1"/>
  <c r="R163" i="17" a="1"/>
  <c r="R163" i="17" s="1"/>
  <c r="R354" i="17" a="1"/>
  <c r="R354" i="17" s="1"/>
  <c r="R355" i="17" a="1"/>
  <c r="R355" i="17" s="1"/>
  <c r="R558" i="17" a="1"/>
  <c r="R558" i="17" s="1"/>
  <c r="R559" i="17" a="1"/>
  <c r="R559" i="17" s="1"/>
  <c r="R560" i="17" a="1"/>
  <c r="R560" i="17" s="1"/>
  <c r="R561" i="17" a="1"/>
  <c r="R561" i="17" s="1"/>
  <c r="R562" i="17" a="1"/>
  <c r="R562" i="17" s="1"/>
  <c r="R563" i="17" a="1"/>
  <c r="R563" i="17" s="1"/>
  <c r="R754" i="17" a="1"/>
  <c r="R754" i="17" s="1"/>
  <c r="R755" i="17" a="1"/>
  <c r="R755" i="17" s="1"/>
  <c r="R1114" i="17" a="1"/>
  <c r="R1114" i="17" s="1"/>
  <c r="R1115" i="17" a="1"/>
  <c r="R1115" i="17" s="1"/>
  <c r="R1116" i="17" a="1"/>
  <c r="R1116" i="17" s="1"/>
  <c r="R1117" i="17" a="1"/>
  <c r="R1117" i="17" s="1"/>
  <c r="R1118" i="17" a="1"/>
  <c r="R1118" i="17" s="1"/>
  <c r="R1119" i="17" a="1"/>
  <c r="R1119" i="17" s="1"/>
  <c r="R1120" i="17" a="1"/>
  <c r="R1120" i="17" s="1"/>
  <c r="R1121" i="17" a="1"/>
  <c r="R1121" i="17" s="1"/>
  <c r="R1122" i="17" a="1"/>
  <c r="R1122" i="17" s="1"/>
  <c r="R1123" i="17" a="1"/>
  <c r="R1123" i="17" s="1"/>
  <c r="R1124" i="17" a="1"/>
  <c r="R1124" i="17" s="1"/>
  <c r="R1125" i="17" a="1"/>
  <c r="R1125" i="17" s="1"/>
  <c r="R1558" i="17" a="1"/>
  <c r="R1558" i="17" s="1"/>
  <c r="R1559" i="17" a="1"/>
  <c r="R1559" i="17" s="1"/>
  <c r="R1560" i="17" a="1"/>
  <c r="R1560" i="17" s="1"/>
  <c r="R1561" i="17" a="1"/>
  <c r="R1561" i="17" s="1"/>
  <c r="R1562" i="17" a="1"/>
  <c r="R1562" i="17" s="1"/>
  <c r="R1563" i="17" a="1"/>
  <c r="R1563" i="17" s="1"/>
  <c r="R1754" i="17" a="1"/>
  <c r="R1754" i="17" s="1"/>
  <c r="R1755" i="17" a="1"/>
  <c r="R1755" i="17" s="1"/>
  <c r="R164" i="17" a="1"/>
  <c r="R164" i="17" s="1"/>
  <c r="R165" i="17" a="1"/>
  <c r="R165" i="17" s="1"/>
  <c r="R166" i="17" a="1"/>
  <c r="R166" i="17" s="1"/>
  <c r="R167" i="17" a="1"/>
  <c r="R167" i="17" s="1"/>
  <c r="R168" i="17" a="1"/>
  <c r="R168" i="17" s="1"/>
  <c r="R169" i="17" a="1"/>
  <c r="R169" i="17" s="1"/>
  <c r="R356" i="17" a="1"/>
  <c r="R356" i="17" s="1"/>
  <c r="R357" i="17" a="1"/>
  <c r="R357" i="17" s="1"/>
  <c r="R564" i="17" a="1"/>
  <c r="R564" i="17" s="1"/>
  <c r="R565" i="17" a="1"/>
  <c r="R565" i="17" s="1"/>
  <c r="R566" i="17" a="1"/>
  <c r="R566" i="17" s="1"/>
  <c r="R567" i="17" a="1"/>
  <c r="R567" i="17" s="1"/>
  <c r="R568" i="17" a="1"/>
  <c r="R568" i="17" s="1"/>
  <c r="R569" i="17" a="1"/>
  <c r="R569" i="17" s="1"/>
  <c r="R756" i="17" a="1"/>
  <c r="R756" i="17" s="1"/>
  <c r="R757" i="17" a="1"/>
  <c r="R757" i="17" s="1"/>
  <c r="R1126" i="17" a="1"/>
  <c r="R1126" i="17" s="1"/>
  <c r="R1127" i="17" a="1"/>
  <c r="R1127" i="17" s="1"/>
  <c r="R1128" i="17" a="1"/>
  <c r="R1128" i="17" s="1"/>
  <c r="R1129" i="17" a="1"/>
  <c r="R1129" i="17" s="1"/>
  <c r="R1130" i="17" a="1"/>
  <c r="R1130" i="17" s="1"/>
  <c r="R1131" i="17" a="1"/>
  <c r="R1131" i="17" s="1"/>
  <c r="R1132" i="17" a="1"/>
  <c r="R1132" i="17" s="1"/>
  <c r="R1133" i="17" a="1"/>
  <c r="R1133" i="17" s="1"/>
  <c r="R1134" i="17" a="1"/>
  <c r="R1134" i="17" s="1"/>
  <c r="R1135" i="17" a="1"/>
  <c r="R1135" i="17" s="1"/>
  <c r="R1136" i="17" a="1"/>
  <c r="R1136" i="17" s="1"/>
  <c r="R1137" i="17" a="1"/>
  <c r="R1137" i="17" s="1"/>
  <c r="R1564" i="17" a="1"/>
  <c r="R1564" i="17" s="1"/>
  <c r="R1565" i="17" a="1"/>
  <c r="R1565" i="17" s="1"/>
  <c r="R1566" i="17" a="1"/>
  <c r="R1566" i="17" s="1"/>
  <c r="R1567" i="17" a="1"/>
  <c r="R1567" i="17" s="1"/>
  <c r="R1568" i="17" a="1"/>
  <c r="R1568" i="17" s="1"/>
  <c r="R1569" i="17" a="1"/>
  <c r="R1569" i="17" s="1"/>
  <c r="R1756" i="17" a="1"/>
  <c r="R1756" i="17" s="1"/>
  <c r="R1757" i="17" a="1"/>
  <c r="R1757" i="17" s="1"/>
  <c r="R170" i="17" a="1"/>
  <c r="R170" i="17" s="1"/>
  <c r="R171" i="17" a="1"/>
  <c r="R171" i="17" s="1"/>
  <c r="R172" i="17" a="1"/>
  <c r="R172" i="17" s="1"/>
  <c r="R173" i="17" a="1"/>
  <c r="R173" i="17" s="1"/>
  <c r="R174" i="17" a="1"/>
  <c r="R174" i="17" s="1"/>
  <c r="R175" i="17" a="1"/>
  <c r="R175" i="17" s="1"/>
  <c r="R358" i="17" a="1"/>
  <c r="R358" i="17" s="1"/>
  <c r="R359" i="17" a="1"/>
  <c r="R359" i="17" s="1"/>
  <c r="R570" i="17" a="1"/>
  <c r="R570" i="17" s="1"/>
  <c r="R571" i="17" a="1"/>
  <c r="R571" i="17" s="1"/>
  <c r="R572" i="17" a="1"/>
  <c r="R572" i="17" s="1"/>
  <c r="R573" i="17" a="1"/>
  <c r="R573" i="17" s="1"/>
  <c r="R574" i="17" a="1"/>
  <c r="R574" i="17" s="1"/>
  <c r="R575" i="17" a="1"/>
  <c r="R575" i="17" s="1"/>
  <c r="R758" i="17" a="1"/>
  <c r="R758" i="17" s="1"/>
  <c r="R759" i="17" a="1"/>
  <c r="R759" i="17" s="1"/>
  <c r="R1138" i="17" a="1"/>
  <c r="R1138" i="17"/>
  <c r="R1139" i="17" a="1"/>
  <c r="R1139" i="17" s="1"/>
  <c r="R1140" i="17" a="1"/>
  <c r="R1140" i="17" s="1"/>
  <c r="R1141" i="17" a="1"/>
  <c r="R1141" i="17" s="1"/>
  <c r="R1142" i="17" a="1"/>
  <c r="R1142" i="17" s="1"/>
  <c r="R1143" i="17" a="1"/>
  <c r="R1143" i="17" s="1"/>
  <c r="R1144" i="17" a="1"/>
  <c r="R1144" i="17" s="1"/>
  <c r="R1145" i="17" a="1"/>
  <c r="R1145" i="17" s="1"/>
  <c r="R1146" i="17" a="1"/>
  <c r="R1146" i="17" s="1"/>
  <c r="R1147" i="17" a="1"/>
  <c r="R1147" i="17" s="1"/>
  <c r="R1148" i="17" a="1"/>
  <c r="R1148" i="17" s="1"/>
  <c r="R1149" i="17" a="1"/>
  <c r="R1149" i="17" s="1"/>
  <c r="R1570" i="17" a="1"/>
  <c r="R1570" i="17" s="1"/>
  <c r="R1571" i="17" a="1"/>
  <c r="R1571" i="17" s="1"/>
  <c r="R1572" i="17" a="1"/>
  <c r="R1572" i="17" s="1"/>
  <c r="R1573" i="17" a="1"/>
  <c r="R1573" i="17" s="1"/>
  <c r="R1574" i="17" a="1"/>
  <c r="R1574" i="17" s="1"/>
  <c r="R1575" i="17" a="1"/>
  <c r="R1575" i="17" s="1"/>
  <c r="R1758" i="17" a="1"/>
  <c r="R1758" i="17" s="1"/>
  <c r="R1759" i="17" a="1"/>
  <c r="R1759" i="17" s="1"/>
  <c r="R176" i="17" a="1"/>
  <c r="R176" i="17" s="1"/>
  <c r="R177" i="17" a="1"/>
  <c r="R177" i="17" s="1"/>
  <c r="R178" i="17" a="1"/>
  <c r="R178" i="17" s="1"/>
  <c r="R179" i="17" a="1"/>
  <c r="R179" i="17" s="1"/>
  <c r="R180" i="17" a="1"/>
  <c r="R180" i="17" s="1"/>
  <c r="R181" i="17" a="1"/>
  <c r="R181" i="17" s="1"/>
  <c r="R360" i="17" a="1"/>
  <c r="R360" i="17" s="1"/>
  <c r="R361" i="17" a="1"/>
  <c r="R361" i="17" s="1"/>
  <c r="R576" i="17" a="1"/>
  <c r="R576" i="17" s="1"/>
  <c r="R577" i="17" a="1"/>
  <c r="R577" i="17" s="1"/>
  <c r="R578" i="17" a="1"/>
  <c r="R578" i="17" s="1"/>
  <c r="R579" i="17" a="1"/>
  <c r="R579" i="17" s="1"/>
  <c r="R580" i="17" a="1"/>
  <c r="R580" i="17"/>
  <c r="R581" i="17" a="1"/>
  <c r="R581" i="17" s="1"/>
  <c r="R760" i="17" a="1"/>
  <c r="R760" i="17" s="1"/>
  <c r="R761" i="17" a="1"/>
  <c r="R761" i="17" s="1"/>
  <c r="R1150" i="17" a="1"/>
  <c r="R1150" i="17" s="1"/>
  <c r="R1151" i="17" a="1"/>
  <c r="R1151" i="17" s="1"/>
  <c r="R1152" i="17" a="1"/>
  <c r="R1152" i="17" s="1"/>
  <c r="R1153" i="17" a="1"/>
  <c r="R1153" i="17" s="1"/>
  <c r="R1154" i="17" a="1"/>
  <c r="R1154" i="17" s="1"/>
  <c r="R1155" i="17" a="1"/>
  <c r="R1155" i="17" s="1"/>
  <c r="R1156" i="17" a="1"/>
  <c r="R1156" i="17" s="1"/>
  <c r="R1157" i="17" a="1"/>
  <c r="R1157" i="17" s="1"/>
  <c r="R1158" i="17" a="1"/>
  <c r="R1158" i="17" s="1"/>
  <c r="R1159" i="17" a="1"/>
  <c r="R1159" i="17" s="1"/>
  <c r="R1160" i="17" a="1"/>
  <c r="R1160" i="17" s="1"/>
  <c r="R1161" i="17" a="1"/>
  <c r="R1161" i="17" s="1"/>
  <c r="R1576" i="17" a="1"/>
  <c r="R1576" i="17" s="1"/>
  <c r="R1577" i="17" a="1"/>
  <c r="R1577" i="17" s="1"/>
  <c r="R1578" i="17" a="1"/>
  <c r="R1578" i="17" s="1"/>
  <c r="R1579" i="17" a="1"/>
  <c r="R1579" i="17" s="1"/>
  <c r="R1580" i="17" a="1"/>
  <c r="R1580" i="17" s="1"/>
  <c r="R1581" i="17" a="1"/>
  <c r="R1581" i="17" s="1"/>
  <c r="R1760" i="17" a="1"/>
  <c r="R1760" i="17" s="1"/>
  <c r="R1761" i="17" a="1"/>
  <c r="R1761" i="17" s="1"/>
  <c r="R182" i="17" a="1"/>
  <c r="R182" i="17" s="1"/>
  <c r="R183" i="17" a="1"/>
  <c r="R183" i="17" s="1"/>
  <c r="R184" i="17" a="1"/>
  <c r="R184" i="17" s="1"/>
  <c r="R185" i="17" a="1"/>
  <c r="R185" i="17" s="1"/>
  <c r="R186" i="17" a="1"/>
  <c r="R186" i="17" s="1"/>
  <c r="R187" i="17" a="1"/>
  <c r="R187" i="17" s="1"/>
  <c r="R362" i="17" a="1"/>
  <c r="R362" i="17" s="1"/>
  <c r="R363" i="17" a="1"/>
  <c r="R363" i="17" s="1"/>
  <c r="R582" i="17" a="1"/>
  <c r="R582" i="17" s="1"/>
  <c r="R583" i="17" a="1"/>
  <c r="R583" i="17" s="1"/>
  <c r="R584" i="17" a="1"/>
  <c r="R584" i="17" s="1"/>
  <c r="R585" i="17" a="1"/>
  <c r="R585" i="17" s="1"/>
  <c r="R586" i="17" a="1"/>
  <c r="R586" i="17" s="1"/>
  <c r="R587" i="17" a="1"/>
  <c r="R587" i="17" s="1"/>
  <c r="R762" i="17" a="1"/>
  <c r="R762" i="17" s="1"/>
  <c r="R763" i="17" a="1"/>
  <c r="R763" i="17" s="1"/>
  <c r="R1162" i="17" a="1"/>
  <c r="R1162" i="17" s="1"/>
  <c r="R1163" i="17" a="1"/>
  <c r="R1163" i="17" s="1"/>
  <c r="R1164" i="17" a="1"/>
  <c r="R1164" i="17" s="1"/>
  <c r="R1165" i="17" a="1"/>
  <c r="R1165" i="17" s="1"/>
  <c r="R1166" i="17" a="1"/>
  <c r="R1166" i="17" s="1"/>
  <c r="R1167" i="17" a="1"/>
  <c r="R1167" i="17" s="1"/>
  <c r="R1168" i="17" a="1"/>
  <c r="R1168" i="17" s="1"/>
  <c r="R1169" i="17" a="1"/>
  <c r="R1169" i="17" s="1"/>
  <c r="R1170" i="17" a="1"/>
  <c r="R1170" i="17" s="1"/>
  <c r="R1171" i="17" a="1"/>
  <c r="R1171" i="17" s="1"/>
  <c r="R1172" i="17" a="1"/>
  <c r="R1172" i="17" s="1"/>
  <c r="R1173" i="17" a="1"/>
  <c r="R1173" i="17" s="1"/>
  <c r="R1582" i="17" a="1"/>
  <c r="R1582" i="17" s="1"/>
  <c r="R1583" i="17" a="1"/>
  <c r="R1583" i="17" s="1"/>
  <c r="R1584" i="17" a="1"/>
  <c r="R1584" i="17" s="1"/>
  <c r="R1585" i="17" a="1"/>
  <c r="R1585" i="17" s="1"/>
  <c r="R1586" i="17" a="1"/>
  <c r="R1586" i="17" s="1"/>
  <c r="R1587" i="17" a="1"/>
  <c r="R1587" i="17" s="1"/>
  <c r="R1762" i="17" a="1"/>
  <c r="R1762" i="17" s="1"/>
  <c r="R1763" i="17" a="1"/>
  <c r="R1763" i="17" s="1"/>
  <c r="R188" i="17" a="1"/>
  <c r="R188" i="17" s="1"/>
  <c r="R189" i="17" a="1"/>
  <c r="R189" i="17" s="1"/>
  <c r="R190" i="17" a="1"/>
  <c r="R190" i="17" s="1"/>
  <c r="R191" i="17" a="1"/>
  <c r="R191" i="17" s="1"/>
  <c r="R192" i="17" a="1"/>
  <c r="R192" i="17" s="1"/>
  <c r="R193" i="17" a="1"/>
  <c r="R193" i="17" s="1"/>
  <c r="R364" i="17" a="1"/>
  <c r="R364" i="17" s="1"/>
  <c r="R365" i="17" a="1"/>
  <c r="R365" i="17" s="1"/>
  <c r="R588" i="17" a="1"/>
  <c r="R588" i="17" s="1"/>
  <c r="R589" i="17" a="1"/>
  <c r="R589" i="17" s="1"/>
  <c r="R590" i="17" a="1"/>
  <c r="R590" i="17" s="1"/>
  <c r="R591" i="17" a="1"/>
  <c r="R591" i="17" s="1"/>
  <c r="R592" i="17" a="1"/>
  <c r="R592" i="17" s="1"/>
  <c r="R593" i="17" a="1"/>
  <c r="R593" i="17" s="1"/>
  <c r="R764" i="17" a="1"/>
  <c r="R764" i="17" s="1"/>
  <c r="R765" i="17" a="1"/>
  <c r="R765" i="17" s="1"/>
  <c r="R1174" i="17" a="1"/>
  <c r="R1174" i="17" s="1"/>
  <c r="R1175" i="17" a="1"/>
  <c r="R1175" i="17" s="1"/>
  <c r="R1176" i="17" a="1"/>
  <c r="R1176" i="17" s="1"/>
  <c r="R1177" i="17" a="1"/>
  <c r="R1177" i="17" s="1"/>
  <c r="R1178" i="17" a="1"/>
  <c r="R1178" i="17"/>
  <c r="R1179" i="17" a="1"/>
  <c r="R1179" i="17" s="1"/>
  <c r="R1180" i="17" a="1"/>
  <c r="R1180" i="17" s="1"/>
  <c r="R1181" i="17" a="1"/>
  <c r="R1181" i="17" s="1"/>
  <c r="R1182" i="17" a="1"/>
  <c r="R1182" i="17" s="1"/>
  <c r="R1183" i="17" a="1"/>
  <c r="R1183" i="17" s="1"/>
  <c r="R1184" i="17" a="1"/>
  <c r="R1184" i="17" s="1"/>
  <c r="R1185" i="17" a="1"/>
  <c r="R1185" i="17" s="1"/>
  <c r="R1588" i="17" a="1"/>
  <c r="R1588" i="17" s="1"/>
  <c r="R1589" i="17" a="1"/>
  <c r="R1589" i="17" s="1"/>
  <c r="R1590" i="17" a="1"/>
  <c r="R1590" i="17" s="1"/>
  <c r="R1591" i="17" a="1"/>
  <c r="R1591" i="17" s="1"/>
  <c r="R1592" i="17" a="1"/>
  <c r="R1592" i="17"/>
  <c r="R1593" i="17" a="1"/>
  <c r="R1593" i="17" s="1"/>
  <c r="R1764" i="17" a="1"/>
  <c r="R1764" i="17" s="1"/>
  <c r="R1765" i="17" a="1"/>
  <c r="R1765" i="17" s="1"/>
  <c r="R194" i="17" a="1"/>
  <c r="R194" i="17" s="1"/>
  <c r="R195" i="17" a="1"/>
  <c r="R195" i="17" s="1"/>
  <c r="R196" i="17" a="1"/>
  <c r="R196" i="17" s="1"/>
  <c r="R197" i="17" a="1"/>
  <c r="R197" i="17" s="1"/>
  <c r="R198" i="17" a="1"/>
  <c r="R198" i="17" s="1"/>
  <c r="R199" i="17" a="1"/>
  <c r="R199" i="17" s="1"/>
  <c r="R366" i="17" a="1"/>
  <c r="R366" i="17" s="1"/>
  <c r="R367" i="17" a="1"/>
  <c r="R367" i="17" s="1"/>
  <c r="R594" i="17" a="1"/>
  <c r="R594" i="17" s="1"/>
  <c r="R595" i="17" a="1"/>
  <c r="R595" i="17" s="1"/>
  <c r="R596" i="17" a="1"/>
  <c r="R596" i="17" s="1"/>
  <c r="R597" i="17" a="1"/>
  <c r="R597" i="17" s="1"/>
  <c r="R598" i="17" a="1"/>
  <c r="R598" i="17" s="1"/>
  <c r="R599" i="17" a="1"/>
  <c r="R599" i="17" s="1"/>
  <c r="R766" i="17" a="1"/>
  <c r="R766" i="17" s="1"/>
  <c r="R767" i="17" a="1"/>
  <c r="R767" i="17" s="1"/>
  <c r="R1186" i="17" a="1"/>
  <c r="R1186" i="17" s="1"/>
  <c r="R1187" i="17" a="1"/>
  <c r="R1187" i="17" s="1"/>
  <c r="R1188" i="17" a="1"/>
  <c r="R1188" i="17" s="1"/>
  <c r="R1189" i="17" a="1"/>
  <c r="R1189" i="17" s="1"/>
  <c r="R1190" i="17" a="1"/>
  <c r="R1190" i="17" s="1"/>
  <c r="R1191" i="17" a="1"/>
  <c r="R1191" i="17" s="1"/>
  <c r="R1192" i="17" a="1"/>
  <c r="R1192" i="17" s="1"/>
  <c r="R1193" i="17" a="1"/>
  <c r="R1193" i="17" s="1"/>
  <c r="R1194" i="17" a="1"/>
  <c r="R1194" i="17" s="1"/>
  <c r="R1195" i="17" a="1"/>
  <c r="R1195" i="17" s="1"/>
  <c r="R1196" i="17" a="1"/>
  <c r="R1196" i="17" s="1"/>
  <c r="R1197" i="17" a="1"/>
  <c r="R1197" i="17" s="1"/>
  <c r="R1594" i="17" a="1"/>
  <c r="R1594" i="17"/>
  <c r="R1595" i="17" a="1"/>
  <c r="R1595" i="17" s="1"/>
  <c r="R1596" i="17" a="1"/>
  <c r="R1596" i="17" s="1"/>
  <c r="R1597" i="17" a="1"/>
  <c r="R1597" i="17" s="1"/>
  <c r="R1598" i="17" a="1"/>
  <c r="R1598" i="17" s="1"/>
  <c r="R1599" i="17" a="1"/>
  <c r="R1599" i="17" s="1"/>
  <c r="R1766" i="17" a="1"/>
  <c r="R1766" i="17" s="1"/>
  <c r="R1767" i="17" a="1"/>
  <c r="R1767" i="17" s="1"/>
  <c r="R200" i="17" a="1"/>
  <c r="R200" i="17" s="1"/>
  <c r="R201" i="17" a="1"/>
  <c r="R201" i="17"/>
  <c r="R202" i="17" a="1"/>
  <c r="R202" i="17" s="1"/>
  <c r="R203" i="17" a="1"/>
  <c r="R203" i="17" s="1"/>
  <c r="R204" i="17" a="1"/>
  <c r="R204" i="17" s="1"/>
  <c r="R205" i="17" a="1"/>
  <c r="R205" i="17" s="1"/>
  <c r="R368" i="17" a="1"/>
  <c r="R368" i="17" s="1"/>
  <c r="R369" i="17" a="1"/>
  <c r="R369" i="17" s="1"/>
  <c r="R600" i="17" a="1"/>
  <c r="R600" i="17" s="1"/>
  <c r="R601" i="17" a="1"/>
  <c r="R601" i="17" s="1"/>
  <c r="R602" i="17" a="1"/>
  <c r="R602" i="17" s="1"/>
  <c r="R603" i="17" a="1"/>
  <c r="R603" i="17" s="1"/>
  <c r="R604" i="17" a="1"/>
  <c r="R604" i="17" s="1"/>
  <c r="R605" i="17" a="1"/>
  <c r="R605" i="17" s="1"/>
  <c r="R768" i="17" a="1"/>
  <c r="R768" i="17" s="1"/>
  <c r="R769" i="17" a="1"/>
  <c r="R769" i="17" s="1"/>
  <c r="R1198" i="17" a="1"/>
  <c r="R1198" i="17" s="1"/>
  <c r="R1199" i="17" a="1"/>
  <c r="R1199" i="17" s="1"/>
  <c r="R1200" i="17" a="1"/>
  <c r="R1200" i="17" s="1"/>
  <c r="R1201" i="17" a="1"/>
  <c r="R1201" i="17" s="1"/>
  <c r="R1202" i="17" a="1"/>
  <c r="R1202" i="17" s="1"/>
  <c r="R1203" i="17" a="1"/>
  <c r="R1203" i="17" s="1"/>
  <c r="R1204" i="17" a="1"/>
  <c r="R1204" i="17" s="1"/>
  <c r="R1205" i="17" a="1"/>
  <c r="R1205" i="17" s="1"/>
  <c r="R1206" i="17" a="1"/>
  <c r="R1206" i="17"/>
  <c r="R1207" i="17" a="1"/>
  <c r="R1207" i="17" s="1"/>
  <c r="R1208" i="17" a="1"/>
  <c r="R1208" i="17" s="1"/>
  <c r="R1209" i="17" a="1"/>
  <c r="R1209" i="17" s="1"/>
  <c r="R1600" i="17" a="1"/>
  <c r="R1600" i="17" s="1"/>
  <c r="R1601" i="17" a="1"/>
  <c r="R1601" i="17" s="1"/>
  <c r="R1602" i="17" a="1"/>
  <c r="R1602" i="17" s="1"/>
  <c r="R1603" i="17" a="1"/>
  <c r="R1603" i="17" s="1"/>
  <c r="R1604" i="17" a="1"/>
  <c r="R1604" i="17" s="1"/>
  <c r="R1605" i="17" a="1"/>
  <c r="R1605" i="17" s="1"/>
  <c r="R1768" i="17" a="1"/>
  <c r="R1768" i="17" s="1"/>
  <c r="R1769" i="17" a="1"/>
  <c r="R1769" i="17" s="1"/>
  <c r="R206" i="17" a="1"/>
  <c r="R206" i="17" s="1"/>
  <c r="R207" i="17" a="1"/>
  <c r="R207" i="17" s="1"/>
  <c r="R208" i="17" a="1"/>
  <c r="R208" i="17" s="1"/>
  <c r="R209" i="17" a="1"/>
  <c r="R209" i="17" s="1"/>
  <c r="R210" i="17" a="1"/>
  <c r="R210" i="17" s="1"/>
  <c r="R211" i="17" a="1"/>
  <c r="R211" i="17" s="1"/>
  <c r="R370" i="17" a="1"/>
  <c r="R370" i="17" s="1"/>
  <c r="R371" i="17" a="1"/>
  <c r="R371" i="17" s="1"/>
  <c r="R606" i="17" a="1"/>
  <c r="R606" i="17"/>
  <c r="R607" i="17" a="1"/>
  <c r="R607" i="17" s="1"/>
  <c r="R608" i="17" a="1"/>
  <c r="R608" i="17" s="1"/>
  <c r="R609" i="17" a="1"/>
  <c r="R609" i="17" s="1"/>
  <c r="R610" i="17" a="1"/>
  <c r="R610" i="17" s="1"/>
  <c r="R611" i="17" a="1"/>
  <c r="R611" i="17" s="1"/>
  <c r="R770" i="17" a="1"/>
  <c r="R770" i="17" s="1"/>
  <c r="R771" i="17" a="1"/>
  <c r="R771" i="17" s="1"/>
  <c r="R1210" i="17" a="1"/>
  <c r="R1210" i="17" s="1"/>
  <c r="R1211" i="17" a="1"/>
  <c r="R1211" i="17" s="1"/>
  <c r="R1212" i="17" a="1"/>
  <c r="R1212" i="17" s="1"/>
  <c r="R1213" i="17" a="1"/>
  <c r="R1213" i="17" s="1"/>
  <c r="R1214" i="17" a="1"/>
  <c r="R1214" i="17" s="1"/>
  <c r="R1215" i="17" a="1"/>
  <c r="R1215" i="17" s="1"/>
  <c r="R1216" i="17" a="1"/>
  <c r="R1216" i="17"/>
  <c r="R1217" i="17" a="1"/>
  <c r="R1217" i="17" s="1"/>
  <c r="R1218" i="17" a="1"/>
  <c r="R1218" i="17" s="1"/>
  <c r="R1219" i="17" a="1"/>
  <c r="R1219" i="17" s="1"/>
  <c r="R1220" i="17" a="1"/>
  <c r="R1220" i="17" s="1"/>
  <c r="R1221" i="17" a="1"/>
  <c r="R1221" i="17" s="1"/>
  <c r="R1606" i="17" a="1"/>
  <c r="R1606" i="17" s="1"/>
  <c r="R1607" i="17" a="1"/>
  <c r="R1607" i="17" s="1"/>
  <c r="R1608" i="17" a="1"/>
  <c r="R1608" i="17" s="1"/>
  <c r="R1609" i="17" a="1"/>
  <c r="R1609" i="17" s="1"/>
  <c r="R1610" i="17" a="1"/>
  <c r="R1610" i="17" s="1"/>
  <c r="R1611" i="17" a="1"/>
  <c r="R1611" i="17" s="1"/>
  <c r="R1770" i="17" a="1"/>
  <c r="R1770" i="17" s="1"/>
  <c r="R1771" i="17" a="1"/>
  <c r="R1771" i="17" s="1"/>
  <c r="R212" i="17" a="1"/>
  <c r="R212" i="17" s="1"/>
  <c r="R213" i="17" a="1"/>
  <c r="R213" i="17" s="1"/>
  <c r="R214" i="17" a="1"/>
  <c r="R214" i="17" s="1"/>
  <c r="R215" i="17" a="1"/>
  <c r="R215" i="17" s="1"/>
  <c r="R216" i="17" a="1"/>
  <c r="R216" i="17" s="1"/>
  <c r="R217" i="17" a="1"/>
  <c r="R217" i="17" s="1"/>
  <c r="R372" i="17" a="1"/>
  <c r="R372" i="17" s="1"/>
  <c r="R373" i="17" a="1"/>
  <c r="R373" i="17" s="1"/>
  <c r="R612" i="17" a="1"/>
  <c r="R612" i="17" s="1"/>
  <c r="R613" i="17" a="1"/>
  <c r="R613" i="17" s="1"/>
  <c r="R614" i="17" a="1"/>
  <c r="R614" i="17" s="1"/>
  <c r="R615" i="17" a="1"/>
  <c r="R615" i="17" s="1"/>
  <c r="R616" i="17" a="1"/>
  <c r="R616" i="17" s="1"/>
  <c r="R617" i="17" a="1"/>
  <c r="R617" i="17" s="1"/>
  <c r="R772" i="17" a="1"/>
  <c r="R772" i="17" s="1"/>
  <c r="R773" i="17" a="1"/>
  <c r="R773" i="17" s="1"/>
  <c r="R1222" i="17" a="1"/>
  <c r="R1222" i="17" s="1"/>
  <c r="R1223" i="17" a="1"/>
  <c r="R1223" i="17" s="1"/>
  <c r="R1224" i="17" a="1"/>
  <c r="R1224" i="17"/>
  <c r="R1225" i="17" a="1"/>
  <c r="R1225" i="17" s="1"/>
  <c r="R1226" i="17" a="1"/>
  <c r="R1226" i="17" s="1"/>
  <c r="R1227" i="17" a="1"/>
  <c r="R1227" i="17" s="1"/>
  <c r="R1228" i="17" a="1"/>
  <c r="R1228" i="17" s="1"/>
  <c r="R1229" i="17" a="1"/>
  <c r="R1229" i="17" s="1"/>
  <c r="R1230" i="17" a="1"/>
  <c r="R1230" i="17"/>
  <c r="R1231" i="17" a="1"/>
  <c r="R1231" i="17" s="1"/>
  <c r="R1232" i="17" a="1"/>
  <c r="R1232" i="17" s="1"/>
  <c r="R1233" i="17" a="1"/>
  <c r="R1233" i="17" s="1"/>
  <c r="R1612" i="17" a="1"/>
  <c r="R1612" i="17" s="1"/>
  <c r="R1613" i="17" a="1"/>
  <c r="R1613" i="17" s="1"/>
  <c r="R1614" i="17" a="1"/>
  <c r="R1614" i="17"/>
  <c r="R1615" i="17" a="1"/>
  <c r="R1615" i="17" s="1"/>
  <c r="R1616" i="17" a="1"/>
  <c r="R1616" i="17" s="1"/>
  <c r="R1617" i="17" a="1"/>
  <c r="R1617" i="17" s="1"/>
  <c r="R1772" i="17" a="1"/>
  <c r="R1772" i="17" s="1"/>
  <c r="R1773" i="17" a="1"/>
  <c r="R1773" i="17" s="1"/>
  <c r="R218" i="17" a="1"/>
  <c r="R218" i="17" s="1"/>
  <c r="R219" i="17" a="1"/>
  <c r="R219" i="17" s="1"/>
  <c r="R220" i="17" a="1"/>
  <c r="R220" i="17" s="1"/>
  <c r="R221" i="17" a="1"/>
  <c r="R221" i="17" s="1"/>
  <c r="R222" i="17" a="1"/>
  <c r="R222" i="17" s="1"/>
  <c r="R223" i="17" a="1"/>
  <c r="R223" i="17" s="1"/>
  <c r="R374" i="17" a="1"/>
  <c r="R374" i="17" s="1"/>
  <c r="R375" i="17" a="1"/>
  <c r="R375" i="17" s="1"/>
  <c r="R618" i="17" a="1"/>
  <c r="R618" i="17" s="1"/>
  <c r="R619" i="17" a="1"/>
  <c r="R619" i="17" s="1"/>
  <c r="R620" i="17" a="1"/>
  <c r="R620" i="17" s="1"/>
  <c r="R621" i="17" a="1"/>
  <c r="R621" i="17" s="1"/>
  <c r="R622" i="17" a="1"/>
  <c r="R622" i="17" s="1"/>
  <c r="R623" i="17" a="1"/>
  <c r="R623" i="17" s="1"/>
  <c r="R774" i="17" a="1"/>
  <c r="R774" i="17" s="1"/>
  <c r="R775" i="17" a="1"/>
  <c r="R775" i="17" s="1"/>
  <c r="R1234" i="17" a="1"/>
  <c r="R1234" i="17" s="1"/>
  <c r="R1235" i="17" a="1"/>
  <c r="R1235" i="17" s="1"/>
  <c r="R1236" i="17" a="1"/>
  <c r="R1236" i="17" s="1"/>
  <c r="R1237" i="17" a="1"/>
  <c r="R1237" i="17" s="1"/>
  <c r="R1238" i="17" a="1"/>
  <c r="R1238" i="17" s="1"/>
  <c r="R1239" i="17" a="1"/>
  <c r="R1239" i="17" s="1"/>
  <c r="R1240" i="17" a="1"/>
  <c r="R1240" i="17" s="1"/>
  <c r="R1241" i="17" a="1"/>
  <c r="R1241" i="17" s="1"/>
  <c r="R1242" i="17" a="1"/>
  <c r="R1242" i="17" s="1"/>
  <c r="R1243" i="17" a="1"/>
  <c r="R1243" i="17" s="1"/>
  <c r="R1244" i="17" a="1"/>
  <c r="R1244" i="17" s="1"/>
  <c r="R1245" i="17" a="1"/>
  <c r="R1245" i="17"/>
  <c r="R1618" i="17" a="1"/>
  <c r="R1618" i="17" s="1"/>
  <c r="R1619" i="17" a="1"/>
  <c r="R1619" i="17" s="1"/>
  <c r="R1620" i="17" a="1"/>
  <c r="R1620" i="17" s="1"/>
  <c r="R1621" i="17" a="1"/>
  <c r="R1621" i="17" s="1"/>
  <c r="R1622" i="17" a="1"/>
  <c r="R1622" i="17" s="1"/>
  <c r="R1623" i="17" a="1"/>
  <c r="R1623" i="17" s="1"/>
  <c r="R1774" i="17" a="1"/>
  <c r="R1774" i="17" s="1"/>
  <c r="R1775" i="17" a="1"/>
  <c r="R1775" i="17" s="1"/>
  <c r="R224" i="17" a="1"/>
  <c r="R224" i="17"/>
  <c r="R225" i="17" a="1"/>
  <c r="R225" i="17" s="1"/>
  <c r="R226" i="17" a="1"/>
  <c r="R226" i="17" s="1"/>
  <c r="R227" i="17" a="1"/>
  <c r="R227" i="17" s="1"/>
  <c r="R228" i="17" a="1"/>
  <c r="R228" i="17" s="1"/>
  <c r="R229" i="17" a="1"/>
  <c r="R229" i="17" s="1"/>
  <c r="R376" i="17" a="1"/>
  <c r="R376" i="17" s="1"/>
  <c r="R377" i="17" a="1"/>
  <c r="R377" i="17"/>
  <c r="R624" i="17" a="1"/>
  <c r="R624" i="17" s="1"/>
  <c r="R625" i="17" a="1"/>
  <c r="R625" i="17" s="1"/>
  <c r="R626" i="17" a="1"/>
  <c r="R626" i="17" s="1"/>
  <c r="R627" i="17" a="1"/>
  <c r="R627" i="17" s="1"/>
  <c r="R628" i="17" a="1"/>
  <c r="R628" i="17" s="1"/>
  <c r="R629" i="17" a="1"/>
  <c r="R629" i="17" s="1"/>
  <c r="R776" i="17" a="1"/>
  <c r="R776" i="17" s="1"/>
  <c r="R777" i="17" a="1"/>
  <c r="R777" i="17" s="1"/>
  <c r="R1246" i="17" a="1"/>
  <c r="R1246" i="17" s="1"/>
  <c r="R1247" i="17" a="1"/>
  <c r="R1247" i="17" s="1"/>
  <c r="R1248" i="17" a="1"/>
  <c r="R1248" i="17" s="1"/>
  <c r="R1249" i="17" a="1"/>
  <c r="R1249" i="17" s="1"/>
  <c r="R1250" i="17" a="1"/>
  <c r="R1250" i="17" s="1"/>
  <c r="R1251" i="17" a="1"/>
  <c r="R1251" i="17" s="1"/>
  <c r="R1252" i="17" a="1"/>
  <c r="R1252" i="17" s="1"/>
  <c r="R1253" i="17" a="1"/>
  <c r="R1253" i="17" s="1"/>
  <c r="R1254" i="17" a="1"/>
  <c r="R1254" i="17" s="1"/>
  <c r="R1255" i="17" a="1"/>
  <c r="R1255" i="17" s="1"/>
  <c r="R1256" i="17" a="1"/>
  <c r="R1256" i="17" s="1"/>
  <c r="R1257" i="17" a="1"/>
  <c r="R1257" i="17" s="1"/>
  <c r="R1624" i="17" a="1"/>
  <c r="R1624" i="17"/>
  <c r="R1625" i="17" a="1"/>
  <c r="R1625" i="17" s="1"/>
  <c r="R1626" i="17" a="1"/>
  <c r="R1626" i="17"/>
  <c r="R1627" i="17" a="1"/>
  <c r="R1627" i="17" s="1"/>
  <c r="R1628" i="17" a="1"/>
  <c r="R1628" i="17" s="1"/>
  <c r="R1629" i="17" a="1"/>
  <c r="R1629" i="17" s="1"/>
  <c r="R1776" i="17" a="1"/>
  <c r="R1776" i="17" s="1"/>
  <c r="R1777" i="17" a="1"/>
  <c r="R1777" i="17" s="1"/>
  <c r="R230" i="17" a="1"/>
  <c r="R230" i="17" s="1"/>
  <c r="R231" i="17" a="1"/>
  <c r="R231" i="17" s="1"/>
  <c r="R232" i="17" a="1"/>
  <c r="R232" i="17" s="1"/>
  <c r="R233" i="17" a="1"/>
  <c r="R233" i="17" s="1"/>
  <c r="R234" i="17" a="1"/>
  <c r="R234" i="17" s="1"/>
  <c r="R235" i="17" a="1"/>
  <c r="R235" i="17" s="1"/>
  <c r="R378" i="17" a="1"/>
  <c r="R378" i="17"/>
  <c r="R379" i="17" a="1"/>
  <c r="R379" i="17" s="1"/>
  <c r="R630" i="17" a="1"/>
  <c r="R630" i="17" s="1"/>
  <c r="R631" i="17" a="1"/>
  <c r="R631" i="17" s="1"/>
  <c r="R632" i="17" a="1"/>
  <c r="R632" i="17" s="1"/>
  <c r="R633" i="17" a="1"/>
  <c r="R633" i="17" s="1"/>
  <c r="R634" i="17" a="1"/>
  <c r="R634" i="17" s="1"/>
  <c r="R635" i="17" a="1"/>
  <c r="R635" i="17" s="1"/>
  <c r="R778" i="17" a="1"/>
  <c r="R778" i="17" s="1"/>
  <c r="R779" i="17" a="1"/>
  <c r="R779" i="17"/>
  <c r="R1258" i="17" a="1"/>
  <c r="R1258" i="17" s="1"/>
  <c r="R1259" i="17" a="1"/>
  <c r="R1259" i="17" s="1"/>
  <c r="R1260" i="17" a="1"/>
  <c r="R1260" i="17" s="1"/>
  <c r="R1261" i="17" a="1"/>
  <c r="R1261" i="17" s="1"/>
  <c r="R1262" i="17" a="1"/>
  <c r="R1262" i="17" s="1"/>
  <c r="R1263" i="17" a="1"/>
  <c r="R1263" i="17" s="1"/>
  <c r="R1264" i="17" a="1"/>
  <c r="R1264" i="17" s="1"/>
  <c r="R1265" i="17" a="1"/>
  <c r="R1265" i="17" s="1"/>
  <c r="R1266" i="17" a="1"/>
  <c r="R1266" i="17" s="1"/>
  <c r="R1267" i="17" a="1"/>
  <c r="R1267" i="17" s="1"/>
  <c r="R1268" i="17" a="1"/>
  <c r="R1268" i="17" s="1"/>
  <c r="R1269" i="17" a="1"/>
  <c r="R1269" i="17" s="1"/>
  <c r="R1630" i="17" a="1"/>
  <c r="R1630" i="17"/>
  <c r="R1631" i="17" a="1"/>
  <c r="R1631" i="17" s="1"/>
  <c r="R1632" i="17" a="1"/>
  <c r="R1632" i="17" s="1"/>
  <c r="R1633" i="17" a="1"/>
  <c r="R1633" i="17" s="1"/>
  <c r="R1634" i="17" a="1"/>
  <c r="R1634" i="17" s="1"/>
  <c r="R1635" i="17" a="1"/>
  <c r="R1635" i="17" s="1"/>
  <c r="R1778" i="17" a="1"/>
  <c r="R1778" i="17" s="1"/>
  <c r="R1779" i="17" a="1"/>
  <c r="R1779" i="17"/>
  <c r="R236" i="17" a="1"/>
  <c r="R236" i="17" s="1"/>
  <c r="R237" i="17" a="1"/>
  <c r="R237" i="17" s="1"/>
  <c r="R238" i="17" a="1"/>
  <c r="R238" i="17"/>
  <c r="R239" i="17" a="1"/>
  <c r="R239" i="17" s="1"/>
  <c r="R240" i="17" a="1"/>
  <c r="R240" i="17" s="1"/>
  <c r="R241" i="17" a="1"/>
  <c r="R241" i="17" s="1"/>
  <c r="R380" i="17" a="1"/>
  <c r="R380" i="17" s="1"/>
  <c r="R381" i="17" a="1"/>
  <c r="R381" i="17" s="1"/>
  <c r="R636" i="17" a="1"/>
  <c r="R636" i="17" s="1"/>
  <c r="R637" i="17" a="1"/>
  <c r="R637" i="17" s="1"/>
  <c r="R638" i="17" a="1"/>
  <c r="R638" i="17" s="1"/>
  <c r="R639" i="17" a="1"/>
  <c r="R639" i="17"/>
  <c r="R640" i="17" a="1"/>
  <c r="R640" i="17" s="1"/>
  <c r="R641" i="17" a="1"/>
  <c r="R641" i="17" s="1"/>
  <c r="R780" i="17" a="1"/>
  <c r="R780" i="17" s="1"/>
  <c r="R781" i="17" a="1"/>
  <c r="R781" i="17" s="1"/>
  <c r="R1270" i="17" a="1"/>
  <c r="R1270" i="17" s="1"/>
  <c r="R1271" i="17" a="1"/>
  <c r="R1271" i="17" s="1"/>
  <c r="R1272" i="17" a="1"/>
  <c r="R1272" i="17" s="1"/>
  <c r="R1273" i="17" a="1"/>
  <c r="R1273" i="17" s="1"/>
  <c r="R1274" i="17" a="1"/>
  <c r="R1274" i="17"/>
  <c r="R1275" i="17" a="1"/>
  <c r="R1275" i="17" s="1"/>
  <c r="R1276" i="17" a="1"/>
  <c r="R1276" i="17" s="1"/>
  <c r="R1277" i="17" a="1"/>
  <c r="R1277" i="17" s="1"/>
  <c r="R1278" i="17" a="1"/>
  <c r="R1278" i="17" s="1"/>
  <c r="R1279" i="17" a="1"/>
  <c r="R1279" i="17" s="1"/>
  <c r="R1280" i="17" a="1"/>
  <c r="R1280" i="17" s="1"/>
  <c r="R1281" i="17" a="1"/>
  <c r="R1281" i="17" s="1"/>
  <c r="R1636" i="17" a="1"/>
  <c r="R1636" i="17" s="1"/>
  <c r="R1637" i="17" a="1"/>
  <c r="R1637" i="17" s="1"/>
  <c r="R1638" i="17" a="1"/>
  <c r="R1638" i="17" s="1"/>
  <c r="R1639" i="17" a="1"/>
  <c r="R1639" i="17" s="1"/>
  <c r="R1640" i="17" a="1"/>
  <c r="R1640" i="17" s="1"/>
  <c r="R1641" i="17" a="1"/>
  <c r="R1641" i="17" s="1"/>
  <c r="R1780" i="17" a="1"/>
  <c r="R1780" i="17"/>
  <c r="R1781" i="17" a="1"/>
  <c r="R1781" i="17" s="1"/>
  <c r="R242" i="17" a="1"/>
  <c r="R242" i="17" s="1"/>
  <c r="R243" i="17" a="1"/>
  <c r="R243" i="17" s="1"/>
  <c r="R244" i="17" a="1"/>
  <c r="R244" i="17" s="1"/>
  <c r="R245" i="17" a="1"/>
  <c r="R245" i="17" s="1"/>
  <c r="R246" i="17" a="1"/>
  <c r="R246" i="17" s="1"/>
  <c r="R247" i="17" a="1"/>
  <c r="R247" i="17" s="1"/>
  <c r="R382" i="17" a="1"/>
  <c r="R382" i="17" s="1"/>
  <c r="R383" i="17" a="1"/>
  <c r="R383" i="17" s="1"/>
  <c r="R642" i="17" a="1"/>
  <c r="R642" i="17" s="1"/>
  <c r="R643" i="17" a="1"/>
  <c r="R643" i="17" s="1"/>
  <c r="R644" i="17" a="1"/>
  <c r="R644" i="17" s="1"/>
  <c r="R645" i="17" a="1"/>
  <c r="R645" i="17" s="1"/>
  <c r="R646" i="17" a="1"/>
  <c r="R646" i="17" s="1"/>
  <c r="R647" i="17" a="1"/>
  <c r="R647" i="17" s="1"/>
  <c r="R782" i="17" a="1"/>
  <c r="R782" i="17" s="1"/>
  <c r="R783" i="17" a="1"/>
  <c r="R783" i="17" s="1"/>
  <c r="R1282" i="17" a="1"/>
  <c r="R1282" i="17" s="1"/>
  <c r="R1283" i="17" a="1"/>
  <c r="R1283" i="17" s="1"/>
  <c r="R1284" i="17" a="1"/>
  <c r="R1284" i="17" s="1"/>
  <c r="R1285" i="17" a="1"/>
  <c r="R1285" i="17" s="1"/>
  <c r="R1286" i="17" a="1"/>
  <c r="R1286" i="17" s="1"/>
  <c r="R1287" i="17" a="1"/>
  <c r="R1287" i="17" s="1"/>
  <c r="R1288" i="17" a="1"/>
  <c r="R1288" i="17" s="1"/>
  <c r="R1289" i="17" a="1"/>
  <c r="R1289" i="17" s="1"/>
  <c r="R1290" i="17" a="1"/>
  <c r="R1290" i="17" s="1"/>
  <c r="R1291" i="17" a="1"/>
  <c r="R1291" i="17" s="1"/>
  <c r="R1292" i="17" a="1"/>
  <c r="R1292" i="17" s="1"/>
  <c r="R1293" i="17" a="1"/>
  <c r="R1293" i="17" s="1"/>
  <c r="R1642" i="17" a="1"/>
  <c r="R1642" i="17" s="1"/>
  <c r="R1643" i="17" a="1"/>
  <c r="R1643" i="17" s="1"/>
  <c r="R1644" i="17" a="1"/>
  <c r="R1644" i="17"/>
  <c r="R1645" i="17" a="1"/>
  <c r="R1645" i="17" s="1"/>
  <c r="R1646" i="17" a="1"/>
  <c r="R1646" i="17" s="1"/>
  <c r="R1647" i="17" a="1"/>
  <c r="R1647" i="17" s="1"/>
  <c r="R1782" i="17" a="1"/>
  <c r="R1782" i="17" s="1"/>
  <c r="R1783" i="17" a="1"/>
  <c r="R1783" i="17" s="1"/>
  <c r="R248" i="17" a="1"/>
  <c r="R248" i="17" s="1"/>
  <c r="R249" i="17" a="1"/>
  <c r="R249" i="17" s="1"/>
  <c r="R250" i="17" a="1"/>
  <c r="R250" i="17" s="1"/>
  <c r="R251" i="17" a="1"/>
  <c r="R251" i="17" s="1"/>
  <c r="R252" i="17" a="1"/>
  <c r="R252" i="17" s="1"/>
  <c r="R253" i="17" a="1"/>
  <c r="R253" i="17" s="1"/>
  <c r="R384" i="17" a="1"/>
  <c r="R384" i="17" s="1"/>
  <c r="R385" i="17" a="1"/>
  <c r="R385" i="17" s="1"/>
  <c r="R648" i="17" a="1"/>
  <c r="R648" i="17" s="1"/>
  <c r="R649" i="17" a="1"/>
  <c r="R649" i="17" s="1"/>
  <c r="R650" i="17" a="1"/>
  <c r="R650" i="17" s="1"/>
  <c r="R651" i="17" a="1"/>
  <c r="R651" i="17" s="1"/>
  <c r="R652" i="17" a="1"/>
  <c r="R652" i="17"/>
  <c r="R653" i="17" a="1"/>
  <c r="R653" i="17" s="1"/>
  <c r="R784" i="17" a="1"/>
  <c r="R784" i="17" s="1"/>
  <c r="R785" i="17" a="1"/>
  <c r="R785" i="17" s="1"/>
  <c r="R1294" i="17" a="1"/>
  <c r="R1294" i="17" s="1"/>
  <c r="R1295" i="17" a="1"/>
  <c r="R1295" i="17" s="1"/>
  <c r="R1296" i="17" a="1"/>
  <c r="R1296" i="17" s="1"/>
  <c r="R1297" i="17" a="1"/>
  <c r="R1297" i="17" s="1"/>
  <c r="R1298" i="17" a="1"/>
  <c r="R1298" i="17" s="1"/>
  <c r="R1299" i="17" a="1"/>
  <c r="R1299" i="17" s="1"/>
  <c r="R1300" i="17" a="1"/>
  <c r="R1300" i="17" s="1"/>
  <c r="R1301" i="17" a="1"/>
  <c r="R1301" i="17" s="1"/>
  <c r="R1302" i="17" a="1"/>
  <c r="R1302" i="17" s="1"/>
  <c r="R1303" i="17" a="1"/>
  <c r="R1303" i="17" s="1"/>
  <c r="R1304" i="17" a="1"/>
  <c r="R1304" i="17"/>
  <c r="R1305" i="17" a="1"/>
  <c r="R1305" i="17" s="1"/>
  <c r="R1648" i="17" a="1"/>
  <c r="R1648" i="17" s="1"/>
  <c r="R1649" i="17" a="1"/>
  <c r="R1649" i="17" s="1"/>
  <c r="R1650" i="17" a="1"/>
  <c r="R1650" i="17" s="1"/>
  <c r="R1651" i="17" a="1"/>
  <c r="R1651" i="17" s="1"/>
  <c r="R1652" i="17" a="1"/>
  <c r="R1652" i="17"/>
  <c r="R1653" i="17" a="1"/>
  <c r="R1653" i="17" s="1"/>
  <c r="R1784" i="17" a="1"/>
  <c r="R1784" i="17" s="1"/>
  <c r="R1785" i="17" a="1"/>
  <c r="R1785" i="17" s="1"/>
  <c r="R254" i="17" a="1"/>
  <c r="R254" i="17" s="1"/>
  <c r="R255" i="17" a="1"/>
  <c r="R255" i="17" s="1"/>
  <c r="R256" i="17" a="1"/>
  <c r="R256" i="17" s="1"/>
  <c r="R257" i="17" a="1"/>
  <c r="R257" i="17"/>
  <c r="R258" i="17" a="1"/>
  <c r="R258" i="17" s="1"/>
  <c r="R259" i="17" a="1"/>
  <c r="R259" i="17" s="1"/>
  <c r="R386" i="17" a="1"/>
  <c r="R386" i="17" s="1"/>
  <c r="R387" i="17" a="1"/>
  <c r="R387" i="17" s="1"/>
  <c r="R654" i="17" a="1"/>
  <c r="R654" i="17" s="1"/>
  <c r="R655" i="17" a="1"/>
  <c r="R655" i="17" s="1"/>
  <c r="R656" i="17" a="1"/>
  <c r="R656" i="17" s="1"/>
  <c r="R657" i="17" a="1"/>
  <c r="R657" i="17" s="1"/>
  <c r="R658" i="17" a="1"/>
  <c r="R658" i="17"/>
  <c r="R659" i="17" a="1"/>
  <c r="R659" i="17" s="1"/>
  <c r="R786" i="17" a="1"/>
  <c r="R786" i="17" s="1"/>
  <c r="R787" i="17" a="1"/>
  <c r="R787" i="17" s="1"/>
  <c r="R1306" i="17" a="1"/>
  <c r="R1306" i="17" s="1"/>
  <c r="R1307" i="17" a="1"/>
  <c r="R1307" i="17" s="1"/>
  <c r="R1308" i="17" a="1"/>
  <c r="R1308" i="17" s="1"/>
  <c r="R1309" i="17" a="1"/>
  <c r="R1309" i="17"/>
  <c r="R1310" i="17" a="1"/>
  <c r="R1310" i="17" s="1"/>
  <c r="R1311" i="17" a="1"/>
  <c r="R1311" i="17" s="1"/>
  <c r="R1312" i="17" a="1"/>
  <c r="R1312" i="17" s="1"/>
  <c r="R1313" i="17" a="1"/>
  <c r="R1313" i="17" s="1"/>
  <c r="R1314" i="17" a="1"/>
  <c r="R1314" i="17" s="1"/>
  <c r="R1315" i="17" a="1"/>
  <c r="R1315" i="17" s="1"/>
  <c r="R1316" i="17" a="1"/>
  <c r="R1316" i="17" s="1"/>
  <c r="R1317" i="17" a="1"/>
  <c r="R1317" i="17" s="1"/>
  <c r="R1654" i="17" a="1"/>
  <c r="R1654" i="17" s="1"/>
  <c r="R1655" i="17" a="1"/>
  <c r="R1655" i="17" s="1"/>
  <c r="R1656" i="17" a="1"/>
  <c r="R1656" i="17" s="1"/>
  <c r="R1657" i="17" a="1"/>
  <c r="R1657" i="17" s="1"/>
  <c r="R1658" i="17" a="1"/>
  <c r="R1658" i="17" s="1"/>
  <c r="R1659" i="17" a="1"/>
  <c r="R1659" i="17" s="1"/>
  <c r="R1786" i="17" a="1"/>
  <c r="R1786" i="17"/>
  <c r="R1787" i="17" a="1"/>
  <c r="R1787" i="17" s="1"/>
  <c r="R260" i="17" a="1"/>
  <c r="R260" i="17" s="1"/>
  <c r="R261" i="17" a="1"/>
  <c r="R261" i="17" s="1"/>
  <c r="R262" i="17" a="1"/>
  <c r="R262" i="17" s="1"/>
  <c r="R263" i="17" a="1"/>
  <c r="R263" i="17" s="1"/>
  <c r="R264" i="17" a="1"/>
  <c r="R264" i="17" s="1"/>
  <c r="R265" i="17" a="1"/>
  <c r="R265" i="17" s="1"/>
  <c r="R388" i="17" a="1"/>
  <c r="R388" i="17" s="1"/>
  <c r="R389" i="17" a="1"/>
  <c r="R389" i="17" s="1"/>
  <c r="R660" i="17" a="1"/>
  <c r="R660" i="17" s="1"/>
  <c r="R661" i="17" a="1"/>
  <c r="R661" i="17" s="1"/>
  <c r="R662" i="17" a="1"/>
  <c r="R662" i="17" s="1"/>
  <c r="R663" i="17" a="1"/>
  <c r="R663" i="17" s="1"/>
  <c r="R664" i="17" a="1"/>
  <c r="R664" i="17" s="1"/>
  <c r="R665" i="17" a="1"/>
  <c r="R665" i="17" s="1"/>
  <c r="R788" i="17" a="1"/>
  <c r="R788" i="17" s="1"/>
  <c r="R789" i="17" a="1"/>
  <c r="R789" i="17" s="1"/>
  <c r="R1318" i="17" a="1"/>
  <c r="R1318" i="17" s="1"/>
  <c r="R1319" i="17" a="1"/>
  <c r="R1319" i="17" s="1"/>
  <c r="R1320" i="17" a="1"/>
  <c r="R1320" i="17" s="1"/>
  <c r="R1321" i="17" a="1"/>
  <c r="R1321" i="17" s="1"/>
  <c r="R1322" i="17" a="1"/>
  <c r="R1322" i="17" s="1"/>
  <c r="R1323" i="17" a="1"/>
  <c r="R1323" i="17" s="1"/>
  <c r="R1324" i="17" a="1"/>
  <c r="R1324" i="17" s="1"/>
  <c r="R1325" i="17" a="1"/>
  <c r="R1325" i="17" s="1"/>
  <c r="R1326" i="17" a="1"/>
  <c r="R1326" i="17" s="1"/>
  <c r="R1327" i="17" a="1"/>
  <c r="R1327" i="17" s="1"/>
  <c r="R1328" i="17" a="1"/>
  <c r="R1328" i="17" s="1"/>
  <c r="R1329" i="17" a="1"/>
  <c r="R1329" i="17" s="1"/>
  <c r="R1660" i="17" a="1"/>
  <c r="R1660" i="17" s="1"/>
  <c r="R1661" i="17" a="1"/>
  <c r="R1661" i="17" s="1"/>
  <c r="R1662" i="17" a="1"/>
  <c r="R1662" i="17" s="1"/>
  <c r="R1663" i="17" a="1"/>
  <c r="R1663" i="17" s="1"/>
  <c r="R1664" i="17" a="1"/>
  <c r="R1664" i="17" s="1"/>
  <c r="R1665" i="17" a="1"/>
  <c r="R1665" i="17" s="1"/>
  <c r="R1788" i="17" a="1"/>
  <c r="R1788" i="17" s="1"/>
  <c r="R1789" i="17" a="1"/>
  <c r="R1789" i="17" s="1"/>
  <c r="R266" i="17" a="1"/>
  <c r="R266" i="17" s="1"/>
  <c r="R267" i="17" a="1"/>
  <c r="R267" i="17" s="1"/>
  <c r="R268" i="17" a="1"/>
  <c r="R268" i="17" s="1"/>
  <c r="R269" i="17" a="1"/>
  <c r="R269" i="17" s="1"/>
  <c r="R270" i="17" a="1"/>
  <c r="R270" i="17" s="1"/>
  <c r="R271" i="17" a="1"/>
  <c r="R271" i="17" s="1"/>
  <c r="R390" i="17" a="1"/>
  <c r="R390" i="17" s="1"/>
  <c r="R391" i="17" a="1"/>
  <c r="R391" i="17"/>
  <c r="R666" i="17" a="1"/>
  <c r="R666" i="17" s="1"/>
  <c r="R667" i="17" a="1"/>
  <c r="R667" i="17" s="1"/>
  <c r="R668" i="17" a="1"/>
  <c r="R668" i="17" s="1"/>
  <c r="R669" i="17" a="1"/>
  <c r="R669" i="17"/>
  <c r="R670" i="17" a="1"/>
  <c r="R670" i="17" s="1"/>
  <c r="R671" i="17" a="1"/>
  <c r="R671" i="17" s="1"/>
  <c r="R790" i="17" a="1"/>
  <c r="R790" i="17" s="1"/>
  <c r="R791" i="17" a="1"/>
  <c r="R791" i="17" s="1"/>
  <c r="R1330" i="17" a="1"/>
  <c r="R1330" i="17" s="1"/>
  <c r="R1331" i="17" a="1"/>
  <c r="R1331" i="17" s="1"/>
  <c r="R1332" i="17" a="1"/>
  <c r="R1332" i="17" s="1"/>
  <c r="R1333" i="17" a="1"/>
  <c r="R1333" i="17" s="1"/>
  <c r="R1334" i="17" a="1"/>
  <c r="R1334" i="17" s="1"/>
  <c r="R1335" i="17" a="1"/>
  <c r="R1335" i="17" s="1"/>
  <c r="R1336" i="17" a="1"/>
  <c r="R1336" i="17" s="1"/>
  <c r="R1337" i="17" a="1"/>
  <c r="R1337" i="17" s="1"/>
  <c r="R1338" i="17" a="1"/>
  <c r="R1338" i="17" s="1"/>
  <c r="R1339" i="17" a="1"/>
  <c r="R1339" i="17" s="1"/>
  <c r="R1340" i="17" a="1"/>
  <c r="R1340" i="17" s="1"/>
  <c r="R1341" i="17" a="1"/>
  <c r="R1341" i="17" s="1"/>
  <c r="R1666" i="17" a="1"/>
  <c r="R1666" i="17" s="1"/>
  <c r="R1667" i="17" a="1"/>
  <c r="R1667" i="17" s="1"/>
  <c r="R1668" i="17" a="1"/>
  <c r="R1668" i="17" s="1"/>
  <c r="R1669" i="17" a="1"/>
  <c r="R1669" i="17" s="1"/>
  <c r="R1670" i="17" a="1"/>
  <c r="R1670" i="17" s="1"/>
  <c r="R1671" i="17" a="1"/>
  <c r="R1671" i="17" s="1"/>
  <c r="R1790" i="17" a="1"/>
  <c r="R1790" i="17" s="1"/>
  <c r="R1791" i="17" a="1"/>
  <c r="R1791" i="17" s="1"/>
  <c r="R272" i="17" a="1"/>
  <c r="R272" i="17" s="1"/>
  <c r="R273" i="17" a="1"/>
  <c r="R273" i="17" s="1"/>
  <c r="R274" i="17" a="1"/>
  <c r="R274" i="17" s="1"/>
  <c r="R275" i="17" a="1"/>
  <c r="R275" i="17" s="1"/>
  <c r="R276" i="17" a="1"/>
  <c r="R276" i="17" s="1"/>
  <c r="R277" i="17" a="1"/>
  <c r="R277" i="17" s="1"/>
  <c r="R392" i="17" a="1"/>
  <c r="R392" i="17" s="1"/>
  <c r="R393" i="17" a="1"/>
  <c r="R393" i="17" s="1"/>
  <c r="R672" i="17" a="1"/>
  <c r="R672" i="17" s="1"/>
  <c r="R673" i="17" a="1"/>
  <c r="R673" i="17" s="1"/>
  <c r="R674" i="17" a="1"/>
  <c r="R674" i="17" s="1"/>
  <c r="R675" i="17" a="1"/>
  <c r="R675" i="17" s="1"/>
  <c r="R676" i="17" a="1"/>
  <c r="R676" i="17" s="1"/>
  <c r="R677" i="17" a="1"/>
  <c r="R677" i="17" s="1"/>
  <c r="R792" i="17" a="1"/>
  <c r="R792" i="17" s="1"/>
  <c r="R793" i="17" a="1"/>
  <c r="R793" i="17" s="1"/>
  <c r="R1342" i="17" a="1"/>
  <c r="R1342" i="17" s="1"/>
  <c r="R1343" i="17" a="1"/>
  <c r="R1343" i="17" s="1"/>
  <c r="R1344" i="17" a="1"/>
  <c r="R1344" i="17" s="1"/>
  <c r="R1345" i="17" a="1"/>
  <c r="R1345" i="17" s="1"/>
  <c r="R1346" i="17" a="1"/>
  <c r="R1346" i="17" s="1"/>
  <c r="R1347" i="17" a="1"/>
  <c r="R1347" i="17" s="1"/>
  <c r="R1348" i="17" a="1"/>
  <c r="R1348" i="17" s="1"/>
  <c r="R1349" i="17" a="1"/>
  <c r="R1349" i="17" s="1"/>
  <c r="R1350" i="17" a="1"/>
  <c r="R1350" i="17" s="1"/>
  <c r="R1351" i="17" a="1"/>
  <c r="R1351" i="17" s="1"/>
  <c r="R1352" i="17" a="1"/>
  <c r="R1352" i="17" s="1"/>
  <c r="R1353" i="17" a="1"/>
  <c r="R1353" i="17" s="1"/>
  <c r="R1672" i="17" a="1"/>
  <c r="R1672" i="17" s="1"/>
  <c r="R1673" i="17" a="1"/>
  <c r="R1673" i="17" s="1"/>
  <c r="R1674" i="17" a="1"/>
  <c r="R1674" i="17" s="1"/>
  <c r="R1675" i="17" a="1"/>
  <c r="R1675" i="17" s="1"/>
  <c r="R1676" i="17" a="1"/>
  <c r="R1676" i="17" s="1"/>
  <c r="R1677" i="17" a="1"/>
  <c r="R1677" i="17" s="1"/>
  <c r="R1792" i="17" a="1"/>
  <c r="R1792" i="17" s="1"/>
  <c r="R1793" i="17" a="1"/>
  <c r="R1793" i="17" s="1"/>
  <c r="R278" i="17" a="1"/>
  <c r="R278" i="17" s="1"/>
  <c r="R279" i="17" a="1"/>
  <c r="R279" i="17" s="1"/>
  <c r="R280" i="17" a="1"/>
  <c r="R280" i="17" s="1"/>
  <c r="R281" i="17" a="1"/>
  <c r="R281" i="17" s="1"/>
  <c r="R282" i="17" a="1"/>
  <c r="R282" i="17" s="1"/>
  <c r="R283" i="17" a="1"/>
  <c r="R283" i="17" s="1"/>
  <c r="R394" i="17" a="1"/>
  <c r="R394" i="17" s="1"/>
  <c r="R395" i="17" a="1"/>
  <c r="R395" i="17" s="1"/>
  <c r="R678" i="17" a="1"/>
  <c r="R678" i="17" s="1"/>
  <c r="R679" i="17" a="1"/>
  <c r="R679" i="17" s="1"/>
  <c r="R680" i="17" a="1"/>
  <c r="R680" i="17" s="1"/>
  <c r="R681" i="17" a="1"/>
  <c r="R681" i="17" s="1"/>
  <c r="R682" i="17" a="1"/>
  <c r="R682" i="17" s="1"/>
  <c r="R683" i="17" a="1"/>
  <c r="R683" i="17" s="1"/>
  <c r="R794" i="17" a="1"/>
  <c r="R794" i="17" s="1"/>
  <c r="R795" i="17" a="1"/>
  <c r="R795" i="17" s="1"/>
  <c r="R1354" i="17" a="1"/>
  <c r="R1354" i="17" s="1"/>
  <c r="R1355" i="17" a="1"/>
  <c r="R1355" i="17" s="1"/>
  <c r="R1356" i="17" a="1"/>
  <c r="R1356" i="17" s="1"/>
  <c r="R1357" i="17" a="1"/>
  <c r="R1357" i="17" s="1"/>
  <c r="R1358" i="17" a="1"/>
  <c r="R1358" i="17" s="1"/>
  <c r="R1359" i="17" a="1"/>
  <c r="R1359" i="17" s="1"/>
  <c r="R1360" i="17" a="1"/>
  <c r="R1360" i="17"/>
  <c r="R1361" i="17" a="1"/>
  <c r="R1361" i="17" s="1"/>
  <c r="R1362" i="17" a="1"/>
  <c r="R1362" i="17" s="1"/>
  <c r="R1363" i="17" a="1"/>
  <c r="R1363" i="17" s="1"/>
  <c r="R1364" i="17" a="1"/>
  <c r="R1364" i="17"/>
  <c r="R1365" i="17" a="1"/>
  <c r="R1365" i="17" s="1"/>
  <c r="R1678" i="17" a="1"/>
  <c r="R1678" i="17"/>
  <c r="R1679" i="17" a="1"/>
  <c r="R1679" i="17" s="1"/>
  <c r="R1680" i="17" a="1"/>
  <c r="R1680" i="17" s="1"/>
  <c r="R1681" i="17" a="1"/>
  <c r="R1681" i="17" s="1"/>
  <c r="R1682" i="17" a="1"/>
  <c r="R1682" i="17" s="1"/>
  <c r="R1683" i="17" a="1"/>
  <c r="R1683" i="17" s="1"/>
  <c r="R1794" i="17" a="1"/>
  <c r="R1794" i="17" s="1"/>
  <c r="R1795" i="17" a="1"/>
  <c r="R1795" i="17"/>
  <c r="R284" i="17" a="1"/>
  <c r="R284" i="17" s="1"/>
  <c r="R285" i="17" a="1"/>
  <c r="R285" i="17" s="1"/>
  <c r="R286" i="17" a="1"/>
  <c r="R286" i="17" s="1"/>
  <c r="R287" i="17" a="1"/>
  <c r="R287" i="17" s="1"/>
  <c r="R288" i="17" a="1"/>
  <c r="R288" i="17" s="1"/>
  <c r="R289" i="17" a="1"/>
  <c r="R289" i="17" s="1"/>
  <c r="R396" i="17" a="1"/>
  <c r="R396" i="17" s="1"/>
  <c r="R397" i="17" a="1"/>
  <c r="R397" i="17" s="1"/>
  <c r="R684" i="17" a="1"/>
  <c r="R684" i="17"/>
  <c r="R685" i="17" a="1"/>
  <c r="R685" i="17" s="1"/>
  <c r="R686" i="17" a="1"/>
  <c r="R686" i="17" s="1"/>
  <c r="R687" i="17" a="1"/>
  <c r="R687" i="17" s="1"/>
  <c r="R688" i="17" a="1"/>
  <c r="R688" i="17" s="1"/>
  <c r="R689" i="17" a="1"/>
  <c r="R689" i="17" s="1"/>
  <c r="R796" i="17" a="1"/>
  <c r="R796" i="17" s="1"/>
  <c r="R797" i="17" a="1"/>
  <c r="R797" i="17"/>
  <c r="R1366" i="17" a="1"/>
  <c r="R1366" i="17" s="1"/>
  <c r="R1367" i="17" a="1"/>
  <c r="R1367" i="17" s="1"/>
  <c r="R1368" i="17" a="1"/>
  <c r="R1368" i="17" s="1"/>
  <c r="R1369" i="17" a="1"/>
  <c r="R1369" i="17" s="1"/>
  <c r="R1370" i="17" a="1"/>
  <c r="R1370" i="17" s="1"/>
  <c r="R1371" i="17" a="1"/>
  <c r="R1371" i="17" s="1"/>
  <c r="R1372" i="17" a="1"/>
  <c r="R1372" i="17" s="1"/>
  <c r="R1373" i="17" a="1"/>
  <c r="R1373" i="17" s="1"/>
  <c r="R1374" i="17" a="1"/>
  <c r="R1374" i="17"/>
  <c r="R1375" i="17" a="1"/>
  <c r="R1375" i="17" s="1"/>
  <c r="R1376" i="17" a="1"/>
  <c r="R1376" i="17" s="1"/>
  <c r="R1377" i="17" a="1"/>
  <c r="R1377" i="17" s="1"/>
  <c r="R1684" i="17" a="1"/>
  <c r="R1684" i="17" s="1"/>
  <c r="R1685" i="17" a="1"/>
  <c r="R1685" i="17" s="1"/>
  <c r="R1686" i="17" a="1"/>
  <c r="R1686" i="17" s="1"/>
  <c r="R1687" i="17" a="1"/>
  <c r="R1687" i="17" s="1"/>
  <c r="R1688" i="17" a="1"/>
  <c r="R1688" i="17" s="1"/>
  <c r="R1689" i="17" a="1"/>
  <c r="R1689" i="17" s="1"/>
  <c r="R1796" i="17" a="1"/>
  <c r="R1796" i="17" s="1"/>
  <c r="R1797" i="17" a="1"/>
  <c r="R1797" i="17" s="1"/>
  <c r="R290" i="17" a="1"/>
  <c r="R290" i="17" s="1"/>
  <c r="R291" i="17" a="1"/>
  <c r="R291" i="17" s="1"/>
  <c r="R292" i="17" a="1"/>
  <c r="R292" i="17" s="1"/>
  <c r="R293" i="17" a="1"/>
  <c r="R293" i="17" s="1"/>
  <c r="R294" i="17" a="1"/>
  <c r="R294" i="17" s="1"/>
  <c r="R295" i="17" a="1"/>
  <c r="R295" i="17" s="1"/>
  <c r="R398" i="17" a="1"/>
  <c r="R398" i="17" s="1"/>
  <c r="R399" i="17" a="1"/>
  <c r="R399" i="17" s="1"/>
  <c r="R690" i="17" a="1"/>
  <c r="R690" i="17" s="1"/>
  <c r="R691" i="17" a="1"/>
  <c r="R691" i="17" s="1"/>
  <c r="R692" i="17" a="1"/>
  <c r="R692" i="17" s="1"/>
  <c r="R693" i="17" a="1"/>
  <c r="R693" i="17" s="1"/>
  <c r="R694" i="17" a="1"/>
  <c r="R694" i="17" s="1"/>
  <c r="R695" i="17" a="1"/>
  <c r="R695" i="17" s="1"/>
  <c r="R798" i="17" a="1"/>
  <c r="R798" i="17" s="1"/>
  <c r="R799" i="17" a="1"/>
  <c r="R799" i="17" s="1"/>
  <c r="R1378" i="17" a="1"/>
  <c r="R1378" i="17" s="1"/>
  <c r="R1379" i="17" a="1"/>
  <c r="R1379" i="17" s="1"/>
  <c r="R1380" i="17" a="1"/>
  <c r="R1380" i="17" s="1"/>
  <c r="R1381" i="17" a="1"/>
  <c r="R1381" i="17" s="1"/>
  <c r="R1382" i="17" a="1"/>
  <c r="R1382" i="17" s="1"/>
  <c r="R1383" i="17" a="1"/>
  <c r="R1383" i="17" s="1"/>
  <c r="R1384" i="17" a="1"/>
  <c r="R1384" i="17" s="1"/>
  <c r="R1385" i="17" a="1"/>
  <c r="R1385" i="17" s="1"/>
  <c r="R1386" i="17" a="1"/>
  <c r="R1386" i="17" s="1"/>
  <c r="R1387" i="17" a="1"/>
  <c r="R1387" i="17" s="1"/>
  <c r="R1388" i="17" a="1"/>
  <c r="R1388" i="17" s="1"/>
  <c r="R1389" i="17" a="1"/>
  <c r="R1389" i="17" s="1"/>
  <c r="R1690" i="17" a="1"/>
  <c r="R1690" i="17" s="1"/>
  <c r="R1691" i="17" a="1"/>
  <c r="R1691" i="17" s="1"/>
  <c r="R1692" i="17" a="1"/>
  <c r="R1692" i="17" s="1"/>
  <c r="R1693" i="17" a="1"/>
  <c r="R1693" i="17" s="1"/>
  <c r="R1694" i="17" a="1"/>
  <c r="R1694" i="17" s="1"/>
  <c r="R1695" i="17" a="1"/>
  <c r="R1695" i="17" s="1"/>
  <c r="R1798" i="17" a="1"/>
  <c r="R1798" i="17" s="1"/>
  <c r="R1799" i="17" a="1"/>
  <c r="R1799" i="17" s="1"/>
  <c r="R296" i="17" a="1"/>
  <c r="R296" i="17" s="1"/>
  <c r="R297" i="17" a="1"/>
  <c r="R297" i="17" s="1"/>
  <c r="R298" i="17" a="1"/>
  <c r="R298" i="17" s="1"/>
  <c r="R299" i="17" a="1"/>
  <c r="R299" i="17"/>
  <c r="R300" i="17" a="1"/>
  <c r="R300" i="17" s="1"/>
  <c r="R301" i="17" a="1"/>
  <c r="R301" i="17" s="1"/>
  <c r="R400" i="17" a="1"/>
  <c r="R400" i="17" s="1"/>
  <c r="R401" i="17" a="1"/>
  <c r="R401" i="17" s="1"/>
  <c r="R696" i="17" a="1"/>
  <c r="R696" i="17" s="1"/>
  <c r="R697" i="17" a="1"/>
  <c r="R697" i="17" s="1"/>
  <c r="R698" i="17" a="1"/>
  <c r="R698" i="17" s="1"/>
  <c r="R699" i="17" a="1"/>
  <c r="R699" i="17" s="1"/>
  <c r="R700" i="17" a="1"/>
  <c r="R700" i="17" s="1"/>
  <c r="R701" i="17" a="1"/>
  <c r="R701" i="17" s="1"/>
  <c r="R800" i="17" a="1"/>
  <c r="R800" i="17" s="1"/>
  <c r="R801" i="17" a="1"/>
  <c r="R801" i="17"/>
  <c r="R1390" i="17" a="1"/>
  <c r="R1390" i="17" s="1"/>
  <c r="R1391" i="17" a="1"/>
  <c r="R1391" i="17" s="1"/>
  <c r="R1392" i="17" a="1"/>
  <c r="R1392" i="17" s="1"/>
  <c r="R1393" i="17" a="1"/>
  <c r="R1393" i="17" s="1"/>
  <c r="R1394" i="17" a="1"/>
  <c r="R1394" i="17" s="1"/>
  <c r="R1395" i="17" a="1"/>
  <c r="R1395" i="17" s="1"/>
  <c r="R1396" i="17" a="1"/>
  <c r="R1396" i="17" s="1"/>
  <c r="R1397" i="17" a="1"/>
  <c r="R1397" i="17" s="1"/>
  <c r="R1398" i="17" a="1"/>
  <c r="R1398" i="17" s="1"/>
  <c r="R1399" i="17" a="1"/>
  <c r="R1399" i="17" s="1"/>
  <c r="R1400" i="17" a="1"/>
  <c r="R1400" i="17" s="1"/>
  <c r="R1401" i="17" a="1"/>
  <c r="R1401" i="17" s="1"/>
  <c r="R1696" i="17" a="1"/>
  <c r="R1696" i="17" s="1"/>
  <c r="R1697" i="17" a="1"/>
  <c r="R1697" i="17" s="1"/>
  <c r="R1698" i="17" a="1"/>
  <c r="R1698" i="17" s="1"/>
  <c r="R1699" i="17" a="1"/>
  <c r="R1699" i="17" s="1"/>
  <c r="R1700" i="17" a="1"/>
  <c r="R1700" i="17" s="1"/>
  <c r="R1701" i="17" a="1"/>
  <c r="R1701" i="17" s="1"/>
  <c r="R1800" i="17" a="1"/>
  <c r="R1800" i="17" s="1"/>
  <c r="R1801" i="17" a="1"/>
  <c r="R1801" i="17" s="1"/>
  <c r="S2" i="17" a="1"/>
  <c r="S2" i="17" s="1"/>
  <c r="S3" i="17" a="1"/>
  <c r="S3" i="17" s="1"/>
  <c r="S4" i="17" a="1"/>
  <c r="S4" i="17" s="1"/>
  <c r="S5" i="17" a="1"/>
  <c r="S5" i="17" s="1"/>
  <c r="S6" i="17" a="1"/>
  <c r="S6" i="17" s="1"/>
  <c r="S7" i="17" a="1"/>
  <c r="S7" i="17" s="1"/>
  <c r="S302" i="17" a="1"/>
  <c r="S302" i="17" s="1"/>
  <c r="S303" i="17" a="1"/>
  <c r="S303" i="17" s="1"/>
  <c r="S402" i="17" a="1"/>
  <c r="S402" i="17" s="1"/>
  <c r="S403" i="17" a="1"/>
  <c r="S403" i="17" s="1"/>
  <c r="S404" i="17" a="1"/>
  <c r="S404" i="17" s="1"/>
  <c r="S405" i="17" a="1"/>
  <c r="S405" i="17" s="1"/>
  <c r="S406" i="17" a="1"/>
  <c r="S406" i="17" s="1"/>
  <c r="S407" i="17" a="1"/>
  <c r="S407" i="17" s="1"/>
  <c r="S702" i="17" a="1"/>
  <c r="S702" i="17" s="1"/>
  <c r="S703" i="17" a="1"/>
  <c r="S703" i="17" s="1"/>
  <c r="S802" i="17" a="1"/>
  <c r="S802" i="17" s="1"/>
  <c r="S803" i="17" a="1"/>
  <c r="S803" i="17" s="1"/>
  <c r="S804" i="17" a="1"/>
  <c r="S804" i="17" s="1"/>
  <c r="S805" i="17" a="1"/>
  <c r="S805" i="17" s="1"/>
  <c r="S806" i="17" a="1"/>
  <c r="S806" i="17" s="1"/>
  <c r="S807" i="17" a="1"/>
  <c r="S807" i="17" s="1"/>
  <c r="S808" i="17" a="1"/>
  <c r="S808" i="17" s="1"/>
  <c r="S809" i="17" a="1"/>
  <c r="S809" i="17" s="1"/>
  <c r="S810" i="17" a="1"/>
  <c r="S810" i="17" s="1"/>
  <c r="S811" i="17" a="1"/>
  <c r="S811" i="17" s="1"/>
  <c r="S812" i="17" a="1"/>
  <c r="S812" i="17" s="1"/>
  <c r="S813" i="17" a="1"/>
  <c r="S813" i="17" s="1"/>
  <c r="S1402" i="17" a="1"/>
  <c r="S1402" i="17" s="1"/>
  <c r="S1403" i="17" a="1"/>
  <c r="S1403" i="17" s="1"/>
  <c r="S1404" i="17" a="1"/>
  <c r="S1404" i="17" s="1"/>
  <c r="S1405" i="17" a="1"/>
  <c r="S1405" i="17"/>
  <c r="S1406" i="17" a="1"/>
  <c r="S1406" i="17" s="1"/>
  <c r="S1407" i="17" a="1"/>
  <c r="S1407" i="17" s="1"/>
  <c r="S1702" i="17" a="1"/>
  <c r="S1702" i="17" s="1"/>
  <c r="S1703" i="17" a="1"/>
  <c r="S1703" i="17"/>
  <c r="S8" i="17" a="1"/>
  <c r="S8" i="17" s="1"/>
  <c r="S9" i="17" a="1"/>
  <c r="S9" i="17" s="1"/>
  <c r="S10" i="17" a="1"/>
  <c r="S10" i="17" s="1"/>
  <c r="S11" i="17" a="1"/>
  <c r="S11" i="17" s="1"/>
  <c r="S12" i="17" a="1"/>
  <c r="S12" i="17" s="1"/>
  <c r="S13" i="17" a="1"/>
  <c r="S13" i="17" s="1"/>
  <c r="S304" i="17" a="1"/>
  <c r="S304" i="17" s="1"/>
  <c r="S305" i="17" a="1"/>
  <c r="S305" i="17" s="1"/>
  <c r="S408" i="17" a="1"/>
  <c r="S408" i="17" s="1"/>
  <c r="S409" i="17" a="1"/>
  <c r="S409" i="17" s="1"/>
  <c r="S410" i="17" a="1"/>
  <c r="S410" i="17" s="1"/>
  <c r="S411" i="17" a="1"/>
  <c r="S411" i="17" s="1"/>
  <c r="S412" i="17" a="1"/>
  <c r="S412" i="17" s="1"/>
  <c r="S413" i="17" a="1"/>
  <c r="S413" i="17" s="1"/>
  <c r="S704" i="17" a="1"/>
  <c r="S704" i="17" s="1"/>
  <c r="S705" i="17" a="1"/>
  <c r="S705" i="17" s="1"/>
  <c r="S814" i="17" a="1"/>
  <c r="S814" i="17"/>
  <c r="S815" i="17" a="1"/>
  <c r="S815" i="17" s="1"/>
  <c r="S816" i="17" a="1"/>
  <c r="S816" i="17" s="1"/>
  <c r="S817" i="17" a="1"/>
  <c r="S817" i="17" s="1"/>
  <c r="S818" i="17" a="1"/>
  <c r="S818" i="17" s="1"/>
  <c r="S819" i="17" a="1"/>
  <c r="S819" i="17" s="1"/>
  <c r="S820" i="17" a="1"/>
  <c r="S820" i="17" s="1"/>
  <c r="S821" i="17" a="1"/>
  <c r="S821" i="17" s="1"/>
  <c r="S822" i="17" a="1"/>
  <c r="S822" i="17" s="1"/>
  <c r="S823" i="17" a="1"/>
  <c r="S823" i="17" s="1"/>
  <c r="S824" i="17" a="1"/>
  <c r="S824" i="17" s="1"/>
  <c r="S825" i="17" a="1"/>
  <c r="S825" i="17" s="1"/>
  <c r="S1408" i="17" a="1"/>
  <c r="S1408" i="17" s="1"/>
  <c r="S1409" i="17" a="1"/>
  <c r="S1409" i="17" s="1"/>
  <c r="S1410" i="17" a="1"/>
  <c r="S1410" i="17" s="1"/>
  <c r="S1411" i="17" a="1"/>
  <c r="S1411" i="17" s="1"/>
  <c r="S1412" i="17" a="1"/>
  <c r="S1412" i="17" s="1"/>
  <c r="S1413" i="17" a="1"/>
  <c r="S1413" i="17" s="1"/>
  <c r="S1704" i="17" a="1"/>
  <c r="S1704" i="17" s="1"/>
  <c r="S1705" i="17" a="1"/>
  <c r="S1705" i="17" s="1"/>
  <c r="S14" i="17" a="1"/>
  <c r="S14" i="17" s="1"/>
  <c r="S15" i="17" a="1"/>
  <c r="S15" i="17" s="1"/>
  <c r="S16" i="17" a="1"/>
  <c r="S16" i="17"/>
  <c r="S17" i="17" a="1"/>
  <c r="S17" i="17" s="1"/>
  <c r="S18" i="17" a="1"/>
  <c r="S18" i="17"/>
  <c r="S19" i="17" a="1"/>
  <c r="S19" i="17" s="1"/>
  <c r="S306" i="17" a="1"/>
  <c r="S306" i="17" s="1"/>
  <c r="S307" i="17" a="1"/>
  <c r="S307" i="17" s="1"/>
  <c r="S414" i="17" a="1"/>
  <c r="S414" i="17" s="1"/>
  <c r="S415" i="17" a="1"/>
  <c r="S415" i="17" s="1"/>
  <c r="S416" i="17" a="1"/>
  <c r="S416" i="17" s="1"/>
  <c r="S417" i="17" a="1"/>
  <c r="S417" i="17"/>
  <c r="S418" i="17" a="1"/>
  <c r="S418" i="17" s="1"/>
  <c r="S419" i="17" a="1"/>
  <c r="S419" i="17" s="1"/>
  <c r="S706" i="17" a="1"/>
  <c r="S706" i="17" s="1"/>
  <c r="S707" i="17" a="1"/>
  <c r="S707" i="17" s="1"/>
  <c r="S826" i="17" a="1"/>
  <c r="S826" i="17" s="1"/>
  <c r="S827" i="17" a="1"/>
  <c r="S827" i="17" s="1"/>
  <c r="S828" i="17" a="1"/>
  <c r="S828" i="17"/>
  <c r="S829" i="17" a="1"/>
  <c r="S829" i="17" s="1"/>
  <c r="S830" i="17" a="1"/>
  <c r="S830" i="17" s="1"/>
  <c r="S831" i="17" a="1"/>
  <c r="S831" i="17" s="1"/>
  <c r="S832" i="17" a="1"/>
  <c r="S832" i="17" s="1"/>
  <c r="S833" i="17" a="1"/>
  <c r="S833" i="17" s="1"/>
  <c r="S834" i="17" a="1"/>
  <c r="S834" i="17" s="1"/>
  <c r="S835" i="17" a="1"/>
  <c r="S835" i="17" s="1"/>
  <c r="S836" i="17" a="1"/>
  <c r="S836" i="17" s="1"/>
  <c r="S837" i="17" a="1"/>
  <c r="S837" i="17" s="1"/>
  <c r="S1414" i="17" a="1"/>
  <c r="S1414" i="17" s="1"/>
  <c r="S1415" i="17" a="1"/>
  <c r="S1415" i="17" s="1"/>
  <c r="S1416" i="17" a="1"/>
  <c r="S1416" i="17" s="1"/>
  <c r="S1417" i="17" a="1"/>
  <c r="S1417" i="17" s="1"/>
  <c r="S1418" i="17" a="1"/>
  <c r="S1418" i="17" s="1"/>
  <c r="S1419" i="17" a="1"/>
  <c r="S1419" i="17" s="1"/>
  <c r="S1706" i="17" a="1"/>
  <c r="S1706" i="17" s="1"/>
  <c r="S1707" i="17" a="1"/>
  <c r="S1707" i="17"/>
  <c r="S20" i="17" a="1"/>
  <c r="S20" i="17" s="1"/>
  <c r="S21" i="17" a="1"/>
  <c r="S21" i="17" s="1"/>
  <c r="S22" i="17" a="1"/>
  <c r="S22" i="17" s="1"/>
  <c r="S23" i="17" a="1"/>
  <c r="S23" i="17" s="1"/>
  <c r="S24" i="17" a="1"/>
  <c r="S24" i="17" s="1"/>
  <c r="S25" i="17" a="1"/>
  <c r="S25" i="17" s="1"/>
  <c r="S308" i="17" a="1"/>
  <c r="S308" i="17" s="1"/>
  <c r="S309" i="17" a="1"/>
  <c r="S309" i="17" s="1"/>
  <c r="S420" i="17" a="1"/>
  <c r="S420" i="17" s="1"/>
  <c r="S421" i="17" a="1"/>
  <c r="S421" i="17" s="1"/>
  <c r="S422" i="17" a="1"/>
  <c r="S422" i="17" s="1"/>
  <c r="S423" i="17" a="1"/>
  <c r="S423" i="17" s="1"/>
  <c r="S424" i="17" a="1"/>
  <c r="S424" i="17" s="1"/>
  <c r="S425" i="17" a="1"/>
  <c r="S425" i="17" s="1"/>
  <c r="S708" i="17" a="1"/>
  <c r="S708" i="17"/>
  <c r="S709" i="17" a="1"/>
  <c r="S709" i="17" s="1"/>
  <c r="S838" i="17" a="1"/>
  <c r="S838" i="17" s="1"/>
  <c r="S839" i="17" a="1"/>
  <c r="S839" i="17" s="1"/>
  <c r="S840" i="17" a="1"/>
  <c r="S840" i="17" s="1"/>
  <c r="S841" i="17" a="1"/>
  <c r="S841" i="17" s="1"/>
  <c r="S842" i="17" a="1"/>
  <c r="S842" i="17" s="1"/>
  <c r="S843" i="17" a="1"/>
  <c r="S843" i="17" s="1"/>
  <c r="S844" i="17" a="1"/>
  <c r="S844" i="17" s="1"/>
  <c r="S845" i="17" a="1"/>
  <c r="S845" i="17" s="1"/>
  <c r="S846" i="17" a="1"/>
  <c r="S846" i="17" s="1"/>
  <c r="S847" i="17" a="1"/>
  <c r="S847" i="17" s="1"/>
  <c r="S848" i="17" a="1"/>
  <c r="S848" i="17" s="1"/>
  <c r="S849" i="17" a="1"/>
  <c r="S849" i="17" s="1"/>
  <c r="S1420" i="17" a="1"/>
  <c r="S1420" i="17" s="1"/>
  <c r="S1421" i="17" a="1"/>
  <c r="S1421" i="17" s="1"/>
  <c r="S1422" i="17" a="1"/>
  <c r="S1422" i="17" s="1"/>
  <c r="S1423" i="17" a="1"/>
  <c r="S1423" i="17" s="1"/>
  <c r="S1424" i="17" a="1"/>
  <c r="S1424" i="17" s="1"/>
  <c r="S1425" i="17" a="1"/>
  <c r="S1425" i="17" s="1"/>
  <c r="S1708" i="17" a="1"/>
  <c r="S1708" i="17" s="1"/>
  <c r="S1709" i="17" a="1"/>
  <c r="S1709" i="17" s="1"/>
  <c r="S26" i="17" a="1"/>
  <c r="S26" i="17" s="1"/>
  <c r="S27" i="17" a="1"/>
  <c r="S27" i="17" s="1"/>
  <c r="S28" i="17" a="1"/>
  <c r="S28" i="17" s="1"/>
  <c r="S29" i="17" a="1"/>
  <c r="S29" i="17" s="1"/>
  <c r="S30" i="17" a="1"/>
  <c r="S30" i="17" s="1"/>
  <c r="S31" i="17" a="1"/>
  <c r="S31" i="17" s="1"/>
  <c r="S310" i="17" a="1"/>
  <c r="S310" i="17" s="1"/>
  <c r="S311" i="17" a="1"/>
  <c r="S311" i="17" s="1"/>
  <c r="S426" i="17" a="1"/>
  <c r="S426" i="17"/>
  <c r="S427" i="17" a="1"/>
  <c r="S427" i="17" s="1"/>
  <c r="S428" i="17" a="1"/>
  <c r="S428" i="17" s="1"/>
  <c r="S429" i="17" a="1"/>
  <c r="S429" i="17" s="1"/>
  <c r="S430" i="17" a="1"/>
  <c r="S430" i="17" s="1"/>
  <c r="S431" i="17" a="1"/>
  <c r="S431" i="17" s="1"/>
  <c r="S710" i="17" a="1"/>
  <c r="S710" i="17" s="1"/>
  <c r="S711" i="17" a="1"/>
  <c r="S711" i="17"/>
  <c r="S850" i="17" a="1"/>
  <c r="S850" i="17" s="1"/>
  <c r="S851" i="17" a="1"/>
  <c r="S851" i="17" s="1"/>
  <c r="S852" i="17" a="1"/>
  <c r="S852" i="17" s="1"/>
  <c r="S853" i="17" a="1"/>
  <c r="S853" i="17" s="1"/>
  <c r="S854" i="17" a="1"/>
  <c r="S854" i="17" s="1"/>
  <c r="S855" i="17" a="1"/>
  <c r="S855" i="17" s="1"/>
  <c r="S856" i="17" a="1"/>
  <c r="S856" i="17" s="1"/>
  <c r="S857" i="17" a="1"/>
  <c r="S857" i="17" s="1"/>
  <c r="S858" i="17" a="1"/>
  <c r="S858" i="17" s="1"/>
  <c r="S859" i="17" a="1"/>
  <c r="S859" i="17" s="1"/>
  <c r="S860" i="17" a="1"/>
  <c r="S860" i="17" s="1"/>
  <c r="S861" i="17" a="1"/>
  <c r="S861" i="17" s="1"/>
  <c r="S1426" i="17" a="1"/>
  <c r="S1426" i="17" s="1"/>
  <c r="S1427" i="17" a="1"/>
  <c r="S1427" i="17" s="1"/>
  <c r="S1428" i="17" a="1"/>
  <c r="S1428" i="17" s="1"/>
  <c r="S1429" i="17" a="1"/>
  <c r="S1429" i="17" s="1"/>
  <c r="S1430" i="17" a="1"/>
  <c r="S1430" i="17" s="1"/>
  <c r="S1431" i="17" a="1"/>
  <c r="S1431" i="17" s="1"/>
  <c r="S1710" i="17" a="1"/>
  <c r="S1710" i="17" s="1"/>
  <c r="S1711" i="17" a="1"/>
  <c r="S1711" i="17" s="1"/>
  <c r="S32" i="17" a="1"/>
  <c r="S32" i="17" s="1"/>
  <c r="S33" i="17" a="1"/>
  <c r="S33" i="17" s="1"/>
  <c r="S34" i="17" a="1"/>
  <c r="S34" i="17" s="1"/>
  <c r="S35" i="17" a="1"/>
  <c r="S35" i="17" s="1"/>
  <c r="S36" i="17" a="1"/>
  <c r="S36" i="17" s="1"/>
  <c r="S37" i="17" a="1"/>
  <c r="S37" i="17" s="1"/>
  <c r="S312" i="17" a="1"/>
  <c r="S312" i="17" s="1"/>
  <c r="S313" i="17" a="1"/>
  <c r="S313" i="17" s="1"/>
  <c r="S432" i="17" a="1"/>
  <c r="S432" i="17" s="1"/>
  <c r="S433" i="17" a="1"/>
  <c r="S433" i="17" s="1"/>
  <c r="S434" i="17" a="1"/>
  <c r="S434" i="17" s="1"/>
  <c r="S435" i="17" a="1"/>
  <c r="S435" i="17" s="1"/>
  <c r="S436" i="17" a="1"/>
  <c r="S436" i="17" s="1"/>
  <c r="S437" i="17" a="1"/>
  <c r="S437" i="17" s="1"/>
  <c r="S712" i="17" a="1"/>
  <c r="S712" i="17" s="1"/>
  <c r="S713" i="17" a="1"/>
  <c r="S713" i="17" s="1"/>
  <c r="S862" i="17" a="1"/>
  <c r="S862" i="17" s="1"/>
  <c r="S863" i="17" a="1"/>
  <c r="S863" i="17" s="1"/>
  <c r="S864" i="17" a="1"/>
  <c r="S864" i="17" s="1"/>
  <c r="S865" i="17" a="1"/>
  <c r="S865" i="17" s="1"/>
  <c r="S866" i="17" a="1"/>
  <c r="S866" i="17"/>
  <c r="S867" i="17" a="1"/>
  <c r="S867" i="17" s="1"/>
  <c r="S868" i="17" a="1"/>
  <c r="S868" i="17"/>
  <c r="S869" i="17" a="1"/>
  <c r="S869" i="17" s="1"/>
  <c r="S870" i="17" a="1"/>
  <c r="S870" i="17" s="1"/>
  <c r="S871" i="17" a="1"/>
  <c r="S871" i="17" s="1"/>
  <c r="S872" i="17" a="1"/>
  <c r="S872" i="17" s="1"/>
  <c r="S873" i="17" a="1"/>
  <c r="S873" i="17" s="1"/>
  <c r="S1432" i="17" a="1"/>
  <c r="S1432" i="17" s="1"/>
  <c r="S1433" i="17" a="1"/>
  <c r="S1433" i="17" s="1"/>
  <c r="S1434" i="17" a="1"/>
  <c r="S1434" i="17" s="1"/>
  <c r="S1435" i="17" a="1"/>
  <c r="S1435" i="17" s="1"/>
  <c r="S1436" i="17" a="1"/>
  <c r="S1436" i="17"/>
  <c r="S1437" i="17" a="1"/>
  <c r="S1437" i="17" s="1"/>
  <c r="S1712" i="17" a="1"/>
  <c r="S1712" i="17" s="1"/>
  <c r="S1713" i="17" a="1"/>
  <c r="S1713" i="17" s="1"/>
  <c r="S38" i="17" a="1"/>
  <c r="S38" i="17" s="1"/>
  <c r="S39" i="17" a="1"/>
  <c r="S39" i="17" s="1"/>
  <c r="S40" i="17" a="1"/>
  <c r="S40" i="17" s="1"/>
  <c r="S41" i="17" a="1"/>
  <c r="S41" i="17"/>
  <c r="S42" i="17" a="1"/>
  <c r="S42" i="17" s="1"/>
  <c r="S43" i="17" a="1"/>
  <c r="S43" i="17" s="1"/>
  <c r="S314" i="17" a="1"/>
  <c r="S314" i="17" s="1"/>
  <c r="S315" i="17" a="1"/>
  <c r="S315" i="17" s="1"/>
  <c r="S438" i="17" a="1"/>
  <c r="S438" i="17" s="1"/>
  <c r="S439" i="17" a="1"/>
  <c r="S439" i="17"/>
  <c r="S440" i="17" a="1"/>
  <c r="S440" i="17" s="1"/>
  <c r="S441" i="17" a="1"/>
  <c r="S441" i="17"/>
  <c r="S442" i="17" a="1"/>
  <c r="S442" i="17" s="1"/>
  <c r="S443" i="17" a="1"/>
  <c r="S443" i="17" s="1"/>
  <c r="S714" i="17" a="1"/>
  <c r="S714" i="17" s="1"/>
  <c r="S715" i="17" a="1"/>
  <c r="S715" i="17" s="1"/>
  <c r="S874" i="17" a="1"/>
  <c r="S874" i="17" s="1"/>
  <c r="S875" i="17" a="1"/>
  <c r="S875" i="17" s="1"/>
  <c r="S876" i="17" a="1"/>
  <c r="S876" i="17" s="1"/>
  <c r="S877" i="17" a="1"/>
  <c r="S877" i="17"/>
  <c r="S878" i="17" a="1"/>
  <c r="S878" i="17" s="1"/>
  <c r="S879" i="17" a="1"/>
  <c r="S879" i="17" s="1"/>
  <c r="S880" i="17" a="1"/>
  <c r="S880" i="17" s="1"/>
  <c r="S881" i="17" a="1"/>
  <c r="S881" i="17" s="1"/>
  <c r="S882" i="17" a="1"/>
  <c r="S882" i="17" s="1"/>
  <c r="S883" i="17" a="1"/>
  <c r="S883" i="17" s="1"/>
  <c r="S884" i="17" a="1"/>
  <c r="S884" i="17" s="1"/>
  <c r="S885" i="17" a="1"/>
  <c r="S885" i="17" s="1"/>
  <c r="S1438" i="17" a="1"/>
  <c r="S1438" i="17" s="1"/>
  <c r="S1439" i="17" a="1"/>
  <c r="S1439" i="17" s="1"/>
  <c r="S1440" i="17" a="1"/>
  <c r="S1440" i="17" s="1"/>
  <c r="S1441" i="17" a="1"/>
  <c r="S1441" i="17" s="1"/>
  <c r="S1442" i="17" a="1"/>
  <c r="S1442" i="17" s="1"/>
  <c r="S1443" i="17" a="1"/>
  <c r="S1443" i="17" s="1"/>
  <c r="S1714" i="17" a="1"/>
  <c r="S1714" i="17" s="1"/>
  <c r="S1715" i="17" a="1"/>
  <c r="S1715" i="17" s="1"/>
  <c r="S44" i="17" a="1"/>
  <c r="S44" i="17" s="1"/>
  <c r="S45" i="17" a="1"/>
  <c r="S45" i="17" s="1"/>
  <c r="S46" i="17" a="1"/>
  <c r="S46" i="17" s="1"/>
  <c r="S47" i="17" a="1"/>
  <c r="S47" i="17" s="1"/>
  <c r="S48" i="17" a="1"/>
  <c r="S48" i="17" s="1"/>
  <c r="S49" i="17" a="1"/>
  <c r="S49" i="17" s="1"/>
  <c r="S316" i="17" a="1"/>
  <c r="S316" i="17" s="1"/>
  <c r="S317" i="17" a="1"/>
  <c r="S317" i="17" s="1"/>
  <c r="S444" i="17" a="1"/>
  <c r="S444" i="17" s="1"/>
  <c r="S445" i="17" a="1"/>
  <c r="S445" i="17"/>
  <c r="S446" i="17" a="1"/>
  <c r="S446" i="17" s="1"/>
  <c r="S447" i="17" a="1"/>
  <c r="S447" i="17"/>
  <c r="S448" i="17" a="1"/>
  <c r="S448" i="17" s="1"/>
  <c r="S449" i="17" a="1"/>
  <c r="S449" i="17" s="1"/>
  <c r="S716" i="17" a="1"/>
  <c r="S716" i="17" s="1"/>
  <c r="S717" i="17" a="1"/>
  <c r="S717" i="17" s="1"/>
  <c r="S886" i="17" a="1"/>
  <c r="S886" i="17" s="1"/>
  <c r="S887" i="17" a="1"/>
  <c r="S887" i="17" s="1"/>
  <c r="S888" i="17" a="1"/>
  <c r="S888" i="17" s="1"/>
  <c r="S889" i="17" a="1"/>
  <c r="S889" i="17" s="1"/>
  <c r="S890" i="17" a="1"/>
  <c r="S890" i="17" s="1"/>
  <c r="S891" i="17" a="1"/>
  <c r="S891" i="17" s="1"/>
  <c r="S892" i="17" a="1"/>
  <c r="S892" i="17" s="1"/>
  <c r="S893" i="17" a="1"/>
  <c r="S893" i="17" s="1"/>
  <c r="S894" i="17" a="1"/>
  <c r="S894" i="17" s="1"/>
  <c r="S895" i="17" a="1"/>
  <c r="S895" i="17"/>
  <c r="S896" i="17" a="1"/>
  <c r="S896" i="17" s="1"/>
  <c r="S897" i="17" a="1"/>
  <c r="S897" i="17" s="1"/>
  <c r="S1444" i="17" a="1"/>
  <c r="S1444" i="17" s="1"/>
  <c r="S1445" i="17" a="1"/>
  <c r="S1445" i="17" s="1"/>
  <c r="S1446" i="17" a="1"/>
  <c r="S1446" i="17" s="1"/>
  <c r="S1447" i="17" a="1"/>
  <c r="S1447" i="17" s="1"/>
  <c r="S1448" i="17" a="1"/>
  <c r="S1448" i="17" s="1"/>
  <c r="S1449" i="17" a="1"/>
  <c r="S1449" i="17"/>
  <c r="S1716" i="17" a="1"/>
  <c r="S1716" i="17" s="1"/>
  <c r="S1717" i="17" a="1"/>
  <c r="S1717" i="17" s="1"/>
  <c r="S50" i="17" a="1"/>
  <c r="S50" i="17" s="1"/>
  <c r="S51" i="17" a="1"/>
  <c r="S51" i="17" s="1"/>
  <c r="S52" i="17" a="1"/>
  <c r="S52" i="17" s="1"/>
  <c r="S53" i="17" a="1"/>
  <c r="S53" i="17" s="1"/>
  <c r="S54" i="17" a="1"/>
  <c r="S54" i="17" s="1"/>
  <c r="S55" i="17" a="1"/>
  <c r="S55" i="17" s="1"/>
  <c r="S318" i="17" a="1"/>
  <c r="S318" i="17" s="1"/>
  <c r="S319" i="17" a="1"/>
  <c r="S319" i="17" s="1"/>
  <c r="S450" i="17" a="1"/>
  <c r="S450" i="17" s="1"/>
  <c r="S451" i="17" a="1"/>
  <c r="S451" i="17" s="1"/>
  <c r="S452" i="17" a="1"/>
  <c r="S452" i="17" s="1"/>
  <c r="S453" i="17" a="1"/>
  <c r="S453" i="17" s="1"/>
  <c r="S454" i="17" a="1"/>
  <c r="S454" i="17" s="1"/>
  <c r="S455" i="17" a="1"/>
  <c r="S455" i="17" s="1"/>
  <c r="S718" i="17" a="1"/>
  <c r="S718" i="17" s="1"/>
  <c r="S719" i="17" a="1"/>
  <c r="S719" i="17" s="1"/>
  <c r="S898" i="17" a="1"/>
  <c r="S898" i="17" s="1"/>
  <c r="S899" i="17" a="1"/>
  <c r="S899" i="17" s="1"/>
  <c r="S900" i="17" a="1"/>
  <c r="S900" i="17" s="1"/>
  <c r="S901" i="17" a="1"/>
  <c r="S901" i="17" s="1"/>
  <c r="S902" i="17" a="1"/>
  <c r="S902" i="17" s="1"/>
  <c r="S903" i="17" a="1"/>
  <c r="S903" i="17" s="1"/>
  <c r="S904" i="17" a="1"/>
  <c r="S904" i="17" s="1"/>
  <c r="S905" i="17" a="1"/>
  <c r="S905" i="17" s="1"/>
  <c r="S906" i="17" a="1"/>
  <c r="S906" i="17" s="1"/>
  <c r="S907" i="17" a="1"/>
  <c r="S907" i="17" s="1"/>
  <c r="S908" i="17" a="1"/>
  <c r="S908" i="17" s="1"/>
  <c r="S909" i="17" a="1"/>
  <c r="S909" i="17" s="1"/>
  <c r="S1450" i="17" a="1"/>
  <c r="S1450" i="17" s="1"/>
  <c r="S1451" i="17" a="1"/>
  <c r="S1451" i="17" s="1"/>
  <c r="S1452" i="17" a="1"/>
  <c r="S1452" i="17" s="1"/>
  <c r="S1453" i="17" a="1"/>
  <c r="S1453" i="17" s="1"/>
  <c r="S1454" i="17" a="1"/>
  <c r="S1454" i="17" s="1"/>
  <c r="S1455" i="17" a="1"/>
  <c r="S1455" i="17" s="1"/>
  <c r="S1718" i="17" a="1"/>
  <c r="S1718" i="17" s="1"/>
  <c r="S1719" i="17" a="1"/>
  <c r="S1719" i="17"/>
  <c r="S56" i="17" a="1"/>
  <c r="S56" i="17" s="1"/>
  <c r="S57" i="17" a="1"/>
  <c r="S57" i="17" s="1"/>
  <c r="S58" i="17" a="1"/>
  <c r="S58" i="17" s="1"/>
  <c r="S59" i="17" a="1"/>
  <c r="S59" i="17" s="1"/>
  <c r="S60" i="17" a="1"/>
  <c r="S60" i="17" s="1"/>
  <c r="S61" i="17" a="1"/>
  <c r="S61" i="17" s="1"/>
  <c r="S320" i="17" a="1"/>
  <c r="S320" i="17" s="1"/>
  <c r="S321" i="17" a="1"/>
  <c r="S321" i="17" s="1"/>
  <c r="S456" i="17" a="1"/>
  <c r="S456" i="17" s="1"/>
  <c r="S457" i="17" a="1"/>
  <c r="S457" i="17" s="1"/>
  <c r="S458" i="17" a="1"/>
  <c r="S458" i="17" s="1"/>
  <c r="S459" i="17" a="1"/>
  <c r="S459" i="17" s="1"/>
  <c r="S460" i="17" a="1"/>
  <c r="S460" i="17" s="1"/>
  <c r="S461" i="17" a="1"/>
  <c r="S461" i="17"/>
  <c r="S720" i="17" a="1"/>
  <c r="S720" i="17" s="1"/>
  <c r="S721" i="17" a="1"/>
  <c r="S721" i="17" s="1"/>
  <c r="S910" i="17" a="1"/>
  <c r="S910" i="17" s="1"/>
  <c r="S911" i="17" a="1"/>
  <c r="S911" i="17" s="1"/>
  <c r="S912" i="17" a="1"/>
  <c r="S912" i="17" s="1"/>
  <c r="S913" i="17" a="1"/>
  <c r="S913" i="17" s="1"/>
  <c r="S914" i="17" a="1"/>
  <c r="S914" i="17" s="1"/>
  <c r="S915" i="17" a="1"/>
  <c r="S915" i="17" s="1"/>
  <c r="S916" i="17" a="1"/>
  <c r="S916" i="17" s="1"/>
  <c r="S917" i="17" a="1"/>
  <c r="S917" i="17" s="1"/>
  <c r="S918" i="17" a="1"/>
  <c r="S918" i="17" s="1"/>
  <c r="S919" i="17" a="1"/>
  <c r="S919" i="17"/>
  <c r="S920" i="17" a="1"/>
  <c r="S920" i="17" s="1"/>
  <c r="S921" i="17" a="1"/>
  <c r="S921" i="17" s="1"/>
  <c r="S1456" i="17" a="1"/>
  <c r="S1456" i="17" s="1"/>
  <c r="S1457" i="17" a="1"/>
  <c r="S1457" i="17" s="1"/>
  <c r="S1458" i="17" a="1"/>
  <c r="S1458" i="17" s="1"/>
  <c r="S1459" i="17" a="1"/>
  <c r="S1459" i="17" s="1"/>
  <c r="S1460" i="17" a="1"/>
  <c r="S1460" i="17" s="1"/>
  <c r="S1461" i="17" a="1"/>
  <c r="S1461" i="17"/>
  <c r="S1720" i="17" a="1"/>
  <c r="S1720" i="17" s="1"/>
  <c r="S1721" i="17" a="1"/>
  <c r="S1721" i="17" s="1"/>
  <c r="S62" i="17" a="1"/>
  <c r="S62" i="17" s="1"/>
  <c r="S63" i="17" a="1"/>
  <c r="S63" i="17" s="1"/>
  <c r="S64" i="17" a="1"/>
  <c r="S64" i="17" s="1"/>
  <c r="S65" i="17" a="1"/>
  <c r="S65" i="17" s="1"/>
  <c r="S66" i="17" a="1"/>
  <c r="S66" i="17"/>
  <c r="S67" i="17" a="1"/>
  <c r="S67" i="17"/>
  <c r="S322" i="17" a="1"/>
  <c r="S322" i="17" s="1"/>
  <c r="S323" i="17" a="1"/>
  <c r="S323" i="17" s="1"/>
  <c r="S462" i="17" a="1"/>
  <c r="S462" i="17" s="1"/>
  <c r="S463" i="17" a="1"/>
  <c r="S463" i="17"/>
  <c r="S464" i="17" a="1"/>
  <c r="S464" i="17" s="1"/>
  <c r="S465" i="17" a="1"/>
  <c r="S465" i="17"/>
  <c r="S466" i="17" a="1"/>
  <c r="S466" i="17" s="1"/>
  <c r="S467" i="17" a="1"/>
  <c r="S467" i="17" s="1"/>
  <c r="S722" i="17" a="1"/>
  <c r="S722" i="17" s="1"/>
  <c r="S723" i="17" a="1"/>
  <c r="S723" i="17" s="1"/>
  <c r="S922" i="17" a="1"/>
  <c r="S922" i="17" s="1"/>
  <c r="S923" i="17" a="1"/>
  <c r="S923" i="17" s="1"/>
  <c r="S924" i="17" a="1"/>
  <c r="S924" i="17" s="1"/>
  <c r="S925" i="17" a="1"/>
  <c r="S925" i="17" s="1"/>
  <c r="S926" i="17" a="1"/>
  <c r="S926" i="17" s="1"/>
  <c r="S927" i="17" a="1"/>
  <c r="S927" i="17" s="1"/>
  <c r="S928" i="17" a="1"/>
  <c r="S928" i="17" s="1"/>
  <c r="S929" i="17" a="1"/>
  <c r="S929" i="17" s="1"/>
  <c r="S930" i="17" a="1"/>
  <c r="S930" i="17" s="1"/>
  <c r="S931" i="17" a="1"/>
  <c r="S931" i="17" s="1"/>
  <c r="S932" i="17" a="1"/>
  <c r="S932" i="17" s="1"/>
  <c r="S933" i="17" a="1"/>
  <c r="S933" i="17" s="1"/>
  <c r="S1462" i="17" a="1"/>
  <c r="S1462" i="17" s="1"/>
  <c r="S1463" i="17" a="1"/>
  <c r="S1463" i="17"/>
  <c r="S1464" i="17" a="1"/>
  <c r="S1464" i="17" s="1"/>
  <c r="S1465" i="17" a="1"/>
  <c r="S1465" i="17" s="1"/>
  <c r="S1466" i="17" a="1"/>
  <c r="S1466" i="17" s="1"/>
  <c r="S1467" i="17" a="1"/>
  <c r="S1467" i="17" s="1"/>
  <c r="S1722" i="17" a="1"/>
  <c r="S1722" i="17" s="1"/>
  <c r="S1723" i="17" a="1"/>
  <c r="S1723" i="17" s="1"/>
  <c r="S68" i="17" a="1"/>
  <c r="S68" i="17"/>
  <c r="S69" i="17" a="1"/>
  <c r="S69" i="17" s="1"/>
  <c r="S70" i="17" a="1"/>
  <c r="S70" i="17" s="1"/>
  <c r="S71" i="17" a="1"/>
  <c r="S71" i="17" s="1"/>
  <c r="S72" i="17" a="1"/>
  <c r="S72" i="17" s="1"/>
  <c r="S73" i="17" a="1"/>
  <c r="S73" i="17" s="1"/>
  <c r="S324" i="17" a="1"/>
  <c r="S324" i="17" s="1"/>
  <c r="S325" i="17" a="1"/>
  <c r="S325" i="17" s="1"/>
  <c r="S468" i="17" a="1"/>
  <c r="S468" i="17" s="1"/>
  <c r="S469" i="17" a="1"/>
  <c r="S469" i="17"/>
  <c r="S470" i="17" a="1"/>
  <c r="S470" i="17" s="1"/>
  <c r="S471" i="17" a="1"/>
  <c r="S471" i="17" s="1"/>
  <c r="S472" i="17" a="1"/>
  <c r="S472" i="17" s="1"/>
  <c r="S473" i="17" a="1"/>
  <c r="S473" i="17" s="1"/>
  <c r="S724" i="17" a="1"/>
  <c r="S724" i="17" s="1"/>
  <c r="S725" i="17" a="1"/>
  <c r="S725" i="17" s="1"/>
  <c r="S934" i="17" a="1"/>
  <c r="S934" i="17" s="1"/>
  <c r="S935" i="17" a="1"/>
  <c r="S935" i="17" s="1"/>
  <c r="S936" i="17" a="1"/>
  <c r="S936" i="17" s="1"/>
  <c r="S937" i="17" a="1"/>
  <c r="S937" i="17" s="1"/>
  <c r="S938" i="17" a="1"/>
  <c r="S938" i="17" s="1"/>
  <c r="S939" i="17" a="1"/>
  <c r="S939" i="17" s="1"/>
  <c r="S940" i="17" a="1"/>
  <c r="S940" i="17" s="1"/>
  <c r="S941" i="17" a="1"/>
  <c r="S941" i="17"/>
  <c r="S942" i="17" a="1"/>
  <c r="S942" i="17"/>
  <c r="S943" i="17" a="1"/>
  <c r="S943" i="17" s="1"/>
  <c r="S944" i="17" a="1"/>
  <c r="S944" i="17" s="1"/>
  <c r="S945" i="17" a="1"/>
  <c r="S945" i="17" s="1"/>
  <c r="S1468" i="17" a="1"/>
  <c r="S1468" i="17" s="1"/>
  <c r="S1469" i="17" a="1"/>
  <c r="S1469" i="17" s="1"/>
  <c r="S1470" i="17" a="1"/>
  <c r="S1470" i="17" s="1"/>
  <c r="S1471" i="17" a="1"/>
  <c r="S1471" i="17" s="1"/>
  <c r="S1472" i="17" a="1"/>
  <c r="S1472" i="17" s="1"/>
  <c r="S1473" i="17" a="1"/>
  <c r="S1473" i="17"/>
  <c r="S1724" i="17" a="1"/>
  <c r="S1724" i="17" s="1"/>
  <c r="S1725" i="17" a="1"/>
  <c r="S1725" i="17" s="1"/>
  <c r="S74" i="17" a="1"/>
  <c r="S74" i="17" s="1"/>
  <c r="S75" i="17" a="1"/>
  <c r="S75" i="17" s="1"/>
  <c r="S76" i="17" a="1"/>
  <c r="S76" i="17" s="1"/>
  <c r="S77" i="17" a="1"/>
  <c r="S77" i="17" s="1"/>
  <c r="S78" i="17" a="1"/>
  <c r="S78" i="17"/>
  <c r="S79" i="17" a="1"/>
  <c r="S79" i="17" s="1"/>
  <c r="S326" i="17" a="1"/>
  <c r="S326" i="17" s="1"/>
  <c r="S327" i="17" a="1"/>
  <c r="S327" i="17" s="1"/>
  <c r="S474" i="17" a="1"/>
  <c r="S474" i="17" s="1"/>
  <c r="S475" i="17" a="1"/>
  <c r="S475" i="17" s="1"/>
  <c r="S476" i="17" a="1"/>
  <c r="S476" i="17" s="1"/>
  <c r="S477" i="17" a="1"/>
  <c r="S477" i="17" s="1"/>
  <c r="S478" i="17" a="1"/>
  <c r="S478" i="17" s="1"/>
  <c r="S479" i="17" a="1"/>
  <c r="S479" i="17"/>
  <c r="S726" i="17" a="1"/>
  <c r="S726" i="17" s="1"/>
  <c r="S727" i="17" a="1"/>
  <c r="S727" i="17" s="1"/>
  <c r="S946" i="17" a="1"/>
  <c r="S946" i="17" s="1"/>
  <c r="S947" i="17" a="1"/>
  <c r="S947" i="17" s="1"/>
  <c r="S948" i="17" a="1"/>
  <c r="S948" i="17" s="1"/>
  <c r="S949" i="17" a="1"/>
  <c r="S949" i="17" s="1"/>
  <c r="S950" i="17" a="1"/>
  <c r="S950" i="17" s="1"/>
  <c r="S951" i="17" a="1"/>
  <c r="S951" i="17" s="1"/>
  <c r="S952" i="17" a="1"/>
  <c r="S952" i="17" s="1"/>
  <c r="S953" i="17" a="1"/>
  <c r="S953" i="17" s="1"/>
  <c r="S954" i="17" a="1"/>
  <c r="S954" i="17" s="1"/>
  <c r="S955" i="17" a="1"/>
  <c r="S955" i="17" s="1"/>
  <c r="S956" i="17" a="1"/>
  <c r="S956" i="17" s="1"/>
  <c r="S957" i="17" a="1"/>
  <c r="S957" i="17"/>
  <c r="S1474" i="17" a="1"/>
  <c r="S1474" i="17" s="1"/>
  <c r="S1475" i="17" a="1"/>
  <c r="S1475" i="17" s="1"/>
  <c r="S1476" i="17" a="1"/>
  <c r="S1476" i="17" s="1"/>
  <c r="S1477" i="17" a="1"/>
  <c r="S1477" i="17" s="1"/>
  <c r="S1478" i="17" a="1"/>
  <c r="S1478" i="17" s="1"/>
  <c r="S1479" i="17" a="1"/>
  <c r="S1479" i="17" s="1"/>
  <c r="S1726" i="17" a="1"/>
  <c r="S1726" i="17" s="1"/>
  <c r="S1727" i="17" a="1"/>
  <c r="S1727" i="17" s="1"/>
  <c r="S80" i="17" a="1"/>
  <c r="S80" i="17" s="1"/>
  <c r="S81" i="17" a="1"/>
  <c r="S81" i="17" s="1"/>
  <c r="S82" i="17" a="1"/>
  <c r="S82" i="17" s="1"/>
  <c r="S83" i="17" a="1"/>
  <c r="S83" i="17" s="1"/>
  <c r="S84" i="17" a="1"/>
  <c r="S84" i="17" s="1"/>
  <c r="S85" i="17" a="1"/>
  <c r="S85" i="17" s="1"/>
  <c r="S328" i="17" a="1"/>
  <c r="S328" i="17" s="1"/>
  <c r="S329" i="17" a="1"/>
  <c r="S329" i="17"/>
  <c r="S480" i="17" a="1"/>
  <c r="S480" i="17" s="1"/>
  <c r="S481" i="17" a="1"/>
  <c r="S481" i="17" s="1"/>
  <c r="S482" i="17" a="1"/>
  <c r="S482" i="17" s="1"/>
  <c r="S483" i="17" a="1"/>
  <c r="S483" i="17" s="1"/>
  <c r="S484" i="17" a="1"/>
  <c r="S484" i="17" s="1"/>
  <c r="S485" i="17" a="1"/>
  <c r="S485" i="17" s="1"/>
  <c r="S728" i="17" a="1"/>
  <c r="S728" i="17" s="1"/>
  <c r="S729" i="17" a="1"/>
  <c r="S729" i="17" s="1"/>
  <c r="S958" i="17" a="1"/>
  <c r="S958" i="17"/>
  <c r="S959" i="17" a="1"/>
  <c r="S959" i="17" s="1"/>
  <c r="S960" i="17" a="1"/>
  <c r="S960" i="17" s="1"/>
  <c r="S961" i="17" a="1"/>
  <c r="S961" i="17" s="1"/>
  <c r="S962" i="17" a="1"/>
  <c r="S962" i="17" s="1"/>
  <c r="S963" i="17" a="1"/>
  <c r="S963" i="17" s="1"/>
  <c r="S964" i="17" a="1"/>
  <c r="S964" i="17" s="1"/>
  <c r="S965" i="17" a="1"/>
  <c r="S965" i="17" s="1"/>
  <c r="S966" i="17" a="1"/>
  <c r="S966" i="17" s="1"/>
  <c r="S967" i="17" a="1"/>
  <c r="S967" i="17" s="1"/>
  <c r="S968" i="17" a="1"/>
  <c r="S968" i="17" s="1"/>
  <c r="S969" i="17" a="1"/>
  <c r="S969" i="17" s="1"/>
  <c r="S1480" i="17" a="1"/>
  <c r="S1480" i="17" s="1"/>
  <c r="S1481" i="17" a="1"/>
  <c r="S1481" i="17" s="1"/>
  <c r="S1482" i="17" a="1"/>
  <c r="S1482" i="17" s="1"/>
  <c r="S1483" i="17" a="1"/>
  <c r="S1483" i="17" s="1"/>
  <c r="S1484" i="17" a="1"/>
  <c r="S1484" i="17" s="1"/>
  <c r="S1485" i="17" a="1"/>
  <c r="S1485" i="17" s="1"/>
  <c r="S1728" i="17" a="1"/>
  <c r="S1728" i="17" s="1"/>
  <c r="S1729" i="17" a="1"/>
  <c r="S1729" i="17" s="1"/>
  <c r="S86" i="17" a="1"/>
  <c r="S86" i="17" s="1"/>
  <c r="S87" i="17" a="1"/>
  <c r="S87" i="17" s="1"/>
  <c r="S88" i="17" a="1"/>
  <c r="S88" i="17" s="1"/>
  <c r="S89" i="17" a="1"/>
  <c r="S89" i="17" s="1"/>
  <c r="S90" i="17" a="1"/>
  <c r="S90" i="17" s="1"/>
  <c r="S91" i="17" a="1"/>
  <c r="S91" i="17" s="1"/>
  <c r="S330" i="17" a="1"/>
  <c r="S330" i="17" s="1"/>
  <c r="S331" i="17" a="1"/>
  <c r="S331" i="17" s="1"/>
  <c r="S486" i="17" a="1"/>
  <c r="S486" i="17" s="1"/>
  <c r="S487" i="17" a="1"/>
  <c r="S487" i="17" s="1"/>
  <c r="S488" i="17" a="1"/>
  <c r="S488" i="17" s="1"/>
  <c r="S489" i="17" a="1"/>
  <c r="S489" i="17" s="1"/>
  <c r="S490" i="17" a="1"/>
  <c r="S490" i="17" s="1"/>
  <c r="S491" i="17" a="1"/>
  <c r="S491" i="17" s="1"/>
  <c r="S730" i="17" a="1"/>
  <c r="S730" i="17" s="1"/>
  <c r="S731" i="17" a="1"/>
  <c r="S731" i="17" s="1"/>
  <c r="S970" i="17" a="1"/>
  <c r="S970" i="17" s="1"/>
  <c r="S971" i="17" a="1"/>
  <c r="S971" i="17" s="1"/>
  <c r="S972" i="17" a="1"/>
  <c r="S972" i="17" s="1"/>
  <c r="S973" i="17" a="1"/>
  <c r="S973" i="17" s="1"/>
  <c r="S974" i="17" a="1"/>
  <c r="S974" i="17" s="1"/>
  <c r="S975" i="17" a="1"/>
  <c r="S975" i="17" s="1"/>
  <c r="S976" i="17" a="1"/>
  <c r="S976" i="17" s="1"/>
  <c r="S977" i="17" a="1"/>
  <c r="S977" i="17" s="1"/>
  <c r="S978" i="17" a="1"/>
  <c r="S978" i="17" s="1"/>
  <c r="S979" i="17" a="1"/>
  <c r="S979" i="17" s="1"/>
  <c r="S980" i="17" a="1"/>
  <c r="S980" i="17" s="1"/>
  <c r="S981" i="17" a="1"/>
  <c r="S981" i="17"/>
  <c r="S1486" i="17" a="1"/>
  <c r="S1486" i="17" s="1"/>
  <c r="S1487" i="17" a="1"/>
  <c r="S1487" i="17" s="1"/>
  <c r="S1488" i="17" a="1"/>
  <c r="S1488" i="17" s="1"/>
  <c r="S1489" i="17" a="1"/>
  <c r="S1489" i="17" s="1"/>
  <c r="S1490" i="17" a="1"/>
  <c r="S1490" i="17" s="1"/>
  <c r="S1491" i="17" a="1"/>
  <c r="S1491" i="17" s="1"/>
  <c r="S1730" i="17" a="1"/>
  <c r="S1730" i="17" s="1"/>
  <c r="S1731" i="17" a="1"/>
  <c r="S1731" i="17" s="1"/>
  <c r="S92" i="17" a="1"/>
  <c r="S92" i="17" s="1"/>
  <c r="S93" i="17" a="1"/>
  <c r="S93" i="17" s="1"/>
  <c r="S94" i="17" a="1"/>
  <c r="S94" i="17" s="1"/>
  <c r="S95" i="17" a="1"/>
  <c r="S95" i="17" s="1"/>
  <c r="S96" i="17" a="1"/>
  <c r="S96" i="17" s="1"/>
  <c r="S97" i="17" a="1"/>
  <c r="S97" i="17" s="1"/>
  <c r="S332" i="17" a="1"/>
  <c r="S332" i="17" s="1"/>
  <c r="S333" i="17" a="1"/>
  <c r="S333" i="17" s="1"/>
  <c r="S492" i="17" a="1"/>
  <c r="S492" i="17"/>
  <c r="S493" i="17" a="1"/>
  <c r="S493" i="17" s="1"/>
  <c r="S494" i="17" a="1"/>
  <c r="S494" i="17" s="1"/>
  <c r="S495" i="17" a="1"/>
  <c r="S495" i="17" s="1"/>
  <c r="S496" i="17" a="1"/>
  <c r="S496" i="17" s="1"/>
  <c r="S497" i="17" a="1"/>
  <c r="S497" i="17" s="1"/>
  <c r="S732" i="17" a="1"/>
  <c r="S732" i="17" s="1"/>
  <c r="S733" i="17" a="1"/>
  <c r="S733" i="17" s="1"/>
  <c r="S982" i="17" a="1"/>
  <c r="S982" i="17" s="1"/>
  <c r="S983" i="17" a="1"/>
  <c r="S983" i="17" s="1"/>
  <c r="S984" i="17" a="1"/>
  <c r="S984" i="17" s="1"/>
  <c r="S985" i="17" a="1"/>
  <c r="S985" i="17" s="1"/>
  <c r="S986" i="17" a="1"/>
  <c r="S986" i="17" s="1"/>
  <c r="S987" i="17" a="1"/>
  <c r="S987" i="17" s="1"/>
  <c r="S988" i="17" a="1"/>
  <c r="S988" i="17" s="1"/>
  <c r="S989" i="17" a="1"/>
  <c r="S989" i="17" s="1"/>
  <c r="S990" i="17" a="1"/>
  <c r="S990" i="17" s="1"/>
  <c r="S991" i="17" a="1"/>
  <c r="S991" i="17"/>
  <c r="S992" i="17" a="1"/>
  <c r="S992" i="17" s="1"/>
  <c r="S993" i="17" a="1"/>
  <c r="S993" i="17" s="1"/>
  <c r="S1492" i="17" a="1"/>
  <c r="S1492" i="17" s="1"/>
  <c r="S1493" i="17" a="1"/>
  <c r="S1493" i="17" s="1"/>
  <c r="S1494" i="17" a="1"/>
  <c r="S1494" i="17" s="1"/>
  <c r="S1495" i="17" a="1"/>
  <c r="S1495" i="17" s="1"/>
  <c r="S1496" i="17" a="1"/>
  <c r="S1496" i="17" s="1"/>
  <c r="S1497" i="17" a="1"/>
  <c r="S1497" i="17" s="1"/>
  <c r="S1732" i="17" a="1"/>
  <c r="S1732" i="17" s="1"/>
  <c r="S1733" i="17" a="1"/>
  <c r="S1733" i="17" s="1"/>
  <c r="S98" i="17" a="1"/>
  <c r="S98" i="17" s="1"/>
  <c r="S99" i="17" a="1"/>
  <c r="S99" i="17" s="1"/>
  <c r="S100" i="17" a="1"/>
  <c r="S100" i="17" s="1"/>
  <c r="S101" i="17" a="1"/>
  <c r="S101" i="17" s="1"/>
  <c r="S102" i="17" a="1"/>
  <c r="S102" i="17" s="1"/>
  <c r="S103" i="17" a="1"/>
  <c r="S103" i="17" s="1"/>
  <c r="S334" i="17" a="1"/>
  <c r="S334" i="17" s="1"/>
  <c r="S335" i="17" a="1"/>
  <c r="S335" i="17" s="1"/>
  <c r="S498" i="17" a="1"/>
  <c r="S498" i="17" s="1"/>
  <c r="S499" i="17" a="1"/>
  <c r="S499" i="17" s="1"/>
  <c r="S500" i="17" a="1"/>
  <c r="S500" i="17" s="1"/>
  <c r="S501" i="17" a="1"/>
  <c r="S501" i="17"/>
  <c r="S502" i="17" a="1"/>
  <c r="S502" i="17" s="1"/>
  <c r="S503" i="17" a="1"/>
  <c r="S503" i="17" s="1"/>
  <c r="S734" i="17" a="1"/>
  <c r="S734" i="17" s="1"/>
  <c r="S735" i="17" a="1"/>
  <c r="S735" i="17" s="1"/>
  <c r="S994" i="17" a="1"/>
  <c r="S994" i="17" s="1"/>
  <c r="S995" i="17" a="1"/>
  <c r="S995" i="17" s="1"/>
  <c r="S996" i="17" a="1"/>
  <c r="S996" i="17" s="1"/>
  <c r="S997" i="17" a="1"/>
  <c r="S997" i="17" s="1"/>
  <c r="S998" i="17" a="1"/>
  <c r="S998" i="17" s="1"/>
  <c r="S999" i="17" a="1"/>
  <c r="S999" i="17" s="1"/>
  <c r="S1000" i="17" a="1"/>
  <c r="S1000" i="17" s="1"/>
  <c r="S1001" i="17" a="1"/>
  <c r="S1001" i="17" s="1"/>
  <c r="S1002" i="17" a="1"/>
  <c r="S1002" i="17" s="1"/>
  <c r="S1003" i="17" a="1"/>
  <c r="S1003" i="17" s="1"/>
  <c r="S1004" i="17" a="1"/>
  <c r="S1004" i="17" s="1"/>
  <c r="S1005" i="17" a="1"/>
  <c r="S1005" i="17"/>
  <c r="S1498" i="17" a="1"/>
  <c r="S1498" i="17"/>
  <c r="S1499" i="17" a="1"/>
  <c r="S1499" i="17" s="1"/>
  <c r="S1500" i="17" a="1"/>
  <c r="S1500" i="17" s="1"/>
  <c r="S1501" i="17" a="1"/>
  <c r="S1501" i="17" s="1"/>
  <c r="S1502" i="17" a="1"/>
  <c r="S1502" i="17" s="1"/>
  <c r="S1503" i="17" a="1"/>
  <c r="S1503" i="17" s="1"/>
  <c r="S1734" i="17" a="1"/>
  <c r="S1734" i="17" s="1"/>
  <c r="S1735" i="17" a="1"/>
  <c r="S1735" i="17" s="1"/>
  <c r="S104" i="17" a="1"/>
  <c r="S104" i="17" s="1"/>
  <c r="S105" i="17" a="1"/>
  <c r="S105" i="17" s="1"/>
  <c r="S106" i="17" a="1"/>
  <c r="S106" i="17" s="1"/>
  <c r="S107" i="17" a="1"/>
  <c r="S107" i="17" s="1"/>
  <c r="S108" i="17" a="1"/>
  <c r="S108" i="17" s="1"/>
  <c r="S109" i="17" a="1"/>
  <c r="S109" i="17" s="1"/>
  <c r="S336" i="17" a="1"/>
  <c r="S336" i="17" s="1"/>
  <c r="S337" i="17" a="1"/>
  <c r="S337" i="17" s="1"/>
  <c r="S504" i="17" a="1"/>
  <c r="S504" i="17"/>
  <c r="S505" i="17" a="1"/>
  <c r="S505" i="17"/>
  <c r="S506" i="17" a="1"/>
  <c r="S506" i="17" s="1"/>
  <c r="S507" i="17" a="1"/>
  <c r="S507" i="17" s="1"/>
  <c r="S508" i="17" a="1"/>
  <c r="S508" i="17" s="1"/>
  <c r="S509" i="17" a="1"/>
  <c r="S509" i="17" s="1"/>
  <c r="S736" i="17" a="1"/>
  <c r="S736" i="17" s="1"/>
  <c r="S737" i="17" a="1"/>
  <c r="S737" i="17" s="1"/>
  <c r="S1006" i="17" a="1"/>
  <c r="S1006" i="17" s="1"/>
  <c r="S1007" i="17" a="1"/>
  <c r="S1007" i="17" s="1"/>
  <c r="S1008" i="17" a="1"/>
  <c r="S1008" i="17" s="1"/>
  <c r="S1009" i="17" a="1"/>
  <c r="S1009" i="17" s="1"/>
  <c r="S1010" i="17" a="1"/>
  <c r="S1010" i="17" s="1"/>
  <c r="S1011" i="17" a="1"/>
  <c r="S1011" i="17" s="1"/>
  <c r="S1012" i="17" a="1"/>
  <c r="S1012" i="17" s="1"/>
  <c r="S1013" i="17" a="1"/>
  <c r="S1013" i="17" s="1"/>
  <c r="S1014" i="17" a="1"/>
  <c r="S1014" i="17" s="1"/>
  <c r="S1015" i="17" a="1"/>
  <c r="S1015" i="17"/>
  <c r="S1016" i="17" a="1"/>
  <c r="S1016" i="17" s="1"/>
  <c r="S1017" i="17" a="1"/>
  <c r="S1017" i="17" s="1"/>
  <c r="S1504" i="17" a="1"/>
  <c r="S1504" i="17" s="1"/>
  <c r="S1505" i="17" a="1"/>
  <c r="S1505" i="17" s="1"/>
  <c r="S1506" i="17" a="1"/>
  <c r="S1506" i="17" s="1"/>
  <c r="S1507" i="17" a="1"/>
  <c r="S1507" i="17" s="1"/>
  <c r="S1508" i="17" a="1"/>
  <c r="S1508" i="17"/>
  <c r="S1509" i="17" a="1"/>
  <c r="S1509" i="17" s="1"/>
  <c r="S1736" i="17" a="1"/>
  <c r="S1736" i="17" s="1"/>
  <c r="S1737" i="17" a="1"/>
  <c r="S1737" i="17" s="1"/>
  <c r="S110" i="17" a="1"/>
  <c r="S110" i="17" s="1"/>
  <c r="S111" i="17" a="1"/>
  <c r="S111" i="17" s="1"/>
  <c r="S112" i="17" a="1"/>
  <c r="S112" i="17" s="1"/>
  <c r="S113" i="17" a="1"/>
  <c r="S113" i="17"/>
  <c r="S114" i="17" a="1"/>
  <c r="S114" i="17" s="1"/>
  <c r="S115" i="17" a="1"/>
  <c r="S115" i="17" s="1"/>
  <c r="S338" i="17" a="1"/>
  <c r="S338" i="17" s="1"/>
  <c r="S339" i="17" a="1"/>
  <c r="S339" i="17" s="1"/>
  <c r="S510" i="17" a="1"/>
  <c r="S510" i="17" s="1"/>
  <c r="S511" i="17" a="1"/>
  <c r="S511" i="17" s="1"/>
  <c r="S512" i="17" a="1"/>
  <c r="S512" i="17" s="1"/>
  <c r="S513" i="17" a="1"/>
  <c r="S513" i="17" s="1"/>
  <c r="S514" i="17" a="1"/>
  <c r="S514" i="17" s="1"/>
  <c r="S515" i="17" a="1"/>
  <c r="S515" i="17"/>
  <c r="S738" i="17" a="1"/>
  <c r="S738" i="17" s="1"/>
  <c r="S739" i="17" a="1"/>
  <c r="S739" i="17" s="1"/>
  <c r="S1018" i="17" a="1"/>
  <c r="S1018" i="17" s="1"/>
  <c r="S1019" i="17" a="1"/>
  <c r="S1019" i="17" s="1"/>
  <c r="S1020" i="17" a="1"/>
  <c r="S1020" i="17" s="1"/>
  <c r="S1021" i="17" a="1"/>
  <c r="S1021" i="17" s="1"/>
  <c r="S1022" i="17" a="1"/>
  <c r="S1022" i="17" s="1"/>
  <c r="S1023" i="17" a="1"/>
  <c r="S1023" i="17" s="1"/>
  <c r="S1024" i="17" a="1"/>
  <c r="S1024" i="17" s="1"/>
  <c r="S1025" i="17" a="1"/>
  <c r="S1025" i="17" s="1"/>
  <c r="S1026" i="17" a="1"/>
  <c r="S1026" i="17" s="1"/>
  <c r="S1027" i="17" a="1"/>
  <c r="S1027" i="17" s="1"/>
  <c r="S1028" i="17" a="1"/>
  <c r="S1028" i="17" s="1"/>
  <c r="S1029" i="17" a="1"/>
  <c r="S1029" i="17" s="1"/>
  <c r="S1510" i="17" a="1"/>
  <c r="S1510" i="17" s="1"/>
  <c r="S1511" i="17" a="1"/>
  <c r="S1511" i="17" s="1"/>
  <c r="S1512" i="17" a="1"/>
  <c r="S1512" i="17" s="1"/>
  <c r="S1513" i="17" a="1"/>
  <c r="S1513" i="17" s="1"/>
  <c r="S1514" i="17" a="1"/>
  <c r="S1514" i="17" s="1"/>
  <c r="S1515" i="17" a="1"/>
  <c r="S1515" i="17" s="1"/>
  <c r="S1738" i="17" a="1"/>
  <c r="S1738" i="17" s="1"/>
  <c r="S1739" i="17" a="1"/>
  <c r="S1739" i="17" s="1"/>
  <c r="S116" i="17" a="1"/>
  <c r="S116" i="17"/>
  <c r="S117" i="17" a="1"/>
  <c r="S117" i="17"/>
  <c r="S118" i="17" a="1"/>
  <c r="S118" i="17" s="1"/>
  <c r="S119" i="17" a="1"/>
  <c r="S119" i="17" s="1"/>
  <c r="S120" i="17" a="1"/>
  <c r="S120" i="17" s="1"/>
  <c r="S121" i="17" a="1"/>
  <c r="S121" i="17" s="1"/>
  <c r="S340" i="17" a="1"/>
  <c r="S340" i="17" s="1"/>
  <c r="S341" i="17" a="1"/>
  <c r="S341" i="17" s="1"/>
  <c r="S516" i="17" a="1"/>
  <c r="S516" i="17" s="1"/>
  <c r="S517" i="17" a="1"/>
  <c r="S517" i="17"/>
  <c r="S518" i="17" a="1"/>
  <c r="S518" i="17" s="1"/>
  <c r="S519" i="17" a="1"/>
  <c r="S519" i="17" s="1"/>
  <c r="S520" i="17" a="1"/>
  <c r="S520" i="17" s="1"/>
  <c r="S521" i="17" a="1"/>
  <c r="S521" i="17" s="1"/>
  <c r="S740" i="17" a="1"/>
  <c r="S740" i="17" s="1"/>
  <c r="S741" i="17" a="1"/>
  <c r="S741" i="17" s="1"/>
  <c r="S1030" i="17" a="1"/>
  <c r="S1030" i="17" s="1"/>
  <c r="S1031" i="17" a="1"/>
  <c r="S1031" i="17" s="1"/>
  <c r="S1032" i="17" a="1"/>
  <c r="S1032" i="17" s="1"/>
  <c r="S1033" i="17" a="1"/>
  <c r="S1033" i="17" s="1"/>
  <c r="S1034" i="17" a="1"/>
  <c r="S1034" i="17" s="1"/>
  <c r="S1035" i="17" a="1"/>
  <c r="S1035" i="17" s="1"/>
  <c r="S1036" i="17" a="1"/>
  <c r="S1036" i="17" s="1"/>
  <c r="S1037" i="17" a="1"/>
  <c r="S1037" i="17" s="1"/>
  <c r="S1038" i="17" a="1"/>
  <c r="S1038" i="17" s="1"/>
  <c r="S1039" i="17" a="1"/>
  <c r="S1039" i="17" s="1"/>
  <c r="S1040" i="17" a="1"/>
  <c r="S1040" i="17" s="1"/>
  <c r="S1041" i="17" a="1"/>
  <c r="S1041" i="17" s="1"/>
  <c r="S1516" i="17" a="1"/>
  <c r="S1516" i="17" s="1"/>
  <c r="S1517" i="17" a="1"/>
  <c r="S1517" i="17" s="1"/>
  <c r="S1518" i="17" a="1"/>
  <c r="S1518" i="17" s="1"/>
  <c r="S1519" i="17" a="1"/>
  <c r="S1519" i="17" s="1"/>
  <c r="S1520" i="17" a="1"/>
  <c r="S1520" i="17" s="1"/>
  <c r="S1521" i="17" a="1"/>
  <c r="S1521" i="17" s="1"/>
  <c r="S1740" i="17" a="1"/>
  <c r="S1740" i="17" s="1"/>
  <c r="S1741" i="17" a="1"/>
  <c r="S1741" i="17" s="1"/>
  <c r="S122" i="17" a="1"/>
  <c r="S122" i="17" s="1"/>
  <c r="S123" i="17" a="1"/>
  <c r="S123" i="17" s="1"/>
  <c r="S124" i="17" a="1"/>
  <c r="S124" i="17" s="1"/>
  <c r="S125" i="17" a="1"/>
  <c r="S125" i="17"/>
  <c r="S126" i="17" a="1"/>
  <c r="S126" i="17" s="1"/>
  <c r="S127" i="17" a="1"/>
  <c r="S127" i="17" s="1"/>
  <c r="S342" i="17" a="1"/>
  <c r="S342" i="17" s="1"/>
  <c r="S343" i="17" a="1"/>
  <c r="S343" i="17" s="1"/>
  <c r="S522" i="17" a="1"/>
  <c r="S522" i="17" s="1"/>
  <c r="S523" i="17" a="1"/>
  <c r="S523" i="17" s="1"/>
  <c r="S524" i="17" a="1"/>
  <c r="S524" i="17" s="1"/>
  <c r="S525" i="17" a="1"/>
  <c r="S525" i="17" s="1"/>
  <c r="S526" i="17" a="1"/>
  <c r="S526" i="17" s="1"/>
  <c r="S527" i="17" a="1"/>
  <c r="S527" i="17" s="1"/>
  <c r="S742" i="17" a="1"/>
  <c r="S742" i="17" s="1"/>
  <c r="S743" i="17" a="1"/>
  <c r="S743" i="17" s="1"/>
  <c r="S1042" i="17" a="1"/>
  <c r="S1042" i="17" s="1"/>
  <c r="S1043" i="17" a="1"/>
  <c r="S1043" i="17" s="1"/>
  <c r="S1044" i="17" a="1"/>
  <c r="S1044" i="17" s="1"/>
  <c r="S1045" i="17" a="1"/>
  <c r="S1045" i="17" s="1"/>
  <c r="S1046" i="17" a="1"/>
  <c r="S1046" i="17" s="1"/>
  <c r="S1047" i="17" a="1"/>
  <c r="S1047" i="17" s="1"/>
  <c r="S1048" i="17" a="1"/>
  <c r="S1048" i="17" s="1"/>
  <c r="S1049" i="17" a="1"/>
  <c r="S1049" i="17" s="1"/>
  <c r="S1050" i="17" a="1"/>
  <c r="S1050" i="17" s="1"/>
  <c r="S1051" i="17" a="1"/>
  <c r="S1051" i="17" s="1"/>
  <c r="S1052" i="17" a="1"/>
  <c r="S1052" i="17" s="1"/>
  <c r="S1053" i="17" a="1"/>
  <c r="S1053" i="17" s="1"/>
  <c r="S1522" i="17" a="1"/>
  <c r="S1522" i="17"/>
  <c r="S1523" i="17" a="1"/>
  <c r="S1523" i="17" s="1"/>
  <c r="S1524" i="17" a="1"/>
  <c r="S1524" i="17" s="1"/>
  <c r="S1525" i="17" a="1"/>
  <c r="S1525" i="17" s="1"/>
  <c r="S1526" i="17" a="1"/>
  <c r="S1526" i="17" s="1"/>
  <c r="S1527" i="17" a="1"/>
  <c r="S1527" i="17" s="1"/>
  <c r="S1742" i="17" a="1"/>
  <c r="S1742" i="17" s="1"/>
  <c r="S1743" i="17" a="1"/>
  <c r="S1743" i="17" s="1"/>
  <c r="S128" i="17" a="1"/>
  <c r="S128" i="17" s="1"/>
  <c r="S129" i="17" a="1"/>
  <c r="S129" i="17"/>
  <c r="S130" i="17" a="1"/>
  <c r="S130" i="17" s="1"/>
  <c r="S131" i="17" a="1"/>
  <c r="S131" i="17" s="1"/>
  <c r="S132" i="17" a="1"/>
  <c r="S132" i="17" s="1"/>
  <c r="S133" i="17" a="1"/>
  <c r="S133" i="17" s="1"/>
  <c r="S344" i="17" a="1"/>
  <c r="S344" i="17" s="1"/>
  <c r="S345" i="17" a="1"/>
  <c r="S345" i="17" s="1"/>
  <c r="S528" i="17" a="1"/>
  <c r="S528" i="17" s="1"/>
  <c r="S529" i="17" a="1"/>
  <c r="S529" i="17" s="1"/>
  <c r="S530" i="17" a="1"/>
  <c r="S530" i="17" s="1"/>
  <c r="S531" i="17" a="1"/>
  <c r="S531" i="17" s="1"/>
  <c r="S532" i="17" a="1"/>
  <c r="S532" i="17" s="1"/>
  <c r="S533" i="17" a="1"/>
  <c r="S533" i="17" s="1"/>
  <c r="S744" i="17" a="1"/>
  <c r="S744" i="17" s="1"/>
  <c r="S745" i="17" a="1"/>
  <c r="S745" i="17" s="1"/>
  <c r="S1054" i="17" a="1"/>
  <c r="S1054" i="17" s="1"/>
  <c r="S1055" i="17" a="1"/>
  <c r="S1055" i="17"/>
  <c r="S1056" i="17" a="1"/>
  <c r="S1056" i="17" s="1"/>
  <c r="S1057" i="17" a="1"/>
  <c r="S1057" i="17" s="1"/>
  <c r="S1058" i="17" a="1"/>
  <c r="S1058" i="17" s="1"/>
  <c r="S1059" i="17" a="1"/>
  <c r="S1059" i="17" s="1"/>
  <c r="S1060" i="17" a="1"/>
  <c r="S1060" i="17" s="1"/>
  <c r="S1061" i="17" a="1"/>
  <c r="S1061" i="17" s="1"/>
  <c r="S1062" i="17" a="1"/>
  <c r="S1062" i="17" s="1"/>
  <c r="S1063" i="17" a="1"/>
  <c r="S1063" i="17" s="1"/>
  <c r="S1064" i="17" a="1"/>
  <c r="S1064" i="17" s="1"/>
  <c r="S1065" i="17" a="1"/>
  <c r="S1065" i="17" s="1"/>
  <c r="S1528" i="17" a="1"/>
  <c r="S1528" i="17" s="1"/>
  <c r="S1529" i="17" a="1"/>
  <c r="S1529" i="17" s="1"/>
  <c r="S1530" i="17" a="1"/>
  <c r="S1530" i="17" s="1"/>
  <c r="S1531" i="17" a="1"/>
  <c r="S1531" i="17"/>
  <c r="S1532" i="17" a="1"/>
  <c r="S1532" i="17" s="1"/>
  <c r="S1533" i="17" a="1"/>
  <c r="S1533" i="17" s="1"/>
  <c r="S1744" i="17" a="1"/>
  <c r="S1744" i="17" s="1"/>
  <c r="S1745" i="17" a="1"/>
  <c r="S1745" i="17" s="1"/>
  <c r="S134" i="17" a="1"/>
  <c r="S134" i="17" s="1"/>
  <c r="S135" i="17" a="1"/>
  <c r="S135" i="17" s="1"/>
  <c r="S136" i="17" a="1"/>
  <c r="S136" i="17" s="1"/>
  <c r="S137" i="17" a="1"/>
  <c r="S137" i="17" s="1"/>
  <c r="S138" i="17" a="1"/>
  <c r="S138" i="17" s="1"/>
  <c r="S139" i="17" a="1"/>
  <c r="S139" i="17" s="1"/>
  <c r="S346" i="17" a="1"/>
  <c r="S346" i="17" s="1"/>
  <c r="S347" i="17" a="1"/>
  <c r="S347" i="17" s="1"/>
  <c r="S534" i="17" a="1"/>
  <c r="S534" i="17" s="1"/>
  <c r="S535" i="17" a="1"/>
  <c r="S535" i="17" s="1"/>
  <c r="S536" i="17" a="1"/>
  <c r="S536" i="17" s="1"/>
  <c r="S537" i="17" a="1"/>
  <c r="S537" i="17" s="1"/>
  <c r="S538" i="17" a="1"/>
  <c r="S538" i="17" s="1"/>
  <c r="S539" i="17" a="1"/>
  <c r="S539" i="17" s="1"/>
  <c r="S746" i="17" a="1"/>
  <c r="S746" i="17" s="1"/>
  <c r="S747" i="17" a="1"/>
  <c r="S747" i="17" s="1"/>
  <c r="S1066" i="17" a="1"/>
  <c r="S1066" i="17" s="1"/>
  <c r="S1067" i="17" a="1"/>
  <c r="S1067" i="17" s="1"/>
  <c r="S1068" i="17" a="1"/>
  <c r="S1068" i="17" s="1"/>
  <c r="S1069" i="17" a="1"/>
  <c r="S1069" i="17" s="1"/>
  <c r="S1070" i="17" a="1"/>
  <c r="S1070" i="17" s="1"/>
  <c r="S1071" i="17" a="1"/>
  <c r="S1071" i="17" s="1"/>
  <c r="S1072" i="17" a="1"/>
  <c r="S1072" i="17" s="1"/>
  <c r="S1073" i="17" a="1"/>
  <c r="S1073" i="17" s="1"/>
  <c r="S1074" i="17" a="1"/>
  <c r="S1074" i="17" s="1"/>
  <c r="S1075" i="17" a="1"/>
  <c r="S1075" i="17" s="1"/>
  <c r="S1076" i="17" a="1"/>
  <c r="S1076" i="17" s="1"/>
  <c r="S1077" i="17" a="1"/>
  <c r="S1077" i="17" s="1"/>
  <c r="S1534" i="17" a="1"/>
  <c r="S1534" i="17" s="1"/>
  <c r="S1535" i="17" a="1"/>
  <c r="S1535" i="17" s="1"/>
  <c r="S1536" i="17" a="1"/>
  <c r="S1536" i="17" s="1"/>
  <c r="S1537" i="17" a="1"/>
  <c r="S1537" i="17" s="1"/>
  <c r="S1538" i="17" a="1"/>
  <c r="S1538" i="17" s="1"/>
  <c r="S1539" i="17" a="1"/>
  <c r="S1539" i="17" s="1"/>
  <c r="S1746" i="17" a="1"/>
  <c r="S1746" i="17" s="1"/>
  <c r="S1747" i="17" a="1"/>
  <c r="S1747" i="17" s="1"/>
  <c r="S140" i="17" a="1"/>
  <c r="S140" i="17" s="1"/>
  <c r="S141" i="17" a="1"/>
  <c r="S141" i="17" s="1"/>
  <c r="S142" i="17" a="1"/>
  <c r="S142" i="17" s="1"/>
  <c r="S143" i="17" a="1"/>
  <c r="S143" i="17" s="1"/>
  <c r="S144" i="17" a="1"/>
  <c r="S144" i="17" s="1"/>
  <c r="S145" i="17" a="1"/>
  <c r="S145" i="17" s="1"/>
  <c r="S348" i="17" a="1"/>
  <c r="S348" i="17" s="1"/>
  <c r="S349" i="17" a="1"/>
  <c r="S349" i="17" s="1"/>
  <c r="S540" i="17" a="1"/>
  <c r="S540" i="17" s="1"/>
  <c r="S541" i="17" a="1"/>
  <c r="S541" i="17"/>
  <c r="S542" i="17" a="1"/>
  <c r="S542" i="17" s="1"/>
  <c r="S543" i="17" a="1"/>
  <c r="S543" i="17" s="1"/>
  <c r="S544" i="17" a="1"/>
  <c r="S544" i="17" s="1"/>
  <c r="S545" i="17" a="1"/>
  <c r="S545" i="17" s="1"/>
  <c r="S748" i="17" a="1"/>
  <c r="S748" i="17" s="1"/>
  <c r="S749" i="17" a="1"/>
  <c r="S749" i="17" s="1"/>
  <c r="S1078" i="17" a="1"/>
  <c r="S1078" i="17"/>
  <c r="S1079" i="17" a="1"/>
  <c r="S1079" i="17" s="1"/>
  <c r="S1080" i="17" a="1"/>
  <c r="S1080" i="17" s="1"/>
  <c r="S1081" i="17" a="1"/>
  <c r="S1081" i="17" s="1"/>
  <c r="S1082" i="17" a="1"/>
  <c r="S1082" i="17" s="1"/>
  <c r="S1083" i="17" a="1"/>
  <c r="S1083" i="17" s="1"/>
  <c r="S1084" i="17" a="1"/>
  <c r="S1084" i="17" s="1"/>
  <c r="S1085" i="17" a="1"/>
  <c r="S1085" i="17"/>
  <c r="S1086" i="17" a="1"/>
  <c r="S1086" i="17" s="1"/>
  <c r="S1087" i="17" a="1"/>
  <c r="S1087" i="17" s="1"/>
  <c r="S1088" i="17" a="1"/>
  <c r="S1088" i="17" s="1"/>
  <c r="S1089" i="17" a="1"/>
  <c r="S1089" i="17" s="1"/>
  <c r="S1540" i="17" a="1"/>
  <c r="S1540" i="17" s="1"/>
  <c r="S1541" i="17" a="1"/>
  <c r="S1541" i="17" s="1"/>
  <c r="S1542" i="17" a="1"/>
  <c r="S1542" i="17" s="1"/>
  <c r="S1543" i="17" a="1"/>
  <c r="S1543" i="17" s="1"/>
  <c r="S1544" i="17" a="1"/>
  <c r="S1544" i="17" s="1"/>
  <c r="S1545" i="17" a="1"/>
  <c r="S1545" i="17" s="1"/>
  <c r="S1748" i="17" a="1"/>
  <c r="S1748" i="17" s="1"/>
  <c r="S1749" i="17" a="1"/>
  <c r="S1749" i="17" s="1"/>
  <c r="S146" i="17" a="1"/>
  <c r="S146" i="17" s="1"/>
  <c r="S147" i="17" a="1"/>
  <c r="S147" i="17" s="1"/>
  <c r="S148" i="17" a="1"/>
  <c r="S148" i="17" s="1"/>
  <c r="S149" i="17" a="1"/>
  <c r="S149" i="17" s="1"/>
  <c r="S150" i="17" a="1"/>
  <c r="S150" i="17" s="1"/>
  <c r="S151" i="17" a="1"/>
  <c r="S151" i="17" s="1"/>
  <c r="S350" i="17" a="1"/>
  <c r="S350" i="17" s="1"/>
  <c r="S351" i="17" a="1"/>
  <c r="S351" i="17" s="1"/>
  <c r="S546" i="17" a="1"/>
  <c r="S546" i="17" s="1"/>
  <c r="S547" i="17" a="1"/>
  <c r="S547" i="17" s="1"/>
  <c r="S548" i="17" a="1"/>
  <c r="S548" i="17" s="1"/>
  <c r="S549" i="17" a="1"/>
  <c r="S549" i="17"/>
  <c r="S550" i="17" a="1"/>
  <c r="S550" i="17"/>
  <c r="S551" i="17" a="1"/>
  <c r="S551" i="17" s="1"/>
  <c r="S750" i="17" a="1"/>
  <c r="S750" i="17" s="1"/>
  <c r="S751" i="17" a="1"/>
  <c r="S751" i="17" s="1"/>
  <c r="S1090" i="17" a="1"/>
  <c r="S1090" i="17" s="1"/>
  <c r="S1091" i="17" a="1"/>
  <c r="S1091" i="17" s="1"/>
  <c r="S1092" i="17" a="1"/>
  <c r="S1092" i="17" s="1"/>
  <c r="S1093" i="17" a="1"/>
  <c r="S1093" i="17"/>
  <c r="S1094" i="17" a="1"/>
  <c r="S1094" i="17" s="1"/>
  <c r="S1095" i="17" a="1"/>
  <c r="S1095" i="17" s="1"/>
  <c r="S1096" i="17" a="1"/>
  <c r="S1096" i="17" s="1"/>
  <c r="S1097" i="17" a="1"/>
  <c r="S1097" i="17" s="1"/>
  <c r="S1098" i="17" a="1"/>
  <c r="S1098" i="17" s="1"/>
  <c r="S1099" i="17" a="1"/>
  <c r="S1099" i="17" s="1"/>
  <c r="S1100" i="17" a="1"/>
  <c r="S1100" i="17" s="1"/>
  <c r="S1101" i="17" a="1"/>
  <c r="S1101" i="17" s="1"/>
  <c r="S1546" i="17" a="1"/>
  <c r="S1546" i="17" s="1"/>
  <c r="S1547" i="17" a="1"/>
  <c r="S1547" i="17" s="1"/>
  <c r="S1548" i="17" a="1"/>
  <c r="S1548" i="17" s="1"/>
  <c r="S1549" i="17" a="1"/>
  <c r="S1549" i="17" s="1"/>
  <c r="S1550" i="17" a="1"/>
  <c r="S1550" i="17" s="1"/>
  <c r="S1551" i="17" a="1"/>
  <c r="S1551" i="17" s="1"/>
  <c r="S1750" i="17" a="1"/>
  <c r="S1750" i="17" s="1"/>
  <c r="S1751" i="17" a="1"/>
  <c r="S1751" i="17" s="1"/>
  <c r="S152" i="17" a="1"/>
  <c r="S152" i="17" s="1"/>
  <c r="S153" i="17" a="1"/>
  <c r="S153" i="17"/>
  <c r="S154" i="17" a="1"/>
  <c r="S154" i="17" s="1"/>
  <c r="S155" i="17" a="1"/>
  <c r="S155" i="17" s="1"/>
  <c r="S156" i="17" a="1"/>
  <c r="S156" i="17" s="1"/>
  <c r="S157" i="17" a="1"/>
  <c r="S157" i="17" s="1"/>
  <c r="S352" i="17" a="1"/>
  <c r="S352" i="17" s="1"/>
  <c r="S353" i="17" a="1"/>
  <c r="S353" i="17" s="1"/>
  <c r="S552" i="17" a="1"/>
  <c r="S552" i="17" s="1"/>
  <c r="S553" i="17" a="1"/>
  <c r="S553" i="17" s="1"/>
  <c r="S554" i="17" a="1"/>
  <c r="S554" i="17" s="1"/>
  <c r="S555" i="17" a="1"/>
  <c r="S555" i="17" s="1"/>
  <c r="S556" i="17" a="1"/>
  <c r="S556" i="17" s="1"/>
  <c r="S557" i="17" a="1"/>
  <c r="S557" i="17" s="1"/>
  <c r="S752" i="17" a="1"/>
  <c r="S752" i="17" s="1"/>
  <c r="S753" i="17" a="1"/>
  <c r="S753" i="17" s="1"/>
  <c r="S1102" i="17" a="1"/>
  <c r="S1102" i="17"/>
  <c r="S1103" i="17" a="1"/>
  <c r="S1103" i="17" s="1"/>
  <c r="S1104" i="17" a="1"/>
  <c r="S1104" i="17" s="1"/>
  <c r="S1105" i="17" a="1"/>
  <c r="S1105" i="17" s="1"/>
  <c r="S1106" i="17" a="1"/>
  <c r="S1106" i="17" s="1"/>
  <c r="S1107" i="17" a="1"/>
  <c r="S1107" i="17" s="1"/>
  <c r="S1108" i="17" a="1"/>
  <c r="S1108" i="17" s="1"/>
  <c r="S1109" i="17" a="1"/>
  <c r="S1109" i="17" s="1"/>
  <c r="S1110" i="17" a="1"/>
  <c r="S1110" i="17" s="1"/>
  <c r="S1111" i="17" a="1"/>
  <c r="S1111" i="17" s="1"/>
  <c r="S1112" i="17" a="1"/>
  <c r="S1112" i="17" s="1"/>
  <c r="S1113" i="17" a="1"/>
  <c r="S1113" i="17" s="1"/>
  <c r="S1552" i="17" a="1"/>
  <c r="S1552" i="17" s="1"/>
  <c r="S1553" i="17" a="1"/>
  <c r="S1553" i="17" s="1"/>
  <c r="S1554" i="17" a="1"/>
  <c r="S1554" i="17" s="1"/>
  <c r="S1555" i="17" a="1"/>
  <c r="S1555" i="17"/>
  <c r="S1556" i="17" a="1"/>
  <c r="S1556" i="17" s="1"/>
  <c r="S1557" i="17" a="1"/>
  <c r="S1557" i="17" s="1"/>
  <c r="S1752" i="17" a="1"/>
  <c r="S1752" i="17" s="1"/>
  <c r="S1753" i="17" a="1"/>
  <c r="S1753" i="17" s="1"/>
  <c r="S158" i="17" a="1"/>
  <c r="S158" i="17" s="1"/>
  <c r="S159" i="17" a="1"/>
  <c r="S159" i="17" s="1"/>
  <c r="S160" i="17" a="1"/>
  <c r="S160" i="17" s="1"/>
  <c r="S161" i="17" a="1"/>
  <c r="S161" i="17" s="1"/>
  <c r="S162" i="17" a="1"/>
  <c r="S162" i="17" s="1"/>
  <c r="S163" i="17" a="1"/>
  <c r="S163" i="17" s="1"/>
  <c r="S354" i="17" a="1"/>
  <c r="S354" i="17" s="1"/>
  <c r="S355" i="17" a="1"/>
  <c r="S355" i="17" s="1"/>
  <c r="S558" i="17" a="1"/>
  <c r="S558" i="17" s="1"/>
  <c r="S559" i="17" a="1"/>
  <c r="S559" i="17" s="1"/>
  <c r="S560" i="17" a="1"/>
  <c r="S560" i="17" s="1"/>
  <c r="S561" i="17" a="1"/>
  <c r="S561" i="17" s="1"/>
  <c r="S562" i="17" a="1"/>
  <c r="S562" i="17" s="1"/>
  <c r="S563" i="17" a="1"/>
  <c r="S563" i="17"/>
  <c r="S754" i="17" a="1"/>
  <c r="S754" i="17" s="1"/>
  <c r="S755" i="17" a="1"/>
  <c r="S755" i="17" s="1"/>
  <c r="S1114" i="17" a="1"/>
  <c r="S1114" i="17" s="1"/>
  <c r="S1115" i="17" a="1"/>
  <c r="S1115" i="17" s="1"/>
  <c r="S1116" i="17" a="1"/>
  <c r="S1116" i="17" s="1"/>
  <c r="S1117" i="17" a="1"/>
  <c r="S1117" i="17" s="1"/>
  <c r="S1118" i="17" a="1"/>
  <c r="S1118" i="17"/>
  <c r="S1119" i="17" a="1"/>
  <c r="S1119" i="17" s="1"/>
  <c r="S1120" i="17" a="1"/>
  <c r="S1120" i="17" s="1"/>
  <c r="S1121" i="17" a="1"/>
  <c r="S1121" i="17" s="1"/>
  <c r="S1122" i="17" a="1"/>
  <c r="S1122" i="17" s="1"/>
  <c r="S1123" i="17" a="1"/>
  <c r="S1123" i="17" s="1"/>
  <c r="S1124" i="17" a="1"/>
  <c r="S1124" i="17" s="1"/>
  <c r="S1125" i="17" a="1"/>
  <c r="S1125" i="17"/>
  <c r="S1558" i="17" a="1"/>
  <c r="S1558" i="17" s="1"/>
  <c r="S1559" i="17" a="1"/>
  <c r="S1559" i="17" s="1"/>
  <c r="S1560" i="17" a="1"/>
  <c r="S1560" i="17" s="1"/>
  <c r="S1561" i="17" a="1"/>
  <c r="S1561" i="17" s="1"/>
  <c r="S1562" i="17" a="1"/>
  <c r="S1562" i="17" s="1"/>
  <c r="S1563" i="17" a="1"/>
  <c r="S1563" i="17" s="1"/>
  <c r="S1754" i="17" a="1"/>
  <c r="S1754" i="17" s="1"/>
  <c r="S1755" i="17" a="1"/>
  <c r="S1755" i="17" s="1"/>
  <c r="S164" i="17" a="1"/>
  <c r="S164" i="17"/>
  <c r="S165" i="17" a="1"/>
  <c r="S165" i="17" s="1"/>
  <c r="S166" i="17" a="1"/>
  <c r="S166" i="17" s="1"/>
  <c r="S167" i="17" a="1"/>
  <c r="S167" i="17" s="1"/>
  <c r="S168" i="17" a="1"/>
  <c r="S168" i="17" s="1"/>
  <c r="S169" i="17" a="1"/>
  <c r="S169" i="17" s="1"/>
  <c r="S356" i="17" a="1"/>
  <c r="S356" i="17" s="1"/>
  <c r="S357" i="17" a="1"/>
  <c r="S357" i="17"/>
  <c r="S564" i="17" a="1"/>
  <c r="S564" i="17" s="1"/>
  <c r="S565" i="17" a="1"/>
  <c r="S565" i="17" s="1"/>
  <c r="S566" i="17" a="1"/>
  <c r="S566" i="17" s="1"/>
  <c r="S567" i="17" a="1"/>
  <c r="S567" i="17" s="1"/>
  <c r="S568" i="17" a="1"/>
  <c r="S568" i="17" s="1"/>
  <c r="S569" i="17" a="1"/>
  <c r="S569" i="17" s="1"/>
  <c r="S756" i="17" a="1"/>
  <c r="S756" i="17" s="1"/>
  <c r="S757" i="17" a="1"/>
  <c r="S757" i="17" s="1"/>
  <c r="S1126" i="17" a="1"/>
  <c r="S1126" i="17" s="1"/>
  <c r="S1127" i="17" a="1"/>
  <c r="S1127" i="17" s="1"/>
  <c r="S1128" i="17" a="1"/>
  <c r="S1128" i="17" s="1"/>
  <c r="S1129" i="17" a="1"/>
  <c r="S1129" i="17" s="1"/>
  <c r="S1130" i="17" a="1"/>
  <c r="S1130" i="17" s="1"/>
  <c r="S1131" i="17" a="1"/>
  <c r="S1131" i="17" s="1"/>
  <c r="S1132" i="17" a="1"/>
  <c r="S1132" i="17" s="1"/>
  <c r="S1133" i="17" a="1"/>
  <c r="S1133" i="17"/>
  <c r="S1134" i="17" a="1"/>
  <c r="S1134" i="17" s="1"/>
  <c r="S1135" i="17" a="1"/>
  <c r="S1135" i="17" s="1"/>
  <c r="S1136" i="17" a="1"/>
  <c r="S1136" i="17" s="1"/>
  <c r="S1137" i="17" a="1"/>
  <c r="S1137" i="17" s="1"/>
  <c r="S1564" i="17" a="1"/>
  <c r="S1564" i="17" s="1"/>
  <c r="S1565" i="17" a="1"/>
  <c r="S1565" i="17" s="1"/>
  <c r="S1566" i="17" a="1"/>
  <c r="S1566" i="17" s="1"/>
  <c r="S1567" i="17" a="1"/>
  <c r="S1567" i="17" s="1"/>
  <c r="S1568" i="17" a="1"/>
  <c r="S1568" i="17" s="1"/>
  <c r="S1569" i="17" a="1"/>
  <c r="S1569" i="17" s="1"/>
  <c r="S1756" i="17" a="1"/>
  <c r="S1756" i="17" s="1"/>
  <c r="S1757" i="17" a="1"/>
  <c r="S1757" i="17" s="1"/>
  <c r="S170" i="17" a="1"/>
  <c r="S170" i="17" s="1"/>
  <c r="S171" i="17" a="1"/>
  <c r="S171" i="17" s="1"/>
  <c r="S172" i="17" a="1"/>
  <c r="S172" i="17" s="1"/>
  <c r="S173" i="17" a="1"/>
  <c r="S173" i="17" s="1"/>
  <c r="S174" i="17" a="1"/>
  <c r="S174" i="17" s="1"/>
  <c r="S175" i="17" a="1"/>
  <c r="S175" i="17" s="1"/>
  <c r="S358" i="17" a="1"/>
  <c r="S358" i="17" s="1"/>
  <c r="S359" i="17" a="1"/>
  <c r="S359" i="17" s="1"/>
  <c r="S570" i="17" a="1"/>
  <c r="S570" i="17" s="1"/>
  <c r="S571" i="17" a="1"/>
  <c r="S571" i="17" s="1"/>
  <c r="S572" i="17" a="1"/>
  <c r="S572" i="17" s="1"/>
  <c r="S573" i="17" a="1"/>
  <c r="S573" i="17" s="1"/>
  <c r="S574" i="17" a="1"/>
  <c r="S574" i="17" s="1"/>
  <c r="S575" i="17" a="1"/>
  <c r="S575" i="17" s="1"/>
  <c r="S758" i="17" a="1"/>
  <c r="S758" i="17" s="1"/>
  <c r="S759" i="17" a="1"/>
  <c r="S759" i="17" s="1"/>
  <c r="S1138" i="17" a="1"/>
  <c r="S1138" i="17" s="1"/>
  <c r="S1139" i="17" a="1"/>
  <c r="S1139" i="17" s="1"/>
  <c r="S1140" i="17" a="1"/>
  <c r="S1140" i="17" s="1"/>
  <c r="S1141" i="17" a="1"/>
  <c r="S1141" i="17" s="1"/>
  <c r="S1142" i="17" a="1"/>
  <c r="S1142" i="17" s="1"/>
  <c r="S1143" i="17" a="1"/>
  <c r="S1143" i="17" s="1"/>
  <c r="S1144" i="17" a="1"/>
  <c r="S1144" i="17" s="1"/>
  <c r="S1145" i="17" a="1"/>
  <c r="S1145" i="17" s="1"/>
  <c r="S1146" i="17" a="1"/>
  <c r="S1146" i="17" s="1"/>
  <c r="S1147" i="17" a="1"/>
  <c r="S1147" i="17" s="1"/>
  <c r="S1148" i="17" a="1"/>
  <c r="S1148" i="17" s="1"/>
  <c r="S1149" i="17" a="1"/>
  <c r="S1149" i="17" s="1"/>
  <c r="S1570" i="17" a="1"/>
  <c r="S1570" i="17" s="1"/>
  <c r="S1571" i="17" a="1"/>
  <c r="S1571" i="17" s="1"/>
  <c r="S1572" i="17" a="1"/>
  <c r="S1572" i="17" s="1"/>
  <c r="S1573" i="17" a="1"/>
  <c r="S1573" i="17" s="1"/>
  <c r="S1574" i="17" a="1"/>
  <c r="S1574" i="17" s="1"/>
  <c r="S1575" i="17" a="1"/>
  <c r="S1575" i="17" s="1"/>
  <c r="S1758" i="17" a="1"/>
  <c r="S1758" i="17" s="1"/>
  <c r="S1759" i="17" a="1"/>
  <c r="S1759" i="17" s="1"/>
  <c r="S176" i="17" a="1"/>
  <c r="S176" i="17" s="1"/>
  <c r="S177" i="17" a="1"/>
  <c r="S177" i="17" s="1"/>
  <c r="S178" i="17" a="1"/>
  <c r="S178" i="17" s="1"/>
  <c r="S179" i="17" a="1"/>
  <c r="S179" i="17" s="1"/>
  <c r="S180" i="17" a="1"/>
  <c r="S180" i="17" s="1"/>
  <c r="S181" i="17" a="1"/>
  <c r="S181" i="17" s="1"/>
  <c r="S360" i="17" a="1"/>
  <c r="S360" i="17" s="1"/>
  <c r="S361" i="17" a="1"/>
  <c r="S361" i="17" s="1"/>
  <c r="S576" i="17" a="1"/>
  <c r="S576" i="17" s="1"/>
  <c r="S577" i="17" a="1"/>
  <c r="S577" i="17"/>
  <c r="S578" i="17" a="1"/>
  <c r="S578" i="17" s="1"/>
  <c r="S579" i="17" a="1"/>
  <c r="S579" i="17" s="1"/>
  <c r="S580" i="17" a="1"/>
  <c r="S580" i="17" s="1"/>
  <c r="S581" i="17" a="1"/>
  <c r="S581" i="17" s="1"/>
  <c r="S760" i="17" a="1"/>
  <c r="S760" i="17" s="1"/>
  <c r="S761" i="17" a="1"/>
  <c r="S761" i="17" s="1"/>
  <c r="S1150" i="17" a="1"/>
  <c r="S1150" i="17" s="1"/>
  <c r="S1151" i="17" a="1"/>
  <c r="S1151" i="17" s="1"/>
  <c r="S1152" i="17" a="1"/>
  <c r="S1152" i="17" s="1"/>
  <c r="S1153" i="17" a="1"/>
  <c r="S1153" i="17" s="1"/>
  <c r="S1154" i="17" a="1"/>
  <c r="S1154" i="17" s="1"/>
  <c r="S1155" i="17" a="1"/>
  <c r="S1155" i="17" s="1"/>
  <c r="S1156" i="17" a="1"/>
  <c r="S1156" i="17" s="1"/>
  <c r="S1157" i="17" a="1"/>
  <c r="S1157" i="17" s="1"/>
  <c r="S1158" i="17" a="1"/>
  <c r="S1158" i="17"/>
  <c r="S1159" i="17" a="1"/>
  <c r="S1159" i="17" s="1"/>
  <c r="S1160" i="17" a="1"/>
  <c r="S1160" i="17" s="1"/>
  <c r="S1161" i="17" a="1"/>
  <c r="S1161" i="17" s="1"/>
  <c r="S1576" i="17" a="1"/>
  <c r="S1576" i="17" s="1"/>
  <c r="S1577" i="17" a="1"/>
  <c r="S1577" i="17" s="1"/>
  <c r="S1578" i="17" a="1"/>
  <c r="S1578" i="17" s="1"/>
  <c r="S1579" i="17" a="1"/>
  <c r="S1579" i="17"/>
  <c r="S1580" i="17" a="1"/>
  <c r="S1580" i="17" s="1"/>
  <c r="S1581" i="17" a="1"/>
  <c r="S1581" i="17" s="1"/>
  <c r="S1760" i="17" a="1"/>
  <c r="S1760" i="17" s="1"/>
  <c r="S1761" i="17" a="1"/>
  <c r="S1761" i="17" s="1"/>
  <c r="S182" i="17" a="1"/>
  <c r="S182" i="17" s="1"/>
  <c r="S183" i="17" a="1"/>
  <c r="S183" i="17" s="1"/>
  <c r="S184" i="17" a="1"/>
  <c r="S184" i="17" s="1"/>
  <c r="S185" i="17" a="1"/>
  <c r="S185" i="17" s="1"/>
  <c r="S186" i="17" a="1"/>
  <c r="S186" i="17" s="1"/>
  <c r="S187" i="17" a="1"/>
  <c r="S187" i="17" s="1"/>
  <c r="S362" i="17" a="1"/>
  <c r="S362" i="17" s="1"/>
  <c r="S363" i="17" a="1"/>
  <c r="S363" i="17" s="1"/>
  <c r="S582" i="17" a="1"/>
  <c r="S582" i="17" s="1"/>
  <c r="S583" i="17" a="1"/>
  <c r="S583" i="17" s="1"/>
  <c r="S584" i="17" a="1"/>
  <c r="S584" i="17" s="1"/>
  <c r="S585" i="17" a="1"/>
  <c r="S585" i="17"/>
  <c r="S586" i="17" a="1"/>
  <c r="S586" i="17" s="1"/>
  <c r="S587" i="17" a="1"/>
  <c r="S587" i="17" s="1"/>
  <c r="S762" i="17" a="1"/>
  <c r="S762" i="17" s="1"/>
  <c r="S763" i="17" a="1"/>
  <c r="S763" i="17" s="1"/>
  <c r="S1162" i="17" a="1"/>
  <c r="S1162" i="17" s="1"/>
  <c r="S1163" i="17" a="1"/>
  <c r="S1163" i="17" s="1"/>
  <c r="S1164" i="17" a="1"/>
  <c r="S1164" i="17" s="1"/>
  <c r="S1165" i="17" a="1"/>
  <c r="S1165" i="17" s="1"/>
  <c r="S1166" i="17" a="1"/>
  <c r="S1166" i="17" s="1"/>
  <c r="S1167" i="17" a="1"/>
  <c r="S1167" i="17" s="1"/>
  <c r="S1168" i="17" a="1"/>
  <c r="S1168" i="17" s="1"/>
  <c r="S1169" i="17" a="1"/>
  <c r="S1169" i="17" s="1"/>
  <c r="S1170" i="17" a="1"/>
  <c r="S1170" i="17" s="1"/>
  <c r="S1171" i="17" a="1"/>
  <c r="S1171" i="17" s="1"/>
  <c r="S1172" i="17" a="1"/>
  <c r="S1172" i="17" s="1"/>
  <c r="S1173" i="17" a="1"/>
  <c r="S1173" i="17" s="1"/>
  <c r="S1582" i="17" a="1"/>
  <c r="S1582" i="17" s="1"/>
  <c r="S1583" i="17" a="1"/>
  <c r="S1583" i="17" s="1"/>
  <c r="S1584" i="17" a="1"/>
  <c r="S1584" i="17" s="1"/>
  <c r="S1585" i="17" a="1"/>
  <c r="S1585" i="17" s="1"/>
  <c r="S1586" i="17" a="1"/>
  <c r="S1586" i="17" s="1"/>
  <c r="S1587" i="17" a="1"/>
  <c r="S1587" i="17" s="1"/>
  <c r="S1762" i="17" a="1"/>
  <c r="S1762" i="17" s="1"/>
  <c r="S1763" i="17" a="1"/>
  <c r="S1763" i="17" s="1"/>
  <c r="S188" i="17" a="1"/>
  <c r="S188" i="17" s="1"/>
  <c r="S189" i="17" a="1"/>
  <c r="S189" i="17" s="1"/>
  <c r="S190" i="17" a="1"/>
  <c r="S190" i="17" s="1"/>
  <c r="S191" i="17" a="1"/>
  <c r="S191" i="17" s="1"/>
  <c r="S192" i="17" a="1"/>
  <c r="S192" i="17" s="1"/>
  <c r="S193" i="17" a="1"/>
  <c r="S193" i="17" s="1"/>
  <c r="S364" i="17" a="1"/>
  <c r="S364" i="17" s="1"/>
  <c r="S365" i="17" a="1"/>
  <c r="S365" i="17" s="1"/>
  <c r="S588" i="17" a="1"/>
  <c r="S588" i="17" s="1"/>
  <c r="S589" i="17" a="1"/>
  <c r="S589" i="17" s="1"/>
  <c r="S590" i="17" a="1"/>
  <c r="S590" i="17" s="1"/>
  <c r="S591" i="17" a="1"/>
  <c r="S591" i="17" s="1"/>
  <c r="S592" i="17" a="1"/>
  <c r="S592" i="17" s="1"/>
  <c r="S593" i="17" a="1"/>
  <c r="S593" i="17" s="1"/>
  <c r="S764" i="17" a="1"/>
  <c r="S764" i="17" s="1"/>
  <c r="S765" i="17" a="1"/>
  <c r="S765" i="17" s="1"/>
  <c r="S1174" i="17" a="1"/>
  <c r="S1174" i="17" s="1"/>
  <c r="S1175" i="17" a="1"/>
  <c r="S1175" i="17" s="1"/>
  <c r="S1176" i="17" a="1"/>
  <c r="S1176" i="17" s="1"/>
  <c r="S1177" i="17" a="1"/>
  <c r="S1177" i="17" s="1"/>
  <c r="S1178" i="17" a="1"/>
  <c r="S1178" i="17" s="1"/>
  <c r="S1179" i="17" a="1"/>
  <c r="S1179" i="17" s="1"/>
  <c r="S1180" i="17" a="1"/>
  <c r="S1180" i="17" s="1"/>
  <c r="S1181" i="17" a="1"/>
  <c r="S1181" i="17" s="1"/>
  <c r="S1182" i="17" a="1"/>
  <c r="S1182" i="17" s="1"/>
  <c r="S1183" i="17" a="1"/>
  <c r="S1183" i="17" s="1"/>
  <c r="S1184" i="17" a="1"/>
  <c r="S1184" i="17" s="1"/>
  <c r="S1185" i="17" a="1"/>
  <c r="S1185" i="17" s="1"/>
  <c r="S1588" i="17" a="1"/>
  <c r="S1588" i="17" s="1"/>
  <c r="S1589" i="17" a="1"/>
  <c r="S1589" i="17" s="1"/>
  <c r="S1590" i="17" a="1"/>
  <c r="S1590" i="17" s="1"/>
  <c r="S1591" i="17" a="1"/>
  <c r="S1591" i="17" s="1"/>
  <c r="S1592" i="17" a="1"/>
  <c r="S1592" i="17" s="1"/>
  <c r="S1593" i="17" a="1"/>
  <c r="S1593" i="17" s="1"/>
  <c r="S1764" i="17" a="1"/>
  <c r="S1764" i="17" s="1"/>
  <c r="S1765" i="17" a="1"/>
  <c r="S1765" i="17" s="1"/>
  <c r="S194" i="17" a="1"/>
  <c r="S194" i="17" s="1"/>
  <c r="S195" i="17" a="1"/>
  <c r="S195" i="17"/>
  <c r="S196" i="17" a="1"/>
  <c r="S196" i="17" s="1"/>
  <c r="S197" i="17" a="1"/>
  <c r="S197" i="17" s="1"/>
  <c r="S198" i="17" a="1"/>
  <c r="S198" i="17" s="1"/>
  <c r="S199" i="17" a="1"/>
  <c r="S199" i="17" s="1"/>
  <c r="S366" i="17" a="1"/>
  <c r="S366" i="17" s="1"/>
  <c r="S367" i="17" a="1"/>
  <c r="S367" i="17" s="1"/>
  <c r="S594" i="17" a="1"/>
  <c r="S594" i="17" s="1"/>
  <c r="S595" i="17" a="1"/>
  <c r="S595" i="17" s="1"/>
  <c r="S596" i="17" a="1"/>
  <c r="S596" i="17" s="1"/>
  <c r="S597" i="17" a="1"/>
  <c r="S597" i="17" s="1"/>
  <c r="S598" i="17" a="1"/>
  <c r="S598" i="17" s="1"/>
  <c r="S599" i="17" a="1"/>
  <c r="S599" i="17" s="1"/>
  <c r="S766" i="17" a="1"/>
  <c r="S766" i="17" s="1"/>
  <c r="S767" i="17" a="1"/>
  <c r="S767" i="17" s="1"/>
  <c r="S1186" i="17" a="1"/>
  <c r="S1186" i="17" s="1"/>
  <c r="S1187" i="17" a="1"/>
  <c r="S1187" i="17" s="1"/>
  <c r="S1188" i="17" a="1"/>
  <c r="S1188" i="17" s="1"/>
  <c r="S1189" i="17" a="1"/>
  <c r="S1189" i="17"/>
  <c r="S1190" i="17" a="1"/>
  <c r="S1190" i="17" s="1"/>
  <c r="S1191" i="17" a="1"/>
  <c r="S1191" i="17" s="1"/>
  <c r="S1192" i="17" a="1"/>
  <c r="S1192" i="17" s="1"/>
  <c r="S1193" i="17" a="1"/>
  <c r="S1193" i="17" s="1"/>
  <c r="S1194" i="17" a="1"/>
  <c r="S1194" i="17"/>
  <c r="S1195" i="17" a="1"/>
  <c r="S1195" i="17" s="1"/>
  <c r="S1196" i="17" a="1"/>
  <c r="S1196" i="17" s="1"/>
  <c r="S1197" i="17" a="1"/>
  <c r="S1197" i="17" s="1"/>
  <c r="S1594" i="17" a="1"/>
  <c r="S1594" i="17" s="1"/>
  <c r="S1595" i="17" a="1"/>
  <c r="S1595" i="17"/>
  <c r="S1596" i="17" a="1"/>
  <c r="S1596" i="17" s="1"/>
  <c r="S1597" i="17" a="1"/>
  <c r="S1597" i="17" s="1"/>
  <c r="S1598" i="17" a="1"/>
  <c r="S1598" i="17" s="1"/>
  <c r="S1599" i="17" a="1"/>
  <c r="S1599" i="17" s="1"/>
  <c r="S1766" i="17" a="1"/>
  <c r="S1766" i="17" s="1"/>
  <c r="S1767" i="17" a="1"/>
  <c r="S1767" i="17" s="1"/>
  <c r="S200" i="17" a="1"/>
  <c r="S200" i="17" s="1"/>
  <c r="S201" i="17" a="1"/>
  <c r="S201" i="17" s="1"/>
  <c r="S202" i="17" a="1"/>
  <c r="S202" i="17" s="1"/>
  <c r="S203" i="17" a="1"/>
  <c r="S203" i="17" s="1"/>
  <c r="S204" i="17" a="1"/>
  <c r="S204" i="17" s="1"/>
  <c r="S205" i="17" a="1"/>
  <c r="S205" i="17" s="1"/>
  <c r="S368" i="17" a="1"/>
  <c r="S368" i="17" s="1"/>
  <c r="S369" i="17" a="1"/>
  <c r="S369" i="17" s="1"/>
  <c r="S600" i="17" a="1"/>
  <c r="S600" i="17"/>
  <c r="S601" i="17" a="1"/>
  <c r="S601" i="17" s="1"/>
  <c r="S602" i="17" a="1"/>
  <c r="S602" i="17" s="1"/>
  <c r="S603" i="17" a="1"/>
  <c r="S603" i="17" s="1"/>
  <c r="S604" i="17" a="1"/>
  <c r="S604" i="17" s="1"/>
  <c r="S605" i="17" a="1"/>
  <c r="S605" i="17" s="1"/>
  <c r="S768" i="17" a="1"/>
  <c r="S768" i="17" s="1"/>
  <c r="S769" i="17" a="1"/>
  <c r="S769" i="17" s="1"/>
  <c r="S1198" i="17" a="1"/>
  <c r="S1198" i="17" s="1"/>
  <c r="S1199" i="17" a="1"/>
  <c r="S1199" i="17" s="1"/>
  <c r="S1200" i="17" a="1"/>
  <c r="S1200" i="17" s="1"/>
  <c r="S1201" i="17" a="1"/>
  <c r="S1201" i="17" s="1"/>
  <c r="S1202" i="17" a="1"/>
  <c r="S1202" i="17" s="1"/>
  <c r="S1203" i="17" a="1"/>
  <c r="S1203" i="17" s="1"/>
  <c r="S1204" i="17" a="1"/>
  <c r="S1204" i="17" s="1"/>
  <c r="S1205" i="17" a="1"/>
  <c r="S1205" i="17" s="1"/>
  <c r="S1206" i="17" a="1"/>
  <c r="S1206" i="17" s="1"/>
  <c r="S1207" i="17" a="1"/>
  <c r="S1207" i="17"/>
  <c r="S1208" i="17" a="1"/>
  <c r="S1208" i="17" s="1"/>
  <c r="S1209" i="17" a="1"/>
  <c r="S1209" i="17" s="1"/>
  <c r="S1600" i="17" a="1"/>
  <c r="S1600" i="17" s="1"/>
  <c r="S1601" i="17" a="1"/>
  <c r="S1601" i="17" s="1"/>
  <c r="S1602" i="17" a="1"/>
  <c r="S1602" i="17" s="1"/>
  <c r="S1603" i="17" a="1"/>
  <c r="S1603" i="17"/>
  <c r="S1604" i="17" a="1"/>
  <c r="S1604" i="17" s="1"/>
  <c r="S1605" i="17" a="1"/>
  <c r="S1605" i="17" s="1"/>
  <c r="S1768" i="17" a="1"/>
  <c r="S1768" i="17" s="1"/>
  <c r="S1769" i="17" a="1"/>
  <c r="S1769" i="17" s="1"/>
  <c r="S206" i="17" a="1"/>
  <c r="S206" i="17" s="1"/>
  <c r="S207" i="17" a="1"/>
  <c r="S207" i="17" s="1"/>
  <c r="S208" i="17" a="1"/>
  <c r="S208" i="17" s="1"/>
  <c r="S209" i="17" a="1"/>
  <c r="S209" i="17" s="1"/>
  <c r="S210" i="17" a="1"/>
  <c r="S210" i="17" s="1"/>
  <c r="S211" i="17" a="1"/>
  <c r="S211" i="17" s="1"/>
  <c r="S370" i="17" a="1"/>
  <c r="S370" i="17" s="1"/>
  <c r="S371" i="17" a="1"/>
  <c r="S371" i="17"/>
  <c r="S606" i="17" a="1"/>
  <c r="S606" i="17" s="1"/>
  <c r="S607" i="17" a="1"/>
  <c r="S607" i="17" s="1"/>
  <c r="S608" i="17" a="1"/>
  <c r="S608" i="17" s="1"/>
  <c r="S609" i="17" a="1"/>
  <c r="S609" i="17" s="1"/>
  <c r="S610" i="17" a="1"/>
  <c r="S610" i="17" s="1"/>
  <c r="S611" i="17" a="1"/>
  <c r="S611" i="17" s="1"/>
  <c r="S770" i="17" a="1"/>
  <c r="S770" i="17" s="1"/>
  <c r="S771" i="17" a="1"/>
  <c r="S771" i="17" s="1"/>
  <c r="S1210" i="17" a="1"/>
  <c r="S1210" i="17"/>
  <c r="S1211" i="17" a="1"/>
  <c r="S1211" i="17" s="1"/>
  <c r="S1212" i="17" a="1"/>
  <c r="S1212" i="17" s="1"/>
  <c r="S1213" i="17" a="1"/>
  <c r="S1213" i="17" s="1"/>
  <c r="S1214" i="17" a="1"/>
  <c r="S1214" i="17" s="1"/>
  <c r="S1215" i="17" a="1"/>
  <c r="S1215" i="17" s="1"/>
  <c r="S1216" i="17" a="1"/>
  <c r="S1216" i="17" s="1"/>
  <c r="S1217" i="17" a="1"/>
  <c r="S1217" i="17" s="1"/>
  <c r="S1218" i="17" a="1"/>
  <c r="S1218" i="17" s="1"/>
  <c r="S1219" i="17" a="1"/>
  <c r="S1219" i="17" s="1"/>
  <c r="S1220" i="17" a="1"/>
  <c r="S1220" i="17" s="1"/>
  <c r="S1221" i="17" a="1"/>
  <c r="S1221" i="17" s="1"/>
  <c r="S1606" i="17" a="1"/>
  <c r="S1606" i="17" s="1"/>
  <c r="S1607" i="17" a="1"/>
  <c r="S1607" i="17"/>
  <c r="S1608" i="17" a="1"/>
  <c r="S1608" i="17" s="1"/>
  <c r="S1609" i="17" a="1"/>
  <c r="S1609" i="17" s="1"/>
  <c r="S1610" i="17" a="1"/>
  <c r="S1610" i="17" s="1"/>
  <c r="S1611" i="17" a="1"/>
  <c r="S1611" i="17" s="1"/>
  <c r="S1770" i="17" a="1"/>
  <c r="S1770" i="17" s="1"/>
  <c r="S1771" i="17" a="1"/>
  <c r="S1771" i="17" s="1"/>
  <c r="S212" i="17" a="1"/>
  <c r="S212" i="17"/>
  <c r="S213" i="17" a="1"/>
  <c r="S213" i="17" s="1"/>
  <c r="S214" i="17" a="1"/>
  <c r="S214" i="17" s="1"/>
  <c r="S215" i="17" a="1"/>
  <c r="S215" i="17" s="1"/>
  <c r="S216" i="17" a="1"/>
  <c r="S216" i="17" s="1"/>
  <c r="S217" i="17" a="1"/>
  <c r="S217" i="17" s="1"/>
  <c r="S372" i="17" a="1"/>
  <c r="S372" i="17" s="1"/>
  <c r="S373" i="17" a="1"/>
  <c r="S373" i="17" s="1"/>
  <c r="S612" i="17" a="1"/>
  <c r="S612" i="17" s="1"/>
  <c r="S613" i="17" a="1"/>
  <c r="S613" i="17" s="1"/>
  <c r="S614" i="17" a="1"/>
  <c r="S614" i="17" s="1"/>
  <c r="S615" i="17" a="1"/>
  <c r="S615" i="17" s="1"/>
  <c r="S616" i="17" a="1"/>
  <c r="S616" i="17" s="1"/>
  <c r="S617" i="17" a="1"/>
  <c r="S617" i="17" s="1"/>
  <c r="S772" i="17" a="1"/>
  <c r="S772" i="17" s="1"/>
  <c r="S773" i="17" a="1"/>
  <c r="S773" i="17" s="1"/>
  <c r="S1222" i="17" a="1"/>
  <c r="S1222" i="17" s="1"/>
  <c r="S1223" i="17" a="1"/>
  <c r="S1223" i="17"/>
  <c r="S1224" i="17" a="1"/>
  <c r="S1224" i="17" s="1"/>
  <c r="S1225" i="17" a="1"/>
  <c r="S1225" i="17" s="1"/>
  <c r="S1226" i="17" a="1"/>
  <c r="S1226" i="17" s="1"/>
  <c r="S1227" i="17" a="1"/>
  <c r="S1227" i="17" s="1"/>
  <c r="S1228" i="17" a="1"/>
  <c r="S1228" i="17" s="1"/>
  <c r="S1229" i="17" a="1"/>
  <c r="S1229" i="17"/>
  <c r="S1230" i="17" a="1"/>
  <c r="S1230" i="17" s="1"/>
  <c r="S1231" i="17" a="1"/>
  <c r="S1231" i="17" s="1"/>
  <c r="S1232" i="17" a="1"/>
  <c r="S1232" i="17" s="1"/>
  <c r="S1233" i="17" a="1"/>
  <c r="S1233" i="17" s="1"/>
  <c r="S1612" i="17" a="1"/>
  <c r="S1612" i="17" s="1"/>
  <c r="S1613" i="17" a="1"/>
  <c r="S1613" i="17" s="1"/>
  <c r="S1614" i="17" a="1"/>
  <c r="S1614" i="17" s="1"/>
  <c r="S1615" i="17" a="1"/>
  <c r="S1615" i="17" s="1"/>
  <c r="S1616" i="17" a="1"/>
  <c r="S1616" i="17" s="1"/>
  <c r="S1617" i="17" a="1"/>
  <c r="S1617" i="17" s="1"/>
  <c r="S1772" i="17" a="1"/>
  <c r="S1772" i="17" s="1"/>
  <c r="S1773" i="17" a="1"/>
  <c r="S1773" i="17"/>
  <c r="S218" i="17" a="1"/>
  <c r="S218" i="17" s="1"/>
  <c r="S219" i="17" a="1"/>
  <c r="S219" i="17" s="1"/>
  <c r="S220" i="17" a="1"/>
  <c r="S220" i="17" s="1"/>
  <c r="S221" i="17" a="1"/>
  <c r="S221" i="17" s="1"/>
  <c r="S222" i="17" a="1"/>
  <c r="S222" i="17" s="1"/>
  <c r="S223" i="17" a="1"/>
  <c r="S223" i="17" s="1"/>
  <c r="S374" i="17" a="1"/>
  <c r="S374" i="17" s="1"/>
  <c r="S375" i="17" a="1"/>
  <c r="S375" i="17" s="1"/>
  <c r="S618" i="17" a="1"/>
  <c r="S618" i="17"/>
  <c r="S619" i="17" a="1"/>
  <c r="S619" i="17" s="1"/>
  <c r="S620" i="17" a="1"/>
  <c r="S620" i="17" s="1"/>
  <c r="S621" i="17" a="1"/>
  <c r="S621" i="17" s="1"/>
  <c r="S622" i="17" a="1"/>
  <c r="S622" i="17" s="1"/>
  <c r="S623" i="17" a="1"/>
  <c r="S623" i="17" s="1"/>
  <c r="S774" i="17" a="1"/>
  <c r="S774" i="17" s="1"/>
  <c r="S775" i="17" a="1"/>
  <c r="S775" i="17" s="1"/>
  <c r="S1234" i="17" a="1"/>
  <c r="S1234" i="17" s="1"/>
  <c r="S1235" i="17" a="1"/>
  <c r="S1235" i="17"/>
  <c r="S1236" i="17" a="1"/>
  <c r="S1236" i="17" s="1"/>
  <c r="S1237" i="17" a="1"/>
  <c r="S1237" i="17" s="1"/>
  <c r="S1238" i="17" a="1"/>
  <c r="S1238" i="17" s="1"/>
  <c r="S1239" i="17" a="1"/>
  <c r="S1239" i="17" s="1"/>
  <c r="S1240" i="17" a="1"/>
  <c r="S1240" i="17" s="1"/>
  <c r="S1241" i="17" a="1"/>
  <c r="S1241" i="17" s="1"/>
  <c r="S1242" i="17" a="1"/>
  <c r="S1242" i="17" s="1"/>
  <c r="S1243" i="17" a="1"/>
  <c r="S1243" i="17" s="1"/>
  <c r="S1244" i="17" a="1"/>
  <c r="S1244" i="17" s="1"/>
  <c r="S1245" i="17" a="1"/>
  <c r="S1245" i="17" s="1"/>
  <c r="S1618" i="17" a="1"/>
  <c r="S1618" i="17" s="1"/>
  <c r="S1619" i="17" a="1"/>
  <c r="S1619" i="17" s="1"/>
  <c r="S1620" i="17" a="1"/>
  <c r="S1620" i="17" s="1"/>
  <c r="S1621" i="17" a="1"/>
  <c r="S1621" i="17" s="1"/>
  <c r="S1622" i="17" a="1"/>
  <c r="S1622" i="17" s="1"/>
  <c r="S1623" i="17" a="1"/>
  <c r="S1623" i="17" s="1"/>
  <c r="S1774" i="17" a="1"/>
  <c r="S1774" i="17" s="1"/>
  <c r="S1775" i="17" a="1"/>
  <c r="S1775" i="17"/>
  <c r="S224" i="17" a="1"/>
  <c r="S224" i="17" s="1"/>
  <c r="S225" i="17" a="1"/>
  <c r="S225" i="17" s="1"/>
  <c r="S226" i="17" a="1"/>
  <c r="S226" i="17" s="1"/>
  <c r="S227" i="17" a="1"/>
  <c r="S227" i="17" s="1"/>
  <c r="S228" i="17" a="1"/>
  <c r="S228" i="17" s="1"/>
  <c r="S229" i="17" a="1"/>
  <c r="S229" i="17" s="1"/>
  <c r="S376" i="17" a="1"/>
  <c r="S376" i="17" s="1"/>
  <c r="S377" i="17" a="1"/>
  <c r="S377" i="17" s="1"/>
  <c r="S624" i="17" a="1"/>
  <c r="S624" i="17"/>
  <c r="S625" i="17" a="1"/>
  <c r="S625" i="17" s="1"/>
  <c r="S626" i="17" a="1"/>
  <c r="S626" i="17" s="1"/>
  <c r="S627" i="17" a="1"/>
  <c r="S627" i="17" s="1"/>
  <c r="S628" i="17" a="1"/>
  <c r="S628" i="17" s="1"/>
  <c r="S629" i="17" a="1"/>
  <c r="S629" i="17" s="1"/>
  <c r="S776" i="17" a="1"/>
  <c r="S776" i="17" s="1"/>
  <c r="S777" i="17" a="1"/>
  <c r="S777" i="17" s="1"/>
  <c r="S1246" i="17" a="1"/>
  <c r="S1246" i="17" s="1"/>
  <c r="S1247" i="17" a="1"/>
  <c r="S1247" i="17"/>
  <c r="S1248" i="17" a="1"/>
  <c r="S1248" i="17" s="1"/>
  <c r="S1249" i="17" a="1"/>
  <c r="S1249" i="17" s="1"/>
  <c r="S1250" i="17" a="1"/>
  <c r="S1250" i="17" s="1"/>
  <c r="S1251" i="17" a="1"/>
  <c r="S1251" i="17" s="1"/>
  <c r="S1252" i="17" a="1"/>
  <c r="S1252" i="17" s="1"/>
  <c r="S1253" i="17" a="1"/>
  <c r="S1253" i="17" s="1"/>
  <c r="S1254" i="17" a="1"/>
  <c r="S1254" i="17"/>
  <c r="S1255" i="17" a="1"/>
  <c r="S1255" i="17" s="1"/>
  <c r="S1256" i="17" a="1"/>
  <c r="S1256" i="17" s="1"/>
  <c r="S1257" i="17" a="1"/>
  <c r="S1257" i="17"/>
  <c r="S1624" i="17" a="1"/>
  <c r="S1624" i="17" s="1"/>
  <c r="S1625" i="17" a="1"/>
  <c r="S1625" i="17" s="1"/>
  <c r="S1626" i="17" a="1"/>
  <c r="S1626" i="17" s="1"/>
  <c r="S1627" i="17" a="1"/>
  <c r="S1627" i="17" s="1"/>
  <c r="S1628" i="17" a="1"/>
  <c r="S1628" i="17" s="1"/>
  <c r="S1629" i="17" a="1"/>
  <c r="S1629" i="17"/>
  <c r="S1776" i="17" a="1"/>
  <c r="S1776" i="17" s="1"/>
  <c r="S1777" i="17" a="1"/>
  <c r="S1777" i="17" s="1"/>
  <c r="S230" i="17" a="1"/>
  <c r="S230" i="17"/>
  <c r="S231" i="17" a="1"/>
  <c r="S231" i="17" s="1"/>
  <c r="S232" i="17" a="1"/>
  <c r="S232" i="17" s="1"/>
  <c r="S233" i="17" a="1"/>
  <c r="S233" i="17" s="1"/>
  <c r="S234" i="17" a="1"/>
  <c r="S234" i="17" s="1"/>
  <c r="S235" i="17" a="1"/>
  <c r="S235" i="17" s="1"/>
  <c r="S378" i="17" a="1"/>
  <c r="S378" i="17" s="1"/>
  <c r="S379" i="17" a="1"/>
  <c r="S379" i="17" s="1"/>
  <c r="S630" i="17" a="1"/>
  <c r="S630" i="17" s="1"/>
  <c r="S631" i="17" a="1"/>
  <c r="S631" i="17" s="1"/>
  <c r="S632" i="17" a="1"/>
  <c r="S632" i="17" s="1"/>
  <c r="S633" i="17" a="1"/>
  <c r="S633" i="17"/>
  <c r="S634" i="17" a="1"/>
  <c r="S634" i="17" s="1"/>
  <c r="S635" i="17" a="1"/>
  <c r="S635" i="17" s="1"/>
  <c r="S778" i="17" a="1"/>
  <c r="S778" i="17" s="1"/>
  <c r="S779" i="17" a="1"/>
  <c r="S779" i="17" s="1"/>
  <c r="S1258" i="17" a="1"/>
  <c r="S1258" i="17" s="1"/>
  <c r="S1259" i="17" a="1"/>
  <c r="S1259" i="17" s="1"/>
  <c r="S1260" i="17" a="1"/>
  <c r="S1260" i="17" s="1"/>
  <c r="S1261" i="17" a="1"/>
  <c r="S1261" i="17" s="1"/>
  <c r="S1262" i="17" a="1"/>
  <c r="S1262" i="17" s="1"/>
  <c r="S1263" i="17" a="1"/>
  <c r="S1263" i="17" s="1"/>
  <c r="S1264" i="17" a="1"/>
  <c r="S1264" i="17" s="1"/>
  <c r="S1265" i="17" a="1"/>
  <c r="S1265" i="17" s="1"/>
  <c r="S1266" i="17" a="1"/>
  <c r="S1266" i="17" s="1"/>
  <c r="S1267" i="17" a="1"/>
  <c r="S1267" i="17" s="1"/>
  <c r="S1268" i="17" a="1"/>
  <c r="S1268" i="17" s="1"/>
  <c r="S1269" i="17" a="1"/>
  <c r="S1269" i="17" s="1"/>
  <c r="S1630" i="17" a="1"/>
  <c r="S1630" i="17" s="1"/>
  <c r="S1631" i="17" a="1"/>
  <c r="S1631" i="17" s="1"/>
  <c r="S1632" i="17" a="1"/>
  <c r="S1632" i="17" s="1"/>
  <c r="S1633" i="17" a="1"/>
  <c r="S1633" i="17" s="1"/>
  <c r="S1634" i="17" a="1"/>
  <c r="S1634" i="17" s="1"/>
  <c r="S1635" i="17" a="1"/>
  <c r="S1635" i="17"/>
  <c r="S1778" i="17" a="1"/>
  <c r="S1778" i="17" s="1"/>
  <c r="S1779" i="17" a="1"/>
  <c r="S1779" i="17" s="1"/>
  <c r="S236" i="17" a="1"/>
  <c r="S236" i="17"/>
  <c r="S237" i="17" a="1"/>
  <c r="S237" i="17" s="1"/>
  <c r="S238" i="17" a="1"/>
  <c r="S238" i="17" s="1"/>
  <c r="S239" i="17" a="1"/>
  <c r="S239" i="17"/>
  <c r="S240" i="17" a="1"/>
  <c r="S240" i="17" s="1"/>
  <c r="S241" i="17" a="1"/>
  <c r="S241" i="17" s="1"/>
  <c r="S380" i="17" a="1"/>
  <c r="S380" i="17" s="1"/>
  <c r="S381" i="17" a="1"/>
  <c r="S381" i="17" s="1"/>
  <c r="S636" i="17" a="1"/>
  <c r="S636" i="17" s="1"/>
  <c r="S637" i="17" a="1"/>
  <c r="S637" i="17" s="1"/>
  <c r="S638" i="17" a="1"/>
  <c r="S638" i="17" s="1"/>
  <c r="S639" i="17" a="1"/>
  <c r="S639" i="17" s="1"/>
  <c r="S640" i="17" a="1"/>
  <c r="S640" i="17" s="1"/>
  <c r="S641" i="17" a="1"/>
  <c r="S641" i="17" s="1"/>
  <c r="S780" i="17" a="1"/>
  <c r="S780" i="17" s="1"/>
  <c r="S781" i="17" a="1"/>
  <c r="S781" i="17" s="1"/>
  <c r="S1270" i="17" a="1"/>
  <c r="S1270" i="17" s="1"/>
  <c r="S1271" i="17" a="1"/>
  <c r="S1271" i="17" s="1"/>
  <c r="S1272" i="17" a="1"/>
  <c r="S1272" i="17" s="1"/>
  <c r="S1273" i="17" a="1"/>
  <c r="S1273" i="17" s="1"/>
  <c r="S1274" i="17" a="1"/>
  <c r="S1274" i="17" s="1"/>
  <c r="S1275" i="17" a="1"/>
  <c r="S1275" i="17" s="1"/>
  <c r="S1276" i="17" a="1"/>
  <c r="S1276" i="17" s="1"/>
  <c r="S1277" i="17" a="1"/>
  <c r="S1277" i="17" s="1"/>
  <c r="S1278" i="17" a="1"/>
  <c r="S1278" i="17" s="1"/>
  <c r="S1279" i="17" a="1"/>
  <c r="S1279" i="17" s="1"/>
  <c r="S1280" i="17" a="1"/>
  <c r="S1280" i="17" s="1"/>
  <c r="S1281" i="17" a="1"/>
  <c r="S1281" i="17" s="1"/>
  <c r="S1636" i="17" a="1"/>
  <c r="S1636" i="17" s="1"/>
  <c r="S1637" i="17" a="1"/>
  <c r="S1637" i="17" s="1"/>
  <c r="S1638" i="17" a="1"/>
  <c r="S1638" i="17" s="1"/>
  <c r="S1639" i="17" a="1"/>
  <c r="S1639" i="17" s="1"/>
  <c r="S1640" i="17" a="1"/>
  <c r="S1640" i="17" s="1"/>
  <c r="S1641" i="17" a="1"/>
  <c r="S1641" i="17" s="1"/>
  <c r="S1780" i="17" a="1"/>
  <c r="S1780" i="17" s="1"/>
  <c r="S1781" i="17" a="1"/>
  <c r="S1781" i="17" s="1"/>
  <c r="S242" i="17" a="1"/>
  <c r="S242" i="17" s="1"/>
  <c r="S243" i="17" a="1"/>
  <c r="S243" i="17" s="1"/>
  <c r="S244" i="17" a="1"/>
  <c r="S244" i="17" s="1"/>
  <c r="S245" i="17" a="1"/>
  <c r="S245" i="17"/>
  <c r="S246" i="17" a="1"/>
  <c r="S246" i="17" s="1"/>
  <c r="S247" i="17" a="1"/>
  <c r="S247" i="17" s="1"/>
  <c r="S382" i="17" a="1"/>
  <c r="S382" i="17" s="1"/>
  <c r="S383" i="17" a="1"/>
  <c r="S383" i="17" s="1"/>
  <c r="S642" i="17" a="1"/>
  <c r="S642" i="17" s="1"/>
  <c r="S643" i="17" a="1"/>
  <c r="S643" i="17" s="1"/>
  <c r="S644" i="17" a="1"/>
  <c r="S644" i="17" s="1"/>
  <c r="S645" i="17" a="1"/>
  <c r="S645" i="17" s="1"/>
  <c r="S646" i="17" a="1"/>
  <c r="S646" i="17"/>
  <c r="S647" i="17" a="1"/>
  <c r="S647" i="17" s="1"/>
  <c r="S782" i="17" a="1"/>
  <c r="S782" i="17" s="1"/>
  <c r="S783" i="17" a="1"/>
  <c r="S783" i="17" s="1"/>
  <c r="S1282" i="17" a="1"/>
  <c r="S1282" i="17" s="1"/>
  <c r="S1283" i="17" a="1"/>
  <c r="S1283" i="17" s="1"/>
  <c r="S1284" i="17" a="1"/>
  <c r="S1284" i="17" s="1"/>
  <c r="S1285" i="17" a="1"/>
  <c r="S1285" i="17"/>
  <c r="S1286" i="17" a="1"/>
  <c r="S1286" i="17" s="1"/>
  <c r="S1287" i="17" a="1"/>
  <c r="S1287" i="17" s="1"/>
  <c r="S1288" i="17" a="1"/>
  <c r="S1288" i="17" s="1"/>
  <c r="S1289" i="17" a="1"/>
  <c r="S1289" i="17" s="1"/>
  <c r="S1290" i="17" a="1"/>
  <c r="S1290" i="17" s="1"/>
  <c r="S1291" i="17" a="1"/>
  <c r="S1291" i="17" s="1"/>
  <c r="S1292" i="17" a="1"/>
  <c r="S1292" i="17" s="1"/>
  <c r="S1293" i="17" a="1"/>
  <c r="S1293" i="17" s="1"/>
  <c r="S1642" i="17" a="1"/>
  <c r="S1642" i="17" s="1"/>
  <c r="S1643" i="17" a="1"/>
  <c r="S1643" i="17" s="1"/>
  <c r="S1644" i="17" a="1"/>
  <c r="S1644" i="17" s="1"/>
  <c r="S1645" i="17" a="1"/>
  <c r="S1645" i="17"/>
  <c r="S1646" i="17" a="1"/>
  <c r="S1646" i="17" s="1"/>
  <c r="S1647" i="17" a="1"/>
  <c r="S1647" i="17" s="1"/>
  <c r="S1782" i="17" a="1"/>
  <c r="S1782" i="17" s="1"/>
  <c r="S1783" i="17" a="1"/>
  <c r="S1783" i="17" s="1"/>
  <c r="S248" i="17" a="1"/>
  <c r="S248" i="17" s="1"/>
  <c r="S249" i="17" a="1"/>
  <c r="S249" i="17"/>
  <c r="S250" i="17" a="1"/>
  <c r="S250" i="17" s="1"/>
  <c r="S251" i="17" a="1"/>
  <c r="S251" i="17" s="1"/>
  <c r="S252" i="17" a="1"/>
  <c r="S252" i="17" s="1"/>
  <c r="S253" i="17" a="1"/>
  <c r="S253" i="17" s="1"/>
  <c r="S384" i="17" a="1"/>
  <c r="S384" i="17" s="1"/>
  <c r="S385" i="17" a="1"/>
  <c r="S385" i="17" s="1"/>
  <c r="S648" i="17" a="1"/>
  <c r="S648" i="17" s="1"/>
  <c r="S649" i="17" a="1"/>
  <c r="S649" i="17" s="1"/>
  <c r="S650" i="17" a="1"/>
  <c r="S650" i="17" s="1"/>
  <c r="S651" i="17" a="1"/>
  <c r="S651" i="17" s="1"/>
  <c r="S652" i="17" a="1"/>
  <c r="S652" i="17" s="1"/>
  <c r="S653" i="17" a="1"/>
  <c r="S653" i="17" s="1"/>
  <c r="S784" i="17" a="1"/>
  <c r="S784" i="17" s="1"/>
  <c r="S785" i="17" a="1"/>
  <c r="S785" i="17" s="1"/>
  <c r="S1294" i="17" a="1"/>
  <c r="S1294" i="17" s="1"/>
  <c r="S1295" i="17" a="1"/>
  <c r="S1295" i="17" s="1"/>
  <c r="S1296" i="17" a="1"/>
  <c r="S1296" i="17" s="1"/>
  <c r="S1297" i="17" a="1"/>
  <c r="S1297" i="17" s="1"/>
  <c r="S1298" i="17" a="1"/>
  <c r="S1298" i="17" s="1"/>
  <c r="S1299" i="17" a="1"/>
  <c r="S1299" i="17" s="1"/>
  <c r="S1300" i="17" a="1"/>
  <c r="S1300" i="17" s="1"/>
  <c r="S1301" i="17" a="1"/>
  <c r="S1301" i="17" s="1"/>
  <c r="S1302" i="17" a="1"/>
  <c r="S1302" i="17" s="1"/>
  <c r="S1303" i="17" a="1"/>
  <c r="S1303" i="17" s="1"/>
  <c r="S1304" i="17" a="1"/>
  <c r="S1304" i="17" s="1"/>
  <c r="S1305" i="17" a="1"/>
  <c r="S1305" i="17"/>
  <c r="S1648" i="17" a="1"/>
  <c r="S1648" i="17" s="1"/>
  <c r="S1649" i="17" a="1"/>
  <c r="S1649" i="17" s="1"/>
  <c r="S1650" i="17" a="1"/>
  <c r="S1650" i="17" s="1"/>
  <c r="S1651" i="17" a="1"/>
  <c r="S1651" i="17" s="1"/>
  <c r="S1652" i="17" a="1"/>
  <c r="S1652" i="17" s="1"/>
  <c r="S1653" i="17" a="1"/>
  <c r="S1653" i="17" s="1"/>
  <c r="S1784" i="17" a="1"/>
  <c r="S1784" i="17" s="1"/>
  <c r="S1785" i="17" a="1"/>
  <c r="S1785" i="17" s="1"/>
  <c r="S254" i="17" a="1"/>
  <c r="S254" i="17" s="1"/>
  <c r="S255" i="17" a="1"/>
  <c r="S255" i="17" s="1"/>
  <c r="S256" i="17" a="1"/>
  <c r="S256" i="17" s="1"/>
  <c r="S257" i="17" a="1"/>
  <c r="S257" i="17" s="1"/>
  <c r="S258" i="17" a="1"/>
  <c r="S258" i="17" s="1"/>
  <c r="S259" i="17" a="1"/>
  <c r="S259" i="17" s="1"/>
  <c r="S386" i="17" a="1"/>
  <c r="S386" i="17" s="1"/>
  <c r="S387" i="17" a="1"/>
  <c r="S387" i="17" s="1"/>
  <c r="S654" i="17" a="1"/>
  <c r="S654" i="17" s="1"/>
  <c r="S655" i="17" a="1"/>
  <c r="S655" i="17" s="1"/>
  <c r="S656" i="17" a="1"/>
  <c r="S656" i="17" s="1"/>
  <c r="S657" i="17" a="1"/>
  <c r="S657" i="17"/>
  <c r="S658" i="17" a="1"/>
  <c r="S658" i="17" s="1"/>
  <c r="S659" i="17" a="1"/>
  <c r="S659" i="17" s="1"/>
  <c r="S786" i="17" a="1"/>
  <c r="S786" i="17" s="1"/>
  <c r="S787" i="17" a="1"/>
  <c r="S787" i="17" s="1"/>
  <c r="S1306" i="17" a="1"/>
  <c r="S1306" i="17" s="1"/>
  <c r="S1307" i="17" a="1"/>
  <c r="S1307" i="17" s="1"/>
  <c r="S1308" i="17" a="1"/>
  <c r="S1308" i="17" s="1"/>
  <c r="S1309" i="17" a="1"/>
  <c r="S1309" i="17" s="1"/>
  <c r="S1310" i="17" a="1"/>
  <c r="S1310" i="17" s="1"/>
  <c r="S1311" i="17" a="1"/>
  <c r="S1311" i="17" s="1"/>
  <c r="S1312" i="17" a="1"/>
  <c r="S1312" i="17" s="1"/>
  <c r="S1313" i="17" a="1"/>
  <c r="S1313" i="17" s="1"/>
  <c r="S1314" i="17" a="1"/>
  <c r="S1314" i="17" s="1"/>
  <c r="S1315" i="17" a="1"/>
  <c r="S1315" i="17" s="1"/>
  <c r="S1316" i="17" a="1"/>
  <c r="S1316" i="17" s="1"/>
  <c r="S1317" i="17" a="1"/>
  <c r="S1317" i="17" s="1"/>
  <c r="S1654" i="17" a="1"/>
  <c r="S1654" i="17" s="1"/>
  <c r="S1655" i="17" a="1"/>
  <c r="S1655" i="17" s="1"/>
  <c r="S1656" i="17" a="1"/>
  <c r="S1656" i="17" s="1"/>
  <c r="S1657" i="17" a="1"/>
  <c r="S1657" i="17"/>
  <c r="S1658" i="17" a="1"/>
  <c r="S1658" i="17" s="1"/>
  <c r="S1659" i="17" a="1"/>
  <c r="S1659" i="17" s="1"/>
  <c r="S1786" i="17" a="1"/>
  <c r="S1786" i="17" s="1"/>
  <c r="S1787" i="17" a="1"/>
  <c r="S1787" i="17" s="1"/>
  <c r="S260" i="17" a="1"/>
  <c r="S260" i="17" s="1"/>
  <c r="S261" i="17" a="1"/>
  <c r="S261" i="17" s="1"/>
  <c r="S262" i="17" a="1"/>
  <c r="S262" i="17" s="1"/>
  <c r="S263" i="17" a="1"/>
  <c r="S263" i="17"/>
  <c r="S264" i="17" a="1"/>
  <c r="S264" i="17"/>
  <c r="S265" i="17" a="1"/>
  <c r="S265" i="17"/>
  <c r="S388" i="17" a="1"/>
  <c r="S388" i="17" s="1"/>
  <c r="S389" i="17" a="1"/>
  <c r="S389" i="17" s="1"/>
  <c r="S660" i="17" a="1"/>
  <c r="S660" i="17" s="1"/>
  <c r="S661" i="17" a="1"/>
  <c r="S661" i="17" s="1"/>
  <c r="S662" i="17" a="1"/>
  <c r="S662" i="17" s="1"/>
  <c r="S663" i="17" a="1"/>
  <c r="S663" i="17" s="1"/>
  <c r="S664" i="17" a="1"/>
  <c r="S664" i="17"/>
  <c r="S665" i="17" a="1"/>
  <c r="S665" i="17" s="1"/>
  <c r="S788" i="17" a="1"/>
  <c r="S788" i="17" s="1"/>
  <c r="S789" i="17" a="1"/>
  <c r="S789" i="17"/>
  <c r="S1318" i="17" a="1"/>
  <c r="S1318" i="17" s="1"/>
  <c r="S1319" i="17" a="1"/>
  <c r="S1319" i="17" s="1"/>
  <c r="S1320" i="17" a="1"/>
  <c r="S1320" i="17" s="1"/>
  <c r="S1321" i="17" a="1"/>
  <c r="S1321" i="17" s="1"/>
  <c r="S1322" i="17" a="1"/>
  <c r="S1322" i="17" s="1"/>
  <c r="S1323" i="17" a="1"/>
  <c r="S1323" i="17" s="1"/>
  <c r="S1324" i="17" a="1"/>
  <c r="S1324" i="17" s="1"/>
  <c r="S1325" i="17" a="1"/>
  <c r="S1325" i="17" s="1"/>
  <c r="S1326" i="17" a="1"/>
  <c r="S1326" i="17" s="1"/>
  <c r="S1327" i="17" a="1"/>
  <c r="S1327" i="17" s="1"/>
  <c r="S1328" i="17" a="1"/>
  <c r="S1328" i="17" s="1"/>
  <c r="S1329" i="17" a="1"/>
  <c r="S1329" i="17" s="1"/>
  <c r="S1660" i="17" a="1"/>
  <c r="S1660" i="17" s="1"/>
  <c r="S1661" i="17" a="1"/>
  <c r="S1661" i="17" s="1"/>
  <c r="S1662" i="17" a="1"/>
  <c r="S1662" i="17" s="1"/>
  <c r="S1663" i="17" a="1"/>
  <c r="S1663" i="17" s="1"/>
  <c r="S1664" i="17" a="1"/>
  <c r="S1664" i="17" s="1"/>
  <c r="S1665" i="17" a="1"/>
  <c r="S1665" i="17" s="1"/>
  <c r="S1788" i="17" a="1"/>
  <c r="S1788" i="17" s="1"/>
  <c r="S1789" i="17" a="1"/>
  <c r="S1789" i="17" s="1"/>
  <c r="S266" i="17" a="1"/>
  <c r="S266" i="17" s="1"/>
  <c r="S267" i="17" a="1"/>
  <c r="S267" i="17" s="1"/>
  <c r="S268" i="17" a="1"/>
  <c r="S268" i="17" s="1"/>
  <c r="S269" i="17" a="1"/>
  <c r="S269" i="17" s="1"/>
  <c r="S270" i="17" a="1"/>
  <c r="S270" i="17" s="1"/>
  <c r="S271" i="17" a="1"/>
  <c r="S271" i="17" s="1"/>
  <c r="S390" i="17" a="1"/>
  <c r="S390" i="17" s="1"/>
  <c r="S391" i="17" a="1"/>
  <c r="S391" i="17" s="1"/>
  <c r="S666" i="17" a="1"/>
  <c r="S666" i="17" s="1"/>
  <c r="S667" i="17" a="1"/>
  <c r="S667" i="17" s="1"/>
  <c r="S668" i="17" a="1"/>
  <c r="S668" i="17" s="1"/>
  <c r="S669" i="17" a="1"/>
  <c r="S669" i="17" s="1"/>
  <c r="S670" i="17" a="1"/>
  <c r="S670" i="17" s="1"/>
  <c r="S671" i="17" a="1"/>
  <c r="S671" i="17" s="1"/>
  <c r="S790" i="17" a="1"/>
  <c r="S790" i="17" s="1"/>
  <c r="S791" i="17" a="1"/>
  <c r="S791" i="17" s="1"/>
  <c r="S1330" i="17" a="1"/>
  <c r="S1330" i="17" s="1"/>
  <c r="S1331" i="17" a="1"/>
  <c r="S1331" i="17" s="1"/>
  <c r="S1332" i="17" a="1"/>
  <c r="S1332" i="17" s="1"/>
  <c r="S1333" i="17" a="1"/>
  <c r="S1333" i="17" s="1"/>
  <c r="S1334" i="17" a="1"/>
  <c r="S1334" i="17" s="1"/>
  <c r="S1335" i="17" a="1"/>
  <c r="S1335" i="17"/>
  <c r="S1336" i="17" a="1"/>
  <c r="S1336" i="17" s="1"/>
  <c r="S1337" i="17" a="1"/>
  <c r="S1337" i="17" s="1"/>
  <c r="S1338" i="17" a="1"/>
  <c r="S1338" i="17"/>
  <c r="S1339" i="17" a="1"/>
  <c r="S1339" i="17" s="1"/>
  <c r="S1340" i="17" a="1"/>
  <c r="S1340" i="17" s="1"/>
  <c r="S1341" i="17" a="1"/>
  <c r="S1341" i="17" s="1"/>
  <c r="S1666" i="17" a="1"/>
  <c r="S1666" i="17" s="1"/>
  <c r="S1667" i="17" a="1"/>
  <c r="S1667" i="17" s="1"/>
  <c r="S1668" i="17" a="1"/>
  <c r="S1668" i="17" s="1"/>
  <c r="S1669" i="17" a="1"/>
  <c r="S1669" i="17" s="1"/>
  <c r="S1670" i="17" a="1"/>
  <c r="S1670" i="17" s="1"/>
  <c r="S1671" i="17" a="1"/>
  <c r="S1671" i="17" s="1"/>
  <c r="S1790" i="17" a="1"/>
  <c r="S1790" i="17" s="1"/>
  <c r="S1791" i="17" a="1"/>
  <c r="S1791" i="17"/>
  <c r="S272" i="17" a="1"/>
  <c r="S272" i="17" s="1"/>
  <c r="S273" i="17" a="1"/>
  <c r="S273" i="17" s="1"/>
  <c r="S274" i="17" a="1"/>
  <c r="S274" i="17" s="1"/>
  <c r="S275" i="17" a="1"/>
  <c r="S275" i="17" s="1"/>
  <c r="S276" i="17" a="1"/>
  <c r="S276" i="17" s="1"/>
  <c r="S277" i="17" a="1"/>
  <c r="S277" i="17" s="1"/>
  <c r="S392" i="17" a="1"/>
  <c r="S392" i="17" s="1"/>
  <c r="S393" i="17" a="1"/>
  <c r="S393" i="17"/>
  <c r="S672" i="17" a="1"/>
  <c r="S672" i="17"/>
  <c r="S673" i="17" a="1"/>
  <c r="S673" i="17" s="1"/>
  <c r="S674" i="17" a="1"/>
  <c r="S674" i="17" s="1"/>
  <c r="S675" i="17" a="1"/>
  <c r="S675" i="17" s="1"/>
  <c r="S676" i="17" a="1"/>
  <c r="S676" i="17" s="1"/>
  <c r="S677" i="17" a="1"/>
  <c r="S677" i="17" s="1"/>
  <c r="S792" i="17" a="1"/>
  <c r="S792" i="17" s="1"/>
  <c r="S793" i="17" a="1"/>
  <c r="S793" i="17" s="1"/>
  <c r="S1342" i="17" a="1"/>
  <c r="S1342" i="17" s="1"/>
  <c r="S1343" i="17" a="1"/>
  <c r="S1343" i="17" s="1"/>
  <c r="S1344" i="17" a="1"/>
  <c r="S1344" i="17" s="1"/>
  <c r="S1345" i="17" a="1"/>
  <c r="S1345" i="17" s="1"/>
  <c r="S1346" i="17" a="1"/>
  <c r="S1346" i="17" s="1"/>
  <c r="S1347" i="17" a="1"/>
  <c r="S1347" i="17" s="1"/>
  <c r="S1348" i="17" a="1"/>
  <c r="S1348" i="17" s="1"/>
  <c r="S1349" i="17" a="1"/>
  <c r="S1349" i="17" s="1"/>
  <c r="S1350" i="17" a="1"/>
  <c r="S1350" i="17" s="1"/>
  <c r="S1351" i="17" a="1"/>
  <c r="S1351" i="17" s="1"/>
  <c r="S1352" i="17" a="1"/>
  <c r="S1352" i="17" s="1"/>
  <c r="S1353" i="17" a="1"/>
  <c r="S1353" i="17"/>
  <c r="S1672" i="17" a="1"/>
  <c r="S1672" i="17" s="1"/>
  <c r="S1673" i="17" a="1"/>
  <c r="S1673" i="17" s="1"/>
  <c r="S1674" i="17" a="1"/>
  <c r="S1674" i="17" s="1"/>
  <c r="S1675" i="17" a="1"/>
  <c r="S1675" i="17" s="1"/>
  <c r="S1676" i="17" a="1"/>
  <c r="S1676" i="17" s="1"/>
  <c r="S1677" i="17" a="1"/>
  <c r="S1677" i="17" s="1"/>
  <c r="S1792" i="17" a="1"/>
  <c r="S1792" i="17" s="1"/>
  <c r="S1793" i="17" a="1"/>
  <c r="S1793" i="17" s="1"/>
  <c r="S278" i="17" a="1"/>
  <c r="S278" i="17"/>
  <c r="S279" i="17" a="1"/>
  <c r="S279" i="17" s="1"/>
  <c r="S280" i="17" a="1"/>
  <c r="S280" i="17" s="1"/>
  <c r="S281" i="17" a="1"/>
  <c r="S281" i="17"/>
  <c r="S282" i="17" a="1"/>
  <c r="S282" i="17"/>
  <c r="S283" i="17" a="1"/>
  <c r="S283" i="17"/>
  <c r="S394" i="17" a="1"/>
  <c r="S394" i="17" s="1"/>
  <c r="S395" i="17" a="1"/>
  <c r="S395" i="17" s="1"/>
  <c r="S678" i="17" a="1"/>
  <c r="S678" i="17" s="1"/>
  <c r="S679" i="17" a="1"/>
  <c r="S679" i="17"/>
  <c r="S680" i="17" a="1"/>
  <c r="S680" i="17" s="1"/>
  <c r="S681" i="17" a="1"/>
  <c r="S681" i="17" s="1"/>
  <c r="S682" i="17" a="1"/>
  <c r="S682" i="17" s="1"/>
  <c r="S683" i="17" a="1"/>
  <c r="S683" i="17" s="1"/>
  <c r="S794" i="17" a="1"/>
  <c r="S794" i="17" s="1"/>
  <c r="S795" i="17" a="1"/>
  <c r="S795" i="17" s="1"/>
  <c r="S1354" i="17" a="1"/>
  <c r="S1354" i="17" s="1"/>
  <c r="S1355" i="17" a="1"/>
  <c r="S1355" i="17" s="1"/>
  <c r="S1356" i="17" a="1"/>
  <c r="S1356" i="17" s="1"/>
  <c r="S1357" i="17" a="1"/>
  <c r="S1357" i="17" s="1"/>
  <c r="S1358" i="17" a="1"/>
  <c r="S1358" i="17" s="1"/>
  <c r="S1359" i="17" a="1"/>
  <c r="S1359" i="17" s="1"/>
  <c r="S1360" i="17" a="1"/>
  <c r="S1360" i="17" s="1"/>
  <c r="S1361" i="17" a="1"/>
  <c r="S1361" i="17" s="1"/>
  <c r="S1362" i="17" a="1"/>
  <c r="S1362" i="17" s="1"/>
  <c r="S1363" i="17" a="1"/>
  <c r="S1363" i="17" s="1"/>
  <c r="S1364" i="17" a="1"/>
  <c r="S1364" i="17" s="1"/>
  <c r="S1365" i="17" a="1"/>
  <c r="S1365" i="17"/>
  <c r="S1678" i="17" a="1"/>
  <c r="S1678" i="17" s="1"/>
  <c r="S1679" i="17" a="1"/>
  <c r="S1679" i="17" s="1"/>
  <c r="S1680" i="17" a="1"/>
  <c r="S1680" i="17" s="1"/>
  <c r="S1681" i="17" a="1"/>
  <c r="S1681" i="17" s="1"/>
  <c r="S1682" i="17" a="1"/>
  <c r="S1682" i="17"/>
  <c r="S1683" i="17" a="1"/>
  <c r="S1683" i="17" s="1"/>
  <c r="S1794" i="17" a="1"/>
  <c r="S1794" i="17" s="1"/>
  <c r="S1795" i="17" a="1"/>
  <c r="S1795" i="17"/>
  <c r="S284" i="17" a="1"/>
  <c r="S284" i="17" s="1"/>
  <c r="S285" i="17" a="1"/>
  <c r="S285" i="17" s="1"/>
  <c r="S286" i="17" a="1"/>
  <c r="S286" i="17" s="1"/>
  <c r="S287" i="17" a="1"/>
  <c r="S287" i="17" s="1"/>
  <c r="S288" i="17" a="1"/>
  <c r="S288" i="17" s="1"/>
  <c r="S289" i="17" a="1"/>
  <c r="S289" i="17" s="1"/>
  <c r="S396" i="17" a="1"/>
  <c r="S396" i="17" s="1"/>
  <c r="S397" i="17" a="1"/>
  <c r="S397" i="17" s="1"/>
  <c r="S684" i="17" a="1"/>
  <c r="S684" i="17" s="1"/>
  <c r="S685" i="17" a="1"/>
  <c r="S685" i="17" s="1"/>
  <c r="S686" i="17" a="1"/>
  <c r="S686" i="17" s="1"/>
  <c r="S687" i="17" a="1"/>
  <c r="S687" i="17" s="1"/>
  <c r="S688" i="17" a="1"/>
  <c r="S688" i="17" s="1"/>
  <c r="S689" i="17" a="1"/>
  <c r="S689" i="17" s="1"/>
  <c r="S796" i="17" a="1"/>
  <c r="S796" i="17" s="1"/>
  <c r="S797" i="17" a="1"/>
  <c r="S797" i="17"/>
  <c r="S1366" i="17" a="1"/>
  <c r="S1366" i="17" s="1"/>
  <c r="S1367" i="17" a="1"/>
  <c r="S1367" i="17" s="1"/>
  <c r="S1368" i="17" a="1"/>
  <c r="S1368" i="17" s="1"/>
  <c r="S1369" i="17" a="1"/>
  <c r="S1369" i="17" s="1"/>
  <c r="S1370" i="17" a="1"/>
  <c r="S1370" i="17" s="1"/>
  <c r="S1371" i="17" a="1"/>
  <c r="S1371" i="17"/>
  <c r="S1372" i="17" a="1"/>
  <c r="S1372" i="17" s="1"/>
  <c r="S1373" i="17" a="1"/>
  <c r="S1373" i="17" s="1"/>
  <c r="S1374" i="17" a="1"/>
  <c r="S1374" i="17" s="1"/>
  <c r="S1375" i="17" a="1"/>
  <c r="S1375" i="17" s="1"/>
  <c r="S1376" i="17" a="1"/>
  <c r="S1376" i="17" s="1"/>
  <c r="S1377" i="17" a="1"/>
  <c r="S1377" i="17" s="1"/>
  <c r="S1684" i="17" a="1"/>
  <c r="S1684" i="17"/>
  <c r="S1685" i="17" a="1"/>
  <c r="S1685" i="17" s="1"/>
  <c r="S1686" i="17" a="1"/>
  <c r="S1686" i="17" s="1"/>
  <c r="S1687" i="17" a="1"/>
  <c r="S1687" i="17" s="1"/>
  <c r="S1688" i="17" a="1"/>
  <c r="S1688" i="17" s="1"/>
  <c r="S1689" i="17" a="1"/>
  <c r="S1689" i="17" s="1"/>
  <c r="S1796" i="17" a="1"/>
  <c r="S1796" i="17" s="1"/>
  <c r="S1797" i="17" a="1"/>
  <c r="S1797" i="17" s="1"/>
  <c r="S290" i="17" a="1"/>
  <c r="S290" i="17" s="1"/>
  <c r="S291" i="17" a="1"/>
  <c r="S291" i="17" s="1"/>
  <c r="S292" i="17" a="1"/>
  <c r="S292" i="17" s="1"/>
  <c r="S293" i="17" a="1"/>
  <c r="S293" i="17" s="1"/>
  <c r="S294" i="17" a="1"/>
  <c r="S294" i="17" s="1"/>
  <c r="S295" i="17" a="1"/>
  <c r="S295" i="17" s="1"/>
  <c r="S398" i="17" a="1"/>
  <c r="S398" i="17" s="1"/>
  <c r="S399" i="17" a="1"/>
  <c r="S399" i="17" s="1"/>
  <c r="S690" i="17" a="1"/>
  <c r="S690" i="17"/>
  <c r="S691" i="17" a="1"/>
  <c r="S691" i="17" s="1"/>
  <c r="S692" i="17" a="1"/>
  <c r="S692" i="17" s="1"/>
  <c r="S693" i="17" a="1"/>
  <c r="S693" i="17" s="1"/>
  <c r="S694" i="17" a="1"/>
  <c r="S694" i="17" s="1"/>
  <c r="S695" i="17" a="1"/>
  <c r="S695" i="17" s="1"/>
  <c r="S798" i="17" a="1"/>
  <c r="S798" i="17" s="1"/>
  <c r="S799" i="17" a="1"/>
  <c r="S799" i="17"/>
  <c r="S1378" i="17" a="1"/>
  <c r="S1378" i="17" s="1"/>
  <c r="S1379" i="17" a="1"/>
  <c r="S1379" i="17" s="1"/>
  <c r="S1380" i="17" a="1"/>
  <c r="S1380" i="17" s="1"/>
  <c r="S1381" i="17" a="1"/>
  <c r="S1381" i="17"/>
  <c r="S1382" i="17" a="1"/>
  <c r="S1382" i="17"/>
  <c r="S1383" i="17" a="1"/>
  <c r="S1383" i="17" s="1"/>
  <c r="S1384" i="17" a="1"/>
  <c r="S1384" i="17" s="1"/>
  <c r="S1385" i="17" a="1"/>
  <c r="S1385" i="17" s="1"/>
  <c r="S1386" i="17" a="1"/>
  <c r="S1386" i="17" s="1"/>
  <c r="S1387" i="17" a="1"/>
  <c r="S1387" i="17" s="1"/>
  <c r="S1388" i="17" a="1"/>
  <c r="S1388" i="17" s="1"/>
  <c r="S1389" i="17" a="1"/>
  <c r="S1389" i="17" s="1"/>
  <c r="S1690" i="17" a="1"/>
  <c r="S1690" i="17" s="1"/>
  <c r="S1691" i="17" a="1"/>
  <c r="S1691" i="17" s="1"/>
  <c r="S1692" i="17" a="1"/>
  <c r="S1692" i="17" s="1"/>
  <c r="S1693" i="17" a="1"/>
  <c r="S1693" i="17" s="1"/>
  <c r="S1694" i="17" a="1"/>
  <c r="S1694" i="17" s="1"/>
  <c r="S1695" i="17" a="1"/>
  <c r="S1695" i="17"/>
  <c r="S1798" i="17" a="1"/>
  <c r="S1798" i="17" s="1"/>
  <c r="S1799" i="17" a="1"/>
  <c r="S1799" i="17" s="1"/>
  <c r="S296" i="17" a="1"/>
  <c r="S296" i="17"/>
  <c r="S297" i="17" a="1"/>
  <c r="S297" i="17" s="1"/>
  <c r="S298" i="17" a="1"/>
  <c r="S298" i="17" s="1"/>
  <c r="S299" i="17" a="1"/>
  <c r="S299" i="17" s="1"/>
  <c r="S300" i="17" a="1"/>
  <c r="S300" i="17" s="1"/>
  <c r="S301" i="17" a="1"/>
  <c r="S301" i="17" s="1"/>
  <c r="S400" i="17" a="1"/>
  <c r="S400" i="17" s="1"/>
  <c r="S401" i="17" a="1"/>
  <c r="S401" i="17" s="1"/>
  <c r="S696" i="17" a="1"/>
  <c r="S696" i="17" s="1"/>
  <c r="S697" i="17" a="1"/>
  <c r="S697" i="17" s="1"/>
  <c r="S698" i="17" a="1"/>
  <c r="S698" i="17" s="1"/>
  <c r="S699" i="17" a="1"/>
  <c r="S699" i="17"/>
  <c r="S700" i="17" a="1"/>
  <c r="S700" i="17" s="1"/>
  <c r="S701" i="17" a="1"/>
  <c r="S701" i="17" s="1"/>
  <c r="S800" i="17" a="1"/>
  <c r="S800" i="17" s="1"/>
  <c r="S801" i="17" a="1"/>
  <c r="S801" i="17" s="1"/>
  <c r="S1390" i="17" a="1"/>
  <c r="S1390" i="17"/>
  <c r="S1391" i="17" a="1"/>
  <c r="S1391" i="17" s="1"/>
  <c r="S1392" i="17" a="1"/>
  <c r="S1392" i="17" s="1"/>
  <c r="S1393" i="17" a="1"/>
  <c r="S1393" i="17" s="1"/>
  <c r="S1394" i="17" a="1"/>
  <c r="S1394" i="17" s="1"/>
  <c r="S1395" i="17" a="1"/>
  <c r="S1395" i="17" s="1"/>
  <c r="S1396" i="17" a="1"/>
  <c r="S1396" i="17" s="1"/>
  <c r="S1397" i="17" a="1"/>
  <c r="S1397" i="17"/>
  <c r="S1398" i="17" a="1"/>
  <c r="S1398" i="17" s="1"/>
  <c r="S1399" i="17" a="1"/>
  <c r="S1399" i="17" s="1"/>
  <c r="S1400" i="17" a="1"/>
  <c r="S1400" i="17" s="1"/>
  <c r="S1401" i="17" a="1"/>
  <c r="S1401" i="17" s="1"/>
  <c r="S1696" i="17" a="1"/>
  <c r="S1696" i="17" s="1"/>
  <c r="S1697" i="17" a="1"/>
  <c r="S1697" i="17" s="1"/>
  <c r="S1698" i="17" a="1"/>
  <c r="S1698" i="17" s="1"/>
  <c r="S1699" i="17" a="1"/>
  <c r="S1699" i="17" s="1"/>
  <c r="S1700" i="17" a="1"/>
  <c r="S1700" i="17"/>
  <c r="S1701" i="17" a="1"/>
  <c r="S1701" i="17"/>
  <c r="S1800" i="17" a="1"/>
  <c r="S1800" i="17" s="1"/>
  <c r="S1801" i="17" a="1"/>
  <c r="S1801" i="17" s="1"/>
  <c r="T2" i="17" a="1"/>
  <c r="T2" i="17" s="1"/>
  <c r="T3" i="17" a="1"/>
  <c r="T3" i="17" s="1"/>
  <c r="T4" i="17" a="1"/>
  <c r="T4" i="17" s="1"/>
  <c r="T5" i="17" a="1"/>
  <c r="T5" i="17" s="1"/>
  <c r="T6" i="17" a="1"/>
  <c r="T6" i="17" s="1"/>
  <c r="T7" i="17" a="1"/>
  <c r="T7" i="17"/>
  <c r="T302" i="17" a="1"/>
  <c r="T302" i="17" s="1"/>
  <c r="T303" i="17" a="1"/>
  <c r="T303" i="17" s="1"/>
  <c r="T402" i="17" a="1"/>
  <c r="T402" i="17" s="1"/>
  <c r="T403" i="17" a="1"/>
  <c r="T403" i="17" s="1"/>
  <c r="T404" i="17" a="1"/>
  <c r="T404" i="17" s="1"/>
  <c r="T405" i="17" a="1"/>
  <c r="T405" i="17" s="1"/>
  <c r="T406" i="17" a="1"/>
  <c r="T406" i="17" s="1"/>
  <c r="T407" i="17" a="1"/>
  <c r="T407" i="17" s="1"/>
  <c r="T702" i="17" a="1"/>
  <c r="T702" i="17" s="1"/>
  <c r="T703" i="17" a="1"/>
  <c r="T703" i="17" s="1"/>
  <c r="T802" i="17" a="1"/>
  <c r="T802" i="17"/>
  <c r="T803" i="17" a="1"/>
  <c r="T803" i="17" s="1"/>
  <c r="T804" i="17" a="1"/>
  <c r="T804" i="17" s="1"/>
  <c r="T805" i="17" a="1"/>
  <c r="T805" i="17"/>
  <c r="T806" i="17" a="1"/>
  <c r="T806" i="17" s="1"/>
  <c r="T807" i="17" a="1"/>
  <c r="T807" i="17" s="1"/>
  <c r="T808" i="17" a="1"/>
  <c r="T808" i="17" s="1"/>
  <c r="T809" i="17" a="1"/>
  <c r="T809" i="17"/>
  <c r="T810" i="17" a="1"/>
  <c r="T810" i="17" s="1"/>
  <c r="T811" i="17" a="1"/>
  <c r="T811" i="17" s="1"/>
  <c r="T812" i="17" a="1"/>
  <c r="T812" i="17" s="1"/>
  <c r="T813" i="17" a="1"/>
  <c r="T813" i="17" s="1"/>
  <c r="T1402" i="17" a="1"/>
  <c r="T1402" i="17" s="1"/>
  <c r="T1403" i="17" a="1"/>
  <c r="T1403" i="17" s="1"/>
  <c r="T1404" i="17" a="1"/>
  <c r="T1404" i="17" s="1"/>
  <c r="T1405" i="17" a="1"/>
  <c r="T1405" i="17" s="1"/>
  <c r="T1406" i="17" a="1"/>
  <c r="T1406" i="17" s="1"/>
  <c r="T1407" i="17" a="1"/>
  <c r="T1407" i="17" s="1"/>
  <c r="T1702" i="17" a="1"/>
  <c r="T1702" i="17" s="1"/>
  <c r="T1703" i="17" a="1"/>
  <c r="T1703" i="17" s="1"/>
  <c r="T8" i="17" a="1"/>
  <c r="T8" i="17" s="1"/>
  <c r="T9" i="17" a="1"/>
  <c r="T9" i="17" s="1"/>
  <c r="T10" i="17" a="1"/>
  <c r="T10" i="17" s="1"/>
  <c r="T11" i="17" a="1"/>
  <c r="T11" i="17" s="1"/>
  <c r="T12" i="17" a="1"/>
  <c r="T12" i="17" s="1"/>
  <c r="T13" i="17" a="1"/>
  <c r="T13" i="17"/>
  <c r="T304" i="17" a="1"/>
  <c r="T304" i="17" s="1"/>
  <c r="T305" i="17" a="1"/>
  <c r="T305" i="17" s="1"/>
  <c r="T408" i="17" a="1"/>
  <c r="T408" i="17" s="1"/>
  <c r="T409" i="17" a="1"/>
  <c r="T409" i="17" s="1"/>
  <c r="T410" i="17" a="1"/>
  <c r="T410" i="17" s="1"/>
  <c r="T411" i="17" a="1"/>
  <c r="T411" i="17" s="1"/>
  <c r="T412" i="17" a="1"/>
  <c r="T412" i="17" s="1"/>
  <c r="T413" i="17" a="1"/>
  <c r="T413" i="17" s="1"/>
  <c r="T704" i="17" a="1"/>
  <c r="T704" i="17" s="1"/>
  <c r="T705" i="17" a="1"/>
  <c r="T705" i="17"/>
  <c r="T814" i="17" a="1"/>
  <c r="T814" i="17"/>
  <c r="T815" i="17" a="1"/>
  <c r="T815" i="17" s="1"/>
  <c r="T816" i="17" a="1"/>
  <c r="T816" i="17" s="1"/>
  <c r="T817" i="17" a="1"/>
  <c r="T817" i="17" s="1"/>
  <c r="T818" i="17" a="1"/>
  <c r="T818" i="17" s="1"/>
  <c r="T819" i="17" a="1"/>
  <c r="T819" i="17"/>
  <c r="T820" i="17" a="1"/>
  <c r="T820" i="17" s="1"/>
  <c r="T821" i="17" a="1"/>
  <c r="T821" i="17" s="1"/>
  <c r="T822" i="17" a="1"/>
  <c r="T822" i="17" s="1"/>
  <c r="T823" i="17" a="1"/>
  <c r="T823" i="17" s="1"/>
  <c r="T824" i="17" a="1"/>
  <c r="T824" i="17" s="1"/>
  <c r="T825" i="17" a="1"/>
  <c r="T825" i="17" s="1"/>
  <c r="T1408" i="17" a="1"/>
  <c r="T1408" i="17" s="1"/>
  <c r="T1409" i="17" a="1"/>
  <c r="T1409" i="17" s="1"/>
  <c r="T1410" i="17" a="1"/>
  <c r="T1410" i="17" s="1"/>
  <c r="T1411" i="17" a="1"/>
  <c r="T1411" i="17"/>
  <c r="T1412" i="17" a="1"/>
  <c r="T1412" i="17" s="1"/>
  <c r="T1413" i="17" a="1"/>
  <c r="T1413" i="17" s="1"/>
  <c r="T1704" i="17" a="1"/>
  <c r="T1704" i="17" s="1"/>
  <c r="T1705" i="17" a="1"/>
  <c r="T1705" i="17" s="1"/>
  <c r="T14" i="17" a="1"/>
  <c r="T14" i="17" s="1"/>
  <c r="T15" i="17" a="1"/>
  <c r="T15" i="17" s="1"/>
  <c r="T16" i="17" a="1"/>
  <c r="T16" i="17" s="1"/>
  <c r="T17" i="17" a="1"/>
  <c r="T17" i="17" s="1"/>
  <c r="T18" i="17" a="1"/>
  <c r="T18" i="17"/>
  <c r="T19" i="17" a="1"/>
  <c r="T19" i="17" s="1"/>
  <c r="T306" i="17" a="1"/>
  <c r="T306" i="17" s="1"/>
  <c r="T307" i="17" a="1"/>
  <c r="T307" i="17" s="1"/>
  <c r="T414" i="17" a="1"/>
  <c r="T414" i="17" s="1"/>
  <c r="T415" i="17" a="1"/>
  <c r="T415" i="17" s="1"/>
  <c r="T416" i="17" a="1"/>
  <c r="T416" i="17" s="1"/>
  <c r="T417" i="17" a="1"/>
  <c r="T417" i="17" s="1"/>
  <c r="T418" i="17" a="1"/>
  <c r="T418" i="17" s="1"/>
  <c r="T419" i="17" a="1"/>
  <c r="T419" i="17" s="1"/>
  <c r="T706" i="17" a="1"/>
  <c r="T706" i="17" s="1"/>
  <c r="T707" i="17" a="1"/>
  <c r="T707" i="17" s="1"/>
  <c r="T826" i="17" a="1"/>
  <c r="T826" i="17" s="1"/>
  <c r="T827" i="17" a="1"/>
  <c r="T827" i="17" s="1"/>
  <c r="T828" i="17" a="1"/>
  <c r="T828" i="17" s="1"/>
  <c r="T829" i="17" a="1"/>
  <c r="T829" i="17" s="1"/>
  <c r="T830" i="17" a="1"/>
  <c r="T830" i="17" s="1"/>
  <c r="T831" i="17" a="1"/>
  <c r="T831" i="17" s="1"/>
  <c r="T832" i="17" a="1"/>
  <c r="T832" i="17" s="1"/>
  <c r="T833" i="17" a="1"/>
  <c r="T833" i="17" s="1"/>
  <c r="T834" i="17" a="1"/>
  <c r="T834" i="17" s="1"/>
  <c r="T835" i="17" a="1"/>
  <c r="T835" i="17" s="1"/>
  <c r="T836" i="17" a="1"/>
  <c r="T836" i="17" s="1"/>
  <c r="T837" i="17" a="1"/>
  <c r="T837" i="17" s="1"/>
  <c r="T1414" i="17" a="1"/>
  <c r="T1414" i="17"/>
  <c r="T1415" i="17" a="1"/>
  <c r="T1415" i="17"/>
  <c r="T1416" i="17" a="1"/>
  <c r="T1416" i="17" s="1"/>
  <c r="T1417" i="17" a="1"/>
  <c r="T1417" i="17" s="1"/>
  <c r="T1418" i="17" a="1"/>
  <c r="T1418" i="17" s="1"/>
  <c r="T1419" i="17" a="1"/>
  <c r="T1419" i="17" s="1"/>
  <c r="T1706" i="17" a="1"/>
  <c r="T1706" i="17" s="1"/>
  <c r="T1707" i="17" a="1"/>
  <c r="T1707" i="17"/>
  <c r="T20" i="17" a="1"/>
  <c r="T20" i="17" s="1"/>
  <c r="T21" i="17" a="1"/>
  <c r="T21" i="17" s="1"/>
  <c r="T22" i="17" a="1"/>
  <c r="T22" i="17" s="1"/>
  <c r="T23" i="17" a="1"/>
  <c r="T23" i="17" s="1"/>
  <c r="T24" i="17" a="1"/>
  <c r="T24" i="17"/>
  <c r="T25" i="17" a="1"/>
  <c r="T25" i="17" s="1"/>
  <c r="T308" i="17" a="1"/>
  <c r="T308" i="17" s="1"/>
  <c r="T309" i="17" a="1"/>
  <c r="T309" i="17" s="1"/>
  <c r="T420" i="17" a="1"/>
  <c r="T420" i="17" s="1"/>
  <c r="T421" i="17" a="1"/>
  <c r="T421" i="17" s="1"/>
  <c r="T422" i="17" a="1"/>
  <c r="T422" i="17" s="1"/>
  <c r="T423" i="17" a="1"/>
  <c r="T423" i="17" s="1"/>
  <c r="T424" i="17" a="1"/>
  <c r="T424" i="17" s="1"/>
  <c r="T425" i="17" a="1"/>
  <c r="T425" i="17" s="1"/>
  <c r="T708" i="17" a="1"/>
  <c r="T708" i="17" s="1"/>
  <c r="T709" i="17" a="1"/>
  <c r="T709" i="17"/>
  <c r="T838" i="17" a="1"/>
  <c r="T838" i="17" s="1"/>
  <c r="T839" i="17" a="1"/>
  <c r="T839" i="17" s="1"/>
  <c r="T840" i="17" a="1"/>
  <c r="T840" i="17" s="1"/>
  <c r="T841" i="17" a="1"/>
  <c r="T841" i="17" s="1"/>
  <c r="T842" i="17" a="1"/>
  <c r="T842" i="17" s="1"/>
  <c r="T843" i="17" a="1"/>
  <c r="T843" i="17" s="1"/>
  <c r="T844" i="17" a="1"/>
  <c r="T844" i="17" s="1"/>
  <c r="T845" i="17" a="1"/>
  <c r="T845" i="17" s="1"/>
  <c r="T846" i="17" a="1"/>
  <c r="T846" i="17" s="1"/>
  <c r="T847" i="17" a="1"/>
  <c r="T847" i="17"/>
  <c r="T848" i="17" a="1"/>
  <c r="T848" i="17" s="1"/>
  <c r="T849" i="17" a="1"/>
  <c r="T849" i="17" s="1"/>
  <c r="T1420" i="17" a="1"/>
  <c r="T1420" i="17" s="1"/>
  <c r="T1421" i="17" a="1"/>
  <c r="T1421" i="17" s="1"/>
  <c r="T1422" i="17" a="1"/>
  <c r="T1422" i="17" s="1"/>
  <c r="T1423" i="17" a="1"/>
  <c r="T1423" i="17" s="1"/>
  <c r="T1424" i="17" a="1"/>
  <c r="T1424" i="17" s="1"/>
  <c r="T1425" i="17" a="1"/>
  <c r="T1425" i="17"/>
  <c r="T1708" i="17" a="1"/>
  <c r="T1708" i="17" s="1"/>
  <c r="T1709" i="17" a="1"/>
  <c r="T1709" i="17" s="1"/>
  <c r="T26" i="17" a="1"/>
  <c r="T26" i="17"/>
  <c r="T27" i="17" a="1"/>
  <c r="T27" i="17" s="1"/>
  <c r="T28" i="17" a="1"/>
  <c r="T28" i="17" s="1"/>
  <c r="T29" i="17" a="1"/>
  <c r="T29" i="17"/>
  <c r="T30" i="17" a="1"/>
  <c r="T30" i="17" s="1"/>
  <c r="T31" i="17" a="1"/>
  <c r="T31" i="17" s="1"/>
  <c r="T310" i="17" a="1"/>
  <c r="T310" i="17" s="1"/>
  <c r="T311" i="17" a="1"/>
  <c r="T311" i="17" s="1"/>
  <c r="T426" i="17" a="1"/>
  <c r="T426" i="17" s="1"/>
  <c r="T427" i="17" a="1"/>
  <c r="T427" i="17" s="1"/>
  <c r="T428" i="17" a="1"/>
  <c r="T428" i="17" s="1"/>
  <c r="T429" i="17" a="1"/>
  <c r="T429" i="17"/>
  <c r="T430" i="17" a="1"/>
  <c r="T430" i="17"/>
  <c r="T431" i="17" a="1"/>
  <c r="T431" i="17" s="1"/>
  <c r="T710" i="17" a="1"/>
  <c r="T710" i="17" s="1"/>
  <c r="T711" i="17" a="1"/>
  <c r="T711" i="17" s="1"/>
  <c r="T850" i="17" a="1"/>
  <c r="T850" i="17" s="1"/>
  <c r="T851" i="17" a="1"/>
  <c r="T851" i="17" s="1"/>
  <c r="T852" i="17" a="1"/>
  <c r="T852" i="17" s="1"/>
  <c r="T853" i="17" a="1"/>
  <c r="T853" i="17" s="1"/>
  <c r="T854" i="17" a="1"/>
  <c r="T854" i="17" s="1"/>
  <c r="T855" i="17" a="1"/>
  <c r="T855" i="17" s="1"/>
  <c r="T856" i="17" a="1"/>
  <c r="T856" i="17" s="1"/>
  <c r="T857" i="17" a="1"/>
  <c r="T857" i="17" s="1"/>
  <c r="T858" i="17" a="1"/>
  <c r="T858" i="17" s="1"/>
  <c r="T859" i="17" a="1"/>
  <c r="T859" i="17" s="1"/>
  <c r="T860" i="17" a="1"/>
  <c r="T860" i="17" s="1"/>
  <c r="T861" i="17" a="1"/>
  <c r="T861" i="17" s="1"/>
  <c r="T1426" i="17" a="1"/>
  <c r="T1426" i="17" s="1"/>
  <c r="T1427" i="17" a="1"/>
  <c r="T1427" i="17" s="1"/>
  <c r="T1428" i="17" a="1"/>
  <c r="T1428" i="17" s="1"/>
  <c r="T1429" i="17" a="1"/>
  <c r="T1429" i="17" s="1"/>
  <c r="T1430" i="17" a="1"/>
  <c r="T1430" i="17" s="1"/>
  <c r="T1431" i="17" a="1"/>
  <c r="T1431" i="17" s="1"/>
  <c r="T1710" i="17" a="1"/>
  <c r="T1710" i="17" s="1"/>
  <c r="T1711" i="17" a="1"/>
  <c r="T1711" i="17" s="1"/>
  <c r="T32" i="17" a="1"/>
  <c r="T32" i="17"/>
  <c r="T33" i="17" a="1"/>
  <c r="T33" i="17" s="1"/>
  <c r="T34" i="17" a="1"/>
  <c r="T34" i="17" s="1"/>
  <c r="T35" i="17" a="1"/>
  <c r="T35" i="17" s="1"/>
  <c r="T36" i="17" a="1"/>
  <c r="T36" i="17" s="1"/>
  <c r="T37" i="17" a="1"/>
  <c r="T37" i="17" s="1"/>
  <c r="T312" i="17" a="1"/>
  <c r="T312" i="17" s="1"/>
  <c r="T313" i="17" a="1"/>
  <c r="T313" i="17" s="1"/>
  <c r="T432" i="17" a="1"/>
  <c r="T432" i="17" s="1"/>
  <c r="T433" i="17" a="1"/>
  <c r="T433" i="17" s="1"/>
  <c r="T434" i="17" a="1"/>
  <c r="T434" i="17" s="1"/>
  <c r="T435" i="17" a="1"/>
  <c r="T435" i="17" s="1"/>
  <c r="T436" i="17" a="1"/>
  <c r="T436" i="17" s="1"/>
  <c r="T437" i="17" a="1"/>
  <c r="T437" i="17" s="1"/>
  <c r="T712" i="17" a="1"/>
  <c r="T712" i="17" s="1"/>
  <c r="T713" i="17" a="1"/>
  <c r="T713" i="17"/>
  <c r="T862" i="17" a="1"/>
  <c r="T862" i="17" s="1"/>
  <c r="T863" i="17" a="1"/>
  <c r="T863" i="17" s="1"/>
  <c r="T864" i="17" a="1"/>
  <c r="T864" i="17" s="1"/>
  <c r="T865" i="17" a="1"/>
  <c r="T865" i="17" s="1"/>
  <c r="T866" i="17" a="1"/>
  <c r="T866" i="17" s="1"/>
  <c r="T867" i="17" a="1"/>
  <c r="T867" i="17" s="1"/>
  <c r="T868" i="17" a="1"/>
  <c r="T868" i="17" s="1"/>
  <c r="T869" i="17" a="1"/>
  <c r="T869" i="17" s="1"/>
  <c r="T870" i="17" a="1"/>
  <c r="T870" i="17"/>
  <c r="T871" i="17" a="1"/>
  <c r="T871" i="17"/>
  <c r="T872" i="17" a="1"/>
  <c r="T872" i="17" s="1"/>
  <c r="T873" i="17" a="1"/>
  <c r="T873" i="17" s="1"/>
  <c r="T1432" i="17" a="1"/>
  <c r="T1432" i="17" s="1"/>
  <c r="T1433" i="17" a="1"/>
  <c r="T1433" i="17" s="1"/>
  <c r="T1434" i="17" a="1"/>
  <c r="T1434" i="17" s="1"/>
  <c r="T1435" i="17" a="1"/>
  <c r="T1435" i="17" s="1"/>
  <c r="T1436" i="17" a="1"/>
  <c r="T1436" i="17" s="1"/>
  <c r="T1437" i="17" a="1"/>
  <c r="T1437" i="17" s="1"/>
  <c r="T1712" i="17" a="1"/>
  <c r="T1712" i="17" s="1"/>
  <c r="T1713" i="17" a="1"/>
  <c r="T1713" i="17" s="1"/>
  <c r="T38" i="17" a="1"/>
  <c r="T38" i="17" s="1"/>
  <c r="T39" i="17" a="1"/>
  <c r="T39" i="17" s="1"/>
  <c r="T40" i="17" a="1"/>
  <c r="T40" i="17" s="1"/>
  <c r="T41" i="17" a="1"/>
  <c r="T41" i="17" s="1"/>
  <c r="T42" i="17" a="1"/>
  <c r="T42" i="17" s="1"/>
  <c r="T43" i="17" a="1"/>
  <c r="T43" i="17" s="1"/>
  <c r="T314" i="17" a="1"/>
  <c r="T314" i="17" s="1"/>
  <c r="T315" i="17" a="1"/>
  <c r="T315" i="17" s="1"/>
  <c r="T438" i="17" a="1"/>
  <c r="T438" i="17" s="1"/>
  <c r="T439" i="17" a="1"/>
  <c r="T439" i="17" s="1"/>
  <c r="T440" i="17" a="1"/>
  <c r="T440" i="17" s="1"/>
  <c r="T441" i="17" a="1"/>
  <c r="T441" i="17" s="1"/>
  <c r="T442" i="17" a="1"/>
  <c r="T442" i="17" s="1"/>
  <c r="T443" i="17" a="1"/>
  <c r="T443" i="17"/>
  <c r="T714" i="17" a="1"/>
  <c r="T714" i="17" s="1"/>
  <c r="T715" i="17" a="1"/>
  <c r="T715" i="17" s="1"/>
  <c r="T874" i="17" a="1"/>
  <c r="T874" i="17" s="1"/>
  <c r="T875" i="17" a="1"/>
  <c r="T875" i="17" s="1"/>
  <c r="T876" i="17" a="1"/>
  <c r="T876" i="17" s="1"/>
  <c r="T877" i="17" a="1"/>
  <c r="T877" i="17"/>
  <c r="T878" i="17" a="1"/>
  <c r="T878" i="17" s="1"/>
  <c r="T879" i="17" a="1"/>
  <c r="T879" i="17" s="1"/>
  <c r="T880" i="17" a="1"/>
  <c r="T880" i="17" s="1"/>
  <c r="T881" i="17" a="1"/>
  <c r="T881" i="17" s="1"/>
  <c r="T882" i="17" a="1"/>
  <c r="T882" i="17" s="1"/>
  <c r="T883" i="17" a="1"/>
  <c r="T883" i="17" s="1"/>
  <c r="T884" i="17" a="1"/>
  <c r="T884" i="17" s="1"/>
  <c r="T885" i="17" a="1"/>
  <c r="T885" i="17" s="1"/>
  <c r="T1438" i="17" a="1"/>
  <c r="T1438" i="17" s="1"/>
  <c r="T1439" i="17" a="1"/>
  <c r="T1439" i="17" s="1"/>
  <c r="T1440" i="17" a="1"/>
  <c r="T1440" i="17" s="1"/>
  <c r="T1441" i="17" a="1"/>
  <c r="T1441" i="17" s="1"/>
  <c r="T1442" i="17" a="1"/>
  <c r="T1442" i="17" s="1"/>
  <c r="T1443" i="17" a="1"/>
  <c r="T1443" i="17" s="1"/>
  <c r="T1714" i="17" a="1"/>
  <c r="T1714" i="17" s="1"/>
  <c r="T1715" i="17" a="1"/>
  <c r="T1715" i="17" s="1"/>
  <c r="T44" i="17" a="1"/>
  <c r="T44" i="17" s="1"/>
  <c r="T45" i="17" a="1"/>
  <c r="T45" i="17" s="1"/>
  <c r="T46" i="17" a="1"/>
  <c r="T46" i="17" s="1"/>
  <c r="T47" i="17" a="1"/>
  <c r="T47" i="17" s="1"/>
  <c r="T48" i="17" a="1"/>
  <c r="T48" i="17" s="1"/>
  <c r="T49" i="17" a="1"/>
  <c r="T49" i="17" s="1"/>
  <c r="T316" i="17" a="1"/>
  <c r="T316" i="17" s="1"/>
  <c r="T317" i="17" a="1"/>
  <c r="T317" i="17"/>
  <c r="T444" i="17" a="1"/>
  <c r="T444" i="17"/>
  <c r="T445" i="17" a="1"/>
  <c r="T445" i="17" s="1"/>
  <c r="T446" i="17" a="1"/>
  <c r="T446" i="17" s="1"/>
  <c r="T447" i="17" a="1"/>
  <c r="T447" i="17" s="1"/>
  <c r="T448" i="17" a="1"/>
  <c r="T448" i="17" s="1"/>
  <c r="T449" i="17" a="1"/>
  <c r="T449" i="17" s="1"/>
  <c r="T716" i="17" a="1"/>
  <c r="T716" i="17" s="1"/>
  <c r="T717" i="17" a="1"/>
  <c r="T717" i="17" s="1"/>
  <c r="T886" i="17" a="1"/>
  <c r="T886" i="17" s="1"/>
  <c r="T887" i="17" a="1"/>
  <c r="T887" i="17"/>
  <c r="T888" i="17" a="1"/>
  <c r="T888" i="17" s="1"/>
  <c r="T889" i="17" a="1"/>
  <c r="T889" i="17" s="1"/>
  <c r="T890" i="17" a="1"/>
  <c r="T890" i="17" s="1"/>
  <c r="T891" i="17" a="1"/>
  <c r="T891" i="17" s="1"/>
  <c r="T892" i="17" a="1"/>
  <c r="T892" i="17" s="1"/>
  <c r="T893" i="17" a="1"/>
  <c r="T893" i="17" s="1"/>
  <c r="T894" i="17" a="1"/>
  <c r="T894" i="17" s="1"/>
  <c r="T895" i="17" a="1"/>
  <c r="T895" i="17" s="1"/>
  <c r="T896" i="17" a="1"/>
  <c r="T896" i="17" s="1"/>
  <c r="T897" i="17" a="1"/>
  <c r="T897" i="17" s="1"/>
  <c r="T1444" i="17" a="1"/>
  <c r="T1444" i="17" s="1"/>
  <c r="T1445" i="17" a="1"/>
  <c r="T1445" i="17" s="1"/>
  <c r="T1446" i="17" a="1"/>
  <c r="T1446" i="17" s="1"/>
  <c r="T1447" i="17" a="1"/>
  <c r="T1447" i="17" s="1"/>
  <c r="T1448" i="17" a="1"/>
  <c r="T1448" i="17" s="1"/>
  <c r="T1449" i="17" a="1"/>
  <c r="T1449" i="17" s="1"/>
  <c r="T1716" i="17" a="1"/>
  <c r="T1716" i="17" s="1"/>
  <c r="T1717" i="17" a="1"/>
  <c r="T1717" i="17" s="1"/>
  <c r="T50" i="17" a="1"/>
  <c r="T50" i="17" s="1"/>
  <c r="T51" i="17" a="1"/>
  <c r="T51" i="17" s="1"/>
  <c r="T52" i="17" a="1"/>
  <c r="T52" i="17" s="1"/>
  <c r="T53" i="17" a="1"/>
  <c r="T53" i="17" s="1"/>
  <c r="T54" i="17" a="1"/>
  <c r="T54" i="17" s="1"/>
  <c r="T55" i="17" a="1"/>
  <c r="T55" i="17" s="1"/>
  <c r="T318" i="17" a="1"/>
  <c r="T318" i="17" s="1"/>
  <c r="T319" i="17" a="1"/>
  <c r="T319" i="17" s="1"/>
  <c r="T450" i="17" a="1"/>
  <c r="T450" i="17" s="1"/>
  <c r="T451" i="17" a="1"/>
  <c r="T451" i="17" s="1"/>
  <c r="T452" i="17" a="1"/>
  <c r="T452" i="17" s="1"/>
  <c r="T453" i="17" a="1"/>
  <c r="T453" i="17"/>
  <c r="T454" i="17" a="1"/>
  <c r="T454" i="17" s="1"/>
  <c r="T455" i="17" a="1"/>
  <c r="T455" i="17" s="1"/>
  <c r="T718" i="17" a="1"/>
  <c r="T718" i="17" s="1"/>
  <c r="T719" i="17" a="1"/>
  <c r="T719" i="17" s="1"/>
  <c r="T898" i="17" a="1"/>
  <c r="T898" i="17" s="1"/>
  <c r="T899" i="17" a="1"/>
  <c r="T899" i="17" s="1"/>
  <c r="T900" i="17" a="1"/>
  <c r="T900" i="17" s="1"/>
  <c r="T901" i="17" a="1"/>
  <c r="T901" i="17" s="1"/>
  <c r="T902" i="17" a="1"/>
  <c r="T902" i="17"/>
  <c r="T903" i="17" a="1"/>
  <c r="T903" i="17" s="1"/>
  <c r="T904" i="17" a="1"/>
  <c r="T904" i="17" s="1"/>
  <c r="T905" i="17" a="1"/>
  <c r="T905" i="17" s="1"/>
  <c r="T906" i="17" a="1"/>
  <c r="T906" i="17" s="1"/>
  <c r="T907" i="17" a="1"/>
  <c r="T907" i="17" s="1"/>
  <c r="T908" i="17" a="1"/>
  <c r="T908" i="17" s="1"/>
  <c r="T909" i="17" a="1"/>
  <c r="T909" i="17"/>
  <c r="T1450" i="17" a="1"/>
  <c r="T1450" i="17"/>
  <c r="T1451" i="17" a="1"/>
  <c r="T1451" i="17" s="1"/>
  <c r="T1452" i="17" a="1"/>
  <c r="T1452" i="17" s="1"/>
  <c r="T1453" i="17" a="1"/>
  <c r="T1453" i="17" s="1"/>
  <c r="T1454" i="17" a="1"/>
  <c r="T1454" i="17" s="1"/>
  <c r="T1455" i="17" a="1"/>
  <c r="T1455" i="17" s="1"/>
  <c r="T1718" i="17" a="1"/>
  <c r="T1718" i="17" s="1"/>
  <c r="T1719" i="17" a="1"/>
  <c r="T1719" i="17" s="1"/>
  <c r="T56" i="17" a="1"/>
  <c r="T56" i="17" s="1"/>
  <c r="T57" i="17" a="1"/>
  <c r="T57" i="17"/>
  <c r="T58" i="17" a="1"/>
  <c r="T58" i="17" s="1"/>
  <c r="T59" i="17" a="1"/>
  <c r="T59" i="17" s="1"/>
  <c r="T60" i="17" a="1"/>
  <c r="T60" i="17" s="1"/>
  <c r="T61" i="17" a="1"/>
  <c r="T61" i="17" s="1"/>
  <c r="T320" i="17" a="1"/>
  <c r="T320" i="17" s="1"/>
  <c r="T321" i="17" a="1"/>
  <c r="T321" i="17" s="1"/>
  <c r="T456" i="17" a="1"/>
  <c r="T456" i="17"/>
  <c r="T457" i="17" a="1"/>
  <c r="T457" i="17"/>
  <c r="T458" i="17" a="1"/>
  <c r="T458" i="17" s="1"/>
  <c r="T459" i="17" a="1"/>
  <c r="T459" i="17" s="1"/>
  <c r="T460" i="17" a="1"/>
  <c r="T460" i="17" s="1"/>
  <c r="T461" i="17" a="1"/>
  <c r="T461" i="17" s="1"/>
  <c r="T720" i="17" a="1"/>
  <c r="T720" i="17" s="1"/>
  <c r="T721" i="17" a="1"/>
  <c r="T721" i="17" s="1"/>
  <c r="T910" i="17" a="1"/>
  <c r="T910" i="17" s="1"/>
  <c r="T911" i="17" a="1"/>
  <c r="T911" i="17" s="1"/>
  <c r="T912" i="17" a="1"/>
  <c r="T912" i="17" s="1"/>
  <c r="T913" i="17" a="1"/>
  <c r="T913" i="17" s="1"/>
  <c r="T914" i="17" a="1"/>
  <c r="T914" i="17" s="1"/>
  <c r="T915" i="17" a="1"/>
  <c r="T915" i="17" s="1"/>
  <c r="T916" i="17" a="1"/>
  <c r="T916" i="17" s="1"/>
  <c r="T917" i="17" a="1"/>
  <c r="T917" i="17" s="1"/>
  <c r="T918" i="17" a="1"/>
  <c r="T918" i="17" s="1"/>
  <c r="T919" i="17" a="1"/>
  <c r="T919" i="17" s="1"/>
  <c r="T920" i="17" a="1"/>
  <c r="T920" i="17" s="1"/>
  <c r="T921" i="17" a="1"/>
  <c r="T921" i="17" s="1"/>
  <c r="T1456" i="17" a="1"/>
  <c r="T1456" i="17" s="1"/>
  <c r="T1457" i="17" a="1"/>
  <c r="T1457" i="17" s="1"/>
  <c r="T1458" i="17" a="1"/>
  <c r="T1458" i="17" s="1"/>
  <c r="T1459" i="17" a="1"/>
  <c r="T1459" i="17" s="1"/>
  <c r="T1460" i="17" a="1"/>
  <c r="T1460" i="17" s="1"/>
  <c r="T1461" i="17" a="1"/>
  <c r="T1461" i="17" s="1"/>
  <c r="T1720" i="17" a="1"/>
  <c r="T1720" i="17" s="1"/>
  <c r="T1721" i="17" a="1"/>
  <c r="T1721" i="17" s="1"/>
  <c r="T62" i="17" a="1"/>
  <c r="T62" i="17" s="1"/>
  <c r="T63" i="17" a="1"/>
  <c r="T63" i="17" s="1"/>
  <c r="T64" i="17" a="1"/>
  <c r="T64" i="17" s="1"/>
  <c r="T65" i="17" a="1"/>
  <c r="T65" i="17"/>
  <c r="T66" i="17" a="1"/>
  <c r="T66" i="17" s="1"/>
  <c r="T67" i="17" a="1"/>
  <c r="T67" i="17" s="1"/>
  <c r="T322" i="17" a="1"/>
  <c r="T322" i="17" s="1"/>
  <c r="T323" i="17" a="1"/>
  <c r="T323" i="17" s="1"/>
  <c r="T462" i="17" a="1"/>
  <c r="T462" i="17" s="1"/>
  <c r="T463" i="17" a="1"/>
  <c r="T463" i="17" s="1"/>
  <c r="T464" i="17" a="1"/>
  <c r="T464" i="17" s="1"/>
  <c r="T465" i="17" a="1"/>
  <c r="T465" i="17" s="1"/>
  <c r="T466" i="17" a="1"/>
  <c r="T466" i="17" s="1"/>
  <c r="T467" i="17" a="1"/>
  <c r="T467" i="17" s="1"/>
  <c r="T722" i="17" a="1"/>
  <c r="T722" i="17" s="1"/>
  <c r="T723" i="17" a="1"/>
  <c r="T723" i="17" s="1"/>
  <c r="T922" i="17" a="1"/>
  <c r="T922" i="17" s="1"/>
  <c r="T923" i="17" a="1"/>
  <c r="T923" i="17" s="1"/>
  <c r="T924" i="17" a="1"/>
  <c r="T924" i="17" s="1"/>
  <c r="T925" i="17" a="1"/>
  <c r="T925" i="17" s="1"/>
  <c r="T926" i="17" a="1"/>
  <c r="T926" i="17"/>
  <c r="T927" i="17" a="1"/>
  <c r="T927" i="17" s="1"/>
  <c r="T928" i="17" a="1"/>
  <c r="T928" i="17" s="1"/>
  <c r="T929" i="17" a="1"/>
  <c r="T929" i="17" s="1"/>
  <c r="T930" i="17" a="1"/>
  <c r="T930" i="17" s="1"/>
  <c r="T931" i="17" a="1"/>
  <c r="T931" i="17" s="1"/>
  <c r="T932" i="17" a="1"/>
  <c r="T932" i="17" s="1"/>
  <c r="T933" i="17" a="1"/>
  <c r="T933" i="17" s="1"/>
  <c r="T1462" i="17" a="1"/>
  <c r="T1462" i="17" s="1"/>
  <c r="T1463" i="17" a="1"/>
  <c r="T1463" i="17" s="1"/>
  <c r="T1464" i="17" a="1"/>
  <c r="T1464" i="17" s="1"/>
  <c r="T1465" i="17" a="1"/>
  <c r="T1465" i="17" s="1"/>
  <c r="T1466" i="17" a="1"/>
  <c r="T1466" i="17" s="1"/>
  <c r="T1467" i="17" a="1"/>
  <c r="T1467" i="17" s="1"/>
  <c r="T1722" i="17" a="1"/>
  <c r="T1722" i="17" s="1"/>
  <c r="T1723" i="17" a="1"/>
  <c r="T1723" i="17" s="1"/>
  <c r="T68" i="17" a="1"/>
  <c r="T68" i="17" s="1"/>
  <c r="T69" i="17" a="1"/>
  <c r="T69" i="17"/>
  <c r="T70" i="17" a="1"/>
  <c r="T70" i="17" s="1"/>
  <c r="T71" i="17" a="1"/>
  <c r="T71" i="17" s="1"/>
  <c r="T72" i="17" a="1"/>
  <c r="T72" i="17" s="1"/>
  <c r="T73" i="17" a="1"/>
  <c r="T73" i="17" s="1"/>
  <c r="T324" i="17" a="1"/>
  <c r="T324" i="17" s="1"/>
  <c r="T325" i="17" a="1"/>
  <c r="T325" i="17" s="1"/>
  <c r="T468" i="17" a="1"/>
  <c r="T468" i="17" s="1"/>
  <c r="T469" i="17" a="1"/>
  <c r="T469" i="17" s="1"/>
  <c r="T470" i="17" a="1"/>
  <c r="T470" i="17" s="1"/>
  <c r="T471" i="17" a="1"/>
  <c r="T471" i="17" s="1"/>
  <c r="T472" i="17" a="1"/>
  <c r="T472" i="17" s="1"/>
  <c r="T473" i="17" a="1"/>
  <c r="T473" i="17" s="1"/>
  <c r="T724" i="17" a="1"/>
  <c r="T724" i="17" s="1"/>
  <c r="T725" i="17" a="1"/>
  <c r="T725" i="17" s="1"/>
  <c r="T934" i="17" a="1"/>
  <c r="T934" i="17" s="1"/>
  <c r="T935" i="17" a="1"/>
  <c r="T935" i="17" s="1"/>
  <c r="T936" i="17" a="1"/>
  <c r="T936" i="17" s="1"/>
  <c r="T937" i="17" a="1"/>
  <c r="T937" i="17" s="1"/>
  <c r="T938" i="17" a="1"/>
  <c r="T938" i="17" s="1"/>
  <c r="T939" i="17" a="1"/>
  <c r="T939" i="17" s="1"/>
  <c r="T940" i="17" a="1"/>
  <c r="T940" i="17" s="1"/>
  <c r="T941" i="17" a="1"/>
  <c r="T941" i="17"/>
  <c r="T942" i="17" a="1"/>
  <c r="T942" i="17" s="1"/>
  <c r="T943" i="17" a="1"/>
  <c r="T943" i="17" s="1"/>
  <c r="T944" i="17" a="1"/>
  <c r="T944" i="17" s="1"/>
  <c r="T945" i="17" a="1"/>
  <c r="T945" i="17" s="1"/>
  <c r="T1468" i="17" a="1"/>
  <c r="T1468" i="17" s="1"/>
  <c r="T1469" i="17" a="1"/>
  <c r="T1469" i="17" s="1"/>
  <c r="T1470" i="17" a="1"/>
  <c r="T1470" i="17" s="1"/>
  <c r="T1471" i="17" a="1"/>
  <c r="T1471" i="17" s="1"/>
  <c r="T1472" i="17" a="1"/>
  <c r="T1472" i="17" s="1"/>
  <c r="T1473" i="17" a="1"/>
  <c r="T1473" i="17" s="1"/>
  <c r="T1724" i="17" a="1"/>
  <c r="T1724" i="17" s="1"/>
  <c r="T1725" i="17" a="1"/>
  <c r="T1725" i="17" s="1"/>
  <c r="T74" i="17" a="1"/>
  <c r="T74" i="17" s="1"/>
  <c r="T75" i="17" a="1"/>
  <c r="T75" i="17" s="1"/>
  <c r="T76" i="17" a="1"/>
  <c r="T76" i="17" s="1"/>
  <c r="T77" i="17" a="1"/>
  <c r="T77" i="17"/>
  <c r="T78" i="17" a="1"/>
  <c r="T78" i="17"/>
  <c r="T79" i="17" a="1"/>
  <c r="T79" i="17" s="1"/>
  <c r="T326" i="17" a="1"/>
  <c r="T326" i="17" s="1"/>
  <c r="T327" i="17" a="1"/>
  <c r="T327" i="17" s="1"/>
  <c r="T474" i="17" a="1"/>
  <c r="T474" i="17" s="1"/>
  <c r="T475" i="17" a="1"/>
  <c r="T475" i="17" s="1"/>
  <c r="T476" i="17" a="1"/>
  <c r="T476" i="17" s="1"/>
  <c r="T477" i="17" a="1"/>
  <c r="T477" i="17" s="1"/>
  <c r="T478" i="17" a="1"/>
  <c r="T478" i="17" s="1"/>
  <c r="T479" i="17" a="1"/>
  <c r="T479" i="17" s="1"/>
  <c r="T726" i="17" a="1"/>
  <c r="T726" i="17" s="1"/>
  <c r="T727" i="17" a="1"/>
  <c r="T727" i="17" s="1"/>
  <c r="T946" i="17" a="1"/>
  <c r="T946" i="17" s="1"/>
  <c r="T947" i="17" a="1"/>
  <c r="T947" i="17" s="1"/>
  <c r="T948" i="17" a="1"/>
  <c r="T948" i="17" s="1"/>
  <c r="T949" i="17" a="1"/>
  <c r="T949" i="17"/>
  <c r="T950" i="17" a="1"/>
  <c r="T950" i="17" s="1"/>
  <c r="T951" i="17" a="1"/>
  <c r="T951" i="17" s="1"/>
  <c r="T952" i="17" a="1"/>
  <c r="T952" i="17" s="1"/>
  <c r="T953" i="17" a="1"/>
  <c r="T953" i="17" s="1"/>
  <c r="T954" i="17" a="1"/>
  <c r="T954" i="17" s="1"/>
  <c r="T955" i="17" a="1"/>
  <c r="T955" i="17" s="1"/>
  <c r="T956" i="17" a="1"/>
  <c r="T956" i="17" s="1"/>
  <c r="T957" i="17" a="1"/>
  <c r="T957" i="17" s="1"/>
  <c r="T1474" i="17" a="1"/>
  <c r="T1474" i="17" s="1"/>
  <c r="T1475" i="17" a="1"/>
  <c r="T1475" i="17" s="1"/>
  <c r="T1476" i="17" a="1"/>
  <c r="T1476" i="17" s="1"/>
  <c r="T1477" i="17" a="1"/>
  <c r="T1477" i="17" s="1"/>
  <c r="T1478" i="17" a="1"/>
  <c r="T1478" i="17" s="1"/>
  <c r="T1479" i="17" a="1"/>
  <c r="T1479" i="17" s="1"/>
  <c r="T1726" i="17" a="1"/>
  <c r="T1726" i="17" s="1"/>
  <c r="T1727" i="17" a="1"/>
  <c r="T1727" i="17" s="1"/>
  <c r="T80" i="17" a="1"/>
  <c r="T80" i="17" s="1"/>
  <c r="T81" i="17" a="1"/>
  <c r="T81" i="17"/>
  <c r="T82" i="17" a="1"/>
  <c r="T82" i="17" s="1"/>
  <c r="T83" i="17" a="1"/>
  <c r="T83" i="17" s="1"/>
  <c r="T84" i="17" a="1"/>
  <c r="T84" i="17" s="1"/>
  <c r="T85" i="17" a="1"/>
  <c r="T85" i="17" s="1"/>
  <c r="T328" i="17" a="1"/>
  <c r="T328" i="17" s="1"/>
  <c r="T329" i="17" a="1"/>
  <c r="T329" i="17" s="1"/>
  <c r="T480" i="17" a="1"/>
  <c r="T480" i="17"/>
  <c r="T481" i="17" a="1"/>
  <c r="T481" i="17" s="1"/>
  <c r="T482" i="17" a="1"/>
  <c r="T482" i="17" s="1"/>
  <c r="T483" i="17" a="1"/>
  <c r="T483" i="17" s="1"/>
  <c r="T484" i="17" a="1"/>
  <c r="T484" i="17" s="1"/>
  <c r="T485" i="17" a="1"/>
  <c r="T485" i="17" s="1"/>
  <c r="T728" i="17" a="1"/>
  <c r="T728" i="17" s="1"/>
  <c r="T729" i="17" a="1"/>
  <c r="T729" i="17" s="1"/>
  <c r="T958" i="17" a="1"/>
  <c r="T958" i="17" s="1"/>
  <c r="T959" i="17" a="1"/>
  <c r="T959" i="17" s="1"/>
  <c r="T960" i="17" a="1"/>
  <c r="T960" i="17" s="1"/>
  <c r="T961" i="17" a="1"/>
  <c r="T961" i="17" s="1"/>
  <c r="T962" i="17" a="1"/>
  <c r="T962" i="17" s="1"/>
  <c r="T963" i="17" a="1"/>
  <c r="T963" i="17" s="1"/>
  <c r="T964" i="17" a="1"/>
  <c r="T964" i="17" s="1"/>
  <c r="T965" i="17" a="1"/>
  <c r="T965" i="17" s="1"/>
  <c r="T966" i="17" a="1"/>
  <c r="T966" i="17" s="1"/>
  <c r="T967" i="17" a="1"/>
  <c r="T967" i="17" s="1"/>
  <c r="T968" i="17" a="1"/>
  <c r="T968" i="17" s="1"/>
  <c r="T969" i="17" a="1"/>
  <c r="T969" i="17" s="1"/>
  <c r="T1480" i="17" a="1"/>
  <c r="T1480" i="17" s="1"/>
  <c r="T1481" i="17" a="1"/>
  <c r="T1481" i="17" s="1"/>
  <c r="T1482" i="17" a="1"/>
  <c r="T1482" i="17" s="1"/>
  <c r="T1483" i="17" a="1"/>
  <c r="T1483" i="17" s="1"/>
  <c r="T1484" i="17" a="1"/>
  <c r="T1484" i="17" s="1"/>
  <c r="T1485" i="17" a="1"/>
  <c r="T1485" i="17" s="1"/>
  <c r="T1728" i="17" a="1"/>
  <c r="T1728" i="17" s="1"/>
  <c r="T1729" i="17" a="1"/>
  <c r="T1729" i="17" s="1"/>
  <c r="T86" i="17" a="1"/>
  <c r="T86" i="17" s="1"/>
  <c r="T87" i="17" a="1"/>
  <c r="T87" i="17" s="1"/>
  <c r="T88" i="17" a="1"/>
  <c r="T88" i="17" s="1"/>
  <c r="T89" i="17" a="1"/>
  <c r="T89" i="17" s="1"/>
  <c r="T90" i="17" a="1"/>
  <c r="T90" i="17" s="1"/>
  <c r="T91" i="17" a="1"/>
  <c r="T91" i="17" s="1"/>
  <c r="T330" i="17" a="1"/>
  <c r="T330" i="17" s="1"/>
  <c r="T331" i="17" a="1"/>
  <c r="T331" i="17"/>
  <c r="T486" i="17" a="1"/>
  <c r="T486" i="17" s="1"/>
  <c r="T487" i="17" a="1"/>
  <c r="T487" i="17" s="1"/>
  <c r="T488" i="17" a="1"/>
  <c r="T488" i="17" s="1"/>
  <c r="T489" i="17" a="1"/>
  <c r="T489" i="17" s="1"/>
  <c r="T490" i="17" a="1"/>
  <c r="T490" i="17" s="1"/>
  <c r="T491" i="17" a="1"/>
  <c r="T491" i="17" s="1"/>
  <c r="T730" i="17" a="1"/>
  <c r="T730" i="17" s="1"/>
  <c r="T731" i="17" a="1"/>
  <c r="T731" i="17" s="1"/>
  <c r="T970" i="17" a="1"/>
  <c r="T970" i="17" s="1"/>
  <c r="T971" i="17" a="1"/>
  <c r="T971" i="17" s="1"/>
  <c r="T972" i="17" a="1"/>
  <c r="T972" i="17" s="1"/>
  <c r="T973" i="17" a="1"/>
  <c r="T973" i="17"/>
  <c r="T974" i="17" a="1"/>
  <c r="T974" i="17" s="1"/>
  <c r="T975" i="17" a="1"/>
  <c r="T975" i="17" s="1"/>
  <c r="T976" i="17" a="1"/>
  <c r="T976" i="17" s="1"/>
  <c r="T977" i="17" a="1"/>
  <c r="T977" i="17" s="1"/>
  <c r="T978" i="17" a="1"/>
  <c r="T978" i="17" s="1"/>
  <c r="T979" i="17" a="1"/>
  <c r="T979" i="17" s="1"/>
  <c r="T980" i="17" a="1"/>
  <c r="T980" i="17" s="1"/>
  <c r="T981" i="17" a="1"/>
  <c r="T981" i="17" s="1"/>
  <c r="T1486" i="17" a="1"/>
  <c r="T1486" i="17" s="1"/>
  <c r="T1487" i="17" a="1"/>
  <c r="T1487" i="17" s="1"/>
  <c r="T1488" i="17" a="1"/>
  <c r="T1488" i="17" s="1"/>
  <c r="T1489" i="17" a="1"/>
  <c r="T1489" i="17" s="1"/>
  <c r="T1490" i="17" a="1"/>
  <c r="T1490" i="17" s="1"/>
  <c r="T1491" i="17" a="1"/>
  <c r="T1491" i="17" s="1"/>
  <c r="T1730" i="17" a="1"/>
  <c r="T1730" i="17" s="1"/>
  <c r="T1731" i="17" a="1"/>
  <c r="T1731" i="17" s="1"/>
  <c r="T92" i="17" a="1"/>
  <c r="T92" i="17" s="1"/>
  <c r="T93" i="17" a="1"/>
  <c r="T93" i="17" s="1"/>
  <c r="T94" i="17" a="1"/>
  <c r="T94" i="17" s="1"/>
  <c r="T95" i="17" a="1"/>
  <c r="T95" i="17" s="1"/>
  <c r="T96" i="17" a="1"/>
  <c r="T96" i="17" s="1"/>
  <c r="T97" i="17" a="1"/>
  <c r="T97" i="17" s="1"/>
  <c r="T332" i="17" a="1"/>
  <c r="T332" i="17" s="1"/>
  <c r="T333" i="17" a="1"/>
  <c r="T333" i="17" s="1"/>
  <c r="T492" i="17" a="1"/>
  <c r="T492" i="17" s="1"/>
  <c r="T493" i="17" a="1"/>
  <c r="T493" i="17"/>
  <c r="T494" i="17" a="1"/>
  <c r="T494" i="17" s="1"/>
  <c r="T495" i="17" a="1"/>
  <c r="T495" i="17" s="1"/>
  <c r="T496" i="17" a="1"/>
  <c r="T496" i="17" s="1"/>
  <c r="T497" i="17" a="1"/>
  <c r="T497" i="17" s="1"/>
  <c r="T732" i="17" a="1"/>
  <c r="T732" i="17" s="1"/>
  <c r="T733" i="17" a="1"/>
  <c r="T733" i="17" s="1"/>
  <c r="T982" i="17" a="1"/>
  <c r="T982" i="17" s="1"/>
  <c r="T983" i="17" a="1"/>
  <c r="T983" i="17" s="1"/>
  <c r="T984" i="17" a="1"/>
  <c r="T984" i="17" s="1"/>
  <c r="T985" i="17" a="1"/>
  <c r="T985" i="17" s="1"/>
  <c r="T986" i="17" a="1"/>
  <c r="T986" i="17" s="1"/>
  <c r="T987" i="17" a="1"/>
  <c r="T987" i="17" s="1"/>
  <c r="T988" i="17" a="1"/>
  <c r="T988" i="17" s="1"/>
  <c r="T989" i="17" a="1"/>
  <c r="T989" i="17" s="1"/>
  <c r="T990" i="17" a="1"/>
  <c r="T990" i="17" s="1"/>
  <c r="T991" i="17" a="1"/>
  <c r="T991" i="17"/>
  <c r="T992" i="17" a="1"/>
  <c r="T992" i="17" s="1"/>
  <c r="T993" i="17" a="1"/>
  <c r="T993" i="17" s="1"/>
  <c r="T1492" i="17" a="1"/>
  <c r="T1492" i="17" s="1"/>
  <c r="T1493" i="17" a="1"/>
  <c r="T1493" i="17" s="1"/>
  <c r="T1494" i="17" a="1"/>
  <c r="T1494" i="17" s="1"/>
  <c r="T1495" i="17" a="1"/>
  <c r="T1495" i="17" s="1"/>
  <c r="T1496" i="17" a="1"/>
  <c r="T1496" i="17" s="1"/>
  <c r="T1497" i="17" a="1"/>
  <c r="T1497" i="17" s="1"/>
  <c r="T1732" i="17" a="1"/>
  <c r="T1732" i="17" s="1"/>
  <c r="T1733" i="17" a="1"/>
  <c r="T1733" i="17" s="1"/>
  <c r="T98" i="17" a="1"/>
  <c r="T98" i="17" s="1"/>
  <c r="T99" i="17" a="1"/>
  <c r="T99" i="17" s="1"/>
  <c r="T100" i="17" a="1"/>
  <c r="T100" i="17" s="1"/>
  <c r="T101" i="17" a="1"/>
  <c r="T101" i="17" s="1"/>
  <c r="T102" i="17" a="1"/>
  <c r="T102" i="17" s="1"/>
  <c r="T103" i="17" a="1"/>
  <c r="T103" i="17" s="1"/>
  <c r="T334" i="17" a="1"/>
  <c r="T334" i="17" s="1"/>
  <c r="T335" i="17" a="1"/>
  <c r="T335" i="17" s="1"/>
  <c r="T498" i="17" a="1"/>
  <c r="T498" i="17" s="1"/>
  <c r="T499" i="17" a="1"/>
  <c r="T499" i="17" s="1"/>
  <c r="T500" i="17" a="1"/>
  <c r="T500" i="17" s="1"/>
  <c r="T501" i="17" a="1"/>
  <c r="T501" i="17" s="1"/>
  <c r="T502" i="17" a="1"/>
  <c r="T502" i="17" s="1"/>
  <c r="T503" i="17" a="1"/>
  <c r="T503" i="17" s="1"/>
  <c r="T734" i="17" a="1"/>
  <c r="T734" i="17" s="1"/>
  <c r="T735" i="17" a="1"/>
  <c r="T735" i="17" s="1"/>
  <c r="T994" i="17" a="1"/>
  <c r="T994" i="17" s="1"/>
  <c r="T995" i="17" a="1"/>
  <c r="T995" i="17" s="1"/>
  <c r="T996" i="17" a="1"/>
  <c r="T996" i="17" s="1"/>
  <c r="T997" i="17" a="1"/>
  <c r="T997" i="17" s="1"/>
  <c r="T998" i="17" a="1"/>
  <c r="T998" i="17" s="1"/>
  <c r="T999" i="17" a="1"/>
  <c r="T999" i="17"/>
  <c r="T1000" i="17" a="1"/>
  <c r="T1000" i="17" s="1"/>
  <c r="T1001" i="17" a="1"/>
  <c r="T1001" i="17" s="1"/>
  <c r="T1002" i="17" a="1"/>
  <c r="T1002" i="17" s="1"/>
  <c r="T1003" i="17" a="1"/>
  <c r="T1003" i="17" s="1"/>
  <c r="T1004" i="17" a="1"/>
  <c r="T1004" i="17" s="1"/>
  <c r="T1005" i="17" a="1"/>
  <c r="T1005" i="17" s="1"/>
  <c r="T1498" i="17" a="1"/>
  <c r="T1498" i="17" s="1"/>
  <c r="T1499" i="17" a="1"/>
  <c r="T1499" i="17" s="1"/>
  <c r="T1500" i="17" a="1"/>
  <c r="T1500" i="17" s="1"/>
  <c r="T1501" i="17" a="1"/>
  <c r="T1501" i="17" s="1"/>
  <c r="T1502" i="17" a="1"/>
  <c r="T1502" i="17" s="1"/>
  <c r="T1503" i="17" a="1"/>
  <c r="T1503" i="17" s="1"/>
  <c r="T1734" i="17" a="1"/>
  <c r="T1734" i="17" s="1"/>
  <c r="T1735" i="17" a="1"/>
  <c r="T1735" i="17" s="1"/>
  <c r="T104" i="17" a="1"/>
  <c r="T104" i="17" s="1"/>
  <c r="T105" i="17" a="1"/>
  <c r="T105" i="17" s="1"/>
  <c r="T106" i="17" a="1"/>
  <c r="T106" i="17" s="1"/>
  <c r="T107" i="17" a="1"/>
  <c r="T107" i="17" s="1"/>
  <c r="T108" i="17" a="1"/>
  <c r="T108" i="17" s="1"/>
  <c r="T109" i="17" a="1"/>
  <c r="T109" i="17" s="1"/>
  <c r="T336" i="17" a="1"/>
  <c r="T336" i="17" s="1"/>
  <c r="T337" i="17" a="1"/>
  <c r="T337" i="17"/>
  <c r="T504" i="17" a="1"/>
  <c r="T504" i="17" s="1"/>
  <c r="T505" i="17" a="1"/>
  <c r="T505" i="17" s="1"/>
  <c r="T506" i="17" a="1"/>
  <c r="T506" i="17" s="1"/>
  <c r="T507" i="17" a="1"/>
  <c r="T507" i="17" s="1"/>
  <c r="T508" i="17" a="1"/>
  <c r="T508" i="17"/>
  <c r="T509" i="17" a="1"/>
  <c r="T509" i="17" s="1"/>
  <c r="T736" i="17" a="1"/>
  <c r="T736" i="17" s="1"/>
  <c r="T737" i="17" a="1"/>
  <c r="T737" i="17"/>
  <c r="T1006" i="17" a="1"/>
  <c r="T1006" i="17" s="1"/>
  <c r="T1007" i="17" a="1"/>
  <c r="T1007" i="17" s="1"/>
  <c r="T1008" i="17" a="1"/>
  <c r="T1008" i="17" s="1"/>
  <c r="T1009" i="17" a="1"/>
  <c r="T1009" i="17" s="1"/>
  <c r="T1010" i="17" a="1"/>
  <c r="T1010" i="17" s="1"/>
  <c r="T1011" i="17" a="1"/>
  <c r="T1011" i="17" s="1"/>
  <c r="T1012" i="17" a="1"/>
  <c r="T1012" i="17" s="1"/>
  <c r="T1013" i="17" a="1"/>
  <c r="T1013" i="17" s="1"/>
  <c r="T1014" i="17" a="1"/>
  <c r="T1014" i="17"/>
  <c r="T1015" i="17" a="1"/>
  <c r="T1015" i="17"/>
  <c r="T1016" i="17" a="1"/>
  <c r="T1016" i="17" s="1"/>
  <c r="T1017" i="17" a="1"/>
  <c r="T1017" i="17" s="1"/>
  <c r="T1504" i="17" a="1"/>
  <c r="T1504" i="17" s="1"/>
  <c r="T1505" i="17" a="1"/>
  <c r="T1505" i="17" s="1"/>
  <c r="T1506" i="17" a="1"/>
  <c r="T1506" i="17" s="1"/>
  <c r="T1507" i="17" a="1"/>
  <c r="T1507" i="17" s="1"/>
  <c r="T1508" i="17" a="1"/>
  <c r="T1508" i="17" s="1"/>
  <c r="T1509" i="17" a="1"/>
  <c r="T1509" i="17" s="1"/>
  <c r="T1736" i="17" a="1"/>
  <c r="T1736" i="17" s="1"/>
  <c r="T1737" i="17" a="1"/>
  <c r="T1737" i="17" s="1"/>
  <c r="T110" i="17" a="1"/>
  <c r="T110" i="17" s="1"/>
  <c r="T111" i="17" a="1"/>
  <c r="T111" i="17" s="1"/>
  <c r="T112" i="17" a="1"/>
  <c r="T112" i="17" s="1"/>
  <c r="T113" i="17" a="1"/>
  <c r="T113" i="17" s="1"/>
  <c r="T114" i="17" a="1"/>
  <c r="T114" i="17" s="1"/>
  <c r="T115" i="17" a="1"/>
  <c r="T115" i="17" s="1"/>
  <c r="T338" i="17" a="1"/>
  <c r="T338" i="17" s="1"/>
  <c r="T339" i="17" a="1"/>
  <c r="T339" i="17" s="1"/>
  <c r="T510" i="17" a="1"/>
  <c r="T510" i="17" s="1"/>
  <c r="T511" i="17" a="1"/>
  <c r="T511" i="17" s="1"/>
  <c r="T512" i="17" a="1"/>
  <c r="T512" i="17" s="1"/>
  <c r="T513" i="17" a="1"/>
  <c r="T513" i="17" s="1"/>
  <c r="T514" i="17" a="1"/>
  <c r="T514" i="17" s="1"/>
  <c r="T515" i="17" a="1"/>
  <c r="T515" i="17" s="1"/>
  <c r="T738" i="17" a="1"/>
  <c r="T738" i="17" s="1"/>
  <c r="T739" i="17" a="1"/>
  <c r="T739" i="17" s="1"/>
  <c r="T1018" i="17" a="1"/>
  <c r="T1018" i="17" s="1"/>
  <c r="T1019" i="17" a="1"/>
  <c r="T1019" i="17" s="1"/>
  <c r="T1020" i="17" a="1"/>
  <c r="T1020" i="17" s="1"/>
  <c r="T1021" i="17" a="1"/>
  <c r="T1021" i="17" s="1"/>
  <c r="T1022" i="17" a="1"/>
  <c r="T1022" i="17" s="1"/>
  <c r="T1023" i="17" a="1"/>
  <c r="T1023" i="17" s="1"/>
  <c r="T1024" i="17" a="1"/>
  <c r="T1024" i="17" s="1"/>
  <c r="T1025" i="17" a="1"/>
  <c r="T1025" i="17"/>
  <c r="T1026" i="17" a="1"/>
  <c r="T1026" i="17" s="1"/>
  <c r="T1027" i="17" a="1"/>
  <c r="T1027" i="17" s="1"/>
  <c r="T1028" i="17" a="1"/>
  <c r="T1028" i="17" s="1"/>
  <c r="T1029" i="17" a="1"/>
  <c r="T1029" i="17" s="1"/>
  <c r="T1510" i="17" a="1"/>
  <c r="T1510" i="17" s="1"/>
  <c r="T1511" i="17" a="1"/>
  <c r="T1511" i="17" s="1"/>
  <c r="T1512" i="17" a="1"/>
  <c r="T1512" i="17" s="1"/>
  <c r="T1513" i="17" a="1"/>
  <c r="T1513" i="17" s="1"/>
  <c r="T1514" i="17" a="1"/>
  <c r="T1514" i="17" s="1"/>
  <c r="T1515" i="17" a="1"/>
  <c r="T1515" i="17" s="1"/>
  <c r="T1738" i="17" a="1"/>
  <c r="T1738" i="17" s="1"/>
  <c r="T1739" i="17" a="1"/>
  <c r="T1739" i="17"/>
  <c r="T116" i="17" a="1"/>
  <c r="T116" i="17"/>
  <c r="T117" i="17" a="1"/>
  <c r="T117" i="17" s="1"/>
  <c r="T118" i="17" a="1"/>
  <c r="T118" i="17" s="1"/>
  <c r="T119" i="17" a="1"/>
  <c r="T119" i="17" s="1"/>
  <c r="T120" i="17" a="1"/>
  <c r="T120" i="17" s="1"/>
  <c r="T121" i="17" a="1"/>
  <c r="T121" i="17" s="1"/>
  <c r="T340" i="17" a="1"/>
  <c r="T340" i="17" s="1"/>
  <c r="T341" i="17" a="1"/>
  <c r="T341" i="17"/>
  <c r="T516" i="17" a="1"/>
  <c r="T516" i="17"/>
  <c r="T517" i="17" a="1"/>
  <c r="T517" i="17" s="1"/>
  <c r="T518" i="17" a="1"/>
  <c r="T518" i="17" s="1"/>
  <c r="T519" i="17" a="1"/>
  <c r="T519" i="17" s="1"/>
  <c r="T520" i="17" a="1"/>
  <c r="T520" i="17" s="1"/>
  <c r="T521" i="17" a="1"/>
  <c r="T521" i="17"/>
  <c r="T740" i="17" a="1"/>
  <c r="T740" i="17" s="1"/>
  <c r="T741" i="17" a="1"/>
  <c r="T741" i="17" s="1"/>
  <c r="T1030" i="17" a="1"/>
  <c r="T1030" i="17" s="1"/>
  <c r="T1031" i="17" a="1"/>
  <c r="T1031" i="17" s="1"/>
  <c r="T1032" i="17" a="1"/>
  <c r="T1032" i="17" s="1"/>
  <c r="T1033" i="17" a="1"/>
  <c r="T1033" i="17" s="1"/>
  <c r="T1034" i="17" a="1"/>
  <c r="T1034" i="17" s="1"/>
  <c r="T1035" i="17" a="1"/>
  <c r="T1035" i="17" s="1"/>
  <c r="T1036" i="17" a="1"/>
  <c r="T1036" i="17" s="1"/>
  <c r="T1037" i="17" a="1"/>
  <c r="T1037" i="17" s="1"/>
  <c r="T1038" i="17" a="1"/>
  <c r="T1038" i="17" s="1"/>
  <c r="T1039" i="17" a="1"/>
  <c r="T1039" i="17"/>
  <c r="T1040" i="17" a="1"/>
  <c r="T1040" i="17" s="1"/>
  <c r="T1041" i="17" a="1"/>
  <c r="T1041" i="17" s="1"/>
  <c r="T1516" i="17" a="1"/>
  <c r="T1516" i="17" s="1"/>
  <c r="T1517" i="17" a="1"/>
  <c r="T1517" i="17"/>
  <c r="T1518" i="17" a="1"/>
  <c r="T1518" i="17" s="1"/>
  <c r="T1519" i="17" a="1"/>
  <c r="T1519" i="17" s="1"/>
  <c r="T1520" i="17" a="1"/>
  <c r="T1520" i="17" s="1"/>
  <c r="T1521" i="17" a="1"/>
  <c r="T1521" i="17" s="1"/>
  <c r="T1740" i="17" a="1"/>
  <c r="T1740" i="17" s="1"/>
  <c r="T1741" i="17" a="1"/>
  <c r="T1741" i="17" s="1"/>
  <c r="T122" i="17" a="1"/>
  <c r="T122" i="17" s="1"/>
  <c r="T123" i="17" a="1"/>
  <c r="T123" i="17" s="1"/>
  <c r="T124" i="17" a="1"/>
  <c r="T124" i="17" s="1"/>
  <c r="T125" i="17" a="1"/>
  <c r="T125" i="17" s="1"/>
  <c r="T126" i="17" a="1"/>
  <c r="T126" i="17" s="1"/>
  <c r="T127" i="17" a="1"/>
  <c r="T127" i="17"/>
  <c r="T342" i="17" a="1"/>
  <c r="T342" i="17" s="1"/>
  <c r="T343" i="17" a="1"/>
  <c r="T343" i="17" s="1"/>
  <c r="T522" i="17" a="1"/>
  <c r="T522" i="17" s="1"/>
  <c r="T523" i="17" a="1"/>
  <c r="T523" i="17" s="1"/>
  <c r="T524" i="17" a="1"/>
  <c r="T524" i="17" s="1"/>
  <c r="T525" i="17" a="1"/>
  <c r="T525" i="17" s="1"/>
  <c r="T526" i="17" a="1"/>
  <c r="T526" i="17" s="1"/>
  <c r="T527" i="17" a="1"/>
  <c r="T527" i="17" s="1"/>
  <c r="T742" i="17" a="1"/>
  <c r="T742" i="17" s="1"/>
  <c r="T743" i="17" a="1"/>
  <c r="T743" i="17" s="1"/>
  <c r="T1042" i="17" a="1"/>
  <c r="T1042" i="17" s="1"/>
  <c r="T1043" i="17" a="1"/>
  <c r="T1043" i="17" s="1"/>
  <c r="T1044" i="17" a="1"/>
  <c r="T1044" i="17" s="1"/>
  <c r="T1045" i="17" a="1"/>
  <c r="T1045" i="17" s="1"/>
  <c r="T1046" i="17" a="1"/>
  <c r="T1046" i="17" s="1"/>
  <c r="T1047" i="17" a="1"/>
  <c r="T1047" i="17" s="1"/>
  <c r="T1048" i="17" a="1"/>
  <c r="T1048" i="17" s="1"/>
  <c r="T1049" i="17" a="1"/>
  <c r="T1049" i="17" s="1"/>
  <c r="T1050" i="17" a="1"/>
  <c r="T1050" i="17" s="1"/>
  <c r="T1051" i="17" a="1"/>
  <c r="T1051" i="17" s="1"/>
  <c r="T1052" i="17" a="1"/>
  <c r="T1052" i="17" s="1"/>
  <c r="T1053" i="17" a="1"/>
  <c r="T1053" i="17" s="1"/>
  <c r="T1522" i="17" a="1"/>
  <c r="T1522" i="17" s="1"/>
  <c r="T1523" i="17" a="1"/>
  <c r="T1523" i="17" s="1"/>
  <c r="T1524" i="17" a="1"/>
  <c r="T1524" i="17" s="1"/>
  <c r="T1525" i="17" a="1"/>
  <c r="T1525" i="17" s="1"/>
  <c r="T1526" i="17" a="1"/>
  <c r="T1526" i="17"/>
  <c r="T1527" i="17" a="1"/>
  <c r="T1527" i="17" s="1"/>
  <c r="T1742" i="17" a="1"/>
  <c r="T1742" i="17" s="1"/>
  <c r="T1743" i="17" a="1"/>
  <c r="T1743" i="17" s="1"/>
  <c r="T128" i="17" a="1"/>
  <c r="T128" i="17" s="1"/>
  <c r="T129" i="17" a="1"/>
  <c r="T129" i="17" s="1"/>
  <c r="T130" i="17" a="1"/>
  <c r="T130" i="17" s="1"/>
  <c r="T131" i="17" a="1"/>
  <c r="T131" i="17"/>
  <c r="T132" i="17" a="1"/>
  <c r="T132" i="17" s="1"/>
  <c r="T133" i="17" a="1"/>
  <c r="T133" i="17"/>
  <c r="T344" i="17" a="1"/>
  <c r="T344" i="17" s="1"/>
  <c r="T345" i="17" a="1"/>
  <c r="T345" i="17" s="1"/>
  <c r="T528" i="17" a="1"/>
  <c r="T528" i="17"/>
  <c r="T529" i="17" a="1"/>
  <c r="T529" i="17" s="1"/>
  <c r="T530" i="17" a="1"/>
  <c r="T530" i="17" s="1"/>
  <c r="T531" i="17" a="1"/>
  <c r="T531" i="17" s="1"/>
  <c r="T532" i="17" a="1"/>
  <c r="T532" i="17" s="1"/>
  <c r="T533" i="17" a="1"/>
  <c r="T533" i="17" s="1"/>
  <c r="T744" i="17" a="1"/>
  <c r="T744" i="17" s="1"/>
  <c r="T745" i="17" a="1"/>
  <c r="T745" i="17" s="1"/>
  <c r="T1054" i="17" a="1"/>
  <c r="T1054" i="17"/>
  <c r="T1055" i="17" a="1"/>
  <c r="T1055" i="17" s="1"/>
  <c r="T1056" i="17" a="1"/>
  <c r="T1056" i="17" s="1"/>
  <c r="T1057" i="17" a="1"/>
  <c r="T1057" i="17" s="1"/>
  <c r="T1058" i="17" a="1"/>
  <c r="T1058" i="17" s="1"/>
  <c r="T1059" i="17" a="1"/>
  <c r="T1059" i="17" s="1"/>
  <c r="T1060" i="17" a="1"/>
  <c r="T1060" i="17" s="1"/>
  <c r="T1061" i="17" a="1"/>
  <c r="T1061" i="17" s="1"/>
  <c r="T1062" i="17" a="1"/>
  <c r="T1062" i="17" s="1"/>
  <c r="T1063" i="17" a="1"/>
  <c r="T1063" i="17"/>
  <c r="T1064" i="17" a="1"/>
  <c r="T1064" i="17" s="1"/>
  <c r="T1065" i="17" a="1"/>
  <c r="T1065" i="17" s="1"/>
  <c r="T1528" i="17" a="1"/>
  <c r="T1528" i="17" s="1"/>
  <c r="T1529" i="17" a="1"/>
  <c r="T1529" i="17" s="1"/>
  <c r="T1530" i="17" a="1"/>
  <c r="T1530" i="17" s="1"/>
  <c r="T1531" i="17" a="1"/>
  <c r="T1531" i="17" s="1"/>
  <c r="T1532" i="17" a="1"/>
  <c r="T1532" i="17" s="1"/>
  <c r="T1533" i="17" a="1"/>
  <c r="T1533" i="17"/>
  <c r="T1744" i="17" a="1"/>
  <c r="T1744" i="17" s="1"/>
  <c r="T1745" i="17" a="1"/>
  <c r="T1745" i="17" s="1"/>
  <c r="T134" i="17" a="1"/>
  <c r="T134" i="17"/>
  <c r="T135" i="17" a="1"/>
  <c r="T135" i="17" s="1"/>
  <c r="T136" i="17" a="1"/>
  <c r="T136" i="17" s="1"/>
  <c r="T137" i="17" a="1"/>
  <c r="T137" i="17" s="1"/>
  <c r="T138" i="17" a="1"/>
  <c r="T138" i="17" s="1"/>
  <c r="T139" i="17" a="1"/>
  <c r="T139" i="17" s="1"/>
  <c r="T346" i="17" a="1"/>
  <c r="T346" i="17" s="1"/>
  <c r="T347" i="17" a="1"/>
  <c r="T347" i="17" s="1"/>
  <c r="T534" i="17" a="1"/>
  <c r="T534" i="17" s="1"/>
  <c r="T535" i="17" a="1"/>
  <c r="T535" i="17" s="1"/>
  <c r="T536" i="17" a="1"/>
  <c r="T536" i="17" s="1"/>
  <c r="T537" i="17" a="1"/>
  <c r="T537" i="17" s="1"/>
  <c r="T538" i="17" a="1"/>
  <c r="T538" i="17" s="1"/>
  <c r="T539" i="17" a="1"/>
  <c r="T539" i="17" s="1"/>
  <c r="T746" i="17" a="1"/>
  <c r="T746" i="17" s="1"/>
  <c r="T747" i="17" a="1"/>
  <c r="T747" i="17" s="1"/>
  <c r="T1066" i="17" a="1"/>
  <c r="T1066" i="17" s="1"/>
  <c r="T1067" i="17" a="1"/>
  <c r="T1067" i="17" s="1"/>
  <c r="T1068" i="17" a="1"/>
  <c r="T1068" i="17" s="1"/>
  <c r="T1069" i="17" a="1"/>
  <c r="T1069" i="17" s="1"/>
  <c r="T1070" i="17" a="1"/>
  <c r="T1070" i="17" s="1"/>
  <c r="T1071" i="17" a="1"/>
  <c r="T1071" i="17" s="1"/>
  <c r="T1072" i="17" a="1"/>
  <c r="T1072" i="17" s="1"/>
  <c r="T1073" i="17" a="1"/>
  <c r="T1073" i="17" s="1"/>
  <c r="T1074" i="17" a="1"/>
  <c r="T1074" i="17" s="1"/>
  <c r="T1075" i="17" a="1"/>
  <c r="T1075" i="17" s="1"/>
  <c r="T1076" i="17" a="1"/>
  <c r="T1076" i="17" s="1"/>
  <c r="T1077" i="17" a="1"/>
  <c r="T1077" i="17" s="1"/>
  <c r="T1534" i="17" a="1"/>
  <c r="T1534" i="17" s="1"/>
  <c r="T1535" i="17" a="1"/>
  <c r="T1535" i="17" s="1"/>
  <c r="T1536" i="17" a="1"/>
  <c r="T1536" i="17" s="1"/>
  <c r="T1537" i="17" a="1"/>
  <c r="T1537" i="17" s="1"/>
  <c r="T1538" i="17" a="1"/>
  <c r="T1538" i="17" s="1"/>
  <c r="T1539" i="17" a="1"/>
  <c r="T1539" i="17" s="1"/>
  <c r="T1746" i="17" a="1"/>
  <c r="T1746" i="17"/>
  <c r="T1747" i="17" a="1"/>
  <c r="T1747" i="17" s="1"/>
  <c r="T140" i="17" a="1"/>
  <c r="T140" i="17" s="1"/>
  <c r="T141" i="17" a="1"/>
  <c r="T141" i="17" s="1"/>
  <c r="T142" i="17" a="1"/>
  <c r="T142" i="17" s="1"/>
  <c r="T143" i="17" a="1"/>
  <c r="T143" i="17" s="1"/>
  <c r="T144" i="17" a="1"/>
  <c r="T144" i="17" s="1"/>
  <c r="T145" i="17" a="1"/>
  <c r="T145" i="17" s="1"/>
  <c r="T348" i="17" a="1"/>
  <c r="T348" i="17" s="1"/>
  <c r="T349" i="17" a="1"/>
  <c r="T349" i="17" s="1"/>
  <c r="T540" i="17" a="1"/>
  <c r="T540" i="17" s="1"/>
  <c r="T541" i="17" a="1"/>
  <c r="T541" i="17" s="1"/>
  <c r="T542" i="17" a="1"/>
  <c r="T542" i="17" s="1"/>
  <c r="T543" i="17" a="1"/>
  <c r="T543" i="17" s="1"/>
  <c r="T544" i="17" a="1"/>
  <c r="T544" i="17" s="1"/>
  <c r="T545" i="17" a="1"/>
  <c r="T545" i="17" s="1"/>
  <c r="T748" i="17" a="1"/>
  <c r="T748" i="17" s="1"/>
  <c r="T749" i="17" a="1"/>
  <c r="T749" i="17" s="1"/>
  <c r="T1078" i="17" a="1"/>
  <c r="T1078" i="17" s="1"/>
  <c r="T1079" i="17" a="1"/>
  <c r="T1079" i="17" s="1"/>
  <c r="T1080" i="17" a="1"/>
  <c r="T1080" i="17" s="1"/>
  <c r="T1081" i="17" a="1"/>
  <c r="T1081" i="17"/>
  <c r="T1082" i="17" a="1"/>
  <c r="T1082" i="17" s="1"/>
  <c r="T1083" i="17" a="1"/>
  <c r="T1083" i="17" s="1"/>
  <c r="T1084" i="17" a="1"/>
  <c r="T1084" i="17" s="1"/>
  <c r="T1085" i="17" a="1"/>
  <c r="T1085" i="17" s="1"/>
  <c r="T1086" i="17" a="1"/>
  <c r="T1086" i="17" s="1"/>
  <c r="T1087" i="17" a="1"/>
  <c r="T1087" i="17" s="1"/>
  <c r="T1088" i="17" a="1"/>
  <c r="T1088" i="17" s="1"/>
  <c r="T1089" i="17" a="1"/>
  <c r="T1089" i="17" s="1"/>
  <c r="T1540" i="17" a="1"/>
  <c r="T1540" i="17" s="1"/>
  <c r="T1541" i="17" a="1"/>
  <c r="T1541" i="17" s="1"/>
  <c r="T1542" i="17" a="1"/>
  <c r="T1542" i="17" s="1"/>
  <c r="T1543" i="17" a="1"/>
  <c r="T1543" i="17" s="1"/>
  <c r="T1544" i="17" a="1"/>
  <c r="T1544" i="17" s="1"/>
  <c r="T1545" i="17" a="1"/>
  <c r="T1545" i="17"/>
  <c r="T1748" i="17" a="1"/>
  <c r="T1748" i="17" s="1"/>
  <c r="T1749" i="17" a="1"/>
  <c r="T1749" i="17" s="1"/>
  <c r="T146" i="17" a="1"/>
  <c r="T146" i="17" s="1"/>
  <c r="T147" i="17" a="1"/>
  <c r="T147" i="17" s="1"/>
  <c r="T148" i="17" a="1"/>
  <c r="T148" i="17" s="1"/>
  <c r="T149" i="17" a="1"/>
  <c r="T149" i="17" s="1"/>
  <c r="T150" i="17" a="1"/>
  <c r="T150" i="17" s="1"/>
  <c r="T151" i="17" a="1"/>
  <c r="T151" i="17" s="1"/>
  <c r="T350" i="17" a="1"/>
  <c r="T350" i="17"/>
  <c r="T351" i="17" a="1"/>
  <c r="T351" i="17" s="1"/>
  <c r="T546" i="17" a="1"/>
  <c r="T546" i="17" s="1"/>
  <c r="T547" i="17" a="1"/>
  <c r="T547" i="17" s="1"/>
  <c r="T548" i="17" a="1"/>
  <c r="T548" i="17" s="1"/>
  <c r="T549" i="17" a="1"/>
  <c r="T549" i="17" s="1"/>
  <c r="T550" i="17" a="1"/>
  <c r="T550" i="17" s="1"/>
  <c r="T551" i="17" a="1"/>
  <c r="T551" i="17" s="1"/>
  <c r="T750" i="17" a="1"/>
  <c r="T750" i="17" s="1"/>
  <c r="T751" i="17" a="1"/>
  <c r="T751" i="17" s="1"/>
  <c r="T1090" i="17" a="1"/>
  <c r="T1090" i="17" s="1"/>
  <c r="T1091" i="17" a="1"/>
  <c r="T1091" i="17" s="1"/>
  <c r="T1092" i="17" a="1"/>
  <c r="T1092" i="17" s="1"/>
  <c r="T1093" i="17" a="1"/>
  <c r="T1093" i="17" s="1"/>
  <c r="T1094" i="17" a="1"/>
  <c r="T1094" i="17" s="1"/>
  <c r="T1095" i="17" a="1"/>
  <c r="T1095" i="17" s="1"/>
  <c r="T1096" i="17" a="1"/>
  <c r="T1096" i="17" s="1"/>
  <c r="T1097" i="17" a="1"/>
  <c r="T1097" i="17" s="1"/>
  <c r="T1098" i="17" a="1"/>
  <c r="T1098" i="17" s="1"/>
  <c r="T1099" i="17" a="1"/>
  <c r="T1099" i="17" s="1"/>
  <c r="T1100" i="17" a="1"/>
  <c r="T1100" i="17"/>
  <c r="T1101" i="17" a="1"/>
  <c r="T1101" i="17" s="1"/>
  <c r="T1546" i="17" a="1"/>
  <c r="T1546" i="17" s="1"/>
  <c r="T1547" i="17" a="1"/>
  <c r="T1547" i="17" s="1"/>
  <c r="T1548" i="17" a="1"/>
  <c r="T1548" i="17" s="1"/>
  <c r="T1549" i="17" a="1"/>
  <c r="T1549" i="17" s="1"/>
  <c r="T1550" i="17" a="1"/>
  <c r="T1550" i="17" s="1"/>
  <c r="T1551" i="17" a="1"/>
  <c r="T1551" i="17" s="1"/>
  <c r="T1750" i="17" a="1"/>
  <c r="T1750" i="17" s="1"/>
  <c r="T1751" i="17" a="1"/>
  <c r="T1751" i="17" s="1"/>
  <c r="T152" i="17" a="1"/>
  <c r="T152" i="17" s="1"/>
  <c r="T153" i="17" a="1"/>
  <c r="T153" i="17" s="1"/>
  <c r="T154" i="17" a="1"/>
  <c r="T154" i="17" s="1"/>
  <c r="T155" i="17" a="1"/>
  <c r="T155" i="17" s="1"/>
  <c r="T156" i="17" a="1"/>
  <c r="T156" i="17" s="1"/>
  <c r="T157" i="17" a="1"/>
  <c r="T157" i="17" s="1"/>
  <c r="T352" i="17" a="1"/>
  <c r="T352" i="17" s="1"/>
  <c r="T353" i="17" a="1"/>
  <c r="T353" i="17" s="1"/>
  <c r="T552" i="17" a="1"/>
  <c r="T552" i="17" s="1"/>
  <c r="T553" i="17" a="1"/>
  <c r="T553" i="17" s="1"/>
  <c r="T554" i="17" a="1"/>
  <c r="T554" i="17" s="1"/>
  <c r="T555" i="17" a="1"/>
  <c r="T555" i="17"/>
  <c r="T556" i="17" a="1"/>
  <c r="T556" i="17" s="1"/>
  <c r="T557" i="17" a="1"/>
  <c r="T557" i="17"/>
  <c r="T752" i="17" a="1"/>
  <c r="T752" i="17" s="1"/>
  <c r="T753" i="17" a="1"/>
  <c r="T753" i="17" s="1"/>
  <c r="T1102" i="17" a="1"/>
  <c r="T1102" i="17" s="1"/>
  <c r="T1103" i="17" a="1"/>
  <c r="T1103" i="17"/>
  <c r="T1104" i="17" a="1"/>
  <c r="T1104" i="17" s="1"/>
  <c r="T1105" i="17" a="1"/>
  <c r="T1105" i="17" s="1"/>
  <c r="T1106" i="17" a="1"/>
  <c r="T1106" i="17" s="1"/>
  <c r="T1107" i="17" a="1"/>
  <c r="T1107" i="17" s="1"/>
  <c r="T1108" i="17" a="1"/>
  <c r="T1108" i="17" s="1"/>
  <c r="T1109" i="17" a="1"/>
  <c r="T1109" i="17" s="1"/>
  <c r="T1110" i="17" a="1"/>
  <c r="T1110" i="17" s="1"/>
  <c r="T1111" i="17" a="1"/>
  <c r="T1111" i="17" s="1"/>
  <c r="T1112" i="17" a="1"/>
  <c r="T1112" i="17" s="1"/>
  <c r="T1113" i="17" a="1"/>
  <c r="T1113" i="17" s="1"/>
  <c r="T1552" i="17" a="1"/>
  <c r="T1552" i="17" s="1"/>
  <c r="T1553" i="17" a="1"/>
  <c r="T1553" i="17" s="1"/>
  <c r="T1554" i="17" a="1"/>
  <c r="T1554" i="17" s="1"/>
  <c r="T1555" i="17" a="1"/>
  <c r="T1555" i="17" s="1"/>
  <c r="T1556" i="17" a="1"/>
  <c r="T1556" i="17" s="1"/>
  <c r="T1557" i="17" a="1"/>
  <c r="T1557" i="17" s="1"/>
  <c r="T1752" i="17" a="1"/>
  <c r="T1752" i="17" s="1"/>
  <c r="T1753" i="17" a="1"/>
  <c r="T1753" i="17" s="1"/>
  <c r="T158" i="17" a="1"/>
  <c r="T158" i="17" s="1"/>
  <c r="T159" i="17" a="1"/>
  <c r="T159" i="17" s="1"/>
  <c r="T160" i="17" a="1"/>
  <c r="T160" i="17" s="1"/>
  <c r="T161" i="17" a="1"/>
  <c r="T161" i="17" s="1"/>
  <c r="T162" i="17" a="1"/>
  <c r="T162" i="17" s="1"/>
  <c r="T163" i="17" a="1"/>
  <c r="T163" i="17" s="1"/>
  <c r="T354" i="17" a="1"/>
  <c r="T354" i="17" s="1"/>
  <c r="T355" i="17" a="1"/>
  <c r="T355" i="17" s="1"/>
  <c r="T558" i="17" a="1"/>
  <c r="T558" i="17" s="1"/>
  <c r="T559" i="17" a="1"/>
  <c r="T559" i="17" s="1"/>
  <c r="T560" i="17" a="1"/>
  <c r="T560" i="17" s="1"/>
  <c r="T561" i="17" a="1"/>
  <c r="T561" i="17" s="1"/>
  <c r="T562" i="17" a="1"/>
  <c r="T562" i="17" s="1"/>
  <c r="T563" i="17" a="1"/>
  <c r="T563" i="17" s="1"/>
  <c r="T754" i="17" a="1"/>
  <c r="T754" i="17" s="1"/>
  <c r="T755" i="17" a="1"/>
  <c r="T755" i="17" s="1"/>
  <c r="T1114" i="17" a="1"/>
  <c r="T1114" i="17" s="1"/>
  <c r="T1115" i="17" a="1"/>
  <c r="T1115" i="17" s="1"/>
  <c r="T1116" i="17" a="1"/>
  <c r="T1116" i="17" s="1"/>
  <c r="T1117" i="17" a="1"/>
  <c r="T1117" i="17" s="1"/>
  <c r="T1118" i="17" a="1"/>
  <c r="T1118" i="17" s="1"/>
  <c r="T1119" i="17" a="1"/>
  <c r="T1119" i="17" s="1"/>
  <c r="T1120" i="17" a="1"/>
  <c r="T1120" i="17"/>
  <c r="T1121" i="17" a="1"/>
  <c r="T1121" i="17" s="1"/>
  <c r="T1122" i="17" a="1"/>
  <c r="T1122" i="17" s="1"/>
  <c r="T1123" i="17" a="1"/>
  <c r="T1123" i="17" s="1"/>
  <c r="T1124" i="17" a="1"/>
  <c r="T1124" i="17" s="1"/>
  <c r="T1125" i="17" a="1"/>
  <c r="T1125" i="17" s="1"/>
  <c r="T1558" i="17" a="1"/>
  <c r="T1558" i="17" s="1"/>
  <c r="T1559" i="17" a="1"/>
  <c r="T1559" i="17" s="1"/>
  <c r="T1560" i="17" a="1"/>
  <c r="T1560" i="17" s="1"/>
  <c r="T1561" i="17" a="1"/>
  <c r="T1561" i="17" s="1"/>
  <c r="T1562" i="17" a="1"/>
  <c r="T1562" i="17" s="1"/>
  <c r="T1563" i="17" a="1"/>
  <c r="T1563" i="17" s="1"/>
  <c r="T1754" i="17" a="1"/>
  <c r="T1754" i="17" s="1"/>
  <c r="T1755" i="17" a="1"/>
  <c r="T1755" i="17" s="1"/>
  <c r="T164" i="17" a="1"/>
  <c r="T164" i="17" s="1"/>
  <c r="T165" i="17" a="1"/>
  <c r="T165" i="17" s="1"/>
  <c r="T166" i="17" a="1"/>
  <c r="T166" i="17" s="1"/>
  <c r="T167" i="17" a="1"/>
  <c r="T167" i="17" s="1"/>
  <c r="T168" i="17" a="1"/>
  <c r="T168" i="17" s="1"/>
  <c r="T169" i="17" a="1"/>
  <c r="T169" i="17" s="1"/>
  <c r="T356" i="17" a="1"/>
  <c r="T356" i="17" s="1"/>
  <c r="T357" i="17" a="1"/>
  <c r="T357" i="17" s="1"/>
  <c r="T564" i="17" a="1"/>
  <c r="T564" i="17" s="1"/>
  <c r="T565" i="17" a="1"/>
  <c r="T565" i="17" s="1"/>
  <c r="T566" i="17" a="1"/>
  <c r="T566" i="17" s="1"/>
  <c r="T567" i="17" a="1"/>
  <c r="T567" i="17" s="1"/>
  <c r="T568" i="17" a="1"/>
  <c r="T568" i="17" s="1"/>
  <c r="T569" i="17" a="1"/>
  <c r="T569" i="17" s="1"/>
  <c r="T756" i="17" a="1"/>
  <c r="T756" i="17" s="1"/>
  <c r="T757" i="17" a="1"/>
  <c r="T757" i="17" s="1"/>
  <c r="T1126" i="17" a="1"/>
  <c r="T1126" i="17" s="1"/>
  <c r="T1127" i="17" a="1"/>
  <c r="T1127" i="17" s="1"/>
  <c r="T1128" i="17" a="1"/>
  <c r="T1128" i="17" s="1"/>
  <c r="T1129" i="17" a="1"/>
  <c r="T1129" i="17" s="1"/>
  <c r="T1130" i="17" a="1"/>
  <c r="T1130" i="17" s="1"/>
  <c r="T1131" i="17" a="1"/>
  <c r="T1131" i="17" s="1"/>
  <c r="T1132" i="17" a="1"/>
  <c r="T1132" i="17" s="1"/>
  <c r="T1133" i="17" a="1"/>
  <c r="T1133" i="17" s="1"/>
  <c r="T1134" i="17" a="1"/>
  <c r="T1134" i="17" s="1"/>
  <c r="T1135" i="17" a="1"/>
  <c r="T1135" i="17" s="1"/>
  <c r="T1136" i="17" a="1"/>
  <c r="T1136" i="17" s="1"/>
  <c r="T1137" i="17" a="1"/>
  <c r="T1137" i="17" s="1"/>
  <c r="T1564" i="17" a="1"/>
  <c r="T1564" i="17" s="1"/>
  <c r="T1565" i="17" a="1"/>
  <c r="T1565" i="17" s="1"/>
  <c r="T1566" i="17" a="1"/>
  <c r="T1566" i="17" s="1"/>
  <c r="T1567" i="17" a="1"/>
  <c r="T1567" i="17" s="1"/>
  <c r="T1568" i="17" a="1"/>
  <c r="T1568" i="17" s="1"/>
  <c r="T1569" i="17" a="1"/>
  <c r="T1569" i="17" s="1"/>
  <c r="T1756" i="17" a="1"/>
  <c r="T1756" i="17" s="1"/>
  <c r="T1757" i="17" a="1"/>
  <c r="T1757" i="17" s="1"/>
  <c r="T170" i="17" a="1"/>
  <c r="T170" i="17" s="1"/>
  <c r="T171" i="17" a="1"/>
  <c r="T171" i="17" s="1"/>
  <c r="T172" i="17" a="1"/>
  <c r="T172" i="17" s="1"/>
  <c r="T173" i="17" a="1"/>
  <c r="T173" i="17" s="1"/>
  <c r="T174" i="17" a="1"/>
  <c r="T174" i="17" s="1"/>
  <c r="T175" i="17" a="1"/>
  <c r="T175" i="17"/>
  <c r="T358" i="17" a="1"/>
  <c r="T358" i="17" s="1"/>
  <c r="T359" i="17" a="1"/>
  <c r="T359" i="17" s="1"/>
  <c r="T570" i="17" a="1"/>
  <c r="T570" i="17" s="1"/>
  <c r="T571" i="17" a="1"/>
  <c r="T571" i="17" s="1"/>
  <c r="T572" i="17" a="1"/>
  <c r="T572" i="17" s="1"/>
  <c r="T573" i="17" a="1"/>
  <c r="T573" i="17" s="1"/>
  <c r="T574" i="17" a="1"/>
  <c r="T574" i="17" s="1"/>
  <c r="T575" i="17" a="1"/>
  <c r="T575" i="17" s="1"/>
  <c r="T758" i="17" a="1"/>
  <c r="T758" i="17"/>
  <c r="T759" i="17" a="1"/>
  <c r="T759" i="17" s="1"/>
  <c r="T1138" i="17" a="1"/>
  <c r="T1138" i="17" s="1"/>
  <c r="T1139" i="17" a="1"/>
  <c r="T1139" i="17" s="1"/>
  <c r="T1140" i="17" a="1"/>
  <c r="T1140" i="17" s="1"/>
  <c r="T1141" i="17" a="1"/>
  <c r="T1141" i="17" s="1"/>
  <c r="T1142" i="17" a="1"/>
  <c r="T1142" i="17" s="1"/>
  <c r="T1143" i="17" a="1"/>
  <c r="T1143" i="17" s="1"/>
  <c r="T1144" i="17" a="1"/>
  <c r="T1144" i="17"/>
  <c r="T1145" i="17" a="1"/>
  <c r="T1145" i="17" s="1"/>
  <c r="T1146" i="17" a="1"/>
  <c r="T1146" i="17" s="1"/>
  <c r="T1147" i="17" a="1"/>
  <c r="T1147" i="17" s="1"/>
  <c r="T1148" i="17" a="1"/>
  <c r="T1148" i="17" s="1"/>
  <c r="T1149" i="17" a="1"/>
  <c r="T1149" i="17" s="1"/>
  <c r="T1570" i="17" a="1"/>
  <c r="T1570" i="17" s="1"/>
  <c r="T1571" i="17" a="1"/>
  <c r="T1571" i="17" s="1"/>
  <c r="T1572" i="17" a="1"/>
  <c r="T1572" i="17" s="1"/>
  <c r="T1573" i="17" a="1"/>
  <c r="T1573" i="17" s="1"/>
  <c r="T1574" i="17" a="1"/>
  <c r="T1574" i="17" s="1"/>
  <c r="T1575" i="17" a="1"/>
  <c r="T1575" i="17" s="1"/>
  <c r="T1758" i="17" a="1"/>
  <c r="T1758" i="17" s="1"/>
  <c r="T1759" i="17" a="1"/>
  <c r="T1759" i="17" s="1"/>
  <c r="T176" i="17" a="1"/>
  <c r="T176" i="17" s="1"/>
  <c r="T177" i="17" a="1"/>
  <c r="T177" i="17" s="1"/>
  <c r="T178" i="17" a="1"/>
  <c r="T178" i="17" s="1"/>
  <c r="T179" i="17" a="1"/>
  <c r="T179" i="17" s="1"/>
  <c r="T180" i="17" a="1"/>
  <c r="T180" i="17" s="1"/>
  <c r="T181" i="17" a="1"/>
  <c r="T181" i="17" s="1"/>
  <c r="T360" i="17" a="1"/>
  <c r="T360" i="17" s="1"/>
  <c r="T361" i="17" a="1"/>
  <c r="T361" i="17" s="1"/>
  <c r="T576" i="17" a="1"/>
  <c r="T576" i="17" s="1"/>
  <c r="T577" i="17" a="1"/>
  <c r="T577" i="17" s="1"/>
  <c r="T578" i="17" a="1"/>
  <c r="T578" i="17" s="1"/>
  <c r="T579" i="17" a="1"/>
  <c r="T579" i="17" s="1"/>
  <c r="T580" i="17" a="1"/>
  <c r="T580" i="17" s="1"/>
  <c r="T581" i="17" a="1"/>
  <c r="T581" i="17" s="1"/>
  <c r="T760" i="17" a="1"/>
  <c r="T760" i="17" s="1"/>
  <c r="T761" i="17" a="1"/>
  <c r="T761" i="17" s="1"/>
  <c r="T1150" i="17" a="1"/>
  <c r="T1150" i="17" s="1"/>
  <c r="T1151" i="17" a="1"/>
  <c r="T1151" i="17" s="1"/>
  <c r="T1152" i="17" a="1"/>
  <c r="T1152" i="17" s="1"/>
  <c r="T1153" i="17" a="1"/>
  <c r="T1153" i="17" s="1"/>
  <c r="T1154" i="17" a="1"/>
  <c r="T1154" i="17" s="1"/>
  <c r="T1155" i="17" a="1"/>
  <c r="T1155" i="17" s="1"/>
  <c r="T1156" i="17" a="1"/>
  <c r="T1156" i="17" s="1"/>
  <c r="T1157" i="17" a="1"/>
  <c r="T1157" i="17" s="1"/>
  <c r="T1158" i="17" a="1"/>
  <c r="T1158" i="17" s="1"/>
  <c r="T1159" i="17" a="1"/>
  <c r="T1159" i="17" s="1"/>
  <c r="T1160" i="17" a="1"/>
  <c r="T1160" i="17" s="1"/>
  <c r="T1161" i="17" a="1"/>
  <c r="T1161" i="17" s="1"/>
  <c r="T1576" i="17" a="1"/>
  <c r="T1576" i="17" s="1"/>
  <c r="T1577" i="17" a="1"/>
  <c r="T1577" i="17" s="1"/>
  <c r="T1578" i="17" a="1"/>
  <c r="T1578" i="17" s="1"/>
  <c r="T1579" i="17" a="1"/>
  <c r="T1579" i="17" s="1"/>
  <c r="T1580" i="17" a="1"/>
  <c r="T1580" i="17" s="1"/>
  <c r="T1581" i="17" a="1"/>
  <c r="T1581" i="17"/>
  <c r="T1760" i="17" a="1"/>
  <c r="T1760" i="17" s="1"/>
  <c r="T1761" i="17" a="1"/>
  <c r="T1761" i="17" s="1"/>
  <c r="T182" i="17" a="1"/>
  <c r="T182" i="17" s="1"/>
  <c r="T183" i="17" a="1"/>
  <c r="T183" i="17" s="1"/>
  <c r="T184" i="17" a="1"/>
  <c r="T184" i="17" s="1"/>
  <c r="T185" i="17" a="1"/>
  <c r="T185" i="17" s="1"/>
  <c r="T186" i="17" a="1"/>
  <c r="T186" i="17" s="1"/>
  <c r="T187" i="17" a="1"/>
  <c r="T187" i="17" s="1"/>
  <c r="T362" i="17" a="1"/>
  <c r="T362" i="17"/>
  <c r="T363" i="17" a="1"/>
  <c r="T363" i="17" s="1"/>
  <c r="T582" i="17" a="1"/>
  <c r="T582" i="17" s="1"/>
  <c r="T583" i="17" a="1"/>
  <c r="T583" i="17" s="1"/>
  <c r="T584" i="17" a="1"/>
  <c r="T584" i="17" s="1"/>
  <c r="T585" i="17" a="1"/>
  <c r="T585" i="17" s="1"/>
  <c r="T586" i="17" a="1"/>
  <c r="T586" i="17" s="1"/>
  <c r="T587" i="17" a="1"/>
  <c r="T587" i="17" s="1"/>
  <c r="T762" i="17" a="1"/>
  <c r="T762" i="17"/>
  <c r="T763" i="17" a="1"/>
  <c r="T763" i="17" s="1"/>
  <c r="T1162" i="17" a="1"/>
  <c r="T1162" i="17" s="1"/>
  <c r="T1163" i="17" a="1"/>
  <c r="T1163" i="17" s="1"/>
  <c r="T1164" i="17" a="1"/>
  <c r="T1164" i="17" s="1"/>
  <c r="T1165" i="17" a="1"/>
  <c r="T1165" i="17" s="1"/>
  <c r="T1166" i="17" a="1"/>
  <c r="T1166" i="17" s="1"/>
  <c r="T1167" i="17" a="1"/>
  <c r="T1167" i="17" s="1"/>
  <c r="T1168" i="17" a="1"/>
  <c r="T1168" i="17" s="1"/>
  <c r="T1169" i="17" a="1"/>
  <c r="T1169" i="17" s="1"/>
  <c r="T1170" i="17" a="1"/>
  <c r="T1170" i="17" s="1"/>
  <c r="T1171" i="17" a="1"/>
  <c r="T1171" i="17" s="1"/>
  <c r="T1172" i="17" a="1"/>
  <c r="T1172" i="17" s="1"/>
  <c r="T1173" i="17" a="1"/>
  <c r="T1173" i="17" s="1"/>
  <c r="T1582" i="17" a="1"/>
  <c r="T1582" i="17" s="1"/>
  <c r="T1583" i="17" a="1"/>
  <c r="T1583" i="17" s="1"/>
  <c r="T1584" i="17" a="1"/>
  <c r="T1584" i="17" s="1"/>
  <c r="T1585" i="17" a="1"/>
  <c r="T1585" i="17" s="1"/>
  <c r="T1586" i="17" a="1"/>
  <c r="T1586" i="17" s="1"/>
  <c r="T1587" i="17" a="1"/>
  <c r="T1587" i="17" s="1"/>
  <c r="T1762" i="17" a="1"/>
  <c r="T1762" i="17" s="1"/>
  <c r="T1763" i="17" a="1"/>
  <c r="T1763" i="17" s="1"/>
  <c r="T188" i="17" a="1"/>
  <c r="T188" i="17" s="1"/>
  <c r="T189" i="17" a="1"/>
  <c r="T189" i="17" s="1"/>
  <c r="T190" i="17" a="1"/>
  <c r="T190" i="17" s="1"/>
  <c r="T191" i="17" a="1"/>
  <c r="T191" i="17" s="1"/>
  <c r="T192" i="17" a="1"/>
  <c r="T192" i="17" s="1"/>
  <c r="T193" i="17" a="1"/>
  <c r="T193" i="17" s="1"/>
  <c r="T364" i="17" a="1"/>
  <c r="T364" i="17" s="1"/>
  <c r="T365" i="17" a="1"/>
  <c r="T365" i="17" s="1"/>
  <c r="T588" i="17" a="1"/>
  <c r="T588" i="17" s="1"/>
  <c r="T589" i="17" a="1"/>
  <c r="T589" i="17" s="1"/>
  <c r="T590" i="17" a="1"/>
  <c r="T590" i="17" s="1"/>
  <c r="T591" i="17" a="1"/>
  <c r="T591" i="17" s="1"/>
  <c r="T592" i="17" a="1"/>
  <c r="T592" i="17" s="1"/>
  <c r="T593" i="17" a="1"/>
  <c r="T593" i="17" s="1"/>
  <c r="T764" i="17" a="1"/>
  <c r="T764" i="17" s="1"/>
  <c r="T765" i="17" a="1"/>
  <c r="T765" i="17" s="1"/>
  <c r="T1174" i="17" a="1"/>
  <c r="T1174" i="17" s="1"/>
  <c r="T1175" i="17" a="1"/>
  <c r="T1175" i="17" s="1"/>
  <c r="T1176" i="17" a="1"/>
  <c r="T1176" i="17" s="1"/>
  <c r="T1177" i="17" a="1"/>
  <c r="T1177" i="17" s="1"/>
  <c r="T1178" i="17" a="1"/>
  <c r="T1178" i="17" s="1"/>
  <c r="T1179" i="17" a="1"/>
  <c r="T1179" i="17" s="1"/>
  <c r="T1180" i="17" a="1"/>
  <c r="T1180" i="17" s="1"/>
  <c r="T1181" i="17" a="1"/>
  <c r="T1181" i="17" s="1"/>
  <c r="T1182" i="17" a="1"/>
  <c r="T1182" i="17" s="1"/>
  <c r="T1183" i="17" a="1"/>
  <c r="T1183" i="17" s="1"/>
  <c r="T1184" i="17" a="1"/>
  <c r="T1184" i="17" s="1"/>
  <c r="T1185" i="17" a="1"/>
  <c r="T1185" i="17" s="1"/>
  <c r="T1588" i="17" a="1"/>
  <c r="T1588" i="17" s="1"/>
  <c r="T1589" i="17" a="1"/>
  <c r="T1589" i="17" s="1"/>
  <c r="T1590" i="17" a="1"/>
  <c r="T1590" i="17" s="1"/>
  <c r="T1591" i="17" a="1"/>
  <c r="T1591" i="17" s="1"/>
  <c r="T1592" i="17" a="1"/>
  <c r="T1592" i="17" s="1"/>
  <c r="T1593" i="17" a="1"/>
  <c r="T1593" i="17" s="1"/>
  <c r="T1764" i="17" a="1"/>
  <c r="T1764" i="17" s="1"/>
  <c r="T1765" i="17" a="1"/>
  <c r="T1765" i="17" s="1"/>
  <c r="T194" i="17" a="1"/>
  <c r="T194" i="17" s="1"/>
  <c r="T195" i="17" a="1"/>
  <c r="T195" i="17" s="1"/>
  <c r="T196" i="17" a="1"/>
  <c r="T196" i="17" s="1"/>
  <c r="T197" i="17" a="1"/>
  <c r="T197" i="17" s="1"/>
  <c r="T198" i="17" a="1"/>
  <c r="T198" i="17" s="1"/>
  <c r="T199" i="17" a="1"/>
  <c r="T199" i="17" s="1"/>
  <c r="T366" i="17" a="1"/>
  <c r="T366" i="17"/>
  <c r="T367" i="17" a="1"/>
  <c r="T367" i="17" s="1"/>
  <c r="T594" i="17" a="1"/>
  <c r="T594" i="17" s="1"/>
  <c r="T595" i="17" a="1"/>
  <c r="T595" i="17" s="1"/>
  <c r="T596" i="17" a="1"/>
  <c r="T596" i="17" s="1"/>
  <c r="T597" i="17" a="1"/>
  <c r="T597" i="17" s="1"/>
  <c r="T598" i="17" a="1"/>
  <c r="T598" i="17" s="1"/>
  <c r="T599" i="17" a="1"/>
  <c r="T599" i="17" s="1"/>
  <c r="T766" i="17" a="1"/>
  <c r="T766" i="17" s="1"/>
  <c r="T767" i="17" a="1"/>
  <c r="T767" i="17"/>
  <c r="T1186" i="17" a="1"/>
  <c r="T1186" i="17" s="1"/>
  <c r="T1187" i="17" a="1"/>
  <c r="T1187" i="17" s="1"/>
  <c r="T1188" i="17" a="1"/>
  <c r="T1188" i="17" s="1"/>
  <c r="T1189" i="17" a="1"/>
  <c r="T1189" i="17" s="1"/>
  <c r="T1190" i="17" a="1"/>
  <c r="T1190" i="17" s="1"/>
  <c r="T1191" i="17" a="1"/>
  <c r="T1191" i="17" s="1"/>
  <c r="T1192" i="17" a="1"/>
  <c r="T1192" i="17" s="1"/>
  <c r="T1193" i="17" a="1"/>
  <c r="T1193" i="17" s="1"/>
  <c r="T1194" i="17" a="1"/>
  <c r="T1194" i="17" s="1"/>
  <c r="T1195" i="17" a="1"/>
  <c r="T1195" i="17" s="1"/>
  <c r="T1196" i="17" a="1"/>
  <c r="T1196" i="17" s="1"/>
  <c r="T1197" i="17" a="1"/>
  <c r="T1197" i="17" s="1"/>
  <c r="T1594" i="17" a="1"/>
  <c r="T1594" i="17" s="1"/>
  <c r="T1595" i="17" a="1"/>
  <c r="T1595" i="17" s="1"/>
  <c r="T1596" i="17" a="1"/>
  <c r="T1596" i="17"/>
  <c r="T1597" i="17" a="1"/>
  <c r="T1597" i="17" s="1"/>
  <c r="T1598" i="17" a="1"/>
  <c r="T1598" i="17" s="1"/>
  <c r="T1599" i="17" a="1"/>
  <c r="T1599" i="17" s="1"/>
  <c r="T1766" i="17" a="1"/>
  <c r="T1766" i="17" s="1"/>
  <c r="T1767" i="17" a="1"/>
  <c r="T1767" i="17" s="1"/>
  <c r="T200" i="17" a="1"/>
  <c r="T200" i="17" s="1"/>
  <c r="T201" i="17" a="1"/>
  <c r="T201" i="17" s="1"/>
  <c r="T202" i="17" a="1"/>
  <c r="T202" i="17" s="1"/>
  <c r="T203" i="17" a="1"/>
  <c r="T203" i="17" s="1"/>
  <c r="T204" i="17" a="1"/>
  <c r="T204" i="17" s="1"/>
  <c r="T205" i="17" a="1"/>
  <c r="T205" i="17" s="1"/>
  <c r="T368" i="17" a="1"/>
  <c r="T368" i="17" s="1"/>
  <c r="T369" i="17" a="1"/>
  <c r="T369" i="17" s="1"/>
  <c r="T600" i="17" a="1"/>
  <c r="T600" i="17" s="1"/>
  <c r="T601" i="17" a="1"/>
  <c r="T601" i="17" s="1"/>
  <c r="T602" i="17" a="1"/>
  <c r="T602" i="17" s="1"/>
  <c r="T603" i="17" a="1"/>
  <c r="T603" i="17" s="1"/>
  <c r="T604" i="17" a="1"/>
  <c r="T604" i="17" s="1"/>
  <c r="T605" i="17" a="1"/>
  <c r="T605" i="17" s="1"/>
  <c r="T768" i="17" a="1"/>
  <c r="T768" i="17" s="1"/>
  <c r="T769" i="17" a="1"/>
  <c r="T769" i="17" s="1"/>
  <c r="T1198" i="17" a="1"/>
  <c r="T1198" i="17" s="1"/>
  <c r="T1199" i="17" a="1"/>
  <c r="T1199" i="17"/>
  <c r="T1200" i="17" a="1"/>
  <c r="T1200" i="17" s="1"/>
  <c r="T1201" i="17" a="1"/>
  <c r="T1201" i="17" s="1"/>
  <c r="T1202" i="17" a="1"/>
  <c r="T1202" i="17" s="1"/>
  <c r="T1203" i="17" a="1"/>
  <c r="T1203" i="17" s="1"/>
  <c r="T1204" i="17" a="1"/>
  <c r="T1204" i="17" s="1"/>
  <c r="T1205" i="17" a="1"/>
  <c r="T1205" i="17" s="1"/>
  <c r="T1206" i="17" a="1"/>
  <c r="T1206" i="17" s="1"/>
  <c r="T1207" i="17" a="1"/>
  <c r="T1207" i="17" s="1"/>
  <c r="T1208" i="17" a="1"/>
  <c r="T1208" i="17" s="1"/>
  <c r="T1209" i="17" a="1"/>
  <c r="T1209" i="17" s="1"/>
  <c r="T1600" i="17" a="1"/>
  <c r="T1600" i="17" s="1"/>
  <c r="T1601" i="17" a="1"/>
  <c r="T1601" i="17" s="1"/>
  <c r="T1602" i="17" a="1"/>
  <c r="T1602" i="17" s="1"/>
  <c r="T1603" i="17" a="1"/>
  <c r="T1603" i="17" s="1"/>
  <c r="T1604" i="17" a="1"/>
  <c r="T1604" i="17" s="1"/>
  <c r="T1605" i="17" a="1"/>
  <c r="T1605" i="17" s="1"/>
  <c r="T1768" i="17" a="1"/>
  <c r="T1768" i="17" s="1"/>
  <c r="T1769" i="17" a="1"/>
  <c r="T1769" i="17" s="1"/>
  <c r="T206" i="17" a="1"/>
  <c r="T206" i="17" s="1"/>
  <c r="T207" i="17" a="1"/>
  <c r="T207" i="17" s="1"/>
  <c r="T208" i="17" a="1"/>
  <c r="T208" i="17" s="1"/>
  <c r="T209" i="17" a="1"/>
  <c r="T209" i="17" s="1"/>
  <c r="T210" i="17" a="1"/>
  <c r="T210" i="17" s="1"/>
  <c r="T211" i="17" a="1"/>
  <c r="T211" i="17" s="1"/>
  <c r="T370" i="17" a="1"/>
  <c r="T370" i="17" s="1"/>
  <c r="T371" i="17" a="1"/>
  <c r="T371" i="17"/>
  <c r="T606" i="17" a="1"/>
  <c r="T606" i="17" s="1"/>
  <c r="T607" i="17" a="1"/>
  <c r="T607" i="17" s="1"/>
  <c r="T608" i="17" a="1"/>
  <c r="T608" i="17" s="1"/>
  <c r="T609" i="17" a="1"/>
  <c r="T609" i="17" s="1"/>
  <c r="T610" i="17" a="1"/>
  <c r="T610" i="17" s="1"/>
  <c r="T611" i="17" a="1"/>
  <c r="T611" i="17" s="1"/>
  <c r="T770" i="17" a="1"/>
  <c r="T770" i="17" s="1"/>
  <c r="T771" i="17" a="1"/>
  <c r="T771" i="17" s="1"/>
  <c r="T1210" i="17" a="1"/>
  <c r="T1210" i="17" s="1"/>
  <c r="T1211" i="17" a="1"/>
  <c r="T1211" i="17" s="1"/>
  <c r="T1212" i="17" a="1"/>
  <c r="T1212" i="17" s="1"/>
  <c r="T1213" i="17" a="1"/>
  <c r="T1213" i="17" s="1"/>
  <c r="T1214" i="17" a="1"/>
  <c r="T1214" i="17" s="1"/>
  <c r="T1215" i="17" a="1"/>
  <c r="T1215" i="17" s="1"/>
  <c r="T1216" i="17" a="1"/>
  <c r="T1216" i="17"/>
  <c r="T1217" i="17" a="1"/>
  <c r="T1217" i="17" s="1"/>
  <c r="T1218" i="17" a="1"/>
  <c r="T1218" i="17" s="1"/>
  <c r="T1219" i="17" a="1"/>
  <c r="T1219" i="17" s="1"/>
  <c r="T1220" i="17" a="1"/>
  <c r="T1220" i="17" s="1"/>
  <c r="T1221" i="17" a="1"/>
  <c r="T1221" i="17" s="1"/>
  <c r="T1606" i="17" a="1"/>
  <c r="T1606" i="17" s="1"/>
  <c r="T1607" i="17" a="1"/>
  <c r="T1607" i="17" s="1"/>
  <c r="T1608" i="17" a="1"/>
  <c r="T1608" i="17" s="1"/>
  <c r="T1609" i="17" a="1"/>
  <c r="T1609" i="17" s="1"/>
  <c r="T1610" i="17" a="1"/>
  <c r="T1610" i="17" s="1"/>
  <c r="T1611" i="17" a="1"/>
  <c r="T1611" i="17" s="1"/>
  <c r="T1770" i="17" a="1"/>
  <c r="T1770" i="17" s="1"/>
  <c r="T1771" i="17" a="1"/>
  <c r="T1771" i="17" s="1"/>
  <c r="T212" i="17" a="1"/>
  <c r="T212" i="17" s="1"/>
  <c r="T213" i="17" a="1"/>
  <c r="T213" i="17" s="1"/>
  <c r="T214" i="17" a="1"/>
  <c r="T214" i="17" s="1"/>
  <c r="T215" i="17" a="1"/>
  <c r="T215" i="17" s="1"/>
  <c r="T216" i="17" a="1"/>
  <c r="T216" i="17" s="1"/>
  <c r="T217" i="17" a="1"/>
  <c r="T217" i="17" s="1"/>
  <c r="T372" i="17" a="1"/>
  <c r="T372" i="17" s="1"/>
  <c r="T373" i="17" a="1"/>
  <c r="T373" i="17" s="1"/>
  <c r="T612" i="17" a="1"/>
  <c r="T612" i="17" s="1"/>
  <c r="T613" i="17" a="1"/>
  <c r="T613" i="17"/>
  <c r="T614" i="17" a="1"/>
  <c r="T614" i="17" s="1"/>
  <c r="T615" i="17" a="1"/>
  <c r="T615" i="17" s="1"/>
  <c r="T616" i="17" a="1"/>
  <c r="T616" i="17" s="1"/>
  <c r="T617" i="17" a="1"/>
  <c r="T617" i="17" s="1"/>
  <c r="T772" i="17" a="1"/>
  <c r="T772" i="17" s="1"/>
  <c r="T773" i="17" a="1"/>
  <c r="T773" i="17" s="1"/>
  <c r="T1222" i="17" a="1"/>
  <c r="T1222" i="17" s="1"/>
  <c r="T1223" i="17" a="1"/>
  <c r="T1223" i="17" s="1"/>
  <c r="T1224" i="17" a="1"/>
  <c r="T1224" i="17" s="1"/>
  <c r="T1225" i="17" a="1"/>
  <c r="T1225" i="17" s="1"/>
  <c r="T1226" i="17" a="1"/>
  <c r="T1226" i="17" s="1"/>
  <c r="T1227" i="17" a="1"/>
  <c r="T1227" i="17"/>
  <c r="T1228" i="17" a="1"/>
  <c r="T1228" i="17" s="1"/>
  <c r="T1229" i="17" a="1"/>
  <c r="T1229" i="17" s="1"/>
  <c r="T1230" i="17" a="1"/>
  <c r="T1230" i="17" s="1"/>
  <c r="T1231" i="17" a="1"/>
  <c r="T1231" i="17" s="1"/>
  <c r="T1232" i="17" a="1"/>
  <c r="T1232" i="17" s="1"/>
  <c r="T1233" i="17" a="1"/>
  <c r="T1233" i="17" s="1"/>
  <c r="T1612" i="17" a="1"/>
  <c r="T1612" i="17" s="1"/>
  <c r="T1613" i="17" a="1"/>
  <c r="T1613" i="17" s="1"/>
  <c r="T1614" i="17" a="1"/>
  <c r="T1614" i="17"/>
  <c r="T1615" i="17" a="1"/>
  <c r="T1615" i="17" s="1"/>
  <c r="T1616" i="17" a="1"/>
  <c r="T1616" i="17" s="1"/>
  <c r="T1617" i="17" a="1"/>
  <c r="T1617" i="17" s="1"/>
  <c r="T1772" i="17" a="1"/>
  <c r="T1772" i="17" s="1"/>
  <c r="T1773" i="17" a="1"/>
  <c r="T1773" i="17" s="1"/>
  <c r="T218" i="17" a="1"/>
  <c r="T218" i="17" s="1"/>
  <c r="T219" i="17" a="1"/>
  <c r="T219" i="17" s="1"/>
  <c r="T220" i="17" a="1"/>
  <c r="T220" i="17" s="1"/>
  <c r="T221" i="17" a="1"/>
  <c r="T221" i="17" s="1"/>
  <c r="T222" i="17" a="1"/>
  <c r="T222" i="17" s="1"/>
  <c r="T223" i="17" a="1"/>
  <c r="T223" i="17" s="1"/>
  <c r="T374" i="17" a="1"/>
  <c r="T374" i="17" s="1"/>
  <c r="T375" i="17" a="1"/>
  <c r="T375" i="17" s="1"/>
  <c r="T618" i="17" a="1"/>
  <c r="T618" i="17" s="1"/>
  <c r="T619" i="17" a="1"/>
  <c r="T619" i="17" s="1"/>
  <c r="T620" i="17" a="1"/>
  <c r="T620" i="17" s="1"/>
  <c r="T621" i="17" a="1"/>
  <c r="T621" i="17" s="1"/>
  <c r="T622" i="17" a="1"/>
  <c r="T622" i="17" s="1"/>
  <c r="T623" i="17" a="1"/>
  <c r="T623" i="17" s="1"/>
  <c r="T774" i="17" a="1"/>
  <c r="T774" i="17"/>
  <c r="T775" i="17" a="1"/>
  <c r="T775" i="17" s="1"/>
  <c r="T1234" i="17" a="1"/>
  <c r="T1234" i="17" s="1"/>
  <c r="T1235" i="17" a="1"/>
  <c r="T1235" i="17" s="1"/>
  <c r="T1236" i="17" a="1"/>
  <c r="T1236" i="17" s="1"/>
  <c r="T1237" i="17" a="1"/>
  <c r="T1237" i="17" s="1"/>
  <c r="T1238" i="17" a="1"/>
  <c r="T1238" i="17" s="1"/>
  <c r="T1239" i="17" a="1"/>
  <c r="T1239" i="17" s="1"/>
  <c r="T1240" i="17" a="1"/>
  <c r="T1240" i="17" s="1"/>
  <c r="T1241" i="17" a="1"/>
  <c r="T1241" i="17"/>
  <c r="T1242" i="17" a="1"/>
  <c r="T1242" i="17" s="1"/>
  <c r="T1243" i="17" a="1"/>
  <c r="T1243" i="17" s="1"/>
  <c r="T1244" i="17" a="1"/>
  <c r="T1244" i="17" s="1"/>
  <c r="T1245" i="17" a="1"/>
  <c r="T1245" i="17" s="1"/>
  <c r="T1618" i="17" a="1"/>
  <c r="T1618" i="17" s="1"/>
  <c r="T1619" i="17" a="1"/>
  <c r="T1619" i="17" s="1"/>
  <c r="T1620" i="17" a="1"/>
  <c r="T1620" i="17" s="1"/>
  <c r="T1621" i="17" a="1"/>
  <c r="T1621" i="17" s="1"/>
  <c r="T1622" i="17" a="1"/>
  <c r="T1622" i="17" s="1"/>
  <c r="T1623" i="17" a="1"/>
  <c r="T1623" i="17" s="1"/>
  <c r="T1774" i="17" a="1"/>
  <c r="T1774" i="17" s="1"/>
  <c r="T1775" i="17" a="1"/>
  <c r="T1775" i="17"/>
  <c r="T224" i="17" a="1"/>
  <c r="T224" i="17" s="1"/>
  <c r="T225" i="17" a="1"/>
  <c r="T225" i="17" s="1"/>
  <c r="T226" i="17" a="1"/>
  <c r="T226" i="17" s="1"/>
  <c r="T227" i="17" a="1"/>
  <c r="T227" i="17" s="1"/>
  <c r="T228" i="17" a="1"/>
  <c r="T228" i="17" s="1"/>
  <c r="T229" i="17" a="1"/>
  <c r="T229" i="17" s="1"/>
  <c r="T376" i="17" a="1"/>
  <c r="T376" i="17" s="1"/>
  <c r="T377" i="17" a="1"/>
  <c r="T377" i="17" s="1"/>
  <c r="T624" i="17" a="1"/>
  <c r="T624" i="17" s="1"/>
  <c r="T625" i="17" a="1"/>
  <c r="T625" i="17" s="1"/>
  <c r="T626" i="17" a="1"/>
  <c r="T626" i="17" s="1"/>
  <c r="T627" i="17" a="1"/>
  <c r="T627" i="17" s="1"/>
  <c r="T628" i="17" a="1"/>
  <c r="T628" i="17" s="1"/>
  <c r="T629" i="17" a="1"/>
  <c r="T629" i="17"/>
  <c r="T776" i="17" a="1"/>
  <c r="T776" i="17" s="1"/>
  <c r="T777" i="17" a="1"/>
  <c r="T777" i="17" s="1"/>
  <c r="T1246" i="17" a="1"/>
  <c r="T1246" i="17" s="1"/>
  <c r="T1247" i="17" a="1"/>
  <c r="T1247" i="17" s="1"/>
  <c r="T1248" i="17" a="1"/>
  <c r="T1248" i="17" s="1"/>
  <c r="T1249" i="17" a="1"/>
  <c r="T1249" i="17"/>
  <c r="T1250" i="17" a="1"/>
  <c r="T1250" i="17" s="1"/>
  <c r="T1251" i="17" a="1"/>
  <c r="T1251" i="17" s="1"/>
  <c r="T1252" i="17" a="1"/>
  <c r="T1252" i="17" s="1"/>
  <c r="T1253" i="17" a="1"/>
  <c r="T1253" i="17" s="1"/>
  <c r="T1254" i="17" a="1"/>
  <c r="T1254" i="17" s="1"/>
  <c r="T1255" i="17" a="1"/>
  <c r="T1255" i="17" s="1"/>
  <c r="T1256" i="17" a="1"/>
  <c r="T1256" i="17" s="1"/>
  <c r="T1257" i="17" a="1"/>
  <c r="T1257" i="17" s="1"/>
  <c r="T1624" i="17" a="1"/>
  <c r="T1624" i="17" s="1"/>
  <c r="T1625" i="17" a="1"/>
  <c r="T1625" i="17" s="1"/>
  <c r="T1626" i="17" a="1"/>
  <c r="T1626" i="17" s="1"/>
  <c r="T1627" i="17" a="1"/>
  <c r="T1627" i="17" s="1"/>
  <c r="T1628" i="17" a="1"/>
  <c r="T1628" i="17" s="1"/>
  <c r="T1629" i="17" a="1"/>
  <c r="T1629" i="17" s="1"/>
  <c r="T1776" i="17" a="1"/>
  <c r="T1776" i="17" s="1"/>
  <c r="T1777" i="17" a="1"/>
  <c r="T1777" i="17" s="1"/>
  <c r="T230" i="17" a="1"/>
  <c r="T230" i="17" s="1"/>
  <c r="T231" i="17" a="1"/>
  <c r="T231" i="17" s="1"/>
  <c r="T232" i="17" a="1"/>
  <c r="T232" i="17" s="1"/>
  <c r="T233" i="17" a="1"/>
  <c r="T233" i="17" s="1"/>
  <c r="T234" i="17" a="1"/>
  <c r="T234" i="17" s="1"/>
  <c r="T235" i="17" a="1"/>
  <c r="T235" i="17" s="1"/>
  <c r="T378" i="17" a="1"/>
  <c r="T378" i="17" s="1"/>
  <c r="T379" i="17" a="1"/>
  <c r="T379" i="17" s="1"/>
  <c r="T630" i="17" a="1"/>
  <c r="T630" i="17" s="1"/>
  <c r="T631" i="17" a="1"/>
  <c r="T631" i="17" s="1"/>
  <c r="T632" i="17" a="1"/>
  <c r="T632" i="17" s="1"/>
  <c r="T633" i="17" a="1"/>
  <c r="T633" i="17" s="1"/>
  <c r="T634" i="17" a="1"/>
  <c r="T634" i="17" s="1"/>
  <c r="T635" i="17" a="1"/>
  <c r="T635" i="17" s="1"/>
  <c r="T778" i="17" a="1"/>
  <c r="T778" i="17" s="1"/>
  <c r="T779" i="17" a="1"/>
  <c r="T779" i="17" s="1"/>
  <c r="T1258" i="17" a="1"/>
  <c r="T1258" i="17" s="1"/>
  <c r="T1259" i="17" a="1"/>
  <c r="T1259" i="17" s="1"/>
  <c r="T1260" i="17" a="1"/>
  <c r="T1260" i="17"/>
  <c r="T1261" i="17" a="1"/>
  <c r="T1261" i="17" s="1"/>
  <c r="T1262" i="17" a="1"/>
  <c r="T1262" i="17" s="1"/>
  <c r="T1263" i="17" a="1"/>
  <c r="T1263" i="17" s="1"/>
  <c r="T1264" i="17" a="1"/>
  <c r="T1264" i="17" s="1"/>
  <c r="T1265" i="17" a="1"/>
  <c r="T1265" i="17" s="1"/>
  <c r="T1266" i="17" a="1"/>
  <c r="T1266" i="17" s="1"/>
  <c r="T1267" i="17" a="1"/>
  <c r="T1267" i="17" s="1"/>
  <c r="T1268" i="17" a="1"/>
  <c r="T1268" i="17" s="1"/>
  <c r="T1269" i="17" a="1"/>
  <c r="T1269" i="17" s="1"/>
  <c r="T1630" i="17" a="1"/>
  <c r="T1630" i="17" s="1"/>
  <c r="T1631" i="17" a="1"/>
  <c r="T1631" i="17" s="1"/>
  <c r="T1632" i="17" a="1"/>
  <c r="T1632" i="17" s="1"/>
  <c r="T1633" i="17" a="1"/>
  <c r="T1633" i="17" s="1"/>
  <c r="T1634" i="17" a="1"/>
  <c r="T1634" i="17" s="1"/>
  <c r="T1635" i="17" a="1"/>
  <c r="T1635" i="17" s="1"/>
  <c r="T1778" i="17" a="1"/>
  <c r="T1778" i="17" s="1"/>
  <c r="T1779" i="17" a="1"/>
  <c r="T1779" i="17" s="1"/>
  <c r="T236" i="17" a="1"/>
  <c r="T236" i="17" s="1"/>
  <c r="T237" i="17" a="1"/>
  <c r="T237" i="17" s="1"/>
  <c r="T238" i="17" a="1"/>
  <c r="T238" i="17" s="1"/>
  <c r="T239" i="17" a="1"/>
  <c r="T239" i="17" s="1"/>
  <c r="T240" i="17" a="1"/>
  <c r="T240" i="17" s="1"/>
  <c r="T241" i="17" a="1"/>
  <c r="T241" i="17" s="1"/>
  <c r="T380" i="17" a="1"/>
  <c r="T380" i="17" s="1"/>
  <c r="T381" i="17" a="1"/>
  <c r="T381" i="17" s="1"/>
  <c r="T636" i="17" a="1"/>
  <c r="T636" i="17" s="1"/>
  <c r="T637" i="17" a="1"/>
  <c r="T637" i="17" s="1"/>
  <c r="T638" i="17" a="1"/>
  <c r="T638" i="17" s="1"/>
  <c r="T639" i="17" a="1"/>
  <c r="T639" i="17"/>
  <c r="T640" i="17" a="1"/>
  <c r="T640" i="17" s="1"/>
  <c r="T641" i="17" a="1"/>
  <c r="T641" i="17" s="1"/>
  <c r="T780" i="17" a="1"/>
  <c r="T780" i="17" s="1"/>
  <c r="T781" i="17" a="1"/>
  <c r="T781" i="17" s="1"/>
  <c r="T1270" i="17" a="1"/>
  <c r="T1270" i="17" s="1"/>
  <c r="T1271" i="17" a="1"/>
  <c r="T1271" i="17" s="1"/>
  <c r="T1272" i="17" a="1"/>
  <c r="T1272" i="17" s="1"/>
  <c r="T1273" i="17" a="1"/>
  <c r="T1273" i="17" s="1"/>
  <c r="T1274" i="17" a="1"/>
  <c r="T1274" i="17" s="1"/>
  <c r="T1275" i="17" a="1"/>
  <c r="T1275" i="17" s="1"/>
  <c r="T1276" i="17" a="1"/>
  <c r="T1276" i="17" s="1"/>
  <c r="T1277" i="17" a="1"/>
  <c r="T1277" i="17" s="1"/>
  <c r="T1278" i="17" a="1"/>
  <c r="T1278" i="17" s="1"/>
  <c r="T1279" i="17" a="1"/>
  <c r="T1279" i="17" s="1"/>
  <c r="T1280" i="17" a="1"/>
  <c r="T1280" i="17" s="1"/>
  <c r="T1281" i="17" a="1"/>
  <c r="T1281" i="17" s="1"/>
  <c r="T1636" i="17" a="1"/>
  <c r="T1636" i="17" s="1"/>
  <c r="T1637" i="17" a="1"/>
  <c r="T1637" i="17" s="1"/>
  <c r="T1638" i="17" a="1"/>
  <c r="T1638" i="17" s="1"/>
  <c r="T1639" i="17" a="1"/>
  <c r="T1639" i="17" s="1"/>
  <c r="T1640" i="17" a="1"/>
  <c r="T1640" i="17" s="1"/>
  <c r="T1641" i="17" a="1"/>
  <c r="T1641" i="17" s="1"/>
  <c r="T1780" i="17" a="1"/>
  <c r="T1780" i="17" s="1"/>
  <c r="T1781" i="17" a="1"/>
  <c r="T1781" i="17" s="1"/>
  <c r="T242" i="17" a="1"/>
  <c r="T242" i="17" s="1"/>
  <c r="T243" i="17" a="1"/>
  <c r="T243" i="17" s="1"/>
  <c r="T244" i="17" a="1"/>
  <c r="T244" i="17" s="1"/>
  <c r="T245" i="17" a="1"/>
  <c r="T245" i="17" s="1"/>
  <c r="T246" i="17" a="1"/>
  <c r="T246" i="17" s="1"/>
  <c r="T247" i="17" a="1"/>
  <c r="T247" i="17" s="1"/>
  <c r="T382" i="17" a="1"/>
  <c r="T382" i="17" s="1"/>
  <c r="T383" i="17" a="1"/>
  <c r="T383" i="17" s="1"/>
  <c r="T642" i="17" a="1"/>
  <c r="T642" i="17" s="1"/>
  <c r="T643" i="17" a="1"/>
  <c r="T643" i="17" s="1"/>
  <c r="T644" i="17" a="1"/>
  <c r="T644" i="17"/>
  <c r="T645" i="17" a="1"/>
  <c r="T645" i="17" s="1"/>
  <c r="T646" i="17" a="1"/>
  <c r="T646" i="17" s="1"/>
  <c r="T647" i="17" a="1"/>
  <c r="T647" i="17" s="1"/>
  <c r="T782" i="17" a="1"/>
  <c r="T782" i="17" s="1"/>
  <c r="T783" i="17" a="1"/>
  <c r="T783" i="17" s="1"/>
  <c r="T1282" i="17" a="1"/>
  <c r="T1282" i="17" s="1"/>
  <c r="T1283" i="17" a="1"/>
  <c r="T1283" i="17" s="1"/>
  <c r="T1284" i="17" a="1"/>
  <c r="T1284" i="17" s="1"/>
  <c r="T1285" i="17" a="1"/>
  <c r="T1285" i="17" s="1"/>
  <c r="T1286" i="17" a="1"/>
  <c r="T1286" i="17" s="1"/>
  <c r="T1287" i="17" a="1"/>
  <c r="T1287" i="17" s="1"/>
  <c r="T1288" i="17" a="1"/>
  <c r="T1288" i="17" s="1"/>
  <c r="T1289" i="17" a="1"/>
  <c r="T1289" i="17" s="1"/>
  <c r="T1290" i="17" a="1"/>
  <c r="T1290" i="17" s="1"/>
  <c r="T1291" i="17" a="1"/>
  <c r="T1291" i="17" s="1"/>
  <c r="T1292" i="17" a="1"/>
  <c r="T1292" i="17" s="1"/>
  <c r="T1293" i="17" a="1"/>
  <c r="T1293" i="17" s="1"/>
  <c r="T1642" i="17" a="1"/>
  <c r="T1642" i="17" s="1"/>
  <c r="T1643" i="17" a="1"/>
  <c r="T1643" i="17" s="1"/>
  <c r="T1644" i="17" a="1"/>
  <c r="T1644" i="17" s="1"/>
  <c r="T1645" i="17" a="1"/>
  <c r="T1645" i="17" s="1"/>
  <c r="T1646" i="17" a="1"/>
  <c r="T1646" i="17" s="1"/>
  <c r="T1647" i="17" a="1"/>
  <c r="T1647" i="17" s="1"/>
  <c r="T1782" i="17" a="1"/>
  <c r="T1782" i="17" s="1"/>
  <c r="T1783" i="17" a="1"/>
  <c r="T1783" i="17"/>
  <c r="T248" i="17" a="1"/>
  <c r="T248" i="17" s="1"/>
  <c r="T249" i="17" a="1"/>
  <c r="T249" i="17" s="1"/>
  <c r="T250" i="17" a="1"/>
  <c r="T250" i="17" s="1"/>
  <c r="T251" i="17" a="1"/>
  <c r="T251" i="17" s="1"/>
  <c r="T252" i="17" a="1"/>
  <c r="T252" i="17" s="1"/>
  <c r="T253" i="17" a="1"/>
  <c r="T253" i="17" s="1"/>
  <c r="T384" i="17" a="1"/>
  <c r="T384" i="17" s="1"/>
  <c r="T385" i="17" a="1"/>
  <c r="T385" i="17" s="1"/>
  <c r="T648" i="17" a="1"/>
  <c r="T648" i="17" s="1"/>
  <c r="T649" i="17" a="1"/>
  <c r="T649" i="17" s="1"/>
  <c r="T650" i="17" a="1"/>
  <c r="T650" i="17" s="1"/>
  <c r="T651" i="17" a="1"/>
  <c r="T651" i="17" s="1"/>
  <c r="T652" i="17" a="1"/>
  <c r="T652" i="17" s="1"/>
  <c r="T653" i="17" a="1"/>
  <c r="T653" i="17"/>
  <c r="T784" i="17" a="1"/>
  <c r="T784" i="17" s="1"/>
  <c r="T785" i="17" a="1"/>
  <c r="T785" i="17" s="1"/>
  <c r="T1294" i="17" a="1"/>
  <c r="T1294" i="17" s="1"/>
  <c r="T1295" i="17" a="1"/>
  <c r="T1295" i="17" s="1"/>
  <c r="T1296" i="17" a="1"/>
  <c r="T1296" i="17" s="1"/>
  <c r="T1297" i="17" a="1"/>
  <c r="T1297" i="17" s="1"/>
  <c r="T1298" i="17" a="1"/>
  <c r="T1298" i="17" s="1"/>
  <c r="T1299" i="17" a="1"/>
  <c r="T1299" i="17" s="1"/>
  <c r="T1300" i="17" a="1"/>
  <c r="T1300" i="17" s="1"/>
  <c r="T1301" i="17" a="1"/>
  <c r="T1301" i="17" s="1"/>
  <c r="T1302" i="17" a="1"/>
  <c r="T1302" i="17" s="1"/>
  <c r="T1303" i="17" a="1"/>
  <c r="T1303" i="17" s="1"/>
  <c r="T1304" i="17" a="1"/>
  <c r="T1304" i="17" s="1"/>
  <c r="T1305" i="17" a="1"/>
  <c r="T1305" i="17" s="1"/>
  <c r="T1648" i="17" a="1"/>
  <c r="T1648" i="17" s="1"/>
  <c r="T1649" i="17" a="1"/>
  <c r="T1649" i="17" s="1"/>
  <c r="T1650" i="17" a="1"/>
  <c r="T1650" i="17" s="1"/>
  <c r="T1651" i="17" a="1"/>
  <c r="T1651" i="17" s="1"/>
  <c r="T1652" i="17" a="1"/>
  <c r="T1652" i="17" s="1"/>
  <c r="T1653" i="17" a="1"/>
  <c r="T1653" i="17"/>
  <c r="T1784" i="17" a="1"/>
  <c r="T1784" i="17" s="1"/>
  <c r="T1785" i="17" a="1"/>
  <c r="T1785" i="17" s="1"/>
  <c r="T254" i="17" a="1"/>
  <c r="T254" i="17" s="1"/>
  <c r="T255" i="17" a="1"/>
  <c r="T255" i="17" s="1"/>
  <c r="T256" i="17" a="1"/>
  <c r="T256" i="17" s="1"/>
  <c r="T257" i="17" a="1"/>
  <c r="T257" i="17"/>
  <c r="T258" i="17" a="1"/>
  <c r="T258" i="17" s="1"/>
  <c r="T259" i="17" a="1"/>
  <c r="T259" i="17" s="1"/>
  <c r="T386" i="17" a="1"/>
  <c r="T386" i="17" s="1"/>
  <c r="T387" i="17" a="1"/>
  <c r="T387" i="17" s="1"/>
  <c r="T654" i="17" a="1"/>
  <c r="T654" i="17" s="1"/>
  <c r="T655" i="17" a="1"/>
  <c r="T655" i="17" s="1"/>
  <c r="T656" i="17" a="1"/>
  <c r="T656" i="17" s="1"/>
  <c r="T657" i="17" a="1"/>
  <c r="T657" i="17" s="1"/>
  <c r="T658" i="17" a="1"/>
  <c r="T658" i="17" s="1"/>
  <c r="T659" i="17" a="1"/>
  <c r="T659" i="17" s="1"/>
  <c r="T786" i="17" a="1"/>
  <c r="T786" i="17" s="1"/>
  <c r="T787" i="17" a="1"/>
  <c r="T787" i="17" s="1"/>
  <c r="T1306" i="17" a="1"/>
  <c r="T1306" i="17" s="1"/>
  <c r="T1307" i="17" a="1"/>
  <c r="T1307" i="17" s="1"/>
  <c r="T1308" i="17" a="1"/>
  <c r="T1308" i="17" s="1"/>
  <c r="T1309" i="17" a="1"/>
  <c r="T1309" i="17" s="1"/>
  <c r="T1310" i="17" a="1"/>
  <c r="T1310" i="17" s="1"/>
  <c r="T1311" i="17" a="1"/>
  <c r="T1311" i="17" s="1"/>
  <c r="T1312" i="17" a="1"/>
  <c r="T1312" i="17" s="1"/>
  <c r="T1313" i="17" a="1"/>
  <c r="T1313" i="17" s="1"/>
  <c r="T1314" i="17" a="1"/>
  <c r="T1314" i="17" s="1"/>
  <c r="T1315" i="17" a="1"/>
  <c r="T1315" i="17" s="1"/>
  <c r="T1316" i="17" a="1"/>
  <c r="T1316" i="17" s="1"/>
  <c r="T1317" i="17" a="1"/>
  <c r="T1317" i="17" s="1"/>
  <c r="T1654" i="17" a="1"/>
  <c r="T1654" i="17" s="1"/>
  <c r="T1655" i="17" a="1"/>
  <c r="T1655" i="17" s="1"/>
  <c r="T1656" i="17" a="1"/>
  <c r="T1656" i="17" s="1"/>
  <c r="T1657" i="17" a="1"/>
  <c r="T1657" i="17" s="1"/>
  <c r="T1658" i="17" a="1"/>
  <c r="T1658" i="17" s="1"/>
  <c r="T1659" i="17" a="1"/>
  <c r="T1659" i="17" s="1"/>
  <c r="T1786" i="17" a="1"/>
  <c r="T1786" i="17"/>
  <c r="T1787" i="17" a="1"/>
  <c r="T1787" i="17" s="1"/>
  <c r="T260" i="17" a="1"/>
  <c r="T260" i="17" s="1"/>
  <c r="T261" i="17" a="1"/>
  <c r="T261" i="17" s="1"/>
  <c r="T262" i="17" a="1"/>
  <c r="T262" i="17"/>
  <c r="T263" i="17" a="1"/>
  <c r="T263" i="17" s="1"/>
  <c r="T264" i="17" a="1"/>
  <c r="T264" i="17" s="1"/>
  <c r="T265" i="17" a="1"/>
  <c r="T265" i="17" s="1"/>
  <c r="T388" i="17" a="1"/>
  <c r="T388" i="17" s="1"/>
  <c r="T389" i="17" a="1"/>
  <c r="T389" i="17" s="1"/>
  <c r="T660" i="17" a="1"/>
  <c r="T660" i="17" s="1"/>
  <c r="T661" i="17" a="1"/>
  <c r="T661" i="17" s="1"/>
  <c r="T662" i="17" a="1"/>
  <c r="T662" i="17" s="1"/>
  <c r="T663" i="17" a="1"/>
  <c r="T663" i="17" s="1"/>
  <c r="T664" i="17" a="1"/>
  <c r="T664" i="17" s="1"/>
  <c r="T665" i="17" a="1"/>
  <c r="T665" i="17" s="1"/>
  <c r="T788" i="17" a="1"/>
  <c r="T788" i="17" s="1"/>
  <c r="T789" i="17" a="1"/>
  <c r="T789" i="17" s="1"/>
  <c r="T1318" i="17" a="1"/>
  <c r="T1318" i="17" s="1"/>
  <c r="T1319" i="17" a="1"/>
  <c r="T1319" i="17" s="1"/>
  <c r="T1320" i="17" a="1"/>
  <c r="T1320" i="17" s="1"/>
  <c r="T1321" i="17" a="1"/>
  <c r="T1321" i="17" s="1"/>
  <c r="T1322" i="17" a="1"/>
  <c r="T1322" i="17" s="1"/>
  <c r="T1323" i="17" a="1"/>
  <c r="T1323" i="17" s="1"/>
  <c r="T1324" i="17" a="1"/>
  <c r="T1324" i="17" s="1"/>
  <c r="T1325" i="17" a="1"/>
  <c r="T1325" i="17" s="1"/>
  <c r="T1326" i="17" a="1"/>
  <c r="T1326" i="17" s="1"/>
  <c r="T1327" i="17" a="1"/>
  <c r="T1327" i="17"/>
  <c r="T1328" i="17" a="1"/>
  <c r="T1328" i="17" s="1"/>
  <c r="T1329" i="17" a="1"/>
  <c r="T1329" i="17" s="1"/>
  <c r="T1660" i="17" a="1"/>
  <c r="T1660" i="17" s="1"/>
  <c r="T1661" i="17" a="1"/>
  <c r="T1661" i="17" s="1"/>
  <c r="T1662" i="17" a="1"/>
  <c r="T1662" i="17" s="1"/>
  <c r="T1663" i="17" a="1"/>
  <c r="T1663" i="17"/>
  <c r="T1664" i="17" a="1"/>
  <c r="T1664" i="17" s="1"/>
  <c r="T1665" i="17" a="1"/>
  <c r="T1665" i="17" s="1"/>
  <c r="T1788" i="17" a="1"/>
  <c r="T1788" i="17" s="1"/>
  <c r="T1789" i="17" a="1"/>
  <c r="T1789" i="17" s="1"/>
  <c r="T266" i="17" a="1"/>
  <c r="T266" i="17" s="1"/>
  <c r="T267" i="17" a="1"/>
  <c r="T267" i="17" s="1"/>
  <c r="T268" i="17" a="1"/>
  <c r="T268" i="17" s="1"/>
  <c r="T269" i="17" a="1"/>
  <c r="T269" i="17" s="1"/>
  <c r="T270" i="17" a="1"/>
  <c r="T270" i="17" s="1"/>
  <c r="T271" i="17" a="1"/>
  <c r="T271" i="17" s="1"/>
  <c r="T390" i="17" a="1"/>
  <c r="T390" i="17" s="1"/>
  <c r="T391" i="17" a="1"/>
  <c r="T391" i="17" s="1"/>
  <c r="T666" i="17" a="1"/>
  <c r="T666" i="17" s="1"/>
  <c r="T667" i="17" a="1"/>
  <c r="T667" i="17" s="1"/>
  <c r="T668" i="17" a="1"/>
  <c r="T668" i="17" s="1"/>
  <c r="T669" i="17" a="1"/>
  <c r="T669" i="17" s="1"/>
  <c r="T670" i="17" a="1"/>
  <c r="T670" i="17" s="1"/>
  <c r="T671" i="17" a="1"/>
  <c r="T671" i="17" s="1"/>
  <c r="T790" i="17" a="1"/>
  <c r="T790" i="17" s="1"/>
  <c r="T791" i="17" a="1"/>
  <c r="T791" i="17" s="1"/>
  <c r="T1330" i="17" a="1"/>
  <c r="T1330" i="17" s="1"/>
  <c r="T1331" i="17" a="1"/>
  <c r="T1331" i="17" s="1"/>
  <c r="T1332" i="17" a="1"/>
  <c r="T1332" i="17" s="1"/>
  <c r="T1333" i="17" a="1"/>
  <c r="T1333" i="17" s="1"/>
  <c r="T1334" i="17" a="1"/>
  <c r="T1334" i="17" s="1"/>
  <c r="T1335" i="17" a="1"/>
  <c r="T1335" i="17" s="1"/>
  <c r="T1336" i="17" a="1"/>
  <c r="T1336" i="17" s="1"/>
  <c r="T1337" i="17" a="1"/>
  <c r="T1337" i="17" s="1"/>
  <c r="T1338" i="17" a="1"/>
  <c r="T1338" i="17" s="1"/>
  <c r="T1339" i="17" a="1"/>
  <c r="T1339" i="17" s="1"/>
  <c r="T1340" i="17" a="1"/>
  <c r="T1340" i="17"/>
  <c r="T1341" i="17" a="1"/>
  <c r="T1341" i="17" s="1"/>
  <c r="T1666" i="17" a="1"/>
  <c r="T1666" i="17" s="1"/>
  <c r="T1667" i="17" a="1"/>
  <c r="T1667" i="17" s="1"/>
  <c r="T1668" i="17" a="1"/>
  <c r="T1668" i="17" s="1"/>
  <c r="T1669" i="17" a="1"/>
  <c r="T1669" i="17" s="1"/>
  <c r="T1670" i="17" a="1"/>
  <c r="T1670" i="17" s="1"/>
  <c r="T1671" i="17" a="1"/>
  <c r="T1671" i="17" s="1"/>
  <c r="T1790" i="17" a="1"/>
  <c r="T1790" i="17" s="1"/>
  <c r="T1791" i="17" a="1"/>
  <c r="T1791" i="17" s="1"/>
  <c r="T272" i="17" a="1"/>
  <c r="T272" i="17" s="1"/>
  <c r="T273" i="17" a="1"/>
  <c r="T273" i="17" s="1"/>
  <c r="T274" i="17" a="1"/>
  <c r="T274" i="17" s="1"/>
  <c r="T275" i="17" a="1"/>
  <c r="T275" i="17" s="1"/>
  <c r="T276" i="17" a="1"/>
  <c r="T276" i="17" s="1"/>
  <c r="T277" i="17" a="1"/>
  <c r="T277" i="17" s="1"/>
  <c r="T392" i="17" a="1"/>
  <c r="T392" i="17" s="1"/>
  <c r="T393" i="17" a="1"/>
  <c r="T393" i="17" s="1"/>
  <c r="T672" i="17" a="1"/>
  <c r="T672" i="17" s="1"/>
  <c r="T673" i="17" a="1"/>
  <c r="T673" i="17" s="1"/>
  <c r="T674" i="17" a="1"/>
  <c r="T674" i="17" s="1"/>
  <c r="T675" i="17" a="1"/>
  <c r="T675" i="17" s="1"/>
  <c r="T676" i="17" a="1"/>
  <c r="T676" i="17" s="1"/>
  <c r="T677" i="17" a="1"/>
  <c r="T677" i="17" s="1"/>
  <c r="T792" i="17" a="1"/>
  <c r="T792" i="17" s="1"/>
  <c r="T793" i="17" a="1"/>
  <c r="T793" i="17" s="1"/>
  <c r="T1342" i="17" a="1"/>
  <c r="T1342" i="17" s="1"/>
  <c r="T1343" i="17" a="1"/>
  <c r="T1343" i="17" s="1"/>
  <c r="T1344" i="17" a="1"/>
  <c r="T1344" i="17" s="1"/>
  <c r="T1345" i="17" a="1"/>
  <c r="T1345" i="17" s="1"/>
  <c r="T1346" i="17" a="1"/>
  <c r="T1346" i="17" s="1"/>
  <c r="T1347" i="17" a="1"/>
  <c r="T1347" i="17" s="1"/>
  <c r="T1348" i="17" a="1"/>
  <c r="T1348" i="17" s="1"/>
  <c r="T1349" i="17" a="1"/>
  <c r="T1349" i="17" s="1"/>
  <c r="T1350" i="17" a="1"/>
  <c r="T1350" i="17" s="1"/>
  <c r="T1351" i="17" a="1"/>
  <c r="T1351" i="17" s="1"/>
  <c r="T1352" i="17" a="1"/>
  <c r="T1352" i="17" s="1"/>
  <c r="T1353" i="17" a="1"/>
  <c r="T1353" i="17" s="1"/>
  <c r="T1672" i="17" a="1"/>
  <c r="T1672" i="17" s="1"/>
  <c r="T1673" i="17" a="1"/>
  <c r="T1673" i="17" s="1"/>
  <c r="T1674" i="17" a="1"/>
  <c r="T1674" i="17" s="1"/>
  <c r="T1675" i="17" a="1"/>
  <c r="T1675" i="17" s="1"/>
  <c r="T1676" i="17" a="1"/>
  <c r="T1676" i="17" s="1"/>
  <c r="T1677" i="17" a="1"/>
  <c r="T1677" i="17" s="1"/>
  <c r="T1792" i="17" a="1"/>
  <c r="T1792" i="17" s="1"/>
  <c r="T1793" i="17" a="1"/>
  <c r="T1793" i="17" s="1"/>
  <c r="T278" i="17" a="1"/>
  <c r="T278" i="17" s="1"/>
  <c r="T279" i="17" a="1"/>
  <c r="T279" i="17" s="1"/>
  <c r="T280" i="17" a="1"/>
  <c r="T280" i="17" s="1"/>
  <c r="T281" i="17" a="1"/>
  <c r="T281" i="17" s="1"/>
  <c r="T282" i="17" a="1"/>
  <c r="T282" i="17" s="1"/>
  <c r="T283" i="17" a="1"/>
  <c r="T283" i="17" s="1"/>
  <c r="T394" i="17" a="1"/>
  <c r="T394" i="17" s="1"/>
  <c r="T395" i="17" a="1"/>
  <c r="T395" i="17" s="1"/>
  <c r="T678" i="17" a="1"/>
  <c r="T678" i="17" s="1"/>
  <c r="T679" i="17" a="1"/>
  <c r="T679" i="17" s="1"/>
  <c r="T680" i="17" a="1"/>
  <c r="T680" i="17" s="1"/>
  <c r="T681" i="17" a="1"/>
  <c r="T681" i="17" s="1"/>
  <c r="T682" i="17" a="1"/>
  <c r="T682" i="17" s="1"/>
  <c r="T683" i="17" a="1"/>
  <c r="T683" i="17" s="1"/>
  <c r="T794" i="17" a="1"/>
  <c r="T794" i="17" s="1"/>
  <c r="T795" i="17" a="1"/>
  <c r="T795" i="17" s="1"/>
  <c r="T1354" i="17" a="1"/>
  <c r="T1354" i="17" s="1"/>
  <c r="T1355" i="17" a="1"/>
  <c r="T1355" i="17" s="1"/>
  <c r="T1356" i="17" a="1"/>
  <c r="T1356" i="17" s="1"/>
  <c r="T1357" i="17" a="1"/>
  <c r="T1357" i="17" s="1"/>
  <c r="T1358" i="17" a="1"/>
  <c r="T1358" i="17" s="1"/>
  <c r="T1359" i="17" a="1"/>
  <c r="T1359" i="17" s="1"/>
  <c r="T1360" i="17" a="1"/>
  <c r="T1360" i="17" s="1"/>
  <c r="T1361" i="17" a="1"/>
  <c r="T1361" i="17" s="1"/>
  <c r="T1362" i="17" a="1"/>
  <c r="T1362" i="17" s="1"/>
  <c r="T1363" i="17" a="1"/>
  <c r="T1363" i="17" s="1"/>
  <c r="T1364" i="17" a="1"/>
  <c r="T1364" i="17" s="1"/>
  <c r="T1365" i="17" a="1"/>
  <c r="T1365" i="17" s="1"/>
  <c r="T1678" i="17" a="1"/>
  <c r="T1678" i="17" s="1"/>
  <c r="T1679" i="17" a="1"/>
  <c r="T1679" i="17" s="1"/>
  <c r="T1680" i="17" a="1"/>
  <c r="T1680" i="17" s="1"/>
  <c r="T1681" i="17" a="1"/>
  <c r="T1681" i="17" s="1"/>
  <c r="T1682" i="17" a="1"/>
  <c r="T1682" i="17" s="1"/>
  <c r="T1683" i="17" a="1"/>
  <c r="T1683" i="17" s="1"/>
  <c r="T1794" i="17" a="1"/>
  <c r="T1794" i="17" s="1"/>
  <c r="T1795" i="17" a="1"/>
  <c r="T1795" i="17" s="1"/>
  <c r="T284" i="17" a="1"/>
  <c r="T284" i="17" s="1"/>
  <c r="T285" i="17" a="1"/>
  <c r="T285" i="17" s="1"/>
  <c r="T286" i="17" a="1"/>
  <c r="T286" i="17" s="1"/>
  <c r="T287" i="17" a="1"/>
  <c r="T287" i="17" s="1"/>
  <c r="T288" i="17" a="1"/>
  <c r="T288" i="17" s="1"/>
  <c r="T289" i="17" a="1"/>
  <c r="T289" i="17" s="1"/>
  <c r="T396" i="17" a="1"/>
  <c r="T396" i="17"/>
  <c r="T397" i="17" a="1"/>
  <c r="T397" i="17" s="1"/>
  <c r="T684" i="17" a="1"/>
  <c r="T684" i="17" s="1"/>
  <c r="T685" i="17" a="1"/>
  <c r="T685" i="17" s="1"/>
  <c r="T686" i="17" a="1"/>
  <c r="T686" i="17" s="1"/>
  <c r="T687" i="17" a="1"/>
  <c r="T687" i="17" s="1"/>
  <c r="T688" i="17" a="1"/>
  <c r="T688" i="17" s="1"/>
  <c r="T689" i="17" a="1"/>
  <c r="T689" i="17" s="1"/>
  <c r="T796" i="17" a="1"/>
  <c r="T796" i="17" s="1"/>
  <c r="T797" i="17" a="1"/>
  <c r="T797" i="17" s="1"/>
  <c r="T1366" i="17" a="1"/>
  <c r="T1366" i="17" s="1"/>
  <c r="T1367" i="17" a="1"/>
  <c r="T1367" i="17" s="1"/>
  <c r="T1368" i="17" a="1"/>
  <c r="T1368" i="17"/>
  <c r="T1369" i="17" a="1"/>
  <c r="T1369" i="17" s="1"/>
  <c r="T1370" i="17" a="1"/>
  <c r="T1370" i="17" s="1"/>
  <c r="T1371" i="17" a="1"/>
  <c r="T1371" i="17" s="1"/>
  <c r="T1372" i="17" a="1"/>
  <c r="T1372" i="17" s="1"/>
  <c r="T1373" i="17" a="1"/>
  <c r="T1373" i="17" s="1"/>
  <c r="T1374" i="17" a="1"/>
  <c r="T1374" i="17" s="1"/>
  <c r="T1375" i="17" a="1"/>
  <c r="T1375" i="17" s="1"/>
  <c r="T1376" i="17" a="1"/>
  <c r="T1376" i="17" s="1"/>
  <c r="T1377" i="17" a="1"/>
  <c r="T1377" i="17" s="1"/>
  <c r="T1684" i="17" a="1"/>
  <c r="T1684" i="17" s="1"/>
  <c r="T1685" i="17" a="1"/>
  <c r="T1685" i="17" s="1"/>
  <c r="T1686" i="17" a="1"/>
  <c r="T1686" i="17" s="1"/>
  <c r="T1687" i="17" a="1"/>
  <c r="T1687" i="17" s="1"/>
  <c r="T1688" i="17" a="1"/>
  <c r="T1688" i="17" s="1"/>
  <c r="T1689" i="17" a="1"/>
  <c r="T1689" i="17" s="1"/>
  <c r="T1796" i="17" a="1"/>
  <c r="T1796" i="17" s="1"/>
  <c r="T1797" i="17" a="1"/>
  <c r="T1797" i="17" s="1"/>
  <c r="T290" i="17" a="1"/>
  <c r="T290" i="17" s="1"/>
  <c r="T291" i="17" a="1"/>
  <c r="T291" i="17" s="1"/>
  <c r="T292" i="17" a="1"/>
  <c r="T292" i="17" s="1"/>
  <c r="T293" i="17" a="1"/>
  <c r="T293" i="17" s="1"/>
  <c r="T294" i="17" a="1"/>
  <c r="T294" i="17" s="1"/>
  <c r="T295" i="17" a="1"/>
  <c r="T295" i="17" s="1"/>
  <c r="T398" i="17" a="1"/>
  <c r="T398" i="17" s="1"/>
  <c r="T399" i="17" a="1"/>
  <c r="T399" i="17" s="1"/>
  <c r="T690" i="17" a="1"/>
  <c r="T690" i="17" s="1"/>
  <c r="T691" i="17" a="1"/>
  <c r="T691" i="17" s="1"/>
  <c r="T692" i="17" a="1"/>
  <c r="T692" i="17" s="1"/>
  <c r="T693" i="17" a="1"/>
  <c r="T693" i="17" s="1"/>
  <c r="T694" i="17" a="1"/>
  <c r="T694" i="17" s="1"/>
  <c r="T695" i="17" a="1"/>
  <c r="T695" i="17" s="1"/>
  <c r="T798" i="17" a="1"/>
  <c r="T798" i="17" s="1"/>
  <c r="T799" i="17" a="1"/>
  <c r="T799" i="17" s="1"/>
  <c r="T1378" i="17" a="1"/>
  <c r="T1378" i="17" s="1"/>
  <c r="T1379" i="17" a="1"/>
  <c r="T1379" i="17" s="1"/>
  <c r="T1380" i="17" a="1"/>
  <c r="T1380" i="17" s="1"/>
  <c r="T1381" i="17" a="1"/>
  <c r="T1381" i="17" s="1"/>
  <c r="T1382" i="17" a="1"/>
  <c r="T1382" i="17" s="1"/>
  <c r="T1383" i="17" a="1"/>
  <c r="T1383" i="17" s="1"/>
  <c r="T1384" i="17" a="1"/>
  <c r="T1384" i="17" s="1"/>
  <c r="T1385" i="17" a="1"/>
  <c r="T1385" i="17" s="1"/>
  <c r="T1386" i="17" a="1"/>
  <c r="T1386" i="17" s="1"/>
  <c r="T1387" i="17" a="1"/>
  <c r="T1387" i="17" s="1"/>
  <c r="T1388" i="17" a="1"/>
  <c r="T1388" i="17" s="1"/>
  <c r="T1389" i="17" a="1"/>
  <c r="T1389" i="17" s="1"/>
  <c r="T1690" i="17" a="1"/>
  <c r="T1690" i="17" s="1"/>
  <c r="T1691" i="17" a="1"/>
  <c r="T1691" i="17" s="1"/>
  <c r="T1692" i="17" a="1"/>
  <c r="T1692" i="17" s="1"/>
  <c r="T1693" i="17" a="1"/>
  <c r="T1693" i="17" s="1"/>
  <c r="T1694" i="17" a="1"/>
  <c r="T1694" i="17" s="1"/>
  <c r="T1695" i="17" a="1"/>
  <c r="T1695" i="17" s="1"/>
  <c r="T1798" i="17" a="1"/>
  <c r="T1798" i="17" s="1"/>
  <c r="T1799" i="17" a="1"/>
  <c r="T1799" i="17" s="1"/>
  <c r="T296" i="17" a="1"/>
  <c r="T296" i="17" s="1"/>
  <c r="T297" i="17" a="1"/>
  <c r="T297" i="17" s="1"/>
  <c r="T298" i="17" a="1"/>
  <c r="T298" i="17" s="1"/>
  <c r="T299" i="17" a="1"/>
  <c r="T299" i="17" s="1"/>
  <c r="T300" i="17" a="1"/>
  <c r="T300" i="17" s="1"/>
  <c r="T301" i="17" a="1"/>
  <c r="T301" i="17" s="1"/>
  <c r="T400" i="17" a="1"/>
  <c r="T400" i="17" s="1"/>
  <c r="T401" i="17" a="1"/>
  <c r="T401" i="17" s="1"/>
  <c r="T696" i="17" a="1"/>
  <c r="T696" i="17" s="1"/>
  <c r="T697" i="17" a="1"/>
  <c r="T697" i="17" s="1"/>
  <c r="T698" i="17" a="1"/>
  <c r="T698" i="17" s="1"/>
  <c r="T699" i="17" a="1"/>
  <c r="T699" i="17" s="1"/>
  <c r="T700" i="17" a="1"/>
  <c r="T700" i="17" s="1"/>
  <c r="T701" i="17" a="1"/>
  <c r="T701" i="17" s="1"/>
  <c r="T800" i="17" a="1"/>
  <c r="T800" i="17" s="1"/>
  <c r="T801" i="17" a="1"/>
  <c r="T801" i="17" s="1"/>
  <c r="T1390" i="17" a="1"/>
  <c r="T1390" i="17" s="1"/>
  <c r="T1391" i="17" a="1"/>
  <c r="T1391" i="17" s="1"/>
  <c r="T1392" i="17" a="1"/>
  <c r="T1392" i="17" s="1"/>
  <c r="T1393" i="17" a="1"/>
  <c r="T1393" i="17" s="1"/>
  <c r="T1394" i="17" a="1"/>
  <c r="T1394" i="17" s="1"/>
  <c r="T1395" i="17" a="1"/>
  <c r="T1395" i="17" s="1"/>
  <c r="T1396" i="17" a="1"/>
  <c r="T1396" i="17" s="1"/>
  <c r="T1397" i="17" a="1"/>
  <c r="T1397" i="17" s="1"/>
  <c r="T1398" i="17" a="1"/>
  <c r="T1398" i="17" s="1"/>
  <c r="T1399" i="17" a="1"/>
  <c r="T1399" i="17" s="1"/>
  <c r="T1400" i="17" a="1"/>
  <c r="T1400" i="17" s="1"/>
  <c r="T1401" i="17" a="1"/>
  <c r="T1401" i="17" s="1"/>
  <c r="T1696" i="17" a="1"/>
  <c r="T1696" i="17" s="1"/>
  <c r="T1697" i="17" a="1"/>
  <c r="T1697" i="17" s="1"/>
  <c r="T1698" i="17" a="1"/>
  <c r="T1698" i="17" s="1"/>
  <c r="T1699" i="17" a="1"/>
  <c r="T1699" i="17"/>
  <c r="T1700" i="17" a="1"/>
  <c r="T1700" i="17" s="1"/>
  <c r="T1701" i="17" a="1"/>
  <c r="T1701" i="17" s="1"/>
  <c r="T1800" i="17" a="1"/>
  <c r="T1800" i="17" s="1"/>
  <c r="T1801" i="17" a="1"/>
  <c r="T1801" i="17" s="1"/>
  <c r="U2" i="17" a="1"/>
  <c r="U2" i="17" s="1"/>
  <c r="U3" i="17" a="1"/>
  <c r="U3" i="17" s="1"/>
  <c r="U4" i="17" a="1"/>
  <c r="U4" i="17" s="1"/>
  <c r="U5" i="17" a="1"/>
  <c r="U5" i="17" s="1"/>
  <c r="U6" i="17" a="1"/>
  <c r="U6" i="17" s="1"/>
  <c r="U7" i="17" a="1"/>
  <c r="U7" i="17" s="1"/>
  <c r="U302" i="17" a="1"/>
  <c r="U302" i="17" s="1"/>
  <c r="U303" i="17" a="1"/>
  <c r="U303" i="17"/>
  <c r="U402" i="17" a="1"/>
  <c r="U402" i="17" s="1"/>
  <c r="U403" i="17" a="1"/>
  <c r="U403" i="17" s="1"/>
  <c r="U404" i="17" a="1"/>
  <c r="U404" i="17" s="1"/>
  <c r="U405" i="17" a="1"/>
  <c r="U405" i="17" s="1"/>
  <c r="U406" i="17" a="1"/>
  <c r="U406" i="17" s="1"/>
  <c r="U407" i="17" a="1"/>
  <c r="U407" i="17" s="1"/>
  <c r="U702" i="17" a="1"/>
  <c r="U702" i="17" s="1"/>
  <c r="U703" i="17" a="1"/>
  <c r="U703" i="17" s="1"/>
  <c r="U802" i="17" a="1"/>
  <c r="U802" i="17" s="1"/>
  <c r="U803" i="17" a="1"/>
  <c r="U803" i="17" s="1"/>
  <c r="U804" i="17" a="1"/>
  <c r="U804" i="17" s="1"/>
  <c r="U805" i="17" a="1"/>
  <c r="U805" i="17" s="1"/>
  <c r="U806" i="17" a="1"/>
  <c r="U806" i="17" s="1"/>
  <c r="U807" i="17" a="1"/>
  <c r="U807" i="17" s="1"/>
  <c r="U808" i="17" a="1"/>
  <c r="U808" i="17" s="1"/>
  <c r="U809" i="17" a="1"/>
  <c r="U809" i="17" s="1"/>
  <c r="U810" i="17" a="1"/>
  <c r="U810" i="17" s="1"/>
  <c r="U811" i="17" a="1"/>
  <c r="U811" i="17" s="1"/>
  <c r="U812" i="17" a="1"/>
  <c r="U812" i="17" s="1"/>
  <c r="U813" i="17" a="1"/>
  <c r="U813" i="17" s="1"/>
  <c r="U1402" i="17" a="1"/>
  <c r="U1402" i="17" s="1"/>
  <c r="U1403" i="17" a="1"/>
  <c r="U1403" i="17" s="1"/>
  <c r="U1404" i="17" a="1"/>
  <c r="U1404" i="17" s="1"/>
  <c r="U1405" i="17" a="1"/>
  <c r="U1405" i="17" s="1"/>
  <c r="U1406" i="17" a="1"/>
  <c r="U1406" i="17" s="1"/>
  <c r="U1407" i="17" a="1"/>
  <c r="U1407" i="17" s="1"/>
  <c r="U1702" i="17" a="1"/>
  <c r="U1702" i="17" s="1"/>
  <c r="U1703" i="17" a="1"/>
  <c r="U1703" i="17" s="1"/>
  <c r="U8" i="17" a="1"/>
  <c r="U8" i="17" s="1"/>
  <c r="U9" i="17" a="1"/>
  <c r="U9" i="17" s="1"/>
  <c r="U10" i="17" a="1"/>
  <c r="U10" i="17" s="1"/>
  <c r="U11" i="17" a="1"/>
  <c r="U11" i="17" s="1"/>
  <c r="U12" i="17" a="1"/>
  <c r="U12" i="17" s="1"/>
  <c r="U13" i="17" a="1"/>
  <c r="U13" i="17" s="1"/>
  <c r="U304" i="17" a="1"/>
  <c r="U304" i="17" s="1"/>
  <c r="U305" i="17" a="1"/>
  <c r="U305" i="17" s="1"/>
  <c r="U408" i="17" a="1"/>
  <c r="U408" i="17" s="1"/>
  <c r="U409" i="17" a="1"/>
  <c r="U409" i="17" s="1"/>
  <c r="U410" i="17" a="1"/>
  <c r="U410" i="17" s="1"/>
  <c r="U411" i="17" a="1"/>
  <c r="U411" i="17" s="1"/>
  <c r="U412" i="17" a="1"/>
  <c r="U412" i="17" s="1"/>
  <c r="U413" i="17" a="1"/>
  <c r="U413" i="17" s="1"/>
  <c r="U704" i="17" a="1"/>
  <c r="U704" i="17" s="1"/>
  <c r="U705" i="17" a="1"/>
  <c r="U705" i="17" s="1"/>
  <c r="U814" i="17" a="1"/>
  <c r="U814" i="17" s="1"/>
  <c r="U815" i="17" a="1"/>
  <c r="U815" i="17" s="1"/>
  <c r="U816" i="17" a="1"/>
  <c r="U816" i="17" s="1"/>
  <c r="U817" i="17" a="1"/>
  <c r="U817" i="17" s="1"/>
  <c r="U818" i="17" a="1"/>
  <c r="U818" i="17" s="1"/>
  <c r="U819" i="17" a="1"/>
  <c r="U819" i="17" s="1"/>
  <c r="U820" i="17" a="1"/>
  <c r="U820" i="17" s="1"/>
  <c r="U821" i="17" a="1"/>
  <c r="U821" i="17" s="1"/>
  <c r="U822" i="17" a="1"/>
  <c r="U822" i="17" s="1"/>
  <c r="U823" i="17" a="1"/>
  <c r="U823" i="17" s="1"/>
  <c r="U824" i="17" a="1"/>
  <c r="U824" i="17" s="1"/>
  <c r="U825" i="17" a="1"/>
  <c r="U825" i="17" s="1"/>
  <c r="U1408" i="17" a="1"/>
  <c r="U1408" i="17" s="1"/>
  <c r="U1409" i="17" a="1"/>
  <c r="U1409" i="17" s="1"/>
  <c r="U1410" i="17" a="1"/>
  <c r="U1410" i="17" s="1"/>
  <c r="U1411" i="17" a="1"/>
  <c r="U1411" i="17" s="1"/>
  <c r="U1412" i="17" a="1"/>
  <c r="U1412" i="17" s="1"/>
  <c r="U1413" i="17" a="1"/>
  <c r="U1413" i="17" s="1"/>
  <c r="U1704" i="17" a="1"/>
  <c r="U1704" i="17" s="1"/>
  <c r="U1705" i="17" a="1"/>
  <c r="U1705" i="17" s="1"/>
  <c r="U14" i="17" a="1"/>
  <c r="U14" i="17" s="1"/>
  <c r="U15" i="17" a="1"/>
  <c r="U15" i="17" s="1"/>
  <c r="U16" i="17" a="1"/>
  <c r="U16" i="17" s="1"/>
  <c r="U17" i="17" a="1"/>
  <c r="U17" i="17" s="1"/>
  <c r="U18" i="17" a="1"/>
  <c r="U18" i="17" s="1"/>
  <c r="U19" i="17" a="1"/>
  <c r="U19" i="17" s="1"/>
  <c r="U306" i="17" a="1"/>
  <c r="U306" i="17" s="1"/>
  <c r="U307" i="17" a="1"/>
  <c r="U307" i="17" s="1"/>
  <c r="U414" i="17" a="1"/>
  <c r="U414" i="17" s="1"/>
  <c r="U415" i="17" a="1"/>
  <c r="U415" i="17" s="1"/>
  <c r="U416" i="17" a="1"/>
  <c r="U416" i="17"/>
  <c r="U417" i="17" a="1"/>
  <c r="U417" i="17" s="1"/>
  <c r="U418" i="17" a="1"/>
  <c r="U418" i="17" s="1"/>
  <c r="U419" i="17" a="1"/>
  <c r="U419" i="17" s="1"/>
  <c r="U706" i="17" a="1"/>
  <c r="U706" i="17" s="1"/>
  <c r="U707" i="17" a="1"/>
  <c r="U707" i="17" s="1"/>
  <c r="U826" i="17" a="1"/>
  <c r="U826" i="17" s="1"/>
  <c r="U827" i="17" a="1"/>
  <c r="U827" i="17" s="1"/>
  <c r="U828" i="17" a="1"/>
  <c r="U828" i="17" s="1"/>
  <c r="U829" i="17" a="1"/>
  <c r="U829" i="17" s="1"/>
  <c r="U830" i="17" a="1"/>
  <c r="U830" i="17" s="1"/>
  <c r="U831" i="17" a="1"/>
  <c r="U831" i="17" s="1"/>
  <c r="U832" i="17" a="1"/>
  <c r="U832" i="17" s="1"/>
  <c r="U833" i="17" a="1"/>
  <c r="U833" i="17" s="1"/>
  <c r="U834" i="17" a="1"/>
  <c r="U834" i="17" s="1"/>
  <c r="U835" i="17" a="1"/>
  <c r="U835" i="17" s="1"/>
  <c r="U836" i="17" a="1"/>
  <c r="U836" i="17" s="1"/>
  <c r="U837" i="17" a="1"/>
  <c r="U837" i="17" s="1"/>
  <c r="U1414" i="17" a="1"/>
  <c r="U1414" i="17" s="1"/>
  <c r="U1415" i="17" a="1"/>
  <c r="U1415" i="17" s="1"/>
  <c r="U1416" i="17" a="1"/>
  <c r="U1416" i="17" s="1"/>
  <c r="U1417" i="17" a="1"/>
  <c r="U1417" i="17" s="1"/>
  <c r="U1418" i="17" a="1"/>
  <c r="U1418" i="17" s="1"/>
  <c r="U1419" i="17" a="1"/>
  <c r="U1419" i="17" s="1"/>
  <c r="U1706" i="17" a="1"/>
  <c r="U1706" i="17" s="1"/>
  <c r="U1707" i="17" a="1"/>
  <c r="U1707" i="17" s="1"/>
  <c r="U20" i="17" a="1"/>
  <c r="U20" i="17" s="1"/>
  <c r="U21" i="17" a="1"/>
  <c r="U21" i="17" s="1"/>
  <c r="U22" i="17" a="1"/>
  <c r="U22" i="17" s="1"/>
  <c r="U23" i="17" a="1"/>
  <c r="U23" i="17" s="1"/>
  <c r="U24" i="17" a="1"/>
  <c r="U24" i="17" s="1"/>
  <c r="U25" i="17" a="1"/>
  <c r="U25" i="17" s="1"/>
  <c r="U308" i="17" a="1"/>
  <c r="U308" i="17" s="1"/>
  <c r="U309" i="17" a="1"/>
  <c r="U309" i="17" s="1"/>
  <c r="U420" i="17" a="1"/>
  <c r="U420" i="17" s="1"/>
  <c r="U421" i="17" a="1"/>
  <c r="U421" i="17" s="1"/>
  <c r="U422" i="17" a="1"/>
  <c r="U422" i="17" s="1"/>
  <c r="U423" i="17" a="1"/>
  <c r="U423" i="17" s="1"/>
  <c r="U424" i="17" a="1"/>
  <c r="U424" i="17" s="1"/>
  <c r="U425" i="17" a="1"/>
  <c r="U425" i="17" s="1"/>
  <c r="U708" i="17" a="1"/>
  <c r="U708" i="17" s="1"/>
  <c r="U709" i="17" a="1"/>
  <c r="U709" i="17" s="1"/>
  <c r="U838" i="17" a="1"/>
  <c r="U838" i="17" s="1"/>
  <c r="U839" i="17" a="1"/>
  <c r="U839" i="17"/>
  <c r="U840" i="17" a="1"/>
  <c r="U840" i="17" s="1"/>
  <c r="U841" i="17" a="1"/>
  <c r="U841" i="17" s="1"/>
  <c r="U842" i="17" a="1"/>
  <c r="U842" i="17" s="1"/>
  <c r="U843" i="17" a="1"/>
  <c r="U843" i="17" s="1"/>
  <c r="U844" i="17" a="1"/>
  <c r="U844" i="17" s="1"/>
  <c r="U845" i="17" a="1"/>
  <c r="U845" i="17" s="1"/>
  <c r="U846" i="17" a="1"/>
  <c r="U846" i="17" s="1"/>
  <c r="U847" i="17" a="1"/>
  <c r="U847" i="17" s="1"/>
  <c r="U848" i="17" a="1"/>
  <c r="U848" i="17" s="1"/>
  <c r="U849" i="17" a="1"/>
  <c r="U849" i="17" s="1"/>
  <c r="U1420" i="17" a="1"/>
  <c r="U1420" i="17" s="1"/>
  <c r="U1421" i="17" a="1"/>
  <c r="U1421" i="17"/>
  <c r="U1422" i="17" a="1"/>
  <c r="U1422" i="17" s="1"/>
  <c r="U1423" i="17" a="1"/>
  <c r="U1423" i="17" s="1"/>
  <c r="U1424" i="17" a="1"/>
  <c r="U1424" i="17" s="1"/>
  <c r="U1425" i="17" a="1"/>
  <c r="U1425" i="17" s="1"/>
  <c r="U1708" i="17" a="1"/>
  <c r="U1708" i="17" s="1"/>
  <c r="U1709" i="17" a="1"/>
  <c r="U1709" i="17" s="1"/>
  <c r="U26" i="17" a="1"/>
  <c r="U26" i="17" s="1"/>
  <c r="U27" i="17" a="1"/>
  <c r="U27" i="17" s="1"/>
  <c r="U28" i="17" a="1"/>
  <c r="U28" i="17" s="1"/>
  <c r="U29" i="17" a="1"/>
  <c r="U29" i="17" s="1"/>
  <c r="U30" i="17" a="1"/>
  <c r="U30" i="17" s="1"/>
  <c r="U31" i="17" a="1"/>
  <c r="U31" i="17" s="1"/>
  <c r="U310" i="17" a="1"/>
  <c r="U310" i="17" s="1"/>
  <c r="U311" i="17" a="1"/>
  <c r="U311" i="17" s="1"/>
  <c r="U426" i="17" a="1"/>
  <c r="U426" i="17" s="1"/>
  <c r="U427" i="17" a="1"/>
  <c r="U427" i="17" s="1"/>
  <c r="U428" i="17" a="1"/>
  <c r="U428" i="17" s="1"/>
  <c r="U429" i="17" a="1"/>
  <c r="U429" i="17" s="1"/>
  <c r="U430" i="17" a="1"/>
  <c r="U430" i="17" s="1"/>
  <c r="U431" i="17" a="1"/>
  <c r="U431" i="17" s="1"/>
  <c r="U710" i="17" a="1"/>
  <c r="U710" i="17" s="1"/>
  <c r="U711" i="17" a="1"/>
  <c r="U711" i="17" s="1"/>
  <c r="U850" i="17" a="1"/>
  <c r="U850" i="17" s="1"/>
  <c r="U851" i="17" a="1"/>
  <c r="U851" i="17" s="1"/>
  <c r="U852" i="17" a="1"/>
  <c r="U852" i="17" s="1"/>
  <c r="U853" i="17" a="1"/>
  <c r="U853" i="17" s="1"/>
  <c r="U854" i="17" a="1"/>
  <c r="U854" i="17" s="1"/>
  <c r="U855" i="17" a="1"/>
  <c r="U855" i="17" s="1"/>
  <c r="U856" i="17" a="1"/>
  <c r="U856" i="17" s="1"/>
  <c r="U857" i="17" a="1"/>
  <c r="U857" i="17" s="1"/>
  <c r="U858" i="17" a="1"/>
  <c r="U858" i="17" s="1"/>
  <c r="U859" i="17" a="1"/>
  <c r="U859" i="17"/>
  <c r="U860" i="17" a="1"/>
  <c r="U860" i="17" s="1"/>
  <c r="U861" i="17" a="1"/>
  <c r="U861" i="17" s="1"/>
  <c r="U1426" i="17" a="1"/>
  <c r="U1426" i="17" s="1"/>
  <c r="U1427" i="17" a="1"/>
  <c r="U1427" i="17" s="1"/>
  <c r="U1428" i="17" a="1"/>
  <c r="U1428" i="17" s="1"/>
  <c r="U1429" i="17" a="1"/>
  <c r="U1429" i="17"/>
  <c r="U1430" i="17" a="1"/>
  <c r="U1430" i="17" s="1"/>
  <c r="U1431" i="17" a="1"/>
  <c r="U1431" i="17" s="1"/>
  <c r="U1710" i="17" a="1"/>
  <c r="U1710" i="17" s="1"/>
  <c r="U1711" i="17" a="1"/>
  <c r="U1711" i="17" s="1"/>
  <c r="U32" i="17" a="1"/>
  <c r="U32" i="17" s="1"/>
  <c r="U33" i="17" a="1"/>
  <c r="U33" i="17"/>
  <c r="U34" i="17" a="1"/>
  <c r="U34" i="17" s="1"/>
  <c r="U35" i="17" a="1"/>
  <c r="U35" i="17" s="1"/>
  <c r="U36" i="17" a="1"/>
  <c r="U36" i="17" s="1"/>
  <c r="U37" i="17" a="1"/>
  <c r="U37" i="17" s="1"/>
  <c r="U312" i="17" a="1"/>
  <c r="U312" i="17" s="1"/>
  <c r="U313" i="17" a="1"/>
  <c r="U313" i="17" s="1"/>
  <c r="U432" i="17" a="1"/>
  <c r="U432" i="17" s="1"/>
  <c r="U433" i="17" a="1"/>
  <c r="U433" i="17" s="1"/>
  <c r="U434" i="17" a="1"/>
  <c r="U434" i="17" s="1"/>
  <c r="U435" i="17" a="1"/>
  <c r="U435" i="17" s="1"/>
  <c r="U436" i="17" a="1"/>
  <c r="U436" i="17" s="1"/>
  <c r="U437" i="17" a="1"/>
  <c r="U437" i="17" s="1"/>
  <c r="U712" i="17" a="1"/>
  <c r="U712" i="17" s="1"/>
  <c r="U713" i="17" a="1"/>
  <c r="U713" i="17" s="1"/>
  <c r="U862" i="17" a="1"/>
  <c r="U862" i="17" s="1"/>
  <c r="U863" i="17" a="1"/>
  <c r="U863" i="17" s="1"/>
  <c r="U864" i="17" a="1"/>
  <c r="U864" i="17" s="1"/>
  <c r="U865" i="17" a="1"/>
  <c r="U865" i="17" s="1"/>
  <c r="U866" i="17" a="1"/>
  <c r="U866" i="17" s="1"/>
  <c r="U867" i="17" a="1"/>
  <c r="U867" i="17" s="1"/>
  <c r="U868" i="17" a="1"/>
  <c r="U868" i="17" s="1"/>
  <c r="U869" i="17" a="1"/>
  <c r="U869" i="17" s="1"/>
  <c r="U870" i="17" a="1"/>
  <c r="U870" i="17" s="1"/>
  <c r="U871" i="17" a="1"/>
  <c r="U871" i="17" s="1"/>
  <c r="U872" i="17" a="1"/>
  <c r="U872" i="17" s="1"/>
  <c r="U873" i="17" a="1"/>
  <c r="U873" i="17" s="1"/>
  <c r="U1432" i="17" a="1"/>
  <c r="U1432" i="17" s="1"/>
  <c r="U1433" i="17" a="1"/>
  <c r="U1433" i="17" s="1"/>
  <c r="U1434" i="17" a="1"/>
  <c r="U1434" i="17"/>
  <c r="U1435" i="17" a="1"/>
  <c r="U1435" i="17" s="1"/>
  <c r="U1436" i="17" a="1"/>
  <c r="U1436" i="17" s="1"/>
  <c r="U1437" i="17" a="1"/>
  <c r="U1437" i="17" s="1"/>
  <c r="U1712" i="17" a="1"/>
  <c r="U1712" i="17" s="1"/>
  <c r="U1713" i="17" a="1"/>
  <c r="U1713" i="17" s="1"/>
  <c r="U38" i="17" a="1"/>
  <c r="U38" i="17" s="1"/>
  <c r="U39" i="17" a="1"/>
  <c r="U39" i="17" s="1"/>
  <c r="U40" i="17" a="1"/>
  <c r="U40" i="17" s="1"/>
  <c r="U41" i="17" a="1"/>
  <c r="U41" i="17" s="1"/>
  <c r="U42" i="17" a="1"/>
  <c r="U42" i="17" s="1"/>
  <c r="U43" i="17" a="1"/>
  <c r="U43" i="17" s="1"/>
  <c r="U314" i="17" a="1"/>
  <c r="U314" i="17"/>
  <c r="U315" i="17" a="1"/>
  <c r="U315" i="17" s="1"/>
  <c r="U438" i="17" a="1"/>
  <c r="U438" i="17" s="1"/>
  <c r="U439" i="17" a="1"/>
  <c r="U439" i="17" s="1"/>
  <c r="U440" i="17" a="1"/>
  <c r="U440" i="17" s="1"/>
  <c r="U441" i="17" a="1"/>
  <c r="U441" i="17" s="1"/>
  <c r="U442" i="17" a="1"/>
  <c r="U442" i="17" s="1"/>
  <c r="U443" i="17" a="1"/>
  <c r="U443" i="17" s="1"/>
  <c r="U714" i="17" a="1"/>
  <c r="U714" i="17" s="1"/>
  <c r="U715" i="17" a="1"/>
  <c r="U715" i="17" s="1"/>
  <c r="U874" i="17" a="1"/>
  <c r="U874" i="17" s="1"/>
  <c r="U875" i="17" a="1"/>
  <c r="U875" i="17" s="1"/>
  <c r="U876" i="17" a="1"/>
  <c r="U876" i="17" s="1"/>
  <c r="U877" i="17" a="1"/>
  <c r="U877" i="17" s="1"/>
  <c r="U878" i="17" a="1"/>
  <c r="U878" i="17" s="1"/>
  <c r="U879" i="17" a="1"/>
  <c r="U879" i="17" s="1"/>
  <c r="U880" i="17" a="1"/>
  <c r="U880" i="17" s="1"/>
  <c r="U881" i="17" a="1"/>
  <c r="U881" i="17" s="1"/>
  <c r="U882" i="17" a="1"/>
  <c r="U882" i="17" s="1"/>
  <c r="U883" i="17" a="1"/>
  <c r="U883" i="17" s="1"/>
  <c r="U884" i="17" a="1"/>
  <c r="U884" i="17" s="1"/>
  <c r="U885" i="17" a="1"/>
  <c r="U885" i="17" s="1"/>
  <c r="U1438" i="17" a="1"/>
  <c r="U1438" i="17" s="1"/>
  <c r="U1439" i="17" a="1"/>
  <c r="U1439" i="17" s="1"/>
  <c r="U1440" i="17" a="1"/>
  <c r="U1440" i="17" s="1"/>
  <c r="U1441" i="17" a="1"/>
  <c r="U1441" i="17" s="1"/>
  <c r="U1442" i="17" a="1"/>
  <c r="U1442" i="17" s="1"/>
  <c r="U1443" i="17" a="1"/>
  <c r="U1443" i="17" s="1"/>
  <c r="U1714" i="17" a="1"/>
  <c r="U1714" i="17" s="1"/>
  <c r="U1715" i="17" a="1"/>
  <c r="U1715" i="17" s="1"/>
  <c r="U44" i="17" a="1"/>
  <c r="U44" i="17" s="1"/>
  <c r="U45" i="17" a="1"/>
  <c r="U45" i="17" s="1"/>
  <c r="U46" i="17" a="1"/>
  <c r="U46" i="17" s="1"/>
  <c r="U47" i="17" a="1"/>
  <c r="U47" i="17" s="1"/>
  <c r="U48" i="17" a="1"/>
  <c r="U48" i="17" s="1"/>
  <c r="U49" i="17" a="1"/>
  <c r="U49" i="17" s="1"/>
  <c r="U316" i="17" a="1"/>
  <c r="U316" i="17" s="1"/>
  <c r="U317" i="17" a="1"/>
  <c r="U317" i="17" s="1"/>
  <c r="U444" i="17" a="1"/>
  <c r="U444" i="17" s="1"/>
  <c r="U445" i="17" a="1"/>
  <c r="U445" i="17" s="1"/>
  <c r="U446" i="17" a="1"/>
  <c r="U446" i="17" s="1"/>
  <c r="U447" i="17" a="1"/>
  <c r="U447" i="17" s="1"/>
  <c r="U448" i="17" a="1"/>
  <c r="U448" i="17" s="1"/>
  <c r="U449" i="17" a="1"/>
  <c r="U449" i="17"/>
  <c r="U716" i="17" a="1"/>
  <c r="U716" i="17" s="1"/>
  <c r="U717" i="17" a="1"/>
  <c r="U717" i="17" s="1"/>
  <c r="U886" i="17" a="1"/>
  <c r="U886" i="17" s="1"/>
  <c r="U887" i="17" a="1"/>
  <c r="U887" i="17" s="1"/>
  <c r="U888" i="17" a="1"/>
  <c r="U888" i="17" s="1"/>
  <c r="U889" i="17" a="1"/>
  <c r="U889" i="17"/>
  <c r="U890" i="17" a="1"/>
  <c r="U890" i="17" s="1"/>
  <c r="U891" i="17" a="1"/>
  <c r="U891" i="17" s="1"/>
  <c r="U892" i="17" a="1"/>
  <c r="U892" i="17" s="1"/>
  <c r="U893" i="17" a="1"/>
  <c r="U893" i="17" s="1"/>
  <c r="U894" i="17" a="1"/>
  <c r="U894" i="17" s="1"/>
  <c r="U895" i="17" a="1"/>
  <c r="U895" i="17"/>
  <c r="U896" i="17" a="1"/>
  <c r="U896" i="17" s="1"/>
  <c r="U897" i="17" a="1"/>
  <c r="U897" i="17" s="1"/>
  <c r="U1444" i="17" a="1"/>
  <c r="U1444" i="17" s="1"/>
  <c r="U1445" i="17" a="1"/>
  <c r="U1445" i="17" s="1"/>
  <c r="U1446" i="17" a="1"/>
  <c r="U1446" i="17" s="1"/>
  <c r="U1447" i="17" a="1"/>
  <c r="U1447" i="17" s="1"/>
  <c r="U1448" i="17" a="1"/>
  <c r="U1448" i="17" s="1"/>
  <c r="U1449" i="17" a="1"/>
  <c r="U1449" i="17" s="1"/>
  <c r="U1716" i="17" a="1"/>
  <c r="U1716" i="17" s="1"/>
  <c r="U1717" i="17" a="1"/>
  <c r="U1717" i="17" s="1"/>
  <c r="U50" i="17" a="1"/>
  <c r="U50" i="17" s="1"/>
  <c r="U51" i="17" a="1"/>
  <c r="U51" i="17" s="1"/>
  <c r="U52" i="17" a="1"/>
  <c r="U52" i="17" s="1"/>
  <c r="U53" i="17" a="1"/>
  <c r="U53" i="17" s="1"/>
  <c r="U54" i="17" a="1"/>
  <c r="U54" i="17" s="1"/>
  <c r="U55" i="17" a="1"/>
  <c r="U55" i="17" s="1"/>
  <c r="U318" i="17" a="1"/>
  <c r="U318" i="17" s="1"/>
  <c r="U319" i="17" a="1"/>
  <c r="U319" i="17" s="1"/>
  <c r="U450" i="17" a="1"/>
  <c r="U450" i="17" s="1"/>
  <c r="U451" i="17" a="1"/>
  <c r="U451" i="17"/>
  <c r="U452" i="17" a="1"/>
  <c r="U452" i="17" s="1"/>
  <c r="U453" i="17" a="1"/>
  <c r="U453" i="17" s="1"/>
  <c r="U454" i="17" a="1"/>
  <c r="U454" i="17" s="1"/>
  <c r="U455" i="17" a="1"/>
  <c r="U455" i="17" s="1"/>
  <c r="U718" i="17" a="1"/>
  <c r="U718" i="17" s="1"/>
  <c r="U719" i="17" a="1"/>
  <c r="U719" i="17"/>
  <c r="U898" i="17" a="1"/>
  <c r="U898" i="17" s="1"/>
  <c r="U899" i="17" a="1"/>
  <c r="U899" i="17" s="1"/>
  <c r="U900" i="17" a="1"/>
  <c r="U900" i="17" s="1"/>
  <c r="U901" i="17" a="1"/>
  <c r="U901" i="17" s="1"/>
  <c r="U902" i="17" a="1"/>
  <c r="U902" i="17" s="1"/>
  <c r="U903" i="17" a="1"/>
  <c r="U903" i="17" s="1"/>
  <c r="U904" i="17" a="1"/>
  <c r="U904" i="17" s="1"/>
  <c r="U905" i="17" a="1"/>
  <c r="U905" i="17" s="1"/>
  <c r="U906" i="17" a="1"/>
  <c r="U906" i="17" s="1"/>
  <c r="U907" i="17" a="1"/>
  <c r="U907" i="17" s="1"/>
  <c r="U908" i="17" a="1"/>
  <c r="U908" i="17" s="1"/>
  <c r="U909" i="17" a="1"/>
  <c r="U909" i="17" s="1"/>
  <c r="U1450" i="17" a="1"/>
  <c r="U1450" i="17" s="1"/>
  <c r="U1451" i="17" a="1"/>
  <c r="U1451" i="17" s="1"/>
  <c r="U1452" i="17" a="1"/>
  <c r="U1452" i="17"/>
  <c r="U1453" i="17" a="1"/>
  <c r="U1453" i="17" s="1"/>
  <c r="U1454" i="17" a="1"/>
  <c r="U1454" i="17" s="1"/>
  <c r="U1455" i="17" a="1"/>
  <c r="U1455" i="17" s="1"/>
  <c r="U1718" i="17" a="1"/>
  <c r="U1718" i="17" s="1"/>
  <c r="U1719" i="17" a="1"/>
  <c r="U1719" i="17" s="1"/>
  <c r="U56" i="17" a="1"/>
  <c r="U56" i="17" s="1"/>
  <c r="U57" i="17" a="1"/>
  <c r="U57" i="17" s="1"/>
  <c r="U58" i="17" a="1"/>
  <c r="U58" i="17" s="1"/>
  <c r="U59" i="17" a="1"/>
  <c r="U59" i="17" s="1"/>
  <c r="U60" i="17" a="1"/>
  <c r="U60" i="17" s="1"/>
  <c r="U61" i="17" a="1"/>
  <c r="U61" i="17" s="1"/>
  <c r="U320" i="17" a="1"/>
  <c r="U320" i="17" s="1"/>
  <c r="U321" i="17" a="1"/>
  <c r="U321" i="17" s="1"/>
  <c r="U456" i="17" a="1"/>
  <c r="U456" i="17" s="1"/>
  <c r="U457" i="17" a="1"/>
  <c r="U457" i="17" s="1"/>
  <c r="U458" i="17" a="1"/>
  <c r="U458" i="17" s="1"/>
  <c r="U459" i="17" a="1"/>
  <c r="U459" i="17" s="1"/>
  <c r="U460" i="17" a="1"/>
  <c r="U460" i="17" s="1"/>
  <c r="U461" i="17" a="1"/>
  <c r="U461" i="17" s="1"/>
  <c r="U720" i="17" a="1"/>
  <c r="U720" i="17" s="1"/>
  <c r="U721" i="17" a="1"/>
  <c r="U721" i="17" s="1"/>
  <c r="U910" i="17" a="1"/>
  <c r="U910" i="17" s="1"/>
  <c r="U911" i="17" a="1"/>
  <c r="U911" i="17" s="1"/>
  <c r="U912" i="17" a="1"/>
  <c r="U912" i="17" s="1"/>
  <c r="U913" i="17" a="1"/>
  <c r="U913" i="17" s="1"/>
  <c r="U914" i="17" a="1"/>
  <c r="U914" i="17" s="1"/>
  <c r="U915" i="17" a="1"/>
  <c r="U915" i="17" s="1"/>
  <c r="U916" i="17" a="1"/>
  <c r="U916" i="17" s="1"/>
  <c r="U917" i="17" a="1"/>
  <c r="U917" i="17" s="1"/>
  <c r="U918" i="17" a="1"/>
  <c r="U918" i="17" s="1"/>
  <c r="U919" i="17" a="1"/>
  <c r="U919" i="17" s="1"/>
  <c r="U920" i="17" a="1"/>
  <c r="U920" i="17" s="1"/>
  <c r="U921" i="17" a="1"/>
  <c r="U921" i="17" s="1"/>
  <c r="U1456" i="17" a="1"/>
  <c r="U1456" i="17" s="1"/>
  <c r="U1457" i="17" a="1"/>
  <c r="U1457" i="17" s="1"/>
  <c r="U1458" i="17" a="1"/>
  <c r="U1458" i="17" s="1"/>
  <c r="U1459" i="17" a="1"/>
  <c r="U1459" i="17" s="1"/>
  <c r="U1460" i="17" a="1"/>
  <c r="U1460" i="17" s="1"/>
  <c r="U1461" i="17" a="1"/>
  <c r="U1461" i="17" s="1"/>
  <c r="U1720" i="17" a="1"/>
  <c r="U1720" i="17" s="1"/>
  <c r="U1721" i="17" a="1"/>
  <c r="U1721" i="17" s="1"/>
  <c r="U62" i="17" a="1"/>
  <c r="U62" i="17" s="1"/>
  <c r="U63" i="17" a="1"/>
  <c r="U63" i="17" s="1"/>
  <c r="U64" i="17" a="1"/>
  <c r="U64" i="17" s="1"/>
  <c r="U65" i="17" a="1"/>
  <c r="U65" i="17" s="1"/>
  <c r="U66" i="17" a="1"/>
  <c r="U66" i="17" s="1"/>
  <c r="U67" i="17" a="1"/>
  <c r="U67" i="17"/>
  <c r="U322" i="17" a="1"/>
  <c r="U322" i="17" s="1"/>
  <c r="U323" i="17" a="1"/>
  <c r="U323" i="17" s="1"/>
  <c r="U462" i="17" a="1"/>
  <c r="U462" i="17" s="1"/>
  <c r="U463" i="17" a="1"/>
  <c r="U463" i="17" s="1"/>
  <c r="U464" i="17" a="1"/>
  <c r="U464" i="17" s="1"/>
  <c r="U465" i="17" a="1"/>
  <c r="U465" i="17" s="1"/>
  <c r="U466" i="17" a="1"/>
  <c r="U466" i="17" s="1"/>
  <c r="U467" i="17" a="1"/>
  <c r="U467" i="17" s="1"/>
  <c r="U722" i="17" a="1"/>
  <c r="U722" i="17"/>
  <c r="U723" i="17" a="1"/>
  <c r="U723" i="17" s="1"/>
  <c r="U922" i="17" a="1"/>
  <c r="U922" i="17" s="1"/>
  <c r="U923" i="17" a="1"/>
  <c r="U923" i="17" s="1"/>
  <c r="U924" i="17" a="1"/>
  <c r="U924" i="17" s="1"/>
  <c r="U925" i="17" a="1"/>
  <c r="U925" i="17" s="1"/>
  <c r="U926" i="17" a="1"/>
  <c r="U926" i="17" s="1"/>
  <c r="U927" i="17" a="1"/>
  <c r="U927" i="17" s="1"/>
  <c r="U928" i="17" a="1"/>
  <c r="U928" i="17"/>
  <c r="U929" i="17" a="1"/>
  <c r="U929" i="17" s="1"/>
  <c r="U930" i="17" a="1"/>
  <c r="U930" i="17" s="1"/>
  <c r="U931" i="17" a="1"/>
  <c r="U931" i="17" s="1"/>
  <c r="U932" i="17" a="1"/>
  <c r="U932" i="17" s="1"/>
  <c r="U933" i="17" a="1"/>
  <c r="U933" i="17" s="1"/>
  <c r="U1462" i="17" a="1"/>
  <c r="U1462" i="17" s="1"/>
  <c r="U1463" i="17" a="1"/>
  <c r="U1463" i="17"/>
  <c r="U1464" i="17" a="1"/>
  <c r="U1464" i="17" s="1"/>
  <c r="U1465" i="17" a="1"/>
  <c r="U1465" i="17" s="1"/>
  <c r="U1466" i="17" a="1"/>
  <c r="U1466" i="17" s="1"/>
  <c r="U1467" i="17" a="1"/>
  <c r="U1467" i="17" s="1"/>
  <c r="U1722" i="17" a="1"/>
  <c r="U1722" i="17" s="1"/>
  <c r="U1723" i="17" a="1"/>
  <c r="U1723" i="17" s="1"/>
  <c r="U68" i="17" a="1"/>
  <c r="U68" i="17" s="1"/>
  <c r="U69" i="17" a="1"/>
  <c r="U69" i="17" s="1"/>
  <c r="U70" i="17" a="1"/>
  <c r="U70" i="17" s="1"/>
  <c r="U71" i="17" a="1"/>
  <c r="U71" i="17" s="1"/>
  <c r="U72" i="17" a="1"/>
  <c r="U72" i="17" s="1"/>
  <c r="U73" i="17" a="1"/>
  <c r="U73" i="17" s="1"/>
  <c r="U324" i="17" a="1"/>
  <c r="U324" i="17" s="1"/>
  <c r="U325" i="17" a="1"/>
  <c r="U325" i="17" s="1"/>
  <c r="U468" i="17" a="1"/>
  <c r="U468" i="17" s="1"/>
  <c r="U469" i="17" a="1"/>
  <c r="U469" i="17" s="1"/>
  <c r="U470" i="17" a="1"/>
  <c r="U470" i="17" s="1"/>
  <c r="U471" i="17" a="1"/>
  <c r="U471" i="17" s="1"/>
  <c r="U472" i="17" a="1"/>
  <c r="U472" i="17" s="1"/>
  <c r="U473" i="17" a="1"/>
  <c r="U473" i="17" s="1"/>
  <c r="U724" i="17" a="1"/>
  <c r="U724" i="17" s="1"/>
  <c r="U725" i="17" a="1"/>
  <c r="U725" i="17" s="1"/>
  <c r="U934" i="17" a="1"/>
  <c r="U934" i="17" s="1"/>
  <c r="U935" i="17" a="1"/>
  <c r="U935" i="17" s="1"/>
  <c r="U936" i="17" a="1"/>
  <c r="U936" i="17" s="1"/>
  <c r="U937" i="17" a="1"/>
  <c r="U937" i="17" s="1"/>
  <c r="U938" i="17" a="1"/>
  <c r="U938" i="17" s="1"/>
  <c r="U939" i="17" a="1"/>
  <c r="U939" i="17" s="1"/>
  <c r="U940" i="17" a="1"/>
  <c r="U940" i="17" s="1"/>
  <c r="U941" i="17" a="1"/>
  <c r="U941" i="17" s="1"/>
  <c r="U942" i="17" a="1"/>
  <c r="U942" i="17" s="1"/>
  <c r="U943" i="17" a="1"/>
  <c r="U943" i="17" s="1"/>
  <c r="U944" i="17" a="1"/>
  <c r="U944" i="17" s="1"/>
  <c r="U945" i="17" a="1"/>
  <c r="U945" i="17"/>
  <c r="U1468" i="17" a="1"/>
  <c r="U1468" i="17" s="1"/>
  <c r="U1469" i="17" a="1"/>
  <c r="U1469" i="17" s="1"/>
  <c r="U1470" i="17" a="1"/>
  <c r="U1470" i="17" s="1"/>
  <c r="U1471" i="17" a="1"/>
  <c r="U1471" i="17" s="1"/>
  <c r="U1472" i="17" a="1"/>
  <c r="U1472" i="17" s="1"/>
  <c r="U1473" i="17" a="1"/>
  <c r="U1473" i="17" s="1"/>
  <c r="U1724" i="17" a="1"/>
  <c r="U1724" i="17" s="1"/>
  <c r="U1725" i="17" a="1"/>
  <c r="U1725" i="17" s="1"/>
  <c r="U74" i="17" a="1"/>
  <c r="U74" i="17" s="1"/>
  <c r="U75" i="17" a="1"/>
  <c r="U75" i="17" s="1"/>
  <c r="U76" i="17" a="1"/>
  <c r="U76" i="17" s="1"/>
  <c r="U77" i="17" a="1"/>
  <c r="U77" i="17" s="1"/>
  <c r="U78" i="17" a="1"/>
  <c r="U78" i="17" s="1"/>
  <c r="U79" i="17" a="1"/>
  <c r="U79" i="17" s="1"/>
  <c r="U326" i="17" a="1"/>
  <c r="U326" i="17"/>
  <c r="U327" i="17" a="1"/>
  <c r="U327" i="17" s="1"/>
  <c r="U474" i="17" a="1"/>
  <c r="U474" i="17" s="1"/>
  <c r="U475" i="17" a="1"/>
  <c r="U475" i="17" s="1"/>
  <c r="U476" i="17" a="1"/>
  <c r="U476" i="17" s="1"/>
  <c r="U477" i="17" a="1"/>
  <c r="U477" i="17" s="1"/>
  <c r="U478" i="17" a="1"/>
  <c r="U478" i="17" s="1"/>
  <c r="U479" i="17" a="1"/>
  <c r="U479" i="17" s="1"/>
  <c r="U726" i="17" a="1"/>
  <c r="U726" i="17" s="1"/>
  <c r="U727" i="17" a="1"/>
  <c r="U727" i="17" s="1"/>
  <c r="U946" i="17" a="1"/>
  <c r="U946" i="17" s="1"/>
  <c r="U947" i="17" a="1"/>
  <c r="U947" i="17" s="1"/>
  <c r="U948" i="17" a="1"/>
  <c r="U948" i="17" s="1"/>
  <c r="U949" i="17" a="1"/>
  <c r="U949" i="17" s="1"/>
  <c r="U950" i="17" a="1"/>
  <c r="U950" i="17" s="1"/>
  <c r="U951" i="17" a="1"/>
  <c r="U951" i="17" s="1"/>
  <c r="U952" i="17" a="1"/>
  <c r="U952" i="17" s="1"/>
  <c r="U953" i="17" a="1"/>
  <c r="U953" i="17" s="1"/>
  <c r="U954" i="17" a="1"/>
  <c r="U954" i="17" s="1"/>
  <c r="U955" i="17" a="1"/>
  <c r="U955" i="17" s="1"/>
  <c r="U956" i="17" a="1"/>
  <c r="U956" i="17" s="1"/>
  <c r="U957" i="17" a="1"/>
  <c r="U957" i="17" s="1"/>
  <c r="U1474" i="17" a="1"/>
  <c r="U1474" i="17" s="1"/>
  <c r="U1475" i="17" a="1"/>
  <c r="U1475" i="17" s="1"/>
  <c r="U1476" i="17" a="1"/>
  <c r="U1476" i="17" s="1"/>
  <c r="U1477" i="17" a="1"/>
  <c r="U1477" i="17"/>
  <c r="U1478" i="17" a="1"/>
  <c r="U1478" i="17" s="1"/>
  <c r="U1479" i="17" a="1"/>
  <c r="U1479" i="17" s="1"/>
  <c r="U1726" i="17" a="1"/>
  <c r="U1726" i="17" s="1"/>
  <c r="U1727" i="17" a="1"/>
  <c r="U1727" i="17" s="1"/>
  <c r="U80" i="17" a="1"/>
  <c r="U80" i="17" s="1"/>
  <c r="U81" i="17" a="1"/>
  <c r="U81" i="17" s="1"/>
  <c r="U82" i="17" a="1"/>
  <c r="U82" i="17"/>
  <c r="U83" i="17" a="1"/>
  <c r="U83" i="17" s="1"/>
  <c r="U84" i="17" a="1"/>
  <c r="U84" i="17" s="1"/>
  <c r="U85" i="17" a="1"/>
  <c r="U85" i="17" s="1"/>
  <c r="U328" i="17" a="1"/>
  <c r="U328" i="17" s="1"/>
  <c r="U329" i="17" a="1"/>
  <c r="U329" i="17" s="1"/>
  <c r="U480" i="17" a="1"/>
  <c r="U480" i="17" s="1"/>
  <c r="U481" i="17" a="1"/>
  <c r="U481" i="17" s="1"/>
  <c r="U482" i="17" a="1"/>
  <c r="U482" i="17" s="1"/>
  <c r="U483" i="17" a="1"/>
  <c r="U483" i="17" s="1"/>
  <c r="U484" i="17" a="1"/>
  <c r="U484" i="17" s="1"/>
  <c r="U485" i="17" a="1"/>
  <c r="U485" i="17" s="1"/>
  <c r="U728" i="17" a="1"/>
  <c r="U728" i="17" s="1"/>
  <c r="U729" i="17" a="1"/>
  <c r="U729" i="17" s="1"/>
  <c r="U958" i="17" a="1"/>
  <c r="U958" i="17" s="1"/>
  <c r="U959" i="17" a="1"/>
  <c r="U959" i="17"/>
  <c r="U960" i="17" a="1"/>
  <c r="U960" i="17" s="1"/>
  <c r="U961" i="17" a="1"/>
  <c r="U961" i="17" s="1"/>
  <c r="U962" i="17" a="1"/>
  <c r="U962" i="17" s="1"/>
  <c r="U963" i="17" a="1"/>
  <c r="U963" i="17" s="1"/>
  <c r="U964" i="17" a="1"/>
  <c r="U964" i="17" s="1"/>
  <c r="U965" i="17" a="1"/>
  <c r="U965" i="17" s="1"/>
  <c r="U966" i="17" a="1"/>
  <c r="U966" i="17" s="1"/>
  <c r="U967" i="17" a="1"/>
  <c r="U967" i="17" s="1"/>
  <c r="U968" i="17" a="1"/>
  <c r="U968" i="17"/>
  <c r="U969" i="17" a="1"/>
  <c r="U969" i="17" s="1"/>
  <c r="U1480" i="17" a="1"/>
  <c r="U1480" i="17" s="1"/>
  <c r="U1481" i="17" a="1"/>
  <c r="U1481" i="17" s="1"/>
  <c r="U1482" i="17" a="1"/>
  <c r="U1482" i="17" s="1"/>
  <c r="U1483" i="17" a="1"/>
  <c r="U1483" i="17" s="1"/>
  <c r="U1484" i="17" a="1"/>
  <c r="U1484" i="17" s="1"/>
  <c r="U1485" i="17" a="1"/>
  <c r="U1485" i="17" s="1"/>
  <c r="U1728" i="17" a="1"/>
  <c r="U1728" i="17" s="1"/>
  <c r="U1729" i="17" a="1"/>
  <c r="U1729" i="17" s="1"/>
  <c r="U86" i="17" a="1"/>
  <c r="U86" i="17" s="1"/>
  <c r="U87" i="17" a="1"/>
  <c r="U87" i="17" s="1"/>
  <c r="U88" i="17" a="1"/>
  <c r="U88" i="17" s="1"/>
  <c r="U89" i="17" a="1"/>
  <c r="U89" i="17" s="1"/>
  <c r="U90" i="17" a="1"/>
  <c r="U90" i="17" s="1"/>
  <c r="U91" i="17" a="1"/>
  <c r="U91" i="17" s="1"/>
  <c r="U330" i="17" a="1"/>
  <c r="U330" i="17" s="1"/>
  <c r="U331" i="17" a="1"/>
  <c r="U331" i="17" s="1"/>
  <c r="U486" i="17" a="1"/>
  <c r="U486" i="17" s="1"/>
  <c r="U487" i="17" a="1"/>
  <c r="U487" i="17" s="1"/>
  <c r="U488" i="17" a="1"/>
  <c r="U488" i="17" s="1"/>
  <c r="U489" i="17" a="1"/>
  <c r="U489" i="17" s="1"/>
  <c r="U490" i="17" a="1"/>
  <c r="U490" i="17" s="1"/>
  <c r="U491" i="17" a="1"/>
  <c r="U491" i="17" s="1"/>
  <c r="U730" i="17" a="1"/>
  <c r="U730" i="17" s="1"/>
  <c r="U731" i="17" a="1"/>
  <c r="U731" i="17" s="1"/>
  <c r="U970" i="17" a="1"/>
  <c r="U970" i="17" s="1"/>
  <c r="U971" i="17" a="1"/>
  <c r="U971" i="17" s="1"/>
  <c r="U972" i="17" a="1"/>
  <c r="U972" i="17" s="1"/>
  <c r="U973" i="17" a="1"/>
  <c r="U973" i="17" s="1"/>
  <c r="U974" i="17" a="1"/>
  <c r="U974" i="17" s="1"/>
  <c r="U975" i="17" a="1"/>
  <c r="U975" i="17" s="1"/>
  <c r="U976" i="17" a="1"/>
  <c r="U976" i="17" s="1"/>
  <c r="U977" i="17" a="1"/>
  <c r="U977" i="17" s="1"/>
  <c r="U978" i="17" a="1"/>
  <c r="U978" i="17" s="1"/>
  <c r="U979" i="17" a="1"/>
  <c r="U979" i="17" s="1"/>
  <c r="U980" i="17" a="1"/>
  <c r="U980" i="17" s="1"/>
  <c r="U981" i="17" a="1"/>
  <c r="U981" i="17" s="1"/>
  <c r="U1486" i="17" a="1"/>
  <c r="U1486" i="17" s="1"/>
  <c r="U1487" i="17" a="1"/>
  <c r="U1487" i="17" s="1"/>
  <c r="U1488" i="17" a="1"/>
  <c r="U1488" i="17" s="1"/>
  <c r="U1489" i="17" a="1"/>
  <c r="U1489" i="17" s="1"/>
  <c r="U1490" i="17" a="1"/>
  <c r="U1490" i="17" s="1"/>
  <c r="U1491" i="17" a="1"/>
  <c r="U1491" i="17" s="1"/>
  <c r="U1730" i="17" a="1"/>
  <c r="U1730" i="17" s="1"/>
  <c r="U1731" i="17" a="1"/>
  <c r="U1731" i="17" s="1"/>
  <c r="U92" i="17" a="1"/>
  <c r="U92" i="17" s="1"/>
  <c r="U93" i="17" a="1"/>
  <c r="U93" i="17" s="1"/>
  <c r="U94" i="17" a="1"/>
  <c r="U94" i="17" s="1"/>
  <c r="U95" i="17" a="1"/>
  <c r="U95" i="17"/>
  <c r="U96" i="17" a="1"/>
  <c r="U96" i="17" s="1"/>
  <c r="U97" i="17" a="1"/>
  <c r="U97" i="17" s="1"/>
  <c r="U332" i="17" a="1"/>
  <c r="U332" i="17" s="1"/>
  <c r="U333" i="17" a="1"/>
  <c r="U333" i="17" s="1"/>
  <c r="U492" i="17" a="1"/>
  <c r="U492" i="17" s="1"/>
  <c r="U493" i="17" a="1"/>
  <c r="U493" i="17"/>
  <c r="U494" i="17" a="1"/>
  <c r="U494" i="17" s="1"/>
  <c r="U495" i="17" a="1"/>
  <c r="U495" i="17" s="1"/>
  <c r="U496" i="17" a="1"/>
  <c r="U496" i="17" s="1"/>
  <c r="U497" i="17" a="1"/>
  <c r="U497" i="17" s="1"/>
  <c r="U732" i="17" a="1"/>
  <c r="U732" i="17" s="1"/>
  <c r="U733" i="17" a="1"/>
  <c r="U733" i="17" s="1"/>
  <c r="U982" i="17" a="1"/>
  <c r="U982" i="17" s="1"/>
  <c r="U983" i="17" a="1"/>
  <c r="U983" i="17" s="1"/>
  <c r="U984" i="17" a="1"/>
  <c r="U984" i="17" s="1"/>
  <c r="U985" i="17" a="1"/>
  <c r="U985" i="17" s="1"/>
  <c r="U986" i="17" a="1"/>
  <c r="U986" i="17" s="1"/>
  <c r="U987" i="17" a="1"/>
  <c r="U987" i="17" s="1"/>
  <c r="U988" i="17" a="1"/>
  <c r="U988" i="17" s="1"/>
  <c r="U989" i="17" a="1"/>
  <c r="U989" i="17" s="1"/>
  <c r="U990" i="17" a="1"/>
  <c r="U990" i="17" s="1"/>
  <c r="U991" i="17" a="1"/>
  <c r="U991" i="17" s="1"/>
  <c r="U992" i="17" a="1"/>
  <c r="U992" i="17" s="1"/>
  <c r="U993" i="17" a="1"/>
  <c r="U993" i="17" s="1"/>
  <c r="U1492" i="17" a="1"/>
  <c r="U1492" i="17" s="1"/>
  <c r="U1493" i="17" a="1"/>
  <c r="U1493" i="17"/>
  <c r="U1494" i="17" a="1"/>
  <c r="U1494" i="17" s="1"/>
  <c r="U1495" i="17" a="1"/>
  <c r="U1495" i="17" s="1"/>
  <c r="U1496" i="17" a="1"/>
  <c r="U1496" i="17" s="1"/>
  <c r="U1497" i="17" a="1"/>
  <c r="U1497" i="17" s="1"/>
  <c r="U1732" i="17" a="1"/>
  <c r="U1732" i="17" s="1"/>
  <c r="U1733" i="17" a="1"/>
  <c r="U1733" i="17" s="1"/>
  <c r="U98" i="17" a="1"/>
  <c r="U98" i="17" s="1"/>
  <c r="U99" i="17" a="1"/>
  <c r="U99" i="17" s="1"/>
  <c r="U100" i="17" a="1"/>
  <c r="U100" i="17"/>
  <c r="U101" i="17" a="1"/>
  <c r="U101" i="17" s="1"/>
  <c r="U102" i="17" a="1"/>
  <c r="U102" i="17" s="1"/>
  <c r="U103" i="17" a="1"/>
  <c r="U103" i="17" s="1"/>
  <c r="U334" i="17" a="1"/>
  <c r="U334" i="17" s="1"/>
  <c r="U335" i="17" a="1"/>
  <c r="U335" i="17" s="1"/>
  <c r="U498" i="17" a="1"/>
  <c r="U498" i="17" s="1"/>
  <c r="U499" i="17" a="1"/>
  <c r="U499" i="17" s="1"/>
  <c r="U500" i="17" a="1"/>
  <c r="U500" i="17" s="1"/>
  <c r="U501" i="17" a="1"/>
  <c r="U501" i="17" s="1"/>
  <c r="U502" i="17" a="1"/>
  <c r="U502" i="17" s="1"/>
  <c r="U503" i="17" a="1"/>
  <c r="U503" i="17" s="1"/>
  <c r="U734" i="17" a="1"/>
  <c r="U734" i="17" s="1"/>
  <c r="U735" i="17" a="1"/>
  <c r="U735" i="17" s="1"/>
  <c r="U994" i="17" a="1"/>
  <c r="U994" i="17" s="1"/>
  <c r="U995" i="17" a="1"/>
  <c r="U995" i="17" s="1"/>
  <c r="U996" i="17" a="1"/>
  <c r="U996" i="17" s="1"/>
  <c r="U997" i="17" a="1"/>
  <c r="U997" i="17" s="1"/>
  <c r="U998" i="17" a="1"/>
  <c r="U998" i="17" s="1"/>
  <c r="U999" i="17" a="1"/>
  <c r="U999" i="17" s="1"/>
  <c r="U1000" i="17" a="1"/>
  <c r="U1000" i="17" s="1"/>
  <c r="U1001" i="17" a="1"/>
  <c r="U1001" i="17" s="1"/>
  <c r="U1002" i="17" a="1"/>
  <c r="U1002" i="17" s="1"/>
  <c r="U1003" i="17" a="1"/>
  <c r="U1003" i="17" s="1"/>
  <c r="U1004" i="17" a="1"/>
  <c r="U1004" i="17" s="1"/>
  <c r="U1005" i="17" a="1"/>
  <c r="U1005" i="17" s="1"/>
  <c r="U1498" i="17" a="1"/>
  <c r="U1498" i="17" s="1"/>
  <c r="U1499" i="17" a="1"/>
  <c r="U1499" i="17" s="1"/>
  <c r="U1500" i="17" a="1"/>
  <c r="U1500" i="17" s="1"/>
  <c r="U1501" i="17" a="1"/>
  <c r="U1501" i="17" s="1"/>
  <c r="U1502" i="17" a="1"/>
  <c r="U1502" i="17" s="1"/>
  <c r="U1503" i="17" a="1"/>
  <c r="U1503" i="17" s="1"/>
  <c r="U1734" i="17" a="1"/>
  <c r="U1734" i="17"/>
  <c r="U1735" i="17" a="1"/>
  <c r="U1735" i="17" s="1"/>
  <c r="U104" i="17" a="1"/>
  <c r="U104" i="17" s="1"/>
  <c r="U105" i="17" a="1"/>
  <c r="U105" i="17" s="1"/>
  <c r="U106" i="17" a="1"/>
  <c r="U106" i="17" s="1"/>
  <c r="U107" i="17" a="1"/>
  <c r="U107" i="17" s="1"/>
  <c r="U108" i="17" a="1"/>
  <c r="U108" i="17" s="1"/>
  <c r="U109" i="17" a="1"/>
  <c r="U109" i="17" s="1"/>
  <c r="U336" i="17" a="1"/>
  <c r="U336" i="17" s="1"/>
  <c r="U337" i="17" a="1"/>
  <c r="U337" i="17" s="1"/>
  <c r="U504" i="17" a="1"/>
  <c r="U504" i="17" s="1"/>
  <c r="U505" i="17" a="1"/>
  <c r="U505" i="17" s="1"/>
  <c r="U506" i="17" a="1"/>
  <c r="U506" i="17" s="1"/>
  <c r="U507" i="17" a="1"/>
  <c r="U507" i="17"/>
  <c r="U508" i="17" a="1"/>
  <c r="U508" i="17" s="1"/>
  <c r="U509" i="17" a="1"/>
  <c r="U509" i="17" s="1"/>
  <c r="U736" i="17" a="1"/>
  <c r="U736" i="17" s="1"/>
  <c r="U737" i="17" a="1"/>
  <c r="U737" i="17" s="1"/>
  <c r="U1006" i="17" a="1"/>
  <c r="U1006" i="17" s="1"/>
  <c r="U1007" i="17" a="1"/>
  <c r="U1007" i="17" s="1"/>
  <c r="U1008" i="17" a="1"/>
  <c r="U1008" i="17"/>
  <c r="U1009" i="17" a="1"/>
  <c r="U1009" i="17" s="1"/>
  <c r="U1010" i="17" a="1"/>
  <c r="U1010" i="17" s="1"/>
  <c r="U1011" i="17" a="1"/>
  <c r="U1011" i="17" s="1"/>
  <c r="U1012" i="17" a="1"/>
  <c r="U1012" i="17" s="1"/>
  <c r="U1013" i="17" a="1"/>
  <c r="U1013" i="17" s="1"/>
  <c r="U1014" i="17" a="1"/>
  <c r="U1014" i="17" s="1"/>
  <c r="U1015" i="17" a="1"/>
  <c r="U1015" i="17" s="1"/>
  <c r="U1016" i="17" a="1"/>
  <c r="U1016" i="17" s="1"/>
  <c r="U1017" i="17" a="1"/>
  <c r="U1017" i="17" s="1"/>
  <c r="U1504" i="17" a="1"/>
  <c r="U1504" i="17" s="1"/>
  <c r="U1505" i="17" a="1"/>
  <c r="U1505" i="17" s="1"/>
  <c r="U1506" i="17" a="1"/>
  <c r="U1506" i="17" s="1"/>
  <c r="U1507" i="17" a="1"/>
  <c r="U1507" i="17" s="1"/>
  <c r="U1508" i="17" a="1"/>
  <c r="U1508" i="17" s="1"/>
  <c r="U1509" i="17" a="1"/>
  <c r="U1509" i="17" s="1"/>
  <c r="U1736" i="17" a="1"/>
  <c r="U1736" i="17" s="1"/>
  <c r="U1737" i="17" a="1"/>
  <c r="U1737" i="17" s="1"/>
  <c r="U110" i="17" a="1"/>
  <c r="U110" i="17" s="1"/>
  <c r="U111" i="17" a="1"/>
  <c r="U111" i="17" s="1"/>
  <c r="U112" i="17" a="1"/>
  <c r="U112" i="17" s="1"/>
  <c r="U113" i="17" a="1"/>
  <c r="U113" i="17" s="1"/>
  <c r="U114" i="17" a="1"/>
  <c r="U114" i="17" s="1"/>
  <c r="U115" i="17" a="1"/>
  <c r="U115" i="17" s="1"/>
  <c r="U338" i="17" a="1"/>
  <c r="U338" i="17" s="1"/>
  <c r="U339" i="17" a="1"/>
  <c r="U339" i="17" s="1"/>
  <c r="U510" i="17" a="1"/>
  <c r="U510" i="17" s="1"/>
  <c r="U511" i="17" a="1"/>
  <c r="U511" i="17" s="1"/>
  <c r="U512" i="17" a="1"/>
  <c r="U512" i="17" s="1"/>
  <c r="U513" i="17" a="1"/>
  <c r="U513" i="17" s="1"/>
  <c r="U514" i="17" a="1"/>
  <c r="U514" i="17" s="1"/>
  <c r="U515" i="17" a="1"/>
  <c r="U515" i="17" s="1"/>
  <c r="U738" i="17" a="1"/>
  <c r="U738" i="17" s="1"/>
  <c r="U739" i="17" a="1"/>
  <c r="U739" i="17"/>
  <c r="U1018" i="17" a="1"/>
  <c r="U1018" i="17" s="1"/>
  <c r="U1019" i="17" a="1"/>
  <c r="U1019" i="17" s="1"/>
  <c r="U1020" i="17" a="1"/>
  <c r="U1020" i="17" s="1"/>
  <c r="U1021" i="17" a="1"/>
  <c r="U1021" i="17" s="1"/>
  <c r="U1022" i="17" a="1"/>
  <c r="U1022" i="17" s="1"/>
  <c r="U1023" i="17" a="1"/>
  <c r="U1023" i="17"/>
  <c r="U1024" i="17" a="1"/>
  <c r="U1024" i="17" s="1"/>
  <c r="U1025" i="17" a="1"/>
  <c r="U1025" i="17" s="1"/>
  <c r="U1026" i="17" a="1"/>
  <c r="U1026" i="17" s="1"/>
  <c r="U1027" i="17" a="1"/>
  <c r="U1027" i="17" s="1"/>
  <c r="U1028" i="17" a="1"/>
  <c r="U1028" i="17" s="1"/>
  <c r="U1029" i="17" a="1"/>
  <c r="U1029" i="17" s="1"/>
  <c r="U1510" i="17" a="1"/>
  <c r="U1510" i="17" s="1"/>
  <c r="U1511" i="17" a="1"/>
  <c r="U1511" i="17" s="1"/>
  <c r="U1512" i="17" a="1"/>
  <c r="U1512" i="17" s="1"/>
  <c r="U1513" i="17" a="1"/>
  <c r="U1513" i="17" s="1"/>
  <c r="U1514" i="17" a="1"/>
  <c r="U1514" i="17" s="1"/>
  <c r="U1515" i="17" a="1"/>
  <c r="U1515" i="17" s="1"/>
  <c r="U1738" i="17" a="1"/>
  <c r="U1738" i="17" s="1"/>
  <c r="U1739" i="17" a="1"/>
  <c r="U1739" i="17" s="1"/>
  <c r="U116" i="17" a="1"/>
  <c r="U116" i="17" s="1"/>
  <c r="U117" i="17" a="1"/>
  <c r="U117" i="17" s="1"/>
  <c r="U118" i="17" a="1"/>
  <c r="U118" i="17"/>
  <c r="U119" i="17" a="1"/>
  <c r="U119" i="17"/>
  <c r="U120" i="17" a="1"/>
  <c r="U120" i="17" s="1"/>
  <c r="U121" i="17" a="1"/>
  <c r="U121" i="17" s="1"/>
  <c r="U340" i="17" a="1"/>
  <c r="U340" i="17" s="1"/>
  <c r="U341" i="17" a="1"/>
  <c r="U341" i="17" s="1"/>
  <c r="U516" i="17" a="1"/>
  <c r="U516" i="17" s="1"/>
  <c r="U517" i="17" a="1"/>
  <c r="U517" i="17" s="1"/>
  <c r="U518" i="17" a="1"/>
  <c r="U518" i="17"/>
  <c r="U519" i="17" a="1"/>
  <c r="U519" i="17" s="1"/>
  <c r="U520" i="17" a="1"/>
  <c r="U520" i="17" s="1"/>
  <c r="U521" i="17" a="1"/>
  <c r="U521" i="17" s="1"/>
  <c r="U740" i="17" a="1"/>
  <c r="U740" i="17" s="1"/>
  <c r="U741" i="17" a="1"/>
  <c r="U741" i="17"/>
  <c r="U1030" i="17" a="1"/>
  <c r="U1030" i="17" s="1"/>
  <c r="U1031" i="17" a="1"/>
  <c r="U1031" i="17" s="1"/>
  <c r="U1032" i="17" a="1"/>
  <c r="U1032" i="17" s="1"/>
  <c r="U1033" i="17" a="1"/>
  <c r="U1033" i="17" s="1"/>
  <c r="U1034" i="17" a="1"/>
  <c r="U1034" i="17" s="1"/>
  <c r="U1035" i="17" a="1"/>
  <c r="U1035" i="17" s="1"/>
  <c r="U1036" i="17" a="1"/>
  <c r="U1036" i="17" s="1"/>
  <c r="U1037" i="17" a="1"/>
  <c r="U1037" i="17" s="1"/>
  <c r="U1038" i="17" a="1"/>
  <c r="U1038" i="17" s="1"/>
  <c r="U1039" i="17" a="1"/>
  <c r="U1039" i="17" s="1"/>
  <c r="U1040" i="17" a="1"/>
  <c r="U1040" i="17" s="1"/>
  <c r="U1041" i="17" a="1"/>
  <c r="U1041" i="17" s="1"/>
  <c r="U1516" i="17" a="1"/>
  <c r="U1516" i="17" s="1"/>
  <c r="U1517" i="17" a="1"/>
  <c r="U1517" i="17"/>
  <c r="U1518" i="17" a="1"/>
  <c r="U1518" i="17" s="1"/>
  <c r="U1519" i="17" a="1"/>
  <c r="U1519" i="17"/>
  <c r="U1520" i="17" a="1"/>
  <c r="U1520" i="17" s="1"/>
  <c r="U1521" i="17" a="1"/>
  <c r="U1521" i="17" s="1"/>
  <c r="U1740" i="17" a="1"/>
  <c r="U1740" i="17" s="1"/>
  <c r="U1741" i="17" a="1"/>
  <c r="U1741" i="17" s="1"/>
  <c r="U122" i="17" a="1"/>
  <c r="U122" i="17" s="1"/>
  <c r="U123" i="17" a="1"/>
  <c r="U123" i="17" s="1"/>
  <c r="U124" i="17" a="1"/>
  <c r="U124" i="17" s="1"/>
  <c r="U125" i="17" a="1"/>
  <c r="U125" i="17" s="1"/>
  <c r="U126" i="17" a="1"/>
  <c r="U126" i="17" s="1"/>
  <c r="U127" i="17" a="1"/>
  <c r="U127" i="17" s="1"/>
  <c r="U342" i="17" a="1"/>
  <c r="U342" i="17"/>
  <c r="U343" i="17" a="1"/>
  <c r="U343" i="17" s="1"/>
  <c r="U522" i="17" a="1"/>
  <c r="U522" i="17" s="1"/>
  <c r="U523" i="17" a="1"/>
  <c r="U523" i="17" s="1"/>
  <c r="U524" i="17" a="1"/>
  <c r="U524" i="17" s="1"/>
  <c r="U525" i="17" a="1"/>
  <c r="U525" i="17" s="1"/>
  <c r="U526" i="17" a="1"/>
  <c r="U526" i="17" s="1"/>
  <c r="U527" i="17" a="1"/>
  <c r="U527" i="17" s="1"/>
  <c r="U742" i="17" a="1"/>
  <c r="U742" i="17" s="1"/>
  <c r="U743" i="17" a="1"/>
  <c r="U743" i="17" s="1"/>
  <c r="U1042" i="17" a="1"/>
  <c r="U1042" i="17" s="1"/>
  <c r="U1043" i="17" a="1"/>
  <c r="U1043" i="17" s="1"/>
  <c r="U1044" i="17" a="1"/>
  <c r="U1044" i="17" s="1"/>
  <c r="U1045" i="17" a="1"/>
  <c r="U1045" i="17" s="1"/>
  <c r="U1046" i="17" a="1"/>
  <c r="U1046" i="17" s="1"/>
  <c r="U1047" i="17" a="1"/>
  <c r="U1047" i="17" s="1"/>
  <c r="U1048" i="17" a="1"/>
  <c r="U1048" i="17" s="1"/>
  <c r="U1049" i="17" a="1"/>
  <c r="U1049" i="17" s="1"/>
  <c r="U1050" i="17" a="1"/>
  <c r="U1050" i="17" s="1"/>
  <c r="U1051" i="17" a="1"/>
  <c r="U1051" i="17" s="1"/>
  <c r="U1052" i="17" a="1"/>
  <c r="U1052" i="17" s="1"/>
  <c r="U1053" i="17" a="1"/>
  <c r="U1053" i="17" s="1"/>
  <c r="U1522" i="17" a="1"/>
  <c r="U1522" i="17" s="1"/>
  <c r="U1523" i="17" a="1"/>
  <c r="U1523" i="17" s="1"/>
  <c r="U1524" i="17" a="1"/>
  <c r="U1524" i="17" s="1"/>
  <c r="U1525" i="17" a="1"/>
  <c r="U1525" i="17" s="1"/>
  <c r="U1526" i="17" a="1"/>
  <c r="U1526" i="17" s="1"/>
  <c r="U1527" i="17" a="1"/>
  <c r="U1527" i="17" s="1"/>
  <c r="U1742" i="17" a="1"/>
  <c r="U1742" i="17" s="1"/>
  <c r="U1743" i="17" a="1"/>
  <c r="U1743" i="17" s="1"/>
  <c r="U128" i="17" a="1"/>
  <c r="U128" i="17" s="1"/>
  <c r="U129" i="17" a="1"/>
  <c r="U129" i="17" s="1"/>
  <c r="U130" i="17" a="1"/>
  <c r="U130" i="17" s="1"/>
  <c r="U131" i="17" a="1"/>
  <c r="U131" i="17" s="1"/>
  <c r="U132" i="17" a="1"/>
  <c r="U132" i="17" s="1"/>
  <c r="U133" i="17" a="1"/>
  <c r="U133" i="17" s="1"/>
  <c r="U344" i="17" a="1"/>
  <c r="U344" i="17" s="1"/>
  <c r="U345" i="17" a="1"/>
  <c r="U345" i="17" s="1"/>
  <c r="U528" i="17" a="1"/>
  <c r="U528" i="17" s="1"/>
  <c r="U529" i="17" a="1"/>
  <c r="U529" i="17" s="1"/>
  <c r="U530" i="17" a="1"/>
  <c r="U530" i="17" s="1"/>
  <c r="U531" i="17" a="1"/>
  <c r="U531" i="17"/>
  <c r="U532" i="17" a="1"/>
  <c r="U532" i="17" s="1"/>
  <c r="U533" i="17" a="1"/>
  <c r="U533" i="17" s="1"/>
  <c r="U744" i="17" a="1"/>
  <c r="U744" i="17" s="1"/>
  <c r="U745" i="17" a="1"/>
  <c r="U745" i="17" s="1"/>
  <c r="U1054" i="17" a="1"/>
  <c r="U1054" i="17" s="1"/>
  <c r="U1055" i="17" a="1"/>
  <c r="U1055" i="17"/>
  <c r="U1056" i="17" a="1"/>
  <c r="U1056" i="17" s="1"/>
  <c r="U1057" i="17" a="1"/>
  <c r="U1057" i="17" s="1"/>
  <c r="U1058" i="17" a="1"/>
  <c r="U1058" i="17" s="1"/>
  <c r="U1059" i="17" a="1"/>
  <c r="U1059" i="17" s="1"/>
  <c r="U1060" i="17" a="1"/>
  <c r="U1060" i="17" s="1"/>
  <c r="U1061" i="17" a="1"/>
  <c r="U1061" i="17" s="1"/>
  <c r="U1062" i="17" a="1"/>
  <c r="U1062" i="17" s="1"/>
  <c r="U1063" i="17" a="1"/>
  <c r="U1063" i="17"/>
  <c r="U1064" i="17" a="1"/>
  <c r="U1064" i="17" s="1"/>
  <c r="U1065" i="17" a="1"/>
  <c r="U1065" i="17" s="1"/>
  <c r="U1528" i="17" a="1"/>
  <c r="U1528" i="17" s="1"/>
  <c r="U1529" i="17" a="1"/>
  <c r="U1529" i="17" s="1"/>
  <c r="U1530" i="17" a="1"/>
  <c r="U1530" i="17"/>
  <c r="U1531" i="17" a="1"/>
  <c r="U1531" i="17" s="1"/>
  <c r="U1532" i="17" a="1"/>
  <c r="U1532" i="17" s="1"/>
  <c r="U1533" i="17" a="1"/>
  <c r="U1533" i="17" s="1"/>
  <c r="U1744" i="17" a="1"/>
  <c r="U1744" i="17" s="1"/>
  <c r="U1745" i="17" a="1"/>
  <c r="U1745" i="17"/>
  <c r="U134" i="17" a="1"/>
  <c r="U134" i="17" s="1"/>
  <c r="U135" i="17" a="1"/>
  <c r="U135" i="17"/>
  <c r="U136" i="17" a="1"/>
  <c r="U136" i="17" s="1"/>
  <c r="U137" i="17" a="1"/>
  <c r="U137" i="17" s="1"/>
  <c r="U138" i="17" a="1"/>
  <c r="U138" i="17" s="1"/>
  <c r="U139" i="17" a="1"/>
  <c r="U139" i="17"/>
  <c r="U346" i="17" a="1"/>
  <c r="U346" i="17" s="1"/>
  <c r="U347" i="17" a="1"/>
  <c r="U347" i="17" s="1"/>
  <c r="U534" i="17" a="1"/>
  <c r="U534" i="17" s="1"/>
  <c r="U535" i="17" a="1"/>
  <c r="U535" i="17" s="1"/>
  <c r="U536" i="17" a="1"/>
  <c r="U536" i="17" s="1"/>
  <c r="U537" i="17" a="1"/>
  <c r="U537" i="17" s="1"/>
  <c r="U538" i="17" a="1"/>
  <c r="U538" i="17" s="1"/>
  <c r="U539" i="17" a="1"/>
  <c r="U539" i="17" s="1"/>
  <c r="U746" i="17" a="1"/>
  <c r="U746" i="17" s="1"/>
  <c r="U747" i="17" a="1"/>
  <c r="U747" i="17" s="1"/>
  <c r="U1066" i="17" a="1"/>
  <c r="U1066" i="17" s="1"/>
  <c r="U1067" i="17" a="1"/>
  <c r="U1067" i="17" s="1"/>
  <c r="U1068" i="17" a="1"/>
  <c r="U1068" i="17" s="1"/>
  <c r="U1069" i="17" a="1"/>
  <c r="U1069" i="17"/>
  <c r="U1070" i="17" a="1"/>
  <c r="U1070" i="17" s="1"/>
  <c r="U1071" i="17" a="1"/>
  <c r="U1071" i="17"/>
  <c r="U1072" i="17" a="1"/>
  <c r="U1072" i="17" s="1"/>
  <c r="U1073" i="17" a="1"/>
  <c r="U1073" i="17" s="1"/>
  <c r="U1074" i="17" a="1"/>
  <c r="U1074" i="17" s="1"/>
  <c r="U1075" i="17" a="1"/>
  <c r="U1075" i="17" s="1"/>
  <c r="U1076" i="17" a="1"/>
  <c r="U1076" i="17"/>
  <c r="U1077" i="17" a="1"/>
  <c r="U1077" i="17" s="1"/>
  <c r="U1534" i="17" a="1"/>
  <c r="U1534" i="17" s="1"/>
  <c r="U1535" i="17" a="1"/>
  <c r="U1535" i="17" s="1"/>
  <c r="U1536" i="17" a="1"/>
  <c r="U1536" i="17" s="1"/>
  <c r="U1537" i="17" a="1"/>
  <c r="U1537" i="17" s="1"/>
  <c r="U1538" i="17" a="1"/>
  <c r="U1538" i="17" s="1"/>
  <c r="U1539" i="17" a="1"/>
  <c r="U1539" i="17" s="1"/>
  <c r="U1746" i="17" a="1"/>
  <c r="U1746" i="17" s="1"/>
  <c r="U1747" i="17" a="1"/>
  <c r="U1747" i="17" s="1"/>
  <c r="U140" i="17" a="1"/>
  <c r="U140" i="17" s="1"/>
  <c r="U141" i="17" a="1"/>
  <c r="U141" i="17" s="1"/>
  <c r="U142" i="17" a="1"/>
  <c r="U142" i="17" s="1"/>
  <c r="U143" i="17" a="1"/>
  <c r="U143" i="17" s="1"/>
  <c r="U144" i="17" a="1"/>
  <c r="U144" i="17" s="1"/>
  <c r="U145" i="17" a="1"/>
  <c r="U145" i="17" s="1"/>
  <c r="U348" i="17" a="1"/>
  <c r="U348" i="17" s="1"/>
  <c r="U349" i="17" a="1"/>
  <c r="U349" i="17" s="1"/>
  <c r="U540" i="17" a="1"/>
  <c r="U540" i="17" s="1"/>
  <c r="U541" i="17" a="1"/>
  <c r="U541" i="17"/>
  <c r="U542" i="17" a="1"/>
  <c r="U542" i="17"/>
  <c r="U543" i="17" a="1"/>
  <c r="U543" i="17" s="1"/>
  <c r="U544" i="17" a="1"/>
  <c r="U544" i="17" s="1"/>
  <c r="U545" i="17" a="1"/>
  <c r="U545" i="17" s="1"/>
  <c r="U748" i="17" a="1"/>
  <c r="U748" i="17" s="1"/>
  <c r="U749" i="17" a="1"/>
  <c r="U749" i="17" s="1"/>
  <c r="U1078" i="17" a="1"/>
  <c r="U1078" i="17" s="1"/>
  <c r="U1079" i="17" a="1"/>
  <c r="U1079" i="17" s="1"/>
  <c r="U1080" i="17" a="1"/>
  <c r="U1080" i="17" s="1"/>
  <c r="U1081" i="17" a="1"/>
  <c r="U1081" i="17" s="1"/>
  <c r="U1082" i="17" a="1"/>
  <c r="U1082" i="17" s="1"/>
  <c r="U1083" i="17" a="1"/>
  <c r="U1083" i="17" s="1"/>
  <c r="U1084" i="17" a="1"/>
  <c r="U1084" i="17" s="1"/>
  <c r="U1085" i="17" a="1"/>
  <c r="U1085" i="17" s="1"/>
  <c r="U1086" i="17" a="1"/>
  <c r="U1086" i="17" s="1"/>
  <c r="U1087" i="17" a="1"/>
  <c r="U1087" i="17" s="1"/>
  <c r="U1088" i="17" a="1"/>
  <c r="U1088" i="17" s="1"/>
  <c r="U1089" i="17" a="1"/>
  <c r="U1089" i="17" s="1"/>
  <c r="U1540" i="17" a="1"/>
  <c r="U1540" i="17" s="1"/>
  <c r="U1541" i="17" a="1"/>
  <c r="U1541" i="17" s="1"/>
  <c r="U1542" i="17" a="1"/>
  <c r="U1542" i="17" s="1"/>
  <c r="U1543" i="17" a="1"/>
  <c r="U1543" i="17" s="1"/>
  <c r="U1544" i="17" a="1"/>
  <c r="U1544" i="17" s="1"/>
  <c r="U1545" i="17" a="1"/>
  <c r="U1545" i="17" s="1"/>
  <c r="U1748" i="17" a="1"/>
  <c r="U1748" i="17" s="1"/>
  <c r="U1749" i="17" a="1"/>
  <c r="U1749" i="17" s="1"/>
  <c r="U146" i="17" a="1"/>
  <c r="U146" i="17" s="1"/>
  <c r="U147" i="17" a="1"/>
  <c r="U147" i="17" s="1"/>
  <c r="U148" i="17" a="1"/>
  <c r="U148" i="17" s="1"/>
  <c r="U149" i="17" a="1"/>
  <c r="U149" i="17" s="1"/>
  <c r="U150" i="17" a="1"/>
  <c r="U150" i="17" s="1"/>
  <c r="U151" i="17" a="1"/>
  <c r="U151" i="17" s="1"/>
  <c r="U350" i="17" a="1"/>
  <c r="U350" i="17" s="1"/>
  <c r="U351" i="17" a="1"/>
  <c r="U351" i="17" s="1"/>
  <c r="U546" i="17" a="1"/>
  <c r="U546" i="17" s="1"/>
  <c r="U547" i="17" a="1"/>
  <c r="U547" i="17"/>
  <c r="U548" i="17" a="1"/>
  <c r="U548" i="17" s="1"/>
  <c r="U549" i="17" a="1"/>
  <c r="U549" i="17" s="1"/>
  <c r="U550" i="17" a="1"/>
  <c r="U550" i="17" s="1"/>
  <c r="U551" i="17" a="1"/>
  <c r="U551" i="17" s="1"/>
  <c r="U750" i="17" a="1"/>
  <c r="U750" i="17" s="1"/>
  <c r="U751" i="17" a="1"/>
  <c r="U751" i="17" s="1"/>
  <c r="U1090" i="17" a="1"/>
  <c r="U1090" i="17" s="1"/>
  <c r="U1091" i="17" a="1"/>
  <c r="U1091" i="17" s="1"/>
  <c r="U1092" i="17" a="1"/>
  <c r="U1092" i="17" s="1"/>
  <c r="U1093" i="17" a="1"/>
  <c r="U1093" i="17" s="1"/>
  <c r="U1094" i="17" a="1"/>
  <c r="U1094" i="17" s="1"/>
  <c r="U1095" i="17" a="1"/>
  <c r="U1095" i="17" s="1"/>
  <c r="U1096" i="17" a="1"/>
  <c r="U1096" i="17" s="1"/>
  <c r="U1097" i="17" a="1"/>
  <c r="U1097" i="17" s="1"/>
  <c r="U1098" i="17" a="1"/>
  <c r="U1098" i="17" s="1"/>
  <c r="U1099" i="17" a="1"/>
  <c r="U1099" i="17" s="1"/>
  <c r="U1100" i="17" a="1"/>
  <c r="U1100" i="17"/>
  <c r="U1101" i="17" a="1"/>
  <c r="U1101" i="17" s="1"/>
  <c r="U1546" i="17" a="1"/>
  <c r="U1546" i="17" s="1"/>
  <c r="U1547" i="17" a="1"/>
  <c r="U1547" i="17" s="1"/>
  <c r="U1548" i="17" a="1"/>
  <c r="U1548" i="17" s="1"/>
  <c r="U1549" i="17" a="1"/>
  <c r="U1549" i="17" s="1"/>
  <c r="U1550" i="17" a="1"/>
  <c r="U1550" i="17" s="1"/>
  <c r="U1551" i="17" a="1"/>
  <c r="U1551" i="17" s="1"/>
  <c r="U1750" i="17" a="1"/>
  <c r="U1750" i="17" s="1"/>
  <c r="U1751" i="17" a="1"/>
  <c r="U1751" i="17"/>
  <c r="U152" i="17" a="1"/>
  <c r="U152" i="17" s="1"/>
  <c r="U153" i="17" a="1"/>
  <c r="U153" i="17" s="1"/>
  <c r="U154" i="17" a="1"/>
  <c r="U154" i="17"/>
  <c r="U155" i="17" a="1"/>
  <c r="U155" i="17" s="1"/>
  <c r="U156" i="17" a="1"/>
  <c r="U156" i="17" s="1"/>
  <c r="U157" i="17" a="1"/>
  <c r="U157" i="17" s="1"/>
  <c r="U352" i="17" a="1"/>
  <c r="U352" i="17" s="1"/>
  <c r="U353" i="17" a="1"/>
  <c r="U353" i="17" s="1"/>
  <c r="U552" i="17" a="1"/>
  <c r="U552" i="17" s="1"/>
  <c r="U553" i="17" a="1"/>
  <c r="U553" i="17" s="1"/>
  <c r="U554" i="17" a="1"/>
  <c r="U554" i="17" s="1"/>
  <c r="U555" i="17" a="1"/>
  <c r="U555" i="17" s="1"/>
  <c r="U556" i="17" a="1"/>
  <c r="U556" i="17" s="1"/>
  <c r="U557" i="17" a="1"/>
  <c r="U557" i="17" s="1"/>
  <c r="U752" i="17" a="1"/>
  <c r="U752" i="17" s="1"/>
  <c r="U753" i="17" a="1"/>
  <c r="U753" i="17" s="1"/>
  <c r="U1102" i="17" a="1"/>
  <c r="U1102" i="17" s="1"/>
  <c r="U1103" i="17" a="1"/>
  <c r="U1103" i="17" s="1"/>
  <c r="U1104" i="17" a="1"/>
  <c r="U1104" i="17" s="1"/>
  <c r="U1105" i="17" a="1"/>
  <c r="U1105" i="17" s="1"/>
  <c r="U1106" i="17" a="1"/>
  <c r="U1106" i="17" s="1"/>
  <c r="U1107" i="17" a="1"/>
  <c r="U1107" i="17" s="1"/>
  <c r="U1108" i="17" a="1"/>
  <c r="U1108" i="17"/>
  <c r="U1109" i="17" a="1"/>
  <c r="U1109" i="17" s="1"/>
  <c r="U1110" i="17" a="1"/>
  <c r="U1110" i="17" s="1"/>
  <c r="U1111" i="17" a="1"/>
  <c r="U1111" i="17" s="1"/>
  <c r="U1112" i="17" a="1"/>
  <c r="U1112" i="17" s="1"/>
  <c r="U1113" i="17" a="1"/>
  <c r="U1113" i="17" s="1"/>
  <c r="U1552" i="17" a="1"/>
  <c r="U1552" i="17" s="1"/>
  <c r="U1553" i="17" a="1"/>
  <c r="U1553" i="17" s="1"/>
  <c r="U1554" i="17" a="1"/>
  <c r="U1554" i="17"/>
  <c r="U1555" i="17" a="1"/>
  <c r="U1555" i="17" s="1"/>
  <c r="U1556" i="17" a="1"/>
  <c r="U1556" i="17" s="1"/>
  <c r="U1557" i="17" a="1"/>
  <c r="U1557" i="17"/>
  <c r="U1752" i="17" a="1"/>
  <c r="U1752" i="17" s="1"/>
  <c r="U1753" i="17" a="1"/>
  <c r="U1753" i="17" s="1"/>
  <c r="U158" i="17" a="1"/>
  <c r="U158" i="17" s="1"/>
  <c r="U159" i="17" a="1"/>
  <c r="U159" i="17" s="1"/>
  <c r="U160" i="17" a="1"/>
  <c r="U160" i="17" s="1"/>
  <c r="U161" i="17" a="1"/>
  <c r="U161" i="17" s="1"/>
  <c r="U162" i="17" a="1"/>
  <c r="U162" i="17" s="1"/>
  <c r="U163" i="17" a="1"/>
  <c r="U163" i="17" s="1"/>
  <c r="U354" i="17" a="1"/>
  <c r="U354" i="17" s="1"/>
  <c r="U355" i="17" a="1"/>
  <c r="U355" i="17" s="1"/>
  <c r="U558" i="17" a="1"/>
  <c r="U558" i="17" s="1"/>
  <c r="U559" i="17" a="1"/>
  <c r="U559" i="17" s="1"/>
  <c r="U560" i="17" a="1"/>
  <c r="U560" i="17" s="1"/>
  <c r="U561" i="17" a="1"/>
  <c r="U561" i="17" s="1"/>
  <c r="U562" i="17" a="1"/>
  <c r="U562" i="17" s="1"/>
  <c r="U563" i="17" a="1"/>
  <c r="U563" i="17" s="1"/>
  <c r="U754" i="17" a="1"/>
  <c r="U754" i="17" s="1"/>
  <c r="U755" i="17" a="1"/>
  <c r="U755" i="17" s="1"/>
  <c r="U1114" i="17" a="1"/>
  <c r="U1114" i="17" s="1"/>
  <c r="U1115" i="17" a="1"/>
  <c r="U1115" i="17" s="1"/>
  <c r="U1116" i="17" a="1"/>
  <c r="U1116" i="17"/>
  <c r="U1117" i="17" a="1"/>
  <c r="U1117" i="17" s="1"/>
  <c r="U1118" i="17" a="1"/>
  <c r="U1118" i="17" s="1"/>
  <c r="U1119" i="17" a="1"/>
  <c r="U1119" i="17" s="1"/>
  <c r="U1120" i="17" a="1"/>
  <c r="U1120" i="17" s="1"/>
  <c r="U1121" i="17" a="1"/>
  <c r="U1121" i="17" s="1"/>
  <c r="U1122" i="17" a="1"/>
  <c r="U1122" i="17" s="1"/>
  <c r="U1123" i="17" a="1"/>
  <c r="U1123" i="17" s="1"/>
  <c r="U1124" i="17" a="1"/>
  <c r="U1124" i="17" s="1"/>
  <c r="U1125" i="17" a="1"/>
  <c r="U1125" i="17" s="1"/>
  <c r="U1558" i="17" a="1"/>
  <c r="U1558" i="17" s="1"/>
  <c r="U1559" i="17" a="1"/>
  <c r="U1559" i="17" s="1"/>
  <c r="U1560" i="17" a="1"/>
  <c r="U1560" i="17" s="1"/>
  <c r="U1561" i="17" a="1"/>
  <c r="U1561" i="17" s="1"/>
  <c r="U1562" i="17" a="1"/>
  <c r="U1562" i="17" s="1"/>
  <c r="U1563" i="17" a="1"/>
  <c r="U1563" i="17"/>
  <c r="U1754" i="17" a="1"/>
  <c r="U1754" i="17" s="1"/>
  <c r="U1755" i="17" a="1"/>
  <c r="U1755" i="17" s="1"/>
  <c r="U164" i="17" a="1"/>
  <c r="U164" i="17" s="1"/>
  <c r="U165" i="17" a="1"/>
  <c r="U165" i="17" s="1"/>
  <c r="U166" i="17" a="1"/>
  <c r="U166" i="17" s="1"/>
  <c r="U167" i="17" a="1"/>
  <c r="U167" i="17"/>
  <c r="U168" i="17" a="1"/>
  <c r="U168" i="17" s="1"/>
  <c r="U169" i="17" a="1"/>
  <c r="U169" i="17" s="1"/>
  <c r="U356" i="17" a="1"/>
  <c r="U356" i="17" s="1"/>
  <c r="U357" i="17" a="1"/>
  <c r="U357" i="17" s="1"/>
  <c r="U564" i="17" a="1"/>
  <c r="U564" i="17" s="1"/>
  <c r="U565" i="17" a="1"/>
  <c r="U565" i="17" s="1"/>
  <c r="U566" i="17" a="1"/>
  <c r="U566" i="17" s="1"/>
  <c r="U567" i="17" a="1"/>
  <c r="U567" i="17" s="1"/>
  <c r="U568" i="17" a="1"/>
  <c r="U568" i="17" s="1"/>
  <c r="U569" i="17" a="1"/>
  <c r="U569" i="17" s="1"/>
  <c r="U756" i="17" a="1"/>
  <c r="U756" i="17" s="1"/>
  <c r="U757" i="17" a="1"/>
  <c r="U757" i="17" s="1"/>
  <c r="U1126" i="17" a="1"/>
  <c r="U1126" i="17" s="1"/>
  <c r="U1127" i="17" a="1"/>
  <c r="U1127" i="17" s="1"/>
  <c r="U1128" i="17" a="1"/>
  <c r="U1128" i="17" s="1"/>
  <c r="U1129" i="17" a="1"/>
  <c r="U1129" i="17" s="1"/>
  <c r="U1130" i="17" a="1"/>
  <c r="U1130" i="17" s="1"/>
  <c r="U1131" i="17" a="1"/>
  <c r="U1131" i="17" s="1"/>
  <c r="U1132" i="17" a="1"/>
  <c r="U1132" i="17" s="1"/>
  <c r="U1133" i="17" a="1"/>
  <c r="U1133" i="17" s="1"/>
  <c r="U1134" i="17" a="1"/>
  <c r="U1134" i="17" s="1"/>
  <c r="U1135" i="17" a="1"/>
  <c r="U1135" i="17" s="1"/>
  <c r="U1136" i="17" a="1"/>
  <c r="U1136" i="17" s="1"/>
  <c r="U1137" i="17" a="1"/>
  <c r="U1137" i="17" s="1"/>
  <c r="U1564" i="17" a="1"/>
  <c r="U1564" i="17" s="1"/>
  <c r="U1565" i="17" a="1"/>
  <c r="U1565" i="17" s="1"/>
  <c r="U1566" i="17" a="1"/>
  <c r="U1566" i="17" s="1"/>
  <c r="U1567" i="17" a="1"/>
  <c r="U1567" i="17" s="1"/>
  <c r="U1568" i="17" a="1"/>
  <c r="U1568" i="17" s="1"/>
  <c r="U1569" i="17" a="1"/>
  <c r="U1569" i="17" s="1"/>
  <c r="U1756" i="17" a="1"/>
  <c r="U1756" i="17" s="1"/>
  <c r="U1757" i="17" a="1"/>
  <c r="U1757" i="17" s="1"/>
  <c r="U170" i="17" a="1"/>
  <c r="U170" i="17" s="1"/>
  <c r="U171" i="17" a="1"/>
  <c r="U171" i="17"/>
  <c r="U172" i="17" a="1"/>
  <c r="U172" i="17" s="1"/>
  <c r="U173" i="17" a="1"/>
  <c r="U173" i="17" s="1"/>
  <c r="U174" i="17" a="1"/>
  <c r="U174" i="17" s="1"/>
  <c r="U175" i="17" a="1"/>
  <c r="U175" i="17" s="1"/>
  <c r="U358" i="17" a="1"/>
  <c r="U358" i="17" s="1"/>
  <c r="U359" i="17" a="1"/>
  <c r="U359" i="17"/>
  <c r="U570" i="17" a="1"/>
  <c r="U570" i="17" s="1"/>
  <c r="U571" i="17" a="1"/>
  <c r="U571" i="17"/>
  <c r="U572" i="17" a="1"/>
  <c r="U572" i="17" s="1"/>
  <c r="U573" i="17" a="1"/>
  <c r="U573" i="17" s="1"/>
  <c r="U574" i="17" a="1"/>
  <c r="U574" i="17" s="1"/>
  <c r="U575" i="17" a="1"/>
  <c r="U575" i="17" s="1"/>
  <c r="U758" i="17" a="1"/>
  <c r="U758" i="17" s="1"/>
  <c r="U759" i="17" a="1"/>
  <c r="U759" i="17" s="1"/>
  <c r="U1138" i="17" a="1"/>
  <c r="U1138" i="17" s="1"/>
  <c r="U1139" i="17" a="1"/>
  <c r="U1139" i="17" s="1"/>
  <c r="U1140" i="17" a="1"/>
  <c r="U1140" i="17" s="1"/>
  <c r="U1141" i="17" a="1"/>
  <c r="U1141" i="17" s="1"/>
  <c r="U1142" i="17" a="1"/>
  <c r="U1142" i="17" s="1"/>
  <c r="U1143" i="17" a="1"/>
  <c r="U1143" i="17" s="1"/>
  <c r="U1144" i="17" a="1"/>
  <c r="U1144" i="17" s="1"/>
  <c r="U1145" i="17" a="1"/>
  <c r="U1145" i="17" s="1"/>
  <c r="U1146" i="17" a="1"/>
  <c r="U1146" i="17" s="1"/>
  <c r="U1147" i="17" a="1"/>
  <c r="U1147" i="17" s="1"/>
  <c r="U1148" i="17" a="1"/>
  <c r="U1148" i="17" s="1"/>
  <c r="U1149" i="17" a="1"/>
  <c r="U1149" i="17" s="1"/>
  <c r="U1570" i="17" a="1"/>
  <c r="U1570" i="17" s="1"/>
  <c r="U1571" i="17" a="1"/>
  <c r="U1571" i="17" s="1"/>
  <c r="U1572" i="17" a="1"/>
  <c r="U1572" i="17" s="1"/>
  <c r="U1573" i="17" a="1"/>
  <c r="U1573" i="17" s="1"/>
  <c r="U1574" i="17" a="1"/>
  <c r="U1574" i="17" s="1"/>
  <c r="U1575" i="17" a="1"/>
  <c r="U1575" i="17"/>
  <c r="U1758" i="17" a="1"/>
  <c r="U1758" i="17"/>
  <c r="U1759" i="17" a="1"/>
  <c r="U1759" i="17" s="1"/>
  <c r="U176" i="17" a="1"/>
  <c r="U176" i="17" s="1"/>
  <c r="U177" i="17" a="1"/>
  <c r="U177" i="17" s="1"/>
  <c r="U178" i="17" a="1"/>
  <c r="U178" i="17" s="1"/>
  <c r="U179" i="17" a="1"/>
  <c r="U179" i="17"/>
  <c r="U180" i="17" a="1"/>
  <c r="U180" i="17" s="1"/>
  <c r="U181" i="17" a="1"/>
  <c r="U181" i="17" s="1"/>
  <c r="U360" i="17" a="1"/>
  <c r="U360" i="17" s="1"/>
  <c r="U361" i="17" a="1"/>
  <c r="U361" i="17" s="1"/>
  <c r="U576" i="17" a="1"/>
  <c r="U576" i="17" s="1"/>
  <c r="U577" i="17" a="1"/>
  <c r="U577" i="17" s="1"/>
  <c r="U578" i="17" a="1"/>
  <c r="U578" i="17" s="1"/>
  <c r="U579" i="17" a="1"/>
  <c r="U579" i="17" s="1"/>
  <c r="U580" i="17" a="1"/>
  <c r="U580" i="17" s="1"/>
  <c r="U581" i="17" a="1"/>
  <c r="U581" i="17" s="1"/>
  <c r="U760" i="17" a="1"/>
  <c r="U760" i="17" s="1"/>
  <c r="U761" i="17" a="1"/>
  <c r="U761" i="17" s="1"/>
  <c r="U1150" i="17" a="1"/>
  <c r="U1150" i="17" s="1"/>
  <c r="U1151" i="17" a="1"/>
  <c r="U1151" i="17" s="1"/>
  <c r="U1152" i="17" a="1"/>
  <c r="U1152" i="17" s="1"/>
  <c r="U1153" i="17" a="1"/>
  <c r="U1153" i="17" s="1"/>
  <c r="U1154" i="17" a="1"/>
  <c r="U1154" i="17" s="1"/>
  <c r="U1155" i="17" a="1"/>
  <c r="U1155" i="17" s="1"/>
  <c r="U1156" i="17" a="1"/>
  <c r="U1156" i="17" s="1"/>
  <c r="U1157" i="17" a="1"/>
  <c r="U1157" i="17"/>
  <c r="U1158" i="17" a="1"/>
  <c r="U1158" i="17" s="1"/>
  <c r="U1159" i="17" a="1"/>
  <c r="U1159" i="17" s="1"/>
  <c r="U1160" i="17" a="1"/>
  <c r="U1160" i="17" s="1"/>
  <c r="U1161" i="17" a="1"/>
  <c r="U1161" i="17" s="1"/>
  <c r="U1576" i="17" a="1"/>
  <c r="U1576" i="17" s="1"/>
  <c r="U1577" i="17" a="1"/>
  <c r="U1577" i="17"/>
  <c r="U1578" i="17" a="1"/>
  <c r="U1578" i="17"/>
  <c r="U1579" i="17" a="1"/>
  <c r="U1579" i="17" s="1"/>
  <c r="U1580" i="17" a="1"/>
  <c r="U1580" i="17" s="1"/>
  <c r="U1581" i="17" a="1"/>
  <c r="U1581" i="17" s="1"/>
  <c r="U1760" i="17" a="1"/>
  <c r="U1760" i="17" s="1"/>
  <c r="U1761" i="17" a="1"/>
  <c r="U1761" i="17"/>
  <c r="U182" i="17" a="1"/>
  <c r="U182" i="17" s="1"/>
  <c r="U183" i="17" a="1"/>
  <c r="U183" i="17" s="1"/>
  <c r="U184" i="17" a="1"/>
  <c r="U184" i="17" s="1"/>
  <c r="U185" i="17" a="1"/>
  <c r="U185" i="17"/>
  <c r="U186" i="17" a="1"/>
  <c r="U186" i="17" s="1"/>
  <c r="U187" i="17" a="1"/>
  <c r="U187" i="17"/>
  <c r="U362" i="17" a="1"/>
  <c r="U362" i="17" s="1"/>
  <c r="U363" i="17" a="1"/>
  <c r="U363" i="17" s="1"/>
  <c r="U582" i="17" a="1"/>
  <c r="U582" i="17" s="1"/>
  <c r="U583" i="17" a="1"/>
  <c r="U583" i="17" s="1"/>
  <c r="U584" i="17" a="1"/>
  <c r="U584" i="17"/>
  <c r="U585" i="17" a="1"/>
  <c r="U585" i="17" s="1"/>
  <c r="U586" i="17" a="1"/>
  <c r="U586" i="17" s="1"/>
  <c r="U587" i="17" a="1"/>
  <c r="U587" i="17" s="1"/>
  <c r="U762" i="17" a="1"/>
  <c r="U762" i="17" s="1"/>
  <c r="U763" i="17" a="1"/>
  <c r="U763" i="17" s="1"/>
  <c r="U1162" i="17" a="1"/>
  <c r="U1162" i="17" s="1"/>
  <c r="U1163" i="17" a="1"/>
  <c r="U1163" i="17"/>
  <c r="U1164" i="17" a="1"/>
  <c r="U1164" i="17" s="1"/>
  <c r="U1165" i="17" a="1"/>
  <c r="U1165" i="17" s="1"/>
  <c r="U1166" i="17" a="1"/>
  <c r="U1166" i="17" s="1"/>
  <c r="U1167" i="17" a="1"/>
  <c r="U1167" i="17" s="1"/>
  <c r="U1168" i="17" a="1"/>
  <c r="U1168" i="17" s="1"/>
  <c r="U1169" i="17" a="1"/>
  <c r="U1169" i="17"/>
  <c r="U1170" i="17" a="1"/>
  <c r="U1170" i="17" s="1"/>
  <c r="U1171" i="17" a="1"/>
  <c r="U1171" i="17" s="1"/>
  <c r="U1172" i="17" a="1"/>
  <c r="U1172" i="17" s="1"/>
  <c r="U1173" i="17" a="1"/>
  <c r="U1173" i="17" s="1"/>
  <c r="U1582" i="17" a="1"/>
  <c r="U1582" i="17" s="1"/>
  <c r="U1583" i="17" a="1"/>
  <c r="U1583" i="17" s="1"/>
  <c r="U1584" i="17" a="1"/>
  <c r="U1584" i="17" s="1"/>
  <c r="U1585" i="17" a="1"/>
  <c r="U1585" i="17" s="1"/>
  <c r="U1586" i="17" a="1"/>
  <c r="U1586" i="17" s="1"/>
  <c r="U1587" i="17" a="1"/>
  <c r="U1587" i="17" s="1"/>
  <c r="U1762" i="17" a="1"/>
  <c r="U1762" i="17" s="1"/>
  <c r="U1763" i="17" a="1"/>
  <c r="U1763" i="17" s="1"/>
  <c r="U188" i="17" a="1"/>
  <c r="U188" i="17" s="1"/>
  <c r="U189" i="17" a="1"/>
  <c r="U189" i="17" s="1"/>
  <c r="U190" i="17" a="1"/>
  <c r="U190" i="17" s="1"/>
  <c r="U191" i="17" a="1"/>
  <c r="U191" i="17" s="1"/>
  <c r="U192" i="17" a="1"/>
  <c r="U192" i="17" s="1"/>
  <c r="U193" i="17" a="1"/>
  <c r="U193" i="17" s="1"/>
  <c r="U364" i="17" a="1"/>
  <c r="U364" i="17"/>
  <c r="U365" i="17" a="1"/>
  <c r="U365" i="17" s="1"/>
  <c r="U588" i="17" a="1"/>
  <c r="U588" i="17" s="1"/>
  <c r="U589" i="17" a="1"/>
  <c r="U589" i="17"/>
  <c r="U590" i="17" a="1"/>
  <c r="U590" i="17" s="1"/>
  <c r="U591" i="17" a="1"/>
  <c r="U591" i="17" s="1"/>
  <c r="U592" i="17" a="1"/>
  <c r="U592" i="17" s="1"/>
  <c r="U593" i="17" a="1"/>
  <c r="U593" i="17" s="1"/>
  <c r="U764" i="17" a="1"/>
  <c r="U764" i="17" s="1"/>
  <c r="U765" i="17" a="1"/>
  <c r="U765" i="17" s="1"/>
  <c r="U1174" i="17" a="1"/>
  <c r="U1174" i="17" s="1"/>
  <c r="U1175" i="17" a="1"/>
  <c r="U1175" i="17" s="1"/>
  <c r="U1176" i="17" a="1"/>
  <c r="U1176" i="17" s="1"/>
  <c r="U1177" i="17" a="1"/>
  <c r="U1177" i="17"/>
  <c r="U1178" i="17" a="1"/>
  <c r="U1178" i="17" s="1"/>
  <c r="U1179" i="17" a="1"/>
  <c r="U1179" i="17" s="1"/>
  <c r="U1180" i="17" a="1"/>
  <c r="U1180" i="17" s="1"/>
  <c r="U1181" i="17" a="1"/>
  <c r="U1181" i="17" s="1"/>
  <c r="U1182" i="17" a="1"/>
  <c r="U1182" i="17" s="1"/>
  <c r="U1183" i="17" a="1"/>
  <c r="U1183" i="17" s="1"/>
  <c r="U1184" i="17" a="1"/>
  <c r="U1184" i="17" s="1"/>
  <c r="U1185" i="17" a="1"/>
  <c r="U1185" i="17" s="1"/>
  <c r="U1588" i="17" a="1"/>
  <c r="U1588" i="17" s="1"/>
  <c r="U1589" i="17" a="1"/>
  <c r="U1589" i="17" s="1"/>
  <c r="U1590" i="17" a="1"/>
  <c r="U1590" i="17" s="1"/>
  <c r="U1591" i="17" a="1"/>
  <c r="U1591" i="17" s="1"/>
  <c r="U1592" i="17" a="1"/>
  <c r="U1592" i="17" s="1"/>
  <c r="U1593" i="17" a="1"/>
  <c r="U1593" i="17"/>
  <c r="U1764" i="17" a="1"/>
  <c r="U1764" i="17" s="1"/>
  <c r="U1765" i="17" a="1"/>
  <c r="U1765" i="17" s="1"/>
  <c r="U194" i="17" a="1"/>
  <c r="U194" i="17" s="1"/>
  <c r="U195" i="17" a="1"/>
  <c r="U195" i="17" s="1"/>
  <c r="U196" i="17" a="1"/>
  <c r="U196" i="17" s="1"/>
  <c r="U197" i="17" a="1"/>
  <c r="U197" i="17" s="1"/>
  <c r="U198" i="17" a="1"/>
  <c r="U198" i="17" s="1"/>
  <c r="U199" i="17" a="1"/>
  <c r="U199" i="17"/>
  <c r="U366" i="17" a="1"/>
  <c r="U366" i="17" s="1"/>
  <c r="U367" i="17" a="1"/>
  <c r="U367" i="17" s="1"/>
  <c r="U594" i="17" a="1"/>
  <c r="U594" i="17" s="1"/>
  <c r="U595" i="17" a="1"/>
  <c r="U595" i="17"/>
  <c r="U596" i="17" a="1"/>
  <c r="U596" i="17" s="1"/>
  <c r="U597" i="17" a="1"/>
  <c r="U597" i="17" s="1"/>
  <c r="U598" i="17" a="1"/>
  <c r="U598" i="17" s="1"/>
  <c r="U599" i="17" a="1"/>
  <c r="U599" i="17" s="1"/>
  <c r="U766" i="17" a="1"/>
  <c r="U766" i="17"/>
  <c r="U767" i="17" a="1"/>
  <c r="U767" i="17"/>
  <c r="U1186" i="17" a="1"/>
  <c r="U1186" i="17" s="1"/>
  <c r="U1187" i="17" a="1"/>
  <c r="U1187" i="17"/>
  <c r="U1188" i="17" a="1"/>
  <c r="U1188" i="17" s="1"/>
  <c r="U1189" i="17" a="1"/>
  <c r="U1189" i="17" s="1"/>
  <c r="U1190" i="17" a="1"/>
  <c r="U1190" i="17" s="1"/>
  <c r="U1191" i="17" a="1"/>
  <c r="U1191" i="17" s="1"/>
  <c r="U1192" i="17" a="1"/>
  <c r="U1192" i="17" s="1"/>
  <c r="U1193" i="17" a="1"/>
  <c r="U1193" i="17"/>
  <c r="U1194" i="17" a="1"/>
  <c r="U1194" i="17" s="1"/>
  <c r="U1195" i="17" a="1"/>
  <c r="U1195" i="17" s="1"/>
  <c r="U1196" i="17" a="1"/>
  <c r="U1196" i="17"/>
  <c r="U1197" i="17" a="1"/>
  <c r="U1197" i="17"/>
  <c r="U1594" i="17" a="1"/>
  <c r="U1594" i="17" s="1"/>
  <c r="U1595" i="17" a="1"/>
  <c r="U1595" i="17" s="1"/>
  <c r="U1596" i="17" a="1"/>
  <c r="U1596" i="17" s="1"/>
  <c r="U1597" i="17" a="1"/>
  <c r="U1597" i="17" s="1"/>
  <c r="U1598" i="17" a="1"/>
  <c r="U1598" i="17" s="1"/>
  <c r="U1599" i="17" a="1"/>
  <c r="U1599" i="17" s="1"/>
  <c r="U1766" i="17" a="1"/>
  <c r="U1766" i="17" s="1"/>
  <c r="U1767" i="17" a="1"/>
  <c r="U1767" i="17"/>
  <c r="U200" i="17" a="1"/>
  <c r="U200" i="17" s="1"/>
  <c r="U201" i="17" a="1"/>
  <c r="U201" i="17" s="1"/>
  <c r="U202" i="17" a="1"/>
  <c r="U202" i="17" s="1"/>
  <c r="U203" i="17" a="1"/>
  <c r="U203" i="17" s="1"/>
  <c r="U204" i="17" a="1"/>
  <c r="U204" i="17" s="1"/>
  <c r="U205" i="17" a="1"/>
  <c r="U205" i="17"/>
  <c r="U368" i="17" a="1"/>
  <c r="U368" i="17" s="1"/>
  <c r="U369" i="17" a="1"/>
  <c r="U369" i="17" s="1"/>
  <c r="U600" i="17" a="1"/>
  <c r="U600" i="17" s="1"/>
  <c r="U601" i="17" a="1"/>
  <c r="U601" i="17" s="1"/>
  <c r="U602" i="17" a="1"/>
  <c r="U602" i="17" s="1"/>
  <c r="U603" i="17" a="1"/>
  <c r="U603" i="17" s="1"/>
  <c r="U604" i="17" a="1"/>
  <c r="U604" i="17" s="1"/>
  <c r="U605" i="17" a="1"/>
  <c r="U605" i="17" s="1"/>
  <c r="U768" i="17" a="1"/>
  <c r="U768" i="17"/>
  <c r="U769" i="17" a="1"/>
  <c r="U769" i="17" s="1"/>
  <c r="U1198" i="17" a="1"/>
  <c r="U1198" i="17" s="1"/>
  <c r="U1199" i="17" a="1"/>
  <c r="U1199" i="17" s="1"/>
  <c r="U1200" i="17" a="1"/>
  <c r="U1200" i="17" s="1"/>
  <c r="U1201" i="17" a="1"/>
  <c r="U1201" i="17" s="1"/>
  <c r="U1202" i="17" a="1"/>
  <c r="U1202" i="17" s="1"/>
  <c r="U1203" i="17" a="1"/>
  <c r="U1203" i="17" s="1"/>
  <c r="U1204" i="17" a="1"/>
  <c r="U1204" i="17"/>
  <c r="U1205" i="17" a="1"/>
  <c r="U1205" i="17" s="1"/>
  <c r="U1206" i="17" a="1"/>
  <c r="U1206" i="17" s="1"/>
  <c r="U1207" i="17" a="1"/>
  <c r="U1207" i="17" s="1"/>
  <c r="U1208" i="17" a="1"/>
  <c r="U1208" i="17" s="1"/>
  <c r="U1209" i="17" a="1"/>
  <c r="U1209" i="17" s="1"/>
  <c r="U1600" i="17" a="1"/>
  <c r="U1600" i="17" s="1"/>
  <c r="U1601" i="17" a="1"/>
  <c r="U1601" i="17" s="1"/>
  <c r="U1602" i="17" a="1"/>
  <c r="U1602" i="17" s="1"/>
  <c r="U1603" i="17" a="1"/>
  <c r="U1603" i="17"/>
  <c r="U1604" i="17" a="1"/>
  <c r="U1604" i="17" s="1"/>
  <c r="U1605" i="17" a="1"/>
  <c r="U1605" i="17" s="1"/>
  <c r="U1768" i="17" a="1"/>
  <c r="U1768" i="17"/>
  <c r="U1769" i="17" a="1"/>
  <c r="U1769" i="17" s="1"/>
  <c r="U206" i="17" a="1"/>
  <c r="U206" i="17" s="1"/>
  <c r="U207" i="17" a="1"/>
  <c r="U207" i="17" s="1"/>
  <c r="U208" i="17" a="1"/>
  <c r="U208" i="17" s="1"/>
  <c r="U209" i="17" a="1"/>
  <c r="U209" i="17" s="1"/>
  <c r="U210" i="17" a="1"/>
  <c r="U210" i="17" s="1"/>
  <c r="U211" i="17" a="1"/>
  <c r="U211" i="17" s="1"/>
  <c r="U370" i="17" a="1"/>
  <c r="U370" i="17" s="1"/>
  <c r="U371" i="17" a="1"/>
  <c r="U371" i="17" s="1"/>
  <c r="U606" i="17" a="1"/>
  <c r="U606" i="17" s="1"/>
  <c r="U607" i="17" a="1"/>
  <c r="U607" i="17" s="1"/>
  <c r="U608" i="17" a="1"/>
  <c r="U608" i="17" s="1"/>
  <c r="U609" i="17" a="1"/>
  <c r="U609" i="17" s="1"/>
  <c r="U610" i="17" a="1"/>
  <c r="U610" i="17" s="1"/>
  <c r="U611" i="17" a="1"/>
  <c r="U611" i="17" s="1"/>
  <c r="U770" i="17" a="1"/>
  <c r="U770" i="17" s="1"/>
  <c r="U771" i="17" a="1"/>
  <c r="U771" i="17"/>
  <c r="U1210" i="17" a="1"/>
  <c r="U1210" i="17" s="1"/>
  <c r="U1211" i="17" a="1"/>
  <c r="U1211" i="17" s="1"/>
  <c r="U1212" i="17" a="1"/>
  <c r="U1212" i="17" s="1"/>
  <c r="U1213" i="17" a="1"/>
  <c r="U1213" i="17"/>
  <c r="U1214" i="17" a="1"/>
  <c r="U1214" i="17" s="1"/>
  <c r="U1215" i="17" a="1"/>
  <c r="U1215" i="17" s="1"/>
  <c r="U1216" i="17" a="1"/>
  <c r="U1216" i="17" s="1"/>
  <c r="U1217" i="17" a="1"/>
  <c r="U1217" i="17" s="1"/>
  <c r="U1218" i="17" a="1"/>
  <c r="U1218" i="17" s="1"/>
  <c r="U1219" i="17" a="1"/>
  <c r="U1219" i="17" s="1"/>
  <c r="U1220" i="17" a="1"/>
  <c r="U1220" i="17" s="1"/>
  <c r="U1221" i="17" a="1"/>
  <c r="U1221" i="17"/>
  <c r="U1606" i="17" a="1"/>
  <c r="U1606" i="17" s="1"/>
  <c r="U1607" i="17" a="1"/>
  <c r="U1607" i="17" s="1"/>
  <c r="U1608" i="17" a="1"/>
  <c r="U1608" i="17" s="1"/>
  <c r="U1609" i="17" a="1"/>
  <c r="U1609" i="17" s="1"/>
  <c r="U1610" i="17" a="1"/>
  <c r="U1610" i="17" s="1"/>
  <c r="U1611" i="17" a="1"/>
  <c r="U1611" i="17"/>
  <c r="U1770" i="17" a="1"/>
  <c r="U1770" i="17" s="1"/>
  <c r="U1771" i="17" a="1"/>
  <c r="U1771" i="17" s="1"/>
  <c r="U212" i="17" a="1"/>
  <c r="U212" i="17" s="1"/>
  <c r="U213" i="17" a="1"/>
  <c r="U213" i="17" s="1"/>
  <c r="U214" i="17" a="1"/>
  <c r="U214" i="17" s="1"/>
  <c r="U215" i="17" a="1"/>
  <c r="U215" i="17" s="1"/>
  <c r="U216" i="17" a="1"/>
  <c r="U216" i="17" s="1"/>
  <c r="U217" i="17" a="1"/>
  <c r="U217" i="17" s="1"/>
  <c r="U372" i="17" a="1"/>
  <c r="U372" i="17" s="1"/>
  <c r="U373" i="17" a="1"/>
  <c r="U373" i="17" s="1"/>
  <c r="U612" i="17" a="1"/>
  <c r="U612" i="17" s="1"/>
  <c r="U613" i="17" a="1"/>
  <c r="U613" i="17" s="1"/>
  <c r="U614" i="17" a="1"/>
  <c r="U614" i="17" s="1"/>
  <c r="U615" i="17" a="1"/>
  <c r="U615" i="17" s="1"/>
  <c r="U616" i="17" a="1"/>
  <c r="U616" i="17" s="1"/>
  <c r="U617" i="17" a="1"/>
  <c r="U617" i="17" s="1"/>
  <c r="U772" i="17" a="1"/>
  <c r="U772" i="17"/>
  <c r="U773" i="17" a="1"/>
  <c r="U773" i="17" s="1"/>
  <c r="U1222" i="17" a="1"/>
  <c r="U1222" i="17" s="1"/>
  <c r="U1223" i="17" a="1"/>
  <c r="U1223" i="17" s="1"/>
  <c r="U1224" i="17" a="1"/>
  <c r="U1224" i="17" s="1"/>
  <c r="U1225" i="17" a="1"/>
  <c r="U1225" i="17" s="1"/>
  <c r="U1226" i="17" a="1"/>
  <c r="U1226" i="17" s="1"/>
  <c r="U1227" i="17" a="1"/>
  <c r="U1227" i="17" s="1"/>
  <c r="U1228" i="17" a="1"/>
  <c r="U1228" i="17" s="1"/>
  <c r="U1229" i="17" a="1"/>
  <c r="U1229" i="17"/>
  <c r="U1230" i="17" a="1"/>
  <c r="U1230" i="17" s="1"/>
  <c r="U1231" i="17" a="1"/>
  <c r="U1231" i="17" s="1"/>
  <c r="U1232" i="17" a="1"/>
  <c r="U1232" i="17" s="1"/>
  <c r="U1233" i="17" a="1"/>
  <c r="U1233" i="17" s="1"/>
  <c r="U1612" i="17" a="1"/>
  <c r="U1612" i="17" s="1"/>
  <c r="U1613" i="17" a="1"/>
  <c r="U1613" i="17" s="1"/>
  <c r="U1614" i="17" a="1"/>
  <c r="U1614" i="17" s="1"/>
  <c r="U1615" i="17" a="1"/>
  <c r="U1615" i="17" s="1"/>
  <c r="U1616" i="17" a="1"/>
  <c r="U1616" i="17" s="1"/>
  <c r="U1617" i="17" a="1"/>
  <c r="U1617" i="17" s="1"/>
  <c r="U1772" i="17" a="1"/>
  <c r="U1772" i="17" s="1"/>
  <c r="U1773" i="17" a="1"/>
  <c r="U1773" i="17" s="1"/>
  <c r="U218" i="17" a="1"/>
  <c r="U218" i="17" s="1"/>
  <c r="U219" i="17" a="1"/>
  <c r="U219" i="17"/>
  <c r="U220" i="17" a="1"/>
  <c r="U220" i="17" s="1"/>
  <c r="U221" i="17" a="1"/>
  <c r="U221" i="17" s="1"/>
  <c r="U222" i="17" a="1"/>
  <c r="U222" i="17" s="1"/>
  <c r="U223" i="17" a="1"/>
  <c r="U223" i="17" s="1"/>
  <c r="U374" i="17" a="1"/>
  <c r="U374" i="17" s="1"/>
  <c r="U375" i="17" a="1"/>
  <c r="U375" i="17"/>
  <c r="U618" i="17" a="1"/>
  <c r="U618" i="17" s="1"/>
  <c r="U619" i="17" a="1"/>
  <c r="U619" i="17" s="1"/>
  <c r="U620" i="17" a="1"/>
  <c r="U620" i="17" s="1"/>
  <c r="U621" i="17" a="1"/>
  <c r="U621" i="17"/>
  <c r="U622" i="17" a="1"/>
  <c r="U622" i="17" s="1"/>
  <c r="U623" i="17" a="1"/>
  <c r="U623" i="17"/>
  <c r="U774" i="17" a="1"/>
  <c r="U774" i="17" s="1"/>
  <c r="U775" i="17" a="1"/>
  <c r="U775" i="17" s="1"/>
  <c r="U1234" i="17" a="1"/>
  <c r="U1234" i="17" s="1"/>
  <c r="U1235" i="17" a="1"/>
  <c r="U1235" i="17" s="1"/>
  <c r="U1236" i="17" a="1"/>
  <c r="U1236" i="17" s="1"/>
  <c r="U1237" i="17" a="1"/>
  <c r="U1237" i="17"/>
  <c r="U1238" i="17" a="1"/>
  <c r="U1238" i="17" s="1"/>
  <c r="U1239" i="17" a="1"/>
  <c r="U1239" i="17" s="1"/>
  <c r="U1240" i="17" a="1"/>
  <c r="U1240" i="17" s="1"/>
  <c r="U1241" i="17" a="1"/>
  <c r="U1241" i="17" s="1"/>
  <c r="U1242" i="17" a="1"/>
  <c r="U1242" i="17" s="1"/>
  <c r="U1243" i="17" a="1"/>
  <c r="U1243" i="17"/>
  <c r="U1244" i="17" a="1"/>
  <c r="U1244" i="17" s="1"/>
  <c r="U1245" i="17" a="1"/>
  <c r="U1245" i="17" s="1"/>
  <c r="U1618" i="17" a="1"/>
  <c r="U1618" i="17" s="1"/>
  <c r="U1619" i="17" a="1"/>
  <c r="U1619" i="17" s="1"/>
  <c r="U1620" i="17" a="1"/>
  <c r="U1620" i="17" s="1"/>
  <c r="U1621" i="17" a="1"/>
  <c r="U1621" i="17" s="1"/>
  <c r="U1622" i="17" a="1"/>
  <c r="U1622" i="17" s="1"/>
  <c r="U1623" i="17" a="1"/>
  <c r="U1623" i="17" s="1"/>
  <c r="U1774" i="17" a="1"/>
  <c r="U1774" i="17" s="1"/>
  <c r="U1775" i="17" a="1"/>
  <c r="U1775" i="17" s="1"/>
  <c r="U224" i="17" a="1"/>
  <c r="U224" i="17" s="1"/>
  <c r="U225" i="17" a="1"/>
  <c r="U225" i="17" s="1"/>
  <c r="U226" i="17" a="1"/>
  <c r="U226" i="17" s="1"/>
  <c r="U227" i="17" a="1"/>
  <c r="U227" i="17" s="1"/>
  <c r="U228" i="17" a="1"/>
  <c r="U228" i="17" s="1"/>
  <c r="U229" i="17" a="1"/>
  <c r="U229" i="17" s="1"/>
  <c r="U376" i="17" a="1"/>
  <c r="U376" i="17"/>
  <c r="U377" i="17" a="1"/>
  <c r="U377" i="17" s="1"/>
  <c r="U624" i="17" a="1"/>
  <c r="U624" i="17" s="1"/>
  <c r="U625" i="17" a="1"/>
  <c r="U625" i="17" s="1"/>
  <c r="U626" i="17" a="1"/>
  <c r="U626" i="17" s="1"/>
  <c r="U627" i="17" a="1"/>
  <c r="U627" i="17" s="1"/>
  <c r="U628" i="17" a="1"/>
  <c r="U628" i="17" s="1"/>
  <c r="U629" i="17" a="1"/>
  <c r="U629" i="17" s="1"/>
  <c r="U776" i="17" a="1"/>
  <c r="U776" i="17" s="1"/>
  <c r="U777" i="17" a="1"/>
  <c r="U777" i="17"/>
  <c r="U1246" i="17" a="1"/>
  <c r="U1246" i="17" s="1"/>
  <c r="U1247" i="17" a="1"/>
  <c r="U1247" i="17" s="1"/>
  <c r="U1248" i="17" a="1"/>
  <c r="U1248" i="17" s="1"/>
  <c r="U1249" i="17" a="1"/>
  <c r="U1249" i="17" s="1"/>
  <c r="U1250" i="17" a="1"/>
  <c r="U1250" i="17" s="1"/>
  <c r="U1251" i="17" a="1"/>
  <c r="U1251" i="17" s="1"/>
  <c r="U1252" i="17" a="1"/>
  <c r="U1252" i="17" s="1"/>
  <c r="U1253" i="17" a="1"/>
  <c r="U1253" i="17" s="1"/>
  <c r="U1254" i="17" a="1"/>
  <c r="U1254" i="17" s="1"/>
  <c r="U1255" i="17" a="1"/>
  <c r="U1255" i="17" s="1"/>
  <c r="U1256" i="17" a="1"/>
  <c r="U1256" i="17" s="1"/>
  <c r="U1257" i="17" a="1"/>
  <c r="U1257" i="17" s="1"/>
  <c r="U1624" i="17" a="1"/>
  <c r="U1624" i="17" s="1"/>
  <c r="U1625" i="17" a="1"/>
  <c r="U1625" i="17"/>
  <c r="U1626" i="17" a="1"/>
  <c r="U1626" i="17" s="1"/>
  <c r="U1627" i="17" a="1"/>
  <c r="U1627" i="17" s="1"/>
  <c r="U1628" i="17" a="1"/>
  <c r="U1628" i="17" s="1"/>
  <c r="U1629" i="17" a="1"/>
  <c r="U1629" i="17" s="1"/>
  <c r="U1776" i="17" a="1"/>
  <c r="U1776" i="17" s="1"/>
  <c r="U1777" i="17" a="1"/>
  <c r="U1777" i="17"/>
  <c r="U230" i="17" a="1"/>
  <c r="U230" i="17" s="1"/>
  <c r="U231" i="17" a="1"/>
  <c r="U231" i="17" s="1"/>
  <c r="U232" i="17" a="1"/>
  <c r="U232" i="17" s="1"/>
  <c r="U233" i="17" a="1"/>
  <c r="U233" i="17"/>
  <c r="U234" i="17" a="1"/>
  <c r="U234" i="17" s="1"/>
  <c r="U235" i="17" a="1"/>
  <c r="U235" i="17"/>
  <c r="U378" i="17" a="1"/>
  <c r="U378" i="17" s="1"/>
  <c r="U379" i="17" a="1"/>
  <c r="U379" i="17" s="1"/>
  <c r="U630" i="17" a="1"/>
  <c r="U630" i="17" s="1"/>
  <c r="U631" i="17" a="1"/>
  <c r="U631" i="17" s="1"/>
  <c r="U632" i="17" a="1"/>
  <c r="U632" i="17" s="1"/>
  <c r="U633" i="17" a="1"/>
  <c r="U633" i="17"/>
  <c r="U634" i="17" a="1"/>
  <c r="U634" i="17" s="1"/>
  <c r="U635" i="17" a="1"/>
  <c r="U635" i="17" s="1"/>
  <c r="U778" i="17" a="1"/>
  <c r="U778" i="17" s="1"/>
  <c r="U779" i="17" a="1"/>
  <c r="U779" i="17" s="1"/>
  <c r="U1258" i="17" a="1"/>
  <c r="U1258" i="17" s="1"/>
  <c r="U1259" i="17" a="1"/>
  <c r="U1259" i="17"/>
  <c r="U1260" i="17" a="1"/>
  <c r="U1260" i="17" s="1"/>
  <c r="U1261" i="17" a="1"/>
  <c r="U1261" i="17" s="1"/>
  <c r="U1262" i="17" a="1"/>
  <c r="U1262" i="17" s="1"/>
  <c r="U1263" i="17" a="1"/>
  <c r="U1263" i="17" s="1"/>
  <c r="U1264" i="17" a="1"/>
  <c r="U1264" i="17" s="1"/>
  <c r="U1265" i="17" a="1"/>
  <c r="U1265" i="17" s="1"/>
  <c r="U1266" i="17" a="1"/>
  <c r="U1266" i="17" s="1"/>
  <c r="U1267" i="17" a="1"/>
  <c r="U1267" i="17" s="1"/>
  <c r="U1268" i="17" a="1"/>
  <c r="U1268" i="17" s="1"/>
  <c r="U1269" i="17" a="1"/>
  <c r="U1269" i="17" s="1"/>
  <c r="U1630" i="17" a="1"/>
  <c r="U1630" i="17" s="1"/>
  <c r="U1631" i="17" a="1"/>
  <c r="U1631" i="17" s="1"/>
  <c r="U1632" i="17" a="1"/>
  <c r="U1632" i="17" s="1"/>
  <c r="U1633" i="17" a="1"/>
  <c r="U1633" i="17" s="1"/>
  <c r="U1634" i="17" a="1"/>
  <c r="U1634" i="17" s="1"/>
  <c r="U1635" i="17" a="1"/>
  <c r="U1635" i="17" s="1"/>
  <c r="U1778" i="17" a="1"/>
  <c r="U1778" i="17"/>
  <c r="U1779" i="17" a="1"/>
  <c r="U1779" i="17" s="1"/>
  <c r="U236" i="17" a="1"/>
  <c r="U236" i="17" s="1"/>
  <c r="U237" i="17" a="1"/>
  <c r="U237" i="17" s="1"/>
  <c r="U238" i="17" a="1"/>
  <c r="U238" i="17" s="1"/>
  <c r="U239" i="17" a="1"/>
  <c r="U239" i="17" s="1"/>
  <c r="U240" i="17" a="1"/>
  <c r="U240" i="17" s="1"/>
  <c r="U241" i="17" a="1"/>
  <c r="U241" i="17" s="1"/>
  <c r="U380" i="17" a="1"/>
  <c r="U380" i="17" s="1"/>
  <c r="U381" i="17" a="1"/>
  <c r="U381" i="17"/>
  <c r="U636" i="17" a="1"/>
  <c r="U636" i="17" s="1"/>
  <c r="U637" i="17" a="1"/>
  <c r="U637" i="17" s="1"/>
  <c r="U638" i="17" a="1"/>
  <c r="U638" i="17" s="1"/>
  <c r="U639" i="17" a="1"/>
  <c r="U639" i="17" s="1"/>
  <c r="U640" i="17" a="1"/>
  <c r="U640" i="17" s="1"/>
  <c r="U641" i="17" a="1"/>
  <c r="U641" i="17" s="1"/>
  <c r="U780" i="17" a="1"/>
  <c r="U780" i="17" s="1"/>
  <c r="U781" i="17" a="1"/>
  <c r="U781" i="17" s="1"/>
  <c r="U1270" i="17" a="1"/>
  <c r="U1270" i="17" s="1"/>
  <c r="U1271" i="17" a="1"/>
  <c r="U1271" i="17" s="1"/>
  <c r="U1272" i="17" a="1"/>
  <c r="U1272" i="17" s="1"/>
  <c r="U1273" i="17" a="1"/>
  <c r="U1273" i="17" s="1"/>
  <c r="U1274" i="17" a="1"/>
  <c r="U1274" i="17" s="1"/>
  <c r="U1275" i="17" a="1"/>
  <c r="U1275" i="17"/>
  <c r="U1276" i="17" a="1"/>
  <c r="U1276" i="17" s="1"/>
  <c r="U1277" i="17" a="1"/>
  <c r="U1277" i="17" s="1"/>
  <c r="U1278" i="17" a="1"/>
  <c r="U1278" i="17" s="1"/>
  <c r="U1279" i="17" a="1"/>
  <c r="U1279" i="17" s="1"/>
  <c r="U1280" i="17" a="1"/>
  <c r="U1280" i="17" s="1"/>
  <c r="U1281" i="17" a="1"/>
  <c r="U1281" i="17" s="1"/>
  <c r="U1636" i="17" a="1"/>
  <c r="U1636" i="17" s="1"/>
  <c r="U1637" i="17" a="1"/>
  <c r="U1637" i="17" s="1"/>
  <c r="U1638" i="17" a="1"/>
  <c r="U1638" i="17" s="1"/>
  <c r="U1639" i="17" a="1"/>
  <c r="U1639" i="17" s="1"/>
  <c r="U1640" i="17" a="1"/>
  <c r="U1640" i="17" s="1"/>
  <c r="U1641" i="17" a="1"/>
  <c r="U1641" i="17"/>
  <c r="U1780" i="17" a="1"/>
  <c r="U1780" i="17" s="1"/>
  <c r="U1781" i="17" a="1"/>
  <c r="U1781" i="17" s="1"/>
  <c r="U242" i="17" a="1"/>
  <c r="U242" i="17" s="1"/>
  <c r="U243" i="17" a="1"/>
  <c r="U243" i="17" s="1"/>
  <c r="U244" i="17" a="1"/>
  <c r="U244" i="17" s="1"/>
  <c r="U245" i="17" a="1"/>
  <c r="U245" i="17" s="1"/>
  <c r="U246" i="17" a="1"/>
  <c r="U246" i="17" s="1"/>
  <c r="U247" i="17" a="1"/>
  <c r="U247" i="17" s="1"/>
  <c r="U382" i="17" a="1"/>
  <c r="U382" i="17" s="1"/>
  <c r="U383" i="17" a="1"/>
  <c r="U383" i="17" s="1"/>
  <c r="U642" i="17" a="1"/>
  <c r="U642" i="17" s="1"/>
  <c r="U643" i="17" a="1"/>
  <c r="U643" i="17"/>
  <c r="U644" i="17" a="1"/>
  <c r="U644" i="17" s="1"/>
  <c r="U645" i="17" a="1"/>
  <c r="U645" i="17" s="1"/>
  <c r="U646" i="17" a="1"/>
  <c r="U646" i="17" s="1"/>
  <c r="U647" i="17" a="1"/>
  <c r="U647" i="17" s="1"/>
  <c r="U782" i="17" a="1"/>
  <c r="U782" i="17" s="1"/>
  <c r="U783" i="17" a="1"/>
  <c r="U783" i="17" s="1"/>
  <c r="U1282" i="17" a="1"/>
  <c r="U1282" i="17" s="1"/>
  <c r="U1283" i="17" a="1"/>
  <c r="U1283" i="17"/>
  <c r="U1284" i="17" a="1"/>
  <c r="U1284" i="17" s="1"/>
  <c r="U1285" i="17" a="1"/>
  <c r="U1285" i="17" s="1"/>
  <c r="U1286" i="17" a="1"/>
  <c r="U1286" i="17" s="1"/>
  <c r="U1287" i="17" a="1"/>
  <c r="U1287" i="17" s="1"/>
  <c r="U1288" i="17" a="1"/>
  <c r="U1288" i="17" s="1"/>
  <c r="U1289" i="17" a="1"/>
  <c r="U1289" i="17"/>
  <c r="U1290" i="17" a="1"/>
  <c r="U1290" i="17" s="1"/>
  <c r="U1291" i="17" a="1"/>
  <c r="U1291" i="17" s="1"/>
  <c r="U1292" i="17" a="1"/>
  <c r="U1292" i="17" s="1"/>
  <c r="U1293" i="17" a="1"/>
  <c r="U1293" i="17" s="1"/>
  <c r="U1642" i="17" a="1"/>
  <c r="U1642" i="17" s="1"/>
  <c r="U1643" i="17" a="1"/>
  <c r="U1643" i="17" s="1"/>
  <c r="U1644" i="17" a="1"/>
  <c r="U1644" i="17" s="1"/>
  <c r="U1645" i="17" a="1"/>
  <c r="U1645" i="17" s="1"/>
  <c r="U1646" i="17" a="1"/>
  <c r="U1646" i="17" s="1"/>
  <c r="U1647" i="17" a="1"/>
  <c r="U1647" i="17" s="1"/>
  <c r="U1782" i="17" a="1"/>
  <c r="U1782" i="17" s="1"/>
  <c r="U1783" i="17" a="1"/>
  <c r="U1783" i="17"/>
  <c r="U248" i="17" a="1"/>
  <c r="U248" i="17" s="1"/>
  <c r="U249" i="17" a="1"/>
  <c r="U249" i="17" s="1"/>
  <c r="U250" i="17" a="1"/>
  <c r="U250" i="17" s="1"/>
  <c r="U251" i="17" a="1"/>
  <c r="U251" i="17" s="1"/>
  <c r="U252" i="17" a="1"/>
  <c r="U252" i="17" s="1"/>
  <c r="U253" i="17" a="1"/>
  <c r="U253" i="17" s="1"/>
  <c r="U384" i="17" a="1"/>
  <c r="U384" i="17" s="1"/>
  <c r="U385" i="17" a="1"/>
  <c r="U385" i="17" s="1"/>
  <c r="U648" i="17" a="1"/>
  <c r="U648" i="17" s="1"/>
  <c r="U649" i="17" a="1"/>
  <c r="U649" i="17" s="1"/>
  <c r="U650" i="17" a="1"/>
  <c r="U650" i="17" s="1"/>
  <c r="U651" i="17" a="1"/>
  <c r="U651" i="17" s="1"/>
  <c r="U652" i="17" a="1"/>
  <c r="U652" i="17" s="1"/>
  <c r="U653" i="17" a="1"/>
  <c r="U653" i="17"/>
  <c r="U784" i="17" a="1"/>
  <c r="U784" i="17" s="1"/>
  <c r="U785" i="17" a="1"/>
  <c r="U785" i="17" s="1"/>
  <c r="U1294" i="17" a="1"/>
  <c r="U1294" i="17" s="1"/>
  <c r="U1295" i="17" a="1"/>
  <c r="U1295" i="17" s="1"/>
  <c r="U1296" i="17" a="1"/>
  <c r="U1296" i="17" s="1"/>
  <c r="U1297" i="17" a="1"/>
  <c r="U1297" i="17" s="1"/>
  <c r="U1298" i="17" a="1"/>
  <c r="U1298" i="17" s="1"/>
  <c r="U1299" i="17" a="1"/>
  <c r="U1299" i="17" s="1"/>
  <c r="U1300" i="17" a="1"/>
  <c r="U1300" i="17"/>
  <c r="U1301" i="17" a="1"/>
  <c r="U1301" i="17" s="1"/>
  <c r="U1302" i="17" a="1"/>
  <c r="U1302" i="17" s="1"/>
  <c r="U1303" i="17" a="1"/>
  <c r="U1303" i="17"/>
  <c r="U1304" i="17" a="1"/>
  <c r="U1304" i="17" s="1"/>
  <c r="U1305" i="17" a="1"/>
  <c r="U1305" i="17" s="1"/>
  <c r="U1648" i="17" a="1"/>
  <c r="U1648" i="17" s="1"/>
  <c r="U1649" i="17" a="1"/>
  <c r="U1649" i="17" s="1"/>
  <c r="U1650" i="17" a="1"/>
  <c r="U1650" i="17" s="1"/>
  <c r="U1651" i="17" a="1"/>
  <c r="U1651" i="17" s="1"/>
  <c r="U1652" i="17" a="1"/>
  <c r="U1652" i="17" s="1"/>
  <c r="U1653" i="17" a="1"/>
  <c r="U1653" i="17" s="1"/>
  <c r="U1784" i="17" a="1"/>
  <c r="U1784" i="17" s="1"/>
  <c r="U1785" i="17" a="1"/>
  <c r="U1785" i="17" s="1"/>
  <c r="U254" i="17" a="1"/>
  <c r="U254" i="17" s="1"/>
  <c r="U255" i="17" a="1"/>
  <c r="U255" i="17" s="1"/>
  <c r="U256" i="17" a="1"/>
  <c r="U256" i="17" s="1"/>
  <c r="U257" i="17" a="1"/>
  <c r="U257" i="17" s="1"/>
  <c r="U258" i="17" a="1"/>
  <c r="U258" i="17" s="1"/>
  <c r="U259" i="17" a="1"/>
  <c r="U259" i="17" s="1"/>
  <c r="U386" i="17" a="1"/>
  <c r="U386" i="17" s="1"/>
  <c r="U387" i="17" a="1"/>
  <c r="U387" i="17" s="1"/>
  <c r="U654" i="17" a="1"/>
  <c r="U654" i="17" s="1"/>
  <c r="U655" i="17" a="1"/>
  <c r="U655" i="17"/>
  <c r="U656" i="17" a="1"/>
  <c r="U656" i="17"/>
  <c r="U657" i="17" a="1"/>
  <c r="U657" i="17" s="1"/>
  <c r="U658" i="17" a="1"/>
  <c r="U658" i="17" s="1"/>
  <c r="U659" i="17" a="1"/>
  <c r="U659" i="17" s="1"/>
  <c r="U786" i="17" a="1"/>
  <c r="U786" i="17" s="1"/>
  <c r="U787" i="17" a="1"/>
  <c r="U787" i="17"/>
  <c r="U1306" i="17" a="1"/>
  <c r="U1306" i="17" s="1"/>
  <c r="U1307" i="17" a="1"/>
  <c r="U1307" i="17" s="1"/>
  <c r="U1308" i="17" a="1"/>
  <c r="U1308" i="17" s="1"/>
  <c r="U1309" i="17" a="1"/>
  <c r="U1309" i="17" s="1"/>
  <c r="U1310" i="17" a="1"/>
  <c r="U1310" i="17" s="1"/>
  <c r="U1311" i="17" a="1"/>
  <c r="U1311" i="17" s="1"/>
  <c r="U1312" i="17" a="1"/>
  <c r="U1312" i="17" s="1"/>
  <c r="U1313" i="17" a="1"/>
  <c r="U1313" i="17" s="1"/>
  <c r="U1314" i="17" a="1"/>
  <c r="U1314" i="17" s="1"/>
  <c r="U1315" i="17" a="1"/>
  <c r="U1315" i="17" s="1"/>
  <c r="U1316" i="17" a="1"/>
  <c r="U1316" i="17" s="1"/>
  <c r="U1317" i="17" a="1"/>
  <c r="U1317" i="17" s="1"/>
  <c r="U1654" i="17" a="1"/>
  <c r="U1654" i="17" s="1"/>
  <c r="U1655" i="17" a="1"/>
  <c r="U1655" i="17"/>
  <c r="U1656" i="17" a="1"/>
  <c r="U1656" i="17" s="1"/>
  <c r="U1657" i="17" a="1"/>
  <c r="U1657" i="17" s="1"/>
  <c r="U1658" i="17" a="1"/>
  <c r="U1658" i="17" s="1"/>
  <c r="U1659" i="17" a="1"/>
  <c r="U1659" i="17" s="1"/>
  <c r="U1786" i="17" a="1"/>
  <c r="U1786" i="17" s="1"/>
  <c r="U1787" i="17" a="1"/>
  <c r="U1787" i="17"/>
  <c r="U260" i="17" a="1"/>
  <c r="U260" i="17" s="1"/>
  <c r="U261" i="17" a="1"/>
  <c r="U261" i="17" s="1"/>
  <c r="U262" i="17" a="1"/>
  <c r="U262" i="17" s="1"/>
  <c r="U263" i="17" a="1"/>
  <c r="U263" i="17" s="1"/>
  <c r="U264" i="17" a="1"/>
  <c r="U264" i="17" s="1"/>
  <c r="U265" i="17" a="1"/>
  <c r="U265" i="17" s="1"/>
  <c r="U388" i="17" a="1"/>
  <c r="U388" i="17"/>
  <c r="U389" i="17" a="1"/>
  <c r="U389" i="17" s="1"/>
  <c r="U660" i="17" a="1"/>
  <c r="U660" i="17" s="1"/>
  <c r="U661" i="17" a="1"/>
  <c r="U661" i="17" s="1"/>
  <c r="U662" i="17" a="1"/>
  <c r="U662" i="17" s="1"/>
  <c r="U663" i="17" a="1"/>
  <c r="U663" i="17" s="1"/>
  <c r="U664" i="17" a="1"/>
  <c r="U664" i="17" s="1"/>
  <c r="U665" i="17" a="1"/>
  <c r="U665" i="17"/>
  <c r="U788" i="17" a="1"/>
  <c r="U788" i="17"/>
  <c r="U789" i="17" a="1"/>
  <c r="U789" i="17" s="1"/>
  <c r="U1318" i="17" a="1"/>
  <c r="U1318" i="17" s="1"/>
  <c r="U1319" i="17" a="1"/>
  <c r="U1319" i="17" s="1"/>
  <c r="U1320" i="17" a="1"/>
  <c r="U1320" i="17" s="1"/>
  <c r="U1321" i="17" a="1"/>
  <c r="U1321" i="17" s="1"/>
  <c r="U1322" i="17" a="1"/>
  <c r="U1322" i="17" s="1"/>
  <c r="U1323" i="17" a="1"/>
  <c r="U1323" i="17" s="1"/>
  <c r="U1324" i="17" a="1"/>
  <c r="U1324" i="17" s="1"/>
  <c r="U1325" i="17" a="1"/>
  <c r="U1325" i="17" s="1"/>
  <c r="U1326" i="17" a="1"/>
  <c r="U1326" i="17" s="1"/>
  <c r="U1327" i="17" a="1"/>
  <c r="U1327" i="17" s="1"/>
  <c r="U1328" i="17" a="1"/>
  <c r="U1328" i="17"/>
  <c r="U1329" i="17" a="1"/>
  <c r="U1329" i="17" s="1"/>
  <c r="U1660" i="17" a="1"/>
  <c r="U1660" i="17" s="1"/>
  <c r="U1661" i="17" a="1"/>
  <c r="U1661" i="17" s="1"/>
  <c r="U1662" i="17" a="1"/>
  <c r="U1662" i="17" s="1"/>
  <c r="U1663" i="17" a="1"/>
  <c r="U1663" i="17" s="1"/>
  <c r="U1664" i="17" a="1"/>
  <c r="U1664" i="17" s="1"/>
  <c r="U1665" i="17" a="1"/>
  <c r="U1665" i="17" s="1"/>
  <c r="U1788" i="17" a="1"/>
  <c r="U1788" i="17" s="1"/>
  <c r="U1789" i="17" a="1"/>
  <c r="U1789" i="17" s="1"/>
  <c r="U266" i="17" a="1"/>
  <c r="U266" i="17" s="1"/>
  <c r="U267" i="17" a="1"/>
  <c r="U267" i="17" s="1"/>
  <c r="U268" i="17" a="1"/>
  <c r="U268" i="17" s="1"/>
  <c r="U269" i="17" a="1"/>
  <c r="U269" i="17" s="1"/>
  <c r="U270" i="17" a="1"/>
  <c r="U270" i="17" s="1"/>
  <c r="U271" i="17" a="1"/>
  <c r="U271" i="17" s="1"/>
  <c r="U390" i="17" a="1"/>
  <c r="U390" i="17" s="1"/>
  <c r="U391" i="17" a="1"/>
  <c r="U391" i="17" s="1"/>
  <c r="U666" i="17" a="1"/>
  <c r="U666" i="17" s="1"/>
  <c r="U667" i="17" a="1"/>
  <c r="U667" i="17" s="1"/>
  <c r="U668" i="17" a="1"/>
  <c r="U668" i="17" s="1"/>
  <c r="U669" i="17" a="1"/>
  <c r="U669" i="17"/>
  <c r="U670" i="17" a="1"/>
  <c r="U670" i="17" s="1"/>
  <c r="U671" i="17" a="1"/>
  <c r="U671" i="17" s="1"/>
  <c r="U790" i="17" a="1"/>
  <c r="U790" i="17" s="1"/>
  <c r="U791" i="17" a="1"/>
  <c r="U791" i="17" s="1"/>
  <c r="U1330" i="17" a="1"/>
  <c r="U1330" i="17" s="1"/>
  <c r="U1331" i="17" a="1"/>
  <c r="U1331" i="17" s="1"/>
  <c r="U1332" i="17" a="1"/>
  <c r="U1332" i="17" s="1"/>
  <c r="U1333" i="17" a="1"/>
  <c r="U1333" i="17" s="1"/>
  <c r="U1334" i="17" a="1"/>
  <c r="U1334" i="17" s="1"/>
  <c r="U1335" i="17" a="1"/>
  <c r="U1335" i="17" s="1"/>
  <c r="U1336" i="17" a="1"/>
  <c r="U1336" i="17" s="1"/>
  <c r="U1337" i="17" a="1"/>
  <c r="U1337" i="17" s="1"/>
  <c r="U1338" i="17" a="1"/>
  <c r="U1338" i="17" s="1"/>
  <c r="U1339" i="17" a="1"/>
  <c r="U1339" i="17"/>
  <c r="U1340" i="17" a="1"/>
  <c r="U1340" i="17" s="1"/>
  <c r="U1341" i="17" a="1"/>
  <c r="U1341" i="17" s="1"/>
  <c r="U1666" i="17" a="1"/>
  <c r="U1666" i="17" s="1"/>
  <c r="U1667" i="17" a="1"/>
  <c r="U1667" i="17" s="1"/>
  <c r="U1668" i="17" a="1"/>
  <c r="U1668" i="17" s="1"/>
  <c r="U1669" i="17" a="1"/>
  <c r="U1669" i="17"/>
  <c r="U1670" i="17" a="1"/>
  <c r="U1670" i="17" s="1"/>
  <c r="U1671" i="17" a="1"/>
  <c r="U1671" i="17" s="1"/>
  <c r="U1790" i="17" a="1"/>
  <c r="U1790" i="17" s="1"/>
  <c r="U1791" i="17" a="1"/>
  <c r="U1791" i="17" s="1"/>
  <c r="U272" i="17" a="1"/>
  <c r="U272" i="17" s="1"/>
  <c r="U273" i="17" a="1"/>
  <c r="U273" i="17" s="1"/>
  <c r="U274" i="17" a="1"/>
  <c r="U274" i="17" s="1"/>
  <c r="U275" i="17" a="1"/>
  <c r="U275" i="17" s="1"/>
  <c r="U276" i="17" a="1"/>
  <c r="U276" i="17" s="1"/>
  <c r="U277" i="17" a="1"/>
  <c r="U277" i="17" s="1"/>
  <c r="U392" i="17" a="1"/>
  <c r="U392" i="17" s="1"/>
  <c r="U393" i="17" a="1"/>
  <c r="U393" i="17" s="1"/>
  <c r="U672" i="17" a="1"/>
  <c r="U672" i="17" s="1"/>
  <c r="U673" i="17" a="1"/>
  <c r="U673" i="17"/>
  <c r="U674" i="17" a="1"/>
  <c r="U674" i="17" s="1"/>
  <c r="U675" i="17" a="1"/>
  <c r="U675" i="17" s="1"/>
  <c r="U676" i="17" a="1"/>
  <c r="U676" i="17" s="1"/>
  <c r="U677" i="17" a="1"/>
  <c r="U677" i="17" s="1"/>
  <c r="U792" i="17" a="1"/>
  <c r="U792" i="17" s="1"/>
  <c r="U793" i="17" a="1"/>
  <c r="U793" i="17" s="1"/>
  <c r="U1342" i="17" a="1"/>
  <c r="U1342" i="17" s="1"/>
  <c r="U1343" i="17" a="1"/>
  <c r="U1343" i="17" s="1"/>
  <c r="U1344" i="17" a="1"/>
  <c r="U1344" i="17"/>
  <c r="U1345" i="17" a="1"/>
  <c r="U1345" i="17" s="1"/>
  <c r="U1346" i="17" a="1"/>
  <c r="U1346" i="17" s="1"/>
  <c r="U1347" i="17" a="1"/>
  <c r="U1347" i="17" s="1"/>
  <c r="U1348" i="17" a="1"/>
  <c r="U1348" i="17" s="1"/>
  <c r="U1349" i="17" a="1"/>
  <c r="U1349" i="17" s="1"/>
  <c r="U1350" i="17" a="1"/>
  <c r="U1350" i="17" s="1"/>
  <c r="U1351" i="17" a="1"/>
  <c r="U1351" i="17" s="1"/>
  <c r="U1352" i="17" a="1"/>
  <c r="U1352" i="17" s="1"/>
  <c r="U1353" i="17" a="1"/>
  <c r="U1353" i="17" s="1"/>
  <c r="U1672" i="17" a="1"/>
  <c r="U1672" i="17" s="1"/>
  <c r="U1673" i="17" a="1"/>
  <c r="U1673" i="17" s="1"/>
  <c r="U1674" i="17" a="1"/>
  <c r="U1674" i="17"/>
  <c r="U1675" i="17" a="1"/>
  <c r="U1675" i="17" s="1"/>
  <c r="U1676" i="17" a="1"/>
  <c r="U1676" i="17" s="1"/>
  <c r="U1677" i="17" a="1"/>
  <c r="U1677" i="17" s="1"/>
  <c r="U1792" i="17" a="1"/>
  <c r="U1792" i="17" s="1"/>
  <c r="U1793" i="17" a="1"/>
  <c r="U1793" i="17" s="1"/>
  <c r="U278" i="17" a="1"/>
  <c r="U278" i="17" s="1"/>
  <c r="U279" i="17" a="1"/>
  <c r="U279" i="17" s="1"/>
  <c r="U280" i="17" a="1"/>
  <c r="U280" i="17" s="1"/>
  <c r="U281" i="17" a="1"/>
  <c r="U281" i="17" s="1"/>
  <c r="U282" i="17" a="1"/>
  <c r="U282" i="17" s="1"/>
  <c r="U283" i="17" a="1"/>
  <c r="U283" i="17" s="1"/>
  <c r="U394" i="17" a="1"/>
  <c r="U394" i="17" s="1"/>
  <c r="U395" i="17" a="1"/>
  <c r="U395" i="17" s="1"/>
  <c r="U678" i="17" a="1"/>
  <c r="U678" i="17" s="1"/>
  <c r="U679" i="17" a="1"/>
  <c r="U679" i="17" s="1"/>
  <c r="U680" i="17" a="1"/>
  <c r="U680" i="17" s="1"/>
  <c r="U681" i="17" a="1"/>
  <c r="U681" i="17" s="1"/>
  <c r="U682" i="17" a="1"/>
  <c r="U682" i="17" s="1"/>
  <c r="U683" i="17" a="1"/>
  <c r="U683" i="17" s="1"/>
  <c r="U794" i="17" a="1"/>
  <c r="U794" i="17" s="1"/>
  <c r="U795" i="17" a="1"/>
  <c r="U795" i="17" s="1"/>
  <c r="U1354" i="17" a="1"/>
  <c r="U1354" i="17" s="1"/>
  <c r="U1355" i="17" a="1"/>
  <c r="U1355" i="17" s="1"/>
  <c r="U1356" i="17" a="1"/>
  <c r="U1356" i="17" s="1"/>
  <c r="U1357" i="17" a="1"/>
  <c r="U1357" i="17" s="1"/>
  <c r="U1358" i="17" a="1"/>
  <c r="U1358" i="17" s="1"/>
  <c r="U1359" i="17" a="1"/>
  <c r="U1359" i="17" s="1"/>
  <c r="U1360" i="17" a="1"/>
  <c r="U1360" i="17" s="1"/>
  <c r="U1361" i="17" a="1"/>
  <c r="U1361" i="17" s="1"/>
  <c r="U1362" i="17" a="1"/>
  <c r="U1362" i="17" s="1"/>
  <c r="U1363" i="17" a="1"/>
  <c r="U1363" i="17"/>
  <c r="U1364" i="17" a="1"/>
  <c r="U1364" i="17" s="1"/>
  <c r="U1365" i="17" a="1"/>
  <c r="U1365" i="17" s="1"/>
  <c r="U1678" i="17" a="1"/>
  <c r="U1678" i="17" s="1"/>
  <c r="U1679" i="17" a="1"/>
  <c r="U1679" i="17" s="1"/>
  <c r="U1680" i="17" a="1"/>
  <c r="U1680" i="17" s="1"/>
  <c r="U1681" i="17" a="1"/>
  <c r="U1681" i="17" s="1"/>
  <c r="U1682" i="17" a="1"/>
  <c r="U1682" i="17" s="1"/>
  <c r="U1683" i="17" a="1"/>
  <c r="U1683" i="17" s="1"/>
  <c r="U1794" i="17" a="1"/>
  <c r="U1794" i="17" s="1"/>
  <c r="U1795" i="17" a="1"/>
  <c r="U1795" i="17"/>
  <c r="U284" i="17" a="1"/>
  <c r="U284" i="17" s="1"/>
  <c r="U285" i="17" a="1"/>
  <c r="U285" i="17" s="1"/>
  <c r="U286" i="17" a="1"/>
  <c r="U286" i="17" s="1"/>
  <c r="U287" i="17" a="1"/>
  <c r="U287" i="17" s="1"/>
  <c r="U288" i="17" a="1"/>
  <c r="U288" i="17" s="1"/>
  <c r="U289" i="17" a="1"/>
  <c r="U289" i="17" s="1"/>
  <c r="U396" i="17" a="1"/>
  <c r="U396" i="17"/>
  <c r="U397" i="17" a="1"/>
  <c r="U397" i="17"/>
  <c r="U684" i="17" a="1"/>
  <c r="U684" i="17" s="1"/>
  <c r="U685" i="17" a="1"/>
  <c r="U685" i="17" s="1"/>
  <c r="U686" i="17" a="1"/>
  <c r="U686" i="17" s="1"/>
  <c r="U687" i="17" a="1"/>
  <c r="U687" i="17" s="1"/>
  <c r="U688" i="17" a="1"/>
  <c r="U688" i="17" s="1"/>
  <c r="U689" i="17" a="1"/>
  <c r="U689" i="17"/>
  <c r="U796" i="17" a="1"/>
  <c r="U796" i="17" s="1"/>
  <c r="U797" i="17" a="1"/>
  <c r="U797" i="17" s="1"/>
  <c r="U1366" i="17" a="1"/>
  <c r="U1366" i="17" s="1"/>
  <c r="U1367" i="17" a="1"/>
  <c r="U1367" i="17" s="1"/>
  <c r="U1368" i="17" a="1"/>
  <c r="U1368" i="17" s="1"/>
  <c r="U1369" i="17" a="1"/>
  <c r="U1369" i="17" s="1"/>
  <c r="U1370" i="17" a="1"/>
  <c r="U1370" i="17" s="1"/>
  <c r="U1371" i="17" a="1"/>
  <c r="U1371" i="17" s="1"/>
  <c r="U1372" i="17" a="1"/>
  <c r="U1372" i="17" s="1"/>
  <c r="U1373" i="17" a="1"/>
  <c r="U1373" i="17" s="1"/>
  <c r="U1374" i="17" a="1"/>
  <c r="U1374" i="17" s="1"/>
  <c r="U1375" i="17" a="1"/>
  <c r="U1375" i="17" s="1"/>
  <c r="U1376" i="17" a="1"/>
  <c r="U1376" i="17" s="1"/>
  <c r="U1377" i="17" a="1"/>
  <c r="U1377" i="17" s="1"/>
  <c r="U1684" i="17" a="1"/>
  <c r="U1684" i="17" s="1"/>
  <c r="U1685" i="17" a="1"/>
  <c r="U1685" i="17" s="1"/>
  <c r="U1686" i="17" a="1"/>
  <c r="U1686" i="17" s="1"/>
  <c r="U1687" i="17" a="1"/>
  <c r="U1687" i="17" s="1"/>
  <c r="U1688" i="17" a="1"/>
  <c r="U1688" i="17"/>
  <c r="U1689" i="17" a="1"/>
  <c r="U1689" i="17" s="1"/>
  <c r="U1796" i="17" a="1"/>
  <c r="U1796" i="17" s="1"/>
  <c r="U1797" i="17" a="1"/>
  <c r="U1797" i="17" s="1"/>
  <c r="U290" i="17" a="1"/>
  <c r="U290" i="17"/>
  <c r="U291" i="17" a="1"/>
  <c r="U291" i="17" s="1"/>
  <c r="U292" i="17" a="1"/>
  <c r="U292" i="17"/>
  <c r="U293" i="17" a="1"/>
  <c r="U293" i="17" s="1"/>
  <c r="U294" i="17" a="1"/>
  <c r="U294" i="17" s="1"/>
  <c r="U295" i="17" a="1"/>
  <c r="U295" i="17" s="1"/>
  <c r="U398" i="17" a="1"/>
  <c r="U398" i="17" s="1"/>
  <c r="U399" i="17" a="1"/>
  <c r="U399" i="17" s="1"/>
  <c r="U690" i="17" a="1"/>
  <c r="U690" i="17" s="1"/>
  <c r="U691" i="17" a="1"/>
  <c r="U691" i="17" s="1"/>
  <c r="U692" i="17" a="1"/>
  <c r="U692" i="17" s="1"/>
  <c r="U693" i="17" a="1"/>
  <c r="U693" i="17" s="1"/>
  <c r="U694" i="17" a="1"/>
  <c r="U694" i="17" s="1"/>
  <c r="U695" i="17" a="1"/>
  <c r="U695" i="17" s="1"/>
  <c r="U798" i="17" a="1"/>
  <c r="U798" i="17" s="1"/>
  <c r="U799" i="17" a="1"/>
  <c r="U799" i="17"/>
  <c r="U1378" i="17" a="1"/>
  <c r="U1378" i="17" s="1"/>
  <c r="U1379" i="17" a="1"/>
  <c r="U1379" i="17" s="1"/>
  <c r="U1380" i="17" a="1"/>
  <c r="U1380" i="17" s="1"/>
  <c r="U1381" i="17" a="1"/>
  <c r="U1381" i="17" s="1"/>
  <c r="U1382" i="17" a="1"/>
  <c r="U1382" i="17" s="1"/>
  <c r="U1383" i="17" a="1"/>
  <c r="U1383" i="17" s="1"/>
  <c r="U1384" i="17" a="1"/>
  <c r="U1384" i="17" s="1"/>
  <c r="U1385" i="17" a="1"/>
  <c r="U1385" i="17" s="1"/>
  <c r="U1386" i="17" a="1"/>
  <c r="U1386" i="17"/>
  <c r="U1387" i="17" a="1"/>
  <c r="U1387" i="17" s="1"/>
  <c r="U1388" i="17" a="1"/>
  <c r="U1388" i="17" s="1"/>
  <c r="U1389" i="17" a="1"/>
  <c r="U1389" i="17" s="1"/>
  <c r="U1690" i="17" a="1"/>
  <c r="U1690" i="17" s="1"/>
  <c r="U1691" i="17" a="1"/>
  <c r="U1691" i="17" s="1"/>
  <c r="U1692" i="17" a="1"/>
  <c r="U1692" i="17" s="1"/>
  <c r="U1693" i="17" a="1"/>
  <c r="U1693" i="17" s="1"/>
  <c r="U1694" i="17" a="1"/>
  <c r="U1694" i="17" s="1"/>
  <c r="U1695" i="17" a="1"/>
  <c r="U1695" i="17" s="1"/>
  <c r="U1798" i="17" a="1"/>
  <c r="U1798" i="17" s="1"/>
  <c r="U1799" i="17" a="1"/>
  <c r="U1799" i="17" s="1"/>
  <c r="U296" i="17" a="1"/>
  <c r="U296" i="17"/>
  <c r="U297" i="17" a="1"/>
  <c r="U297" i="17" s="1"/>
  <c r="U298" i="17" a="1"/>
  <c r="U298" i="17"/>
  <c r="U299" i="17" a="1"/>
  <c r="U299" i="17" s="1"/>
  <c r="U300" i="17" a="1"/>
  <c r="U300" i="17" s="1"/>
  <c r="U301" i="17" a="1"/>
  <c r="U301" i="17" s="1"/>
  <c r="U400" i="17" a="1"/>
  <c r="U400" i="17" s="1"/>
  <c r="U401" i="17" a="1"/>
  <c r="U401" i="17" s="1"/>
  <c r="U696" i="17" a="1"/>
  <c r="U696" i="17" s="1"/>
  <c r="U697" i="17" a="1"/>
  <c r="U697" i="17" s="1"/>
  <c r="U698" i="17" a="1"/>
  <c r="U698" i="17" s="1"/>
  <c r="U699" i="17" a="1"/>
  <c r="U699" i="17" s="1"/>
  <c r="U700" i="17" a="1"/>
  <c r="U700" i="17" s="1"/>
  <c r="U701" i="17" a="1"/>
  <c r="U701" i="17" s="1"/>
  <c r="U800" i="17" a="1"/>
  <c r="U800" i="17"/>
  <c r="U801" i="17" a="1"/>
  <c r="U801" i="17" s="1"/>
  <c r="U1390" i="17" a="1"/>
  <c r="U1390" i="17" s="1"/>
  <c r="U1391" i="17" a="1"/>
  <c r="U1391" i="17" s="1"/>
  <c r="U1392" i="17" a="1"/>
  <c r="U1392" i="17" s="1"/>
  <c r="U1393" i="17" a="1"/>
  <c r="U1393" i="17" s="1"/>
  <c r="U1394" i="17" a="1"/>
  <c r="U1394" i="17"/>
  <c r="U1395" i="17" a="1"/>
  <c r="U1395" i="17" s="1"/>
  <c r="U1396" i="17" a="1"/>
  <c r="U1396" i="17" s="1"/>
  <c r="U1397" i="17" a="1"/>
  <c r="U1397" i="17" s="1"/>
  <c r="U1398" i="17" a="1"/>
  <c r="U1398" i="17" s="1"/>
  <c r="U1399" i="17" a="1"/>
  <c r="U1399" i="17" s="1"/>
  <c r="U1400" i="17" a="1"/>
  <c r="U1400" i="17" s="1"/>
  <c r="U1401" i="17" a="1"/>
  <c r="U1401" i="17" s="1"/>
  <c r="U1696" i="17" a="1"/>
  <c r="U1696" i="17" s="1"/>
  <c r="U1697" i="17" a="1"/>
  <c r="U1697" i="17" s="1"/>
  <c r="U1698" i="17" a="1"/>
  <c r="U1698" i="17"/>
  <c r="U1699" i="17" a="1"/>
  <c r="U1699" i="17" s="1"/>
  <c r="U1700" i="17" a="1"/>
  <c r="U1700" i="17"/>
  <c r="U1701" i="17" a="1"/>
  <c r="U1701" i="17" s="1"/>
  <c r="U1800" i="17" a="1"/>
  <c r="U1800" i="17" s="1"/>
  <c r="U1801" i="17" a="1"/>
  <c r="U1801" i="17" s="1"/>
  <c r="V2" i="17" a="1"/>
  <c r="V2" i="17" s="1"/>
  <c r="V3" i="17" a="1"/>
  <c r="V3" i="17" s="1"/>
  <c r="V4" i="17" a="1"/>
  <c r="V4" i="17"/>
  <c r="V5" i="17" a="1"/>
  <c r="V5" i="17" s="1"/>
  <c r="V6" i="17" a="1"/>
  <c r="V6" i="17" s="1"/>
  <c r="V7" i="17" a="1"/>
  <c r="V7" i="17" s="1"/>
  <c r="V302" i="17" a="1"/>
  <c r="V302" i="17" s="1"/>
  <c r="V303" i="17" a="1"/>
  <c r="V303" i="17" s="1"/>
  <c r="V402" i="17" a="1"/>
  <c r="V402" i="17" s="1"/>
  <c r="V403" i="17" a="1"/>
  <c r="V403" i="17" s="1"/>
  <c r="V404" i="17" a="1"/>
  <c r="V404" i="17" s="1"/>
  <c r="V405" i="17" a="1"/>
  <c r="V405" i="17" s="1"/>
  <c r="V406" i="17" a="1"/>
  <c r="V406" i="17" s="1"/>
  <c r="V407" i="17" a="1"/>
  <c r="V407" i="17" s="1"/>
  <c r="V702" i="17" a="1"/>
  <c r="V702" i="17" s="1"/>
  <c r="V703" i="17" a="1"/>
  <c r="V703" i="17" s="1"/>
  <c r="V802" i="17" a="1"/>
  <c r="V802" i="17" s="1"/>
  <c r="V803" i="17" a="1"/>
  <c r="V803" i="17" s="1"/>
  <c r="V804" i="17" a="1"/>
  <c r="V804" i="17" s="1"/>
  <c r="V805" i="17" a="1"/>
  <c r="V805" i="17" s="1"/>
  <c r="V806" i="17" a="1"/>
  <c r="V806" i="17" s="1"/>
  <c r="V807" i="17" a="1"/>
  <c r="V807" i="17" s="1"/>
  <c r="V808" i="17" a="1"/>
  <c r="V808" i="17" s="1"/>
  <c r="V809" i="17" a="1"/>
  <c r="V809" i="17" s="1"/>
  <c r="V810" i="17" a="1"/>
  <c r="V810" i="17" s="1"/>
  <c r="V811" i="17" a="1"/>
  <c r="V811" i="17" s="1"/>
  <c r="V812" i="17" a="1"/>
  <c r="V812" i="17" s="1"/>
  <c r="V813" i="17" a="1"/>
  <c r="V813" i="17" s="1"/>
  <c r="V1402" i="17" a="1"/>
  <c r="V1402" i="17"/>
  <c r="V1403" i="17" a="1"/>
  <c r="V1403" i="17" s="1"/>
  <c r="V1404" i="17" a="1"/>
  <c r="V1404" i="17" s="1"/>
  <c r="V1405" i="17" a="1"/>
  <c r="V1405" i="17" s="1"/>
  <c r="V1406" i="17" a="1"/>
  <c r="V1406" i="17" s="1"/>
  <c r="V1407" i="17" a="1"/>
  <c r="V1407" i="17" s="1"/>
  <c r="V1702" i="17" a="1"/>
  <c r="V1702" i="17" s="1"/>
  <c r="V1703" i="17" a="1"/>
  <c r="V1703" i="17" s="1"/>
  <c r="V8" i="17" a="1"/>
  <c r="V8" i="17" s="1"/>
  <c r="V9" i="17" a="1"/>
  <c r="V9" i="17" s="1"/>
  <c r="V10" i="17" a="1"/>
  <c r="V10" i="17" s="1"/>
  <c r="V11" i="17" a="1"/>
  <c r="V11" i="17" s="1"/>
  <c r="V12" i="17" a="1"/>
  <c r="V12" i="17" s="1"/>
  <c r="V13" i="17" a="1"/>
  <c r="V13" i="17" s="1"/>
  <c r="V304" i="17" a="1"/>
  <c r="V304" i="17"/>
  <c r="V305" i="17" a="1"/>
  <c r="V305" i="17" s="1"/>
  <c r="V408" i="17" a="1"/>
  <c r="V408" i="17" s="1"/>
  <c r="V409" i="17" a="1"/>
  <c r="V409" i="17" s="1"/>
  <c r="V410" i="17" a="1"/>
  <c r="V410" i="17" s="1"/>
  <c r="V411" i="17" a="1"/>
  <c r="V411" i="17"/>
  <c r="V412" i="17" a="1"/>
  <c r="V412" i="17" s="1"/>
  <c r="V413" i="17" a="1"/>
  <c r="V413" i="17" s="1"/>
  <c r="V704" i="17" a="1"/>
  <c r="V704" i="17" s="1"/>
  <c r="V705" i="17" a="1"/>
  <c r="V705" i="17" s="1"/>
  <c r="V814" i="17" a="1"/>
  <c r="V814" i="17" s="1"/>
  <c r="V815" i="17" a="1"/>
  <c r="V815" i="17" s="1"/>
  <c r="V816" i="17" a="1"/>
  <c r="V816" i="17" s="1"/>
  <c r="V817" i="17" a="1"/>
  <c r="V817" i="17" s="1"/>
  <c r="V818" i="17" a="1"/>
  <c r="V818" i="17" s="1"/>
  <c r="V819" i="17" a="1"/>
  <c r="V819" i="17" s="1"/>
  <c r="V820" i="17" a="1"/>
  <c r="V820" i="17" s="1"/>
  <c r="V821" i="17" a="1"/>
  <c r="V821" i="17" s="1"/>
  <c r="V822" i="17" a="1"/>
  <c r="V822" i="17" s="1"/>
  <c r="V823" i="17" a="1"/>
  <c r="V823" i="17" s="1"/>
  <c r="V824" i="17" a="1"/>
  <c r="V824" i="17" s="1"/>
  <c r="V825" i="17" a="1"/>
  <c r="V825" i="17" s="1"/>
  <c r="V1408" i="17" a="1"/>
  <c r="V1408" i="17" s="1"/>
  <c r="V1409" i="17" a="1"/>
  <c r="V1409" i="17" s="1"/>
  <c r="V1410" i="17" a="1"/>
  <c r="V1410" i="17" s="1"/>
  <c r="V1411" i="17" a="1"/>
  <c r="V1411" i="17" s="1"/>
  <c r="V1412" i="17" a="1"/>
  <c r="V1412" i="17" s="1"/>
  <c r="V1413" i="17" a="1"/>
  <c r="V1413" i="17" s="1"/>
  <c r="V1704" i="17" a="1"/>
  <c r="V1704" i="17" s="1"/>
  <c r="V1705" i="17" a="1"/>
  <c r="V1705" i="17" s="1"/>
  <c r="V14" i="17" a="1"/>
  <c r="V14" i="17" s="1"/>
  <c r="V15" i="17" a="1"/>
  <c r="V15" i="17" s="1"/>
  <c r="V16" i="17" a="1"/>
  <c r="V16" i="17" s="1"/>
  <c r="V17" i="17" a="1"/>
  <c r="V17" i="17" s="1"/>
  <c r="V18" i="17" a="1"/>
  <c r="V18" i="17" s="1"/>
  <c r="V19" i="17" a="1"/>
  <c r="V19" i="17" s="1"/>
  <c r="V306" i="17" a="1"/>
  <c r="V306" i="17" s="1"/>
  <c r="V307" i="17" a="1"/>
  <c r="V307" i="17"/>
  <c r="V414" i="17" a="1"/>
  <c r="V414" i="17" s="1"/>
  <c r="V415" i="17" a="1"/>
  <c r="V415" i="17" s="1"/>
  <c r="V416" i="17" a="1"/>
  <c r="V416" i="17" s="1"/>
  <c r="V417" i="17" a="1"/>
  <c r="V417" i="17" s="1"/>
  <c r="V418" i="17" a="1"/>
  <c r="V418" i="17" s="1"/>
  <c r="V419" i="17" a="1"/>
  <c r="V419" i="17" s="1"/>
  <c r="V706" i="17" a="1"/>
  <c r="V706" i="17" s="1"/>
  <c r="V707" i="17" a="1"/>
  <c r="V707" i="17" s="1"/>
  <c r="V826" i="17" a="1"/>
  <c r="V826" i="17" s="1"/>
  <c r="V827" i="17" a="1"/>
  <c r="V827" i="17" s="1"/>
  <c r="V828" i="17" a="1"/>
  <c r="V828" i="17" s="1"/>
  <c r="V829" i="17" a="1"/>
  <c r="V829" i="17" s="1"/>
  <c r="V830" i="17" a="1"/>
  <c r="V830" i="17" s="1"/>
  <c r="V831" i="17" a="1"/>
  <c r="V831" i="17" s="1"/>
  <c r="V832" i="17" a="1"/>
  <c r="V832" i="17" s="1"/>
  <c r="V833" i="17" a="1"/>
  <c r="V833" i="17" s="1"/>
  <c r="V834" i="17" a="1"/>
  <c r="V834" i="17" s="1"/>
  <c r="V835" i="17" a="1"/>
  <c r="V835" i="17" s="1"/>
  <c r="V836" i="17" a="1"/>
  <c r="V836" i="17" s="1"/>
  <c r="V837" i="17" a="1"/>
  <c r="V837" i="17" s="1"/>
  <c r="V1414" i="17" a="1"/>
  <c r="V1414" i="17" s="1"/>
  <c r="V1415" i="17" a="1"/>
  <c r="V1415" i="17" s="1"/>
  <c r="V1416" i="17" a="1"/>
  <c r="V1416" i="17" s="1"/>
  <c r="V1417" i="17" a="1"/>
  <c r="V1417" i="17" s="1"/>
  <c r="V1418" i="17" a="1"/>
  <c r="V1418" i="17" s="1"/>
  <c r="V1419" i="17" a="1"/>
  <c r="V1419" i="17" s="1"/>
  <c r="V1706" i="17" a="1"/>
  <c r="V1706" i="17"/>
  <c r="V1707" i="17" a="1"/>
  <c r="V1707" i="17" s="1"/>
  <c r="V20" i="17" a="1"/>
  <c r="V20" i="17" s="1"/>
  <c r="V21" i="17" a="1"/>
  <c r="V21" i="17" s="1"/>
  <c r="V22" i="17" a="1"/>
  <c r="V22" i="17" s="1"/>
  <c r="V23" i="17" a="1"/>
  <c r="V23" i="17"/>
  <c r="V24" i="17" a="1"/>
  <c r="V24" i="17" s="1"/>
  <c r="V25" i="17" a="1"/>
  <c r="V25" i="17" s="1"/>
  <c r="V308" i="17" a="1"/>
  <c r="V308" i="17" s="1"/>
  <c r="V309" i="17" a="1"/>
  <c r="V309" i="17" s="1"/>
  <c r="V420" i="17" a="1"/>
  <c r="V420" i="17" s="1"/>
  <c r="V421" i="17" a="1"/>
  <c r="V421" i="17" s="1"/>
  <c r="V422" i="17" a="1"/>
  <c r="V422" i="17" s="1"/>
  <c r="V423" i="17" a="1"/>
  <c r="V423" i="17" s="1"/>
  <c r="V424" i="17" a="1"/>
  <c r="V424" i="17" s="1"/>
  <c r="V425" i="17" a="1"/>
  <c r="V425" i="17" s="1"/>
  <c r="V708" i="17" a="1"/>
  <c r="V708" i="17" s="1"/>
  <c r="V709" i="17" a="1"/>
  <c r="V709" i="17" s="1"/>
  <c r="V838" i="17" a="1"/>
  <c r="V838" i="17" s="1"/>
  <c r="V839" i="17" a="1"/>
  <c r="V839" i="17" s="1"/>
  <c r="V840" i="17" a="1"/>
  <c r="V840" i="17" s="1"/>
  <c r="V841" i="17" a="1"/>
  <c r="V841" i="17" s="1"/>
  <c r="V842" i="17" a="1"/>
  <c r="V842" i="17" s="1"/>
  <c r="V843" i="17" a="1"/>
  <c r="V843" i="17" s="1"/>
  <c r="V844" i="17" a="1"/>
  <c r="V844" i="17" s="1"/>
  <c r="V845" i="17" a="1"/>
  <c r="V845" i="17" s="1"/>
  <c r="V846" i="17" a="1"/>
  <c r="V846" i="17"/>
  <c r="V847" i="17" a="1"/>
  <c r="V847" i="17" s="1"/>
  <c r="V848" i="17" a="1"/>
  <c r="V848" i="17" s="1"/>
  <c r="V849" i="17" a="1"/>
  <c r="V849" i="17" s="1"/>
  <c r="V1420" i="17" a="1"/>
  <c r="V1420" i="17" s="1"/>
  <c r="V1421" i="17" a="1"/>
  <c r="V1421" i="17" s="1"/>
  <c r="V1422" i="17" a="1"/>
  <c r="V1422" i="17" s="1"/>
  <c r="V1423" i="17" a="1"/>
  <c r="V1423" i="17" s="1"/>
  <c r="V1424" i="17" a="1"/>
  <c r="V1424" i="17" s="1"/>
  <c r="V1425" i="17" a="1"/>
  <c r="V1425" i="17" s="1"/>
  <c r="V1708" i="17" a="1"/>
  <c r="V1708" i="17" s="1"/>
  <c r="V1709" i="17" a="1"/>
  <c r="V1709" i="17" s="1"/>
  <c r="V26" i="17" a="1"/>
  <c r="V26" i="17" s="1"/>
  <c r="V27" i="17" a="1"/>
  <c r="V27" i="17" s="1"/>
  <c r="V28" i="17" a="1"/>
  <c r="V28" i="17" s="1"/>
  <c r="V29" i="17" a="1"/>
  <c r="V29" i="17" s="1"/>
  <c r="V30" i="17" a="1"/>
  <c r="V30" i="17" s="1"/>
  <c r="V31" i="17" a="1"/>
  <c r="V31" i="17" s="1"/>
  <c r="V310" i="17" a="1"/>
  <c r="V310" i="17" s="1"/>
  <c r="V311" i="17" a="1"/>
  <c r="V311" i="17" s="1"/>
  <c r="V426" i="17" a="1"/>
  <c r="V426" i="17" s="1"/>
  <c r="V427" i="17" a="1"/>
  <c r="V427" i="17" s="1"/>
  <c r="V428" i="17" a="1"/>
  <c r="V428" i="17" s="1"/>
  <c r="V429" i="17" a="1"/>
  <c r="V429" i="17" s="1"/>
  <c r="V430" i="17" a="1"/>
  <c r="V430" i="17" s="1"/>
  <c r="V431" i="17" a="1"/>
  <c r="V431" i="17" s="1"/>
  <c r="V710" i="17" a="1"/>
  <c r="V710" i="17" s="1"/>
  <c r="V711" i="17" a="1"/>
  <c r="V711" i="17" s="1"/>
  <c r="V850" i="17" a="1"/>
  <c r="V850" i="17" s="1"/>
  <c r="V851" i="17" a="1"/>
  <c r="V851" i="17" s="1"/>
  <c r="V852" i="17" a="1"/>
  <c r="V852" i="17" s="1"/>
  <c r="V853" i="17" a="1"/>
  <c r="V853" i="17" s="1"/>
  <c r="V854" i="17" a="1"/>
  <c r="V854" i="17" s="1"/>
  <c r="V855" i="17" a="1"/>
  <c r="V855" i="17" s="1"/>
  <c r="V856" i="17" a="1"/>
  <c r="V856" i="17" s="1"/>
  <c r="V857" i="17" a="1"/>
  <c r="V857" i="17" s="1"/>
  <c r="V858" i="17" a="1"/>
  <c r="V858" i="17" s="1"/>
  <c r="V859" i="17" a="1"/>
  <c r="V859" i="17" s="1"/>
  <c r="V860" i="17" a="1"/>
  <c r="V860" i="17" s="1"/>
  <c r="V861" i="17" a="1"/>
  <c r="V861" i="17" s="1"/>
  <c r="V1426" i="17" a="1"/>
  <c r="V1426" i="17" s="1"/>
  <c r="V1427" i="17" a="1"/>
  <c r="V1427" i="17" s="1"/>
  <c r="V1428" i="17" a="1"/>
  <c r="V1428" i="17" s="1"/>
  <c r="V1429" i="17" a="1"/>
  <c r="V1429" i="17" s="1"/>
  <c r="V1430" i="17" a="1"/>
  <c r="V1430" i="17" s="1"/>
  <c r="V1431" i="17" a="1"/>
  <c r="V1431" i="17" s="1"/>
  <c r="V1710" i="17" a="1"/>
  <c r="V1710" i="17" s="1"/>
  <c r="V1711" i="17" a="1"/>
  <c r="V1711" i="17" s="1"/>
  <c r="V32" i="17" a="1"/>
  <c r="V32" i="17" s="1"/>
  <c r="V33" i="17" a="1"/>
  <c r="V33" i="17" s="1"/>
  <c r="V34" i="17" a="1"/>
  <c r="V34" i="17" s="1"/>
  <c r="V35" i="17" a="1"/>
  <c r="V35" i="17" s="1"/>
  <c r="V36" i="17" a="1"/>
  <c r="V36" i="17" s="1"/>
  <c r="V37" i="17" a="1"/>
  <c r="V37" i="17" s="1"/>
  <c r="V312" i="17" a="1"/>
  <c r="V312" i="17" s="1"/>
  <c r="V313" i="17" a="1"/>
  <c r="V313" i="17" s="1"/>
  <c r="V432" i="17" a="1"/>
  <c r="V432" i="17"/>
  <c r="V433" i="17" a="1"/>
  <c r="V433" i="17" s="1"/>
  <c r="V434" i="17" a="1"/>
  <c r="V434" i="17"/>
  <c r="V435" i="17" a="1"/>
  <c r="V435" i="17" s="1"/>
  <c r="V436" i="17" a="1"/>
  <c r="V436" i="17" s="1"/>
  <c r="V437" i="17" a="1"/>
  <c r="V437" i="17" s="1"/>
  <c r="V712" i="17" a="1"/>
  <c r="V712" i="17"/>
  <c r="V713" i="17" a="1"/>
  <c r="V713" i="17" s="1"/>
  <c r="V862" i="17" a="1"/>
  <c r="V862" i="17"/>
  <c r="V863" i="17" a="1"/>
  <c r="V863" i="17" s="1"/>
  <c r="V864" i="17" a="1"/>
  <c r="V864" i="17" s="1"/>
  <c r="V865" i="17" a="1"/>
  <c r="V865" i="17" s="1"/>
  <c r="V866" i="17" a="1"/>
  <c r="V866" i="17" s="1"/>
  <c r="V867" i="17" a="1"/>
  <c r="V867" i="17" s="1"/>
  <c r="V868" i="17" a="1"/>
  <c r="V868" i="17" s="1"/>
  <c r="V869" i="17" a="1"/>
  <c r="V869" i="17" s="1"/>
  <c r="V870" i="17" a="1"/>
  <c r="V870" i="17" s="1"/>
  <c r="V871" i="17" a="1"/>
  <c r="V871" i="17" s="1"/>
  <c r="V872" i="17" a="1"/>
  <c r="V872" i="17" s="1"/>
  <c r="V873" i="17" a="1"/>
  <c r="V873" i="17"/>
  <c r="V1432" i="17" a="1"/>
  <c r="V1432" i="17" s="1"/>
  <c r="V1433" i="17" a="1"/>
  <c r="V1433" i="17" s="1"/>
  <c r="V1434" i="17" a="1"/>
  <c r="V1434" i="17" s="1"/>
  <c r="V1435" i="17" a="1"/>
  <c r="V1435" i="17" s="1"/>
  <c r="V1436" i="17" a="1"/>
  <c r="V1436" i="17" s="1"/>
  <c r="V1437" i="17" a="1"/>
  <c r="V1437" i="17" s="1"/>
  <c r="V1712" i="17" a="1"/>
  <c r="V1712" i="17" s="1"/>
  <c r="V1713" i="17" a="1"/>
  <c r="V1713" i="17" s="1"/>
  <c r="V38" i="17" a="1"/>
  <c r="V38" i="17"/>
  <c r="V39" i="17" a="1"/>
  <c r="V39" i="17" s="1"/>
  <c r="V40" i="17" a="1"/>
  <c r="V40" i="17" s="1"/>
  <c r="V41" i="17" a="1"/>
  <c r="V41" i="17"/>
  <c r="V42" i="17" a="1"/>
  <c r="V42" i="17" s="1"/>
  <c r="V43" i="17" a="1"/>
  <c r="V43" i="17" s="1"/>
  <c r="V314" i="17" a="1"/>
  <c r="V314" i="17" s="1"/>
  <c r="V315" i="17" a="1"/>
  <c r="V315" i="17" s="1"/>
  <c r="V438" i="17" a="1"/>
  <c r="V438" i="17" s="1"/>
  <c r="V439" i="17" a="1"/>
  <c r="V439" i="17" s="1"/>
  <c r="V440" i="17" a="1"/>
  <c r="V440" i="17" s="1"/>
  <c r="V441" i="17" a="1"/>
  <c r="V441" i="17" s="1"/>
  <c r="V442" i="17" a="1"/>
  <c r="V442" i="17" s="1"/>
  <c r="V443" i="17" a="1"/>
  <c r="V443" i="17" s="1"/>
  <c r="V714" i="17" a="1"/>
  <c r="V714" i="17"/>
  <c r="V715" i="17" a="1"/>
  <c r="V715" i="17" s="1"/>
  <c r="V874" i="17" a="1"/>
  <c r="V874" i="17" s="1"/>
  <c r="V875" i="17" a="1"/>
  <c r="V875" i="17" s="1"/>
  <c r="V876" i="17" a="1"/>
  <c r="V876" i="17"/>
  <c r="V877" i="17" a="1"/>
  <c r="V877" i="17" s="1"/>
  <c r="V878" i="17" a="1"/>
  <c r="V878" i="17" s="1"/>
  <c r="V879" i="17" a="1"/>
  <c r="V879" i="17" s="1"/>
  <c r="V880" i="17" a="1"/>
  <c r="V880" i="17" s="1"/>
  <c r="V881" i="17" a="1"/>
  <c r="V881" i="17" s="1"/>
  <c r="V882" i="17" a="1"/>
  <c r="V882" i="17" s="1"/>
  <c r="V883" i="17" a="1"/>
  <c r="V883" i="17" s="1"/>
  <c r="V884" i="17" a="1"/>
  <c r="V884" i="17" s="1"/>
  <c r="V885" i="17" a="1"/>
  <c r="V885" i="17"/>
  <c r="V1438" i="17" a="1"/>
  <c r="V1438" i="17" s="1"/>
  <c r="V1439" i="17" a="1"/>
  <c r="V1439" i="17" s="1"/>
  <c r="V1440" i="17" a="1"/>
  <c r="V1440" i="17" s="1"/>
  <c r="V1441" i="17" a="1"/>
  <c r="V1441" i="17" s="1"/>
  <c r="V1442" i="17" a="1"/>
  <c r="V1442" i="17" s="1"/>
  <c r="V1443" i="17" a="1"/>
  <c r="V1443" i="17" s="1"/>
  <c r="V1714" i="17" a="1"/>
  <c r="V1714" i="17" s="1"/>
  <c r="V1715" i="17" a="1"/>
  <c r="V1715" i="17"/>
  <c r="V44" i="17" a="1"/>
  <c r="V44" i="17" s="1"/>
  <c r="V45" i="17" a="1"/>
  <c r="V45" i="17" s="1"/>
  <c r="V46" i="17" a="1"/>
  <c r="V46" i="17" s="1"/>
  <c r="V47" i="17" a="1"/>
  <c r="V47" i="17" s="1"/>
  <c r="V48" i="17" a="1"/>
  <c r="V48" i="17" s="1"/>
  <c r="V49" i="17" a="1"/>
  <c r="V49" i="17" s="1"/>
  <c r="V316" i="17" a="1"/>
  <c r="V316" i="17" s="1"/>
  <c r="V317" i="17" a="1"/>
  <c r="V317" i="17" s="1"/>
  <c r="V444" i="17" a="1"/>
  <c r="V444" i="17" s="1"/>
  <c r="V445" i="17" a="1"/>
  <c r="V445" i="17" s="1"/>
  <c r="V446" i="17" a="1"/>
  <c r="V446" i="17"/>
  <c r="V447" i="17" a="1"/>
  <c r="V447" i="17" s="1"/>
  <c r="V448" i="17" a="1"/>
  <c r="V448" i="17" s="1"/>
  <c r="V449" i="17" a="1"/>
  <c r="V449" i="17" s="1"/>
  <c r="V716" i="17" a="1"/>
  <c r="V716" i="17" s="1"/>
  <c r="V717" i="17" a="1"/>
  <c r="V717" i="17" s="1"/>
  <c r="V886" i="17" a="1"/>
  <c r="V886" i="17" s="1"/>
  <c r="V887" i="17" a="1"/>
  <c r="V887" i="17" s="1"/>
  <c r="V888" i="17" a="1"/>
  <c r="V888" i="17" s="1"/>
  <c r="V889" i="17" a="1"/>
  <c r="V889" i="17" s="1"/>
  <c r="V890" i="17" a="1"/>
  <c r="V890" i="17" s="1"/>
  <c r="V891" i="17" a="1"/>
  <c r="V891" i="17" s="1"/>
  <c r="V892" i="17" a="1"/>
  <c r="V892" i="17" s="1"/>
  <c r="V893" i="17" a="1"/>
  <c r="V893" i="17" s="1"/>
  <c r="V894" i="17" a="1"/>
  <c r="V894" i="17" s="1"/>
  <c r="V895" i="17" a="1"/>
  <c r="V895" i="17" s="1"/>
  <c r="V896" i="17" a="1"/>
  <c r="V896" i="17" s="1"/>
  <c r="V897" i="17" a="1"/>
  <c r="V897" i="17" s="1"/>
  <c r="V1444" i="17" a="1"/>
  <c r="V1444" i="17" s="1"/>
  <c r="V1445" i="17" a="1"/>
  <c r="V1445" i="17" s="1"/>
  <c r="V1446" i="17" a="1"/>
  <c r="V1446" i="17" s="1"/>
  <c r="V1447" i="17" a="1"/>
  <c r="V1447" i="17" s="1"/>
  <c r="V1448" i="17" a="1"/>
  <c r="V1448" i="17" s="1"/>
  <c r="V1449" i="17" a="1"/>
  <c r="V1449" i="17" s="1"/>
  <c r="V1716" i="17" a="1"/>
  <c r="V1716" i="17" s="1"/>
  <c r="V1717" i="17" a="1"/>
  <c r="V1717" i="17" s="1"/>
  <c r="V50" i="17" a="1"/>
  <c r="V50" i="17" s="1"/>
  <c r="V51" i="17" a="1"/>
  <c r="V51" i="17" s="1"/>
  <c r="V52" i="17" a="1"/>
  <c r="V52" i="17" s="1"/>
  <c r="V53" i="17" a="1"/>
  <c r="V53" i="17" s="1"/>
  <c r="V54" i="17" a="1"/>
  <c r="V54" i="17" s="1"/>
  <c r="V55" i="17" a="1"/>
  <c r="V55" i="17" s="1"/>
  <c r="V318" i="17" a="1"/>
  <c r="V318" i="17" s="1"/>
  <c r="V319" i="17" a="1"/>
  <c r="V319" i="17" s="1"/>
  <c r="V450" i="17" a="1"/>
  <c r="V450" i="17" s="1"/>
  <c r="V451" i="17" a="1"/>
  <c r="V451" i="17" s="1"/>
  <c r="V452" i="17" a="1"/>
  <c r="V452" i="17" s="1"/>
  <c r="V453" i="17" a="1"/>
  <c r="V453" i="17" s="1"/>
  <c r="V454" i="17" a="1"/>
  <c r="V454" i="17" s="1"/>
  <c r="V455" i="17" a="1"/>
  <c r="V455" i="17" s="1"/>
  <c r="V718" i="17" a="1"/>
  <c r="V718" i="17" s="1"/>
  <c r="V719" i="17" a="1"/>
  <c r="V719" i="17"/>
  <c r="V898" i="17" a="1"/>
  <c r="V898" i="17" s="1"/>
  <c r="V899" i="17" a="1"/>
  <c r="V899" i="17" s="1"/>
  <c r="V900" i="17" a="1"/>
  <c r="V900" i="17" s="1"/>
  <c r="V901" i="17" a="1"/>
  <c r="V901" i="17" s="1"/>
  <c r="V902" i="17" a="1"/>
  <c r="V902" i="17" s="1"/>
  <c r="V903" i="17" a="1"/>
  <c r="V903" i="17" s="1"/>
  <c r="V904" i="17" a="1"/>
  <c r="V904" i="17" s="1"/>
  <c r="V905" i="17" a="1"/>
  <c r="V905" i="17" s="1"/>
  <c r="V906" i="17" a="1"/>
  <c r="V906" i="17" s="1"/>
  <c r="V907" i="17" a="1"/>
  <c r="V907" i="17" s="1"/>
  <c r="V908" i="17" a="1"/>
  <c r="V908" i="17" s="1"/>
  <c r="V909" i="17" a="1"/>
  <c r="V909" i="17" s="1"/>
  <c r="V1450" i="17" a="1"/>
  <c r="V1450" i="17" s="1"/>
  <c r="V1451" i="17" a="1"/>
  <c r="V1451" i="17" s="1"/>
  <c r="V1452" i="17" a="1"/>
  <c r="V1452" i="17" s="1"/>
  <c r="V1453" i="17" a="1"/>
  <c r="V1453" i="17" s="1"/>
  <c r="V1454" i="17" a="1"/>
  <c r="V1454" i="17" s="1"/>
  <c r="V1455" i="17" a="1"/>
  <c r="V1455" i="17" s="1"/>
  <c r="V1718" i="17" a="1"/>
  <c r="V1718" i="17" s="1"/>
  <c r="V1719" i="17" a="1"/>
  <c r="V1719" i="17" s="1"/>
  <c r="V56" i="17" a="1"/>
  <c r="V56" i="17" s="1"/>
  <c r="V57" i="17" a="1"/>
  <c r="V57" i="17" s="1"/>
  <c r="V58" i="17" a="1"/>
  <c r="V58" i="17" s="1"/>
  <c r="V59" i="17" a="1"/>
  <c r="V59" i="17"/>
  <c r="V60" i="17" a="1"/>
  <c r="V60" i="17" s="1"/>
  <c r="V61" i="17" a="1"/>
  <c r="V61" i="17" s="1"/>
  <c r="V320" i="17" a="1"/>
  <c r="V320" i="17" s="1"/>
  <c r="V321" i="17" a="1"/>
  <c r="V321" i="17" s="1"/>
  <c r="V456" i="17" a="1"/>
  <c r="V456" i="17" s="1"/>
  <c r="V457" i="17" a="1"/>
  <c r="V457" i="17" s="1"/>
  <c r="V458" i="17" a="1"/>
  <c r="V458" i="17"/>
  <c r="V459" i="17" a="1"/>
  <c r="V459" i="17" s="1"/>
  <c r="V460" i="17" a="1"/>
  <c r="V460" i="17" s="1"/>
  <c r="V461" i="17" a="1"/>
  <c r="V461" i="17" s="1"/>
  <c r="V720" i="17" a="1"/>
  <c r="V720" i="17" s="1"/>
  <c r="V721" i="17" a="1"/>
  <c r="V721" i="17" s="1"/>
  <c r="V910" i="17" a="1"/>
  <c r="V910" i="17" s="1"/>
  <c r="V911" i="17" a="1"/>
  <c r="V911" i="17" s="1"/>
  <c r="V912" i="17" a="1"/>
  <c r="V912" i="17" s="1"/>
  <c r="V913" i="17" a="1"/>
  <c r="V913" i="17" s="1"/>
  <c r="V914" i="17" a="1"/>
  <c r="V914" i="17"/>
  <c r="V915" i="17" a="1"/>
  <c r="V915" i="17" s="1"/>
  <c r="V916" i="17" a="1"/>
  <c r="V916" i="17" s="1"/>
  <c r="V917" i="17" a="1"/>
  <c r="V917" i="17" s="1"/>
  <c r="V918" i="17" a="1"/>
  <c r="V918" i="17" s="1"/>
  <c r="V919" i="17" a="1"/>
  <c r="V919" i="17" s="1"/>
  <c r="V920" i="17" a="1"/>
  <c r="V920" i="17"/>
  <c r="V921" i="17" a="1"/>
  <c r="V921" i="17" s="1"/>
  <c r="V1456" i="17" a="1"/>
  <c r="V1456" i="17"/>
  <c r="V1457" i="17" a="1"/>
  <c r="V1457" i="17" s="1"/>
  <c r="V1458" i="17" a="1"/>
  <c r="V1458" i="17" s="1"/>
  <c r="V1459" i="17" a="1"/>
  <c r="V1459" i="17" s="1"/>
  <c r="V1460" i="17" a="1"/>
  <c r="V1460" i="17"/>
  <c r="V1461" i="17" a="1"/>
  <c r="V1461" i="17" s="1"/>
  <c r="V1720" i="17" a="1"/>
  <c r="V1720" i="17"/>
  <c r="V1721" i="17" a="1"/>
  <c r="V1721" i="17" s="1"/>
  <c r="V62" i="17" a="1"/>
  <c r="V62" i="17" s="1"/>
  <c r="V63" i="17" a="1"/>
  <c r="V63" i="17" s="1"/>
  <c r="V64" i="17" a="1"/>
  <c r="V64" i="17" s="1"/>
  <c r="V65" i="17" a="1"/>
  <c r="V65" i="17" s="1"/>
  <c r="V66" i="17" a="1"/>
  <c r="V66" i="17" s="1"/>
  <c r="V67" i="17" a="1"/>
  <c r="V67" i="17" s="1"/>
  <c r="V322" i="17" a="1"/>
  <c r="V322" i="17" s="1"/>
  <c r="V323" i="17" a="1"/>
  <c r="V323" i="17" s="1"/>
  <c r="V462" i="17" a="1"/>
  <c r="V462" i="17"/>
  <c r="V463" i="17" a="1"/>
  <c r="V463" i="17" s="1"/>
  <c r="V464" i="17" a="1"/>
  <c r="V464" i="17" s="1"/>
  <c r="V465" i="17" a="1"/>
  <c r="V465" i="17" s="1"/>
  <c r="V466" i="17" a="1"/>
  <c r="V466" i="17" s="1"/>
  <c r="V467" i="17" a="1"/>
  <c r="V467" i="17" s="1"/>
  <c r="V722" i="17" a="1"/>
  <c r="V722" i="17" s="1"/>
  <c r="V723" i="17" a="1"/>
  <c r="V723" i="17" s="1"/>
  <c r="V922" i="17" a="1"/>
  <c r="V922" i="17" s="1"/>
  <c r="V923" i="17" a="1"/>
  <c r="V923" i="17" s="1"/>
  <c r="V924" i="17" a="1"/>
  <c r="V924" i="17" s="1"/>
  <c r="V925" i="17" a="1"/>
  <c r="V925" i="17" s="1"/>
  <c r="V926" i="17" a="1"/>
  <c r="V926" i="17" s="1"/>
  <c r="V927" i="17" a="1"/>
  <c r="V927" i="17" s="1"/>
  <c r="V928" i="17" a="1"/>
  <c r="V928" i="17" s="1"/>
  <c r="V929" i="17" a="1"/>
  <c r="V929" i="17" s="1"/>
  <c r="V930" i="17" a="1"/>
  <c r="V930" i="17" s="1"/>
  <c r="V931" i="17" a="1"/>
  <c r="V931" i="17" s="1"/>
  <c r="V932" i="17" a="1"/>
  <c r="V932" i="17" s="1"/>
  <c r="V933" i="17" a="1"/>
  <c r="V933" i="17" s="1"/>
  <c r="V1462" i="17" a="1"/>
  <c r="V1462" i="17" s="1"/>
  <c r="V1463" i="17" a="1"/>
  <c r="V1463" i="17" s="1"/>
  <c r="V1464" i="17" a="1"/>
  <c r="V1464" i="17" s="1"/>
  <c r="V1465" i="17" a="1"/>
  <c r="V1465" i="17"/>
  <c r="V1466" i="17" a="1"/>
  <c r="V1466" i="17" s="1"/>
  <c r="V1467" i="17" a="1"/>
  <c r="V1467" i="17" s="1"/>
  <c r="V1722" i="17" a="1"/>
  <c r="V1722" i="17" s="1"/>
  <c r="V1723" i="17" a="1"/>
  <c r="V1723" i="17" s="1"/>
  <c r="V68" i="17" a="1"/>
  <c r="V68" i="17" s="1"/>
  <c r="V69" i="17" a="1"/>
  <c r="V69" i="17" s="1"/>
  <c r="V70" i="17" a="1"/>
  <c r="V70" i="17"/>
  <c r="V71" i="17" a="1"/>
  <c r="V71" i="17"/>
  <c r="V72" i="17" a="1"/>
  <c r="V72" i="17" s="1"/>
  <c r="V73" i="17" a="1"/>
  <c r="V73" i="17" s="1"/>
  <c r="V324" i="17" a="1"/>
  <c r="V324" i="17"/>
  <c r="V325" i="17" a="1"/>
  <c r="V325" i="17" s="1"/>
  <c r="V468" i="17" a="1"/>
  <c r="V468" i="17" s="1"/>
  <c r="V469" i="17" a="1"/>
  <c r="V469" i="17" s="1"/>
  <c r="V470" i="17" a="1"/>
  <c r="V470" i="17" s="1"/>
  <c r="V471" i="17" a="1"/>
  <c r="V471" i="17" s="1"/>
  <c r="V472" i="17" a="1"/>
  <c r="V472" i="17" s="1"/>
  <c r="V473" i="17" a="1"/>
  <c r="V473" i="17" s="1"/>
  <c r="V724" i="17" a="1"/>
  <c r="V724" i="17" s="1"/>
  <c r="V725" i="17" a="1"/>
  <c r="V725" i="17" s="1"/>
  <c r="V934" i="17" a="1"/>
  <c r="V934" i="17" s="1"/>
  <c r="V935" i="17" a="1"/>
  <c r="V935" i="17" s="1"/>
  <c r="V936" i="17" a="1"/>
  <c r="V936" i="17" s="1"/>
  <c r="V937" i="17" a="1"/>
  <c r="V937" i="17" s="1"/>
  <c r="V938" i="17" a="1"/>
  <c r="V938" i="17"/>
  <c r="V939" i="17" a="1"/>
  <c r="V939" i="17" s="1"/>
  <c r="V940" i="17" a="1"/>
  <c r="V940" i="17" s="1"/>
  <c r="V941" i="17" a="1"/>
  <c r="V941" i="17" s="1"/>
  <c r="V942" i="17" a="1"/>
  <c r="V942" i="17" s="1"/>
  <c r="V943" i="17" a="1"/>
  <c r="V943" i="17" s="1"/>
  <c r="V944" i="17" a="1"/>
  <c r="V944" i="17"/>
  <c r="V945" i="17" a="1"/>
  <c r="V945" i="17" s="1"/>
  <c r="V1468" i="17" a="1"/>
  <c r="V1468" i="17" s="1"/>
  <c r="V1469" i="17" a="1"/>
  <c r="V1469" i="17" s="1"/>
  <c r="V1470" i="17" a="1"/>
  <c r="V1470" i="17" s="1"/>
  <c r="V1471" i="17" a="1"/>
  <c r="V1471" i="17" s="1"/>
  <c r="V1472" i="17" a="1"/>
  <c r="V1472" i="17" s="1"/>
  <c r="V1473" i="17" a="1"/>
  <c r="V1473" i="17" s="1"/>
  <c r="V1724" i="17" a="1"/>
  <c r="V1724" i="17" s="1"/>
  <c r="V1725" i="17" a="1"/>
  <c r="V1725" i="17" s="1"/>
  <c r="V74" i="17" a="1"/>
  <c r="V74" i="17" s="1"/>
  <c r="V75" i="17" a="1"/>
  <c r="V75" i="17" s="1"/>
  <c r="V76" i="17" a="1"/>
  <c r="V76" i="17" s="1"/>
  <c r="V77" i="17" a="1"/>
  <c r="V77" i="17" s="1"/>
  <c r="V78" i="17" a="1"/>
  <c r="V78" i="17" s="1"/>
  <c r="V79" i="17" a="1"/>
  <c r="V79" i="17" s="1"/>
  <c r="V326" i="17" a="1"/>
  <c r="V326" i="17" s="1"/>
  <c r="V327" i="17" a="1"/>
  <c r="V327" i="17" s="1"/>
  <c r="V474" i="17" a="1"/>
  <c r="V474" i="17" s="1"/>
  <c r="V475" i="17" a="1"/>
  <c r="V475" i="17" s="1"/>
  <c r="V476" i="17" a="1"/>
  <c r="V476" i="17" s="1"/>
  <c r="V477" i="17" a="1"/>
  <c r="V477" i="17"/>
  <c r="V478" i="17" a="1"/>
  <c r="V478" i="17" s="1"/>
  <c r="V479" i="17" a="1"/>
  <c r="V479" i="17" s="1"/>
  <c r="V726" i="17" a="1"/>
  <c r="V726" i="17" s="1"/>
  <c r="V727" i="17" a="1"/>
  <c r="V727" i="17" s="1"/>
  <c r="V946" i="17" a="1"/>
  <c r="V946" i="17" s="1"/>
  <c r="V947" i="17" a="1"/>
  <c r="V947" i="17" s="1"/>
  <c r="V948" i="17" a="1"/>
  <c r="V948" i="17" s="1"/>
  <c r="V949" i="17" a="1"/>
  <c r="V949" i="17" s="1"/>
  <c r="V950" i="17" a="1"/>
  <c r="V950" i="17" s="1"/>
  <c r="V951" i="17" a="1"/>
  <c r="V951" i="17" s="1"/>
  <c r="V952" i="17" a="1"/>
  <c r="V952" i="17" s="1"/>
  <c r="V953" i="17" a="1"/>
  <c r="V953" i="17" s="1"/>
  <c r="V954" i="17" a="1"/>
  <c r="V954" i="17" s="1"/>
  <c r="V955" i="17" a="1"/>
  <c r="V955" i="17" s="1"/>
  <c r="V956" i="17" a="1"/>
  <c r="V956" i="17" s="1"/>
  <c r="V957" i="17" a="1"/>
  <c r="V957" i="17" s="1"/>
  <c r="V1474" i="17" a="1"/>
  <c r="V1474" i="17" s="1"/>
  <c r="V1475" i="17" a="1"/>
  <c r="V1475" i="17" s="1"/>
  <c r="V1476" i="17" a="1"/>
  <c r="V1476" i="17" s="1"/>
  <c r="V1477" i="17" a="1"/>
  <c r="V1477" i="17" s="1"/>
  <c r="V1478" i="17" a="1"/>
  <c r="V1478" i="17"/>
  <c r="V1479" i="17" a="1"/>
  <c r="V1479" i="17" s="1"/>
  <c r="V1726" i="17" a="1"/>
  <c r="V1726" i="17"/>
  <c r="V1727" i="17" a="1"/>
  <c r="V1727" i="17" s="1"/>
  <c r="V80" i="17" a="1"/>
  <c r="V80" i="17" s="1"/>
  <c r="V81" i="17" a="1"/>
  <c r="V81" i="17" s="1"/>
  <c r="V82" i="17" a="1"/>
  <c r="V82" i="17" s="1"/>
  <c r="V83" i="17" a="1"/>
  <c r="V83" i="17" s="1"/>
  <c r="V84" i="17" a="1"/>
  <c r="V84" i="17" s="1"/>
  <c r="V85" i="17" a="1"/>
  <c r="V85" i="17" s="1"/>
  <c r="V328" i="17" a="1"/>
  <c r="V328" i="17" s="1"/>
  <c r="V329" i="17" a="1"/>
  <c r="V329" i="17" s="1"/>
  <c r="V480" i="17" a="1"/>
  <c r="V480" i="17" s="1"/>
  <c r="V481" i="17" a="1"/>
  <c r="V481" i="17" s="1"/>
  <c r="V482" i="17" a="1"/>
  <c r="V482" i="17"/>
  <c r="V483" i="17" a="1"/>
  <c r="V483" i="17" s="1"/>
  <c r="V484" i="17" a="1"/>
  <c r="V484" i="17" s="1"/>
  <c r="V485" i="17" a="1"/>
  <c r="V485" i="17" s="1"/>
  <c r="V728" i="17" a="1"/>
  <c r="V728" i="17" s="1"/>
  <c r="V729" i="17" a="1"/>
  <c r="V729" i="17" s="1"/>
  <c r="V958" i="17" a="1"/>
  <c r="V958" i="17"/>
  <c r="V959" i="17" a="1"/>
  <c r="V959" i="17" s="1"/>
  <c r="V960" i="17" a="1"/>
  <c r="V960" i="17" s="1"/>
  <c r="V961" i="17" a="1"/>
  <c r="V961" i="17"/>
  <c r="V962" i="17" a="1"/>
  <c r="V962" i="17" s="1"/>
  <c r="V963" i="17" a="1"/>
  <c r="V963" i="17" s="1"/>
  <c r="V964" i="17" a="1"/>
  <c r="V964" i="17" s="1"/>
  <c r="V965" i="17" a="1"/>
  <c r="V965" i="17" s="1"/>
  <c r="V966" i="17" a="1"/>
  <c r="V966" i="17" s="1"/>
  <c r="V967" i="17" a="1"/>
  <c r="V967" i="17" s="1"/>
  <c r="V968" i="17" a="1"/>
  <c r="V968" i="17" s="1"/>
  <c r="V969" i="17" a="1"/>
  <c r="V969" i="17"/>
  <c r="V1480" i="17" a="1"/>
  <c r="V1480" i="17" s="1"/>
  <c r="V1481" i="17" a="1"/>
  <c r="V1481" i="17" s="1"/>
  <c r="V1482" i="17" a="1"/>
  <c r="V1482" i="17" s="1"/>
  <c r="V1483" i="17" a="1"/>
  <c r="V1483" i="17" s="1"/>
  <c r="V1484" i="17" a="1"/>
  <c r="V1484" i="17" s="1"/>
  <c r="V1485" i="17" a="1"/>
  <c r="V1485" i="17" s="1"/>
  <c r="V1728" i="17" a="1"/>
  <c r="V1728" i="17" s="1"/>
  <c r="V1729" i="17" a="1"/>
  <c r="V1729" i="17" s="1"/>
  <c r="V86" i="17" a="1"/>
  <c r="V86" i="17" s="1"/>
  <c r="V87" i="17" a="1"/>
  <c r="V87" i="17" s="1"/>
  <c r="V88" i="17" a="1"/>
  <c r="V88" i="17" s="1"/>
  <c r="V89" i="17" a="1"/>
  <c r="V89" i="17" s="1"/>
  <c r="V90" i="17" a="1"/>
  <c r="V90" i="17" s="1"/>
  <c r="V91" i="17" a="1"/>
  <c r="V91" i="17" s="1"/>
  <c r="V330" i="17" a="1"/>
  <c r="V330" i="17" s="1"/>
  <c r="V331" i="17" a="1"/>
  <c r="V331" i="17" s="1"/>
  <c r="V486" i="17" a="1"/>
  <c r="V486" i="17" s="1"/>
  <c r="V487" i="17" a="1"/>
  <c r="V487" i="17" s="1"/>
  <c r="V488" i="17" a="1"/>
  <c r="V488" i="17" s="1"/>
  <c r="V489" i="17" a="1"/>
  <c r="V489" i="17" s="1"/>
  <c r="V490" i="17" a="1"/>
  <c r="V490" i="17" s="1"/>
  <c r="V491" i="17" a="1"/>
  <c r="V491" i="17" s="1"/>
  <c r="V730" i="17" a="1"/>
  <c r="V730" i="17" s="1"/>
  <c r="V731" i="17" a="1"/>
  <c r="V731" i="17" s="1"/>
  <c r="V970" i="17" a="1"/>
  <c r="V970" i="17" s="1"/>
  <c r="V971" i="17" a="1"/>
  <c r="V971" i="17" s="1"/>
  <c r="V972" i="17" a="1"/>
  <c r="V972" i="17" s="1"/>
  <c r="V973" i="17" a="1"/>
  <c r="V973" i="17" s="1"/>
  <c r="V974" i="17" a="1"/>
  <c r="V974" i="17" s="1"/>
  <c r="V975" i="17" a="1"/>
  <c r="V975" i="17" s="1"/>
  <c r="V976" i="17" a="1"/>
  <c r="V976" i="17" s="1"/>
  <c r="V977" i="17" a="1"/>
  <c r="V977" i="17" s="1"/>
  <c r="V978" i="17" a="1"/>
  <c r="V978" i="17" s="1"/>
  <c r="V979" i="17" a="1"/>
  <c r="V979" i="17" s="1"/>
  <c r="V980" i="17" a="1"/>
  <c r="V980" i="17" s="1"/>
  <c r="V981" i="17" a="1"/>
  <c r="V981" i="17" s="1"/>
  <c r="V1486" i="17" a="1"/>
  <c r="V1486" i="17" s="1"/>
  <c r="V1487" i="17" a="1"/>
  <c r="V1487" i="17" s="1"/>
  <c r="V1488" i="17" a="1"/>
  <c r="V1488" i="17" s="1"/>
  <c r="V1489" i="17" a="1"/>
  <c r="V1489" i="17" s="1"/>
  <c r="V1490" i="17" a="1"/>
  <c r="V1490" i="17" s="1"/>
  <c r="V1491" i="17" a="1"/>
  <c r="V1491" i="17" s="1"/>
  <c r="V1730" i="17" a="1"/>
  <c r="V1730" i="17" s="1"/>
  <c r="V1731" i="17" a="1"/>
  <c r="V1731" i="17" s="1"/>
  <c r="V92" i="17" a="1"/>
  <c r="V92" i="17" s="1"/>
  <c r="V93" i="17" a="1"/>
  <c r="V93" i="17" s="1"/>
  <c r="V94" i="17" a="1"/>
  <c r="V94" i="17" s="1"/>
  <c r="V95" i="17" a="1"/>
  <c r="V95" i="17" s="1"/>
  <c r="V96" i="17" a="1"/>
  <c r="V96" i="17" s="1"/>
  <c r="V97" i="17" a="1"/>
  <c r="V97" i="17" s="1"/>
  <c r="V332" i="17" a="1"/>
  <c r="V332" i="17" s="1"/>
  <c r="V333" i="17" a="1"/>
  <c r="V333" i="17" s="1"/>
  <c r="V492" i="17" a="1"/>
  <c r="V492" i="17" s="1"/>
  <c r="V493" i="17" a="1"/>
  <c r="V493" i="17" s="1"/>
  <c r="V494" i="17" a="1"/>
  <c r="V494" i="17" s="1"/>
  <c r="V495" i="17" a="1"/>
  <c r="V495" i="17" s="1"/>
  <c r="V496" i="17" a="1"/>
  <c r="V496" i="17" s="1"/>
  <c r="V497" i="17" a="1"/>
  <c r="V497" i="17" s="1"/>
  <c r="V732" i="17" a="1"/>
  <c r="V732" i="17" s="1"/>
  <c r="V733" i="17" a="1"/>
  <c r="V733" i="17" s="1"/>
  <c r="V982" i="17" a="1"/>
  <c r="V982" i="17" s="1"/>
  <c r="V983" i="17" a="1"/>
  <c r="V983" i="17" s="1"/>
  <c r="V984" i="17" a="1"/>
  <c r="V984" i="17" s="1"/>
  <c r="V985" i="17" a="1"/>
  <c r="V985" i="17" s="1"/>
  <c r="V986" i="17" a="1"/>
  <c r="V986" i="17"/>
  <c r="V987" i="17" a="1"/>
  <c r="V987" i="17" s="1"/>
  <c r="V988" i="17" a="1"/>
  <c r="V988" i="17"/>
  <c r="V989" i="17" a="1"/>
  <c r="V989" i="17"/>
  <c r="V990" i="17" a="1"/>
  <c r="V990" i="17" s="1"/>
  <c r="V991" i="17" a="1"/>
  <c r="V991" i="17" s="1"/>
  <c r="V992" i="17" a="1"/>
  <c r="V992" i="17" s="1"/>
  <c r="V993" i="17" a="1"/>
  <c r="V993" i="17" s="1"/>
  <c r="V1492" i="17" a="1"/>
  <c r="V1492" i="17" s="1"/>
  <c r="V1493" i="17" a="1"/>
  <c r="V1493" i="17" s="1"/>
  <c r="V1494" i="17" a="1"/>
  <c r="V1494" i="17" s="1"/>
  <c r="V1495" i="17" a="1"/>
  <c r="V1495" i="17" s="1"/>
  <c r="V1496" i="17" a="1"/>
  <c r="V1496" i="17" s="1"/>
  <c r="V1497" i="17" a="1"/>
  <c r="V1497" i="17" s="1"/>
  <c r="V1732" i="17" a="1"/>
  <c r="V1732" i="17" s="1"/>
  <c r="V1733" i="17" a="1"/>
  <c r="V1733" i="17" s="1"/>
  <c r="V98" i="17" a="1"/>
  <c r="V98" i="17"/>
  <c r="V99" i="17" a="1"/>
  <c r="V99" i="17" s="1"/>
  <c r="V100" i="17" a="1"/>
  <c r="V100" i="17" s="1"/>
  <c r="V101" i="17" a="1"/>
  <c r="V101" i="17" s="1"/>
  <c r="V102" i="17" a="1"/>
  <c r="V102" i="17" s="1"/>
  <c r="V103" i="17" a="1"/>
  <c r="V103" i="17" s="1"/>
  <c r="V334" i="17" a="1"/>
  <c r="V334" i="17"/>
  <c r="V335" i="17" a="1"/>
  <c r="V335" i="17" s="1"/>
  <c r="V498" i="17" a="1"/>
  <c r="V498" i="17" s="1"/>
  <c r="V499" i="17" a="1"/>
  <c r="V499" i="17" s="1"/>
  <c r="V500" i="17" a="1"/>
  <c r="V500" i="17" s="1"/>
  <c r="V501" i="17" a="1"/>
  <c r="V501" i="17" s="1"/>
  <c r="V502" i="17" a="1"/>
  <c r="V502" i="17" s="1"/>
  <c r="V503" i="17" a="1"/>
  <c r="V503" i="17" s="1"/>
  <c r="V734" i="17" a="1"/>
  <c r="V734" i="17" s="1"/>
  <c r="V735" i="17" a="1"/>
  <c r="V735" i="17" s="1"/>
  <c r="V994" i="17" a="1"/>
  <c r="V994" i="17" s="1"/>
  <c r="V995" i="17" a="1"/>
  <c r="V995" i="17" s="1"/>
  <c r="V996" i="17" a="1"/>
  <c r="V996" i="17" s="1"/>
  <c r="V997" i="17" a="1"/>
  <c r="V997" i="17" s="1"/>
  <c r="V998" i="17" a="1"/>
  <c r="V998" i="17" s="1"/>
  <c r="V999" i="17" a="1"/>
  <c r="V999" i="17" s="1"/>
  <c r="V1000" i="17" a="1"/>
  <c r="V1000" i="17" s="1"/>
  <c r="V1001" i="17" a="1"/>
  <c r="V1001" i="17"/>
  <c r="V1002" i="17" a="1"/>
  <c r="V1002" i="17"/>
  <c r="V1003" i="17" a="1"/>
  <c r="V1003" i="17" s="1"/>
  <c r="V1004" i="17" a="1"/>
  <c r="V1004" i="17" s="1"/>
  <c r="V1005" i="17" a="1"/>
  <c r="V1005" i="17" s="1"/>
  <c r="V1498" i="17" a="1"/>
  <c r="V1498" i="17" s="1"/>
  <c r="V1499" i="17" a="1"/>
  <c r="V1499" i="17" s="1"/>
  <c r="V1500" i="17" a="1"/>
  <c r="V1500" i="17" s="1"/>
  <c r="V1501" i="17" a="1"/>
  <c r="V1501" i="17" s="1"/>
  <c r="V1502" i="17" a="1"/>
  <c r="V1502" i="17" s="1"/>
  <c r="V1503" i="17" a="1"/>
  <c r="V1503" i="17" s="1"/>
  <c r="V1734" i="17" a="1"/>
  <c r="V1734" i="17" s="1"/>
  <c r="V1735" i="17" a="1"/>
  <c r="V1735" i="17" s="1"/>
  <c r="V104" i="17" a="1"/>
  <c r="V104" i="17"/>
  <c r="V105" i="17" a="1"/>
  <c r="V105" i="17" s="1"/>
  <c r="V106" i="17" a="1"/>
  <c r="V106" i="17" s="1"/>
  <c r="V107" i="17" a="1"/>
  <c r="V107" i="17"/>
  <c r="V108" i="17" a="1"/>
  <c r="V108" i="17" s="1"/>
  <c r="V109" i="17" a="1"/>
  <c r="V109" i="17" s="1"/>
  <c r="V336" i="17" a="1"/>
  <c r="V336" i="17" s="1"/>
  <c r="V337" i="17" a="1"/>
  <c r="V337" i="17" s="1"/>
  <c r="V504" i="17" a="1"/>
  <c r="V504" i="17" s="1"/>
  <c r="V505" i="17" a="1"/>
  <c r="V505" i="17" s="1"/>
  <c r="V506" i="17" a="1"/>
  <c r="V506" i="17" s="1"/>
  <c r="V507" i="17" a="1"/>
  <c r="V507" i="17" s="1"/>
  <c r="V508" i="17" a="1"/>
  <c r="V508" i="17" s="1"/>
  <c r="V509" i="17" a="1"/>
  <c r="V509" i="17" s="1"/>
  <c r="V736" i="17" a="1"/>
  <c r="V736" i="17" s="1"/>
  <c r="V737" i="17" a="1"/>
  <c r="V737" i="17" s="1"/>
  <c r="V1006" i="17" a="1"/>
  <c r="V1006" i="17" s="1"/>
  <c r="V1007" i="17" a="1"/>
  <c r="V1007" i="17" s="1"/>
  <c r="V1008" i="17" a="1"/>
  <c r="V1008" i="17" s="1"/>
  <c r="V1009" i="17" a="1"/>
  <c r="V1009" i="17" s="1"/>
  <c r="V1010" i="17" a="1"/>
  <c r="V1010" i="17" s="1"/>
  <c r="V1011" i="17" a="1"/>
  <c r="V1011" i="17" s="1"/>
  <c r="V1012" i="17" a="1"/>
  <c r="V1012" i="17" s="1"/>
  <c r="V1013" i="17" a="1"/>
  <c r="V1013" i="17"/>
  <c r="V1014" i="17" a="1"/>
  <c r="V1014" i="17"/>
  <c r="V1015" i="17" a="1"/>
  <c r="V1015" i="17" s="1"/>
  <c r="V1016" i="17" a="1"/>
  <c r="V1016" i="17"/>
  <c r="V1017" i="17" a="1"/>
  <c r="V1017" i="17" s="1"/>
  <c r="V1504" i="17" a="1"/>
  <c r="V1504" i="17" s="1"/>
  <c r="V1505" i="17" a="1"/>
  <c r="V1505" i="17" s="1"/>
  <c r="V1506" i="17" a="1"/>
  <c r="V1506" i="17" s="1"/>
  <c r="V1507" i="17" a="1"/>
  <c r="V1507" i="17" s="1"/>
  <c r="V1508" i="17" a="1"/>
  <c r="V1508" i="17" s="1"/>
  <c r="V1509" i="17" a="1"/>
  <c r="V1509" i="17" s="1"/>
  <c r="V1736" i="17" a="1"/>
  <c r="V1736" i="17" s="1"/>
  <c r="V1737" i="17" a="1"/>
  <c r="V1737" i="17" s="1"/>
  <c r="V110" i="17" a="1"/>
  <c r="V110" i="17" s="1"/>
  <c r="V111" i="17" a="1"/>
  <c r="V111" i="17" s="1"/>
  <c r="V112" i="17" a="1"/>
  <c r="V112" i="17"/>
  <c r="V113" i="17" a="1"/>
  <c r="V113" i="17" s="1"/>
  <c r="V114" i="17" a="1"/>
  <c r="V114" i="17" s="1"/>
  <c r="V115" i="17" a="1"/>
  <c r="V115" i="17" s="1"/>
  <c r="V338" i="17" a="1"/>
  <c r="V338" i="17" s="1"/>
  <c r="V339" i="17" a="1"/>
  <c r="V339" i="17" s="1"/>
  <c r="V510" i="17" a="1"/>
  <c r="V510" i="17" s="1"/>
  <c r="V511" i="17" a="1"/>
  <c r="V511" i="17" s="1"/>
  <c r="V512" i="17" a="1"/>
  <c r="V512" i="17"/>
  <c r="V513" i="17" a="1"/>
  <c r="V513" i="17"/>
  <c r="V514" i="17" a="1"/>
  <c r="V514" i="17" s="1"/>
  <c r="V515" i="17" a="1"/>
  <c r="V515" i="17" s="1"/>
  <c r="V738" i="17" a="1"/>
  <c r="V738" i="17" s="1"/>
  <c r="V739" i="17" a="1"/>
  <c r="V739" i="17" s="1"/>
  <c r="V1018" i="17" a="1"/>
  <c r="V1018" i="17"/>
  <c r="V1019" i="17" a="1"/>
  <c r="V1019" i="17" s="1"/>
  <c r="V1020" i="17" a="1"/>
  <c r="V1020" i="17" s="1"/>
  <c r="V1021" i="17" a="1"/>
  <c r="V1021" i="17" s="1"/>
  <c r="V1022" i="17" a="1"/>
  <c r="V1022" i="17" s="1"/>
  <c r="V1023" i="17" a="1"/>
  <c r="V1023" i="17" s="1"/>
  <c r="V1024" i="17" a="1"/>
  <c r="V1024" i="17" s="1"/>
  <c r="V1025" i="17" a="1"/>
  <c r="V1025" i="17" s="1"/>
  <c r="V1026" i="17" a="1"/>
  <c r="V1026" i="17" s="1"/>
  <c r="V1027" i="17" a="1"/>
  <c r="V1027" i="17" s="1"/>
  <c r="V1028" i="17" a="1"/>
  <c r="V1028" i="17" s="1"/>
  <c r="V1029" i="17" a="1"/>
  <c r="V1029" i="17" s="1"/>
  <c r="V1510" i="17" a="1"/>
  <c r="V1510" i="17"/>
  <c r="V1511" i="17" a="1"/>
  <c r="V1511" i="17" s="1"/>
  <c r="V1512" i="17" a="1"/>
  <c r="V1512" i="17" s="1"/>
  <c r="V1513" i="17" a="1"/>
  <c r="V1513" i="17" s="1"/>
  <c r="V1514" i="17" a="1"/>
  <c r="V1514" i="17" s="1"/>
  <c r="V1515" i="17" a="1"/>
  <c r="V1515" i="17" s="1"/>
  <c r="V1738" i="17" a="1"/>
  <c r="V1738" i="17" s="1"/>
  <c r="V1739" i="17" a="1"/>
  <c r="V1739" i="17" s="1"/>
  <c r="V116" i="17" a="1"/>
  <c r="V116" i="17" s="1"/>
  <c r="V117" i="17" a="1"/>
  <c r="V117" i="17" s="1"/>
  <c r="V118" i="17" a="1"/>
  <c r="V118" i="17" s="1"/>
  <c r="V119" i="17" a="1"/>
  <c r="V119" i="17" s="1"/>
  <c r="V120" i="17" a="1"/>
  <c r="V120" i="17" s="1"/>
  <c r="V121" i="17" a="1"/>
  <c r="V121" i="17" s="1"/>
  <c r="V340" i="17" a="1"/>
  <c r="V340" i="17" s="1"/>
  <c r="V341" i="17" a="1"/>
  <c r="V341" i="17" s="1"/>
  <c r="V516" i="17" a="1"/>
  <c r="V516" i="17" s="1"/>
  <c r="V517" i="17" a="1"/>
  <c r="V517" i="17" s="1"/>
  <c r="V518" i="17" a="1"/>
  <c r="V518" i="17" s="1"/>
  <c r="V519" i="17" a="1"/>
  <c r="V519" i="17" s="1"/>
  <c r="V520" i="17" a="1"/>
  <c r="V520" i="17" s="1"/>
  <c r="V521" i="17" a="1"/>
  <c r="V521" i="17" s="1"/>
  <c r="V740" i="17" a="1"/>
  <c r="V740" i="17" s="1"/>
  <c r="V741" i="17" a="1"/>
  <c r="V741" i="17"/>
  <c r="V1030" i="17" a="1"/>
  <c r="V1030" i="17" s="1"/>
  <c r="V1031" i="17" a="1"/>
  <c r="V1031" i="17" s="1"/>
  <c r="V1032" i="17" a="1"/>
  <c r="V1032" i="17" s="1"/>
  <c r="V1033" i="17" a="1"/>
  <c r="V1033" i="17" s="1"/>
  <c r="V1034" i="17" a="1"/>
  <c r="V1034" i="17" s="1"/>
  <c r="V1035" i="17" a="1"/>
  <c r="V1035" i="17" s="1"/>
  <c r="V1036" i="17" a="1"/>
  <c r="V1036" i="17" s="1"/>
  <c r="V1037" i="17" a="1"/>
  <c r="V1037" i="17" s="1"/>
  <c r="V1038" i="17" a="1"/>
  <c r="V1038" i="17" s="1"/>
  <c r="V1039" i="17" a="1"/>
  <c r="V1039" i="17" s="1"/>
  <c r="V1040" i="17" a="1"/>
  <c r="V1040" i="17" s="1"/>
  <c r="V1041" i="17" a="1"/>
  <c r="V1041" i="17" s="1"/>
  <c r="V1516" i="17" a="1"/>
  <c r="V1516" i="17" s="1"/>
  <c r="V1517" i="17" a="1"/>
  <c r="V1517" i="17" s="1"/>
  <c r="V1518" i="17" a="1"/>
  <c r="V1518" i="17" s="1"/>
  <c r="V1519" i="17" a="1"/>
  <c r="V1519" i="17" s="1"/>
  <c r="V1520" i="17" a="1"/>
  <c r="V1520" i="17" s="1"/>
  <c r="V1521" i="17" a="1"/>
  <c r="V1521" i="17" s="1"/>
  <c r="V1740" i="17" a="1"/>
  <c r="V1740" i="17" s="1"/>
  <c r="V1741" i="17" a="1"/>
  <c r="V1741" i="17" s="1"/>
  <c r="V122" i="17" a="1"/>
  <c r="V122" i="17"/>
  <c r="V123" i="17" a="1"/>
  <c r="V123" i="17" s="1"/>
  <c r="V124" i="17" a="1"/>
  <c r="V124" i="17"/>
  <c r="V125" i="17" a="1"/>
  <c r="V125" i="17"/>
  <c r="V126" i="17" a="1"/>
  <c r="V126" i="17" s="1"/>
  <c r="V127" i="17" a="1"/>
  <c r="V127" i="17" s="1"/>
  <c r="V342" i="17" a="1"/>
  <c r="V342" i="17" s="1"/>
  <c r="V343" i="17" a="1"/>
  <c r="V343" i="17" s="1"/>
  <c r="V522" i="17" a="1"/>
  <c r="V522" i="17"/>
  <c r="V523" i="17" a="1"/>
  <c r="V523" i="17" s="1"/>
  <c r="V524" i="17" a="1"/>
  <c r="V524" i="17" s="1"/>
  <c r="V525" i="17" a="1"/>
  <c r="V525" i="17" s="1"/>
  <c r="V526" i="17" a="1"/>
  <c r="V526" i="17"/>
  <c r="V527" i="17" a="1"/>
  <c r="V527" i="17" s="1"/>
  <c r="V742" i="17" a="1"/>
  <c r="V742" i="17" s="1"/>
  <c r="V743" i="17" a="1"/>
  <c r="V743" i="17" s="1"/>
  <c r="V1042" i="17" a="1"/>
  <c r="V1042" i="17" s="1"/>
  <c r="V1043" i="17" a="1"/>
  <c r="V1043" i="17" s="1"/>
  <c r="V1044" i="17" a="1"/>
  <c r="V1044" i="17" s="1"/>
  <c r="V1045" i="17" a="1"/>
  <c r="V1045" i="17" s="1"/>
  <c r="V1046" i="17" a="1"/>
  <c r="V1046" i="17" s="1"/>
  <c r="V1047" i="17" a="1"/>
  <c r="V1047" i="17" s="1"/>
  <c r="V1048" i="17" a="1"/>
  <c r="V1048" i="17" s="1"/>
  <c r="V1049" i="17" a="1"/>
  <c r="V1049" i="17"/>
  <c r="V1050" i="17" a="1"/>
  <c r="V1050" i="17" s="1"/>
  <c r="V1051" i="17" a="1"/>
  <c r="V1051" i="17" s="1"/>
  <c r="V1052" i="17" a="1"/>
  <c r="V1052" i="17" s="1"/>
  <c r="V1053" i="17" a="1"/>
  <c r="V1053" i="17" s="1"/>
  <c r="V1522" i="17" a="1"/>
  <c r="V1522" i="17" s="1"/>
  <c r="V1523" i="17" a="1"/>
  <c r="V1523" i="17" s="1"/>
  <c r="V1524" i="17" a="1"/>
  <c r="V1524" i="17" s="1"/>
  <c r="V1525" i="17" a="1"/>
  <c r="V1525" i="17" s="1"/>
  <c r="V1526" i="17" a="1"/>
  <c r="V1526" i="17" s="1"/>
  <c r="V1527" i="17" a="1"/>
  <c r="V1527" i="17" s="1"/>
  <c r="V1742" i="17" a="1"/>
  <c r="V1742" i="17" s="1"/>
  <c r="V1743" i="17" a="1"/>
  <c r="V1743" i="17" s="1"/>
  <c r="V128" i="17" a="1"/>
  <c r="V128" i="17" s="1"/>
  <c r="V129" i="17" a="1"/>
  <c r="V129" i="17" s="1"/>
  <c r="V130" i="17" a="1"/>
  <c r="V130" i="17" s="1"/>
  <c r="V131" i="17" a="1"/>
  <c r="V131" i="17" s="1"/>
  <c r="V132" i="17" a="1"/>
  <c r="V132" i="17" s="1"/>
  <c r="V133" i="17" a="1"/>
  <c r="V133" i="17" s="1"/>
  <c r="V344" i="17" a="1"/>
  <c r="V344" i="17" s="1"/>
  <c r="V345" i="17" a="1"/>
  <c r="V345" i="17" s="1"/>
  <c r="V528" i="17" a="1"/>
  <c r="V528" i="17" s="1"/>
  <c r="V529" i="17" a="1"/>
  <c r="V529" i="17" s="1"/>
  <c r="V530" i="17" a="1"/>
  <c r="V530" i="17" s="1"/>
  <c r="V531" i="17" a="1"/>
  <c r="V531" i="17" s="1"/>
  <c r="V532" i="17" a="1"/>
  <c r="V532" i="17" s="1"/>
  <c r="V533" i="17" a="1"/>
  <c r="V533" i="17" s="1"/>
  <c r="V744" i="17" a="1"/>
  <c r="V744" i="17" s="1"/>
  <c r="V745" i="17" a="1"/>
  <c r="V745" i="17" s="1"/>
  <c r="V1054" i="17" a="1"/>
  <c r="V1054" i="17" s="1"/>
  <c r="V1055" i="17" a="1"/>
  <c r="V1055" i="17" s="1"/>
  <c r="V1056" i="17" a="1"/>
  <c r="V1056" i="17" s="1"/>
  <c r="V1057" i="17" a="1"/>
  <c r="V1057" i="17" s="1"/>
  <c r="V1058" i="17" a="1"/>
  <c r="V1058" i="17" s="1"/>
  <c r="V1059" i="17" a="1"/>
  <c r="V1059" i="17" s="1"/>
  <c r="V1060" i="17" a="1"/>
  <c r="V1060" i="17" s="1"/>
  <c r="V1061" i="17" a="1"/>
  <c r="V1061" i="17" s="1"/>
  <c r="V1062" i="17" a="1"/>
  <c r="V1062" i="17" s="1"/>
  <c r="V1063" i="17" a="1"/>
  <c r="V1063" i="17" s="1"/>
  <c r="V1064" i="17" a="1"/>
  <c r="V1064" i="17" s="1"/>
  <c r="V1065" i="17" a="1"/>
  <c r="V1065" i="17"/>
  <c r="V1528" i="17" a="1"/>
  <c r="V1528" i="17"/>
  <c r="V1529" i="17" a="1"/>
  <c r="V1529" i="17" s="1"/>
  <c r="V1530" i="17" a="1"/>
  <c r="V1530" i="17" s="1"/>
  <c r="V1531" i="17" a="1"/>
  <c r="V1531" i="17" s="1"/>
  <c r="V1532" i="17" a="1"/>
  <c r="V1532" i="17" s="1"/>
  <c r="V1533" i="17" a="1"/>
  <c r="V1533" i="17" s="1"/>
  <c r="V1744" i="17" a="1"/>
  <c r="V1744" i="17" s="1"/>
  <c r="V1745" i="17" a="1"/>
  <c r="V1745" i="17" s="1"/>
  <c r="V134" i="17" a="1"/>
  <c r="V134" i="17" s="1"/>
  <c r="V135" i="17" a="1"/>
  <c r="V135" i="17" s="1"/>
  <c r="V136" i="17" a="1"/>
  <c r="V136" i="17" s="1"/>
  <c r="V137" i="17" a="1"/>
  <c r="V137" i="17" s="1"/>
  <c r="V138" i="17" a="1"/>
  <c r="V138" i="17"/>
  <c r="V139" i="17" a="1"/>
  <c r="V139" i="17" s="1"/>
  <c r="V346" i="17" a="1"/>
  <c r="V346" i="17"/>
  <c r="V347" i="17" a="1"/>
  <c r="V347" i="17" s="1"/>
  <c r="V534" i="17" a="1"/>
  <c r="V534" i="17" s="1"/>
  <c r="V535" i="17" a="1"/>
  <c r="V535" i="17" s="1"/>
  <c r="V536" i="17" a="1"/>
  <c r="V536" i="17"/>
  <c r="V537" i="17" a="1"/>
  <c r="V537" i="17" s="1"/>
  <c r="V538" i="17" a="1"/>
  <c r="V538" i="17"/>
  <c r="V539" i="17" a="1"/>
  <c r="V539" i="17" s="1"/>
  <c r="V746" i="17" a="1"/>
  <c r="V746" i="17" s="1"/>
  <c r="V747" i="17" a="1"/>
  <c r="V747" i="17" s="1"/>
  <c r="V1066" i="17" a="1"/>
  <c r="V1066" i="17" s="1"/>
  <c r="V1067" i="17" a="1"/>
  <c r="V1067" i="17" s="1"/>
  <c r="V1068" i="17" a="1"/>
  <c r="V1068" i="17"/>
  <c r="V1069" i="17" a="1"/>
  <c r="V1069" i="17"/>
  <c r="V1070" i="17" a="1"/>
  <c r="V1070" i="17" s="1"/>
  <c r="V1071" i="17" a="1"/>
  <c r="V1071" i="17" s="1"/>
  <c r="V1072" i="17" a="1"/>
  <c r="V1072" i="17" s="1"/>
  <c r="V1073" i="17" a="1"/>
  <c r="V1073" i="17"/>
  <c r="V1074" i="17" a="1"/>
  <c r="V1074" i="17" s="1"/>
  <c r="V1075" i="17" a="1"/>
  <c r="V1075" i="17" s="1"/>
  <c r="V1076" i="17" a="1"/>
  <c r="V1076" i="17" s="1"/>
  <c r="V1077" i="17" a="1"/>
  <c r="V1077" i="17" s="1"/>
  <c r="V1534" i="17" a="1"/>
  <c r="V1534" i="17" s="1"/>
  <c r="V1535" i="17" a="1"/>
  <c r="V1535" i="17" s="1"/>
  <c r="V1536" i="17" a="1"/>
  <c r="V1536" i="17" s="1"/>
  <c r="V1537" i="17" a="1"/>
  <c r="V1537" i="17" s="1"/>
  <c r="V1538" i="17" a="1"/>
  <c r="V1538" i="17" s="1"/>
  <c r="V1539" i="17" a="1"/>
  <c r="V1539" i="17" s="1"/>
  <c r="V1746" i="17" a="1"/>
  <c r="V1746" i="17" s="1"/>
  <c r="V1747" i="17" a="1"/>
  <c r="V1747" i="17" s="1"/>
  <c r="V140" i="17" a="1"/>
  <c r="V140" i="17" s="1"/>
  <c r="V141" i="17" a="1"/>
  <c r="V141" i="17" s="1"/>
  <c r="V142" i="17" a="1"/>
  <c r="V142" i="17" s="1"/>
  <c r="V143" i="17" a="1"/>
  <c r="V143" i="17" s="1"/>
  <c r="V144" i="17" a="1"/>
  <c r="V144" i="17" s="1"/>
  <c r="V145" i="17" a="1"/>
  <c r="V145" i="17" s="1"/>
  <c r="V348" i="17" a="1"/>
  <c r="V348" i="17" s="1"/>
  <c r="V349" i="17" a="1"/>
  <c r="V349" i="17" s="1"/>
  <c r="V540" i="17" a="1"/>
  <c r="V540" i="17" s="1"/>
  <c r="V541" i="17" a="1"/>
  <c r="V541" i="17" s="1"/>
  <c r="V542" i="17" a="1"/>
  <c r="V542" i="17" s="1"/>
  <c r="V543" i="17" a="1"/>
  <c r="V543" i="17" s="1"/>
  <c r="V544" i="17" a="1"/>
  <c r="V544" i="17" s="1"/>
  <c r="V545" i="17" a="1"/>
  <c r="V545" i="17" s="1"/>
  <c r="V748" i="17" a="1"/>
  <c r="V748" i="17" s="1"/>
  <c r="V749" i="17" a="1"/>
  <c r="V749" i="17" s="1"/>
  <c r="V1078" i="17" a="1"/>
  <c r="V1078" i="17" s="1"/>
  <c r="V1079" i="17" a="1"/>
  <c r="V1079" i="17" s="1"/>
  <c r="V1080" i="17" a="1"/>
  <c r="V1080" i="17" s="1"/>
  <c r="V1081" i="17" a="1"/>
  <c r="V1081" i="17" s="1"/>
  <c r="V1082" i="17" a="1"/>
  <c r="V1082" i="17"/>
  <c r="V1083" i="17" a="1"/>
  <c r="V1083" i="17" s="1"/>
  <c r="V1084" i="17" a="1"/>
  <c r="V1084" i="17" s="1"/>
  <c r="V1085" i="17" a="1"/>
  <c r="V1085" i="17" s="1"/>
  <c r="V1086" i="17" a="1"/>
  <c r="V1086" i="17" s="1"/>
  <c r="V1087" i="17" a="1"/>
  <c r="V1087" i="17" s="1"/>
  <c r="V1088" i="17" a="1"/>
  <c r="V1088" i="17" s="1"/>
  <c r="V1089" i="17" a="1"/>
  <c r="V1089" i="17" s="1"/>
  <c r="V1540" i="17" a="1"/>
  <c r="V1540" i="17" s="1"/>
  <c r="V1541" i="17" a="1"/>
  <c r="V1541" i="17" s="1"/>
  <c r="V1542" i="17" a="1"/>
  <c r="V1542" i="17" s="1"/>
  <c r="V1543" i="17" a="1"/>
  <c r="V1543" i="17" s="1"/>
  <c r="V1544" i="17" a="1"/>
  <c r="V1544" i="17" s="1"/>
  <c r="V1545" i="17" a="1"/>
  <c r="V1545" i="17" s="1"/>
  <c r="V1748" i="17" a="1"/>
  <c r="V1748" i="17" s="1"/>
  <c r="V1749" i="17" a="1"/>
  <c r="V1749" i="17"/>
  <c r="V146" i="17" a="1"/>
  <c r="V146" i="17" s="1"/>
  <c r="V147" i="17" a="1"/>
  <c r="V147" i="17" s="1"/>
  <c r="V148" i="17" a="1"/>
  <c r="V148" i="17" s="1"/>
  <c r="V149" i="17" a="1"/>
  <c r="V149" i="17" s="1"/>
  <c r="V150" i="17" a="1"/>
  <c r="V150" i="17" s="1"/>
  <c r="V151" i="17" a="1"/>
  <c r="V151" i="17" s="1"/>
  <c r="V350" i="17" a="1"/>
  <c r="V350" i="17" s="1"/>
  <c r="V351" i="17" a="1"/>
  <c r="V351" i="17"/>
  <c r="V546" i="17" a="1"/>
  <c r="V546" i="17"/>
  <c r="V547" i="17" a="1"/>
  <c r="V547" i="17" s="1"/>
  <c r="V548" i="17" a="1"/>
  <c r="V548" i="17"/>
  <c r="V549" i="17" a="1"/>
  <c r="V549" i="17"/>
  <c r="V550" i="17" a="1"/>
  <c r="V550" i="17" s="1"/>
  <c r="V551" i="17" a="1"/>
  <c r="V551" i="17" s="1"/>
  <c r="V750" i="17" a="1"/>
  <c r="V750" i="17" s="1"/>
  <c r="V751" i="17" a="1"/>
  <c r="V751" i="17" s="1"/>
  <c r="V1090" i="17" a="1"/>
  <c r="V1090" i="17" s="1"/>
  <c r="V1091" i="17" a="1"/>
  <c r="V1091" i="17" s="1"/>
  <c r="V1092" i="17" a="1"/>
  <c r="V1092" i="17" s="1"/>
  <c r="V1093" i="17" a="1"/>
  <c r="V1093" i="17" s="1"/>
  <c r="V1094" i="17" a="1"/>
  <c r="V1094" i="17" s="1"/>
  <c r="V1095" i="17" a="1"/>
  <c r="V1095" i="17" s="1"/>
  <c r="V1096" i="17" a="1"/>
  <c r="V1096" i="17"/>
  <c r="V1097" i="17" a="1"/>
  <c r="V1097" i="17" s="1"/>
  <c r="V1098" i="17" a="1"/>
  <c r="V1098" i="17"/>
  <c r="V1099" i="17" a="1"/>
  <c r="V1099" i="17" s="1"/>
  <c r="V1100" i="17" a="1"/>
  <c r="V1100" i="17" s="1"/>
  <c r="V1101" i="17" a="1"/>
  <c r="V1101" i="17" s="1"/>
  <c r="V1546" i="17" a="1"/>
  <c r="V1546" i="17"/>
  <c r="V1547" i="17" a="1"/>
  <c r="V1547" i="17" s="1"/>
  <c r="V1548" i="17" a="1"/>
  <c r="V1548" i="17"/>
  <c r="V1549" i="17" a="1"/>
  <c r="V1549" i="17" s="1"/>
  <c r="V1550" i="17" a="1"/>
  <c r="V1550" i="17" s="1"/>
  <c r="V1551" i="17" a="1"/>
  <c r="V1551" i="17" s="1"/>
  <c r="V1750" i="17" a="1"/>
  <c r="V1750" i="17"/>
  <c r="V1751" i="17" a="1"/>
  <c r="V1751" i="17" s="1"/>
  <c r="V152" i="17" a="1"/>
  <c r="V152" i="17" s="1"/>
  <c r="V153" i="17" a="1"/>
  <c r="V153" i="17" s="1"/>
  <c r="V154" i="17" a="1"/>
  <c r="V154" i="17"/>
  <c r="V155" i="17" a="1"/>
  <c r="V155" i="17" s="1"/>
  <c r="V156" i="17" a="1"/>
  <c r="V156" i="17" s="1"/>
  <c r="V157" i="17" a="1"/>
  <c r="V157" i="17" s="1"/>
  <c r="V352" i="17" a="1"/>
  <c r="V352" i="17" s="1"/>
  <c r="V353" i="17" a="1"/>
  <c r="V353" i="17" s="1"/>
  <c r="V552" i="17" a="1"/>
  <c r="V552" i="17" s="1"/>
  <c r="V553" i="17" a="1"/>
  <c r="V553" i="17" s="1"/>
  <c r="V554" i="17" a="1"/>
  <c r="V554" i="17" s="1"/>
  <c r="V555" i="17" a="1"/>
  <c r="V555" i="17" s="1"/>
  <c r="V556" i="17" a="1"/>
  <c r="V556" i="17" s="1"/>
  <c r="V557" i="17" a="1"/>
  <c r="V557" i="17" s="1"/>
  <c r="V752" i="17" a="1"/>
  <c r="V752" i="17" s="1"/>
  <c r="V753" i="17" a="1"/>
  <c r="V753" i="17" s="1"/>
  <c r="V1102" i="17" a="1"/>
  <c r="V1102" i="17" s="1"/>
  <c r="V1103" i="17" a="1"/>
  <c r="V1103" i="17" s="1"/>
  <c r="V1104" i="17" a="1"/>
  <c r="V1104" i="17" s="1"/>
  <c r="V1105" i="17" a="1"/>
  <c r="V1105" i="17" s="1"/>
  <c r="V1106" i="17" a="1"/>
  <c r="V1106" i="17" s="1"/>
  <c r="V1107" i="17" a="1"/>
  <c r="V1107" i="17" s="1"/>
  <c r="V1108" i="17" a="1"/>
  <c r="V1108" i="17" s="1"/>
  <c r="V1109" i="17" a="1"/>
  <c r="V1109" i="17" s="1"/>
  <c r="V1110" i="17" a="1"/>
  <c r="V1110" i="17" s="1"/>
  <c r="V1111" i="17" a="1"/>
  <c r="V1111" i="17" s="1"/>
  <c r="V1112" i="17" a="1"/>
  <c r="V1112" i="17" s="1"/>
  <c r="V1113" i="17" a="1"/>
  <c r="V1113" i="17" s="1"/>
  <c r="V1552" i="17" a="1"/>
  <c r="V1552" i="17" s="1"/>
  <c r="V1553" i="17" a="1"/>
  <c r="V1553" i="17" s="1"/>
  <c r="V1554" i="17" a="1"/>
  <c r="V1554" i="17" s="1"/>
  <c r="V1555" i="17" a="1"/>
  <c r="V1555" i="17" s="1"/>
  <c r="V1556" i="17" a="1"/>
  <c r="V1556" i="17" s="1"/>
  <c r="V1557" i="17" a="1"/>
  <c r="V1557" i="17" s="1"/>
  <c r="V1752" i="17" a="1"/>
  <c r="V1752" i="17" s="1"/>
  <c r="V1753" i="17" a="1"/>
  <c r="V1753" i="17" s="1"/>
  <c r="V158" i="17" a="1"/>
  <c r="V158" i="17"/>
  <c r="V159" i="17" a="1"/>
  <c r="V159" i="17" s="1"/>
  <c r="V160" i="17" a="1"/>
  <c r="V160" i="17" s="1"/>
  <c r="V161" i="17" a="1"/>
  <c r="V161" i="17" s="1"/>
  <c r="V162" i="17" a="1"/>
  <c r="V162" i="17" s="1"/>
  <c r="V163" i="17" a="1"/>
  <c r="V163" i="17" s="1"/>
  <c r="V354" i="17" a="1"/>
  <c r="V354" i="17" s="1"/>
  <c r="V355" i="17" a="1"/>
  <c r="V355" i="17" s="1"/>
  <c r="V558" i="17" a="1"/>
  <c r="V558" i="17" s="1"/>
  <c r="V559" i="17" a="1"/>
  <c r="V559" i="17" s="1"/>
  <c r="V560" i="17" a="1"/>
  <c r="V560" i="17" s="1"/>
  <c r="V561" i="17" a="1"/>
  <c r="V561" i="17" s="1"/>
  <c r="V562" i="17" a="1"/>
  <c r="V562" i="17"/>
  <c r="V563" i="17" a="1"/>
  <c r="V563" i="17" s="1"/>
  <c r="V754" i="17" a="1"/>
  <c r="V754" i="17" s="1"/>
  <c r="V755" i="17" a="1"/>
  <c r="V755" i="17" s="1"/>
  <c r="V1114" i="17" a="1"/>
  <c r="V1114" i="17" s="1"/>
  <c r="V1115" i="17" a="1"/>
  <c r="V1115" i="17" s="1"/>
  <c r="V1116" i="17" a="1"/>
  <c r="V1116" i="17" s="1"/>
  <c r="V1117" i="17" a="1"/>
  <c r="V1117" i="17" s="1"/>
  <c r="V1118" i="17" a="1"/>
  <c r="V1118" i="17" s="1"/>
  <c r="V1119" i="17" a="1"/>
  <c r="V1119" i="17" s="1"/>
  <c r="V1120" i="17" a="1"/>
  <c r="V1120" i="17" s="1"/>
  <c r="V1121" i="17" a="1"/>
  <c r="V1121" i="17"/>
  <c r="V1122" i="17" a="1"/>
  <c r="V1122" i="17" s="1"/>
  <c r="V1123" i="17" a="1"/>
  <c r="V1123" i="17" s="1"/>
  <c r="V1124" i="17" a="1"/>
  <c r="V1124" i="17" s="1"/>
  <c r="V1125" i="17" a="1"/>
  <c r="V1125" i="17" s="1"/>
  <c r="V1558" i="17" a="1"/>
  <c r="V1558" i="17" s="1"/>
  <c r="V1559" i="17" a="1"/>
  <c r="V1559" i="17" s="1"/>
  <c r="V1560" i="17" a="1"/>
  <c r="V1560" i="17" s="1"/>
  <c r="V1561" i="17" a="1"/>
  <c r="V1561" i="17" s="1"/>
  <c r="V1562" i="17" a="1"/>
  <c r="V1562" i="17" s="1"/>
  <c r="V1563" i="17" a="1"/>
  <c r="V1563" i="17" s="1"/>
  <c r="V1754" i="17" a="1"/>
  <c r="V1754" i="17" s="1"/>
  <c r="V1755" i="17" a="1"/>
  <c r="V1755" i="17" s="1"/>
  <c r="V164" i="17" a="1"/>
  <c r="V164" i="17" s="1"/>
  <c r="V165" i="17" a="1"/>
  <c r="V165" i="17" s="1"/>
  <c r="V166" i="17" a="1"/>
  <c r="V166" i="17" s="1"/>
  <c r="V167" i="17" a="1"/>
  <c r="V167" i="17" s="1"/>
  <c r="V168" i="17" a="1"/>
  <c r="V168" i="17" s="1"/>
  <c r="V169" i="17" a="1"/>
  <c r="V169" i="17" s="1"/>
  <c r="V356" i="17" a="1"/>
  <c r="V356" i="17" s="1"/>
  <c r="V357" i="17" a="1"/>
  <c r="V357" i="17"/>
  <c r="V564" i="17" a="1"/>
  <c r="V564" i="17" s="1"/>
  <c r="V565" i="17" a="1"/>
  <c r="V565" i="17" s="1"/>
  <c r="V566" i="17" a="1"/>
  <c r="V566" i="17" s="1"/>
  <c r="V567" i="17" a="1"/>
  <c r="V567" i="17" s="1"/>
  <c r="V568" i="17" a="1"/>
  <c r="V568" i="17" s="1"/>
  <c r="V569" i="17" a="1"/>
  <c r="V569" i="17" s="1"/>
  <c r="V756" i="17" a="1"/>
  <c r="V756" i="17" s="1"/>
  <c r="V757" i="17" a="1"/>
  <c r="V757" i="17" s="1"/>
  <c r="V1126" i="17" a="1"/>
  <c r="V1126" i="17" s="1"/>
  <c r="V1127" i="17" a="1"/>
  <c r="V1127" i="17" s="1"/>
  <c r="V1128" i="17" a="1"/>
  <c r="V1128" i="17"/>
  <c r="V1129" i="17" a="1"/>
  <c r="V1129" i="17" s="1"/>
  <c r="V1130" i="17" a="1"/>
  <c r="V1130" i="17" s="1"/>
  <c r="V1131" i="17" a="1"/>
  <c r="V1131" i="17" s="1"/>
  <c r="V1132" i="17" a="1"/>
  <c r="V1132" i="17"/>
  <c r="V1133" i="17" a="1"/>
  <c r="V1133" i="17" s="1"/>
  <c r="V1134" i="17" a="1"/>
  <c r="V1134" i="17" s="1"/>
  <c r="V1135" i="17" a="1"/>
  <c r="V1135" i="17" s="1"/>
  <c r="V1136" i="17" a="1"/>
  <c r="V1136" i="17"/>
  <c r="V1137" i="17" a="1"/>
  <c r="V1137" i="17" s="1"/>
  <c r="V1564" i="17" a="1"/>
  <c r="V1564" i="17" s="1"/>
  <c r="V1565" i="17" a="1"/>
  <c r="V1565" i="17" s="1"/>
  <c r="V1566" i="17" a="1"/>
  <c r="V1566" i="17" s="1"/>
  <c r="V1567" i="17" a="1"/>
  <c r="V1567" i="17" s="1"/>
  <c r="V1568" i="17" a="1"/>
  <c r="V1568" i="17" s="1"/>
  <c r="V1569" i="17" a="1"/>
  <c r="V1569" i="17" s="1"/>
  <c r="V1756" i="17" a="1"/>
  <c r="V1756" i="17" s="1"/>
  <c r="V1757" i="17" a="1"/>
  <c r="V1757" i="17" s="1"/>
  <c r="V170" i="17" a="1"/>
  <c r="V170" i="17" s="1"/>
  <c r="V171" i="17" a="1"/>
  <c r="V171" i="17" s="1"/>
  <c r="V172" i="17" a="1"/>
  <c r="V172" i="17" s="1"/>
  <c r="V173" i="17" a="1"/>
  <c r="V173" i="17" s="1"/>
  <c r="V174" i="17" a="1"/>
  <c r="V174" i="17"/>
  <c r="V175" i="17" a="1"/>
  <c r="V175" i="17" s="1"/>
  <c r="V358" i="17" a="1"/>
  <c r="V358" i="17" s="1"/>
  <c r="V359" i="17" a="1"/>
  <c r="V359" i="17" s="1"/>
  <c r="V570" i="17" a="1"/>
  <c r="V570" i="17" s="1"/>
  <c r="V571" i="17" a="1"/>
  <c r="V571" i="17" s="1"/>
  <c r="V572" i="17" a="1"/>
  <c r="V572" i="17" s="1"/>
  <c r="V573" i="17" a="1"/>
  <c r="V573" i="17" s="1"/>
  <c r="V574" i="17" a="1"/>
  <c r="V574" i="17" s="1"/>
  <c r="V575" i="17" a="1"/>
  <c r="V575" i="17" s="1"/>
  <c r="V758" i="17" a="1"/>
  <c r="V758" i="17" s="1"/>
  <c r="V759" i="17" a="1"/>
  <c r="V759" i="17" s="1"/>
  <c r="V1138" i="17" a="1"/>
  <c r="V1138" i="17" s="1"/>
  <c r="V1139" i="17" a="1"/>
  <c r="V1139" i="17" s="1"/>
  <c r="V1140" i="17" a="1"/>
  <c r="V1140" i="17"/>
  <c r="V1141" i="17" a="1"/>
  <c r="V1141" i="17" s="1"/>
  <c r="V1142" i="17" a="1"/>
  <c r="V1142" i="17" s="1"/>
  <c r="V1143" i="17" a="1"/>
  <c r="V1143" i="17" s="1"/>
  <c r="V1144" i="17" a="1"/>
  <c r="V1144" i="17" s="1"/>
  <c r="V1145" i="17" a="1"/>
  <c r="V1145" i="17" s="1"/>
  <c r="V1146" i="17" a="1"/>
  <c r="V1146" i="17"/>
  <c r="V1147" i="17" a="1"/>
  <c r="V1147" i="17" s="1"/>
  <c r="V1148" i="17" a="1"/>
  <c r="V1148" i="17"/>
  <c r="V1149" i="17" a="1"/>
  <c r="V1149" i="17" s="1"/>
  <c r="V1570" i="17" a="1"/>
  <c r="V1570" i="17" s="1"/>
  <c r="V1571" i="17" a="1"/>
  <c r="V1571" i="17" s="1"/>
  <c r="V1572" i="17" a="1"/>
  <c r="V1572" i="17" s="1"/>
  <c r="V1573" i="17" a="1"/>
  <c r="V1573" i="17" s="1"/>
  <c r="V1574" i="17" a="1"/>
  <c r="V1574" i="17" s="1"/>
  <c r="V1575" i="17" a="1"/>
  <c r="V1575" i="17" s="1"/>
  <c r="V1758" i="17" a="1"/>
  <c r="V1758" i="17" s="1"/>
  <c r="V1759" i="17" a="1"/>
  <c r="V1759" i="17" s="1"/>
  <c r="V176" i="17" a="1"/>
  <c r="V176" i="17"/>
  <c r="V177" i="17" a="1"/>
  <c r="V177" i="17" s="1"/>
  <c r="V178" i="17" a="1"/>
  <c r="V178" i="17" s="1"/>
  <c r="V179" i="17" a="1"/>
  <c r="V179" i="17" s="1"/>
  <c r="V180" i="17" a="1"/>
  <c r="V180" i="17" s="1"/>
  <c r="V181" i="17" a="1"/>
  <c r="V181" i="17" s="1"/>
  <c r="V360" i="17" a="1"/>
  <c r="V360" i="17" s="1"/>
  <c r="V361" i="17" a="1"/>
  <c r="V361" i="17" s="1"/>
  <c r="V576" i="17" a="1"/>
  <c r="V576" i="17" s="1"/>
  <c r="V577" i="17" a="1"/>
  <c r="V577" i="17" s="1"/>
  <c r="V578" i="17" a="1"/>
  <c r="V578" i="17" s="1"/>
  <c r="V579" i="17" a="1"/>
  <c r="V579" i="17"/>
  <c r="V580" i="17" a="1"/>
  <c r="V580" i="17" s="1"/>
  <c r="V581" i="17" a="1"/>
  <c r="V581" i="17" s="1"/>
  <c r="V760" i="17" a="1"/>
  <c r="V760" i="17" s="1"/>
  <c r="V761" i="17" a="1"/>
  <c r="V761" i="17" s="1"/>
  <c r="V1150" i="17" a="1"/>
  <c r="V1150" i="17" s="1"/>
  <c r="V1151" i="17" a="1"/>
  <c r="V1151" i="17" s="1"/>
  <c r="V1152" i="17" a="1"/>
  <c r="V1152" i="17"/>
  <c r="V1153" i="17" a="1"/>
  <c r="V1153" i="17"/>
  <c r="V1154" i="17" a="1"/>
  <c r="V1154" i="17" s="1"/>
  <c r="V1155" i="17" a="1"/>
  <c r="V1155" i="17" s="1"/>
  <c r="V1156" i="17" a="1"/>
  <c r="V1156" i="17" s="1"/>
  <c r="V1157" i="17" a="1"/>
  <c r="V1157" i="17" s="1"/>
  <c r="V1158" i="17" a="1"/>
  <c r="V1158" i="17" s="1"/>
  <c r="V1159" i="17" a="1"/>
  <c r="V1159" i="17" s="1"/>
  <c r="V1160" i="17" a="1"/>
  <c r="V1160" i="17" s="1"/>
  <c r="V1161" i="17" a="1"/>
  <c r="V1161" i="17" s="1"/>
  <c r="V1576" i="17" a="1"/>
  <c r="V1576" i="17"/>
  <c r="V1577" i="17" a="1"/>
  <c r="V1577" i="17" s="1"/>
  <c r="V1578" i="17" a="1"/>
  <c r="V1578" i="17" s="1"/>
  <c r="V1579" i="17" a="1"/>
  <c r="V1579" i="17" s="1"/>
  <c r="V1580" i="17" a="1"/>
  <c r="V1580" i="17" s="1"/>
  <c r="V1581" i="17" a="1"/>
  <c r="V1581" i="17" s="1"/>
  <c r="V1760" i="17" a="1"/>
  <c r="V1760" i="17" s="1"/>
  <c r="V1761" i="17" a="1"/>
  <c r="V1761" i="17" s="1"/>
  <c r="V182" i="17" a="1"/>
  <c r="V182" i="17" s="1"/>
  <c r="V183" i="17" a="1"/>
  <c r="V183" i="17" s="1"/>
  <c r="V184" i="17" a="1"/>
  <c r="V184" i="17" s="1"/>
  <c r="V185" i="17" a="1"/>
  <c r="V185" i="17" s="1"/>
  <c r="V186" i="17" a="1"/>
  <c r="V186" i="17" s="1"/>
  <c r="V187" i="17" a="1"/>
  <c r="V187" i="17" s="1"/>
  <c r="V362" i="17" a="1"/>
  <c r="V362" i="17" s="1"/>
  <c r="V363" i="17" a="1"/>
  <c r="V363" i="17" s="1"/>
  <c r="V582" i="17" a="1"/>
  <c r="V582" i="17" s="1"/>
  <c r="V583" i="17" a="1"/>
  <c r="V583" i="17" s="1"/>
  <c r="V584" i="17" a="1"/>
  <c r="V584" i="17" s="1"/>
  <c r="V585" i="17" a="1"/>
  <c r="V585" i="17" s="1"/>
  <c r="V586" i="17" a="1"/>
  <c r="V586" i="17" s="1"/>
  <c r="V587" i="17" a="1"/>
  <c r="V587" i="17" s="1"/>
  <c r="V762" i="17" a="1"/>
  <c r="V762" i="17" s="1"/>
  <c r="V763" i="17" a="1"/>
  <c r="V763" i="17" s="1"/>
  <c r="V1162" i="17" a="1"/>
  <c r="V1162" i="17" s="1"/>
  <c r="V1163" i="17" a="1"/>
  <c r="V1163" i="17" s="1"/>
  <c r="V1164" i="17" a="1"/>
  <c r="V1164" i="17" s="1"/>
  <c r="V1165" i="17" a="1"/>
  <c r="V1165" i="17" s="1"/>
  <c r="V1166" i="17" a="1"/>
  <c r="V1166" i="17" s="1"/>
  <c r="V1167" i="17" a="1"/>
  <c r="V1167" i="17" s="1"/>
  <c r="V1168" i="17" a="1"/>
  <c r="V1168" i="17" s="1"/>
  <c r="V1169" i="17" a="1"/>
  <c r="V1169" i="17"/>
  <c r="V1170" i="17" a="1"/>
  <c r="V1170" i="17"/>
  <c r="V1171" i="17" a="1"/>
  <c r="V1171" i="17" s="1"/>
  <c r="V1172" i="17" a="1"/>
  <c r="V1172" i="17" s="1"/>
  <c r="V1173" i="17" a="1"/>
  <c r="V1173" i="17" s="1"/>
  <c r="V1582" i="17" a="1"/>
  <c r="V1582" i="17"/>
  <c r="V1583" i="17" a="1"/>
  <c r="V1583" i="17" s="1"/>
  <c r="V1584" i="17" a="1"/>
  <c r="V1584" i="17" s="1"/>
  <c r="V1585" i="17" a="1"/>
  <c r="V1585" i="17" s="1"/>
  <c r="V1586" i="17" a="1"/>
  <c r="V1586" i="17" s="1"/>
  <c r="V1587" i="17" a="1"/>
  <c r="V1587" i="17" s="1"/>
  <c r="V1762" i="17" a="1"/>
  <c r="V1762" i="17"/>
  <c r="V1763" i="17" a="1"/>
  <c r="V1763" i="17" s="1"/>
  <c r="V188" i="17" a="1"/>
  <c r="V188" i="17"/>
  <c r="V189" i="17" a="1"/>
  <c r="V189" i="17" s="1"/>
  <c r="V190" i="17" a="1"/>
  <c r="V190" i="17" s="1"/>
  <c r="V191" i="17" a="1"/>
  <c r="V191" i="17" s="1"/>
  <c r="V192" i="17" a="1"/>
  <c r="V192" i="17" s="1"/>
  <c r="V193" i="17" a="1"/>
  <c r="V193" i="17" s="1"/>
  <c r="V364" i="17" a="1"/>
  <c r="V364" i="17" s="1"/>
  <c r="V365" i="17" a="1"/>
  <c r="V365" i="17" s="1"/>
  <c r="V588" i="17" a="1"/>
  <c r="V588" i="17" s="1"/>
  <c r="V589" i="17" a="1"/>
  <c r="V589" i="17" s="1"/>
  <c r="V590" i="17" a="1"/>
  <c r="V590" i="17" s="1"/>
  <c r="V591" i="17" a="1"/>
  <c r="V591" i="17"/>
  <c r="V592" i="17" a="1"/>
  <c r="V592" i="17" s="1"/>
  <c r="V593" i="17" a="1"/>
  <c r="V593" i="17" s="1"/>
  <c r="V764" i="17" a="1"/>
  <c r="V764" i="17" s="1"/>
  <c r="V765" i="17" a="1"/>
  <c r="V765" i="17" s="1"/>
  <c r="V1174" i="17" a="1"/>
  <c r="V1174" i="17" s="1"/>
  <c r="V1175" i="17" a="1"/>
  <c r="V1175" i="17" s="1"/>
  <c r="V1176" i="17" a="1"/>
  <c r="V1176" i="17" s="1"/>
  <c r="V1177" i="17" a="1"/>
  <c r="V1177" i="17" s="1"/>
  <c r="V1178" i="17" a="1"/>
  <c r="V1178" i="17" s="1"/>
  <c r="V1179" i="17" a="1"/>
  <c r="V1179" i="17" s="1"/>
  <c r="V1180" i="17" a="1"/>
  <c r="V1180" i="17" s="1"/>
  <c r="V1181" i="17" a="1"/>
  <c r="V1181" i="17" s="1"/>
  <c r="V1182" i="17" a="1"/>
  <c r="V1182" i="17" s="1"/>
  <c r="V1183" i="17" a="1"/>
  <c r="V1183" i="17" s="1"/>
  <c r="V1184" i="17" a="1"/>
  <c r="V1184" i="17" s="1"/>
  <c r="V1185" i="17" a="1"/>
  <c r="V1185" i="17" s="1"/>
  <c r="V1588" i="17" a="1"/>
  <c r="V1588" i="17" s="1"/>
  <c r="V1589" i="17" a="1"/>
  <c r="V1589" i="17" s="1"/>
  <c r="V1590" i="17" a="1"/>
  <c r="V1590" i="17" s="1"/>
  <c r="V1591" i="17" a="1"/>
  <c r="V1591" i="17" s="1"/>
  <c r="V1592" i="17" a="1"/>
  <c r="V1592" i="17"/>
  <c r="V1593" i="17" a="1"/>
  <c r="V1593" i="17" s="1"/>
  <c r="V1764" i="17" a="1"/>
  <c r="V1764" i="17" s="1"/>
  <c r="V1765" i="17" a="1"/>
  <c r="V1765" i="17" s="1"/>
  <c r="V194" i="17" a="1"/>
  <c r="V194" i="17" s="1"/>
  <c r="V195" i="17" a="1"/>
  <c r="V195" i="17" s="1"/>
  <c r="V196" i="17" a="1"/>
  <c r="V196" i="17"/>
  <c r="V197" i="17" a="1"/>
  <c r="V197" i="17" s="1"/>
  <c r="V198" i="17" a="1"/>
  <c r="V198" i="17" s="1"/>
  <c r="V199" i="17" a="1"/>
  <c r="V199" i="17" s="1"/>
  <c r="V366" i="17" a="1"/>
  <c r="V366" i="17"/>
  <c r="V367" i="17" a="1"/>
  <c r="V367" i="17"/>
  <c r="V594" i="17" a="1"/>
  <c r="V594" i="17" s="1"/>
  <c r="V595" i="17" a="1"/>
  <c r="V595" i="17" s="1"/>
  <c r="V596" i="17" a="1"/>
  <c r="V596" i="17" s="1"/>
  <c r="V597" i="17" a="1"/>
  <c r="V597" i="17" s="1"/>
  <c r="V598" i="17" a="1"/>
  <c r="V598" i="17" s="1"/>
  <c r="V599" i="17" a="1"/>
  <c r="V599" i="17" s="1"/>
  <c r="V766" i="17" a="1"/>
  <c r="V766" i="17" s="1"/>
  <c r="V767" i="17" a="1"/>
  <c r="V767" i="17" s="1"/>
  <c r="V1186" i="17" a="1"/>
  <c r="V1186" i="17" s="1"/>
  <c r="V1187" i="17" a="1"/>
  <c r="V1187" i="17" s="1"/>
  <c r="V1188" i="17" a="1"/>
  <c r="V1188" i="17" s="1"/>
  <c r="V1189" i="17" a="1"/>
  <c r="V1189" i="17" s="1"/>
  <c r="V1190" i="17" a="1"/>
  <c r="V1190" i="17" s="1"/>
  <c r="V1191" i="17" a="1"/>
  <c r="V1191" i="17" s="1"/>
  <c r="V1192" i="17" a="1"/>
  <c r="V1192" i="17" s="1"/>
  <c r="V1193" i="17" a="1"/>
  <c r="V1193" i="17" s="1"/>
  <c r="V1194" i="17" a="1"/>
  <c r="V1194" i="17" s="1"/>
  <c r="V1195" i="17" a="1"/>
  <c r="V1195" i="17" s="1"/>
  <c r="V1196" i="17" a="1"/>
  <c r="V1196" i="17" s="1"/>
  <c r="V1197" i="17" a="1"/>
  <c r="V1197" i="17" s="1"/>
  <c r="V1594" i="17" a="1"/>
  <c r="V1594" i="17" s="1"/>
  <c r="V1595" i="17" a="1"/>
  <c r="V1595" i="17" s="1"/>
  <c r="V1596" i="17" a="1"/>
  <c r="V1596" i="17" s="1"/>
  <c r="V1597" i="17" a="1"/>
  <c r="V1597" i="17" s="1"/>
  <c r="V1598" i="17" a="1"/>
  <c r="V1598" i="17" s="1"/>
  <c r="V1599" i="17" a="1"/>
  <c r="V1599" i="17" s="1"/>
  <c r="V1766" i="17" a="1"/>
  <c r="V1766" i="17" s="1"/>
  <c r="V1767" i="17" a="1"/>
  <c r="V1767" i="17"/>
  <c r="V200" i="17" a="1"/>
  <c r="V200" i="17" s="1"/>
  <c r="V201" i="17" a="1"/>
  <c r="V201" i="17" s="1"/>
  <c r="V202" i="17" a="1"/>
  <c r="V202" i="17" s="1"/>
  <c r="V203" i="17" a="1"/>
  <c r="V203" i="17" s="1"/>
  <c r="V204" i="17" a="1"/>
  <c r="V204" i="17" s="1"/>
  <c r="V205" i="17" a="1"/>
  <c r="V205" i="17" s="1"/>
  <c r="V368" i="17" a="1"/>
  <c r="V368" i="17" s="1"/>
  <c r="V369" i="17" a="1"/>
  <c r="V369" i="17" s="1"/>
  <c r="V600" i="17" a="1"/>
  <c r="V600" i="17"/>
  <c r="V601" i="17" a="1"/>
  <c r="V601" i="17" s="1"/>
  <c r="V602" i="17" a="1"/>
  <c r="V602" i="17" s="1"/>
  <c r="V603" i="17" a="1"/>
  <c r="V603" i="17" s="1"/>
  <c r="V604" i="17" a="1"/>
  <c r="V604" i="17" s="1"/>
  <c r="V605" i="17" a="1"/>
  <c r="V605" i="17" s="1"/>
  <c r="V768" i="17" a="1"/>
  <c r="V768" i="17" s="1"/>
  <c r="V769" i="17" a="1"/>
  <c r="V769" i="17" s="1"/>
  <c r="V1198" i="17" a="1"/>
  <c r="V1198" i="17" s="1"/>
  <c r="V1199" i="17" a="1"/>
  <c r="V1199" i="17" s="1"/>
  <c r="V1200" i="17" a="1"/>
  <c r="V1200" i="17" s="1"/>
  <c r="V1201" i="17" a="1"/>
  <c r="V1201" i="17" s="1"/>
  <c r="V1202" i="17" a="1"/>
  <c r="V1202" i="17"/>
  <c r="V1203" i="17" a="1"/>
  <c r="V1203" i="17" s="1"/>
  <c r="V1204" i="17" a="1"/>
  <c r="V1204" i="17" s="1"/>
  <c r="V1205" i="17" a="1"/>
  <c r="V1205" i="17" s="1"/>
  <c r="V1206" i="17" a="1"/>
  <c r="V1206" i="17" s="1"/>
  <c r="V1207" i="17" a="1"/>
  <c r="V1207" i="17" s="1"/>
  <c r="V1208" i="17" a="1"/>
  <c r="V1208" i="17"/>
  <c r="V1209" i="17" a="1"/>
  <c r="V1209" i="17" s="1"/>
  <c r="V1600" i="17" a="1"/>
  <c r="V1600" i="17" s="1"/>
  <c r="V1601" i="17" a="1"/>
  <c r="V1601" i="17" s="1"/>
  <c r="V1602" i="17" a="1"/>
  <c r="V1602" i="17"/>
  <c r="V1603" i="17" a="1"/>
  <c r="V1603" i="17" s="1"/>
  <c r="V1604" i="17" a="1"/>
  <c r="V1604" i="17" s="1"/>
  <c r="V1605" i="17" a="1"/>
  <c r="V1605" i="17" s="1"/>
  <c r="V1768" i="17" a="1"/>
  <c r="V1768" i="17"/>
  <c r="V1769" i="17" a="1"/>
  <c r="V1769" i="17" s="1"/>
  <c r="V206" i="17" a="1"/>
  <c r="V206" i="17" s="1"/>
  <c r="V207" i="17" a="1"/>
  <c r="V207" i="17" s="1"/>
  <c r="V208" i="17" a="1"/>
  <c r="V208" i="17" s="1"/>
  <c r="V209" i="17" a="1"/>
  <c r="V209" i="17" s="1"/>
  <c r="V210" i="17" a="1"/>
  <c r="V210" i="17" s="1"/>
  <c r="V211" i="17" a="1"/>
  <c r="V211" i="17" s="1"/>
  <c r="V370" i="17" a="1"/>
  <c r="V370" i="17" s="1"/>
  <c r="V371" i="17" a="1"/>
  <c r="V371" i="17" s="1"/>
  <c r="V606" i="17" a="1"/>
  <c r="V606" i="17"/>
  <c r="V607" i="17" a="1"/>
  <c r="V607" i="17" s="1"/>
  <c r="V608" i="17" a="1"/>
  <c r="V608" i="17" s="1"/>
  <c r="V609" i="17" a="1"/>
  <c r="V609" i="17" s="1"/>
  <c r="V610" i="17" a="1"/>
  <c r="V610" i="17" s="1"/>
  <c r="V611" i="17" a="1"/>
  <c r="V611" i="17" s="1"/>
  <c r="V770" i="17" a="1"/>
  <c r="V770" i="17" s="1"/>
  <c r="V771" i="17" a="1"/>
  <c r="V771" i="17" s="1"/>
  <c r="V1210" i="17" a="1"/>
  <c r="V1210" i="17" s="1"/>
  <c r="V1211" i="17" a="1"/>
  <c r="V1211" i="17" s="1"/>
  <c r="V1212" i="17" a="1"/>
  <c r="V1212" i="17" s="1"/>
  <c r="V1213" i="17" a="1"/>
  <c r="V1213" i="17" s="1"/>
  <c r="V1214" i="17" a="1"/>
  <c r="V1214" i="17" s="1"/>
  <c r="V1215" i="17" a="1"/>
  <c r="V1215" i="17" s="1"/>
  <c r="V1216" i="17" a="1"/>
  <c r="V1216" i="17" s="1"/>
  <c r="V1217" i="17" a="1"/>
  <c r="V1217" i="17" s="1"/>
  <c r="V1218" i="17" a="1"/>
  <c r="V1218" i="17" s="1"/>
  <c r="V1219" i="17" a="1"/>
  <c r="V1219" i="17" s="1"/>
  <c r="V1220" i="17" a="1"/>
  <c r="V1220" i="17" s="1"/>
  <c r="V1221" i="17" a="1"/>
  <c r="V1221" i="17" s="1"/>
  <c r="V1606" i="17" a="1"/>
  <c r="V1606" i="17" s="1"/>
  <c r="V1607" i="17" a="1"/>
  <c r="V1607" i="17" s="1"/>
  <c r="V1608" i="17" a="1"/>
  <c r="V1608" i="17" s="1"/>
  <c r="V1609" i="17" a="1"/>
  <c r="V1609" i="17" s="1"/>
  <c r="V1610" i="17" a="1"/>
  <c r="V1610" i="17" s="1"/>
  <c r="V1611" i="17" a="1"/>
  <c r="V1611" i="17" s="1"/>
  <c r="V1770" i="17" a="1"/>
  <c r="V1770" i="17" s="1"/>
  <c r="V1771" i="17" a="1"/>
  <c r="V1771" i="17" s="1"/>
  <c r="V212" i="17" a="1"/>
  <c r="V212" i="17" s="1"/>
  <c r="V213" i="17" a="1"/>
  <c r="V213" i="17" s="1"/>
  <c r="V214" i="17" a="1"/>
  <c r="V214" i="17" s="1"/>
  <c r="V215" i="17" a="1"/>
  <c r="V215" i="17" s="1"/>
  <c r="V216" i="17" a="1"/>
  <c r="V216" i="17" s="1"/>
  <c r="V217" i="17" a="1"/>
  <c r="V217" i="17" s="1"/>
  <c r="V372" i="17" a="1"/>
  <c r="V372" i="17" s="1"/>
  <c r="V373" i="17" a="1"/>
  <c r="V373" i="17" s="1"/>
  <c r="V612" i="17" a="1"/>
  <c r="V612" i="17"/>
  <c r="V613" i="17" a="1"/>
  <c r="V613" i="17" s="1"/>
  <c r="V614" i="17" a="1"/>
  <c r="V614" i="17" s="1"/>
  <c r="V615" i="17" a="1"/>
  <c r="V615" i="17" s="1"/>
  <c r="V616" i="17" a="1"/>
  <c r="V616" i="17" s="1"/>
  <c r="V617" i="17" a="1"/>
  <c r="V617" i="17" s="1"/>
  <c r="V772" i="17" a="1"/>
  <c r="V772" i="17" s="1"/>
  <c r="V773" i="17" a="1"/>
  <c r="V773" i="17" s="1"/>
  <c r="V1222" i="17" a="1"/>
  <c r="V1222" i="17" s="1"/>
  <c r="V1223" i="17" a="1"/>
  <c r="V1223" i="17" s="1"/>
  <c r="V1224" i="17" a="1"/>
  <c r="V1224" i="17" s="1"/>
  <c r="V1225" i="17" a="1"/>
  <c r="V1225" i="17" s="1"/>
  <c r="V1226" i="17" a="1"/>
  <c r="V1226" i="17" s="1"/>
  <c r="V1227" i="17" a="1"/>
  <c r="V1227" i="17" s="1"/>
  <c r="V1228" i="17" a="1"/>
  <c r="V1228" i="17"/>
  <c r="V1229" i="17" a="1"/>
  <c r="V1229" i="17" s="1"/>
  <c r="V1230" i="17" a="1"/>
  <c r="V1230" i="17" s="1"/>
  <c r="V1231" i="17" a="1"/>
  <c r="V1231" i="17" s="1"/>
  <c r="V1232" i="17" a="1"/>
  <c r="V1232" i="17" s="1"/>
  <c r="V1233" i="17" a="1"/>
  <c r="V1233" i="17" s="1"/>
  <c r="V1612" i="17" a="1"/>
  <c r="V1612" i="17" s="1"/>
  <c r="V1613" i="17" a="1"/>
  <c r="V1613" i="17" s="1"/>
  <c r="V1614" i="17" a="1"/>
  <c r="V1614" i="17" s="1"/>
  <c r="V1615" i="17" a="1"/>
  <c r="V1615" i="17" s="1"/>
  <c r="V1616" i="17" a="1"/>
  <c r="V1616" i="17" s="1"/>
  <c r="V1617" i="17" a="1"/>
  <c r="V1617" i="17" s="1"/>
  <c r="V1772" i="17" a="1"/>
  <c r="V1772" i="17" s="1"/>
  <c r="V1773" i="17" a="1"/>
  <c r="V1773" i="17" s="1"/>
  <c r="V218" i="17" a="1"/>
  <c r="V218" i="17" s="1"/>
  <c r="V219" i="17" a="1"/>
  <c r="V219" i="17" s="1"/>
  <c r="V220" i="17" a="1"/>
  <c r="V220" i="17" s="1"/>
  <c r="V221" i="17" a="1"/>
  <c r="V221" i="17" s="1"/>
  <c r="V222" i="17" a="1"/>
  <c r="V222" i="17"/>
  <c r="V223" i="17" a="1"/>
  <c r="V223" i="17" s="1"/>
  <c r="V374" i="17" a="1"/>
  <c r="V374" i="17" s="1"/>
  <c r="V375" i="17" a="1"/>
  <c r="V375" i="17" s="1"/>
  <c r="V618" i="17" a="1"/>
  <c r="V618" i="17" s="1"/>
  <c r="V619" i="17" a="1"/>
  <c r="V619" i="17" s="1"/>
  <c r="V620" i="17" a="1"/>
  <c r="V620" i="17" s="1"/>
  <c r="V621" i="17" a="1"/>
  <c r="V621" i="17" s="1"/>
  <c r="V622" i="17" a="1"/>
  <c r="V622" i="17" s="1"/>
  <c r="V623" i="17" a="1"/>
  <c r="V623" i="17" s="1"/>
  <c r="V774" i="17" a="1"/>
  <c r="V774" i="17" s="1"/>
  <c r="V775" i="17" a="1"/>
  <c r="V775" i="17" s="1"/>
  <c r="V1234" i="17" a="1"/>
  <c r="V1234" i="17" s="1"/>
  <c r="V1235" i="17" a="1"/>
  <c r="V1235" i="17" s="1"/>
  <c r="V1236" i="17" a="1"/>
  <c r="V1236" i="17" s="1"/>
  <c r="V1237" i="17" a="1"/>
  <c r="V1237" i="17" s="1"/>
  <c r="V1238" i="17" a="1"/>
  <c r="V1238" i="17" s="1"/>
  <c r="V1239" i="17" a="1"/>
  <c r="V1239" i="17" s="1"/>
  <c r="V1240" i="17" a="1"/>
  <c r="V1240" i="17"/>
  <c r="V1241" i="17" a="1"/>
  <c r="V1241" i="17" s="1"/>
  <c r="V1242" i="17" a="1"/>
  <c r="V1242" i="17" s="1"/>
  <c r="V1243" i="17" a="1"/>
  <c r="V1243" i="17" s="1"/>
  <c r="V1244" i="17" a="1"/>
  <c r="V1244" i="17" s="1"/>
  <c r="V1245" i="17" a="1"/>
  <c r="V1245" i="17" s="1"/>
  <c r="V1618" i="17" a="1"/>
  <c r="V1618" i="17" s="1"/>
  <c r="V1619" i="17" a="1"/>
  <c r="V1619" i="17" s="1"/>
  <c r="V1620" i="17" a="1"/>
  <c r="V1620" i="17" s="1"/>
  <c r="V1621" i="17" a="1"/>
  <c r="V1621" i="17"/>
  <c r="V1622" i="17" a="1"/>
  <c r="V1622" i="17" s="1"/>
  <c r="V1623" i="17" a="1"/>
  <c r="V1623" i="17" s="1"/>
  <c r="V1774" i="17" a="1"/>
  <c r="V1774" i="17" s="1"/>
  <c r="V1775" i="17" a="1"/>
  <c r="V1775" i="17" s="1"/>
  <c r="V224" i="17" a="1"/>
  <c r="V224" i="17" s="1"/>
  <c r="V225" i="17" a="1"/>
  <c r="V225" i="17" s="1"/>
  <c r="V226" i="17" a="1"/>
  <c r="V226" i="17" s="1"/>
  <c r="V227" i="17" a="1"/>
  <c r="V227" i="17" s="1"/>
  <c r="V228" i="17" a="1"/>
  <c r="V228" i="17"/>
  <c r="V229" i="17" a="1"/>
  <c r="V229" i="17" s="1"/>
  <c r="V376" i="17" a="1"/>
  <c r="V376" i="17"/>
  <c r="V377" i="17" a="1"/>
  <c r="V377" i="17" s="1"/>
  <c r="V624" i="17" a="1"/>
  <c r="V624" i="17" s="1"/>
  <c r="V625" i="17" a="1"/>
  <c r="V625" i="17" s="1"/>
  <c r="V626" i="17" a="1"/>
  <c r="V626" i="17"/>
  <c r="V627" i="17" a="1"/>
  <c r="V627" i="17" s="1"/>
  <c r="V628" i="17" a="1"/>
  <c r="V628" i="17"/>
  <c r="V629" i="17" a="1"/>
  <c r="V629" i="17" s="1"/>
  <c r="V776" i="17" a="1"/>
  <c r="V776" i="17" s="1"/>
  <c r="V777" i="17" a="1"/>
  <c r="V777" i="17" s="1"/>
  <c r="V1246" i="17" a="1"/>
  <c r="V1246" i="17" s="1"/>
  <c r="V1247" i="17" a="1"/>
  <c r="V1247" i="17" s="1"/>
  <c r="V1248" i="17" a="1"/>
  <c r="V1248" i="17" s="1"/>
  <c r="V1249" i="17" a="1"/>
  <c r="V1249" i="17" s="1"/>
  <c r="V1250" i="17" a="1"/>
  <c r="V1250" i="17" s="1"/>
  <c r="V1251" i="17" a="1"/>
  <c r="V1251" i="17" s="1"/>
  <c r="V1252" i="17" a="1"/>
  <c r="V1252" i="17" s="1"/>
  <c r="V1253" i="17" a="1"/>
  <c r="V1253" i="17"/>
  <c r="V1254" i="17" a="1"/>
  <c r="V1254" i="17"/>
  <c r="V1255" i="17" a="1"/>
  <c r="V1255" i="17" s="1"/>
  <c r="V1256" i="17" a="1"/>
  <c r="V1256" i="17"/>
  <c r="V1257" i="17" a="1"/>
  <c r="V1257" i="17" s="1"/>
  <c r="V1624" i="17" a="1"/>
  <c r="V1624" i="17" s="1"/>
  <c r="V1625" i="17" a="1"/>
  <c r="V1625" i="17" s="1"/>
  <c r="V1626" i="17" a="1"/>
  <c r="V1626" i="17" s="1"/>
  <c r="V1627" i="17" a="1"/>
  <c r="V1627" i="17" s="1"/>
  <c r="V1628" i="17" a="1"/>
  <c r="V1628" i="17" s="1"/>
  <c r="V1629" i="17" a="1"/>
  <c r="V1629" i="17" s="1"/>
  <c r="V1776" i="17" a="1"/>
  <c r="V1776" i="17" s="1"/>
  <c r="V1777" i="17" a="1"/>
  <c r="V1777" i="17" s="1"/>
  <c r="V230" i="17" a="1"/>
  <c r="V230" i="17" s="1"/>
  <c r="V231" i="17" a="1"/>
  <c r="V231" i="17" s="1"/>
  <c r="V232" i="17" a="1"/>
  <c r="V232" i="17" s="1"/>
  <c r="V233" i="17" a="1"/>
  <c r="V233" i="17" s="1"/>
  <c r="V234" i="17" a="1"/>
  <c r="V234" i="17" s="1"/>
  <c r="V235" i="17" a="1"/>
  <c r="V235" i="17" s="1"/>
  <c r="V378" i="17" a="1"/>
  <c r="V378" i="17" s="1"/>
  <c r="V379" i="17" a="1"/>
  <c r="V379" i="17" s="1"/>
  <c r="V630" i="17" a="1"/>
  <c r="V630" i="17" s="1"/>
  <c r="V631" i="17" a="1"/>
  <c r="V631" i="17" s="1"/>
  <c r="V632" i="17" a="1"/>
  <c r="V632" i="17"/>
  <c r="V633" i="17" a="1"/>
  <c r="V633" i="17" s="1"/>
  <c r="V634" i="17" a="1"/>
  <c r="V634" i="17" s="1"/>
  <c r="V635" i="17" a="1"/>
  <c r="V635" i="17" s="1"/>
  <c r="V778" i="17" a="1"/>
  <c r="V778" i="17"/>
  <c r="V779" i="17" a="1"/>
  <c r="V779" i="17"/>
  <c r="V1258" i="17" a="1"/>
  <c r="V1258" i="17" s="1"/>
  <c r="V1259" i="17" a="1"/>
  <c r="V1259" i="17" s="1"/>
  <c r="V1260" i="17" a="1"/>
  <c r="V1260" i="17" s="1"/>
  <c r="V1261" i="17" a="1"/>
  <c r="V1261" i="17" s="1"/>
  <c r="V1262" i="17" a="1"/>
  <c r="V1262" i="17" s="1"/>
  <c r="V1263" i="17" a="1"/>
  <c r="V1263" i="17" s="1"/>
  <c r="V1264" i="17" a="1"/>
  <c r="V1264" i="17" s="1"/>
  <c r="V1265" i="17" a="1"/>
  <c r="V1265" i="17" s="1"/>
  <c r="V1266" i="17" a="1"/>
  <c r="V1266" i="17" s="1"/>
  <c r="V1267" i="17" a="1"/>
  <c r="V1267" i="17" s="1"/>
  <c r="V1268" i="17" a="1"/>
  <c r="V1268" i="17" s="1"/>
  <c r="V1269" i="17" a="1"/>
  <c r="V1269" i="17" s="1"/>
  <c r="V1630" i="17" a="1"/>
  <c r="V1630" i="17" s="1"/>
  <c r="V1631" i="17" a="1"/>
  <c r="V1631" i="17" s="1"/>
  <c r="V1632" i="17" a="1"/>
  <c r="V1632" i="17" s="1"/>
  <c r="V1633" i="17" a="1"/>
  <c r="V1633" i="17" s="1"/>
  <c r="V1634" i="17" a="1"/>
  <c r="V1634" i="17" s="1"/>
  <c r="V1635" i="17" a="1"/>
  <c r="V1635" i="17" s="1"/>
  <c r="V1778" i="17" a="1"/>
  <c r="V1778" i="17" s="1"/>
  <c r="V1779" i="17" a="1"/>
  <c r="V1779" i="17" s="1"/>
  <c r="V236" i="17" a="1"/>
  <c r="V236" i="17" s="1"/>
  <c r="V237" i="17" a="1"/>
  <c r="V237" i="17" s="1"/>
  <c r="V238" i="17" a="1"/>
  <c r="V238" i="17"/>
  <c r="V239" i="17" a="1"/>
  <c r="V239" i="17" s="1"/>
  <c r="V240" i="17" a="1"/>
  <c r="V240" i="17" s="1"/>
  <c r="V241" i="17" a="1"/>
  <c r="V241" i="17" s="1"/>
  <c r="V380" i="17" a="1"/>
  <c r="V380" i="17" s="1"/>
  <c r="V381" i="17" a="1"/>
  <c r="V381" i="17"/>
  <c r="V636" i="17" a="1"/>
  <c r="V636" i="17" s="1"/>
  <c r="V637" i="17" a="1"/>
  <c r="V637" i="17" s="1"/>
  <c r="V638" i="17" a="1"/>
  <c r="V638" i="17" s="1"/>
  <c r="V639" i="17" a="1"/>
  <c r="V639" i="17" s="1"/>
  <c r="V640" i="17" a="1"/>
  <c r="V640" i="17" s="1"/>
  <c r="V641" i="17" a="1"/>
  <c r="V641" i="17" s="1"/>
  <c r="V780" i="17" a="1"/>
  <c r="V780" i="17" s="1"/>
  <c r="V781" i="17" a="1"/>
  <c r="V781" i="17" s="1"/>
  <c r="V1270" i="17" a="1"/>
  <c r="V1270" i="17"/>
  <c r="V1271" i="17" a="1"/>
  <c r="V1271" i="17" s="1"/>
  <c r="V1272" i="17" a="1"/>
  <c r="V1272" i="17"/>
  <c r="V1273" i="17" a="1"/>
  <c r="V1273" i="17"/>
  <c r="V1274" i="17" a="1"/>
  <c r="V1274" i="17" s="1"/>
  <c r="V1275" i="17" a="1"/>
  <c r="V1275" i="17" s="1"/>
  <c r="V1276" i="17" a="1"/>
  <c r="V1276" i="17" s="1"/>
  <c r="V1277" i="17" a="1"/>
  <c r="V1277" i="17" s="1"/>
  <c r="V1278" i="17" a="1"/>
  <c r="V1278" i="17" s="1"/>
  <c r="V1279" i="17" a="1"/>
  <c r="V1279" i="17" s="1"/>
  <c r="V1280" i="17" a="1"/>
  <c r="V1280" i="17" s="1"/>
  <c r="V1281" i="17" a="1"/>
  <c r="V1281" i="17"/>
  <c r="V1636" i="17" a="1"/>
  <c r="V1636" i="17"/>
  <c r="V1637" i="17" a="1"/>
  <c r="V1637" i="17" s="1"/>
  <c r="V1638" i="17" a="1"/>
  <c r="V1638" i="17"/>
  <c r="V1639" i="17" a="1"/>
  <c r="V1639" i="17" s="1"/>
  <c r="V1640" i="17" a="1"/>
  <c r="V1640" i="17" s="1"/>
  <c r="V1641" i="17" a="1"/>
  <c r="V1641" i="17" s="1"/>
  <c r="V1780" i="17" a="1"/>
  <c r="V1780" i="17"/>
  <c r="V1781" i="17" a="1"/>
  <c r="V1781" i="17" s="1"/>
  <c r="V242" i="17" a="1"/>
  <c r="V242" i="17"/>
  <c r="V243" i="17" a="1"/>
  <c r="V243" i="17" s="1"/>
  <c r="V244" i="17" a="1"/>
  <c r="V244" i="17"/>
  <c r="V245" i="17" a="1"/>
  <c r="V245" i="17"/>
  <c r="V246" i="17" a="1"/>
  <c r="V246" i="17" s="1"/>
  <c r="V247" i="17" a="1"/>
  <c r="V247" i="17" s="1"/>
  <c r="V382" i="17" a="1"/>
  <c r="V382" i="17" s="1"/>
  <c r="V383" i="17" a="1"/>
  <c r="V383" i="17"/>
  <c r="V642" i="17" a="1"/>
  <c r="V642" i="17" s="1"/>
  <c r="V643" i="17" a="1"/>
  <c r="V643" i="17" s="1"/>
  <c r="V644" i="17" a="1"/>
  <c r="V644" i="17" s="1"/>
  <c r="V645" i="17" a="1"/>
  <c r="V645" i="17" s="1"/>
  <c r="V646" i="17" a="1"/>
  <c r="V646" i="17" s="1"/>
  <c r="V647" i="17" a="1"/>
  <c r="V647" i="17" s="1"/>
  <c r="V782" i="17" a="1"/>
  <c r="V782" i="17" s="1"/>
  <c r="V783" i="17" a="1"/>
  <c r="V783" i="17"/>
  <c r="V1282" i="17" a="1"/>
  <c r="V1282" i="17" s="1"/>
  <c r="V1283" i="17" a="1"/>
  <c r="V1283" i="17" s="1"/>
  <c r="V1284" i="17" a="1"/>
  <c r="V1284" i="17" s="1"/>
  <c r="V1285" i="17" a="1"/>
  <c r="V1285" i="17" s="1"/>
  <c r="V1286" i="17" a="1"/>
  <c r="V1286" i="17"/>
  <c r="V1287" i="17" a="1"/>
  <c r="V1287" i="17" s="1"/>
  <c r="V1288" i="17" a="1"/>
  <c r="V1288" i="17" s="1"/>
  <c r="V1289" i="17" a="1"/>
  <c r="V1289" i="17" s="1"/>
  <c r="V1290" i="17" a="1"/>
  <c r="V1290" i="17"/>
  <c r="V1291" i="17" a="1"/>
  <c r="V1291" i="17" s="1"/>
  <c r="V1292" i="17" a="1"/>
  <c r="V1292" i="17" s="1"/>
  <c r="V1293" i="17" a="1"/>
  <c r="V1293" i="17" s="1"/>
  <c r="V1642" i="17" a="1"/>
  <c r="V1642" i="17" s="1"/>
  <c r="V1643" i="17" a="1"/>
  <c r="V1643" i="17" s="1"/>
  <c r="V1644" i="17" a="1"/>
  <c r="V1644" i="17" s="1"/>
  <c r="V1645" i="17" a="1"/>
  <c r="V1645" i="17" s="1"/>
  <c r="V1646" i="17" a="1"/>
  <c r="V1646" i="17" s="1"/>
  <c r="V1647" i="17" a="1"/>
  <c r="V1647" i="17" s="1"/>
  <c r="V1782" i="17" a="1"/>
  <c r="V1782" i="17"/>
  <c r="V1783" i="17" a="1"/>
  <c r="V1783" i="17" s="1"/>
  <c r="V248" i="17" a="1"/>
  <c r="V248" i="17" s="1"/>
  <c r="V249" i="17" a="1"/>
  <c r="V249" i="17" s="1"/>
  <c r="V250" i="17" a="1"/>
  <c r="V250" i="17" s="1"/>
  <c r="V251" i="17" a="1"/>
  <c r="V251" i="17" s="1"/>
  <c r="V252" i="17" a="1"/>
  <c r="V252" i="17" s="1"/>
  <c r="V253" i="17" a="1"/>
  <c r="V253" i="17" s="1"/>
  <c r="V384" i="17" a="1"/>
  <c r="V384" i="17" s="1"/>
  <c r="V385" i="17" a="1"/>
  <c r="V385" i="17" s="1"/>
  <c r="V648" i="17" a="1"/>
  <c r="V648" i="17" s="1"/>
  <c r="V649" i="17" a="1"/>
  <c r="V649" i="17" s="1"/>
  <c r="V650" i="17" a="1"/>
  <c r="V650" i="17"/>
  <c r="V651" i="17" a="1"/>
  <c r="V651" i="17" s="1"/>
  <c r="V652" i="17" a="1"/>
  <c r="V652" i="17" s="1"/>
  <c r="V653" i="17" a="1"/>
  <c r="V653" i="17" s="1"/>
  <c r="V784" i="17" a="1"/>
  <c r="V784" i="17" s="1"/>
  <c r="V785" i="17" a="1"/>
  <c r="V785" i="17" s="1"/>
  <c r="V1294" i="17" a="1"/>
  <c r="V1294" i="17" s="1"/>
  <c r="V1295" i="17" a="1"/>
  <c r="V1295" i="17" s="1"/>
  <c r="V1296" i="17" a="1"/>
  <c r="V1296" i="17" s="1"/>
  <c r="V1297" i="17" a="1"/>
  <c r="V1297" i="17"/>
  <c r="V1298" i="17" a="1"/>
  <c r="V1298" i="17" s="1"/>
  <c r="V1299" i="17" a="1"/>
  <c r="V1299" i="17" s="1"/>
  <c r="V1300" i="17" a="1"/>
  <c r="V1300" i="17" s="1"/>
  <c r="V1301" i="17" a="1"/>
  <c r="V1301" i="17" s="1"/>
  <c r="V1302" i="17" a="1"/>
  <c r="V1302" i="17" s="1"/>
  <c r="V1303" i="17" a="1"/>
  <c r="V1303" i="17" s="1"/>
  <c r="V1304" i="17" a="1"/>
  <c r="V1304" i="17"/>
  <c r="V1305" i="17" a="1"/>
  <c r="V1305" i="17" s="1"/>
  <c r="V1648" i="17" a="1"/>
  <c r="V1648" i="17" s="1"/>
  <c r="V1649" i="17" a="1"/>
  <c r="V1649" i="17" s="1"/>
  <c r="V1650" i="17" a="1"/>
  <c r="V1650" i="17" s="1"/>
  <c r="V1651" i="17" a="1"/>
  <c r="V1651" i="17" s="1"/>
  <c r="V1652" i="17" a="1"/>
  <c r="V1652" i="17" s="1"/>
  <c r="V1653" i="17" a="1"/>
  <c r="V1653" i="17" s="1"/>
  <c r="V1784" i="17" a="1"/>
  <c r="V1784" i="17"/>
  <c r="V1785" i="17" a="1"/>
  <c r="V1785" i="17" s="1"/>
  <c r="V254" i="17" a="1"/>
  <c r="V254" i="17" s="1"/>
  <c r="V255" i="17" a="1"/>
  <c r="V255" i="17" s="1"/>
  <c r="V256" i="17" a="1"/>
  <c r="V256" i="17" s="1"/>
  <c r="V257" i="17" a="1"/>
  <c r="V257" i="17" s="1"/>
  <c r="V258" i="17" a="1"/>
  <c r="V258" i="17" s="1"/>
  <c r="V259" i="17" a="1"/>
  <c r="V259" i="17" s="1"/>
  <c r="V386" i="17" a="1"/>
  <c r="V386" i="17" s="1"/>
  <c r="V387" i="17" a="1"/>
  <c r="V387" i="17" s="1"/>
  <c r="V654" i="17" a="1"/>
  <c r="V654" i="17"/>
  <c r="V655" i="17" a="1"/>
  <c r="V655" i="17" s="1"/>
  <c r="V656" i="17" a="1"/>
  <c r="V656" i="17" s="1"/>
  <c r="V657" i="17" a="1"/>
  <c r="V657" i="17" s="1"/>
  <c r="V658" i="17" a="1"/>
  <c r="V658" i="17" s="1"/>
  <c r="V659" i="17" a="1"/>
  <c r="V659" i="17" s="1"/>
  <c r="V786" i="17" a="1"/>
  <c r="V786" i="17" s="1"/>
  <c r="V787" i="17" a="1"/>
  <c r="V787" i="17"/>
  <c r="V1306" i="17" a="1"/>
  <c r="V1306" i="17"/>
  <c r="V1307" i="17" a="1"/>
  <c r="V1307" i="17" s="1"/>
  <c r="V1308" i="17" a="1"/>
  <c r="V1308" i="17" s="1"/>
  <c r="V1309" i="17" a="1"/>
  <c r="V1309" i="17" s="1"/>
  <c r="V1310" i="17" a="1"/>
  <c r="V1310" i="17" s="1"/>
  <c r="V1311" i="17" a="1"/>
  <c r="V1311" i="17" s="1"/>
  <c r="V1312" i="17" a="1"/>
  <c r="V1312" i="17" s="1"/>
  <c r="V1313" i="17" a="1"/>
  <c r="V1313" i="17" s="1"/>
  <c r="V1314" i="17" a="1"/>
  <c r="V1314" i="17" s="1"/>
  <c r="V1315" i="17" a="1"/>
  <c r="V1315" i="17" s="1"/>
  <c r="V1316" i="17" a="1"/>
  <c r="V1316" i="17" s="1"/>
  <c r="V1317" i="17" a="1"/>
  <c r="V1317" i="17" s="1"/>
  <c r="V1654" i="17" a="1"/>
  <c r="V1654" i="17" s="1"/>
  <c r="V1655" i="17" a="1"/>
  <c r="V1655" i="17" s="1"/>
  <c r="V1656" i="17" a="1"/>
  <c r="V1656" i="17" s="1"/>
  <c r="V1657" i="17" a="1"/>
  <c r="V1657" i="17"/>
  <c r="V1658" i="17" a="1"/>
  <c r="V1658" i="17" s="1"/>
  <c r="V1659" i="17" a="1"/>
  <c r="V1659" i="17" s="1"/>
  <c r="V1786" i="17" a="1"/>
  <c r="V1786" i="17" s="1"/>
  <c r="V1787" i="17" a="1"/>
  <c r="V1787" i="17" s="1"/>
  <c r="V260" i="17" a="1"/>
  <c r="V260" i="17" s="1"/>
  <c r="V261" i="17" a="1"/>
  <c r="V261" i="17" s="1"/>
  <c r="V262" i="17" a="1"/>
  <c r="V262" i="17"/>
  <c r="V263" i="17" a="1"/>
  <c r="V263" i="17" s="1"/>
  <c r="V264" i="17" a="1"/>
  <c r="V264" i="17" s="1"/>
  <c r="V265" i="17" a="1"/>
  <c r="V265" i="17" s="1"/>
  <c r="V388" i="17" a="1"/>
  <c r="V388" i="17" s="1"/>
  <c r="V389" i="17" a="1"/>
  <c r="V389" i="17" s="1"/>
  <c r="V660" i="17" a="1"/>
  <c r="V660" i="17" s="1"/>
  <c r="V661" i="17" a="1"/>
  <c r="V661" i="17" s="1"/>
  <c r="V662" i="17" a="1"/>
  <c r="V662" i="17" s="1"/>
  <c r="V663" i="17" a="1"/>
  <c r="V663" i="17" s="1"/>
  <c r="V664" i="17" a="1"/>
  <c r="V664" i="17" s="1"/>
  <c r="V665" i="17" a="1"/>
  <c r="V665" i="17" s="1"/>
  <c r="V788" i="17" a="1"/>
  <c r="V788" i="17" s="1"/>
  <c r="V789" i="17" a="1"/>
  <c r="V789" i="17" s="1"/>
  <c r="V1318" i="17" a="1"/>
  <c r="V1318" i="17" s="1"/>
  <c r="V1319" i="17" a="1"/>
  <c r="V1319" i="17" s="1"/>
  <c r="V1320" i="17" a="1"/>
  <c r="V1320" i="17" s="1"/>
  <c r="V1321" i="17" a="1"/>
  <c r="V1321" i="17" s="1"/>
  <c r="V1322" i="17" a="1"/>
  <c r="V1322" i="17" s="1"/>
  <c r="V1323" i="17" a="1"/>
  <c r="V1323" i="17" s="1"/>
  <c r="V1324" i="17" a="1"/>
  <c r="V1324" i="17" s="1"/>
  <c r="V1325" i="17" a="1"/>
  <c r="V1325" i="17" s="1"/>
  <c r="V1326" i="17" a="1"/>
  <c r="V1326" i="17" s="1"/>
  <c r="V1327" i="17" a="1"/>
  <c r="V1327" i="17" s="1"/>
  <c r="V1328" i="17" a="1"/>
  <c r="V1328" i="17" s="1"/>
  <c r="V1329" i="17" a="1"/>
  <c r="V1329" i="17" s="1"/>
  <c r="V1660" i="17" a="1"/>
  <c r="V1660" i="17" s="1"/>
  <c r="V1661" i="17" a="1"/>
  <c r="V1661" i="17" s="1"/>
  <c r="V1662" i="17" a="1"/>
  <c r="V1662" i="17" s="1"/>
  <c r="V1663" i="17" a="1"/>
  <c r="V1663" i="17" s="1"/>
  <c r="V1664" i="17" a="1"/>
  <c r="V1664" i="17" s="1"/>
  <c r="V1665" i="17" a="1"/>
  <c r="V1665" i="17" s="1"/>
  <c r="V1788" i="17" a="1"/>
  <c r="V1788" i="17" s="1"/>
  <c r="V1789" i="17" a="1"/>
  <c r="V1789" i="17" s="1"/>
  <c r="V266" i="17" a="1"/>
  <c r="V266" i="17" s="1"/>
  <c r="V267" i="17" a="1"/>
  <c r="V267" i="17" s="1"/>
  <c r="V268" i="17" a="1"/>
  <c r="V268" i="17" s="1"/>
  <c r="V269" i="17" a="1"/>
  <c r="V269" i="17" s="1"/>
  <c r="V270" i="17" a="1"/>
  <c r="V270" i="17" s="1"/>
  <c r="V271" i="17" a="1"/>
  <c r="V271" i="17" s="1"/>
  <c r="V390" i="17" a="1"/>
  <c r="V390" i="17" s="1"/>
  <c r="V391" i="17" a="1"/>
  <c r="V391" i="17" s="1"/>
  <c r="V666" i="17" a="1"/>
  <c r="V666" i="17" s="1"/>
  <c r="V667" i="17" a="1"/>
  <c r="V667" i="17" s="1"/>
  <c r="V668" i="17" a="1"/>
  <c r="V668" i="17"/>
  <c r="V669" i="17" a="1"/>
  <c r="V669" i="17" s="1"/>
  <c r="V670" i="17" a="1"/>
  <c r="V670" i="17" s="1"/>
  <c r="V671" i="17" a="1"/>
  <c r="V671" i="17" s="1"/>
  <c r="V790" i="17" a="1"/>
  <c r="V790" i="17" s="1"/>
  <c r="V791" i="17" a="1"/>
  <c r="V791" i="17" s="1"/>
  <c r="V1330" i="17" a="1"/>
  <c r="V1330" i="17" s="1"/>
  <c r="V1331" i="17" a="1"/>
  <c r="V1331" i="17" s="1"/>
  <c r="V1332" i="17" a="1"/>
  <c r="V1332" i="17" s="1"/>
  <c r="V1333" i="17" a="1"/>
  <c r="V1333" i="17" s="1"/>
  <c r="V1334" i="17" a="1"/>
  <c r="V1334" i="17" s="1"/>
  <c r="V1335" i="17" a="1"/>
  <c r="V1335" i="17" s="1"/>
  <c r="V1336" i="17" a="1"/>
  <c r="V1336" i="17" s="1"/>
  <c r="V1337" i="17" a="1"/>
  <c r="V1337" i="17" s="1"/>
  <c r="V1338" i="17" a="1"/>
  <c r="V1338" i="17" s="1"/>
  <c r="V1339" i="17" a="1"/>
  <c r="V1339" i="17" s="1"/>
  <c r="V1340" i="17" a="1"/>
  <c r="V1340" i="17" s="1"/>
  <c r="V1341" i="17" a="1"/>
  <c r="V1341" i="17" s="1"/>
  <c r="V1666" i="17" a="1"/>
  <c r="V1666" i="17" s="1"/>
  <c r="V1667" i="17" a="1"/>
  <c r="V1667" i="17" s="1"/>
  <c r="V1668" i="17" a="1"/>
  <c r="V1668" i="17" s="1"/>
  <c r="V1669" i="17" a="1"/>
  <c r="V1669" i="17" s="1"/>
  <c r="V1670" i="17" a="1"/>
  <c r="V1670" i="17" s="1"/>
  <c r="V1671" i="17" a="1"/>
  <c r="V1671" i="17" s="1"/>
  <c r="V1790" i="17" a="1"/>
  <c r="V1790" i="17" s="1"/>
  <c r="V1791" i="17" a="1"/>
  <c r="V1791" i="17" s="1"/>
  <c r="V272" i="17" a="1"/>
  <c r="V272" i="17" s="1"/>
  <c r="V273" i="17" a="1"/>
  <c r="V273" i="17" s="1"/>
  <c r="V274" i="17" a="1"/>
  <c r="V274" i="17" s="1"/>
  <c r="V275" i="17" a="1"/>
  <c r="V275" i="17" s="1"/>
  <c r="V276" i="17" a="1"/>
  <c r="V276" i="17"/>
  <c r="V277" i="17" a="1"/>
  <c r="V277" i="17" s="1"/>
  <c r="V392" i="17" a="1"/>
  <c r="V392" i="17" s="1"/>
  <c r="V393" i="17" a="1"/>
  <c r="V393" i="17" s="1"/>
  <c r="V672" i="17" a="1"/>
  <c r="V672" i="17" s="1"/>
  <c r="V673" i="17" a="1"/>
  <c r="V673" i="17" s="1"/>
  <c r="V674" i="17" a="1"/>
  <c r="V674" i="17" s="1"/>
  <c r="V675" i="17" a="1"/>
  <c r="V675" i="17" s="1"/>
  <c r="V676" i="17" a="1"/>
  <c r="V676" i="17" s="1"/>
  <c r="V677" i="17" a="1"/>
  <c r="V677" i="17" s="1"/>
  <c r="V792" i="17" a="1"/>
  <c r="V792" i="17" s="1"/>
  <c r="V793" i="17" a="1"/>
  <c r="V793" i="17" s="1"/>
  <c r="V1342" i="17" a="1"/>
  <c r="V1342" i="17" s="1"/>
  <c r="V1343" i="17" a="1"/>
  <c r="V1343" i="17" s="1"/>
  <c r="V1344" i="17" a="1"/>
  <c r="V1344" i="17" s="1"/>
  <c r="V1345" i="17" a="1"/>
  <c r="V1345" i="17" s="1"/>
  <c r="V1346" i="17" a="1"/>
  <c r="V1346" i="17" s="1"/>
  <c r="V1347" i="17" a="1"/>
  <c r="V1347" i="17" s="1"/>
  <c r="V1348" i="17" a="1"/>
  <c r="V1348" i="17" s="1"/>
  <c r="V1349" i="17" a="1"/>
  <c r="V1349" i="17" s="1"/>
  <c r="V1350" i="17" a="1"/>
  <c r="V1350" i="17" s="1"/>
  <c r="V1351" i="17" a="1"/>
  <c r="V1351" i="17" s="1"/>
  <c r="V1352" i="17" a="1"/>
  <c r="V1352" i="17" s="1"/>
  <c r="V1353" i="17" a="1"/>
  <c r="V1353" i="17" s="1"/>
  <c r="V1672" i="17" a="1"/>
  <c r="V1672" i="17" s="1"/>
  <c r="V1673" i="17" a="1"/>
  <c r="V1673" i="17" s="1"/>
  <c r="V1674" i="17" a="1"/>
  <c r="V1674" i="17" s="1"/>
  <c r="V1675" i="17" a="1"/>
  <c r="V1675" i="17" s="1"/>
  <c r="V1676" i="17" a="1"/>
  <c r="V1676" i="17" s="1"/>
  <c r="V1677" i="17" a="1"/>
  <c r="V1677" i="17" s="1"/>
  <c r="V1792" i="17" a="1"/>
  <c r="V1792" i="17" s="1"/>
  <c r="V1793" i="17" a="1"/>
  <c r="V1793" i="17" s="1"/>
  <c r="V278" i="17" a="1"/>
  <c r="V278" i="17" s="1"/>
  <c r="V279" i="17" a="1"/>
  <c r="V279" i="17" s="1"/>
  <c r="V280" i="17" a="1"/>
  <c r="V280" i="17" s="1"/>
  <c r="V281" i="17" a="1"/>
  <c r="V281" i="17" s="1"/>
  <c r="V282" i="17" a="1"/>
  <c r="V282" i="17" s="1"/>
  <c r="V283" i="17" a="1"/>
  <c r="V283" i="17" s="1"/>
  <c r="V394" i="17" a="1"/>
  <c r="V394" i="17" s="1"/>
  <c r="V395" i="17" a="1"/>
  <c r="V395" i="17" s="1"/>
  <c r="V678" i="17" a="1"/>
  <c r="V678" i="17"/>
  <c r="V679" i="17" a="1"/>
  <c r="V679" i="17" s="1"/>
  <c r="V680" i="17" a="1"/>
  <c r="V680" i="17" s="1"/>
  <c r="V681" i="17" a="1"/>
  <c r="V681" i="17" s="1"/>
  <c r="V682" i="17" a="1"/>
  <c r="V682" i="17" s="1"/>
  <c r="V683" i="17" a="1"/>
  <c r="V683" i="17" s="1"/>
  <c r="V794" i="17" a="1"/>
  <c r="V794" i="17" s="1"/>
  <c r="V795" i="17" a="1"/>
  <c r="V795" i="17" s="1"/>
  <c r="V1354" i="17" a="1"/>
  <c r="V1354" i="17" s="1"/>
  <c r="V1355" i="17" a="1"/>
  <c r="V1355" i="17" s="1"/>
  <c r="V1356" i="17" a="1"/>
  <c r="V1356" i="17" s="1"/>
  <c r="V1357" i="17" a="1"/>
  <c r="V1357" i="17" s="1"/>
  <c r="V1358" i="17" a="1"/>
  <c r="V1358" i="17" s="1"/>
  <c r="V1359" i="17" a="1"/>
  <c r="V1359" i="17" s="1"/>
  <c r="V1360" i="17" a="1"/>
  <c r="V1360" i="17" s="1"/>
  <c r="V1361" i="17" a="1"/>
  <c r="V1361" i="17"/>
  <c r="V1362" i="17" a="1"/>
  <c r="V1362" i="17" s="1"/>
  <c r="V1363" i="17" a="1"/>
  <c r="V1363" i="17" s="1"/>
  <c r="V1364" i="17" a="1"/>
  <c r="V1364" i="17" s="1"/>
  <c r="V1365" i="17" a="1"/>
  <c r="V1365" i="17" s="1"/>
  <c r="V1678" i="17" a="1"/>
  <c r="V1678" i="17" s="1"/>
  <c r="V1679" i="17" a="1"/>
  <c r="V1679" i="17" s="1"/>
  <c r="V1680" i="17" a="1"/>
  <c r="V1680" i="17" s="1"/>
  <c r="V1681" i="17" a="1"/>
  <c r="V1681" i="17" s="1"/>
  <c r="V1682" i="17" a="1"/>
  <c r="V1682" i="17" s="1"/>
  <c r="V1683" i="17" a="1"/>
  <c r="V1683" i="17" s="1"/>
  <c r="V1794" i="17" a="1"/>
  <c r="V1794" i="17" s="1"/>
  <c r="V1795" i="17" a="1"/>
  <c r="V1795" i="17" s="1"/>
  <c r="V284" i="17" a="1"/>
  <c r="V284" i="17" s="1"/>
  <c r="V285" i="17" a="1"/>
  <c r="V285" i="17" s="1"/>
  <c r="V286" i="17" a="1"/>
  <c r="V286" i="17" s="1"/>
  <c r="V287" i="17" a="1"/>
  <c r="V287" i="17" s="1"/>
  <c r="V288" i="17" a="1"/>
  <c r="V288" i="17"/>
  <c r="V289" i="17" a="1"/>
  <c r="V289" i="17" s="1"/>
  <c r="V396" i="17" a="1"/>
  <c r="V396" i="17" s="1"/>
  <c r="V397" i="17" a="1"/>
  <c r="V397" i="17" s="1"/>
  <c r="V684" i="17" a="1"/>
  <c r="V684" i="17" s="1"/>
  <c r="V685" i="17" a="1"/>
  <c r="V685" i="17" s="1"/>
  <c r="V686" i="17" a="1"/>
  <c r="V686" i="17" s="1"/>
  <c r="V687" i="17" a="1"/>
  <c r="V687" i="17" s="1"/>
  <c r="V688" i="17" a="1"/>
  <c r="V688" i="17" s="1"/>
  <c r="V689" i="17" a="1"/>
  <c r="V689" i="17" s="1"/>
  <c r="V796" i="17" a="1"/>
  <c r="V796" i="17" s="1"/>
  <c r="V797" i="17" a="1"/>
  <c r="V797" i="17" s="1"/>
  <c r="V1366" i="17" a="1"/>
  <c r="V1366" i="17"/>
  <c r="V1367" i="17" a="1"/>
  <c r="V1367" i="17" s="1"/>
  <c r="V1368" i="17" a="1"/>
  <c r="V1368" i="17" s="1"/>
  <c r="V1369" i="17" a="1"/>
  <c r="V1369" i="17" s="1"/>
  <c r="V1370" i="17" a="1"/>
  <c r="V1370" i="17" s="1"/>
  <c r="V1371" i="17" a="1"/>
  <c r="V1371" i="17" s="1"/>
  <c r="V1372" i="17" a="1"/>
  <c r="V1372" i="17" s="1"/>
  <c r="V1373" i="17" a="1"/>
  <c r="V1373" i="17" s="1"/>
  <c r="V1374" i="17" a="1"/>
  <c r="V1374" i="17" s="1"/>
  <c r="V1375" i="17" a="1"/>
  <c r="V1375" i="17" s="1"/>
  <c r="V1376" i="17" a="1"/>
  <c r="V1376" i="17" s="1"/>
  <c r="V1377" i="17" a="1"/>
  <c r="V1377" i="17" s="1"/>
  <c r="V1684" i="17" a="1"/>
  <c r="V1684" i="17" s="1"/>
  <c r="V1685" i="17" a="1"/>
  <c r="V1685" i="17" s="1"/>
  <c r="V1686" i="17" a="1"/>
  <c r="V1686" i="17" s="1"/>
  <c r="V1687" i="17" a="1"/>
  <c r="V1687" i="17" s="1"/>
  <c r="V1688" i="17" a="1"/>
  <c r="V1688" i="17" s="1"/>
  <c r="V1689" i="17" a="1"/>
  <c r="V1689" i="17" s="1"/>
  <c r="V1796" i="17" a="1"/>
  <c r="V1796" i="17"/>
  <c r="V1797" i="17" a="1"/>
  <c r="V1797" i="17" s="1"/>
  <c r="V290" i="17" a="1"/>
  <c r="V290" i="17" s="1"/>
  <c r="V291" i="17" a="1"/>
  <c r="V291" i="17" s="1"/>
  <c r="V292" i="17" a="1"/>
  <c r="V292" i="17" s="1"/>
  <c r="V293" i="17" a="1"/>
  <c r="V293" i="17" s="1"/>
  <c r="V294" i="17" a="1"/>
  <c r="V294" i="17" s="1"/>
  <c r="V295" i="17" a="1"/>
  <c r="V295" i="17" s="1"/>
  <c r="V398" i="17" a="1"/>
  <c r="V398" i="17" s="1"/>
  <c r="V399" i="17" a="1"/>
  <c r="V399" i="17" s="1"/>
  <c r="V690" i="17" a="1"/>
  <c r="V690" i="17"/>
  <c r="V691" i="17" a="1"/>
  <c r="V691" i="17" s="1"/>
  <c r="V692" i="17" a="1"/>
  <c r="V692" i="17" s="1"/>
  <c r="V693" i="17" a="1"/>
  <c r="V693" i="17" s="1"/>
  <c r="V694" i="17" a="1"/>
  <c r="V694" i="17" s="1"/>
  <c r="V695" i="17" a="1"/>
  <c r="V695" i="17" s="1"/>
  <c r="V798" i="17" a="1"/>
  <c r="V798" i="17"/>
  <c r="V799" i="17" a="1"/>
  <c r="V799" i="17" s="1"/>
  <c r="V1378" i="17" a="1"/>
  <c r="V1378" i="17" s="1"/>
  <c r="V1379" i="17" a="1"/>
  <c r="V1379" i="17" s="1"/>
  <c r="V1380" i="17" a="1"/>
  <c r="V1380" i="17" s="1"/>
  <c r="V1381" i="17" a="1"/>
  <c r="V1381" i="17" s="1"/>
  <c r="V1382" i="17" a="1"/>
  <c r="V1382" i="17" s="1"/>
  <c r="V1383" i="17" a="1"/>
  <c r="V1383" i="17" s="1"/>
  <c r="V1384" i="17" a="1"/>
  <c r="V1384" i="17" s="1"/>
  <c r="V1385" i="17" a="1"/>
  <c r="V1385" i="17" s="1"/>
  <c r="V1386" i="17" a="1"/>
  <c r="V1386" i="17" s="1"/>
  <c r="V1387" i="17" a="1"/>
  <c r="V1387" i="17" s="1"/>
  <c r="V1388" i="17" a="1"/>
  <c r="V1388" i="17" s="1"/>
  <c r="V1389" i="17" a="1"/>
  <c r="V1389" i="17" s="1"/>
  <c r="V1690" i="17" a="1"/>
  <c r="V1690" i="17" s="1"/>
  <c r="V1691" i="17" a="1"/>
  <c r="V1691" i="17" s="1"/>
  <c r="V1692" i="17" a="1"/>
  <c r="V1692" i="17" s="1"/>
  <c r="V1693" i="17" a="1"/>
  <c r="V1693" i="17" s="1"/>
  <c r="V1694" i="17" a="1"/>
  <c r="V1694" i="17" s="1"/>
  <c r="V1695" i="17" a="1"/>
  <c r="V1695" i="17" s="1"/>
  <c r="V1798" i="17" a="1"/>
  <c r="V1798" i="17" s="1"/>
  <c r="V1799" i="17" a="1"/>
  <c r="V1799" i="17" s="1"/>
  <c r="V296" i="17" a="1"/>
  <c r="V296" i="17" s="1"/>
  <c r="V297" i="17" a="1"/>
  <c r="V297" i="17" s="1"/>
  <c r="V298" i="17" a="1"/>
  <c r="V298" i="17"/>
  <c r="V299" i="17" a="1"/>
  <c r="V299" i="17" s="1"/>
  <c r="V300" i="17" a="1"/>
  <c r="V300" i="17" s="1"/>
  <c r="V301" i="17" a="1"/>
  <c r="V301" i="17" s="1"/>
  <c r="V400" i="17" a="1"/>
  <c r="V400" i="17" s="1"/>
  <c r="V401" i="17" a="1"/>
  <c r="V401" i="17" s="1"/>
  <c r="V696" i="17" a="1"/>
  <c r="V696" i="17"/>
  <c r="V697" i="17" a="1"/>
  <c r="V697" i="17" s="1"/>
  <c r="V698" i="17" a="1"/>
  <c r="V698" i="17" s="1"/>
  <c r="V699" i="17" a="1"/>
  <c r="V699" i="17"/>
  <c r="V700" i="17" a="1"/>
  <c r="V700" i="17" s="1"/>
  <c r="V701" i="17" a="1"/>
  <c r="V701" i="17" s="1"/>
  <c r="V800" i="17" a="1"/>
  <c r="V800" i="17" s="1"/>
  <c r="V801" i="17" a="1"/>
  <c r="V801" i="17"/>
  <c r="V1390" i="17" a="1"/>
  <c r="V1390" i="17" s="1"/>
  <c r="V1391" i="17" a="1"/>
  <c r="V1391" i="17" s="1"/>
  <c r="V1392" i="17" a="1"/>
  <c r="V1392" i="17" s="1"/>
  <c r="V1393" i="17" a="1"/>
  <c r="V1393" i="17"/>
  <c r="V1394" i="17" a="1"/>
  <c r="V1394" i="17" s="1"/>
  <c r="V1395" i="17" a="1"/>
  <c r="V1395" i="17" s="1"/>
  <c r="V1396" i="17" a="1"/>
  <c r="V1396" i="17" s="1"/>
  <c r="V1397" i="17" a="1"/>
  <c r="V1397" i="17" s="1"/>
  <c r="V1398" i="17" a="1"/>
  <c r="V1398" i="17" s="1"/>
  <c r="V1399" i="17" a="1"/>
  <c r="V1399" i="17" s="1"/>
  <c r="V1400" i="17" a="1"/>
  <c r="V1400" i="17" s="1"/>
  <c r="V1401" i="17" a="1"/>
  <c r="V1401" i="17" s="1"/>
  <c r="V1696" i="17" a="1"/>
  <c r="V1696" i="17"/>
  <c r="V1697" i="17" a="1"/>
  <c r="V1697" i="17" s="1"/>
  <c r="V1698" i="17" a="1"/>
  <c r="V1698" i="17" s="1"/>
  <c r="V1699" i="17" a="1"/>
  <c r="V1699" i="17" s="1"/>
  <c r="V1700" i="17" a="1"/>
  <c r="V1700" i="17" s="1"/>
  <c r="V1701" i="17" a="1"/>
  <c r="V1701" i="17" s="1"/>
  <c r="V1800" i="17" a="1"/>
  <c r="V1800" i="17" s="1"/>
  <c r="V1801" i="17" a="1"/>
  <c r="V1801" i="17" s="1"/>
  <c r="X2" i="17" a="1"/>
  <c r="X2" i="17" s="1"/>
  <c r="X3" i="17" a="1"/>
  <c r="X3" i="17" s="1"/>
  <c r="X4" i="17" a="1"/>
  <c r="X4" i="17" s="1"/>
  <c r="X5" i="17" a="1"/>
  <c r="X5" i="17" s="1"/>
  <c r="X6" i="17" a="1"/>
  <c r="X6" i="17" s="1"/>
  <c r="X7" i="17" a="1"/>
  <c r="X7" i="17" s="1"/>
  <c r="X302" i="17" a="1"/>
  <c r="X302" i="17" s="1"/>
  <c r="X303" i="17" a="1"/>
  <c r="X303" i="17" s="1"/>
  <c r="X402" i="17" a="1"/>
  <c r="X402" i="17" s="1"/>
  <c r="X403" i="17" a="1"/>
  <c r="X403" i="17" s="1"/>
  <c r="X404" i="17" a="1"/>
  <c r="X404" i="17" s="1"/>
  <c r="X405" i="17" a="1"/>
  <c r="X405" i="17" s="1"/>
  <c r="X406" i="17" a="1"/>
  <c r="X406" i="17" s="1"/>
  <c r="X407" i="17" a="1"/>
  <c r="X407" i="17" s="1"/>
  <c r="X702" i="17" a="1"/>
  <c r="X702" i="17" s="1"/>
  <c r="X703" i="17" a="1"/>
  <c r="X703" i="17" s="1"/>
  <c r="X802" i="17" a="1"/>
  <c r="X802" i="17" s="1"/>
  <c r="X803" i="17" a="1"/>
  <c r="X803" i="17" s="1"/>
  <c r="X804" i="17" a="1"/>
  <c r="X804" i="17" s="1"/>
  <c r="X805" i="17" a="1"/>
  <c r="X805" i="17"/>
  <c r="X806" i="17" a="1"/>
  <c r="X806" i="17" s="1"/>
  <c r="X807" i="17" a="1"/>
  <c r="X807" i="17" s="1"/>
  <c r="X808" i="17" a="1"/>
  <c r="X808" i="17" s="1"/>
  <c r="X809" i="17" a="1"/>
  <c r="X809" i="17" s="1"/>
  <c r="X810" i="17" a="1"/>
  <c r="X810" i="17" s="1"/>
  <c r="X811" i="17" a="1"/>
  <c r="X811" i="17" s="1"/>
  <c r="X812" i="17" a="1"/>
  <c r="X812" i="17" s="1"/>
  <c r="X813" i="17" a="1"/>
  <c r="X813" i="17" s="1"/>
  <c r="X1402" i="17" a="1"/>
  <c r="X1402" i="17" s="1"/>
  <c r="X1403" i="17" a="1"/>
  <c r="X1403" i="17" s="1"/>
  <c r="X1404" i="17" a="1"/>
  <c r="X1404" i="17" s="1"/>
  <c r="X1405" i="17" a="1"/>
  <c r="X1405" i="17" s="1"/>
  <c r="X1406" i="17" a="1"/>
  <c r="X1406" i="17" s="1"/>
  <c r="X1407" i="17" a="1"/>
  <c r="X1407" i="17" s="1"/>
  <c r="X1702" i="17" a="1"/>
  <c r="X1702" i="17" s="1"/>
  <c r="X1703" i="17" a="1"/>
  <c r="X1703" i="17" s="1"/>
  <c r="X8" i="17" a="1"/>
  <c r="X8" i="17" s="1"/>
  <c r="X9" i="17" a="1"/>
  <c r="X9" i="17" s="1"/>
  <c r="X10" i="17" a="1"/>
  <c r="X10" i="17" s="1"/>
  <c r="X11" i="17" a="1"/>
  <c r="X11" i="17"/>
  <c r="X12" i="17" a="1"/>
  <c r="X12" i="17"/>
  <c r="X13" i="17" a="1"/>
  <c r="X13" i="17" s="1"/>
  <c r="X304" i="17" a="1"/>
  <c r="X304" i="17"/>
  <c r="X305" i="17" a="1"/>
  <c r="X305" i="17" s="1"/>
  <c r="X408" i="17" a="1"/>
  <c r="X408" i="17" s="1"/>
  <c r="X409" i="17" a="1"/>
  <c r="X409" i="17" s="1"/>
  <c r="X410" i="17" a="1"/>
  <c r="X410" i="17" s="1"/>
  <c r="X411" i="17" a="1"/>
  <c r="X411" i="17" s="1"/>
  <c r="X412" i="17" a="1"/>
  <c r="X412" i="17" s="1"/>
  <c r="X413" i="17" a="1"/>
  <c r="X413" i="17" s="1"/>
  <c r="X704" i="17" a="1"/>
  <c r="X704" i="17" s="1"/>
  <c r="X705" i="17" a="1"/>
  <c r="X705" i="17" s="1"/>
  <c r="X814" i="17" a="1"/>
  <c r="X814" i="17" s="1"/>
  <c r="X815" i="17" a="1"/>
  <c r="X815" i="17" s="1"/>
  <c r="X816" i="17" a="1"/>
  <c r="X816" i="17" s="1"/>
  <c r="X817" i="17" a="1"/>
  <c r="X817" i="17" s="1"/>
  <c r="X818" i="17" a="1"/>
  <c r="X818" i="17" s="1"/>
  <c r="X819" i="17" a="1"/>
  <c r="X819" i="17" s="1"/>
  <c r="X820" i="17" a="1"/>
  <c r="X820" i="17" s="1"/>
  <c r="X821" i="17" a="1"/>
  <c r="X821" i="17" s="1"/>
  <c r="X822" i="17" a="1"/>
  <c r="X822" i="17"/>
  <c r="X823" i="17" a="1"/>
  <c r="X823" i="17" s="1"/>
  <c r="X824" i="17" a="1"/>
  <c r="X824" i="17"/>
  <c r="X825" i="17" a="1"/>
  <c r="X825" i="17" s="1"/>
  <c r="X1408" i="17" a="1"/>
  <c r="X1408" i="17" s="1"/>
  <c r="X1409" i="17" a="1"/>
  <c r="X1409" i="17" s="1"/>
  <c r="X1410" i="17" a="1"/>
  <c r="X1410" i="17" s="1"/>
  <c r="X1411" i="17" a="1"/>
  <c r="X1411" i="17" s="1"/>
  <c r="X1412" i="17" a="1"/>
  <c r="X1412" i="17" s="1"/>
  <c r="X1413" i="17" a="1"/>
  <c r="X1413" i="17" s="1"/>
  <c r="X1704" i="17" a="1"/>
  <c r="X1704" i="17" s="1"/>
  <c r="X1705" i="17" a="1"/>
  <c r="X1705" i="17" s="1"/>
  <c r="X14" i="17" a="1"/>
  <c r="X14" i="17" s="1"/>
  <c r="X15" i="17" a="1"/>
  <c r="X15" i="17" s="1"/>
  <c r="X16" i="17" a="1"/>
  <c r="X16" i="17" s="1"/>
  <c r="X17" i="17" a="1"/>
  <c r="X17" i="17" s="1"/>
  <c r="X18" i="17" a="1"/>
  <c r="X18" i="17" s="1"/>
  <c r="X19" i="17" a="1"/>
  <c r="X19" i="17" s="1"/>
  <c r="Y19" i="17" s="1"/>
  <c r="Q19" i="17" s="1"/>
  <c r="W19" i="17" s="1"/>
  <c r="X306" i="17" a="1"/>
  <c r="X306" i="17" s="1"/>
  <c r="X307" i="17" a="1"/>
  <c r="X307" i="17" s="1"/>
  <c r="X414" i="17" a="1"/>
  <c r="X414" i="17" s="1"/>
  <c r="X415" i="17" a="1"/>
  <c r="X415" i="17" s="1"/>
  <c r="X416" i="17" a="1"/>
  <c r="X416" i="17" s="1"/>
  <c r="X417" i="17" a="1"/>
  <c r="X417" i="17" s="1"/>
  <c r="X418" i="17" a="1"/>
  <c r="X418" i="17" s="1"/>
  <c r="X419" i="17" a="1"/>
  <c r="X419" i="17"/>
  <c r="X706" i="17" a="1"/>
  <c r="X706" i="17" s="1"/>
  <c r="X707" i="17" a="1"/>
  <c r="X707" i="17" s="1"/>
  <c r="X826" i="17" a="1"/>
  <c r="X826" i="17" s="1"/>
  <c r="X827" i="17" a="1"/>
  <c r="X827" i="17" s="1"/>
  <c r="X828" i="17" a="1"/>
  <c r="X828" i="17" s="1"/>
  <c r="X829" i="17" a="1"/>
  <c r="X829" i="17" s="1"/>
  <c r="X830" i="17" a="1"/>
  <c r="X830" i="17" s="1"/>
  <c r="X831" i="17" a="1"/>
  <c r="X831" i="17" s="1"/>
  <c r="X832" i="17" a="1"/>
  <c r="X832" i="17" s="1"/>
  <c r="X833" i="17" a="1"/>
  <c r="X833" i="17" s="1"/>
  <c r="X834" i="17" a="1"/>
  <c r="X834" i="17" s="1"/>
  <c r="X835" i="17" a="1"/>
  <c r="X835" i="17" s="1"/>
  <c r="X836" i="17" a="1"/>
  <c r="X836" i="17" s="1"/>
  <c r="X837" i="17" a="1"/>
  <c r="X837" i="17" s="1"/>
  <c r="X1414" i="17" a="1"/>
  <c r="X1414" i="17" s="1"/>
  <c r="X1415" i="17" a="1"/>
  <c r="X1415" i="17" s="1"/>
  <c r="Y1415" i="17" s="1"/>
  <c r="Q1415" i="17" s="1"/>
  <c r="W1415" i="17" s="1"/>
  <c r="X1416" i="17" a="1"/>
  <c r="X1416" i="17" s="1"/>
  <c r="X1417" i="17" a="1"/>
  <c r="X1417" i="17" s="1"/>
  <c r="X1418" i="17" a="1"/>
  <c r="X1418" i="17" s="1"/>
  <c r="X1419" i="17" a="1"/>
  <c r="X1419" i="17" s="1"/>
  <c r="X1706" i="17" a="1"/>
  <c r="X1706" i="17"/>
  <c r="X1707" i="17" a="1"/>
  <c r="X1707" i="17" s="1"/>
  <c r="X20" i="17" a="1"/>
  <c r="X20" i="17" s="1"/>
  <c r="X21" i="17" a="1"/>
  <c r="X21" i="17" s="1"/>
  <c r="Y21" i="17" s="1"/>
  <c r="Q21" i="17" s="1"/>
  <c r="W21" i="17" s="1"/>
  <c r="X22" i="17" a="1"/>
  <c r="X22" i="17" s="1"/>
  <c r="X23" i="17" a="1"/>
  <c r="X23" i="17" s="1"/>
  <c r="X24" i="17" a="1"/>
  <c r="X24" i="17" s="1"/>
  <c r="X25" i="17" a="1"/>
  <c r="X25" i="17" s="1"/>
  <c r="X308" i="17" a="1"/>
  <c r="X308" i="17" s="1"/>
  <c r="X309" i="17" a="1"/>
  <c r="X309" i="17" s="1"/>
  <c r="X420" i="17" a="1"/>
  <c r="X420" i="17" s="1"/>
  <c r="X421" i="17" a="1"/>
  <c r="X421" i="17" s="1"/>
  <c r="X422" i="17" a="1"/>
  <c r="X422" i="17" s="1"/>
  <c r="X423" i="17" a="1"/>
  <c r="X423" i="17" s="1"/>
  <c r="X424" i="17" a="1"/>
  <c r="X424" i="17" s="1"/>
  <c r="X425" i="17" a="1"/>
  <c r="X425" i="17" s="1"/>
  <c r="X708" i="17" a="1"/>
  <c r="X708" i="17" s="1"/>
  <c r="X709" i="17" a="1"/>
  <c r="X709" i="17" s="1"/>
  <c r="X838" i="17" a="1"/>
  <c r="X838" i="17" s="1"/>
  <c r="X839" i="17" a="1"/>
  <c r="X839" i="17" s="1"/>
  <c r="X840" i="17" a="1"/>
  <c r="X840" i="17" s="1"/>
  <c r="X841" i="17" a="1"/>
  <c r="X841" i="17" s="1"/>
  <c r="X842" i="17" a="1"/>
  <c r="X842" i="17" s="1"/>
  <c r="X843" i="17" a="1"/>
  <c r="X843" i="17" s="1"/>
  <c r="X844" i="17" a="1"/>
  <c r="X844" i="17" s="1"/>
  <c r="X845" i="17" a="1"/>
  <c r="X845" i="17" s="1"/>
  <c r="X846" i="17" a="1"/>
  <c r="X846" i="17" s="1"/>
  <c r="X847" i="17" a="1"/>
  <c r="X847" i="17" s="1"/>
  <c r="Y847" i="17" s="1"/>
  <c r="Q847" i="17" s="1"/>
  <c r="W847" i="17" s="1"/>
  <c r="X848" i="17" a="1"/>
  <c r="X848" i="17" s="1"/>
  <c r="X849" i="17" a="1"/>
  <c r="X849" i="17" s="1"/>
  <c r="X1420" i="17" a="1"/>
  <c r="X1420" i="17" s="1"/>
  <c r="X1421" i="17" a="1"/>
  <c r="X1421" i="17" s="1"/>
  <c r="X1422" i="17" a="1"/>
  <c r="X1422" i="17" s="1"/>
  <c r="X1423" i="17" a="1"/>
  <c r="X1423" i="17" s="1"/>
  <c r="X1424" i="17" a="1"/>
  <c r="X1424" i="17" s="1"/>
  <c r="X1425" i="17" a="1"/>
  <c r="X1425" i="17" s="1"/>
  <c r="Y1425" i="17" s="1"/>
  <c r="Q1425" i="17" s="1"/>
  <c r="W1425" i="17" s="1"/>
  <c r="X1708" i="17" a="1"/>
  <c r="X1708" i="17" s="1"/>
  <c r="X1709" i="17" a="1"/>
  <c r="X1709" i="17" s="1"/>
  <c r="X26" i="17" a="1"/>
  <c r="X26" i="17" s="1"/>
  <c r="X27" i="17" a="1"/>
  <c r="X27" i="17" s="1"/>
  <c r="X28" i="17" a="1"/>
  <c r="X28" i="17" s="1"/>
  <c r="X29" i="17" a="1"/>
  <c r="X29" i="17" s="1"/>
  <c r="X30" i="17" a="1"/>
  <c r="X30" i="17" s="1"/>
  <c r="X31" i="17" a="1"/>
  <c r="X31" i="17" s="1"/>
  <c r="X310" i="17" a="1"/>
  <c r="X310" i="17" s="1"/>
  <c r="X311" i="17" a="1"/>
  <c r="X311" i="17" s="1"/>
  <c r="X426" i="17" a="1"/>
  <c r="X426" i="17" s="1"/>
  <c r="X427" i="17" a="1"/>
  <c r="X427" i="17" s="1"/>
  <c r="X428" i="17" a="1"/>
  <c r="X428" i="17" s="1"/>
  <c r="X429" i="17" a="1"/>
  <c r="X429" i="17" s="1"/>
  <c r="X430" i="17" a="1"/>
  <c r="X430" i="17" s="1"/>
  <c r="X431" i="17" a="1"/>
  <c r="X431" i="17"/>
  <c r="X710" i="17" a="1"/>
  <c r="X710" i="17" s="1"/>
  <c r="X711" i="17" a="1"/>
  <c r="X711" i="17" s="1"/>
  <c r="X850" i="17" a="1"/>
  <c r="X850" i="17" s="1"/>
  <c r="X851" i="17" a="1"/>
  <c r="X851" i="17" s="1"/>
  <c r="X852" i="17" a="1"/>
  <c r="X852" i="17" s="1"/>
  <c r="X853" i="17" a="1"/>
  <c r="X853" i="17" s="1"/>
  <c r="X854" i="17" a="1"/>
  <c r="X854" i="17" s="1"/>
  <c r="X855" i="17" a="1"/>
  <c r="X855" i="17" s="1"/>
  <c r="Y855" i="17" s="1"/>
  <c r="Q855" i="17" s="1"/>
  <c r="W855" i="17" s="1"/>
  <c r="X856" i="17" a="1"/>
  <c r="X856" i="17" s="1"/>
  <c r="X857" i="17" a="1"/>
  <c r="X857" i="17" s="1"/>
  <c r="X858" i="17" a="1"/>
  <c r="X858" i="17" s="1"/>
  <c r="X859" i="17" a="1"/>
  <c r="X859" i="17" s="1"/>
  <c r="X860" i="17" a="1"/>
  <c r="X860" i="17" s="1"/>
  <c r="X861" i="17" a="1"/>
  <c r="X861" i="17" s="1"/>
  <c r="X1426" i="17" a="1"/>
  <c r="X1426" i="17" s="1"/>
  <c r="X1427" i="17" a="1"/>
  <c r="X1427" i="17" s="1"/>
  <c r="Y1427" i="17" s="1"/>
  <c r="Q1427" i="17" s="1"/>
  <c r="W1427" i="17" s="1"/>
  <c r="X1428" i="17" a="1"/>
  <c r="X1428" i="17" s="1"/>
  <c r="X1429" i="17" a="1"/>
  <c r="X1429" i="17" s="1"/>
  <c r="X1430" i="17" a="1"/>
  <c r="X1430" i="17" s="1"/>
  <c r="X1431" i="17" a="1"/>
  <c r="X1431" i="17" s="1"/>
  <c r="X1710" i="17" a="1"/>
  <c r="X1710" i="17" s="1"/>
  <c r="X1711" i="17" a="1"/>
  <c r="X1711" i="17" s="1"/>
  <c r="X32" i="17" a="1"/>
  <c r="X32" i="17" s="1"/>
  <c r="X33" i="17" a="1"/>
  <c r="X33" i="17" s="1"/>
  <c r="X34" i="17" a="1"/>
  <c r="X34" i="17" s="1"/>
  <c r="X35" i="17" a="1"/>
  <c r="X35" i="17" s="1"/>
  <c r="X36" i="17" a="1"/>
  <c r="X36" i="17" s="1"/>
  <c r="X37" i="17" a="1"/>
  <c r="X37" i="17" s="1"/>
  <c r="X312" i="17" a="1"/>
  <c r="X312" i="17" s="1"/>
  <c r="X313" i="17" a="1"/>
  <c r="X313" i="17" s="1"/>
  <c r="X432" i="17" a="1"/>
  <c r="X432" i="17" s="1"/>
  <c r="X433" i="17" a="1"/>
  <c r="X433" i="17" s="1"/>
  <c r="X434" i="17" a="1"/>
  <c r="X434" i="17" s="1"/>
  <c r="X435" i="17" a="1"/>
  <c r="X435" i="17" s="1"/>
  <c r="X436" i="17" a="1"/>
  <c r="X436" i="17" s="1"/>
  <c r="X437" i="17" a="1"/>
  <c r="X437" i="17" s="1"/>
  <c r="X712" i="17" a="1"/>
  <c r="X712" i="17" s="1"/>
  <c r="X713" i="17" a="1"/>
  <c r="X713" i="17" s="1"/>
  <c r="X862" i="17" a="1"/>
  <c r="X862" i="17" s="1"/>
  <c r="X863" i="17" a="1"/>
  <c r="X863" i="17" s="1"/>
  <c r="Y863" i="17" s="1"/>
  <c r="Q863" i="17" s="1"/>
  <c r="W863" i="17" s="1"/>
  <c r="X864" i="17" a="1"/>
  <c r="X864" i="17"/>
  <c r="X865" i="17" a="1"/>
  <c r="X865" i="17" s="1"/>
  <c r="X866" i="17" a="1"/>
  <c r="X866" i="17" s="1"/>
  <c r="X867" i="17" a="1"/>
  <c r="X867" i="17" s="1"/>
  <c r="X868" i="17" a="1"/>
  <c r="X868" i="17" s="1"/>
  <c r="X869" i="17" a="1"/>
  <c r="X869" i="17" s="1"/>
  <c r="X870" i="17" a="1"/>
  <c r="X870" i="17" s="1"/>
  <c r="X871" i="17" a="1"/>
  <c r="X871" i="17" s="1"/>
  <c r="Y871" i="17" s="1"/>
  <c r="Q871" i="17" s="1"/>
  <c r="W871" i="17" s="1"/>
  <c r="X872" i="17" a="1"/>
  <c r="X872" i="17" s="1"/>
  <c r="X873" i="17" a="1"/>
  <c r="X873" i="17" s="1"/>
  <c r="X1432" i="17" a="1"/>
  <c r="X1432" i="17" s="1"/>
  <c r="X1433" i="17" a="1"/>
  <c r="X1433" i="17" s="1"/>
  <c r="X1434" i="17" a="1"/>
  <c r="X1434" i="17" s="1"/>
  <c r="X1435" i="17" a="1"/>
  <c r="X1435" i="17" s="1"/>
  <c r="X1436" i="17" a="1"/>
  <c r="X1436" i="17" s="1"/>
  <c r="X1437" i="17" a="1"/>
  <c r="X1437" i="17" s="1"/>
  <c r="X1712" i="17" a="1"/>
  <c r="X1712" i="17" s="1"/>
  <c r="X1713" i="17" a="1"/>
  <c r="X1713" i="17" s="1"/>
  <c r="X38" i="17" a="1"/>
  <c r="X38" i="17" s="1"/>
  <c r="X39" i="17" a="1"/>
  <c r="X39" i="17" s="1"/>
  <c r="X40" i="17" a="1"/>
  <c r="X40" i="17" s="1"/>
  <c r="X41" i="17" a="1"/>
  <c r="X41" i="17" s="1"/>
  <c r="X42" i="17" a="1"/>
  <c r="X42" i="17" s="1"/>
  <c r="X43" i="17" a="1"/>
  <c r="X43" i="17" s="1"/>
  <c r="X314" i="17" a="1"/>
  <c r="X314" i="17" s="1"/>
  <c r="X315" i="17" a="1"/>
  <c r="X315" i="17" s="1"/>
  <c r="X438" i="17" a="1"/>
  <c r="X438" i="17" s="1"/>
  <c r="X439" i="17" a="1"/>
  <c r="X439" i="17"/>
  <c r="X440" i="17" a="1"/>
  <c r="X440" i="17" s="1"/>
  <c r="X441" i="17" a="1"/>
  <c r="X441" i="17" s="1"/>
  <c r="X442" i="17" a="1"/>
  <c r="X442" i="17" s="1"/>
  <c r="X443" i="17" a="1"/>
  <c r="X443" i="17" s="1"/>
  <c r="Y443" i="17" s="1"/>
  <c r="Q443" i="17" s="1"/>
  <c r="W443" i="17" s="1"/>
  <c r="X714" i="17" a="1"/>
  <c r="X714" i="17" s="1"/>
  <c r="X715" i="17" a="1"/>
  <c r="X715" i="17"/>
  <c r="X874" i="17" a="1"/>
  <c r="X874" i="17" s="1"/>
  <c r="X875" i="17" a="1"/>
  <c r="X875" i="17" s="1"/>
  <c r="X876" i="17" a="1"/>
  <c r="X876" i="17" s="1"/>
  <c r="X877" i="17" a="1"/>
  <c r="X877" i="17" s="1"/>
  <c r="X878" i="17" a="1"/>
  <c r="X878" i="17" s="1"/>
  <c r="X879" i="17" a="1"/>
  <c r="X879" i="17" s="1"/>
  <c r="Y879" i="17" s="1"/>
  <c r="Q879" i="17" s="1"/>
  <c r="W879" i="17" s="1"/>
  <c r="X880" i="17" a="1"/>
  <c r="X880" i="17" s="1"/>
  <c r="X881" i="17" a="1"/>
  <c r="X881" i="17" s="1"/>
  <c r="X882" i="17" a="1"/>
  <c r="X882" i="17" s="1"/>
  <c r="X883" i="17" a="1"/>
  <c r="X883" i="17" s="1"/>
  <c r="X884" i="17" a="1"/>
  <c r="X884" i="17" s="1"/>
  <c r="X885" i="17" a="1"/>
  <c r="X885" i="17" s="1"/>
  <c r="X1438" i="17" a="1"/>
  <c r="X1438" i="17" s="1"/>
  <c r="X1439" i="17" a="1"/>
  <c r="X1439" i="17" s="1"/>
  <c r="X1440" i="17" a="1"/>
  <c r="X1440" i="17" s="1"/>
  <c r="X1441" i="17" a="1"/>
  <c r="X1441" i="17" s="1"/>
  <c r="X1442" i="17" a="1"/>
  <c r="X1442" i="17" s="1"/>
  <c r="X1443" i="17" a="1"/>
  <c r="X1443" i="17" s="1"/>
  <c r="X1714" i="17" a="1"/>
  <c r="X1714" i="17" s="1"/>
  <c r="X1715" i="17" a="1"/>
  <c r="X1715" i="17" s="1"/>
  <c r="X44" i="17" a="1"/>
  <c r="X44" i="17" s="1"/>
  <c r="X45" i="17" a="1"/>
  <c r="X45" i="17" s="1"/>
  <c r="X46" i="17" a="1"/>
  <c r="X46" i="17" s="1"/>
  <c r="X47" i="17" a="1"/>
  <c r="X47" i="17" s="1"/>
  <c r="X48" i="17" a="1"/>
  <c r="X48" i="17" s="1"/>
  <c r="X49" i="17" a="1"/>
  <c r="X49" i="17" s="1"/>
  <c r="X316" i="17" a="1"/>
  <c r="X316" i="17" s="1"/>
  <c r="X317" i="17" a="1"/>
  <c r="X317" i="17" s="1"/>
  <c r="X444" i="17" a="1"/>
  <c r="X444" i="17" s="1"/>
  <c r="X445" i="17" a="1"/>
  <c r="X445" i="17" s="1"/>
  <c r="Y445" i="17" s="1"/>
  <c r="Q445" i="17" s="1"/>
  <c r="W445" i="17" s="1"/>
  <c r="X446" i="17" a="1"/>
  <c r="X446" i="17" s="1"/>
  <c r="X447" i="17" a="1"/>
  <c r="X447" i="17" s="1"/>
  <c r="X448" i="17" a="1"/>
  <c r="X448" i="17" s="1"/>
  <c r="X449" i="17" a="1"/>
  <c r="X449" i="17" s="1"/>
  <c r="X716" i="17" a="1"/>
  <c r="X716" i="17" s="1"/>
  <c r="X717" i="17" a="1"/>
  <c r="X717" i="17" s="1"/>
  <c r="X886" i="17" a="1"/>
  <c r="X886" i="17" s="1"/>
  <c r="X887" i="17" a="1"/>
  <c r="X887" i="17" s="1"/>
  <c r="Y887" i="17" s="1"/>
  <c r="Q887" i="17" s="1"/>
  <c r="W887" i="17" s="1"/>
  <c r="X888" i="17" a="1"/>
  <c r="X888" i="17" s="1"/>
  <c r="X889" i="17" a="1"/>
  <c r="X889" i="17" s="1"/>
  <c r="X890" i="17" a="1"/>
  <c r="X890" i="17" s="1"/>
  <c r="X891" i="17" a="1"/>
  <c r="X891" i="17" s="1"/>
  <c r="X892" i="17" a="1"/>
  <c r="X892" i="17" s="1"/>
  <c r="X893" i="17" a="1"/>
  <c r="X893" i="17" s="1"/>
  <c r="X894" i="17" a="1"/>
  <c r="X894" i="17" s="1"/>
  <c r="X895" i="17" a="1"/>
  <c r="X895" i="17" s="1"/>
  <c r="X896" i="17" a="1"/>
  <c r="X896" i="17" s="1"/>
  <c r="X897" i="17" a="1"/>
  <c r="X897" i="17" s="1"/>
  <c r="X1444" i="17" a="1"/>
  <c r="X1444" i="17" s="1"/>
  <c r="X1445" i="17" a="1"/>
  <c r="X1445" i="17" s="1"/>
  <c r="X1446" i="17" a="1"/>
  <c r="X1446" i="17" s="1"/>
  <c r="X1447" i="17" a="1"/>
  <c r="X1447" i="17" s="1"/>
  <c r="X1448" i="17" a="1"/>
  <c r="X1448" i="17" s="1"/>
  <c r="X1449" i="17" a="1"/>
  <c r="X1449" i="17" s="1"/>
  <c r="X1716" i="17" a="1"/>
  <c r="X1716" i="17" s="1"/>
  <c r="X1717" i="17" a="1"/>
  <c r="X1717" i="17" s="1"/>
  <c r="X50" i="17" a="1"/>
  <c r="X50" i="17" s="1"/>
  <c r="X51" i="17" a="1"/>
  <c r="X51" i="17" s="1"/>
  <c r="X52" i="17" a="1"/>
  <c r="X52" i="17" s="1"/>
  <c r="X53" i="17" a="1"/>
  <c r="X53" i="17" s="1"/>
  <c r="X54" i="17" a="1"/>
  <c r="X54" i="17" s="1"/>
  <c r="X55" i="17" a="1"/>
  <c r="X55" i="17" s="1"/>
  <c r="Y55" i="17" s="1"/>
  <c r="Q55" i="17" s="1"/>
  <c r="W55" i="17" s="1"/>
  <c r="X318" i="17" a="1"/>
  <c r="X318" i="17" s="1"/>
  <c r="X319" i="17" a="1"/>
  <c r="X319" i="17" s="1"/>
  <c r="X450" i="17" a="1"/>
  <c r="X450" i="17" s="1"/>
  <c r="X451" i="17" a="1"/>
  <c r="X451" i="17" s="1"/>
  <c r="X452" i="17" a="1"/>
  <c r="X452" i="17" s="1"/>
  <c r="X453" i="17" a="1"/>
  <c r="X453" i="17" s="1"/>
  <c r="X454" i="17" a="1"/>
  <c r="X454" i="17" s="1"/>
  <c r="X455" i="17" a="1"/>
  <c r="X455" i="17" s="1"/>
  <c r="Y455" i="17" s="1"/>
  <c r="Q455" i="17" s="1"/>
  <c r="W455" i="17" s="1"/>
  <c r="X718" i="17" a="1"/>
  <c r="X718" i="17" s="1"/>
  <c r="X719" i="17" a="1"/>
  <c r="X719" i="17" s="1"/>
  <c r="X898" i="17" a="1"/>
  <c r="X898" i="17" s="1"/>
  <c r="X899" i="17" a="1"/>
  <c r="X899" i="17" s="1"/>
  <c r="X900" i="17" a="1"/>
  <c r="X900" i="17" s="1"/>
  <c r="X901" i="17" a="1"/>
  <c r="X901" i="17" s="1"/>
  <c r="X902" i="17" a="1"/>
  <c r="X902" i="17" s="1"/>
  <c r="X903" i="17" a="1"/>
  <c r="X903" i="17" s="1"/>
  <c r="X904" i="17" a="1"/>
  <c r="X904" i="17" s="1"/>
  <c r="X905" i="17" a="1"/>
  <c r="X905" i="17" s="1"/>
  <c r="X906" i="17" a="1"/>
  <c r="X906" i="17" s="1"/>
  <c r="X907" i="17" a="1"/>
  <c r="X907" i="17" s="1"/>
  <c r="X908" i="17" a="1"/>
  <c r="X908" i="17" s="1"/>
  <c r="X909" i="17" a="1"/>
  <c r="X909" i="17" s="1"/>
  <c r="X1450" i="17" a="1"/>
  <c r="X1450" i="17" s="1"/>
  <c r="X1451" i="17" a="1"/>
  <c r="X1451" i="17" s="1"/>
  <c r="X1452" i="17" a="1"/>
  <c r="X1452" i="17" s="1"/>
  <c r="X1453" i="17" a="1"/>
  <c r="X1453" i="17" s="1"/>
  <c r="X1454" i="17" a="1"/>
  <c r="X1454" i="17" s="1"/>
  <c r="X1455" i="17" a="1"/>
  <c r="X1455" i="17" s="1"/>
  <c r="X1718" i="17" a="1"/>
  <c r="X1718" i="17" s="1"/>
  <c r="X1719" i="17" a="1"/>
  <c r="X1719" i="17" s="1"/>
  <c r="X56" i="17" a="1"/>
  <c r="X56" i="17" s="1"/>
  <c r="X57" i="17" a="1"/>
  <c r="X57" i="17" s="1"/>
  <c r="Y57" i="17" s="1"/>
  <c r="Q57" i="17" s="1"/>
  <c r="W57" i="17" s="1"/>
  <c r="X58" i="17" a="1"/>
  <c r="X58" i="17" s="1"/>
  <c r="X59" i="17" a="1"/>
  <c r="X59" i="17" s="1"/>
  <c r="X60" i="17" a="1"/>
  <c r="X60" i="17" s="1"/>
  <c r="X61" i="17" a="1"/>
  <c r="X61" i="17" s="1"/>
  <c r="X320" i="17" a="1"/>
  <c r="X320" i="17" s="1"/>
  <c r="X321" i="17" a="1"/>
  <c r="X321" i="17" s="1"/>
  <c r="X456" i="17" a="1"/>
  <c r="X456" i="17" s="1"/>
  <c r="X457" i="17" a="1"/>
  <c r="X457" i="17" s="1"/>
  <c r="Y457" i="17" s="1"/>
  <c r="Q457" i="17" s="1"/>
  <c r="W457" i="17" s="1"/>
  <c r="X458" i="17" a="1"/>
  <c r="X458" i="17" s="1"/>
  <c r="X459" i="17" a="1"/>
  <c r="X459" i="17" s="1"/>
  <c r="X460" i="17" a="1"/>
  <c r="X460" i="17" s="1"/>
  <c r="X461" i="17" a="1"/>
  <c r="X461" i="17" s="1"/>
  <c r="X720" i="17" a="1"/>
  <c r="X720" i="17" s="1"/>
  <c r="X721" i="17" a="1"/>
  <c r="X721" i="17" s="1"/>
  <c r="X910" i="17" a="1"/>
  <c r="X910" i="17" s="1"/>
  <c r="X911" i="17" a="1"/>
  <c r="X911" i="17" s="1"/>
  <c r="Y911" i="17" s="1"/>
  <c r="Q911" i="17" s="1"/>
  <c r="W911" i="17" s="1"/>
  <c r="X912" i="17" a="1"/>
  <c r="X912" i="17" s="1"/>
  <c r="X913" i="17" a="1"/>
  <c r="X913" i="17" s="1"/>
  <c r="X914" i="17" a="1"/>
  <c r="X914" i="17" s="1"/>
  <c r="X915" i="17" a="1"/>
  <c r="X915" i="17" s="1"/>
  <c r="X916" i="17" a="1"/>
  <c r="X916" i="17" s="1"/>
  <c r="X917" i="17" a="1"/>
  <c r="X917" i="17" s="1"/>
  <c r="X918" i="17" a="1"/>
  <c r="X918" i="17" s="1"/>
  <c r="X919" i="17" a="1"/>
  <c r="X919" i="17" s="1"/>
  <c r="X920" i="17" a="1"/>
  <c r="X920" i="17" s="1"/>
  <c r="X921" i="17" a="1"/>
  <c r="X921" i="17" s="1"/>
  <c r="X1456" i="17" a="1"/>
  <c r="X1456" i="17" s="1"/>
  <c r="X1457" i="17" a="1"/>
  <c r="X1457" i="17" s="1"/>
  <c r="X1458" i="17" a="1"/>
  <c r="X1458" i="17" s="1"/>
  <c r="X1459" i="17" a="1"/>
  <c r="X1459" i="17" s="1"/>
  <c r="X1460" i="17" a="1"/>
  <c r="X1460" i="17" s="1"/>
  <c r="X1461" i="17" a="1"/>
  <c r="X1461" i="17" s="1"/>
  <c r="Y1461" i="17" s="1"/>
  <c r="Q1461" i="17" s="1"/>
  <c r="W1461" i="17" s="1"/>
  <c r="X1720" i="17" a="1"/>
  <c r="X1720" i="17" s="1"/>
  <c r="X1721" i="17" a="1"/>
  <c r="X1721" i="17" s="1"/>
  <c r="X62" i="17" a="1"/>
  <c r="X62" i="17" s="1"/>
  <c r="X63" i="17" a="1"/>
  <c r="X63" i="17" s="1"/>
  <c r="X64" i="17" a="1"/>
  <c r="X64" i="17" s="1"/>
  <c r="X65" i="17" a="1"/>
  <c r="X65" i="17" s="1"/>
  <c r="X66" i="17" a="1"/>
  <c r="X66" i="17" s="1"/>
  <c r="X67" i="17" a="1"/>
  <c r="X67" i="17" s="1"/>
  <c r="Y67" i="17" s="1"/>
  <c r="Q67" i="17" s="1"/>
  <c r="W67" i="17" s="1"/>
  <c r="X322" i="17" a="1"/>
  <c r="X322" i="17" s="1"/>
  <c r="X323" i="17" a="1"/>
  <c r="X323" i="17" s="1"/>
  <c r="X462" i="17" a="1"/>
  <c r="X462" i="17" s="1"/>
  <c r="X463" i="17" a="1"/>
  <c r="X463" i="17" s="1"/>
  <c r="X464" i="17" a="1"/>
  <c r="X464" i="17" s="1"/>
  <c r="X465" i="17" a="1"/>
  <c r="X465" i="17" s="1"/>
  <c r="X466" i="17" a="1"/>
  <c r="X466" i="17" s="1"/>
  <c r="X467" i="17" a="1"/>
  <c r="X467" i="17" s="1"/>
  <c r="Y467" i="17" s="1"/>
  <c r="Q467" i="17" s="1"/>
  <c r="W467" i="17" s="1"/>
  <c r="X722" i="17" a="1"/>
  <c r="X722" i="17" s="1"/>
  <c r="X723" i="17" a="1"/>
  <c r="X723" i="17" s="1"/>
  <c r="X922" i="17" a="1"/>
  <c r="X922" i="17" s="1"/>
  <c r="X923" i="17" a="1"/>
  <c r="X923" i="17" s="1"/>
  <c r="X924" i="17" a="1"/>
  <c r="X924" i="17" s="1"/>
  <c r="X925" i="17" a="1"/>
  <c r="X925" i="17" s="1"/>
  <c r="X926" i="17" a="1"/>
  <c r="X926" i="17" s="1"/>
  <c r="X927" i="17" a="1"/>
  <c r="X927" i="17" s="1"/>
  <c r="X928" i="17" a="1"/>
  <c r="X928" i="17" s="1"/>
  <c r="X929" i="17" a="1"/>
  <c r="X929" i="17" s="1"/>
  <c r="X930" i="17" a="1"/>
  <c r="X930" i="17" s="1"/>
  <c r="X931" i="17" a="1"/>
  <c r="X931" i="17"/>
  <c r="X932" i="17" a="1"/>
  <c r="X932" i="17" s="1"/>
  <c r="X933" i="17" a="1"/>
  <c r="X933" i="17" s="1"/>
  <c r="X1462" i="17" a="1"/>
  <c r="X1462" i="17" s="1"/>
  <c r="X1463" i="17" a="1"/>
  <c r="X1463" i="17" s="1"/>
  <c r="Y1463" i="17" s="1"/>
  <c r="Q1463" i="17" s="1"/>
  <c r="W1463" i="17" s="1"/>
  <c r="X1464" i="17" a="1"/>
  <c r="X1464" i="17"/>
  <c r="X1465" i="17" a="1"/>
  <c r="X1465" i="17"/>
  <c r="X1466" i="17" a="1"/>
  <c r="X1466" i="17" s="1"/>
  <c r="X1467" i="17" a="1"/>
  <c r="X1467" i="17" s="1"/>
  <c r="X1722" i="17" a="1"/>
  <c r="X1722" i="17" s="1"/>
  <c r="X1723" i="17" a="1"/>
  <c r="X1723" i="17" s="1"/>
  <c r="X68" i="17" a="1"/>
  <c r="X68" i="17" s="1"/>
  <c r="X69" i="17" a="1"/>
  <c r="X69" i="17" s="1"/>
  <c r="Y69" i="17" s="1"/>
  <c r="Q69" i="17" s="1"/>
  <c r="W69" i="17" s="1"/>
  <c r="X70" i="17" a="1"/>
  <c r="X70" i="17" s="1"/>
  <c r="X71" i="17" a="1"/>
  <c r="X71" i="17" s="1"/>
  <c r="X72" i="17" a="1"/>
  <c r="X72" i="17" s="1"/>
  <c r="X73" i="17" a="1"/>
  <c r="X73" i="17" s="1"/>
  <c r="X324" i="17" a="1"/>
  <c r="X324" i="17" s="1"/>
  <c r="X325" i="17" a="1"/>
  <c r="X325" i="17" s="1"/>
  <c r="X468" i="17" a="1"/>
  <c r="X468" i="17" s="1"/>
  <c r="X469" i="17" a="1"/>
  <c r="X469" i="17" s="1"/>
  <c r="Y469" i="17" s="1"/>
  <c r="Q469" i="17" s="1"/>
  <c r="W469" i="17" s="1"/>
  <c r="X470" i="17" a="1"/>
  <c r="X470" i="17" s="1"/>
  <c r="X471" i="17" a="1"/>
  <c r="X471" i="17" s="1"/>
  <c r="X472" i="17" a="1"/>
  <c r="X472" i="17" s="1"/>
  <c r="X473" i="17" a="1"/>
  <c r="X473" i="17" s="1"/>
  <c r="X724" i="17" a="1"/>
  <c r="X724" i="17" s="1"/>
  <c r="X725" i="17" a="1"/>
  <c r="X725" i="17" s="1"/>
  <c r="X934" i="17" a="1"/>
  <c r="X934" i="17" s="1"/>
  <c r="X935" i="17" a="1"/>
  <c r="X935" i="17"/>
  <c r="X936" i="17" a="1"/>
  <c r="X936" i="17" s="1"/>
  <c r="X937" i="17" a="1"/>
  <c r="X937" i="17" s="1"/>
  <c r="X938" i="17" a="1"/>
  <c r="X938" i="17" s="1"/>
  <c r="X939" i="17" a="1"/>
  <c r="X939" i="17" s="1"/>
  <c r="X940" i="17" a="1"/>
  <c r="X940" i="17" s="1"/>
  <c r="X941" i="17" a="1"/>
  <c r="X941" i="17" s="1"/>
  <c r="X942" i="17" a="1"/>
  <c r="X942" i="17" s="1"/>
  <c r="X943" i="17" a="1"/>
  <c r="X943" i="17" s="1"/>
  <c r="Y943" i="17" s="1"/>
  <c r="Q943" i="17" s="1"/>
  <c r="W943" i="17" s="1"/>
  <c r="X944" i="17" a="1"/>
  <c r="X944" i="17" s="1"/>
  <c r="X945" i="17" a="1"/>
  <c r="X945" i="17" s="1"/>
  <c r="X1468" i="17" a="1"/>
  <c r="X1468" i="17" s="1"/>
  <c r="X1469" i="17" a="1"/>
  <c r="X1469" i="17" s="1"/>
  <c r="X1470" i="17" a="1"/>
  <c r="X1470" i="17" s="1"/>
  <c r="X1471" i="17" a="1"/>
  <c r="X1471" i="17" s="1"/>
  <c r="X1472" i="17" a="1"/>
  <c r="X1472" i="17" s="1"/>
  <c r="X1473" i="17" a="1"/>
  <c r="X1473" i="17" s="1"/>
  <c r="Y1473" i="17" s="1"/>
  <c r="Q1473" i="17" s="1"/>
  <c r="W1473" i="17" s="1"/>
  <c r="X1724" i="17" a="1"/>
  <c r="X1724" i="17" s="1"/>
  <c r="X1725" i="17" a="1"/>
  <c r="X1725" i="17" s="1"/>
  <c r="X74" i="17" a="1"/>
  <c r="X74" i="17" s="1"/>
  <c r="X75" i="17" a="1"/>
  <c r="X75" i="17" s="1"/>
  <c r="X76" i="17" a="1"/>
  <c r="X76" i="17" s="1"/>
  <c r="X77" i="17" a="1"/>
  <c r="X77" i="17" s="1"/>
  <c r="X78" i="17" a="1"/>
  <c r="X78" i="17" s="1"/>
  <c r="X79" i="17" a="1"/>
  <c r="X79" i="17" s="1"/>
  <c r="Y79" i="17" s="1"/>
  <c r="Q79" i="17" s="1"/>
  <c r="W79" i="17" s="1"/>
  <c r="X326" i="17" a="1"/>
  <c r="X326" i="17" s="1"/>
  <c r="X327" i="17" a="1"/>
  <c r="X327" i="17" s="1"/>
  <c r="X474" i="17" a="1"/>
  <c r="X474" i="17" s="1"/>
  <c r="X475" i="17" a="1"/>
  <c r="X475" i="17" s="1"/>
  <c r="X476" i="17" a="1"/>
  <c r="X476" i="17" s="1"/>
  <c r="X477" i="17" a="1"/>
  <c r="X477" i="17" s="1"/>
  <c r="X478" i="17" a="1"/>
  <c r="X478" i="17" s="1"/>
  <c r="X479" i="17" a="1"/>
  <c r="X479" i="17"/>
  <c r="X726" i="17" a="1"/>
  <c r="X726" i="17"/>
  <c r="X727" i="17" a="1"/>
  <c r="X727" i="17" s="1"/>
  <c r="X946" i="17" a="1"/>
  <c r="X946" i="17" s="1"/>
  <c r="X947" i="17" a="1"/>
  <c r="X947" i="17" s="1"/>
  <c r="X948" i="17" a="1"/>
  <c r="X948" i="17" s="1"/>
  <c r="X949" i="17" a="1"/>
  <c r="X949" i="17" s="1"/>
  <c r="X950" i="17" a="1"/>
  <c r="X950" i="17" s="1"/>
  <c r="X951" i="17" a="1"/>
  <c r="X951" i="17" s="1"/>
  <c r="Y951" i="17" s="1"/>
  <c r="Q951" i="17" s="1"/>
  <c r="W951" i="17" s="1"/>
  <c r="X952" i="17" a="1"/>
  <c r="X952" i="17" s="1"/>
  <c r="X953" i="17" a="1"/>
  <c r="X953" i="17" s="1"/>
  <c r="X954" i="17" a="1"/>
  <c r="X954" i="17" s="1"/>
  <c r="X955" i="17" a="1"/>
  <c r="X955" i="17" s="1"/>
  <c r="X956" i="17" a="1"/>
  <c r="X956" i="17"/>
  <c r="X957" i="17" a="1"/>
  <c r="X957" i="17" s="1"/>
  <c r="X1474" i="17" a="1"/>
  <c r="X1474" i="17" s="1"/>
  <c r="X1475" i="17" a="1"/>
  <c r="X1475" i="17" s="1"/>
  <c r="Y1475" i="17" s="1"/>
  <c r="Q1475" i="17" s="1"/>
  <c r="W1475" i="17" s="1"/>
  <c r="X1476" i="17" a="1"/>
  <c r="X1476" i="17" s="1"/>
  <c r="X1477" i="17" a="1"/>
  <c r="X1477" i="17" s="1"/>
  <c r="X1478" i="17" a="1"/>
  <c r="X1478" i="17" s="1"/>
  <c r="X1479" i="17" a="1"/>
  <c r="X1479" i="17" s="1"/>
  <c r="X1726" i="17" a="1"/>
  <c r="X1726" i="17" s="1"/>
  <c r="X1727" i="17" a="1"/>
  <c r="X1727" i="17" s="1"/>
  <c r="X80" i="17" a="1"/>
  <c r="X80" i="17" s="1"/>
  <c r="X81" i="17" a="1"/>
  <c r="X81" i="17" s="1"/>
  <c r="Y81" i="17" s="1"/>
  <c r="Q81" i="17" s="1"/>
  <c r="W81" i="17" s="1"/>
  <c r="X82" i="17" a="1"/>
  <c r="X82" i="17" s="1"/>
  <c r="X83" i="17" a="1"/>
  <c r="X83" i="17" s="1"/>
  <c r="X84" i="17" a="1"/>
  <c r="X84" i="17" s="1"/>
  <c r="X85" i="17" a="1"/>
  <c r="X85" i="17" s="1"/>
  <c r="X328" i="17" a="1"/>
  <c r="X328" i="17" s="1"/>
  <c r="X329" i="17" a="1"/>
  <c r="X329" i="17" s="1"/>
  <c r="X480" i="17" a="1"/>
  <c r="X480" i="17" s="1"/>
  <c r="X481" i="17" a="1"/>
  <c r="X481" i="17" s="1"/>
  <c r="Y481" i="17" s="1"/>
  <c r="Q481" i="17" s="1"/>
  <c r="W481" i="17" s="1"/>
  <c r="X482" i="17" a="1"/>
  <c r="X482" i="17" s="1"/>
  <c r="X483" i="17" a="1"/>
  <c r="X483" i="17" s="1"/>
  <c r="X484" i="17" a="1"/>
  <c r="X484" i="17" s="1"/>
  <c r="X485" i="17" a="1"/>
  <c r="X485" i="17" s="1"/>
  <c r="X728" i="17" a="1"/>
  <c r="X728" i="17" s="1"/>
  <c r="X729" i="17" a="1"/>
  <c r="X729" i="17" s="1"/>
  <c r="X958" i="17" a="1"/>
  <c r="X958" i="17" s="1"/>
  <c r="X959" i="17" a="1"/>
  <c r="X959" i="17" s="1"/>
  <c r="Y959" i="17" s="1"/>
  <c r="Q959" i="17" s="1"/>
  <c r="W959" i="17" s="1"/>
  <c r="X960" i="17" a="1"/>
  <c r="X960" i="17" s="1"/>
  <c r="X961" i="17" a="1"/>
  <c r="X961" i="17" s="1"/>
  <c r="X962" i="17" a="1"/>
  <c r="X962" i="17" s="1"/>
  <c r="X963" i="17" a="1"/>
  <c r="X963" i="17" s="1"/>
  <c r="X964" i="17" a="1"/>
  <c r="X964" i="17" s="1"/>
  <c r="X965" i="17" a="1"/>
  <c r="X965" i="17" s="1"/>
  <c r="X966" i="17" a="1"/>
  <c r="X966" i="17" s="1"/>
  <c r="X967" i="17" a="1"/>
  <c r="X967" i="17" s="1"/>
  <c r="Y967" i="17" s="1"/>
  <c r="Q967" i="17" s="1"/>
  <c r="W967" i="17" s="1"/>
  <c r="X968" i="17" a="1"/>
  <c r="X968" i="17" s="1"/>
  <c r="X969" i="17" a="1"/>
  <c r="X969" i="17" s="1"/>
  <c r="X1480" i="17" a="1"/>
  <c r="X1480" i="17" s="1"/>
  <c r="X1481" i="17" a="1"/>
  <c r="X1481" i="17" s="1"/>
  <c r="X1482" i="17" a="1"/>
  <c r="X1482" i="17" s="1"/>
  <c r="X1483" i="17" a="1"/>
  <c r="X1483" i="17" s="1"/>
  <c r="X1484" i="17" a="1"/>
  <c r="X1484" i="17" s="1"/>
  <c r="X1485" i="17" a="1"/>
  <c r="X1485" i="17" s="1"/>
  <c r="Y1485" i="17" s="1"/>
  <c r="Q1485" i="17" s="1"/>
  <c r="W1485" i="17" s="1"/>
  <c r="X1728" i="17" a="1"/>
  <c r="X1728" i="17" s="1"/>
  <c r="X1729" i="17" a="1"/>
  <c r="X1729" i="17" s="1"/>
  <c r="X86" i="17" a="1"/>
  <c r="X86" i="17" s="1"/>
  <c r="X87" i="17" a="1"/>
  <c r="X87" i="17" s="1"/>
  <c r="X88" i="17" a="1"/>
  <c r="X88" i="17" s="1"/>
  <c r="X89" i="17" a="1"/>
  <c r="X89" i="17" s="1"/>
  <c r="X90" i="17" a="1"/>
  <c r="X90" i="17" s="1"/>
  <c r="X91" i="17" a="1"/>
  <c r="X91" i="17"/>
  <c r="Y91" i="17" s="1"/>
  <c r="Q91" i="17" s="1"/>
  <c r="W91" i="17" s="1"/>
  <c r="X330" i="17" a="1"/>
  <c r="X330" i="17" s="1"/>
  <c r="X331" i="17" a="1"/>
  <c r="X331" i="17" s="1"/>
  <c r="X486" i="17" a="1"/>
  <c r="X486" i="17" s="1"/>
  <c r="X487" i="17" a="1"/>
  <c r="X487" i="17"/>
  <c r="X488" i="17" a="1"/>
  <c r="X488" i="17" s="1"/>
  <c r="X489" i="17" a="1"/>
  <c r="X489" i="17" s="1"/>
  <c r="X490" i="17" a="1"/>
  <c r="X490" i="17" s="1"/>
  <c r="X491" i="17" a="1"/>
  <c r="X491" i="17" s="1"/>
  <c r="Y491" i="17" s="1"/>
  <c r="Q491" i="17" s="1"/>
  <c r="W491" i="17" s="1"/>
  <c r="X730" i="17" a="1"/>
  <c r="X730" i="17" s="1"/>
  <c r="X731" i="17" a="1"/>
  <c r="X731" i="17" s="1"/>
  <c r="Y731" i="17" s="1"/>
  <c r="Q731" i="17" s="1"/>
  <c r="W731" i="17" s="1"/>
  <c r="X970" i="17" a="1"/>
  <c r="X970" i="17" s="1"/>
  <c r="X971" i="17" a="1"/>
  <c r="X971" i="17" s="1"/>
  <c r="X972" i="17" a="1"/>
  <c r="X972" i="17"/>
  <c r="X973" i="17" a="1"/>
  <c r="X973" i="17" s="1"/>
  <c r="X974" i="17" a="1"/>
  <c r="X974" i="17" s="1"/>
  <c r="X975" i="17" a="1"/>
  <c r="X975" i="17" s="1"/>
  <c r="Y975" i="17" s="1"/>
  <c r="Q975" i="17" s="1"/>
  <c r="W975" i="17" s="1"/>
  <c r="X976" i="17" a="1"/>
  <c r="X976" i="17" s="1"/>
  <c r="X977" i="17" a="1"/>
  <c r="X977" i="17"/>
  <c r="X978" i="17" a="1"/>
  <c r="X978" i="17" s="1"/>
  <c r="X979" i="17" a="1"/>
  <c r="X979" i="17" s="1"/>
  <c r="X980" i="17" a="1"/>
  <c r="X980" i="17" s="1"/>
  <c r="X981" i="17" a="1"/>
  <c r="X981" i="17"/>
  <c r="X1486" i="17" a="1"/>
  <c r="X1486" i="17" s="1"/>
  <c r="X1487" i="17" a="1"/>
  <c r="X1487" i="17"/>
  <c r="Y1487" i="17" s="1"/>
  <c r="Q1487" i="17" s="1"/>
  <c r="W1487" i="17" s="1"/>
  <c r="X1488" i="17" a="1"/>
  <c r="X1488" i="17" s="1"/>
  <c r="X1489" i="17" a="1"/>
  <c r="X1489" i="17" s="1"/>
  <c r="X1490" i="17" a="1"/>
  <c r="X1490" i="17" s="1"/>
  <c r="X1491" i="17" a="1"/>
  <c r="X1491" i="17" s="1"/>
  <c r="X1730" i="17" a="1"/>
  <c r="X1730" i="17" s="1"/>
  <c r="X1731" i="17" a="1"/>
  <c r="X1731" i="17" s="1"/>
  <c r="X92" i="17" a="1"/>
  <c r="X92" i="17" s="1"/>
  <c r="X93" i="17" a="1"/>
  <c r="X93" i="17" s="1"/>
  <c r="Y93" i="17" s="1"/>
  <c r="Q93" i="17" s="1"/>
  <c r="W93" i="17" s="1"/>
  <c r="X94" i="17" a="1"/>
  <c r="X94" i="17"/>
  <c r="X95" i="17" a="1"/>
  <c r="X95" i="17" s="1"/>
  <c r="X96" i="17" a="1"/>
  <c r="X96" i="17" s="1"/>
  <c r="X97" i="17" a="1"/>
  <c r="X97" i="17" s="1"/>
  <c r="X332" i="17" a="1"/>
  <c r="X332" i="17" s="1"/>
  <c r="X333" i="17" a="1"/>
  <c r="X333" i="17" s="1"/>
  <c r="X492" i="17" a="1"/>
  <c r="X492" i="17" s="1"/>
  <c r="X493" i="17" a="1"/>
  <c r="X493" i="17" s="1"/>
  <c r="Y493" i="17" s="1"/>
  <c r="Q493" i="17" s="1"/>
  <c r="W493" i="17" s="1"/>
  <c r="X494" i="17" a="1"/>
  <c r="X494" i="17" s="1"/>
  <c r="X495" i="17" a="1"/>
  <c r="X495" i="17" s="1"/>
  <c r="X496" i="17" a="1"/>
  <c r="X496" i="17" s="1"/>
  <c r="X497" i="17" a="1"/>
  <c r="X497" i="17" s="1"/>
  <c r="X732" i="17" a="1"/>
  <c r="X732" i="17"/>
  <c r="X733" i="17" a="1"/>
  <c r="X733" i="17" s="1"/>
  <c r="X982" i="17" a="1"/>
  <c r="X982" i="17" s="1"/>
  <c r="X983" i="17" a="1"/>
  <c r="X983" i="17" s="1"/>
  <c r="Y983" i="17" s="1"/>
  <c r="Q983" i="17" s="1"/>
  <c r="W983" i="17" s="1"/>
  <c r="X984" i="17" a="1"/>
  <c r="X984" i="17" s="1"/>
  <c r="X985" i="17" a="1"/>
  <c r="X985" i="17" s="1"/>
  <c r="X986" i="17" a="1"/>
  <c r="X986" i="17" s="1"/>
  <c r="X987" i="17" a="1"/>
  <c r="X987" i="17" s="1"/>
  <c r="X988" i="17" a="1"/>
  <c r="X988" i="17" s="1"/>
  <c r="X989" i="17" a="1"/>
  <c r="X989" i="17" s="1"/>
  <c r="X990" i="17" a="1"/>
  <c r="X990" i="17" s="1"/>
  <c r="X991" i="17" a="1"/>
  <c r="X991" i="17" s="1"/>
  <c r="Y991" i="17" s="1"/>
  <c r="Q991" i="17" s="1"/>
  <c r="W991" i="17" s="1"/>
  <c r="X992" i="17" a="1"/>
  <c r="X992" i="17" s="1"/>
  <c r="X993" i="17" a="1"/>
  <c r="X993" i="17" s="1"/>
  <c r="X1492" i="17" a="1"/>
  <c r="X1492" i="17" s="1"/>
  <c r="X1493" i="17" a="1"/>
  <c r="X1493" i="17" s="1"/>
  <c r="X1494" i="17" a="1"/>
  <c r="X1494" i="17" s="1"/>
  <c r="Y1494" i="17" s="1"/>
  <c r="Q1494" i="17" s="1"/>
  <c r="W1494" i="17" s="1"/>
  <c r="X1495" i="17" a="1"/>
  <c r="X1495" i="17" s="1"/>
  <c r="X1496" i="17" a="1"/>
  <c r="X1496" i="17" s="1"/>
  <c r="X1497" i="17" a="1"/>
  <c r="X1497" i="17"/>
  <c r="Y1497" i="17" s="1"/>
  <c r="Q1497" i="17" s="1"/>
  <c r="W1497" i="17" s="1"/>
  <c r="X1732" i="17" a="1"/>
  <c r="X1732" i="17" s="1"/>
  <c r="X1733" i="17" a="1"/>
  <c r="X1733" i="17" s="1"/>
  <c r="X98" i="17" a="1"/>
  <c r="X98" i="17" s="1"/>
  <c r="X99" i="17" a="1"/>
  <c r="X99" i="17" s="1"/>
  <c r="X100" i="17" a="1"/>
  <c r="X100" i="17" s="1"/>
  <c r="X101" i="17" a="1"/>
  <c r="X101" i="17" s="1"/>
  <c r="Y101" i="17" s="1"/>
  <c r="Q101" i="17" s="1"/>
  <c r="W101" i="17" s="1"/>
  <c r="X102" i="17" a="1"/>
  <c r="X102" i="17" s="1"/>
  <c r="X103" i="17" a="1"/>
  <c r="X103" i="17" s="1"/>
  <c r="Y103" i="17" s="1"/>
  <c r="Q103" i="17" s="1"/>
  <c r="W103" i="17" s="1"/>
  <c r="X334" i="17" a="1"/>
  <c r="X334" i="17" s="1"/>
  <c r="Y334" i="17" s="1"/>
  <c r="Q334" i="17" s="1"/>
  <c r="W334" i="17" s="1"/>
  <c r="X335" i="17" a="1"/>
  <c r="X335" i="17" s="1"/>
  <c r="X498" i="17" a="1"/>
  <c r="X498" i="17" s="1"/>
  <c r="X499" i="17" a="1"/>
  <c r="X499" i="17" s="1"/>
  <c r="X500" i="17" a="1"/>
  <c r="X500" i="17" s="1"/>
  <c r="X501" i="17" a="1"/>
  <c r="X501" i="17" s="1"/>
  <c r="X502" i="17" a="1"/>
  <c r="X502" i="17" s="1"/>
  <c r="X503" i="17" a="1"/>
  <c r="X503" i="17" s="1"/>
  <c r="Y503" i="17" s="1"/>
  <c r="Q503" i="17" s="1"/>
  <c r="W503" i="17" s="1"/>
  <c r="X734" i="17" a="1"/>
  <c r="X734" i="17" s="1"/>
  <c r="X735" i="17" a="1"/>
  <c r="X735" i="17" s="1"/>
  <c r="Y735" i="17" s="1"/>
  <c r="Q735" i="17" s="1"/>
  <c r="W735" i="17" s="1"/>
  <c r="X994" i="17" a="1"/>
  <c r="X994" i="17" s="1"/>
  <c r="X995" i="17" a="1"/>
  <c r="X995" i="17" s="1"/>
  <c r="Y995" i="17" s="1"/>
  <c r="Q995" i="17" s="1"/>
  <c r="W995" i="17" s="1"/>
  <c r="X996" i="17" a="1"/>
  <c r="X996" i="17" s="1"/>
  <c r="X997" i="17" a="1"/>
  <c r="X997" i="17" s="1"/>
  <c r="Y997" i="17" s="1"/>
  <c r="Q997" i="17" s="1"/>
  <c r="W997" i="17" s="1"/>
  <c r="X998" i="17" a="1"/>
  <c r="X998" i="17" s="1"/>
  <c r="X999" i="17" a="1"/>
  <c r="X999" i="17" s="1"/>
  <c r="Y999" i="17" s="1"/>
  <c r="Q999" i="17" s="1"/>
  <c r="W999" i="17" s="1"/>
  <c r="X1000" i="17" a="1"/>
  <c r="X1000" i="17" s="1"/>
  <c r="X1001" i="17" a="1"/>
  <c r="X1001" i="17" s="1"/>
  <c r="X1002" i="17" a="1"/>
  <c r="X1002" i="17" s="1"/>
  <c r="X1003" i="17" a="1"/>
  <c r="X1003" i="17" s="1"/>
  <c r="X1004" i="17" a="1"/>
  <c r="X1004" i="17" s="1"/>
  <c r="X1005" i="17" a="1"/>
  <c r="X1005" i="17" s="1"/>
  <c r="X1498" i="17" a="1"/>
  <c r="X1498" i="17" s="1"/>
  <c r="X1499" i="17" a="1"/>
  <c r="X1499" i="17" s="1"/>
  <c r="Y1499" i="17" s="1"/>
  <c r="Q1499" i="17" s="1"/>
  <c r="W1499" i="17" s="1"/>
  <c r="X1500" i="17" a="1"/>
  <c r="X1500" i="17" s="1"/>
  <c r="X1501" i="17" a="1"/>
  <c r="X1501" i="17" s="1"/>
  <c r="X1502" i="17" a="1"/>
  <c r="X1502" i="17" s="1"/>
  <c r="X1503" i="17" a="1"/>
  <c r="X1503" i="17" s="1"/>
  <c r="X1734" i="17" a="1"/>
  <c r="X1734" i="17" s="1"/>
  <c r="X1735" i="17" a="1"/>
  <c r="X1735" i="17" s="1"/>
  <c r="Y1735" i="17" s="1"/>
  <c r="Q1735" i="17" s="1"/>
  <c r="W1735" i="17" s="1"/>
  <c r="X104" i="17" a="1"/>
  <c r="X104" i="17" s="1"/>
  <c r="X105" i="17" a="1"/>
  <c r="X105" i="17" s="1"/>
  <c r="Y105" i="17" s="1"/>
  <c r="Q105" i="17" s="1"/>
  <c r="W105" i="17" s="1"/>
  <c r="X106" i="17" a="1"/>
  <c r="X106" i="17" s="1"/>
  <c r="Y106" i="17" s="1"/>
  <c r="Q106" i="17" s="1"/>
  <c r="W106" i="17" s="1"/>
  <c r="X107" i="17" a="1"/>
  <c r="X107" i="17" s="1"/>
  <c r="X108" i="17" a="1"/>
  <c r="X108" i="17" s="1"/>
  <c r="X109" i="17" a="1"/>
  <c r="X109" i="17" s="1"/>
  <c r="X336" i="17" a="1"/>
  <c r="X336" i="17" s="1"/>
  <c r="X337" i="17" a="1"/>
  <c r="X337" i="17" s="1"/>
  <c r="X504" i="17" a="1"/>
  <c r="X504" i="17" s="1"/>
  <c r="X505" i="17" a="1"/>
  <c r="X505" i="17" s="1"/>
  <c r="Y505" i="17" s="1"/>
  <c r="Q505" i="17" s="1"/>
  <c r="W505" i="17" s="1"/>
  <c r="X506" i="17" a="1"/>
  <c r="X506" i="17" s="1"/>
  <c r="X507" i="17" a="1"/>
  <c r="X507" i="17" s="1"/>
  <c r="Y507" i="17" s="1"/>
  <c r="Q507" i="17" s="1"/>
  <c r="W507" i="17" s="1"/>
  <c r="X508" i="17" a="1"/>
  <c r="X508" i="17" s="1"/>
  <c r="X509" i="17" a="1"/>
  <c r="X509" i="17" s="1"/>
  <c r="X736" i="17" a="1"/>
  <c r="X736" i="17" s="1"/>
  <c r="X737" i="17" a="1"/>
  <c r="X737" i="17" s="1"/>
  <c r="X1006" i="17" a="1"/>
  <c r="X1006" i="17" s="1"/>
  <c r="X1007" i="17" a="1"/>
  <c r="X1007" i="17" s="1"/>
  <c r="Y1007" i="17" s="1"/>
  <c r="Q1007" i="17" s="1"/>
  <c r="W1007" i="17" s="1"/>
  <c r="X1008" i="17" a="1"/>
  <c r="X1008" i="17" s="1"/>
  <c r="X1009" i="17" a="1"/>
  <c r="X1009" i="17" s="1"/>
  <c r="X1010" i="17" a="1"/>
  <c r="X1010" i="17" s="1"/>
  <c r="X1011" i="17" a="1"/>
  <c r="X1011" i="17" s="1"/>
  <c r="Y1011" i="17" s="1"/>
  <c r="Q1011" i="17" s="1"/>
  <c r="W1011" i="17" s="1"/>
  <c r="X1012" i="17" a="1"/>
  <c r="X1012" i="17" s="1"/>
  <c r="X1013" i="17" a="1"/>
  <c r="X1013" i="17" s="1"/>
  <c r="X1014" i="17" a="1"/>
  <c r="X1014" i="17" s="1"/>
  <c r="X1015" i="17" a="1"/>
  <c r="X1015" i="17" s="1"/>
  <c r="Y1015" i="17" s="1"/>
  <c r="Q1015" i="17" s="1"/>
  <c r="W1015" i="17" s="1"/>
  <c r="X1016" i="17" a="1"/>
  <c r="X1016" i="17" s="1"/>
  <c r="X1017" i="17" a="1"/>
  <c r="X1017" i="17"/>
  <c r="X1504" i="17" a="1"/>
  <c r="X1504" i="17" s="1"/>
  <c r="X1505" i="17" a="1"/>
  <c r="X1505" i="17" s="1"/>
  <c r="X1506" i="17" a="1"/>
  <c r="X1506" i="17" s="1"/>
  <c r="X1507" i="17" a="1"/>
  <c r="X1507" i="17" s="1"/>
  <c r="X1508" i="17" a="1"/>
  <c r="X1508" i="17" s="1"/>
  <c r="X1509" i="17" a="1"/>
  <c r="X1509" i="17" s="1"/>
  <c r="Y1509" i="17" s="1"/>
  <c r="Q1509" i="17" s="1"/>
  <c r="W1509" i="17" s="1"/>
  <c r="X1736" i="17" a="1"/>
  <c r="X1736" i="17" s="1"/>
  <c r="X1737" i="17" a="1"/>
  <c r="X1737" i="17" s="1"/>
  <c r="X110" i="17" a="1"/>
  <c r="X110" i="17" s="1"/>
  <c r="X111" i="17" a="1"/>
  <c r="X111" i="17" s="1"/>
  <c r="Y111" i="17" s="1"/>
  <c r="Q111" i="17" s="1"/>
  <c r="W111" i="17" s="1"/>
  <c r="X112" i="17" a="1"/>
  <c r="X112" i="17" s="1"/>
  <c r="X113" i="17" a="1"/>
  <c r="X113" i="17"/>
  <c r="X114" i="17" a="1"/>
  <c r="X114" i="17" s="1"/>
  <c r="X115" i="17" a="1"/>
  <c r="X115" i="17" s="1"/>
  <c r="Y115" i="17" s="1"/>
  <c r="Q115" i="17" s="1"/>
  <c r="W115" i="17" s="1"/>
  <c r="X338" i="17" a="1"/>
  <c r="X338" i="17" s="1"/>
  <c r="X339" i="17" a="1"/>
  <c r="X339" i="17"/>
  <c r="X510" i="17" a="1"/>
  <c r="X510" i="17" s="1"/>
  <c r="X511" i="17" a="1"/>
  <c r="X511" i="17" s="1"/>
  <c r="X512" i="17" a="1"/>
  <c r="X512" i="17" s="1"/>
  <c r="X513" i="17" a="1"/>
  <c r="X513" i="17" s="1"/>
  <c r="X514" i="17" a="1"/>
  <c r="X514" i="17" s="1"/>
  <c r="X515" i="17" a="1"/>
  <c r="X515" i="17" s="1"/>
  <c r="Y515" i="17" s="1"/>
  <c r="Q515" i="17" s="1"/>
  <c r="W515" i="17" s="1"/>
  <c r="X738" i="17" a="1"/>
  <c r="X738" i="17" s="1"/>
  <c r="X739" i="17" a="1"/>
  <c r="X739" i="17" s="1"/>
  <c r="X1018" i="17" a="1"/>
  <c r="X1018" i="17" s="1"/>
  <c r="X1019" i="17" a="1"/>
  <c r="X1019" i="17" s="1"/>
  <c r="Y1019" i="17" s="1"/>
  <c r="Q1019" i="17" s="1"/>
  <c r="W1019" i="17" s="1"/>
  <c r="X1020" i="17" a="1"/>
  <c r="X1020" i="17" s="1"/>
  <c r="X1021" i="17" a="1"/>
  <c r="X1021" i="17"/>
  <c r="X1022" i="17" a="1"/>
  <c r="X1022" i="17" s="1"/>
  <c r="X1023" i="17" a="1"/>
  <c r="X1023" i="17" s="1"/>
  <c r="Y1023" i="17" s="1"/>
  <c r="Q1023" i="17" s="1"/>
  <c r="W1023" i="17" s="1"/>
  <c r="X1024" i="17" a="1"/>
  <c r="X1024" i="17" s="1"/>
  <c r="X1025" i="17" a="1"/>
  <c r="X1025" i="17" s="1"/>
  <c r="Y1025" i="17" s="1"/>
  <c r="Q1025" i="17" s="1"/>
  <c r="W1025" i="17" s="1"/>
  <c r="X1026" i="17" a="1"/>
  <c r="X1026" i="17" s="1"/>
  <c r="X1027" i="17" a="1"/>
  <c r="X1027" i="17" s="1"/>
  <c r="X1028" i="17" a="1"/>
  <c r="X1028" i="17" s="1"/>
  <c r="X1029" i="17" a="1"/>
  <c r="X1029" i="17" s="1"/>
  <c r="X1510" i="17" a="1"/>
  <c r="X1510" i="17" s="1"/>
  <c r="X1511" i="17" a="1"/>
  <c r="X1511" i="17" s="1"/>
  <c r="Y1511" i="17" s="1"/>
  <c r="Q1511" i="17" s="1"/>
  <c r="W1511" i="17" s="1"/>
  <c r="X1512" i="17" a="1"/>
  <c r="X1512" i="17" s="1"/>
  <c r="X1513" i="17" a="1"/>
  <c r="X1513" i="17" s="1"/>
  <c r="Y1513" i="17" s="1"/>
  <c r="Q1513" i="17" s="1"/>
  <c r="W1513" i="17" s="1"/>
  <c r="X1514" i="17" a="1"/>
  <c r="X1514" i="17" s="1"/>
  <c r="X1515" i="17" a="1"/>
  <c r="X1515" i="17" s="1"/>
  <c r="Y1515" i="17" s="1"/>
  <c r="Q1515" i="17" s="1"/>
  <c r="W1515" i="17" s="1"/>
  <c r="X1738" i="17" a="1"/>
  <c r="X1738" i="17" s="1"/>
  <c r="X1739" i="17" a="1"/>
  <c r="X1739" i="17" s="1"/>
  <c r="X116" i="17" a="1"/>
  <c r="X116" i="17" s="1"/>
  <c r="X117" i="17" a="1"/>
  <c r="X117" i="17" s="1"/>
  <c r="Y117" i="17" s="1"/>
  <c r="Q117" i="17" s="1"/>
  <c r="W117" i="17" s="1"/>
  <c r="X118" i="17" a="1"/>
  <c r="X118" i="17" s="1"/>
  <c r="X119" i="17" a="1"/>
  <c r="X119" i="17" s="1"/>
  <c r="Y119" i="17" s="1"/>
  <c r="Q119" i="17" s="1"/>
  <c r="W119" i="17" s="1"/>
  <c r="X120" i="17" a="1"/>
  <c r="X120" i="17" s="1"/>
  <c r="X121" i="17" a="1"/>
  <c r="X121" i="17" s="1"/>
  <c r="X340" i="17" a="1"/>
  <c r="X340" i="17" s="1"/>
  <c r="X341" i="17" a="1"/>
  <c r="X341" i="17" s="1"/>
  <c r="X516" i="17" a="1"/>
  <c r="X516" i="17" s="1"/>
  <c r="X517" i="17" a="1"/>
  <c r="X517" i="17" s="1"/>
  <c r="Y517" i="17" s="1"/>
  <c r="Q517" i="17" s="1"/>
  <c r="W517" i="17" s="1"/>
  <c r="X518" i="17" a="1"/>
  <c r="X518" i="17" s="1"/>
  <c r="X519" i="17" a="1"/>
  <c r="X519" i="17" s="1"/>
  <c r="Y519" i="17" s="1"/>
  <c r="Q519" i="17" s="1"/>
  <c r="W519" i="17" s="1"/>
  <c r="X520" i="17" a="1"/>
  <c r="X520" i="17" s="1"/>
  <c r="X521" i="17" a="1"/>
  <c r="X521" i="17" s="1"/>
  <c r="Y521" i="17" s="1"/>
  <c r="Q521" i="17" s="1"/>
  <c r="W521" i="17" s="1"/>
  <c r="X740" i="17" a="1"/>
  <c r="X740" i="17" s="1"/>
  <c r="X741" i="17" a="1"/>
  <c r="X741" i="17"/>
  <c r="X1030" i="17" a="1"/>
  <c r="X1030" i="17" s="1"/>
  <c r="X1031" i="17" a="1"/>
  <c r="X1031" i="17" s="1"/>
  <c r="Y1031" i="17" s="1"/>
  <c r="Q1031" i="17" s="1"/>
  <c r="W1031" i="17" s="1"/>
  <c r="X1032" i="17" a="1"/>
  <c r="X1032" i="17" s="1"/>
  <c r="X1033" i="17" a="1"/>
  <c r="X1033" i="17" s="1"/>
  <c r="Y1033" i="17" s="1"/>
  <c r="Q1033" i="17" s="1"/>
  <c r="W1033" i="17" s="1"/>
  <c r="X1034" i="17" a="1"/>
  <c r="X1034" i="17" s="1"/>
  <c r="X1035" i="17" a="1"/>
  <c r="X1035" i="17" s="1"/>
  <c r="X1036" i="17" a="1"/>
  <c r="X1036" i="17" s="1"/>
  <c r="X1037" i="17" a="1"/>
  <c r="X1037" i="17" s="1"/>
  <c r="X1038" i="17" a="1"/>
  <c r="X1038" i="17" s="1"/>
  <c r="X1039" i="17" a="1"/>
  <c r="X1039" i="17" s="1"/>
  <c r="Y1039" i="17" s="1"/>
  <c r="Q1039" i="17" s="1"/>
  <c r="W1039" i="17" s="1"/>
  <c r="X1040" i="17" a="1"/>
  <c r="X1040" i="17" s="1"/>
  <c r="X1041" i="17" a="1"/>
  <c r="X1041" i="17" s="1"/>
  <c r="Y1041" i="17" s="1"/>
  <c r="Q1041" i="17" s="1"/>
  <c r="W1041" i="17" s="1"/>
  <c r="X1516" i="17" a="1"/>
  <c r="X1516" i="17" s="1"/>
  <c r="X1517" i="17" a="1"/>
  <c r="X1517" i="17" s="1"/>
  <c r="Y1517" i="17" s="1"/>
  <c r="Q1517" i="17" s="1"/>
  <c r="W1517" i="17" s="1"/>
  <c r="X1518" i="17" a="1"/>
  <c r="X1518" i="17" s="1"/>
  <c r="X1519" i="17" a="1"/>
  <c r="X1519" i="17" s="1"/>
  <c r="Y1519" i="17" s="1"/>
  <c r="Q1519" i="17" s="1"/>
  <c r="W1519" i="17" s="1"/>
  <c r="X1520" i="17" a="1"/>
  <c r="X1520" i="17" s="1"/>
  <c r="X1521" i="17" a="1"/>
  <c r="X1521" i="17" s="1"/>
  <c r="Y1521" i="17" s="1"/>
  <c r="Q1521" i="17" s="1"/>
  <c r="W1521" i="17" s="1"/>
  <c r="X1740" i="17" a="1"/>
  <c r="X1740" i="17" s="1"/>
  <c r="X1741" i="17" a="1"/>
  <c r="X1741" i="17" s="1"/>
  <c r="Y1741" i="17" s="1"/>
  <c r="Q1741" i="17" s="1"/>
  <c r="W1741" i="17" s="1"/>
  <c r="X122" i="17" a="1"/>
  <c r="X122" i="17" s="1"/>
  <c r="X123" i="17" a="1"/>
  <c r="X123" i="17" s="1"/>
  <c r="X124" i="17" a="1"/>
  <c r="X124" i="17" s="1"/>
  <c r="X125" i="17" a="1"/>
  <c r="X125" i="17" s="1"/>
  <c r="X126" i="17" a="1"/>
  <c r="X126" i="17" s="1"/>
  <c r="X127" i="17" a="1"/>
  <c r="X127" i="17" s="1"/>
  <c r="Y127" i="17" s="1"/>
  <c r="Q127" i="17" s="1"/>
  <c r="W127" i="17" s="1"/>
  <c r="X342" i="17" a="1"/>
  <c r="X342" i="17" s="1"/>
  <c r="X343" i="17" a="1"/>
  <c r="X343" i="17" s="1"/>
  <c r="Y343" i="17" s="1"/>
  <c r="Q343" i="17" s="1"/>
  <c r="W343" i="17" s="1"/>
  <c r="X522" i="17" a="1"/>
  <c r="X522" i="17" s="1"/>
  <c r="X523" i="17" a="1"/>
  <c r="X523" i="17" s="1"/>
  <c r="Y523" i="17" s="1"/>
  <c r="Q523" i="17" s="1"/>
  <c r="W523" i="17" s="1"/>
  <c r="X524" i="17" a="1"/>
  <c r="X524" i="17" s="1"/>
  <c r="X525" i="17" a="1"/>
  <c r="X525" i="17" s="1"/>
  <c r="Y525" i="17" s="1"/>
  <c r="Q525" i="17" s="1"/>
  <c r="W525" i="17" s="1"/>
  <c r="X526" i="17" a="1"/>
  <c r="X526" i="17" s="1"/>
  <c r="X527" i="17" a="1"/>
  <c r="X527" i="17" s="1"/>
  <c r="Y527" i="17" s="1"/>
  <c r="Q527" i="17" s="1"/>
  <c r="W527" i="17" s="1"/>
  <c r="X742" i="17" a="1"/>
  <c r="X742" i="17" s="1"/>
  <c r="X743" i="17" a="1"/>
  <c r="X743" i="17" s="1"/>
  <c r="Y743" i="17" s="1"/>
  <c r="Q743" i="17" s="1"/>
  <c r="W743" i="17" s="1"/>
  <c r="X1042" i="17" a="1"/>
  <c r="X1042" i="17" s="1"/>
  <c r="X1043" i="17" a="1"/>
  <c r="X1043" i="17" s="1"/>
  <c r="X1044" i="17" a="1"/>
  <c r="X1044" i="17" s="1"/>
  <c r="X1045" i="17" a="1"/>
  <c r="X1045" i="17" s="1"/>
  <c r="X1046" i="17" a="1"/>
  <c r="X1046" i="17" s="1"/>
  <c r="X1047" i="17" a="1"/>
  <c r="X1047" i="17" s="1"/>
  <c r="Y1047" i="17" s="1"/>
  <c r="Q1047" i="17" s="1"/>
  <c r="W1047" i="17" s="1"/>
  <c r="X1048" i="17" a="1"/>
  <c r="X1048" i="17" s="1"/>
  <c r="X1049" i="17" a="1"/>
  <c r="X1049" i="17" s="1"/>
  <c r="Y1049" i="17" s="1"/>
  <c r="Q1049" i="17" s="1"/>
  <c r="W1049" i="17" s="1"/>
  <c r="X1050" i="17" a="1"/>
  <c r="X1050" i="17" s="1"/>
  <c r="X1051" i="17" a="1"/>
  <c r="X1051" i="17" s="1"/>
  <c r="Y1051" i="17" s="1"/>
  <c r="Q1051" i="17" s="1"/>
  <c r="W1051" i="17" s="1"/>
  <c r="X1052" i="17" a="1"/>
  <c r="X1052" i="17" s="1"/>
  <c r="X1053" i="17" a="1"/>
  <c r="X1053" i="17" s="1"/>
  <c r="Y1053" i="17" s="1"/>
  <c r="Q1053" i="17" s="1"/>
  <c r="W1053" i="17" s="1"/>
  <c r="X1522" i="17" a="1"/>
  <c r="X1522" i="17" s="1"/>
  <c r="X1523" i="17" a="1"/>
  <c r="X1523" i="17" s="1"/>
  <c r="Y1523" i="17" s="1"/>
  <c r="Q1523" i="17" s="1"/>
  <c r="W1523" i="17" s="1"/>
  <c r="X1524" i="17" a="1"/>
  <c r="X1524" i="17" s="1"/>
  <c r="X1525" i="17" a="1"/>
  <c r="X1525" i="17" s="1"/>
  <c r="Y1525" i="17" s="1"/>
  <c r="Q1525" i="17" s="1"/>
  <c r="W1525" i="17" s="1"/>
  <c r="X1526" i="17" a="1"/>
  <c r="X1526" i="17" s="1"/>
  <c r="X1527" i="17" a="1"/>
  <c r="X1527" i="17" s="1"/>
  <c r="X1742" i="17" a="1"/>
  <c r="X1742" i="17" s="1"/>
  <c r="X1743" i="17" a="1"/>
  <c r="X1743" i="17"/>
  <c r="X128" i="17" a="1"/>
  <c r="X128" i="17" s="1"/>
  <c r="X129" i="17" a="1"/>
  <c r="X129" i="17"/>
  <c r="Y129" i="17" s="1"/>
  <c r="Q129" i="17" s="1"/>
  <c r="W129" i="17" s="1"/>
  <c r="X130" i="17" a="1"/>
  <c r="X130" i="17" s="1"/>
  <c r="X131" i="17" a="1"/>
  <c r="X131" i="17" s="1"/>
  <c r="Y131" i="17" s="1"/>
  <c r="Q131" i="17" s="1"/>
  <c r="W131" i="17" s="1"/>
  <c r="X132" i="17" a="1"/>
  <c r="X132" i="17" s="1"/>
  <c r="X133" i="17" a="1"/>
  <c r="X133" i="17" s="1"/>
  <c r="Y133" i="17" s="1"/>
  <c r="Q133" i="17" s="1"/>
  <c r="W133" i="17" s="1"/>
  <c r="X344" i="17" a="1"/>
  <c r="X344" i="17" s="1"/>
  <c r="X345" i="17" a="1"/>
  <c r="X345" i="17" s="1"/>
  <c r="Y345" i="17" s="1"/>
  <c r="Q345" i="17" s="1"/>
  <c r="W345" i="17" s="1"/>
  <c r="X528" i="17" a="1"/>
  <c r="X528" i="17" s="1"/>
  <c r="X529" i="17" a="1"/>
  <c r="X529" i="17" s="1"/>
  <c r="Y529" i="17" s="1"/>
  <c r="Q529" i="17" s="1"/>
  <c r="W529" i="17" s="1"/>
  <c r="X530" i="17" a="1"/>
  <c r="X530" i="17" s="1"/>
  <c r="X531" i="17" a="1"/>
  <c r="X531" i="17" s="1"/>
  <c r="Y531" i="17" s="1"/>
  <c r="Q531" i="17" s="1"/>
  <c r="W531" i="17" s="1"/>
  <c r="X532" i="17" a="1"/>
  <c r="X532" i="17" s="1"/>
  <c r="X533" i="17" a="1"/>
  <c r="X533" i="17"/>
  <c r="X744" i="17" a="1"/>
  <c r="X744" i="17" s="1"/>
  <c r="X745" i="17" a="1"/>
  <c r="X745" i="17" s="1"/>
  <c r="Y745" i="17" s="1"/>
  <c r="Q745" i="17" s="1"/>
  <c r="W745" i="17" s="1"/>
  <c r="X1054" i="17" a="1"/>
  <c r="X1054" i="17" s="1"/>
  <c r="X1055" i="17" a="1"/>
  <c r="X1055" i="17"/>
  <c r="Y1055" i="17" s="1"/>
  <c r="Q1055" i="17" s="1"/>
  <c r="W1055" i="17" s="1"/>
  <c r="X1056" i="17" a="1"/>
  <c r="X1056" i="17" s="1"/>
  <c r="X1057" i="17" a="1"/>
  <c r="X1057" i="17" s="1"/>
  <c r="Y1057" i="17" s="1"/>
  <c r="Q1057" i="17" s="1"/>
  <c r="W1057" i="17" s="1"/>
  <c r="X1058" i="17" a="1"/>
  <c r="X1058" i="17" s="1"/>
  <c r="X1059" i="17" a="1"/>
  <c r="X1059" i="17" s="1"/>
  <c r="Y1059" i="17" s="1"/>
  <c r="Q1059" i="17" s="1"/>
  <c r="W1059" i="17" s="1"/>
  <c r="X1060" i="17" a="1"/>
  <c r="X1060" i="17" s="1"/>
  <c r="X1061" i="17" a="1"/>
  <c r="X1061" i="17" s="1"/>
  <c r="Y1061" i="17" s="1"/>
  <c r="Q1061" i="17" s="1"/>
  <c r="W1061" i="17" s="1"/>
  <c r="X1062" i="17" a="1"/>
  <c r="X1062" i="17" s="1"/>
  <c r="X1063" i="17" a="1"/>
  <c r="X1063" i="17" s="1"/>
  <c r="Y1063" i="17" s="1"/>
  <c r="Q1063" i="17" s="1"/>
  <c r="W1063" i="17" s="1"/>
  <c r="X1064" i="17" a="1"/>
  <c r="X1064" i="17" s="1"/>
  <c r="X1065" i="17" a="1"/>
  <c r="X1065" i="17" s="1"/>
  <c r="Y1065" i="17" s="1"/>
  <c r="Q1065" i="17" s="1"/>
  <c r="W1065" i="17" s="1"/>
  <c r="X1528" i="17" a="1"/>
  <c r="X1528" i="17" s="1"/>
  <c r="X1529" i="17" a="1"/>
  <c r="X1529" i="17" s="1"/>
  <c r="Y1529" i="17" s="1"/>
  <c r="Q1529" i="17" s="1"/>
  <c r="W1529" i="17" s="1"/>
  <c r="X1530" i="17" a="1"/>
  <c r="X1530" i="17" s="1"/>
  <c r="X1531" i="17" a="1"/>
  <c r="X1531" i="17" s="1"/>
  <c r="X1532" i="17" a="1"/>
  <c r="X1532" i="17" s="1"/>
  <c r="X1533" i="17" a="1"/>
  <c r="X1533" i="17" s="1"/>
  <c r="Y1533" i="17" s="1"/>
  <c r="Q1533" i="17" s="1"/>
  <c r="W1533" i="17" s="1"/>
  <c r="X1744" i="17" a="1"/>
  <c r="X1744" i="17" s="1"/>
  <c r="X1745" i="17" a="1"/>
  <c r="X1745" i="17" s="1"/>
  <c r="Y1745" i="17" s="1"/>
  <c r="Q1745" i="17" s="1"/>
  <c r="W1745" i="17" s="1"/>
  <c r="X134" i="17" a="1"/>
  <c r="X134" i="17" s="1"/>
  <c r="X135" i="17" a="1"/>
  <c r="X135" i="17" s="1"/>
  <c r="Y135" i="17" s="1"/>
  <c r="Q135" i="17" s="1"/>
  <c r="W135" i="17" s="1"/>
  <c r="X136" i="17" a="1"/>
  <c r="X136" i="17" s="1"/>
  <c r="X137" i="17" a="1"/>
  <c r="X137" i="17" s="1"/>
  <c r="Y137" i="17" s="1"/>
  <c r="Q137" i="17" s="1"/>
  <c r="W137" i="17" s="1"/>
  <c r="X138" i="17" a="1"/>
  <c r="X138" i="17" s="1"/>
  <c r="X139" i="17" a="1"/>
  <c r="X139" i="17" s="1"/>
  <c r="Y139" i="17" s="1"/>
  <c r="Q139" i="17" s="1"/>
  <c r="W139" i="17" s="1"/>
  <c r="X346" i="17" a="1"/>
  <c r="X346" i="17" s="1"/>
  <c r="X347" i="17" a="1"/>
  <c r="X347" i="17" s="1"/>
  <c r="Y347" i="17" s="1"/>
  <c r="Q347" i="17" s="1"/>
  <c r="W347" i="17" s="1"/>
  <c r="X534" i="17" a="1"/>
  <c r="X534" i="17" s="1"/>
  <c r="X535" i="17" a="1"/>
  <c r="X535" i="17" s="1"/>
  <c r="X536" i="17" a="1"/>
  <c r="X536" i="17" s="1"/>
  <c r="X537" i="17" a="1"/>
  <c r="X537" i="17" s="1"/>
  <c r="X538" i="17" a="1"/>
  <c r="X538" i="17" s="1"/>
  <c r="X539" i="17" a="1"/>
  <c r="X539" i="17" s="1"/>
  <c r="Y539" i="17" s="1"/>
  <c r="Q539" i="17" s="1"/>
  <c r="W539" i="17" s="1"/>
  <c r="X746" i="17" a="1"/>
  <c r="X746" i="17" s="1"/>
  <c r="X747" i="17" a="1"/>
  <c r="X747" i="17" s="1"/>
  <c r="Y747" i="17" s="1"/>
  <c r="Q747" i="17" s="1"/>
  <c r="W747" i="17" s="1"/>
  <c r="X1066" i="17" a="1"/>
  <c r="X1066" i="17" s="1"/>
  <c r="X1067" i="17" a="1"/>
  <c r="X1067" i="17" s="1"/>
  <c r="Y1067" i="17" s="1"/>
  <c r="Q1067" i="17" s="1"/>
  <c r="W1067" i="17" s="1"/>
  <c r="X1068" i="17" a="1"/>
  <c r="X1068" i="17" s="1"/>
  <c r="X1069" i="17" a="1"/>
  <c r="X1069" i="17" s="1"/>
  <c r="Y1069" i="17" s="1"/>
  <c r="Q1069" i="17" s="1"/>
  <c r="W1069" i="17" s="1"/>
  <c r="X1070" i="17" a="1"/>
  <c r="X1070" i="17" s="1"/>
  <c r="X1071" i="17" a="1"/>
  <c r="X1071" i="17" s="1"/>
  <c r="Y1071" i="17" s="1"/>
  <c r="Q1071" i="17" s="1"/>
  <c r="W1071" i="17" s="1"/>
  <c r="X1072" i="17" a="1"/>
  <c r="X1072" i="17" s="1"/>
  <c r="X1073" i="17" a="1"/>
  <c r="X1073" i="17" s="1"/>
  <c r="Y1073" i="17" s="1"/>
  <c r="Q1073" i="17" s="1"/>
  <c r="W1073" i="17" s="1"/>
  <c r="X1074" i="17" a="1"/>
  <c r="X1074" i="17" s="1"/>
  <c r="X1075" i="17" a="1"/>
  <c r="X1075" i="17" s="1"/>
  <c r="X1076" i="17" a="1"/>
  <c r="X1076" i="17" s="1"/>
  <c r="X1077" i="17" a="1"/>
  <c r="X1077" i="17" s="1"/>
  <c r="X1534" i="17" a="1"/>
  <c r="X1534" i="17" s="1"/>
  <c r="X1535" i="17" a="1"/>
  <c r="X1535" i="17" s="1"/>
  <c r="Y1535" i="17" s="1"/>
  <c r="Q1535" i="17" s="1"/>
  <c r="W1535" i="17" s="1"/>
  <c r="X1536" i="17" a="1"/>
  <c r="X1536" i="17" s="1"/>
  <c r="X1537" i="17" a="1"/>
  <c r="X1537" i="17" s="1"/>
  <c r="Y1537" i="17" s="1"/>
  <c r="Q1537" i="17" s="1"/>
  <c r="W1537" i="17" s="1"/>
  <c r="X1538" i="17" a="1"/>
  <c r="X1538" i="17" s="1"/>
  <c r="X1539" i="17" a="1"/>
  <c r="X1539" i="17" s="1"/>
  <c r="Y1539" i="17" s="1"/>
  <c r="Q1539" i="17" s="1"/>
  <c r="W1539" i="17" s="1"/>
  <c r="X1746" i="17" a="1"/>
  <c r="X1746" i="17" s="1"/>
  <c r="X1747" i="17" a="1"/>
  <c r="X1747" i="17" s="1"/>
  <c r="Y1747" i="17" s="1"/>
  <c r="Q1747" i="17" s="1"/>
  <c r="W1747" i="17" s="1"/>
  <c r="X140" i="17" a="1"/>
  <c r="X140" i="17" s="1"/>
  <c r="X141" i="17" a="1"/>
  <c r="X141" i="17" s="1"/>
  <c r="Y141" i="17" s="1"/>
  <c r="Q141" i="17" s="1"/>
  <c r="W141" i="17" s="1"/>
  <c r="X142" i="17" a="1"/>
  <c r="X142" i="17" s="1"/>
  <c r="X143" i="17" a="1"/>
  <c r="X143" i="17" s="1"/>
  <c r="Y143" i="17" s="1"/>
  <c r="Q143" i="17" s="1"/>
  <c r="W143" i="17" s="1"/>
  <c r="X144" i="17" a="1"/>
  <c r="X144" i="17" s="1"/>
  <c r="X145" i="17" a="1"/>
  <c r="X145" i="17" s="1"/>
  <c r="X348" i="17" a="1"/>
  <c r="X348" i="17" s="1"/>
  <c r="X349" i="17" a="1"/>
  <c r="X349" i="17" s="1"/>
  <c r="X540" i="17" a="1"/>
  <c r="X540" i="17" s="1"/>
  <c r="X541" i="17" a="1"/>
  <c r="X541" i="17" s="1"/>
  <c r="Y541" i="17" s="1"/>
  <c r="Q541" i="17" s="1"/>
  <c r="W541" i="17" s="1"/>
  <c r="X542" i="17" a="1"/>
  <c r="X542" i="17" s="1"/>
  <c r="X543" i="17" a="1"/>
  <c r="X543" i="17" s="1"/>
  <c r="Y543" i="17" s="1"/>
  <c r="Q543" i="17" s="1"/>
  <c r="W543" i="17" s="1"/>
  <c r="X544" i="17" a="1"/>
  <c r="X544" i="17" s="1"/>
  <c r="X545" i="17" a="1"/>
  <c r="X545" i="17" s="1"/>
  <c r="Y545" i="17" s="1"/>
  <c r="Q545" i="17" s="1"/>
  <c r="W545" i="17" s="1"/>
  <c r="X748" i="17" a="1"/>
  <c r="X748" i="17" s="1"/>
  <c r="X749" i="17" a="1"/>
  <c r="X749" i="17" s="1"/>
  <c r="Y749" i="17" s="1"/>
  <c r="Q749" i="17" s="1"/>
  <c r="W749" i="17" s="1"/>
  <c r="X1078" i="17" a="1"/>
  <c r="X1078" i="17" s="1"/>
  <c r="X1079" i="17" a="1"/>
  <c r="X1079" i="17" s="1"/>
  <c r="Y1079" i="17" s="1"/>
  <c r="Q1079" i="17" s="1"/>
  <c r="W1079" i="17" s="1"/>
  <c r="X1080" i="17" a="1"/>
  <c r="X1080" i="17" s="1"/>
  <c r="X1081" i="17" a="1"/>
  <c r="X1081" i="17" s="1"/>
  <c r="Y1081" i="17" s="1"/>
  <c r="Q1081" i="17" s="1"/>
  <c r="W1081" i="17" s="1"/>
  <c r="X1082" i="17" a="1"/>
  <c r="X1082" i="17" s="1"/>
  <c r="X1083" i="17" a="1"/>
  <c r="X1083" i="17" s="1"/>
  <c r="X1084" i="17" a="1"/>
  <c r="X1084" i="17" s="1"/>
  <c r="X1085" i="17" a="1"/>
  <c r="X1085" i="17" s="1"/>
  <c r="X1086" i="17" a="1"/>
  <c r="X1086" i="17" s="1"/>
  <c r="X1087" i="17" a="1"/>
  <c r="X1087" i="17" s="1"/>
  <c r="Y1087" i="17" s="1"/>
  <c r="Q1087" i="17" s="1"/>
  <c r="W1087" i="17" s="1"/>
  <c r="X1088" i="17" a="1"/>
  <c r="X1088" i="17" s="1"/>
  <c r="X1089" i="17" a="1"/>
  <c r="X1089" i="17" s="1"/>
  <c r="Y1089" i="17" s="1"/>
  <c r="Q1089" i="17" s="1"/>
  <c r="W1089" i="17" s="1"/>
  <c r="X1540" i="17" a="1"/>
  <c r="X1540" i="17" s="1"/>
  <c r="X1541" i="17" a="1"/>
  <c r="X1541" i="17" s="1"/>
  <c r="Y1541" i="17" s="1"/>
  <c r="Q1541" i="17" s="1"/>
  <c r="W1541" i="17" s="1"/>
  <c r="X1542" i="17" a="1"/>
  <c r="X1542" i="17" s="1"/>
  <c r="X1543" i="17" a="1"/>
  <c r="X1543" i="17" s="1"/>
  <c r="Y1543" i="17" s="1"/>
  <c r="Q1543" i="17" s="1"/>
  <c r="W1543" i="17" s="1"/>
  <c r="X1544" i="17" a="1"/>
  <c r="X1544" i="17" s="1"/>
  <c r="X1545" i="17" a="1"/>
  <c r="X1545" i="17" s="1"/>
  <c r="Y1545" i="17" s="1"/>
  <c r="Q1545" i="17" s="1"/>
  <c r="W1545" i="17" s="1"/>
  <c r="X1748" i="17" a="1"/>
  <c r="X1748" i="17" s="1"/>
  <c r="X1749" i="17" a="1"/>
  <c r="X1749" i="17" s="1"/>
  <c r="Y1749" i="17" s="1"/>
  <c r="Q1749" i="17" s="1"/>
  <c r="W1749" i="17" s="1"/>
  <c r="X146" i="17" a="1"/>
  <c r="X146" i="17" s="1"/>
  <c r="X147" i="17" a="1"/>
  <c r="X147" i="17" s="1"/>
  <c r="Y147" i="17" s="1"/>
  <c r="Q147" i="17" s="1"/>
  <c r="W147" i="17" s="1"/>
  <c r="X148" i="17" a="1"/>
  <c r="X148" i="17" s="1"/>
  <c r="X149" i="17" a="1"/>
  <c r="X149" i="17" s="1"/>
  <c r="X150" i="17" a="1"/>
  <c r="X150" i="17" s="1"/>
  <c r="X151" i="17" a="1"/>
  <c r="X151" i="17" s="1"/>
  <c r="Y151" i="17" s="1"/>
  <c r="Q151" i="17" s="1"/>
  <c r="W151" i="17" s="1"/>
  <c r="X350" i="17" a="1"/>
  <c r="X350" i="17" s="1"/>
  <c r="X351" i="17" a="1"/>
  <c r="X351" i="17" s="1"/>
  <c r="Y351" i="17" s="1"/>
  <c r="Q351" i="17" s="1"/>
  <c r="W351" i="17" s="1"/>
  <c r="X546" i="17" a="1"/>
  <c r="X546" i="17" s="1"/>
  <c r="X547" i="17" a="1"/>
  <c r="X547" i="17" s="1"/>
  <c r="Y547" i="17" s="1"/>
  <c r="Q547" i="17" s="1"/>
  <c r="W547" i="17" s="1"/>
  <c r="X548" i="17" a="1"/>
  <c r="X548" i="17" s="1"/>
  <c r="X549" i="17" a="1"/>
  <c r="X549" i="17" s="1"/>
  <c r="Y549" i="17" s="1"/>
  <c r="Q549" i="17" s="1"/>
  <c r="W549" i="17" s="1"/>
  <c r="X550" i="17" a="1"/>
  <c r="X550" i="17" s="1"/>
  <c r="X551" i="17" a="1"/>
  <c r="X551" i="17" s="1"/>
  <c r="Y551" i="17" s="1"/>
  <c r="Q551" i="17" s="1"/>
  <c r="W551" i="17" s="1"/>
  <c r="X750" i="17" a="1"/>
  <c r="X750" i="17" s="1"/>
  <c r="X751" i="17" a="1"/>
  <c r="X751" i="17" s="1"/>
  <c r="Y751" i="17" s="1"/>
  <c r="Q751" i="17" s="1"/>
  <c r="W751" i="17" s="1"/>
  <c r="X1090" i="17" a="1"/>
  <c r="X1090" i="17" s="1"/>
  <c r="X1091" i="17" a="1"/>
  <c r="X1091" i="17" s="1"/>
  <c r="X1092" i="17" a="1"/>
  <c r="X1092" i="17" s="1"/>
  <c r="X1093" i="17" a="1"/>
  <c r="X1093" i="17" s="1"/>
  <c r="X1094" i="17" a="1"/>
  <c r="X1094" i="17" s="1"/>
  <c r="X1095" i="17" a="1"/>
  <c r="X1095" i="17" s="1"/>
  <c r="Y1095" i="17" s="1"/>
  <c r="Q1095" i="17" s="1"/>
  <c r="W1095" i="17" s="1"/>
  <c r="X1096" i="17" a="1"/>
  <c r="X1096" i="17" s="1"/>
  <c r="X1097" i="17" a="1"/>
  <c r="X1097" i="17" s="1"/>
  <c r="Y1097" i="17" s="1"/>
  <c r="Q1097" i="17" s="1"/>
  <c r="W1097" i="17" s="1"/>
  <c r="X1098" i="17" a="1"/>
  <c r="X1098" i="17" s="1"/>
  <c r="X1099" i="17" a="1"/>
  <c r="X1099" i="17"/>
  <c r="X1100" i="17" a="1"/>
  <c r="X1100" i="17" s="1"/>
  <c r="X1101" i="17" a="1"/>
  <c r="X1101" i="17" s="1"/>
  <c r="Y1101" i="17" s="1"/>
  <c r="Q1101" i="17" s="1"/>
  <c r="W1101" i="17" s="1"/>
  <c r="X1546" i="17" a="1"/>
  <c r="X1546" i="17" s="1"/>
  <c r="X1547" i="17" a="1"/>
  <c r="X1547" i="17" s="1"/>
  <c r="Y1547" i="17" s="1"/>
  <c r="Q1547" i="17" s="1"/>
  <c r="W1547" i="17" s="1"/>
  <c r="X1548" i="17" a="1"/>
  <c r="X1548" i="17" s="1"/>
  <c r="X1549" i="17" a="1"/>
  <c r="X1549" i="17" s="1"/>
  <c r="Y1549" i="17" s="1"/>
  <c r="Q1549" i="17" s="1"/>
  <c r="W1549" i="17" s="1"/>
  <c r="X1550" i="17" a="1"/>
  <c r="X1550" i="17" s="1"/>
  <c r="X1551" i="17" a="1"/>
  <c r="X1551" i="17" s="1"/>
  <c r="X1750" i="17" a="1"/>
  <c r="X1750" i="17" s="1"/>
  <c r="X1751" i="17" a="1"/>
  <c r="X1751" i="17" s="1"/>
  <c r="X152" i="17" a="1"/>
  <c r="X152" i="17" s="1"/>
  <c r="X153" i="17" a="1"/>
  <c r="X153" i="17" s="1"/>
  <c r="Y153" i="17" s="1"/>
  <c r="Q153" i="17" s="1"/>
  <c r="W153" i="17" s="1"/>
  <c r="X154" i="17" a="1"/>
  <c r="X154" i="17" s="1"/>
  <c r="X155" i="17" a="1"/>
  <c r="X155" i="17" s="1"/>
  <c r="Y155" i="17" s="1"/>
  <c r="Q155" i="17" s="1"/>
  <c r="W155" i="17" s="1"/>
  <c r="X156" i="17" a="1"/>
  <c r="X156" i="17" s="1"/>
  <c r="X157" i="17" a="1"/>
  <c r="X157" i="17" s="1"/>
  <c r="Y157" i="17" s="1"/>
  <c r="Q157" i="17" s="1"/>
  <c r="W157" i="17" s="1"/>
  <c r="X352" i="17" a="1"/>
  <c r="X352" i="17" s="1"/>
  <c r="X353" i="17" a="1"/>
  <c r="X353" i="17" s="1"/>
  <c r="Y353" i="17" s="1"/>
  <c r="Q353" i="17" s="1"/>
  <c r="W353" i="17" s="1"/>
  <c r="X552" i="17" a="1"/>
  <c r="X552" i="17" s="1"/>
  <c r="X553" i="17" a="1"/>
  <c r="X553" i="17" s="1"/>
  <c r="Y553" i="17" s="1"/>
  <c r="Q553" i="17" s="1"/>
  <c r="W553" i="17" s="1"/>
  <c r="X554" i="17" a="1"/>
  <c r="X554" i="17" s="1"/>
  <c r="X555" i="17" a="1"/>
  <c r="X555" i="17" s="1"/>
  <c r="Y555" i="17" s="1"/>
  <c r="Q555" i="17" s="1"/>
  <c r="W555" i="17" s="1"/>
  <c r="X556" i="17" a="1"/>
  <c r="X556" i="17" s="1"/>
  <c r="Y556" i="17" s="1"/>
  <c r="Q556" i="17" s="1"/>
  <c r="W556" i="17" s="1"/>
  <c r="X557" i="17" a="1"/>
  <c r="X557" i="17" s="1"/>
  <c r="Y557" i="17" s="1"/>
  <c r="Q557" i="17" s="1"/>
  <c r="W557" i="17" s="1"/>
  <c r="X752" i="17" a="1"/>
  <c r="X752" i="17" s="1"/>
  <c r="X753" i="17" a="1"/>
  <c r="X753" i="17" s="1"/>
  <c r="X1102" i="17" a="1"/>
  <c r="X1102" i="17" s="1"/>
  <c r="Y1102" i="17" s="1"/>
  <c r="Q1102" i="17" s="1"/>
  <c r="W1102" i="17" s="1"/>
  <c r="X1103" i="17" a="1"/>
  <c r="X1103" i="17" s="1"/>
  <c r="Y1103" i="17" s="1"/>
  <c r="Q1103" i="17" s="1"/>
  <c r="W1103" i="17" s="1"/>
  <c r="X1104" i="17" a="1"/>
  <c r="X1104" i="17" s="1"/>
  <c r="X1105" i="17" a="1"/>
  <c r="X1105" i="17"/>
  <c r="X1106" i="17" a="1"/>
  <c r="X1106" i="17" s="1"/>
  <c r="Y1106" i="17" s="1"/>
  <c r="Q1106" i="17" s="1"/>
  <c r="W1106" i="17" s="1"/>
  <c r="X1107" i="17" a="1"/>
  <c r="X1107" i="17" s="1"/>
  <c r="Y1107" i="17" s="1"/>
  <c r="Q1107" i="17" s="1"/>
  <c r="W1107" i="17" s="1"/>
  <c r="X1108" i="17" a="1"/>
  <c r="X1108" i="17" s="1"/>
  <c r="X1109" i="17" a="1"/>
  <c r="X1109" i="17" s="1"/>
  <c r="Y1109" i="17" s="1"/>
  <c r="Q1109" i="17" s="1"/>
  <c r="W1109" i="17" s="1"/>
  <c r="X1110" i="17" a="1"/>
  <c r="X1110" i="17"/>
  <c r="X1111" i="17" a="1"/>
  <c r="X1111" i="17"/>
  <c r="Y1111" i="17" s="1"/>
  <c r="Q1111" i="17" s="1"/>
  <c r="W1111" i="17" s="1"/>
  <c r="X1112" i="17" a="1"/>
  <c r="X1112" i="17" s="1"/>
  <c r="X1113" i="17" a="1"/>
  <c r="X1113" i="17" s="1"/>
  <c r="Y1113" i="17" s="1"/>
  <c r="Q1113" i="17" s="1"/>
  <c r="W1113" i="17" s="1"/>
  <c r="X1552" i="17" a="1"/>
  <c r="X1552" i="17" s="1"/>
  <c r="Y1552" i="17" s="1"/>
  <c r="Q1552" i="17" s="1"/>
  <c r="W1552" i="17" s="1"/>
  <c r="X1553" i="17" a="1"/>
  <c r="X1553" i="17" s="1"/>
  <c r="Y1553" i="17" s="1"/>
  <c r="Q1553" i="17" s="1"/>
  <c r="W1553" i="17" s="1"/>
  <c r="X1554" i="17" a="1"/>
  <c r="X1554" i="17" s="1"/>
  <c r="X1555" i="17" a="1"/>
  <c r="X1555" i="17" s="1"/>
  <c r="X1556" i="17" a="1"/>
  <c r="X1556" i="17" s="1"/>
  <c r="Y1556" i="17" s="1"/>
  <c r="Q1556" i="17" s="1"/>
  <c r="W1556" i="17" s="1"/>
  <c r="X1557" i="17" a="1"/>
  <c r="X1557" i="17" s="1"/>
  <c r="Y1557" i="17" s="1"/>
  <c r="Q1557" i="17" s="1"/>
  <c r="W1557" i="17" s="1"/>
  <c r="X1752" i="17" a="1"/>
  <c r="X1752" i="17" s="1"/>
  <c r="X1753" i="17" a="1"/>
  <c r="X1753" i="17" s="1"/>
  <c r="Y1753" i="17" s="1"/>
  <c r="Q1753" i="17" s="1"/>
  <c r="W1753" i="17" s="1"/>
  <c r="X158" i="17" a="1"/>
  <c r="X158" i="17" s="1"/>
  <c r="Y158" i="17" s="1"/>
  <c r="Q158" i="17" s="1"/>
  <c r="W158" i="17" s="1"/>
  <c r="X159" i="17" a="1"/>
  <c r="X159" i="17"/>
  <c r="X160" i="17" a="1"/>
  <c r="X160" i="17" s="1"/>
  <c r="X161" i="17" a="1"/>
  <c r="X161" i="17" s="1"/>
  <c r="Y161" i="17" s="1"/>
  <c r="Q161" i="17" s="1"/>
  <c r="W161" i="17" s="1"/>
  <c r="X162" i="17" a="1"/>
  <c r="X162" i="17" s="1"/>
  <c r="X163" i="17" a="1"/>
  <c r="X163" i="17" s="1"/>
  <c r="Y163" i="17" s="1"/>
  <c r="Q163" i="17" s="1"/>
  <c r="W163" i="17" s="1"/>
  <c r="X354" i="17" a="1"/>
  <c r="X354" i="17" s="1"/>
  <c r="X355" i="17" a="1"/>
  <c r="X355" i="17" s="1"/>
  <c r="Y355" i="17" s="1"/>
  <c r="Q355" i="17" s="1"/>
  <c r="W355" i="17" s="1"/>
  <c r="X558" i="17" a="1"/>
  <c r="X558" i="17" s="1"/>
  <c r="Y558" i="17" s="1"/>
  <c r="Q558" i="17" s="1"/>
  <c r="W558" i="17" s="1"/>
  <c r="X559" i="17" a="1"/>
  <c r="X559" i="17" s="1"/>
  <c r="Y559" i="17" s="1"/>
  <c r="Q559" i="17" s="1"/>
  <c r="W559" i="17" s="1"/>
  <c r="X560" i="17" a="1"/>
  <c r="X560" i="17" s="1"/>
  <c r="X561" i="17" a="1"/>
  <c r="X561" i="17" s="1"/>
  <c r="X562" i="17" a="1"/>
  <c r="X562" i="17" s="1"/>
  <c r="Y562" i="17" s="1"/>
  <c r="Q562" i="17" s="1"/>
  <c r="W562" i="17" s="1"/>
  <c r="X563" i="17" a="1"/>
  <c r="X563" i="17" s="1"/>
  <c r="Y563" i="17" s="1"/>
  <c r="Q563" i="17" s="1"/>
  <c r="W563" i="17" s="1"/>
  <c r="X754" i="17" a="1"/>
  <c r="X754" i="17" s="1"/>
  <c r="X755" i="17" a="1"/>
  <c r="X755" i="17" s="1"/>
  <c r="Y755" i="17" s="1"/>
  <c r="Q755" i="17" s="1"/>
  <c r="W755" i="17" s="1"/>
  <c r="X1114" i="17" a="1"/>
  <c r="X1114" i="17" s="1"/>
  <c r="Y1114" i="17" s="1"/>
  <c r="Q1114" i="17" s="1"/>
  <c r="W1114" i="17" s="1"/>
  <c r="X1115" i="17" a="1"/>
  <c r="X1115" i="17" s="1"/>
  <c r="Y1115" i="17" s="1"/>
  <c r="Q1115" i="17" s="1"/>
  <c r="W1115" i="17" s="1"/>
  <c r="X1116" i="17" a="1"/>
  <c r="X1116" i="17" s="1"/>
  <c r="X1117" i="17" a="1"/>
  <c r="X1117" i="17" s="1"/>
  <c r="Y1117" i="17" s="1"/>
  <c r="Q1117" i="17" s="1"/>
  <c r="W1117" i="17" s="1"/>
  <c r="X1118" i="17" a="1"/>
  <c r="X1118" i="17" s="1"/>
  <c r="X1119" i="17" a="1"/>
  <c r="X1119" i="17" s="1"/>
  <c r="Y1119" i="17" s="1"/>
  <c r="Q1119" i="17" s="1"/>
  <c r="W1119" i="17" s="1"/>
  <c r="X1120" i="17" a="1"/>
  <c r="X1120" i="17" s="1"/>
  <c r="X1121" i="17" a="1"/>
  <c r="X1121" i="17" s="1"/>
  <c r="Y1121" i="17" s="1"/>
  <c r="Q1121" i="17" s="1"/>
  <c r="W1121" i="17" s="1"/>
  <c r="X1122" i="17" a="1"/>
  <c r="X1122" i="17" s="1"/>
  <c r="Y1122" i="17" s="1"/>
  <c r="Q1122" i="17" s="1"/>
  <c r="W1122" i="17" s="1"/>
  <c r="X1123" i="17" a="1"/>
  <c r="X1123" i="17" s="1"/>
  <c r="Y1123" i="17" s="1"/>
  <c r="Q1123" i="17" s="1"/>
  <c r="W1123" i="17" s="1"/>
  <c r="X1124" i="17" a="1"/>
  <c r="X1124" i="17" s="1"/>
  <c r="X1125" i="17" a="1"/>
  <c r="X1125" i="17" s="1"/>
  <c r="Y1125" i="17" s="1"/>
  <c r="Q1125" i="17" s="1"/>
  <c r="W1125" i="17" s="1"/>
  <c r="X1558" i="17" a="1"/>
  <c r="X1558" i="17" s="1"/>
  <c r="Y1558" i="17" s="1"/>
  <c r="Q1558" i="17" s="1"/>
  <c r="W1558" i="17" s="1"/>
  <c r="X1559" i="17" a="1"/>
  <c r="X1559" i="17"/>
  <c r="Y1559" i="17" s="1"/>
  <c r="Q1559" i="17" s="1"/>
  <c r="W1559" i="17" s="1"/>
  <c r="X1560" i="17" a="1"/>
  <c r="X1560" i="17" s="1"/>
  <c r="X1561" i="17" a="1"/>
  <c r="X1561" i="17"/>
  <c r="X1562" i="17" a="1"/>
  <c r="X1562" i="17" s="1"/>
  <c r="Y1562" i="17" s="1"/>
  <c r="Q1562" i="17" s="1"/>
  <c r="W1562" i="17" s="1"/>
  <c r="X1563" i="17" a="1"/>
  <c r="X1563" i="17" s="1"/>
  <c r="Y1563" i="17" s="1"/>
  <c r="Q1563" i="17" s="1"/>
  <c r="W1563" i="17" s="1"/>
  <c r="X1754" i="17" a="1"/>
  <c r="X1754" i="17" s="1"/>
  <c r="X1755" i="17" a="1"/>
  <c r="X1755" i="17" s="1"/>
  <c r="Y1755" i="17" s="1"/>
  <c r="Q1755" i="17" s="1"/>
  <c r="W1755" i="17" s="1"/>
  <c r="X164" i="17" a="1"/>
  <c r="X164" i="17" s="1"/>
  <c r="X165" i="17" a="1"/>
  <c r="X165" i="17" s="1"/>
  <c r="Y165" i="17" s="1"/>
  <c r="Q165" i="17" s="1"/>
  <c r="W165" i="17" s="1"/>
  <c r="X166" i="17" a="1"/>
  <c r="X166" i="17" s="1"/>
  <c r="X167" i="17" a="1"/>
  <c r="X167" i="17" s="1"/>
  <c r="Y167" i="17" s="1"/>
  <c r="Q167" i="17" s="1"/>
  <c r="W167" i="17" s="1"/>
  <c r="X168" i="17" a="1"/>
  <c r="X168" i="17" s="1"/>
  <c r="X169" i="17" a="1"/>
  <c r="X169" i="17" s="1"/>
  <c r="Y169" i="17" s="1"/>
  <c r="Q169" i="17" s="1"/>
  <c r="W169" i="17" s="1"/>
  <c r="X356" i="17" a="1"/>
  <c r="X356" i="17" s="1"/>
  <c r="X357" i="17" a="1"/>
  <c r="X357" i="17"/>
  <c r="X564" i="17" a="1"/>
  <c r="X564" i="17" s="1"/>
  <c r="Y564" i="17" s="1"/>
  <c r="Q564" i="17" s="1"/>
  <c r="W564" i="17" s="1"/>
  <c r="X565" i="17" a="1"/>
  <c r="X565" i="17"/>
  <c r="Y565" i="17" s="1"/>
  <c r="Q565" i="17" s="1"/>
  <c r="W565" i="17" s="1"/>
  <c r="X566" i="17" a="1"/>
  <c r="X566" i="17" s="1"/>
  <c r="X567" i="17" a="1"/>
  <c r="X567" i="17"/>
  <c r="X568" i="17" a="1"/>
  <c r="X568" i="17" s="1"/>
  <c r="Y568" i="17" s="1"/>
  <c r="Q568" i="17" s="1"/>
  <c r="W568" i="17" s="1"/>
  <c r="X569" i="17" a="1"/>
  <c r="X569" i="17" s="1"/>
  <c r="Y569" i="17" s="1"/>
  <c r="Q569" i="17" s="1"/>
  <c r="W569" i="17" s="1"/>
  <c r="X756" i="17" a="1"/>
  <c r="X756" i="17" s="1"/>
  <c r="X757" i="17" a="1"/>
  <c r="X757" i="17" s="1"/>
  <c r="Y757" i="17" s="1"/>
  <c r="Q757" i="17" s="1"/>
  <c r="W757" i="17" s="1"/>
  <c r="X1126" i="17" a="1"/>
  <c r="X1126" i="17" s="1"/>
  <c r="X1127" i="17" a="1"/>
  <c r="X1127" i="17" s="1"/>
  <c r="Y1127" i="17" s="1"/>
  <c r="Q1127" i="17" s="1"/>
  <c r="W1127" i="17" s="1"/>
  <c r="X1128" i="17" a="1"/>
  <c r="X1128" i="17" s="1"/>
  <c r="X1129" i="17" a="1"/>
  <c r="X1129" i="17" s="1"/>
  <c r="Y1129" i="17" s="1"/>
  <c r="Q1129" i="17" s="1"/>
  <c r="W1129" i="17" s="1"/>
  <c r="X1130" i="17" a="1"/>
  <c r="X1130" i="17" s="1"/>
  <c r="Y1130" i="17" s="1"/>
  <c r="Q1130" i="17" s="1"/>
  <c r="W1130" i="17" s="1"/>
  <c r="X1131" i="17" a="1"/>
  <c r="X1131" i="17" s="1"/>
  <c r="Y1131" i="17" s="1"/>
  <c r="Q1131" i="17" s="1"/>
  <c r="W1131" i="17" s="1"/>
  <c r="X1132" i="17" a="1"/>
  <c r="X1132" i="17" s="1"/>
  <c r="X1133" i="17" a="1"/>
  <c r="X1133" i="17"/>
  <c r="X1134" i="17" a="1"/>
  <c r="X1134" i="17" s="1"/>
  <c r="Y1134" i="17" s="1"/>
  <c r="Q1134" i="17" s="1"/>
  <c r="W1134" i="17" s="1"/>
  <c r="X1135" i="17" a="1"/>
  <c r="X1135" i="17" s="1"/>
  <c r="Y1135" i="17" s="1"/>
  <c r="Q1135" i="17" s="1"/>
  <c r="W1135" i="17" s="1"/>
  <c r="X1136" i="17" a="1"/>
  <c r="X1136" i="17" s="1"/>
  <c r="X1137" i="17" a="1"/>
  <c r="X1137" i="17" s="1"/>
  <c r="Y1137" i="17" s="1"/>
  <c r="Q1137" i="17" s="1"/>
  <c r="W1137" i="17" s="1"/>
  <c r="X1564" i="17" a="1"/>
  <c r="X1564" i="17" s="1"/>
  <c r="Y1564" i="17" s="1"/>
  <c r="Q1564" i="17" s="1"/>
  <c r="W1564" i="17" s="1"/>
  <c r="X1565" i="17" a="1"/>
  <c r="X1565" i="17" s="1"/>
  <c r="X1566" i="17" a="1"/>
  <c r="X1566" i="17" s="1"/>
  <c r="X1567" i="17" a="1"/>
  <c r="X1567" i="17" s="1"/>
  <c r="Y1567" i="17" s="1"/>
  <c r="Q1567" i="17" s="1"/>
  <c r="W1567" i="17" s="1"/>
  <c r="X1568" i="17" a="1"/>
  <c r="X1568" i="17"/>
  <c r="X1569" i="17" a="1"/>
  <c r="X1569" i="17" s="1"/>
  <c r="Y1569" i="17" s="1"/>
  <c r="Q1569" i="17" s="1"/>
  <c r="W1569" i="17" s="1"/>
  <c r="X1756" i="17" a="1"/>
  <c r="X1756" i="17" s="1"/>
  <c r="X1757" i="17" a="1"/>
  <c r="X1757" i="17" s="1"/>
  <c r="X170" i="17" a="1"/>
  <c r="X170" i="17" s="1"/>
  <c r="Y170" i="17" s="1"/>
  <c r="Q170" i="17" s="1"/>
  <c r="W170" i="17" s="1"/>
  <c r="X171" i="17" a="1"/>
  <c r="X171" i="17" s="1"/>
  <c r="Y171" i="17" s="1"/>
  <c r="Q171" i="17" s="1"/>
  <c r="W171" i="17" s="1"/>
  <c r="X172" i="17" a="1"/>
  <c r="X172" i="17" s="1"/>
  <c r="X173" i="17" a="1"/>
  <c r="X173" i="17" s="1"/>
  <c r="X174" i="17" a="1"/>
  <c r="X174" i="17" s="1"/>
  <c r="Y174" i="17" s="1"/>
  <c r="Q174" i="17" s="1"/>
  <c r="W174" i="17" s="1"/>
  <c r="X175" i="17" a="1"/>
  <c r="X175" i="17"/>
  <c r="Y175" i="17" s="1"/>
  <c r="Q175" i="17" s="1"/>
  <c r="W175" i="17" s="1"/>
  <c r="X358" i="17" a="1"/>
  <c r="X358" i="17" s="1"/>
  <c r="X359" i="17" a="1"/>
  <c r="X359" i="17" s="1"/>
  <c r="Y359" i="17" s="1"/>
  <c r="Q359" i="17" s="1"/>
  <c r="W359" i="17" s="1"/>
  <c r="X570" i="17" a="1"/>
  <c r="X570" i="17" s="1"/>
  <c r="Y570" i="17" s="1"/>
  <c r="Q570" i="17" s="1"/>
  <c r="W570" i="17" s="1"/>
  <c r="X571" i="17" a="1"/>
  <c r="X571" i="17"/>
  <c r="X572" i="17" a="1"/>
  <c r="X572" i="17" s="1"/>
  <c r="X573" i="17" a="1"/>
  <c r="X573" i="17" s="1"/>
  <c r="Y573" i="17" s="1"/>
  <c r="Q573" i="17" s="1"/>
  <c r="W573" i="17" s="1"/>
  <c r="X574" i="17" a="1"/>
  <c r="X574" i="17" s="1"/>
  <c r="Y574" i="17" s="1"/>
  <c r="Q574" i="17" s="1"/>
  <c r="W574" i="17" s="1"/>
  <c r="X575" i="17" a="1"/>
  <c r="X575" i="17" s="1"/>
  <c r="Y575" i="17" s="1"/>
  <c r="Q575" i="17" s="1"/>
  <c r="W575" i="17" s="1"/>
  <c r="X758" i="17" a="1"/>
  <c r="X758" i="17" s="1"/>
  <c r="X759" i="17" a="1"/>
  <c r="X759" i="17" s="1"/>
  <c r="Y759" i="17" s="1"/>
  <c r="Q759" i="17" s="1"/>
  <c r="W759" i="17" s="1"/>
  <c r="X1138" i="17" a="1"/>
  <c r="X1138" i="17"/>
  <c r="X1139" i="17" a="1"/>
  <c r="X1139" i="17" s="1"/>
  <c r="Y1139" i="17" s="1"/>
  <c r="Q1139" i="17" s="1"/>
  <c r="W1139" i="17" s="1"/>
  <c r="X1140" i="17" a="1"/>
  <c r="X1140" i="17" s="1"/>
  <c r="X1141" i="17" a="1"/>
  <c r="X1141" i="17" s="1"/>
  <c r="Y1141" i="17" s="1"/>
  <c r="Q1141" i="17" s="1"/>
  <c r="W1141" i="17" s="1"/>
  <c r="X1142" i="17" a="1"/>
  <c r="X1142" i="17" s="1"/>
  <c r="Y1142" i="17" s="1"/>
  <c r="Q1142" i="17" s="1"/>
  <c r="W1142" i="17" s="1"/>
  <c r="X1143" i="17" a="1"/>
  <c r="X1143" i="17" s="1"/>
  <c r="Y1143" i="17" s="1"/>
  <c r="Q1143" i="17" s="1"/>
  <c r="W1143" i="17" s="1"/>
  <c r="X1144" i="17" a="1"/>
  <c r="X1144" i="17" s="1"/>
  <c r="X1145" i="17" a="1"/>
  <c r="X1145" i="17" s="1"/>
  <c r="Y1145" i="17" s="1"/>
  <c r="Q1145" i="17" s="1"/>
  <c r="W1145" i="17" s="1"/>
  <c r="X1146" i="17" a="1"/>
  <c r="X1146" i="17" s="1"/>
  <c r="Y1146" i="17" s="1"/>
  <c r="Q1146" i="17" s="1"/>
  <c r="W1146" i="17" s="1"/>
  <c r="X1147" i="17" a="1"/>
  <c r="X1147" i="17" s="1"/>
  <c r="Y1147" i="17" s="1"/>
  <c r="Q1147" i="17" s="1"/>
  <c r="W1147" i="17" s="1"/>
  <c r="X1148" i="17" a="1"/>
  <c r="X1148" i="17" s="1"/>
  <c r="X1149" i="17" a="1"/>
  <c r="X1149" i="17" s="1"/>
  <c r="Y1149" i="17" s="1"/>
  <c r="Q1149" i="17" s="1"/>
  <c r="W1149" i="17" s="1"/>
  <c r="X1570" i="17" a="1"/>
  <c r="X1570" i="17" s="1"/>
  <c r="Y1570" i="17" s="1"/>
  <c r="Q1570" i="17" s="1"/>
  <c r="W1570" i="17" s="1"/>
  <c r="X1571" i="17" a="1"/>
  <c r="X1571" i="17" s="1"/>
  <c r="Y1571" i="17" s="1"/>
  <c r="Q1571" i="17" s="1"/>
  <c r="W1571" i="17" s="1"/>
  <c r="X1572" i="17" a="1"/>
  <c r="X1572" i="17" s="1"/>
  <c r="X1573" i="17" a="1"/>
  <c r="X1573" i="17" s="1"/>
  <c r="Y1573" i="17" s="1"/>
  <c r="Q1573" i="17" s="1"/>
  <c r="W1573" i="17" s="1"/>
  <c r="X1574" i="17" a="1"/>
  <c r="X1574" i="17"/>
  <c r="X1575" i="17" a="1"/>
  <c r="X1575" i="17" s="1"/>
  <c r="Y1575" i="17" s="1"/>
  <c r="Q1575" i="17" s="1"/>
  <c r="W1575" i="17" s="1"/>
  <c r="X1758" i="17" a="1"/>
  <c r="X1758" i="17" s="1"/>
  <c r="X1759" i="17" a="1"/>
  <c r="X1759" i="17" s="1"/>
  <c r="X176" i="17" a="1"/>
  <c r="X176" i="17" s="1"/>
  <c r="Y176" i="17" s="1"/>
  <c r="Q176" i="17" s="1"/>
  <c r="W176" i="17" s="1"/>
  <c r="X177" i="17" a="1"/>
  <c r="X177" i="17" s="1"/>
  <c r="Y177" i="17" s="1"/>
  <c r="Q177" i="17" s="1"/>
  <c r="W177" i="17" s="1"/>
  <c r="X178" i="17" a="1"/>
  <c r="X178" i="17" s="1"/>
  <c r="X179" i="17" a="1"/>
  <c r="X179" i="17" s="1"/>
  <c r="Y179" i="17" s="1"/>
  <c r="Q179" i="17" s="1"/>
  <c r="W179" i="17" s="1"/>
  <c r="X180" i="17" a="1"/>
  <c r="X180" i="17"/>
  <c r="X181" i="17" a="1"/>
  <c r="X181" i="17" s="1"/>
  <c r="Y181" i="17" s="1"/>
  <c r="Q181" i="17" s="1"/>
  <c r="W181" i="17" s="1"/>
  <c r="X360" i="17" a="1"/>
  <c r="X360" i="17" s="1"/>
  <c r="X361" i="17" a="1"/>
  <c r="X361" i="17" s="1"/>
  <c r="Y361" i="17" s="1"/>
  <c r="Q361" i="17" s="1"/>
  <c r="W361" i="17" s="1"/>
  <c r="X576" i="17" a="1"/>
  <c r="X576" i="17" s="1"/>
  <c r="Y576" i="17" s="1"/>
  <c r="Q576" i="17" s="1"/>
  <c r="W576" i="17" s="1"/>
  <c r="X577" i="17" a="1"/>
  <c r="X577" i="17" s="1"/>
  <c r="Y577" i="17" s="1"/>
  <c r="Q577" i="17" s="1"/>
  <c r="W577" i="17" s="1"/>
  <c r="X578" i="17" a="1"/>
  <c r="X578" i="17" s="1"/>
  <c r="X579" i="17" a="1"/>
  <c r="X579" i="17" s="1"/>
  <c r="Y579" i="17" s="1"/>
  <c r="Q579" i="17" s="1"/>
  <c r="W579" i="17" s="1"/>
  <c r="X580" i="17" a="1"/>
  <c r="X580" i="17" s="1"/>
  <c r="X581" i="17" a="1"/>
  <c r="X581" i="17"/>
  <c r="X760" i="17" a="1"/>
  <c r="X760" i="17" s="1"/>
  <c r="X761" i="17" a="1"/>
  <c r="X761" i="17"/>
  <c r="X1150" i="17" a="1"/>
  <c r="X1150" i="17" s="1"/>
  <c r="Y1150" i="17" s="1"/>
  <c r="Q1150" i="17" s="1"/>
  <c r="W1150" i="17" s="1"/>
  <c r="X1151" i="17" a="1"/>
  <c r="X1151" i="17" s="1"/>
  <c r="Y1151" i="17" s="1"/>
  <c r="Q1151" i="17" s="1"/>
  <c r="W1151" i="17" s="1"/>
  <c r="X1152" i="17" a="1"/>
  <c r="X1152" i="17" s="1"/>
  <c r="X1153" i="17" a="1"/>
  <c r="X1153" i="17" s="1"/>
  <c r="Y1153" i="17" s="1"/>
  <c r="Q1153" i="17" s="1"/>
  <c r="W1153" i="17" s="1"/>
  <c r="X1154" i="17" a="1"/>
  <c r="X1154" i="17" s="1"/>
  <c r="Y1154" i="17" s="1"/>
  <c r="Q1154" i="17" s="1"/>
  <c r="W1154" i="17" s="1"/>
  <c r="X1155" i="17" a="1"/>
  <c r="X1155" i="17"/>
  <c r="X1156" i="17" a="1"/>
  <c r="X1156" i="17" s="1"/>
  <c r="X1157" i="17" a="1"/>
  <c r="X1157" i="17" s="1"/>
  <c r="Y1157" i="17" s="1"/>
  <c r="Q1157" i="17" s="1"/>
  <c r="W1157" i="17" s="1"/>
  <c r="X1158" i="17" a="1"/>
  <c r="X1158" i="17" s="1"/>
  <c r="X1159" i="17" a="1"/>
  <c r="X1159" i="17" s="1"/>
  <c r="Y1159" i="17" s="1"/>
  <c r="Q1159" i="17" s="1"/>
  <c r="W1159" i="17" s="1"/>
  <c r="X1160" i="17" a="1"/>
  <c r="X1160" i="17" s="1"/>
  <c r="X1161" i="17" a="1"/>
  <c r="X1161" i="17" s="1"/>
  <c r="Y1161" i="17" s="1"/>
  <c r="Q1161" i="17" s="1"/>
  <c r="W1161" i="17" s="1"/>
  <c r="X1576" i="17" a="1"/>
  <c r="X1576" i="17" s="1"/>
  <c r="X1577" i="17" a="1"/>
  <c r="X1577" i="17" s="1"/>
  <c r="Y1577" i="17" s="1"/>
  <c r="Q1577" i="17" s="1"/>
  <c r="W1577" i="17" s="1"/>
  <c r="X1578" i="17" a="1"/>
  <c r="X1578" i="17" s="1"/>
  <c r="X1579" i="17" a="1"/>
  <c r="X1579" i="17" s="1"/>
  <c r="Y1579" i="17" s="1"/>
  <c r="Q1579" i="17" s="1"/>
  <c r="W1579" i="17" s="1"/>
  <c r="X1580" i="17" a="1"/>
  <c r="X1580" i="17" s="1"/>
  <c r="Y1580" i="17" s="1"/>
  <c r="Q1580" i="17" s="1"/>
  <c r="W1580" i="17" s="1"/>
  <c r="X1581" i="17" a="1"/>
  <c r="X1581" i="17" s="1"/>
  <c r="Y1581" i="17" s="1"/>
  <c r="Q1581" i="17" s="1"/>
  <c r="W1581" i="17" s="1"/>
  <c r="X1760" i="17" a="1"/>
  <c r="X1760" i="17" s="1"/>
  <c r="X1761" i="17" a="1"/>
  <c r="X1761" i="17" s="1"/>
  <c r="X182" i="17" a="1"/>
  <c r="X182" i="17" s="1"/>
  <c r="Y182" i="17" s="1"/>
  <c r="Q182" i="17" s="1"/>
  <c r="W182" i="17" s="1"/>
  <c r="X183" i="17" a="1"/>
  <c r="X183" i="17" s="1"/>
  <c r="Y183" i="17" s="1"/>
  <c r="Q183" i="17" s="1"/>
  <c r="W183" i="17" s="1"/>
  <c r="X184" i="17" a="1"/>
  <c r="X184" i="17" s="1"/>
  <c r="X185" i="17" a="1"/>
  <c r="X185" i="17" s="1"/>
  <c r="Y185" i="17" s="1"/>
  <c r="Q185" i="17" s="1"/>
  <c r="W185" i="17" s="1"/>
  <c r="X186" i="17" a="1"/>
  <c r="X186" i="17"/>
  <c r="X187" i="17" a="1"/>
  <c r="X187" i="17" s="1"/>
  <c r="Y187" i="17" s="1"/>
  <c r="Q187" i="17" s="1"/>
  <c r="W187" i="17" s="1"/>
  <c r="X362" i="17" a="1"/>
  <c r="X362" i="17" s="1"/>
  <c r="X363" i="17" a="1"/>
  <c r="X363" i="17" s="1"/>
  <c r="Y363" i="17" s="1"/>
  <c r="Q363" i="17" s="1"/>
  <c r="W363" i="17" s="1"/>
  <c r="X582" i="17" a="1"/>
  <c r="X582" i="17" s="1"/>
  <c r="Y582" i="17" s="1"/>
  <c r="Q582" i="17" s="1"/>
  <c r="W582" i="17" s="1"/>
  <c r="X583" i="17" a="1"/>
  <c r="X583" i="17"/>
  <c r="X584" i="17" a="1"/>
  <c r="X584" i="17" s="1"/>
  <c r="X585" i="17" a="1"/>
  <c r="X585" i="17" s="1"/>
  <c r="Y585" i="17" s="1"/>
  <c r="Q585" i="17" s="1"/>
  <c r="W585" i="17" s="1"/>
  <c r="X586" i="17" a="1"/>
  <c r="X586" i="17" s="1"/>
  <c r="Y586" i="17" s="1"/>
  <c r="Q586" i="17" s="1"/>
  <c r="W586" i="17" s="1"/>
  <c r="X587" i="17" a="1"/>
  <c r="X587" i="17" s="1"/>
  <c r="Y587" i="17" s="1"/>
  <c r="Q587" i="17" s="1"/>
  <c r="W587" i="17" s="1"/>
  <c r="X762" i="17" a="1"/>
  <c r="X762" i="17" s="1"/>
  <c r="X763" i="17" a="1"/>
  <c r="X763" i="17" s="1"/>
  <c r="X1162" i="17" a="1"/>
  <c r="X1162" i="17" s="1"/>
  <c r="Y1162" i="17" s="1"/>
  <c r="Q1162" i="17" s="1"/>
  <c r="W1162" i="17" s="1"/>
  <c r="X1163" i="17" a="1"/>
  <c r="X1163" i="17"/>
  <c r="X1164" i="17" a="1"/>
  <c r="X1164" i="17" s="1"/>
  <c r="X1165" i="17" a="1"/>
  <c r="X1165" i="17" s="1"/>
  <c r="Y1165" i="17" s="1"/>
  <c r="Q1165" i="17" s="1"/>
  <c r="W1165" i="17" s="1"/>
  <c r="X1166" i="17" a="1"/>
  <c r="X1166" i="17" s="1"/>
  <c r="X1167" i="17" a="1"/>
  <c r="X1167" i="17" s="1"/>
  <c r="Y1167" i="17" s="1"/>
  <c r="Q1167" i="17" s="1"/>
  <c r="W1167" i="17" s="1"/>
  <c r="X1168" i="17" a="1"/>
  <c r="X1168" i="17" s="1"/>
  <c r="X1169" i="17" a="1"/>
  <c r="X1169" i="17"/>
  <c r="X1170" i="17" a="1"/>
  <c r="X1170" i="17" s="1"/>
  <c r="Y1170" i="17" s="1"/>
  <c r="Q1170" i="17" s="1"/>
  <c r="W1170" i="17" s="1"/>
  <c r="X1171" i="17" a="1"/>
  <c r="X1171" i="17" s="1"/>
  <c r="Y1171" i="17" s="1"/>
  <c r="Q1171" i="17" s="1"/>
  <c r="W1171" i="17" s="1"/>
  <c r="X1172" i="17" a="1"/>
  <c r="X1172" i="17" s="1"/>
  <c r="X1173" i="17" a="1"/>
  <c r="X1173" i="17" s="1"/>
  <c r="Y1173" i="17" s="1"/>
  <c r="Q1173" i="17" s="1"/>
  <c r="W1173" i="17" s="1"/>
  <c r="X1582" i="17" a="1"/>
  <c r="X1582" i="17" s="1"/>
  <c r="Y1582" i="17" s="1"/>
  <c r="Q1582" i="17" s="1"/>
  <c r="W1582" i="17" s="1"/>
  <c r="X1583" i="17" a="1"/>
  <c r="X1583" i="17" s="1"/>
  <c r="Y1583" i="17" s="1"/>
  <c r="Q1583" i="17" s="1"/>
  <c r="W1583" i="17" s="1"/>
  <c r="X1584" i="17" a="1"/>
  <c r="X1584" i="17" s="1"/>
  <c r="X1585" i="17" a="1"/>
  <c r="X1585" i="17"/>
  <c r="X1586" i="17" a="1"/>
  <c r="X1586" i="17" s="1"/>
  <c r="Y1586" i="17" s="1"/>
  <c r="Q1586" i="17" s="1"/>
  <c r="W1586" i="17" s="1"/>
  <c r="X1587" i="17" a="1"/>
  <c r="X1587" i="17" s="1"/>
  <c r="X1762" i="17" a="1"/>
  <c r="X1762" i="17" s="1"/>
  <c r="X1763" i="17" a="1"/>
  <c r="X1763" i="17" s="1"/>
  <c r="Y1763" i="17" s="1"/>
  <c r="Q1763" i="17" s="1"/>
  <c r="W1763" i="17" s="1"/>
  <c r="X188" i="17" a="1"/>
  <c r="X188" i="17"/>
  <c r="X189" i="17" a="1"/>
  <c r="X189" i="17" s="1"/>
  <c r="Y189" i="17" s="1"/>
  <c r="Q189" i="17" s="1"/>
  <c r="W189" i="17" s="1"/>
  <c r="X190" i="17" a="1"/>
  <c r="X190" i="17" s="1"/>
  <c r="X191" i="17" a="1"/>
  <c r="X191" i="17" s="1"/>
  <c r="Y191" i="17" s="1"/>
  <c r="Q191" i="17" s="1"/>
  <c r="W191" i="17" s="1"/>
  <c r="X192" i="17" a="1"/>
  <c r="X192" i="17" s="1"/>
  <c r="Y192" i="17" s="1"/>
  <c r="Q192" i="17" s="1"/>
  <c r="W192" i="17" s="1"/>
  <c r="X193" i="17" a="1"/>
  <c r="X193" i="17"/>
  <c r="X364" i="17" a="1"/>
  <c r="X364" i="17" s="1"/>
  <c r="X365" i="17" a="1"/>
  <c r="X365" i="17" s="1"/>
  <c r="Y365" i="17" s="1"/>
  <c r="Q365" i="17" s="1"/>
  <c r="W365" i="17" s="1"/>
  <c r="X588" i="17" a="1"/>
  <c r="X588" i="17" s="1"/>
  <c r="Y588" i="17" s="1"/>
  <c r="Q588" i="17" s="1"/>
  <c r="W588" i="17" s="1"/>
  <c r="X589" i="17" a="1"/>
  <c r="X589" i="17" s="1"/>
  <c r="Y589" i="17" s="1"/>
  <c r="Q589" i="17" s="1"/>
  <c r="W589" i="17" s="1"/>
  <c r="X590" i="17" a="1"/>
  <c r="X590" i="17" s="1"/>
  <c r="X591" i="17" a="1"/>
  <c r="X591" i="17" s="1"/>
  <c r="X592" i="17" a="1"/>
  <c r="X592" i="17" s="1"/>
  <c r="Y592" i="17" s="1"/>
  <c r="Q592" i="17" s="1"/>
  <c r="W592" i="17" s="1"/>
  <c r="X593" i="17" a="1"/>
  <c r="X593" i="17" s="1"/>
  <c r="Y593" i="17" s="1"/>
  <c r="Q593" i="17" s="1"/>
  <c r="W593" i="17" s="1"/>
  <c r="X764" i="17" a="1"/>
  <c r="X764" i="17" s="1"/>
  <c r="X765" i="17" a="1"/>
  <c r="X765" i="17" s="1"/>
  <c r="Y765" i="17" s="1"/>
  <c r="Q765" i="17" s="1"/>
  <c r="W765" i="17" s="1"/>
  <c r="X1174" i="17" a="1"/>
  <c r="X1174" i="17"/>
  <c r="X1175" i="17" a="1"/>
  <c r="X1175" i="17" s="1"/>
  <c r="Y1175" i="17" s="1"/>
  <c r="Q1175" i="17" s="1"/>
  <c r="W1175" i="17" s="1"/>
  <c r="X1176" i="17" a="1"/>
  <c r="X1176" i="17" s="1"/>
  <c r="X1177" i="17" a="1"/>
  <c r="X1177" i="17" s="1"/>
  <c r="Y1177" i="17" s="1"/>
  <c r="Q1177" i="17" s="1"/>
  <c r="W1177" i="17" s="1"/>
  <c r="X1178" i="17" a="1"/>
  <c r="X1178" i="17" s="1"/>
  <c r="Y1178" i="17" s="1"/>
  <c r="Q1178" i="17" s="1"/>
  <c r="W1178" i="17" s="1"/>
  <c r="X1179" i="17" a="1"/>
  <c r="X1179" i="17" s="1"/>
  <c r="Y1179" i="17" s="1"/>
  <c r="Q1179" i="17" s="1"/>
  <c r="W1179" i="17" s="1"/>
  <c r="X1180" i="17" a="1"/>
  <c r="X1180" i="17" s="1"/>
  <c r="X1181" i="17" a="1"/>
  <c r="X1181" i="17"/>
  <c r="X1182" i="17" a="1"/>
  <c r="X1182" i="17" s="1"/>
  <c r="Y1182" i="17" s="1"/>
  <c r="Q1182" i="17" s="1"/>
  <c r="W1182" i="17" s="1"/>
  <c r="X1183" i="17" a="1"/>
  <c r="X1183" i="17"/>
  <c r="Y1183" i="17" s="1"/>
  <c r="Q1183" i="17" s="1"/>
  <c r="W1183" i="17" s="1"/>
  <c r="X1184" i="17" a="1"/>
  <c r="X1184" i="17" s="1"/>
  <c r="X1185" i="17" a="1"/>
  <c r="X1185" i="17"/>
  <c r="X1588" i="17" a="1"/>
  <c r="X1588" i="17"/>
  <c r="X1589" i="17" a="1"/>
  <c r="X1589" i="17" s="1"/>
  <c r="Y1589" i="17" s="1"/>
  <c r="Q1589" i="17" s="1"/>
  <c r="W1589" i="17" s="1"/>
  <c r="X1590" i="17" a="1"/>
  <c r="X1590" i="17" s="1"/>
  <c r="X1591" i="17" a="1"/>
  <c r="X1591" i="17" s="1"/>
  <c r="Y1591" i="17" s="1"/>
  <c r="Q1591" i="17" s="1"/>
  <c r="W1591" i="17" s="1"/>
  <c r="X1592" i="17" a="1"/>
  <c r="X1592" i="17"/>
  <c r="X1593" i="17" a="1"/>
  <c r="X1593" i="17" s="1"/>
  <c r="Y1593" i="17" s="1"/>
  <c r="Q1593" i="17" s="1"/>
  <c r="W1593" i="17" s="1"/>
  <c r="X1764" i="17" a="1"/>
  <c r="X1764" i="17" s="1"/>
  <c r="X1765" i="17" a="1"/>
  <c r="X1765" i="17" s="1"/>
  <c r="Y1765" i="17" s="1"/>
  <c r="Q1765" i="17" s="1"/>
  <c r="W1765" i="17" s="1"/>
  <c r="X194" i="17" a="1"/>
  <c r="X194" i="17" s="1"/>
  <c r="X195" i="17" a="1"/>
  <c r="X195" i="17" s="1"/>
  <c r="Y195" i="17" s="1"/>
  <c r="Q195" i="17" s="1"/>
  <c r="W195" i="17" s="1"/>
  <c r="X196" i="17" a="1"/>
  <c r="X196" i="17" s="1"/>
  <c r="X197" i="17" a="1"/>
  <c r="X197" i="17" s="1"/>
  <c r="Y197" i="17" s="1"/>
  <c r="Q197" i="17" s="1"/>
  <c r="W197" i="17" s="1"/>
  <c r="X198" i="17" a="1"/>
  <c r="X198" i="17" s="1"/>
  <c r="Y198" i="17" s="1"/>
  <c r="Q198" i="17" s="1"/>
  <c r="W198" i="17" s="1"/>
  <c r="X199" i="17" a="1"/>
  <c r="X199" i="17" s="1"/>
  <c r="Y199" i="17" s="1"/>
  <c r="Q199" i="17" s="1"/>
  <c r="W199" i="17" s="1"/>
  <c r="X366" i="17" a="1"/>
  <c r="X366" i="17" s="1"/>
  <c r="X367" i="17" a="1"/>
  <c r="X367" i="17" s="1"/>
  <c r="X594" i="17" a="1"/>
  <c r="X594" i="17" s="1"/>
  <c r="Y594" i="17" s="1"/>
  <c r="Q594" i="17" s="1"/>
  <c r="W594" i="17" s="1"/>
  <c r="X595" i="17" a="1"/>
  <c r="X595" i="17" s="1"/>
  <c r="Y595" i="17" s="1"/>
  <c r="Q595" i="17" s="1"/>
  <c r="W595" i="17" s="1"/>
  <c r="X596" i="17" a="1"/>
  <c r="X596" i="17" s="1"/>
  <c r="X597" i="17" a="1"/>
  <c r="X597" i="17" s="1"/>
  <c r="Y597" i="17" s="1"/>
  <c r="Q597" i="17" s="1"/>
  <c r="W597" i="17" s="1"/>
  <c r="X598" i="17" a="1"/>
  <c r="X598" i="17" s="1"/>
  <c r="Y598" i="17" s="1"/>
  <c r="Q598" i="17" s="1"/>
  <c r="W598" i="17" s="1"/>
  <c r="X599" i="17" a="1"/>
  <c r="X599" i="17" s="1"/>
  <c r="Y599" i="17" s="1"/>
  <c r="Q599" i="17" s="1"/>
  <c r="W599" i="17" s="1"/>
  <c r="X766" i="17" a="1"/>
  <c r="X766" i="17" s="1"/>
  <c r="X767" i="17" a="1"/>
  <c r="X767" i="17" s="1"/>
  <c r="Y767" i="17" s="1"/>
  <c r="Q767" i="17" s="1"/>
  <c r="W767" i="17" s="1"/>
  <c r="X1186" i="17" a="1"/>
  <c r="X1186" i="17" s="1"/>
  <c r="Y1186" i="17" s="1"/>
  <c r="Q1186" i="17" s="1"/>
  <c r="W1186" i="17" s="1"/>
  <c r="X1187" i="17" a="1"/>
  <c r="X1187" i="17" s="1"/>
  <c r="Y1187" i="17" s="1"/>
  <c r="Q1187" i="17" s="1"/>
  <c r="W1187" i="17" s="1"/>
  <c r="X1188" i="17" a="1"/>
  <c r="X1188" i="17" s="1"/>
  <c r="X1189" i="17" a="1"/>
  <c r="X1189" i="17" s="1"/>
  <c r="X1190" i="17" a="1"/>
  <c r="X1190" i="17" s="1"/>
  <c r="Y1190" i="17" s="1"/>
  <c r="Q1190" i="17" s="1"/>
  <c r="W1190" i="17" s="1"/>
  <c r="X1191" i="17" a="1"/>
  <c r="X1191" i="17" s="1"/>
  <c r="Y1191" i="17" s="1"/>
  <c r="Q1191" i="17" s="1"/>
  <c r="W1191" i="17" s="1"/>
  <c r="X1192" i="17" a="1"/>
  <c r="X1192" i="17" s="1"/>
  <c r="X1193" i="17" a="1"/>
  <c r="X1193" i="17" s="1"/>
  <c r="Y1193" i="17" s="1"/>
  <c r="Q1193" i="17" s="1"/>
  <c r="W1193" i="17" s="1"/>
  <c r="X1194" i="17" a="1"/>
  <c r="X1194" i="17"/>
  <c r="X1195" i="17" a="1"/>
  <c r="X1195" i="17" s="1"/>
  <c r="Y1195" i="17" s="1"/>
  <c r="Q1195" i="17" s="1"/>
  <c r="W1195" i="17" s="1"/>
  <c r="X1196" i="17" a="1"/>
  <c r="X1196" i="17" s="1"/>
  <c r="X1197" i="17" a="1"/>
  <c r="X1197" i="17" s="1"/>
  <c r="Y1197" i="17" s="1"/>
  <c r="Q1197" i="17" s="1"/>
  <c r="W1197" i="17" s="1"/>
  <c r="X1594" i="17" a="1"/>
  <c r="X1594" i="17" s="1"/>
  <c r="Y1594" i="17" s="1"/>
  <c r="Q1594" i="17" s="1"/>
  <c r="W1594" i="17" s="1"/>
  <c r="X1595" i="17" a="1"/>
  <c r="X1595" i="17" s="1"/>
  <c r="Y1595" i="17" s="1"/>
  <c r="Q1595" i="17" s="1"/>
  <c r="W1595" i="17" s="1"/>
  <c r="X1596" i="17" a="1"/>
  <c r="X1596" i="17" s="1"/>
  <c r="X1597" i="17" a="1"/>
  <c r="X1597" i="17" s="1"/>
  <c r="Y1597" i="17" s="1"/>
  <c r="Q1597" i="17" s="1"/>
  <c r="W1597" i="17" s="1"/>
  <c r="X1598" i="17" a="1"/>
  <c r="X1598" i="17" s="1"/>
  <c r="Y1598" i="17" s="1"/>
  <c r="Q1598" i="17" s="1"/>
  <c r="W1598" i="17" s="1"/>
  <c r="X1599" i="17" a="1"/>
  <c r="X1599" i="17" s="1"/>
  <c r="X1766" i="17" a="1"/>
  <c r="X1766" i="17" s="1"/>
  <c r="X1767" i="17" a="1"/>
  <c r="X1767" i="17"/>
  <c r="X200" i="17" a="1"/>
  <c r="X200" i="17" s="1"/>
  <c r="Y200" i="17" s="1"/>
  <c r="Q200" i="17" s="1"/>
  <c r="W200" i="17" s="1"/>
  <c r="X201" i="17" a="1"/>
  <c r="X201" i="17" s="1"/>
  <c r="Y201" i="17" s="1"/>
  <c r="Q201" i="17" s="1"/>
  <c r="W201" i="17" s="1"/>
  <c r="X202" i="17" a="1"/>
  <c r="X202" i="17" s="1"/>
  <c r="X203" i="17" a="1"/>
  <c r="X203" i="17" s="1"/>
  <c r="Y203" i="17" s="1"/>
  <c r="Q203" i="17" s="1"/>
  <c r="W203" i="17" s="1"/>
  <c r="X204" i="17" a="1"/>
  <c r="X204" i="17" s="1"/>
  <c r="Y204" i="17" s="1"/>
  <c r="Q204" i="17" s="1"/>
  <c r="W204" i="17" s="1"/>
  <c r="X205" i="17" a="1"/>
  <c r="X205" i="17" s="1"/>
  <c r="X368" i="17" a="1"/>
  <c r="X368" i="17" s="1"/>
  <c r="X369" i="17" a="1"/>
  <c r="X369" i="17" s="1"/>
  <c r="Y369" i="17" s="1"/>
  <c r="Q369" i="17" s="1"/>
  <c r="W369" i="17" s="1"/>
  <c r="X600" i="17" a="1"/>
  <c r="X600" i="17" s="1"/>
  <c r="Y600" i="17" s="1"/>
  <c r="Q600" i="17" s="1"/>
  <c r="W600" i="17" s="1"/>
  <c r="X601" i="17" a="1"/>
  <c r="X601" i="17" s="1"/>
  <c r="Y601" i="17" s="1"/>
  <c r="Q601" i="17" s="1"/>
  <c r="W601" i="17" s="1"/>
  <c r="X602" i="17" a="1"/>
  <c r="X602" i="17" s="1"/>
  <c r="X603" i="17" a="1"/>
  <c r="X603" i="17"/>
  <c r="X604" i="17" a="1"/>
  <c r="X604" i="17" s="1"/>
  <c r="Y604" i="17" s="1"/>
  <c r="Q604" i="17" s="1"/>
  <c r="W604" i="17" s="1"/>
  <c r="X605" i="17" a="1"/>
  <c r="X605" i="17" s="1"/>
  <c r="Y605" i="17" s="1"/>
  <c r="Q605" i="17" s="1"/>
  <c r="W605" i="17" s="1"/>
  <c r="X768" i="17" a="1"/>
  <c r="X768" i="17" s="1"/>
  <c r="X769" i="17" a="1"/>
  <c r="X769" i="17"/>
  <c r="X1198" i="17" a="1"/>
  <c r="X1198" i="17" s="1"/>
  <c r="Y1198" i="17" s="1"/>
  <c r="Q1198" i="17" s="1"/>
  <c r="W1198" i="17" s="1"/>
  <c r="X1199" i="17" a="1"/>
  <c r="X1199" i="17" s="1"/>
  <c r="Y1199" i="17" s="1"/>
  <c r="Q1199" i="17" s="1"/>
  <c r="W1199" i="17" s="1"/>
  <c r="X1200" i="17" a="1"/>
  <c r="X1200" i="17" s="1"/>
  <c r="X1201" i="17" a="1"/>
  <c r="X1201" i="17" s="1"/>
  <c r="Y1201" i="17" s="1"/>
  <c r="Q1201" i="17" s="1"/>
  <c r="W1201" i="17" s="1"/>
  <c r="X1202" i="17" a="1"/>
  <c r="X1202" i="17" s="1"/>
  <c r="Y1202" i="17" s="1"/>
  <c r="Q1202" i="17" s="1"/>
  <c r="W1202" i="17" s="1"/>
  <c r="X1203" i="17" a="1"/>
  <c r="X1203" i="17"/>
  <c r="X1204" i="17" a="1"/>
  <c r="X1204" i="17" s="1"/>
  <c r="X1205" i="17" a="1"/>
  <c r="X1205" i="17" s="1"/>
  <c r="Y1205" i="17" s="1"/>
  <c r="Q1205" i="17" s="1"/>
  <c r="W1205" i="17" s="1"/>
  <c r="X1206" i="17" a="1"/>
  <c r="X1206" i="17" s="1"/>
  <c r="Y1206" i="17" s="1"/>
  <c r="Q1206" i="17" s="1"/>
  <c r="W1206" i="17" s="1"/>
  <c r="X1207" i="17" a="1"/>
  <c r="X1207" i="17" s="1"/>
  <c r="Y1207" i="17" s="1"/>
  <c r="Q1207" i="17" s="1"/>
  <c r="W1207" i="17" s="1"/>
  <c r="X1208" i="17" a="1"/>
  <c r="X1208" i="17" s="1"/>
  <c r="X1209" i="17" a="1"/>
  <c r="X1209" i="17" s="1"/>
  <c r="Y1209" i="17" s="1"/>
  <c r="Q1209" i="17" s="1"/>
  <c r="W1209" i="17" s="1"/>
  <c r="X1600" i="17" a="1"/>
  <c r="X1600" i="17" s="1"/>
  <c r="Y1600" i="17" s="1"/>
  <c r="Q1600" i="17" s="1"/>
  <c r="W1600" i="17" s="1"/>
  <c r="X1601" i="17" a="1"/>
  <c r="X1601" i="17" s="1"/>
  <c r="X1602" i="17" a="1"/>
  <c r="X1602" i="17" s="1"/>
  <c r="X1603" i="17" a="1"/>
  <c r="X1603" i="17" s="1"/>
  <c r="X1604" i="17" a="1"/>
  <c r="X1604" i="17" s="1"/>
  <c r="Y1604" i="17" s="1"/>
  <c r="Q1604" i="17" s="1"/>
  <c r="W1604" i="17" s="1"/>
  <c r="X1605" i="17" a="1"/>
  <c r="X1605" i="17" s="1"/>
  <c r="Y1605" i="17" s="1"/>
  <c r="Q1605" i="17" s="1"/>
  <c r="W1605" i="17" s="1"/>
  <c r="X1768" i="17" a="1"/>
  <c r="X1768" i="17" s="1"/>
  <c r="X1769" i="17" a="1"/>
  <c r="X1769" i="17" s="1"/>
  <c r="Y1769" i="17" s="1"/>
  <c r="Q1769" i="17" s="1"/>
  <c r="W1769" i="17" s="1"/>
  <c r="X206" i="17" a="1"/>
  <c r="X206" i="17" s="1"/>
  <c r="Y206" i="17" s="1"/>
  <c r="Q206" i="17" s="1"/>
  <c r="W206" i="17" s="1"/>
  <c r="X207" i="17" a="1"/>
  <c r="X207" i="17"/>
  <c r="X208" i="17" a="1"/>
  <c r="X208" i="17" s="1"/>
  <c r="X209" i="17" a="1"/>
  <c r="X209" i="17" s="1"/>
  <c r="Y209" i="17" s="1"/>
  <c r="Q209" i="17" s="1"/>
  <c r="W209" i="17" s="1"/>
  <c r="X210" i="17" a="1"/>
  <c r="X210" i="17" s="1"/>
  <c r="X211" i="17" a="1"/>
  <c r="X211" i="17" s="1"/>
  <c r="Y211" i="17" s="1"/>
  <c r="Q211" i="17" s="1"/>
  <c r="W211" i="17" s="1"/>
  <c r="X370" i="17" a="1"/>
  <c r="X370" i="17" s="1"/>
  <c r="X371" i="17" a="1"/>
  <c r="X371" i="17"/>
  <c r="X606" i="17" a="1"/>
  <c r="X606" i="17" s="1"/>
  <c r="Y606" i="17" s="1"/>
  <c r="Q606" i="17" s="1"/>
  <c r="W606" i="17" s="1"/>
  <c r="X607" i="17" a="1"/>
  <c r="X607" i="17" s="1"/>
  <c r="Y607" i="17" s="1"/>
  <c r="Q607" i="17" s="1"/>
  <c r="W607" i="17" s="1"/>
  <c r="X608" i="17" a="1"/>
  <c r="X608" i="17" s="1"/>
  <c r="X609" i="17" a="1"/>
  <c r="X609" i="17" s="1"/>
  <c r="Y609" i="17" s="1"/>
  <c r="Q609" i="17" s="1"/>
  <c r="W609" i="17" s="1"/>
  <c r="X610" i="17" a="1"/>
  <c r="X610" i="17" s="1"/>
  <c r="Y610" i="17" s="1"/>
  <c r="Q610" i="17" s="1"/>
  <c r="W610" i="17" s="1"/>
  <c r="X611" i="17" a="1"/>
  <c r="X611" i="17" s="1"/>
  <c r="Y611" i="17" s="1"/>
  <c r="Q611" i="17" s="1"/>
  <c r="W611" i="17" s="1"/>
  <c r="X770" i="17" a="1"/>
  <c r="X770" i="17" s="1"/>
  <c r="X771" i="17" a="1"/>
  <c r="X771" i="17"/>
  <c r="X1210" i="17" a="1"/>
  <c r="X1210" i="17" s="1"/>
  <c r="Y1210" i="17" s="1"/>
  <c r="Q1210" i="17" s="1"/>
  <c r="W1210" i="17" s="1"/>
  <c r="X1211" i="17" a="1"/>
  <c r="X1211" i="17"/>
  <c r="X1212" i="17" a="1"/>
  <c r="X1212" i="17" s="1"/>
  <c r="X1213" i="17" a="1"/>
  <c r="X1213" i="17" s="1"/>
  <c r="Y1213" i="17" s="1"/>
  <c r="Q1213" i="17" s="1"/>
  <c r="W1213" i="17" s="1"/>
  <c r="X1214" i="17" a="1"/>
  <c r="X1214" i="17"/>
  <c r="X1215" i="17" a="1"/>
  <c r="X1215" i="17" s="1"/>
  <c r="Y1215" i="17" s="1"/>
  <c r="Q1215" i="17" s="1"/>
  <c r="W1215" i="17" s="1"/>
  <c r="X1216" i="17" a="1"/>
  <c r="X1216" i="17" s="1"/>
  <c r="X1217" i="17" a="1"/>
  <c r="X1217" i="17" s="1"/>
  <c r="Y1217" i="17" s="1"/>
  <c r="Q1217" i="17" s="1"/>
  <c r="W1217" i="17" s="1"/>
  <c r="X1218" i="17" a="1"/>
  <c r="X1218" i="17" s="1"/>
  <c r="X1219" i="17" a="1"/>
  <c r="X1219" i="17" s="1"/>
  <c r="Y1219" i="17" s="1"/>
  <c r="Q1219" i="17" s="1"/>
  <c r="W1219" i="17" s="1"/>
  <c r="X1220" i="17" a="1"/>
  <c r="X1220" i="17" s="1"/>
  <c r="X1221" i="17" a="1"/>
  <c r="X1221" i="17" s="1"/>
  <c r="Y1221" i="17" s="1"/>
  <c r="Q1221" i="17" s="1"/>
  <c r="W1221" i="17" s="1"/>
  <c r="X1606" i="17" a="1"/>
  <c r="X1606" i="17" s="1"/>
  <c r="Y1606" i="17" s="1"/>
  <c r="Q1606" i="17" s="1"/>
  <c r="W1606" i="17" s="1"/>
  <c r="X1607" i="17" a="1"/>
  <c r="X1607" i="17" s="1"/>
  <c r="Y1607" i="17" s="1"/>
  <c r="Q1607" i="17" s="1"/>
  <c r="W1607" i="17" s="1"/>
  <c r="X1608" i="17" a="1"/>
  <c r="X1608" i="17" s="1"/>
  <c r="X1609" i="17" a="1"/>
  <c r="X1609" i="17" s="1"/>
  <c r="X1610" i="17" a="1"/>
  <c r="X1610" i="17" s="1"/>
  <c r="Y1610" i="17" s="1"/>
  <c r="Q1610" i="17" s="1"/>
  <c r="W1610" i="17" s="1"/>
  <c r="X1611" i="17" a="1"/>
  <c r="X1611" i="17" s="1"/>
  <c r="Y1611" i="17" s="1"/>
  <c r="Q1611" i="17" s="1"/>
  <c r="W1611" i="17" s="1"/>
  <c r="X1770" i="17" a="1"/>
  <c r="X1770" i="17" s="1"/>
  <c r="X1771" i="17" a="1"/>
  <c r="X1771" i="17" s="1"/>
  <c r="Y1771" i="17" s="1"/>
  <c r="Q1771" i="17" s="1"/>
  <c r="W1771" i="17" s="1"/>
  <c r="X212" i="17" a="1"/>
  <c r="X212" i="17" s="1"/>
  <c r="Y212" i="17" s="1"/>
  <c r="Q212" i="17" s="1"/>
  <c r="W212" i="17" s="1"/>
  <c r="X213" i="17" a="1"/>
  <c r="X213" i="17" s="1"/>
  <c r="Y213" i="17" s="1"/>
  <c r="Q213" i="17" s="1"/>
  <c r="W213" i="17" s="1"/>
  <c r="X214" i="17" a="1"/>
  <c r="X214" i="17" s="1"/>
  <c r="X215" i="17" a="1"/>
  <c r="X215" i="17" s="1"/>
  <c r="Y215" i="17" s="1"/>
  <c r="Q215" i="17" s="1"/>
  <c r="W215" i="17" s="1"/>
  <c r="X216" i="17" a="1"/>
  <c r="X216" i="17"/>
  <c r="X217" i="17" a="1"/>
  <c r="X217" i="17" s="1"/>
  <c r="Y217" i="17" s="1"/>
  <c r="Q217" i="17" s="1"/>
  <c r="W217" i="17" s="1"/>
  <c r="X372" i="17" a="1"/>
  <c r="X372" i="17" s="1"/>
  <c r="X373" i="17" a="1"/>
  <c r="X373" i="17" s="1"/>
  <c r="X612" i="17" a="1"/>
  <c r="X612" i="17" s="1"/>
  <c r="Y612" i="17" s="1"/>
  <c r="Q612" i="17" s="1"/>
  <c r="W612" i="17" s="1"/>
  <c r="X613" i="17" a="1"/>
  <c r="X613" i="17" s="1"/>
  <c r="Y613" i="17" s="1"/>
  <c r="Q613" i="17" s="1"/>
  <c r="W613" i="17" s="1"/>
  <c r="X614" i="17" a="1"/>
  <c r="X614" i="17" s="1"/>
  <c r="X615" i="17" a="1"/>
  <c r="X615" i="17" s="1"/>
  <c r="Y615" i="17" s="1"/>
  <c r="Q615" i="17" s="1"/>
  <c r="W615" i="17" s="1"/>
  <c r="X616" i="17" a="1"/>
  <c r="X616" i="17" s="1"/>
  <c r="Y616" i="17" s="1"/>
  <c r="Q616" i="17" s="1"/>
  <c r="W616" i="17" s="1"/>
  <c r="X617" i="17" a="1"/>
  <c r="X617" i="17" s="1"/>
  <c r="X772" i="17" a="1"/>
  <c r="X772" i="17" s="1"/>
  <c r="X773" i="17" a="1"/>
  <c r="X773" i="17" s="1"/>
  <c r="Y773" i="17" s="1"/>
  <c r="Q773" i="17" s="1"/>
  <c r="W773" i="17" s="1"/>
  <c r="X1222" i="17" a="1"/>
  <c r="X1222" i="17" s="1"/>
  <c r="Y1222" i="17" s="1"/>
  <c r="Q1222" i="17" s="1"/>
  <c r="W1222" i="17" s="1"/>
  <c r="X1223" i="17" a="1"/>
  <c r="X1223" i="17" s="1"/>
  <c r="Y1223" i="17" s="1"/>
  <c r="Q1223" i="17" s="1"/>
  <c r="W1223" i="17" s="1"/>
  <c r="X1224" i="17" a="1"/>
  <c r="X1224" i="17" s="1"/>
  <c r="X1225" i="17" a="1"/>
  <c r="X1225" i="17" s="1"/>
  <c r="Y1225" i="17" s="1"/>
  <c r="Q1225" i="17" s="1"/>
  <c r="W1225" i="17" s="1"/>
  <c r="X1226" i="17" a="1"/>
  <c r="X1226" i="17" s="1"/>
  <c r="X1227" i="17" a="1"/>
  <c r="X1227" i="17" s="1"/>
  <c r="Y1227" i="17" s="1"/>
  <c r="Q1227" i="17" s="1"/>
  <c r="W1227" i="17" s="1"/>
  <c r="X1228" i="17" a="1"/>
  <c r="X1228" i="17" s="1"/>
  <c r="X1229" i="17" a="1"/>
  <c r="X1229" i="17" s="1"/>
  <c r="Y1229" i="17" s="1"/>
  <c r="Q1229" i="17" s="1"/>
  <c r="W1229" i="17" s="1"/>
  <c r="X1230" i="17" a="1"/>
  <c r="X1230" i="17" s="1"/>
  <c r="Y1230" i="17" s="1"/>
  <c r="Q1230" i="17" s="1"/>
  <c r="W1230" i="17" s="1"/>
  <c r="X1231" i="17" a="1"/>
  <c r="X1231" i="17"/>
  <c r="Y1231" i="17" s="1"/>
  <c r="Q1231" i="17" s="1"/>
  <c r="W1231" i="17" s="1"/>
  <c r="X1232" i="17" a="1"/>
  <c r="X1232" i="17" s="1"/>
  <c r="X1233" i="17" a="1"/>
  <c r="X1233" i="17" s="1"/>
  <c r="Y1233" i="17" s="1"/>
  <c r="Q1233" i="17" s="1"/>
  <c r="W1233" i="17" s="1"/>
  <c r="X1612" i="17" a="1"/>
  <c r="X1612" i="17" s="1"/>
  <c r="Y1612" i="17" s="1"/>
  <c r="Q1612" i="17" s="1"/>
  <c r="W1612" i="17" s="1"/>
  <c r="X1613" i="17" a="1"/>
  <c r="X1613" i="17" s="1"/>
  <c r="Y1613" i="17" s="1"/>
  <c r="Q1613" i="17" s="1"/>
  <c r="W1613" i="17" s="1"/>
  <c r="X1614" i="17" a="1"/>
  <c r="X1614" i="17" s="1"/>
  <c r="X1615" i="17" a="1"/>
  <c r="X1615" i="17" s="1"/>
  <c r="Y1615" i="17" s="1"/>
  <c r="Q1615" i="17" s="1"/>
  <c r="W1615" i="17" s="1"/>
  <c r="X1616" i="17" a="1"/>
  <c r="X1616" i="17" s="1"/>
  <c r="Y1616" i="17" s="1"/>
  <c r="Q1616" i="17" s="1"/>
  <c r="W1616" i="17" s="1"/>
  <c r="X1617" i="17" a="1"/>
  <c r="X1617" i="17" s="1"/>
  <c r="Y1617" i="17" s="1"/>
  <c r="Q1617" i="17" s="1"/>
  <c r="W1617" i="17" s="1"/>
  <c r="X1772" i="17" a="1"/>
  <c r="X1772" i="17" s="1"/>
  <c r="X1773" i="17" a="1"/>
  <c r="X1773" i="17" s="1"/>
  <c r="Y1773" i="17" s="1"/>
  <c r="Q1773" i="17" s="1"/>
  <c r="W1773" i="17" s="1"/>
  <c r="X218" i="17" a="1"/>
  <c r="X218" i="17"/>
  <c r="X219" i="17" a="1"/>
  <c r="X219" i="17" s="1"/>
  <c r="Y219" i="17" s="1"/>
  <c r="Q219" i="17" s="1"/>
  <c r="W219" i="17" s="1"/>
  <c r="X220" i="17" a="1"/>
  <c r="X220" i="17" s="1"/>
  <c r="X221" i="17" a="1"/>
  <c r="X221" i="17"/>
  <c r="X222" i="17" a="1"/>
  <c r="X222" i="17" s="1"/>
  <c r="Y222" i="17" s="1"/>
  <c r="Q222" i="17" s="1"/>
  <c r="W222" i="17" s="1"/>
  <c r="X223" i="17" a="1"/>
  <c r="X223" i="17"/>
  <c r="Y223" i="17" s="1"/>
  <c r="Q223" i="17" s="1"/>
  <c r="W223" i="17" s="1"/>
  <c r="X374" i="17" a="1"/>
  <c r="X374" i="17" s="1"/>
  <c r="X375" i="17" a="1"/>
  <c r="X375" i="17" s="1"/>
  <c r="Y375" i="17" s="1"/>
  <c r="Q375" i="17" s="1"/>
  <c r="W375" i="17" s="1"/>
  <c r="X618" i="17" a="1"/>
  <c r="X618" i="17" s="1"/>
  <c r="X619" i="17" a="1"/>
  <c r="X619" i="17" s="1"/>
  <c r="Y619" i="17" s="1"/>
  <c r="Q619" i="17" s="1"/>
  <c r="W619" i="17" s="1"/>
  <c r="X620" i="17" a="1"/>
  <c r="X620" i="17" s="1"/>
  <c r="X621" i="17" a="1"/>
  <c r="X621" i="17" s="1"/>
  <c r="Y621" i="17" s="1"/>
  <c r="Q621" i="17" s="1"/>
  <c r="W621" i="17" s="1"/>
  <c r="X622" i="17" a="1"/>
  <c r="X622" i="17" s="1"/>
  <c r="Y622" i="17" s="1"/>
  <c r="Q622" i="17" s="1"/>
  <c r="W622" i="17" s="1"/>
  <c r="X623" i="17" a="1"/>
  <c r="X623" i="17" s="1"/>
  <c r="Y623" i="17" s="1"/>
  <c r="Q623" i="17" s="1"/>
  <c r="W623" i="17" s="1"/>
  <c r="X774" i="17" a="1"/>
  <c r="X774" i="17" s="1"/>
  <c r="X775" i="17" a="1"/>
  <c r="X775" i="17" s="1"/>
  <c r="Y775" i="17" s="1"/>
  <c r="Q775" i="17" s="1"/>
  <c r="W775" i="17" s="1"/>
  <c r="X1234" i="17" a="1"/>
  <c r="X1234" i="17"/>
  <c r="X1235" i="17" a="1"/>
  <c r="X1235" i="17" s="1"/>
  <c r="X1236" i="17" a="1"/>
  <c r="X1236" i="17" s="1"/>
  <c r="X1237" i="17" a="1"/>
  <c r="X1237" i="17" s="1"/>
  <c r="Y1237" i="17" s="1"/>
  <c r="Q1237" i="17" s="1"/>
  <c r="W1237" i="17" s="1"/>
  <c r="X1238" i="17" a="1"/>
  <c r="X1238" i="17" s="1"/>
  <c r="Y1238" i="17" s="1"/>
  <c r="Q1238" i="17" s="1"/>
  <c r="W1238" i="17" s="1"/>
  <c r="X1239" i="17" a="1"/>
  <c r="X1239" i="17"/>
  <c r="Y1239" i="17" s="1"/>
  <c r="Q1239" i="17" s="1"/>
  <c r="W1239" i="17" s="1"/>
  <c r="X1240" i="17" a="1"/>
  <c r="X1240" i="17" s="1"/>
  <c r="X1241" i="17" a="1"/>
  <c r="X1241" i="17" s="1"/>
  <c r="Y1241" i="17" s="1"/>
  <c r="Q1241" i="17" s="1"/>
  <c r="W1241" i="17" s="1"/>
  <c r="X1242" i="17" a="1"/>
  <c r="X1242" i="17" s="1"/>
  <c r="Y1242" i="17" s="1"/>
  <c r="Q1242" i="17" s="1"/>
  <c r="W1242" i="17" s="1"/>
  <c r="X1243" i="17" a="1"/>
  <c r="X1243" i="17" s="1"/>
  <c r="Y1243" i="17" s="1"/>
  <c r="Q1243" i="17" s="1"/>
  <c r="W1243" i="17" s="1"/>
  <c r="X1244" i="17" a="1"/>
  <c r="X1244" i="17" s="1"/>
  <c r="X1245" i="17" a="1"/>
  <c r="X1245" i="17" s="1"/>
  <c r="Y1245" i="17" s="1"/>
  <c r="Q1245" i="17" s="1"/>
  <c r="W1245" i="17" s="1"/>
  <c r="X1618" i="17" a="1"/>
  <c r="X1618" i="17" s="1"/>
  <c r="X1619" i="17" a="1"/>
  <c r="X1619" i="17" s="1"/>
  <c r="Y1619" i="17" s="1"/>
  <c r="Q1619" i="17" s="1"/>
  <c r="W1619" i="17" s="1"/>
  <c r="X1620" i="17" a="1"/>
  <c r="X1620" i="17" s="1"/>
  <c r="X1621" i="17" a="1"/>
  <c r="X1621" i="17" s="1"/>
  <c r="Y1621" i="17" s="1"/>
  <c r="Q1621" i="17" s="1"/>
  <c r="W1621" i="17" s="1"/>
  <c r="X1622" i="17" a="1"/>
  <c r="X1622" i="17" s="1"/>
  <c r="Y1622" i="17" s="1"/>
  <c r="Q1622" i="17" s="1"/>
  <c r="W1622" i="17" s="1"/>
  <c r="X1623" i="17" a="1"/>
  <c r="X1623" i="17" s="1"/>
  <c r="Y1623" i="17" s="1"/>
  <c r="Q1623" i="17" s="1"/>
  <c r="W1623" i="17" s="1"/>
  <c r="X1774" i="17" a="1"/>
  <c r="X1774" i="17" s="1"/>
  <c r="X1775" i="17" a="1"/>
  <c r="X1775" i="17" s="1"/>
  <c r="Y1775" i="17" s="1"/>
  <c r="Q1775" i="17" s="1"/>
  <c r="W1775" i="17" s="1"/>
  <c r="X224" i="17" a="1"/>
  <c r="X224" i="17" s="1"/>
  <c r="Y224" i="17" s="1"/>
  <c r="Q224" i="17" s="1"/>
  <c r="W224" i="17" s="1"/>
  <c r="X225" i="17" a="1"/>
  <c r="X225" i="17" s="1"/>
  <c r="Y225" i="17" s="1"/>
  <c r="Q225" i="17" s="1"/>
  <c r="W225" i="17" s="1"/>
  <c r="X226" i="17" a="1"/>
  <c r="X226" i="17" s="1"/>
  <c r="X227" i="17" a="1"/>
  <c r="X227" i="17" s="1"/>
  <c r="Y227" i="17" s="1"/>
  <c r="Q227" i="17" s="1"/>
  <c r="W227" i="17" s="1"/>
  <c r="X228" i="17" a="1"/>
  <c r="X228" i="17" s="1"/>
  <c r="Y228" i="17" s="1"/>
  <c r="Q228" i="17" s="1"/>
  <c r="W228" i="17" s="1"/>
  <c r="X229" i="17" a="1"/>
  <c r="X229" i="17" s="1"/>
  <c r="Y229" i="17" s="1"/>
  <c r="Q229" i="17" s="1"/>
  <c r="W229" i="17" s="1"/>
  <c r="X376" i="17" a="1"/>
  <c r="X376" i="17" s="1"/>
  <c r="X377" i="17" a="1"/>
  <c r="X377" i="17" s="1"/>
  <c r="Y377" i="17" s="1"/>
  <c r="Q377" i="17" s="1"/>
  <c r="W377" i="17" s="1"/>
  <c r="X624" i="17" a="1"/>
  <c r="X624" i="17" s="1"/>
  <c r="Y624" i="17" s="1"/>
  <c r="Q624" i="17" s="1"/>
  <c r="W624" i="17" s="1"/>
  <c r="X625" i="17" a="1"/>
  <c r="X625" i="17" s="1"/>
  <c r="Y625" i="17" s="1"/>
  <c r="Q625" i="17" s="1"/>
  <c r="W625" i="17" s="1"/>
  <c r="X626" i="17" a="1"/>
  <c r="X626" i="17" s="1"/>
  <c r="X627" i="17" a="1"/>
  <c r="X627" i="17" s="1"/>
  <c r="Y627" i="17" s="1"/>
  <c r="Q627" i="17" s="1"/>
  <c r="W627" i="17" s="1"/>
  <c r="X628" i="17" a="1"/>
  <c r="X628" i="17" s="1"/>
  <c r="Y628" i="17" s="1"/>
  <c r="Q628" i="17" s="1"/>
  <c r="W628" i="17" s="1"/>
  <c r="X629" i="17" a="1"/>
  <c r="X629" i="17" s="1"/>
  <c r="X776" i="17" a="1"/>
  <c r="X776" i="17" s="1"/>
  <c r="X777" i="17" a="1"/>
  <c r="X777" i="17" s="1"/>
  <c r="Y777" i="17" s="1"/>
  <c r="Q777" i="17" s="1"/>
  <c r="W777" i="17" s="1"/>
  <c r="X1246" i="17" a="1"/>
  <c r="X1246" i="17" s="1"/>
  <c r="Y1246" i="17" s="1"/>
  <c r="Q1246" i="17" s="1"/>
  <c r="W1246" i="17" s="1"/>
  <c r="X1247" i="17" a="1"/>
  <c r="X1247" i="17" s="1"/>
  <c r="Y1247" i="17" s="1"/>
  <c r="Q1247" i="17" s="1"/>
  <c r="W1247" i="17" s="1"/>
  <c r="X1248" i="17" a="1"/>
  <c r="X1248" i="17" s="1"/>
  <c r="X1249" i="17" a="1"/>
  <c r="X1249" i="17" s="1"/>
  <c r="X1250" i="17" a="1"/>
  <c r="X1250" i="17" s="1"/>
  <c r="Y1250" i="17" s="1"/>
  <c r="Q1250" i="17" s="1"/>
  <c r="W1250" i="17" s="1"/>
  <c r="X1251" i="17" a="1"/>
  <c r="X1251" i="17" s="1"/>
  <c r="Y1251" i="17" s="1"/>
  <c r="Q1251" i="17" s="1"/>
  <c r="W1251" i="17" s="1"/>
  <c r="X1252" i="17" a="1"/>
  <c r="X1252" i="17" s="1"/>
  <c r="X1253" i="17" a="1"/>
  <c r="X1253" i="17" s="1"/>
  <c r="Y1253" i="17" s="1"/>
  <c r="Q1253" i="17" s="1"/>
  <c r="W1253" i="17" s="1"/>
  <c r="X1254" i="17" a="1"/>
  <c r="X1254" i="17"/>
  <c r="X1255" i="17" a="1"/>
  <c r="X1255" i="17" s="1"/>
  <c r="Y1255" i="17" s="1"/>
  <c r="Q1255" i="17" s="1"/>
  <c r="W1255" i="17" s="1"/>
  <c r="X1256" i="17" a="1"/>
  <c r="X1256" i="17" s="1"/>
  <c r="X1257" i="17" a="1"/>
  <c r="X1257" i="17" s="1"/>
  <c r="Y1257" i="17" s="1"/>
  <c r="Q1257" i="17" s="1"/>
  <c r="W1257" i="17" s="1"/>
  <c r="X1624" i="17" a="1"/>
  <c r="X1624" i="17" s="1"/>
  <c r="Y1624" i="17" s="1"/>
  <c r="Q1624" i="17" s="1"/>
  <c r="W1624" i="17" s="1"/>
  <c r="X1625" i="17" a="1"/>
  <c r="X1625" i="17" s="1"/>
  <c r="Y1625" i="17" s="1"/>
  <c r="Q1625" i="17" s="1"/>
  <c r="W1625" i="17" s="1"/>
  <c r="X1626" i="17" a="1"/>
  <c r="X1626" i="17" s="1"/>
  <c r="X1627" i="17" a="1"/>
  <c r="X1627" i="17" s="1"/>
  <c r="Y1627" i="17" s="1"/>
  <c r="Q1627" i="17" s="1"/>
  <c r="W1627" i="17" s="1"/>
  <c r="X1628" i="17" a="1"/>
  <c r="X1628" i="17" s="1"/>
  <c r="Y1628" i="17" s="1"/>
  <c r="Q1628" i="17" s="1"/>
  <c r="W1628" i="17" s="1"/>
  <c r="X1629" i="17" a="1"/>
  <c r="X1629" i="17" s="1"/>
  <c r="Y1629" i="17" s="1"/>
  <c r="Q1629" i="17" s="1"/>
  <c r="W1629" i="17" s="1"/>
  <c r="X1776" i="17" a="1"/>
  <c r="X1776" i="17" s="1"/>
  <c r="X1777" i="17" a="1"/>
  <c r="X1777" i="17"/>
  <c r="X230" i="17" a="1"/>
  <c r="X230" i="17" s="1"/>
  <c r="Y230" i="17" s="1"/>
  <c r="Q230" i="17" s="1"/>
  <c r="W230" i="17" s="1"/>
  <c r="X231" i="17" a="1"/>
  <c r="X231" i="17"/>
  <c r="X232" i="17" a="1"/>
  <c r="X232" i="17" s="1"/>
  <c r="X233" i="17" a="1"/>
  <c r="X233" i="17" s="1"/>
  <c r="Y233" i="17" s="1"/>
  <c r="Q233" i="17" s="1"/>
  <c r="W233" i="17" s="1"/>
  <c r="X234" i="17" a="1"/>
  <c r="X234" i="17" s="1"/>
  <c r="Y234" i="17" s="1"/>
  <c r="Q234" i="17" s="1"/>
  <c r="W234" i="17" s="1"/>
  <c r="X235" i="17" a="1"/>
  <c r="X235" i="17" s="1"/>
  <c r="Y235" i="17" s="1"/>
  <c r="Q235" i="17" s="1"/>
  <c r="W235" i="17" s="1"/>
  <c r="X378" i="17" a="1"/>
  <c r="X378" i="17" s="1"/>
  <c r="X379" i="17" a="1"/>
  <c r="X379" i="17" s="1"/>
  <c r="Y379" i="17" s="1"/>
  <c r="Q379" i="17" s="1"/>
  <c r="W379" i="17" s="1"/>
  <c r="X630" i="17" a="1"/>
  <c r="X630" i="17" s="1"/>
  <c r="Y630" i="17" s="1"/>
  <c r="Q630" i="17" s="1"/>
  <c r="W630" i="17" s="1"/>
  <c r="X631" i="17" a="1"/>
  <c r="X631" i="17" s="1"/>
  <c r="X632" i="17" a="1"/>
  <c r="X632" i="17" s="1"/>
  <c r="X633" i="17" a="1"/>
  <c r="X633" i="17" s="1"/>
  <c r="Y633" i="17" s="1"/>
  <c r="Q633" i="17" s="1"/>
  <c r="W633" i="17" s="1"/>
  <c r="X634" i="17" a="1"/>
  <c r="X634" i="17" s="1"/>
  <c r="Y634" i="17" s="1"/>
  <c r="Q634" i="17" s="1"/>
  <c r="W634" i="17" s="1"/>
  <c r="X635" i="17" a="1"/>
  <c r="X635" i="17" s="1"/>
  <c r="Y635" i="17" s="1"/>
  <c r="Q635" i="17" s="1"/>
  <c r="W635" i="17" s="1"/>
  <c r="X778" i="17" a="1"/>
  <c r="X778" i="17" s="1"/>
  <c r="X779" i="17" a="1"/>
  <c r="X779" i="17" s="1"/>
  <c r="X1258" i="17" a="1"/>
  <c r="X1258" i="17" s="1"/>
  <c r="Y1258" i="17" s="1"/>
  <c r="Q1258" i="17" s="1"/>
  <c r="W1258" i="17" s="1"/>
  <c r="X1259" i="17" a="1"/>
  <c r="X1259" i="17" s="1"/>
  <c r="Y1259" i="17" s="1"/>
  <c r="Q1259" i="17" s="1"/>
  <c r="W1259" i="17" s="1"/>
  <c r="X1260" i="17" a="1"/>
  <c r="X1260" i="17" s="1"/>
  <c r="X1261" i="17" a="1"/>
  <c r="X1261" i="17" s="1"/>
  <c r="Y1261" i="17" s="1"/>
  <c r="Q1261" i="17" s="1"/>
  <c r="W1261" i="17" s="1"/>
  <c r="X1262" i="17" a="1"/>
  <c r="X1262" i="17" s="1"/>
  <c r="X1263" i="17" a="1"/>
  <c r="X1263" i="17" s="1"/>
  <c r="Y1263" i="17" s="1"/>
  <c r="Q1263" i="17" s="1"/>
  <c r="W1263" i="17" s="1"/>
  <c r="X1264" i="17" a="1"/>
  <c r="X1264" i="17" s="1"/>
  <c r="X1265" i="17" a="1"/>
  <c r="X1265" i="17" s="1"/>
  <c r="Y1265" i="17" s="1"/>
  <c r="Q1265" i="17" s="1"/>
  <c r="W1265" i="17" s="1"/>
  <c r="X1266" i="17" a="1"/>
  <c r="X1266" i="17" s="1"/>
  <c r="Y1266" i="17" s="1"/>
  <c r="Q1266" i="17" s="1"/>
  <c r="W1266" i="17" s="1"/>
  <c r="X1267" i="17" a="1"/>
  <c r="X1267" i="17" s="1"/>
  <c r="Y1267" i="17" s="1"/>
  <c r="Q1267" i="17" s="1"/>
  <c r="W1267" i="17" s="1"/>
  <c r="X1268" i="17" a="1"/>
  <c r="X1268" i="17" s="1"/>
  <c r="X1269" i="17" a="1"/>
  <c r="X1269" i="17" s="1"/>
  <c r="X1630" i="17" a="1"/>
  <c r="X1630" i="17" s="1"/>
  <c r="Y1630" i="17" s="1"/>
  <c r="Q1630" i="17" s="1"/>
  <c r="W1630" i="17" s="1"/>
  <c r="X1631" i="17" a="1"/>
  <c r="X1631" i="17" s="1"/>
  <c r="Y1631" i="17" s="1"/>
  <c r="Q1631" i="17" s="1"/>
  <c r="W1631" i="17" s="1"/>
  <c r="X1632" i="17" a="1"/>
  <c r="X1632" i="17" s="1"/>
  <c r="X1633" i="17" a="1"/>
  <c r="X1633" i="17" s="1"/>
  <c r="Y1633" i="17" s="1"/>
  <c r="Q1633" i="17" s="1"/>
  <c r="W1633" i="17" s="1"/>
  <c r="X1634" i="17" a="1"/>
  <c r="X1634" i="17" s="1"/>
  <c r="X1635" i="17" a="1"/>
  <c r="X1635" i="17" s="1"/>
  <c r="Y1635" i="17" s="1"/>
  <c r="Q1635" i="17" s="1"/>
  <c r="W1635" i="17" s="1"/>
  <c r="X1778" i="17" a="1"/>
  <c r="X1778" i="17" s="1"/>
  <c r="X1779" i="17" a="1"/>
  <c r="X1779" i="17" s="1"/>
  <c r="Y1779" i="17" s="1"/>
  <c r="Q1779" i="17" s="1"/>
  <c r="W1779" i="17" s="1"/>
  <c r="X236" i="17" a="1"/>
  <c r="X236" i="17" s="1"/>
  <c r="Y236" i="17" s="1"/>
  <c r="Q236" i="17" s="1"/>
  <c r="W236" i="17" s="1"/>
  <c r="X237" i="17" a="1"/>
  <c r="X237" i="17" s="1"/>
  <c r="Y237" i="17" s="1"/>
  <c r="Q237" i="17" s="1"/>
  <c r="W237" i="17" s="1"/>
  <c r="X238" i="17" a="1"/>
  <c r="X238" i="17" s="1"/>
  <c r="Y238" i="17" s="1"/>
  <c r="Q238" i="17" s="1"/>
  <c r="W238" i="17" s="1"/>
  <c r="X239" i="17" a="1"/>
  <c r="X239" i="17" s="1"/>
  <c r="Y239" i="17" s="1"/>
  <c r="Q239" i="17" s="1"/>
  <c r="W239" i="17" s="1"/>
  <c r="X240" i="17" a="1"/>
  <c r="X240" i="17" s="1"/>
  <c r="X241" i="17" a="1"/>
  <c r="X241" i="17" s="1"/>
  <c r="Y241" i="17" s="1"/>
  <c r="Q241" i="17" s="1"/>
  <c r="W241" i="17" s="1"/>
  <c r="X380" i="17" a="1"/>
  <c r="X380" i="17" s="1"/>
  <c r="X381" i="17" a="1"/>
  <c r="X381" i="17" s="1"/>
  <c r="Y381" i="17" s="1"/>
  <c r="Q381" i="17" s="1"/>
  <c r="W381" i="17" s="1"/>
  <c r="X636" i="17" a="1"/>
  <c r="X636" i="17" s="1"/>
  <c r="Y636" i="17" s="1"/>
  <c r="Q636" i="17" s="1"/>
  <c r="W636" i="17" s="1"/>
  <c r="X637" i="17" a="1"/>
  <c r="X637" i="17" s="1"/>
  <c r="Y637" i="17" s="1"/>
  <c r="Q637" i="17" s="1"/>
  <c r="W637" i="17" s="1"/>
  <c r="X638" i="17" a="1"/>
  <c r="X638" i="17" s="1"/>
  <c r="X639" i="17" a="1"/>
  <c r="X639" i="17"/>
  <c r="X640" i="17" a="1"/>
  <c r="X640" i="17" s="1"/>
  <c r="Y640" i="17" s="1"/>
  <c r="Q640" i="17" s="1"/>
  <c r="W640" i="17" s="1"/>
  <c r="X641" i="17" a="1"/>
  <c r="X641" i="17" s="1"/>
  <c r="Y641" i="17" s="1"/>
  <c r="Q641" i="17" s="1"/>
  <c r="W641" i="17" s="1"/>
  <c r="X780" i="17" a="1"/>
  <c r="X780" i="17" s="1"/>
  <c r="X781" i="17" a="1"/>
  <c r="X781" i="17" s="1"/>
  <c r="Y781" i="17" s="1"/>
  <c r="Q781" i="17" s="1"/>
  <c r="W781" i="17" s="1"/>
  <c r="X1270" i="17" a="1"/>
  <c r="X1270" i="17" s="1"/>
  <c r="Y1270" i="17" s="1"/>
  <c r="Q1270" i="17" s="1"/>
  <c r="W1270" i="17" s="1"/>
  <c r="X1271" i="17" a="1"/>
  <c r="X1271" i="17" s="1"/>
  <c r="Y1271" i="17" s="1"/>
  <c r="Q1271" i="17" s="1"/>
  <c r="W1271" i="17" s="1"/>
  <c r="X1272" i="17" a="1"/>
  <c r="X1272" i="17" s="1"/>
  <c r="X1273" i="17" a="1"/>
  <c r="X1273" i="17" s="1"/>
  <c r="Y1273" i="17" s="1"/>
  <c r="Q1273" i="17" s="1"/>
  <c r="W1273" i="17" s="1"/>
  <c r="X1274" i="17" a="1"/>
  <c r="X1274" i="17"/>
  <c r="X1275" i="17" a="1"/>
  <c r="X1275" i="17" s="1"/>
  <c r="Y1275" i="17" s="1"/>
  <c r="Q1275" i="17" s="1"/>
  <c r="W1275" i="17" s="1"/>
  <c r="X1276" i="17" a="1"/>
  <c r="X1276" i="17" s="1"/>
  <c r="X1277" i="17" a="1"/>
  <c r="X1277" i="17" s="1"/>
  <c r="Y1277" i="17" s="1"/>
  <c r="Q1277" i="17" s="1"/>
  <c r="W1277" i="17" s="1"/>
  <c r="X1278" i="17" a="1"/>
  <c r="X1278" i="17" s="1"/>
  <c r="Y1278" i="17" s="1"/>
  <c r="Q1278" i="17" s="1"/>
  <c r="W1278" i="17" s="1"/>
  <c r="X1279" i="17" a="1"/>
  <c r="X1279" i="17" s="1"/>
  <c r="Y1279" i="17" s="1"/>
  <c r="Q1279" i="17" s="1"/>
  <c r="W1279" i="17" s="1"/>
  <c r="X1280" i="17" a="1"/>
  <c r="X1280" i="17" s="1"/>
  <c r="X1281" i="17" a="1"/>
  <c r="X1281" i="17" s="1"/>
  <c r="Y1281" i="17" s="1"/>
  <c r="Q1281" i="17" s="1"/>
  <c r="W1281" i="17" s="1"/>
  <c r="X1636" i="17" a="1"/>
  <c r="X1636" i="17" s="1"/>
  <c r="Y1636" i="17" s="1"/>
  <c r="Q1636" i="17" s="1"/>
  <c r="W1636" i="17" s="1"/>
  <c r="X1637" i="17" a="1"/>
  <c r="X1637" i="17"/>
  <c r="X1638" i="17" a="1"/>
  <c r="X1638" i="17" s="1"/>
  <c r="X1639" i="17" a="1"/>
  <c r="X1639" i="17" s="1"/>
  <c r="Y1639" i="17" s="1"/>
  <c r="Q1639" i="17" s="1"/>
  <c r="W1639" i="17" s="1"/>
  <c r="X1640" i="17" a="1"/>
  <c r="X1640" i="17" s="1"/>
  <c r="Y1640" i="17" s="1"/>
  <c r="Q1640" i="17" s="1"/>
  <c r="W1640" i="17" s="1"/>
  <c r="X1641" i="17" a="1"/>
  <c r="X1641" i="17" s="1"/>
  <c r="Y1641" i="17" s="1"/>
  <c r="Q1641" i="17" s="1"/>
  <c r="W1641" i="17" s="1"/>
  <c r="X1780" i="17" a="1"/>
  <c r="X1780" i="17" s="1"/>
  <c r="X1781" i="17" a="1"/>
  <c r="X1781" i="17" s="1"/>
  <c r="Y1781" i="17" s="1"/>
  <c r="Q1781" i="17" s="1"/>
  <c r="W1781" i="17" s="1"/>
  <c r="X242" i="17" a="1"/>
  <c r="X242" i="17"/>
  <c r="X243" i="17" a="1"/>
  <c r="X243" i="17" s="1"/>
  <c r="Y243" i="17" s="1"/>
  <c r="Q243" i="17" s="1"/>
  <c r="W243" i="17" s="1"/>
  <c r="X244" i="17" a="1"/>
  <c r="X244" i="17" s="1"/>
  <c r="X245" i="17" a="1"/>
  <c r="X245" i="17"/>
  <c r="X246" i="17" a="1"/>
  <c r="X246" i="17" s="1"/>
  <c r="Y246" i="17" s="1"/>
  <c r="Q246" i="17" s="1"/>
  <c r="W246" i="17" s="1"/>
  <c r="X247" i="17" a="1"/>
  <c r="X247" i="17" s="1"/>
  <c r="Y247" i="17" s="1"/>
  <c r="Q247" i="17" s="1"/>
  <c r="W247" i="17" s="1"/>
  <c r="X382" i="17" a="1"/>
  <c r="X382" i="17" s="1"/>
  <c r="Y382" i="17" s="1"/>
  <c r="Q382" i="17" s="1"/>
  <c r="W382" i="17" s="1"/>
  <c r="X383" i="17" a="1"/>
  <c r="X383" i="17" s="1"/>
  <c r="Y383" i="17" s="1"/>
  <c r="Q383" i="17" s="1"/>
  <c r="W383" i="17" s="1"/>
  <c r="X642" i="17" a="1"/>
  <c r="X642" i="17" s="1"/>
  <c r="Y642" i="17" s="1"/>
  <c r="Q642" i="17" s="1"/>
  <c r="W642" i="17" s="1"/>
  <c r="X643" i="17" a="1"/>
  <c r="X643" i="17" s="1"/>
  <c r="X644" i="17" a="1"/>
  <c r="X644" i="17" s="1"/>
  <c r="X645" i="17" a="1"/>
  <c r="X645" i="17" s="1"/>
  <c r="Y645" i="17" s="1"/>
  <c r="Q645" i="17" s="1"/>
  <c r="W645" i="17" s="1"/>
  <c r="X646" i="17" a="1"/>
  <c r="X646" i="17" s="1"/>
  <c r="Y646" i="17" s="1"/>
  <c r="Q646" i="17" s="1"/>
  <c r="W646" i="17" s="1"/>
  <c r="X647" i="17" a="1"/>
  <c r="X647" i="17" s="1"/>
  <c r="Y647" i="17" s="1"/>
  <c r="Q647" i="17" s="1"/>
  <c r="W647" i="17" s="1"/>
  <c r="X782" i="17" a="1"/>
  <c r="X782" i="17" s="1"/>
  <c r="X783" i="17" a="1"/>
  <c r="X783" i="17" s="1"/>
  <c r="X1282" i="17" a="1"/>
  <c r="X1282" i="17"/>
  <c r="X1283" i="17" a="1"/>
  <c r="X1283" i="17" s="1"/>
  <c r="Y1283" i="17" s="1"/>
  <c r="Q1283" i="17" s="1"/>
  <c r="W1283" i="17" s="1"/>
  <c r="X1284" i="17" a="1"/>
  <c r="X1284" i="17" s="1"/>
  <c r="X1285" i="17" a="1"/>
  <c r="X1285" i="17"/>
  <c r="X1286" i="17" a="1"/>
  <c r="X1286" i="17" s="1"/>
  <c r="Y1286" i="17" s="1"/>
  <c r="Q1286" i="17" s="1"/>
  <c r="W1286" i="17" s="1"/>
  <c r="X1287" i="17" a="1"/>
  <c r="X1287" i="17" s="1"/>
  <c r="Y1287" i="17" s="1"/>
  <c r="Q1287" i="17" s="1"/>
  <c r="W1287" i="17" s="1"/>
  <c r="X1288" i="17" a="1"/>
  <c r="X1288" i="17" s="1"/>
  <c r="X1289" i="17" a="1"/>
  <c r="X1289" i="17" s="1"/>
  <c r="Y1289" i="17" s="1"/>
  <c r="Q1289" i="17" s="1"/>
  <c r="W1289" i="17" s="1"/>
  <c r="X1290" i="17" a="1"/>
  <c r="X1290" i="17"/>
  <c r="X1291" i="17" a="1"/>
  <c r="X1291" i="17"/>
  <c r="X1292" i="17" a="1"/>
  <c r="X1292" i="17" s="1"/>
  <c r="X1293" i="17" a="1"/>
  <c r="X1293" i="17" s="1"/>
  <c r="Y1293" i="17" s="1"/>
  <c r="Q1293" i="17" s="1"/>
  <c r="W1293" i="17" s="1"/>
  <c r="X1642" i="17" a="1"/>
  <c r="X1642" i="17" s="1"/>
  <c r="Y1642" i="17" s="1"/>
  <c r="Q1642" i="17" s="1"/>
  <c r="W1642" i="17" s="1"/>
  <c r="X1643" i="17" a="1"/>
  <c r="X1643" i="17" s="1"/>
  <c r="Y1643" i="17" s="1"/>
  <c r="Q1643" i="17" s="1"/>
  <c r="W1643" i="17" s="1"/>
  <c r="X1644" i="17" a="1"/>
  <c r="X1644" i="17" s="1"/>
  <c r="X1645" i="17" a="1"/>
  <c r="X1645" i="17" s="1"/>
  <c r="Y1645" i="17" s="1"/>
  <c r="Q1645" i="17" s="1"/>
  <c r="W1645" i="17" s="1"/>
  <c r="X1646" i="17" a="1"/>
  <c r="X1646" i="17" s="1"/>
  <c r="Y1646" i="17" s="1"/>
  <c r="Q1646" i="17" s="1"/>
  <c r="W1646" i="17" s="1"/>
  <c r="X1647" i="17" a="1"/>
  <c r="X1647" i="17" s="1"/>
  <c r="Y1647" i="17" s="1"/>
  <c r="Q1647" i="17" s="1"/>
  <c r="W1647" i="17" s="1"/>
  <c r="X1782" i="17" a="1"/>
  <c r="X1782" i="17" s="1"/>
  <c r="X1783" i="17" a="1"/>
  <c r="X1783" i="17"/>
  <c r="X248" i="17" a="1"/>
  <c r="X248" i="17" s="1"/>
  <c r="Y248" i="17" s="1"/>
  <c r="Q248" i="17" s="1"/>
  <c r="W248" i="17" s="1"/>
  <c r="X249" i="17" a="1"/>
  <c r="X249" i="17" s="1"/>
  <c r="Y249" i="17" s="1"/>
  <c r="Q249" i="17" s="1"/>
  <c r="W249" i="17" s="1"/>
  <c r="X250" i="17" a="1"/>
  <c r="X250" i="17" s="1"/>
  <c r="X251" i="17" a="1"/>
  <c r="X251" i="17" s="1"/>
  <c r="Y251" i="17" s="1"/>
  <c r="Q251" i="17" s="1"/>
  <c r="W251" i="17" s="1"/>
  <c r="X252" i="17" a="1"/>
  <c r="X252" i="17" s="1"/>
  <c r="Y252" i="17" s="1"/>
  <c r="Q252" i="17" s="1"/>
  <c r="W252" i="17" s="1"/>
  <c r="X253" i="17" a="1"/>
  <c r="X253" i="17" s="1"/>
  <c r="X384" i="17" a="1"/>
  <c r="X384" i="17" s="1"/>
  <c r="X385" i="17" a="1"/>
  <c r="X385" i="17" s="1"/>
  <c r="Y385" i="17" s="1"/>
  <c r="Q385" i="17" s="1"/>
  <c r="W385" i="17" s="1"/>
  <c r="X648" i="17" a="1"/>
  <c r="X648" i="17"/>
  <c r="X649" i="17" a="1"/>
  <c r="X649" i="17" s="1"/>
  <c r="Y649" i="17" s="1"/>
  <c r="Q649" i="17" s="1"/>
  <c r="W649" i="17" s="1"/>
  <c r="X650" i="17" a="1"/>
  <c r="X650" i="17" s="1"/>
  <c r="X651" i="17" a="1"/>
  <c r="X651" i="17" s="1"/>
  <c r="X652" i="17" a="1"/>
  <c r="X652" i="17" s="1"/>
  <c r="Y652" i="17" s="1"/>
  <c r="Q652" i="17" s="1"/>
  <c r="W652" i="17" s="1"/>
  <c r="X653" i="17" a="1"/>
  <c r="X653" i="17" s="1"/>
  <c r="Y653" i="17" s="1"/>
  <c r="Q653" i="17" s="1"/>
  <c r="W653" i="17" s="1"/>
  <c r="X784" i="17" a="1"/>
  <c r="X784" i="17" s="1"/>
  <c r="X785" i="17" a="1"/>
  <c r="X785" i="17" s="1"/>
  <c r="Y785" i="17" s="1"/>
  <c r="Q785" i="17" s="1"/>
  <c r="W785" i="17" s="1"/>
  <c r="X1294" i="17" a="1"/>
  <c r="X1294" i="17" s="1"/>
  <c r="Y1294" i="17" s="1"/>
  <c r="Q1294" i="17" s="1"/>
  <c r="W1294" i="17" s="1"/>
  <c r="X1295" i="17" a="1"/>
  <c r="X1295" i="17" s="1"/>
  <c r="Y1295" i="17" s="1"/>
  <c r="Q1295" i="17" s="1"/>
  <c r="W1295" i="17" s="1"/>
  <c r="X1296" i="17" a="1"/>
  <c r="X1296" i="17" s="1"/>
  <c r="X1297" i="17" a="1"/>
  <c r="X1297" i="17"/>
  <c r="Y1297" i="17" s="1"/>
  <c r="Q1297" i="17" s="1"/>
  <c r="W1297" i="17" s="1"/>
  <c r="X1298" i="17" a="1"/>
  <c r="X1298" i="17" s="1"/>
  <c r="Y1298" i="17" s="1"/>
  <c r="Q1298" i="17" s="1"/>
  <c r="W1298" i="17" s="1"/>
  <c r="X1299" i="17" a="1"/>
  <c r="X1299" i="17" s="1"/>
  <c r="Y1299" i="17" s="1"/>
  <c r="Q1299" i="17" s="1"/>
  <c r="W1299" i="17" s="1"/>
  <c r="X1300" i="17" a="1"/>
  <c r="X1300" i="17" s="1"/>
  <c r="X1301" i="17" a="1"/>
  <c r="X1301" i="17" s="1"/>
  <c r="Y1301" i="17" s="1"/>
  <c r="Q1301" i="17" s="1"/>
  <c r="W1301" i="17" s="1"/>
  <c r="X1302" i="17" a="1"/>
  <c r="X1302" i="17" s="1"/>
  <c r="Y1302" i="17" s="1"/>
  <c r="Q1302" i="17" s="1"/>
  <c r="W1302" i="17" s="1"/>
  <c r="X1303" i="17" a="1"/>
  <c r="X1303" i="17" s="1"/>
  <c r="Y1303" i="17" s="1"/>
  <c r="Q1303" i="17" s="1"/>
  <c r="W1303" i="17" s="1"/>
  <c r="X1304" i="17" a="1"/>
  <c r="X1304" i="17" s="1"/>
  <c r="X1305" i="17" a="1"/>
  <c r="X1305" i="17" s="1"/>
  <c r="Y1305" i="17" s="1"/>
  <c r="Q1305" i="17" s="1"/>
  <c r="W1305" i="17" s="1"/>
  <c r="X1648" i="17" a="1"/>
  <c r="X1648" i="17"/>
  <c r="X1649" i="17" a="1"/>
  <c r="X1649" i="17" s="1"/>
  <c r="X1650" i="17" a="1"/>
  <c r="X1650" i="17" s="1"/>
  <c r="Y1650" i="17" s="1"/>
  <c r="Q1650" i="17" s="1"/>
  <c r="W1650" i="17" s="1"/>
  <c r="X1651" i="17" a="1"/>
  <c r="X1651" i="17" s="1"/>
  <c r="Y1651" i="17" s="1"/>
  <c r="Q1651" i="17" s="1"/>
  <c r="W1651" i="17" s="1"/>
  <c r="X1652" i="17" a="1"/>
  <c r="X1652" i="17" s="1"/>
  <c r="Y1652" i="17" s="1"/>
  <c r="Q1652" i="17" s="1"/>
  <c r="W1652" i="17" s="1"/>
  <c r="X1653" i="17" a="1"/>
  <c r="X1653" i="17"/>
  <c r="Y1653" i="17" s="1"/>
  <c r="Q1653" i="17" s="1"/>
  <c r="W1653" i="17" s="1"/>
  <c r="X1784" i="17" a="1"/>
  <c r="X1784" i="17" s="1"/>
  <c r="Y1784" i="17" s="1"/>
  <c r="Q1784" i="17" s="1"/>
  <c r="W1784" i="17" s="1"/>
  <c r="X1785" i="17" a="1"/>
  <c r="X1785" i="17" s="1"/>
  <c r="X254" i="17" a="1"/>
  <c r="X254" i="17" s="1"/>
  <c r="Y254" i="17" s="1"/>
  <c r="Q254" i="17" s="1"/>
  <c r="W254" i="17" s="1"/>
  <c r="X255" i="17" a="1"/>
  <c r="X255" i="17" s="1"/>
  <c r="Y255" i="17" s="1"/>
  <c r="Q255" i="17" s="1"/>
  <c r="W255" i="17" s="1"/>
  <c r="X256" i="17" a="1"/>
  <c r="X256" i="17" s="1"/>
  <c r="X257" i="17" a="1"/>
  <c r="X257" i="17" s="1"/>
  <c r="Y257" i="17" s="1"/>
  <c r="Q257" i="17" s="1"/>
  <c r="W257" i="17" s="1"/>
  <c r="X258" i="17" a="1"/>
  <c r="X258" i="17" s="1"/>
  <c r="Y258" i="17" s="1"/>
  <c r="Q258" i="17" s="1"/>
  <c r="W258" i="17" s="1"/>
  <c r="X259" i="17" a="1"/>
  <c r="X259" i="17" s="1"/>
  <c r="Y259" i="17" s="1"/>
  <c r="Q259" i="17" s="1"/>
  <c r="W259" i="17" s="1"/>
  <c r="X386" i="17" a="1"/>
  <c r="X386" i="17" s="1"/>
  <c r="X387" i="17" a="1"/>
  <c r="X387" i="17" s="1"/>
  <c r="Y387" i="17" s="1"/>
  <c r="Q387" i="17" s="1"/>
  <c r="W387" i="17" s="1"/>
  <c r="X654" i="17" a="1"/>
  <c r="X654" i="17" s="1"/>
  <c r="Y654" i="17" s="1"/>
  <c r="Q654" i="17" s="1"/>
  <c r="W654" i="17" s="1"/>
  <c r="X655" i="17" a="1"/>
  <c r="X655" i="17" s="1"/>
  <c r="Y655" i="17" s="1"/>
  <c r="Q655" i="17" s="1"/>
  <c r="W655" i="17" s="1"/>
  <c r="X656" i="17" a="1"/>
  <c r="X656" i="17" s="1"/>
  <c r="X657" i="17" a="1"/>
  <c r="X657" i="17" s="1"/>
  <c r="Y657" i="17" s="1"/>
  <c r="Q657" i="17" s="1"/>
  <c r="W657" i="17" s="1"/>
  <c r="X658" i="17" a="1"/>
  <c r="X658" i="17" s="1"/>
  <c r="Y658" i="17" s="1"/>
  <c r="Q658" i="17" s="1"/>
  <c r="W658" i="17" s="1"/>
  <c r="X659" i="17" a="1"/>
  <c r="X659" i="17" s="1"/>
  <c r="Y659" i="17" s="1"/>
  <c r="Q659" i="17" s="1"/>
  <c r="W659" i="17" s="1"/>
  <c r="X786" i="17" a="1"/>
  <c r="X786" i="17" s="1"/>
  <c r="X787" i="17" a="1"/>
  <c r="X787" i="17"/>
  <c r="X1306" i="17" a="1"/>
  <c r="X1306" i="17" s="1"/>
  <c r="Y1306" i="17" s="1"/>
  <c r="Q1306" i="17" s="1"/>
  <c r="W1306" i="17" s="1"/>
  <c r="X1307" i="17" a="1"/>
  <c r="X1307" i="17" s="1"/>
  <c r="Y1307" i="17" s="1"/>
  <c r="Q1307" i="17" s="1"/>
  <c r="W1307" i="17" s="1"/>
  <c r="X1308" i="17" a="1"/>
  <c r="X1308" i="17" s="1"/>
  <c r="X1309" i="17" a="1"/>
  <c r="X1309" i="17" s="1"/>
  <c r="Y1309" i="17" s="1"/>
  <c r="Q1309" i="17" s="1"/>
  <c r="W1309" i="17" s="1"/>
  <c r="X1310" i="17" a="1"/>
  <c r="X1310" i="17"/>
  <c r="Y1310" i="17" s="1"/>
  <c r="Q1310" i="17" s="1"/>
  <c r="W1310" i="17" s="1"/>
  <c r="X1311" i="17" a="1"/>
  <c r="X1311" i="17" s="1"/>
  <c r="Y1311" i="17" s="1"/>
  <c r="Q1311" i="17" s="1"/>
  <c r="W1311" i="17" s="1"/>
  <c r="X1312" i="17" a="1"/>
  <c r="X1312" i="17" s="1"/>
  <c r="X1313" i="17" a="1"/>
  <c r="X1313" i="17" s="1"/>
  <c r="Y1313" i="17" s="1"/>
  <c r="Q1313" i="17" s="1"/>
  <c r="W1313" i="17" s="1"/>
  <c r="X1314" i="17" a="1"/>
  <c r="X1314" i="17" s="1"/>
  <c r="X1315" i="17" a="1"/>
  <c r="X1315" i="17" s="1"/>
  <c r="Y1315" i="17" s="1"/>
  <c r="Q1315" i="17" s="1"/>
  <c r="W1315" i="17" s="1"/>
  <c r="X1316" i="17" a="1"/>
  <c r="X1316" i="17" s="1"/>
  <c r="X1317" i="17" a="1"/>
  <c r="X1317" i="17" s="1"/>
  <c r="Y1317" i="17" s="1"/>
  <c r="Q1317" i="17" s="1"/>
  <c r="W1317" i="17" s="1"/>
  <c r="X1654" i="17" a="1"/>
  <c r="X1654" i="17" s="1"/>
  <c r="Y1654" i="17" s="1"/>
  <c r="Q1654" i="17" s="1"/>
  <c r="W1654" i="17" s="1"/>
  <c r="X1655" i="17" a="1"/>
  <c r="X1655" i="17" s="1"/>
  <c r="Y1655" i="17" s="1"/>
  <c r="Q1655" i="17" s="1"/>
  <c r="W1655" i="17" s="1"/>
  <c r="X1656" i="17" a="1"/>
  <c r="X1656" i="17" s="1"/>
  <c r="X1657" i="17" a="1"/>
  <c r="X1657" i="17" s="1"/>
  <c r="X1658" i="17" a="1"/>
  <c r="X1658" i="17" s="1"/>
  <c r="Y1658" i="17" s="1"/>
  <c r="Q1658" i="17" s="1"/>
  <c r="W1658" i="17" s="1"/>
  <c r="X1659" i="17" a="1"/>
  <c r="X1659" i="17" s="1"/>
  <c r="Y1659" i="17" s="1"/>
  <c r="Q1659" i="17" s="1"/>
  <c r="W1659" i="17" s="1"/>
  <c r="X1786" i="17" a="1"/>
  <c r="X1786" i="17" s="1"/>
  <c r="X1787" i="17" a="1"/>
  <c r="X1787" i="17" s="1"/>
  <c r="Y1787" i="17" s="1"/>
  <c r="Q1787" i="17" s="1"/>
  <c r="W1787" i="17" s="1"/>
  <c r="X260" i="17" a="1"/>
  <c r="X260" i="17" s="1"/>
  <c r="Y260" i="17" s="1"/>
  <c r="Q260" i="17" s="1"/>
  <c r="W260" i="17" s="1"/>
  <c r="X261" i="17" a="1"/>
  <c r="X261" i="17" s="1"/>
  <c r="Y261" i="17" s="1"/>
  <c r="Q261" i="17" s="1"/>
  <c r="W261" i="17" s="1"/>
  <c r="X262" i="17" a="1"/>
  <c r="X262" i="17" s="1"/>
  <c r="Y262" i="17" s="1"/>
  <c r="Q262" i="17" s="1"/>
  <c r="W262" i="17" s="1"/>
  <c r="X263" i="17" a="1"/>
  <c r="X263" i="17" s="1"/>
  <c r="Y263" i="17" s="1"/>
  <c r="Q263" i="17" s="1"/>
  <c r="W263" i="17" s="1"/>
  <c r="X264" i="17" a="1"/>
  <c r="X264" i="17" s="1"/>
  <c r="Y264" i="17" s="1"/>
  <c r="Q264" i="17" s="1"/>
  <c r="W264" i="17" s="1"/>
  <c r="X265" i="17" a="1"/>
  <c r="X265" i="17" s="1"/>
  <c r="Y265" i="17" s="1"/>
  <c r="Q265" i="17" s="1"/>
  <c r="W265" i="17" s="1"/>
  <c r="X388" i="17" a="1"/>
  <c r="X388" i="17" s="1"/>
  <c r="X389" i="17" a="1"/>
  <c r="X389" i="17"/>
  <c r="Y389" i="17" s="1"/>
  <c r="Q389" i="17" s="1"/>
  <c r="W389" i="17" s="1"/>
  <c r="X660" i="17" a="1"/>
  <c r="X660" i="17" s="1"/>
  <c r="Y660" i="17" s="1"/>
  <c r="Q660" i="17" s="1"/>
  <c r="W660" i="17" s="1"/>
  <c r="X661" i="17" a="1"/>
  <c r="X661" i="17" s="1"/>
  <c r="Y661" i="17" s="1"/>
  <c r="Q661" i="17" s="1"/>
  <c r="W661" i="17" s="1"/>
  <c r="X662" i="17" a="1"/>
  <c r="X662" i="17" s="1"/>
  <c r="X663" i="17" a="1"/>
  <c r="X663" i="17" s="1"/>
  <c r="Y663" i="17" s="1"/>
  <c r="Q663" i="17" s="1"/>
  <c r="W663" i="17" s="1"/>
  <c r="X664" i="17" a="1"/>
  <c r="X664" i="17"/>
  <c r="Y664" i="17" s="1"/>
  <c r="Q664" i="17" s="1"/>
  <c r="W664" i="17" s="1"/>
  <c r="X665" i="17" a="1"/>
  <c r="X665" i="17" s="1"/>
  <c r="Y665" i="17" s="1"/>
  <c r="Q665" i="17" s="1"/>
  <c r="W665" i="17" s="1"/>
  <c r="X788" i="17" a="1"/>
  <c r="X788" i="17" s="1"/>
  <c r="X789" i="17" a="1"/>
  <c r="X789" i="17" s="1"/>
  <c r="Y789" i="17" s="1"/>
  <c r="Q789" i="17" s="1"/>
  <c r="W789" i="17" s="1"/>
  <c r="X1318" i="17" a="1"/>
  <c r="X1318" i="17" s="1"/>
  <c r="Y1318" i="17" s="1"/>
  <c r="Q1318" i="17" s="1"/>
  <c r="W1318" i="17" s="1"/>
  <c r="X1319" i="17" a="1"/>
  <c r="X1319" i="17" s="1"/>
  <c r="Y1319" i="17" s="1"/>
  <c r="Q1319" i="17" s="1"/>
  <c r="W1319" i="17" s="1"/>
  <c r="X1320" i="17" a="1"/>
  <c r="X1320" i="17" s="1"/>
  <c r="X1321" i="17" a="1"/>
  <c r="X1321" i="17" s="1"/>
  <c r="Y1321" i="17" s="1"/>
  <c r="Q1321" i="17" s="1"/>
  <c r="W1321" i="17" s="1"/>
  <c r="X1322" i="17" a="1"/>
  <c r="X1322" i="17" s="1"/>
  <c r="Y1322" i="17" s="1"/>
  <c r="Q1322" i="17" s="1"/>
  <c r="W1322" i="17" s="1"/>
  <c r="X1323" i="17" a="1"/>
  <c r="X1323" i="17" s="1"/>
  <c r="Y1323" i="17" s="1"/>
  <c r="Q1323" i="17" s="1"/>
  <c r="W1323" i="17" s="1"/>
  <c r="X1324" i="17" a="1"/>
  <c r="X1324" i="17" s="1"/>
  <c r="X1325" i="17" a="1"/>
  <c r="X1325" i="17"/>
  <c r="Y1325" i="17" s="1"/>
  <c r="Q1325" i="17" s="1"/>
  <c r="W1325" i="17" s="1"/>
  <c r="X1326" i="17" a="1"/>
  <c r="X1326" i="17" s="1"/>
  <c r="Y1326" i="17" s="1"/>
  <c r="Q1326" i="17" s="1"/>
  <c r="W1326" i="17" s="1"/>
  <c r="X1327" i="17" a="1"/>
  <c r="X1327" i="17" s="1"/>
  <c r="Y1327" i="17" s="1"/>
  <c r="Q1327" i="17" s="1"/>
  <c r="W1327" i="17" s="1"/>
  <c r="X1328" i="17" a="1"/>
  <c r="X1328" i="17" s="1"/>
  <c r="Y1328" i="17" s="1"/>
  <c r="Q1328" i="17" s="1"/>
  <c r="W1328" i="17" s="1"/>
  <c r="X1329" i="17" a="1"/>
  <c r="X1329" i="17" s="1"/>
  <c r="Y1329" i="17" s="1"/>
  <c r="Q1329" i="17" s="1"/>
  <c r="W1329" i="17" s="1"/>
  <c r="X1660" i="17" a="1"/>
  <c r="X1660" i="17" s="1"/>
  <c r="Y1660" i="17" s="1"/>
  <c r="Q1660" i="17" s="1"/>
  <c r="W1660" i="17" s="1"/>
  <c r="X1661" i="17" a="1"/>
  <c r="X1661" i="17" s="1"/>
  <c r="Y1661" i="17" s="1"/>
  <c r="Q1661" i="17" s="1"/>
  <c r="W1661" i="17" s="1"/>
  <c r="X1662" i="17" a="1"/>
  <c r="X1662" i="17" s="1"/>
  <c r="X1663" i="17" a="1"/>
  <c r="X1663" i="17" s="1"/>
  <c r="Y1663" i="17" s="1"/>
  <c r="Q1663" i="17" s="1"/>
  <c r="W1663" i="17" s="1"/>
  <c r="X1664" i="17" a="1"/>
  <c r="X1664" i="17" s="1"/>
  <c r="Y1664" i="17" s="1"/>
  <c r="Q1664" i="17" s="1"/>
  <c r="W1664" i="17" s="1"/>
  <c r="X1665" i="17" a="1"/>
  <c r="X1665" i="17" s="1"/>
  <c r="Y1665" i="17" s="1"/>
  <c r="Q1665" i="17" s="1"/>
  <c r="W1665" i="17" s="1"/>
  <c r="X1788" i="17" a="1"/>
  <c r="X1788" i="17" s="1"/>
  <c r="X1789" i="17" a="1"/>
  <c r="X1789" i="17" s="1"/>
  <c r="Y1789" i="17" s="1"/>
  <c r="Q1789" i="17" s="1"/>
  <c r="W1789" i="17" s="1"/>
  <c r="X266" i="17" a="1"/>
  <c r="X266" i="17" s="1"/>
  <c r="Y266" i="17" s="1"/>
  <c r="Q266" i="17" s="1"/>
  <c r="W266" i="17" s="1"/>
  <c r="X267" i="17" a="1"/>
  <c r="X267" i="17" s="1"/>
  <c r="Y267" i="17" s="1"/>
  <c r="Q267" i="17" s="1"/>
  <c r="W267" i="17" s="1"/>
  <c r="X268" i="17" a="1"/>
  <c r="X268" i="17" s="1"/>
  <c r="X269" i="17" a="1"/>
  <c r="X269" i="17" s="1"/>
  <c r="Y269" i="17" s="1"/>
  <c r="Q269" i="17" s="1"/>
  <c r="W269" i="17" s="1"/>
  <c r="X270" i="17" a="1"/>
  <c r="X270" i="17" s="1"/>
  <c r="Y270" i="17" s="1"/>
  <c r="Q270" i="17" s="1"/>
  <c r="W270" i="17" s="1"/>
  <c r="X271" i="17" a="1"/>
  <c r="X271" i="17" s="1"/>
  <c r="Y271" i="17" s="1"/>
  <c r="Q271" i="17" s="1"/>
  <c r="W271" i="17" s="1"/>
  <c r="X390" i="17" a="1"/>
  <c r="X390" i="17" s="1"/>
  <c r="X391" i="17" a="1"/>
  <c r="X391" i="17"/>
  <c r="X666" i="17" a="1"/>
  <c r="X666" i="17" s="1"/>
  <c r="Y666" i="17" s="1"/>
  <c r="Q666" i="17" s="1"/>
  <c r="W666" i="17" s="1"/>
  <c r="X667" i="17" a="1"/>
  <c r="X667" i="17"/>
  <c r="Y667" i="17" s="1"/>
  <c r="Q667" i="17" s="1"/>
  <c r="W667" i="17" s="1"/>
  <c r="X668" i="17" a="1"/>
  <c r="X668" i="17" s="1"/>
  <c r="X669" i="17" a="1"/>
  <c r="X669" i="17" s="1"/>
  <c r="Y669" i="17" s="1"/>
  <c r="Q669" i="17" s="1"/>
  <c r="W669" i="17" s="1"/>
  <c r="X670" i="17" a="1"/>
  <c r="X670" i="17" s="1"/>
  <c r="Y670" i="17" s="1"/>
  <c r="Q670" i="17" s="1"/>
  <c r="W670" i="17" s="1"/>
  <c r="X671" i="17" a="1"/>
  <c r="X671" i="17" s="1"/>
  <c r="Y671" i="17" s="1"/>
  <c r="Q671" i="17" s="1"/>
  <c r="W671" i="17" s="1"/>
  <c r="X790" i="17" a="1"/>
  <c r="X790" i="17" s="1"/>
  <c r="X791" i="17" a="1"/>
  <c r="X791" i="17" s="1"/>
  <c r="Y791" i="17" s="1"/>
  <c r="Q791" i="17" s="1"/>
  <c r="W791" i="17" s="1"/>
  <c r="X1330" i="17" a="1"/>
  <c r="X1330" i="17"/>
  <c r="Y1330" i="17" s="1"/>
  <c r="Q1330" i="17" s="1"/>
  <c r="W1330" i="17" s="1"/>
  <c r="X1331" i="17" a="1"/>
  <c r="X1331" i="17" s="1"/>
  <c r="Y1331" i="17" s="1"/>
  <c r="Q1331" i="17" s="1"/>
  <c r="W1331" i="17" s="1"/>
  <c r="X1332" i="17" a="1"/>
  <c r="X1332" i="17" s="1"/>
  <c r="X1333" i="17" a="1"/>
  <c r="X1333" i="17" s="1"/>
  <c r="X1334" i="17" a="1"/>
  <c r="X1334" i="17" s="1"/>
  <c r="Y1334" i="17" s="1"/>
  <c r="Q1334" i="17" s="1"/>
  <c r="W1334" i="17" s="1"/>
  <c r="X1335" i="17" a="1"/>
  <c r="X1335" i="17" s="1"/>
  <c r="Y1335" i="17" s="1"/>
  <c r="Q1335" i="17" s="1"/>
  <c r="W1335" i="17" s="1"/>
  <c r="X1336" i="17" a="1"/>
  <c r="X1336" i="17" s="1"/>
  <c r="Y1336" i="17" s="1"/>
  <c r="Q1336" i="17" s="1"/>
  <c r="W1336" i="17" s="1"/>
  <c r="X1337" i="17" a="1"/>
  <c r="X1337" i="17" s="1"/>
  <c r="Y1337" i="17" s="1"/>
  <c r="Q1337" i="17" s="1"/>
  <c r="W1337" i="17" s="1"/>
  <c r="X1338" i="17" a="1"/>
  <c r="X1338" i="17" s="1"/>
  <c r="Y1338" i="17" s="1"/>
  <c r="Q1338" i="17" s="1"/>
  <c r="W1338" i="17" s="1"/>
  <c r="X1339" i="17" a="1"/>
  <c r="X1339" i="17"/>
  <c r="Y1339" i="17" s="1"/>
  <c r="Q1339" i="17" s="1"/>
  <c r="W1339" i="17" s="1"/>
  <c r="X1340" i="17" a="1"/>
  <c r="X1340" i="17" s="1"/>
  <c r="X1341" i="17" a="1"/>
  <c r="X1341" i="17" s="1"/>
  <c r="Y1341" i="17" s="1"/>
  <c r="Q1341" i="17" s="1"/>
  <c r="W1341" i="17" s="1"/>
  <c r="X1666" i="17" a="1"/>
  <c r="X1666" i="17" s="1"/>
  <c r="Y1666" i="17" s="1"/>
  <c r="Q1666" i="17" s="1"/>
  <c r="W1666" i="17" s="1"/>
  <c r="X1667" i="17" a="1"/>
  <c r="X1667" i="17" s="1"/>
  <c r="Y1667" i="17" s="1"/>
  <c r="Q1667" i="17" s="1"/>
  <c r="W1667" i="17" s="1"/>
  <c r="X1668" i="17" a="1"/>
  <c r="X1668" i="17" s="1"/>
  <c r="X1669" i="17" a="1"/>
  <c r="X1669" i="17" s="1"/>
  <c r="Y1669" i="17" s="1"/>
  <c r="Q1669" i="17" s="1"/>
  <c r="W1669" i="17" s="1"/>
  <c r="X1670" i="17" a="1"/>
  <c r="X1670" i="17" s="1"/>
  <c r="Y1670" i="17" s="1"/>
  <c r="Q1670" i="17" s="1"/>
  <c r="W1670" i="17" s="1"/>
  <c r="X1671" i="17" a="1"/>
  <c r="X1671" i="17" s="1"/>
  <c r="Y1671" i="17" s="1"/>
  <c r="Q1671" i="17" s="1"/>
  <c r="W1671" i="17" s="1"/>
  <c r="X1790" i="17" a="1"/>
  <c r="X1790" i="17" s="1"/>
  <c r="X1791" i="17" a="1"/>
  <c r="X1791" i="17" s="1"/>
  <c r="Y1791" i="17" s="1"/>
  <c r="Q1791" i="17" s="1"/>
  <c r="W1791" i="17" s="1"/>
  <c r="X272" i="17" a="1"/>
  <c r="X272" i="17" s="1"/>
  <c r="Y272" i="17" s="1"/>
  <c r="Q272" i="17" s="1"/>
  <c r="W272" i="17" s="1"/>
  <c r="X273" i="17" a="1"/>
  <c r="X273" i="17" s="1"/>
  <c r="Y273" i="17" s="1"/>
  <c r="Q273" i="17" s="1"/>
  <c r="W273" i="17" s="1"/>
  <c r="X274" i="17" a="1"/>
  <c r="X274" i="17" s="1"/>
  <c r="X275" i="17" a="1"/>
  <c r="X275" i="17"/>
  <c r="Y275" i="17" s="1"/>
  <c r="Q275" i="17" s="1"/>
  <c r="W275" i="17" s="1"/>
  <c r="X276" i="17" a="1"/>
  <c r="X276" i="17" s="1"/>
  <c r="Y276" i="17" s="1"/>
  <c r="Q276" i="17" s="1"/>
  <c r="W276" i="17" s="1"/>
  <c r="X277" i="17" a="1"/>
  <c r="X277" i="17"/>
  <c r="X392" i="17" a="1"/>
  <c r="X392" i="17" s="1"/>
  <c r="Y392" i="17" s="1"/>
  <c r="Q392" i="17" s="1"/>
  <c r="W392" i="17" s="1"/>
  <c r="X393" i="17" a="1"/>
  <c r="X393" i="17" s="1"/>
  <c r="Y393" i="17" s="1"/>
  <c r="Q393" i="17" s="1"/>
  <c r="W393" i="17" s="1"/>
  <c r="X672" i="17" a="1"/>
  <c r="X672" i="17" s="1"/>
  <c r="Y672" i="17" s="1"/>
  <c r="Q672" i="17" s="1"/>
  <c r="W672" i="17" s="1"/>
  <c r="X673" i="17" a="1"/>
  <c r="X673" i="17" s="1"/>
  <c r="Y673" i="17" s="1"/>
  <c r="Q673" i="17" s="1"/>
  <c r="W673" i="17" s="1"/>
  <c r="X674" i="17" a="1"/>
  <c r="X674" i="17" s="1"/>
  <c r="X675" i="17" a="1"/>
  <c r="X675" i="17" s="1"/>
  <c r="Y675" i="17" s="1"/>
  <c r="Q675" i="17" s="1"/>
  <c r="W675" i="17" s="1"/>
  <c r="X676" i="17" a="1"/>
  <c r="X676" i="17" s="1"/>
  <c r="Y676" i="17" s="1"/>
  <c r="Q676" i="17" s="1"/>
  <c r="W676" i="17" s="1"/>
  <c r="X677" i="17" a="1"/>
  <c r="X677" i="17" s="1"/>
  <c r="Y677" i="17" s="1"/>
  <c r="Q677" i="17" s="1"/>
  <c r="W677" i="17" s="1"/>
  <c r="X792" i="17" a="1"/>
  <c r="X792" i="17" s="1"/>
  <c r="Y792" i="17" s="1"/>
  <c r="Q792" i="17" s="1"/>
  <c r="W792" i="17" s="1"/>
  <c r="X793" i="17" a="1"/>
  <c r="X793" i="17" s="1"/>
  <c r="Y793" i="17" s="1"/>
  <c r="Q793" i="17" s="1"/>
  <c r="W793" i="17" s="1"/>
  <c r="X1342" i="17" a="1"/>
  <c r="X1342" i="17" s="1"/>
  <c r="Y1342" i="17" s="1"/>
  <c r="Q1342" i="17" s="1"/>
  <c r="W1342" i="17" s="1"/>
  <c r="X1343" i="17" a="1"/>
  <c r="X1343" i="17" s="1"/>
  <c r="Y1343" i="17" s="1"/>
  <c r="Q1343" i="17" s="1"/>
  <c r="W1343" i="17" s="1"/>
  <c r="X1344" i="17" a="1"/>
  <c r="X1344" i="17" s="1"/>
  <c r="Y1344" i="17" s="1"/>
  <c r="Q1344" i="17" s="1"/>
  <c r="W1344" i="17" s="1"/>
  <c r="X1345" i="17" a="1"/>
  <c r="X1345" i="17" s="1"/>
  <c r="Y1345" i="17" s="1"/>
  <c r="Q1345" i="17" s="1"/>
  <c r="W1345" i="17" s="1"/>
  <c r="X1346" i="17" a="1"/>
  <c r="X1346" i="17" s="1"/>
  <c r="Y1346" i="17" s="1"/>
  <c r="Q1346" i="17" s="1"/>
  <c r="W1346" i="17" s="1"/>
  <c r="X1347" i="17" a="1"/>
  <c r="X1347" i="17" s="1"/>
  <c r="Y1347" i="17" s="1"/>
  <c r="Q1347" i="17" s="1"/>
  <c r="W1347" i="17" s="1"/>
  <c r="X1348" i="17" a="1"/>
  <c r="X1348" i="17" s="1"/>
  <c r="X1349" i="17" a="1"/>
  <c r="X1349" i="17" s="1"/>
  <c r="Y1349" i="17" s="1"/>
  <c r="Q1349" i="17" s="1"/>
  <c r="W1349" i="17" s="1"/>
  <c r="X1350" i="17" a="1"/>
  <c r="X1350" i="17" s="1"/>
  <c r="Y1350" i="17" s="1"/>
  <c r="Q1350" i="17" s="1"/>
  <c r="W1350" i="17" s="1"/>
  <c r="X1351" i="17" a="1"/>
  <c r="X1351" i="17" s="1"/>
  <c r="Y1351" i="17" s="1"/>
  <c r="Q1351" i="17" s="1"/>
  <c r="W1351" i="17" s="1"/>
  <c r="X1352" i="17" a="1"/>
  <c r="X1352" i="17" s="1"/>
  <c r="X1353" i="17" a="1"/>
  <c r="X1353" i="17" s="1"/>
  <c r="Y1353" i="17" s="1"/>
  <c r="Q1353" i="17" s="1"/>
  <c r="W1353" i="17" s="1"/>
  <c r="X1672" i="17" a="1"/>
  <c r="X1672" i="17" s="1"/>
  <c r="Y1672" i="17" s="1"/>
  <c r="Q1672" i="17" s="1"/>
  <c r="W1672" i="17" s="1"/>
  <c r="X1673" i="17" a="1"/>
  <c r="X1673" i="17" s="1"/>
  <c r="Y1673" i="17" s="1"/>
  <c r="Q1673" i="17" s="1"/>
  <c r="W1673" i="17" s="1"/>
  <c r="X1674" i="17" a="1"/>
  <c r="X1674" i="17" s="1"/>
  <c r="Y1674" i="17" s="1"/>
  <c r="Q1674" i="17" s="1"/>
  <c r="W1674" i="17" s="1"/>
  <c r="X1675" i="17" a="1"/>
  <c r="X1675" i="17" s="1"/>
  <c r="Y1675" i="17" s="1"/>
  <c r="Q1675" i="17" s="1"/>
  <c r="W1675" i="17" s="1"/>
  <c r="X1676" i="17" a="1"/>
  <c r="X1676" i="17" s="1"/>
  <c r="Y1676" i="17" s="1"/>
  <c r="Q1676" i="17" s="1"/>
  <c r="W1676" i="17" s="1"/>
  <c r="X1677" i="17" a="1"/>
  <c r="X1677" i="17" s="1"/>
  <c r="Y1677" i="17" s="1"/>
  <c r="Q1677" i="17" s="1"/>
  <c r="W1677" i="17" s="1"/>
  <c r="X1792" i="17" a="1"/>
  <c r="X1792" i="17" s="1"/>
  <c r="X1793" i="17" a="1"/>
  <c r="X1793" i="17" s="1"/>
  <c r="Y1793" i="17" s="1"/>
  <c r="Q1793" i="17" s="1"/>
  <c r="W1793" i="17" s="1"/>
  <c r="X278" i="17" a="1"/>
  <c r="X278" i="17" s="1"/>
  <c r="Y278" i="17" s="1"/>
  <c r="Q278" i="17" s="1"/>
  <c r="W278" i="17" s="1"/>
  <c r="X279" i="17" a="1"/>
  <c r="X279" i="17" s="1"/>
  <c r="Y279" i="17" s="1"/>
  <c r="Q279" i="17" s="1"/>
  <c r="W279" i="17" s="1"/>
  <c r="X280" i="17" a="1"/>
  <c r="X280" i="17" s="1"/>
  <c r="Y280" i="17" s="1"/>
  <c r="Q280" i="17" s="1"/>
  <c r="W280" i="17" s="1"/>
  <c r="X281" i="17" a="1"/>
  <c r="X281" i="17" s="1"/>
  <c r="Y281" i="17" s="1"/>
  <c r="Q281" i="17" s="1"/>
  <c r="W281" i="17" s="1"/>
  <c r="X282" i="17" a="1"/>
  <c r="X282" i="17" s="1"/>
  <c r="Y282" i="17" s="1"/>
  <c r="Q282" i="17" s="1"/>
  <c r="W282" i="17" s="1"/>
  <c r="X283" i="17" a="1"/>
  <c r="X283" i="17" s="1"/>
  <c r="Y283" i="17" s="1"/>
  <c r="Q283" i="17" s="1"/>
  <c r="W283" i="17" s="1"/>
  <c r="X394" i="17" a="1"/>
  <c r="X394" i="17" s="1"/>
  <c r="Y394" i="17" s="1"/>
  <c r="Q394" i="17" s="1"/>
  <c r="W394" i="17" s="1"/>
  <c r="X395" i="17" a="1"/>
  <c r="X395" i="17" s="1"/>
  <c r="Y395" i="17" s="1"/>
  <c r="Q395" i="17" s="1"/>
  <c r="W395" i="17" s="1"/>
  <c r="X678" i="17" a="1"/>
  <c r="X678" i="17" s="1"/>
  <c r="Y678" i="17" s="1"/>
  <c r="Q678" i="17" s="1"/>
  <c r="W678" i="17" s="1"/>
  <c r="X679" i="17" a="1"/>
  <c r="X679" i="17" s="1"/>
  <c r="Y679" i="17" s="1"/>
  <c r="Q679" i="17" s="1"/>
  <c r="W679" i="17" s="1"/>
  <c r="X680" i="17" a="1"/>
  <c r="X680" i="17" s="1"/>
  <c r="X681" i="17" a="1"/>
  <c r="X681" i="17"/>
  <c r="Y681" i="17" s="1"/>
  <c r="Q681" i="17" s="1"/>
  <c r="W681" i="17" s="1"/>
  <c r="X682" i="17" a="1"/>
  <c r="X682" i="17" s="1"/>
  <c r="Y682" i="17" s="1"/>
  <c r="Q682" i="17" s="1"/>
  <c r="W682" i="17" s="1"/>
  <c r="X683" i="17" a="1"/>
  <c r="X683" i="17" s="1"/>
  <c r="Y683" i="17" s="1"/>
  <c r="Q683" i="17" s="1"/>
  <c r="W683" i="17" s="1"/>
  <c r="X794" i="17" a="1"/>
  <c r="X794" i="17" s="1"/>
  <c r="Y794" i="17" s="1"/>
  <c r="Q794" i="17" s="1"/>
  <c r="W794" i="17" s="1"/>
  <c r="X795" i="17" a="1"/>
  <c r="X795" i="17" s="1"/>
  <c r="Y795" i="17" s="1"/>
  <c r="Q795" i="17" s="1"/>
  <c r="W795" i="17" s="1"/>
  <c r="X1354" i="17" a="1"/>
  <c r="X1354" i="17" s="1"/>
  <c r="Y1354" i="17" s="1"/>
  <c r="Q1354" i="17" s="1"/>
  <c r="W1354" i="17" s="1"/>
  <c r="X1355" i="17" a="1"/>
  <c r="X1355" i="17" s="1"/>
  <c r="Y1355" i="17" s="1"/>
  <c r="Q1355" i="17" s="1"/>
  <c r="W1355" i="17" s="1"/>
  <c r="X1356" i="17" a="1"/>
  <c r="X1356" i="17" s="1"/>
  <c r="Y1356" i="17" s="1"/>
  <c r="Q1356" i="17" s="1"/>
  <c r="W1356" i="17" s="1"/>
  <c r="X1357" i="17" a="1"/>
  <c r="X1357" i="17" s="1"/>
  <c r="Y1357" i="17" s="1"/>
  <c r="Q1357" i="17" s="1"/>
  <c r="W1357" i="17" s="1"/>
  <c r="X1358" i="17" a="1"/>
  <c r="X1358" i="17" s="1"/>
  <c r="X1359" i="17" a="1"/>
  <c r="X1359" i="17"/>
  <c r="Y1359" i="17" s="1"/>
  <c r="Q1359" i="17" s="1"/>
  <c r="W1359" i="17" s="1"/>
  <c r="X1360" i="17" a="1"/>
  <c r="X1360" i="17" s="1"/>
  <c r="Y1360" i="17" s="1"/>
  <c r="Q1360" i="17" s="1"/>
  <c r="W1360" i="17" s="1"/>
  <c r="X1361" i="17" a="1"/>
  <c r="X1361" i="17" s="1"/>
  <c r="Y1361" i="17" s="1"/>
  <c r="Q1361" i="17" s="1"/>
  <c r="W1361" i="17" s="1"/>
  <c r="X1362" i="17" a="1"/>
  <c r="X1362" i="17" s="1"/>
  <c r="Y1362" i="17" s="1"/>
  <c r="Q1362" i="17" s="1"/>
  <c r="W1362" i="17" s="1"/>
  <c r="X1363" i="17" a="1"/>
  <c r="X1363" i="17" s="1"/>
  <c r="Y1363" i="17" s="1"/>
  <c r="Q1363" i="17" s="1"/>
  <c r="W1363" i="17" s="1"/>
  <c r="X1364" i="17" a="1"/>
  <c r="X1364" i="17" s="1"/>
  <c r="X1365" i="17" a="1"/>
  <c r="X1365" i="17" s="1"/>
  <c r="Y1365" i="17" s="1"/>
  <c r="Q1365" i="17" s="1"/>
  <c r="W1365" i="17" s="1"/>
  <c r="X1678" i="17" a="1"/>
  <c r="X1678" i="17" s="1"/>
  <c r="Y1678" i="17" s="1"/>
  <c r="Q1678" i="17" s="1"/>
  <c r="W1678" i="17" s="1"/>
  <c r="X1679" i="17" a="1"/>
  <c r="X1679" i="17" s="1"/>
  <c r="Y1679" i="17" s="1"/>
  <c r="Q1679" i="17" s="1"/>
  <c r="W1679" i="17" s="1"/>
  <c r="X1680" i="17" a="1"/>
  <c r="X1680" i="17" s="1"/>
  <c r="X1681" i="17" a="1"/>
  <c r="X1681" i="17" s="1"/>
  <c r="Y1681" i="17" s="1"/>
  <c r="Q1681" i="17" s="1"/>
  <c r="W1681" i="17" s="1"/>
  <c r="X1682" i="17" a="1"/>
  <c r="X1682" i="17" s="1"/>
  <c r="Y1682" i="17" s="1"/>
  <c r="Q1682" i="17" s="1"/>
  <c r="W1682" i="17" s="1"/>
  <c r="X1683" i="17" a="1"/>
  <c r="X1683" i="17" s="1"/>
  <c r="Y1683" i="17" s="1"/>
  <c r="Q1683" i="17" s="1"/>
  <c r="W1683" i="17" s="1"/>
  <c r="X1794" i="17" a="1"/>
  <c r="X1794" i="17" s="1"/>
  <c r="X1795" i="17" a="1"/>
  <c r="X1795" i="17"/>
  <c r="Y1795" i="17" s="1"/>
  <c r="Q1795" i="17" s="1"/>
  <c r="W1795" i="17" s="1"/>
  <c r="X284" i="17" a="1"/>
  <c r="X284" i="17" s="1"/>
  <c r="Y284" i="17" s="1"/>
  <c r="Q284" i="17" s="1"/>
  <c r="W284" i="17" s="1"/>
  <c r="X285" i="17" a="1"/>
  <c r="X285" i="17" s="1"/>
  <c r="Y285" i="17" s="1"/>
  <c r="Q285" i="17" s="1"/>
  <c r="W285" i="17" s="1"/>
  <c r="X286" i="17" a="1"/>
  <c r="X286" i="17" s="1"/>
  <c r="X287" i="17" a="1"/>
  <c r="X287" i="17" s="1"/>
  <c r="Y287" i="17" s="1"/>
  <c r="Q287" i="17" s="1"/>
  <c r="W287" i="17" s="1"/>
  <c r="X288" i="17" a="1"/>
  <c r="X288" i="17" s="1"/>
  <c r="Y288" i="17" s="1"/>
  <c r="Q288" i="17" s="1"/>
  <c r="W288" i="17" s="1"/>
  <c r="X289" i="17" a="1"/>
  <c r="X289" i="17"/>
  <c r="Y289" i="17" s="1"/>
  <c r="Q289" i="17" s="1"/>
  <c r="W289" i="17" s="1"/>
  <c r="X396" i="17" a="1"/>
  <c r="X396" i="17" s="1"/>
  <c r="Y396" i="17" s="1"/>
  <c r="Q396" i="17" s="1"/>
  <c r="W396" i="17" s="1"/>
  <c r="X397" i="17" a="1"/>
  <c r="X397" i="17" s="1"/>
  <c r="Y397" i="17" s="1"/>
  <c r="Q397" i="17" s="1"/>
  <c r="W397" i="17" s="1"/>
  <c r="X684" i="17" a="1"/>
  <c r="X684" i="17" s="1"/>
  <c r="Y684" i="17" s="1"/>
  <c r="Q684" i="17" s="1"/>
  <c r="W684" i="17" s="1"/>
  <c r="X685" i="17" a="1"/>
  <c r="X685" i="17" s="1"/>
  <c r="Y685" i="17" s="1"/>
  <c r="Q685" i="17" s="1"/>
  <c r="W685" i="17" s="1"/>
  <c r="X686" i="17" a="1"/>
  <c r="X686" i="17" s="1"/>
  <c r="Y686" i="17" s="1"/>
  <c r="Q686" i="17" s="1"/>
  <c r="W686" i="17" s="1"/>
  <c r="X687" i="17" a="1"/>
  <c r="X687" i="17"/>
  <c r="Y687" i="17" s="1"/>
  <c r="Q687" i="17" s="1"/>
  <c r="W687" i="17" s="1"/>
  <c r="X688" i="17" a="1"/>
  <c r="X688" i="17" s="1"/>
  <c r="Y688" i="17" s="1"/>
  <c r="Q688" i="17" s="1"/>
  <c r="W688" i="17" s="1"/>
  <c r="X689" i="17" a="1"/>
  <c r="X689" i="17" s="1"/>
  <c r="Y689" i="17" s="1"/>
  <c r="Q689" i="17" s="1"/>
  <c r="W689" i="17" s="1"/>
  <c r="X796" i="17" a="1"/>
  <c r="X796" i="17" s="1"/>
  <c r="Y796" i="17" s="1"/>
  <c r="Q796" i="17" s="1"/>
  <c r="W796" i="17" s="1"/>
  <c r="X797" i="17" a="1"/>
  <c r="X797" i="17" s="1"/>
  <c r="Y797" i="17" s="1"/>
  <c r="Q797" i="17" s="1"/>
  <c r="W797" i="17" s="1"/>
  <c r="X1366" i="17" a="1"/>
  <c r="X1366" i="17" s="1"/>
  <c r="Y1366" i="17" s="1"/>
  <c r="Q1366" i="17" s="1"/>
  <c r="W1366" i="17" s="1"/>
  <c r="X1367" i="17" a="1"/>
  <c r="X1367" i="17" s="1"/>
  <c r="Y1367" i="17" s="1"/>
  <c r="Q1367" i="17" s="1"/>
  <c r="W1367" i="17" s="1"/>
  <c r="X1368" i="17" a="1"/>
  <c r="X1368" i="17" s="1"/>
  <c r="Y1368" i="17" s="1"/>
  <c r="Q1368" i="17" s="1"/>
  <c r="W1368" i="17" s="1"/>
  <c r="X1369" i="17" a="1"/>
  <c r="X1369" i="17" s="1"/>
  <c r="Y1369" i="17" s="1"/>
  <c r="Q1369" i="17" s="1"/>
  <c r="W1369" i="17" s="1"/>
  <c r="X1370" i="17" a="1"/>
  <c r="X1370" i="17" s="1"/>
  <c r="Y1370" i="17" s="1"/>
  <c r="Q1370" i="17" s="1"/>
  <c r="W1370" i="17" s="1"/>
  <c r="X1371" i="17" a="1"/>
  <c r="X1371" i="17" s="1"/>
  <c r="Y1371" i="17" s="1"/>
  <c r="Q1371" i="17" s="1"/>
  <c r="W1371" i="17" s="1"/>
  <c r="X1372" i="17" a="1"/>
  <c r="X1372" i="17" s="1"/>
  <c r="X1373" i="17" a="1"/>
  <c r="X1373" i="17" s="1"/>
  <c r="Y1373" i="17" s="1"/>
  <c r="Q1373" i="17" s="1"/>
  <c r="W1373" i="17" s="1"/>
  <c r="X1374" i="17" a="1"/>
  <c r="X1374" i="17" s="1"/>
  <c r="Y1374" i="17" s="1"/>
  <c r="Q1374" i="17" s="1"/>
  <c r="W1374" i="17" s="1"/>
  <c r="X1375" i="17" a="1"/>
  <c r="X1375" i="17" s="1"/>
  <c r="Y1375" i="17" s="1"/>
  <c r="Q1375" i="17" s="1"/>
  <c r="W1375" i="17" s="1"/>
  <c r="X1376" i="17" a="1"/>
  <c r="X1376" i="17" s="1"/>
  <c r="X1377" i="17" a="1"/>
  <c r="X1377" i="17" s="1"/>
  <c r="Y1377" i="17" s="1"/>
  <c r="Q1377" i="17" s="1"/>
  <c r="W1377" i="17" s="1"/>
  <c r="X1684" i="17" a="1"/>
  <c r="X1684" i="17" s="1"/>
  <c r="Y1684" i="17" s="1"/>
  <c r="Q1684" i="17" s="1"/>
  <c r="W1684" i="17" s="1"/>
  <c r="X1685" i="17" a="1"/>
  <c r="X1685" i="17" s="1"/>
  <c r="Y1685" i="17" s="1"/>
  <c r="Q1685" i="17" s="1"/>
  <c r="W1685" i="17" s="1"/>
  <c r="X1686" i="17" a="1"/>
  <c r="X1686" i="17" s="1"/>
  <c r="Y1686" i="17" s="1"/>
  <c r="Q1686" i="17" s="1"/>
  <c r="W1686" i="17" s="1"/>
  <c r="X1687" i="17" a="1"/>
  <c r="X1687" i="17" s="1"/>
  <c r="Y1687" i="17" s="1"/>
  <c r="Q1687" i="17" s="1"/>
  <c r="W1687" i="17" s="1"/>
  <c r="X1688" i="17" a="1"/>
  <c r="X1688" i="17" s="1"/>
  <c r="Y1688" i="17" s="1"/>
  <c r="Q1688" i="17" s="1"/>
  <c r="W1688" i="17" s="1"/>
  <c r="X1689" i="17" a="1"/>
  <c r="X1689" i="17" s="1"/>
  <c r="Y1689" i="17" s="1"/>
  <c r="Q1689" i="17" s="1"/>
  <c r="W1689" i="17" s="1"/>
  <c r="X1796" i="17" a="1"/>
  <c r="X1796" i="17" s="1"/>
  <c r="X1797" i="17" a="1"/>
  <c r="X1797" i="17" s="1"/>
  <c r="Y1797" i="17" s="1"/>
  <c r="Q1797" i="17" s="1"/>
  <c r="W1797" i="17" s="1"/>
  <c r="X290" i="17" a="1"/>
  <c r="X290" i="17" s="1"/>
  <c r="Y290" i="17" s="1"/>
  <c r="Q290" i="17" s="1"/>
  <c r="W290" i="17" s="1"/>
  <c r="X291" i="17" a="1"/>
  <c r="X291" i="17" s="1"/>
  <c r="Y291" i="17" s="1"/>
  <c r="Q291" i="17" s="1"/>
  <c r="W291" i="17" s="1"/>
  <c r="X292" i="17" a="1"/>
  <c r="X292" i="17" s="1"/>
  <c r="X293" i="17" a="1"/>
  <c r="X293" i="17" s="1"/>
  <c r="Y293" i="17" s="1"/>
  <c r="Q293" i="17" s="1"/>
  <c r="W293" i="17" s="1"/>
  <c r="X294" i="17" a="1"/>
  <c r="X294" i="17"/>
  <c r="Y294" i="17" s="1"/>
  <c r="Q294" i="17" s="1"/>
  <c r="W294" i="17" s="1"/>
  <c r="X295" i="17" a="1"/>
  <c r="X295" i="17" s="1"/>
  <c r="Y295" i="17" s="1"/>
  <c r="Q295" i="17" s="1"/>
  <c r="W295" i="17" s="1"/>
  <c r="X398" i="17" a="1"/>
  <c r="X398" i="17" s="1"/>
  <c r="Y398" i="17" s="1"/>
  <c r="Q398" i="17" s="1"/>
  <c r="W398" i="17" s="1"/>
  <c r="X399" i="17" a="1"/>
  <c r="X399" i="17" s="1"/>
  <c r="Y399" i="17" s="1"/>
  <c r="Q399" i="17" s="1"/>
  <c r="W399" i="17" s="1"/>
  <c r="X690" i="17" a="1"/>
  <c r="X690" i="17" s="1"/>
  <c r="Y690" i="17" s="1"/>
  <c r="Q690" i="17" s="1"/>
  <c r="W690" i="17" s="1"/>
  <c r="X691" i="17" a="1"/>
  <c r="X691" i="17"/>
  <c r="Y691" i="17" s="1"/>
  <c r="Q691" i="17" s="1"/>
  <c r="W691" i="17" s="1"/>
  <c r="X692" i="17" a="1"/>
  <c r="X692" i="17" s="1"/>
  <c r="Y692" i="17" s="1"/>
  <c r="Q692" i="17" s="1"/>
  <c r="W692" i="17" s="1"/>
  <c r="X693" i="17" a="1"/>
  <c r="X693" i="17" s="1"/>
  <c r="Y693" i="17" s="1"/>
  <c r="Q693" i="17" s="1"/>
  <c r="W693" i="17" s="1"/>
  <c r="X694" i="17" a="1"/>
  <c r="X694" i="17" s="1"/>
  <c r="Y694" i="17" s="1"/>
  <c r="Q694" i="17" s="1"/>
  <c r="W694" i="17" s="1"/>
  <c r="X695" i="17" a="1"/>
  <c r="X695" i="17" s="1"/>
  <c r="Y695" i="17" s="1"/>
  <c r="Q695" i="17" s="1"/>
  <c r="W695" i="17" s="1"/>
  <c r="X798" i="17" a="1"/>
  <c r="X798" i="17" s="1"/>
  <c r="Y798" i="17" s="1"/>
  <c r="Q798" i="17" s="1"/>
  <c r="W798" i="17" s="1"/>
  <c r="X799" i="17" a="1"/>
  <c r="X799" i="17"/>
  <c r="Y799" i="17" s="1"/>
  <c r="Q799" i="17" s="1"/>
  <c r="W799" i="17" s="1"/>
  <c r="X1378" i="17" a="1"/>
  <c r="X1378" i="17" s="1"/>
  <c r="Y1378" i="17" s="1"/>
  <c r="Q1378" i="17" s="1"/>
  <c r="W1378" i="17" s="1"/>
  <c r="X1379" i="17" a="1"/>
  <c r="X1379" i="17" s="1"/>
  <c r="Y1379" i="17" s="1"/>
  <c r="Q1379" i="17" s="1"/>
  <c r="W1379" i="17" s="1"/>
  <c r="X1380" i="17" a="1"/>
  <c r="X1380" i="17" s="1"/>
  <c r="Y1380" i="17" s="1"/>
  <c r="Q1380" i="17" s="1"/>
  <c r="W1380" i="17" s="1"/>
  <c r="X1381" i="17" a="1"/>
  <c r="X1381" i="17" s="1"/>
  <c r="Y1381" i="17" s="1"/>
  <c r="Q1381" i="17" s="1"/>
  <c r="W1381" i="17" s="1"/>
  <c r="X1382" i="17" a="1"/>
  <c r="X1382" i="17" s="1"/>
  <c r="Y1382" i="17" s="1"/>
  <c r="Q1382" i="17" s="1"/>
  <c r="W1382" i="17" s="1"/>
  <c r="X1383" i="17" a="1"/>
  <c r="X1383" i="17" s="1"/>
  <c r="Y1383" i="17" s="1"/>
  <c r="Q1383" i="17" s="1"/>
  <c r="W1383" i="17" s="1"/>
  <c r="X1384" i="17" a="1"/>
  <c r="X1384" i="17" s="1"/>
  <c r="Y1384" i="17" s="1"/>
  <c r="Q1384" i="17" s="1"/>
  <c r="W1384" i="17" s="1"/>
  <c r="X1385" i="17" a="1"/>
  <c r="X1385" i="17" s="1"/>
  <c r="Y1385" i="17" s="1"/>
  <c r="Q1385" i="17" s="1"/>
  <c r="W1385" i="17" s="1"/>
  <c r="X1386" i="17" a="1"/>
  <c r="X1386" i="17"/>
  <c r="Y1386" i="17" s="1"/>
  <c r="Q1386" i="17" s="1"/>
  <c r="W1386" i="17" s="1"/>
  <c r="X1387" i="17" a="1"/>
  <c r="X1387" i="17" s="1"/>
  <c r="Y1387" i="17" s="1"/>
  <c r="Q1387" i="17" s="1"/>
  <c r="W1387" i="17" s="1"/>
  <c r="X1388" i="17" a="1"/>
  <c r="X1388" i="17" s="1"/>
  <c r="Y1388" i="17" s="1"/>
  <c r="Q1388" i="17" s="1"/>
  <c r="W1388" i="17" s="1"/>
  <c r="X1389" i="17" a="1"/>
  <c r="X1389" i="17" s="1"/>
  <c r="Y1389" i="17" s="1"/>
  <c r="Q1389" i="17" s="1"/>
  <c r="W1389" i="17" s="1"/>
  <c r="X1690" i="17" a="1"/>
  <c r="X1690" i="17" s="1"/>
  <c r="Y1690" i="17" s="1"/>
  <c r="Q1690" i="17" s="1"/>
  <c r="W1690" i="17" s="1"/>
  <c r="X1691" i="17" a="1"/>
  <c r="X1691" i="17" s="1"/>
  <c r="Y1691" i="17" s="1"/>
  <c r="Q1691" i="17" s="1"/>
  <c r="W1691" i="17" s="1"/>
  <c r="X1692" i="17" a="1"/>
  <c r="X1692" i="17" s="1"/>
  <c r="Y1692" i="17" s="1"/>
  <c r="Q1692" i="17" s="1"/>
  <c r="W1692" i="17" s="1"/>
  <c r="X1693" i="17" a="1"/>
  <c r="X1693" i="17" s="1"/>
  <c r="Y1693" i="17" s="1"/>
  <c r="Q1693" i="17" s="1"/>
  <c r="W1693" i="17" s="1"/>
  <c r="X1694" i="17" a="1"/>
  <c r="X1694" i="17" s="1"/>
  <c r="Y1694" i="17" s="1"/>
  <c r="Q1694" i="17" s="1"/>
  <c r="W1694" i="17" s="1"/>
  <c r="X1695" i="17" a="1"/>
  <c r="X1695" i="17" s="1"/>
  <c r="Y1695" i="17" s="1"/>
  <c r="Q1695" i="17" s="1"/>
  <c r="W1695" i="17" s="1"/>
  <c r="X1798" i="17" a="1"/>
  <c r="X1798" i="17" s="1"/>
  <c r="Y1798" i="17" s="1"/>
  <c r="Q1798" i="17" s="1"/>
  <c r="W1798" i="17" s="1"/>
  <c r="X1799" i="17" a="1"/>
  <c r="X1799" i="17"/>
  <c r="X296" i="17" a="1"/>
  <c r="X296" i="17"/>
  <c r="Y296" i="17" s="1"/>
  <c r="Q296" i="17" s="1"/>
  <c r="W296" i="17" s="1"/>
  <c r="X297" i="17" a="1"/>
  <c r="X297" i="17" s="1"/>
  <c r="Y297" i="17" s="1"/>
  <c r="Q297" i="17" s="1"/>
  <c r="W297" i="17" s="1"/>
  <c r="X298" i="17" a="1"/>
  <c r="X298" i="17" s="1"/>
  <c r="Y298" i="17" s="1"/>
  <c r="Q298" i="17" s="1"/>
  <c r="W298" i="17" s="1"/>
  <c r="X299" i="17" a="1"/>
  <c r="X299" i="17" s="1"/>
  <c r="X300" i="17" a="1"/>
  <c r="X300" i="17" s="1"/>
  <c r="Y300" i="17" s="1"/>
  <c r="Q300" i="17" s="1"/>
  <c r="W300" i="17" s="1"/>
  <c r="X301" i="17" a="1"/>
  <c r="X301" i="17" s="1"/>
  <c r="Y301" i="17" s="1"/>
  <c r="Q301" i="17" s="1"/>
  <c r="W301" i="17" s="1"/>
  <c r="X400" i="17" a="1"/>
  <c r="X400" i="17" s="1"/>
  <c r="X401" i="17" a="1"/>
  <c r="X401" i="17" s="1"/>
  <c r="Y401" i="17" s="1"/>
  <c r="Q401" i="17" s="1"/>
  <c r="W401" i="17" s="1"/>
  <c r="X696" i="17" a="1"/>
  <c r="X696" i="17" s="1"/>
  <c r="Y696" i="17" s="1"/>
  <c r="Q696" i="17" s="1"/>
  <c r="W696" i="17" s="1"/>
  <c r="X697" i="17" a="1"/>
  <c r="X697" i="17" s="1"/>
  <c r="Y697" i="17" s="1"/>
  <c r="Q697" i="17" s="1"/>
  <c r="W697" i="17" s="1"/>
  <c r="X698" i="17" a="1"/>
  <c r="X698" i="17" s="1"/>
  <c r="X699" i="17" a="1"/>
  <c r="X699" i="17"/>
  <c r="Y699" i="17" s="1"/>
  <c r="Q699" i="17" s="1"/>
  <c r="W699" i="17" s="1"/>
  <c r="X700" i="17" a="1"/>
  <c r="X700" i="17" s="1"/>
  <c r="Y700" i="17" s="1"/>
  <c r="Q700" i="17" s="1"/>
  <c r="W700" i="17" s="1"/>
  <c r="X701" i="17" a="1"/>
  <c r="X701" i="17" s="1"/>
  <c r="Y701" i="17" s="1"/>
  <c r="Q701" i="17" s="1"/>
  <c r="W701" i="17" s="1"/>
  <c r="X800" i="17" a="1"/>
  <c r="X800" i="17" s="1"/>
  <c r="Y800" i="17" s="1"/>
  <c r="Q800" i="17" s="1"/>
  <c r="W800" i="17" s="1"/>
  <c r="X801" i="17" a="1"/>
  <c r="X801" i="17" s="1"/>
  <c r="Y801" i="17" s="1"/>
  <c r="Q801" i="17" s="1"/>
  <c r="W801" i="17" s="1"/>
  <c r="X1390" i="17" a="1"/>
  <c r="X1390" i="17" s="1"/>
  <c r="Y1390" i="17" s="1"/>
  <c r="Q1390" i="17" s="1"/>
  <c r="W1390" i="17" s="1"/>
  <c r="X1391" i="17" a="1"/>
  <c r="X1391" i="17" s="1"/>
  <c r="Y1391" i="17" s="1"/>
  <c r="Q1391" i="17" s="1"/>
  <c r="W1391" i="17" s="1"/>
  <c r="X1392" i="17" a="1"/>
  <c r="X1392" i="17" s="1"/>
  <c r="Y1392" i="17" s="1"/>
  <c r="Q1392" i="17" s="1"/>
  <c r="W1392" i="17" s="1"/>
  <c r="X1393" i="17" a="1"/>
  <c r="X1393" i="17" s="1"/>
  <c r="Y1393" i="17" s="1"/>
  <c r="Q1393" i="17" s="1"/>
  <c r="W1393" i="17" s="1"/>
  <c r="X1394" i="17" a="1"/>
  <c r="X1394" i="17" s="1"/>
  <c r="Y1394" i="17" s="1"/>
  <c r="Q1394" i="17" s="1"/>
  <c r="W1394" i="17" s="1"/>
  <c r="X1395" i="17" a="1"/>
  <c r="X1395" i="17" s="1"/>
  <c r="Y1395" i="17" s="1"/>
  <c r="Q1395" i="17" s="1"/>
  <c r="W1395" i="17" s="1"/>
  <c r="X1396" i="17" a="1"/>
  <c r="X1396" i="17" s="1"/>
  <c r="Y1396" i="17" s="1"/>
  <c r="Q1396" i="17" s="1"/>
  <c r="W1396" i="17" s="1"/>
  <c r="X1397" i="17" a="1"/>
  <c r="X1397" i="17" s="1"/>
  <c r="Y1397" i="17" s="1"/>
  <c r="Q1397" i="17" s="1"/>
  <c r="W1397" i="17" s="1"/>
  <c r="X1398" i="17" a="1"/>
  <c r="X1398" i="17" s="1"/>
  <c r="Y1398" i="17" s="1"/>
  <c r="Q1398" i="17" s="1"/>
  <c r="W1398" i="17" s="1"/>
  <c r="X1399" i="17" a="1"/>
  <c r="X1399" i="17" s="1"/>
  <c r="Y1399" i="17" s="1"/>
  <c r="Q1399" i="17" s="1"/>
  <c r="W1399" i="17" s="1"/>
  <c r="X1400" i="17" a="1"/>
  <c r="X1400" i="17" s="1"/>
  <c r="X1401" i="17" a="1"/>
  <c r="X1401" i="17" s="1"/>
  <c r="Y1401" i="17" s="1"/>
  <c r="Q1401" i="17" s="1"/>
  <c r="W1401" i="17" s="1"/>
  <c r="X1696" i="17" a="1"/>
  <c r="X1696" i="17"/>
  <c r="Y1696" i="17" s="1"/>
  <c r="Q1696" i="17" s="1"/>
  <c r="W1696" i="17" s="1"/>
  <c r="X1697" i="17" a="1"/>
  <c r="X1697" i="17" s="1"/>
  <c r="Y1697" i="17" s="1"/>
  <c r="Q1697" i="17" s="1"/>
  <c r="W1697" i="17" s="1"/>
  <c r="X1698" i="17" a="1"/>
  <c r="X1698" i="17" s="1"/>
  <c r="Y1698" i="17" s="1"/>
  <c r="Q1698" i="17" s="1"/>
  <c r="W1698" i="17" s="1"/>
  <c r="X1699" i="17" a="1"/>
  <c r="X1699" i="17" s="1"/>
  <c r="Y1699" i="17" s="1"/>
  <c r="Q1699" i="17" s="1"/>
  <c r="W1699" i="17" s="1"/>
  <c r="X1700" i="17" a="1"/>
  <c r="X1700" i="17" s="1"/>
  <c r="Y1700" i="17" s="1"/>
  <c r="Q1700" i="17" s="1"/>
  <c r="W1700" i="17" s="1"/>
  <c r="X1701" i="17" a="1"/>
  <c r="X1701" i="17" s="1"/>
  <c r="Y1701" i="17" s="1"/>
  <c r="Q1701" i="17" s="1"/>
  <c r="W1701" i="17" s="1"/>
  <c r="X1800" i="17" a="1"/>
  <c r="X1800" i="17" s="1"/>
  <c r="Y1800" i="17" s="1"/>
  <c r="Q1800" i="17" s="1"/>
  <c r="W1800" i="17" s="1"/>
  <c r="X1801" i="17" a="1"/>
  <c r="X1801" i="17" s="1"/>
  <c r="Y1801" i="17" s="1"/>
  <c r="Q1801" i="17" s="1"/>
  <c r="W1801" i="17" s="1"/>
  <c r="Y2" i="17"/>
  <c r="Q2" i="17" s="1"/>
  <c r="W2" i="17" s="1"/>
  <c r="Y3" i="17"/>
  <c r="Q3" i="17" s="1"/>
  <c r="W3" i="17" s="1"/>
  <c r="Y4" i="17"/>
  <c r="Q4" i="17" s="1"/>
  <c r="W4" i="17" s="1"/>
  <c r="Y5" i="17"/>
  <c r="Q5" i="17" s="1"/>
  <c r="W5" i="17" s="1"/>
  <c r="Y6" i="17"/>
  <c r="Q6" i="17" s="1"/>
  <c r="W6" i="17" s="1"/>
  <c r="Y7" i="17"/>
  <c r="Q7" i="17" s="1"/>
  <c r="W7" i="17" s="1"/>
  <c r="Y302" i="17"/>
  <c r="Q302" i="17" s="1"/>
  <c r="W302" i="17" s="1"/>
  <c r="Y303" i="17"/>
  <c r="Q303" i="17" s="1"/>
  <c r="W303" i="17" s="1"/>
  <c r="Y402" i="17"/>
  <c r="Q402" i="17" s="1"/>
  <c r="W402" i="17" s="1"/>
  <c r="Y403" i="17"/>
  <c r="Q403" i="17" s="1"/>
  <c r="W403" i="17" s="1"/>
  <c r="Y404" i="17"/>
  <c r="Q404" i="17" s="1"/>
  <c r="W404" i="17" s="1"/>
  <c r="Y405" i="17"/>
  <c r="Q405" i="17" s="1"/>
  <c r="W405" i="17" s="1"/>
  <c r="Y406" i="17"/>
  <c r="Q406" i="17" s="1"/>
  <c r="W406" i="17" s="1"/>
  <c r="Y407" i="17"/>
  <c r="Q407" i="17" s="1"/>
  <c r="W407" i="17" s="1"/>
  <c r="Y702" i="17"/>
  <c r="Q702" i="17" s="1"/>
  <c r="W702" i="17" s="1"/>
  <c r="Y703" i="17"/>
  <c r="Q703" i="17" s="1"/>
  <c r="W703" i="17" s="1"/>
  <c r="Y802" i="17"/>
  <c r="Q802" i="17" s="1"/>
  <c r="W802" i="17" s="1"/>
  <c r="Y803" i="17"/>
  <c r="Q803" i="17" s="1"/>
  <c r="W803" i="17" s="1"/>
  <c r="Y804" i="17"/>
  <c r="Q804" i="17" s="1"/>
  <c r="W804" i="17" s="1"/>
  <c r="Y805" i="17"/>
  <c r="Q805" i="17" s="1"/>
  <c r="W805" i="17" s="1"/>
  <c r="Y806" i="17"/>
  <c r="Q806" i="17" s="1"/>
  <c r="W806" i="17" s="1"/>
  <c r="Y807" i="17"/>
  <c r="Q807" i="17" s="1"/>
  <c r="W807" i="17" s="1"/>
  <c r="Y808" i="17"/>
  <c r="Q808" i="17" s="1"/>
  <c r="W808" i="17" s="1"/>
  <c r="Y809" i="17"/>
  <c r="Q809" i="17" s="1"/>
  <c r="W809" i="17" s="1"/>
  <c r="Y810" i="17"/>
  <c r="Q810" i="17" s="1"/>
  <c r="W810" i="17" s="1"/>
  <c r="Y811" i="17"/>
  <c r="Q811" i="17" s="1"/>
  <c r="W811" i="17" s="1"/>
  <c r="Y812" i="17"/>
  <c r="Q812" i="17" s="1"/>
  <c r="W812" i="17" s="1"/>
  <c r="Y813" i="17"/>
  <c r="Q813" i="17" s="1"/>
  <c r="W813" i="17" s="1"/>
  <c r="Y1402" i="17"/>
  <c r="Q1402" i="17" s="1"/>
  <c r="W1402" i="17" s="1"/>
  <c r="Y1403" i="17"/>
  <c r="Q1403" i="17" s="1"/>
  <c r="W1403" i="17" s="1"/>
  <c r="Y1404" i="17"/>
  <c r="Q1404" i="17" s="1"/>
  <c r="W1404" i="17" s="1"/>
  <c r="Y1405" i="17"/>
  <c r="Q1405" i="17" s="1"/>
  <c r="W1405" i="17" s="1"/>
  <c r="Y1406" i="17"/>
  <c r="Q1406" i="17" s="1"/>
  <c r="W1406" i="17" s="1"/>
  <c r="Y1407" i="17"/>
  <c r="Q1407" i="17" s="1"/>
  <c r="W1407" i="17" s="1"/>
  <c r="Y1702" i="17"/>
  <c r="Q1702" i="17" s="1"/>
  <c r="W1702" i="17" s="1"/>
  <c r="Y1703" i="17"/>
  <c r="Q1703" i="17" s="1"/>
  <c r="W1703" i="17" s="1"/>
  <c r="Y8" i="17"/>
  <c r="Q8" i="17" s="1"/>
  <c r="W8" i="17" s="1"/>
  <c r="Y9" i="17"/>
  <c r="Q9" i="17" s="1"/>
  <c r="W9" i="17" s="1"/>
  <c r="Y10" i="17"/>
  <c r="Q10" i="17" s="1"/>
  <c r="W10" i="17" s="1"/>
  <c r="Y11" i="17"/>
  <c r="Q11" i="17" s="1"/>
  <c r="W11" i="17" s="1"/>
  <c r="Y12" i="17"/>
  <c r="Q12" i="17" s="1"/>
  <c r="W12" i="17" s="1"/>
  <c r="Y13" i="17"/>
  <c r="Q13" i="17" s="1"/>
  <c r="W13" i="17" s="1"/>
  <c r="Y304" i="17"/>
  <c r="Q304" i="17" s="1"/>
  <c r="W304" i="17" s="1"/>
  <c r="Y305" i="17"/>
  <c r="Q305" i="17" s="1"/>
  <c r="W305" i="17" s="1"/>
  <c r="Y408" i="17"/>
  <c r="Q408" i="17" s="1"/>
  <c r="W408" i="17" s="1"/>
  <c r="Y409" i="17"/>
  <c r="Q409" i="17" s="1"/>
  <c r="W409" i="17" s="1"/>
  <c r="Y410" i="17"/>
  <c r="Q410" i="17" s="1"/>
  <c r="W410" i="17" s="1"/>
  <c r="Y411" i="17"/>
  <c r="Q411" i="17" s="1"/>
  <c r="W411" i="17" s="1"/>
  <c r="Y412" i="17"/>
  <c r="Q412" i="17" s="1"/>
  <c r="W412" i="17" s="1"/>
  <c r="Y413" i="17"/>
  <c r="Q413" i="17" s="1"/>
  <c r="W413" i="17" s="1"/>
  <c r="Y704" i="17"/>
  <c r="Q704" i="17" s="1"/>
  <c r="W704" i="17" s="1"/>
  <c r="Y705" i="17"/>
  <c r="Q705" i="17" s="1"/>
  <c r="W705" i="17" s="1"/>
  <c r="Y814" i="17"/>
  <c r="Q814" i="17" s="1"/>
  <c r="W814" i="17" s="1"/>
  <c r="Y815" i="17"/>
  <c r="Q815" i="17" s="1"/>
  <c r="W815" i="17" s="1"/>
  <c r="Y816" i="17"/>
  <c r="Q816" i="17" s="1"/>
  <c r="W816" i="17" s="1"/>
  <c r="Y817" i="17"/>
  <c r="Q817" i="17" s="1"/>
  <c r="W817" i="17" s="1"/>
  <c r="Y818" i="17"/>
  <c r="Q818" i="17" s="1"/>
  <c r="W818" i="17" s="1"/>
  <c r="Y819" i="17"/>
  <c r="Q819" i="17" s="1"/>
  <c r="W819" i="17" s="1"/>
  <c r="Y820" i="17"/>
  <c r="Q820" i="17" s="1"/>
  <c r="W820" i="17" s="1"/>
  <c r="Y821" i="17"/>
  <c r="Q821" i="17" s="1"/>
  <c r="W821" i="17" s="1"/>
  <c r="Y822" i="17"/>
  <c r="Q822" i="17" s="1"/>
  <c r="W822" i="17" s="1"/>
  <c r="Y823" i="17"/>
  <c r="Q823" i="17" s="1"/>
  <c r="W823" i="17" s="1"/>
  <c r="Y824" i="17"/>
  <c r="Q824" i="17" s="1"/>
  <c r="W824" i="17" s="1"/>
  <c r="Y825" i="17"/>
  <c r="Q825" i="17" s="1"/>
  <c r="W825" i="17" s="1"/>
  <c r="Y1408" i="17"/>
  <c r="Q1408" i="17" s="1"/>
  <c r="W1408" i="17" s="1"/>
  <c r="Y1409" i="17"/>
  <c r="Q1409" i="17" s="1"/>
  <c r="W1409" i="17" s="1"/>
  <c r="Y1410" i="17"/>
  <c r="Q1410" i="17" s="1"/>
  <c r="W1410" i="17" s="1"/>
  <c r="Y1411" i="17"/>
  <c r="Q1411" i="17" s="1"/>
  <c r="W1411" i="17" s="1"/>
  <c r="Y1412" i="17"/>
  <c r="Q1412" i="17" s="1"/>
  <c r="W1412" i="17" s="1"/>
  <c r="Y1413" i="17"/>
  <c r="Q1413" i="17" s="1"/>
  <c r="W1413" i="17" s="1"/>
  <c r="Y1704" i="17"/>
  <c r="Q1704" i="17" s="1"/>
  <c r="W1704" i="17" s="1"/>
  <c r="Y1705" i="17"/>
  <c r="Q1705" i="17" s="1"/>
  <c r="W1705" i="17" s="1"/>
  <c r="Y14" i="17"/>
  <c r="Q14" i="17" s="1"/>
  <c r="W14" i="17" s="1"/>
  <c r="Y15" i="17"/>
  <c r="Q15" i="17" s="1"/>
  <c r="W15" i="17" s="1"/>
  <c r="Y16" i="17"/>
  <c r="Q16" i="17" s="1"/>
  <c r="W16" i="17" s="1"/>
  <c r="Y17" i="17"/>
  <c r="Q17" i="17" s="1"/>
  <c r="W17" i="17" s="1"/>
  <c r="Y18" i="17"/>
  <c r="Q18" i="17" s="1"/>
  <c r="W18" i="17" s="1"/>
  <c r="Y306" i="17"/>
  <c r="Q306" i="17" s="1"/>
  <c r="W306" i="17" s="1"/>
  <c r="Y307" i="17"/>
  <c r="Q307" i="17" s="1"/>
  <c r="W307" i="17" s="1"/>
  <c r="Y414" i="17"/>
  <c r="Q414" i="17" s="1"/>
  <c r="W414" i="17" s="1"/>
  <c r="Y415" i="17"/>
  <c r="Q415" i="17" s="1"/>
  <c r="W415" i="17" s="1"/>
  <c r="Y416" i="17"/>
  <c r="Q416" i="17" s="1"/>
  <c r="W416" i="17" s="1"/>
  <c r="Y417" i="17"/>
  <c r="Q417" i="17" s="1"/>
  <c r="W417" i="17" s="1"/>
  <c r="Y418" i="17"/>
  <c r="Q418" i="17" s="1"/>
  <c r="W418" i="17" s="1"/>
  <c r="Y419" i="17"/>
  <c r="Q419" i="17" s="1"/>
  <c r="W419" i="17" s="1"/>
  <c r="Y706" i="17"/>
  <c r="Q706" i="17" s="1"/>
  <c r="W706" i="17" s="1"/>
  <c r="Y707" i="17"/>
  <c r="Q707" i="17" s="1"/>
  <c r="W707" i="17" s="1"/>
  <c r="Y826" i="17"/>
  <c r="Q826" i="17" s="1"/>
  <c r="W826" i="17" s="1"/>
  <c r="Y827" i="17"/>
  <c r="Q827" i="17" s="1"/>
  <c r="W827" i="17" s="1"/>
  <c r="Y828" i="17"/>
  <c r="Q828" i="17" s="1"/>
  <c r="W828" i="17" s="1"/>
  <c r="Y829" i="17"/>
  <c r="Q829" i="17" s="1"/>
  <c r="W829" i="17" s="1"/>
  <c r="Y830" i="17"/>
  <c r="Q830" i="17" s="1"/>
  <c r="W830" i="17" s="1"/>
  <c r="Y831" i="17"/>
  <c r="Q831" i="17" s="1"/>
  <c r="W831" i="17" s="1"/>
  <c r="Y832" i="17"/>
  <c r="Q832" i="17" s="1"/>
  <c r="W832" i="17" s="1"/>
  <c r="Y833" i="17"/>
  <c r="Q833" i="17" s="1"/>
  <c r="W833" i="17" s="1"/>
  <c r="Y834" i="17"/>
  <c r="Q834" i="17" s="1"/>
  <c r="W834" i="17" s="1"/>
  <c r="Y835" i="17"/>
  <c r="Q835" i="17" s="1"/>
  <c r="W835" i="17" s="1"/>
  <c r="Y836" i="17"/>
  <c r="Q836" i="17" s="1"/>
  <c r="W836" i="17" s="1"/>
  <c r="Y837" i="17"/>
  <c r="Q837" i="17" s="1"/>
  <c r="W837" i="17" s="1"/>
  <c r="Y1414" i="17"/>
  <c r="Q1414" i="17" s="1"/>
  <c r="W1414" i="17" s="1"/>
  <c r="Y1416" i="17"/>
  <c r="Q1416" i="17" s="1"/>
  <c r="W1416" i="17" s="1"/>
  <c r="Y1417" i="17"/>
  <c r="Q1417" i="17" s="1"/>
  <c r="W1417" i="17" s="1"/>
  <c r="Y1418" i="17"/>
  <c r="Q1418" i="17" s="1"/>
  <c r="W1418" i="17" s="1"/>
  <c r="Y1419" i="17"/>
  <c r="Q1419" i="17" s="1"/>
  <c r="W1419" i="17" s="1"/>
  <c r="Y1706" i="17"/>
  <c r="Q1706" i="17" s="1"/>
  <c r="W1706" i="17" s="1"/>
  <c r="Y1707" i="17"/>
  <c r="Q1707" i="17" s="1"/>
  <c r="W1707" i="17" s="1"/>
  <c r="Y20" i="17"/>
  <c r="Q20" i="17" s="1"/>
  <c r="W20" i="17" s="1"/>
  <c r="Y22" i="17"/>
  <c r="Q22" i="17" s="1"/>
  <c r="W22" i="17" s="1"/>
  <c r="Y23" i="17"/>
  <c r="Q23" i="17" s="1"/>
  <c r="W23" i="17" s="1"/>
  <c r="Y24" i="17"/>
  <c r="Q24" i="17" s="1"/>
  <c r="W24" i="17" s="1"/>
  <c r="Y25" i="17"/>
  <c r="Q25" i="17" s="1"/>
  <c r="W25" i="17" s="1"/>
  <c r="Y308" i="17"/>
  <c r="Q308" i="17" s="1"/>
  <c r="W308" i="17" s="1"/>
  <c r="Y309" i="17"/>
  <c r="Q309" i="17" s="1"/>
  <c r="W309" i="17" s="1"/>
  <c r="Y420" i="17"/>
  <c r="Q420" i="17" s="1"/>
  <c r="W420" i="17" s="1"/>
  <c r="Y421" i="17"/>
  <c r="Q421" i="17" s="1"/>
  <c r="W421" i="17" s="1"/>
  <c r="Y422" i="17"/>
  <c r="Q422" i="17" s="1"/>
  <c r="W422" i="17" s="1"/>
  <c r="Y423" i="17"/>
  <c r="Q423" i="17" s="1"/>
  <c r="W423" i="17" s="1"/>
  <c r="Y424" i="17"/>
  <c r="Q424" i="17" s="1"/>
  <c r="W424" i="17" s="1"/>
  <c r="Y425" i="17"/>
  <c r="Q425" i="17" s="1"/>
  <c r="W425" i="17" s="1"/>
  <c r="Y708" i="17"/>
  <c r="Q708" i="17" s="1"/>
  <c r="W708" i="17" s="1"/>
  <c r="Y709" i="17"/>
  <c r="Q709" i="17" s="1"/>
  <c r="W709" i="17" s="1"/>
  <c r="Y838" i="17"/>
  <c r="Q838" i="17" s="1"/>
  <c r="W838" i="17" s="1"/>
  <c r="Y839" i="17"/>
  <c r="Q839" i="17" s="1"/>
  <c r="W839" i="17" s="1"/>
  <c r="Y840" i="17"/>
  <c r="Q840" i="17" s="1"/>
  <c r="W840" i="17" s="1"/>
  <c r="Y841" i="17"/>
  <c r="Q841" i="17" s="1"/>
  <c r="W841" i="17" s="1"/>
  <c r="Y842" i="17"/>
  <c r="Q842" i="17" s="1"/>
  <c r="W842" i="17" s="1"/>
  <c r="Y843" i="17"/>
  <c r="Q843" i="17" s="1"/>
  <c r="W843" i="17" s="1"/>
  <c r="Y844" i="17"/>
  <c r="Q844" i="17" s="1"/>
  <c r="W844" i="17" s="1"/>
  <c r="Y845" i="17"/>
  <c r="Q845" i="17" s="1"/>
  <c r="W845" i="17" s="1"/>
  <c r="Y846" i="17"/>
  <c r="Q846" i="17" s="1"/>
  <c r="W846" i="17" s="1"/>
  <c r="Y848" i="17"/>
  <c r="Q848" i="17" s="1"/>
  <c r="W848" i="17" s="1"/>
  <c r="Y849" i="17"/>
  <c r="Q849" i="17" s="1"/>
  <c r="W849" i="17" s="1"/>
  <c r="Y1420" i="17"/>
  <c r="Q1420" i="17" s="1"/>
  <c r="W1420" i="17" s="1"/>
  <c r="Y1421" i="17"/>
  <c r="Q1421" i="17" s="1"/>
  <c r="W1421" i="17" s="1"/>
  <c r="Y1422" i="17"/>
  <c r="Q1422" i="17" s="1"/>
  <c r="W1422" i="17" s="1"/>
  <c r="Y1423" i="17"/>
  <c r="Q1423" i="17" s="1"/>
  <c r="W1423" i="17" s="1"/>
  <c r="Y1424" i="17"/>
  <c r="Q1424" i="17" s="1"/>
  <c r="W1424" i="17" s="1"/>
  <c r="Y1708" i="17"/>
  <c r="Q1708" i="17" s="1"/>
  <c r="W1708" i="17" s="1"/>
  <c r="Y1709" i="17"/>
  <c r="Q1709" i="17" s="1"/>
  <c r="W1709" i="17" s="1"/>
  <c r="Y26" i="17"/>
  <c r="Q26" i="17" s="1"/>
  <c r="W26" i="17" s="1"/>
  <c r="Y27" i="17"/>
  <c r="Q27" i="17" s="1"/>
  <c r="W27" i="17" s="1"/>
  <c r="Y28" i="17"/>
  <c r="Q28" i="17" s="1"/>
  <c r="W28" i="17" s="1"/>
  <c r="Y29" i="17"/>
  <c r="Q29" i="17" s="1"/>
  <c r="W29" i="17" s="1"/>
  <c r="Y30" i="17"/>
  <c r="Q30" i="17" s="1"/>
  <c r="W30" i="17" s="1"/>
  <c r="Y31" i="17"/>
  <c r="Q31" i="17" s="1"/>
  <c r="W31" i="17" s="1"/>
  <c r="Y310" i="17"/>
  <c r="Q310" i="17" s="1"/>
  <c r="W310" i="17" s="1"/>
  <c r="Y311" i="17"/>
  <c r="Q311" i="17" s="1"/>
  <c r="W311" i="17" s="1"/>
  <c r="Y426" i="17"/>
  <c r="Q426" i="17" s="1"/>
  <c r="W426" i="17" s="1"/>
  <c r="Y427" i="17"/>
  <c r="Q427" i="17" s="1"/>
  <c r="W427" i="17" s="1"/>
  <c r="Y428" i="17"/>
  <c r="Q428" i="17" s="1"/>
  <c r="W428" i="17" s="1"/>
  <c r="Y429" i="17"/>
  <c r="Q429" i="17" s="1"/>
  <c r="W429" i="17" s="1"/>
  <c r="Y430" i="17"/>
  <c r="Q430" i="17" s="1"/>
  <c r="W430" i="17" s="1"/>
  <c r="Y431" i="17"/>
  <c r="Q431" i="17" s="1"/>
  <c r="W431" i="17" s="1"/>
  <c r="Y710" i="17"/>
  <c r="Q710" i="17" s="1"/>
  <c r="W710" i="17" s="1"/>
  <c r="Y711" i="17"/>
  <c r="Q711" i="17" s="1"/>
  <c r="W711" i="17" s="1"/>
  <c r="Y850" i="17"/>
  <c r="Q850" i="17" s="1"/>
  <c r="W850" i="17" s="1"/>
  <c r="Y851" i="17"/>
  <c r="Q851" i="17" s="1"/>
  <c r="W851" i="17" s="1"/>
  <c r="Y852" i="17"/>
  <c r="Q852" i="17" s="1"/>
  <c r="W852" i="17" s="1"/>
  <c r="Y853" i="17"/>
  <c r="Q853" i="17" s="1"/>
  <c r="W853" i="17" s="1"/>
  <c r="Y854" i="17"/>
  <c r="Q854" i="17" s="1"/>
  <c r="W854" i="17" s="1"/>
  <c r="Y856" i="17"/>
  <c r="Q856" i="17" s="1"/>
  <c r="W856" i="17" s="1"/>
  <c r="Y857" i="17"/>
  <c r="Q857" i="17" s="1"/>
  <c r="W857" i="17" s="1"/>
  <c r="Y858" i="17"/>
  <c r="Q858" i="17" s="1"/>
  <c r="W858" i="17" s="1"/>
  <c r="Y859" i="17"/>
  <c r="Q859" i="17" s="1"/>
  <c r="W859" i="17" s="1"/>
  <c r="Y860" i="17"/>
  <c r="Q860" i="17" s="1"/>
  <c r="W860" i="17" s="1"/>
  <c r="Y861" i="17"/>
  <c r="Q861" i="17" s="1"/>
  <c r="W861" i="17" s="1"/>
  <c r="Y1426" i="17"/>
  <c r="Q1426" i="17" s="1"/>
  <c r="W1426" i="17" s="1"/>
  <c r="Y1428" i="17"/>
  <c r="Q1428" i="17" s="1"/>
  <c r="W1428" i="17" s="1"/>
  <c r="Y1429" i="17"/>
  <c r="Q1429" i="17" s="1"/>
  <c r="W1429" i="17" s="1"/>
  <c r="Y1430" i="17"/>
  <c r="Q1430" i="17" s="1"/>
  <c r="W1430" i="17" s="1"/>
  <c r="Y1431" i="17"/>
  <c r="Q1431" i="17" s="1"/>
  <c r="W1431" i="17" s="1"/>
  <c r="Y1710" i="17"/>
  <c r="Q1710" i="17" s="1"/>
  <c r="W1710" i="17" s="1"/>
  <c r="Y1711" i="17"/>
  <c r="Q1711" i="17" s="1"/>
  <c r="W1711" i="17" s="1"/>
  <c r="Y32" i="17"/>
  <c r="Q32" i="17" s="1"/>
  <c r="W32" i="17" s="1"/>
  <c r="Y33" i="17"/>
  <c r="Q33" i="17" s="1"/>
  <c r="W33" i="17" s="1"/>
  <c r="Y34" i="17"/>
  <c r="Q34" i="17" s="1"/>
  <c r="W34" i="17" s="1"/>
  <c r="Y35" i="17"/>
  <c r="Q35" i="17" s="1"/>
  <c r="W35" i="17" s="1"/>
  <c r="Y36" i="17"/>
  <c r="Q36" i="17" s="1"/>
  <c r="W36" i="17" s="1"/>
  <c r="Y37" i="17"/>
  <c r="Q37" i="17" s="1"/>
  <c r="W37" i="17" s="1"/>
  <c r="Y312" i="17"/>
  <c r="Q312" i="17" s="1"/>
  <c r="W312" i="17" s="1"/>
  <c r="Y313" i="17"/>
  <c r="Q313" i="17" s="1"/>
  <c r="W313" i="17" s="1"/>
  <c r="Y432" i="17"/>
  <c r="Q432" i="17" s="1"/>
  <c r="W432" i="17" s="1"/>
  <c r="Y433" i="17"/>
  <c r="Q433" i="17" s="1"/>
  <c r="W433" i="17" s="1"/>
  <c r="Y434" i="17"/>
  <c r="Q434" i="17" s="1"/>
  <c r="W434" i="17" s="1"/>
  <c r="Y435" i="17"/>
  <c r="Q435" i="17" s="1"/>
  <c r="W435" i="17" s="1"/>
  <c r="Y436" i="17"/>
  <c r="Q436" i="17" s="1"/>
  <c r="W436" i="17" s="1"/>
  <c r="Y437" i="17"/>
  <c r="Q437" i="17" s="1"/>
  <c r="W437" i="17" s="1"/>
  <c r="Y712" i="17"/>
  <c r="Q712" i="17" s="1"/>
  <c r="W712" i="17" s="1"/>
  <c r="Y713" i="17"/>
  <c r="Q713" i="17" s="1"/>
  <c r="W713" i="17" s="1"/>
  <c r="Y862" i="17"/>
  <c r="Q862" i="17" s="1"/>
  <c r="W862" i="17" s="1"/>
  <c r="Y864" i="17"/>
  <c r="Q864" i="17" s="1"/>
  <c r="W864" i="17" s="1"/>
  <c r="Y865" i="17"/>
  <c r="Q865" i="17" s="1"/>
  <c r="W865" i="17" s="1"/>
  <c r="Y866" i="17"/>
  <c r="Q866" i="17" s="1"/>
  <c r="W866" i="17" s="1"/>
  <c r="Y867" i="17"/>
  <c r="Q867" i="17" s="1"/>
  <c r="W867" i="17" s="1"/>
  <c r="Y868" i="17"/>
  <c r="Q868" i="17" s="1"/>
  <c r="W868" i="17" s="1"/>
  <c r="Y869" i="17"/>
  <c r="Q869" i="17" s="1"/>
  <c r="W869" i="17" s="1"/>
  <c r="Y870" i="17"/>
  <c r="Q870" i="17" s="1"/>
  <c r="W870" i="17" s="1"/>
  <c r="Y872" i="17"/>
  <c r="Q872" i="17" s="1"/>
  <c r="W872" i="17" s="1"/>
  <c r="Y873" i="17"/>
  <c r="Q873" i="17" s="1"/>
  <c r="W873" i="17" s="1"/>
  <c r="Y1432" i="17"/>
  <c r="Q1432" i="17" s="1"/>
  <c r="W1432" i="17" s="1"/>
  <c r="Y1433" i="17"/>
  <c r="Q1433" i="17" s="1"/>
  <c r="W1433" i="17" s="1"/>
  <c r="Y1434" i="17"/>
  <c r="Q1434" i="17" s="1"/>
  <c r="W1434" i="17" s="1"/>
  <c r="Y1435" i="17"/>
  <c r="Q1435" i="17" s="1"/>
  <c r="W1435" i="17" s="1"/>
  <c r="Y1436" i="17"/>
  <c r="Q1436" i="17" s="1"/>
  <c r="W1436" i="17" s="1"/>
  <c r="Y1437" i="17"/>
  <c r="Q1437" i="17" s="1"/>
  <c r="W1437" i="17" s="1"/>
  <c r="Y1712" i="17"/>
  <c r="Q1712" i="17" s="1"/>
  <c r="W1712" i="17" s="1"/>
  <c r="Y1713" i="17"/>
  <c r="Q1713" i="17" s="1"/>
  <c r="W1713" i="17" s="1"/>
  <c r="Y38" i="17"/>
  <c r="Q38" i="17" s="1"/>
  <c r="W38" i="17" s="1"/>
  <c r="Y39" i="17"/>
  <c r="Q39" i="17" s="1"/>
  <c r="W39" i="17" s="1"/>
  <c r="Y40" i="17"/>
  <c r="Q40" i="17" s="1"/>
  <c r="W40" i="17" s="1"/>
  <c r="Y41" i="17"/>
  <c r="Q41" i="17" s="1"/>
  <c r="W41" i="17" s="1"/>
  <c r="Y42" i="17"/>
  <c r="Q42" i="17" s="1"/>
  <c r="W42" i="17" s="1"/>
  <c r="Y43" i="17"/>
  <c r="Q43" i="17" s="1"/>
  <c r="W43" i="17" s="1"/>
  <c r="Y314" i="17"/>
  <c r="Q314" i="17" s="1"/>
  <c r="W314" i="17" s="1"/>
  <c r="Y315" i="17"/>
  <c r="Q315" i="17" s="1"/>
  <c r="W315" i="17" s="1"/>
  <c r="Y438" i="17"/>
  <c r="Q438" i="17" s="1"/>
  <c r="W438" i="17" s="1"/>
  <c r="Y439" i="17"/>
  <c r="Q439" i="17" s="1"/>
  <c r="W439" i="17" s="1"/>
  <c r="Y440" i="17"/>
  <c r="Q440" i="17" s="1"/>
  <c r="W440" i="17" s="1"/>
  <c r="Y441" i="17"/>
  <c r="Q441" i="17" s="1"/>
  <c r="W441" i="17" s="1"/>
  <c r="Y442" i="17"/>
  <c r="Q442" i="17" s="1"/>
  <c r="W442" i="17" s="1"/>
  <c r="Y714" i="17"/>
  <c r="Q714" i="17" s="1"/>
  <c r="W714" i="17" s="1"/>
  <c r="Y715" i="17"/>
  <c r="Q715" i="17" s="1"/>
  <c r="W715" i="17" s="1"/>
  <c r="Y874" i="17"/>
  <c r="Q874" i="17" s="1"/>
  <c r="W874" i="17" s="1"/>
  <c r="Y875" i="17"/>
  <c r="Q875" i="17" s="1"/>
  <c r="W875" i="17" s="1"/>
  <c r="Y876" i="17"/>
  <c r="Q876" i="17" s="1"/>
  <c r="W876" i="17" s="1"/>
  <c r="Y877" i="17"/>
  <c r="Q877" i="17" s="1"/>
  <c r="W877" i="17" s="1"/>
  <c r="Y878" i="17"/>
  <c r="Q878" i="17" s="1"/>
  <c r="W878" i="17" s="1"/>
  <c r="Y880" i="17"/>
  <c r="Q880" i="17" s="1"/>
  <c r="W880" i="17" s="1"/>
  <c r="Y881" i="17"/>
  <c r="Q881" i="17" s="1"/>
  <c r="W881" i="17" s="1"/>
  <c r="Y882" i="17"/>
  <c r="Q882" i="17" s="1"/>
  <c r="W882" i="17" s="1"/>
  <c r="Y883" i="17"/>
  <c r="Q883" i="17" s="1"/>
  <c r="W883" i="17" s="1"/>
  <c r="Y884" i="17"/>
  <c r="Q884" i="17" s="1"/>
  <c r="W884" i="17" s="1"/>
  <c r="Y885" i="17"/>
  <c r="Q885" i="17" s="1"/>
  <c r="W885" i="17" s="1"/>
  <c r="Y1438" i="17"/>
  <c r="Q1438" i="17" s="1"/>
  <c r="W1438" i="17" s="1"/>
  <c r="Y1439" i="17"/>
  <c r="Q1439" i="17" s="1"/>
  <c r="W1439" i="17" s="1"/>
  <c r="Y1440" i="17"/>
  <c r="Q1440" i="17" s="1"/>
  <c r="W1440" i="17" s="1"/>
  <c r="Y1441" i="17"/>
  <c r="Q1441" i="17" s="1"/>
  <c r="W1441" i="17" s="1"/>
  <c r="Y1442" i="17"/>
  <c r="Q1442" i="17" s="1"/>
  <c r="W1442" i="17" s="1"/>
  <c r="Y1443" i="17"/>
  <c r="Q1443" i="17" s="1"/>
  <c r="W1443" i="17" s="1"/>
  <c r="Y1714" i="17"/>
  <c r="Q1714" i="17" s="1"/>
  <c r="W1714" i="17" s="1"/>
  <c r="Y1715" i="17"/>
  <c r="Q1715" i="17" s="1"/>
  <c r="W1715" i="17" s="1"/>
  <c r="Y44" i="17"/>
  <c r="Q44" i="17" s="1"/>
  <c r="W44" i="17" s="1"/>
  <c r="Y45" i="17"/>
  <c r="Q45" i="17" s="1"/>
  <c r="W45" i="17" s="1"/>
  <c r="Y46" i="17"/>
  <c r="Q46" i="17" s="1"/>
  <c r="W46" i="17" s="1"/>
  <c r="Y47" i="17"/>
  <c r="Q47" i="17" s="1"/>
  <c r="W47" i="17" s="1"/>
  <c r="Y48" i="17"/>
  <c r="Q48" i="17" s="1"/>
  <c r="W48" i="17" s="1"/>
  <c r="Y49" i="17"/>
  <c r="Q49" i="17" s="1"/>
  <c r="W49" i="17" s="1"/>
  <c r="Y316" i="17"/>
  <c r="Q316" i="17" s="1"/>
  <c r="W316" i="17" s="1"/>
  <c r="Y317" i="17"/>
  <c r="Q317" i="17" s="1"/>
  <c r="W317" i="17" s="1"/>
  <c r="Y444" i="17"/>
  <c r="Q444" i="17" s="1"/>
  <c r="W444" i="17" s="1"/>
  <c r="Y446" i="17"/>
  <c r="Q446" i="17" s="1"/>
  <c r="W446" i="17" s="1"/>
  <c r="Y447" i="17"/>
  <c r="Q447" i="17" s="1"/>
  <c r="W447" i="17" s="1"/>
  <c r="Y448" i="17"/>
  <c r="Q448" i="17" s="1"/>
  <c r="W448" i="17" s="1"/>
  <c r="Y449" i="17"/>
  <c r="Q449" i="17" s="1"/>
  <c r="W449" i="17" s="1"/>
  <c r="Y716" i="17"/>
  <c r="Q716" i="17" s="1"/>
  <c r="W716" i="17" s="1"/>
  <c r="Y717" i="17"/>
  <c r="Q717" i="17" s="1"/>
  <c r="W717" i="17" s="1"/>
  <c r="Y886" i="17"/>
  <c r="Q886" i="17" s="1"/>
  <c r="W886" i="17" s="1"/>
  <c r="Y888" i="17"/>
  <c r="Q888" i="17" s="1"/>
  <c r="W888" i="17" s="1"/>
  <c r="Y889" i="17"/>
  <c r="Q889" i="17" s="1"/>
  <c r="W889" i="17" s="1"/>
  <c r="Y890" i="17"/>
  <c r="Q890" i="17" s="1"/>
  <c r="W890" i="17" s="1"/>
  <c r="Y891" i="17"/>
  <c r="Q891" i="17" s="1"/>
  <c r="W891" i="17" s="1"/>
  <c r="Y892" i="17"/>
  <c r="Q892" i="17" s="1"/>
  <c r="W892" i="17" s="1"/>
  <c r="Y893" i="17"/>
  <c r="Q893" i="17" s="1"/>
  <c r="W893" i="17" s="1"/>
  <c r="Y894" i="17"/>
  <c r="Q894" i="17" s="1"/>
  <c r="W894" i="17" s="1"/>
  <c r="Y895" i="17"/>
  <c r="Q895" i="17" s="1"/>
  <c r="W895" i="17" s="1"/>
  <c r="Y896" i="17"/>
  <c r="Q896" i="17" s="1"/>
  <c r="W896" i="17" s="1"/>
  <c r="Y897" i="17"/>
  <c r="Q897" i="17" s="1"/>
  <c r="W897" i="17" s="1"/>
  <c r="Y1444" i="17"/>
  <c r="Q1444" i="17" s="1"/>
  <c r="W1444" i="17" s="1"/>
  <c r="Y1445" i="17"/>
  <c r="Q1445" i="17" s="1"/>
  <c r="W1445" i="17" s="1"/>
  <c r="Y1446" i="17"/>
  <c r="Q1446" i="17" s="1"/>
  <c r="W1446" i="17" s="1"/>
  <c r="Y1447" i="17"/>
  <c r="Q1447" i="17" s="1"/>
  <c r="W1447" i="17" s="1"/>
  <c r="Y1448" i="17"/>
  <c r="Q1448" i="17" s="1"/>
  <c r="W1448" i="17" s="1"/>
  <c r="Y1449" i="17"/>
  <c r="Q1449" i="17" s="1"/>
  <c r="W1449" i="17" s="1"/>
  <c r="Y1716" i="17"/>
  <c r="Q1716" i="17" s="1"/>
  <c r="W1716" i="17" s="1"/>
  <c r="Y1717" i="17"/>
  <c r="Q1717" i="17" s="1"/>
  <c r="W1717" i="17" s="1"/>
  <c r="Y50" i="17"/>
  <c r="Q50" i="17" s="1"/>
  <c r="W50" i="17" s="1"/>
  <c r="Y51" i="17"/>
  <c r="Q51" i="17" s="1"/>
  <c r="W51" i="17" s="1"/>
  <c r="Y52" i="17"/>
  <c r="Q52" i="17" s="1"/>
  <c r="W52" i="17" s="1"/>
  <c r="Y53" i="17"/>
  <c r="Q53" i="17" s="1"/>
  <c r="W53" i="17" s="1"/>
  <c r="Y54" i="17"/>
  <c r="Q54" i="17" s="1"/>
  <c r="W54" i="17" s="1"/>
  <c r="Y318" i="17"/>
  <c r="Q318" i="17" s="1"/>
  <c r="W318" i="17" s="1"/>
  <c r="Y319" i="17"/>
  <c r="Q319" i="17" s="1"/>
  <c r="W319" i="17" s="1"/>
  <c r="Y450" i="17"/>
  <c r="Q450" i="17" s="1"/>
  <c r="W450" i="17" s="1"/>
  <c r="Y451" i="17"/>
  <c r="Q451" i="17" s="1"/>
  <c r="W451" i="17" s="1"/>
  <c r="Y452" i="17"/>
  <c r="Q452" i="17" s="1"/>
  <c r="W452" i="17" s="1"/>
  <c r="Y453" i="17"/>
  <c r="Q453" i="17" s="1"/>
  <c r="W453" i="17" s="1"/>
  <c r="Y454" i="17"/>
  <c r="Q454" i="17" s="1"/>
  <c r="W454" i="17" s="1"/>
  <c r="Y718" i="17"/>
  <c r="Q718" i="17" s="1"/>
  <c r="W718" i="17" s="1"/>
  <c r="Y719" i="17"/>
  <c r="Q719" i="17" s="1"/>
  <c r="W719" i="17" s="1"/>
  <c r="Y898" i="17"/>
  <c r="Q898" i="17" s="1"/>
  <c r="W898" i="17" s="1"/>
  <c r="Y899" i="17"/>
  <c r="Q899" i="17" s="1"/>
  <c r="W899" i="17" s="1"/>
  <c r="Y900" i="17"/>
  <c r="Q900" i="17" s="1"/>
  <c r="W900" i="17" s="1"/>
  <c r="Y901" i="17"/>
  <c r="Q901" i="17" s="1"/>
  <c r="W901" i="17" s="1"/>
  <c r="Y902" i="17"/>
  <c r="Q902" i="17" s="1"/>
  <c r="W902" i="17" s="1"/>
  <c r="Y903" i="17"/>
  <c r="Q903" i="17" s="1"/>
  <c r="W903" i="17" s="1"/>
  <c r="Y904" i="17"/>
  <c r="Q904" i="17" s="1"/>
  <c r="W904" i="17" s="1"/>
  <c r="Y905" i="17"/>
  <c r="Q905" i="17" s="1"/>
  <c r="W905" i="17" s="1"/>
  <c r="Y906" i="17"/>
  <c r="Q906" i="17" s="1"/>
  <c r="W906" i="17" s="1"/>
  <c r="Y907" i="17"/>
  <c r="Q907" i="17" s="1"/>
  <c r="W907" i="17" s="1"/>
  <c r="Y908" i="17"/>
  <c r="Q908" i="17" s="1"/>
  <c r="W908" i="17" s="1"/>
  <c r="Y909" i="17"/>
  <c r="Q909" i="17" s="1"/>
  <c r="W909" i="17" s="1"/>
  <c r="Y1450" i="17"/>
  <c r="Q1450" i="17" s="1"/>
  <c r="W1450" i="17" s="1"/>
  <c r="Y1451" i="17"/>
  <c r="Q1451" i="17" s="1"/>
  <c r="W1451" i="17" s="1"/>
  <c r="Y1452" i="17"/>
  <c r="Q1452" i="17" s="1"/>
  <c r="W1452" i="17" s="1"/>
  <c r="Y1453" i="17"/>
  <c r="Q1453" i="17" s="1"/>
  <c r="W1453" i="17" s="1"/>
  <c r="Y1454" i="17"/>
  <c r="Q1454" i="17" s="1"/>
  <c r="W1454" i="17" s="1"/>
  <c r="Y1455" i="17"/>
  <c r="Q1455" i="17" s="1"/>
  <c r="W1455" i="17" s="1"/>
  <c r="Y1718" i="17"/>
  <c r="Q1718" i="17" s="1"/>
  <c r="W1718" i="17" s="1"/>
  <c r="Y1719" i="17"/>
  <c r="Q1719" i="17" s="1"/>
  <c r="W1719" i="17" s="1"/>
  <c r="Y56" i="17"/>
  <c r="Q56" i="17" s="1"/>
  <c r="W56" i="17" s="1"/>
  <c r="Y58" i="17"/>
  <c r="Q58" i="17" s="1"/>
  <c r="W58" i="17" s="1"/>
  <c r="Y59" i="17"/>
  <c r="Q59" i="17" s="1"/>
  <c r="W59" i="17" s="1"/>
  <c r="Y60" i="17"/>
  <c r="Q60" i="17" s="1"/>
  <c r="W60" i="17" s="1"/>
  <c r="Y61" i="17"/>
  <c r="Q61" i="17" s="1"/>
  <c r="W61" i="17" s="1"/>
  <c r="Y320" i="17"/>
  <c r="Q320" i="17" s="1"/>
  <c r="W320" i="17" s="1"/>
  <c r="Y321" i="17"/>
  <c r="Q321" i="17" s="1"/>
  <c r="W321" i="17" s="1"/>
  <c r="Y456" i="17"/>
  <c r="Q456" i="17" s="1"/>
  <c r="W456" i="17" s="1"/>
  <c r="Y458" i="17"/>
  <c r="Q458" i="17" s="1"/>
  <c r="W458" i="17" s="1"/>
  <c r="Y459" i="17"/>
  <c r="Q459" i="17" s="1"/>
  <c r="W459" i="17" s="1"/>
  <c r="Y460" i="17"/>
  <c r="Q460" i="17" s="1"/>
  <c r="W460" i="17" s="1"/>
  <c r="Y461" i="17"/>
  <c r="Q461" i="17" s="1"/>
  <c r="W461" i="17" s="1"/>
  <c r="Y720" i="17"/>
  <c r="Q720" i="17" s="1"/>
  <c r="W720" i="17" s="1"/>
  <c r="Y721" i="17"/>
  <c r="Q721" i="17" s="1"/>
  <c r="W721" i="17" s="1"/>
  <c r="Y910" i="17"/>
  <c r="Q910" i="17" s="1"/>
  <c r="W910" i="17" s="1"/>
  <c r="Y912" i="17"/>
  <c r="Q912" i="17" s="1"/>
  <c r="W912" i="17" s="1"/>
  <c r="Y913" i="17"/>
  <c r="Q913" i="17" s="1"/>
  <c r="W913" i="17" s="1"/>
  <c r="Y914" i="17"/>
  <c r="Q914" i="17" s="1"/>
  <c r="W914" i="17" s="1"/>
  <c r="Y915" i="17"/>
  <c r="Q915" i="17" s="1"/>
  <c r="W915" i="17" s="1"/>
  <c r="Y916" i="17"/>
  <c r="Q916" i="17" s="1"/>
  <c r="W916" i="17" s="1"/>
  <c r="Y917" i="17"/>
  <c r="Q917" i="17" s="1"/>
  <c r="W917" i="17" s="1"/>
  <c r="Y918" i="17"/>
  <c r="Q918" i="17" s="1"/>
  <c r="W918" i="17" s="1"/>
  <c r="Y919" i="17"/>
  <c r="Q919" i="17" s="1"/>
  <c r="W919" i="17" s="1"/>
  <c r="Y920" i="17"/>
  <c r="Q920" i="17" s="1"/>
  <c r="W920" i="17" s="1"/>
  <c r="Y921" i="17"/>
  <c r="Q921" i="17" s="1"/>
  <c r="W921" i="17" s="1"/>
  <c r="Y1456" i="17"/>
  <c r="Q1456" i="17" s="1"/>
  <c r="W1456" i="17" s="1"/>
  <c r="Y1457" i="17"/>
  <c r="Q1457" i="17" s="1"/>
  <c r="W1457" i="17" s="1"/>
  <c r="Y1458" i="17"/>
  <c r="Q1458" i="17" s="1"/>
  <c r="W1458" i="17" s="1"/>
  <c r="Y1459" i="17"/>
  <c r="Q1459" i="17" s="1"/>
  <c r="W1459" i="17" s="1"/>
  <c r="Y1460" i="17"/>
  <c r="Q1460" i="17" s="1"/>
  <c r="W1460" i="17" s="1"/>
  <c r="Y1720" i="17"/>
  <c r="Q1720" i="17" s="1"/>
  <c r="W1720" i="17" s="1"/>
  <c r="Y1721" i="17"/>
  <c r="Q1721" i="17" s="1"/>
  <c r="W1721" i="17" s="1"/>
  <c r="Y62" i="17"/>
  <c r="Q62" i="17" s="1"/>
  <c r="W62" i="17" s="1"/>
  <c r="Y63" i="17"/>
  <c r="Q63" i="17" s="1"/>
  <c r="W63" i="17" s="1"/>
  <c r="Y64" i="17"/>
  <c r="Q64" i="17" s="1"/>
  <c r="W64" i="17" s="1"/>
  <c r="Y65" i="17"/>
  <c r="Q65" i="17" s="1"/>
  <c r="W65" i="17" s="1"/>
  <c r="Y66" i="17"/>
  <c r="Q66" i="17" s="1"/>
  <c r="W66" i="17" s="1"/>
  <c r="Y322" i="17"/>
  <c r="Q322" i="17" s="1"/>
  <c r="W322" i="17" s="1"/>
  <c r="Y323" i="17"/>
  <c r="Q323" i="17" s="1"/>
  <c r="W323" i="17" s="1"/>
  <c r="Y462" i="17"/>
  <c r="Q462" i="17" s="1"/>
  <c r="W462" i="17" s="1"/>
  <c r="Y463" i="17"/>
  <c r="Q463" i="17" s="1"/>
  <c r="W463" i="17" s="1"/>
  <c r="Y464" i="17"/>
  <c r="Q464" i="17" s="1"/>
  <c r="W464" i="17" s="1"/>
  <c r="Y465" i="17"/>
  <c r="Q465" i="17" s="1"/>
  <c r="W465" i="17" s="1"/>
  <c r="Y466" i="17"/>
  <c r="Q466" i="17" s="1"/>
  <c r="W466" i="17" s="1"/>
  <c r="Y722" i="17"/>
  <c r="Q722" i="17" s="1"/>
  <c r="W722" i="17" s="1"/>
  <c r="Y723" i="17"/>
  <c r="Q723" i="17" s="1"/>
  <c r="W723" i="17" s="1"/>
  <c r="Y922" i="17"/>
  <c r="Q922" i="17" s="1"/>
  <c r="W922" i="17" s="1"/>
  <c r="Y923" i="17"/>
  <c r="Q923" i="17" s="1"/>
  <c r="W923" i="17" s="1"/>
  <c r="Y924" i="17"/>
  <c r="Q924" i="17" s="1"/>
  <c r="W924" i="17" s="1"/>
  <c r="Y925" i="17"/>
  <c r="Q925" i="17" s="1"/>
  <c r="W925" i="17" s="1"/>
  <c r="Y926" i="17"/>
  <c r="Q926" i="17" s="1"/>
  <c r="W926" i="17" s="1"/>
  <c r="Y927" i="17"/>
  <c r="Q927" i="17" s="1"/>
  <c r="W927" i="17" s="1"/>
  <c r="Y928" i="17"/>
  <c r="Q928" i="17" s="1"/>
  <c r="W928" i="17" s="1"/>
  <c r="Y929" i="17"/>
  <c r="Q929" i="17" s="1"/>
  <c r="W929" i="17" s="1"/>
  <c r="Y930" i="17"/>
  <c r="Q930" i="17" s="1"/>
  <c r="W930" i="17" s="1"/>
  <c r="Y931" i="17"/>
  <c r="Q931" i="17" s="1"/>
  <c r="W931" i="17" s="1"/>
  <c r="Y932" i="17"/>
  <c r="Q932" i="17" s="1"/>
  <c r="W932" i="17" s="1"/>
  <c r="Y933" i="17"/>
  <c r="Q933" i="17" s="1"/>
  <c r="W933" i="17" s="1"/>
  <c r="Y1462" i="17"/>
  <c r="Q1462" i="17" s="1"/>
  <c r="W1462" i="17" s="1"/>
  <c r="Y1464" i="17"/>
  <c r="Q1464" i="17" s="1"/>
  <c r="W1464" i="17" s="1"/>
  <c r="Y1465" i="17"/>
  <c r="Q1465" i="17" s="1"/>
  <c r="W1465" i="17" s="1"/>
  <c r="Y1466" i="17"/>
  <c r="Q1466" i="17" s="1"/>
  <c r="W1466" i="17" s="1"/>
  <c r="Y1467" i="17"/>
  <c r="Q1467" i="17" s="1"/>
  <c r="W1467" i="17" s="1"/>
  <c r="Y1722" i="17"/>
  <c r="Q1722" i="17" s="1"/>
  <c r="W1722" i="17" s="1"/>
  <c r="Y1723" i="17"/>
  <c r="Q1723" i="17" s="1"/>
  <c r="W1723" i="17" s="1"/>
  <c r="Y68" i="17"/>
  <c r="Q68" i="17" s="1"/>
  <c r="W68" i="17" s="1"/>
  <c r="Y70" i="17"/>
  <c r="Q70" i="17" s="1"/>
  <c r="W70" i="17" s="1"/>
  <c r="Y71" i="17"/>
  <c r="Q71" i="17" s="1"/>
  <c r="W71" i="17" s="1"/>
  <c r="Y72" i="17"/>
  <c r="Q72" i="17" s="1"/>
  <c r="W72" i="17" s="1"/>
  <c r="Y73" i="17"/>
  <c r="Q73" i="17" s="1"/>
  <c r="W73" i="17" s="1"/>
  <c r="Y324" i="17"/>
  <c r="Q324" i="17" s="1"/>
  <c r="W324" i="17" s="1"/>
  <c r="Y325" i="17"/>
  <c r="Q325" i="17" s="1"/>
  <c r="W325" i="17" s="1"/>
  <c r="Y468" i="17"/>
  <c r="Q468" i="17" s="1"/>
  <c r="W468" i="17" s="1"/>
  <c r="Y470" i="17"/>
  <c r="Q470" i="17" s="1"/>
  <c r="W470" i="17" s="1"/>
  <c r="Y471" i="17"/>
  <c r="Q471" i="17" s="1"/>
  <c r="W471" i="17" s="1"/>
  <c r="Y472" i="17"/>
  <c r="Q472" i="17" s="1"/>
  <c r="W472" i="17" s="1"/>
  <c r="Y473" i="17"/>
  <c r="Q473" i="17" s="1"/>
  <c r="W473" i="17" s="1"/>
  <c r="Y724" i="17"/>
  <c r="Q724" i="17" s="1"/>
  <c r="W724" i="17" s="1"/>
  <c r="Y725" i="17"/>
  <c r="Q725" i="17" s="1"/>
  <c r="W725" i="17" s="1"/>
  <c r="Y934" i="17"/>
  <c r="Q934" i="17" s="1"/>
  <c r="W934" i="17" s="1"/>
  <c r="Y935" i="17"/>
  <c r="Q935" i="17" s="1"/>
  <c r="W935" i="17" s="1"/>
  <c r="Y936" i="17"/>
  <c r="Q936" i="17" s="1"/>
  <c r="W936" i="17" s="1"/>
  <c r="Y937" i="17"/>
  <c r="Q937" i="17" s="1"/>
  <c r="W937" i="17" s="1"/>
  <c r="Y938" i="17"/>
  <c r="Q938" i="17" s="1"/>
  <c r="W938" i="17" s="1"/>
  <c r="Y939" i="17"/>
  <c r="Q939" i="17" s="1"/>
  <c r="W939" i="17" s="1"/>
  <c r="Y940" i="17"/>
  <c r="Q940" i="17" s="1"/>
  <c r="W940" i="17" s="1"/>
  <c r="Y941" i="17"/>
  <c r="Q941" i="17" s="1"/>
  <c r="W941" i="17" s="1"/>
  <c r="Y942" i="17"/>
  <c r="Q942" i="17" s="1"/>
  <c r="W942" i="17" s="1"/>
  <c r="Y944" i="17"/>
  <c r="Q944" i="17" s="1"/>
  <c r="W944" i="17" s="1"/>
  <c r="Y945" i="17"/>
  <c r="Q945" i="17" s="1"/>
  <c r="W945" i="17" s="1"/>
  <c r="Y1468" i="17"/>
  <c r="Q1468" i="17" s="1"/>
  <c r="W1468" i="17" s="1"/>
  <c r="Y1469" i="17"/>
  <c r="Q1469" i="17" s="1"/>
  <c r="W1469" i="17" s="1"/>
  <c r="Y1470" i="17"/>
  <c r="Q1470" i="17" s="1"/>
  <c r="W1470" i="17" s="1"/>
  <c r="Y1471" i="17"/>
  <c r="Q1471" i="17" s="1"/>
  <c r="W1471" i="17" s="1"/>
  <c r="Y1472" i="17"/>
  <c r="Q1472" i="17" s="1"/>
  <c r="W1472" i="17" s="1"/>
  <c r="Y1724" i="17"/>
  <c r="Q1724" i="17" s="1"/>
  <c r="W1724" i="17" s="1"/>
  <c r="Y1725" i="17"/>
  <c r="Q1725" i="17" s="1"/>
  <c r="W1725" i="17" s="1"/>
  <c r="Y74" i="17"/>
  <c r="Q74" i="17" s="1"/>
  <c r="W74" i="17" s="1"/>
  <c r="Y75" i="17"/>
  <c r="Q75" i="17" s="1"/>
  <c r="W75" i="17" s="1"/>
  <c r="Y76" i="17"/>
  <c r="Q76" i="17" s="1"/>
  <c r="W76" i="17" s="1"/>
  <c r="Y77" i="17"/>
  <c r="Q77" i="17" s="1"/>
  <c r="W77" i="17" s="1"/>
  <c r="Y78" i="17"/>
  <c r="Q78" i="17" s="1"/>
  <c r="W78" i="17" s="1"/>
  <c r="Y326" i="17"/>
  <c r="Q326" i="17" s="1"/>
  <c r="W326" i="17" s="1"/>
  <c r="Y327" i="17"/>
  <c r="Q327" i="17" s="1"/>
  <c r="W327" i="17" s="1"/>
  <c r="Y474" i="17"/>
  <c r="Q474" i="17" s="1"/>
  <c r="W474" i="17" s="1"/>
  <c r="Y475" i="17"/>
  <c r="Q475" i="17" s="1"/>
  <c r="W475" i="17" s="1"/>
  <c r="Y476" i="17"/>
  <c r="Q476" i="17" s="1"/>
  <c r="W476" i="17" s="1"/>
  <c r="Y477" i="17"/>
  <c r="Q477" i="17" s="1"/>
  <c r="W477" i="17" s="1"/>
  <c r="Y478" i="17"/>
  <c r="Q478" i="17" s="1"/>
  <c r="W478" i="17" s="1"/>
  <c r="Y479" i="17"/>
  <c r="Q479" i="17" s="1"/>
  <c r="W479" i="17" s="1"/>
  <c r="Y726" i="17"/>
  <c r="Q726" i="17" s="1"/>
  <c r="W726" i="17" s="1"/>
  <c r="Y727" i="17"/>
  <c r="Q727" i="17" s="1"/>
  <c r="W727" i="17" s="1"/>
  <c r="Y946" i="17"/>
  <c r="Q946" i="17" s="1"/>
  <c r="W946" i="17" s="1"/>
  <c r="Y947" i="17"/>
  <c r="Q947" i="17" s="1"/>
  <c r="W947" i="17" s="1"/>
  <c r="Y948" i="17"/>
  <c r="Q948" i="17" s="1"/>
  <c r="W948" i="17" s="1"/>
  <c r="Y949" i="17"/>
  <c r="Q949" i="17" s="1"/>
  <c r="W949" i="17" s="1"/>
  <c r="Y950" i="17"/>
  <c r="Q950" i="17" s="1"/>
  <c r="W950" i="17" s="1"/>
  <c r="Y952" i="17"/>
  <c r="Q952" i="17" s="1"/>
  <c r="W952" i="17" s="1"/>
  <c r="Y953" i="17"/>
  <c r="Q953" i="17" s="1"/>
  <c r="W953" i="17" s="1"/>
  <c r="Y954" i="17"/>
  <c r="Q954" i="17" s="1"/>
  <c r="W954" i="17" s="1"/>
  <c r="Y955" i="17"/>
  <c r="Q955" i="17" s="1"/>
  <c r="W955" i="17" s="1"/>
  <c r="Y956" i="17"/>
  <c r="Q956" i="17" s="1"/>
  <c r="W956" i="17" s="1"/>
  <c r="Y957" i="17"/>
  <c r="Q957" i="17" s="1"/>
  <c r="W957" i="17" s="1"/>
  <c r="Y1474" i="17"/>
  <c r="Q1474" i="17" s="1"/>
  <c r="W1474" i="17" s="1"/>
  <c r="Y1476" i="17"/>
  <c r="Q1476" i="17" s="1"/>
  <c r="W1476" i="17" s="1"/>
  <c r="Y1477" i="17"/>
  <c r="Q1477" i="17" s="1"/>
  <c r="W1477" i="17" s="1"/>
  <c r="Y1478" i="17"/>
  <c r="Q1478" i="17" s="1"/>
  <c r="W1478" i="17" s="1"/>
  <c r="Y1479" i="17"/>
  <c r="Q1479" i="17" s="1"/>
  <c r="W1479" i="17" s="1"/>
  <c r="Y1726" i="17"/>
  <c r="Q1726" i="17" s="1"/>
  <c r="W1726" i="17" s="1"/>
  <c r="Y1727" i="17"/>
  <c r="Q1727" i="17" s="1"/>
  <c r="W1727" i="17" s="1"/>
  <c r="Y80" i="17"/>
  <c r="Q80" i="17" s="1"/>
  <c r="W80" i="17" s="1"/>
  <c r="Y82" i="17"/>
  <c r="Q82" i="17" s="1"/>
  <c r="W82" i="17" s="1"/>
  <c r="Y83" i="17"/>
  <c r="Q83" i="17" s="1"/>
  <c r="W83" i="17" s="1"/>
  <c r="Y84" i="17"/>
  <c r="Q84" i="17" s="1"/>
  <c r="W84" i="17" s="1"/>
  <c r="Y85" i="17"/>
  <c r="Q85" i="17" s="1"/>
  <c r="W85" i="17" s="1"/>
  <c r="Y328" i="17"/>
  <c r="Q328" i="17" s="1"/>
  <c r="W328" i="17" s="1"/>
  <c r="Y329" i="17"/>
  <c r="Q329" i="17" s="1"/>
  <c r="W329" i="17" s="1"/>
  <c r="Y480" i="17"/>
  <c r="Q480" i="17" s="1"/>
  <c r="W480" i="17" s="1"/>
  <c r="Y482" i="17"/>
  <c r="Q482" i="17" s="1"/>
  <c r="W482" i="17" s="1"/>
  <c r="Y483" i="17"/>
  <c r="Q483" i="17" s="1"/>
  <c r="W483" i="17" s="1"/>
  <c r="Y484" i="17"/>
  <c r="Q484" i="17" s="1"/>
  <c r="W484" i="17" s="1"/>
  <c r="Y485" i="17"/>
  <c r="Q485" i="17" s="1"/>
  <c r="W485" i="17" s="1"/>
  <c r="Y728" i="17"/>
  <c r="Q728" i="17" s="1"/>
  <c r="W728" i="17" s="1"/>
  <c r="Y729" i="17"/>
  <c r="Q729" i="17" s="1"/>
  <c r="W729" i="17" s="1"/>
  <c r="Y958" i="17"/>
  <c r="Q958" i="17" s="1"/>
  <c r="W958" i="17" s="1"/>
  <c r="Y960" i="17"/>
  <c r="Q960" i="17" s="1"/>
  <c r="W960" i="17" s="1"/>
  <c r="Y961" i="17"/>
  <c r="Q961" i="17" s="1"/>
  <c r="W961" i="17" s="1"/>
  <c r="Y962" i="17"/>
  <c r="Q962" i="17" s="1"/>
  <c r="W962" i="17" s="1"/>
  <c r="Y963" i="17"/>
  <c r="Q963" i="17" s="1"/>
  <c r="W963" i="17" s="1"/>
  <c r="Y964" i="17"/>
  <c r="Q964" i="17" s="1"/>
  <c r="W964" i="17" s="1"/>
  <c r="Y965" i="17"/>
  <c r="Q965" i="17" s="1"/>
  <c r="W965" i="17" s="1"/>
  <c r="Y966" i="17"/>
  <c r="Q966" i="17" s="1"/>
  <c r="W966" i="17" s="1"/>
  <c r="Y968" i="17"/>
  <c r="Q968" i="17" s="1"/>
  <c r="W968" i="17" s="1"/>
  <c r="Y969" i="17"/>
  <c r="Q969" i="17" s="1"/>
  <c r="W969" i="17" s="1"/>
  <c r="Y1480" i="17"/>
  <c r="Q1480" i="17" s="1"/>
  <c r="W1480" i="17" s="1"/>
  <c r="Y1481" i="17"/>
  <c r="Q1481" i="17" s="1"/>
  <c r="W1481" i="17" s="1"/>
  <c r="Y1482" i="17"/>
  <c r="Q1482" i="17" s="1"/>
  <c r="W1482" i="17" s="1"/>
  <c r="Y1483" i="17"/>
  <c r="Q1483" i="17" s="1"/>
  <c r="W1483" i="17" s="1"/>
  <c r="Y1484" i="17"/>
  <c r="Q1484" i="17" s="1"/>
  <c r="W1484" i="17" s="1"/>
  <c r="Y1728" i="17"/>
  <c r="Q1728" i="17" s="1"/>
  <c r="W1728" i="17" s="1"/>
  <c r="Y1729" i="17"/>
  <c r="Q1729" i="17" s="1"/>
  <c r="W1729" i="17" s="1"/>
  <c r="Y86" i="17"/>
  <c r="Q86" i="17" s="1"/>
  <c r="W86" i="17" s="1"/>
  <c r="Y87" i="17"/>
  <c r="Q87" i="17" s="1"/>
  <c r="W87" i="17" s="1"/>
  <c r="Y88" i="17"/>
  <c r="Q88" i="17" s="1"/>
  <c r="W88" i="17" s="1"/>
  <c r="Y89" i="17"/>
  <c r="Q89" i="17" s="1"/>
  <c r="W89" i="17" s="1"/>
  <c r="Y90" i="17"/>
  <c r="Q90" i="17" s="1"/>
  <c r="W90" i="17" s="1"/>
  <c r="Y330" i="17"/>
  <c r="Q330" i="17" s="1"/>
  <c r="W330" i="17" s="1"/>
  <c r="Y331" i="17"/>
  <c r="Q331" i="17" s="1"/>
  <c r="W331" i="17" s="1"/>
  <c r="Y486" i="17"/>
  <c r="Q486" i="17" s="1"/>
  <c r="W486" i="17" s="1"/>
  <c r="Y487" i="17"/>
  <c r="Q487" i="17" s="1"/>
  <c r="W487" i="17" s="1"/>
  <c r="Y488" i="17"/>
  <c r="Q488" i="17" s="1"/>
  <c r="W488" i="17" s="1"/>
  <c r="Y489" i="17"/>
  <c r="Q489" i="17" s="1"/>
  <c r="W489" i="17" s="1"/>
  <c r="Y490" i="17"/>
  <c r="Q490" i="17" s="1"/>
  <c r="W490" i="17" s="1"/>
  <c r="Y730" i="17"/>
  <c r="Q730" i="17" s="1"/>
  <c r="W730" i="17" s="1"/>
  <c r="Y970" i="17"/>
  <c r="Q970" i="17" s="1"/>
  <c r="W970" i="17" s="1"/>
  <c r="Y971" i="17"/>
  <c r="Q971" i="17" s="1"/>
  <c r="W971" i="17" s="1"/>
  <c r="Y972" i="17"/>
  <c r="Q972" i="17" s="1"/>
  <c r="W972" i="17" s="1"/>
  <c r="Y973" i="17"/>
  <c r="Q973" i="17" s="1"/>
  <c r="W973" i="17" s="1"/>
  <c r="Y974" i="17"/>
  <c r="Q974" i="17" s="1"/>
  <c r="W974" i="17" s="1"/>
  <c r="Y976" i="17"/>
  <c r="Q976" i="17" s="1"/>
  <c r="W976" i="17" s="1"/>
  <c r="Y977" i="17"/>
  <c r="Q977" i="17" s="1"/>
  <c r="W977" i="17" s="1"/>
  <c r="Y978" i="17"/>
  <c r="Q978" i="17" s="1"/>
  <c r="W978" i="17" s="1"/>
  <c r="Y979" i="17"/>
  <c r="Q979" i="17" s="1"/>
  <c r="W979" i="17" s="1"/>
  <c r="Y980" i="17"/>
  <c r="Q980" i="17" s="1"/>
  <c r="W980" i="17" s="1"/>
  <c r="Y981" i="17"/>
  <c r="Q981" i="17" s="1"/>
  <c r="W981" i="17" s="1"/>
  <c r="Y1486" i="17"/>
  <c r="Q1486" i="17" s="1"/>
  <c r="W1486" i="17" s="1"/>
  <c r="Y1488" i="17"/>
  <c r="Q1488" i="17" s="1"/>
  <c r="W1488" i="17" s="1"/>
  <c r="Y1489" i="17"/>
  <c r="Q1489" i="17" s="1"/>
  <c r="W1489" i="17" s="1"/>
  <c r="Y1490" i="17"/>
  <c r="Q1490" i="17" s="1"/>
  <c r="W1490" i="17" s="1"/>
  <c r="Y1491" i="17"/>
  <c r="Q1491" i="17" s="1"/>
  <c r="W1491" i="17" s="1"/>
  <c r="Y1730" i="17"/>
  <c r="Q1730" i="17" s="1"/>
  <c r="W1730" i="17" s="1"/>
  <c r="Y1731" i="17"/>
  <c r="Q1731" i="17" s="1"/>
  <c r="W1731" i="17" s="1"/>
  <c r="Y92" i="17"/>
  <c r="Q92" i="17" s="1"/>
  <c r="W92" i="17" s="1"/>
  <c r="Y94" i="17"/>
  <c r="Q94" i="17" s="1"/>
  <c r="W94" i="17" s="1"/>
  <c r="Y95" i="17"/>
  <c r="Q95" i="17" s="1"/>
  <c r="W95" i="17" s="1"/>
  <c r="Y96" i="17"/>
  <c r="Q96" i="17" s="1"/>
  <c r="W96" i="17" s="1"/>
  <c r="Y97" i="17"/>
  <c r="Q97" i="17" s="1"/>
  <c r="W97" i="17" s="1"/>
  <c r="Y332" i="17"/>
  <c r="Q332" i="17" s="1"/>
  <c r="W332" i="17" s="1"/>
  <c r="Y333" i="17"/>
  <c r="Q333" i="17" s="1"/>
  <c r="W333" i="17" s="1"/>
  <c r="Y492" i="17"/>
  <c r="Q492" i="17" s="1"/>
  <c r="W492" i="17" s="1"/>
  <c r="Y494" i="17"/>
  <c r="Q494" i="17" s="1"/>
  <c r="W494" i="17" s="1"/>
  <c r="Y495" i="17"/>
  <c r="Q495" i="17" s="1"/>
  <c r="W495" i="17" s="1"/>
  <c r="Y496" i="17"/>
  <c r="Q496" i="17" s="1"/>
  <c r="W496" i="17" s="1"/>
  <c r="Y497" i="17"/>
  <c r="Q497" i="17" s="1"/>
  <c r="W497" i="17" s="1"/>
  <c r="Y732" i="17"/>
  <c r="Q732" i="17" s="1"/>
  <c r="W732" i="17" s="1"/>
  <c r="Y733" i="17"/>
  <c r="Q733" i="17" s="1"/>
  <c r="W733" i="17" s="1"/>
  <c r="Y982" i="17"/>
  <c r="Q982" i="17" s="1"/>
  <c r="W982" i="17" s="1"/>
  <c r="Y984" i="17"/>
  <c r="Q984" i="17" s="1"/>
  <c r="W984" i="17" s="1"/>
  <c r="Y985" i="17"/>
  <c r="Q985" i="17" s="1"/>
  <c r="W985" i="17" s="1"/>
  <c r="Y986" i="17"/>
  <c r="Q986" i="17" s="1"/>
  <c r="W986" i="17" s="1"/>
  <c r="Y987" i="17"/>
  <c r="Q987" i="17" s="1"/>
  <c r="W987" i="17" s="1"/>
  <c r="Y988" i="17"/>
  <c r="Q988" i="17" s="1"/>
  <c r="W988" i="17" s="1"/>
  <c r="Y989" i="17"/>
  <c r="Q989" i="17" s="1"/>
  <c r="W989" i="17" s="1"/>
  <c r="Y990" i="17"/>
  <c r="Q990" i="17" s="1"/>
  <c r="W990" i="17" s="1"/>
  <c r="Y992" i="17"/>
  <c r="Q992" i="17" s="1"/>
  <c r="W992" i="17" s="1"/>
  <c r="Y993" i="17"/>
  <c r="Q993" i="17" s="1"/>
  <c r="W993" i="17" s="1"/>
  <c r="Y1492" i="17"/>
  <c r="Q1492" i="17" s="1"/>
  <c r="W1492" i="17" s="1"/>
  <c r="Y1493" i="17"/>
  <c r="Q1493" i="17" s="1"/>
  <c r="W1493" i="17" s="1"/>
  <c r="Y1495" i="17"/>
  <c r="Q1495" i="17" s="1"/>
  <c r="W1495" i="17" s="1"/>
  <c r="Y1496" i="17"/>
  <c r="Q1496" i="17" s="1"/>
  <c r="W1496" i="17" s="1"/>
  <c r="Y1732" i="17"/>
  <c r="Q1732" i="17" s="1"/>
  <c r="W1732" i="17" s="1"/>
  <c r="Y1733" i="17"/>
  <c r="Q1733" i="17" s="1"/>
  <c r="W1733" i="17" s="1"/>
  <c r="Y98" i="17"/>
  <c r="Q98" i="17" s="1"/>
  <c r="W98" i="17" s="1"/>
  <c r="Y99" i="17"/>
  <c r="Q99" i="17" s="1"/>
  <c r="W99" i="17" s="1"/>
  <c r="Y100" i="17"/>
  <c r="Q100" i="17" s="1"/>
  <c r="W100" i="17" s="1"/>
  <c r="Y102" i="17"/>
  <c r="Q102" i="17" s="1"/>
  <c r="W102" i="17" s="1"/>
  <c r="Y335" i="17"/>
  <c r="Q335" i="17" s="1"/>
  <c r="W335" i="17" s="1"/>
  <c r="Y498" i="17"/>
  <c r="Q498" i="17" s="1"/>
  <c r="W498" i="17" s="1"/>
  <c r="Y499" i="17"/>
  <c r="Q499" i="17" s="1"/>
  <c r="W499" i="17" s="1"/>
  <c r="Y500" i="17"/>
  <c r="Q500" i="17" s="1"/>
  <c r="W500" i="17" s="1"/>
  <c r="Y501" i="17"/>
  <c r="Q501" i="17" s="1"/>
  <c r="W501" i="17" s="1"/>
  <c r="Y502" i="17"/>
  <c r="Q502" i="17" s="1"/>
  <c r="W502" i="17" s="1"/>
  <c r="Y734" i="17"/>
  <c r="Q734" i="17" s="1"/>
  <c r="W734" i="17" s="1"/>
  <c r="Y994" i="17"/>
  <c r="Q994" i="17" s="1"/>
  <c r="W994" i="17" s="1"/>
  <c r="Y996" i="17"/>
  <c r="Q996" i="17" s="1"/>
  <c r="W996" i="17" s="1"/>
  <c r="Y998" i="17"/>
  <c r="Q998" i="17" s="1"/>
  <c r="W998" i="17" s="1"/>
  <c r="Y1000" i="17"/>
  <c r="Q1000" i="17" s="1"/>
  <c r="W1000" i="17" s="1"/>
  <c r="Y1001" i="17"/>
  <c r="Q1001" i="17" s="1"/>
  <c r="W1001" i="17" s="1"/>
  <c r="Y1002" i="17"/>
  <c r="Q1002" i="17" s="1"/>
  <c r="W1002" i="17" s="1"/>
  <c r="Y1003" i="17"/>
  <c r="Q1003" i="17" s="1"/>
  <c r="W1003" i="17" s="1"/>
  <c r="Y1004" i="17"/>
  <c r="Q1004" i="17" s="1"/>
  <c r="W1004" i="17" s="1"/>
  <c r="Y1005" i="17"/>
  <c r="Q1005" i="17" s="1"/>
  <c r="W1005" i="17" s="1"/>
  <c r="Y1498" i="17"/>
  <c r="Q1498" i="17" s="1"/>
  <c r="W1498" i="17" s="1"/>
  <c r="Y1500" i="17"/>
  <c r="Q1500" i="17" s="1"/>
  <c r="W1500" i="17" s="1"/>
  <c r="Y1501" i="17"/>
  <c r="Q1501" i="17" s="1"/>
  <c r="W1501" i="17" s="1"/>
  <c r="Y1502" i="17"/>
  <c r="Q1502" i="17" s="1"/>
  <c r="W1502" i="17" s="1"/>
  <c r="Y1503" i="17"/>
  <c r="Q1503" i="17" s="1"/>
  <c r="W1503" i="17" s="1"/>
  <c r="Y1734" i="17"/>
  <c r="Q1734" i="17" s="1"/>
  <c r="W1734" i="17" s="1"/>
  <c r="Y104" i="17"/>
  <c r="Q104" i="17" s="1"/>
  <c r="W104" i="17" s="1"/>
  <c r="Y107" i="17"/>
  <c r="Q107" i="17" s="1"/>
  <c r="W107" i="17" s="1"/>
  <c r="Y108" i="17"/>
  <c r="Q108" i="17" s="1"/>
  <c r="W108" i="17" s="1"/>
  <c r="Y109" i="17"/>
  <c r="Q109" i="17" s="1"/>
  <c r="W109" i="17" s="1"/>
  <c r="Y336" i="17"/>
  <c r="Q336" i="17" s="1"/>
  <c r="W336" i="17" s="1"/>
  <c r="Y337" i="17"/>
  <c r="Q337" i="17" s="1"/>
  <c r="W337" i="17" s="1"/>
  <c r="Y504" i="17"/>
  <c r="Q504" i="17" s="1"/>
  <c r="W504" i="17" s="1"/>
  <c r="Y506" i="17"/>
  <c r="Q506" i="17" s="1"/>
  <c r="W506" i="17" s="1"/>
  <c r="Y508" i="17"/>
  <c r="Q508" i="17" s="1"/>
  <c r="W508" i="17" s="1"/>
  <c r="Y509" i="17"/>
  <c r="Q509" i="17" s="1"/>
  <c r="W509" i="17" s="1"/>
  <c r="Y736" i="17"/>
  <c r="Q736" i="17" s="1"/>
  <c r="W736" i="17" s="1"/>
  <c r="Y737" i="17"/>
  <c r="Q737" i="17" s="1"/>
  <c r="W737" i="17" s="1"/>
  <c r="Y1006" i="17"/>
  <c r="Q1006" i="17" s="1"/>
  <c r="W1006" i="17" s="1"/>
  <c r="Y1008" i="17"/>
  <c r="Q1008" i="17" s="1"/>
  <c r="W1008" i="17" s="1"/>
  <c r="Y1009" i="17"/>
  <c r="Q1009" i="17" s="1"/>
  <c r="W1009" i="17" s="1"/>
  <c r="Y1010" i="17"/>
  <c r="Q1010" i="17" s="1"/>
  <c r="W1010" i="17" s="1"/>
  <c r="Y1012" i="17"/>
  <c r="Q1012" i="17" s="1"/>
  <c r="W1012" i="17" s="1"/>
  <c r="Y1013" i="17"/>
  <c r="Q1013" i="17" s="1"/>
  <c r="W1013" i="17" s="1"/>
  <c r="Y1014" i="17"/>
  <c r="Q1014" i="17" s="1"/>
  <c r="W1014" i="17" s="1"/>
  <c r="Y1016" i="17"/>
  <c r="Q1016" i="17" s="1"/>
  <c r="W1016" i="17" s="1"/>
  <c r="Y1017" i="17"/>
  <c r="Q1017" i="17" s="1"/>
  <c r="W1017" i="17" s="1"/>
  <c r="Y1504" i="17"/>
  <c r="Q1504" i="17" s="1"/>
  <c r="W1504" i="17" s="1"/>
  <c r="Y1505" i="17"/>
  <c r="Q1505" i="17" s="1"/>
  <c r="W1505" i="17" s="1"/>
  <c r="Y1506" i="17"/>
  <c r="Q1506" i="17" s="1"/>
  <c r="W1506" i="17" s="1"/>
  <c r="Y1507" i="17"/>
  <c r="Q1507" i="17" s="1"/>
  <c r="W1507" i="17" s="1"/>
  <c r="Y1508" i="17"/>
  <c r="Q1508" i="17" s="1"/>
  <c r="W1508" i="17" s="1"/>
  <c r="Y1736" i="17"/>
  <c r="Q1736" i="17" s="1"/>
  <c r="W1736" i="17" s="1"/>
  <c r="Y1737" i="17"/>
  <c r="Q1737" i="17" s="1"/>
  <c r="W1737" i="17" s="1"/>
  <c r="Y110" i="17"/>
  <c r="Q110" i="17" s="1"/>
  <c r="W110" i="17" s="1"/>
  <c r="Y112" i="17"/>
  <c r="Q112" i="17" s="1"/>
  <c r="W112" i="17" s="1"/>
  <c r="Y113" i="17"/>
  <c r="Q113" i="17" s="1"/>
  <c r="W113" i="17" s="1"/>
  <c r="Y114" i="17"/>
  <c r="Q114" i="17" s="1"/>
  <c r="W114" i="17" s="1"/>
  <c r="Y338" i="17"/>
  <c r="Q338" i="17" s="1"/>
  <c r="W338" i="17" s="1"/>
  <c r="Y339" i="17"/>
  <c r="Q339" i="17" s="1"/>
  <c r="W339" i="17" s="1"/>
  <c r="Y510" i="17"/>
  <c r="Q510" i="17" s="1"/>
  <c r="W510" i="17" s="1"/>
  <c r="Y511" i="17"/>
  <c r="Q511" i="17" s="1"/>
  <c r="W511" i="17" s="1"/>
  <c r="Y512" i="17"/>
  <c r="Q512" i="17" s="1"/>
  <c r="W512" i="17" s="1"/>
  <c r="Y513" i="17"/>
  <c r="Q513" i="17" s="1"/>
  <c r="W513" i="17" s="1"/>
  <c r="Y514" i="17"/>
  <c r="Q514" i="17" s="1"/>
  <c r="W514" i="17" s="1"/>
  <c r="Y738" i="17"/>
  <c r="Q738" i="17" s="1"/>
  <c r="W738" i="17" s="1"/>
  <c r="Y739" i="17"/>
  <c r="Q739" i="17" s="1"/>
  <c r="W739" i="17" s="1"/>
  <c r="Y1018" i="17"/>
  <c r="Q1018" i="17" s="1"/>
  <c r="W1018" i="17" s="1"/>
  <c r="Y1020" i="17"/>
  <c r="Q1020" i="17" s="1"/>
  <c r="W1020" i="17" s="1"/>
  <c r="Y1021" i="17"/>
  <c r="Q1021" i="17" s="1"/>
  <c r="W1021" i="17" s="1"/>
  <c r="Y1022" i="17"/>
  <c r="Q1022" i="17" s="1"/>
  <c r="W1022" i="17" s="1"/>
  <c r="Y1024" i="17"/>
  <c r="Q1024" i="17" s="1"/>
  <c r="W1024" i="17" s="1"/>
  <c r="Y1026" i="17"/>
  <c r="Q1026" i="17" s="1"/>
  <c r="W1026" i="17" s="1"/>
  <c r="Y1027" i="17"/>
  <c r="Q1027" i="17" s="1"/>
  <c r="W1027" i="17" s="1"/>
  <c r="Y1028" i="17"/>
  <c r="Q1028" i="17" s="1"/>
  <c r="W1028" i="17" s="1"/>
  <c r="Y1029" i="17"/>
  <c r="Q1029" i="17" s="1"/>
  <c r="W1029" i="17" s="1"/>
  <c r="Y1510" i="17"/>
  <c r="Q1510" i="17" s="1"/>
  <c r="W1510" i="17" s="1"/>
  <c r="Y1512" i="17"/>
  <c r="Q1512" i="17" s="1"/>
  <c r="W1512" i="17" s="1"/>
  <c r="Y1514" i="17"/>
  <c r="Q1514" i="17" s="1"/>
  <c r="W1514" i="17" s="1"/>
  <c r="Y1738" i="17"/>
  <c r="Q1738" i="17" s="1"/>
  <c r="W1738" i="17" s="1"/>
  <c r="Y1739" i="17"/>
  <c r="Q1739" i="17" s="1"/>
  <c r="W1739" i="17" s="1"/>
  <c r="Y116" i="17"/>
  <c r="Q116" i="17" s="1"/>
  <c r="W116" i="17" s="1"/>
  <c r="Y118" i="17"/>
  <c r="Q118" i="17" s="1"/>
  <c r="W118" i="17" s="1"/>
  <c r="Y120" i="17"/>
  <c r="Q120" i="17" s="1"/>
  <c r="W120" i="17" s="1"/>
  <c r="Y121" i="17"/>
  <c r="Q121" i="17" s="1"/>
  <c r="W121" i="17" s="1"/>
  <c r="Y340" i="17"/>
  <c r="Q340" i="17" s="1"/>
  <c r="W340" i="17" s="1"/>
  <c r="Y341" i="17"/>
  <c r="Q341" i="17" s="1"/>
  <c r="W341" i="17" s="1"/>
  <c r="Y516" i="17"/>
  <c r="Q516" i="17" s="1"/>
  <c r="W516" i="17" s="1"/>
  <c r="Y518" i="17"/>
  <c r="Q518" i="17" s="1"/>
  <c r="W518" i="17" s="1"/>
  <c r="Y520" i="17"/>
  <c r="Q520" i="17" s="1"/>
  <c r="W520" i="17" s="1"/>
  <c r="Y740" i="17"/>
  <c r="Q740" i="17" s="1"/>
  <c r="W740" i="17" s="1"/>
  <c r="Y741" i="17"/>
  <c r="Q741" i="17" s="1"/>
  <c r="W741" i="17" s="1"/>
  <c r="Y1030" i="17"/>
  <c r="Q1030" i="17" s="1"/>
  <c r="W1030" i="17" s="1"/>
  <c r="Y1032" i="17"/>
  <c r="Q1032" i="17" s="1"/>
  <c r="W1032" i="17" s="1"/>
  <c r="Y1034" i="17"/>
  <c r="Q1034" i="17" s="1"/>
  <c r="W1034" i="17" s="1"/>
  <c r="Y1035" i="17"/>
  <c r="Q1035" i="17" s="1"/>
  <c r="W1035" i="17" s="1"/>
  <c r="Y1036" i="17"/>
  <c r="Q1036" i="17" s="1"/>
  <c r="W1036" i="17" s="1"/>
  <c r="Y1037" i="17"/>
  <c r="Q1037" i="17" s="1"/>
  <c r="W1037" i="17" s="1"/>
  <c r="Y1038" i="17"/>
  <c r="Q1038" i="17" s="1"/>
  <c r="W1038" i="17" s="1"/>
  <c r="Y1040" i="17"/>
  <c r="Q1040" i="17" s="1"/>
  <c r="W1040" i="17" s="1"/>
  <c r="Y1516" i="17"/>
  <c r="Q1516" i="17" s="1"/>
  <c r="W1516" i="17" s="1"/>
  <c r="Y1518" i="17"/>
  <c r="Q1518" i="17" s="1"/>
  <c r="W1518" i="17" s="1"/>
  <c r="Y1520" i="17"/>
  <c r="Q1520" i="17" s="1"/>
  <c r="W1520" i="17" s="1"/>
  <c r="Y1740" i="17"/>
  <c r="Q1740" i="17" s="1"/>
  <c r="W1740" i="17" s="1"/>
  <c r="Y122" i="17"/>
  <c r="Q122" i="17" s="1"/>
  <c r="W122" i="17" s="1"/>
  <c r="Y123" i="17"/>
  <c r="Q123" i="17" s="1"/>
  <c r="W123" i="17" s="1"/>
  <c r="Y124" i="17"/>
  <c r="Q124" i="17" s="1"/>
  <c r="W124" i="17" s="1"/>
  <c r="Y125" i="17"/>
  <c r="Q125" i="17" s="1"/>
  <c r="W125" i="17" s="1"/>
  <c r="Y126" i="17"/>
  <c r="Q126" i="17" s="1"/>
  <c r="W126" i="17" s="1"/>
  <c r="Y342" i="17"/>
  <c r="Q342" i="17" s="1"/>
  <c r="W342" i="17" s="1"/>
  <c r="Y522" i="17"/>
  <c r="Q522" i="17" s="1"/>
  <c r="W522" i="17" s="1"/>
  <c r="Y524" i="17"/>
  <c r="Q524" i="17" s="1"/>
  <c r="W524" i="17" s="1"/>
  <c r="Y526" i="17"/>
  <c r="Q526" i="17" s="1"/>
  <c r="W526" i="17" s="1"/>
  <c r="Y742" i="17"/>
  <c r="Q742" i="17" s="1"/>
  <c r="W742" i="17" s="1"/>
  <c r="Y1042" i="17"/>
  <c r="Q1042" i="17" s="1"/>
  <c r="W1042" i="17" s="1"/>
  <c r="Y1043" i="17"/>
  <c r="Q1043" i="17" s="1"/>
  <c r="W1043" i="17" s="1"/>
  <c r="Y1044" i="17"/>
  <c r="Q1044" i="17" s="1"/>
  <c r="W1044" i="17" s="1"/>
  <c r="Y1045" i="17"/>
  <c r="Q1045" i="17" s="1"/>
  <c r="W1045" i="17" s="1"/>
  <c r="Y1046" i="17"/>
  <c r="Q1046" i="17" s="1"/>
  <c r="W1046" i="17" s="1"/>
  <c r="Y1048" i="17"/>
  <c r="Q1048" i="17" s="1"/>
  <c r="W1048" i="17" s="1"/>
  <c r="Y1050" i="17"/>
  <c r="Q1050" i="17" s="1"/>
  <c r="W1050" i="17" s="1"/>
  <c r="Y1052" i="17"/>
  <c r="Q1052" i="17" s="1"/>
  <c r="W1052" i="17" s="1"/>
  <c r="Y1522" i="17"/>
  <c r="Q1522" i="17" s="1"/>
  <c r="W1522" i="17" s="1"/>
  <c r="Y1524" i="17"/>
  <c r="Q1524" i="17" s="1"/>
  <c r="W1524" i="17" s="1"/>
  <c r="Y1526" i="17"/>
  <c r="Q1526" i="17" s="1"/>
  <c r="W1526" i="17" s="1"/>
  <c r="Y1527" i="17"/>
  <c r="Q1527" i="17" s="1"/>
  <c r="W1527" i="17" s="1"/>
  <c r="Y1742" i="17"/>
  <c r="Q1742" i="17" s="1"/>
  <c r="W1742" i="17" s="1"/>
  <c r="Y1743" i="17"/>
  <c r="Q1743" i="17" s="1"/>
  <c r="W1743" i="17" s="1"/>
  <c r="Y128" i="17"/>
  <c r="Q128" i="17" s="1"/>
  <c r="W128" i="17" s="1"/>
  <c r="Y130" i="17"/>
  <c r="Q130" i="17" s="1"/>
  <c r="W130" i="17" s="1"/>
  <c r="Y132" i="17"/>
  <c r="Q132" i="17" s="1"/>
  <c r="W132" i="17" s="1"/>
  <c r="Y344" i="17"/>
  <c r="Q344" i="17" s="1"/>
  <c r="W344" i="17" s="1"/>
  <c r="Y528" i="17"/>
  <c r="Q528" i="17" s="1"/>
  <c r="W528" i="17" s="1"/>
  <c r="Y530" i="17"/>
  <c r="Q530" i="17" s="1"/>
  <c r="W530" i="17" s="1"/>
  <c r="Y532" i="17"/>
  <c r="Q532" i="17" s="1"/>
  <c r="W532" i="17" s="1"/>
  <c r="Y533" i="17"/>
  <c r="Q533" i="17" s="1"/>
  <c r="W533" i="17" s="1"/>
  <c r="Y744" i="17"/>
  <c r="Q744" i="17" s="1"/>
  <c r="W744" i="17" s="1"/>
  <c r="Y1054" i="17"/>
  <c r="Q1054" i="17" s="1"/>
  <c r="W1054" i="17" s="1"/>
  <c r="Y1056" i="17"/>
  <c r="Q1056" i="17" s="1"/>
  <c r="W1056" i="17" s="1"/>
  <c r="Y1058" i="17"/>
  <c r="Q1058" i="17" s="1"/>
  <c r="W1058" i="17" s="1"/>
  <c r="Y1060" i="17"/>
  <c r="Q1060" i="17" s="1"/>
  <c r="W1060" i="17" s="1"/>
  <c r="Y1062" i="17"/>
  <c r="Q1062" i="17" s="1"/>
  <c r="W1062" i="17" s="1"/>
  <c r="Y1064" i="17"/>
  <c r="Q1064" i="17" s="1"/>
  <c r="W1064" i="17" s="1"/>
  <c r="Y1528" i="17"/>
  <c r="Q1528" i="17" s="1"/>
  <c r="W1528" i="17" s="1"/>
  <c r="Y1530" i="17"/>
  <c r="Q1530" i="17" s="1"/>
  <c r="W1530" i="17" s="1"/>
  <c r="Y1531" i="17"/>
  <c r="Q1531" i="17" s="1"/>
  <c r="W1531" i="17" s="1"/>
  <c r="Y1532" i="17"/>
  <c r="Q1532" i="17" s="1"/>
  <c r="W1532" i="17" s="1"/>
  <c r="Y1744" i="17"/>
  <c r="Q1744" i="17" s="1"/>
  <c r="W1744" i="17" s="1"/>
  <c r="Y134" i="17"/>
  <c r="Q134" i="17" s="1"/>
  <c r="W134" i="17" s="1"/>
  <c r="Y136" i="17"/>
  <c r="Q136" i="17" s="1"/>
  <c r="W136" i="17" s="1"/>
  <c r="Y138" i="17"/>
  <c r="Q138" i="17" s="1"/>
  <c r="W138" i="17" s="1"/>
  <c r="Y346" i="17"/>
  <c r="Q346" i="17" s="1"/>
  <c r="W346" i="17" s="1"/>
  <c r="Y534" i="17"/>
  <c r="Q534" i="17" s="1"/>
  <c r="W534" i="17" s="1"/>
  <c r="Y535" i="17"/>
  <c r="Q535" i="17" s="1"/>
  <c r="W535" i="17" s="1"/>
  <c r="Y536" i="17"/>
  <c r="Q536" i="17" s="1"/>
  <c r="W536" i="17" s="1"/>
  <c r="Y537" i="17"/>
  <c r="Q537" i="17" s="1"/>
  <c r="W537" i="17" s="1"/>
  <c r="Y538" i="17"/>
  <c r="Q538" i="17" s="1"/>
  <c r="W538" i="17" s="1"/>
  <c r="Y746" i="17"/>
  <c r="Q746" i="17" s="1"/>
  <c r="W746" i="17" s="1"/>
  <c r="Y1066" i="17"/>
  <c r="Q1066" i="17" s="1"/>
  <c r="W1066" i="17" s="1"/>
  <c r="Y1068" i="17"/>
  <c r="Q1068" i="17" s="1"/>
  <c r="W1068" i="17" s="1"/>
  <c r="Y1070" i="17"/>
  <c r="Q1070" i="17" s="1"/>
  <c r="W1070" i="17" s="1"/>
  <c r="Y1072" i="17"/>
  <c r="Q1072" i="17" s="1"/>
  <c r="W1072" i="17" s="1"/>
  <c r="Y1074" i="17"/>
  <c r="Q1074" i="17" s="1"/>
  <c r="W1074" i="17" s="1"/>
  <c r="Y1075" i="17"/>
  <c r="Q1075" i="17" s="1"/>
  <c r="W1075" i="17" s="1"/>
  <c r="Y1076" i="17"/>
  <c r="Q1076" i="17" s="1"/>
  <c r="W1076" i="17" s="1"/>
  <c r="Y1077" i="17"/>
  <c r="Q1077" i="17" s="1"/>
  <c r="W1077" i="17" s="1"/>
  <c r="Y1534" i="17"/>
  <c r="Q1534" i="17" s="1"/>
  <c r="W1534" i="17" s="1"/>
  <c r="Y1536" i="17"/>
  <c r="Q1536" i="17" s="1"/>
  <c r="W1536" i="17" s="1"/>
  <c r="Y1538" i="17"/>
  <c r="Q1538" i="17" s="1"/>
  <c r="W1538" i="17" s="1"/>
  <c r="Y1746" i="17"/>
  <c r="Q1746" i="17" s="1"/>
  <c r="W1746" i="17" s="1"/>
  <c r="Y140" i="17"/>
  <c r="Q140" i="17" s="1"/>
  <c r="W140" i="17" s="1"/>
  <c r="Y142" i="17"/>
  <c r="Q142" i="17" s="1"/>
  <c r="W142" i="17" s="1"/>
  <c r="Y144" i="17"/>
  <c r="Q144" i="17" s="1"/>
  <c r="W144" i="17" s="1"/>
  <c r="Y145" i="17"/>
  <c r="Q145" i="17" s="1"/>
  <c r="W145" i="17" s="1"/>
  <c r="Y348" i="17"/>
  <c r="Q348" i="17" s="1"/>
  <c r="W348" i="17" s="1"/>
  <c r="Y349" i="17"/>
  <c r="Q349" i="17" s="1"/>
  <c r="W349" i="17" s="1"/>
  <c r="Y540" i="17"/>
  <c r="Q540" i="17" s="1"/>
  <c r="W540" i="17" s="1"/>
  <c r="Y542" i="17"/>
  <c r="Q542" i="17" s="1"/>
  <c r="W542" i="17" s="1"/>
  <c r="Y544" i="17"/>
  <c r="Q544" i="17" s="1"/>
  <c r="W544" i="17" s="1"/>
  <c r="Y748" i="17"/>
  <c r="Q748" i="17" s="1"/>
  <c r="W748" i="17" s="1"/>
  <c r="Y1078" i="17"/>
  <c r="Q1078" i="17" s="1"/>
  <c r="W1078" i="17" s="1"/>
  <c r="Y1080" i="17"/>
  <c r="Q1080" i="17" s="1"/>
  <c r="W1080" i="17" s="1"/>
  <c r="Y1082" i="17"/>
  <c r="Q1082" i="17" s="1"/>
  <c r="W1082" i="17" s="1"/>
  <c r="Y1083" i="17"/>
  <c r="Q1083" i="17" s="1"/>
  <c r="W1083" i="17" s="1"/>
  <c r="Y1084" i="17"/>
  <c r="Q1084" i="17" s="1"/>
  <c r="W1084" i="17" s="1"/>
  <c r="Y1085" i="17"/>
  <c r="Q1085" i="17" s="1"/>
  <c r="W1085" i="17" s="1"/>
  <c r="Y1086" i="17"/>
  <c r="Q1086" i="17" s="1"/>
  <c r="W1086" i="17" s="1"/>
  <c r="Y1088" i="17"/>
  <c r="Q1088" i="17" s="1"/>
  <c r="W1088" i="17" s="1"/>
  <c r="Y1540" i="17"/>
  <c r="Q1540" i="17" s="1"/>
  <c r="W1540" i="17" s="1"/>
  <c r="Y1542" i="17"/>
  <c r="Q1542" i="17" s="1"/>
  <c r="W1542" i="17" s="1"/>
  <c r="Y1544" i="17"/>
  <c r="Q1544" i="17" s="1"/>
  <c r="W1544" i="17" s="1"/>
  <c r="Y1748" i="17"/>
  <c r="Q1748" i="17" s="1"/>
  <c r="W1748" i="17" s="1"/>
  <c r="Y146" i="17"/>
  <c r="Q146" i="17" s="1"/>
  <c r="W146" i="17" s="1"/>
  <c r="Y148" i="17"/>
  <c r="Q148" i="17" s="1"/>
  <c r="W148" i="17" s="1"/>
  <c r="Y149" i="17"/>
  <c r="Q149" i="17" s="1"/>
  <c r="W149" i="17" s="1"/>
  <c r="Y150" i="17"/>
  <c r="Q150" i="17" s="1"/>
  <c r="W150" i="17" s="1"/>
  <c r="Y350" i="17"/>
  <c r="Q350" i="17" s="1"/>
  <c r="W350" i="17" s="1"/>
  <c r="Y546" i="17"/>
  <c r="Q546" i="17" s="1"/>
  <c r="W546" i="17" s="1"/>
  <c r="Y548" i="17"/>
  <c r="Q548" i="17" s="1"/>
  <c r="W548" i="17" s="1"/>
  <c r="Y550" i="17"/>
  <c r="Q550" i="17" s="1"/>
  <c r="W550" i="17" s="1"/>
  <c r="Y750" i="17"/>
  <c r="Q750" i="17" s="1"/>
  <c r="W750" i="17" s="1"/>
  <c r="Y1090" i="17"/>
  <c r="Q1090" i="17" s="1"/>
  <c r="W1090" i="17" s="1"/>
  <c r="Y1091" i="17"/>
  <c r="Q1091" i="17" s="1"/>
  <c r="W1091" i="17" s="1"/>
  <c r="Y1092" i="17"/>
  <c r="Q1092" i="17" s="1"/>
  <c r="W1092" i="17" s="1"/>
  <c r="Y1093" i="17"/>
  <c r="Q1093" i="17" s="1"/>
  <c r="W1093" i="17" s="1"/>
  <c r="Y1094" i="17"/>
  <c r="Q1094" i="17" s="1"/>
  <c r="W1094" i="17" s="1"/>
  <c r="Y1096" i="17"/>
  <c r="Q1096" i="17" s="1"/>
  <c r="W1096" i="17" s="1"/>
  <c r="Y1098" i="17"/>
  <c r="Q1098" i="17" s="1"/>
  <c r="W1098" i="17" s="1"/>
  <c r="Y1099" i="17"/>
  <c r="Q1099" i="17" s="1"/>
  <c r="W1099" i="17" s="1"/>
  <c r="Y1100" i="17"/>
  <c r="Q1100" i="17" s="1"/>
  <c r="W1100" i="17" s="1"/>
  <c r="Y1546" i="17"/>
  <c r="Q1546" i="17" s="1"/>
  <c r="W1546" i="17" s="1"/>
  <c r="Y1548" i="17"/>
  <c r="Q1548" i="17" s="1"/>
  <c r="W1548" i="17" s="1"/>
  <c r="Y1550" i="17"/>
  <c r="Q1550" i="17" s="1"/>
  <c r="W1550" i="17" s="1"/>
  <c r="Y1551" i="17"/>
  <c r="Q1551" i="17" s="1"/>
  <c r="W1551" i="17" s="1"/>
  <c r="Y1750" i="17"/>
  <c r="Q1750" i="17" s="1"/>
  <c r="W1750" i="17" s="1"/>
  <c r="Y1751" i="17"/>
  <c r="Q1751" i="17" s="1"/>
  <c r="W1751" i="17" s="1"/>
  <c r="Y152" i="17"/>
  <c r="Q152" i="17" s="1"/>
  <c r="W152" i="17" s="1"/>
  <c r="Y154" i="17"/>
  <c r="Q154" i="17" s="1"/>
  <c r="W154" i="17" s="1"/>
  <c r="Y156" i="17"/>
  <c r="Q156" i="17" s="1"/>
  <c r="W156" i="17" s="1"/>
  <c r="Y352" i="17"/>
  <c r="Q352" i="17" s="1"/>
  <c r="W352" i="17" s="1"/>
  <c r="Y552" i="17"/>
  <c r="Q552" i="17" s="1"/>
  <c r="W552" i="17" s="1"/>
  <c r="Y554" i="17"/>
  <c r="Q554" i="17" s="1"/>
  <c r="W554" i="17" s="1"/>
  <c r="Y752" i="17"/>
  <c r="Q752" i="17" s="1"/>
  <c r="W752" i="17" s="1"/>
  <c r="Y753" i="17"/>
  <c r="Q753" i="17" s="1"/>
  <c r="W753" i="17" s="1"/>
  <c r="Y1104" i="17"/>
  <c r="Q1104" i="17" s="1"/>
  <c r="W1104" i="17" s="1"/>
  <c r="Y1105" i="17"/>
  <c r="Q1105" i="17" s="1"/>
  <c r="W1105" i="17" s="1"/>
  <c r="Y1108" i="17"/>
  <c r="Q1108" i="17" s="1"/>
  <c r="W1108" i="17" s="1"/>
  <c r="Y1110" i="17"/>
  <c r="Q1110" i="17" s="1"/>
  <c r="W1110" i="17" s="1"/>
  <c r="Y1112" i="17"/>
  <c r="Q1112" i="17" s="1"/>
  <c r="W1112" i="17" s="1"/>
  <c r="Y1554" i="17"/>
  <c r="Q1554" i="17" s="1"/>
  <c r="W1554" i="17" s="1"/>
  <c r="Y1555" i="17"/>
  <c r="Q1555" i="17" s="1"/>
  <c r="W1555" i="17" s="1"/>
  <c r="Y1752" i="17"/>
  <c r="Q1752" i="17" s="1"/>
  <c r="W1752" i="17" s="1"/>
  <c r="Y159" i="17"/>
  <c r="Q159" i="17" s="1"/>
  <c r="W159" i="17" s="1"/>
  <c r="Y160" i="17"/>
  <c r="Q160" i="17" s="1"/>
  <c r="W160" i="17" s="1"/>
  <c r="Y162" i="17"/>
  <c r="Q162" i="17" s="1"/>
  <c r="W162" i="17" s="1"/>
  <c r="Y354" i="17"/>
  <c r="Q354" i="17" s="1"/>
  <c r="W354" i="17" s="1"/>
  <c r="Y560" i="17"/>
  <c r="Q560" i="17" s="1"/>
  <c r="W560" i="17" s="1"/>
  <c r="Y561" i="17"/>
  <c r="Q561" i="17" s="1"/>
  <c r="W561" i="17" s="1"/>
  <c r="Y754" i="17"/>
  <c r="Q754" i="17" s="1"/>
  <c r="W754" i="17" s="1"/>
  <c r="Y1116" i="17"/>
  <c r="Q1116" i="17" s="1"/>
  <c r="W1116" i="17" s="1"/>
  <c r="Y1118" i="17"/>
  <c r="Q1118" i="17" s="1"/>
  <c r="W1118" i="17" s="1"/>
  <c r="Y1120" i="17"/>
  <c r="Q1120" i="17" s="1"/>
  <c r="W1120" i="17" s="1"/>
  <c r="Y1124" i="17"/>
  <c r="Q1124" i="17" s="1"/>
  <c r="W1124" i="17" s="1"/>
  <c r="Y1560" i="17"/>
  <c r="Q1560" i="17" s="1"/>
  <c r="W1560" i="17" s="1"/>
  <c r="Y1561" i="17"/>
  <c r="Q1561" i="17" s="1"/>
  <c r="W1561" i="17" s="1"/>
  <c r="Y1754" i="17"/>
  <c r="Q1754" i="17" s="1"/>
  <c r="W1754" i="17" s="1"/>
  <c r="Y164" i="17"/>
  <c r="Q164" i="17" s="1"/>
  <c r="W164" i="17" s="1"/>
  <c r="Y166" i="17"/>
  <c r="Q166" i="17" s="1"/>
  <c r="W166" i="17" s="1"/>
  <c r="Y168" i="17"/>
  <c r="Q168" i="17" s="1"/>
  <c r="W168" i="17" s="1"/>
  <c r="Y356" i="17"/>
  <c r="Q356" i="17" s="1"/>
  <c r="W356" i="17" s="1"/>
  <c r="Y357" i="17"/>
  <c r="Q357" i="17" s="1"/>
  <c r="W357" i="17" s="1"/>
  <c r="Y566" i="17"/>
  <c r="Q566" i="17" s="1"/>
  <c r="W566" i="17" s="1"/>
  <c r="Y567" i="17"/>
  <c r="Q567" i="17" s="1"/>
  <c r="W567" i="17" s="1"/>
  <c r="Y756" i="17"/>
  <c r="Q756" i="17" s="1"/>
  <c r="W756" i="17" s="1"/>
  <c r="Y1126" i="17"/>
  <c r="Q1126" i="17" s="1"/>
  <c r="W1126" i="17" s="1"/>
  <c r="Y1128" i="17"/>
  <c r="Q1128" i="17" s="1"/>
  <c r="W1128" i="17" s="1"/>
  <c r="Y1132" i="17"/>
  <c r="Q1132" i="17" s="1"/>
  <c r="W1132" i="17" s="1"/>
  <c r="Y1133" i="17"/>
  <c r="Q1133" i="17" s="1"/>
  <c r="W1133" i="17" s="1"/>
  <c r="Y1136" i="17"/>
  <c r="Q1136" i="17" s="1"/>
  <c r="W1136" i="17" s="1"/>
  <c r="Y1565" i="17"/>
  <c r="Q1565" i="17" s="1"/>
  <c r="W1565" i="17" s="1"/>
  <c r="Y1566" i="17"/>
  <c r="Q1566" i="17" s="1"/>
  <c r="W1566" i="17" s="1"/>
  <c r="Y1568" i="17"/>
  <c r="Q1568" i="17" s="1"/>
  <c r="W1568" i="17" s="1"/>
  <c r="Y1756" i="17"/>
  <c r="Q1756" i="17" s="1"/>
  <c r="W1756" i="17" s="1"/>
  <c r="Y1757" i="17"/>
  <c r="Q1757" i="17" s="1"/>
  <c r="W1757" i="17" s="1"/>
  <c r="Y172" i="17"/>
  <c r="Q172" i="17" s="1"/>
  <c r="W172" i="17" s="1"/>
  <c r="Y173" i="17"/>
  <c r="Q173" i="17" s="1"/>
  <c r="W173" i="17" s="1"/>
  <c r="Y358" i="17"/>
  <c r="Q358" i="17" s="1"/>
  <c r="W358" i="17" s="1"/>
  <c r="Y571" i="17"/>
  <c r="Q571" i="17" s="1"/>
  <c r="W571" i="17" s="1"/>
  <c r="Y572" i="17"/>
  <c r="Q572" i="17" s="1"/>
  <c r="W572" i="17" s="1"/>
  <c r="Y758" i="17"/>
  <c r="Q758" i="17" s="1"/>
  <c r="W758" i="17" s="1"/>
  <c r="Y1138" i="17"/>
  <c r="Q1138" i="17" s="1"/>
  <c r="W1138" i="17" s="1"/>
  <c r="Y1140" i="17"/>
  <c r="Q1140" i="17" s="1"/>
  <c r="W1140" i="17" s="1"/>
  <c r="Y1144" i="17"/>
  <c r="Q1144" i="17" s="1"/>
  <c r="W1144" i="17" s="1"/>
  <c r="Y1148" i="17"/>
  <c r="Q1148" i="17" s="1"/>
  <c r="W1148" i="17" s="1"/>
  <c r="Y1572" i="17"/>
  <c r="Q1572" i="17" s="1"/>
  <c r="W1572" i="17" s="1"/>
  <c r="Y1574" i="17"/>
  <c r="Q1574" i="17" s="1"/>
  <c r="W1574" i="17" s="1"/>
  <c r="Y1758" i="17"/>
  <c r="Q1758" i="17" s="1"/>
  <c r="W1758" i="17" s="1"/>
  <c r="Y1759" i="17"/>
  <c r="Q1759" i="17" s="1"/>
  <c r="W1759" i="17" s="1"/>
  <c r="Y178" i="17"/>
  <c r="Q178" i="17" s="1"/>
  <c r="W178" i="17" s="1"/>
  <c r="Y180" i="17"/>
  <c r="Q180" i="17" s="1"/>
  <c r="W180" i="17" s="1"/>
  <c r="Y360" i="17"/>
  <c r="Q360" i="17" s="1"/>
  <c r="W360" i="17" s="1"/>
  <c r="Y578" i="17"/>
  <c r="Q578" i="17" s="1"/>
  <c r="W578" i="17" s="1"/>
  <c r="Y580" i="17"/>
  <c r="Q580" i="17" s="1"/>
  <c r="W580" i="17" s="1"/>
  <c r="Y581" i="17"/>
  <c r="Q581" i="17" s="1"/>
  <c r="W581" i="17" s="1"/>
  <c r="Y760" i="17"/>
  <c r="Q760" i="17" s="1"/>
  <c r="W760" i="17" s="1"/>
  <c r="Y761" i="17"/>
  <c r="Q761" i="17" s="1"/>
  <c r="W761" i="17" s="1"/>
  <c r="Y1152" i="17"/>
  <c r="Q1152" i="17" s="1"/>
  <c r="W1152" i="17" s="1"/>
  <c r="Y1155" i="17"/>
  <c r="Q1155" i="17" s="1"/>
  <c r="W1155" i="17" s="1"/>
  <c r="Y1156" i="17"/>
  <c r="Q1156" i="17" s="1"/>
  <c r="W1156" i="17" s="1"/>
  <c r="Y1158" i="17"/>
  <c r="Q1158" i="17" s="1"/>
  <c r="W1158" i="17" s="1"/>
  <c r="Y1160" i="17"/>
  <c r="Q1160" i="17" s="1"/>
  <c r="W1160" i="17" s="1"/>
  <c r="Y1576" i="17"/>
  <c r="Q1576" i="17" s="1"/>
  <c r="W1576" i="17" s="1"/>
  <c r="Y1578" i="17"/>
  <c r="Q1578" i="17" s="1"/>
  <c r="W1578" i="17" s="1"/>
  <c r="Y1760" i="17"/>
  <c r="Q1760" i="17" s="1"/>
  <c r="W1760" i="17" s="1"/>
  <c r="Y1761" i="17"/>
  <c r="Q1761" i="17" s="1"/>
  <c r="W1761" i="17" s="1"/>
  <c r="Y184" i="17"/>
  <c r="Q184" i="17" s="1"/>
  <c r="W184" i="17" s="1"/>
  <c r="Y186" i="17"/>
  <c r="Q186" i="17" s="1"/>
  <c r="W186" i="17" s="1"/>
  <c r="Y362" i="17"/>
  <c r="Q362" i="17" s="1"/>
  <c r="W362" i="17" s="1"/>
  <c r="Y583" i="17"/>
  <c r="Q583" i="17" s="1"/>
  <c r="W583" i="17" s="1"/>
  <c r="Y584" i="17"/>
  <c r="Q584" i="17" s="1"/>
  <c r="W584" i="17" s="1"/>
  <c r="Y762" i="17"/>
  <c r="Q762" i="17" s="1"/>
  <c r="W762" i="17" s="1"/>
  <c r="Y763" i="17"/>
  <c r="Q763" i="17" s="1"/>
  <c r="W763" i="17" s="1"/>
  <c r="Y1163" i="17"/>
  <c r="Q1163" i="17" s="1"/>
  <c r="W1163" i="17" s="1"/>
  <c r="Y1164" i="17"/>
  <c r="Q1164" i="17" s="1"/>
  <c r="W1164" i="17" s="1"/>
  <c r="Y1166" i="17"/>
  <c r="Q1166" i="17" s="1"/>
  <c r="W1166" i="17" s="1"/>
  <c r="Y1168" i="17"/>
  <c r="Q1168" i="17" s="1"/>
  <c r="W1168" i="17" s="1"/>
  <c r="Y1169" i="17"/>
  <c r="Q1169" i="17" s="1"/>
  <c r="W1169" i="17" s="1"/>
  <c r="Y1172" i="17"/>
  <c r="Q1172" i="17" s="1"/>
  <c r="W1172" i="17" s="1"/>
  <c r="Y1584" i="17"/>
  <c r="Q1584" i="17" s="1"/>
  <c r="W1584" i="17" s="1"/>
  <c r="Y1585" i="17"/>
  <c r="Q1585" i="17" s="1"/>
  <c r="W1585" i="17" s="1"/>
  <c r="Y1587" i="17"/>
  <c r="Q1587" i="17" s="1"/>
  <c r="W1587" i="17" s="1"/>
  <c r="Y1762" i="17"/>
  <c r="Q1762" i="17" s="1"/>
  <c r="W1762" i="17" s="1"/>
  <c r="Y188" i="17"/>
  <c r="Q188" i="17" s="1"/>
  <c r="W188" i="17" s="1"/>
  <c r="Y190" i="17"/>
  <c r="Q190" i="17" s="1"/>
  <c r="W190" i="17" s="1"/>
  <c r="Y193" i="17"/>
  <c r="Q193" i="17" s="1"/>
  <c r="W193" i="17" s="1"/>
  <c r="Y364" i="17"/>
  <c r="Q364" i="17" s="1"/>
  <c r="W364" i="17" s="1"/>
  <c r="Y590" i="17"/>
  <c r="Q590" i="17" s="1"/>
  <c r="W590" i="17" s="1"/>
  <c r="Y591" i="17"/>
  <c r="Q591" i="17" s="1"/>
  <c r="W591" i="17" s="1"/>
  <c r="Y764" i="17"/>
  <c r="Q764" i="17" s="1"/>
  <c r="W764" i="17" s="1"/>
  <c r="Y1174" i="17"/>
  <c r="Q1174" i="17" s="1"/>
  <c r="W1174" i="17" s="1"/>
  <c r="Y1176" i="17"/>
  <c r="Q1176" i="17" s="1"/>
  <c r="W1176" i="17" s="1"/>
  <c r="Y1180" i="17"/>
  <c r="Q1180" i="17" s="1"/>
  <c r="W1180" i="17" s="1"/>
  <c r="Y1181" i="17"/>
  <c r="Q1181" i="17" s="1"/>
  <c r="W1181" i="17" s="1"/>
  <c r="Y1184" i="17"/>
  <c r="Q1184" i="17" s="1"/>
  <c r="W1184" i="17" s="1"/>
  <c r="Y1185" i="17"/>
  <c r="Q1185" i="17" s="1"/>
  <c r="W1185" i="17" s="1"/>
  <c r="Y1588" i="17"/>
  <c r="Q1588" i="17" s="1"/>
  <c r="W1588" i="17" s="1"/>
  <c r="Y1590" i="17"/>
  <c r="Q1590" i="17" s="1"/>
  <c r="W1590" i="17" s="1"/>
  <c r="Y1592" i="17"/>
  <c r="Q1592" i="17" s="1"/>
  <c r="W1592" i="17" s="1"/>
  <c r="Y1764" i="17"/>
  <c r="Q1764" i="17" s="1"/>
  <c r="W1764" i="17" s="1"/>
  <c r="Y194" i="17"/>
  <c r="Q194" i="17" s="1"/>
  <c r="W194" i="17" s="1"/>
  <c r="Y196" i="17"/>
  <c r="Q196" i="17" s="1"/>
  <c r="W196" i="17" s="1"/>
  <c r="Y366" i="17"/>
  <c r="Q366" i="17" s="1"/>
  <c r="W366" i="17" s="1"/>
  <c r="Y367" i="17"/>
  <c r="Q367" i="17" s="1"/>
  <c r="W367" i="17" s="1"/>
  <c r="Y596" i="17"/>
  <c r="Q596" i="17" s="1"/>
  <c r="W596" i="17" s="1"/>
  <c r="Y766" i="17"/>
  <c r="Q766" i="17" s="1"/>
  <c r="W766" i="17" s="1"/>
  <c r="Y1188" i="17"/>
  <c r="Q1188" i="17" s="1"/>
  <c r="W1188" i="17" s="1"/>
  <c r="Y1189" i="17"/>
  <c r="Q1189" i="17" s="1"/>
  <c r="W1189" i="17" s="1"/>
  <c r="Y1192" i="17"/>
  <c r="Q1192" i="17" s="1"/>
  <c r="W1192" i="17" s="1"/>
  <c r="Y1194" i="17"/>
  <c r="Q1194" i="17" s="1"/>
  <c r="W1194" i="17" s="1"/>
  <c r="Y1196" i="17"/>
  <c r="Q1196" i="17" s="1"/>
  <c r="W1196" i="17" s="1"/>
  <c r="Y1596" i="17"/>
  <c r="Q1596" i="17" s="1"/>
  <c r="W1596" i="17" s="1"/>
  <c r="Y1599" i="17"/>
  <c r="Q1599" i="17" s="1"/>
  <c r="W1599" i="17" s="1"/>
  <c r="Y1766" i="17"/>
  <c r="Q1766" i="17" s="1"/>
  <c r="W1766" i="17" s="1"/>
  <c r="Y1767" i="17"/>
  <c r="Q1767" i="17" s="1"/>
  <c r="W1767" i="17" s="1"/>
  <c r="Y202" i="17"/>
  <c r="Q202" i="17" s="1"/>
  <c r="W202" i="17" s="1"/>
  <c r="Y205" i="17"/>
  <c r="Q205" i="17" s="1"/>
  <c r="W205" i="17" s="1"/>
  <c r="Y368" i="17"/>
  <c r="Q368" i="17" s="1"/>
  <c r="W368" i="17" s="1"/>
  <c r="Y602" i="17"/>
  <c r="Q602" i="17" s="1"/>
  <c r="W602" i="17" s="1"/>
  <c r="Y603" i="17"/>
  <c r="Q603" i="17" s="1"/>
  <c r="W603" i="17" s="1"/>
  <c r="Y768" i="17"/>
  <c r="Q768" i="17" s="1"/>
  <c r="W768" i="17" s="1"/>
  <c r="Y769" i="17"/>
  <c r="Q769" i="17" s="1"/>
  <c r="W769" i="17" s="1"/>
  <c r="Y1200" i="17"/>
  <c r="Q1200" i="17" s="1"/>
  <c r="W1200" i="17" s="1"/>
  <c r="Y1203" i="17"/>
  <c r="Q1203" i="17" s="1"/>
  <c r="W1203" i="17" s="1"/>
  <c r="Y1204" i="17"/>
  <c r="Q1204" i="17" s="1"/>
  <c r="W1204" i="17" s="1"/>
  <c r="Y1208" i="17"/>
  <c r="Q1208" i="17" s="1"/>
  <c r="W1208" i="17" s="1"/>
  <c r="Y1601" i="17"/>
  <c r="Q1601" i="17" s="1"/>
  <c r="W1601" i="17" s="1"/>
  <c r="Y1602" i="17"/>
  <c r="Q1602" i="17" s="1"/>
  <c r="W1602" i="17" s="1"/>
  <c r="Y1603" i="17"/>
  <c r="Q1603" i="17" s="1"/>
  <c r="W1603" i="17" s="1"/>
  <c r="Y1768" i="17"/>
  <c r="Q1768" i="17" s="1"/>
  <c r="W1768" i="17" s="1"/>
  <c r="Y207" i="17"/>
  <c r="Q207" i="17" s="1"/>
  <c r="W207" i="17" s="1"/>
  <c r="Y208" i="17"/>
  <c r="Q208" i="17" s="1"/>
  <c r="W208" i="17" s="1"/>
  <c r="Y210" i="17"/>
  <c r="Q210" i="17" s="1"/>
  <c r="W210" i="17" s="1"/>
  <c r="Y370" i="17"/>
  <c r="Q370" i="17" s="1"/>
  <c r="W370" i="17" s="1"/>
  <c r="Y371" i="17"/>
  <c r="Q371" i="17" s="1"/>
  <c r="W371" i="17" s="1"/>
  <c r="Y608" i="17"/>
  <c r="Q608" i="17" s="1"/>
  <c r="W608" i="17" s="1"/>
  <c r="Y770" i="17"/>
  <c r="Q770" i="17" s="1"/>
  <c r="W770" i="17" s="1"/>
  <c r="Y771" i="17"/>
  <c r="Q771" i="17" s="1"/>
  <c r="W771" i="17" s="1"/>
  <c r="Y1211" i="17"/>
  <c r="Q1211" i="17" s="1"/>
  <c r="W1211" i="17" s="1"/>
  <c r="Y1212" i="17"/>
  <c r="Q1212" i="17" s="1"/>
  <c r="W1212" i="17" s="1"/>
  <c r="Y1214" i="17"/>
  <c r="Q1214" i="17" s="1"/>
  <c r="W1214" i="17" s="1"/>
  <c r="Y1216" i="17"/>
  <c r="Q1216" i="17" s="1"/>
  <c r="W1216" i="17" s="1"/>
  <c r="Y1218" i="17"/>
  <c r="Q1218" i="17" s="1"/>
  <c r="W1218" i="17" s="1"/>
  <c r="Y1220" i="17"/>
  <c r="Q1220" i="17" s="1"/>
  <c r="W1220" i="17" s="1"/>
  <c r="Y1608" i="17"/>
  <c r="Q1608" i="17" s="1"/>
  <c r="W1608" i="17" s="1"/>
  <c r="Y1609" i="17"/>
  <c r="Q1609" i="17" s="1"/>
  <c r="W1609" i="17" s="1"/>
  <c r="Y1770" i="17"/>
  <c r="Q1770" i="17" s="1"/>
  <c r="W1770" i="17" s="1"/>
  <c r="Y214" i="17"/>
  <c r="Q214" i="17" s="1"/>
  <c r="W214" i="17" s="1"/>
  <c r="Y216" i="17"/>
  <c r="Q216" i="17" s="1"/>
  <c r="W216" i="17" s="1"/>
  <c r="Y372" i="17"/>
  <c r="Q372" i="17" s="1"/>
  <c r="W372" i="17" s="1"/>
  <c r="Y373" i="17"/>
  <c r="Q373" i="17" s="1"/>
  <c r="W373" i="17" s="1"/>
  <c r="Y614" i="17"/>
  <c r="Q614" i="17" s="1"/>
  <c r="W614" i="17" s="1"/>
  <c r="Y617" i="17"/>
  <c r="Q617" i="17" s="1"/>
  <c r="W617" i="17" s="1"/>
  <c r="Y772" i="17"/>
  <c r="Q772" i="17" s="1"/>
  <c r="W772" i="17" s="1"/>
  <c r="Y1224" i="17"/>
  <c r="Q1224" i="17" s="1"/>
  <c r="W1224" i="17" s="1"/>
  <c r="Y1226" i="17"/>
  <c r="Q1226" i="17" s="1"/>
  <c r="W1226" i="17" s="1"/>
  <c r="Y1228" i="17"/>
  <c r="Q1228" i="17" s="1"/>
  <c r="W1228" i="17" s="1"/>
  <c r="Y1232" i="17"/>
  <c r="Q1232" i="17" s="1"/>
  <c r="W1232" i="17" s="1"/>
  <c r="Y1614" i="17"/>
  <c r="Q1614" i="17" s="1"/>
  <c r="W1614" i="17" s="1"/>
  <c r="Y1772" i="17"/>
  <c r="Q1772" i="17" s="1"/>
  <c r="W1772" i="17" s="1"/>
  <c r="Y218" i="17"/>
  <c r="Q218" i="17" s="1"/>
  <c r="W218" i="17" s="1"/>
  <c r="Y220" i="17"/>
  <c r="Q220" i="17" s="1"/>
  <c r="W220" i="17" s="1"/>
  <c r="Y221" i="17"/>
  <c r="Q221" i="17" s="1"/>
  <c r="W221" i="17" s="1"/>
  <c r="Y374" i="17"/>
  <c r="Q374" i="17" s="1"/>
  <c r="W374" i="17" s="1"/>
  <c r="Y618" i="17"/>
  <c r="Q618" i="17" s="1"/>
  <c r="W618" i="17" s="1"/>
  <c r="Y620" i="17"/>
  <c r="Q620" i="17" s="1"/>
  <c r="W620" i="17" s="1"/>
  <c r="Y774" i="17"/>
  <c r="Q774" i="17" s="1"/>
  <c r="W774" i="17" s="1"/>
  <c r="Y1234" i="17"/>
  <c r="Q1234" i="17" s="1"/>
  <c r="W1234" i="17" s="1"/>
  <c r="Y1235" i="17"/>
  <c r="Q1235" i="17" s="1"/>
  <c r="W1235" i="17" s="1"/>
  <c r="Y1236" i="17"/>
  <c r="Q1236" i="17" s="1"/>
  <c r="W1236" i="17" s="1"/>
  <c r="Y1240" i="17"/>
  <c r="Q1240" i="17" s="1"/>
  <c r="W1240" i="17" s="1"/>
  <c r="Y1244" i="17"/>
  <c r="Q1244" i="17" s="1"/>
  <c r="W1244" i="17" s="1"/>
  <c r="Y1618" i="17"/>
  <c r="Q1618" i="17" s="1"/>
  <c r="W1618" i="17" s="1"/>
  <c r="Y1620" i="17"/>
  <c r="Q1620" i="17" s="1"/>
  <c r="W1620" i="17" s="1"/>
  <c r="Y1774" i="17"/>
  <c r="Q1774" i="17" s="1"/>
  <c r="W1774" i="17" s="1"/>
  <c r="Y226" i="17"/>
  <c r="Q226" i="17" s="1"/>
  <c r="W226" i="17" s="1"/>
  <c r="Y376" i="17"/>
  <c r="Q376" i="17" s="1"/>
  <c r="W376" i="17" s="1"/>
  <c r="Y626" i="17"/>
  <c r="Q626" i="17" s="1"/>
  <c r="W626" i="17" s="1"/>
  <c r="Y629" i="17"/>
  <c r="Q629" i="17" s="1"/>
  <c r="W629" i="17" s="1"/>
  <c r="Y776" i="17"/>
  <c r="Q776" i="17" s="1"/>
  <c r="W776" i="17" s="1"/>
  <c r="Y1248" i="17"/>
  <c r="Q1248" i="17" s="1"/>
  <c r="W1248" i="17" s="1"/>
  <c r="Y1249" i="17"/>
  <c r="Q1249" i="17" s="1"/>
  <c r="W1249" i="17" s="1"/>
  <c r="Y1252" i="17"/>
  <c r="Q1252" i="17" s="1"/>
  <c r="W1252" i="17" s="1"/>
  <c r="Y1254" i="17"/>
  <c r="Q1254" i="17" s="1"/>
  <c r="W1254" i="17" s="1"/>
  <c r="Y1256" i="17"/>
  <c r="Q1256" i="17" s="1"/>
  <c r="W1256" i="17" s="1"/>
  <c r="Y1626" i="17"/>
  <c r="Q1626" i="17" s="1"/>
  <c r="W1626" i="17" s="1"/>
  <c r="Y1776" i="17"/>
  <c r="Q1776" i="17" s="1"/>
  <c r="W1776" i="17" s="1"/>
  <c r="Y1777" i="17"/>
  <c r="Q1777" i="17" s="1"/>
  <c r="W1777" i="17" s="1"/>
  <c r="Y231" i="17"/>
  <c r="Q231" i="17" s="1"/>
  <c r="W231" i="17" s="1"/>
  <c r="Y232" i="17"/>
  <c r="Q232" i="17" s="1"/>
  <c r="W232" i="17" s="1"/>
  <c r="Y378" i="17"/>
  <c r="Q378" i="17" s="1"/>
  <c r="W378" i="17" s="1"/>
  <c r="Y631" i="17"/>
  <c r="Q631" i="17" s="1"/>
  <c r="W631" i="17" s="1"/>
  <c r="Y632" i="17"/>
  <c r="Q632" i="17" s="1"/>
  <c r="W632" i="17" s="1"/>
  <c r="Y778" i="17"/>
  <c r="Q778" i="17" s="1"/>
  <c r="W778" i="17" s="1"/>
  <c r="Y779" i="17"/>
  <c r="Q779" i="17" s="1"/>
  <c r="W779" i="17" s="1"/>
  <c r="Y1260" i="17"/>
  <c r="Q1260" i="17" s="1"/>
  <c r="W1260" i="17" s="1"/>
  <c r="Y1262" i="17"/>
  <c r="Q1262" i="17" s="1"/>
  <c r="W1262" i="17" s="1"/>
  <c r="Y1264" i="17"/>
  <c r="Q1264" i="17" s="1"/>
  <c r="W1264" i="17" s="1"/>
  <c r="Y1268" i="17"/>
  <c r="Q1268" i="17" s="1"/>
  <c r="W1268" i="17" s="1"/>
  <c r="Y1269" i="17"/>
  <c r="Q1269" i="17" s="1"/>
  <c r="W1269" i="17" s="1"/>
  <c r="Y1632" i="17"/>
  <c r="Q1632" i="17" s="1"/>
  <c r="W1632" i="17" s="1"/>
  <c r="Y1634" i="17"/>
  <c r="Q1634" i="17" s="1"/>
  <c r="W1634" i="17" s="1"/>
  <c r="Y1778" i="17"/>
  <c r="Q1778" i="17" s="1"/>
  <c r="W1778" i="17" s="1"/>
  <c r="Y240" i="17"/>
  <c r="Q240" i="17" s="1"/>
  <c r="W240" i="17" s="1"/>
  <c r="Y380" i="17"/>
  <c r="Q380" i="17" s="1"/>
  <c r="W380" i="17" s="1"/>
  <c r="Y638" i="17"/>
  <c r="Q638" i="17" s="1"/>
  <c r="W638" i="17" s="1"/>
  <c r="Y639" i="17"/>
  <c r="Q639" i="17" s="1"/>
  <c r="W639" i="17" s="1"/>
  <c r="Y780" i="17"/>
  <c r="Q780" i="17" s="1"/>
  <c r="W780" i="17" s="1"/>
  <c r="Y1272" i="17"/>
  <c r="Q1272" i="17" s="1"/>
  <c r="W1272" i="17" s="1"/>
  <c r="Y1274" i="17"/>
  <c r="Q1274" i="17" s="1"/>
  <c r="W1274" i="17" s="1"/>
  <c r="Y1276" i="17"/>
  <c r="Q1276" i="17" s="1"/>
  <c r="W1276" i="17" s="1"/>
  <c r="Y1280" i="17"/>
  <c r="Q1280" i="17" s="1"/>
  <c r="W1280" i="17" s="1"/>
  <c r="Y1637" i="17"/>
  <c r="Q1637" i="17" s="1"/>
  <c r="W1637" i="17" s="1"/>
  <c r="Y1638" i="17"/>
  <c r="Q1638" i="17" s="1"/>
  <c r="W1638" i="17" s="1"/>
  <c r="Y1780" i="17"/>
  <c r="Q1780" i="17" s="1"/>
  <c r="W1780" i="17" s="1"/>
  <c r="Y242" i="17"/>
  <c r="Q242" i="17" s="1"/>
  <c r="W242" i="17" s="1"/>
  <c r="Y244" i="17"/>
  <c r="Q244" i="17" s="1"/>
  <c r="W244" i="17" s="1"/>
  <c r="Y245" i="17"/>
  <c r="Q245" i="17" s="1"/>
  <c r="W245" i="17" s="1"/>
  <c r="Y643" i="17"/>
  <c r="Q643" i="17" s="1"/>
  <c r="W643" i="17" s="1"/>
  <c r="Y644" i="17"/>
  <c r="Q644" i="17" s="1"/>
  <c r="W644" i="17" s="1"/>
  <c r="Y782" i="17"/>
  <c r="Q782" i="17" s="1"/>
  <c r="W782" i="17" s="1"/>
  <c r="Y783" i="17"/>
  <c r="Q783" i="17" s="1"/>
  <c r="W783" i="17" s="1"/>
  <c r="Y1282" i="17"/>
  <c r="Q1282" i="17" s="1"/>
  <c r="W1282" i="17" s="1"/>
  <c r="Y1284" i="17"/>
  <c r="Q1284" i="17" s="1"/>
  <c r="W1284" i="17" s="1"/>
  <c r="Y1285" i="17"/>
  <c r="Q1285" i="17" s="1"/>
  <c r="W1285" i="17" s="1"/>
  <c r="Y1288" i="17"/>
  <c r="Q1288" i="17" s="1"/>
  <c r="W1288" i="17" s="1"/>
  <c r="Y1290" i="17"/>
  <c r="Q1290" i="17" s="1"/>
  <c r="W1290" i="17" s="1"/>
  <c r="Y1291" i="17"/>
  <c r="Q1291" i="17" s="1"/>
  <c r="W1291" i="17" s="1"/>
  <c r="Y1292" i="17"/>
  <c r="Q1292" i="17" s="1"/>
  <c r="W1292" i="17" s="1"/>
  <c r="Y1644" i="17"/>
  <c r="Q1644" i="17" s="1"/>
  <c r="W1644" i="17" s="1"/>
  <c r="Y1782" i="17"/>
  <c r="Q1782" i="17" s="1"/>
  <c r="W1782" i="17" s="1"/>
  <c r="Y1783" i="17"/>
  <c r="Q1783" i="17" s="1"/>
  <c r="W1783" i="17" s="1"/>
  <c r="Y250" i="17"/>
  <c r="Q250" i="17" s="1"/>
  <c r="W250" i="17" s="1"/>
  <c r="Y253" i="17"/>
  <c r="Q253" i="17" s="1"/>
  <c r="W253" i="17" s="1"/>
  <c r="Y384" i="17"/>
  <c r="Q384" i="17" s="1"/>
  <c r="W384" i="17" s="1"/>
  <c r="Y648" i="17"/>
  <c r="Q648" i="17" s="1"/>
  <c r="W648" i="17" s="1"/>
  <c r="Y650" i="17"/>
  <c r="Q650" i="17" s="1"/>
  <c r="W650" i="17" s="1"/>
  <c r="Y651" i="17"/>
  <c r="Q651" i="17" s="1"/>
  <c r="W651" i="17" s="1"/>
  <c r="Y784" i="17"/>
  <c r="Q784" i="17" s="1"/>
  <c r="W784" i="17" s="1"/>
  <c r="Y1296" i="17"/>
  <c r="Q1296" i="17" s="1"/>
  <c r="W1296" i="17" s="1"/>
  <c r="Y1300" i="17"/>
  <c r="Q1300" i="17" s="1"/>
  <c r="W1300" i="17" s="1"/>
  <c r="Y1304" i="17"/>
  <c r="Q1304" i="17" s="1"/>
  <c r="W1304" i="17" s="1"/>
  <c r="Y1648" i="17"/>
  <c r="Q1648" i="17" s="1"/>
  <c r="W1648" i="17" s="1"/>
  <c r="Y1649" i="17"/>
  <c r="Q1649" i="17" s="1"/>
  <c r="W1649" i="17" s="1"/>
  <c r="Y1785" i="17"/>
  <c r="Q1785" i="17" s="1"/>
  <c r="W1785" i="17" s="1"/>
  <c r="Y256" i="17"/>
  <c r="Q256" i="17" s="1"/>
  <c r="W256" i="17" s="1"/>
  <c r="Y386" i="17"/>
  <c r="Q386" i="17" s="1"/>
  <c r="W386" i="17" s="1"/>
  <c r="Y656" i="17"/>
  <c r="Q656" i="17" s="1"/>
  <c r="W656" i="17" s="1"/>
  <c r="Y786" i="17"/>
  <c r="Q786" i="17" s="1"/>
  <c r="W786" i="17" s="1"/>
  <c r="Y787" i="17"/>
  <c r="Q787" i="17" s="1"/>
  <c r="W787" i="17" s="1"/>
  <c r="Y1308" i="17"/>
  <c r="Q1308" i="17" s="1"/>
  <c r="W1308" i="17" s="1"/>
  <c r="Y1312" i="17"/>
  <c r="Q1312" i="17" s="1"/>
  <c r="W1312" i="17" s="1"/>
  <c r="Y1314" i="17"/>
  <c r="Q1314" i="17" s="1"/>
  <c r="W1314" i="17" s="1"/>
  <c r="Y1316" i="17"/>
  <c r="Q1316" i="17" s="1"/>
  <c r="W1316" i="17" s="1"/>
  <c r="Y1656" i="17"/>
  <c r="Q1656" i="17" s="1"/>
  <c r="W1656" i="17" s="1"/>
  <c r="Y1657" i="17"/>
  <c r="Q1657" i="17" s="1"/>
  <c r="W1657" i="17" s="1"/>
  <c r="Y1786" i="17"/>
  <c r="Q1786" i="17" s="1"/>
  <c r="W1786" i="17" s="1"/>
  <c r="Y388" i="17"/>
  <c r="Q388" i="17" s="1"/>
  <c r="W388" i="17" s="1"/>
  <c r="Y662" i="17"/>
  <c r="Q662" i="17" s="1"/>
  <c r="W662" i="17" s="1"/>
  <c r="Y788" i="17"/>
  <c r="Q788" i="17" s="1"/>
  <c r="W788" i="17" s="1"/>
  <c r="Y1320" i="17"/>
  <c r="Q1320" i="17" s="1"/>
  <c r="W1320" i="17" s="1"/>
  <c r="Y1324" i="17"/>
  <c r="Q1324" i="17" s="1"/>
  <c r="W1324" i="17" s="1"/>
  <c r="Y1662" i="17"/>
  <c r="Q1662" i="17" s="1"/>
  <c r="W1662" i="17" s="1"/>
  <c r="Y1788" i="17"/>
  <c r="Q1788" i="17" s="1"/>
  <c r="W1788" i="17" s="1"/>
  <c r="Y268" i="17"/>
  <c r="Q268" i="17" s="1"/>
  <c r="W268" i="17" s="1"/>
  <c r="Y390" i="17"/>
  <c r="Q390" i="17" s="1"/>
  <c r="W390" i="17" s="1"/>
  <c r="Y391" i="17"/>
  <c r="Q391" i="17" s="1"/>
  <c r="W391" i="17" s="1"/>
  <c r="Y668" i="17"/>
  <c r="Q668" i="17" s="1"/>
  <c r="W668" i="17" s="1"/>
  <c r="Y790" i="17"/>
  <c r="Q790" i="17" s="1"/>
  <c r="W790" i="17" s="1"/>
  <c r="Y1332" i="17"/>
  <c r="Q1332" i="17" s="1"/>
  <c r="W1332" i="17" s="1"/>
  <c r="Y1333" i="17"/>
  <c r="Q1333" i="17" s="1"/>
  <c r="W1333" i="17" s="1"/>
  <c r="Y1340" i="17"/>
  <c r="Q1340" i="17" s="1"/>
  <c r="W1340" i="17" s="1"/>
  <c r="Y1668" i="17"/>
  <c r="Q1668" i="17" s="1"/>
  <c r="W1668" i="17" s="1"/>
  <c r="Y1790" i="17"/>
  <c r="Q1790" i="17" s="1"/>
  <c r="W1790" i="17" s="1"/>
  <c r="Y274" i="17"/>
  <c r="Q274" i="17" s="1"/>
  <c r="W274" i="17" s="1"/>
  <c r="Y277" i="17"/>
  <c r="Q277" i="17" s="1"/>
  <c r="W277" i="17" s="1"/>
  <c r="Y674" i="17"/>
  <c r="Q674" i="17" s="1"/>
  <c r="W674" i="17" s="1"/>
  <c r="Y1348" i="17"/>
  <c r="Q1348" i="17" s="1"/>
  <c r="W1348" i="17" s="1"/>
  <c r="Y1352" i="17"/>
  <c r="Q1352" i="17" s="1"/>
  <c r="W1352" i="17" s="1"/>
  <c r="Y1792" i="17"/>
  <c r="Q1792" i="17" s="1"/>
  <c r="W1792" i="17" s="1"/>
  <c r="Y680" i="17"/>
  <c r="Q680" i="17" s="1"/>
  <c r="W680" i="17" s="1"/>
  <c r="Y1358" i="17"/>
  <c r="Q1358" i="17" s="1"/>
  <c r="W1358" i="17" s="1"/>
  <c r="Y1364" i="17"/>
  <c r="Q1364" i="17" s="1"/>
  <c r="W1364" i="17" s="1"/>
  <c r="Y1680" i="17"/>
  <c r="Q1680" i="17" s="1"/>
  <c r="W1680" i="17" s="1"/>
  <c r="Y1794" i="17"/>
  <c r="Q1794" i="17" s="1"/>
  <c r="W1794" i="17" s="1"/>
  <c r="Y286" i="17"/>
  <c r="Q286" i="17" s="1"/>
  <c r="W286" i="17" s="1"/>
  <c r="Y1372" i="17"/>
  <c r="Q1372" i="17" s="1"/>
  <c r="W1372" i="17" s="1"/>
  <c r="Y1376" i="17"/>
  <c r="Q1376" i="17" s="1"/>
  <c r="W1376" i="17" s="1"/>
  <c r="Y1796" i="17"/>
  <c r="Q1796" i="17" s="1"/>
  <c r="W1796" i="17" s="1"/>
  <c r="Y292" i="17"/>
  <c r="Q292" i="17" s="1"/>
  <c r="W292" i="17" s="1"/>
  <c r="Y1799" i="17"/>
  <c r="Q1799" i="17" s="1"/>
  <c r="W1799" i="17" s="1"/>
  <c r="Y299" i="17"/>
  <c r="Q299" i="17" s="1"/>
  <c r="W299" i="17" s="1"/>
  <c r="Y400" i="17"/>
  <c r="Q400" i="17" s="1"/>
  <c r="W400" i="17" s="1"/>
  <c r="Y698" i="17"/>
  <c r="Q698" i="17" s="1"/>
  <c r="W698" i="17" s="1"/>
  <c r="Y1400" i="17"/>
  <c r="Q1400" i="17" s="1"/>
  <c r="W1400" i="17" s="1"/>
  <c r="G2" i="16"/>
  <c r="N2579" i="20" l="1"/>
  <c r="N2614" i="20"/>
  <c r="N2584" i="20"/>
  <c r="N2563" i="20"/>
  <c r="N2479" i="20"/>
  <c r="N2623" i="20"/>
  <c r="N2599" i="20"/>
  <c r="N2627" i="20"/>
  <c r="N2423" i="20"/>
  <c r="K61" i="20" a="1"/>
  <c r="K61" i="20" s="1"/>
  <c r="K53" i="20" a="1"/>
  <c r="K53" i="20" s="1"/>
  <c r="K43" i="20" a="1"/>
  <c r="K43" i="20" s="1"/>
  <c r="K87" i="20" a="1"/>
  <c r="K87" i="20" s="1"/>
  <c r="K80" i="20" a="1"/>
  <c r="K80" i="20" s="1"/>
  <c r="K73" i="20" a="1"/>
  <c r="K73" i="20" s="1"/>
  <c r="K66" i="20" a="1"/>
  <c r="K66" i="20" s="1"/>
  <c r="K59" i="20" a="1"/>
  <c r="K59" i="20" s="1"/>
  <c r="K50" i="20" a="1"/>
  <c r="K50" i="20" s="1"/>
  <c r="K37" i="20" a="1"/>
  <c r="K37" i="20" s="1"/>
  <c r="K115" i="20" a="1"/>
  <c r="K115" i="20" s="1"/>
  <c r="K109" i="20" a="1"/>
  <c r="K109" i="20" s="1"/>
  <c r="K94" i="20" a="1"/>
  <c r="K94" i="20" s="1"/>
  <c r="K86" i="20" a="1"/>
  <c r="K86" i="20" s="1"/>
  <c r="K79" i="20" a="1"/>
  <c r="K79" i="20" s="1"/>
  <c r="K72" i="20" a="1"/>
  <c r="K72" i="20" s="1"/>
  <c r="K58" i="20" a="1"/>
  <c r="K58" i="20" s="1"/>
  <c r="K31" i="20" a="1"/>
  <c r="K31" i="20" s="1"/>
  <c r="K93" i="20" a="1"/>
  <c r="K93" i="20" s="1"/>
  <c r="K85" i="20" a="1"/>
  <c r="K85" i="20" s="1"/>
  <c r="K78" i="20" a="1"/>
  <c r="K78" i="20" s="1"/>
  <c r="K71" i="20" a="1"/>
  <c r="K71" i="20" s="1"/>
  <c r="K65" i="20" a="1"/>
  <c r="K65" i="20" s="1"/>
  <c r="K57" i="20" a="1"/>
  <c r="K57" i="20" s="1"/>
  <c r="K49" i="20" a="1"/>
  <c r="K49" i="20" s="1"/>
  <c r="K30" i="20" a="1"/>
  <c r="K30" i="20" s="1"/>
  <c r="K100" i="20" a="1"/>
  <c r="K100" i="20" s="1"/>
  <c r="K92" i="20" a="1"/>
  <c r="K92" i="20" s="1"/>
  <c r="K84" i="20" a="1"/>
  <c r="K84" i="20" s="1"/>
  <c r="K70" i="20" a="1"/>
  <c r="K70" i="20" s="1"/>
  <c r="K64" i="20" a="1"/>
  <c r="K64" i="20" s="1"/>
  <c r="K56" i="20" a="1"/>
  <c r="K56" i="20" s="1"/>
  <c r="K48" i="20" a="1"/>
  <c r="K48" i="20" s="1"/>
  <c r="K25" i="20" a="1"/>
  <c r="K25" i="20" s="1"/>
  <c r="K91" i="20" a="1"/>
  <c r="K91" i="20" s="1"/>
  <c r="K83" i="20" a="1"/>
  <c r="K83" i="20" s="1"/>
  <c r="K77" i="20" a="1"/>
  <c r="K77" i="20" s="1"/>
  <c r="K63" i="20" a="1"/>
  <c r="K63" i="20" s="1"/>
  <c r="K55" i="20" a="1"/>
  <c r="K55" i="20" s="1"/>
  <c r="K47" i="20" a="1"/>
  <c r="K47" i="20" s="1"/>
  <c r="K18" i="20" a="1"/>
  <c r="K18" i="20" s="1"/>
  <c r="K90" i="20" a="1"/>
  <c r="K90" i="20" s="1"/>
  <c r="K82" i="20" a="1"/>
  <c r="K82" i="20" s="1"/>
  <c r="K76" i="20" a="1"/>
  <c r="K76" i="20" s="1"/>
  <c r="K69" i="20" a="1"/>
  <c r="K69" i="20" s="1"/>
  <c r="K62" i="20" a="1"/>
  <c r="K62" i="20" s="1"/>
  <c r="K54" i="20" a="1"/>
  <c r="K54" i="20" s="1"/>
  <c r="K44" i="20" a="1"/>
  <c r="K44" i="20" s="1"/>
  <c r="K7" i="20" a="1"/>
  <c r="K7" i="20" s="1"/>
  <c r="N2617" i="20"/>
  <c r="K45" i="20" a="1"/>
  <c r="K45" i="20" s="1"/>
  <c r="K38" i="20" a="1"/>
  <c r="K38" i="20" s="1"/>
  <c r="K32" i="20" a="1"/>
  <c r="K32" i="20" s="1"/>
  <c r="K19" i="20" a="1"/>
  <c r="K19" i="20" s="1"/>
  <c r="K13" i="20" a="1"/>
  <c r="K13" i="20" s="1"/>
  <c r="K6" i="20" a="1"/>
  <c r="K6" i="20" s="1"/>
  <c r="K24" i="20" a="1"/>
  <c r="K24" i="20" s="1"/>
  <c r="K11" i="20" a="1"/>
  <c r="K11" i="20" s="1"/>
  <c r="K5" i="20" a="1"/>
  <c r="K5" i="20" s="1"/>
  <c r="K42" i="20" a="1"/>
  <c r="K42" i="20" s="1"/>
  <c r="K36" i="20" a="1"/>
  <c r="K36" i="20" s="1"/>
  <c r="K23" i="20" a="1"/>
  <c r="K23" i="20" s="1"/>
  <c r="K17" i="20" a="1"/>
  <c r="K17" i="20" s="1"/>
  <c r="K10" i="20" a="1"/>
  <c r="K10" i="20" s="1"/>
  <c r="K4" i="20" a="1"/>
  <c r="K4" i="20" s="1"/>
  <c r="K35" i="20" a="1"/>
  <c r="K35" i="20" s="1"/>
  <c r="K29" i="20" a="1"/>
  <c r="K29" i="20" s="1"/>
  <c r="K22" i="20" a="1"/>
  <c r="K22" i="20" s="1"/>
  <c r="K16" i="20" a="1"/>
  <c r="K16" i="20" s="1"/>
  <c r="K3" i="20" a="1"/>
  <c r="K3" i="20" s="1"/>
  <c r="K41" i="20" a="1"/>
  <c r="K41" i="20" s="1"/>
  <c r="K34" i="20" a="1"/>
  <c r="K34" i="20" s="1"/>
  <c r="K28" i="20" a="1"/>
  <c r="K28" i="20" s="1"/>
  <c r="K15" i="20" a="1"/>
  <c r="K15" i="20" s="1"/>
  <c r="K9" i="20" a="1"/>
  <c r="K9" i="20" s="1"/>
  <c r="K2" i="20" a="1"/>
  <c r="K2" i="20" s="1"/>
  <c r="K46" i="20" a="1"/>
  <c r="K46" i="20" s="1"/>
  <c r="K40" i="20" a="1"/>
  <c r="K40" i="20" s="1"/>
  <c r="K27" i="20" a="1"/>
  <c r="K27" i="20" s="1"/>
  <c r="K21" i="20" a="1"/>
  <c r="K21" i="20" s="1"/>
  <c r="K14" i="20" a="1"/>
  <c r="K14" i="20" s="1"/>
  <c r="K8" i="20" a="1"/>
  <c r="K8" i="20" s="1"/>
  <c r="K52" i="20" a="1"/>
  <c r="K52" i="20" s="1"/>
  <c r="K39" i="20" a="1"/>
  <c r="K39" i="20" s="1"/>
  <c r="K33" i="20" a="1"/>
  <c r="K33" i="20" s="1"/>
  <c r="K26" i="20" a="1"/>
  <c r="K26" i="20" s="1"/>
  <c r="K20" i="20" a="1"/>
  <c r="K20" i="20" s="1"/>
  <c r="R600" i="18"/>
  <c r="U600" i="18" s="1"/>
  <c r="R648" i="18"/>
  <c r="U648" i="18" s="1"/>
  <c r="R643" i="18"/>
  <c r="U643" i="18" s="1"/>
  <c r="R632" i="18"/>
  <c r="U632" i="18" s="1"/>
  <c r="R620" i="18"/>
  <c r="U620" i="18" s="1"/>
  <c r="R577" i="18"/>
  <c r="U577" i="18" s="1"/>
  <c r="R647" i="18"/>
  <c r="U647" i="18" s="1"/>
  <c r="R587" i="18"/>
  <c r="U587" i="18" s="1"/>
  <c r="R505" i="18"/>
  <c r="U505" i="18" s="1"/>
  <c r="R636" i="18"/>
  <c r="U636" i="18" s="1"/>
  <c r="R625" i="18"/>
  <c r="U625" i="18" s="1"/>
  <c r="R629" i="18"/>
  <c r="U629" i="18" s="1"/>
  <c r="R561" i="18"/>
  <c r="U561" i="18" s="1"/>
  <c r="R628" i="18"/>
  <c r="U628" i="18" s="1"/>
  <c r="R160" i="18"/>
  <c r="U160" i="18" s="1"/>
  <c r="R640" i="18"/>
  <c r="U640" i="18" s="1"/>
  <c r="O17" i="18" a="1"/>
  <c r="O17" i="18" s="1"/>
  <c r="O6" i="18" a="1"/>
  <c r="O6" i="18" s="1"/>
  <c r="O4" i="18" a="1"/>
  <c r="O4" i="18" s="1"/>
  <c r="O9" i="18" a="1"/>
  <c r="O9" i="18" s="1"/>
  <c r="O71" i="18" a="1"/>
  <c r="O71" i="18" s="1"/>
  <c r="O64" i="18" a="1"/>
  <c r="O64" i="18" s="1"/>
  <c r="O56" i="18" a="1"/>
  <c r="O56" i="18" s="1"/>
  <c r="O50" i="18" a="1"/>
  <c r="O50" i="18" s="1"/>
  <c r="O42" i="18" a="1"/>
  <c r="O42" i="18" s="1"/>
  <c r="O35" i="18" a="1"/>
  <c r="O35" i="18" s="1"/>
  <c r="O28" i="18" a="1"/>
  <c r="O28" i="18" s="1"/>
  <c r="O21" i="18" a="1"/>
  <c r="O21" i="18" s="1"/>
  <c r="O13" i="18" a="1"/>
  <c r="O13" i="18" s="1"/>
  <c r="O63" i="18" a="1"/>
  <c r="O63" i="18" s="1"/>
  <c r="O49" i="18" a="1"/>
  <c r="O49" i="18" s="1"/>
  <c r="O41" i="18" a="1"/>
  <c r="O41" i="18" s="1"/>
  <c r="O27" i="18" a="1"/>
  <c r="O27" i="18" s="1"/>
  <c r="O20" i="18" a="1"/>
  <c r="O20" i="18" s="1"/>
  <c r="O12" i="18" a="1"/>
  <c r="O12" i="18" s="1"/>
  <c r="O2" i="18" a="1"/>
  <c r="O2" i="18" s="1"/>
  <c r="O69" i="18" a="1"/>
  <c r="O69" i="18" s="1"/>
  <c r="O62" i="18" a="1"/>
  <c r="O62" i="18" s="1"/>
  <c r="O55" i="18" a="1"/>
  <c r="O55" i="18" s="1"/>
  <c r="O48" i="18" a="1"/>
  <c r="O48" i="18" s="1"/>
  <c r="O40" i="18" a="1"/>
  <c r="O40" i="18" s="1"/>
  <c r="O34" i="18" a="1"/>
  <c r="O34" i="18" s="1"/>
  <c r="O26" i="18" a="1"/>
  <c r="O26" i="18" s="1"/>
  <c r="O19" i="18" a="1"/>
  <c r="O19" i="18" s="1"/>
  <c r="O11" i="18" a="1"/>
  <c r="O11" i="18" s="1"/>
  <c r="O100" i="18" a="1"/>
  <c r="O100" i="18" s="1"/>
  <c r="O92" i="18" a="1"/>
  <c r="O92" i="18" s="1"/>
  <c r="O84" i="18" a="1"/>
  <c r="O84" i="18" s="1"/>
  <c r="O76" i="18" a="1"/>
  <c r="O76" i="18" s="1"/>
  <c r="O68" i="18" a="1"/>
  <c r="O68" i="18" s="1"/>
  <c r="O61" i="18" a="1"/>
  <c r="O61" i="18" s="1"/>
  <c r="O54" i="18" a="1"/>
  <c r="O54" i="18" s="1"/>
  <c r="O47" i="18" a="1"/>
  <c r="O47" i="18" s="1"/>
  <c r="O10" i="18" a="1"/>
  <c r="O10" i="18" s="1"/>
  <c r="O67" i="18" a="1"/>
  <c r="O67" i="18" s="1"/>
  <c r="O60" i="18" a="1"/>
  <c r="O60" i="18" s="1"/>
  <c r="O53" i="18" a="1"/>
  <c r="O53" i="18" s="1"/>
  <c r="O46" i="18" a="1"/>
  <c r="O46" i="18" s="1"/>
  <c r="O39" i="18" a="1"/>
  <c r="O39" i="18" s="1"/>
  <c r="O32" i="18" a="1"/>
  <c r="O32" i="18" s="1"/>
  <c r="O24" i="18" a="1"/>
  <c r="O24" i="18" s="1"/>
  <c r="O18" i="18" a="1"/>
  <c r="O18" i="18" s="1"/>
  <c r="O8" i="18" a="1"/>
  <c r="O8" i="18" s="1"/>
  <c r="O90" i="18" a="1"/>
  <c r="O90" i="18" s="1"/>
  <c r="O82" i="18" a="1"/>
  <c r="O82" i="18" s="1"/>
  <c r="O74" i="18" a="1"/>
  <c r="O74" i="18" s="1"/>
  <c r="O59" i="18" a="1"/>
  <c r="O59" i="18" s="1"/>
  <c r="O52" i="18" a="1"/>
  <c r="O52" i="18" s="1"/>
  <c r="O45" i="18" a="1"/>
  <c r="O45" i="18" s="1"/>
  <c r="O38" i="18" a="1"/>
  <c r="O38" i="18" s="1"/>
  <c r="O31" i="18" a="1"/>
  <c r="O31" i="18" s="1"/>
  <c r="O16" i="18" a="1"/>
  <c r="O16" i="18" s="1"/>
  <c r="O58" i="18" a="1"/>
  <c r="O58" i="18" s="1"/>
  <c r="O23" i="18" a="1"/>
  <c r="O23" i="18" s="1"/>
  <c r="O15" i="18" a="1"/>
  <c r="O15" i="18" s="1"/>
  <c r="R601" i="18"/>
  <c r="U601" i="18" s="1"/>
  <c r="R649" i="18"/>
  <c r="U649" i="18" s="1"/>
  <c r="O5" i="18" a="1"/>
  <c r="O5" i="18" s="1"/>
  <c r="N831" i="17" a="1"/>
  <c r="N831" i="17" s="1"/>
  <c r="N708" i="17" a="1"/>
  <c r="N708" i="17" s="1"/>
  <c r="N1709" i="17" a="1"/>
  <c r="N1709" i="17" s="1"/>
  <c r="N706" i="17" a="1"/>
  <c r="N706" i="17" s="1"/>
  <c r="N1417" i="17" a="1"/>
  <c r="N1417" i="17" s="1"/>
  <c r="N833" i="17" a="1"/>
  <c r="N833" i="17" s="1"/>
  <c r="N707" i="17" a="1"/>
  <c r="N707" i="17" s="1"/>
  <c r="N307" i="17" a="1"/>
  <c r="N307" i="17" s="1"/>
  <c r="N1705" i="17" a="1"/>
  <c r="N1705" i="17" s="1"/>
  <c r="N426" i="17" a="1"/>
  <c r="N426" i="17" s="1"/>
  <c r="N26" i="17" a="1"/>
  <c r="N26" i="17" s="1"/>
  <c r="N849" i="17" a="1"/>
  <c r="N849" i="17" s="1"/>
  <c r="N839" i="17" a="1"/>
  <c r="N839" i="17" s="1"/>
  <c r="N1706" i="17" a="1"/>
  <c r="N1706" i="17" s="1"/>
  <c r="N418" i="17" a="1"/>
  <c r="N418" i="17" s="1"/>
  <c r="N6" i="17" a="1"/>
  <c r="N6" i="17" s="1"/>
  <c r="N882" i="17" a="1"/>
  <c r="N882" i="17" s="1"/>
  <c r="N874" i="17" a="1"/>
  <c r="N874" i="17" s="1"/>
  <c r="N40" i="17" a="1"/>
  <c r="N40" i="17" s="1"/>
  <c r="N1435" i="17" a="1"/>
  <c r="N1435" i="17" s="1"/>
  <c r="N869" i="17" a="1"/>
  <c r="N869" i="17" s="1"/>
  <c r="N862" i="17" a="1"/>
  <c r="N862" i="17" s="1"/>
  <c r="N432" i="17" a="1"/>
  <c r="N432" i="17" s="1"/>
  <c r="N33" i="17" a="1"/>
  <c r="N33" i="17" s="1"/>
  <c r="N1427" i="17" a="1"/>
  <c r="N1427" i="17" s="1"/>
  <c r="N838" i="17" a="1"/>
  <c r="N838" i="17" s="1"/>
  <c r="N1419" i="17" a="1"/>
  <c r="N1419" i="17" s="1"/>
  <c r="N417" i="17" a="1"/>
  <c r="N417" i="17" s="1"/>
  <c r="N868" i="17" a="1"/>
  <c r="N868" i="17" s="1"/>
  <c r="N713" i="17" a="1"/>
  <c r="N713" i="17" s="1"/>
  <c r="N313" i="17" a="1"/>
  <c r="N313" i="17" s="1"/>
  <c r="N32" i="17" a="1"/>
  <c r="N32" i="17" s="1"/>
  <c r="N855" i="17" a="1"/>
  <c r="N855" i="17" s="1"/>
  <c r="N710" i="17" a="1"/>
  <c r="N710" i="17" s="1"/>
  <c r="N31" i="17" a="1"/>
  <c r="N31" i="17" s="1"/>
  <c r="N1425" i="17" a="1"/>
  <c r="N1425" i="17" s="1"/>
  <c r="N847" i="17" a="1"/>
  <c r="N847" i="17" s="1"/>
  <c r="N424" i="17" a="1"/>
  <c r="N424" i="17" s="1"/>
  <c r="N1414" i="17" a="1"/>
  <c r="N1414" i="17" s="1"/>
  <c r="N415" i="17" a="1"/>
  <c r="N415" i="17" s="1"/>
  <c r="N1433" i="17" a="1"/>
  <c r="N1433" i="17" s="1"/>
  <c r="N867" i="17" a="1"/>
  <c r="N867" i="17" s="1"/>
  <c r="N712" i="17" a="1"/>
  <c r="N712" i="17" s="1"/>
  <c r="N1711" i="17" a="1"/>
  <c r="N1711" i="17" s="1"/>
  <c r="N1426" i="17" a="1"/>
  <c r="N1426" i="17" s="1"/>
  <c r="N854" i="17" a="1"/>
  <c r="N854" i="17" s="1"/>
  <c r="N431" i="17" a="1"/>
  <c r="N431" i="17" s="1"/>
  <c r="N30" i="17" a="1"/>
  <c r="N30" i="17" s="1"/>
  <c r="N1424" i="17" a="1"/>
  <c r="N1424" i="17" s="1"/>
  <c r="N846" i="17" a="1"/>
  <c r="N846" i="17" s="1"/>
  <c r="N837" i="17" a="1"/>
  <c r="N837" i="17" s="1"/>
  <c r="N18" i="17" a="1"/>
  <c r="N18" i="17" s="1"/>
  <c r="N853" i="17" a="1"/>
  <c r="N853" i="17" s="1"/>
  <c r="N430" i="17" a="1"/>
  <c r="N430" i="17" s="1"/>
  <c r="N29" i="17" a="1"/>
  <c r="N29" i="17" s="1"/>
  <c r="N1423" i="17" a="1"/>
  <c r="N1423" i="17" s="1"/>
  <c r="N845" i="17" a="1"/>
  <c r="N845" i="17" s="1"/>
  <c r="N421" i="17" a="1"/>
  <c r="N421" i="17" s="1"/>
  <c r="N834" i="17" a="1"/>
  <c r="N834" i="17" s="1"/>
  <c r="N16" i="17" a="1"/>
  <c r="N16" i="17" s="1"/>
  <c r="N1431" i="17" a="1"/>
  <c r="N1431" i="17" s="1"/>
  <c r="N852" i="17" a="1"/>
  <c r="N852" i="17" s="1"/>
  <c r="N429" i="17" a="1"/>
  <c r="N429" i="17" s="1"/>
  <c r="N28" i="17" a="1"/>
  <c r="N28" i="17" s="1"/>
  <c r="N1422" i="17" a="1"/>
  <c r="N1422" i="17" s="1"/>
  <c r="N844" i="17" a="1"/>
  <c r="N844" i="17" s="1"/>
  <c r="N25" i="17" a="1"/>
  <c r="N25" i="17" s="1"/>
  <c r="N830" i="17" a="1"/>
  <c r="N830" i="17" s="1"/>
  <c r="N14" i="17" a="1"/>
  <c r="N14" i="17" s="1"/>
  <c r="N428" i="17" a="1"/>
  <c r="N428" i="17" s="1"/>
  <c r="N27" i="17" a="1"/>
  <c r="N27" i="17" s="1"/>
  <c r="N1421" i="17" a="1"/>
  <c r="N1421" i="17" s="1"/>
  <c r="N24" i="17" a="1"/>
  <c r="N24" i="17" s="1"/>
  <c r="N829" i="17" a="1"/>
  <c r="N829" i="17" s="1"/>
  <c r="N825" i="17" a="1"/>
  <c r="N825" i="17" s="1"/>
  <c r="N817" i="17" a="1"/>
  <c r="N817" i="17" s="1"/>
  <c r="N411" i="17" a="1"/>
  <c r="N411" i="17" s="1"/>
  <c r="N7" i="17" a="1"/>
  <c r="N7" i="17" s="1"/>
  <c r="N405" i="17" a="1"/>
  <c r="N405" i="17" s="1"/>
  <c r="N804" i="17" a="1"/>
  <c r="N804" i="17" s="1"/>
  <c r="N811" i="17" a="1"/>
  <c r="N811" i="17" s="1"/>
  <c r="N305" i="17" a="1"/>
  <c r="N305" i="17" s="1"/>
  <c r="N413" i="17" a="1"/>
  <c r="N413" i="17" s="1"/>
  <c r="N819" i="17" a="1"/>
  <c r="N819" i="17" s="1"/>
  <c r="N1704" i="17" a="1"/>
  <c r="N1704" i="17" s="1"/>
  <c r="N302" i="17" a="1"/>
  <c r="N302" i="17" s="1"/>
  <c r="N406" i="17" a="1"/>
  <c r="N406" i="17" s="1"/>
  <c r="N812" i="17" a="1"/>
  <c r="N812" i="17" s="1"/>
  <c r="N9" i="17" a="1"/>
  <c r="N9" i="17" s="1"/>
  <c r="N408" i="17" a="1"/>
  <c r="N408" i="17" s="1"/>
  <c r="N704" i="17" a="1"/>
  <c r="N704" i="17" s="1"/>
  <c r="N820" i="17" a="1"/>
  <c r="N820" i="17" s="1"/>
  <c r="N1408" i="17" a="1"/>
  <c r="N1408" i="17" s="1"/>
  <c r="N407" i="17" a="1"/>
  <c r="N407" i="17" s="1"/>
  <c r="N805" i="17" a="1"/>
  <c r="N805" i="17" s="1"/>
  <c r="N1406" i="17" a="1"/>
  <c r="N1406" i="17" s="1"/>
  <c r="N10" i="17" a="1"/>
  <c r="N10" i="17" s="1"/>
  <c r="N705" i="17" a="1"/>
  <c r="N705" i="17" s="1"/>
  <c r="N1409" i="17" a="1"/>
  <c r="N1409" i="17" s="1"/>
  <c r="N306" i="17" a="1"/>
  <c r="N306" i="17" s="1"/>
  <c r="N419" i="17" a="1"/>
  <c r="N419" i="17" s="1"/>
  <c r="N836" i="17" a="1"/>
  <c r="N836" i="17" s="1"/>
  <c r="N2" i="17" a="1"/>
  <c r="N2" i="17" s="1"/>
  <c r="N402" i="17" a="1"/>
  <c r="N402" i="17" s="1"/>
  <c r="N702" i="17" a="1"/>
  <c r="N702" i="17" s="1"/>
  <c r="N806" i="17" a="1"/>
  <c r="N806" i="17" s="1"/>
  <c r="N813" i="17" a="1"/>
  <c r="N813" i="17" s="1"/>
  <c r="N1407" i="17" a="1"/>
  <c r="N1407" i="17" s="1"/>
  <c r="N11" i="17" a="1"/>
  <c r="N11" i="17" s="1"/>
  <c r="N409" i="17" a="1"/>
  <c r="N409" i="17" s="1"/>
  <c r="N814" i="17" a="1"/>
  <c r="N814" i="17" s="1"/>
  <c r="N821" i="17" a="1"/>
  <c r="N821" i="17" s="1"/>
  <c r="N3" i="17" a="1"/>
  <c r="N3" i="17" s="1"/>
  <c r="N4" i="17" a="1"/>
  <c r="N4" i="17" s="1"/>
  <c r="N403" i="17" a="1"/>
  <c r="N403" i="17" s="1"/>
  <c r="N802" i="17" a="1"/>
  <c r="N802" i="17" s="1"/>
  <c r="N808" i="17" a="1"/>
  <c r="N808" i="17" s="1"/>
  <c r="N1402" i="17" a="1"/>
  <c r="N1402" i="17" s="1"/>
  <c r="N1703" i="17" a="1"/>
  <c r="N1703" i="17" s="1"/>
  <c r="N12" i="17" a="1"/>
  <c r="N12" i="17" s="1"/>
  <c r="N816" i="17" a="1"/>
  <c r="N816" i="17" s="1"/>
  <c r="N823" i="17" a="1"/>
  <c r="N823" i="17" s="1"/>
  <c r="N5" i="17" a="1"/>
  <c r="N5" i="17" s="1"/>
  <c r="N404" i="17" a="1"/>
  <c r="N404" i="17" s="1"/>
  <c r="N1403" i="17" a="1"/>
  <c r="N1403" i="17" s="1"/>
  <c r="N13" i="17" a="1"/>
  <c r="N13" i="17" s="1"/>
  <c r="N412" i="17" a="1"/>
  <c r="N412" i="17" s="1"/>
  <c r="N824" i="17" a="1"/>
  <c r="N824" i="17" s="1"/>
  <c r="N1412" i="17" a="1"/>
  <c r="N1412" i="17" s="1"/>
  <c r="N17" i="17" a="1"/>
  <c r="N17" i="17" s="1"/>
  <c r="N1405" i="17" a="1"/>
  <c r="N1405" i="17" s="1"/>
  <c r="N809" i="17" a="1"/>
  <c r="N809" i="17" s="1"/>
  <c r="N703" i="17" a="1"/>
  <c r="N703" i="17" s="1"/>
  <c r="N303" i="17" a="1"/>
  <c r="N303" i="17" s="1"/>
  <c r="N422" i="17" a="1"/>
  <c r="N422" i="17" s="1"/>
  <c r="N23" i="17" a="1"/>
  <c r="N23" i="17" s="1"/>
  <c r="N1418" i="17" a="1"/>
  <c r="N1418" i="17" s="1"/>
  <c r="N835" i="17" a="1"/>
  <c r="N835" i="17" s="1"/>
  <c r="N416" i="17" a="1"/>
  <c r="N416" i="17" s="1"/>
  <c r="N15" i="17" a="1"/>
  <c r="N15" i="17" s="1"/>
  <c r="N822" i="17" a="1"/>
  <c r="N822" i="17" s="1"/>
  <c r="N1702" i="17" a="1"/>
  <c r="N1702" i="17" s="1"/>
  <c r="N818" i="17" a="1"/>
  <c r="N818" i="17" s="1"/>
  <c r="N1404" i="17" a="1"/>
  <c r="N1404" i="17" s="1"/>
  <c r="N310" i="17" a="1"/>
  <c r="N310" i="17" s="1"/>
  <c r="N843" i="17" a="1"/>
  <c r="N843" i="17" s="1"/>
  <c r="N709" i="17" a="1"/>
  <c r="N709" i="17" s="1"/>
  <c r="N420" i="17" a="1"/>
  <c r="N420" i="17" s="1"/>
  <c r="N22" i="17" a="1"/>
  <c r="N22" i="17" s="1"/>
  <c r="N827" i="17" a="1"/>
  <c r="N827" i="17" s="1"/>
  <c r="N815" i="17" a="1"/>
  <c r="N815" i="17" s="1"/>
  <c r="N309" i="17" a="1"/>
  <c r="N309" i="17" s="1"/>
  <c r="N21" i="17" a="1"/>
  <c r="N21" i="17" s="1"/>
  <c r="N1416" i="17" a="1"/>
  <c r="N1416" i="17" s="1"/>
  <c r="N826" i="17" a="1"/>
  <c r="N826" i="17" s="1"/>
  <c r="N414" i="17" a="1"/>
  <c r="N414" i="17" s="1"/>
  <c r="N1413" i="17" a="1"/>
  <c r="N1413" i="17" s="1"/>
  <c r="N810" i="17" a="1"/>
  <c r="N810" i="17" s="1"/>
  <c r="N842" i="17" a="1"/>
  <c r="N842" i="17" s="1"/>
  <c r="N425" i="17" a="1"/>
  <c r="N425" i="17" s="1"/>
  <c r="N308" i="17" a="1"/>
  <c r="N308" i="17" s="1"/>
  <c r="N20" i="17" a="1"/>
  <c r="N20" i="17" s="1"/>
  <c r="N1415" i="17" a="1"/>
  <c r="N1415" i="17" s="1"/>
  <c r="N832" i="17" a="1"/>
  <c r="N832" i="17" s="1"/>
  <c r="N410" i="17" a="1"/>
  <c r="N410" i="17" s="1"/>
  <c r="N807" i="17" a="1"/>
  <c r="N807" i="17" s="1"/>
  <c r="N19" i="17" a="1"/>
  <c r="N19" i="17" s="1"/>
  <c r="N1411" i="17" a="1"/>
  <c r="N1411" i="17" s="1"/>
  <c r="N304" i="17" a="1"/>
  <c r="N304" i="17" s="1"/>
  <c r="N803" i="17" a="1"/>
  <c r="N803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hello\desktop\seqal\checkpoint model\seqal\iansinglemodel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hello\desktop\seqal\checkpoint model\seqal\iansinglemodel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hello\desktop\seqal\checkpoint model\seqal\iansinglemodel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hello\desktop\seqal\checkpoint model\seqal\iansinglemodel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hello\desktop\seqal\checkpoint model\seqal\iansinglemodel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hello\desktop\seqal\checkpoint model\seqal\iansinglemodel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<sst xmlns="http://schemas.openxmlformats.org/spreadsheetml/2006/main" count="25860" uniqueCount="178">
  <si>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</si>
  <si>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</si>
  <si>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</si>
  <si>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</si>
  <si>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</si>
  <si>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</si>
  <si>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</si>
  <si>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</si>
  <si>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</si>
  <si>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</si>
  <si>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</si>
  <si>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</si>
  <si>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</si>
  <si>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</si>
  <si>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</si>
  <si>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</si>
  <si>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</si>
  <si>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</si>
  <si>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</si>
  <si>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</si>
  <si>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</si>
  <si>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</si>
  <si>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</si>
  <si>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</si>
  <si>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</si>
  <si>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</si>
  <si>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</si>
  <si>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</si>
  <si>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</si>
  <si>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</si>
  <si>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</si>
  <si>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</si>
  <si>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</si>
  <si>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</si>
  <si>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</si>
  <si>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</si>
  <si>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</si>
  <si>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</si>
  <si>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</si>
  <si>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</si>
  <si>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</si>
  <si>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</si>
  <si>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</si>
  <si>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</si>
  <si>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</si>
  <si>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</si>
  <si>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</si>
  <si>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</si>
  <si>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</si>
  <si>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</si>
  <si>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</si>
  <si>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</si>
  <si>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</si>
  <si>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</si>
  <si>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</si>
  <si>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</si>
  <si>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</si>
  <si>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</si>
  <si>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</si>
  <si>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</si>
  <si>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</si>
  <si>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</si>
  <si>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</si>
  <si>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</si>
  <si>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</si>
  <si>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</si>
  <si>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</si>
  <si>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IncludeOption</t>
  </si>
  <si>
    <t>Airport Security Analysis</t>
  </si>
  <si>
    <t>C:\Users\hello\Desktop\Seqal\Checkpoint Model\SEQAL\IanSingleModel.p</t>
  </si>
  <si>
    <t>2023-06-20 17:56:27</t>
  </si>
  <si>
    <t>Additional Security Check</t>
  </si>
  <si>
    <t>Total Cost Per Entity</t>
  </si>
  <si>
    <t>Process</t>
  </si>
  <si>
    <t>Total Time Per Entity</t>
  </si>
  <si>
    <t>VA Cost Per Entity</t>
  </si>
  <si>
    <t>VA Time Per Entity</t>
  </si>
  <si>
    <t>Wait Cost Per Entity</t>
  </si>
  <si>
    <t>Wait Time Per Entity</t>
  </si>
  <si>
    <t>Additional Security Check.Queue</t>
  </si>
  <si>
    <t>Waiting Cost</t>
  </si>
  <si>
    <t>Queue</t>
  </si>
  <si>
    <t>Waiting Time</t>
  </si>
  <si>
    <t>Check for Proper Identification</t>
  </si>
  <si>
    <t>Check for Proper Identification.Queue</t>
  </si>
  <si>
    <t>Entity 1</t>
  </si>
  <si>
    <t>NVA Cost</t>
  </si>
  <si>
    <t>Entity</t>
  </si>
  <si>
    <t>NVA Time</t>
  </si>
  <si>
    <t>Other Cost</t>
  </si>
  <si>
    <t>Other Time</t>
  </si>
  <si>
    <t>Total Cost</t>
  </si>
  <si>
    <t>Total Time</t>
  </si>
  <si>
    <t>Transfer Cost</t>
  </si>
  <si>
    <t>Transfer Time</t>
  </si>
  <si>
    <t>VA Cost</t>
  </si>
  <si>
    <t>VA Time</t>
  </si>
  <si>
    <t>Wait Cost</t>
  </si>
  <si>
    <t>Wait Time</t>
  </si>
  <si>
    <t>Xray Baggage Check</t>
  </si>
  <si>
    <t>Xray Baggage Check.Queue</t>
  </si>
  <si>
    <t>Number Waiting</t>
  </si>
  <si>
    <t>WIP</t>
  </si>
  <si>
    <t>Secondary Screening Kit</t>
  </si>
  <si>
    <t>Instantaneous Utilization</t>
  </si>
  <si>
    <t>Resource</t>
  </si>
  <si>
    <t>Number Busy</t>
  </si>
  <si>
    <t>Number Scheduled</t>
  </si>
  <si>
    <t>Transportation Security Officer</t>
  </si>
  <si>
    <t>Xray Machine</t>
  </si>
  <si>
    <t>Additional Security Check Accum VA Cost</t>
  </si>
  <si>
    <t>Accum VA Cost</t>
  </si>
  <si>
    <t>Additional Security Check Accum VA Time</t>
  </si>
  <si>
    <t>Accum VA Time</t>
  </si>
  <si>
    <t>Additional Security Check Accum Wait Cost</t>
  </si>
  <si>
    <t>Accum Wait Cost</t>
  </si>
  <si>
    <t>Additional Security Check Accum Wait Time</t>
  </si>
  <si>
    <t>Accum Wait Time</t>
  </si>
  <si>
    <t>Additional Security Check Number In</t>
  </si>
  <si>
    <t>Number In</t>
  </si>
  <si>
    <t>Additional Security Check Number Out</t>
  </si>
  <si>
    <t>Number Out</t>
  </si>
  <si>
    <t>Additional Security Check Total Accum Cost</t>
  </si>
  <si>
    <t>Total Accum Cost</t>
  </si>
  <si>
    <t>Additional Security Check Total Accum Time</t>
  </si>
  <si>
    <t>Total Accum Time</t>
  </si>
  <si>
    <t>All Entities.NVACost</t>
  </si>
  <si>
    <t>System</t>
  </si>
  <si>
    <t>All Entities.OtherCost</t>
  </si>
  <si>
    <t>All Entities.TotalCost</t>
  </si>
  <si>
    <t>All Entities.TranCost</t>
  </si>
  <si>
    <t>Tran Cost</t>
  </si>
  <si>
    <t>All Entities.VACost</t>
  </si>
  <si>
    <t>All Entities.WaitCost</t>
  </si>
  <si>
    <t>All Resources.BusyCost</t>
  </si>
  <si>
    <t>Busy Cost</t>
  </si>
  <si>
    <t>All Resources.IdleCost</t>
  </si>
  <si>
    <t>Idle Cost</t>
  </si>
  <si>
    <t>All Resources.TotalCost</t>
  </si>
  <si>
    <t>All Resources.UsageCost</t>
  </si>
  <si>
    <t>Usage Cost</t>
  </si>
  <si>
    <t>Check for Proper Identification Accum VA Cost</t>
  </si>
  <si>
    <t>Check for Proper Identification Accum VA Time</t>
  </si>
  <si>
    <t>Check for Proper Identification Accum Wait Cost</t>
  </si>
  <si>
    <t>Check for Proper Identification Accum Wait Time</t>
  </si>
  <si>
    <t>Check for Proper Identification Number In</t>
  </si>
  <si>
    <t>Check for Proper Identification Number Out</t>
  </si>
  <si>
    <t>Check for Proper Identification Total Accum Cost</t>
  </si>
  <si>
    <t>Check for Proper Identification Total Accum Time</t>
  </si>
  <si>
    <t>Entity 1.NumberIn</t>
  </si>
  <si>
    <t>Entity 1.NumberOut</t>
  </si>
  <si>
    <t>Secondary Screening Kit.BusyCost</t>
  </si>
  <si>
    <t>Secondary Screening Kit.IdleCost</t>
  </si>
  <si>
    <t>Secondary Screening Kit.NumberSeized</t>
  </si>
  <si>
    <t>Total Number Seized</t>
  </si>
  <si>
    <t>Secondary Screening Kit.ScheduledUtilization</t>
  </si>
  <si>
    <t>Scheduled Utilization</t>
  </si>
  <si>
    <t>Secondary Screening Kit.UsageCost</t>
  </si>
  <si>
    <t>System.NumberOut</t>
  </si>
  <si>
    <t>System.TotalCost</t>
  </si>
  <si>
    <t>Transportation Security Officer.BusyCost</t>
  </si>
  <si>
    <t>Transportation Security Officer.IdleCost</t>
  </si>
  <si>
    <t>Transportation Security Officer.NumberSeized</t>
  </si>
  <si>
    <t>Transportation Security Officer.ScheduledUtilization</t>
  </si>
  <si>
    <t>Transportation Security Officer.UsageCost</t>
  </si>
  <si>
    <t>Xray Baggage Check Accum VA Cost</t>
  </si>
  <si>
    <t>Xray Baggage Check Accum VA Time</t>
  </si>
  <si>
    <t>Xray Baggage Check Accum Wait Cost</t>
  </si>
  <si>
    <t>Xray Baggage Check Accum Wait Time</t>
  </si>
  <si>
    <t>Xray Baggage Check Number In</t>
  </si>
  <si>
    <t>Xray Baggage Check Number Out</t>
  </si>
  <si>
    <t>Xray Baggage Check Total Accum Cost</t>
  </si>
  <si>
    <t>Xray Baggage Check Total Accum Time</t>
  </si>
  <si>
    <t>Xray Machine.BusyCost</t>
  </si>
  <si>
    <t>Xray Machine.IdleCost</t>
  </si>
  <si>
    <t>Xray Machine.NumberSeized</t>
  </si>
  <si>
    <t>Xray Machine.ScheduledUtilization</t>
  </si>
  <si>
    <t>Xray Machine.UsageCost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</si>
</sst>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7.74933958333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7.749339930553" createdVersion="7" refreshedVersion="8" minRefreshableVersion="3" recordCount="650" xr:uid="{98BDAE34-4484-421D-B96E-804CE77A1811}">
  <cacheSource type="worksheet">
    <worksheetSource name="ContinuousStatsTable"/>
  </cacheSource>
  <cacheFields count="21">
    <cacheField name="ProjectName" numFmtId="0">
      <sharedItems containsBlank="1" count="5">
        <s v="Airport Security Analysis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130">
        <s v="Additional Security Check.Queue"/>
        <s v="Check for Proper Identification.Queue"/>
        <s v="Entity 1"/>
        <s v="Secondary Screening Kit"/>
        <s v="Transportation Security Officer"/>
        <s v="Xray Baggage Check.Queue"/>
        <s v="Xray Machin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7">
        <s v="Number Waiting"/>
        <s v="WIP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Queue"/>
        <s v="Entity"/>
        <s v="Resource"/>
        <m u="1"/>
        <s v="User Specified" u="1"/>
      </sharedItems>
    </cacheField>
    <cacheField name="Average" numFmtId="0">
      <sharedItems containsSemiMixedTypes="0" containsString="0" containsNumber="1" minValue="0" maxValue="3.0583425338020498"/>
    </cacheField>
    <cacheField name="BatchMeansHalfWidth" numFmtId="0">
      <sharedItems containsSemiMixedTypes="0" containsString="0" containsNumber="1" minValue="1.9266626608719601E-2" maxValue="3E+20"/>
    </cacheField>
    <cacheField name="Minimum" numFmtId="0">
      <sharedItems containsSemiMixedTypes="0" containsString="0" containsNumber="1" containsInteger="1" minValue="0" maxValue="3"/>
    </cacheField>
    <cacheField name="Maximum" numFmtId="0">
      <sharedItems containsSemiMixedTypes="0" containsString="0" containsNumber="1" containsInteger="1" minValue="0" maxValue="9"/>
    </cacheField>
    <cacheField name="LastRecordedValue" numFmtId="0">
      <sharedItems containsSemiMixedTypes="0" containsString="0" containsNumber="1" minValue="0" maxValue="5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OfAverage" numFmtId="0">
      <sharedItems containsSemiMixedTypes="0" containsString="0" containsNumber="1" minValue="0" maxValue="3"/>
    </cacheField>
    <cacheField name="StDevOfAverage" numFmtId="0">
      <sharedItems containsSemiMixedTypes="0" containsString="0" containsNumber="1" minValue="0" maxValue="0.10987480261665028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3.1226073401865992E-2"/>
    </cacheField>
    <cacheField name="MinimumAverage" numFmtId="0">
      <sharedItems containsSemiMixedTypes="0" containsString="0" containsNumber="1" minValue="0" maxValue="3"/>
    </cacheField>
    <cacheField name="MaximumAverage" numFmtId="0">
      <sharedItems containsSemiMixedTypes="0" containsString="0" containsNumber="1" minValue="0" maxValue="3.0583425338020498"/>
    </cacheField>
    <cacheField name="SummaryHalfWidth" numFmtId="0">
      <sharedItems containsSemiMixedTypes="0" containsString="0" containsNumber="1" minValue="0" maxValue="3.1226073401865992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7.749340162038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7.749340509261" createdVersion="7" refreshedVersion="8" minRefreshableVersion="3" recordCount="1800" xr:uid="{B84A8B69-002E-494F-8DC0-5D2F7796C835}">
  <cacheSource type="worksheet">
    <worksheetSource name="DiscreteStatsTable"/>
  </cacheSource>
  <cacheFields count="25">
    <cacheField name="ProjectName" numFmtId="0">
      <sharedItems containsBlank="1" count="5">
        <s v="Airport Security Analysis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105">
        <s v="Additional Security Check"/>
        <s v="Additional Security Check.Queue"/>
        <s v="Check for Proper Identification"/>
        <s v="Check for Proper Identification.Queue"/>
        <s v="Entity 1"/>
        <s v="Xray Baggage Check"/>
        <s v="Xray Baggage Check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22">
        <s v="Total Cost Per Entity"/>
        <s v="Total Time Per Entity"/>
        <s v="VA Cost Per Entity"/>
        <s v="VA Time Per Entity"/>
        <s v="Wait Cost Per Entity"/>
        <s v="Wait Time Per Entity"/>
        <s v="Waiting Cost"/>
        <s v="Waiting Time"/>
        <s v="NVA Cost"/>
        <s v="NVA Time"/>
        <s v="Other Cost"/>
        <s v="Other Time"/>
        <s v="Total Cost"/>
        <s v="Total Time"/>
        <s v="Transfer Cost"/>
        <s v="Transfer Time"/>
        <s v="VA Cost"/>
        <s v="VA Time"/>
        <s v="Wait Cost"/>
        <s v="Wait Time"/>
        <m u="1"/>
        <s v="Interval" u="1"/>
      </sharedItems>
    </cacheField>
    <cacheField name="Source" numFmtId="0">
      <sharedItems containsBlank="1" count="5">
        <s v="Process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" maxValue="6.9649734105951397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4.9660347358055796"/>
    </cacheField>
    <cacheField name="Maximum" numFmtId="0">
      <sharedItems containsSemiMixedTypes="0" containsString="0" containsNumber="1" minValue="0" maxValue="24.516532285818698"/>
    </cacheField>
    <cacheField name="NumberObservations" numFmtId="0">
      <sharedItems containsSemiMixedTypes="0" containsString="0" containsNumber="1" containsInteger="1" minValue="10" maxValue="318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OfAverage" numFmtId="0">
      <sharedItems containsSemiMixedTypes="0" containsString="0" containsNumber="1" minValue="0" maxValue="6.2464097165262737"/>
    </cacheField>
    <cacheField name="StDevOfAverage" numFmtId="0">
      <sharedItems containsSemiMixedTypes="0" containsString="0" containsNumber="1" minValue="0" maxValue="0.352325571821849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10012981962250445"/>
    </cacheField>
    <cacheField name="MinimumAverage" numFmtId="0">
      <sharedItems containsSemiMixedTypes="0" containsString="0" containsNumber="1" minValue="0" maxValue="5.7719952606423401"/>
    </cacheField>
    <cacheField name="MaximumAverage" numFmtId="0">
      <sharedItems containsSemiMixedTypes="0" containsString="0" containsNumber="1" minValue="0" maxValue="6.9649734105951397"/>
    </cacheField>
    <cacheField name="OverallMinimum" numFmtId="0">
      <sharedItems containsSemiMixedTypes="0" containsString="0" containsNumber="1" minValue="0" maxValue="3.0876019346208601"/>
    </cacheField>
    <cacheField name="OverallMaximum" numFmtId="0">
      <sharedItems containsSemiMixedTypes="0" containsString="0" containsNumber="1" minValue="0" maxValue="24.516532285818698"/>
    </cacheField>
    <cacheField name="AverageNumberObservations" numFmtId="0">
      <sharedItems containsSemiMixedTypes="0" containsString="0" containsNumber="1" minValue="20.14" maxValue="317.92"/>
    </cacheField>
    <cacheField name="SummaryHalfWidth" numFmtId="0">
      <sharedItems containsSemiMixedTypes="0" containsString="0" containsNumber="1" minValue="0" maxValue="0.10012981962250445"/>
    </cacheField>
    <cacheField name="RepsWithStatObserved" numFmtId="0">
      <sharedItems containsSemiMixedTypes="0" containsString="0" containsNumber="1" containsInteger="1" minValue="50" maxValue="5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7.749341087962" createdVersion="7" refreshedVersion="8" minRefreshableVersion="3" recordCount="2650" xr:uid="{CD99054F-849B-4F05-A210-6C45A1A34EDA}">
  <cacheSource type="worksheet">
    <worksheetSource name="OutputTable"/>
  </cacheSource>
  <cacheFields count="16">
    <cacheField name="ProjectName" numFmtId="0">
      <sharedItems containsBlank="1" count="5">
        <s v="Airport Security Analysis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129">
        <s v="Additional Security Check Accum VA Cost"/>
        <s v="Additional Security Check Accum VA Time"/>
        <s v="Additional Security Check Accum Wait Cost"/>
        <s v="Additional Security Check Accum Wait Time"/>
        <s v="Additional Security Check Number In"/>
        <s v="Additional Security Check Number Out"/>
        <s v="Additional Security Check Total Accum Cost"/>
        <s v="Additional Security Check Total Accum Time"/>
        <s v="All Entities.NVACost"/>
        <s v="All Entities.OtherCost"/>
        <s v="All Entities.TotalCost"/>
        <s v="All Entities.TranCost"/>
        <s v="All Entities.VACost"/>
        <s v="All Entities.WaitCost"/>
        <s v="All Resources.BusyCost"/>
        <s v="All Resources.IdleCost"/>
        <s v="All Resources.TotalCost"/>
        <s v="All Resources.UsageCost"/>
        <s v="Check for Proper Identification Accum VA Cost"/>
        <s v="Check for Proper Identification Accum VA Time"/>
        <s v="Check for Proper Identification Accum Wait Cost"/>
        <s v="Check for Proper Identification Accum Wait Time"/>
        <s v="Check for Proper Identification Number In"/>
        <s v="Check for Proper Identification Number Out"/>
        <s v="Check for Proper Identification Total Accum Cost"/>
        <s v="Check for Proper Identification Total Accum Time"/>
        <s v="Entity 1.NumberIn"/>
        <s v="Entity 1.NumberOut"/>
        <s v="Secondary Screening Kit.BusyCost"/>
        <s v="Secondary Screening Kit.IdleCost"/>
        <s v="Secondary Screening Kit.NumberSeized"/>
        <s v="Secondary Screening Kit.ScheduledUtilization"/>
        <s v="Secondary Screening Kit.UsageCost"/>
        <s v="System.NumberOut"/>
        <s v="System.TotalCost"/>
        <s v="Transportation Security Officer.BusyCost"/>
        <s v="Transportation Security Officer.IdleCost"/>
        <s v="Transportation Security Officer.NumberSeized"/>
        <s v="Transportation Security Officer.ScheduledUtilization"/>
        <s v="Transportation Security Officer.UsageCost"/>
        <s v="Xray Baggage Check Accum VA Cost"/>
        <s v="Xray Baggage Check Accum VA Time"/>
        <s v="Xray Baggage Check Accum Wait Cost"/>
        <s v="Xray Baggage Check Accum Wait Time"/>
        <s v="Xray Baggage Check Number In"/>
        <s v="Xray Baggage Check Number Out"/>
        <s v="Xray Baggage Check Total Accum Cost"/>
        <s v="Xray Baggage Check Total Accum Time"/>
        <s v="Xray Machine.BusyCost"/>
        <s v="Xray Machine.IdleCost"/>
        <s v="Xray Machine.NumberSeized"/>
        <s v="Xray Machine.ScheduledUtilization"/>
        <s v="Xray Machine.UsageCos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20">
        <s v="Accum VA Cost"/>
        <s v="Accum VA Time"/>
        <s v="Accum Wait Cost"/>
        <s v="Accum Wait Time"/>
        <s v="Number In"/>
        <s v="Number Out"/>
        <s v="Total Accum Cost"/>
        <s v="Total Accum Time"/>
        <s v="NVA Cost"/>
        <s v="Other Cost"/>
        <s v="Total Cost"/>
        <s v="Tran Cost"/>
        <s v="VA Cost"/>
        <s v="Wait Cost"/>
        <s v="Busy Cost"/>
        <s v="Idle Cost"/>
        <s v="Usage Cost"/>
        <s v="Total Number Seized"/>
        <s v="Scheduled Utilization"/>
        <m u="1"/>
      </sharedItems>
    </cacheField>
    <cacheField name="Source" numFmtId="0">
      <sharedItems containsBlank="1" count="5">
        <s v="Process"/>
        <s v="System"/>
        <s v="Entity"/>
        <s v="Resource"/>
        <m u="1"/>
      </sharedItems>
    </cacheField>
    <cacheField name="RecordedValue" numFmtId="0">
      <sharedItems containsSemiMixedTypes="0" containsString="0" containsNumber="1" minValue="0" maxValue="1418.3176101245699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" numFmtId="0">
      <sharedItems containsSemiMixedTypes="0" containsString="0" containsNumber="1" minValue="0" maxValue="1238.0468436038263"/>
    </cacheField>
    <cacheField name="StandardDeviation" numFmtId="0">
      <sharedItems containsSemiMixedTypes="0" containsString="0" containsNumber="1" minValue="0" maxValue="49.802537130614866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4.15372444823007"/>
    </cacheField>
    <cacheField name="Minimum" numFmtId="0">
      <sharedItems containsSemiMixedTypes="0" containsString="0" containsNumber="1" minValue="0" maxValue="1148.68844056226"/>
    </cacheField>
    <cacheField name="Maximum" numFmtId="0">
      <sharedItems containsSemiMixedTypes="0" containsString="0" containsNumber="1" minValue="0" maxValue="1418.31761012456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0">
  <r>
    <x v="0"/>
    <s v="2023-06-20 17:56:27"/>
    <n v="1"/>
    <x v="0"/>
    <x v="0"/>
    <x v="0"/>
    <n v="7.6551354404687001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1"/>
    <x v="1"/>
    <x v="0"/>
    <x v="0"/>
    <n v="8.2178234083819496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1"/>
    <x v="2"/>
    <x v="1"/>
    <x v="1"/>
    <n v="2.7159693147743198"/>
    <n v="0.167908474357848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1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1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1"/>
    <x v="4"/>
    <x v="2"/>
    <x v="2"/>
    <n v="0.82826317276311801"/>
    <n v="3.19111412099213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1"/>
    <x v="4"/>
    <x v="3"/>
    <x v="2"/>
    <n v="2.48478951828936"/>
    <n v="9.5733423629764003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1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1"/>
    <x v="5"/>
    <x v="0"/>
    <x v="0"/>
    <n v="0.14134642696067901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1"/>
    <x v="6"/>
    <x v="2"/>
    <x v="2"/>
    <n v="0.76896949792046199"/>
    <n v="2.7920207065517601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1"/>
    <x v="6"/>
    <x v="3"/>
    <x v="2"/>
    <n v="1.53793899584092"/>
    <n v="5.5840414131035097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2"/>
    <x v="0"/>
    <x v="0"/>
    <x v="0"/>
    <n v="1.50816826126344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2"/>
    <x v="1"/>
    <x v="0"/>
    <x v="0"/>
    <n v="5.64041383923818E-2"/>
    <n v="2E+20"/>
    <n v="0"/>
    <n v="1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2"/>
    <x v="2"/>
    <x v="1"/>
    <x v="1"/>
    <n v="2.6398225534612201"/>
    <n v="0.14142820181698099"/>
    <n v="0"/>
    <n v="5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2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2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2"/>
    <x v="4"/>
    <x v="2"/>
    <x v="2"/>
    <n v="0.82168368352963295"/>
    <n v="2.7574242169065299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2"/>
    <x v="4"/>
    <x v="3"/>
    <x v="2"/>
    <n v="2.4650510505889001"/>
    <n v="8.2722726507196004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2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2"/>
    <x v="5"/>
    <x v="0"/>
    <x v="0"/>
    <n v="0.116859196218685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2"/>
    <x v="6"/>
    <x v="2"/>
    <x v="2"/>
    <n v="0.75191187632686796"/>
    <n v="3E+20"/>
    <n v="0"/>
    <n v="1"/>
    <n v="0.5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2"/>
    <x v="6"/>
    <x v="3"/>
    <x v="2"/>
    <n v="1.5038237526537399"/>
    <n v="3E+20"/>
    <n v="0"/>
    <n v="2"/>
    <n v="1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3"/>
    <x v="0"/>
    <x v="0"/>
    <x v="0"/>
    <n v="5.0337639407502504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3"/>
    <x v="1"/>
    <x v="0"/>
    <x v="0"/>
    <n v="5.2565742766381297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3"/>
    <x v="2"/>
    <x v="1"/>
    <x v="1"/>
    <n v="2.6222566232432398"/>
    <n v="0.154066062510127"/>
    <n v="0"/>
    <n v="5"/>
    <n v="2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3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3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3"/>
    <x v="4"/>
    <x v="2"/>
    <x v="2"/>
    <n v="0.81507179537223196"/>
    <n v="2.78463256603921E-2"/>
    <n v="0"/>
    <n v="1"/>
    <n v="0.66666666666666696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3"/>
    <x v="4"/>
    <x v="3"/>
    <x v="2"/>
    <n v="2.4452153861167001"/>
    <n v="8.3538976981176405E-2"/>
    <n v="0"/>
    <n v="3"/>
    <n v="2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3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3"/>
    <x v="5"/>
    <x v="0"/>
    <x v="0"/>
    <n v="0.11944173041940601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3"/>
    <x v="6"/>
    <x v="2"/>
    <x v="2"/>
    <n v="0.76038937850256605"/>
    <n v="3.07201974702382E-2"/>
    <n v="0"/>
    <n v="1"/>
    <n v="0.5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3"/>
    <x v="6"/>
    <x v="3"/>
    <x v="2"/>
    <n v="1.5207787570051301"/>
    <n v="6.14403949404764E-2"/>
    <n v="0"/>
    <n v="2"/>
    <n v="1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4"/>
    <x v="0"/>
    <x v="0"/>
    <x v="0"/>
    <n v="4.17137528233541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4"/>
    <x v="1"/>
    <x v="0"/>
    <x v="0"/>
    <n v="8.9822842385857304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4"/>
    <x v="2"/>
    <x v="1"/>
    <x v="1"/>
    <n v="2.77080181110207"/>
    <n v="0.17045026361548399"/>
    <n v="0"/>
    <n v="5"/>
    <n v="4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4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4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4"/>
    <x v="4"/>
    <x v="2"/>
    <x v="2"/>
    <n v="0.83449101176715101"/>
    <n v="2.5042008818027501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4"/>
    <x v="4"/>
    <x v="3"/>
    <x v="2"/>
    <n v="2.50347303530146"/>
    <n v="7.5126026454082603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4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4"/>
    <x v="5"/>
    <x v="0"/>
    <x v="0"/>
    <n v="0.17333455813242199"/>
    <n v="2E+20"/>
    <n v="0"/>
    <n v="2"/>
    <n v="1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4"/>
    <x v="6"/>
    <x v="2"/>
    <x v="2"/>
    <n v="0.780904584178993"/>
    <n v="3E+20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4"/>
    <x v="6"/>
    <x v="3"/>
    <x v="2"/>
    <n v="1.56180916835799"/>
    <n v="3E+20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5"/>
    <x v="0"/>
    <x v="0"/>
    <x v="0"/>
    <n v="5.6662676918511901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5"/>
    <x v="1"/>
    <x v="0"/>
    <x v="0"/>
    <n v="7.1248001147389398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5"/>
    <x v="2"/>
    <x v="1"/>
    <x v="1"/>
    <n v="2.69786764231237"/>
    <n v="0.17817837035210601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5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5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5"/>
    <x v="4"/>
    <x v="2"/>
    <x v="2"/>
    <n v="0.81938619975671201"/>
    <n v="3.4976226837555698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5"/>
    <x v="4"/>
    <x v="3"/>
    <x v="2"/>
    <n v="2.4581585992701398"/>
    <n v="0.104928680512667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5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5"/>
    <x v="5"/>
    <x v="0"/>
    <x v="0"/>
    <n v="0.16279477420299299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5"/>
    <x v="6"/>
    <x v="2"/>
    <x v="2"/>
    <n v="0.76618762201486801"/>
    <n v="3.7144089677340897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5"/>
    <x v="6"/>
    <x v="3"/>
    <x v="2"/>
    <n v="1.53237524402974"/>
    <n v="7.4288179354681905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6"/>
    <x v="0"/>
    <x v="0"/>
    <x v="0"/>
    <n v="5.9463756182701003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6"/>
    <x v="1"/>
    <x v="0"/>
    <x v="0"/>
    <n v="7.4742684325964204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6"/>
    <x v="2"/>
    <x v="1"/>
    <x v="1"/>
    <n v="2.8371839363417801"/>
    <n v="3E+20"/>
    <n v="0"/>
    <n v="6"/>
    <n v="4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6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6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6"/>
    <x v="4"/>
    <x v="2"/>
    <x v="2"/>
    <n v="0.83730513334802104"/>
    <n v="3.76759180410094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6"/>
    <x v="4"/>
    <x v="3"/>
    <x v="2"/>
    <n v="2.51191540004407"/>
    <n v="0.113027754123028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6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6"/>
    <x v="5"/>
    <x v="0"/>
    <x v="0"/>
    <n v="0.24457947635347899"/>
    <n v="2E+20"/>
    <n v="0"/>
    <n v="3"/>
    <n v="1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6"/>
    <x v="6"/>
    <x v="2"/>
    <x v="2"/>
    <n v="0.79662959112161902"/>
    <n v="4.4284234739432798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6"/>
    <x v="6"/>
    <x v="3"/>
    <x v="2"/>
    <n v="1.59325918224324"/>
    <n v="8.85684694788655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7"/>
    <x v="0"/>
    <x v="0"/>
    <x v="0"/>
    <n v="5.5871964758521702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7"/>
    <x v="1"/>
    <x v="0"/>
    <x v="0"/>
    <n v="5.2038971527123098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7"/>
    <x v="2"/>
    <x v="1"/>
    <x v="1"/>
    <n v="2.6468783057588001"/>
    <n v="0.18082996035573901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7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7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7"/>
    <x v="4"/>
    <x v="2"/>
    <x v="2"/>
    <n v="0.81486760428469995"/>
    <n v="3.13743858264195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7"/>
    <x v="4"/>
    <x v="3"/>
    <x v="2"/>
    <n v="2.4446028128541002"/>
    <n v="9.4123157479258202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7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7"/>
    <x v="5"/>
    <x v="0"/>
    <x v="0"/>
    <n v="0.14464932490172999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7"/>
    <x v="6"/>
    <x v="2"/>
    <x v="2"/>
    <n v="0.76886902836600202"/>
    <n v="3.0268684393226799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7"/>
    <x v="6"/>
    <x v="3"/>
    <x v="2"/>
    <n v="1.537738056732"/>
    <n v="6.0537368786453598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8"/>
    <x v="0"/>
    <x v="0"/>
    <x v="0"/>
    <n v="8.4566861069489598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8"/>
    <x v="1"/>
    <x v="0"/>
    <x v="0"/>
    <n v="8.1578435186972803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8"/>
    <x v="2"/>
    <x v="1"/>
    <x v="1"/>
    <n v="2.8484638401439701"/>
    <n v="3E+20"/>
    <n v="0"/>
    <n v="6"/>
    <n v="4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8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8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8"/>
    <x v="4"/>
    <x v="2"/>
    <x v="2"/>
    <n v="0.82853154619275804"/>
    <n v="4.2132112884434803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8"/>
    <x v="4"/>
    <x v="3"/>
    <x v="2"/>
    <n v="2.4855946385782701"/>
    <n v="0.12639633865330399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8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8"/>
    <x v="5"/>
    <x v="0"/>
    <x v="0"/>
    <n v="0.27283408027177702"/>
    <n v="2E+20"/>
    <n v="0"/>
    <n v="3"/>
    <n v="1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8"/>
    <x v="6"/>
    <x v="2"/>
    <x v="2"/>
    <n v="0.80549277380892303"/>
    <n v="3.9153300352614599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8"/>
    <x v="6"/>
    <x v="3"/>
    <x v="2"/>
    <n v="1.6109855476178501"/>
    <n v="7.8306600705229198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9"/>
    <x v="0"/>
    <x v="0"/>
    <x v="0"/>
    <n v="2.3342183792392801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9"/>
    <x v="1"/>
    <x v="0"/>
    <x v="0"/>
    <n v="4.3587330292543101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9"/>
    <x v="2"/>
    <x v="1"/>
    <x v="1"/>
    <n v="2.6380102811538899"/>
    <n v="0.14021068584975499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9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9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9"/>
    <x v="4"/>
    <x v="2"/>
    <x v="2"/>
    <n v="0.82103494072309302"/>
    <n v="2.7817697057577199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9"/>
    <x v="4"/>
    <x v="3"/>
    <x v="2"/>
    <n v="2.4631048221692802"/>
    <n v="8.3453091172731697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9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9"/>
    <x v="5"/>
    <x v="0"/>
    <x v="0"/>
    <n v="0.12898391031283299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9"/>
    <x v="6"/>
    <x v="2"/>
    <x v="2"/>
    <n v="0.76470842962068397"/>
    <n v="3.6841439708366203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9"/>
    <x v="6"/>
    <x v="3"/>
    <x v="2"/>
    <n v="1.5294168592413699"/>
    <n v="7.3682879416732405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10"/>
    <x v="0"/>
    <x v="0"/>
    <x v="0"/>
    <n v="1.4504144806982299E-4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10"/>
    <x v="1"/>
    <x v="0"/>
    <x v="0"/>
    <n v="2.9159454357356899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10"/>
    <x v="2"/>
    <x v="1"/>
    <x v="1"/>
    <n v="2.5544759568787399"/>
    <n v="0.110184295026115"/>
    <n v="0"/>
    <n v="5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10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10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1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10"/>
    <x v="4"/>
    <x v="2"/>
    <x v="2"/>
    <n v="0.79952225772665197"/>
    <n v="1.9266626608719601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10"/>
    <x v="4"/>
    <x v="3"/>
    <x v="2"/>
    <n v="2.3985667731799598"/>
    <n v="5.7799879826158702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10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10"/>
    <x v="5"/>
    <x v="0"/>
    <x v="0"/>
    <n v="0.12660468789336399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10"/>
    <x v="6"/>
    <x v="2"/>
    <x v="2"/>
    <n v="0.77949875444845396"/>
    <n v="3.4195911105842997E-2"/>
    <n v="0"/>
    <n v="1"/>
    <n v="0.5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10"/>
    <x v="6"/>
    <x v="3"/>
    <x v="2"/>
    <n v="1.5589975088969099"/>
    <n v="6.8391822211685993E-2"/>
    <n v="0"/>
    <n v="2"/>
    <n v="1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1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11"/>
    <x v="0"/>
    <x v="0"/>
    <x v="0"/>
    <n v="2.1326113129299901E-2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11"/>
    <x v="1"/>
    <x v="0"/>
    <x v="0"/>
    <n v="0.129981922518149"/>
    <n v="2E+20"/>
    <n v="0"/>
    <n v="3"/>
    <n v="1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11"/>
    <x v="2"/>
    <x v="1"/>
    <x v="1"/>
    <n v="2.9276871118024501"/>
    <n v="0.301334944991548"/>
    <n v="0"/>
    <n v="7"/>
    <n v="4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11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11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1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11"/>
    <x v="4"/>
    <x v="2"/>
    <x v="2"/>
    <n v="0.84731347042573402"/>
    <n v="3.6636273247419103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11"/>
    <x v="4"/>
    <x v="3"/>
    <x v="2"/>
    <n v="2.5419404112772002"/>
    <n v="0.109908819742257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11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11"/>
    <x v="5"/>
    <x v="0"/>
    <x v="0"/>
    <n v="0.23443866487780499"/>
    <n v="2E+20"/>
    <n v="0"/>
    <n v="3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11"/>
    <x v="6"/>
    <x v="2"/>
    <x v="2"/>
    <n v="0.77122136723921197"/>
    <n v="4.0077754045470898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11"/>
    <x v="6"/>
    <x v="3"/>
    <x v="2"/>
    <n v="1.54244273447842"/>
    <n v="8.0155508090941796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1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12"/>
    <x v="0"/>
    <x v="0"/>
    <x v="0"/>
    <n v="7.9256591357652097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12"/>
    <x v="1"/>
    <x v="0"/>
    <x v="0"/>
    <n v="5.8615077047549702E-2"/>
    <n v="2E+20"/>
    <n v="0"/>
    <n v="2"/>
    <n v="1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12"/>
    <x v="2"/>
    <x v="1"/>
    <x v="1"/>
    <n v="2.69936417624249"/>
    <n v="0.14970967060500001"/>
    <n v="0"/>
    <n v="6"/>
    <n v="5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12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12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1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12"/>
    <x v="4"/>
    <x v="2"/>
    <x v="2"/>
    <n v="0.82621315491637404"/>
    <n v="2.5342195947025099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12"/>
    <x v="4"/>
    <x v="3"/>
    <x v="2"/>
    <n v="2.4786394647491199"/>
    <n v="7.6026587841075396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12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12"/>
    <x v="5"/>
    <x v="0"/>
    <x v="0"/>
    <n v="0.15418397531004999"/>
    <n v="2E+20"/>
    <n v="0"/>
    <n v="2"/>
    <n v="1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12"/>
    <x v="6"/>
    <x v="2"/>
    <x v="2"/>
    <n v="0.78035459023162701"/>
    <n v="3.3369966061258499E-2"/>
    <n v="0"/>
    <n v="1"/>
    <n v="0.5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12"/>
    <x v="6"/>
    <x v="3"/>
    <x v="2"/>
    <n v="1.56070918046325"/>
    <n v="6.6739932122517096E-2"/>
    <n v="0"/>
    <n v="2"/>
    <n v="1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1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13"/>
    <x v="0"/>
    <x v="0"/>
    <x v="0"/>
    <n v="3.5685964638438299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13"/>
    <x v="1"/>
    <x v="0"/>
    <x v="0"/>
    <n v="7.4518114497700405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13"/>
    <x v="2"/>
    <x v="1"/>
    <x v="1"/>
    <n v="2.6856248013700199"/>
    <n v="0.161602986869615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13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13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1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13"/>
    <x v="4"/>
    <x v="2"/>
    <x v="2"/>
    <n v="0.82351993462278195"/>
    <n v="3.1208679968572201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13"/>
    <x v="4"/>
    <x v="3"/>
    <x v="2"/>
    <n v="2.4705598038683401"/>
    <n v="9.3626039905716704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13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13"/>
    <x v="5"/>
    <x v="0"/>
    <x v="0"/>
    <n v="0.136978286540132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13"/>
    <x v="6"/>
    <x v="2"/>
    <x v="2"/>
    <n v="0.76219947830933199"/>
    <n v="4.0819910315145397E-2"/>
    <n v="0"/>
    <n v="1"/>
    <n v="0.5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13"/>
    <x v="6"/>
    <x v="3"/>
    <x v="2"/>
    <n v="1.52439895661866"/>
    <n v="8.1639820630290794E-2"/>
    <n v="0"/>
    <n v="2"/>
    <n v="1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1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14"/>
    <x v="0"/>
    <x v="0"/>
    <x v="0"/>
    <n v="2.2718660708404398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14"/>
    <x v="1"/>
    <x v="0"/>
    <x v="0"/>
    <n v="7.2433720270720495E-2"/>
    <n v="2E+20"/>
    <n v="0"/>
    <n v="2"/>
    <n v="1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14"/>
    <x v="2"/>
    <x v="1"/>
    <x v="1"/>
    <n v="2.7093200682396601"/>
    <n v="3E+20"/>
    <n v="0"/>
    <n v="6"/>
    <n v="4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14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14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1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14"/>
    <x v="4"/>
    <x v="2"/>
    <x v="2"/>
    <n v="0.82167590220522602"/>
    <n v="2.6195423914238802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14"/>
    <x v="4"/>
    <x v="3"/>
    <x v="2"/>
    <n v="2.4650277066156701"/>
    <n v="7.8586271742716401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14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14"/>
    <x v="5"/>
    <x v="0"/>
    <x v="0"/>
    <n v="0.16958677528242799"/>
    <n v="2E+20"/>
    <n v="0"/>
    <n v="3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14"/>
    <x v="6"/>
    <x v="2"/>
    <x v="2"/>
    <n v="0.77132432440390797"/>
    <n v="3.5178171171009603E-2"/>
    <n v="0"/>
    <n v="1"/>
    <n v="0.5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14"/>
    <x v="6"/>
    <x v="3"/>
    <x v="2"/>
    <n v="1.5426486488078199"/>
    <n v="7.0356342342019304E-2"/>
    <n v="0"/>
    <n v="2"/>
    <n v="1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1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15"/>
    <x v="0"/>
    <x v="0"/>
    <x v="0"/>
    <n v="3.4336503855114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15"/>
    <x v="1"/>
    <x v="0"/>
    <x v="0"/>
    <n v="5.4448055490366798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15"/>
    <x v="2"/>
    <x v="1"/>
    <x v="1"/>
    <n v="2.74416407930388"/>
    <n v="0.123011521361066"/>
    <n v="0"/>
    <n v="5"/>
    <n v="2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15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15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1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15"/>
    <x v="4"/>
    <x v="2"/>
    <x v="2"/>
    <n v="0.84476379418907499"/>
    <n v="2.63530880028966E-2"/>
    <n v="0"/>
    <n v="1"/>
    <n v="0.66666666666666696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15"/>
    <x v="4"/>
    <x v="3"/>
    <x v="2"/>
    <n v="2.5342913825672202"/>
    <n v="7.9059264008689706E-2"/>
    <n v="0"/>
    <n v="3"/>
    <n v="2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15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15"/>
    <x v="5"/>
    <x v="0"/>
    <x v="0"/>
    <n v="0.15199099086078299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15"/>
    <x v="6"/>
    <x v="2"/>
    <x v="2"/>
    <n v="0.80022192341891696"/>
    <n v="2.7336891877768801E-2"/>
    <n v="0"/>
    <n v="1"/>
    <n v="0.5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15"/>
    <x v="6"/>
    <x v="3"/>
    <x v="2"/>
    <n v="1.6004438468378299"/>
    <n v="5.4673783755537601E-2"/>
    <n v="0"/>
    <n v="2"/>
    <n v="1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1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16"/>
    <x v="0"/>
    <x v="0"/>
    <x v="0"/>
    <n v="3.1428420338775499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16"/>
    <x v="1"/>
    <x v="0"/>
    <x v="0"/>
    <n v="0.10800802151196"/>
    <n v="2E+20"/>
    <n v="0"/>
    <n v="3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16"/>
    <x v="2"/>
    <x v="1"/>
    <x v="1"/>
    <n v="2.8329772363579799"/>
    <n v="0.20973577283058301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16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16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1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16"/>
    <x v="4"/>
    <x v="2"/>
    <x v="2"/>
    <n v="0.84917942516301603"/>
    <n v="3.2753322567442997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16"/>
    <x v="4"/>
    <x v="3"/>
    <x v="2"/>
    <n v="2.5475382754890501"/>
    <n v="9.8259967702328893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16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16"/>
    <x v="5"/>
    <x v="0"/>
    <x v="0"/>
    <n v="0.174288097323097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16"/>
    <x v="6"/>
    <x v="2"/>
    <x v="2"/>
    <n v="0.79145814502926404"/>
    <n v="3.4037041690394801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16"/>
    <x v="6"/>
    <x v="3"/>
    <x v="2"/>
    <n v="1.5829162900585301"/>
    <n v="6.8074083380789602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1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17"/>
    <x v="0"/>
    <x v="0"/>
    <x v="0"/>
    <n v="5.2988177076661201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17"/>
    <x v="1"/>
    <x v="0"/>
    <x v="0"/>
    <n v="4.3232847146073797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17"/>
    <x v="2"/>
    <x v="1"/>
    <x v="1"/>
    <n v="2.6716492239096299"/>
    <n v="0.142874799839667"/>
    <n v="0"/>
    <n v="5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17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17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1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17"/>
    <x v="4"/>
    <x v="2"/>
    <x v="2"/>
    <n v="0.82779596840367498"/>
    <n v="2.6988571609423001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17"/>
    <x v="4"/>
    <x v="3"/>
    <x v="2"/>
    <n v="2.4833879052110301"/>
    <n v="8.09657148282691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17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17"/>
    <x v="5"/>
    <x v="0"/>
    <x v="0"/>
    <n v="0.13972965384486899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17"/>
    <x v="6"/>
    <x v="2"/>
    <x v="2"/>
    <n v="0.80058997576373103"/>
    <n v="2.9812201139453098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17"/>
    <x v="6"/>
    <x v="3"/>
    <x v="2"/>
    <n v="1.6011799515274601"/>
    <n v="5.9624402278906197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1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18"/>
    <x v="0"/>
    <x v="0"/>
    <x v="0"/>
    <n v="2.5386973273000199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18"/>
    <x v="1"/>
    <x v="0"/>
    <x v="0"/>
    <n v="4.5933022490455701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18"/>
    <x v="2"/>
    <x v="1"/>
    <x v="1"/>
    <n v="2.6732331040917399"/>
    <n v="0.16734293679923601"/>
    <n v="0"/>
    <n v="5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18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18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1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18"/>
    <x v="4"/>
    <x v="2"/>
    <x v="2"/>
    <n v="0.823378802239501"/>
    <n v="3.1559725153943903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18"/>
    <x v="4"/>
    <x v="3"/>
    <x v="2"/>
    <n v="2.4701364067184999"/>
    <n v="9.4679175461831605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18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18"/>
    <x v="5"/>
    <x v="0"/>
    <x v="0"/>
    <n v="0.15462497755548599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18"/>
    <x v="6"/>
    <x v="2"/>
    <x v="2"/>
    <n v="0.785575012051836"/>
    <n v="3.3695848003831699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18"/>
    <x v="6"/>
    <x v="3"/>
    <x v="2"/>
    <n v="1.57115002410367"/>
    <n v="6.7391696007663301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1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19"/>
    <x v="0"/>
    <x v="0"/>
    <x v="0"/>
    <n v="6.2776879236527599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19"/>
    <x v="1"/>
    <x v="0"/>
    <x v="0"/>
    <n v="7.3595492704353296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19"/>
    <x v="2"/>
    <x v="1"/>
    <x v="1"/>
    <n v="2.7060814536576201"/>
    <n v="0.21059463711385701"/>
    <n v="0"/>
    <n v="5"/>
    <n v="2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19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19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1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19"/>
    <x v="4"/>
    <x v="2"/>
    <x v="2"/>
    <n v="0.81997444228143801"/>
    <n v="3.2556163954862098E-2"/>
    <n v="0"/>
    <n v="1"/>
    <n v="0.66666666666666696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19"/>
    <x v="4"/>
    <x v="3"/>
    <x v="2"/>
    <n v="2.4599233268443199"/>
    <n v="9.7668491864586301E-2"/>
    <n v="0"/>
    <n v="3"/>
    <n v="2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19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19"/>
    <x v="5"/>
    <x v="0"/>
    <x v="0"/>
    <n v="0.16628494618529799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19"/>
    <x v="6"/>
    <x v="2"/>
    <x v="2"/>
    <n v="0.76548505684508095"/>
    <n v="3.2495257149406098E-2"/>
    <n v="0"/>
    <n v="1"/>
    <n v="0.5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19"/>
    <x v="6"/>
    <x v="3"/>
    <x v="2"/>
    <n v="1.5309701136901599"/>
    <n v="6.4990514298812294E-2"/>
    <n v="0"/>
    <n v="2"/>
    <n v="1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1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20"/>
    <x v="0"/>
    <x v="0"/>
    <x v="0"/>
    <n v="1.4152352913170799E-2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20"/>
    <x v="1"/>
    <x v="0"/>
    <x v="0"/>
    <n v="0.118678711088661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20"/>
    <x v="2"/>
    <x v="1"/>
    <x v="1"/>
    <n v="2.9091531866465901"/>
    <n v="0.216646021289784"/>
    <n v="0"/>
    <n v="5"/>
    <n v="4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20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20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2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20"/>
    <x v="4"/>
    <x v="2"/>
    <x v="2"/>
    <n v="0.86232865785484103"/>
    <n v="3.8646893018311097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20"/>
    <x v="4"/>
    <x v="3"/>
    <x v="2"/>
    <n v="2.58698597356452"/>
    <n v="0.11594067905493299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20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20"/>
    <x v="5"/>
    <x v="0"/>
    <x v="0"/>
    <n v="0.189336149080232"/>
    <n v="2E+20"/>
    <n v="0"/>
    <n v="2"/>
    <n v="1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20"/>
    <x v="6"/>
    <x v="2"/>
    <x v="2"/>
    <n v="0.80103742685660295"/>
    <n v="3.4109762770339801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20"/>
    <x v="6"/>
    <x v="3"/>
    <x v="2"/>
    <n v="1.6020748537132099"/>
    <n v="6.8219525540679601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2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21"/>
    <x v="0"/>
    <x v="0"/>
    <x v="0"/>
    <n v="7.8359664871983196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21"/>
    <x v="1"/>
    <x v="0"/>
    <x v="0"/>
    <n v="7.09697433153125E-2"/>
    <n v="2E+20"/>
    <n v="0"/>
    <n v="3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21"/>
    <x v="2"/>
    <x v="1"/>
    <x v="1"/>
    <n v="2.6823806387279201"/>
    <n v="0.21811056939377901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21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21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2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21"/>
    <x v="4"/>
    <x v="2"/>
    <x v="2"/>
    <n v="0.81404857622267901"/>
    <n v="3.4536572382928198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21"/>
    <x v="4"/>
    <x v="3"/>
    <x v="2"/>
    <n v="2.4421457286680401"/>
    <n v="0.103609717148785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21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21"/>
    <x v="5"/>
    <x v="0"/>
    <x v="0"/>
    <n v="0.161429200257377"/>
    <n v="2E+20"/>
    <n v="0"/>
    <n v="3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21"/>
    <x v="6"/>
    <x v="2"/>
    <x v="2"/>
    <n v="0.77276252957277902"/>
    <n v="3.1899002600354498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21"/>
    <x v="6"/>
    <x v="3"/>
    <x v="2"/>
    <n v="1.54552505914556"/>
    <n v="6.3798005200708996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2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22"/>
    <x v="0"/>
    <x v="0"/>
    <x v="0"/>
    <n v="6.1374255623245196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22"/>
    <x v="1"/>
    <x v="0"/>
    <x v="0"/>
    <n v="6.6077885153594598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22"/>
    <x v="2"/>
    <x v="1"/>
    <x v="1"/>
    <n v="2.6759615682276201"/>
    <n v="0.159586397802923"/>
    <n v="0"/>
    <n v="5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22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22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2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22"/>
    <x v="4"/>
    <x v="2"/>
    <x v="2"/>
    <n v="0.82246273345138599"/>
    <n v="2.95864936661316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22"/>
    <x v="4"/>
    <x v="3"/>
    <x v="2"/>
    <n v="2.4673882003541601"/>
    <n v="8.8759480998394799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22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22"/>
    <x v="5"/>
    <x v="0"/>
    <x v="0"/>
    <n v="0.13635805715754201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22"/>
    <x v="6"/>
    <x v="2"/>
    <x v="2"/>
    <n v="0.78062765533788103"/>
    <n v="2.3046608387493402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22"/>
    <x v="6"/>
    <x v="3"/>
    <x v="2"/>
    <n v="1.5612553106757601"/>
    <n v="4.60932167749869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2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23"/>
    <x v="0"/>
    <x v="0"/>
    <x v="0"/>
    <n v="1.03088252679769E-2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23"/>
    <x v="1"/>
    <x v="0"/>
    <x v="0"/>
    <n v="6.7528310043403303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23"/>
    <x v="2"/>
    <x v="1"/>
    <x v="1"/>
    <n v="2.6839518324034901"/>
    <n v="0.232681775413072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23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23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2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23"/>
    <x v="4"/>
    <x v="2"/>
    <x v="2"/>
    <n v="0.81211616235476303"/>
    <n v="3.8902205673059798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23"/>
    <x v="4"/>
    <x v="3"/>
    <x v="2"/>
    <n v="2.43634848706429"/>
    <n v="0.116706617019179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23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23"/>
    <x v="5"/>
    <x v="0"/>
    <x v="0"/>
    <n v="0.16976621002782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23"/>
    <x v="6"/>
    <x v="2"/>
    <x v="2"/>
    <n v="0.76772283790703799"/>
    <n v="3.3855993051205902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23"/>
    <x v="6"/>
    <x v="3"/>
    <x v="2"/>
    <n v="1.53544567581408"/>
    <n v="6.77119861024119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2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24"/>
    <x v="0"/>
    <x v="0"/>
    <x v="0"/>
    <n v="1.29631336309853E-2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24"/>
    <x v="1"/>
    <x v="0"/>
    <x v="0"/>
    <n v="0.10291678106446001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24"/>
    <x v="2"/>
    <x v="1"/>
    <x v="1"/>
    <n v="2.8908432187928601"/>
    <n v="0.20907317191567601"/>
    <n v="0"/>
    <n v="7"/>
    <n v="4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24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24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2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24"/>
    <x v="4"/>
    <x v="2"/>
    <x v="2"/>
    <n v="0.85363661924287504"/>
    <n v="3.04118991161383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24"/>
    <x v="4"/>
    <x v="3"/>
    <x v="2"/>
    <n v="2.5609098577286198"/>
    <n v="9.1235697348414899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24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24"/>
    <x v="5"/>
    <x v="0"/>
    <x v="0"/>
    <n v="0.21405344636878501"/>
    <n v="2E+20"/>
    <n v="0"/>
    <n v="3"/>
    <n v="1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24"/>
    <x v="6"/>
    <x v="2"/>
    <x v="2"/>
    <n v="0.80421935823505597"/>
    <n v="3.3021063517917199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24"/>
    <x v="6"/>
    <x v="3"/>
    <x v="2"/>
    <n v="1.6084387164701099"/>
    <n v="6.6042127035834397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2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25"/>
    <x v="0"/>
    <x v="0"/>
    <x v="0"/>
    <n v="7.9088183568694001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25"/>
    <x v="1"/>
    <x v="0"/>
    <x v="0"/>
    <n v="9.3715734525947197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25"/>
    <x v="2"/>
    <x v="1"/>
    <x v="1"/>
    <n v="2.6968473261378101"/>
    <n v="0.23495453385137599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25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25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2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25"/>
    <x v="4"/>
    <x v="2"/>
    <x v="2"/>
    <n v="0.81520903644083698"/>
    <n v="3.5609706476419999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25"/>
    <x v="4"/>
    <x v="3"/>
    <x v="2"/>
    <n v="2.4456271093225102"/>
    <n v="0.10682911942926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25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25"/>
    <x v="5"/>
    <x v="0"/>
    <x v="0"/>
    <n v="0.149595663932483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25"/>
    <x v="6"/>
    <x v="2"/>
    <x v="2"/>
    <n v="0.75431869540791197"/>
    <n v="3.5747685682529499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25"/>
    <x v="6"/>
    <x v="3"/>
    <x v="2"/>
    <n v="1.5086373908158199"/>
    <n v="7.1495371365058902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2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26"/>
    <x v="0"/>
    <x v="0"/>
    <x v="0"/>
    <n v="1.0193869847050899E-2"/>
    <n v="2E+20"/>
    <n v="0"/>
    <n v="2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26"/>
    <x v="1"/>
    <x v="0"/>
    <x v="0"/>
    <n v="9.3254137086543398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26"/>
    <x v="2"/>
    <x v="1"/>
    <x v="1"/>
    <n v="2.7709186629222899"/>
    <n v="0.27538729929932598"/>
    <n v="0"/>
    <n v="7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26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26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2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26"/>
    <x v="4"/>
    <x v="2"/>
    <x v="2"/>
    <n v="0.82170341480623899"/>
    <n v="3.43906995669232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26"/>
    <x v="4"/>
    <x v="3"/>
    <x v="2"/>
    <n v="2.4651102444187201"/>
    <n v="0.10317209870077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26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26"/>
    <x v="5"/>
    <x v="0"/>
    <x v="0"/>
    <n v="0.202360411569978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26"/>
    <x v="6"/>
    <x v="2"/>
    <x v="2"/>
    <n v="0.792593066197535"/>
    <n v="3.58864198471259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26"/>
    <x v="6"/>
    <x v="3"/>
    <x v="2"/>
    <n v="1.58518613239507"/>
    <n v="7.1772839694251897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2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27"/>
    <x v="0"/>
    <x v="0"/>
    <x v="0"/>
    <n v="7.4260507033028196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27"/>
    <x v="1"/>
    <x v="0"/>
    <x v="0"/>
    <n v="7.3531338305945396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27"/>
    <x v="2"/>
    <x v="1"/>
    <x v="1"/>
    <n v="2.6840742387648802"/>
    <n v="0.15553761162428001"/>
    <n v="0"/>
    <n v="5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27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27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2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27"/>
    <x v="4"/>
    <x v="2"/>
    <x v="2"/>
    <n v="0.82784342906974895"/>
    <n v="3.2757443297643601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27"/>
    <x v="4"/>
    <x v="3"/>
    <x v="2"/>
    <n v="2.4835302872092502"/>
    <n v="9.8272329892930901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27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27"/>
    <x v="5"/>
    <x v="0"/>
    <x v="0"/>
    <n v="0.119586562546384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27"/>
    <x v="6"/>
    <x v="2"/>
    <x v="2"/>
    <n v="0.76887887175845204"/>
    <n v="3.2913558655282601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27"/>
    <x v="6"/>
    <x v="3"/>
    <x v="2"/>
    <n v="1.5377577435169001"/>
    <n v="6.5827117310565106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2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28"/>
    <x v="0"/>
    <x v="0"/>
    <x v="0"/>
    <n v="4.1536099594905399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28"/>
    <x v="1"/>
    <x v="0"/>
    <x v="0"/>
    <n v="7.2755208017515394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28"/>
    <x v="2"/>
    <x v="1"/>
    <x v="1"/>
    <n v="2.66191894084184"/>
    <n v="0.18112654169937101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28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28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2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28"/>
    <x v="4"/>
    <x v="2"/>
    <x v="2"/>
    <n v="0.82481576299610304"/>
    <n v="3.0523543103204698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28"/>
    <x v="4"/>
    <x v="3"/>
    <x v="2"/>
    <n v="2.4744472889883098"/>
    <n v="9.1570629309614196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28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28"/>
    <x v="5"/>
    <x v="0"/>
    <x v="0"/>
    <n v="0.11056283387652301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28"/>
    <x v="6"/>
    <x v="2"/>
    <x v="2"/>
    <n v="0.77579158770642798"/>
    <n v="2.4924821889756699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28"/>
    <x v="6"/>
    <x v="3"/>
    <x v="2"/>
    <n v="1.5515831754128599"/>
    <n v="4.9849643779513397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2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29"/>
    <x v="0"/>
    <x v="0"/>
    <x v="0"/>
    <n v="8.9205200403990603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29"/>
    <x v="1"/>
    <x v="0"/>
    <x v="0"/>
    <n v="7.1707326678899994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29"/>
    <x v="2"/>
    <x v="1"/>
    <x v="1"/>
    <n v="2.7409699192407202"/>
    <n v="0.14734600892097999"/>
    <n v="0"/>
    <n v="6"/>
    <n v="2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29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29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2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29"/>
    <x v="4"/>
    <x v="2"/>
    <x v="2"/>
    <n v="0.839057407661844"/>
    <n v="2.7618272364663798E-2"/>
    <n v="0"/>
    <n v="1"/>
    <n v="0.66666666666666696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29"/>
    <x v="4"/>
    <x v="3"/>
    <x v="2"/>
    <n v="2.51717222298553"/>
    <n v="8.2854817093991506E-2"/>
    <n v="0"/>
    <n v="3"/>
    <n v="2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29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29"/>
    <x v="5"/>
    <x v="0"/>
    <x v="0"/>
    <n v="0.14316984953589301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29"/>
    <x v="6"/>
    <x v="2"/>
    <x v="2"/>
    <n v="0.78232853374614697"/>
    <n v="3.2752114324578897E-2"/>
    <n v="0"/>
    <n v="1"/>
    <n v="0.5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29"/>
    <x v="6"/>
    <x v="3"/>
    <x v="2"/>
    <n v="1.5646570674922899"/>
    <n v="6.5504228649157795E-2"/>
    <n v="0"/>
    <n v="2"/>
    <n v="1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2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30"/>
    <x v="0"/>
    <x v="0"/>
    <x v="0"/>
    <n v="1.51531449454921E-2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30"/>
    <x v="1"/>
    <x v="0"/>
    <x v="0"/>
    <n v="9.8072009227853696E-2"/>
    <n v="2E+20"/>
    <n v="0"/>
    <n v="3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30"/>
    <x v="2"/>
    <x v="1"/>
    <x v="1"/>
    <n v="2.7818184118647098"/>
    <n v="3E+20"/>
    <n v="0"/>
    <n v="7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30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30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3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30"/>
    <x v="4"/>
    <x v="2"/>
    <x v="2"/>
    <n v="0.82584930560206704"/>
    <n v="3.5885315920813801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30"/>
    <x v="4"/>
    <x v="3"/>
    <x v="2"/>
    <n v="2.4775479168061998"/>
    <n v="0.107655947762441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30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30"/>
    <x v="5"/>
    <x v="0"/>
    <x v="0"/>
    <n v="0.19104534088516101"/>
    <n v="2E+20"/>
    <n v="0"/>
    <n v="4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30"/>
    <x v="6"/>
    <x v="2"/>
    <x v="2"/>
    <n v="0.77617013111973898"/>
    <n v="4.10296134131969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30"/>
    <x v="6"/>
    <x v="3"/>
    <x v="2"/>
    <n v="1.55234026223948"/>
    <n v="8.20592268263938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3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31"/>
    <x v="0"/>
    <x v="0"/>
    <x v="0"/>
    <n v="5.3864149116794402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31"/>
    <x v="1"/>
    <x v="0"/>
    <x v="0"/>
    <n v="8.93724776080565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31"/>
    <x v="2"/>
    <x v="1"/>
    <x v="1"/>
    <n v="2.8146170001379098"/>
    <n v="3E+20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31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31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3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31"/>
    <x v="4"/>
    <x v="2"/>
    <x v="2"/>
    <n v="0.84516931201551104"/>
    <n v="3E+20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31"/>
    <x v="4"/>
    <x v="3"/>
    <x v="2"/>
    <n v="2.5355079360465398"/>
    <n v="3E+20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31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31"/>
    <x v="5"/>
    <x v="0"/>
    <x v="0"/>
    <n v="0.184350171571635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31"/>
    <x v="6"/>
    <x v="2"/>
    <x v="2"/>
    <n v="0.77947578199465595"/>
    <n v="4.2579253727861803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31"/>
    <x v="6"/>
    <x v="3"/>
    <x v="2"/>
    <n v="1.5589515639893099"/>
    <n v="8.5158507455723703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3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32"/>
    <x v="0"/>
    <x v="0"/>
    <x v="0"/>
    <n v="6.7829852842501903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32"/>
    <x v="1"/>
    <x v="0"/>
    <x v="0"/>
    <n v="6.6277414166017401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32"/>
    <x v="2"/>
    <x v="1"/>
    <x v="1"/>
    <n v="2.7502630252342199"/>
    <n v="0.155887723886623"/>
    <n v="0"/>
    <n v="5"/>
    <n v="2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32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32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3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32"/>
    <x v="4"/>
    <x v="2"/>
    <x v="2"/>
    <n v="0.83446054148230098"/>
    <n v="2.4654840244695699E-2"/>
    <n v="0"/>
    <n v="1"/>
    <n v="0.66666666666666696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32"/>
    <x v="4"/>
    <x v="3"/>
    <x v="2"/>
    <n v="2.5033816244469"/>
    <n v="7.39645207340872E-2"/>
    <n v="0"/>
    <n v="3"/>
    <n v="2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32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32"/>
    <x v="5"/>
    <x v="0"/>
    <x v="0"/>
    <n v="0.173821001337051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32"/>
    <x v="6"/>
    <x v="2"/>
    <x v="2"/>
    <n v="0.79519300683918004"/>
    <n v="3.5306694329144399E-2"/>
    <n v="0"/>
    <n v="1"/>
    <n v="0.5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32"/>
    <x v="6"/>
    <x v="3"/>
    <x v="2"/>
    <n v="1.5903860136783601"/>
    <n v="7.0613388658288798E-2"/>
    <n v="0"/>
    <n v="2"/>
    <n v="1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3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33"/>
    <x v="0"/>
    <x v="0"/>
    <x v="0"/>
    <n v="8.4287647775653108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33"/>
    <x v="1"/>
    <x v="0"/>
    <x v="0"/>
    <n v="9.2828139335607296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33"/>
    <x v="2"/>
    <x v="1"/>
    <x v="1"/>
    <n v="2.8033778447856599"/>
    <n v="0.19259045674418401"/>
    <n v="0"/>
    <n v="6"/>
    <n v="2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33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33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3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33"/>
    <x v="4"/>
    <x v="2"/>
    <x v="2"/>
    <n v="0.84018192067491604"/>
    <n v="3.2482458546450703E-2"/>
    <n v="0"/>
    <n v="1"/>
    <n v="0.66666666666666696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33"/>
    <x v="4"/>
    <x v="3"/>
    <x v="2"/>
    <n v="2.5205457620247498"/>
    <n v="9.7447375639352102E-2"/>
    <n v="0"/>
    <n v="3"/>
    <n v="2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33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33"/>
    <x v="5"/>
    <x v="0"/>
    <x v="0"/>
    <n v="0.181575178647745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33"/>
    <x v="6"/>
    <x v="2"/>
    <x v="2"/>
    <n v="0.77269817926960604"/>
    <n v="3.3068943391463997E-2"/>
    <n v="0"/>
    <n v="1"/>
    <n v="0.5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33"/>
    <x v="6"/>
    <x v="3"/>
    <x v="2"/>
    <n v="1.5453963585392101"/>
    <n v="6.6137886782927993E-2"/>
    <n v="0"/>
    <n v="2"/>
    <n v="1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3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34"/>
    <x v="0"/>
    <x v="0"/>
    <x v="0"/>
    <n v="1.0680888361109499E-2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34"/>
    <x v="1"/>
    <x v="0"/>
    <x v="0"/>
    <n v="0.12261449155750601"/>
    <n v="2E+20"/>
    <n v="0"/>
    <n v="4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34"/>
    <x v="2"/>
    <x v="1"/>
    <x v="1"/>
    <n v="3.0583425338020498"/>
    <n v="0.43993902650163602"/>
    <n v="0"/>
    <n v="9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34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34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3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34"/>
    <x v="4"/>
    <x v="2"/>
    <x v="2"/>
    <n v="0.85203115425828801"/>
    <n v="3.12923419512234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34"/>
    <x v="4"/>
    <x v="3"/>
    <x v="2"/>
    <n v="2.5560934627748599"/>
    <n v="9.3877025853670207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34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34"/>
    <x v="5"/>
    <x v="0"/>
    <x v="0"/>
    <n v="0.36895369110857401"/>
    <n v="2E+20"/>
    <n v="0"/>
    <n v="4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34"/>
    <x v="6"/>
    <x v="2"/>
    <x v="2"/>
    <n v="0.80318055590797599"/>
    <n v="2.70636394042485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34"/>
    <x v="6"/>
    <x v="3"/>
    <x v="2"/>
    <n v="1.60636111181595"/>
    <n v="5.4127278808496999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3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35"/>
    <x v="0"/>
    <x v="0"/>
    <x v="0"/>
    <n v="4.6329340937648501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35"/>
    <x v="1"/>
    <x v="0"/>
    <x v="0"/>
    <n v="9.3404978983238102E-2"/>
    <n v="2E+20"/>
    <n v="0"/>
    <n v="2"/>
    <n v="1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35"/>
    <x v="2"/>
    <x v="1"/>
    <x v="1"/>
    <n v="2.7721007137654898"/>
    <n v="0.20866146414317599"/>
    <n v="0"/>
    <n v="6"/>
    <n v="4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35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35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3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35"/>
    <x v="4"/>
    <x v="2"/>
    <x v="2"/>
    <n v="0.83564048639928001"/>
    <n v="2.9635117993756399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35"/>
    <x v="4"/>
    <x v="3"/>
    <x v="2"/>
    <n v="2.5069214591978399"/>
    <n v="8.8905353981269197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35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35"/>
    <x v="5"/>
    <x v="0"/>
    <x v="0"/>
    <n v="0.16714134149064899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35"/>
    <x v="6"/>
    <x v="2"/>
    <x v="2"/>
    <n v="0.77679184603916795"/>
    <n v="3.4192952638489302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35"/>
    <x v="6"/>
    <x v="3"/>
    <x v="2"/>
    <n v="1.5535836920783399"/>
    <n v="6.8385905276978604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3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36"/>
    <x v="0"/>
    <x v="0"/>
    <x v="0"/>
    <n v="6.7406300514737897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36"/>
    <x v="1"/>
    <x v="0"/>
    <x v="0"/>
    <n v="6.5920311389743497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36"/>
    <x v="2"/>
    <x v="1"/>
    <x v="1"/>
    <n v="2.6809551657643498"/>
    <n v="0.105308598680141"/>
    <n v="0"/>
    <n v="5"/>
    <n v="4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36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36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3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36"/>
    <x v="4"/>
    <x v="2"/>
    <x v="2"/>
    <n v="0.83051073339505899"/>
    <n v="2.1927854268305302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36"/>
    <x v="4"/>
    <x v="3"/>
    <x v="2"/>
    <n v="2.4915322001851798"/>
    <n v="6.5783562804915693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36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36"/>
    <x v="5"/>
    <x v="0"/>
    <x v="0"/>
    <n v="0.116762024137956"/>
    <n v="2E+20"/>
    <n v="0"/>
    <n v="2"/>
    <n v="1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36"/>
    <x v="6"/>
    <x v="2"/>
    <x v="2"/>
    <n v="0.77150151177715598"/>
    <n v="2.2898720376272198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36"/>
    <x v="6"/>
    <x v="3"/>
    <x v="2"/>
    <n v="1.54300302355431"/>
    <n v="4.5797440752544299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3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37"/>
    <x v="0"/>
    <x v="0"/>
    <x v="0"/>
    <n v="1.51176268594399E-2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37"/>
    <x v="1"/>
    <x v="0"/>
    <x v="0"/>
    <n v="9.0005925265627104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37"/>
    <x v="2"/>
    <x v="1"/>
    <x v="1"/>
    <n v="2.8734703702417499"/>
    <n v="0.17772902813890101"/>
    <n v="0"/>
    <n v="6"/>
    <n v="2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37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37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3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37"/>
    <x v="4"/>
    <x v="2"/>
    <x v="2"/>
    <n v="0.85894043150065302"/>
    <n v="2.7643062465744401E-2"/>
    <n v="0"/>
    <n v="1"/>
    <n v="0.66666666666666696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37"/>
    <x v="4"/>
    <x v="3"/>
    <x v="2"/>
    <n v="2.57682129450196"/>
    <n v="8.2929187397233206E-2"/>
    <n v="0"/>
    <n v="3"/>
    <n v="2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37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37"/>
    <x v="5"/>
    <x v="0"/>
    <x v="0"/>
    <n v="0.191525523614718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37"/>
    <x v="6"/>
    <x v="2"/>
    <x v="2"/>
    <n v="0.80927528725051701"/>
    <n v="2.8616389767663199E-2"/>
    <n v="0"/>
    <n v="1"/>
    <n v="0.5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37"/>
    <x v="6"/>
    <x v="3"/>
    <x v="2"/>
    <n v="1.61855057450103"/>
    <n v="5.7232779535326503E-2"/>
    <n v="0"/>
    <n v="2"/>
    <n v="1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3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38"/>
    <x v="0"/>
    <x v="0"/>
    <x v="0"/>
    <n v="7.8598894885487103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38"/>
    <x v="1"/>
    <x v="0"/>
    <x v="0"/>
    <n v="8.0732069812127799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38"/>
    <x v="2"/>
    <x v="1"/>
    <x v="1"/>
    <n v="2.8114175382325999"/>
    <n v="0.22315191799440801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38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38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3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38"/>
    <x v="4"/>
    <x v="2"/>
    <x v="2"/>
    <n v="0.84830647291719496"/>
    <n v="2.9936184289998301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38"/>
    <x v="4"/>
    <x v="3"/>
    <x v="2"/>
    <n v="2.5449194187515798"/>
    <n v="8.9808552869995006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38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38"/>
    <x v="5"/>
    <x v="0"/>
    <x v="0"/>
    <n v="0.17790616018034799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38"/>
    <x v="6"/>
    <x v="2"/>
    <x v="2"/>
    <n v="0.774175956029308"/>
    <n v="3.1762726999599498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38"/>
    <x v="6"/>
    <x v="3"/>
    <x v="2"/>
    <n v="1.54835191205862"/>
    <n v="6.3525453999199094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3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39"/>
    <x v="0"/>
    <x v="0"/>
    <x v="0"/>
    <n v="4.8648921099783502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39"/>
    <x v="1"/>
    <x v="0"/>
    <x v="0"/>
    <n v="4.0445338928423002E-2"/>
    <n v="2E+20"/>
    <n v="0"/>
    <n v="1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39"/>
    <x v="2"/>
    <x v="1"/>
    <x v="1"/>
    <n v="2.5752951499249499"/>
    <n v="0.18648570738626899"/>
    <n v="0"/>
    <n v="5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39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39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3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39"/>
    <x v="4"/>
    <x v="2"/>
    <x v="2"/>
    <n v="0.80175232921635797"/>
    <n v="3.4413830062432302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39"/>
    <x v="4"/>
    <x v="3"/>
    <x v="2"/>
    <n v="2.4052569876490799"/>
    <n v="0.103241490187297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39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39"/>
    <x v="5"/>
    <x v="0"/>
    <x v="0"/>
    <n v="0.124727931237479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39"/>
    <x v="6"/>
    <x v="2"/>
    <x v="2"/>
    <n v="0.75851177667720804"/>
    <n v="3.9737199527145897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39"/>
    <x v="6"/>
    <x v="3"/>
    <x v="2"/>
    <n v="1.5170235533544201"/>
    <n v="7.9474399054291794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3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40"/>
    <x v="0"/>
    <x v="0"/>
    <x v="0"/>
    <n v="4.6489722088842401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40"/>
    <x v="1"/>
    <x v="0"/>
    <x v="0"/>
    <n v="7.65197451328717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40"/>
    <x v="2"/>
    <x v="1"/>
    <x v="1"/>
    <n v="2.7693620925631501"/>
    <n v="0.154619211834266"/>
    <n v="0"/>
    <n v="6"/>
    <n v="2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40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40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4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40"/>
    <x v="4"/>
    <x v="2"/>
    <x v="2"/>
    <n v="0.83301283739305398"/>
    <n v="2.6805889200578501E-2"/>
    <n v="0"/>
    <n v="1"/>
    <n v="0.66666666666666696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40"/>
    <x v="4"/>
    <x v="3"/>
    <x v="2"/>
    <n v="2.4990385121791601"/>
    <n v="8.0417667601735299E-2"/>
    <n v="0"/>
    <n v="3"/>
    <n v="2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40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40"/>
    <x v="5"/>
    <x v="0"/>
    <x v="0"/>
    <n v="0.189154863042238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40"/>
    <x v="6"/>
    <x v="2"/>
    <x v="2"/>
    <n v="0.78560830237125401"/>
    <n v="3.3917402459621701E-2"/>
    <n v="0"/>
    <n v="1"/>
    <n v="0.5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40"/>
    <x v="6"/>
    <x v="3"/>
    <x v="2"/>
    <n v="1.57121660474251"/>
    <n v="6.7834804919243402E-2"/>
    <n v="0"/>
    <n v="2"/>
    <n v="1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4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41"/>
    <x v="0"/>
    <x v="0"/>
    <x v="0"/>
    <n v="6.29024768107751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41"/>
    <x v="1"/>
    <x v="0"/>
    <x v="0"/>
    <n v="5.88496997367388E-2"/>
    <n v="2E+20"/>
    <n v="0"/>
    <n v="1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41"/>
    <x v="2"/>
    <x v="1"/>
    <x v="1"/>
    <n v="2.7089209965116501"/>
    <n v="0.12825143961888599"/>
    <n v="0"/>
    <n v="5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41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41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4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41"/>
    <x v="4"/>
    <x v="2"/>
    <x v="2"/>
    <n v="0.83333845529956296"/>
    <n v="2.4109429983661002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41"/>
    <x v="4"/>
    <x v="3"/>
    <x v="2"/>
    <n v="2.5000153658986899"/>
    <n v="7.2328289950983005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41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41"/>
    <x v="5"/>
    <x v="0"/>
    <x v="0"/>
    <n v="0.14376568319514901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41"/>
    <x v="6"/>
    <x v="2"/>
    <x v="2"/>
    <n v="0.76712739269040497"/>
    <n v="2.7223899270745599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41"/>
    <x v="6"/>
    <x v="3"/>
    <x v="2"/>
    <n v="1.5342547853808099"/>
    <n v="5.4447798541491302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4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42"/>
    <x v="0"/>
    <x v="0"/>
    <x v="0"/>
    <n v="4.1145807941826203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42"/>
    <x v="1"/>
    <x v="0"/>
    <x v="0"/>
    <n v="5.3106150649118597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42"/>
    <x v="2"/>
    <x v="1"/>
    <x v="1"/>
    <n v="2.6047668712187502"/>
    <n v="3E+20"/>
    <n v="0"/>
    <n v="5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42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42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4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42"/>
    <x v="4"/>
    <x v="2"/>
    <x v="2"/>
    <n v="0.804560854698538"/>
    <n v="3.3878110110049001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42"/>
    <x v="4"/>
    <x v="3"/>
    <x v="2"/>
    <n v="2.4136825640956099"/>
    <n v="0.101634330330147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42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42"/>
    <x v="5"/>
    <x v="0"/>
    <x v="0"/>
    <n v="0.13386357567983001"/>
    <n v="2E+20"/>
    <n v="0"/>
    <n v="3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42"/>
    <x v="6"/>
    <x v="2"/>
    <x v="2"/>
    <n v="0.75709611568981205"/>
    <n v="3.7515997159964003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42"/>
    <x v="6"/>
    <x v="3"/>
    <x v="2"/>
    <n v="1.5141922313796199"/>
    <n v="7.5031994319928005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4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43"/>
    <x v="0"/>
    <x v="0"/>
    <x v="0"/>
    <n v="1.94180856056635E-2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43"/>
    <x v="1"/>
    <x v="0"/>
    <x v="0"/>
    <n v="0.131114165521243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43"/>
    <x v="2"/>
    <x v="1"/>
    <x v="1"/>
    <n v="2.9701548590187299"/>
    <n v="0.19994596226042799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43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43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4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43"/>
    <x v="4"/>
    <x v="2"/>
    <x v="2"/>
    <n v="0.86520865024807903"/>
    <n v="2.7791212390718401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43"/>
    <x v="4"/>
    <x v="3"/>
    <x v="2"/>
    <n v="2.5956259507442399"/>
    <n v="8.3373637172155193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43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43"/>
    <x v="5"/>
    <x v="0"/>
    <x v="0"/>
    <n v="0.22399665714758701"/>
    <n v="2E+20"/>
    <n v="0"/>
    <n v="3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43"/>
    <x v="6"/>
    <x v="2"/>
    <x v="2"/>
    <n v="0.78035246234258304"/>
    <n v="3.8650146142682203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43"/>
    <x v="6"/>
    <x v="3"/>
    <x v="2"/>
    <n v="1.5607049246851701"/>
    <n v="7.7300292285364405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4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44"/>
    <x v="0"/>
    <x v="0"/>
    <x v="0"/>
    <n v="1.4680993195761801E-2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44"/>
    <x v="1"/>
    <x v="0"/>
    <x v="0"/>
    <n v="0.14757504287835599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44"/>
    <x v="2"/>
    <x v="1"/>
    <x v="1"/>
    <n v="2.9314062136877701"/>
    <n v="3E+20"/>
    <n v="0"/>
    <n v="7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44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44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4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44"/>
    <x v="4"/>
    <x v="2"/>
    <x v="2"/>
    <n v="0.85792737674755903"/>
    <n v="3.11090303930271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44"/>
    <x v="4"/>
    <x v="3"/>
    <x v="2"/>
    <n v="2.5737821302426802"/>
    <n v="9.3327091179081306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44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44"/>
    <x v="5"/>
    <x v="0"/>
    <x v="0"/>
    <n v="0.19536804737098001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44"/>
    <x v="6"/>
    <x v="2"/>
    <x v="2"/>
    <n v="0.78332564698509"/>
    <n v="3.4374830510811298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44"/>
    <x v="6"/>
    <x v="3"/>
    <x v="2"/>
    <n v="1.56665129397018"/>
    <n v="6.8749661021622693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4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45"/>
    <x v="0"/>
    <x v="0"/>
    <x v="0"/>
    <n v="6.1034198771423402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45"/>
    <x v="1"/>
    <x v="0"/>
    <x v="0"/>
    <n v="3.8193921019177401E-2"/>
    <n v="2E+20"/>
    <n v="0"/>
    <n v="1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45"/>
    <x v="2"/>
    <x v="1"/>
    <x v="1"/>
    <n v="2.5364145931977098"/>
    <n v="0.14045839580901701"/>
    <n v="0"/>
    <n v="5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45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45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4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45"/>
    <x v="4"/>
    <x v="2"/>
    <x v="2"/>
    <n v="0.79765986915169196"/>
    <n v="3.0175062395672001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45"/>
    <x v="4"/>
    <x v="3"/>
    <x v="2"/>
    <n v="2.39297960745508"/>
    <n v="9.0525187187015896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45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45"/>
    <x v="5"/>
    <x v="0"/>
    <x v="0"/>
    <n v="9.9137644846310199E-2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45"/>
    <x v="6"/>
    <x v="2"/>
    <x v="2"/>
    <n v="0.75076558501961799"/>
    <n v="3.1566627290029799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45"/>
    <x v="6"/>
    <x v="3"/>
    <x v="2"/>
    <n v="1.50153117003924"/>
    <n v="6.3133254580059597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4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46"/>
    <x v="0"/>
    <x v="0"/>
    <x v="0"/>
    <n v="7.0318424808255599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46"/>
    <x v="1"/>
    <x v="0"/>
    <x v="0"/>
    <n v="7.4421968795244195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46"/>
    <x v="2"/>
    <x v="1"/>
    <x v="1"/>
    <n v="2.74366274150375"/>
    <n v="0.186965864672655"/>
    <n v="0"/>
    <n v="6"/>
    <n v="2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46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46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4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46"/>
    <x v="4"/>
    <x v="2"/>
    <x v="2"/>
    <n v="0.83510886904325998"/>
    <n v="3.4582110630636001E-2"/>
    <n v="0"/>
    <n v="1"/>
    <n v="0.66666666666666696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46"/>
    <x v="4"/>
    <x v="3"/>
    <x v="2"/>
    <n v="2.5053266071297799"/>
    <n v="0.103746331891908"/>
    <n v="0"/>
    <n v="3"/>
    <n v="2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46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46"/>
    <x v="5"/>
    <x v="0"/>
    <x v="0"/>
    <n v="0.15688232309790001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46"/>
    <x v="6"/>
    <x v="2"/>
    <x v="2"/>
    <n v="0.75770498157147903"/>
    <n v="4.0862472663543002E-2"/>
    <n v="0"/>
    <n v="1"/>
    <n v="0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46"/>
    <x v="6"/>
    <x v="3"/>
    <x v="2"/>
    <n v="1.5154099631429601"/>
    <n v="8.1724945327086101E-2"/>
    <n v="0"/>
    <n v="2"/>
    <n v="0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4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47"/>
    <x v="0"/>
    <x v="0"/>
    <x v="0"/>
    <n v="1.47822841347728E-2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47"/>
    <x v="1"/>
    <x v="0"/>
    <x v="0"/>
    <n v="0.10928537345481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47"/>
    <x v="2"/>
    <x v="1"/>
    <x v="1"/>
    <n v="2.9053578819138202"/>
    <n v="0.28785996265066399"/>
    <n v="0"/>
    <n v="6"/>
    <n v="4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47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47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4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47"/>
    <x v="4"/>
    <x v="2"/>
    <x v="2"/>
    <n v="0.84837848723652298"/>
    <n v="3.2899089160711402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47"/>
    <x v="4"/>
    <x v="3"/>
    <x v="2"/>
    <n v="2.5451354617095698"/>
    <n v="9.8697267482134102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47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47"/>
    <x v="5"/>
    <x v="0"/>
    <x v="0"/>
    <n v="0.23615476261466101"/>
    <n v="2E+20"/>
    <n v="0"/>
    <n v="3"/>
    <n v="1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47"/>
    <x v="6"/>
    <x v="2"/>
    <x v="2"/>
    <n v="0.78264283064222895"/>
    <n v="3.4951456015475203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47"/>
    <x v="6"/>
    <x v="3"/>
    <x v="2"/>
    <n v="1.5652856612844599"/>
    <n v="6.9902912030950407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4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48"/>
    <x v="0"/>
    <x v="0"/>
    <x v="0"/>
    <n v="3.1316969693463599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48"/>
    <x v="1"/>
    <x v="0"/>
    <x v="0"/>
    <n v="7.04333684841702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48"/>
    <x v="2"/>
    <x v="1"/>
    <x v="1"/>
    <n v="2.7887866917497499"/>
    <n v="0.163929482124785"/>
    <n v="0"/>
    <n v="5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48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48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4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48"/>
    <x v="4"/>
    <x v="2"/>
    <x v="2"/>
    <n v="0.843463390533438"/>
    <n v="3.1979459627856199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48"/>
    <x v="4"/>
    <x v="3"/>
    <x v="2"/>
    <n v="2.5303901716003199"/>
    <n v="9.5938378883568404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48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48"/>
    <x v="5"/>
    <x v="0"/>
    <x v="0"/>
    <n v="0.184831454695913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48"/>
    <x v="6"/>
    <x v="2"/>
    <x v="2"/>
    <n v="0.80572181344031801"/>
    <n v="3.5884646062044098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48"/>
    <x v="6"/>
    <x v="3"/>
    <x v="2"/>
    <n v="1.61144362688064"/>
    <n v="7.1769292124088294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4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49"/>
    <x v="0"/>
    <x v="0"/>
    <x v="0"/>
    <n v="1.31379025753579E-2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49"/>
    <x v="1"/>
    <x v="0"/>
    <x v="0"/>
    <n v="7.2256340749782502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49"/>
    <x v="2"/>
    <x v="1"/>
    <x v="1"/>
    <n v="2.7362089234377298"/>
    <n v="0.20769150439817799"/>
    <n v="0"/>
    <n v="6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49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49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4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49"/>
    <x v="4"/>
    <x v="2"/>
    <x v="2"/>
    <n v="0.82692468792176499"/>
    <n v="3E+20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49"/>
    <x v="4"/>
    <x v="3"/>
    <x v="2"/>
    <n v="2.4807740637652902"/>
    <n v="3E+20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49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49"/>
    <x v="5"/>
    <x v="0"/>
    <x v="0"/>
    <n v="0.170040616347304"/>
    <n v="2E+20"/>
    <n v="0"/>
    <n v="3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49"/>
    <x v="6"/>
    <x v="2"/>
    <x v="2"/>
    <n v="0.78368723279489905"/>
    <n v="3E+20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49"/>
    <x v="6"/>
    <x v="3"/>
    <x v="2"/>
    <n v="1.5673744655898001"/>
    <n v="3E+20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4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7:56:27"/>
    <n v="50"/>
    <x v="0"/>
    <x v="0"/>
    <x v="0"/>
    <n v="9.5583199784716501E-3"/>
    <n v="2E+20"/>
    <n v="0"/>
    <n v="1"/>
    <n v="0"/>
    <n v="0"/>
    <s v="Airport Security AnalysisAdditional Security Check.QueueNumber WaitingQueue"/>
    <n v="50"/>
    <n v="7.6167049595272729E-3"/>
    <n v="4.5672873010855E-3"/>
    <n v="0.95"/>
    <n v="1.2980086891140777E-3"/>
    <n v="1.4504144806982299E-4"/>
    <n v="2.1326113129299901E-2"/>
    <n v="1.2980086891140777E-3"/>
  </r>
  <r>
    <x v="0"/>
    <s v="2023-06-20 17:56:27"/>
    <n v="50"/>
    <x v="1"/>
    <x v="0"/>
    <x v="0"/>
    <n v="5.4845855418070903E-2"/>
    <n v="2E+20"/>
    <n v="0"/>
    <n v="2"/>
    <n v="0"/>
    <n v="0"/>
    <s v="Airport Security AnalysisCheck for Proper Identification.QueueNumber WaitingQueue"/>
    <n v="50"/>
    <n v="7.7030041430743698E-2"/>
    <n v="2.5630946784576197E-2"/>
    <n v="0.95"/>
    <n v="7.2842344795549423E-3"/>
    <n v="2.9159454357356899E-2"/>
    <n v="0.14757504287835599"/>
    <n v="7.2842344795549423E-3"/>
  </r>
  <r>
    <x v="0"/>
    <s v="2023-06-20 17:56:27"/>
    <n v="50"/>
    <x v="2"/>
    <x v="1"/>
    <x v="1"/>
    <n v="2.64378241386069"/>
    <n v="0.15280200240259301"/>
    <n v="0"/>
    <n v="5"/>
    <n v="3"/>
    <n v="0"/>
    <s v="Airport Security AnalysisEntity 1WIPEntity"/>
    <n v="50"/>
    <n v="2.7455866617053823"/>
    <n v="0.10987480261665028"/>
    <n v="0.95"/>
    <n v="3.1226073401865992E-2"/>
    <n v="2.5364145931977098"/>
    <n v="3.0583425338020498"/>
    <n v="3.1226073401865992E-2"/>
  </r>
  <r>
    <x v="0"/>
    <s v="2023-06-20 17:56:27"/>
    <n v="50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7:56:27"/>
    <n v="50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7:56:27"/>
    <n v="5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7:56:27"/>
    <n v="50"/>
    <x v="4"/>
    <x v="2"/>
    <x v="2"/>
    <n v="0.81374258634315699"/>
    <n v="3.0082603495193001E-2"/>
    <n v="0"/>
    <n v="1"/>
    <n v="1"/>
    <n v="0"/>
    <s v="Airport Security AnalysisTransportation Security OfficerInstantaneous UtilizationResource"/>
    <n v="50"/>
    <n v="0.83058725584180937"/>
    <n v="1.623273245929761E-2"/>
    <n v="0.95"/>
    <n v="4.6132915210358458E-3"/>
    <n v="0.79765986915169196"/>
    <n v="0.86520865024807903"/>
    <n v="4.6132915210358458E-3"/>
  </r>
  <r>
    <x v="0"/>
    <s v="2023-06-20 17:56:27"/>
    <n v="50"/>
    <x v="4"/>
    <x v="3"/>
    <x v="2"/>
    <n v="2.44122775902947"/>
    <n v="9.0247810485579005E-2"/>
    <n v="0"/>
    <n v="3"/>
    <n v="3"/>
    <n v="0"/>
    <s v="Airport Security AnalysisTransportation Security OfficerNumber BusyResource"/>
    <n v="50"/>
    <n v="2.4917617675254276"/>
    <n v="4.8698197377892237E-2"/>
    <n v="0.95"/>
    <n v="1.3839874563107367E-2"/>
    <n v="2.39297960745508"/>
    <n v="2.5956259507442399"/>
    <n v="1.3839874563107367E-2"/>
  </r>
  <r>
    <x v="0"/>
    <s v="2023-06-20 17:56:27"/>
    <n v="50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7:56:27"/>
    <n v="50"/>
    <x v="5"/>
    <x v="0"/>
    <x v="0"/>
    <n v="0.13815047943467901"/>
    <n v="2E+20"/>
    <n v="0"/>
    <n v="2"/>
    <n v="0"/>
    <n v="0"/>
    <s v="Airport Security AnalysisXray Baggage Check.QueueNumber WaitingQueue"/>
    <n v="50"/>
    <n v="0.16917814778968399"/>
    <n v="4.6921058191942172E-2"/>
    <n v="0.95"/>
    <n v="1.3334817194682118E-2"/>
    <n v="9.9137644846310199E-2"/>
    <n v="0.36895369110857401"/>
    <n v="1.3334817194682118E-2"/>
  </r>
  <r>
    <x v="0"/>
    <s v="2023-06-20 17:56:27"/>
    <n v="50"/>
    <x v="6"/>
    <x v="2"/>
    <x v="2"/>
    <n v="0.76334922668785898"/>
    <n v="2.7407457104130201E-2"/>
    <n v="0"/>
    <n v="1"/>
    <n v="1"/>
    <n v="0"/>
    <s v="Airport Security AnalysisXray MachineInstantaneous UtilizationResource"/>
    <n v="50"/>
    <n v="0.77813255190936492"/>
    <n v="1.5508647484202203E-2"/>
    <n v="0.95"/>
    <n v="4.4075088480020263E-3"/>
    <n v="0.75076558501961799"/>
    <n v="0.80927528725051701"/>
    <n v="4.4075088480020263E-3"/>
  </r>
  <r>
    <x v="0"/>
    <s v="2023-06-20 17:56:27"/>
    <n v="50"/>
    <x v="6"/>
    <x v="3"/>
    <x v="2"/>
    <n v="1.52669845337572"/>
    <n v="5.4814914208260401E-2"/>
    <n v="0"/>
    <n v="2"/>
    <n v="2"/>
    <n v="0"/>
    <s v="Airport Security AnalysisXray MachineNumber BusyResource"/>
    <n v="50"/>
    <n v="1.5562651038187301"/>
    <n v="3.1017294968404333E-2"/>
    <n v="0.95"/>
    <n v="8.8150176960040336E-3"/>
    <n v="1.50153117003924"/>
    <n v="1.61855057450103"/>
    <n v="8.8150176960040336E-3"/>
  </r>
  <r>
    <x v="0"/>
    <s v="2023-06-20 17:56:27"/>
    <n v="5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00">
  <r>
    <x v="0"/>
    <s v="2023-06-20 17:56:27"/>
    <n v="1"/>
    <x v="0"/>
    <x v="0"/>
    <x v="0"/>
    <n v="0.10219843945514"/>
    <n v="2E+20"/>
    <n v="6.6859493526952002E-2"/>
    <n v="0.14397060282222801"/>
    <n v="20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"/>
    <x v="0"/>
    <x v="1"/>
    <x v="0"/>
    <n v="6.4074912431652802"/>
    <n v="2E+20"/>
    <n v="4.0115696116171202"/>
    <n v="10.4290901378491"/>
    <n v="20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1"/>
    <x v="0"/>
    <x v="2"/>
    <x v="0"/>
    <n v="0.10219843945514"/>
    <n v="2E+20"/>
    <n v="6.6859493526952002E-2"/>
    <n v="0.14397060282222801"/>
    <n v="20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"/>
    <x v="0"/>
    <x v="3"/>
    <x v="0"/>
    <n v="6.1319063673084102"/>
    <n v="2E+20"/>
    <n v="4.0115696116171202"/>
    <n v="8.6382361693337106"/>
    <n v="20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1"/>
    <x v="0"/>
    <x v="4"/>
    <x v="0"/>
    <n v="0"/>
    <n v="2E+20"/>
    <n v="0"/>
    <n v="0"/>
    <n v="20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1"/>
    <x v="0"/>
    <x v="5"/>
    <x v="0"/>
    <n v="0.27558487585687302"/>
    <n v="2E+20"/>
    <n v="0"/>
    <n v="1.7908539685154199"/>
    <n v="20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2"/>
    <x v="0"/>
    <x v="0"/>
    <x v="0"/>
    <n v="9.3319396302146099E-2"/>
    <n v="2E+20"/>
    <n v="5.7696054075386402E-2"/>
    <n v="0.13736216538024201"/>
    <n v="25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"/>
    <x v="0"/>
    <x v="1"/>
    <x v="0"/>
    <n v="5.6425990240531503"/>
    <n v="2E+20"/>
    <n v="3.4617632445231798"/>
    <n v="8.2417299228144998"/>
    <n v="25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2"/>
    <x v="0"/>
    <x v="2"/>
    <x v="0"/>
    <n v="9.3319396302146099E-2"/>
    <n v="2E+20"/>
    <n v="5.7696054075386402E-2"/>
    <n v="0.13736216538024201"/>
    <n v="25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"/>
    <x v="0"/>
    <x v="3"/>
    <x v="0"/>
    <n v="5.5991637781287604"/>
    <n v="2E+20"/>
    <n v="3.4617632445231798"/>
    <n v="8.2417299228144998"/>
    <n v="25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2"/>
    <x v="0"/>
    <x v="4"/>
    <x v="0"/>
    <n v="0"/>
    <n v="2E+20"/>
    <n v="0"/>
    <n v="0"/>
    <n v="25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2"/>
    <x v="0"/>
    <x v="5"/>
    <x v="0"/>
    <n v="4.3435245924387099E-2"/>
    <n v="2E+20"/>
    <n v="0"/>
    <n v="0.97744588814089195"/>
    <n v="25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3"/>
    <x v="0"/>
    <x v="0"/>
    <x v="0"/>
    <n v="9.9982039518131394E-2"/>
    <n v="2E+20"/>
    <n v="6.3016889951242702E-2"/>
    <n v="0.143715105938163"/>
    <n v="21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"/>
    <x v="0"/>
    <x v="1"/>
    <x v="0"/>
    <n v="6.1715085633421802"/>
    <n v="2E+20"/>
    <n v="3.9346215889690899"/>
    <n v="8.7964008762410799"/>
    <n v="21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3"/>
    <x v="0"/>
    <x v="2"/>
    <x v="0"/>
    <n v="9.9982039518131394E-2"/>
    <n v="2E+20"/>
    <n v="6.3016889951242702E-2"/>
    <n v="0.143715105938163"/>
    <n v="21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"/>
    <x v="0"/>
    <x v="3"/>
    <x v="0"/>
    <n v="5.9989223710878896"/>
    <n v="2E+20"/>
    <n v="3.7810133970745601"/>
    <n v="8.6229063562897696"/>
    <n v="21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3"/>
    <x v="0"/>
    <x v="4"/>
    <x v="0"/>
    <n v="0"/>
    <n v="2E+20"/>
    <n v="0"/>
    <n v="0"/>
    <n v="21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3"/>
    <x v="0"/>
    <x v="5"/>
    <x v="0"/>
    <n v="0.172586192254294"/>
    <n v="2E+20"/>
    <n v="0"/>
    <n v="1.6714502135602101"/>
    <n v="21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4"/>
    <x v="0"/>
    <x v="0"/>
    <x v="0"/>
    <n v="9.7178999095542506E-2"/>
    <n v="2E+20"/>
    <n v="6.1250876738686601E-2"/>
    <n v="0.141814754150105"/>
    <n v="21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"/>
    <x v="0"/>
    <x v="1"/>
    <x v="0"/>
    <n v="5.9737585268411904"/>
    <n v="2E+20"/>
    <n v="3.67505260432119"/>
    <n v="9.4942736549907103"/>
    <n v="21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4"/>
    <x v="0"/>
    <x v="2"/>
    <x v="0"/>
    <n v="9.7178999095542506E-2"/>
    <n v="2E+20"/>
    <n v="6.1250876738686601E-2"/>
    <n v="0.141814754150105"/>
    <n v="21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"/>
    <x v="0"/>
    <x v="3"/>
    <x v="0"/>
    <n v="5.8307399457325504"/>
    <n v="2E+20"/>
    <n v="3.67505260432119"/>
    <n v="8.50888524900631"/>
    <n v="21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4"/>
    <x v="0"/>
    <x v="4"/>
    <x v="0"/>
    <n v="0"/>
    <n v="2E+20"/>
    <n v="0"/>
    <n v="0"/>
    <n v="21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4"/>
    <x v="0"/>
    <x v="5"/>
    <x v="0"/>
    <n v="0.14301858110864299"/>
    <n v="2E+20"/>
    <n v="0"/>
    <n v="1.4176352268788199"/>
    <n v="21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5"/>
    <x v="0"/>
    <x v="0"/>
    <x v="0"/>
    <n v="9.8031342907920205E-2"/>
    <n v="2E+20"/>
    <n v="6.3248445995851901E-2"/>
    <n v="0.15000376102011001"/>
    <n v="19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5"/>
    <x v="0"/>
    <x v="1"/>
    <x v="0"/>
    <n v="6.0966022975348304"/>
    <n v="2E+20"/>
    <n v="4.5478755919165197"/>
    <n v="9.1485081367447894"/>
    <n v="19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5"/>
    <x v="0"/>
    <x v="2"/>
    <x v="0"/>
    <n v="9.8031342907920205E-2"/>
    <n v="2E+20"/>
    <n v="6.3248445995851901E-2"/>
    <n v="0.15000376102011001"/>
    <n v="19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5"/>
    <x v="0"/>
    <x v="3"/>
    <x v="0"/>
    <n v="5.8818805744752103"/>
    <n v="2E+20"/>
    <n v="3.7949067597511101"/>
    <n v="9.0002256612066294"/>
    <n v="19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5"/>
    <x v="0"/>
    <x v="4"/>
    <x v="0"/>
    <n v="0"/>
    <n v="2E+20"/>
    <n v="0"/>
    <n v="0"/>
    <n v="19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5"/>
    <x v="0"/>
    <x v="5"/>
    <x v="0"/>
    <n v="0.214721723059624"/>
    <n v="2E+20"/>
    <n v="0"/>
    <n v="1.81378554237949"/>
    <n v="19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6"/>
    <x v="0"/>
    <x v="0"/>
    <x v="0"/>
    <n v="9.8849232947074706E-2"/>
    <n v="2E+20"/>
    <n v="6.2899490232310507E-2"/>
    <n v="0.14249119595967399"/>
    <n v="18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6"/>
    <x v="0"/>
    <x v="1"/>
    <x v="0"/>
    <n v="6.1688090015552897"/>
    <n v="2E+20"/>
    <n v="3.7739694139386302"/>
    <n v="8.7088064250555703"/>
    <n v="18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6"/>
    <x v="0"/>
    <x v="2"/>
    <x v="0"/>
    <n v="9.8849232947074706E-2"/>
    <n v="2E+20"/>
    <n v="6.2899490232310507E-2"/>
    <n v="0.14249119595967399"/>
    <n v="18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6"/>
    <x v="0"/>
    <x v="3"/>
    <x v="0"/>
    <n v="5.9309539768244797"/>
    <n v="2E+20"/>
    <n v="3.7739694139386302"/>
    <n v="8.5494717575804202"/>
    <n v="18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6"/>
    <x v="0"/>
    <x v="4"/>
    <x v="0"/>
    <n v="0"/>
    <n v="2E+20"/>
    <n v="0"/>
    <n v="0"/>
    <n v="18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6"/>
    <x v="0"/>
    <x v="5"/>
    <x v="0"/>
    <n v="0.237855024730804"/>
    <n v="2E+20"/>
    <n v="0"/>
    <n v="1.9562910480776201"/>
    <n v="18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7"/>
    <x v="0"/>
    <x v="0"/>
    <x v="0"/>
    <n v="0.100178001202298"/>
    <n v="2E+20"/>
    <n v="5.74026556783769E-2"/>
    <n v="0.15823506094421799"/>
    <n v="17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7"/>
    <x v="0"/>
    <x v="1"/>
    <x v="0"/>
    <n v="6.2473142758210196"/>
    <n v="2E+20"/>
    <n v="3.61743388144939"/>
    <n v="9.4941036566530705"/>
    <n v="17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7"/>
    <x v="0"/>
    <x v="2"/>
    <x v="0"/>
    <n v="0.100178001202298"/>
    <n v="2E+20"/>
    <n v="5.74026556783769E-2"/>
    <n v="0.15823506094421799"/>
    <n v="17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7"/>
    <x v="0"/>
    <x v="3"/>
    <x v="0"/>
    <n v="6.0106800721378599"/>
    <n v="2E+20"/>
    <n v="3.4441593407026101"/>
    <n v="9.4941036566530705"/>
    <n v="17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7"/>
    <x v="0"/>
    <x v="4"/>
    <x v="0"/>
    <n v="0"/>
    <n v="2E+20"/>
    <n v="0"/>
    <n v="0"/>
    <n v="17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7"/>
    <x v="0"/>
    <x v="5"/>
    <x v="0"/>
    <n v="0.236634203683151"/>
    <n v="2E+20"/>
    <n v="0"/>
    <n v="1.67107525926748"/>
    <n v="17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8"/>
    <x v="0"/>
    <x v="0"/>
    <x v="0"/>
    <n v="9.0328725041365507E-2"/>
    <n v="2E+20"/>
    <n v="5.9142254213903303E-2"/>
    <n v="0.12502963897133901"/>
    <n v="14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8"/>
    <x v="0"/>
    <x v="1"/>
    <x v="0"/>
    <n v="5.8546387879821697"/>
    <n v="2E+20"/>
    <n v="3.5485352528342"/>
    <n v="7.8490236769269996"/>
    <n v="14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8"/>
    <x v="0"/>
    <x v="2"/>
    <x v="0"/>
    <n v="9.0328725041365507E-2"/>
    <n v="2E+20"/>
    <n v="5.9142254213903303E-2"/>
    <n v="0.12502963897133901"/>
    <n v="14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8"/>
    <x v="0"/>
    <x v="3"/>
    <x v="0"/>
    <n v="5.4197235024819399"/>
    <n v="2E+20"/>
    <n v="3.5485352528342"/>
    <n v="7.50177833828036"/>
    <n v="14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8"/>
    <x v="0"/>
    <x v="4"/>
    <x v="0"/>
    <n v="0"/>
    <n v="2E+20"/>
    <n v="0"/>
    <n v="0"/>
    <n v="14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8"/>
    <x v="0"/>
    <x v="5"/>
    <x v="0"/>
    <n v="0.43491528550023201"/>
    <n v="2E+20"/>
    <n v="0"/>
    <n v="2.53644174845825"/>
    <n v="14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9"/>
    <x v="0"/>
    <x v="0"/>
    <x v="0"/>
    <n v="0.100888695583204"/>
    <n v="2E+20"/>
    <n v="6.6464899732805297E-2"/>
    <n v="0.140205739057569"/>
    <n v="18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9"/>
    <x v="0"/>
    <x v="1"/>
    <x v="0"/>
    <n v="6.1466904701618104"/>
    <n v="2E+20"/>
    <n v="3.9878939839683198"/>
    <n v="8.4123443434541194"/>
    <n v="18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9"/>
    <x v="0"/>
    <x v="2"/>
    <x v="0"/>
    <n v="0.100888695583204"/>
    <n v="2E+20"/>
    <n v="6.6464899732805297E-2"/>
    <n v="0.140205739057569"/>
    <n v="18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9"/>
    <x v="0"/>
    <x v="3"/>
    <x v="0"/>
    <n v="6.0533217349922399"/>
    <n v="2E+20"/>
    <n v="3.9878939839683198"/>
    <n v="8.4123443434541194"/>
    <n v="18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9"/>
    <x v="0"/>
    <x v="4"/>
    <x v="0"/>
    <n v="0"/>
    <n v="2E+20"/>
    <n v="0"/>
    <n v="0"/>
    <n v="18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9"/>
    <x v="0"/>
    <x v="5"/>
    <x v="0"/>
    <n v="9.3368735169571102E-2"/>
    <n v="2E+20"/>
    <n v="0"/>
    <n v="0.80551241875248503"/>
    <n v="18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10"/>
    <x v="0"/>
    <x v="0"/>
    <x v="0"/>
    <n v="0.102812541273002"/>
    <n v="2E+20"/>
    <n v="6.3090902645782904E-2"/>
    <n v="0.14351355545084099"/>
    <n v="10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0"/>
    <x v="0"/>
    <x v="1"/>
    <x v="0"/>
    <n v="6.1791954606411501"/>
    <n v="2E+20"/>
    <n v="3.7854541587469699"/>
    <n v="8.6108133270504403"/>
    <n v="10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10"/>
    <x v="0"/>
    <x v="2"/>
    <x v="0"/>
    <n v="0.102812541273002"/>
    <n v="2E+20"/>
    <n v="6.3090902645782904E-2"/>
    <n v="0.14351355545084099"/>
    <n v="10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0"/>
    <x v="0"/>
    <x v="3"/>
    <x v="0"/>
    <n v="6.1687524763801198"/>
    <n v="2E+20"/>
    <n v="3.7854541587469699"/>
    <n v="8.6108133270504403"/>
    <n v="10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10"/>
    <x v="0"/>
    <x v="4"/>
    <x v="0"/>
    <n v="0"/>
    <n v="2E+20"/>
    <n v="0"/>
    <n v="0"/>
    <n v="10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10"/>
    <x v="0"/>
    <x v="5"/>
    <x v="0"/>
    <n v="1.0442984261027299E-2"/>
    <n v="2E+20"/>
    <n v="0"/>
    <n v="0.10442984261027299"/>
    <n v="10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11"/>
    <x v="0"/>
    <x v="0"/>
    <x v="0"/>
    <n v="0.10233500596084801"/>
    <n v="2E+20"/>
    <n v="7.5436257327353207E-2"/>
    <n v="0.15463590759947299"/>
    <n v="27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1"/>
    <x v="0"/>
    <x v="1"/>
    <x v="0"/>
    <n v="6.6434646093029999"/>
    <n v="2E+20"/>
    <n v="4.9660347358055796"/>
    <n v="10.8876729326601"/>
    <n v="27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11"/>
    <x v="0"/>
    <x v="2"/>
    <x v="0"/>
    <n v="0.10233500596084801"/>
    <n v="2E+20"/>
    <n v="7.5436257327353207E-2"/>
    <n v="0.15463590759947299"/>
    <n v="27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1"/>
    <x v="0"/>
    <x v="3"/>
    <x v="0"/>
    <n v="6.1401003576509101"/>
    <n v="2E+20"/>
    <n v="4.5261754396411904"/>
    <n v="9.2781544559684104"/>
    <n v="27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11"/>
    <x v="0"/>
    <x v="4"/>
    <x v="0"/>
    <n v="0"/>
    <n v="2E+20"/>
    <n v="0"/>
    <n v="0"/>
    <n v="27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11"/>
    <x v="0"/>
    <x v="5"/>
    <x v="0"/>
    <n v="0.50336425165208998"/>
    <n v="2E+20"/>
    <n v="0"/>
    <n v="4.20892646667793"/>
    <n v="27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12"/>
    <x v="0"/>
    <x v="0"/>
    <x v="0"/>
    <n v="0.100675738967397"/>
    <n v="2E+20"/>
    <n v="7.4568142394590101E-2"/>
    <n v="0.14197056693971999"/>
    <n v="16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2"/>
    <x v="0"/>
    <x v="1"/>
    <x v="0"/>
    <n v="6.38042145241422"/>
    <n v="2E+20"/>
    <n v="4.4740885436754096"/>
    <n v="8.5182340163831896"/>
    <n v="16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12"/>
    <x v="0"/>
    <x v="2"/>
    <x v="0"/>
    <n v="0.100675738967397"/>
    <n v="2E+20"/>
    <n v="7.4568142394590101E-2"/>
    <n v="0.14197056693971999"/>
    <n v="16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2"/>
    <x v="0"/>
    <x v="3"/>
    <x v="0"/>
    <n v="6.0405443380438397"/>
    <n v="2E+20"/>
    <n v="4.4740885436754096"/>
    <n v="8.5182340163831896"/>
    <n v="16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12"/>
    <x v="0"/>
    <x v="4"/>
    <x v="0"/>
    <n v="0"/>
    <n v="2E+20"/>
    <n v="0"/>
    <n v="0"/>
    <n v="16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12"/>
    <x v="0"/>
    <x v="5"/>
    <x v="0"/>
    <n v="0.33987711437037799"/>
    <n v="2E+20"/>
    <n v="0"/>
    <n v="1.82445203070648"/>
    <n v="16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13"/>
    <x v="0"/>
    <x v="0"/>
    <x v="0"/>
    <n v="9.9674170423995706E-2"/>
    <n v="2E+20"/>
    <n v="6.4379460231329705E-2"/>
    <n v="0.14160234105977501"/>
    <n v="23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3"/>
    <x v="0"/>
    <x v="1"/>
    <x v="0"/>
    <n v="6.0921628103948597"/>
    <n v="2E+20"/>
    <n v="3.8627676138797802"/>
    <n v="8.6328412996015196"/>
    <n v="23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13"/>
    <x v="0"/>
    <x v="2"/>
    <x v="0"/>
    <n v="9.9674170423995706E-2"/>
    <n v="2E+20"/>
    <n v="6.4379460231329705E-2"/>
    <n v="0.14160234105977501"/>
    <n v="23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3"/>
    <x v="0"/>
    <x v="3"/>
    <x v="0"/>
    <n v="5.9804502254397498"/>
    <n v="2E+20"/>
    <n v="3.8627676138797802"/>
    <n v="8.4961404635864692"/>
    <n v="23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13"/>
    <x v="0"/>
    <x v="4"/>
    <x v="0"/>
    <n v="0"/>
    <n v="2E+20"/>
    <n v="0"/>
    <n v="0"/>
    <n v="23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13"/>
    <x v="0"/>
    <x v="5"/>
    <x v="0"/>
    <n v="0.11171258495511099"/>
    <n v="2E+20"/>
    <n v="0"/>
    <n v="1.38514912061083"/>
    <n v="23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14"/>
    <x v="0"/>
    <x v="0"/>
    <x v="0"/>
    <n v="9.5994337677549696E-2"/>
    <n v="2E+20"/>
    <n v="5.66264662508578E-2"/>
    <n v="0.15605310076790499"/>
    <n v="18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4"/>
    <x v="0"/>
    <x v="1"/>
    <x v="0"/>
    <n v="5.8505349034865999"/>
    <n v="2E+20"/>
    <n v="3.3975879750514699"/>
    <n v="9.3631860460743006"/>
    <n v="18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14"/>
    <x v="0"/>
    <x v="2"/>
    <x v="0"/>
    <n v="9.5994337677549696E-2"/>
    <n v="2E+20"/>
    <n v="5.66264662508578E-2"/>
    <n v="0.15605310076790499"/>
    <n v="18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4"/>
    <x v="0"/>
    <x v="3"/>
    <x v="0"/>
    <n v="5.7596602606529803"/>
    <n v="2E+20"/>
    <n v="3.3975879750514699"/>
    <n v="9.3631860460743006"/>
    <n v="18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14"/>
    <x v="0"/>
    <x v="4"/>
    <x v="0"/>
    <n v="0"/>
    <n v="2E+20"/>
    <n v="0"/>
    <n v="0"/>
    <n v="18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14"/>
    <x v="0"/>
    <x v="5"/>
    <x v="0"/>
    <n v="9.08746428336175E-2"/>
    <n v="2E+20"/>
    <n v="0"/>
    <n v="0.694342940083992"/>
    <n v="18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15"/>
    <x v="0"/>
    <x v="0"/>
    <x v="0"/>
    <n v="9.7066764396265506E-2"/>
    <n v="2E+20"/>
    <n v="6.5451023286554E-2"/>
    <n v="0.13085642526403801"/>
    <n v="19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5"/>
    <x v="0"/>
    <x v="1"/>
    <x v="0"/>
    <n v="5.9541231415426799"/>
    <n v="2E+20"/>
    <n v="3.9270613971932402"/>
    <n v="7.8555720331948997"/>
    <n v="19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15"/>
    <x v="0"/>
    <x v="2"/>
    <x v="0"/>
    <n v="9.7066764396265506E-2"/>
    <n v="2E+20"/>
    <n v="6.5451023286554E-2"/>
    <n v="0.13085642526403801"/>
    <n v="19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5"/>
    <x v="0"/>
    <x v="3"/>
    <x v="0"/>
    <n v="5.8240058637759304"/>
    <n v="2E+20"/>
    <n v="3.9270613971932402"/>
    <n v="7.8513855158422503"/>
    <n v="19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15"/>
    <x v="0"/>
    <x v="4"/>
    <x v="0"/>
    <n v="0"/>
    <n v="2E+20"/>
    <n v="0"/>
    <n v="0"/>
    <n v="19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15"/>
    <x v="0"/>
    <x v="5"/>
    <x v="0"/>
    <n v="0.130117277766748"/>
    <n v="2E+20"/>
    <n v="0"/>
    <n v="1.32443265178506"/>
    <n v="19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16"/>
    <x v="0"/>
    <x v="0"/>
    <x v="0"/>
    <n v="0.108905793824077"/>
    <n v="2E+20"/>
    <n v="5.7406417362829601E-2"/>
    <n v="0.15571541886016599"/>
    <n v="20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6"/>
    <x v="0"/>
    <x v="1"/>
    <x v="0"/>
    <n v="6.64748994266421"/>
    <n v="2E+20"/>
    <n v="3.4443850417697801"/>
    <n v="9.3429251316099506"/>
    <n v="20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16"/>
    <x v="0"/>
    <x v="2"/>
    <x v="0"/>
    <n v="0.108905793824077"/>
    <n v="2E+20"/>
    <n v="5.7406417362829601E-2"/>
    <n v="0.15571541886016599"/>
    <n v="20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6"/>
    <x v="0"/>
    <x v="3"/>
    <x v="0"/>
    <n v="6.5343476294446097"/>
    <n v="2E+20"/>
    <n v="3.4443850417697801"/>
    <n v="9.3429251316099506"/>
    <n v="20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16"/>
    <x v="0"/>
    <x v="4"/>
    <x v="0"/>
    <n v="0"/>
    <n v="2E+20"/>
    <n v="0"/>
    <n v="0"/>
    <n v="20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16"/>
    <x v="0"/>
    <x v="5"/>
    <x v="0"/>
    <n v="0.11314231321959201"/>
    <n v="2E+20"/>
    <n v="0"/>
    <n v="1.8043533250401"/>
    <n v="20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17"/>
    <x v="0"/>
    <x v="0"/>
    <x v="0"/>
    <n v="9.2334216085924806E-2"/>
    <n v="2E+20"/>
    <n v="6.9596890050726307E-2"/>
    <n v="0.123822464408016"/>
    <n v="15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7"/>
    <x v="0"/>
    <x v="1"/>
    <x v="0"/>
    <n v="5.7943962151234603"/>
    <n v="2E+20"/>
    <n v="4.1758134030435796"/>
    <n v="7.5472417336861799"/>
    <n v="15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17"/>
    <x v="0"/>
    <x v="2"/>
    <x v="0"/>
    <n v="9.2334216085924806E-2"/>
    <n v="2E+20"/>
    <n v="6.9596890050726307E-2"/>
    <n v="0.123822464408016"/>
    <n v="15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7"/>
    <x v="0"/>
    <x v="3"/>
    <x v="0"/>
    <n v="5.54005296515549"/>
    <n v="2E+20"/>
    <n v="4.1758134030435796"/>
    <n v="7.4293478644809703"/>
    <n v="15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17"/>
    <x v="0"/>
    <x v="4"/>
    <x v="0"/>
    <n v="0"/>
    <n v="2E+20"/>
    <n v="0"/>
    <n v="0"/>
    <n v="15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17"/>
    <x v="0"/>
    <x v="5"/>
    <x v="0"/>
    <n v="0.25434324996797403"/>
    <n v="2E+20"/>
    <n v="0"/>
    <n v="1.5829515922375801"/>
    <n v="15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18"/>
    <x v="0"/>
    <x v="0"/>
    <x v="0"/>
    <n v="9.2725193495559494E-2"/>
    <n v="2E+20"/>
    <n v="5.1460032243681099E-2"/>
    <n v="0.12667744433478201"/>
    <n v="15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8"/>
    <x v="0"/>
    <x v="1"/>
    <x v="0"/>
    <n v="5.6853690814439704"/>
    <n v="2E+20"/>
    <n v="3.0876019346208601"/>
    <n v="8.3090332829284499"/>
    <n v="15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18"/>
    <x v="0"/>
    <x v="2"/>
    <x v="0"/>
    <n v="9.2725193495559494E-2"/>
    <n v="2E+20"/>
    <n v="5.1460032243681099E-2"/>
    <n v="0.12667744433478201"/>
    <n v="15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8"/>
    <x v="0"/>
    <x v="3"/>
    <x v="0"/>
    <n v="5.5635116097335704"/>
    <n v="2E+20"/>
    <n v="3.0876019346208601"/>
    <n v="7.6006466600869098"/>
    <n v="15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18"/>
    <x v="0"/>
    <x v="4"/>
    <x v="0"/>
    <n v="0"/>
    <n v="2E+20"/>
    <n v="0"/>
    <n v="0"/>
    <n v="15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18"/>
    <x v="0"/>
    <x v="5"/>
    <x v="0"/>
    <n v="0.121857471710401"/>
    <n v="2E+20"/>
    <n v="0"/>
    <n v="0.79795951731938397"/>
    <n v="15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19"/>
    <x v="0"/>
    <x v="0"/>
    <x v="0"/>
    <n v="9.7378632247267394E-2"/>
    <n v="2E+20"/>
    <n v="5.4322278245096299E-2"/>
    <n v="0.16022171701162599"/>
    <n v="21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9"/>
    <x v="0"/>
    <x v="1"/>
    <x v="0"/>
    <n v="6.0579529493612796"/>
    <n v="2E+20"/>
    <n v="3.5758890032606998"/>
    <n v="10.7588100743982"/>
    <n v="21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19"/>
    <x v="0"/>
    <x v="2"/>
    <x v="0"/>
    <n v="9.7378632247267394E-2"/>
    <n v="2E+20"/>
    <n v="5.4322278245096299E-2"/>
    <n v="0.16022171701162599"/>
    <n v="21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19"/>
    <x v="0"/>
    <x v="3"/>
    <x v="0"/>
    <n v="5.8427179348360498"/>
    <n v="2E+20"/>
    <n v="3.2593366947057798"/>
    <n v="9.61330302069757"/>
    <n v="21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19"/>
    <x v="0"/>
    <x v="4"/>
    <x v="0"/>
    <n v="0"/>
    <n v="2E+20"/>
    <n v="0"/>
    <n v="0"/>
    <n v="21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19"/>
    <x v="0"/>
    <x v="5"/>
    <x v="0"/>
    <n v="0.21523501452523799"/>
    <n v="2E+20"/>
    <n v="0"/>
    <n v="1.5844593620443601"/>
    <n v="21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20"/>
    <x v="0"/>
    <x v="0"/>
    <x v="0"/>
    <n v="9.4588183017605701E-2"/>
    <n v="2E+20"/>
    <n v="5.7969092187940198E-2"/>
    <n v="0.135511046558592"/>
    <n v="29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0"/>
    <x v="0"/>
    <x v="1"/>
    <x v="0"/>
    <n v="6.0266597430385103"/>
    <n v="2E+20"/>
    <n v="3.47814553127641"/>
    <n v="8.4699677342665591"/>
    <n v="29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20"/>
    <x v="0"/>
    <x v="2"/>
    <x v="0"/>
    <n v="9.4588183017605701E-2"/>
    <n v="2E+20"/>
    <n v="5.7969092187940198E-2"/>
    <n v="0.135511046558592"/>
    <n v="29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0"/>
    <x v="0"/>
    <x v="3"/>
    <x v="0"/>
    <n v="5.6752909810563397"/>
    <n v="2E+20"/>
    <n v="3.47814553127641"/>
    <n v="8.1306627935155102"/>
    <n v="29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20"/>
    <x v="0"/>
    <x v="4"/>
    <x v="0"/>
    <n v="0"/>
    <n v="2E+20"/>
    <n v="0"/>
    <n v="0"/>
    <n v="29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20"/>
    <x v="0"/>
    <x v="5"/>
    <x v="0"/>
    <n v="0.35136876198217198"/>
    <n v="2E+20"/>
    <n v="0"/>
    <n v="1.4631351399121399"/>
    <n v="29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21"/>
    <x v="0"/>
    <x v="0"/>
    <x v="0"/>
    <n v="9.3491674938817798E-2"/>
    <n v="2E+20"/>
    <n v="6.19446176687167E-2"/>
    <n v="0.14097323435859499"/>
    <n v="16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1"/>
    <x v="0"/>
    <x v="1"/>
    <x v="0"/>
    <n v="5.9621189882529899"/>
    <n v="2E+20"/>
    <n v="4.0036584345308501"/>
    <n v="8.7245560980201695"/>
    <n v="16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21"/>
    <x v="0"/>
    <x v="2"/>
    <x v="0"/>
    <n v="9.3491674938817798E-2"/>
    <n v="2E+20"/>
    <n v="6.19446176687167E-2"/>
    <n v="0.14097323435859499"/>
    <n v="16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1"/>
    <x v="0"/>
    <x v="3"/>
    <x v="0"/>
    <n v="5.60950049632907"/>
    <n v="2E+20"/>
    <n v="3.7166770601230001"/>
    <n v="8.4583940615157207"/>
    <n v="16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21"/>
    <x v="0"/>
    <x v="4"/>
    <x v="0"/>
    <n v="0"/>
    <n v="2E+20"/>
    <n v="0"/>
    <n v="0"/>
    <n v="16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21"/>
    <x v="0"/>
    <x v="5"/>
    <x v="0"/>
    <n v="0.35261849192392403"/>
    <n v="2E+20"/>
    <n v="0"/>
    <n v="1.42078040173766"/>
    <n v="16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22"/>
    <x v="0"/>
    <x v="0"/>
    <x v="0"/>
    <n v="9.4089743017466296E-2"/>
    <n v="2E+20"/>
    <n v="6.1581992147567099E-2"/>
    <n v="0.14115112060256499"/>
    <n v="18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2"/>
    <x v="0"/>
    <x v="1"/>
    <x v="0"/>
    <n v="5.8908816035409597"/>
    <n v="2E+20"/>
    <n v="3.69491952885403"/>
    <n v="9.8196559433308206"/>
    <n v="18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22"/>
    <x v="0"/>
    <x v="2"/>
    <x v="0"/>
    <n v="9.4089743017466296E-2"/>
    <n v="2E+20"/>
    <n v="6.1581992147567099E-2"/>
    <n v="0.14115112060256499"/>
    <n v="18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2"/>
    <x v="0"/>
    <x v="3"/>
    <x v="0"/>
    <n v="5.6453845810479697"/>
    <n v="2E+20"/>
    <n v="3.69491952885403"/>
    <n v="8.4690672361538795"/>
    <n v="18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22"/>
    <x v="0"/>
    <x v="4"/>
    <x v="0"/>
    <n v="0"/>
    <n v="2E+20"/>
    <n v="0"/>
    <n v="0"/>
    <n v="18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22"/>
    <x v="0"/>
    <x v="5"/>
    <x v="0"/>
    <n v="0.245497022492981"/>
    <n v="2E+20"/>
    <n v="0"/>
    <n v="1.4923545531735301"/>
    <n v="18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23"/>
    <x v="0"/>
    <x v="0"/>
    <x v="0"/>
    <n v="9.1016001944213804E-2"/>
    <n v="2E+20"/>
    <n v="6.0858931077213699E-2"/>
    <n v="0.14882111858106001"/>
    <n v="16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3"/>
    <x v="0"/>
    <x v="1"/>
    <x v="0"/>
    <n v="5.9248572537117896"/>
    <n v="2E+20"/>
    <n v="3.7410720073303301"/>
    <n v="10.0943165375229"/>
    <n v="16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23"/>
    <x v="0"/>
    <x v="2"/>
    <x v="0"/>
    <n v="9.1016001944213804E-2"/>
    <n v="2E+20"/>
    <n v="6.0858931077213699E-2"/>
    <n v="0.14882111858106001"/>
    <n v="16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3"/>
    <x v="0"/>
    <x v="3"/>
    <x v="0"/>
    <n v="5.4609601166528297"/>
    <n v="2E+20"/>
    <n v="3.65153586463282"/>
    <n v="8.92926711486359"/>
    <n v="16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23"/>
    <x v="0"/>
    <x v="4"/>
    <x v="0"/>
    <n v="0"/>
    <n v="2E+20"/>
    <n v="0"/>
    <n v="0"/>
    <n v="16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23"/>
    <x v="0"/>
    <x v="5"/>
    <x v="0"/>
    <n v="0.46389713705896102"/>
    <n v="2E+20"/>
    <n v="0"/>
    <n v="2.01092280773958"/>
    <n v="16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24"/>
    <x v="0"/>
    <x v="0"/>
    <x v="0"/>
    <n v="9.3372472623942396E-2"/>
    <n v="2E+20"/>
    <n v="5.8781529485029398E-2"/>
    <n v="0.14317931642141499"/>
    <n v="25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4"/>
    <x v="0"/>
    <x v="1"/>
    <x v="0"/>
    <n v="5.97568660600892"/>
    <n v="2E+20"/>
    <n v="3.5672753474735299"/>
    <n v="9.4988200091915491"/>
    <n v="25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24"/>
    <x v="0"/>
    <x v="2"/>
    <x v="0"/>
    <n v="9.3372472623942396E-2"/>
    <n v="2E+20"/>
    <n v="5.8781529485029398E-2"/>
    <n v="0.14317931642141499"/>
    <n v="25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4"/>
    <x v="0"/>
    <x v="3"/>
    <x v="0"/>
    <n v="5.60234835743654"/>
    <n v="2E+20"/>
    <n v="3.5268917691017698"/>
    <n v="8.5907589852848805"/>
    <n v="25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24"/>
    <x v="0"/>
    <x v="4"/>
    <x v="0"/>
    <n v="0"/>
    <n v="2E+20"/>
    <n v="0"/>
    <n v="0"/>
    <n v="25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24"/>
    <x v="0"/>
    <x v="5"/>
    <x v="0"/>
    <n v="0.37333824857237602"/>
    <n v="2E+20"/>
    <n v="0"/>
    <n v="2.8499999867662802"/>
    <n v="25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25"/>
    <x v="0"/>
    <x v="0"/>
    <x v="0"/>
    <n v="9.3523954288590394E-2"/>
    <n v="2E+20"/>
    <n v="6.3135825666223402E-2"/>
    <n v="0.14608090904203"/>
    <n v="20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5"/>
    <x v="0"/>
    <x v="1"/>
    <x v="0"/>
    <n v="5.8961547181627196"/>
    <n v="2E+20"/>
    <n v="3.7881495399734"/>
    <n v="9.3844581484709693"/>
    <n v="20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25"/>
    <x v="0"/>
    <x v="2"/>
    <x v="0"/>
    <n v="9.3523954288590394E-2"/>
    <n v="2E+20"/>
    <n v="6.3135825666223402E-2"/>
    <n v="0.14608090904203"/>
    <n v="20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5"/>
    <x v="0"/>
    <x v="3"/>
    <x v="0"/>
    <n v="5.6114372573154299"/>
    <n v="2E+20"/>
    <n v="3.7881495399734"/>
    <n v="8.7648545425217907"/>
    <n v="20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25"/>
    <x v="0"/>
    <x v="4"/>
    <x v="0"/>
    <n v="0"/>
    <n v="2E+20"/>
    <n v="0"/>
    <n v="0"/>
    <n v="20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25"/>
    <x v="0"/>
    <x v="5"/>
    <x v="0"/>
    <n v="0.28471746084729799"/>
    <n v="2E+20"/>
    <n v="0"/>
    <n v="2.1961907876319602"/>
    <n v="20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26"/>
    <x v="0"/>
    <x v="0"/>
    <x v="0"/>
    <n v="8.7017927016337093E-2"/>
    <n v="2E+20"/>
    <n v="5.2315281956123297E-2"/>
    <n v="0.16020510227618001"/>
    <n v="15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6"/>
    <x v="0"/>
    <x v="1"/>
    <x v="0"/>
    <n v="5.7103813736386702"/>
    <n v="2E+20"/>
    <n v="4.4911636030837796"/>
    <n v="10.085915296307901"/>
    <n v="15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26"/>
    <x v="0"/>
    <x v="2"/>
    <x v="0"/>
    <n v="8.7017927016337093E-2"/>
    <n v="2E+20"/>
    <n v="5.2315281956123297E-2"/>
    <n v="0.16020510227618001"/>
    <n v="15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6"/>
    <x v="0"/>
    <x v="3"/>
    <x v="0"/>
    <n v="5.22107562098022"/>
    <n v="2E+20"/>
    <n v="3.1389169173673999"/>
    <n v="9.61230613657081"/>
    <n v="15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26"/>
    <x v="0"/>
    <x v="4"/>
    <x v="0"/>
    <n v="0"/>
    <n v="2E+20"/>
    <n v="0"/>
    <n v="0"/>
    <n v="15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26"/>
    <x v="0"/>
    <x v="5"/>
    <x v="0"/>
    <n v="0.48930575265844301"/>
    <n v="2E+20"/>
    <n v="0"/>
    <n v="2.2023686960397999"/>
    <n v="15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27"/>
    <x v="0"/>
    <x v="0"/>
    <x v="0"/>
    <n v="0.10737902426682799"/>
    <n v="2E+20"/>
    <n v="5.40702051642349E-2"/>
    <n v="0.15415526206841401"/>
    <n v="21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7"/>
    <x v="0"/>
    <x v="1"/>
    <x v="0"/>
    <n v="6.6973489086943498"/>
    <n v="2E+20"/>
    <n v="3.24421230985409"/>
    <n v="10.6063377838561"/>
    <n v="21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27"/>
    <x v="0"/>
    <x v="2"/>
    <x v="0"/>
    <n v="0.10737902426682799"/>
    <n v="2E+20"/>
    <n v="5.40702051642349E-2"/>
    <n v="0.15415526206841401"/>
    <n v="21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7"/>
    <x v="0"/>
    <x v="3"/>
    <x v="0"/>
    <n v="6.4427414560096796"/>
    <n v="2E+20"/>
    <n v="3.24421230985409"/>
    <n v="9.2493157241048607"/>
    <n v="21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27"/>
    <x v="0"/>
    <x v="4"/>
    <x v="0"/>
    <n v="0"/>
    <n v="2E+20"/>
    <n v="0"/>
    <n v="0"/>
    <n v="21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27"/>
    <x v="0"/>
    <x v="5"/>
    <x v="0"/>
    <n v="0.254607452684668"/>
    <n v="2E+20"/>
    <n v="0"/>
    <n v="1.4988261687578901"/>
    <n v="21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28"/>
    <x v="0"/>
    <x v="0"/>
    <x v="0"/>
    <n v="0.10784575967097799"/>
    <n v="2E+20"/>
    <n v="5.19535443733967E-2"/>
    <n v="0.16317791122948"/>
    <n v="16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8"/>
    <x v="0"/>
    <x v="1"/>
    <x v="0"/>
    <n v="6.6576580284357698"/>
    <n v="2E+20"/>
    <n v="3.64508329453832"/>
    <n v="10.8834800682557"/>
    <n v="16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28"/>
    <x v="0"/>
    <x v="2"/>
    <x v="0"/>
    <n v="0.10784575967097799"/>
    <n v="2E+20"/>
    <n v="5.19535443733967E-2"/>
    <n v="0.16317791122948"/>
    <n v="16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8"/>
    <x v="0"/>
    <x v="3"/>
    <x v="0"/>
    <n v="6.4707455802586997"/>
    <n v="2E+20"/>
    <n v="3.1172126624038001"/>
    <n v="9.7906746737688195"/>
    <n v="16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28"/>
    <x v="0"/>
    <x v="4"/>
    <x v="0"/>
    <n v="0"/>
    <n v="2E+20"/>
    <n v="0"/>
    <n v="0"/>
    <n v="16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28"/>
    <x v="0"/>
    <x v="5"/>
    <x v="0"/>
    <n v="0.186912448177074"/>
    <n v="2E+20"/>
    <n v="0"/>
    <n v="1.0928053944869001"/>
    <n v="16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29"/>
    <x v="0"/>
    <x v="0"/>
    <x v="0"/>
    <n v="9.1209970580858696E-2"/>
    <n v="2E+20"/>
    <n v="5.6166450200744102E-2"/>
    <n v="0.15847163414122001"/>
    <n v="23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9"/>
    <x v="0"/>
    <x v="1"/>
    <x v="0"/>
    <n v="5.7518492969857498"/>
    <n v="2E+20"/>
    <n v="3.65809406047032"/>
    <n v="9.5082980484731898"/>
    <n v="23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29"/>
    <x v="0"/>
    <x v="2"/>
    <x v="0"/>
    <n v="9.1209970580858696E-2"/>
    <n v="2E+20"/>
    <n v="5.6166450200744102E-2"/>
    <n v="0.15847163414122001"/>
    <n v="23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29"/>
    <x v="0"/>
    <x v="3"/>
    <x v="0"/>
    <n v="5.4725982348515201"/>
    <n v="2E+20"/>
    <n v="3.3699870120446498"/>
    <n v="9.5082980484731898"/>
    <n v="23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29"/>
    <x v="0"/>
    <x v="4"/>
    <x v="0"/>
    <n v="0"/>
    <n v="2E+20"/>
    <n v="0"/>
    <n v="0"/>
    <n v="23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29"/>
    <x v="0"/>
    <x v="5"/>
    <x v="0"/>
    <n v="0.27925106213423201"/>
    <n v="2E+20"/>
    <n v="0"/>
    <n v="1.4947968525714499"/>
    <n v="23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30"/>
    <x v="0"/>
    <x v="0"/>
    <x v="0"/>
    <n v="9.60293097681649E-2"/>
    <n v="2E+20"/>
    <n v="5.8593022282538702E-2"/>
    <n v="0.14223073092542199"/>
    <n v="20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0"/>
    <x v="0"/>
    <x v="1"/>
    <x v="0"/>
    <n v="6.3072718041276099"/>
    <n v="2E+20"/>
    <n v="3.5155813369523199"/>
    <n v="10.292056813889101"/>
    <n v="20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30"/>
    <x v="0"/>
    <x v="2"/>
    <x v="0"/>
    <n v="9.60293097681649E-2"/>
    <n v="2E+20"/>
    <n v="5.8593022282538702E-2"/>
    <n v="0.14223073092542199"/>
    <n v="20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0"/>
    <x v="0"/>
    <x v="3"/>
    <x v="0"/>
    <n v="5.7617585860898997"/>
    <n v="2E+20"/>
    <n v="3.5155813369523199"/>
    <n v="8.5338438555253298"/>
    <n v="20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30"/>
    <x v="0"/>
    <x v="4"/>
    <x v="0"/>
    <n v="0"/>
    <n v="2E+20"/>
    <n v="0"/>
    <n v="0"/>
    <n v="20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30"/>
    <x v="0"/>
    <x v="5"/>
    <x v="0"/>
    <n v="0.54551321803771702"/>
    <n v="2E+20"/>
    <n v="0"/>
    <n v="4.8947910722511496"/>
    <n v="20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31"/>
    <x v="0"/>
    <x v="0"/>
    <x v="0"/>
    <n v="0.108002430143862"/>
    <n v="2E+20"/>
    <n v="7.3142503244334994E-2"/>
    <n v="0.158194503840735"/>
    <n v="23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1"/>
    <x v="0"/>
    <x v="1"/>
    <x v="0"/>
    <n v="6.6487640145625297"/>
    <n v="2E+20"/>
    <n v="4.4301854585880802"/>
    <n v="10.917895697374"/>
    <n v="23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31"/>
    <x v="0"/>
    <x v="2"/>
    <x v="0"/>
    <n v="0.108002430143862"/>
    <n v="2E+20"/>
    <n v="7.3142503244334994E-2"/>
    <n v="0.158194503840735"/>
    <n v="23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1"/>
    <x v="0"/>
    <x v="3"/>
    <x v="0"/>
    <n v="6.4801458086316996"/>
    <n v="2E+20"/>
    <n v="4.3885501946601"/>
    <n v="9.4916702304441305"/>
    <n v="23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31"/>
    <x v="0"/>
    <x v="4"/>
    <x v="0"/>
    <n v="0"/>
    <n v="2E+20"/>
    <n v="0"/>
    <n v="0"/>
    <n v="23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31"/>
    <x v="0"/>
    <x v="5"/>
    <x v="0"/>
    <n v="0.16861820593083501"/>
    <n v="2E+20"/>
    <n v="0"/>
    <n v="1.42622546692985"/>
    <n v="23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32"/>
    <x v="0"/>
    <x v="0"/>
    <x v="0"/>
    <n v="8.9537613715476694E-2"/>
    <n v="2E+20"/>
    <n v="6.5691266137154494E-2"/>
    <n v="0.120594426756974"/>
    <n v="21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2"/>
    <x v="0"/>
    <x v="1"/>
    <x v="0"/>
    <n v="5.6048163183886102"/>
    <n v="2E+20"/>
    <n v="3.9414759682292702"/>
    <n v="7.2356656054184203"/>
    <n v="21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32"/>
    <x v="0"/>
    <x v="2"/>
    <x v="0"/>
    <n v="8.9537613715476694E-2"/>
    <n v="2E+20"/>
    <n v="6.5691266137154494E-2"/>
    <n v="0.120594426756974"/>
    <n v="21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2"/>
    <x v="0"/>
    <x v="3"/>
    <x v="0"/>
    <n v="5.3722568229286098"/>
    <n v="2E+20"/>
    <n v="3.9414759682292702"/>
    <n v="7.2356656054184203"/>
    <n v="21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32"/>
    <x v="0"/>
    <x v="4"/>
    <x v="0"/>
    <n v="0"/>
    <n v="2E+20"/>
    <n v="0"/>
    <n v="0"/>
    <n v="21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32"/>
    <x v="0"/>
    <x v="5"/>
    <x v="0"/>
    <n v="0.23255949546000601"/>
    <n v="2E+20"/>
    <n v="0"/>
    <n v="1.42079333034394"/>
    <n v="21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33"/>
    <x v="0"/>
    <x v="0"/>
    <x v="0"/>
    <n v="0.108390751397429"/>
    <n v="2E+20"/>
    <n v="6.4613800462454199E-2"/>
    <n v="0.154766188212553"/>
    <n v="22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3"/>
    <x v="0"/>
    <x v="1"/>
    <x v="0"/>
    <n v="6.7792955674751498"/>
    <n v="2E+20"/>
    <n v="3.87682802774725"/>
    <n v="10.5929911307769"/>
    <n v="22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33"/>
    <x v="0"/>
    <x v="2"/>
    <x v="0"/>
    <n v="0.108390751397429"/>
    <n v="2E+20"/>
    <n v="6.4613800462454199E-2"/>
    <n v="0.154766188212553"/>
    <n v="22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3"/>
    <x v="0"/>
    <x v="3"/>
    <x v="0"/>
    <n v="6.5034450838457403"/>
    <n v="2E+20"/>
    <n v="3.87682802774725"/>
    <n v="9.2859712927531692"/>
    <n v="22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33"/>
    <x v="0"/>
    <x v="4"/>
    <x v="0"/>
    <n v="0"/>
    <n v="2E+20"/>
    <n v="0"/>
    <n v="0"/>
    <n v="22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33"/>
    <x v="0"/>
    <x v="5"/>
    <x v="0"/>
    <n v="0.27585048362941"/>
    <n v="2E+20"/>
    <n v="0"/>
    <n v="2.2044520017292402"/>
    <n v="22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34"/>
    <x v="0"/>
    <x v="0"/>
    <x v="0"/>
    <n v="9.2312752654140406E-2"/>
    <n v="2E+20"/>
    <n v="5.7556170251290499E-2"/>
    <n v="0.14279447559260799"/>
    <n v="22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4"/>
    <x v="0"/>
    <x v="1"/>
    <x v="0"/>
    <n v="5.8883215056120104"/>
    <n v="2E+20"/>
    <n v="3.4533702150774301"/>
    <n v="11.605953590181899"/>
    <n v="22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34"/>
    <x v="0"/>
    <x v="2"/>
    <x v="0"/>
    <n v="9.2312752654140406E-2"/>
    <n v="2E+20"/>
    <n v="5.7556170251290499E-2"/>
    <n v="0.14279447559260799"/>
    <n v="22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4"/>
    <x v="0"/>
    <x v="3"/>
    <x v="0"/>
    <n v="5.5387651592484302"/>
    <n v="2E+20"/>
    <n v="3.4533702150774301"/>
    <n v="8.5676685355564803"/>
    <n v="22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34"/>
    <x v="0"/>
    <x v="4"/>
    <x v="0"/>
    <n v="0"/>
    <n v="2E+20"/>
    <n v="0"/>
    <n v="0"/>
    <n v="22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34"/>
    <x v="0"/>
    <x v="5"/>
    <x v="0"/>
    <n v="0.34955634636358301"/>
    <n v="2E+20"/>
    <n v="0"/>
    <n v="4.9247273176603699"/>
    <n v="22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35"/>
    <x v="0"/>
    <x v="0"/>
    <x v="0"/>
    <n v="0.104548525681811"/>
    <n v="2E+20"/>
    <n v="5.6190486691195897E-2"/>
    <n v="0.16540290383558701"/>
    <n v="22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5"/>
    <x v="0"/>
    <x v="1"/>
    <x v="0"/>
    <n v="6.4186875370208396"/>
    <n v="2E+20"/>
    <n v="3.5558215172443401"/>
    <n v="9.9241742301352396"/>
    <n v="22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35"/>
    <x v="0"/>
    <x v="2"/>
    <x v="0"/>
    <n v="0.104548525681811"/>
    <n v="2E+20"/>
    <n v="5.6190486691195897E-2"/>
    <n v="0.16540290383558701"/>
    <n v="22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5"/>
    <x v="0"/>
    <x v="3"/>
    <x v="0"/>
    <n v="6.2729115409086598"/>
    <n v="2E+20"/>
    <n v="3.3714292014717602"/>
    <n v="9.9241742301352396"/>
    <n v="22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35"/>
    <x v="0"/>
    <x v="4"/>
    <x v="0"/>
    <n v="0"/>
    <n v="2E+20"/>
    <n v="0"/>
    <n v="0"/>
    <n v="22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35"/>
    <x v="0"/>
    <x v="5"/>
    <x v="0"/>
    <n v="0.14577599611217801"/>
    <n v="2E+20"/>
    <n v="0"/>
    <n v="2.0198434110480998"/>
    <n v="22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36"/>
    <x v="0"/>
    <x v="0"/>
    <x v="0"/>
    <n v="9.5661590715102898E-2"/>
    <n v="2E+20"/>
    <n v="5.2383262422055502E-2"/>
    <n v="0.12706194212918101"/>
    <n v="23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6"/>
    <x v="0"/>
    <x v="1"/>
    <x v="0"/>
    <n v="5.9507064706044801"/>
    <n v="2E+20"/>
    <n v="3.1429957453233301"/>
    <n v="8.7118910212437299"/>
    <n v="23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36"/>
    <x v="0"/>
    <x v="2"/>
    <x v="0"/>
    <n v="9.5661590715102898E-2"/>
    <n v="2E+20"/>
    <n v="5.2383262422055502E-2"/>
    <n v="0.12706194212918101"/>
    <n v="23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6"/>
    <x v="0"/>
    <x v="3"/>
    <x v="0"/>
    <n v="5.7396954429061697"/>
    <n v="2E+20"/>
    <n v="3.1429957453233301"/>
    <n v="7.6237165277508403"/>
    <n v="23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36"/>
    <x v="0"/>
    <x v="4"/>
    <x v="0"/>
    <n v="0"/>
    <n v="2E+20"/>
    <n v="0"/>
    <n v="0"/>
    <n v="23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36"/>
    <x v="0"/>
    <x v="5"/>
    <x v="0"/>
    <n v="0.21101102769831001"/>
    <n v="2E+20"/>
    <n v="0"/>
    <n v="1.50774104016855"/>
    <n v="23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37"/>
    <x v="0"/>
    <x v="0"/>
    <x v="0"/>
    <n v="9.7262913622816305E-2"/>
    <n v="2E+20"/>
    <n v="5.2513909257502697E-2"/>
    <n v="0.14403737635115799"/>
    <n v="23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7"/>
    <x v="0"/>
    <x v="1"/>
    <x v="0"/>
    <n v="6.3090222668818798"/>
    <n v="2E+20"/>
    <n v="3.1508345554501598"/>
    <n v="11.0731619523247"/>
    <n v="23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37"/>
    <x v="0"/>
    <x v="2"/>
    <x v="0"/>
    <n v="9.7262913622816305E-2"/>
    <n v="2E+20"/>
    <n v="5.2513909257502697E-2"/>
    <n v="0.14403737635115799"/>
    <n v="23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7"/>
    <x v="0"/>
    <x v="3"/>
    <x v="0"/>
    <n v="5.8357748173689803"/>
    <n v="2E+20"/>
    <n v="3.1508345554501598"/>
    <n v="8.6422425810694694"/>
    <n v="23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37"/>
    <x v="0"/>
    <x v="4"/>
    <x v="0"/>
    <n v="0"/>
    <n v="2E+20"/>
    <n v="0"/>
    <n v="0"/>
    <n v="23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37"/>
    <x v="0"/>
    <x v="5"/>
    <x v="0"/>
    <n v="0.47324744951289999"/>
    <n v="2E+20"/>
    <n v="0"/>
    <n v="3.5624649962681998"/>
    <n v="23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38"/>
    <x v="0"/>
    <x v="0"/>
    <x v="0"/>
    <n v="9.4374229063059895E-2"/>
    <n v="2E+20"/>
    <n v="5.81966171251262E-2"/>
    <n v="0.15060058472132901"/>
    <n v="27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8"/>
    <x v="0"/>
    <x v="1"/>
    <x v="0"/>
    <n v="5.8720507968115596"/>
    <n v="2E+20"/>
    <n v="3.6837917233355699"/>
    <n v="9.0360350832797405"/>
    <n v="27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38"/>
    <x v="0"/>
    <x v="2"/>
    <x v="0"/>
    <n v="9.4374229063059895E-2"/>
    <n v="2E+20"/>
    <n v="5.81966171251262E-2"/>
    <n v="0.15060058472132901"/>
    <n v="27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8"/>
    <x v="0"/>
    <x v="3"/>
    <x v="0"/>
    <n v="5.6624537437835896"/>
    <n v="2E+20"/>
    <n v="3.49179702750757"/>
    <n v="9.0360350832797405"/>
    <n v="27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38"/>
    <x v="0"/>
    <x v="4"/>
    <x v="0"/>
    <n v="0"/>
    <n v="2E+20"/>
    <n v="0"/>
    <n v="0"/>
    <n v="27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38"/>
    <x v="0"/>
    <x v="5"/>
    <x v="0"/>
    <n v="0.209597053027966"/>
    <n v="2E+20"/>
    <n v="0"/>
    <n v="1.41388812428124"/>
    <n v="27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39"/>
    <x v="0"/>
    <x v="0"/>
    <x v="0"/>
    <n v="9.0190753360604697E-2"/>
    <n v="2E+20"/>
    <n v="5.4421727392776599E-2"/>
    <n v="0.12338786075739"/>
    <n v="15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9"/>
    <x v="0"/>
    <x v="1"/>
    <x v="0"/>
    <n v="5.6449600229152397"/>
    <n v="2E+20"/>
    <n v="3.2653036435665999"/>
    <n v="8.1826913695028907"/>
    <n v="15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39"/>
    <x v="0"/>
    <x v="2"/>
    <x v="0"/>
    <n v="9.0190753360604697E-2"/>
    <n v="2E+20"/>
    <n v="5.4421727392776599E-2"/>
    <n v="0.12338786075739"/>
    <n v="15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39"/>
    <x v="0"/>
    <x v="3"/>
    <x v="0"/>
    <n v="5.4114452016362797"/>
    <n v="2E+20"/>
    <n v="3.2653036435665999"/>
    <n v="7.4032716454434002"/>
    <n v="15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39"/>
    <x v="0"/>
    <x v="4"/>
    <x v="0"/>
    <n v="0"/>
    <n v="2E+20"/>
    <n v="0"/>
    <n v="0"/>
    <n v="15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39"/>
    <x v="0"/>
    <x v="5"/>
    <x v="0"/>
    <n v="0.233514821278961"/>
    <n v="2E+20"/>
    <n v="0"/>
    <n v="1.26704802177829"/>
    <n v="15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40"/>
    <x v="0"/>
    <x v="0"/>
    <x v="0"/>
    <n v="9.8036499828619103E-2"/>
    <n v="2E+20"/>
    <n v="6.9738745773728794E-2"/>
    <n v="0.14832047519827099"/>
    <n v="20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0"/>
    <x v="0"/>
    <x v="1"/>
    <x v="0"/>
    <n v="6.0495529892369797"/>
    <n v="2E+20"/>
    <n v="4.2468506126216399"/>
    <n v="8.89922851189624"/>
    <n v="20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40"/>
    <x v="0"/>
    <x v="2"/>
    <x v="0"/>
    <n v="9.8036499828619103E-2"/>
    <n v="2E+20"/>
    <n v="6.9738745773728794E-2"/>
    <n v="0.14832047519827099"/>
    <n v="20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0"/>
    <x v="0"/>
    <x v="3"/>
    <x v="0"/>
    <n v="5.8821899897171503"/>
    <n v="2E+20"/>
    <n v="4.1843247464237301"/>
    <n v="8.89922851189624"/>
    <n v="20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40"/>
    <x v="0"/>
    <x v="4"/>
    <x v="0"/>
    <n v="0"/>
    <n v="2E+20"/>
    <n v="0"/>
    <n v="0"/>
    <n v="20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40"/>
    <x v="0"/>
    <x v="5"/>
    <x v="0"/>
    <n v="0.16736299951983299"/>
    <n v="2E+20"/>
    <n v="0"/>
    <n v="1.47093292547629"/>
    <n v="20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41"/>
    <x v="0"/>
    <x v="0"/>
    <x v="0"/>
    <n v="9.69534358573199E-2"/>
    <n v="2E+20"/>
    <n v="5.5100987700016403E-2"/>
    <n v="0.146951679656464"/>
    <n v="24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1"/>
    <x v="0"/>
    <x v="1"/>
    <x v="0"/>
    <n v="6.0059135818715204"/>
    <n v="2E+20"/>
    <n v="3.3060592620009901"/>
    <n v="9.7887360126722491"/>
    <n v="24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41"/>
    <x v="0"/>
    <x v="2"/>
    <x v="0"/>
    <n v="9.69534358573199E-2"/>
    <n v="2E+20"/>
    <n v="5.5100987700016403E-2"/>
    <n v="0.146951679656464"/>
    <n v="24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1"/>
    <x v="0"/>
    <x v="3"/>
    <x v="0"/>
    <n v="5.8172061514391897"/>
    <n v="2E+20"/>
    <n v="3.3060592620009901"/>
    <n v="8.8171007793878093"/>
    <n v="24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41"/>
    <x v="0"/>
    <x v="4"/>
    <x v="0"/>
    <n v="0"/>
    <n v="2E+20"/>
    <n v="0"/>
    <n v="0"/>
    <n v="24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41"/>
    <x v="0"/>
    <x v="5"/>
    <x v="0"/>
    <n v="0.18870743043232499"/>
    <n v="2E+20"/>
    <n v="0"/>
    <n v="1.4253768755866101"/>
    <n v="24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42"/>
    <x v="0"/>
    <x v="0"/>
    <x v="0"/>
    <n v="8.9923518302928801E-2"/>
    <n v="2E+20"/>
    <n v="5.6708188729915801E-2"/>
    <n v="0.138498344690621"/>
    <n v="18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2"/>
    <x v="0"/>
    <x v="1"/>
    <x v="0"/>
    <n v="5.5599943299430299"/>
    <n v="2E+20"/>
    <n v="3.4024913237949499"/>
    <n v="8.3099006814372807"/>
    <n v="18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42"/>
    <x v="0"/>
    <x v="2"/>
    <x v="0"/>
    <n v="8.9923518302928801E-2"/>
    <n v="2E+20"/>
    <n v="5.6708188729915801E-2"/>
    <n v="0.138498344690621"/>
    <n v="18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2"/>
    <x v="0"/>
    <x v="3"/>
    <x v="0"/>
    <n v="5.3954110981757299"/>
    <n v="2E+20"/>
    <n v="3.4024913237949499"/>
    <n v="8.3099006814372807"/>
    <n v="18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42"/>
    <x v="0"/>
    <x v="4"/>
    <x v="0"/>
    <n v="0"/>
    <n v="2E+20"/>
    <n v="0"/>
    <n v="0"/>
    <n v="18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42"/>
    <x v="0"/>
    <x v="5"/>
    <x v="0"/>
    <n v="0.16458323176730499"/>
    <n v="2E+20"/>
    <n v="0"/>
    <n v="1.2143568775509801"/>
    <n v="18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43"/>
    <x v="0"/>
    <x v="0"/>
    <x v="0"/>
    <n v="0.102171364225394"/>
    <n v="2E+20"/>
    <n v="6.1370682900926898E-2"/>
    <n v="0.15891406905941699"/>
    <n v="31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3"/>
    <x v="0"/>
    <x v="1"/>
    <x v="0"/>
    <n v="6.58128255146163"/>
    <n v="2E+20"/>
    <n v="3.6822409740556199"/>
    <n v="9.5348441435650102"/>
    <n v="31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43"/>
    <x v="0"/>
    <x v="2"/>
    <x v="0"/>
    <n v="0.102171364225394"/>
    <n v="2E+20"/>
    <n v="6.1370682900926898E-2"/>
    <n v="0.15891406905941699"/>
    <n v="31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3"/>
    <x v="0"/>
    <x v="3"/>
    <x v="0"/>
    <n v="6.1302818535236403"/>
    <n v="2E+20"/>
    <n v="3.6822409740556199"/>
    <n v="9.5348441435650102"/>
    <n v="31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43"/>
    <x v="0"/>
    <x v="4"/>
    <x v="0"/>
    <n v="0"/>
    <n v="2E+20"/>
    <n v="0"/>
    <n v="0"/>
    <n v="31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43"/>
    <x v="0"/>
    <x v="5"/>
    <x v="0"/>
    <n v="0.45100069793799102"/>
    <n v="2E+20"/>
    <n v="0"/>
    <n v="2.5584855703002098"/>
    <n v="31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44"/>
    <x v="0"/>
    <x v="0"/>
    <x v="0"/>
    <n v="0.10453011669654"/>
    <n v="2E+20"/>
    <n v="6.9449257326283501E-2"/>
    <n v="0.14832384217014999"/>
    <n v="26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4"/>
    <x v="0"/>
    <x v="1"/>
    <x v="0"/>
    <n v="6.6783575825981201"/>
    <n v="2E+20"/>
    <n v="4.4115222455858403"/>
    <n v="8.8994305302089902"/>
    <n v="26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44"/>
    <x v="0"/>
    <x v="2"/>
    <x v="0"/>
    <n v="0.10453011669654"/>
    <n v="2E+20"/>
    <n v="6.9449257326283501E-2"/>
    <n v="0.14832384217014999"/>
    <n v="26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4"/>
    <x v="0"/>
    <x v="3"/>
    <x v="0"/>
    <n v="6.2718070017924097"/>
    <n v="2E+20"/>
    <n v="4.1669554395770101"/>
    <n v="8.8994305302089902"/>
    <n v="26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44"/>
    <x v="0"/>
    <x v="4"/>
    <x v="0"/>
    <n v="0"/>
    <n v="2E+20"/>
    <n v="0"/>
    <n v="0"/>
    <n v="26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44"/>
    <x v="0"/>
    <x v="5"/>
    <x v="0"/>
    <n v="0.40655058080571099"/>
    <n v="2E+20"/>
    <n v="0"/>
    <n v="2.4616465259456399"/>
    <n v="26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45"/>
    <x v="0"/>
    <x v="0"/>
    <x v="0"/>
    <n v="0.104428673422403"/>
    <n v="2E+20"/>
    <n v="6.5498539296968694E-2"/>
    <n v="0.140329410976026"/>
    <n v="14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5"/>
    <x v="0"/>
    <x v="1"/>
    <x v="0"/>
    <n v="6.5796105704543502"/>
    <n v="2E+20"/>
    <n v="3.9299123578181301"/>
    <n v="8.4197646585615793"/>
    <n v="14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45"/>
    <x v="0"/>
    <x v="2"/>
    <x v="0"/>
    <n v="0.104428673422403"/>
    <n v="2E+20"/>
    <n v="6.5498539296968694E-2"/>
    <n v="0.140329410976026"/>
    <n v="14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5"/>
    <x v="0"/>
    <x v="3"/>
    <x v="0"/>
    <n v="6.2657204053441804"/>
    <n v="2E+20"/>
    <n v="3.9299123578181301"/>
    <n v="8.4197646585615793"/>
    <n v="14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45"/>
    <x v="0"/>
    <x v="4"/>
    <x v="0"/>
    <n v="0"/>
    <n v="2E+20"/>
    <n v="0"/>
    <n v="0"/>
    <n v="14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45"/>
    <x v="0"/>
    <x v="5"/>
    <x v="0"/>
    <n v="0.31389016511017698"/>
    <n v="2E+20"/>
    <n v="0"/>
    <n v="1.3802463499766899"/>
    <n v="14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46"/>
    <x v="0"/>
    <x v="0"/>
    <x v="0"/>
    <n v="0.11209851598126799"/>
    <n v="2E+20"/>
    <n v="7.2462196210047597E-2"/>
    <n v="0.146622573759606"/>
    <n v="22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6"/>
    <x v="0"/>
    <x v="1"/>
    <x v="0"/>
    <n v="6.9560439855212799"/>
    <n v="2E+20"/>
    <n v="4.4235484979251396"/>
    <n v="10.124952193765701"/>
    <n v="22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46"/>
    <x v="0"/>
    <x v="2"/>
    <x v="0"/>
    <n v="0.11209851598126799"/>
    <n v="2E+20"/>
    <n v="7.2462196210047597E-2"/>
    <n v="0.146622573759606"/>
    <n v="22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6"/>
    <x v="0"/>
    <x v="3"/>
    <x v="0"/>
    <n v="6.7259109588760797"/>
    <n v="2E+20"/>
    <n v="4.3477317726028604"/>
    <n v="8.7973544255763692"/>
    <n v="22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46"/>
    <x v="0"/>
    <x v="4"/>
    <x v="0"/>
    <n v="0"/>
    <n v="2E+20"/>
    <n v="0"/>
    <n v="0"/>
    <n v="22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46"/>
    <x v="0"/>
    <x v="5"/>
    <x v="0"/>
    <n v="0.2301330266452"/>
    <n v="2E+20"/>
    <n v="0"/>
    <n v="1.6606354176821601"/>
    <n v="22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47"/>
    <x v="0"/>
    <x v="0"/>
    <x v="0"/>
    <n v="9.8443275796555194E-2"/>
    <n v="2E+20"/>
    <n v="6.2843952335123299E-2"/>
    <n v="0.14813300087554401"/>
    <n v="27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7"/>
    <x v="0"/>
    <x v="1"/>
    <x v="0"/>
    <n v="6.3007907913872501"/>
    <n v="2E+20"/>
    <n v="3.99607066914982"/>
    <n v="9.9231650408501704"/>
    <n v="27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47"/>
    <x v="0"/>
    <x v="2"/>
    <x v="0"/>
    <n v="9.8443275796555194E-2"/>
    <n v="2E+20"/>
    <n v="6.2843952335123299E-2"/>
    <n v="0.14813300087554401"/>
    <n v="27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7"/>
    <x v="0"/>
    <x v="3"/>
    <x v="0"/>
    <n v="5.9065965477933098"/>
    <n v="2E+20"/>
    <n v="3.7706371401074001"/>
    <n v="8.88798005253261"/>
    <n v="27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47"/>
    <x v="0"/>
    <x v="4"/>
    <x v="0"/>
    <n v="0"/>
    <n v="2E+20"/>
    <n v="0"/>
    <n v="0"/>
    <n v="27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47"/>
    <x v="0"/>
    <x v="5"/>
    <x v="0"/>
    <n v="0.39419424359394201"/>
    <n v="2E+20"/>
    <n v="0"/>
    <n v="2.2910491231612"/>
    <n v="27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48"/>
    <x v="0"/>
    <x v="0"/>
    <x v="0"/>
    <n v="9.7893755057786302E-2"/>
    <n v="2E+20"/>
    <n v="7.6709798812354804E-2"/>
    <n v="0.12949088872011799"/>
    <n v="17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8"/>
    <x v="0"/>
    <x v="1"/>
    <x v="0"/>
    <n v="6.0062618809924402"/>
    <n v="2E+20"/>
    <n v="4.6025879287412899"/>
    <n v="7.7694533232070704"/>
    <n v="17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48"/>
    <x v="0"/>
    <x v="2"/>
    <x v="0"/>
    <n v="9.7893755057786302E-2"/>
    <n v="2E+20"/>
    <n v="7.6709798812354804E-2"/>
    <n v="0.12949088872011799"/>
    <n v="17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8"/>
    <x v="0"/>
    <x v="3"/>
    <x v="0"/>
    <n v="5.8736253034671799"/>
    <n v="2E+20"/>
    <n v="4.6025879287412899"/>
    <n v="7.7694533232070704"/>
    <n v="17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48"/>
    <x v="0"/>
    <x v="4"/>
    <x v="0"/>
    <n v="0"/>
    <n v="2E+20"/>
    <n v="0"/>
    <n v="0"/>
    <n v="17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48"/>
    <x v="0"/>
    <x v="5"/>
    <x v="0"/>
    <n v="0.13263657752525801"/>
    <n v="2E+20"/>
    <n v="0"/>
    <n v="1.25305336293758"/>
    <n v="17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49"/>
    <x v="0"/>
    <x v="0"/>
    <x v="0"/>
    <n v="9.5124362469852494E-2"/>
    <n v="2E+20"/>
    <n v="5.4925377308592198E-2"/>
    <n v="0.14550225320086599"/>
    <n v="17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9"/>
    <x v="0"/>
    <x v="1"/>
    <x v="0"/>
    <n v="6.2638905631474904"/>
    <n v="2E+20"/>
    <n v="3.2955226385155401"/>
    <n v="9.1721066796528703"/>
    <n v="17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49"/>
    <x v="0"/>
    <x v="2"/>
    <x v="0"/>
    <n v="9.5124362469852494E-2"/>
    <n v="2E+20"/>
    <n v="5.4925377308592198E-2"/>
    <n v="0.14550225320086599"/>
    <n v="17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49"/>
    <x v="0"/>
    <x v="3"/>
    <x v="0"/>
    <n v="5.7074617481911503"/>
    <n v="2E+20"/>
    <n v="3.2955226385155401"/>
    <n v="8.7301351920519892"/>
    <n v="17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49"/>
    <x v="0"/>
    <x v="4"/>
    <x v="0"/>
    <n v="0"/>
    <n v="2E+20"/>
    <n v="0"/>
    <n v="0"/>
    <n v="17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49"/>
    <x v="0"/>
    <x v="5"/>
    <x v="0"/>
    <n v="0.556428814956336"/>
    <n v="2E+20"/>
    <n v="0"/>
    <n v="2.5064588566181101"/>
    <n v="17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50"/>
    <x v="0"/>
    <x v="0"/>
    <x v="0"/>
    <n v="9.2085839836102398E-2"/>
    <n v="2E+20"/>
    <n v="6.4751368386530797E-2"/>
    <n v="0.13899626086400399"/>
    <n v="17"/>
    <s v="Airport Security AnalysisAdditional Security CheckTotal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50"/>
    <x v="0"/>
    <x v="1"/>
    <x v="0"/>
    <n v="5.9299733539602402"/>
    <n v="2E+20"/>
    <n v="4.4699012899483801"/>
    <n v="8.3397756518402293"/>
    <n v="17"/>
    <s v="Airport Security AnalysisAdditional Security CheckTotal Time Per EntityProcess"/>
    <n v="50"/>
    <n v="6.1364737552455377"/>
    <n v="0.34797905050696454"/>
    <n v="0.95"/>
    <n v="9.8894551932469071E-2"/>
    <n v="5.5599943299430299"/>
    <n v="6.9560439855212799"/>
    <n v="3.0876019346208601"/>
    <n v="11.605953590181899"/>
    <n v="20.14"/>
    <n v="9.8894551932469071E-2"/>
    <n v="50"/>
    <n v="1"/>
  </r>
  <r>
    <x v="0"/>
    <s v="2023-06-20 17:56:27"/>
    <n v="50"/>
    <x v="0"/>
    <x v="2"/>
    <x v="0"/>
    <n v="9.2085839836102398E-2"/>
    <n v="2E+20"/>
    <n v="6.4751368386530797E-2"/>
    <n v="0.13899626086400399"/>
    <n v="17"/>
    <s v="Airport Security AnalysisAdditional Security CheckVA Cost Per EntityProcess"/>
    <n v="50"/>
    <n v="9.7847844107351645E-2"/>
    <n v="5.8720928636974805E-3"/>
    <n v="0.95"/>
    <n v="1.668830327041739E-3"/>
    <n v="8.7017927016337093E-2"/>
    <n v="0.11209851598126799"/>
    <n v="5.1460032243681099E-2"/>
    <n v="0.16540290383558701"/>
    <n v="20.14"/>
    <n v="1.668830327041739E-3"/>
    <n v="50"/>
    <n v="1"/>
  </r>
  <r>
    <x v="0"/>
    <s v="2023-06-20 17:56:27"/>
    <n v="50"/>
    <x v="0"/>
    <x v="3"/>
    <x v="0"/>
    <n v="5.5251503901661403"/>
    <n v="2E+20"/>
    <n v="3.8850821031918499"/>
    <n v="8.3397756518402293"/>
    <n v="17"/>
    <s v="Airport Security AnalysisAdditional Security CheckVA Time Per EntityProcess"/>
    <n v="50"/>
    <n v="5.8708706464411016"/>
    <n v="0.3523255718218492"/>
    <n v="0.95"/>
    <n v="0.10012981962250445"/>
    <n v="5.22107562098022"/>
    <n v="6.7259109588760797"/>
    <n v="3.0876019346208601"/>
    <n v="9.9241742301352396"/>
    <n v="20.14"/>
    <n v="0.10012981962250445"/>
    <n v="50"/>
    <n v="1"/>
  </r>
  <r>
    <x v="0"/>
    <s v="2023-06-20 17:56:27"/>
    <n v="50"/>
    <x v="0"/>
    <x v="4"/>
    <x v="0"/>
    <n v="0"/>
    <n v="2E+20"/>
    <n v="0"/>
    <n v="0"/>
    <n v="17"/>
    <s v="Airport Security AnalysisAdditional Security CheckWait Cost Per EntityProcess"/>
    <n v="50"/>
    <n v="0"/>
    <n v="0"/>
    <n v="0.95"/>
    <n v="0"/>
    <n v="0"/>
    <n v="0"/>
    <n v="0"/>
    <n v="0"/>
    <n v="20.14"/>
    <n v="0"/>
    <n v="50"/>
    <n v="1"/>
  </r>
  <r>
    <x v="0"/>
    <s v="2023-06-20 17:56:27"/>
    <n v="50"/>
    <x v="0"/>
    <x v="5"/>
    <x v="0"/>
    <n v="0.40482296379409299"/>
    <n v="2E+20"/>
    <n v="0"/>
    <n v="2.1053039384043002"/>
    <n v="17"/>
    <s v="Airport Security AnalysisAdditional Security CheckWait Time Per EntityProcess"/>
    <n v="50"/>
    <n v="0.26560310880443844"/>
    <n v="0.1345835269466413"/>
    <n v="0.95"/>
    <n v="3.8248215159760277E-2"/>
    <n v="1.0442984261027299E-2"/>
    <n v="0.556428814956336"/>
    <n v="0"/>
    <n v="4.9247273176603699"/>
    <n v="20.14"/>
    <n v="3.8248215159760277E-2"/>
    <n v="50"/>
    <n v="1"/>
  </r>
  <r>
    <x v="0"/>
    <s v="2023-06-20 17:56:27"/>
    <n v="1"/>
    <x v="1"/>
    <x v="6"/>
    <x v="1"/>
    <n v="0"/>
    <n v="2E+20"/>
    <n v="0"/>
    <n v="0"/>
    <n v="20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1"/>
    <x v="1"/>
    <x v="7"/>
    <x v="1"/>
    <n v="0.27558487585687302"/>
    <n v="2E+20"/>
    <n v="0"/>
    <n v="1.7908539685154199"/>
    <n v="20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2"/>
    <x v="1"/>
    <x v="6"/>
    <x v="1"/>
    <n v="0"/>
    <n v="2E+20"/>
    <n v="0"/>
    <n v="0"/>
    <n v="26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2"/>
    <x v="1"/>
    <x v="7"/>
    <x v="1"/>
    <n v="4.1764659542679897E-2"/>
    <n v="2E+20"/>
    <n v="0"/>
    <n v="0.97744588814089195"/>
    <n v="26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3"/>
    <x v="1"/>
    <x v="6"/>
    <x v="1"/>
    <n v="0"/>
    <n v="2E+20"/>
    <n v="0"/>
    <n v="0"/>
    <n v="21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3"/>
    <x v="1"/>
    <x v="7"/>
    <x v="1"/>
    <n v="0.172586192254294"/>
    <n v="2E+20"/>
    <n v="0"/>
    <n v="1.6714502135602101"/>
    <n v="21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4"/>
    <x v="1"/>
    <x v="6"/>
    <x v="1"/>
    <n v="0"/>
    <n v="2E+20"/>
    <n v="0"/>
    <n v="0"/>
    <n v="21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4"/>
    <x v="1"/>
    <x v="7"/>
    <x v="1"/>
    <n v="0.14301858110864299"/>
    <n v="2E+20"/>
    <n v="0"/>
    <n v="1.4176352268788199"/>
    <n v="21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5"/>
    <x v="1"/>
    <x v="6"/>
    <x v="1"/>
    <n v="0"/>
    <n v="2E+20"/>
    <n v="0"/>
    <n v="0"/>
    <n v="19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5"/>
    <x v="1"/>
    <x v="7"/>
    <x v="1"/>
    <n v="0.214721723059624"/>
    <n v="2E+20"/>
    <n v="0"/>
    <n v="1.81378554237949"/>
    <n v="19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6"/>
    <x v="1"/>
    <x v="6"/>
    <x v="1"/>
    <n v="0"/>
    <n v="2E+20"/>
    <n v="0"/>
    <n v="0"/>
    <n v="18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6"/>
    <x v="1"/>
    <x v="7"/>
    <x v="1"/>
    <n v="0.237855024730804"/>
    <n v="2E+20"/>
    <n v="0"/>
    <n v="1.9562910480776201"/>
    <n v="18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7"/>
    <x v="1"/>
    <x v="6"/>
    <x v="1"/>
    <n v="0"/>
    <n v="2E+20"/>
    <n v="0"/>
    <n v="0"/>
    <n v="17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7"/>
    <x v="1"/>
    <x v="7"/>
    <x v="1"/>
    <n v="0.236634203683151"/>
    <n v="2E+20"/>
    <n v="0"/>
    <n v="1.67107525926748"/>
    <n v="17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8"/>
    <x v="1"/>
    <x v="6"/>
    <x v="1"/>
    <n v="0"/>
    <n v="2E+20"/>
    <n v="0"/>
    <n v="0"/>
    <n v="14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8"/>
    <x v="1"/>
    <x v="7"/>
    <x v="1"/>
    <n v="0.43491528550023201"/>
    <n v="2E+20"/>
    <n v="0"/>
    <n v="2.53644174845825"/>
    <n v="14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9"/>
    <x v="1"/>
    <x v="6"/>
    <x v="1"/>
    <n v="0"/>
    <n v="2E+20"/>
    <n v="0"/>
    <n v="0"/>
    <n v="18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9"/>
    <x v="1"/>
    <x v="7"/>
    <x v="1"/>
    <n v="9.3368735169571102E-2"/>
    <n v="2E+20"/>
    <n v="0"/>
    <n v="0.80551241875248503"/>
    <n v="18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10"/>
    <x v="1"/>
    <x v="6"/>
    <x v="1"/>
    <n v="0"/>
    <n v="2E+20"/>
    <n v="0"/>
    <n v="0"/>
    <n v="11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10"/>
    <x v="1"/>
    <x v="7"/>
    <x v="1"/>
    <n v="9.49362205547934E-3"/>
    <n v="2E+20"/>
    <n v="0"/>
    <n v="0.10442984261027299"/>
    <n v="11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11"/>
    <x v="1"/>
    <x v="6"/>
    <x v="1"/>
    <n v="0"/>
    <n v="2E+20"/>
    <n v="0"/>
    <n v="0"/>
    <n v="28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11"/>
    <x v="1"/>
    <x v="7"/>
    <x v="1"/>
    <n v="0.54838576618199697"/>
    <n v="2E+20"/>
    <n v="0"/>
    <n v="4.20892646667793"/>
    <n v="28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12"/>
    <x v="1"/>
    <x v="6"/>
    <x v="1"/>
    <n v="0"/>
    <n v="2E+20"/>
    <n v="0"/>
    <n v="0"/>
    <n v="17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12"/>
    <x v="1"/>
    <x v="7"/>
    <x v="1"/>
    <n v="0.33567497516182099"/>
    <n v="2E+20"/>
    <n v="0"/>
    <n v="1.82445203070648"/>
    <n v="17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13"/>
    <x v="1"/>
    <x v="6"/>
    <x v="1"/>
    <n v="0"/>
    <n v="2E+20"/>
    <n v="0"/>
    <n v="0"/>
    <n v="23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13"/>
    <x v="1"/>
    <x v="7"/>
    <x v="1"/>
    <n v="0.11171258495511099"/>
    <n v="2E+20"/>
    <n v="0"/>
    <n v="1.38514912061083"/>
    <n v="23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14"/>
    <x v="1"/>
    <x v="6"/>
    <x v="1"/>
    <n v="0"/>
    <n v="2E+20"/>
    <n v="0"/>
    <n v="0"/>
    <n v="19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14"/>
    <x v="1"/>
    <x v="7"/>
    <x v="1"/>
    <n v="8.6091766895006E-2"/>
    <n v="2E+20"/>
    <n v="0"/>
    <n v="0.694342940083992"/>
    <n v="19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15"/>
    <x v="1"/>
    <x v="6"/>
    <x v="1"/>
    <n v="0"/>
    <n v="2E+20"/>
    <n v="0"/>
    <n v="0"/>
    <n v="19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15"/>
    <x v="1"/>
    <x v="7"/>
    <x v="1"/>
    <n v="0.130117277766748"/>
    <n v="2E+20"/>
    <n v="0"/>
    <n v="1.32443265178506"/>
    <n v="19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16"/>
    <x v="1"/>
    <x v="6"/>
    <x v="1"/>
    <n v="0"/>
    <n v="2E+20"/>
    <n v="0"/>
    <n v="0"/>
    <n v="20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16"/>
    <x v="1"/>
    <x v="7"/>
    <x v="1"/>
    <n v="0.11314231321959201"/>
    <n v="2E+20"/>
    <n v="0"/>
    <n v="1.8043533250401"/>
    <n v="20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17"/>
    <x v="1"/>
    <x v="6"/>
    <x v="1"/>
    <n v="0"/>
    <n v="2E+20"/>
    <n v="0"/>
    <n v="0"/>
    <n v="15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17"/>
    <x v="1"/>
    <x v="7"/>
    <x v="1"/>
    <n v="0.25434324996797403"/>
    <n v="2E+20"/>
    <n v="0"/>
    <n v="1.5829515922375801"/>
    <n v="15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18"/>
    <x v="1"/>
    <x v="6"/>
    <x v="1"/>
    <n v="0"/>
    <n v="2E+20"/>
    <n v="0"/>
    <n v="0"/>
    <n v="15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18"/>
    <x v="1"/>
    <x v="7"/>
    <x v="1"/>
    <n v="0.121857471710401"/>
    <n v="2E+20"/>
    <n v="0"/>
    <n v="0.79795951731938397"/>
    <n v="15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19"/>
    <x v="1"/>
    <x v="6"/>
    <x v="1"/>
    <n v="0"/>
    <n v="2E+20"/>
    <n v="0"/>
    <n v="0"/>
    <n v="21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19"/>
    <x v="1"/>
    <x v="7"/>
    <x v="1"/>
    <n v="0.21523501452523799"/>
    <n v="2E+20"/>
    <n v="0"/>
    <n v="1.5844593620443601"/>
    <n v="21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20"/>
    <x v="1"/>
    <x v="6"/>
    <x v="1"/>
    <n v="0"/>
    <n v="2E+20"/>
    <n v="0"/>
    <n v="0"/>
    <n v="29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20"/>
    <x v="1"/>
    <x v="7"/>
    <x v="1"/>
    <n v="0.35136876198217198"/>
    <n v="2E+20"/>
    <n v="0"/>
    <n v="1.4631351399121399"/>
    <n v="29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21"/>
    <x v="1"/>
    <x v="6"/>
    <x v="1"/>
    <n v="0"/>
    <n v="2E+20"/>
    <n v="0"/>
    <n v="0"/>
    <n v="16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21"/>
    <x v="1"/>
    <x v="7"/>
    <x v="1"/>
    <n v="0.35261849192392403"/>
    <n v="2E+20"/>
    <n v="0"/>
    <n v="1.42078040173766"/>
    <n v="16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22"/>
    <x v="1"/>
    <x v="6"/>
    <x v="1"/>
    <n v="0"/>
    <n v="2E+20"/>
    <n v="0"/>
    <n v="0"/>
    <n v="18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22"/>
    <x v="1"/>
    <x v="7"/>
    <x v="1"/>
    <n v="0.245497022492981"/>
    <n v="2E+20"/>
    <n v="0"/>
    <n v="1.4923545531735301"/>
    <n v="18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23"/>
    <x v="1"/>
    <x v="6"/>
    <x v="1"/>
    <n v="0"/>
    <n v="2E+20"/>
    <n v="0"/>
    <n v="0"/>
    <n v="16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23"/>
    <x v="1"/>
    <x v="7"/>
    <x v="1"/>
    <n v="0.46389713705896102"/>
    <n v="2E+20"/>
    <n v="0"/>
    <n v="2.01092280773958"/>
    <n v="16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24"/>
    <x v="1"/>
    <x v="6"/>
    <x v="1"/>
    <n v="0"/>
    <n v="2E+20"/>
    <n v="0"/>
    <n v="0"/>
    <n v="25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24"/>
    <x v="1"/>
    <x v="7"/>
    <x v="1"/>
    <n v="0.37333824857237602"/>
    <n v="2E+20"/>
    <n v="0"/>
    <n v="2.8499999867662802"/>
    <n v="25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25"/>
    <x v="1"/>
    <x v="6"/>
    <x v="1"/>
    <n v="0"/>
    <n v="2E+20"/>
    <n v="0"/>
    <n v="0"/>
    <n v="20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25"/>
    <x v="1"/>
    <x v="7"/>
    <x v="1"/>
    <n v="0.28471746084729799"/>
    <n v="2E+20"/>
    <n v="0"/>
    <n v="2.1961907876319602"/>
    <n v="20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26"/>
    <x v="1"/>
    <x v="6"/>
    <x v="1"/>
    <n v="0"/>
    <n v="2E+20"/>
    <n v="0"/>
    <n v="0"/>
    <n v="15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26"/>
    <x v="1"/>
    <x v="7"/>
    <x v="1"/>
    <n v="0.48930575265844301"/>
    <n v="2E+20"/>
    <n v="0"/>
    <n v="2.2023686960397999"/>
    <n v="15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27"/>
    <x v="1"/>
    <x v="6"/>
    <x v="1"/>
    <n v="0"/>
    <n v="2E+20"/>
    <n v="0"/>
    <n v="0"/>
    <n v="21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27"/>
    <x v="1"/>
    <x v="7"/>
    <x v="1"/>
    <n v="0.254607452684668"/>
    <n v="2E+20"/>
    <n v="0"/>
    <n v="1.4988261687578901"/>
    <n v="21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28"/>
    <x v="1"/>
    <x v="6"/>
    <x v="1"/>
    <n v="0"/>
    <n v="2E+20"/>
    <n v="0"/>
    <n v="0"/>
    <n v="16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28"/>
    <x v="1"/>
    <x v="7"/>
    <x v="1"/>
    <n v="0.186912448177074"/>
    <n v="2E+20"/>
    <n v="0"/>
    <n v="1.0928053944869001"/>
    <n v="16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29"/>
    <x v="1"/>
    <x v="6"/>
    <x v="1"/>
    <n v="0"/>
    <n v="2E+20"/>
    <n v="0"/>
    <n v="0"/>
    <n v="23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29"/>
    <x v="1"/>
    <x v="7"/>
    <x v="1"/>
    <n v="0.27925106213423201"/>
    <n v="2E+20"/>
    <n v="0"/>
    <n v="1.4947968525714499"/>
    <n v="23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30"/>
    <x v="1"/>
    <x v="6"/>
    <x v="1"/>
    <n v="0"/>
    <n v="2E+20"/>
    <n v="0"/>
    <n v="0"/>
    <n v="20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30"/>
    <x v="1"/>
    <x v="7"/>
    <x v="1"/>
    <n v="0.54551321803771702"/>
    <n v="2E+20"/>
    <n v="0"/>
    <n v="4.8947910722511496"/>
    <n v="20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31"/>
    <x v="1"/>
    <x v="6"/>
    <x v="1"/>
    <n v="0"/>
    <n v="2E+20"/>
    <n v="0"/>
    <n v="0"/>
    <n v="23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31"/>
    <x v="1"/>
    <x v="7"/>
    <x v="1"/>
    <n v="0.16861820593083501"/>
    <n v="2E+20"/>
    <n v="0"/>
    <n v="1.42622546692985"/>
    <n v="23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32"/>
    <x v="1"/>
    <x v="6"/>
    <x v="1"/>
    <n v="0"/>
    <n v="2E+20"/>
    <n v="0"/>
    <n v="0"/>
    <n v="21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32"/>
    <x v="1"/>
    <x v="7"/>
    <x v="1"/>
    <n v="0.23255949546000601"/>
    <n v="2E+20"/>
    <n v="0"/>
    <n v="1.42079333034394"/>
    <n v="21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33"/>
    <x v="1"/>
    <x v="6"/>
    <x v="1"/>
    <n v="0"/>
    <n v="2E+20"/>
    <n v="0"/>
    <n v="0"/>
    <n v="22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33"/>
    <x v="1"/>
    <x v="7"/>
    <x v="1"/>
    <n v="0.27585048362941"/>
    <n v="2E+20"/>
    <n v="0"/>
    <n v="2.2044520017292402"/>
    <n v="22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34"/>
    <x v="1"/>
    <x v="6"/>
    <x v="1"/>
    <n v="0"/>
    <n v="2E+20"/>
    <n v="0"/>
    <n v="0"/>
    <n v="22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34"/>
    <x v="1"/>
    <x v="7"/>
    <x v="1"/>
    <n v="0.34955634636358301"/>
    <n v="2E+20"/>
    <n v="0"/>
    <n v="4.9247273176603699"/>
    <n v="22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35"/>
    <x v="1"/>
    <x v="6"/>
    <x v="1"/>
    <n v="0"/>
    <n v="2E+20"/>
    <n v="0"/>
    <n v="0"/>
    <n v="23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35"/>
    <x v="1"/>
    <x v="7"/>
    <x v="1"/>
    <n v="0.14503098032655201"/>
    <n v="2E+20"/>
    <n v="0"/>
    <n v="2.0198434110480998"/>
    <n v="23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36"/>
    <x v="1"/>
    <x v="6"/>
    <x v="1"/>
    <n v="0"/>
    <n v="2E+20"/>
    <n v="0"/>
    <n v="0"/>
    <n v="23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36"/>
    <x v="1"/>
    <x v="7"/>
    <x v="1"/>
    <n v="0.21101102769831001"/>
    <n v="2E+20"/>
    <n v="0"/>
    <n v="1.50774104016855"/>
    <n v="23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37"/>
    <x v="1"/>
    <x v="6"/>
    <x v="1"/>
    <n v="0"/>
    <n v="2E+20"/>
    <n v="0"/>
    <n v="0"/>
    <n v="23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37"/>
    <x v="1"/>
    <x v="7"/>
    <x v="1"/>
    <n v="0.47324744951289999"/>
    <n v="2E+20"/>
    <n v="0"/>
    <n v="3.5624649962681998"/>
    <n v="23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38"/>
    <x v="1"/>
    <x v="6"/>
    <x v="1"/>
    <n v="0"/>
    <n v="2E+20"/>
    <n v="0"/>
    <n v="0"/>
    <n v="27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38"/>
    <x v="1"/>
    <x v="7"/>
    <x v="1"/>
    <n v="0.209597053027966"/>
    <n v="2E+20"/>
    <n v="0"/>
    <n v="1.41388812428124"/>
    <n v="27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39"/>
    <x v="1"/>
    <x v="6"/>
    <x v="1"/>
    <n v="0"/>
    <n v="2E+20"/>
    <n v="0"/>
    <n v="0"/>
    <n v="15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39"/>
    <x v="1"/>
    <x v="7"/>
    <x v="1"/>
    <n v="0.233514821278961"/>
    <n v="2E+20"/>
    <n v="0"/>
    <n v="1.26704802177829"/>
    <n v="15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40"/>
    <x v="1"/>
    <x v="6"/>
    <x v="1"/>
    <n v="0"/>
    <n v="2E+20"/>
    <n v="0"/>
    <n v="0"/>
    <n v="20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40"/>
    <x v="1"/>
    <x v="7"/>
    <x v="1"/>
    <n v="0.16736299951983299"/>
    <n v="2E+20"/>
    <n v="0"/>
    <n v="1.47093292547629"/>
    <n v="20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41"/>
    <x v="1"/>
    <x v="6"/>
    <x v="1"/>
    <n v="0"/>
    <n v="2E+20"/>
    <n v="0"/>
    <n v="0"/>
    <n v="24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41"/>
    <x v="1"/>
    <x v="7"/>
    <x v="1"/>
    <n v="0.18870743043232499"/>
    <n v="2E+20"/>
    <n v="0"/>
    <n v="1.4253768755866101"/>
    <n v="24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42"/>
    <x v="1"/>
    <x v="6"/>
    <x v="1"/>
    <n v="0"/>
    <n v="2E+20"/>
    <n v="0"/>
    <n v="0"/>
    <n v="18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42"/>
    <x v="1"/>
    <x v="7"/>
    <x v="1"/>
    <n v="0.16458323176730499"/>
    <n v="2E+20"/>
    <n v="0"/>
    <n v="1.2143568775509801"/>
    <n v="18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43"/>
    <x v="1"/>
    <x v="6"/>
    <x v="1"/>
    <n v="0"/>
    <n v="2E+20"/>
    <n v="0"/>
    <n v="0"/>
    <n v="31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43"/>
    <x v="1"/>
    <x v="7"/>
    <x v="1"/>
    <n v="0.45100069793799102"/>
    <n v="2E+20"/>
    <n v="0"/>
    <n v="2.5584855703002098"/>
    <n v="31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44"/>
    <x v="1"/>
    <x v="6"/>
    <x v="1"/>
    <n v="0"/>
    <n v="2E+20"/>
    <n v="0"/>
    <n v="0"/>
    <n v="26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44"/>
    <x v="1"/>
    <x v="7"/>
    <x v="1"/>
    <n v="0.40655058080571099"/>
    <n v="2E+20"/>
    <n v="0"/>
    <n v="2.4616465259456399"/>
    <n v="26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45"/>
    <x v="1"/>
    <x v="6"/>
    <x v="1"/>
    <n v="0"/>
    <n v="2E+20"/>
    <n v="0"/>
    <n v="0"/>
    <n v="14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45"/>
    <x v="1"/>
    <x v="7"/>
    <x v="1"/>
    <n v="0.31389016511017698"/>
    <n v="2E+20"/>
    <n v="0"/>
    <n v="1.3802463499766899"/>
    <n v="14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46"/>
    <x v="1"/>
    <x v="6"/>
    <x v="1"/>
    <n v="0"/>
    <n v="2E+20"/>
    <n v="0"/>
    <n v="0"/>
    <n v="23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46"/>
    <x v="1"/>
    <x v="7"/>
    <x v="1"/>
    <n v="0.22012724287801699"/>
    <n v="2E+20"/>
    <n v="0"/>
    <n v="1.6606354176821601"/>
    <n v="23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47"/>
    <x v="1"/>
    <x v="6"/>
    <x v="1"/>
    <n v="0"/>
    <n v="2E+20"/>
    <n v="0"/>
    <n v="0"/>
    <n v="27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47"/>
    <x v="1"/>
    <x v="7"/>
    <x v="1"/>
    <n v="0.39419424359394201"/>
    <n v="2E+20"/>
    <n v="0"/>
    <n v="2.2910491231612"/>
    <n v="27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48"/>
    <x v="1"/>
    <x v="6"/>
    <x v="1"/>
    <n v="0"/>
    <n v="2E+20"/>
    <n v="0"/>
    <n v="0"/>
    <n v="17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48"/>
    <x v="1"/>
    <x v="7"/>
    <x v="1"/>
    <n v="0.13263657752525801"/>
    <n v="2E+20"/>
    <n v="0"/>
    <n v="1.25305336293758"/>
    <n v="17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49"/>
    <x v="1"/>
    <x v="6"/>
    <x v="1"/>
    <n v="0"/>
    <n v="2E+20"/>
    <n v="0"/>
    <n v="0"/>
    <n v="17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49"/>
    <x v="1"/>
    <x v="7"/>
    <x v="1"/>
    <n v="0.556428814956336"/>
    <n v="2E+20"/>
    <n v="0"/>
    <n v="2.5064588566181101"/>
    <n v="17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50"/>
    <x v="1"/>
    <x v="6"/>
    <x v="1"/>
    <n v="0"/>
    <n v="2E+20"/>
    <n v="0"/>
    <n v="0"/>
    <n v="17"/>
    <s v="Airport Security AnalysisAdditional Security Check.QueueWaiting CostQueue"/>
    <n v="50"/>
    <n v="0"/>
    <n v="0"/>
    <n v="0.95"/>
    <n v="0"/>
    <n v="0"/>
    <n v="0"/>
    <n v="0"/>
    <n v="0"/>
    <n v="20.28"/>
    <n v="0"/>
    <n v="50"/>
    <n v="1"/>
  </r>
  <r>
    <x v="0"/>
    <s v="2023-06-20 17:56:27"/>
    <n v="50"/>
    <x v="1"/>
    <x v="7"/>
    <x v="1"/>
    <n v="0.40482296379409299"/>
    <n v="2E+20"/>
    <n v="0"/>
    <n v="2.1053039384043002"/>
    <n v="17"/>
    <s v="Airport Security AnalysisAdditional Security Check.QueueWaiting TimeQueue"/>
    <n v="50"/>
    <n v="0.2660564238292919"/>
    <n v="0.13659534912225499"/>
    <n v="0.95"/>
    <n v="3.8819968695886262E-2"/>
    <n v="9.49362205547934E-3"/>
    <n v="0.556428814956336"/>
    <n v="0"/>
    <n v="4.9247273176603699"/>
    <n v="20.28"/>
    <n v="3.8819968695886262E-2"/>
    <n v="50"/>
    <n v="1"/>
  </r>
  <r>
    <x v="0"/>
    <s v="2023-06-20 17:56:27"/>
    <n v="1"/>
    <x v="2"/>
    <x v="0"/>
    <x v="0"/>
    <n v="2.9373514659132498E-2"/>
    <n v="2E+20"/>
    <n v="1.38896996592223E-2"/>
    <n v="4.6723807679727697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"/>
    <x v="2"/>
    <x v="1"/>
    <x v="0"/>
    <n v="1.9490617582241301"/>
    <n v="2E+20"/>
    <n v="0.83338197955333704"/>
    <n v="5.7882961166720204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1"/>
    <x v="2"/>
    <x v="2"/>
    <x v="0"/>
    <n v="2.9373514659132498E-2"/>
    <n v="2E+20"/>
    <n v="1.38896996592223E-2"/>
    <n v="4.6723807679727697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"/>
    <x v="2"/>
    <x v="3"/>
    <x v="0"/>
    <n v="1.7624108795479501"/>
    <n v="2E+20"/>
    <n v="0.83338197955333704"/>
    <n v="2.8034284607836599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1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1"/>
    <x v="2"/>
    <x v="5"/>
    <x v="0"/>
    <n v="0.18665087867618299"/>
    <n v="2E+20"/>
    <n v="0"/>
    <n v="4.1872565371941697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2"/>
    <x v="2"/>
    <x v="0"/>
    <x v="0"/>
    <n v="2.8894153625272999E-2"/>
    <n v="2E+20"/>
    <n v="1.31058467683118E-2"/>
    <n v="4.8383450013024798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"/>
    <x v="2"/>
    <x v="1"/>
    <x v="0"/>
    <n v="1.86059421945843"/>
    <n v="2E+20"/>
    <n v="0.78635080609871"/>
    <n v="3.69023955638291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2"/>
    <x v="2"/>
    <x v="2"/>
    <x v="0"/>
    <n v="2.8894153625272999E-2"/>
    <n v="2E+20"/>
    <n v="1.31058467683118E-2"/>
    <n v="4.8383450013024798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"/>
    <x v="2"/>
    <x v="3"/>
    <x v="0"/>
    <n v="1.73364921751638"/>
    <n v="2E+20"/>
    <n v="0.78635080609871"/>
    <n v="2.9030070007814901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2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2"/>
    <x v="2"/>
    <x v="5"/>
    <x v="0"/>
    <n v="0.12694500194205099"/>
    <n v="2E+20"/>
    <n v="0"/>
    <n v="2.2337846032209501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3"/>
    <x v="2"/>
    <x v="0"/>
    <x v="0"/>
    <n v="2.83494744041787E-2"/>
    <n v="2E+20"/>
    <n v="1.30634221340263E-2"/>
    <n v="4.7968796627136101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"/>
    <x v="2"/>
    <x v="1"/>
    <x v="0"/>
    <n v="1.82036068756869"/>
    <n v="2E+20"/>
    <n v="0.78380532804158098"/>
    <n v="4.5676803784754201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3"/>
    <x v="2"/>
    <x v="2"/>
    <x v="0"/>
    <n v="2.83494744041787E-2"/>
    <n v="2E+20"/>
    <n v="1.30634221340263E-2"/>
    <n v="4.7968796627136101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"/>
    <x v="2"/>
    <x v="3"/>
    <x v="0"/>
    <n v="1.7009684642507199"/>
    <n v="2E+20"/>
    <n v="0.78380532804158098"/>
    <n v="2.8781277976281698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3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3"/>
    <x v="2"/>
    <x v="5"/>
    <x v="0"/>
    <n v="0.11939222331796399"/>
    <n v="2E+20"/>
    <n v="0"/>
    <n v="2.5565371618068302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4"/>
    <x v="2"/>
    <x v="0"/>
    <x v="0"/>
    <n v="2.91872999652425E-2"/>
    <n v="2E+20"/>
    <n v="1.3480484433578801E-2"/>
    <n v="4.8518640946031602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"/>
    <x v="2"/>
    <x v="1"/>
    <x v="0"/>
    <n v="1.9552520247846299"/>
    <n v="2E+20"/>
    <n v="0.80882906601473104"/>
    <n v="6.1167597028165197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4"/>
    <x v="2"/>
    <x v="2"/>
    <x v="0"/>
    <n v="2.91872999652425E-2"/>
    <n v="2E+20"/>
    <n v="1.3480484433578801E-2"/>
    <n v="4.8518640946031602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"/>
    <x v="2"/>
    <x v="3"/>
    <x v="0"/>
    <n v="1.75123799791455"/>
    <n v="2E+20"/>
    <n v="0.80882906601473104"/>
    <n v="2.9111184567619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4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4"/>
    <x v="2"/>
    <x v="5"/>
    <x v="0"/>
    <n v="0.20401402687008599"/>
    <n v="2E+20"/>
    <n v="0"/>
    <n v="3.3450085712950699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5"/>
    <x v="2"/>
    <x v="0"/>
    <x v="0"/>
    <n v="2.9148174808520399E-2"/>
    <n v="2E+20"/>
    <n v="1.4245465496787801E-2"/>
    <n v="4.8310854878718397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5"/>
    <x v="2"/>
    <x v="1"/>
    <x v="0"/>
    <n v="1.9107156015273701"/>
    <n v="2E+20"/>
    <n v="0.85472792980726797"/>
    <n v="4.7107217391997596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5"/>
    <x v="2"/>
    <x v="2"/>
    <x v="0"/>
    <n v="2.9148174808520399E-2"/>
    <n v="2E+20"/>
    <n v="1.4245465496787801E-2"/>
    <n v="4.8310854878718397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5"/>
    <x v="2"/>
    <x v="3"/>
    <x v="0"/>
    <n v="1.74889048851122"/>
    <n v="2E+20"/>
    <n v="0.85472792980726797"/>
    <n v="2.8986512927231001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5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5"/>
    <x v="2"/>
    <x v="5"/>
    <x v="0"/>
    <n v="0.16182511301615299"/>
    <n v="2E+20"/>
    <n v="0"/>
    <n v="2.87123309607898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6"/>
    <x v="2"/>
    <x v="0"/>
    <x v="0"/>
    <n v="2.9141183240470599E-2"/>
    <n v="2E+20"/>
    <n v="1.27755813186269E-2"/>
    <n v="4.8138752819137202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6"/>
    <x v="2"/>
    <x v="1"/>
    <x v="0"/>
    <n v="1.91823355819699"/>
    <n v="2E+20"/>
    <n v="0.76653487911761398"/>
    <n v="5.5762783949636496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6"/>
    <x v="2"/>
    <x v="2"/>
    <x v="0"/>
    <n v="2.9141183240470599E-2"/>
    <n v="2E+20"/>
    <n v="1.27755813186269E-2"/>
    <n v="4.8138752819137202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6"/>
    <x v="2"/>
    <x v="3"/>
    <x v="0"/>
    <n v="1.74847099442823"/>
    <n v="2E+20"/>
    <n v="0.76653487911761398"/>
    <n v="2.8883251691482301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6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6"/>
    <x v="2"/>
    <x v="5"/>
    <x v="0"/>
    <n v="0.16976256376875101"/>
    <n v="2E+20"/>
    <n v="0"/>
    <n v="3.1662996401175301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7"/>
    <x v="2"/>
    <x v="0"/>
    <x v="0"/>
    <n v="2.8935387128368201E-2"/>
    <n v="2E+20"/>
    <n v="1.38196462075702E-2"/>
    <n v="4.8840533302615098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7"/>
    <x v="2"/>
    <x v="1"/>
    <x v="0"/>
    <n v="1.8543189989939799"/>
    <n v="2E+20"/>
    <n v="0.82917877245421301"/>
    <n v="4.1814674091675101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7"/>
    <x v="2"/>
    <x v="2"/>
    <x v="0"/>
    <n v="2.8935387128368201E-2"/>
    <n v="2E+20"/>
    <n v="1.38196462075702E-2"/>
    <n v="4.8840533302615098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7"/>
    <x v="2"/>
    <x v="3"/>
    <x v="0"/>
    <n v="1.7361232277020899"/>
    <n v="2E+20"/>
    <n v="0.82917877245421301"/>
    <n v="2.93043199815691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7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7"/>
    <x v="2"/>
    <x v="5"/>
    <x v="0"/>
    <n v="0.118195771291888"/>
    <n v="2E+20"/>
    <n v="0"/>
    <n v="2.7800932011590498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8"/>
    <x v="2"/>
    <x v="0"/>
    <x v="0"/>
    <n v="2.9097393083951598E-2"/>
    <n v="2E+20"/>
    <n v="1.3203710223223201E-2"/>
    <n v="4.9135737390334597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8"/>
    <x v="2"/>
    <x v="1"/>
    <x v="0"/>
    <n v="1.9311321444523"/>
    <n v="2E+20"/>
    <n v="0.79222261339339195"/>
    <n v="6.1677555578792704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8"/>
    <x v="2"/>
    <x v="2"/>
    <x v="0"/>
    <n v="2.9097393083951598E-2"/>
    <n v="2E+20"/>
    <n v="1.3203710223223201E-2"/>
    <n v="4.9135737390334597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8"/>
    <x v="2"/>
    <x v="3"/>
    <x v="0"/>
    <n v="1.7458435850370999"/>
    <n v="2E+20"/>
    <n v="0.79222261339339195"/>
    <n v="2.94814424342007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8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8"/>
    <x v="2"/>
    <x v="5"/>
    <x v="0"/>
    <n v="0.185288559415206"/>
    <n v="2E+20"/>
    <n v="0"/>
    <n v="4.4346776003296799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9"/>
    <x v="2"/>
    <x v="0"/>
    <x v="0"/>
    <n v="2.9594402843229801E-2"/>
    <n v="2E+20"/>
    <n v="1.35604332837583E-2"/>
    <n v="4.8781720639820003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9"/>
    <x v="2"/>
    <x v="1"/>
    <x v="0"/>
    <n v="1.8746637851383601"/>
    <n v="2E+20"/>
    <n v="0.81362599702549698"/>
    <n v="4.4124527606273896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9"/>
    <x v="2"/>
    <x v="2"/>
    <x v="0"/>
    <n v="2.9594402843229801E-2"/>
    <n v="2E+20"/>
    <n v="1.35604332837583E-2"/>
    <n v="4.8781720639820003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9"/>
    <x v="2"/>
    <x v="3"/>
    <x v="0"/>
    <n v="1.7756641705937899"/>
    <n v="2E+20"/>
    <n v="0.81362599702549698"/>
    <n v="2.9269032383892002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9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9"/>
    <x v="2"/>
    <x v="5"/>
    <x v="0"/>
    <n v="9.8999614544577397E-2"/>
    <n v="2E+20"/>
    <n v="0"/>
    <n v="2.6252617478064102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10"/>
    <x v="2"/>
    <x v="0"/>
    <x v="0"/>
    <n v="2.83595423117932E-2"/>
    <n v="2E+20"/>
    <n v="1.28060529738737E-2"/>
    <n v="4.9573635202944902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0"/>
    <x v="2"/>
    <x v="1"/>
    <x v="0"/>
    <n v="1.76780221421957"/>
    <n v="2E+20"/>
    <n v="0.76836317843242297"/>
    <n v="5.3456408460362503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10"/>
    <x v="2"/>
    <x v="2"/>
    <x v="0"/>
    <n v="2.83595423117932E-2"/>
    <n v="2E+20"/>
    <n v="1.28060529738737E-2"/>
    <n v="4.9573635202944902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0"/>
    <x v="2"/>
    <x v="3"/>
    <x v="0"/>
    <n v="1.70157253870759"/>
    <n v="2E+20"/>
    <n v="0.76836317843242297"/>
    <n v="2.9744181121766902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10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10"/>
    <x v="2"/>
    <x v="5"/>
    <x v="0"/>
    <n v="6.6229675511977795E-2"/>
    <n v="2E+20"/>
    <n v="0"/>
    <n v="2.7187922727520699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11"/>
    <x v="2"/>
    <x v="0"/>
    <x v="0"/>
    <n v="2.8954147278722898E-2"/>
    <n v="2E+20"/>
    <n v="1.2941586017357501E-2"/>
    <n v="4.8931552778931998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1"/>
    <x v="2"/>
    <x v="1"/>
    <x v="0"/>
    <n v="2.03118254086553"/>
    <n v="2E+20"/>
    <n v="0.776495161041453"/>
    <n v="7.2191304011698101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11"/>
    <x v="2"/>
    <x v="2"/>
    <x v="0"/>
    <n v="2.8954147278722898E-2"/>
    <n v="2E+20"/>
    <n v="1.2941586017357501E-2"/>
    <n v="4.8931552778931998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1"/>
    <x v="2"/>
    <x v="3"/>
    <x v="0"/>
    <n v="1.73724883672337"/>
    <n v="2E+20"/>
    <n v="0.776495161041453"/>
    <n v="2.9358931667359198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11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11"/>
    <x v="2"/>
    <x v="5"/>
    <x v="0"/>
    <n v="0.29393370414215902"/>
    <n v="2E+20"/>
    <n v="0"/>
    <n v="4.6291382614302004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12"/>
    <x v="2"/>
    <x v="0"/>
    <x v="0"/>
    <n v="2.9524957084787799E-2"/>
    <n v="2E+20"/>
    <n v="1.3385812009570799E-2"/>
    <n v="4.7364549137021102E-2"/>
    <n v="316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2"/>
    <x v="2"/>
    <x v="1"/>
    <x v="0"/>
    <n v="1.90276650838763"/>
    <n v="2E+20"/>
    <n v="0.80314872057424602"/>
    <n v="4.7885992946365796"/>
    <n v="316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12"/>
    <x v="2"/>
    <x v="2"/>
    <x v="0"/>
    <n v="2.9524957084787799E-2"/>
    <n v="2E+20"/>
    <n v="1.3385812009570799E-2"/>
    <n v="4.7364549137021102E-2"/>
    <n v="316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2"/>
    <x v="2"/>
    <x v="3"/>
    <x v="0"/>
    <n v="1.7714974250872699"/>
    <n v="2E+20"/>
    <n v="0.80314872057424602"/>
    <n v="2.8418729482212699"/>
    <n v="316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12"/>
    <x v="2"/>
    <x v="4"/>
    <x v="0"/>
    <n v="0"/>
    <n v="2E+20"/>
    <n v="0"/>
    <n v="0"/>
    <n v="316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12"/>
    <x v="2"/>
    <x v="5"/>
    <x v="0"/>
    <n v="0.13126908330036099"/>
    <n v="2E+20"/>
    <n v="0"/>
    <n v="2.6424162139812801"/>
    <n v="316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13"/>
    <x v="2"/>
    <x v="0"/>
    <x v="0"/>
    <n v="2.8570644636264599E-2"/>
    <n v="2E+20"/>
    <n v="1.29441359484768E-2"/>
    <n v="4.8114660508619497E-2"/>
    <n v="316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3"/>
    <x v="2"/>
    <x v="1"/>
    <x v="0"/>
    <n v="1.8805332192183299"/>
    <n v="2E+20"/>
    <n v="0.776648156908607"/>
    <n v="5.2078389687911804"/>
    <n v="316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13"/>
    <x v="2"/>
    <x v="2"/>
    <x v="0"/>
    <n v="2.8570644636264599E-2"/>
    <n v="2E+20"/>
    <n v="1.29441359484768E-2"/>
    <n v="4.8114660508619497E-2"/>
    <n v="316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3"/>
    <x v="2"/>
    <x v="3"/>
    <x v="0"/>
    <n v="1.71423867817588"/>
    <n v="2E+20"/>
    <n v="0.776648156908607"/>
    <n v="2.88687963051717"/>
    <n v="316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13"/>
    <x v="2"/>
    <x v="4"/>
    <x v="0"/>
    <n v="0"/>
    <n v="2E+20"/>
    <n v="0"/>
    <n v="0"/>
    <n v="316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13"/>
    <x v="2"/>
    <x v="5"/>
    <x v="0"/>
    <n v="0.166294541042455"/>
    <n v="2E+20"/>
    <n v="0"/>
    <n v="3.0923226012859"/>
    <n v="316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14"/>
    <x v="2"/>
    <x v="0"/>
    <x v="0"/>
    <n v="2.9313892281132198E-2"/>
    <n v="2E+20"/>
    <n v="1.31914698875481E-2"/>
    <n v="4.9340189429767603E-2"/>
    <n v="316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4"/>
    <x v="2"/>
    <x v="1"/>
    <x v="0"/>
    <n v="1.9144805150845401"/>
    <n v="2E+20"/>
    <n v="0.79148819325288899"/>
    <n v="6.0988252751998298"/>
    <n v="316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14"/>
    <x v="2"/>
    <x v="2"/>
    <x v="0"/>
    <n v="2.9313892281132198E-2"/>
    <n v="2E+20"/>
    <n v="1.31914698875481E-2"/>
    <n v="4.9340189429767603E-2"/>
    <n v="316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4"/>
    <x v="2"/>
    <x v="3"/>
    <x v="0"/>
    <n v="1.75883353686793"/>
    <n v="2E+20"/>
    <n v="0.79148819325288899"/>
    <n v="2.9604113657860598"/>
    <n v="316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14"/>
    <x v="2"/>
    <x v="4"/>
    <x v="0"/>
    <n v="0"/>
    <n v="2E+20"/>
    <n v="0"/>
    <n v="0"/>
    <n v="316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14"/>
    <x v="2"/>
    <x v="5"/>
    <x v="0"/>
    <n v="0.155646978216608"/>
    <n v="2E+20"/>
    <n v="0"/>
    <n v="4.49153730027456"/>
    <n v="316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15"/>
    <x v="2"/>
    <x v="0"/>
    <x v="0"/>
    <n v="2.9511257324575001E-2"/>
    <n v="2E+20"/>
    <n v="1.27578161108498E-2"/>
    <n v="4.8206562674433399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5"/>
    <x v="2"/>
    <x v="1"/>
    <x v="0"/>
    <n v="1.8943429472128701"/>
    <n v="2E+20"/>
    <n v="0.76546896665098496"/>
    <n v="4.1505504917698799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15"/>
    <x v="2"/>
    <x v="2"/>
    <x v="0"/>
    <n v="2.9511257324575001E-2"/>
    <n v="2E+20"/>
    <n v="1.27578161108498E-2"/>
    <n v="4.8206562674433399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5"/>
    <x v="2"/>
    <x v="3"/>
    <x v="0"/>
    <n v="1.7706754394744999"/>
    <n v="2E+20"/>
    <n v="0.76546896665098496"/>
    <n v="2.8923937604660099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15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15"/>
    <x v="2"/>
    <x v="5"/>
    <x v="0"/>
    <n v="0.123667507738373"/>
    <n v="2E+20"/>
    <n v="0"/>
    <n v="2.2766555246708999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16"/>
    <x v="2"/>
    <x v="0"/>
    <x v="0"/>
    <n v="2.9623074496376502E-2"/>
    <n v="2E+20"/>
    <n v="1.3353461896307799E-2"/>
    <n v="4.9276273875250798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6"/>
    <x v="2"/>
    <x v="1"/>
    <x v="0"/>
    <n v="2.0227023735321499"/>
    <n v="2E+20"/>
    <n v="0.80230629291523303"/>
    <n v="7.24079530467327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16"/>
    <x v="2"/>
    <x v="2"/>
    <x v="0"/>
    <n v="2.9623074496376502E-2"/>
    <n v="2E+20"/>
    <n v="1.3353461896307799E-2"/>
    <n v="4.9276273875250798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6"/>
    <x v="2"/>
    <x v="3"/>
    <x v="0"/>
    <n v="1.77738446978259"/>
    <n v="2E+20"/>
    <n v="0.801207713778467"/>
    <n v="2.9565764325150501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16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16"/>
    <x v="2"/>
    <x v="5"/>
    <x v="0"/>
    <n v="0.245317903749561"/>
    <n v="2E+20"/>
    <n v="0"/>
    <n v="5.0189328671856401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17"/>
    <x v="2"/>
    <x v="0"/>
    <x v="0"/>
    <n v="2.9005201481326501E-2"/>
    <n v="2E+20"/>
    <n v="1.39868827747004E-2"/>
    <n v="4.95837809806794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7"/>
    <x v="2"/>
    <x v="1"/>
    <x v="0"/>
    <n v="1.8385065682018999"/>
    <n v="2E+20"/>
    <n v="0.83921296648202304"/>
    <n v="4.7924621267958099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17"/>
    <x v="2"/>
    <x v="2"/>
    <x v="0"/>
    <n v="2.9005201481326501E-2"/>
    <n v="2E+20"/>
    <n v="1.39868827747004E-2"/>
    <n v="4.95837809806794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7"/>
    <x v="2"/>
    <x v="3"/>
    <x v="0"/>
    <n v="1.74031208887959"/>
    <n v="2E+20"/>
    <n v="0.83921296648202304"/>
    <n v="2.97502685884076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17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17"/>
    <x v="2"/>
    <x v="5"/>
    <x v="0"/>
    <n v="9.8194479322312803E-2"/>
    <n v="2E+20"/>
    <n v="0"/>
    <n v="2.46438720137931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18"/>
    <x v="2"/>
    <x v="0"/>
    <x v="0"/>
    <n v="2.9621846547669299E-2"/>
    <n v="2E+20"/>
    <n v="1.39629535851138E-2"/>
    <n v="4.9444801073111201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8"/>
    <x v="2"/>
    <x v="1"/>
    <x v="0"/>
    <n v="1.8816381625545699"/>
    <n v="2E+20"/>
    <n v="0.83777721510682601"/>
    <n v="4.6744575358100597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18"/>
    <x v="2"/>
    <x v="2"/>
    <x v="0"/>
    <n v="2.9621846547669299E-2"/>
    <n v="2E+20"/>
    <n v="1.39629535851138E-2"/>
    <n v="4.9444801073111201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8"/>
    <x v="2"/>
    <x v="3"/>
    <x v="0"/>
    <n v="1.7773107928601599"/>
    <n v="2E+20"/>
    <n v="0.83777721510682601"/>
    <n v="2.9666880643866702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18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18"/>
    <x v="2"/>
    <x v="5"/>
    <x v="0"/>
    <n v="0.10432736969441"/>
    <n v="2E+20"/>
    <n v="0"/>
    <n v="2.8121565048593902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19"/>
    <x v="2"/>
    <x v="0"/>
    <x v="0"/>
    <n v="2.8692914660327501E-2"/>
    <n v="2E+20"/>
    <n v="1.3101525386186599E-2"/>
    <n v="4.7870139513282603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9"/>
    <x v="2"/>
    <x v="1"/>
    <x v="0"/>
    <n v="1.88873183465793"/>
    <n v="2E+20"/>
    <n v="0.78609152317119402"/>
    <n v="4.5487629026129603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19"/>
    <x v="2"/>
    <x v="2"/>
    <x v="0"/>
    <n v="2.8692914660327501E-2"/>
    <n v="2E+20"/>
    <n v="1.3101525386186599E-2"/>
    <n v="4.7870139513282603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19"/>
    <x v="2"/>
    <x v="3"/>
    <x v="0"/>
    <n v="1.7215748796196499"/>
    <n v="2E+20"/>
    <n v="0.78609152317119402"/>
    <n v="2.8722083707969501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19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19"/>
    <x v="2"/>
    <x v="5"/>
    <x v="0"/>
    <n v="0.16715695503827899"/>
    <n v="2E+20"/>
    <n v="0"/>
    <n v="2.9334607515148701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20"/>
    <x v="2"/>
    <x v="0"/>
    <x v="0"/>
    <n v="2.86089678150531E-2"/>
    <n v="2E+20"/>
    <n v="1.4730818881947501E-2"/>
    <n v="4.9526110898385899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0"/>
    <x v="2"/>
    <x v="1"/>
    <x v="0"/>
    <n v="1.9860922391992"/>
    <n v="2E+20"/>
    <n v="0.88384913291685097"/>
    <n v="6.1231949326706898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20"/>
    <x v="2"/>
    <x v="2"/>
    <x v="0"/>
    <n v="2.86089678150531E-2"/>
    <n v="2E+20"/>
    <n v="1.4730818881947501E-2"/>
    <n v="4.9526110898385899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0"/>
    <x v="2"/>
    <x v="3"/>
    <x v="0"/>
    <n v="1.7165380689031899"/>
    <n v="2E+20"/>
    <n v="0.88384913291685097"/>
    <n v="2.97156665390315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20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20"/>
    <x v="2"/>
    <x v="5"/>
    <x v="0"/>
    <n v="0.26955417029601098"/>
    <n v="2E+20"/>
    <n v="0"/>
    <n v="3.3425621827937002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21"/>
    <x v="2"/>
    <x v="0"/>
    <x v="0"/>
    <n v="2.9201097482382601E-2"/>
    <n v="2E+20"/>
    <n v="1.45313843199167E-2"/>
    <n v="4.6244301817440797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1"/>
    <x v="2"/>
    <x v="1"/>
    <x v="0"/>
    <n v="1.9132589567884599"/>
    <n v="2E+20"/>
    <n v="0.87188305919499998"/>
    <n v="6.6531746721782401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21"/>
    <x v="2"/>
    <x v="2"/>
    <x v="0"/>
    <n v="2.9201097482382601E-2"/>
    <n v="2E+20"/>
    <n v="1.45313843199167E-2"/>
    <n v="4.6244301817440797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1"/>
    <x v="2"/>
    <x v="3"/>
    <x v="0"/>
    <n v="1.7520658489429499"/>
    <n v="2E+20"/>
    <n v="0.87188305919499998"/>
    <n v="2.7746581090464502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21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21"/>
    <x v="2"/>
    <x v="5"/>
    <x v="0"/>
    <n v="0.161193107845505"/>
    <n v="2E+20"/>
    <n v="0"/>
    <n v="4.7011229625765099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22"/>
    <x v="2"/>
    <x v="0"/>
    <x v="0"/>
    <n v="2.8937368985782301E-2"/>
    <n v="2E+20"/>
    <n v="1.3640035281917999E-2"/>
    <n v="4.8378716262911299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2"/>
    <x v="2"/>
    <x v="1"/>
    <x v="0"/>
    <n v="1.8863244019563601"/>
    <n v="2E+20"/>
    <n v="0.81840211691508102"/>
    <n v="5.5234966789846602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22"/>
    <x v="2"/>
    <x v="2"/>
    <x v="0"/>
    <n v="2.8937368985782301E-2"/>
    <n v="2E+20"/>
    <n v="1.3640035281917999E-2"/>
    <n v="4.8378716262911299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2"/>
    <x v="2"/>
    <x v="3"/>
    <x v="0"/>
    <n v="1.73624213914694"/>
    <n v="2E+20"/>
    <n v="0.81840211691508102"/>
    <n v="2.90272297577468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22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22"/>
    <x v="2"/>
    <x v="5"/>
    <x v="0"/>
    <n v="0.15008226280942599"/>
    <n v="2E+20"/>
    <n v="0"/>
    <n v="3.02316902104184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23"/>
    <x v="2"/>
    <x v="0"/>
    <x v="0"/>
    <n v="2.94881525885228E-2"/>
    <n v="2E+20"/>
    <n v="1.42333999699484E-2"/>
    <n v="4.9001123699470399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3"/>
    <x v="2"/>
    <x v="1"/>
    <x v="0"/>
    <n v="1.9226657585645299"/>
    <n v="2E+20"/>
    <n v="0.85400399819690198"/>
    <n v="5.2842009019932403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23"/>
    <x v="2"/>
    <x v="2"/>
    <x v="0"/>
    <n v="2.94881525885228E-2"/>
    <n v="2E+20"/>
    <n v="1.42333999699484E-2"/>
    <n v="4.9001123699470399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3"/>
    <x v="2"/>
    <x v="3"/>
    <x v="0"/>
    <n v="1.7692891553113701"/>
    <n v="2E+20"/>
    <n v="0.85400399819690198"/>
    <n v="2.9400674219682199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23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23"/>
    <x v="2"/>
    <x v="5"/>
    <x v="0"/>
    <n v="0.153376603253156"/>
    <n v="2E+20"/>
    <n v="0"/>
    <n v="3.5048150926610302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24"/>
    <x v="2"/>
    <x v="0"/>
    <x v="0"/>
    <n v="2.86703739626821E-2"/>
    <n v="2E+20"/>
    <n v="1.3111247716219099E-2"/>
    <n v="4.98834309779871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4"/>
    <x v="2"/>
    <x v="1"/>
    <x v="0"/>
    <n v="1.95397664080954"/>
    <n v="2E+20"/>
    <n v="0.78667486297314304"/>
    <n v="6.1532044724448296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24"/>
    <x v="2"/>
    <x v="2"/>
    <x v="0"/>
    <n v="2.86703739626821E-2"/>
    <n v="2E+20"/>
    <n v="1.3111247716219099E-2"/>
    <n v="4.98834309779871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4"/>
    <x v="2"/>
    <x v="3"/>
    <x v="0"/>
    <n v="1.7202224377609301"/>
    <n v="2E+20"/>
    <n v="0.78667486297314304"/>
    <n v="2.9930058586792301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24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24"/>
    <x v="2"/>
    <x v="5"/>
    <x v="0"/>
    <n v="0.23375420304861499"/>
    <n v="2E+20"/>
    <n v="0"/>
    <n v="4.2986947932462298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25"/>
    <x v="2"/>
    <x v="0"/>
    <x v="0"/>
    <n v="2.9547521145031602E-2"/>
    <n v="2E+20"/>
    <n v="1.33877616063103E-2"/>
    <n v="4.7254969151115697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5"/>
    <x v="2"/>
    <x v="1"/>
    <x v="0"/>
    <n v="1.98570719570089"/>
    <n v="2E+20"/>
    <n v="0.84431200823604502"/>
    <n v="6.1154372317665802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25"/>
    <x v="2"/>
    <x v="2"/>
    <x v="0"/>
    <n v="2.9547521145031602E-2"/>
    <n v="2E+20"/>
    <n v="1.33877616063103E-2"/>
    <n v="4.7254969151115697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5"/>
    <x v="2"/>
    <x v="3"/>
    <x v="0"/>
    <n v="1.77285126870189"/>
    <n v="2E+20"/>
    <n v="0.803265696378617"/>
    <n v="2.83529814906694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25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25"/>
    <x v="2"/>
    <x v="5"/>
    <x v="0"/>
    <n v="0.212855926998997"/>
    <n v="2E+20"/>
    <n v="0"/>
    <n v="4.2762664351641302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26"/>
    <x v="2"/>
    <x v="0"/>
    <x v="0"/>
    <n v="2.9170306327146098E-2"/>
    <n v="2E+20"/>
    <n v="1.37424073114535E-2"/>
    <n v="4.8060597467385502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6"/>
    <x v="2"/>
    <x v="1"/>
    <x v="0"/>
    <n v="1.96202588342155"/>
    <n v="2E+20"/>
    <n v="0.82454443868721194"/>
    <n v="5.5763464304112604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26"/>
    <x v="2"/>
    <x v="2"/>
    <x v="0"/>
    <n v="2.9170306327146098E-2"/>
    <n v="2E+20"/>
    <n v="1.37424073114535E-2"/>
    <n v="4.8060597467385502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6"/>
    <x v="2"/>
    <x v="3"/>
    <x v="0"/>
    <n v="1.75021837962877"/>
    <n v="2E+20"/>
    <n v="0.82454443868721194"/>
    <n v="2.8836358480431299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26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26"/>
    <x v="2"/>
    <x v="5"/>
    <x v="0"/>
    <n v="0.21180750379277999"/>
    <n v="2E+20"/>
    <n v="0"/>
    <n v="3.4324567290614101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27"/>
    <x v="2"/>
    <x v="0"/>
    <x v="0"/>
    <n v="2.8667122023253399E-2"/>
    <n v="2E+20"/>
    <n v="1.2700732654164401E-2"/>
    <n v="4.7563635179417897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7"/>
    <x v="2"/>
    <x v="1"/>
    <x v="0"/>
    <n v="1.8870385629733699"/>
    <n v="2E+20"/>
    <n v="0.76204395924986601"/>
    <n v="5.0852742336143697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27"/>
    <x v="2"/>
    <x v="2"/>
    <x v="0"/>
    <n v="2.8667122023253399E-2"/>
    <n v="2E+20"/>
    <n v="1.2700732654164401E-2"/>
    <n v="4.7563635179417897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7"/>
    <x v="2"/>
    <x v="3"/>
    <x v="0"/>
    <n v="1.7200273213952"/>
    <n v="2E+20"/>
    <n v="0.76204395924986601"/>
    <n v="2.8538181107650802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27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27"/>
    <x v="2"/>
    <x v="5"/>
    <x v="0"/>
    <n v="0.16701124157817199"/>
    <n v="2E+20"/>
    <n v="0"/>
    <n v="3.1530221177595199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28"/>
    <x v="2"/>
    <x v="0"/>
    <x v="0"/>
    <n v="2.94700437692E-2"/>
    <n v="2E+20"/>
    <n v="1.35535617209825E-2"/>
    <n v="4.89522041545494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8"/>
    <x v="2"/>
    <x v="1"/>
    <x v="0"/>
    <n v="1.9334510481476199"/>
    <n v="2E+20"/>
    <n v="0.92442188511313395"/>
    <n v="5.4873348056803497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28"/>
    <x v="2"/>
    <x v="2"/>
    <x v="0"/>
    <n v="2.94700437692E-2"/>
    <n v="2E+20"/>
    <n v="1.35535617209825E-2"/>
    <n v="4.89522041545494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8"/>
    <x v="2"/>
    <x v="3"/>
    <x v="0"/>
    <n v="1.7682026261520001"/>
    <n v="2E+20"/>
    <n v="0.81321370325895304"/>
    <n v="2.9371322492729601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28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28"/>
    <x v="2"/>
    <x v="5"/>
    <x v="0"/>
    <n v="0.16524842199561901"/>
    <n v="2E+20"/>
    <n v="0"/>
    <n v="3.3051267106234299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29"/>
    <x v="2"/>
    <x v="0"/>
    <x v="0"/>
    <n v="2.9418041669481702E-2"/>
    <n v="2E+20"/>
    <n v="1.3212205563135199E-2"/>
    <n v="4.7078206884475497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9"/>
    <x v="2"/>
    <x v="1"/>
    <x v="0"/>
    <n v="1.92795087622192"/>
    <n v="2E+20"/>
    <n v="0.79273233378811403"/>
    <n v="4.9014835579829397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29"/>
    <x v="2"/>
    <x v="2"/>
    <x v="0"/>
    <n v="2.9418041669481702E-2"/>
    <n v="2E+20"/>
    <n v="1.3212205563135199E-2"/>
    <n v="4.7078206884475497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29"/>
    <x v="2"/>
    <x v="3"/>
    <x v="0"/>
    <n v="1.7650825001688999"/>
    <n v="2E+20"/>
    <n v="0.79273233378811403"/>
    <n v="2.8246924130685298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29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29"/>
    <x v="2"/>
    <x v="5"/>
    <x v="0"/>
    <n v="0.16286837605302201"/>
    <n v="2E+20"/>
    <n v="0"/>
    <n v="3.6005395168322099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30"/>
    <x v="2"/>
    <x v="0"/>
    <x v="0"/>
    <n v="2.8943445823672E-2"/>
    <n v="2E+20"/>
    <n v="1.33782123271912E-2"/>
    <n v="4.6828626027937803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0"/>
    <x v="2"/>
    <x v="1"/>
    <x v="0"/>
    <n v="1.95935705429116"/>
    <n v="2E+20"/>
    <n v="0.80269273963146903"/>
    <n v="8.9740994303808801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30"/>
    <x v="2"/>
    <x v="2"/>
    <x v="0"/>
    <n v="2.8943445823672E-2"/>
    <n v="2E+20"/>
    <n v="1.33782123271912E-2"/>
    <n v="4.6828626027937803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0"/>
    <x v="2"/>
    <x v="3"/>
    <x v="0"/>
    <n v="1.7366067494203199"/>
    <n v="2E+20"/>
    <n v="0.80269273963146903"/>
    <n v="2.80971756167627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30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30"/>
    <x v="2"/>
    <x v="5"/>
    <x v="0"/>
    <n v="0.222750304870835"/>
    <n v="2E+20"/>
    <n v="0"/>
    <n v="6.6456226872887996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31"/>
    <x v="2"/>
    <x v="0"/>
    <x v="0"/>
    <n v="2.9109738921275899E-2"/>
    <n v="2E+20"/>
    <n v="1.41228490876481E-2"/>
    <n v="4.9382973060296299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1"/>
    <x v="2"/>
    <x v="1"/>
    <x v="0"/>
    <n v="1.9495754516103101"/>
    <n v="2E+20"/>
    <n v="0.84737094525888801"/>
    <n v="5.8795870456194601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31"/>
    <x v="2"/>
    <x v="2"/>
    <x v="0"/>
    <n v="2.9109738921275899E-2"/>
    <n v="2E+20"/>
    <n v="1.41228490876481E-2"/>
    <n v="4.9382973060296299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1"/>
    <x v="2"/>
    <x v="3"/>
    <x v="0"/>
    <n v="1.74658433527656"/>
    <n v="2E+20"/>
    <n v="0.84737094525888801"/>
    <n v="2.9629783836177799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31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31"/>
    <x v="2"/>
    <x v="5"/>
    <x v="0"/>
    <n v="0.20299111633375599"/>
    <n v="2E+20"/>
    <n v="0"/>
    <n v="4.16969919347817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32"/>
    <x v="2"/>
    <x v="0"/>
    <x v="0"/>
    <n v="2.8608277942789102E-2"/>
    <n v="2E+20"/>
    <n v="1.39452490209644E-2"/>
    <n v="4.9306613280708698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2"/>
    <x v="2"/>
    <x v="1"/>
    <x v="0"/>
    <n v="1.8670321283008899"/>
    <n v="2E+20"/>
    <n v="0.83671494125786705"/>
    <n v="5.8784964460867304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32"/>
    <x v="2"/>
    <x v="2"/>
    <x v="0"/>
    <n v="2.8608277942789102E-2"/>
    <n v="2E+20"/>
    <n v="1.39452490209644E-2"/>
    <n v="4.9306613280708698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2"/>
    <x v="2"/>
    <x v="3"/>
    <x v="0"/>
    <n v="1.71649667656734"/>
    <n v="2E+20"/>
    <n v="0.83671494125786705"/>
    <n v="2.95839679684252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32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32"/>
    <x v="2"/>
    <x v="5"/>
    <x v="0"/>
    <n v="0.15053545173354099"/>
    <n v="2E+20"/>
    <n v="0"/>
    <n v="3.74082673310921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33"/>
    <x v="2"/>
    <x v="0"/>
    <x v="0"/>
    <n v="2.93702302137211E-2"/>
    <n v="2E+20"/>
    <n v="1.2918180435297201E-2"/>
    <n v="4.9690820177345503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3"/>
    <x v="2"/>
    <x v="1"/>
    <x v="0"/>
    <n v="1.9730537507464101"/>
    <n v="2E+20"/>
    <n v="0.77509082611783198"/>
    <n v="5.1626142960186003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33"/>
    <x v="2"/>
    <x v="2"/>
    <x v="0"/>
    <n v="2.93702302137211E-2"/>
    <n v="2E+20"/>
    <n v="1.2918180435297201E-2"/>
    <n v="4.9690820177345503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3"/>
    <x v="2"/>
    <x v="3"/>
    <x v="0"/>
    <n v="1.7622138128232701"/>
    <n v="2E+20"/>
    <n v="0.77509082611783198"/>
    <n v="2.9814492106407302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33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33"/>
    <x v="2"/>
    <x v="5"/>
    <x v="0"/>
    <n v="0.21083993792314601"/>
    <n v="2E+20"/>
    <n v="0"/>
    <n v="3.7644107541688099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34"/>
    <x v="2"/>
    <x v="0"/>
    <x v="0"/>
    <n v="2.95238937532568E-2"/>
    <n v="2E+20"/>
    <n v="1.2596072452009799E-2"/>
    <n v="4.8776149019585102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4"/>
    <x v="2"/>
    <x v="1"/>
    <x v="0"/>
    <n v="2.0499271075973202"/>
    <n v="2E+20"/>
    <n v="0.75576434712058904"/>
    <n v="8.4900200365970999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34"/>
    <x v="2"/>
    <x v="2"/>
    <x v="0"/>
    <n v="2.95238937532568E-2"/>
    <n v="2E+20"/>
    <n v="1.2596072452009799E-2"/>
    <n v="4.8776149019585102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4"/>
    <x v="2"/>
    <x v="3"/>
    <x v="0"/>
    <n v="1.7714336251954099"/>
    <n v="2E+20"/>
    <n v="0.75576434712058904"/>
    <n v="2.9265689411751099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34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34"/>
    <x v="2"/>
    <x v="5"/>
    <x v="0"/>
    <n v="0.27849348240190702"/>
    <n v="2E+20"/>
    <n v="0"/>
    <n v="7.6409613053795198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35"/>
    <x v="2"/>
    <x v="0"/>
    <x v="0"/>
    <n v="2.8701800147616599E-2"/>
    <n v="2E+20"/>
    <n v="1.31556757212744E-2"/>
    <n v="4.8536667990621597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5"/>
    <x v="2"/>
    <x v="1"/>
    <x v="0"/>
    <n v="1.9329647434561401"/>
    <n v="2E+20"/>
    <n v="0.81260084747560801"/>
    <n v="6.6365696885469596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35"/>
    <x v="2"/>
    <x v="2"/>
    <x v="0"/>
    <n v="2.8701800147616599E-2"/>
    <n v="2E+20"/>
    <n v="1.31556757212744E-2"/>
    <n v="4.8536667990621597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5"/>
    <x v="2"/>
    <x v="3"/>
    <x v="0"/>
    <n v="1.72210800885699"/>
    <n v="2E+20"/>
    <n v="0.78934054327646697"/>
    <n v="2.9122000794373002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35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35"/>
    <x v="2"/>
    <x v="5"/>
    <x v="0"/>
    <n v="0.210856734599143"/>
    <n v="2E+20"/>
    <n v="0"/>
    <n v="3.9362231993557102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36"/>
    <x v="2"/>
    <x v="0"/>
    <x v="0"/>
    <n v="2.89441646681062E-2"/>
    <n v="2E+20"/>
    <n v="1.3546850551851199E-2"/>
    <n v="4.85552681121987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6"/>
    <x v="2"/>
    <x v="1"/>
    <x v="0"/>
    <n v="1.8863742466498301"/>
    <n v="2E+20"/>
    <n v="0.81281103311107505"/>
    <n v="5.3754886359264402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36"/>
    <x v="2"/>
    <x v="2"/>
    <x v="0"/>
    <n v="2.89441646681062E-2"/>
    <n v="2E+20"/>
    <n v="1.3546850551851199E-2"/>
    <n v="4.85552681121987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6"/>
    <x v="2"/>
    <x v="3"/>
    <x v="0"/>
    <n v="1.7366498800863699"/>
    <n v="2E+20"/>
    <n v="0.81281103311107505"/>
    <n v="2.9133160867319199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36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36"/>
    <x v="2"/>
    <x v="5"/>
    <x v="0"/>
    <n v="0.149724366563455"/>
    <n v="2E+20"/>
    <n v="0"/>
    <n v="2.9154205490474401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37"/>
    <x v="2"/>
    <x v="0"/>
    <x v="0"/>
    <n v="2.9196745404898802E-2"/>
    <n v="2E+20"/>
    <n v="1.3148214783152E-2"/>
    <n v="4.8799670584143501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7"/>
    <x v="2"/>
    <x v="1"/>
    <x v="0"/>
    <n v="1.95623458609598"/>
    <n v="2E+20"/>
    <n v="0.79091049456378903"/>
    <n v="6.0700767331361503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37"/>
    <x v="2"/>
    <x v="2"/>
    <x v="0"/>
    <n v="2.9196745404898802E-2"/>
    <n v="2E+20"/>
    <n v="1.3148214783152E-2"/>
    <n v="4.8799670584143501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7"/>
    <x v="2"/>
    <x v="3"/>
    <x v="0"/>
    <n v="1.7518047242939301"/>
    <n v="2E+20"/>
    <n v="0.78889288698911697"/>
    <n v="2.9279802350486102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37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37"/>
    <x v="2"/>
    <x v="5"/>
    <x v="0"/>
    <n v="0.204429861802055"/>
    <n v="2E+20"/>
    <n v="0"/>
    <n v="3.9510686861658502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38"/>
    <x v="2"/>
    <x v="0"/>
    <x v="0"/>
    <n v="2.9665213130219501E-2"/>
    <n v="2E+20"/>
    <n v="1.47816269914846E-2"/>
    <n v="4.8712137053831803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8"/>
    <x v="2"/>
    <x v="1"/>
    <x v="0"/>
    <n v="1.9632790031593299"/>
    <n v="2E+20"/>
    <n v="0.93710253079450501"/>
    <n v="4.7934037870844604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38"/>
    <x v="2"/>
    <x v="2"/>
    <x v="0"/>
    <n v="2.9665213130219501E-2"/>
    <n v="2E+20"/>
    <n v="1.47816269914846E-2"/>
    <n v="4.8712137053831803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8"/>
    <x v="2"/>
    <x v="3"/>
    <x v="0"/>
    <n v="1.77991278781317"/>
    <n v="2E+20"/>
    <n v="0.88689761948907597"/>
    <n v="2.9227282232299099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38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38"/>
    <x v="2"/>
    <x v="5"/>
    <x v="0"/>
    <n v="0.18336621534615799"/>
    <n v="2E+20"/>
    <n v="0"/>
    <n v="3.2616056650815599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39"/>
    <x v="2"/>
    <x v="0"/>
    <x v="0"/>
    <n v="2.93347210655945E-2"/>
    <n v="2E+20"/>
    <n v="1.47491246586857E-2"/>
    <n v="4.93085327598995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9"/>
    <x v="2"/>
    <x v="1"/>
    <x v="0"/>
    <n v="1.85194649430937"/>
    <n v="2E+20"/>
    <n v="0.88494747952114505"/>
    <n v="4.8032372867461399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39"/>
    <x v="2"/>
    <x v="2"/>
    <x v="0"/>
    <n v="2.93347210655945E-2"/>
    <n v="2E+20"/>
    <n v="1.47491246586857E-2"/>
    <n v="4.93085327598995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39"/>
    <x v="2"/>
    <x v="3"/>
    <x v="0"/>
    <n v="1.7600832639356701"/>
    <n v="2E+20"/>
    <n v="0.88494747952114505"/>
    <n v="2.9585119655939698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39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39"/>
    <x v="2"/>
    <x v="5"/>
    <x v="0"/>
    <n v="9.1863230373705099E-2"/>
    <n v="2E+20"/>
    <n v="0"/>
    <n v="2.23119168743824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40"/>
    <x v="2"/>
    <x v="0"/>
    <x v="0"/>
    <n v="2.89157714805491E-2"/>
    <n v="2E+20"/>
    <n v="1.4159584100554901E-2"/>
    <n v="4.9010273920524601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0"/>
    <x v="2"/>
    <x v="1"/>
    <x v="0"/>
    <n v="1.9087450790400999"/>
    <n v="2E+20"/>
    <n v="0.84957504603329403"/>
    <n v="5.1888225440450197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40"/>
    <x v="2"/>
    <x v="2"/>
    <x v="0"/>
    <n v="2.89157714805491E-2"/>
    <n v="2E+20"/>
    <n v="1.4159584100554901E-2"/>
    <n v="4.9010273920524601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0"/>
    <x v="2"/>
    <x v="3"/>
    <x v="0"/>
    <n v="1.7349462888329401"/>
    <n v="2E+20"/>
    <n v="0.84957504603329403"/>
    <n v="2.9406164352314801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40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40"/>
    <x v="2"/>
    <x v="5"/>
    <x v="0"/>
    <n v="0.173798790207153"/>
    <n v="2E+20"/>
    <n v="0"/>
    <n v="3.52670501167256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41"/>
    <x v="2"/>
    <x v="0"/>
    <x v="0"/>
    <n v="2.9196880669733399E-2"/>
    <n v="2E+20"/>
    <n v="1.4305331809199099E-2"/>
    <n v="4.8223916511836502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1"/>
    <x v="2"/>
    <x v="1"/>
    <x v="0"/>
    <n v="1.8854777733400001"/>
    <n v="2E+20"/>
    <n v="0.85831990855194795"/>
    <n v="4.4819382467179496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41"/>
    <x v="2"/>
    <x v="2"/>
    <x v="0"/>
    <n v="2.9196880669733399E-2"/>
    <n v="2E+20"/>
    <n v="1.4305331809199099E-2"/>
    <n v="4.8223916511836502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1"/>
    <x v="2"/>
    <x v="3"/>
    <x v="0"/>
    <n v="1.7518128401840001"/>
    <n v="2E+20"/>
    <n v="0.85831990855194795"/>
    <n v="2.8934349907101899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41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41"/>
    <x v="2"/>
    <x v="5"/>
    <x v="0"/>
    <n v="0.133664933156"/>
    <n v="2E+20"/>
    <n v="0"/>
    <n v="2.18366091403063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42"/>
    <x v="2"/>
    <x v="0"/>
    <x v="0"/>
    <n v="2.8922483690239E-2"/>
    <n v="2E+20"/>
    <n v="1.43238545957644E-2"/>
    <n v="4.8769356884214202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2"/>
    <x v="2"/>
    <x v="1"/>
    <x v="0"/>
    <n v="1.85596866957638"/>
    <n v="2E+20"/>
    <n v="0.85943127574586198"/>
    <n v="7.3177969113752397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42"/>
    <x v="2"/>
    <x v="2"/>
    <x v="0"/>
    <n v="2.8922483690239E-2"/>
    <n v="2E+20"/>
    <n v="1.43238545957644E-2"/>
    <n v="4.8769356884214202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2"/>
    <x v="2"/>
    <x v="3"/>
    <x v="0"/>
    <n v="1.7353490214143401"/>
    <n v="2E+20"/>
    <n v="0.85943127574586198"/>
    <n v="2.9261614130528502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42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42"/>
    <x v="2"/>
    <x v="5"/>
    <x v="0"/>
    <n v="0.12061964816203601"/>
    <n v="2E+20"/>
    <n v="0"/>
    <n v="4.4809408260815102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43"/>
    <x v="2"/>
    <x v="0"/>
    <x v="0"/>
    <n v="2.9163743496492901E-2"/>
    <n v="2E+20"/>
    <n v="1.3099886222159801E-2"/>
    <n v="4.7884001856472999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3"/>
    <x v="2"/>
    <x v="1"/>
    <x v="0"/>
    <n v="2.0476233453583301"/>
    <n v="2E+20"/>
    <n v="0.78599317332958696"/>
    <n v="5.3249587688321798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43"/>
    <x v="2"/>
    <x v="2"/>
    <x v="0"/>
    <n v="2.9163743496492901E-2"/>
    <n v="2E+20"/>
    <n v="1.3099886222159801E-2"/>
    <n v="4.7884001856472999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3"/>
    <x v="2"/>
    <x v="3"/>
    <x v="0"/>
    <n v="1.74982460978957"/>
    <n v="2E+20"/>
    <n v="0.78599317332958696"/>
    <n v="2.8730401113883799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43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43"/>
    <x v="2"/>
    <x v="5"/>
    <x v="0"/>
    <n v="0.29779873556875402"/>
    <n v="2E+20"/>
    <n v="0"/>
    <n v="3.9073595685830198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44"/>
    <x v="2"/>
    <x v="0"/>
    <x v="0"/>
    <n v="2.9529822295982801E-2"/>
    <n v="2E+20"/>
    <n v="1.29060562026571E-2"/>
    <n v="4.8038730156553799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4"/>
    <x v="2"/>
    <x v="1"/>
    <x v="0"/>
    <n v="2.1069755550221099"/>
    <n v="2E+20"/>
    <n v="0.77436337215942797"/>
    <n v="6.1102141309651303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44"/>
    <x v="2"/>
    <x v="2"/>
    <x v="0"/>
    <n v="2.9529822295982801E-2"/>
    <n v="2E+20"/>
    <n v="1.29060562026571E-2"/>
    <n v="4.8038730156553799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4"/>
    <x v="2"/>
    <x v="3"/>
    <x v="0"/>
    <n v="1.77178933775897"/>
    <n v="2E+20"/>
    <n v="0.77436337215942797"/>
    <n v="2.8823238093932302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44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44"/>
    <x v="2"/>
    <x v="5"/>
    <x v="0"/>
    <n v="0.33518621726314302"/>
    <n v="2E+20"/>
    <n v="0"/>
    <n v="4.3032683328954802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45"/>
    <x v="2"/>
    <x v="0"/>
    <x v="0"/>
    <n v="2.91121340307352E-2"/>
    <n v="2E+20"/>
    <n v="1.3339302623841301E-2"/>
    <n v="4.8538491034275898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5"/>
    <x v="2"/>
    <x v="1"/>
    <x v="0"/>
    <n v="1.8334776416353"/>
    <n v="2E+20"/>
    <n v="0.80035815743048"/>
    <n v="4.1525742578733098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45"/>
    <x v="2"/>
    <x v="2"/>
    <x v="0"/>
    <n v="2.91121340307352E-2"/>
    <n v="2E+20"/>
    <n v="1.3339302623841301E-2"/>
    <n v="4.8538491034275898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5"/>
    <x v="2"/>
    <x v="3"/>
    <x v="0"/>
    <n v="1.74672804184411"/>
    <n v="2E+20"/>
    <n v="0.80035815743048"/>
    <n v="2.9123094620565602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45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45"/>
    <x v="2"/>
    <x v="5"/>
    <x v="0"/>
    <n v="8.6749599791191498E-2"/>
    <n v="2E+20"/>
    <n v="0"/>
    <n v="2.0093409304390102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46"/>
    <x v="2"/>
    <x v="0"/>
    <x v="0"/>
    <n v="2.9364746760379701E-2"/>
    <n v="2E+20"/>
    <n v="1.4827544937971501E-2"/>
    <n v="4.74704760737647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6"/>
    <x v="2"/>
    <x v="1"/>
    <x v="0"/>
    <n v="1.93091893033122"/>
    <n v="2E+20"/>
    <n v="0.90792030150765901"/>
    <n v="5.3670940090431696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46"/>
    <x v="2"/>
    <x v="2"/>
    <x v="0"/>
    <n v="2.9364746760379701E-2"/>
    <n v="2E+20"/>
    <n v="1.4827544937971501E-2"/>
    <n v="4.74704760737647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6"/>
    <x v="2"/>
    <x v="3"/>
    <x v="0"/>
    <n v="1.76188480562278"/>
    <n v="2E+20"/>
    <n v="0.88965269627829002"/>
    <n v="2.84822856442588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46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46"/>
    <x v="2"/>
    <x v="5"/>
    <x v="0"/>
    <n v="0.16903412470844101"/>
    <n v="2E+20"/>
    <n v="0"/>
    <n v="3.85492577984758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47"/>
    <x v="2"/>
    <x v="0"/>
    <x v="0"/>
    <n v="2.8692429028206099E-2"/>
    <n v="2E+20"/>
    <n v="1.2698033497261001E-2"/>
    <n v="4.8123486578687903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7"/>
    <x v="2"/>
    <x v="1"/>
    <x v="0"/>
    <n v="1.96936661956821"/>
    <n v="2E+20"/>
    <n v="0.76188200983565901"/>
    <n v="5.6499551910370904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47"/>
    <x v="2"/>
    <x v="2"/>
    <x v="0"/>
    <n v="2.8692429028206099E-2"/>
    <n v="2E+20"/>
    <n v="1.2698033497261001E-2"/>
    <n v="4.8123486578687903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7"/>
    <x v="2"/>
    <x v="3"/>
    <x v="0"/>
    <n v="1.7215457416923701"/>
    <n v="2E+20"/>
    <n v="0.76188200983565901"/>
    <n v="2.8874091947212701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47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47"/>
    <x v="2"/>
    <x v="5"/>
    <x v="0"/>
    <n v="0.247820877875845"/>
    <n v="2E+20"/>
    <n v="0"/>
    <n v="4.0905258546416503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48"/>
    <x v="2"/>
    <x v="0"/>
    <x v="0"/>
    <n v="2.9515240906373402E-2"/>
    <n v="2E+20"/>
    <n v="1.42312492185075E-2"/>
    <n v="4.8656042721364701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8"/>
    <x v="2"/>
    <x v="1"/>
    <x v="0"/>
    <n v="1.9308892976272101"/>
    <n v="2E+20"/>
    <n v="0.90367093485679095"/>
    <n v="4.2197071692483501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48"/>
    <x v="2"/>
    <x v="2"/>
    <x v="0"/>
    <n v="2.9515240906373402E-2"/>
    <n v="2E+20"/>
    <n v="1.42312492185075E-2"/>
    <n v="4.8656042721364701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8"/>
    <x v="2"/>
    <x v="3"/>
    <x v="0"/>
    <n v="1.77091445438241"/>
    <n v="2E+20"/>
    <n v="0.85387495311044903"/>
    <n v="2.9193625632818798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48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48"/>
    <x v="2"/>
    <x v="5"/>
    <x v="0"/>
    <n v="0.15997484324480299"/>
    <n v="2E+20"/>
    <n v="0"/>
    <n v="2.4023998698734199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49"/>
    <x v="2"/>
    <x v="0"/>
    <x v="0"/>
    <n v="2.9453778179132601E-2"/>
    <n v="2E+20"/>
    <n v="1.37921814719005E-2"/>
    <n v="4.7865920797416597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9"/>
    <x v="2"/>
    <x v="1"/>
    <x v="0"/>
    <n v="1.9313420388231699"/>
    <n v="2E+20"/>
    <n v="0.82753088831403199"/>
    <n v="4.7898290507019698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49"/>
    <x v="2"/>
    <x v="2"/>
    <x v="0"/>
    <n v="2.9453778179132601E-2"/>
    <n v="2E+20"/>
    <n v="1.37921814719005E-2"/>
    <n v="4.7865920797416597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49"/>
    <x v="2"/>
    <x v="3"/>
    <x v="0"/>
    <n v="1.7672266907479599"/>
    <n v="2E+20"/>
    <n v="0.82753088831403199"/>
    <n v="2.8719552478449901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49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49"/>
    <x v="2"/>
    <x v="5"/>
    <x v="0"/>
    <n v="0.16411534807521599"/>
    <n v="2E+20"/>
    <n v="0"/>
    <n v="2.6973038153493598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50"/>
    <x v="2"/>
    <x v="0"/>
    <x v="0"/>
    <n v="2.96594922943152E-2"/>
    <n v="2E+20"/>
    <n v="1.3620219838491199E-2"/>
    <n v="4.9248878035226998E-2"/>
    <n v="317"/>
    <s v="Airport Security AnalysisCheck for Proper IdentificationTotal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50"/>
    <x v="2"/>
    <x v="1"/>
    <x v="0"/>
    <n v="1.9041405657378101"/>
    <n v="2E+20"/>
    <n v="0.84944631049938801"/>
    <n v="4.7136466045658398"/>
    <n v="317"/>
    <s v="Airport Security AnalysisCheck for Proper IdentificationTotal Time Per EntityProcess"/>
    <n v="50"/>
    <n v="1.9230036261667984"/>
    <n v="6.3044353102161915E-2"/>
    <n v="0.95"/>
    <n v="1.7917006908396871E-2"/>
    <n v="1.76780221421957"/>
    <n v="2.1069755550221099"/>
    <n v="0.75576434712058904"/>
    <n v="8.9740994303808801"/>
    <n v="316.94"/>
    <n v="1.7917006908396871E-2"/>
    <n v="50"/>
    <n v="1"/>
  </r>
  <r>
    <x v="0"/>
    <s v="2023-06-20 17:56:27"/>
    <n v="50"/>
    <x v="2"/>
    <x v="2"/>
    <x v="0"/>
    <n v="2.96594922943152E-2"/>
    <n v="2E+20"/>
    <n v="1.3620219838491199E-2"/>
    <n v="4.9248878035226998E-2"/>
    <n v="317"/>
    <s v="Airport Security AnalysisCheck for Proper IdentificationVA Cost Per EntityProcess"/>
    <n v="50"/>
    <n v="2.9140044230663364E-2"/>
    <n v="3.5827084500765732E-4"/>
    <n v="0.95"/>
    <n v="1.0181944756697419E-4"/>
    <n v="2.83494744041787E-2"/>
    <n v="2.9665213130219501E-2"/>
    <n v="1.2596072452009799E-2"/>
    <n v="4.98834309779871E-2"/>
    <n v="316.94"/>
    <n v="1.0181944756697419E-4"/>
    <n v="50"/>
    <n v="1"/>
  </r>
  <r>
    <x v="0"/>
    <s v="2023-06-20 17:56:27"/>
    <n v="50"/>
    <x v="2"/>
    <x v="3"/>
    <x v="0"/>
    <n v="1.77956953765891"/>
    <n v="2E+20"/>
    <n v="0.81721319030947404"/>
    <n v="2.9549326821136201"/>
    <n v="317"/>
    <s v="Airport Security AnalysisCheck for Proper IdentificationVA Time Per EntityProcess"/>
    <n v="50"/>
    <n v="1.7484026538398019"/>
    <n v="2.1496250700459935E-2"/>
    <n v="0.95"/>
    <n v="6.1091668540185929E-3"/>
    <n v="1.7009684642507199"/>
    <n v="1.77991278781317"/>
    <n v="0.75576434712058904"/>
    <n v="2.9930058586792301"/>
    <n v="316.94"/>
    <n v="6.1091668540185929E-3"/>
    <n v="50"/>
    <n v="1"/>
  </r>
  <r>
    <x v="0"/>
    <s v="2023-06-20 17:56:27"/>
    <n v="50"/>
    <x v="2"/>
    <x v="4"/>
    <x v="0"/>
    <n v="0"/>
    <n v="2E+20"/>
    <n v="0"/>
    <n v="0"/>
    <n v="317"/>
    <s v="Airport Security AnalysisCheck for Proper IdentificationWait Cost Per EntityProcess"/>
    <n v="50"/>
    <n v="0"/>
    <n v="0"/>
    <n v="0.95"/>
    <n v="0"/>
    <n v="0"/>
    <n v="0"/>
    <n v="0"/>
    <n v="0"/>
    <n v="316.94"/>
    <n v="0"/>
    <n v="50"/>
    <n v="1"/>
  </r>
  <r>
    <x v="0"/>
    <s v="2023-06-20 17:56:27"/>
    <n v="50"/>
    <x v="2"/>
    <x v="5"/>
    <x v="0"/>
    <n v="0.124571028078899"/>
    <n v="2E+20"/>
    <n v="0"/>
    <n v="3.2424727459507201"/>
    <n v="317"/>
    <s v="Airport Security AnalysisCheck for Proper IdentificationWait Time Per EntityProcess"/>
    <n v="50"/>
    <n v="0.17460097232699684"/>
    <n v="5.8234282803865306E-2"/>
    <n v="0.95"/>
    <n v="1.655000005490757E-2"/>
    <n v="6.6229675511977795E-2"/>
    <n v="0.33518621726314302"/>
    <n v="0"/>
    <n v="7.6409613053795198"/>
    <n v="316.94"/>
    <n v="1.655000005490757E-2"/>
    <n v="50"/>
    <n v="1"/>
  </r>
  <r>
    <x v="0"/>
    <s v="2023-06-20 17:56:27"/>
    <n v="1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1"/>
    <x v="3"/>
    <x v="7"/>
    <x v="1"/>
    <n v="0.186063926227516"/>
    <n v="2E+20"/>
    <n v="0"/>
    <n v="4.1872565371941697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2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2"/>
    <x v="3"/>
    <x v="7"/>
    <x v="1"/>
    <n v="0.127707483152563"/>
    <n v="2E+20"/>
    <n v="0"/>
    <n v="2.2337846032209501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3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3"/>
    <x v="3"/>
    <x v="7"/>
    <x v="1"/>
    <n v="0.119016776074826"/>
    <n v="2E+20"/>
    <n v="0"/>
    <n v="2.5565371618068302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4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4"/>
    <x v="3"/>
    <x v="7"/>
    <x v="1"/>
    <n v="0.20337247332646999"/>
    <n v="2E+20"/>
    <n v="0"/>
    <n v="3.3450085712950699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5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5"/>
    <x v="3"/>
    <x v="7"/>
    <x v="1"/>
    <n v="0.161316229012957"/>
    <n v="2E+20"/>
    <n v="0"/>
    <n v="2.87123309607898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6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6"/>
    <x v="3"/>
    <x v="7"/>
    <x v="1"/>
    <n v="0.169228719228598"/>
    <n v="2E+20"/>
    <n v="0"/>
    <n v="3.1662996401175301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7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7"/>
    <x v="3"/>
    <x v="7"/>
    <x v="1"/>
    <n v="0.117824086476505"/>
    <n v="2E+20"/>
    <n v="0"/>
    <n v="2.7800932011590498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8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8"/>
    <x v="3"/>
    <x v="7"/>
    <x v="1"/>
    <n v="0.18470589098937201"/>
    <n v="2E+20"/>
    <n v="0"/>
    <n v="4.4346776003296799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9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9"/>
    <x v="3"/>
    <x v="7"/>
    <x v="1"/>
    <n v="9.8688295001984394E-2"/>
    <n v="2E+20"/>
    <n v="0"/>
    <n v="2.6252617478064102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10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10"/>
    <x v="3"/>
    <x v="7"/>
    <x v="1"/>
    <n v="6.6021406092128906E-2"/>
    <n v="2E+20"/>
    <n v="0"/>
    <n v="2.7187922727520699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11"/>
    <x v="3"/>
    <x v="6"/>
    <x v="1"/>
    <n v="0"/>
    <n v="2E+20"/>
    <n v="0"/>
    <n v="0"/>
    <n v="317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11"/>
    <x v="3"/>
    <x v="7"/>
    <x v="1"/>
    <n v="0.29393370414215902"/>
    <n v="2E+20"/>
    <n v="0"/>
    <n v="4.6291382614302004"/>
    <n v="317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12"/>
    <x v="3"/>
    <x v="6"/>
    <x v="1"/>
    <n v="0"/>
    <n v="2E+20"/>
    <n v="0"/>
    <n v="0"/>
    <n v="317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12"/>
    <x v="3"/>
    <x v="7"/>
    <x v="1"/>
    <n v="0.13183866080199599"/>
    <n v="2E+20"/>
    <n v="0"/>
    <n v="2.6424162139812801"/>
    <n v="317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13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13"/>
    <x v="3"/>
    <x v="7"/>
    <x v="1"/>
    <n v="0.168720259240076"/>
    <n v="2E+20"/>
    <n v="0"/>
    <n v="3.0923226012859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14"/>
    <x v="3"/>
    <x v="6"/>
    <x v="1"/>
    <n v="0"/>
    <n v="2E+20"/>
    <n v="0"/>
    <n v="0"/>
    <n v="317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14"/>
    <x v="3"/>
    <x v="7"/>
    <x v="1"/>
    <n v="0.16322485361172101"/>
    <n v="2E+20"/>
    <n v="0"/>
    <n v="4.49153730027456"/>
    <n v="317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15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15"/>
    <x v="3"/>
    <x v="7"/>
    <x v="1"/>
    <n v="0.12327861620460399"/>
    <n v="2E+20"/>
    <n v="0"/>
    <n v="2.2766555246708999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16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16"/>
    <x v="3"/>
    <x v="7"/>
    <x v="1"/>
    <n v="0.244546463800663"/>
    <n v="2E+20"/>
    <n v="0"/>
    <n v="5.0189328671856401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17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17"/>
    <x v="3"/>
    <x v="7"/>
    <x v="1"/>
    <n v="9.7885691651487902E-2"/>
    <n v="2E+20"/>
    <n v="0"/>
    <n v="2.46438720137931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18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18"/>
    <x v="3"/>
    <x v="7"/>
    <x v="1"/>
    <n v="0.103999296204805"/>
    <n v="2E+20"/>
    <n v="0"/>
    <n v="2.8121565048593902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19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19"/>
    <x v="3"/>
    <x v="7"/>
    <x v="1"/>
    <n v="0.16663130423627201"/>
    <n v="2E+20"/>
    <n v="0"/>
    <n v="2.9334607515148701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20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20"/>
    <x v="3"/>
    <x v="7"/>
    <x v="1"/>
    <n v="0.26870651567243897"/>
    <n v="2E+20"/>
    <n v="0"/>
    <n v="3.3425621827937002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21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21"/>
    <x v="3"/>
    <x v="7"/>
    <x v="1"/>
    <n v="0.160686211279953"/>
    <n v="2E+20"/>
    <n v="0"/>
    <n v="4.7011229625765099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22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22"/>
    <x v="3"/>
    <x v="7"/>
    <x v="1"/>
    <n v="0.14961030600813899"/>
    <n v="2E+20"/>
    <n v="0"/>
    <n v="3.02316902104184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23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23"/>
    <x v="3"/>
    <x v="7"/>
    <x v="1"/>
    <n v="0.15289428689072401"/>
    <n v="2E+20"/>
    <n v="0"/>
    <n v="3.5048150926610302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24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24"/>
    <x v="3"/>
    <x v="7"/>
    <x v="1"/>
    <n v="0.23301912693839899"/>
    <n v="2E+20"/>
    <n v="0"/>
    <n v="4.2986947932462298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25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25"/>
    <x v="3"/>
    <x v="7"/>
    <x v="1"/>
    <n v="0.21218656873799399"/>
    <n v="2E+20"/>
    <n v="0"/>
    <n v="4.2762664351641302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26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26"/>
    <x v="3"/>
    <x v="7"/>
    <x v="1"/>
    <n v="0.211141442460098"/>
    <n v="2E+20"/>
    <n v="0"/>
    <n v="3.4324567290614101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27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27"/>
    <x v="3"/>
    <x v="7"/>
    <x v="1"/>
    <n v="0.16648604899459299"/>
    <n v="2E+20"/>
    <n v="0"/>
    <n v="3.1530221177595199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28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28"/>
    <x v="3"/>
    <x v="7"/>
    <x v="1"/>
    <n v="0.164728772869846"/>
    <n v="2E+20"/>
    <n v="0"/>
    <n v="3.3051267106234299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29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29"/>
    <x v="3"/>
    <x v="7"/>
    <x v="1"/>
    <n v="0.16235621134845299"/>
    <n v="2E+20"/>
    <n v="0"/>
    <n v="3.6005395168322099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30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30"/>
    <x v="3"/>
    <x v="7"/>
    <x v="1"/>
    <n v="0.22204983221400801"/>
    <n v="2E+20"/>
    <n v="0"/>
    <n v="6.6456226872887996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31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31"/>
    <x v="3"/>
    <x v="7"/>
    <x v="1"/>
    <n v="0.20235277948993899"/>
    <n v="2E+20"/>
    <n v="0"/>
    <n v="4.16969919347817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32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32"/>
    <x v="3"/>
    <x v="7"/>
    <x v="1"/>
    <n v="0.15006206980985101"/>
    <n v="2E+20"/>
    <n v="0"/>
    <n v="3.74082673310921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33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33"/>
    <x v="3"/>
    <x v="7"/>
    <x v="1"/>
    <n v="0.210176919250432"/>
    <n v="2E+20"/>
    <n v="0"/>
    <n v="3.7644107541688099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34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34"/>
    <x v="3"/>
    <x v="7"/>
    <x v="1"/>
    <n v="0.277617716733977"/>
    <n v="2E+20"/>
    <n v="0"/>
    <n v="7.6409613053795198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35"/>
    <x v="3"/>
    <x v="6"/>
    <x v="1"/>
    <n v="0"/>
    <n v="2E+20"/>
    <n v="0"/>
    <n v="0"/>
    <n v="317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35"/>
    <x v="3"/>
    <x v="7"/>
    <x v="1"/>
    <n v="0.210856734599143"/>
    <n v="2E+20"/>
    <n v="0"/>
    <n v="3.9362231993557102"/>
    <n v="317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36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36"/>
    <x v="3"/>
    <x v="7"/>
    <x v="1"/>
    <n v="0.149253535222061"/>
    <n v="2E+20"/>
    <n v="0"/>
    <n v="2.9154205490474401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37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37"/>
    <x v="3"/>
    <x v="7"/>
    <x v="1"/>
    <n v="0.20378700060141999"/>
    <n v="2E+20"/>
    <n v="0"/>
    <n v="3.9510686861658502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38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38"/>
    <x v="3"/>
    <x v="7"/>
    <x v="1"/>
    <n v="0.18278959202745901"/>
    <n v="2E+20"/>
    <n v="0"/>
    <n v="3.2616056650815599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39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39"/>
    <x v="3"/>
    <x v="7"/>
    <x v="1"/>
    <n v="9.1574352290769004E-2"/>
    <n v="2E+20"/>
    <n v="0"/>
    <n v="2.23119168743824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40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40"/>
    <x v="3"/>
    <x v="7"/>
    <x v="1"/>
    <n v="0.17325225313102999"/>
    <n v="2E+20"/>
    <n v="0"/>
    <n v="3.52670501167256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41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41"/>
    <x v="3"/>
    <x v="7"/>
    <x v="1"/>
    <n v="0.13324460317752199"/>
    <n v="2E+20"/>
    <n v="0"/>
    <n v="2.18366091403063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42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42"/>
    <x v="3"/>
    <x v="7"/>
    <x v="1"/>
    <n v="0.12024034109234399"/>
    <n v="2E+20"/>
    <n v="0"/>
    <n v="4.4809408260815102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43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43"/>
    <x v="3"/>
    <x v="7"/>
    <x v="1"/>
    <n v="0.29686226155753098"/>
    <n v="2E+20"/>
    <n v="0"/>
    <n v="3.9073595685830198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44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44"/>
    <x v="3"/>
    <x v="7"/>
    <x v="1"/>
    <n v="0.33413217255476801"/>
    <n v="2E+20"/>
    <n v="0"/>
    <n v="4.3032683328954802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45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45"/>
    <x v="3"/>
    <x v="7"/>
    <x v="1"/>
    <n v="8.6476802307571404E-2"/>
    <n v="2E+20"/>
    <n v="0"/>
    <n v="2.0093409304390102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46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46"/>
    <x v="3"/>
    <x v="7"/>
    <x v="1"/>
    <n v="0.168502570857157"/>
    <n v="2E+20"/>
    <n v="0"/>
    <n v="3.85492577984758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47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47"/>
    <x v="3"/>
    <x v="7"/>
    <x v="1"/>
    <n v="0.247438581407118"/>
    <n v="2E+20"/>
    <n v="0"/>
    <n v="4.0905258546416503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48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48"/>
    <x v="3"/>
    <x v="7"/>
    <x v="1"/>
    <n v="0.15947177770000801"/>
    <n v="2E+20"/>
    <n v="0"/>
    <n v="2.4023998698734199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49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49"/>
    <x v="3"/>
    <x v="7"/>
    <x v="1"/>
    <n v="0.16359926207497899"/>
    <n v="2E+20"/>
    <n v="0"/>
    <n v="2.6973038153493598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50"/>
    <x v="3"/>
    <x v="6"/>
    <x v="1"/>
    <n v="0"/>
    <n v="2E+20"/>
    <n v="0"/>
    <n v="0"/>
    <n v="318"/>
    <s v="Airport Security AnalysisCheck for Proper Identification.QueueWaiting CostQueue"/>
    <n v="50"/>
    <n v="0"/>
    <n v="0"/>
    <n v="0.95"/>
    <n v="0"/>
    <n v="0"/>
    <n v="0"/>
    <n v="0"/>
    <n v="0"/>
    <n v="317.92"/>
    <n v="0"/>
    <n v="50"/>
    <n v="1"/>
  </r>
  <r>
    <x v="0"/>
    <s v="2023-06-20 17:56:27"/>
    <n v="50"/>
    <x v="3"/>
    <x v="7"/>
    <x v="1"/>
    <n v="0.124179295286198"/>
    <n v="2E+20"/>
    <n v="0"/>
    <n v="3.2424727459507201"/>
    <n v="318"/>
    <s v="Airport Security AnalysisCheck for Proper Identification.QueueWaiting TimeQueue"/>
    <n v="50"/>
    <n v="0.17435480160125252"/>
    <n v="5.802475216511984E-2"/>
    <n v="0.95"/>
    <n v="1.6490452106246098E-2"/>
    <n v="6.6021406092128906E-2"/>
    <n v="0.33413217255476801"/>
    <n v="0"/>
    <n v="7.6409613053795198"/>
    <n v="317.92"/>
    <n v="1.6490452106246098E-2"/>
    <n v="50"/>
    <n v="1"/>
  </r>
  <r>
    <x v="0"/>
    <s v="2023-06-20 17:56:27"/>
    <n v="1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"/>
    <x v="4"/>
    <x v="12"/>
    <x v="2"/>
    <n v="0.15275717095691899"/>
    <n v="2E+20"/>
    <n v="2.02320341863289E-2"/>
    <n v="0.35831260229068201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"/>
    <x v="4"/>
    <x v="13"/>
    <x v="2"/>
    <n v="6.1824060528174698"/>
    <n v="2E+20"/>
    <n v="1.2139220511797399"/>
    <n v="17.679614659666999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1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"/>
    <x v="4"/>
    <x v="16"/>
    <x v="2"/>
    <n v="0.15275717095691899"/>
    <n v="2E+20"/>
    <n v="2.02320341863289E-2"/>
    <n v="0.35831260229068201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"/>
    <x v="4"/>
    <x v="17"/>
    <x v="2"/>
    <n v="5.65720679114595"/>
    <n v="2E+20"/>
    <n v="1.2139220511797399"/>
    <n v="15.8887606911516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1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"/>
    <x v="4"/>
    <x v="19"/>
    <x v="2"/>
    <n v="0.52519926167152697"/>
    <n v="2E+20"/>
    <n v="0"/>
    <n v="4.37509656133152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2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"/>
    <x v="4"/>
    <x v="12"/>
    <x v="2"/>
    <n v="0.15049303703883099"/>
    <n v="2E+20"/>
    <n v="1.6974899012238101E-2"/>
    <n v="0.33981258364488898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"/>
    <x v="4"/>
    <x v="13"/>
    <x v="2"/>
    <n v="6.0011499634668999"/>
    <n v="2E+20"/>
    <n v="1.4575150960191099"/>
    <n v="14.407889559419999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2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"/>
    <x v="4"/>
    <x v="16"/>
    <x v="2"/>
    <n v="0.15049303703883099"/>
    <n v="2E+20"/>
    <n v="1.6974899012238101E-2"/>
    <n v="0.33981258364488898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"/>
    <x v="4"/>
    <x v="17"/>
    <x v="2"/>
    <n v="5.6028449855583604"/>
    <n v="2E+20"/>
    <n v="1.0184939407342899"/>
    <n v="14.407889559419999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2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"/>
    <x v="4"/>
    <x v="19"/>
    <x v="2"/>
    <n v="0.39830497790855002"/>
    <n v="2E+20"/>
    <n v="0"/>
    <n v="4.0259543924502204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3"/>
    <x v="4"/>
    <x v="8"/>
    <x v="2"/>
    <n v="0"/>
    <n v="2E+20"/>
    <n v="0"/>
    <n v="0"/>
    <n v="316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"/>
    <x v="4"/>
    <x v="9"/>
    <x v="2"/>
    <n v="0"/>
    <n v="2E+20"/>
    <n v="0"/>
    <n v="0"/>
    <n v="316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"/>
    <x v="4"/>
    <x v="10"/>
    <x v="2"/>
    <n v="0"/>
    <n v="2E+20"/>
    <n v="0"/>
    <n v="0"/>
    <n v="316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"/>
    <x v="4"/>
    <x v="11"/>
    <x v="2"/>
    <n v="0"/>
    <n v="2E+20"/>
    <n v="0"/>
    <n v="0"/>
    <n v="316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"/>
    <x v="4"/>
    <x v="12"/>
    <x v="2"/>
    <n v="0.150363275768019"/>
    <n v="2E+20"/>
    <n v="1.6563283361742301E-2"/>
    <n v="0.36519709816367601"/>
    <n v="316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"/>
    <x v="4"/>
    <x v="13"/>
    <x v="2"/>
    <n v="5.96498344536431"/>
    <n v="2E+20"/>
    <n v="0.993797001704536"/>
    <n v="17.092855854414399"/>
    <n v="316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3"/>
    <x v="4"/>
    <x v="14"/>
    <x v="2"/>
    <n v="0"/>
    <n v="2E+20"/>
    <n v="0"/>
    <n v="0"/>
    <n v="316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"/>
    <x v="4"/>
    <x v="15"/>
    <x v="2"/>
    <n v="0"/>
    <n v="2E+20"/>
    <n v="0"/>
    <n v="0"/>
    <n v="316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"/>
    <x v="4"/>
    <x v="16"/>
    <x v="2"/>
    <n v="0.150363275768019"/>
    <n v="2E+20"/>
    <n v="1.6563283361742301E-2"/>
    <n v="0.36519709816367601"/>
    <n v="316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"/>
    <x v="4"/>
    <x v="17"/>
    <x v="2"/>
    <n v="5.5615983481139804"/>
    <n v="2E+20"/>
    <n v="0.993797001704536"/>
    <n v="15.682342605218301"/>
    <n v="316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3"/>
    <x v="4"/>
    <x v="18"/>
    <x v="2"/>
    <n v="0"/>
    <n v="2E+20"/>
    <n v="0"/>
    <n v="0"/>
    <n v="316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"/>
    <x v="4"/>
    <x v="19"/>
    <x v="2"/>
    <n v="0.403385097250338"/>
    <n v="2E+20"/>
    <n v="0"/>
    <n v="3.2184010863097501"/>
    <n v="316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4"/>
    <x v="4"/>
    <x v="8"/>
    <x v="2"/>
    <n v="0"/>
    <n v="2E+20"/>
    <n v="0"/>
    <n v="0"/>
    <n v="314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"/>
    <x v="4"/>
    <x v="9"/>
    <x v="2"/>
    <n v="0"/>
    <n v="2E+20"/>
    <n v="0"/>
    <n v="0"/>
    <n v="314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"/>
    <x v="4"/>
    <x v="10"/>
    <x v="2"/>
    <n v="0"/>
    <n v="2E+20"/>
    <n v="0"/>
    <n v="0"/>
    <n v="314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"/>
    <x v="4"/>
    <x v="11"/>
    <x v="2"/>
    <n v="0"/>
    <n v="2E+20"/>
    <n v="0"/>
    <n v="0"/>
    <n v="314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"/>
    <x v="4"/>
    <x v="12"/>
    <x v="2"/>
    <n v="0.154397453105965"/>
    <n v="2E+20"/>
    <n v="2.06840710031173E-2"/>
    <n v="0.36158867549521401"/>
    <n v="314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"/>
    <x v="4"/>
    <x v="13"/>
    <x v="2"/>
    <n v="6.3048321783231804"/>
    <n v="2E+20"/>
    <n v="1.2410442601870399"/>
    <n v="17.622524606349401"/>
    <n v="314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4"/>
    <x v="4"/>
    <x v="14"/>
    <x v="2"/>
    <n v="0"/>
    <n v="2E+20"/>
    <n v="0"/>
    <n v="0"/>
    <n v="314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"/>
    <x v="4"/>
    <x v="15"/>
    <x v="2"/>
    <n v="0"/>
    <n v="2E+20"/>
    <n v="0"/>
    <n v="0"/>
    <n v="314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"/>
    <x v="4"/>
    <x v="16"/>
    <x v="2"/>
    <n v="0.154397453105965"/>
    <n v="2E+20"/>
    <n v="2.06840710031173E-2"/>
    <n v="0.36158867549521401"/>
    <n v="314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"/>
    <x v="4"/>
    <x v="17"/>
    <x v="2"/>
    <n v="5.7024111666704096"/>
    <n v="2E+20"/>
    <n v="1.2410442601870399"/>
    <n v="16.060271509694498"/>
    <n v="314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4"/>
    <x v="4"/>
    <x v="18"/>
    <x v="2"/>
    <n v="0"/>
    <n v="2E+20"/>
    <n v="0"/>
    <n v="0"/>
    <n v="314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"/>
    <x v="4"/>
    <x v="19"/>
    <x v="2"/>
    <n v="0.60242101165276296"/>
    <n v="2E+20"/>
    <n v="0"/>
    <n v="6.3514081407806797"/>
    <n v="314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5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5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5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5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5"/>
    <x v="4"/>
    <x v="12"/>
    <x v="2"/>
    <n v="0.151383330637372"/>
    <n v="2E+20"/>
    <n v="1.9094413116980999E-2"/>
    <n v="0.36060590455054797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5"/>
    <x v="4"/>
    <x v="13"/>
    <x v="2"/>
    <n v="6.1410308014758703"/>
    <n v="2E+20"/>
    <n v="1.3062788613174201"/>
    <n v="16.478983478743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5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5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5"/>
    <x v="4"/>
    <x v="16"/>
    <x v="2"/>
    <n v="0.151383330637372"/>
    <n v="2E+20"/>
    <n v="1.9094413116980999E-2"/>
    <n v="0.36060590455054797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5"/>
    <x v="4"/>
    <x v="17"/>
    <x v="2"/>
    <n v="5.5931244173793297"/>
    <n v="2E+20"/>
    <n v="1.1456647870188601"/>
    <n v="16.147818931040302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5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5"/>
    <x v="4"/>
    <x v="19"/>
    <x v="2"/>
    <n v="0.54790638409653303"/>
    <n v="2E+20"/>
    <n v="0"/>
    <n v="5.1291345205339702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6"/>
    <x v="4"/>
    <x v="8"/>
    <x v="2"/>
    <n v="0"/>
    <n v="2E+20"/>
    <n v="0"/>
    <n v="0"/>
    <n v="314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6"/>
    <x v="4"/>
    <x v="9"/>
    <x v="2"/>
    <n v="0"/>
    <n v="2E+20"/>
    <n v="0"/>
    <n v="0"/>
    <n v="314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6"/>
    <x v="4"/>
    <x v="10"/>
    <x v="2"/>
    <n v="0"/>
    <n v="2E+20"/>
    <n v="0"/>
    <n v="0"/>
    <n v="314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6"/>
    <x v="4"/>
    <x v="11"/>
    <x v="2"/>
    <n v="0"/>
    <n v="2E+20"/>
    <n v="0"/>
    <n v="0"/>
    <n v="314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6"/>
    <x v="4"/>
    <x v="12"/>
    <x v="2"/>
    <n v="0.15577998482043301"/>
    <n v="2E+20"/>
    <n v="2.0864584829083301E-2"/>
    <n v="0.332412256471669"/>
    <n v="314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6"/>
    <x v="4"/>
    <x v="13"/>
    <x v="2"/>
    <n v="6.4570459686817401"/>
    <n v="2E+20"/>
    <n v="1.35217316772548"/>
    <n v="15.0134786482637"/>
    <n v="314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6"/>
    <x v="4"/>
    <x v="14"/>
    <x v="2"/>
    <n v="0"/>
    <n v="2E+20"/>
    <n v="0"/>
    <n v="0"/>
    <n v="314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6"/>
    <x v="4"/>
    <x v="15"/>
    <x v="2"/>
    <n v="0"/>
    <n v="2E+20"/>
    <n v="0"/>
    <n v="0"/>
    <n v="314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6"/>
    <x v="4"/>
    <x v="16"/>
    <x v="2"/>
    <n v="0.15577998482043301"/>
    <n v="2E+20"/>
    <n v="2.0864584829083301E-2"/>
    <n v="0.332412256471669"/>
    <n v="314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6"/>
    <x v="4"/>
    <x v="17"/>
    <x v="2"/>
    <n v="5.7170027139999302"/>
    <n v="2E+20"/>
    <n v="1.2518750897449999"/>
    <n v="13.9904619427741"/>
    <n v="314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6"/>
    <x v="4"/>
    <x v="18"/>
    <x v="2"/>
    <n v="0"/>
    <n v="2E+20"/>
    <n v="0"/>
    <n v="0"/>
    <n v="314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6"/>
    <x v="4"/>
    <x v="19"/>
    <x v="2"/>
    <n v="0.74004325468181698"/>
    <n v="2E+20"/>
    <n v="0"/>
    <n v="5.3756636965727003"/>
    <n v="314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7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7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7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7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7"/>
    <x v="4"/>
    <x v="12"/>
    <x v="2"/>
    <n v="0.151323955804371"/>
    <n v="2E+20"/>
    <n v="2.1118061541147402E-2"/>
    <n v="0.311566043434016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7"/>
    <x v="4"/>
    <x v="13"/>
    <x v="2"/>
    <n v="6.0244837464962897"/>
    <n v="2E+20"/>
    <n v="1.26708369246884"/>
    <n v="15.1574532550498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7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7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7"/>
    <x v="4"/>
    <x v="16"/>
    <x v="2"/>
    <n v="0.151323955804371"/>
    <n v="2E+20"/>
    <n v="2.1118061541147402E-2"/>
    <n v="0.311566043434016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7"/>
    <x v="4"/>
    <x v="17"/>
    <x v="2"/>
    <n v="5.5709794340683896"/>
    <n v="2E+20"/>
    <n v="1.26708369246884"/>
    <n v="13.959692981238399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7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7"/>
    <x v="4"/>
    <x v="19"/>
    <x v="2"/>
    <n v="0.45350431242790401"/>
    <n v="2E+20"/>
    <n v="0"/>
    <n v="4.7018116521873701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8"/>
    <x v="4"/>
    <x v="8"/>
    <x v="2"/>
    <n v="0"/>
    <n v="2E+20"/>
    <n v="0"/>
    <n v="0"/>
    <n v="314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8"/>
    <x v="4"/>
    <x v="9"/>
    <x v="2"/>
    <n v="0"/>
    <n v="2E+20"/>
    <n v="0"/>
    <n v="0"/>
    <n v="314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8"/>
    <x v="4"/>
    <x v="10"/>
    <x v="2"/>
    <n v="0"/>
    <n v="2E+20"/>
    <n v="0"/>
    <n v="0"/>
    <n v="314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8"/>
    <x v="4"/>
    <x v="11"/>
    <x v="2"/>
    <n v="0"/>
    <n v="2E+20"/>
    <n v="0"/>
    <n v="0"/>
    <n v="314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8"/>
    <x v="4"/>
    <x v="12"/>
    <x v="2"/>
    <n v="0.15575492301427901"/>
    <n v="2E+20"/>
    <n v="1.6304532968138101E-2"/>
    <n v="0.30546219473355102"/>
    <n v="314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8"/>
    <x v="4"/>
    <x v="13"/>
    <x v="2"/>
    <n v="6.4829107162536603"/>
    <n v="2E+20"/>
    <n v="0.97827197808828703"/>
    <n v="16.622761700526802"/>
    <n v="314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8"/>
    <x v="4"/>
    <x v="14"/>
    <x v="2"/>
    <n v="0"/>
    <n v="2E+20"/>
    <n v="0"/>
    <n v="0"/>
    <n v="314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8"/>
    <x v="4"/>
    <x v="15"/>
    <x v="2"/>
    <n v="0"/>
    <n v="2E+20"/>
    <n v="0"/>
    <n v="0"/>
    <n v="314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8"/>
    <x v="4"/>
    <x v="16"/>
    <x v="2"/>
    <n v="0.15575492301427901"/>
    <n v="2E+20"/>
    <n v="1.6304532968138101E-2"/>
    <n v="0.30546219473355102"/>
    <n v="314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8"/>
    <x v="4"/>
    <x v="17"/>
    <x v="2"/>
    <n v="5.66649223478107"/>
    <n v="2E+20"/>
    <n v="0.97827197808828703"/>
    <n v="13.540019714234999"/>
    <n v="314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8"/>
    <x v="4"/>
    <x v="18"/>
    <x v="2"/>
    <n v="0"/>
    <n v="2E+20"/>
    <n v="0"/>
    <n v="0"/>
    <n v="314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8"/>
    <x v="4"/>
    <x v="19"/>
    <x v="2"/>
    <n v="0.81641848147259299"/>
    <n v="2E+20"/>
    <n v="0"/>
    <n v="6.3677627627584998"/>
    <n v="314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9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9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9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9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9"/>
    <x v="4"/>
    <x v="12"/>
    <x v="2"/>
    <n v="0.15152542816401399"/>
    <n v="2E+20"/>
    <n v="1.70582209352271E-2"/>
    <n v="0.29387509740137102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9"/>
    <x v="4"/>
    <x v="13"/>
    <x v="2"/>
    <n v="6.00421397597077"/>
    <n v="2E+20"/>
    <n v="1.0234932561136201"/>
    <n v="15.1289949918551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9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9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9"/>
    <x v="4"/>
    <x v="16"/>
    <x v="2"/>
    <n v="0.15152542816401399"/>
    <n v="2E+20"/>
    <n v="1.70582209352271E-2"/>
    <n v="0.29387509740137102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9"/>
    <x v="4"/>
    <x v="17"/>
    <x v="2"/>
    <n v="5.6080150880024098"/>
    <n v="2E+20"/>
    <n v="1.0234932561136201"/>
    <n v="13.433174921319599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9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9"/>
    <x v="4"/>
    <x v="19"/>
    <x v="2"/>
    <n v="0.39619888796835701"/>
    <n v="2E+20"/>
    <n v="0"/>
    <n v="4.4960291778747301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10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0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0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0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0"/>
    <x v="4"/>
    <x v="12"/>
    <x v="2"/>
    <n v="0.15006570465303601"/>
    <n v="2E+20"/>
    <n v="2.1790836642844601E-2"/>
    <n v="0.32617194701805802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0"/>
    <x v="4"/>
    <x v="13"/>
    <x v="2"/>
    <n v="5.8060720284212302"/>
    <n v="2E+20"/>
    <n v="1.3074501985706799"/>
    <n v="15.0678015262926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10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0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0"/>
    <x v="4"/>
    <x v="16"/>
    <x v="2"/>
    <n v="0.15006570465303601"/>
    <n v="2E+20"/>
    <n v="2.1790836642844601E-2"/>
    <n v="0.32617194701805802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0"/>
    <x v="4"/>
    <x v="17"/>
    <x v="2"/>
    <n v="5.4497081799668496"/>
    <n v="2E+20"/>
    <n v="1.3074501985706799"/>
    <n v="15.0678015262926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10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0"/>
    <x v="4"/>
    <x v="19"/>
    <x v="2"/>
    <n v="0.35636384845437802"/>
    <n v="2E+20"/>
    <n v="0"/>
    <n v="4.0040754517245301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11"/>
    <x v="4"/>
    <x v="8"/>
    <x v="2"/>
    <n v="0"/>
    <n v="2E+20"/>
    <n v="0"/>
    <n v="0"/>
    <n v="314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1"/>
    <x v="4"/>
    <x v="9"/>
    <x v="2"/>
    <n v="0"/>
    <n v="2E+20"/>
    <n v="0"/>
    <n v="0"/>
    <n v="314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1"/>
    <x v="4"/>
    <x v="10"/>
    <x v="2"/>
    <n v="0"/>
    <n v="2E+20"/>
    <n v="0"/>
    <n v="0"/>
    <n v="314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1"/>
    <x v="4"/>
    <x v="11"/>
    <x v="2"/>
    <n v="0"/>
    <n v="2E+20"/>
    <n v="0"/>
    <n v="0"/>
    <n v="314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1"/>
    <x v="4"/>
    <x v="12"/>
    <x v="2"/>
    <n v="0.15471140969109901"/>
    <n v="2E+20"/>
    <n v="1.2941586017357501E-2"/>
    <n v="0.39902140955300902"/>
    <n v="314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1"/>
    <x v="4"/>
    <x v="13"/>
    <x v="2"/>
    <n v="6.6501105748336196"/>
    <n v="2E+20"/>
    <n v="0.776495161041453"/>
    <n v="24.516532285818698"/>
    <n v="314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11"/>
    <x v="4"/>
    <x v="14"/>
    <x v="2"/>
    <n v="0"/>
    <n v="2E+20"/>
    <n v="0"/>
    <n v="0"/>
    <n v="314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1"/>
    <x v="4"/>
    <x v="15"/>
    <x v="2"/>
    <n v="0"/>
    <n v="2E+20"/>
    <n v="0"/>
    <n v="0"/>
    <n v="314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1"/>
    <x v="4"/>
    <x v="16"/>
    <x v="2"/>
    <n v="0.15471140969109901"/>
    <n v="2E+20"/>
    <n v="1.2941586017357501E-2"/>
    <n v="0.39902140955300902"/>
    <n v="314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1"/>
    <x v="4"/>
    <x v="17"/>
    <x v="2"/>
    <n v="5.7737492337205598"/>
    <n v="2E+20"/>
    <n v="0.776495161041453"/>
    <n v="17.386184782464099"/>
    <n v="314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11"/>
    <x v="4"/>
    <x v="18"/>
    <x v="2"/>
    <n v="0"/>
    <n v="2E+20"/>
    <n v="0"/>
    <n v="0"/>
    <n v="314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1"/>
    <x v="4"/>
    <x v="19"/>
    <x v="2"/>
    <n v="0.87636134111306796"/>
    <n v="2E+20"/>
    <n v="0"/>
    <n v="7.13034750335461"/>
    <n v="314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12"/>
    <x v="4"/>
    <x v="8"/>
    <x v="2"/>
    <n v="0"/>
    <n v="2E+20"/>
    <n v="0"/>
    <n v="0"/>
    <n v="313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2"/>
    <x v="4"/>
    <x v="9"/>
    <x v="2"/>
    <n v="0"/>
    <n v="2E+20"/>
    <n v="0"/>
    <n v="0"/>
    <n v="313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2"/>
    <x v="4"/>
    <x v="10"/>
    <x v="2"/>
    <n v="0"/>
    <n v="2E+20"/>
    <n v="0"/>
    <n v="0"/>
    <n v="313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2"/>
    <x v="4"/>
    <x v="11"/>
    <x v="2"/>
    <n v="0"/>
    <n v="2E+20"/>
    <n v="0"/>
    <n v="0"/>
    <n v="313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2"/>
    <x v="4"/>
    <x v="12"/>
    <x v="2"/>
    <n v="0.15382820264479599"/>
    <n v="2E+20"/>
    <n v="1.6469596419612698E-2"/>
    <n v="0.37319691974917901"/>
    <n v="313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2"/>
    <x v="4"/>
    <x v="13"/>
    <x v="2"/>
    <n v="6.1303265395992801"/>
    <n v="2E+20"/>
    <n v="0.98817578517676496"/>
    <n v="16.269861905826101"/>
    <n v="313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12"/>
    <x v="4"/>
    <x v="14"/>
    <x v="2"/>
    <n v="0"/>
    <n v="2E+20"/>
    <n v="0"/>
    <n v="0"/>
    <n v="313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2"/>
    <x v="4"/>
    <x v="15"/>
    <x v="2"/>
    <n v="0"/>
    <n v="2E+20"/>
    <n v="0"/>
    <n v="0"/>
    <n v="313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2"/>
    <x v="4"/>
    <x v="16"/>
    <x v="2"/>
    <n v="0.15382820264479599"/>
    <n v="2E+20"/>
    <n v="1.6469596419612698E-2"/>
    <n v="0.37319691974917901"/>
    <n v="313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2"/>
    <x v="4"/>
    <x v="17"/>
    <x v="2"/>
    <n v="5.6561293621965403"/>
    <n v="2E+20"/>
    <n v="0.98817578517676496"/>
    <n v="16.269861905826101"/>
    <n v="313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12"/>
    <x v="4"/>
    <x v="18"/>
    <x v="2"/>
    <n v="0"/>
    <n v="2E+20"/>
    <n v="0"/>
    <n v="0"/>
    <n v="313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2"/>
    <x v="4"/>
    <x v="19"/>
    <x v="2"/>
    <n v="0.47419717740273798"/>
    <n v="2E+20"/>
    <n v="0"/>
    <n v="3.9353385507890799"/>
    <n v="313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13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3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3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3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3"/>
    <x v="4"/>
    <x v="12"/>
    <x v="2"/>
    <n v="0.15157093016019199"/>
    <n v="2E+20"/>
    <n v="1.7500291607962001E-2"/>
    <n v="0.29934481738461599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3"/>
    <x v="4"/>
    <x v="13"/>
    <x v="2"/>
    <n v="6.1058408158298603"/>
    <n v="2E+20"/>
    <n v="1.12115837912165"/>
    <n v="15.5139821822454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13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3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3"/>
    <x v="4"/>
    <x v="16"/>
    <x v="2"/>
    <n v="0.15157093016019199"/>
    <n v="2E+20"/>
    <n v="1.7500291607962001E-2"/>
    <n v="0.29934481738461599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3"/>
    <x v="4"/>
    <x v="17"/>
    <x v="2"/>
    <n v="5.6207595565316204"/>
    <n v="2E+20"/>
    <n v="1.05001749647772"/>
    <n v="13.405272249694001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13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3"/>
    <x v="4"/>
    <x v="19"/>
    <x v="2"/>
    <n v="0.48508125929823798"/>
    <n v="2E+20"/>
    <n v="0"/>
    <n v="5.4915538748660397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14"/>
    <x v="4"/>
    <x v="8"/>
    <x v="2"/>
    <n v="0"/>
    <n v="2E+20"/>
    <n v="0"/>
    <n v="0"/>
    <n v="314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4"/>
    <x v="4"/>
    <x v="9"/>
    <x v="2"/>
    <n v="0"/>
    <n v="2E+20"/>
    <n v="0"/>
    <n v="0"/>
    <n v="314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4"/>
    <x v="4"/>
    <x v="10"/>
    <x v="2"/>
    <n v="0"/>
    <n v="2E+20"/>
    <n v="0"/>
    <n v="0"/>
    <n v="314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4"/>
    <x v="4"/>
    <x v="11"/>
    <x v="2"/>
    <n v="0"/>
    <n v="2E+20"/>
    <n v="0"/>
    <n v="0"/>
    <n v="314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4"/>
    <x v="4"/>
    <x v="12"/>
    <x v="2"/>
    <n v="0.152140379817753"/>
    <n v="2E+20"/>
    <n v="1.7085694922322599E-2"/>
    <n v="0.32922704898224298"/>
    <n v="314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4"/>
    <x v="4"/>
    <x v="13"/>
    <x v="2"/>
    <n v="6.15662563418008"/>
    <n v="2E+20"/>
    <n v="1.0251416953393599"/>
    <n v="15.8479813995234"/>
    <n v="314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14"/>
    <x v="4"/>
    <x v="14"/>
    <x v="2"/>
    <n v="0"/>
    <n v="2E+20"/>
    <n v="0"/>
    <n v="0"/>
    <n v="314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4"/>
    <x v="4"/>
    <x v="15"/>
    <x v="2"/>
    <n v="0"/>
    <n v="2E+20"/>
    <n v="0"/>
    <n v="0"/>
    <n v="314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4"/>
    <x v="4"/>
    <x v="16"/>
    <x v="2"/>
    <n v="0.152140379817753"/>
    <n v="2E+20"/>
    <n v="1.7085694922322599E-2"/>
    <n v="0.32922704898224298"/>
    <n v="314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4"/>
    <x v="4"/>
    <x v="17"/>
    <x v="2"/>
    <n v="5.6094171295937896"/>
    <n v="2E+20"/>
    <n v="1.0251416953393599"/>
    <n v="14.8630287490956"/>
    <n v="314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14"/>
    <x v="4"/>
    <x v="18"/>
    <x v="2"/>
    <n v="0"/>
    <n v="2E+20"/>
    <n v="0"/>
    <n v="0"/>
    <n v="314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4"/>
    <x v="4"/>
    <x v="19"/>
    <x v="2"/>
    <n v="0.547208504586289"/>
    <n v="2E+20"/>
    <n v="0"/>
    <n v="5.9626754110186697"/>
    <n v="314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15"/>
    <x v="4"/>
    <x v="8"/>
    <x v="2"/>
    <n v="0"/>
    <n v="2E+20"/>
    <n v="0"/>
    <n v="0"/>
    <n v="316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5"/>
    <x v="4"/>
    <x v="9"/>
    <x v="2"/>
    <n v="0"/>
    <n v="2E+20"/>
    <n v="0"/>
    <n v="0"/>
    <n v="316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5"/>
    <x v="4"/>
    <x v="10"/>
    <x v="2"/>
    <n v="0"/>
    <n v="2E+20"/>
    <n v="0"/>
    <n v="0"/>
    <n v="316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5"/>
    <x v="4"/>
    <x v="11"/>
    <x v="2"/>
    <n v="0"/>
    <n v="2E+20"/>
    <n v="0"/>
    <n v="0"/>
    <n v="316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5"/>
    <x v="4"/>
    <x v="12"/>
    <x v="2"/>
    <n v="0.156804601100101"/>
    <n v="2E+20"/>
    <n v="1.5313622425437301E-2"/>
    <n v="0.34165080935623299"/>
    <n v="316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5"/>
    <x v="4"/>
    <x v="13"/>
    <x v="2"/>
    <n v="6.2427472692999704"/>
    <n v="2E+20"/>
    <n v="0.91881734552623595"/>
    <n v="14.7744643408373"/>
    <n v="316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15"/>
    <x v="4"/>
    <x v="14"/>
    <x v="2"/>
    <n v="0"/>
    <n v="2E+20"/>
    <n v="0"/>
    <n v="0"/>
    <n v="316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5"/>
    <x v="4"/>
    <x v="15"/>
    <x v="2"/>
    <n v="0"/>
    <n v="2E+20"/>
    <n v="0"/>
    <n v="0"/>
    <n v="316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5"/>
    <x v="4"/>
    <x v="16"/>
    <x v="2"/>
    <n v="0.156804601100101"/>
    <n v="2E+20"/>
    <n v="1.5313622425437301E-2"/>
    <n v="0.34165080935623299"/>
    <n v="316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5"/>
    <x v="4"/>
    <x v="17"/>
    <x v="2"/>
    <n v="5.7645563147101102"/>
    <n v="2E+20"/>
    <n v="0.91881734552623595"/>
    <n v="14.7744643408373"/>
    <n v="316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15"/>
    <x v="4"/>
    <x v="18"/>
    <x v="2"/>
    <n v="0"/>
    <n v="2E+20"/>
    <n v="0"/>
    <n v="0"/>
    <n v="316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5"/>
    <x v="4"/>
    <x v="19"/>
    <x v="2"/>
    <n v="0.47819095458986099"/>
    <n v="2E+20"/>
    <n v="0"/>
    <n v="3.2224721858717702"/>
    <n v="316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16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6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6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6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6"/>
    <x v="4"/>
    <x v="12"/>
    <x v="2"/>
    <n v="0.156812641255371"/>
    <n v="2E+20"/>
    <n v="1.4278307228372899E-2"/>
    <n v="0.35814094830291598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6"/>
    <x v="4"/>
    <x v="13"/>
    <x v="2"/>
    <n v="6.4498527307229798"/>
    <n v="2E+20"/>
    <n v="0.85669843370237697"/>
    <n v="16.115128518555402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16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6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6"/>
    <x v="4"/>
    <x v="16"/>
    <x v="2"/>
    <n v="0.156812641255371"/>
    <n v="2E+20"/>
    <n v="1.4278307228372899E-2"/>
    <n v="0.35814094830291598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6"/>
    <x v="4"/>
    <x v="17"/>
    <x v="2"/>
    <n v="5.80210965400964"/>
    <n v="2E+20"/>
    <n v="0.85669843370237697"/>
    <n v="16.115128518555402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16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6"/>
    <x v="4"/>
    <x v="19"/>
    <x v="2"/>
    <n v="0.64774307671334796"/>
    <n v="2E+20"/>
    <n v="0"/>
    <n v="5.5859939139839998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17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7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7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7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7"/>
    <x v="4"/>
    <x v="12"/>
    <x v="2"/>
    <n v="0.15479857062498301"/>
    <n v="2E+20"/>
    <n v="2.1710942595765E-2"/>
    <n v="0.31264492438757002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7"/>
    <x v="4"/>
    <x v="13"/>
    <x v="2"/>
    <n v="6.0738966387775397"/>
    <n v="2E+20"/>
    <n v="1.3026565557459"/>
    <n v="16.758358215674001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17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7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7"/>
    <x v="4"/>
    <x v="16"/>
    <x v="2"/>
    <n v="0.15479857062498301"/>
    <n v="2E+20"/>
    <n v="2.1710942595765E-2"/>
    <n v="0.31264492438757002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7"/>
    <x v="4"/>
    <x v="17"/>
    <x v="2"/>
    <n v="5.6441833183907102"/>
    <n v="2E+20"/>
    <n v="1.3026565557459"/>
    <n v="13.4446078024963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17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7"/>
    <x v="4"/>
    <x v="19"/>
    <x v="2"/>
    <n v="0.42971332038683702"/>
    <n v="2E+20"/>
    <n v="0"/>
    <n v="3.92434367070797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18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8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8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8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8"/>
    <x v="4"/>
    <x v="12"/>
    <x v="2"/>
    <n v="0.15314604165673801"/>
    <n v="2E+20"/>
    <n v="1.8848300109294301E-2"/>
    <n v="0.32695284838523198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8"/>
    <x v="4"/>
    <x v="13"/>
    <x v="2"/>
    <n v="6.0775169363366501"/>
    <n v="2E+20"/>
    <n v="1.1308980065576599"/>
    <n v="14.162156504859301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18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8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8"/>
    <x v="4"/>
    <x v="16"/>
    <x v="2"/>
    <n v="0.15314604165673801"/>
    <n v="2E+20"/>
    <n v="1.8848300109294301E-2"/>
    <n v="0.32695284838523198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8"/>
    <x v="4"/>
    <x v="17"/>
    <x v="2"/>
    <n v="5.61423597241071"/>
    <n v="2E+20"/>
    <n v="1.1308980065576599"/>
    <n v="13.4847002162376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18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8"/>
    <x v="4"/>
    <x v="19"/>
    <x v="2"/>
    <n v="0.46328096392595097"/>
    <n v="2E+20"/>
    <n v="0"/>
    <n v="3.3523809194613201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19"/>
    <x v="4"/>
    <x v="8"/>
    <x v="2"/>
    <n v="0"/>
    <n v="2E+20"/>
    <n v="0"/>
    <n v="0"/>
    <n v="316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9"/>
    <x v="4"/>
    <x v="9"/>
    <x v="2"/>
    <n v="0"/>
    <n v="2E+20"/>
    <n v="0"/>
    <n v="0"/>
    <n v="316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9"/>
    <x v="4"/>
    <x v="10"/>
    <x v="2"/>
    <n v="0"/>
    <n v="2E+20"/>
    <n v="0"/>
    <n v="0"/>
    <n v="316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9"/>
    <x v="4"/>
    <x v="11"/>
    <x v="2"/>
    <n v="0"/>
    <n v="2E+20"/>
    <n v="0"/>
    <n v="0"/>
    <n v="316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9"/>
    <x v="4"/>
    <x v="12"/>
    <x v="2"/>
    <n v="0.151304349428453"/>
    <n v="2E+20"/>
    <n v="1.3101525386186599E-2"/>
    <n v="0.32513018820912498"/>
    <n v="316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9"/>
    <x v="4"/>
    <x v="13"/>
    <x v="2"/>
    <n v="6.1559767298527897"/>
    <n v="2E+20"/>
    <n v="0.78609152317119402"/>
    <n v="15.7198233446838"/>
    <n v="316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19"/>
    <x v="4"/>
    <x v="14"/>
    <x v="2"/>
    <n v="0"/>
    <n v="2E+20"/>
    <n v="0"/>
    <n v="0"/>
    <n v="316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9"/>
    <x v="4"/>
    <x v="15"/>
    <x v="2"/>
    <n v="0"/>
    <n v="2E+20"/>
    <n v="0"/>
    <n v="0"/>
    <n v="316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9"/>
    <x v="4"/>
    <x v="16"/>
    <x v="2"/>
    <n v="0.151304349428453"/>
    <n v="2E+20"/>
    <n v="1.3101525386186599E-2"/>
    <n v="0.32513018820912498"/>
    <n v="316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19"/>
    <x v="4"/>
    <x v="17"/>
    <x v="2"/>
    <n v="5.59511011179716"/>
    <n v="2E+20"/>
    <n v="0.78609152317119402"/>
    <n v="14.2993643683611"/>
    <n v="316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19"/>
    <x v="4"/>
    <x v="18"/>
    <x v="2"/>
    <n v="0"/>
    <n v="2E+20"/>
    <n v="0"/>
    <n v="0"/>
    <n v="316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19"/>
    <x v="4"/>
    <x v="19"/>
    <x v="2"/>
    <n v="0.56086661805562998"/>
    <n v="2E+20"/>
    <n v="0"/>
    <n v="4.27943982674969"/>
    <n v="316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20"/>
    <x v="4"/>
    <x v="8"/>
    <x v="2"/>
    <n v="0"/>
    <n v="2E+20"/>
    <n v="0"/>
    <n v="0"/>
    <n v="314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0"/>
    <x v="4"/>
    <x v="9"/>
    <x v="2"/>
    <n v="0"/>
    <n v="2E+20"/>
    <n v="0"/>
    <n v="0"/>
    <n v="314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0"/>
    <x v="4"/>
    <x v="10"/>
    <x v="2"/>
    <n v="0"/>
    <n v="2E+20"/>
    <n v="0"/>
    <n v="0"/>
    <n v="314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0"/>
    <x v="4"/>
    <x v="11"/>
    <x v="2"/>
    <n v="0"/>
    <n v="2E+20"/>
    <n v="0"/>
    <n v="0"/>
    <n v="314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0"/>
    <x v="4"/>
    <x v="12"/>
    <x v="2"/>
    <n v="0.15935535821513699"/>
    <n v="2E+20"/>
    <n v="1.50114044026016E-2"/>
    <n v="0.37715463891921502"/>
    <n v="314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0"/>
    <x v="4"/>
    <x v="13"/>
    <x v="2"/>
    <n v="6.6220710012278001"/>
    <n v="2E+20"/>
    <n v="1.2079782913625601"/>
    <n v="16.848961035637299"/>
    <n v="314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20"/>
    <x v="4"/>
    <x v="14"/>
    <x v="2"/>
    <n v="0"/>
    <n v="2E+20"/>
    <n v="0"/>
    <n v="0"/>
    <n v="314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0"/>
    <x v="4"/>
    <x v="15"/>
    <x v="2"/>
    <n v="0"/>
    <n v="2E+20"/>
    <n v="0"/>
    <n v="0"/>
    <n v="314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0"/>
    <x v="4"/>
    <x v="16"/>
    <x v="2"/>
    <n v="0.15935535821513699"/>
    <n v="2E+20"/>
    <n v="1.50114044026016E-2"/>
    <n v="0.37715463891921502"/>
    <n v="314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0"/>
    <x v="4"/>
    <x v="17"/>
    <x v="2"/>
    <n v="5.90304674883921"/>
    <n v="2E+20"/>
    <n v="0.90068426415609804"/>
    <n v="16.496605207930799"/>
    <n v="314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20"/>
    <x v="4"/>
    <x v="18"/>
    <x v="2"/>
    <n v="0"/>
    <n v="2E+20"/>
    <n v="0"/>
    <n v="0"/>
    <n v="314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0"/>
    <x v="4"/>
    <x v="19"/>
    <x v="2"/>
    <n v="0.71902425238858603"/>
    <n v="2E+20"/>
    <n v="0"/>
    <n v="4.7916212856471798"/>
    <n v="314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21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1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1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1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1"/>
    <x v="4"/>
    <x v="12"/>
    <x v="2"/>
    <n v="0.151268345981969"/>
    <n v="2E+20"/>
    <n v="1.5254528392546301E-2"/>
    <n v="0.35988507536295999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1"/>
    <x v="4"/>
    <x v="13"/>
    <x v="2"/>
    <n v="6.1056319361399796"/>
    <n v="2E+20"/>
    <n v="0.91527170355277598"/>
    <n v="18.9890210051359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21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1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1"/>
    <x v="4"/>
    <x v="16"/>
    <x v="2"/>
    <n v="0.151268345981969"/>
    <n v="2E+20"/>
    <n v="1.5254528392546301E-2"/>
    <n v="0.35988507536295999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1"/>
    <x v="4"/>
    <x v="17"/>
    <x v="2"/>
    <n v="5.5565235702888103"/>
    <n v="2E+20"/>
    <n v="0.91527170355277598"/>
    <n v="15.0488693824464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21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1"/>
    <x v="4"/>
    <x v="19"/>
    <x v="2"/>
    <n v="0.54910836585117295"/>
    <n v="2E+20"/>
    <n v="0"/>
    <n v="4.9263660624821499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22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2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2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2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2"/>
    <x v="4"/>
    <x v="12"/>
    <x v="2"/>
    <n v="0.152809114212314"/>
    <n v="2E+20"/>
    <n v="1.8934463402189301E-2"/>
    <n v="0.31395132186990199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2"/>
    <x v="4"/>
    <x v="13"/>
    <x v="2"/>
    <n v="6.0909597749964304"/>
    <n v="2E+20"/>
    <n v="1.1360678041313601"/>
    <n v="18.913087200183899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22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2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2"/>
    <x v="4"/>
    <x v="16"/>
    <x v="2"/>
    <n v="0.152809114212314"/>
    <n v="2E+20"/>
    <n v="1.8934463402189301E-2"/>
    <n v="0.31395132186990199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2"/>
    <x v="4"/>
    <x v="17"/>
    <x v="2"/>
    <n v="5.6142206484285202"/>
    <n v="2E+20"/>
    <n v="1.1360678041313601"/>
    <n v="14.3975636259685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22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2"/>
    <x v="4"/>
    <x v="19"/>
    <x v="2"/>
    <n v="0.47673912656791101"/>
    <n v="2E+20"/>
    <n v="0"/>
    <n v="5.4172563357514596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23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3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3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3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3"/>
    <x v="4"/>
    <x v="12"/>
    <x v="2"/>
    <n v="0.150840843872905"/>
    <n v="2E+20"/>
    <n v="1.6554642505066899E-2"/>
    <n v="0.35900430522348398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3"/>
    <x v="4"/>
    <x v="13"/>
    <x v="2"/>
    <n v="6.10922323596985"/>
    <n v="2E+20"/>
    <n v="0.99327855030401202"/>
    <n v="17.124815092660899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23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3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3"/>
    <x v="4"/>
    <x v="16"/>
    <x v="2"/>
    <n v="0.150840843872905"/>
    <n v="2E+20"/>
    <n v="1.6554642505066899E-2"/>
    <n v="0.35900430522348398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3"/>
    <x v="4"/>
    <x v="17"/>
    <x v="2"/>
    <n v="5.5481802337276296"/>
    <n v="2E+20"/>
    <n v="0.99327855030401202"/>
    <n v="15.7715771270397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23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3"/>
    <x v="4"/>
    <x v="19"/>
    <x v="2"/>
    <n v="0.56104300224222803"/>
    <n v="2E+20"/>
    <n v="0"/>
    <n v="6.1950820028496301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24"/>
    <x v="4"/>
    <x v="8"/>
    <x v="2"/>
    <n v="0"/>
    <n v="2E+20"/>
    <n v="0"/>
    <n v="0"/>
    <n v="314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4"/>
    <x v="4"/>
    <x v="9"/>
    <x v="2"/>
    <n v="0"/>
    <n v="2E+20"/>
    <n v="0"/>
    <n v="0"/>
    <n v="314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4"/>
    <x v="4"/>
    <x v="10"/>
    <x v="2"/>
    <n v="0"/>
    <n v="2E+20"/>
    <n v="0"/>
    <n v="0"/>
    <n v="314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4"/>
    <x v="4"/>
    <x v="11"/>
    <x v="2"/>
    <n v="0"/>
    <n v="2E+20"/>
    <n v="0"/>
    <n v="0"/>
    <n v="314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4"/>
    <x v="4"/>
    <x v="12"/>
    <x v="2"/>
    <n v="0.15814749713859499"/>
    <n v="2E+20"/>
    <n v="1.84935288006443E-2"/>
    <n v="0.36612170511326098"/>
    <n v="314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4"/>
    <x v="4"/>
    <x v="13"/>
    <x v="2"/>
    <n v="6.5800863615632004"/>
    <n v="2E+20"/>
    <n v="1.1096117280386599"/>
    <n v="18.169374152633299"/>
    <n v="314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24"/>
    <x v="4"/>
    <x v="14"/>
    <x v="2"/>
    <n v="0"/>
    <n v="2E+20"/>
    <n v="0"/>
    <n v="0"/>
    <n v="314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4"/>
    <x v="4"/>
    <x v="15"/>
    <x v="2"/>
    <n v="0"/>
    <n v="2E+20"/>
    <n v="0"/>
    <n v="0"/>
    <n v="314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4"/>
    <x v="4"/>
    <x v="16"/>
    <x v="2"/>
    <n v="0.15814749713859499"/>
    <n v="2E+20"/>
    <n v="1.84935288006443E-2"/>
    <n v="0.36612170511326098"/>
    <n v="314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4"/>
    <x v="4"/>
    <x v="17"/>
    <x v="2"/>
    <n v="5.8269723800266497"/>
    <n v="2E+20"/>
    <n v="1.1096117280386599"/>
    <n v="16.1921113355925"/>
    <n v="314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24"/>
    <x v="4"/>
    <x v="18"/>
    <x v="2"/>
    <n v="0"/>
    <n v="2E+20"/>
    <n v="0"/>
    <n v="0"/>
    <n v="314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4"/>
    <x v="4"/>
    <x v="19"/>
    <x v="2"/>
    <n v="0.75311398153655196"/>
    <n v="2E+20"/>
    <n v="0"/>
    <n v="7.1019434443020897"/>
    <n v="314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25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5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5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5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5"/>
    <x v="4"/>
    <x v="12"/>
    <x v="2"/>
    <n v="0.15012895427068201"/>
    <n v="2E+20"/>
    <n v="1.94461884010915E-2"/>
    <n v="0.34264881157114002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5"/>
    <x v="4"/>
    <x v="13"/>
    <x v="2"/>
    <n v="6.1386986502197196"/>
    <n v="2E+20"/>
    <n v="1.1667713040654899"/>
    <n v="19.2699357076086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25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5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5"/>
    <x v="4"/>
    <x v="16"/>
    <x v="2"/>
    <n v="0.15012895427068201"/>
    <n v="2E+20"/>
    <n v="1.94461884010915E-2"/>
    <n v="0.34264881157114002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5"/>
    <x v="4"/>
    <x v="17"/>
    <x v="2"/>
    <n v="5.5680346878959899"/>
    <n v="2E+20"/>
    <n v="1.1667713040654899"/>
    <n v="15.045930004163599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25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5"/>
    <x v="4"/>
    <x v="19"/>
    <x v="2"/>
    <n v="0.57066396232372896"/>
    <n v="2E+20"/>
    <n v="0"/>
    <n v="7.2757229191747097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26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6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6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6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6"/>
    <x v="4"/>
    <x v="12"/>
    <x v="2"/>
    <n v="0.15384231112707"/>
    <n v="2E+20"/>
    <n v="2.3596609193827101E-2"/>
    <n v="0.34112396139494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6"/>
    <x v="4"/>
    <x v="13"/>
    <x v="2"/>
    <n v="6.3080045628699599"/>
    <n v="2E+20"/>
    <n v="1.41579655162963"/>
    <n v="17.504254525377501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26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6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6"/>
    <x v="4"/>
    <x v="16"/>
    <x v="2"/>
    <n v="0.15384231112707"/>
    <n v="2E+20"/>
    <n v="2.3596609193827101E-2"/>
    <n v="0.34112396139494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6"/>
    <x v="4"/>
    <x v="17"/>
    <x v="2"/>
    <n v="5.6138633682295298"/>
    <n v="2E+20"/>
    <n v="1.41579655162963"/>
    <n v="13.705392844262001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26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6"/>
    <x v="4"/>
    <x v="19"/>
    <x v="2"/>
    <n v="0.69414119464042701"/>
    <n v="2E+20"/>
    <n v="0"/>
    <n v="5.7920170251199998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27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7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7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7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7"/>
    <x v="4"/>
    <x v="12"/>
    <x v="2"/>
    <n v="0.15254116485904001"/>
    <n v="2E+20"/>
    <n v="1.5599059214026999E-2"/>
    <n v="0.35342604220220403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7"/>
    <x v="4"/>
    <x v="13"/>
    <x v="2"/>
    <n v="6.1095030219387398"/>
    <n v="2E+20"/>
    <n v="0.93594355284162101"/>
    <n v="17.433797277947601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27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7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7"/>
    <x v="4"/>
    <x v="16"/>
    <x v="2"/>
    <n v="0.15254116485904001"/>
    <n v="2E+20"/>
    <n v="1.5599059214026999E-2"/>
    <n v="0.35342604220220403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7"/>
    <x v="4"/>
    <x v="17"/>
    <x v="2"/>
    <n v="5.6511699982384904"/>
    <n v="2E+20"/>
    <n v="0.93594355284162101"/>
    <n v="16.076775218196399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27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7"/>
    <x v="4"/>
    <x v="19"/>
    <x v="2"/>
    <n v="0.45833302370025802"/>
    <n v="2E+20"/>
    <n v="0"/>
    <n v="4.4148717374243303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28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8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8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8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8"/>
    <x v="4"/>
    <x v="12"/>
    <x v="2"/>
    <n v="0.152689722723856"/>
    <n v="2E+20"/>
    <n v="2.1047560358622801E-2"/>
    <n v="0.35569971531441702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8"/>
    <x v="4"/>
    <x v="13"/>
    <x v="2"/>
    <n v="6.0516559917654398"/>
    <n v="2E+20"/>
    <n v="1.26285362151737"/>
    <n v="17.069243973828598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28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8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8"/>
    <x v="4"/>
    <x v="16"/>
    <x v="2"/>
    <n v="0.152689722723856"/>
    <n v="2E+20"/>
    <n v="2.1047560358622801E-2"/>
    <n v="0.35569971531441702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8"/>
    <x v="4"/>
    <x v="17"/>
    <x v="2"/>
    <n v="5.6304082441433003"/>
    <n v="2E+20"/>
    <n v="1.26285362151737"/>
    <n v="17.024659900933901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28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8"/>
    <x v="4"/>
    <x v="19"/>
    <x v="2"/>
    <n v="0.42124774762213701"/>
    <n v="2E+20"/>
    <n v="0"/>
    <n v="4.1032369662748902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29"/>
    <x v="4"/>
    <x v="8"/>
    <x v="2"/>
    <n v="0"/>
    <n v="2E+20"/>
    <n v="0"/>
    <n v="0"/>
    <n v="316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9"/>
    <x v="4"/>
    <x v="9"/>
    <x v="2"/>
    <n v="0"/>
    <n v="2E+20"/>
    <n v="0"/>
    <n v="0"/>
    <n v="316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9"/>
    <x v="4"/>
    <x v="10"/>
    <x v="2"/>
    <n v="0"/>
    <n v="2E+20"/>
    <n v="0"/>
    <n v="0"/>
    <n v="316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9"/>
    <x v="4"/>
    <x v="11"/>
    <x v="2"/>
    <n v="0"/>
    <n v="2E+20"/>
    <n v="0"/>
    <n v="0"/>
    <n v="316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9"/>
    <x v="4"/>
    <x v="12"/>
    <x v="2"/>
    <n v="0.15477597883090499"/>
    <n v="2E+20"/>
    <n v="1.7592864728275499E-2"/>
    <n v="0.331510282245712"/>
    <n v="316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9"/>
    <x v="4"/>
    <x v="13"/>
    <x v="2"/>
    <n v="6.2354694362446601"/>
    <n v="2E+20"/>
    <n v="1.05557188369653"/>
    <n v="14.692098582006301"/>
    <n v="316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29"/>
    <x v="4"/>
    <x v="14"/>
    <x v="2"/>
    <n v="0"/>
    <n v="2E+20"/>
    <n v="0"/>
    <n v="0"/>
    <n v="316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9"/>
    <x v="4"/>
    <x v="15"/>
    <x v="2"/>
    <n v="0"/>
    <n v="2E+20"/>
    <n v="0"/>
    <n v="0"/>
    <n v="316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9"/>
    <x v="4"/>
    <x v="16"/>
    <x v="2"/>
    <n v="0.15477597883090499"/>
    <n v="2E+20"/>
    <n v="1.7592864728275499E-2"/>
    <n v="0.331510282245712"/>
    <n v="316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29"/>
    <x v="4"/>
    <x v="17"/>
    <x v="2"/>
    <n v="5.72555063465055"/>
    <n v="2E+20"/>
    <n v="1.05557188369653"/>
    <n v="14.692098582006301"/>
    <n v="316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29"/>
    <x v="4"/>
    <x v="18"/>
    <x v="2"/>
    <n v="0"/>
    <n v="2E+20"/>
    <n v="0"/>
    <n v="0"/>
    <n v="316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29"/>
    <x v="4"/>
    <x v="19"/>
    <x v="2"/>
    <n v="0.50991880159410796"/>
    <n v="2E+20"/>
    <n v="0"/>
    <n v="4.8047023791961303"/>
    <n v="316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30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0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0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0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0"/>
    <x v="4"/>
    <x v="12"/>
    <x v="2"/>
    <n v="0.15282293089336399"/>
    <n v="2E+20"/>
    <n v="2.0573354449173999E-2"/>
    <n v="0.31324288620889201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0"/>
    <x v="4"/>
    <x v="13"/>
    <x v="2"/>
    <n v="6.3329182747383497"/>
    <n v="2E+20"/>
    <n v="1.2344012669504401"/>
    <n v="19.754310441401099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30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0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0"/>
    <x v="4"/>
    <x v="16"/>
    <x v="2"/>
    <n v="0.15282293089336399"/>
    <n v="2E+20"/>
    <n v="2.0573354449173999E-2"/>
    <n v="0.31324288620889201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0"/>
    <x v="4"/>
    <x v="17"/>
    <x v="2"/>
    <n v="5.6374428574617701"/>
    <n v="2E+20"/>
    <n v="1.2344012669504401"/>
    <n v="14.037214176768201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30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0"/>
    <x v="4"/>
    <x v="19"/>
    <x v="2"/>
    <n v="0.69547541727658702"/>
    <n v="2E+20"/>
    <n v="0"/>
    <n v="10.348203079689799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31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1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1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1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1"/>
    <x v="4"/>
    <x v="12"/>
    <x v="2"/>
    <n v="0.15537449611684401"/>
    <n v="2E+20"/>
    <n v="2.0437495326852202E-2"/>
    <n v="0.34449814184528899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1"/>
    <x v="4"/>
    <x v="13"/>
    <x v="2"/>
    <n v="6.4078864765056602"/>
    <n v="2E+20"/>
    <n v="1.4073494221198599"/>
    <n v="19.389576108534602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31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1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1"/>
    <x v="4"/>
    <x v="16"/>
    <x v="2"/>
    <n v="0.15537449611684401"/>
    <n v="2E+20"/>
    <n v="2.0437495326852202E-2"/>
    <n v="0.34449814184528899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1"/>
    <x v="4"/>
    <x v="17"/>
    <x v="2"/>
    <n v="5.7701304446905297"/>
    <n v="2E+20"/>
    <n v="1.2262497196111299"/>
    <n v="15.7287129166995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31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1"/>
    <x v="4"/>
    <x v="19"/>
    <x v="2"/>
    <n v="0.63775603181512397"/>
    <n v="2E+20"/>
    <n v="0"/>
    <n v="5.8449604107515798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32"/>
    <x v="4"/>
    <x v="8"/>
    <x v="2"/>
    <n v="0"/>
    <n v="2E+20"/>
    <n v="0"/>
    <n v="0"/>
    <n v="316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2"/>
    <x v="4"/>
    <x v="9"/>
    <x v="2"/>
    <n v="0"/>
    <n v="2E+20"/>
    <n v="0"/>
    <n v="0"/>
    <n v="316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2"/>
    <x v="4"/>
    <x v="10"/>
    <x v="2"/>
    <n v="0"/>
    <n v="2E+20"/>
    <n v="0"/>
    <n v="0"/>
    <n v="316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2"/>
    <x v="4"/>
    <x v="11"/>
    <x v="2"/>
    <n v="0"/>
    <n v="2E+20"/>
    <n v="0"/>
    <n v="0"/>
    <n v="316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2"/>
    <x v="4"/>
    <x v="12"/>
    <x v="2"/>
    <n v="0.15524631225111901"/>
    <n v="2E+20"/>
    <n v="2.0409310537930499E-2"/>
    <n v="0.31335282282242699"/>
    <n v="316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2"/>
    <x v="4"/>
    <x v="13"/>
    <x v="2"/>
    <n v="6.25664360179948"/>
    <n v="2E+20"/>
    <n v="1.22455863227583"/>
    <n v="14.5325631613029"/>
    <n v="316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32"/>
    <x v="4"/>
    <x v="14"/>
    <x v="2"/>
    <n v="0"/>
    <n v="2E+20"/>
    <n v="0"/>
    <n v="0"/>
    <n v="316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2"/>
    <x v="4"/>
    <x v="15"/>
    <x v="2"/>
    <n v="0"/>
    <n v="2E+20"/>
    <n v="0"/>
    <n v="0"/>
    <n v="316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2"/>
    <x v="4"/>
    <x v="16"/>
    <x v="2"/>
    <n v="0.15524631225111901"/>
    <n v="2E+20"/>
    <n v="2.0409310537930499E-2"/>
    <n v="0.31335282282242699"/>
    <n v="316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2"/>
    <x v="4"/>
    <x v="17"/>
    <x v="2"/>
    <n v="5.6942630902809901"/>
    <n v="2E+20"/>
    <n v="1.22455863227583"/>
    <n v="13.8518619882793"/>
    <n v="316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32"/>
    <x v="4"/>
    <x v="18"/>
    <x v="2"/>
    <n v="0"/>
    <n v="2E+20"/>
    <n v="0"/>
    <n v="0"/>
    <n v="316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2"/>
    <x v="4"/>
    <x v="19"/>
    <x v="2"/>
    <n v="0.562380511518492"/>
    <n v="2E+20"/>
    <n v="0"/>
    <n v="4.2939247128328999"/>
    <n v="316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33"/>
    <x v="4"/>
    <x v="8"/>
    <x v="2"/>
    <n v="0"/>
    <n v="2E+20"/>
    <n v="0"/>
    <n v="0"/>
    <n v="316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3"/>
    <x v="4"/>
    <x v="9"/>
    <x v="2"/>
    <n v="0"/>
    <n v="2E+20"/>
    <n v="0"/>
    <n v="0"/>
    <n v="316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3"/>
    <x v="4"/>
    <x v="10"/>
    <x v="2"/>
    <n v="0"/>
    <n v="2E+20"/>
    <n v="0"/>
    <n v="0"/>
    <n v="316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3"/>
    <x v="4"/>
    <x v="11"/>
    <x v="2"/>
    <n v="0"/>
    <n v="2E+20"/>
    <n v="0"/>
    <n v="0"/>
    <n v="316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3"/>
    <x v="4"/>
    <x v="12"/>
    <x v="2"/>
    <n v="0.15421018694074801"/>
    <n v="2E+20"/>
    <n v="2.30516576975698E-2"/>
    <n v="0.36755057027913202"/>
    <n v="316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3"/>
    <x v="4"/>
    <x v="13"/>
    <x v="2"/>
    <n v="6.3776647096382098"/>
    <n v="2E+20"/>
    <n v="1.3830994618541901"/>
    <n v="17.813009474753301"/>
    <n v="316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33"/>
    <x v="4"/>
    <x v="14"/>
    <x v="2"/>
    <n v="0"/>
    <n v="2E+20"/>
    <n v="0"/>
    <n v="0"/>
    <n v="316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3"/>
    <x v="4"/>
    <x v="15"/>
    <x v="2"/>
    <n v="0"/>
    <n v="2E+20"/>
    <n v="0"/>
    <n v="0"/>
    <n v="316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3"/>
    <x v="4"/>
    <x v="16"/>
    <x v="2"/>
    <n v="0.15421018694074801"/>
    <n v="2E+20"/>
    <n v="2.30516576975698E-2"/>
    <n v="0.36755057027913202"/>
    <n v="316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3"/>
    <x v="4"/>
    <x v="17"/>
    <x v="2"/>
    <n v="5.7332371792968697"/>
    <n v="2E+20"/>
    <n v="1.3830994618541901"/>
    <n v="16.7480419063996"/>
    <n v="316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33"/>
    <x v="4"/>
    <x v="18"/>
    <x v="2"/>
    <n v="0"/>
    <n v="2E+20"/>
    <n v="0"/>
    <n v="0"/>
    <n v="316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3"/>
    <x v="4"/>
    <x v="19"/>
    <x v="2"/>
    <n v="0.64442753034133105"/>
    <n v="2E+20"/>
    <n v="0"/>
    <n v="5.0513831705210501"/>
    <n v="316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34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4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4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4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4"/>
    <x v="4"/>
    <x v="12"/>
    <x v="2"/>
    <n v="0.15793867415878601"/>
    <n v="2E+20"/>
    <n v="3.1797610948693003E-2"/>
    <n v="0.33470000309472098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4"/>
    <x v="4"/>
    <x v="13"/>
    <x v="2"/>
    <n v="6.9649734105951397"/>
    <n v="2E+20"/>
    <n v="1.90785665692158"/>
    <n v="22.8384481468423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34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4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4"/>
    <x v="4"/>
    <x v="16"/>
    <x v="2"/>
    <n v="0.15793867415878601"/>
    <n v="2E+20"/>
    <n v="3.1797610948693003E-2"/>
    <n v="0.33470000309472098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4"/>
    <x v="4"/>
    <x v="17"/>
    <x v="2"/>
    <n v="5.8170115591627596"/>
    <n v="2E+20"/>
    <n v="1.90785665692158"/>
    <n v="15.1347464602019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34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4"/>
    <x v="4"/>
    <x v="19"/>
    <x v="2"/>
    <n v="1.14796185143237"/>
    <n v="2E+20"/>
    <n v="0"/>
    <n v="11.200829717355999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35"/>
    <x v="4"/>
    <x v="8"/>
    <x v="2"/>
    <n v="0"/>
    <n v="2E+20"/>
    <n v="0"/>
    <n v="0"/>
    <n v="314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5"/>
    <x v="4"/>
    <x v="9"/>
    <x v="2"/>
    <n v="0"/>
    <n v="2E+20"/>
    <n v="0"/>
    <n v="0"/>
    <n v="314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5"/>
    <x v="4"/>
    <x v="10"/>
    <x v="2"/>
    <n v="0"/>
    <n v="2E+20"/>
    <n v="0"/>
    <n v="0"/>
    <n v="314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5"/>
    <x v="4"/>
    <x v="11"/>
    <x v="2"/>
    <n v="0"/>
    <n v="2E+20"/>
    <n v="0"/>
    <n v="0"/>
    <n v="314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5"/>
    <x v="4"/>
    <x v="12"/>
    <x v="2"/>
    <n v="0.154042982713783"/>
    <n v="2E+20"/>
    <n v="2.0343810684968398E-2"/>
    <n v="0.337517023287705"/>
    <n v="314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5"/>
    <x v="4"/>
    <x v="13"/>
    <x v="2"/>
    <n v="6.3005812544940802"/>
    <n v="2E+20"/>
    <n v="1.3105030943914899"/>
    <n v="16.392047294070199"/>
    <n v="314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35"/>
    <x v="4"/>
    <x v="14"/>
    <x v="2"/>
    <n v="0"/>
    <n v="2E+20"/>
    <n v="0"/>
    <n v="0"/>
    <n v="314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5"/>
    <x v="4"/>
    <x v="15"/>
    <x v="2"/>
    <n v="0"/>
    <n v="2E+20"/>
    <n v="0"/>
    <n v="0"/>
    <n v="314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5"/>
    <x v="4"/>
    <x v="16"/>
    <x v="2"/>
    <n v="0.154042982713783"/>
    <n v="2E+20"/>
    <n v="2.0343810684968398E-2"/>
    <n v="0.337517023287705"/>
    <n v="314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5"/>
    <x v="4"/>
    <x v="17"/>
    <x v="2"/>
    <n v="5.7023575100659603"/>
    <n v="2E+20"/>
    <n v="1.2206286410981"/>
    <n v="14.9568131927232"/>
    <n v="314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35"/>
    <x v="4"/>
    <x v="18"/>
    <x v="2"/>
    <n v="0"/>
    <n v="2E+20"/>
    <n v="0"/>
    <n v="0"/>
    <n v="314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5"/>
    <x v="4"/>
    <x v="19"/>
    <x v="2"/>
    <n v="0.59822374442811999"/>
    <n v="2E+20"/>
    <n v="0"/>
    <n v="5.8084245133719596"/>
    <n v="314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36"/>
    <x v="4"/>
    <x v="8"/>
    <x v="2"/>
    <n v="0"/>
    <n v="2E+20"/>
    <n v="0"/>
    <n v="0"/>
    <n v="314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6"/>
    <x v="4"/>
    <x v="9"/>
    <x v="2"/>
    <n v="0"/>
    <n v="2E+20"/>
    <n v="0"/>
    <n v="0"/>
    <n v="314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6"/>
    <x v="4"/>
    <x v="10"/>
    <x v="2"/>
    <n v="0"/>
    <n v="2E+20"/>
    <n v="0"/>
    <n v="0"/>
    <n v="314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6"/>
    <x v="4"/>
    <x v="11"/>
    <x v="2"/>
    <n v="0"/>
    <n v="2E+20"/>
    <n v="0"/>
    <n v="0"/>
    <n v="314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6"/>
    <x v="4"/>
    <x v="12"/>
    <x v="2"/>
    <n v="0.153218759696753"/>
    <n v="2E+20"/>
    <n v="2.3927913963500001E-2"/>
    <n v="0.36290471879085301"/>
    <n v="314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6"/>
    <x v="4"/>
    <x v="13"/>
    <x v="2"/>
    <n v="6.0988143928354202"/>
    <n v="2E+20"/>
    <n v="1.4356748378099999"/>
    <n v="15.4782886091389"/>
    <n v="314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36"/>
    <x v="4"/>
    <x v="14"/>
    <x v="2"/>
    <n v="0"/>
    <n v="2E+20"/>
    <n v="0"/>
    <n v="0"/>
    <n v="314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6"/>
    <x v="4"/>
    <x v="15"/>
    <x v="2"/>
    <n v="0"/>
    <n v="2E+20"/>
    <n v="0"/>
    <n v="0"/>
    <n v="314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6"/>
    <x v="4"/>
    <x v="16"/>
    <x v="2"/>
    <n v="0.153218759696753"/>
    <n v="2E+20"/>
    <n v="2.3927913963500001E-2"/>
    <n v="0.36290471879085301"/>
    <n v="314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6"/>
    <x v="4"/>
    <x v="17"/>
    <x v="2"/>
    <n v="5.6762671566188097"/>
    <n v="2E+20"/>
    <n v="1.4356748378099999"/>
    <n v="15.4782886091389"/>
    <n v="314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36"/>
    <x v="4"/>
    <x v="18"/>
    <x v="2"/>
    <n v="0"/>
    <n v="2E+20"/>
    <n v="0"/>
    <n v="0"/>
    <n v="314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6"/>
    <x v="4"/>
    <x v="19"/>
    <x v="2"/>
    <n v="0.422547236216614"/>
    <n v="2E+20"/>
    <n v="0"/>
    <n v="4.0196099359290303"/>
    <n v="314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37"/>
    <x v="4"/>
    <x v="8"/>
    <x v="2"/>
    <n v="0"/>
    <n v="2E+20"/>
    <n v="0"/>
    <n v="0"/>
    <n v="316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7"/>
    <x v="4"/>
    <x v="9"/>
    <x v="2"/>
    <n v="0"/>
    <n v="2E+20"/>
    <n v="0"/>
    <n v="0"/>
    <n v="316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7"/>
    <x v="4"/>
    <x v="10"/>
    <x v="2"/>
    <n v="0"/>
    <n v="2E+20"/>
    <n v="0"/>
    <n v="0"/>
    <n v="316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7"/>
    <x v="4"/>
    <x v="11"/>
    <x v="2"/>
    <n v="0"/>
    <n v="2E+20"/>
    <n v="0"/>
    <n v="0"/>
    <n v="316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7"/>
    <x v="4"/>
    <x v="12"/>
    <x v="2"/>
    <n v="0.15915207855580801"/>
    <n v="2E+20"/>
    <n v="2.05265978274124E-2"/>
    <n v="0.34125953194501502"/>
    <n v="316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7"/>
    <x v="4"/>
    <x v="13"/>
    <x v="2"/>
    <n v="6.5373691980191397"/>
    <n v="2E+20"/>
    <n v="1.23159586964474"/>
    <n v="18.2394336241262"/>
    <n v="316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37"/>
    <x v="4"/>
    <x v="14"/>
    <x v="2"/>
    <n v="0"/>
    <n v="2E+20"/>
    <n v="0"/>
    <n v="0"/>
    <n v="316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7"/>
    <x v="4"/>
    <x v="15"/>
    <x v="2"/>
    <n v="0"/>
    <n v="2E+20"/>
    <n v="0"/>
    <n v="0"/>
    <n v="316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7"/>
    <x v="4"/>
    <x v="16"/>
    <x v="2"/>
    <n v="0.15915207855580801"/>
    <n v="2E+20"/>
    <n v="2.05265978274124E-2"/>
    <n v="0.34125953194501502"/>
    <n v="316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7"/>
    <x v="4"/>
    <x v="17"/>
    <x v="2"/>
    <n v="5.8628237502519998"/>
    <n v="2E+20"/>
    <n v="1.23159586964474"/>
    <n v="15.514632398077"/>
    <n v="316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37"/>
    <x v="4"/>
    <x v="18"/>
    <x v="2"/>
    <n v="0"/>
    <n v="2E+20"/>
    <n v="0"/>
    <n v="0"/>
    <n v="316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7"/>
    <x v="4"/>
    <x v="19"/>
    <x v="2"/>
    <n v="0.67454544776713998"/>
    <n v="2E+20"/>
    <n v="0"/>
    <n v="4.9352802054979197"/>
    <n v="316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38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8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8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8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8"/>
    <x v="4"/>
    <x v="12"/>
    <x v="2"/>
    <n v="0.155380987680827"/>
    <n v="2E+20"/>
    <n v="2.5403153362856298E-2"/>
    <n v="0.37852635256608902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8"/>
    <x v="4"/>
    <x v="13"/>
    <x v="2"/>
    <n v="6.4005734207221199"/>
    <n v="2E+20"/>
    <n v="1.61547676940955"/>
    <n v="17.188187694847699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38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8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8"/>
    <x v="4"/>
    <x v="16"/>
    <x v="2"/>
    <n v="0.155380987680827"/>
    <n v="2E+20"/>
    <n v="2.5403153362856298E-2"/>
    <n v="0.37852635256608902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8"/>
    <x v="4"/>
    <x v="17"/>
    <x v="2"/>
    <n v="5.79504043716386"/>
    <n v="2E+20"/>
    <n v="1.5241892017713801"/>
    <n v="16.5728893121141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38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8"/>
    <x v="4"/>
    <x v="19"/>
    <x v="2"/>
    <n v="0.60553298355826601"/>
    <n v="2E+20"/>
    <n v="0"/>
    <n v="5.9439804643058096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39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9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9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9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9"/>
    <x v="4"/>
    <x v="12"/>
    <x v="2"/>
    <n v="0.14894538567419299"/>
    <n v="2E+20"/>
    <n v="1.69447736067392E-2"/>
    <n v="0.33211192271162998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9"/>
    <x v="4"/>
    <x v="13"/>
    <x v="2"/>
    <n v="5.8608651045903404"/>
    <n v="2E+20"/>
    <n v="1.0166864164043501"/>
    <n v="15.668354505536101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39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9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9"/>
    <x v="4"/>
    <x v="16"/>
    <x v="2"/>
    <n v="0.14894538567419299"/>
    <n v="2E+20"/>
    <n v="1.69447736067392E-2"/>
    <n v="0.33211192271162998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39"/>
    <x v="4"/>
    <x v="17"/>
    <x v="2"/>
    <n v="5.4769506112770703"/>
    <n v="2E+20"/>
    <n v="1.0166864164043501"/>
    <n v="14.464893735429801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39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39"/>
    <x v="4"/>
    <x v="19"/>
    <x v="2"/>
    <n v="0.38391449331327199"/>
    <n v="2E+20"/>
    <n v="0"/>
    <n v="4.0669686498128197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40"/>
    <x v="4"/>
    <x v="8"/>
    <x v="2"/>
    <n v="0"/>
    <n v="2E+20"/>
    <n v="0"/>
    <n v="0"/>
    <n v="316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0"/>
    <x v="4"/>
    <x v="9"/>
    <x v="2"/>
    <n v="0"/>
    <n v="2E+20"/>
    <n v="0"/>
    <n v="0"/>
    <n v="316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0"/>
    <x v="4"/>
    <x v="10"/>
    <x v="2"/>
    <n v="0"/>
    <n v="2E+20"/>
    <n v="0"/>
    <n v="0"/>
    <n v="316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0"/>
    <x v="4"/>
    <x v="11"/>
    <x v="2"/>
    <n v="0"/>
    <n v="2E+20"/>
    <n v="0"/>
    <n v="0"/>
    <n v="316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0"/>
    <x v="4"/>
    <x v="12"/>
    <x v="2"/>
    <n v="0.15437117582120599"/>
    <n v="2E+20"/>
    <n v="1.4374472834955101E-2"/>
    <n v="0.30453999944751597"/>
    <n v="316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0"/>
    <x v="4"/>
    <x v="13"/>
    <x v="2"/>
    <n v="6.3001604640679201"/>
    <n v="2E+20"/>
    <n v="0.86246837009730404"/>
    <n v="15.3984561539"/>
    <n v="316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40"/>
    <x v="4"/>
    <x v="14"/>
    <x v="2"/>
    <n v="0"/>
    <n v="2E+20"/>
    <n v="0"/>
    <n v="0"/>
    <n v="316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0"/>
    <x v="4"/>
    <x v="15"/>
    <x v="2"/>
    <n v="0"/>
    <n v="2E+20"/>
    <n v="0"/>
    <n v="0"/>
    <n v="316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0"/>
    <x v="4"/>
    <x v="16"/>
    <x v="2"/>
    <n v="0.15437117582120599"/>
    <n v="2E+20"/>
    <n v="1.4374472834955101E-2"/>
    <n v="0.30453999944751597"/>
    <n v="316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0"/>
    <x v="4"/>
    <x v="17"/>
    <x v="2"/>
    <n v="5.6842333188891896"/>
    <n v="2E+20"/>
    <n v="0.86246837009730404"/>
    <n v="14.176900521216499"/>
    <n v="316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40"/>
    <x v="4"/>
    <x v="18"/>
    <x v="2"/>
    <n v="0"/>
    <n v="2E+20"/>
    <n v="0"/>
    <n v="0"/>
    <n v="316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0"/>
    <x v="4"/>
    <x v="19"/>
    <x v="2"/>
    <n v="0.61592714517872005"/>
    <n v="2E+20"/>
    <n v="0"/>
    <n v="4.81610595589542"/>
    <n v="316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41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1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1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1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1"/>
    <x v="4"/>
    <x v="12"/>
    <x v="2"/>
    <n v="0.15304101246643101"/>
    <n v="2E+20"/>
    <n v="2.26798475983126E-2"/>
    <n v="0.319991360927117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1"/>
    <x v="4"/>
    <x v="13"/>
    <x v="2"/>
    <n v="6.1662956110742302"/>
    <n v="2E+20"/>
    <n v="1.36079085589876"/>
    <n v="16.137358926523198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41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1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1"/>
    <x v="4"/>
    <x v="16"/>
    <x v="2"/>
    <n v="0.15304101246643101"/>
    <n v="2E+20"/>
    <n v="2.26798475983126E-2"/>
    <n v="0.319991360927117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1"/>
    <x v="4"/>
    <x v="17"/>
    <x v="2"/>
    <n v="5.6887970268160197"/>
    <n v="2E+20"/>
    <n v="1.36079085589876"/>
    <n v="15.1657236932388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41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1"/>
    <x v="4"/>
    <x v="19"/>
    <x v="2"/>
    <n v="0.47749858425820502"/>
    <n v="2E+20"/>
    <n v="0"/>
    <n v="4.08355521487979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42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2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2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2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2"/>
    <x v="4"/>
    <x v="12"/>
    <x v="2"/>
    <n v="0.14881010759353"/>
    <n v="2E+20"/>
    <n v="2.5928080704101301E-2"/>
    <n v="0.31863854926833002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2"/>
    <x v="4"/>
    <x v="13"/>
    <x v="2"/>
    <n v="5.9210226897698002"/>
    <n v="2E+20"/>
    <n v="1.5556848422460801"/>
    <n v="15.3061096615378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42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2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2"/>
    <x v="4"/>
    <x v="16"/>
    <x v="2"/>
    <n v="0.14881010759353"/>
    <n v="2E+20"/>
    <n v="2.5928080704101301E-2"/>
    <n v="0.31863854926833002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2"/>
    <x v="4"/>
    <x v="17"/>
    <x v="2"/>
    <n v="5.4842585592026403"/>
    <n v="2E+20"/>
    <n v="1.5556848422460801"/>
    <n v="14.0620751542783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42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2"/>
    <x v="4"/>
    <x v="19"/>
    <x v="2"/>
    <n v="0.43676413056715802"/>
    <n v="2E+20"/>
    <n v="0"/>
    <n v="4.9140624146248797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43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3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3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3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3"/>
    <x v="4"/>
    <x v="12"/>
    <x v="2"/>
    <n v="0.157743013810279"/>
    <n v="2E+20"/>
    <n v="1.4672081187033399E-2"/>
    <n v="0.39854563711111102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3"/>
    <x v="4"/>
    <x v="13"/>
    <x v="2"/>
    <n v="6.7634015825189797"/>
    <n v="2E+20"/>
    <n v="0.88032487122200098"/>
    <n v="18.365004696286501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43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3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3"/>
    <x v="4"/>
    <x v="16"/>
    <x v="2"/>
    <n v="0.157743013810279"/>
    <n v="2E+20"/>
    <n v="1.4672081187033399E-2"/>
    <n v="0.39854563711111102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3"/>
    <x v="4"/>
    <x v="17"/>
    <x v="2"/>
    <n v="5.9073355064629904"/>
    <n v="2E+20"/>
    <n v="0.88032487122200098"/>
    <n v="17.109630082836201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43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3"/>
    <x v="4"/>
    <x v="19"/>
    <x v="2"/>
    <n v="0.85606607605598495"/>
    <n v="2E+20"/>
    <n v="0"/>
    <n v="6.1017286799833501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44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4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4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4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4"/>
    <x v="4"/>
    <x v="12"/>
    <x v="2"/>
    <n v="0.15720704990244"/>
    <n v="2E+20"/>
    <n v="1.7655147977141399E-2"/>
    <n v="0.370625214784645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4"/>
    <x v="4"/>
    <x v="13"/>
    <x v="2"/>
    <n v="6.67483325033393"/>
    <n v="2E+20"/>
    <n v="1.0826330477624999"/>
    <n v="16.7317115445511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44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4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4"/>
    <x v="4"/>
    <x v="16"/>
    <x v="2"/>
    <n v="0.15720704990244"/>
    <n v="2E+20"/>
    <n v="1.7655147977141399E-2"/>
    <n v="0.370625214784645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4"/>
    <x v="4"/>
    <x v="17"/>
    <x v="2"/>
    <n v="5.8612332816711197"/>
    <n v="2E+20"/>
    <n v="1.0593088786284901"/>
    <n v="16.2570743390533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44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4"/>
    <x v="4"/>
    <x v="19"/>
    <x v="2"/>
    <n v="0.81359996866281203"/>
    <n v="2E+20"/>
    <n v="0"/>
    <n v="7.9727811779324904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45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5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5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5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5"/>
    <x v="4"/>
    <x v="12"/>
    <x v="2"/>
    <n v="0.14775202073435401"/>
    <n v="2E+20"/>
    <n v="1.57655490856475E-2"/>
    <n v="0.32622175412906601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5"/>
    <x v="4"/>
    <x v="13"/>
    <x v="2"/>
    <n v="5.7719952606423401"/>
    <n v="2E+20"/>
    <n v="0.94593294513884996"/>
    <n v="15.477267702390799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45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5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5"/>
    <x v="4"/>
    <x v="16"/>
    <x v="2"/>
    <n v="0.14775202073435401"/>
    <n v="2E+20"/>
    <n v="1.57655490856475E-2"/>
    <n v="0.32622175412906601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5"/>
    <x v="4"/>
    <x v="17"/>
    <x v="2"/>
    <n v="5.4446177348794"/>
    <n v="2E+20"/>
    <n v="0.94593294513884996"/>
    <n v="14.2480011831663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45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5"/>
    <x v="4"/>
    <x v="19"/>
    <x v="2"/>
    <n v="0.32737752576294898"/>
    <n v="2E+20"/>
    <n v="0"/>
    <n v="3.5814362153936399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46"/>
    <x v="4"/>
    <x v="8"/>
    <x v="2"/>
    <n v="0"/>
    <n v="2E+20"/>
    <n v="0"/>
    <n v="0"/>
    <n v="316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6"/>
    <x v="4"/>
    <x v="9"/>
    <x v="2"/>
    <n v="0"/>
    <n v="2E+20"/>
    <n v="0"/>
    <n v="0"/>
    <n v="316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6"/>
    <x v="4"/>
    <x v="10"/>
    <x v="2"/>
    <n v="0"/>
    <n v="2E+20"/>
    <n v="0"/>
    <n v="0"/>
    <n v="316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6"/>
    <x v="4"/>
    <x v="11"/>
    <x v="2"/>
    <n v="0"/>
    <n v="2E+20"/>
    <n v="0"/>
    <n v="0"/>
    <n v="316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6"/>
    <x v="4"/>
    <x v="12"/>
    <x v="2"/>
    <n v="0.15181644564390501"/>
    <n v="2E+20"/>
    <n v="2.0072420237911399E-2"/>
    <n v="0.35713682819140402"/>
    <n v="316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6"/>
    <x v="4"/>
    <x v="13"/>
    <x v="2"/>
    <n v="6.2128708034262399"/>
    <n v="2E+20"/>
    <n v="1.20434521427468"/>
    <n v="15.8118643430648"/>
    <n v="316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46"/>
    <x v="4"/>
    <x v="14"/>
    <x v="2"/>
    <n v="0"/>
    <n v="2E+20"/>
    <n v="0"/>
    <n v="0"/>
    <n v="316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6"/>
    <x v="4"/>
    <x v="15"/>
    <x v="2"/>
    <n v="0"/>
    <n v="2E+20"/>
    <n v="0"/>
    <n v="0"/>
    <n v="316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6"/>
    <x v="4"/>
    <x v="16"/>
    <x v="2"/>
    <n v="0.15181644564390501"/>
    <n v="2E+20"/>
    <n v="2.0072420237911399E-2"/>
    <n v="0.35713682819140402"/>
    <n v="316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6"/>
    <x v="4"/>
    <x v="17"/>
    <x v="2"/>
    <n v="5.6698264466247901"/>
    <n v="2E+20"/>
    <n v="1.20434521427468"/>
    <n v="15.3244614809396"/>
    <n v="316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46"/>
    <x v="4"/>
    <x v="18"/>
    <x v="2"/>
    <n v="0"/>
    <n v="2E+20"/>
    <n v="0"/>
    <n v="0"/>
    <n v="316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6"/>
    <x v="4"/>
    <x v="19"/>
    <x v="2"/>
    <n v="0.54304435680145002"/>
    <n v="2E+20"/>
    <n v="0"/>
    <n v="4.2993225315609003"/>
    <n v="316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47"/>
    <x v="4"/>
    <x v="8"/>
    <x v="2"/>
    <n v="0"/>
    <n v="2E+20"/>
    <n v="0"/>
    <n v="0"/>
    <n v="314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7"/>
    <x v="4"/>
    <x v="9"/>
    <x v="2"/>
    <n v="0"/>
    <n v="2E+20"/>
    <n v="0"/>
    <n v="0"/>
    <n v="314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7"/>
    <x v="4"/>
    <x v="10"/>
    <x v="2"/>
    <n v="0"/>
    <n v="2E+20"/>
    <n v="0"/>
    <n v="0"/>
    <n v="314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7"/>
    <x v="4"/>
    <x v="11"/>
    <x v="2"/>
    <n v="0"/>
    <n v="2E+20"/>
    <n v="0"/>
    <n v="0"/>
    <n v="314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7"/>
    <x v="4"/>
    <x v="12"/>
    <x v="2"/>
    <n v="0.156334391439794"/>
    <n v="2E+20"/>
    <n v="2.1031870336368299E-2"/>
    <n v="0.35817536077968998"/>
    <n v="314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7"/>
    <x v="4"/>
    <x v="13"/>
    <x v="2"/>
    <n v="6.6133683916494697"/>
    <n v="2E+20"/>
    <n v="1.2619122201821"/>
    <n v="17.030026013152099"/>
    <n v="314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47"/>
    <x v="4"/>
    <x v="14"/>
    <x v="2"/>
    <n v="0"/>
    <n v="2E+20"/>
    <n v="0"/>
    <n v="0"/>
    <n v="314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7"/>
    <x v="4"/>
    <x v="15"/>
    <x v="2"/>
    <n v="0"/>
    <n v="2E+20"/>
    <n v="0"/>
    <n v="0"/>
    <n v="314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7"/>
    <x v="4"/>
    <x v="16"/>
    <x v="2"/>
    <n v="0.156334391439794"/>
    <n v="2E+20"/>
    <n v="2.1031870336368299E-2"/>
    <n v="0.35817536077968998"/>
    <n v="314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7"/>
    <x v="4"/>
    <x v="17"/>
    <x v="2"/>
    <n v="5.8042081944017099"/>
    <n v="2E+20"/>
    <n v="1.2619122201821"/>
    <n v="14.9765962222205"/>
    <n v="314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47"/>
    <x v="4"/>
    <x v="18"/>
    <x v="2"/>
    <n v="0"/>
    <n v="2E+20"/>
    <n v="0"/>
    <n v="0"/>
    <n v="314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7"/>
    <x v="4"/>
    <x v="19"/>
    <x v="2"/>
    <n v="0.809160197247762"/>
    <n v="2E+20"/>
    <n v="0"/>
    <n v="6.7902382449593697"/>
    <n v="314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48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8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8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8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8"/>
    <x v="4"/>
    <x v="12"/>
    <x v="2"/>
    <n v="0.15726375854928501"/>
    <n v="2E+20"/>
    <n v="2.16737646900678E-2"/>
    <n v="0.37179765322309499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8"/>
    <x v="4"/>
    <x v="13"/>
    <x v="2"/>
    <n v="6.3488457716184303"/>
    <n v="2E+20"/>
    <n v="1.3004258814040699"/>
    <n v="15.8921634905606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48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8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8"/>
    <x v="4"/>
    <x v="16"/>
    <x v="2"/>
    <n v="0.15726375854928501"/>
    <n v="2E+20"/>
    <n v="2.16737646900678E-2"/>
    <n v="0.37179765322309499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8"/>
    <x v="4"/>
    <x v="17"/>
    <x v="2"/>
    <n v="5.760887043466"/>
    <n v="2E+20"/>
    <n v="1.3004258814040699"/>
    <n v="15.8921634905606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48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8"/>
    <x v="4"/>
    <x v="19"/>
    <x v="2"/>
    <n v="0.58795872815243999"/>
    <n v="2E+20"/>
    <n v="0"/>
    <n v="4.4064405109218097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49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9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9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9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9"/>
    <x v="4"/>
    <x v="12"/>
    <x v="2"/>
    <n v="0.15354688857225801"/>
    <n v="2E+20"/>
    <n v="2.2174666197453799E-2"/>
    <n v="0.347954966829292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9"/>
    <x v="4"/>
    <x v="13"/>
    <x v="2"/>
    <n v="6.2286680154767096"/>
    <n v="2E+20"/>
    <n v="1.33047997184723"/>
    <n v="16.245331383397101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49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9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9"/>
    <x v="4"/>
    <x v="16"/>
    <x v="2"/>
    <n v="0.15354688857225801"/>
    <n v="2E+20"/>
    <n v="2.2174666197453799E-2"/>
    <n v="0.347954966829292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49"/>
    <x v="4"/>
    <x v="17"/>
    <x v="2"/>
    <n v="5.6448169076539703"/>
    <n v="2E+20"/>
    <n v="1.33047997184723"/>
    <n v="15.300144267808401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49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49"/>
    <x v="4"/>
    <x v="19"/>
    <x v="2"/>
    <n v="0.58385110782273097"/>
    <n v="2E+20"/>
    <n v="0"/>
    <n v="6.3647723003508601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50"/>
    <x v="4"/>
    <x v="8"/>
    <x v="2"/>
    <n v="0"/>
    <n v="2E+20"/>
    <n v="0"/>
    <n v="0"/>
    <n v="315"/>
    <s v="Airport Security AnalysisEntity 1NVA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50"/>
    <x v="4"/>
    <x v="9"/>
    <x v="2"/>
    <n v="0"/>
    <n v="2E+20"/>
    <n v="0"/>
    <n v="0"/>
    <n v="315"/>
    <s v="Airport Security AnalysisEntity 1NVA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50"/>
    <x v="4"/>
    <x v="10"/>
    <x v="2"/>
    <n v="0"/>
    <n v="2E+20"/>
    <n v="0"/>
    <n v="0"/>
    <n v="315"/>
    <s v="Airport Security AnalysisEntity 1Oth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50"/>
    <x v="4"/>
    <x v="11"/>
    <x v="2"/>
    <n v="0"/>
    <n v="2E+20"/>
    <n v="0"/>
    <n v="0"/>
    <n v="315"/>
    <s v="Airport Security AnalysisEntity 1Oth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50"/>
    <x v="4"/>
    <x v="12"/>
    <x v="2"/>
    <n v="0.15057103145626299"/>
    <n v="2E+20"/>
    <n v="2.37415873248276E-2"/>
    <n v="0.322357877281929"/>
    <n v="315"/>
    <s v="Airport Security AnalysisEntity 1Total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50"/>
    <x v="4"/>
    <x v="13"/>
    <x v="2"/>
    <n v="6.0174074221577403"/>
    <n v="2E+20"/>
    <n v="1.4244952394896599"/>
    <n v="16.353538187417499"/>
    <n v="315"/>
    <s v="Airport Security AnalysisEntity 1Total TimeEntity"/>
    <n v="50"/>
    <n v="6.2464097165262737"/>
    <n v="0.25147687830992443"/>
    <n v="0.95"/>
    <n v="7.1468938045562813E-2"/>
    <n v="5.7719952606423401"/>
    <n v="6.9649734105951397"/>
    <n v="0.776495161041453"/>
    <n v="24.516532285818698"/>
    <n v="314.94"/>
    <n v="7.1468938045562813E-2"/>
    <n v="50"/>
    <n v="1"/>
  </r>
  <r>
    <x v="0"/>
    <s v="2023-06-20 17:56:27"/>
    <n v="50"/>
    <x v="4"/>
    <x v="14"/>
    <x v="2"/>
    <n v="0"/>
    <n v="2E+20"/>
    <n v="0"/>
    <n v="0"/>
    <n v="315"/>
    <s v="Airport Security AnalysisEntity 1Transfer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50"/>
    <x v="4"/>
    <x v="15"/>
    <x v="2"/>
    <n v="0"/>
    <n v="2E+20"/>
    <n v="0"/>
    <n v="0"/>
    <n v="315"/>
    <s v="Airport Security AnalysisEntity 1Transfer Time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50"/>
    <x v="4"/>
    <x v="16"/>
    <x v="2"/>
    <n v="0.15057103145626299"/>
    <n v="2E+20"/>
    <n v="2.37415873248276E-2"/>
    <n v="0.322357877281929"/>
    <n v="315"/>
    <s v="Airport Security AnalysisEntity 1VA CostEntity"/>
    <n v="50"/>
    <n v="0.15360300744494335"/>
    <n v="2.7806332176863783E-3"/>
    <n v="0.95"/>
    <n v="7.902472167534418E-4"/>
    <n v="0.14775202073435401"/>
    <n v="0.15935535821513699"/>
    <n v="1.2941586017357501E-2"/>
    <n v="0.39902140955300902"/>
    <n v="314.94"/>
    <n v="7.902472167534418E-4"/>
    <n v="50"/>
    <n v="1"/>
  </r>
  <r>
    <x v="0"/>
    <s v="2023-06-20 17:56:27"/>
    <n v="50"/>
    <x v="4"/>
    <x v="17"/>
    <x v="2"/>
    <n v="5.5562310792931404"/>
    <n v="2E+20"/>
    <n v="1.4244952394896599"/>
    <n v="14.5943096674188"/>
    <n v="315"/>
    <s v="Airport Security AnalysisEntity 1VA TimeEntity"/>
    <n v="50"/>
    <n v="5.6703914844629564"/>
    <n v="0.11212213786906711"/>
    <n v="0.95"/>
    <n v="3.1864759013847554E-2"/>
    <n v="5.4446177348794"/>
    <n v="5.9073355064629904"/>
    <n v="0.776495161041453"/>
    <n v="17.386184782464099"/>
    <n v="314.94"/>
    <n v="3.1864759013847554E-2"/>
    <n v="50"/>
    <n v="1"/>
  </r>
  <r>
    <x v="0"/>
    <s v="2023-06-20 17:56:27"/>
    <n v="50"/>
    <x v="4"/>
    <x v="18"/>
    <x v="2"/>
    <n v="0"/>
    <n v="2E+20"/>
    <n v="0"/>
    <n v="0"/>
    <n v="315"/>
    <s v="Airport Security AnalysisEntity 1Wait CostEntity"/>
    <n v="50"/>
    <n v="0"/>
    <n v="0"/>
    <n v="0.95"/>
    <n v="0"/>
    <n v="0"/>
    <n v="0"/>
    <n v="0"/>
    <n v="0"/>
    <n v="314.94"/>
    <n v="0"/>
    <n v="50"/>
    <n v="1"/>
  </r>
  <r>
    <x v="0"/>
    <s v="2023-06-20 17:56:27"/>
    <n v="50"/>
    <x v="4"/>
    <x v="19"/>
    <x v="2"/>
    <n v="0.46117634286460102"/>
    <n v="2E+20"/>
    <n v="0"/>
    <n v="5.3824671664992296"/>
    <n v="315"/>
    <s v="Airport Security AnalysisEntity 1Wait TimeEntity"/>
    <n v="50"/>
    <n v="0.57601823206331915"/>
    <n v="0.15914721048241839"/>
    <n v="0.95"/>
    <n v="4.5229136780020357E-2"/>
    <n v="0.32737752576294898"/>
    <n v="1.14796185143237"/>
    <n v="0"/>
    <n v="11.200829717355999"/>
    <n v="314.94"/>
    <n v="4.5229136780020357E-2"/>
    <n v="50"/>
    <n v="1"/>
  </r>
  <r>
    <x v="0"/>
    <s v="2023-06-20 17:56:27"/>
    <n v="1"/>
    <x v="5"/>
    <x v="0"/>
    <x v="0"/>
    <n v="0.11959852725917799"/>
    <n v="2E+20"/>
    <n v="5.4263455847229101E-2"/>
    <n v="0.221300478990753"/>
    <n v="308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"/>
    <x v="5"/>
    <x v="1"/>
    <x v="0"/>
    <n v="3.9150913417008"/>
    <n v="2E+20"/>
    <n v="1.6279036754168701"/>
    <n v="8.1748162471900798"/>
    <n v="308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1"/>
    <x v="5"/>
    <x v="2"/>
    <x v="0"/>
    <n v="0.11959852725917799"/>
    <n v="2E+20"/>
    <n v="5.4263455847229101E-2"/>
    <n v="0.221300478990753"/>
    <n v="308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"/>
    <x v="5"/>
    <x v="3"/>
    <x v="0"/>
    <n v="3.5879558177753301"/>
    <n v="2E+20"/>
    <n v="1.6279036754168701"/>
    <n v="6.6390143697225996"/>
    <n v="308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1"/>
    <x v="5"/>
    <x v="4"/>
    <x v="0"/>
    <n v="0"/>
    <n v="2E+20"/>
    <n v="0"/>
    <n v="0"/>
    <n v="308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1"/>
    <x v="5"/>
    <x v="5"/>
    <x v="0"/>
    <n v="0.32713552392546502"/>
    <n v="2E+20"/>
    <n v="0"/>
    <n v="3.3192497995705401"/>
    <n v="308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2"/>
    <x v="5"/>
    <x v="0"/>
    <x v="0"/>
    <n v="0.11822414314207901"/>
    <n v="2E+20"/>
    <n v="5.2124598487822998E-2"/>
    <n v="0.226381396443812"/>
    <n v="305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"/>
    <x v="5"/>
    <x v="1"/>
    <x v="0"/>
    <n v="3.8225886263195901"/>
    <n v="2E+20"/>
    <n v="1.68018122348059"/>
    <n v="9.4177179949738807"/>
    <n v="305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2"/>
    <x v="5"/>
    <x v="2"/>
    <x v="0"/>
    <n v="0.11822414314207901"/>
    <n v="2E+20"/>
    <n v="5.2124598487822998E-2"/>
    <n v="0.226381396443812"/>
    <n v="305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"/>
    <x v="5"/>
    <x v="3"/>
    <x v="0"/>
    <n v="3.5467242942623698"/>
    <n v="2E+20"/>
    <n v="1.5637379546346899"/>
    <n v="6.7914418933143699"/>
    <n v="305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2"/>
    <x v="5"/>
    <x v="4"/>
    <x v="0"/>
    <n v="0"/>
    <n v="2E+20"/>
    <n v="0"/>
    <n v="0"/>
    <n v="305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2"/>
    <x v="5"/>
    <x v="5"/>
    <x v="0"/>
    <n v="0.27586433205722399"/>
    <n v="2E+20"/>
    <n v="0"/>
    <n v="3.81589867303944"/>
    <n v="305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3"/>
    <x v="5"/>
    <x v="0"/>
    <x v="0"/>
    <n v="0.11872124110289201"/>
    <n v="2E+20"/>
    <n v="5.34349153497857E-2"/>
    <n v="0.22515165862335301"/>
    <n v="307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"/>
    <x v="5"/>
    <x v="1"/>
    <x v="0"/>
    <n v="3.8417611611061999"/>
    <n v="2E+20"/>
    <n v="1.6773072123278301"/>
    <n v="8.3351436551918106"/>
    <n v="307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3"/>
    <x v="5"/>
    <x v="2"/>
    <x v="0"/>
    <n v="0.11872124110289201"/>
    <n v="2E+20"/>
    <n v="5.34349153497857E-2"/>
    <n v="0.22515165862335301"/>
    <n v="307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"/>
    <x v="5"/>
    <x v="3"/>
    <x v="0"/>
    <n v="3.5616372330867501"/>
    <n v="2E+20"/>
    <n v="1.6030474604935701"/>
    <n v="6.7545497587005903"/>
    <n v="307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3"/>
    <x v="5"/>
    <x v="4"/>
    <x v="0"/>
    <n v="0"/>
    <n v="2E+20"/>
    <n v="0"/>
    <n v="0"/>
    <n v="307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3"/>
    <x v="5"/>
    <x v="5"/>
    <x v="0"/>
    <n v="0.28012392801945302"/>
    <n v="2E+20"/>
    <n v="0"/>
    <n v="2.79364496304254"/>
    <n v="307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4"/>
    <x v="5"/>
    <x v="0"/>
    <x v="0"/>
    <n v="0.122217585812226"/>
    <n v="2E+20"/>
    <n v="5.4728888183698601E-2"/>
    <n v="0.21573925975741301"/>
    <n v="305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"/>
    <x v="5"/>
    <x v="1"/>
    <x v="0"/>
    <n v="4.0648369544909304"/>
    <n v="2E+20"/>
    <n v="1.6418666455109601"/>
    <n v="8.2039363119798203"/>
    <n v="305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4"/>
    <x v="5"/>
    <x v="2"/>
    <x v="0"/>
    <n v="0.122217585812226"/>
    <n v="2E+20"/>
    <n v="5.4728888183698601E-2"/>
    <n v="0.21573925975741301"/>
    <n v="305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"/>
    <x v="5"/>
    <x v="3"/>
    <x v="0"/>
    <n v="3.66652757436677"/>
    <n v="2E+20"/>
    <n v="1.6418666455109601"/>
    <n v="6.4721777927223902"/>
    <n v="305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4"/>
    <x v="5"/>
    <x v="4"/>
    <x v="0"/>
    <n v="0"/>
    <n v="2E+20"/>
    <n v="0"/>
    <n v="0"/>
    <n v="305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4"/>
    <x v="5"/>
    <x v="5"/>
    <x v="0"/>
    <n v="0.39830938012415901"/>
    <n v="2E+20"/>
    <n v="0"/>
    <n v="4.2613939449608997"/>
    <n v="305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5"/>
    <x v="5"/>
    <x v="0"/>
    <x v="0"/>
    <n v="0.12173984026266201"/>
    <n v="2E+20"/>
    <n v="5.3754983237792001E-2"/>
    <n v="0.21975744750038201"/>
    <n v="301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5"/>
    <x v="5"/>
    <x v="1"/>
    <x v="0"/>
    <n v="4.0416046345448304"/>
    <n v="2E+20"/>
    <n v="1.6126494971337599"/>
    <n v="9.1501338167592507"/>
    <n v="301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5"/>
    <x v="5"/>
    <x v="2"/>
    <x v="0"/>
    <n v="0.12173984026266201"/>
    <n v="2E+20"/>
    <n v="5.3754983237792001E-2"/>
    <n v="0.21975744750038201"/>
    <n v="301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5"/>
    <x v="5"/>
    <x v="3"/>
    <x v="0"/>
    <n v="3.6521952078798599"/>
    <n v="2E+20"/>
    <n v="1.6126494971337599"/>
    <n v="6.5927234250114601"/>
    <n v="301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5"/>
    <x v="5"/>
    <x v="4"/>
    <x v="0"/>
    <n v="0"/>
    <n v="2E+20"/>
    <n v="0"/>
    <n v="0"/>
    <n v="301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5"/>
    <x v="5"/>
    <x v="5"/>
    <x v="0"/>
    <n v="0.38940942666496597"/>
    <n v="2E+20"/>
    <n v="0"/>
    <n v="4.1576564772518596"/>
    <n v="301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6"/>
    <x v="5"/>
    <x v="0"/>
    <x v="0"/>
    <n v="0.12538570537084601"/>
    <n v="2E+20"/>
    <n v="5.2502376121867603E-2"/>
    <n v="0.228545785314238"/>
    <n v="303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6"/>
    <x v="5"/>
    <x v="1"/>
    <x v="0"/>
    <n v="4.3379669391881297"/>
    <n v="2E+20"/>
    <n v="1.63136515273106"/>
    <n v="10.218525927577099"/>
    <n v="303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6"/>
    <x v="5"/>
    <x v="2"/>
    <x v="0"/>
    <n v="0.12538570537084601"/>
    <n v="2E+20"/>
    <n v="5.2502376121867603E-2"/>
    <n v="0.228545785314238"/>
    <n v="303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6"/>
    <x v="5"/>
    <x v="3"/>
    <x v="0"/>
    <n v="3.7615711611253699"/>
    <n v="2E+20"/>
    <n v="1.5750712836560301"/>
    <n v="6.8563735594271398"/>
    <n v="303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6"/>
    <x v="5"/>
    <x v="4"/>
    <x v="0"/>
    <n v="0"/>
    <n v="2E+20"/>
    <n v="0"/>
    <n v="0"/>
    <n v="303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6"/>
    <x v="5"/>
    <x v="5"/>
    <x v="0"/>
    <n v="0.57639577806275999"/>
    <n v="2E+20"/>
    <n v="0"/>
    <n v="4.6657015622380396"/>
    <n v="303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7"/>
    <x v="5"/>
    <x v="0"/>
    <x v="0"/>
    <n v="0.120782977373887"/>
    <n v="2E+20"/>
    <n v="5.0204876038262097E-2"/>
    <n v="0.22213483806246601"/>
    <n v="305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7"/>
    <x v="5"/>
    <x v="1"/>
    <x v="0"/>
    <n v="3.9558270833564499"/>
    <n v="2E+20"/>
    <n v="1.5061462811478601"/>
    <n v="8.2669765941248698"/>
    <n v="305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7"/>
    <x v="5"/>
    <x v="2"/>
    <x v="0"/>
    <n v="0.120782977373887"/>
    <n v="2E+20"/>
    <n v="5.0204876038262097E-2"/>
    <n v="0.22213483806246601"/>
    <n v="305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7"/>
    <x v="5"/>
    <x v="3"/>
    <x v="0"/>
    <n v="3.6234893212166202"/>
    <n v="2E+20"/>
    <n v="1.5061462811478601"/>
    <n v="6.6640451418739799"/>
    <n v="305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7"/>
    <x v="5"/>
    <x v="4"/>
    <x v="0"/>
    <n v="0"/>
    <n v="2E+20"/>
    <n v="0"/>
    <n v="0"/>
    <n v="305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7"/>
    <x v="5"/>
    <x v="5"/>
    <x v="0"/>
    <n v="0.33233776213982902"/>
    <n v="2E+20"/>
    <n v="0"/>
    <n v="4.7018116521873701"/>
    <n v="305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8"/>
    <x v="5"/>
    <x v="0"/>
    <x v="0"/>
    <n v="0.12624526643363601"/>
    <n v="2E+20"/>
    <n v="5.3840863088919402E-2"/>
    <n v="0.22262064706088999"/>
    <n v="305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8"/>
    <x v="5"/>
    <x v="1"/>
    <x v="0"/>
    <n v="4.4153255859624201"/>
    <n v="2E+20"/>
    <n v="1.6407516715588299"/>
    <n v="10.1718828538972"/>
    <n v="305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8"/>
    <x v="5"/>
    <x v="2"/>
    <x v="0"/>
    <n v="0.12624526643363601"/>
    <n v="2E+20"/>
    <n v="5.3840863088919402E-2"/>
    <n v="0.22262064706088999"/>
    <n v="305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8"/>
    <x v="5"/>
    <x v="3"/>
    <x v="0"/>
    <n v="3.7873579930090702"/>
    <n v="2E+20"/>
    <n v="1.61522589266758"/>
    <n v="6.6786194118267002"/>
    <n v="305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8"/>
    <x v="5"/>
    <x v="4"/>
    <x v="0"/>
    <n v="0"/>
    <n v="2E+20"/>
    <n v="0"/>
    <n v="0"/>
    <n v="305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8"/>
    <x v="5"/>
    <x v="5"/>
    <x v="0"/>
    <n v="0.62796759295334503"/>
    <n v="2E+20"/>
    <n v="0"/>
    <n v="6.3677627627584998"/>
    <n v="305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9"/>
    <x v="5"/>
    <x v="0"/>
    <x v="0"/>
    <n v="0.118756043244492"/>
    <n v="2E+20"/>
    <n v="5.3582995016461202E-2"/>
    <n v="0.22717470315584901"/>
    <n v="308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9"/>
    <x v="5"/>
    <x v="1"/>
    <x v="0"/>
    <n v="3.8605356306670502"/>
    <n v="2E+20"/>
    <n v="1.60748985049383"/>
    <n v="9.2281409197794897"/>
    <n v="308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9"/>
    <x v="5"/>
    <x v="2"/>
    <x v="0"/>
    <n v="0.118756043244492"/>
    <n v="2E+20"/>
    <n v="5.3582995016461202E-2"/>
    <n v="0.22717470315584901"/>
    <n v="308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9"/>
    <x v="5"/>
    <x v="3"/>
    <x v="0"/>
    <n v="3.5626812973347501"/>
    <n v="2E+20"/>
    <n v="1.60748985049383"/>
    <n v="6.8152410946754598"/>
    <n v="308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9"/>
    <x v="5"/>
    <x v="4"/>
    <x v="0"/>
    <n v="0"/>
    <n v="2E+20"/>
    <n v="0"/>
    <n v="0"/>
    <n v="308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9"/>
    <x v="5"/>
    <x v="5"/>
    <x v="0"/>
    <n v="0.29785433333230299"/>
    <n v="2E+20"/>
    <n v="0"/>
    <n v="3.0789871879652502"/>
    <n v="308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10"/>
    <x v="5"/>
    <x v="0"/>
    <x v="0"/>
    <n v="0.123364740413163"/>
    <n v="2E+20"/>
    <n v="5.6205999110469897E-2"/>
    <n v="0.230951691930049"/>
    <n v="303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0"/>
    <x v="5"/>
    <x v="1"/>
    <x v="0"/>
    <n v="4.0017850351117898"/>
    <n v="2E+20"/>
    <n v="1.6861799733141001"/>
    <n v="8.7260810432849798"/>
    <n v="303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10"/>
    <x v="5"/>
    <x v="2"/>
    <x v="0"/>
    <n v="0.123364740413163"/>
    <n v="2E+20"/>
    <n v="5.6205999110469897E-2"/>
    <n v="0.230951691930049"/>
    <n v="303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0"/>
    <x v="5"/>
    <x v="3"/>
    <x v="0"/>
    <n v="3.7009422123948901"/>
    <n v="2E+20"/>
    <n v="1.6861799733141001"/>
    <n v="6.9285507579014602"/>
    <n v="303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10"/>
    <x v="5"/>
    <x v="4"/>
    <x v="0"/>
    <n v="0"/>
    <n v="2E+20"/>
    <n v="0"/>
    <n v="0"/>
    <n v="303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10"/>
    <x v="5"/>
    <x v="5"/>
    <x v="0"/>
    <n v="0.30084282271690299"/>
    <n v="2E+20"/>
    <n v="0"/>
    <n v="4.0040754517245301"/>
    <n v="303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11"/>
    <x v="5"/>
    <x v="0"/>
    <x v="0"/>
    <n v="0.121353981496226"/>
    <n v="2E+20"/>
    <n v="5.1525824991226002E-2"/>
    <n v="0.23262438213749501"/>
    <n v="304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1"/>
    <x v="5"/>
    <x v="1"/>
    <x v="0"/>
    <n v="4.1949442392111598"/>
    <n v="2E+20"/>
    <n v="1.5571441141203199"/>
    <n v="9.5430913176973302"/>
    <n v="304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11"/>
    <x v="5"/>
    <x v="2"/>
    <x v="0"/>
    <n v="0.121353981496226"/>
    <n v="2E+20"/>
    <n v="5.1525824991226002E-2"/>
    <n v="0.23262438213749501"/>
    <n v="304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1"/>
    <x v="5"/>
    <x v="3"/>
    <x v="0"/>
    <n v="3.6406194448867901"/>
    <n v="2E+20"/>
    <n v="1.54577474973678"/>
    <n v="6.9787314641248503"/>
    <n v="304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11"/>
    <x v="5"/>
    <x v="4"/>
    <x v="0"/>
    <n v="0"/>
    <n v="2E+20"/>
    <n v="0"/>
    <n v="0"/>
    <n v="304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11"/>
    <x v="5"/>
    <x v="5"/>
    <x v="0"/>
    <n v="0.55432479432436998"/>
    <n v="2E+20"/>
    <n v="0"/>
    <n v="6.1434973392301702"/>
    <n v="304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12"/>
    <x v="5"/>
    <x v="0"/>
    <x v="0"/>
    <n v="0.12368592102159701"/>
    <n v="2E+20"/>
    <n v="5.1114044759776801E-2"/>
    <n v="0.21586238562659499"/>
    <n v="302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2"/>
    <x v="5"/>
    <x v="1"/>
    <x v="0"/>
    <n v="4.0681102566154097"/>
    <n v="2E+20"/>
    <n v="1.7264600858824799"/>
    <n v="8.1421899382705192"/>
    <n v="302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12"/>
    <x v="5"/>
    <x v="2"/>
    <x v="0"/>
    <n v="0.12368592102159701"/>
    <n v="2E+20"/>
    <n v="5.1114044759776801E-2"/>
    <n v="0.21586238562659499"/>
    <n v="302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2"/>
    <x v="5"/>
    <x v="3"/>
    <x v="0"/>
    <n v="3.7105776306478999"/>
    <n v="2E+20"/>
    <n v="1.5334213427932999"/>
    <n v="6.4758715687978601"/>
    <n v="302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12"/>
    <x v="5"/>
    <x v="4"/>
    <x v="0"/>
    <n v="0"/>
    <n v="2E+20"/>
    <n v="0"/>
    <n v="0"/>
    <n v="302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12"/>
    <x v="5"/>
    <x v="5"/>
    <x v="0"/>
    <n v="0.35753262596750501"/>
    <n v="2E+20"/>
    <n v="0"/>
    <n v="3.14870357915885"/>
    <n v="302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13"/>
    <x v="5"/>
    <x v="0"/>
    <x v="0"/>
    <n v="0.119972732425458"/>
    <n v="2E+20"/>
    <n v="5.1368885462109902E-2"/>
    <n v="0.22241434350386299"/>
    <n v="304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3"/>
    <x v="5"/>
    <x v="1"/>
    <x v="0"/>
    <n v="3.9236042303587899"/>
    <n v="2E+20"/>
    <n v="1.5410665638633001"/>
    <n v="7.9712603804506399"/>
    <n v="304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13"/>
    <x v="5"/>
    <x v="2"/>
    <x v="0"/>
    <n v="0.119972732425458"/>
    <n v="2E+20"/>
    <n v="5.1368885462109902E-2"/>
    <n v="0.22241434350386299"/>
    <n v="304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3"/>
    <x v="5"/>
    <x v="3"/>
    <x v="0"/>
    <n v="3.59918197276374"/>
    <n v="2E+20"/>
    <n v="1.5410665638633001"/>
    <n v="6.6724303051158804"/>
    <n v="304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13"/>
    <x v="5"/>
    <x v="4"/>
    <x v="0"/>
    <n v="0"/>
    <n v="2E+20"/>
    <n v="0"/>
    <n v="0"/>
    <n v="304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13"/>
    <x v="5"/>
    <x v="5"/>
    <x v="0"/>
    <n v="0.32442225759505"/>
    <n v="2E+20"/>
    <n v="0"/>
    <n v="3.1537219158368499"/>
    <n v="304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14"/>
    <x v="5"/>
    <x v="0"/>
    <x v="0"/>
    <n v="0.120200644637352"/>
    <n v="2E+20"/>
    <n v="5.5725784099115598E-2"/>
    <n v="0.221486408213171"/>
    <n v="307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4"/>
    <x v="5"/>
    <x v="1"/>
    <x v="0"/>
    <n v="4.003747281151"/>
    <n v="2E+20"/>
    <n v="1.7003600989569301"/>
    <n v="10.0436353180627"/>
    <n v="307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14"/>
    <x v="5"/>
    <x v="2"/>
    <x v="0"/>
    <n v="0.120200644637352"/>
    <n v="2E+20"/>
    <n v="5.5725784099115598E-2"/>
    <n v="0.221486408213171"/>
    <n v="307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4"/>
    <x v="5"/>
    <x v="3"/>
    <x v="0"/>
    <n v="3.6060193391205502"/>
    <n v="2E+20"/>
    <n v="1.67177352297347"/>
    <n v="6.6445922463951197"/>
    <n v="307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14"/>
    <x v="5"/>
    <x v="4"/>
    <x v="0"/>
    <n v="0"/>
    <n v="2E+20"/>
    <n v="0"/>
    <n v="0"/>
    <n v="307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14"/>
    <x v="5"/>
    <x v="5"/>
    <x v="0"/>
    <n v="0.39772794203044998"/>
    <n v="2E+20"/>
    <n v="0"/>
    <n v="4.9585991460689902"/>
    <n v="307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15"/>
    <x v="5"/>
    <x v="0"/>
    <x v="0"/>
    <n v="0.12380811197951901"/>
    <n v="2E+20"/>
    <n v="5.3491598499730703E-2"/>
    <n v="0.22973956613687199"/>
    <n v="310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5"/>
    <x v="5"/>
    <x v="1"/>
    <x v="0"/>
    <n v="4.0672546929977296"/>
    <n v="2E+20"/>
    <n v="1.6047479549919199"/>
    <n v="8.1245681617666605"/>
    <n v="310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15"/>
    <x v="5"/>
    <x v="2"/>
    <x v="0"/>
    <n v="0.12380811197951901"/>
    <n v="2E+20"/>
    <n v="5.3491598499730703E-2"/>
    <n v="0.22973956613687199"/>
    <n v="310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5"/>
    <x v="5"/>
    <x v="3"/>
    <x v="0"/>
    <n v="3.7142433593855801"/>
    <n v="2E+20"/>
    <n v="1.6047479549919199"/>
    <n v="6.8921869841061598"/>
    <n v="310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15"/>
    <x v="5"/>
    <x v="4"/>
    <x v="0"/>
    <n v="0"/>
    <n v="2E+20"/>
    <n v="0"/>
    <n v="0"/>
    <n v="310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15"/>
    <x v="5"/>
    <x v="5"/>
    <x v="0"/>
    <n v="0.35301133361214099"/>
    <n v="2E+20"/>
    <n v="0"/>
    <n v="3.2224721858717702"/>
    <n v="310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16"/>
    <x v="5"/>
    <x v="0"/>
    <x v="0"/>
    <n v="0.122953937090203"/>
    <n v="2E+20"/>
    <n v="5.3104682862884098E-2"/>
    <n v="0.22277561821608199"/>
    <n v="308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6"/>
    <x v="5"/>
    <x v="1"/>
    <x v="0"/>
    <n v="4.0912494354713598"/>
    <n v="2E+20"/>
    <n v="1.76003193698965"/>
    <n v="8.7812357139967503"/>
    <n v="308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16"/>
    <x v="5"/>
    <x v="2"/>
    <x v="0"/>
    <n v="0.122953937090203"/>
    <n v="2E+20"/>
    <n v="5.3104682862884098E-2"/>
    <n v="0.22277561821608199"/>
    <n v="308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6"/>
    <x v="5"/>
    <x v="3"/>
    <x v="0"/>
    <n v="3.6886181127060902"/>
    <n v="2E+20"/>
    <n v="1.5931404858865199"/>
    <n v="6.6832685464824504"/>
    <n v="308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16"/>
    <x v="5"/>
    <x v="4"/>
    <x v="0"/>
    <n v="0"/>
    <n v="2E+20"/>
    <n v="0"/>
    <n v="0"/>
    <n v="308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16"/>
    <x v="5"/>
    <x v="5"/>
    <x v="0"/>
    <n v="0.40263132276526498"/>
    <n v="2E+20"/>
    <n v="0"/>
    <n v="3.5178683664733801"/>
    <n v="308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17"/>
    <x v="5"/>
    <x v="0"/>
    <x v="0"/>
    <n v="0.123816099193"/>
    <n v="2E+20"/>
    <n v="5.52399069217131E-2"/>
    <n v="0.22179765301189799"/>
    <n v="309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7"/>
    <x v="5"/>
    <x v="1"/>
    <x v="0"/>
    <n v="4.0394567532241803"/>
    <n v="2E+20"/>
    <n v="1.67915673431639"/>
    <n v="7.4360253792163498"/>
    <n v="309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17"/>
    <x v="5"/>
    <x v="2"/>
    <x v="0"/>
    <n v="0.123816099193"/>
    <n v="2E+20"/>
    <n v="5.52399069217131E-2"/>
    <n v="0.22179765301189799"/>
    <n v="309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7"/>
    <x v="5"/>
    <x v="3"/>
    <x v="0"/>
    <n v="3.7144829757900002"/>
    <n v="2E+20"/>
    <n v="1.6571972076513899"/>
    <n v="6.65392959035694"/>
    <n v="309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17"/>
    <x v="5"/>
    <x v="4"/>
    <x v="0"/>
    <n v="0"/>
    <n v="2E+20"/>
    <n v="0"/>
    <n v="0"/>
    <n v="309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17"/>
    <x v="5"/>
    <x v="5"/>
    <x v="0"/>
    <n v="0.32497377743417799"/>
    <n v="2E+20"/>
    <n v="0"/>
    <n v="2.8835934947432502"/>
    <n v="309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18"/>
    <x v="5"/>
    <x v="0"/>
    <x v="0"/>
    <n v="0.12265532200468"/>
    <n v="2E+20"/>
    <n v="5.1881463279985003E-2"/>
    <n v="0.222321451379526"/>
    <n v="306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8"/>
    <x v="5"/>
    <x v="1"/>
    <x v="0"/>
    <n v="4.0425154293165297"/>
    <n v="2E+20"/>
    <n v="1.72317369784236"/>
    <n v="8.4295145084314491"/>
    <n v="306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18"/>
    <x v="5"/>
    <x v="2"/>
    <x v="0"/>
    <n v="0.12265532200468"/>
    <n v="2E+20"/>
    <n v="5.1881463279985003E-2"/>
    <n v="0.222321451379526"/>
    <n v="306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8"/>
    <x v="5"/>
    <x v="3"/>
    <x v="0"/>
    <n v="3.6796596601404099"/>
    <n v="2E+20"/>
    <n v="1.5564438983995501"/>
    <n v="6.6696435413857698"/>
    <n v="306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18"/>
    <x v="5"/>
    <x v="4"/>
    <x v="0"/>
    <n v="0"/>
    <n v="2E+20"/>
    <n v="0"/>
    <n v="0"/>
    <n v="306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18"/>
    <x v="5"/>
    <x v="5"/>
    <x v="0"/>
    <n v="0.36285576917611301"/>
    <n v="2E+20"/>
    <n v="0"/>
    <n v="3.2746948617660201"/>
    <n v="306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19"/>
    <x v="5"/>
    <x v="0"/>
    <x v="0"/>
    <n v="0.118352222562963"/>
    <n v="2E+20"/>
    <n v="5.4166154129190597E-2"/>
    <n v="0.22623879285259599"/>
    <n v="310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9"/>
    <x v="5"/>
    <x v="1"/>
    <x v="0"/>
    <n v="3.93677687448056"/>
    <n v="2E+20"/>
    <n v="1.62498462387572"/>
    <n v="8.2945415590134495"/>
    <n v="310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19"/>
    <x v="5"/>
    <x v="2"/>
    <x v="0"/>
    <n v="0.118352222562963"/>
    <n v="2E+20"/>
    <n v="5.4166154129190597E-2"/>
    <n v="0.22623879285259599"/>
    <n v="310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19"/>
    <x v="5"/>
    <x v="3"/>
    <x v="0"/>
    <n v="3.5505666768888999"/>
    <n v="2E+20"/>
    <n v="1.62498462387572"/>
    <n v="6.7871637855778904"/>
    <n v="310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19"/>
    <x v="5"/>
    <x v="4"/>
    <x v="0"/>
    <n v="0"/>
    <n v="2E+20"/>
    <n v="0"/>
    <n v="0"/>
    <n v="310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19"/>
    <x v="5"/>
    <x v="5"/>
    <x v="0"/>
    <n v="0.38621019759166098"/>
    <n v="2E+20"/>
    <n v="0"/>
    <n v="3.6628122884876602"/>
    <n v="310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20"/>
    <x v="5"/>
    <x v="0"/>
    <x v="0"/>
    <n v="0.12678788848097999"/>
    <n v="2E+20"/>
    <n v="5.2015808279292197E-2"/>
    <n v="0.22171975929921001"/>
    <n v="302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0"/>
    <x v="5"/>
    <x v="1"/>
    <x v="0"/>
    <n v="4.2484308521108902"/>
    <n v="2E+20"/>
    <n v="1.67212290323664"/>
    <n v="8.9205674467610301"/>
    <n v="302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20"/>
    <x v="5"/>
    <x v="2"/>
    <x v="0"/>
    <n v="0.12678788848097999"/>
    <n v="2E+20"/>
    <n v="5.2015808279292197E-2"/>
    <n v="0.22171975929921001"/>
    <n v="302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0"/>
    <x v="5"/>
    <x v="3"/>
    <x v="0"/>
    <n v="3.8036366544294"/>
    <n v="2E+20"/>
    <n v="1.5604742483787699"/>
    <n v="6.6515927789762896"/>
    <n v="302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20"/>
    <x v="5"/>
    <x v="4"/>
    <x v="0"/>
    <n v="0"/>
    <n v="2E+20"/>
    <n v="0"/>
    <n v="0"/>
    <n v="302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20"/>
    <x v="5"/>
    <x v="5"/>
    <x v="0"/>
    <n v="0.44479419768149497"/>
    <n v="2E+20"/>
    <n v="0"/>
    <n v="3.8145471637374202"/>
    <n v="302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21"/>
    <x v="5"/>
    <x v="0"/>
    <x v="0"/>
    <n v="0.120769805492183"/>
    <n v="2E+20"/>
    <n v="5.1596382374945397E-2"/>
    <n v="0.21814117131104199"/>
    <n v="306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1"/>
    <x v="5"/>
    <x v="1"/>
    <x v="0"/>
    <n v="4.0029275771357797"/>
    <n v="2E+20"/>
    <n v="1.54789147124836"/>
    <n v="9.3433071474499307"/>
    <n v="306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21"/>
    <x v="5"/>
    <x v="2"/>
    <x v="0"/>
    <n v="0.120769805492183"/>
    <n v="2E+20"/>
    <n v="5.1596382374945397E-2"/>
    <n v="0.21814117131104199"/>
    <n v="306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1"/>
    <x v="5"/>
    <x v="3"/>
    <x v="0"/>
    <n v="3.62309416476548"/>
    <n v="2E+20"/>
    <n v="1.54789147124836"/>
    <n v="6.5442351393312501"/>
    <n v="306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21"/>
    <x v="5"/>
    <x v="4"/>
    <x v="0"/>
    <n v="0"/>
    <n v="2E+20"/>
    <n v="0"/>
    <n v="0"/>
    <n v="306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21"/>
    <x v="5"/>
    <x v="5"/>
    <x v="0"/>
    <n v="0.379833412370299"/>
    <n v="2E+20"/>
    <n v="0"/>
    <n v="4.3533658260379298"/>
    <n v="306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22"/>
    <x v="5"/>
    <x v="0"/>
    <x v="0"/>
    <n v="0.121962173677316"/>
    <n v="2E+20"/>
    <n v="5.1285082979514597E-2"/>
    <n v="0.229466913163899"/>
    <n v="306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2"/>
    <x v="5"/>
    <x v="1"/>
    <x v="0"/>
    <n v="3.97970769774897"/>
    <n v="2E+20"/>
    <n v="1.5385524893854401"/>
    <n v="8.1280373118993907"/>
    <n v="306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22"/>
    <x v="5"/>
    <x v="2"/>
    <x v="0"/>
    <n v="0.121962173677316"/>
    <n v="2E+20"/>
    <n v="5.1285082979514597E-2"/>
    <n v="0.229466913163899"/>
    <n v="306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2"/>
    <x v="5"/>
    <x v="3"/>
    <x v="0"/>
    <n v="3.6588652103194699"/>
    <n v="2E+20"/>
    <n v="1.5385524893854401"/>
    <n v="6.8840073949169804"/>
    <n v="306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22"/>
    <x v="5"/>
    <x v="4"/>
    <x v="0"/>
    <n v="0"/>
    <n v="2E+20"/>
    <n v="0"/>
    <n v="0"/>
    <n v="306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22"/>
    <x v="5"/>
    <x v="5"/>
    <x v="0"/>
    <n v="0.32084248742950999"/>
    <n v="2E+20"/>
    <n v="0"/>
    <n v="4.6291024394853899"/>
    <n v="306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23"/>
    <x v="5"/>
    <x v="0"/>
    <x v="0"/>
    <n v="0.122172223208605"/>
    <n v="2E+20"/>
    <n v="5.2714709779264499E-2"/>
    <n v="0.224426095088578"/>
    <n v="301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3"/>
    <x v="5"/>
    <x v="1"/>
    <x v="0"/>
    <n v="4.0661162254345902"/>
    <n v="2E+20"/>
    <n v="1.7703353546973899"/>
    <n v="10.400061158252401"/>
    <n v="301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23"/>
    <x v="5"/>
    <x v="2"/>
    <x v="0"/>
    <n v="0.122172223208605"/>
    <n v="2E+20"/>
    <n v="5.2714709779264499E-2"/>
    <n v="0.224426095088578"/>
    <n v="301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3"/>
    <x v="5"/>
    <x v="3"/>
    <x v="0"/>
    <n v="3.6651666962581499"/>
    <n v="2E+20"/>
    <n v="1.58144129337793"/>
    <n v="6.7327828526573503"/>
    <n v="301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23"/>
    <x v="5"/>
    <x v="4"/>
    <x v="0"/>
    <n v="0"/>
    <n v="2E+20"/>
    <n v="0"/>
    <n v="0"/>
    <n v="301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23"/>
    <x v="5"/>
    <x v="5"/>
    <x v="0"/>
    <n v="0.400949529176439"/>
    <n v="2E+20"/>
    <n v="0"/>
    <n v="4.0534325705810899"/>
    <n v="301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24"/>
    <x v="5"/>
    <x v="0"/>
    <x v="0"/>
    <n v="0.124037704289402"/>
    <n v="2E+20"/>
    <n v="5.5802665325222697E-2"/>
    <n v="0.227195809986174"/>
    <n v="309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4"/>
    <x v="5"/>
    <x v="1"/>
    <x v="0"/>
    <n v="4.2164199688819197"/>
    <n v="2E+20"/>
    <n v="1.6918527731616"/>
    <n v="9.2439434701141696"/>
    <n v="309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24"/>
    <x v="5"/>
    <x v="2"/>
    <x v="0"/>
    <n v="0.124037704289402"/>
    <n v="2E+20"/>
    <n v="5.5802665325222697E-2"/>
    <n v="0.227195809986174"/>
    <n v="309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4"/>
    <x v="5"/>
    <x v="3"/>
    <x v="0"/>
    <n v="3.7211311286820599"/>
    <n v="2E+20"/>
    <n v="1.67407995975668"/>
    <n v="6.8158742995852304"/>
    <n v="309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24"/>
    <x v="5"/>
    <x v="4"/>
    <x v="0"/>
    <n v="0"/>
    <n v="2E+20"/>
    <n v="0"/>
    <n v="0"/>
    <n v="309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24"/>
    <x v="5"/>
    <x v="5"/>
    <x v="0"/>
    <n v="0.49528884019986003"/>
    <n v="2E+20"/>
    <n v="0"/>
    <n v="5.0322675196583804"/>
    <n v="309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25"/>
    <x v="5"/>
    <x v="0"/>
    <x v="0"/>
    <n v="0.119592307839807"/>
    <n v="2E+20"/>
    <n v="5.23432120068189E-2"/>
    <n v="0.22579657044194701"/>
    <n v="302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5"/>
    <x v="5"/>
    <x v="1"/>
    <x v="0"/>
    <n v="3.9407145002814499"/>
    <n v="2E+20"/>
    <n v="1.5702963602045701"/>
    <n v="8.2675055880371797"/>
    <n v="302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25"/>
    <x v="5"/>
    <x v="2"/>
    <x v="0"/>
    <n v="0.119592307839807"/>
    <n v="2E+20"/>
    <n v="5.23432120068189E-2"/>
    <n v="0.22579657044194701"/>
    <n v="302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5"/>
    <x v="5"/>
    <x v="3"/>
    <x v="0"/>
    <n v="3.5877692351942101"/>
    <n v="2E+20"/>
    <n v="1.5702963602045701"/>
    <n v="6.7738971132584096"/>
    <n v="302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25"/>
    <x v="5"/>
    <x v="4"/>
    <x v="0"/>
    <n v="0"/>
    <n v="2E+20"/>
    <n v="0"/>
    <n v="0"/>
    <n v="302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25"/>
    <x v="5"/>
    <x v="5"/>
    <x v="0"/>
    <n v="0.352945265087241"/>
    <n v="2E+20"/>
    <n v="0"/>
    <n v="3.6313509844100098"/>
    <n v="302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26"/>
    <x v="5"/>
    <x v="0"/>
    <x v="0"/>
    <n v="0.122896733474575"/>
    <n v="2E+20"/>
    <n v="5.0568520447876603E-2"/>
    <n v="0.231663616940428"/>
    <n v="309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6"/>
    <x v="5"/>
    <x v="1"/>
    <x v="0"/>
    <n v="4.1534777690254403"/>
    <n v="2E+20"/>
    <n v="1.5170556134363"/>
    <n v="10.919193137879301"/>
    <n v="309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26"/>
    <x v="5"/>
    <x v="2"/>
    <x v="0"/>
    <n v="0.122896733474575"/>
    <n v="2E+20"/>
    <n v="5.0568520447876603E-2"/>
    <n v="0.231663616940428"/>
    <n v="309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6"/>
    <x v="5"/>
    <x v="3"/>
    <x v="0"/>
    <n v="3.6869020042372602"/>
    <n v="2E+20"/>
    <n v="1.5170556134363"/>
    <n v="6.9499085082128298"/>
    <n v="309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26"/>
    <x v="5"/>
    <x v="4"/>
    <x v="0"/>
    <n v="0"/>
    <n v="2E+20"/>
    <n v="0"/>
    <n v="0"/>
    <n v="309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26"/>
    <x v="5"/>
    <x v="5"/>
    <x v="0"/>
    <n v="0.46657576478817703"/>
    <n v="2E+20"/>
    <n v="0"/>
    <n v="4.2751709540555796"/>
    <n v="309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27"/>
    <x v="5"/>
    <x v="0"/>
    <x v="0"/>
    <n v="0.12053655370390599"/>
    <n v="2E+20"/>
    <n v="5.1522972560684402E-2"/>
    <n v="0.22406759394233999"/>
    <n v="305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7"/>
    <x v="5"/>
    <x v="1"/>
    <x v="0"/>
    <n v="3.8983444221956201"/>
    <n v="2E+20"/>
    <n v="1.5456891768205301"/>
    <n v="7.6292765737721897"/>
    <n v="305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27"/>
    <x v="5"/>
    <x v="2"/>
    <x v="0"/>
    <n v="0.12053655370390599"/>
    <n v="2E+20"/>
    <n v="5.1522972560684402E-2"/>
    <n v="0.22406759394233999"/>
    <n v="305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7"/>
    <x v="5"/>
    <x v="3"/>
    <x v="0"/>
    <n v="3.6160966111171899"/>
    <n v="2E+20"/>
    <n v="1.5456891768205301"/>
    <n v="6.72202781827019"/>
    <n v="305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27"/>
    <x v="5"/>
    <x v="4"/>
    <x v="0"/>
    <n v="0"/>
    <n v="2E+20"/>
    <n v="0"/>
    <n v="0"/>
    <n v="305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27"/>
    <x v="5"/>
    <x v="5"/>
    <x v="0"/>
    <n v="0.282247811078435"/>
    <n v="2E+20"/>
    <n v="0"/>
    <n v="3.1594228640441302"/>
    <n v="305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28"/>
    <x v="5"/>
    <x v="0"/>
    <x v="0"/>
    <n v="0.11959754436298201"/>
    <n v="2E+20"/>
    <n v="5.2118606224542001E-2"/>
    <n v="0.22685614351215899"/>
    <n v="310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8"/>
    <x v="5"/>
    <x v="1"/>
    <x v="0"/>
    <n v="3.8373414649459998"/>
    <n v="2E+20"/>
    <n v="1.56355818673626"/>
    <n v="8.1229518010645201"/>
    <n v="310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28"/>
    <x v="5"/>
    <x v="2"/>
    <x v="0"/>
    <n v="0.11959754436298201"/>
    <n v="2E+20"/>
    <n v="5.2118606224542001E-2"/>
    <n v="0.22685614351215899"/>
    <n v="310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8"/>
    <x v="5"/>
    <x v="3"/>
    <x v="0"/>
    <n v="3.58792633088945"/>
    <n v="2E+20"/>
    <n v="1.56355818673626"/>
    <n v="6.8056843053647604"/>
    <n v="310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28"/>
    <x v="5"/>
    <x v="4"/>
    <x v="0"/>
    <n v="0"/>
    <n v="2E+20"/>
    <n v="0"/>
    <n v="0"/>
    <n v="310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28"/>
    <x v="5"/>
    <x v="5"/>
    <x v="0"/>
    <n v="0.249415134056545"/>
    <n v="2E+20"/>
    <n v="0"/>
    <n v="4.1032369662748902"/>
    <n v="310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29"/>
    <x v="5"/>
    <x v="0"/>
    <x v="0"/>
    <n v="0.121389272716762"/>
    <n v="2E+20"/>
    <n v="5.3181773048004297E-2"/>
    <n v="0.22877940273066699"/>
    <n v="309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9"/>
    <x v="5"/>
    <x v="1"/>
    <x v="0"/>
    <n v="3.9752778309068799"/>
    <n v="2E+20"/>
    <n v="1.59545319144013"/>
    <n v="7.1326882661502999"/>
    <n v="309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29"/>
    <x v="5"/>
    <x v="2"/>
    <x v="0"/>
    <n v="0.121389272716762"/>
    <n v="2E+20"/>
    <n v="5.3181773048004297E-2"/>
    <n v="0.22877940273066699"/>
    <n v="309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29"/>
    <x v="5"/>
    <x v="3"/>
    <x v="0"/>
    <n v="3.6416781815028498"/>
    <n v="2E+20"/>
    <n v="1.59545319144013"/>
    <n v="6.86338208192001"/>
    <n v="309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29"/>
    <x v="5"/>
    <x v="4"/>
    <x v="0"/>
    <n v="0"/>
    <n v="2E+20"/>
    <n v="0"/>
    <n v="0"/>
    <n v="309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29"/>
    <x v="5"/>
    <x v="5"/>
    <x v="0"/>
    <n v="0.33359964940402198"/>
    <n v="2E+20"/>
    <n v="0"/>
    <n v="3.5981199618541702"/>
    <n v="309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30"/>
    <x v="5"/>
    <x v="0"/>
    <x v="0"/>
    <n v="0.119629988578939"/>
    <n v="2E+20"/>
    <n v="5.0567759107775598E-2"/>
    <n v="0.22238870064836599"/>
    <n v="310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0"/>
    <x v="5"/>
    <x v="1"/>
    <x v="0"/>
    <n v="4.0326178684562803"/>
    <n v="2E+20"/>
    <n v="1.51703277323327"/>
    <n v="10.523399938074499"/>
    <n v="310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30"/>
    <x v="5"/>
    <x v="2"/>
    <x v="0"/>
    <n v="0.119629988578939"/>
    <n v="2E+20"/>
    <n v="5.0567759107775598E-2"/>
    <n v="0.22238870064836599"/>
    <n v="310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0"/>
    <x v="5"/>
    <x v="3"/>
    <x v="0"/>
    <n v="3.58889965736816"/>
    <n v="2E+20"/>
    <n v="1.51703277323327"/>
    <n v="6.6716610194509904"/>
    <n v="310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30"/>
    <x v="5"/>
    <x v="4"/>
    <x v="0"/>
    <n v="0"/>
    <n v="2E+20"/>
    <n v="0"/>
    <n v="0"/>
    <n v="310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30"/>
    <x v="5"/>
    <x v="5"/>
    <x v="0"/>
    <n v="0.44371821108811499"/>
    <n v="2E+20"/>
    <n v="0"/>
    <n v="5.2931155275547503"/>
    <n v="310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31"/>
    <x v="5"/>
    <x v="0"/>
    <x v="0"/>
    <n v="0.123508486372057"/>
    <n v="2E+20"/>
    <n v="5.3190660591008097E-2"/>
    <n v="0.216278971891781"/>
    <n v="302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1"/>
    <x v="5"/>
    <x v="1"/>
    <x v="0"/>
    <n v="4.1447649339814996"/>
    <n v="2E+20"/>
    <n v="1.6732736837719799"/>
    <n v="8.1091202754582508"/>
    <n v="302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31"/>
    <x v="5"/>
    <x v="2"/>
    <x v="0"/>
    <n v="0.123508486372057"/>
    <n v="2E+20"/>
    <n v="5.3190660591008097E-2"/>
    <n v="0.216278971891781"/>
    <n v="302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1"/>
    <x v="5"/>
    <x v="3"/>
    <x v="0"/>
    <n v="3.7052545911617099"/>
    <n v="2E+20"/>
    <n v="1.5957198177302401"/>
    <n v="6.4883691567534196"/>
    <n v="302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31"/>
    <x v="5"/>
    <x v="4"/>
    <x v="0"/>
    <n v="0"/>
    <n v="2E+20"/>
    <n v="0"/>
    <n v="0"/>
    <n v="302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31"/>
    <x v="5"/>
    <x v="5"/>
    <x v="0"/>
    <n v="0.43951034281979101"/>
    <n v="2E+20"/>
    <n v="0"/>
    <n v="4.5889621371942901"/>
    <n v="302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32"/>
    <x v="5"/>
    <x v="0"/>
    <x v="0"/>
    <n v="0.12381850040610699"/>
    <n v="2E+20"/>
    <n v="5.6808032365934902E-2"/>
    <n v="0.22679418179417299"/>
    <n v="308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2"/>
    <x v="5"/>
    <x v="1"/>
    <x v="0"/>
    <n v="4.1207522655457298"/>
    <n v="2E+20"/>
    <n v="1.7221948303958901"/>
    <n v="8.8063309004260795"/>
    <n v="308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32"/>
    <x v="5"/>
    <x v="2"/>
    <x v="0"/>
    <n v="0.12381850040610699"/>
    <n v="2E+20"/>
    <n v="5.6808032365934902E-2"/>
    <n v="0.22679418179417299"/>
    <n v="308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2"/>
    <x v="5"/>
    <x v="3"/>
    <x v="0"/>
    <n v="3.71455501218322"/>
    <n v="2E+20"/>
    <n v="1.7042409709780499"/>
    <n v="6.8038254538252003"/>
    <n v="308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32"/>
    <x v="5"/>
    <x v="4"/>
    <x v="0"/>
    <n v="0"/>
    <n v="2E+20"/>
    <n v="0"/>
    <n v="0"/>
    <n v="308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32"/>
    <x v="5"/>
    <x v="5"/>
    <x v="0"/>
    <n v="0.40619725336250201"/>
    <n v="2E+20"/>
    <n v="0"/>
    <n v="3.6330555445732702"/>
    <n v="308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33"/>
    <x v="5"/>
    <x v="0"/>
    <x v="0"/>
    <n v="0.121543409370358"/>
    <n v="2E+20"/>
    <n v="5.2387064627995999E-2"/>
    <n v="0.22073224398614"/>
    <n v="305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3"/>
    <x v="5"/>
    <x v="1"/>
    <x v="0"/>
    <n v="4.0749387684103402"/>
    <n v="2E+20"/>
    <n v="1.5716119388398799"/>
    <n v="7.5304063866028201"/>
    <n v="305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33"/>
    <x v="5"/>
    <x v="2"/>
    <x v="0"/>
    <n v="0.121543409370358"/>
    <n v="2E+20"/>
    <n v="5.2387064627995999E-2"/>
    <n v="0.22073224398614"/>
    <n v="305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3"/>
    <x v="5"/>
    <x v="3"/>
    <x v="0"/>
    <n v="3.64630228111074"/>
    <n v="2E+20"/>
    <n v="1.5716119388398799"/>
    <n v="6.6219673195841997"/>
    <n v="305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33"/>
    <x v="5"/>
    <x v="4"/>
    <x v="0"/>
    <n v="0"/>
    <n v="2E+20"/>
    <n v="0"/>
    <n v="0"/>
    <n v="305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33"/>
    <x v="5"/>
    <x v="5"/>
    <x v="0"/>
    <n v="0.42863648729959503"/>
    <n v="2E+20"/>
    <n v="0"/>
    <n v="3.7861756936146098"/>
    <n v="305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34"/>
    <x v="5"/>
    <x v="0"/>
    <x v="0"/>
    <n v="0.1227563685266"/>
    <n v="2E+20"/>
    <n v="5.5695738476452997E-2"/>
    <n v="0.21750266308473901"/>
    <n v="313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4"/>
    <x v="5"/>
    <x v="1"/>
    <x v="0"/>
    <n v="4.5313661665321696"/>
    <n v="2E+20"/>
    <n v="1.68909218109323"/>
    <n v="12.7448467115066"/>
    <n v="313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34"/>
    <x v="5"/>
    <x v="2"/>
    <x v="0"/>
    <n v="0.1227563685266"/>
    <n v="2E+20"/>
    <n v="5.5695738476452997E-2"/>
    <n v="0.21750266308473901"/>
    <n v="313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4"/>
    <x v="5"/>
    <x v="3"/>
    <x v="0"/>
    <n v="3.6826910557980099"/>
    <n v="2E+20"/>
    <n v="1.67087215429359"/>
    <n v="6.5250798925421796"/>
    <n v="313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34"/>
    <x v="5"/>
    <x v="4"/>
    <x v="0"/>
    <n v="0"/>
    <n v="2E+20"/>
    <n v="0"/>
    <n v="0"/>
    <n v="313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34"/>
    <x v="5"/>
    <x v="5"/>
    <x v="0"/>
    <n v="0.84867511073416402"/>
    <n v="2E+20"/>
    <n v="0"/>
    <n v="8.0759045309264508"/>
    <n v="313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35"/>
    <x v="5"/>
    <x v="0"/>
    <x v="0"/>
    <n v="0.12043502793027901"/>
    <n v="2E+20"/>
    <n v="5.29153810097455E-2"/>
    <n v="0.215964749049469"/>
    <n v="309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5"/>
    <x v="5"/>
    <x v="1"/>
    <x v="0"/>
    <n v="3.9979718961938402"/>
    <n v="2E+20"/>
    <n v="1.58746143029236"/>
    <n v="8.6301956823601795"/>
    <n v="309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35"/>
    <x v="5"/>
    <x v="2"/>
    <x v="0"/>
    <n v="0.12043502793027901"/>
    <n v="2E+20"/>
    <n v="5.29153810097455E-2"/>
    <n v="0.215964749049469"/>
    <n v="309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5"/>
    <x v="5"/>
    <x v="3"/>
    <x v="0"/>
    <n v="3.6130508379083799"/>
    <n v="2E+20"/>
    <n v="1.58746143029236"/>
    <n v="6.4789424714840598"/>
    <n v="309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35"/>
    <x v="5"/>
    <x v="4"/>
    <x v="0"/>
    <n v="0"/>
    <n v="2E+20"/>
    <n v="0"/>
    <n v="0"/>
    <n v="309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35"/>
    <x v="5"/>
    <x v="5"/>
    <x v="0"/>
    <n v="0.38492105828546103"/>
    <n v="2E+20"/>
    <n v="0"/>
    <n v="3.5895673278844198"/>
    <n v="309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36"/>
    <x v="5"/>
    <x v="0"/>
    <x v="0"/>
    <n v="0.121084818586462"/>
    <n v="2E+20"/>
    <n v="5.6067295220257503E-2"/>
    <n v="0.224386984985711"/>
    <n v="304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6"/>
    <x v="5"/>
    <x v="1"/>
    <x v="0"/>
    <n v="3.8968996705357601"/>
    <n v="2E+20"/>
    <n v="1.6820188566077301"/>
    <n v="7.0782296817103498"/>
    <n v="304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36"/>
    <x v="5"/>
    <x v="2"/>
    <x v="0"/>
    <n v="0.121084818586462"/>
    <n v="2E+20"/>
    <n v="5.6067295220257503E-2"/>
    <n v="0.224386984985711"/>
    <n v="304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6"/>
    <x v="5"/>
    <x v="3"/>
    <x v="0"/>
    <n v="3.63254455759385"/>
    <n v="2E+20"/>
    <n v="1.6820188566077301"/>
    <n v="6.7316095495713304"/>
    <n v="304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36"/>
    <x v="5"/>
    <x v="4"/>
    <x v="0"/>
    <n v="0"/>
    <n v="2E+20"/>
    <n v="0"/>
    <n v="0"/>
    <n v="304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36"/>
    <x v="5"/>
    <x v="5"/>
    <x v="0"/>
    <n v="0.264355112941909"/>
    <n v="2E+20"/>
    <n v="0"/>
    <n v="2.16615944254352"/>
    <n v="304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37"/>
    <x v="5"/>
    <x v="0"/>
    <x v="0"/>
    <n v="0.12445204106180401"/>
    <n v="2E+20"/>
    <n v="5.3847092737540403E-2"/>
    <n v="0.224092883978913"/>
    <n v="312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7"/>
    <x v="5"/>
    <x v="1"/>
    <x v="0"/>
    <n v="4.17416188558607"/>
    <n v="2E+20"/>
    <n v="1.7808229222718399"/>
    <n v="8.1540040138381809"/>
    <n v="312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37"/>
    <x v="5"/>
    <x v="2"/>
    <x v="0"/>
    <n v="0.12445204106180401"/>
    <n v="2E+20"/>
    <n v="5.3847092737540403E-2"/>
    <n v="0.224092883978913"/>
    <n v="312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7"/>
    <x v="5"/>
    <x v="3"/>
    <x v="0"/>
    <n v="3.7335612318541198"/>
    <n v="2E+20"/>
    <n v="1.6154127821262101"/>
    <n v="6.7227865193673901"/>
    <n v="312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37"/>
    <x v="5"/>
    <x v="4"/>
    <x v="0"/>
    <n v="0"/>
    <n v="2E+20"/>
    <n v="0"/>
    <n v="0"/>
    <n v="312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37"/>
    <x v="5"/>
    <x v="5"/>
    <x v="0"/>
    <n v="0.44060065373194801"/>
    <n v="2E+20"/>
    <n v="0"/>
    <n v="3.0615284908426501"/>
    <n v="312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38"/>
    <x v="5"/>
    <x v="0"/>
    <x v="0"/>
    <n v="0.11987733866893401"/>
    <n v="2E+20"/>
    <n v="5.2453656035936498E-2"/>
    <n v="0.222916623822387"/>
    <n v="309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8"/>
    <x v="5"/>
    <x v="1"/>
    <x v="0"/>
    <n v="4.0071831993054401"/>
    <n v="2E+20"/>
    <n v="1.5736096810781"/>
    <n v="9.8516800559378908"/>
    <n v="309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38"/>
    <x v="5"/>
    <x v="2"/>
    <x v="0"/>
    <n v="0.11987733866893401"/>
    <n v="2E+20"/>
    <n v="5.2453656035936498E-2"/>
    <n v="0.222916623822387"/>
    <n v="309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8"/>
    <x v="5"/>
    <x v="3"/>
    <x v="0"/>
    <n v="3.5963201600680099"/>
    <n v="2E+20"/>
    <n v="1.5736096810781"/>
    <n v="6.6874987146716203"/>
    <n v="309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38"/>
    <x v="5"/>
    <x v="4"/>
    <x v="0"/>
    <n v="0"/>
    <n v="2E+20"/>
    <n v="0"/>
    <n v="0"/>
    <n v="309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38"/>
    <x v="5"/>
    <x v="5"/>
    <x v="0"/>
    <n v="0.410863039237433"/>
    <n v="2E+20"/>
    <n v="0"/>
    <n v="5.2898637646474098"/>
    <n v="309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39"/>
    <x v="5"/>
    <x v="0"/>
    <x v="0"/>
    <n v="0.12190473676621499"/>
    <n v="2E+20"/>
    <n v="5.4252036245377597E-2"/>
    <n v="0.23058300946077001"/>
    <n v="298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9"/>
    <x v="5"/>
    <x v="1"/>
    <x v="0"/>
    <n v="3.9534833749530098"/>
    <n v="2E+20"/>
    <n v="1.62756108736133"/>
    <n v="7.7471722087143498"/>
    <n v="298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39"/>
    <x v="5"/>
    <x v="2"/>
    <x v="0"/>
    <n v="0.12190473676621499"/>
    <n v="2E+20"/>
    <n v="5.4252036245377597E-2"/>
    <n v="0.23058300946077001"/>
    <n v="298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39"/>
    <x v="5"/>
    <x v="3"/>
    <x v="0"/>
    <n v="3.6571421029864601"/>
    <n v="2E+20"/>
    <n v="1.62756108736133"/>
    <n v="6.9174902838231001"/>
    <n v="298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39"/>
    <x v="5"/>
    <x v="4"/>
    <x v="0"/>
    <n v="0"/>
    <n v="2E+20"/>
    <n v="0"/>
    <n v="0"/>
    <n v="298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39"/>
    <x v="5"/>
    <x v="5"/>
    <x v="0"/>
    <n v="0.29634127196655002"/>
    <n v="2E+20"/>
    <n v="0"/>
    <n v="2.9451149829596401"/>
    <n v="298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40"/>
    <x v="5"/>
    <x v="0"/>
    <x v="0"/>
    <n v="0.123569373202303"/>
    <n v="2E+20"/>
    <n v="5.3213913414648102E-2"/>
    <n v="0.21861111698354599"/>
    <n v="305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0"/>
    <x v="5"/>
    <x v="1"/>
    <x v="0"/>
    <n v="4.15361070882454"/>
    <n v="2E+20"/>
    <n v="1.6713738287537601"/>
    <n v="8.3419724122994108"/>
    <n v="305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40"/>
    <x v="5"/>
    <x v="2"/>
    <x v="0"/>
    <n v="0.123569373202303"/>
    <n v="2E+20"/>
    <n v="5.3213913414648102E-2"/>
    <n v="0.21861111698354599"/>
    <n v="305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0"/>
    <x v="5"/>
    <x v="3"/>
    <x v="0"/>
    <n v="3.7070811960690802"/>
    <n v="2E+20"/>
    <n v="1.59641740243944"/>
    <n v="6.5583335095063804"/>
    <n v="305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40"/>
    <x v="5"/>
    <x v="4"/>
    <x v="0"/>
    <n v="0"/>
    <n v="2E+20"/>
    <n v="0"/>
    <n v="0"/>
    <n v="305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40"/>
    <x v="5"/>
    <x v="5"/>
    <x v="0"/>
    <n v="0.446529512755447"/>
    <n v="2E+20"/>
    <n v="0"/>
    <n v="4.1672834118503896"/>
    <n v="305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41"/>
    <x v="5"/>
    <x v="0"/>
    <x v="0"/>
    <n v="0.119490127271281"/>
    <n v="2E+20"/>
    <n v="5.1167394319846501E-2"/>
    <n v="0.22710586975768701"/>
    <n v="307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1"/>
    <x v="5"/>
    <x v="1"/>
    <x v="0"/>
    <n v="3.9218741500619001"/>
    <n v="2E+20"/>
    <n v="1.66475858715046"/>
    <n v="7.8270418790059502"/>
    <n v="307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41"/>
    <x v="5"/>
    <x v="2"/>
    <x v="0"/>
    <n v="0.119490127271281"/>
    <n v="2E+20"/>
    <n v="5.1167394319846501E-2"/>
    <n v="0.22710586975768701"/>
    <n v="307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1"/>
    <x v="5"/>
    <x v="3"/>
    <x v="0"/>
    <n v="3.5847038181384301"/>
    <n v="2E+20"/>
    <n v="1.5350218295953899"/>
    <n v="6.8131760927306004"/>
    <n v="307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41"/>
    <x v="5"/>
    <x v="4"/>
    <x v="0"/>
    <n v="0"/>
    <n v="2E+20"/>
    <n v="0"/>
    <n v="0"/>
    <n v="307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41"/>
    <x v="5"/>
    <x v="5"/>
    <x v="0"/>
    <n v="0.33717033192347501"/>
    <n v="2E+20"/>
    <n v="0"/>
    <n v="4.08355521487979"/>
    <n v="307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42"/>
    <x v="5"/>
    <x v="0"/>
    <x v="0"/>
    <n v="0.118188408210118"/>
    <n v="2E+20"/>
    <n v="5.37117813856706E-2"/>
    <n v="0.22647631218685901"/>
    <n v="306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2"/>
    <x v="5"/>
    <x v="1"/>
    <x v="0"/>
    <n v="3.8606253655501899"/>
    <n v="2E+20"/>
    <n v="1.6113534415701201"/>
    <n v="8.0023368347535797"/>
    <n v="306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42"/>
    <x v="5"/>
    <x v="2"/>
    <x v="0"/>
    <n v="0.118188408210118"/>
    <n v="2E+20"/>
    <n v="5.37117813856706E-2"/>
    <n v="0.22647631218685901"/>
    <n v="306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2"/>
    <x v="5"/>
    <x v="3"/>
    <x v="0"/>
    <n v="3.54565224630353"/>
    <n v="2E+20"/>
    <n v="1.6113534415701201"/>
    <n v="6.7942893656057803"/>
    <n v="306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42"/>
    <x v="5"/>
    <x v="4"/>
    <x v="0"/>
    <n v="0"/>
    <n v="2E+20"/>
    <n v="0"/>
    <n v="0"/>
    <n v="306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42"/>
    <x v="5"/>
    <x v="5"/>
    <x v="0"/>
    <n v="0.31497311924665999"/>
    <n v="2E+20"/>
    <n v="0"/>
    <n v="3.4706833052422299"/>
    <n v="306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43"/>
    <x v="5"/>
    <x v="0"/>
    <x v="0"/>
    <n v="0.122865381192809"/>
    <n v="2E+20"/>
    <n v="5.2152039237849598E-2"/>
    <n v="0.226770271461013"/>
    <n v="304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3"/>
    <x v="5"/>
    <x v="1"/>
    <x v="0"/>
    <n v="4.2164798342917198"/>
    <n v="2E+20"/>
    <n v="1.5645611771354899"/>
    <n v="10.4897525283205"/>
    <n v="304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43"/>
    <x v="5"/>
    <x v="2"/>
    <x v="0"/>
    <n v="0.122865381192809"/>
    <n v="2E+20"/>
    <n v="5.2152039237849598E-2"/>
    <n v="0.226770271461013"/>
    <n v="304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3"/>
    <x v="5"/>
    <x v="3"/>
    <x v="0"/>
    <n v="3.68596143578428"/>
    <n v="2E+20"/>
    <n v="1.5645611771354899"/>
    <n v="6.8031081438304"/>
    <n v="304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43"/>
    <x v="5"/>
    <x v="4"/>
    <x v="0"/>
    <n v="0"/>
    <n v="2E+20"/>
    <n v="0"/>
    <n v="0"/>
    <n v="304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43"/>
    <x v="5"/>
    <x v="5"/>
    <x v="0"/>
    <n v="0.53051839850744198"/>
    <n v="2E+20"/>
    <n v="0"/>
    <n v="4.89673337932288"/>
    <n v="304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44"/>
    <x v="5"/>
    <x v="0"/>
    <x v="0"/>
    <n v="0.124576385318905"/>
    <n v="2E+20"/>
    <n v="5.4388555980570699E-2"/>
    <n v="0.214023668824977"/>
    <n v="301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4"/>
    <x v="5"/>
    <x v="1"/>
    <x v="0"/>
    <n v="4.2006126364954497"/>
    <n v="2E+20"/>
    <n v="1.67466017011327"/>
    <n v="8.7479538105301309"/>
    <n v="301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44"/>
    <x v="5"/>
    <x v="2"/>
    <x v="0"/>
    <n v="0.124576385318905"/>
    <n v="2E+20"/>
    <n v="5.4388555980570699E-2"/>
    <n v="0.214023668824977"/>
    <n v="301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4"/>
    <x v="5"/>
    <x v="3"/>
    <x v="0"/>
    <n v="3.7372915595671401"/>
    <n v="2E+20"/>
    <n v="1.6316566794171199"/>
    <n v="6.4207100647492998"/>
    <n v="301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44"/>
    <x v="5"/>
    <x v="4"/>
    <x v="0"/>
    <n v="0"/>
    <n v="2E+20"/>
    <n v="0"/>
    <n v="0"/>
    <n v="301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44"/>
    <x v="5"/>
    <x v="5"/>
    <x v="0"/>
    <n v="0.46332107692830898"/>
    <n v="2E+20"/>
    <n v="0"/>
    <n v="4.6207432972858804"/>
    <n v="301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45"/>
    <x v="5"/>
    <x v="0"/>
    <x v="0"/>
    <n v="0.119717622821365"/>
    <n v="2E+20"/>
    <n v="5.2241661818265998E-2"/>
    <n v="0.21935261712045201"/>
    <n v="300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5"/>
    <x v="5"/>
    <x v="1"/>
    <x v="0"/>
    <n v="3.8289614685408599"/>
    <n v="2E+20"/>
    <n v="1.6385044225519301"/>
    <n v="7.9979000454720799"/>
    <n v="300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45"/>
    <x v="5"/>
    <x v="2"/>
    <x v="0"/>
    <n v="0.119717622821365"/>
    <n v="2E+20"/>
    <n v="5.2241661818265998E-2"/>
    <n v="0.21935261712045201"/>
    <n v="300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5"/>
    <x v="5"/>
    <x v="3"/>
    <x v="0"/>
    <n v="3.5915286846409402"/>
    <n v="2E+20"/>
    <n v="1.56724985454798"/>
    <n v="6.5805785136135704"/>
    <n v="300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45"/>
    <x v="5"/>
    <x v="4"/>
    <x v="0"/>
    <n v="0"/>
    <n v="2E+20"/>
    <n v="0"/>
    <n v="0"/>
    <n v="300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45"/>
    <x v="5"/>
    <x v="5"/>
    <x v="0"/>
    <n v="0.237432783899929"/>
    <n v="2E+20"/>
    <n v="0"/>
    <n v="2.5083712688863198"/>
    <n v="300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46"/>
    <x v="5"/>
    <x v="0"/>
    <x v="0"/>
    <n v="0.118468531320622"/>
    <n v="2E+20"/>
    <n v="5.3953460309658897E-2"/>
    <n v="0.22308320686863101"/>
    <n v="307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6"/>
    <x v="5"/>
    <x v="1"/>
    <x v="0"/>
    <n v="3.9219884237570599"/>
    <n v="2E+20"/>
    <n v="1.6186038092897701"/>
    <n v="8.3027994430163403"/>
    <n v="307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46"/>
    <x v="5"/>
    <x v="2"/>
    <x v="0"/>
    <n v="0.118468531320622"/>
    <n v="2E+20"/>
    <n v="5.3953460309658897E-2"/>
    <n v="0.22308320686863101"/>
    <n v="307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6"/>
    <x v="5"/>
    <x v="3"/>
    <x v="0"/>
    <n v="3.5540559396186602"/>
    <n v="2E+20"/>
    <n v="1.6186038092897701"/>
    <n v="6.6924962060589301"/>
    <n v="307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46"/>
    <x v="5"/>
    <x v="4"/>
    <x v="0"/>
    <n v="0"/>
    <n v="2E+20"/>
    <n v="0"/>
    <n v="0"/>
    <n v="307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46"/>
    <x v="5"/>
    <x v="5"/>
    <x v="0"/>
    <n v="0.36793248413839802"/>
    <n v="2E+20"/>
    <n v="0"/>
    <n v="3.5394199860739399"/>
    <n v="307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47"/>
    <x v="5"/>
    <x v="0"/>
    <x v="0"/>
    <n v="0.123522394024597"/>
    <n v="2E+20"/>
    <n v="5.0496806582606302E-2"/>
    <n v="0.222260813931215"/>
    <n v="303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7"/>
    <x v="5"/>
    <x v="1"/>
    <x v="0"/>
    <n v="4.2498099034841896"/>
    <n v="2E+20"/>
    <n v="1.5149041974781901"/>
    <n v="9.4464858939544296"/>
    <n v="303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47"/>
    <x v="5"/>
    <x v="2"/>
    <x v="0"/>
    <n v="0.123522394024597"/>
    <n v="2E+20"/>
    <n v="5.0496806582606302E-2"/>
    <n v="0.222260813931215"/>
    <n v="303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7"/>
    <x v="5"/>
    <x v="3"/>
    <x v="0"/>
    <n v="3.70567182073792"/>
    <n v="2E+20"/>
    <n v="1.5149041974781901"/>
    <n v="6.6678244179364601"/>
    <n v="303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47"/>
    <x v="5"/>
    <x v="4"/>
    <x v="0"/>
    <n v="0"/>
    <n v="2E+20"/>
    <n v="0"/>
    <n v="0"/>
    <n v="303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47"/>
    <x v="5"/>
    <x v="5"/>
    <x v="0"/>
    <n v="0.54413808274626396"/>
    <n v="2E+20"/>
    <n v="0"/>
    <n v="5.2141164131378401"/>
    <n v="303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48"/>
    <x v="5"/>
    <x v="0"/>
    <x v="0"/>
    <n v="0.12569007794676401"/>
    <n v="2E+20"/>
    <n v="5.1716938355806E-2"/>
    <n v="0.22740736426699101"/>
    <n v="307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8"/>
    <x v="5"/>
    <x v="1"/>
    <x v="0"/>
    <n v="4.2014520199712999"/>
    <n v="2E+20"/>
    <n v="1.5515081506741799"/>
    <n v="9.5450447748676197"/>
    <n v="307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48"/>
    <x v="5"/>
    <x v="2"/>
    <x v="0"/>
    <n v="0.12569007794676401"/>
    <n v="2E+20"/>
    <n v="5.1716938355806E-2"/>
    <n v="0.22740736426699101"/>
    <n v="307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8"/>
    <x v="5"/>
    <x v="3"/>
    <x v="0"/>
    <n v="3.7707023384029301"/>
    <n v="2E+20"/>
    <n v="1.5515081506741799"/>
    <n v="6.8222209280097301"/>
    <n v="307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48"/>
    <x v="5"/>
    <x v="4"/>
    <x v="0"/>
    <n v="0"/>
    <n v="2E+20"/>
    <n v="0"/>
    <n v="0"/>
    <n v="307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48"/>
    <x v="5"/>
    <x v="5"/>
    <x v="0"/>
    <n v="0.43074968156836002"/>
    <n v="2E+20"/>
    <n v="0"/>
    <n v="4.2273177089185801"/>
    <n v="307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49"/>
    <x v="5"/>
    <x v="0"/>
    <x v="0"/>
    <n v="0.122431249248876"/>
    <n v="2E+20"/>
    <n v="5.67231817284286E-2"/>
    <n v="0.22332838089200599"/>
    <n v="306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9"/>
    <x v="5"/>
    <x v="1"/>
    <x v="0"/>
    <n v="4.0730330453422896"/>
    <n v="2E+20"/>
    <n v="1.70655603631013"/>
    <n v="9.7182566043886691"/>
    <n v="306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49"/>
    <x v="5"/>
    <x v="2"/>
    <x v="0"/>
    <n v="0.122431249248876"/>
    <n v="2E+20"/>
    <n v="5.67231817284286E-2"/>
    <n v="0.22332838089200599"/>
    <n v="306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49"/>
    <x v="5"/>
    <x v="3"/>
    <x v="0"/>
    <n v="3.6729374774662902"/>
    <n v="2E+20"/>
    <n v="1.70169545185286"/>
    <n v="6.6998514267601799"/>
    <n v="306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49"/>
    <x v="5"/>
    <x v="4"/>
    <x v="0"/>
    <n v="0"/>
    <n v="2E+20"/>
    <n v="0"/>
    <n v="0"/>
    <n v="306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49"/>
    <x v="5"/>
    <x v="5"/>
    <x v="0"/>
    <n v="0.40009556787601003"/>
    <n v="2E+20"/>
    <n v="0"/>
    <n v="4.5143171757013096"/>
    <n v="306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50"/>
    <x v="5"/>
    <x v="0"/>
    <x v="0"/>
    <n v="0.119735486835631"/>
    <n v="2E+20"/>
    <n v="5.3247203322916901E-2"/>
    <n v="0.22800356136657099"/>
    <n v="305"/>
    <s v="Airport Security AnalysisXray Baggage CheckTotal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50"/>
    <x v="5"/>
    <x v="1"/>
    <x v="0"/>
    <n v="3.91632539758317"/>
    <n v="2E+20"/>
    <n v="1.59741609968751"/>
    <n v="8.9560710025044692"/>
    <n v="305"/>
    <s v="Airport Security AnalysisXray Baggage CheckTotal Time Per EntityProcess"/>
    <n v="50"/>
    <n v="4.0484530695469045"/>
    <n v="0.15396567127313909"/>
    <n v="0.95"/>
    <n v="4.3756559630115342E-2"/>
    <n v="3.8225886263195901"/>
    <n v="4.5313661665321696"/>
    <n v="1.5061462811478601"/>
    <n v="12.7448467115066"/>
    <n v="305.8"/>
    <n v="4.3756559630115342E-2"/>
    <n v="50"/>
    <n v="1"/>
  </r>
  <r>
    <x v="0"/>
    <s v="2023-06-20 17:56:27"/>
    <n v="50"/>
    <x v="5"/>
    <x v="2"/>
    <x v="0"/>
    <n v="0.119735486835631"/>
    <n v="2E+20"/>
    <n v="5.3247203322916901E-2"/>
    <n v="0.22800356136657099"/>
    <n v="305"/>
    <s v="Airport Security AnalysisXray Baggage CheckVA Cost Per EntityProcess"/>
    <n v="50"/>
    <n v="0.12177686007467209"/>
    <n v="2.2245417617279112E-3"/>
    <n v="0.95"/>
    <n v="6.3220777360200328E-4"/>
    <n v="0.118188408210118"/>
    <n v="0.12678788848097999"/>
    <n v="5.0204876038262097E-2"/>
    <n v="0.23262438213749501"/>
    <n v="305.8"/>
    <n v="6.3220777360200328E-4"/>
    <n v="50"/>
    <n v="1"/>
  </r>
  <r>
    <x v="0"/>
    <s v="2023-06-20 17:56:27"/>
    <n v="50"/>
    <x v="5"/>
    <x v="3"/>
    <x v="0"/>
    <n v="3.59206460506894"/>
    <n v="2E+20"/>
    <n v="1.59741609968751"/>
    <n v="6.8401068409971204"/>
    <n v="305"/>
    <s v="Airport Security AnalysisXray Baggage CheckVA Time Per EntityProcess"/>
    <n v="50"/>
    <n v="3.653305802240161"/>
    <n v="6.6736252851838568E-2"/>
    <n v="0.95"/>
    <n v="1.8966233208060453E-2"/>
    <n v="3.54565224630353"/>
    <n v="3.8036366544294"/>
    <n v="1.5061462811478601"/>
    <n v="6.9787314641248503"/>
    <n v="305.8"/>
    <n v="1.8966233208060453E-2"/>
    <n v="50"/>
    <n v="1"/>
  </r>
  <r>
    <x v="0"/>
    <s v="2023-06-20 17:56:27"/>
    <n v="50"/>
    <x v="5"/>
    <x v="4"/>
    <x v="0"/>
    <n v="0"/>
    <n v="2E+20"/>
    <n v="0"/>
    <n v="0"/>
    <n v="305"/>
    <s v="Airport Security AnalysisXray Baggage CheckWait Cost Per EntityProcess"/>
    <n v="50"/>
    <n v="0"/>
    <n v="0"/>
    <n v="0.95"/>
    <n v="0"/>
    <n v="0"/>
    <n v="0"/>
    <n v="0"/>
    <n v="0"/>
    <n v="305.8"/>
    <n v="0"/>
    <n v="50"/>
    <n v="1"/>
  </r>
  <r>
    <x v="0"/>
    <s v="2023-06-20 17:56:27"/>
    <n v="50"/>
    <x v="5"/>
    <x v="5"/>
    <x v="0"/>
    <n v="0.32426079251422402"/>
    <n v="2E+20"/>
    <n v="0"/>
    <n v="3.9712906577631202"/>
    <n v="305"/>
    <s v="Airport Security AnalysisXray Baggage CheckWait Time Per EntityProcess"/>
    <n v="50"/>
    <n v="0.39514726730674299"/>
    <n v="0.10824597124691386"/>
    <n v="0.95"/>
    <n v="3.0763164648454102E-2"/>
    <n v="0.237432783899929"/>
    <n v="0.84867511073416402"/>
    <n v="0"/>
    <n v="8.0759045309264508"/>
    <n v="305.8"/>
    <n v="3.0763164648454102E-2"/>
    <n v="50"/>
    <n v="1"/>
  </r>
  <r>
    <x v="0"/>
    <s v="2023-06-20 17:56:27"/>
    <n v="1"/>
    <x v="6"/>
    <x v="6"/>
    <x v="1"/>
    <n v="0"/>
    <n v="2E+20"/>
    <n v="0"/>
    <n v="0"/>
    <n v="310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1"/>
    <x v="6"/>
    <x v="7"/>
    <x v="1"/>
    <n v="0.32828847552157697"/>
    <n v="2E+20"/>
    <n v="0"/>
    <n v="3.3192497995705401"/>
    <n v="310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2"/>
    <x v="6"/>
    <x v="6"/>
    <x v="1"/>
    <n v="0"/>
    <n v="2E+20"/>
    <n v="0"/>
    <n v="0"/>
    <n v="306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2"/>
    <x v="6"/>
    <x v="7"/>
    <x v="1"/>
    <n v="0.27496281463220001"/>
    <n v="2E+20"/>
    <n v="0"/>
    <n v="3.81589867303944"/>
    <n v="306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3"/>
    <x v="6"/>
    <x v="6"/>
    <x v="1"/>
    <n v="0"/>
    <n v="2E+20"/>
    <n v="0"/>
    <n v="0"/>
    <n v="308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3"/>
    <x v="6"/>
    <x v="7"/>
    <x v="1"/>
    <n v="0.27921443474666302"/>
    <n v="2E+20"/>
    <n v="0"/>
    <n v="2.79364496304254"/>
    <n v="308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4"/>
    <x v="6"/>
    <x v="6"/>
    <x v="1"/>
    <n v="0"/>
    <n v="2E+20"/>
    <n v="0"/>
    <n v="0"/>
    <n v="307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4"/>
    <x v="6"/>
    <x v="7"/>
    <x v="1"/>
    <n v="0.40206762459295398"/>
    <n v="2E+20"/>
    <n v="0"/>
    <n v="4.2613939449608997"/>
    <n v="307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5"/>
    <x v="6"/>
    <x v="6"/>
    <x v="1"/>
    <n v="0"/>
    <n v="2E+20"/>
    <n v="0"/>
    <n v="0"/>
    <n v="303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5"/>
    <x v="6"/>
    <x v="7"/>
    <x v="1"/>
    <n v="0.38683906741305202"/>
    <n v="2E+20"/>
    <n v="0"/>
    <n v="4.1576564772518596"/>
    <n v="303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6"/>
    <x v="6"/>
    <x v="6"/>
    <x v="1"/>
    <n v="0"/>
    <n v="2E+20"/>
    <n v="0"/>
    <n v="0"/>
    <n v="305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6"/>
    <x v="6"/>
    <x v="7"/>
    <x v="1"/>
    <n v="0.57261613361644703"/>
    <n v="2E+20"/>
    <n v="0"/>
    <n v="4.6657015622380396"/>
    <n v="305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7"/>
    <x v="6"/>
    <x v="6"/>
    <x v="1"/>
    <n v="0"/>
    <n v="2E+20"/>
    <n v="0"/>
    <n v="0"/>
    <n v="307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7"/>
    <x v="6"/>
    <x v="7"/>
    <x v="1"/>
    <n v="0.33924271638190701"/>
    <n v="2E+20"/>
    <n v="0"/>
    <n v="4.7018116521873701"/>
    <n v="307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8"/>
    <x v="6"/>
    <x v="6"/>
    <x v="1"/>
    <n v="0"/>
    <n v="2E+20"/>
    <n v="0"/>
    <n v="0"/>
    <n v="307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8"/>
    <x v="6"/>
    <x v="7"/>
    <x v="1"/>
    <n v="0.63815845717636399"/>
    <n v="2E+20"/>
    <n v="0"/>
    <n v="6.3677627627584998"/>
    <n v="307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9"/>
    <x v="6"/>
    <x v="6"/>
    <x v="1"/>
    <n v="0"/>
    <n v="2E+20"/>
    <n v="0"/>
    <n v="0"/>
    <n v="310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9"/>
    <x v="6"/>
    <x v="7"/>
    <x v="1"/>
    <n v="0.29957553362980499"/>
    <n v="2E+20"/>
    <n v="0"/>
    <n v="3.0789871879652502"/>
    <n v="310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10"/>
    <x v="6"/>
    <x v="6"/>
    <x v="1"/>
    <n v="0"/>
    <n v="2E+20"/>
    <n v="0"/>
    <n v="0"/>
    <n v="304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10"/>
    <x v="6"/>
    <x v="7"/>
    <x v="1"/>
    <n v="0.29985320816849198"/>
    <n v="2E+20"/>
    <n v="0"/>
    <n v="4.0040754517245301"/>
    <n v="304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11"/>
    <x v="6"/>
    <x v="6"/>
    <x v="1"/>
    <n v="0"/>
    <n v="2E+20"/>
    <n v="0"/>
    <n v="0"/>
    <n v="306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11"/>
    <x v="6"/>
    <x v="7"/>
    <x v="1"/>
    <n v="0.55162038794777701"/>
    <n v="2E+20"/>
    <n v="0"/>
    <n v="6.1434973392301702"/>
    <n v="306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12"/>
    <x v="6"/>
    <x v="6"/>
    <x v="1"/>
    <n v="0"/>
    <n v="2E+20"/>
    <n v="0"/>
    <n v="0"/>
    <n v="303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12"/>
    <x v="6"/>
    <x v="7"/>
    <x v="1"/>
    <n v="0.35944794759860299"/>
    <n v="2E+20"/>
    <n v="0"/>
    <n v="3.14870357915885"/>
    <n v="303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13"/>
    <x v="6"/>
    <x v="6"/>
    <x v="1"/>
    <n v="0"/>
    <n v="2E+20"/>
    <n v="0"/>
    <n v="0"/>
    <n v="305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13"/>
    <x v="6"/>
    <x v="7"/>
    <x v="1"/>
    <n v="0.32335857806195201"/>
    <n v="2E+20"/>
    <n v="0"/>
    <n v="3.1537219158368499"/>
    <n v="305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14"/>
    <x v="6"/>
    <x v="6"/>
    <x v="1"/>
    <n v="0"/>
    <n v="2E+20"/>
    <n v="0"/>
    <n v="0"/>
    <n v="308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14"/>
    <x v="6"/>
    <x v="7"/>
    <x v="1"/>
    <n v="0.39643661754333898"/>
    <n v="2E+20"/>
    <n v="0"/>
    <n v="4.9585991460689902"/>
    <n v="308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15"/>
    <x v="6"/>
    <x v="6"/>
    <x v="1"/>
    <n v="0"/>
    <n v="2E+20"/>
    <n v="0"/>
    <n v="0"/>
    <n v="311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15"/>
    <x v="6"/>
    <x v="7"/>
    <x v="1"/>
    <n v="0.35187624893814701"/>
    <n v="2E+20"/>
    <n v="0"/>
    <n v="3.2224721858717702"/>
    <n v="311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16"/>
    <x v="6"/>
    <x v="6"/>
    <x v="1"/>
    <n v="0"/>
    <n v="2E+20"/>
    <n v="0"/>
    <n v="0"/>
    <n v="310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16"/>
    <x v="6"/>
    <x v="7"/>
    <x v="1"/>
    <n v="0.40479816152461201"/>
    <n v="2E+20"/>
    <n v="0"/>
    <n v="3.5178683664733801"/>
    <n v="310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17"/>
    <x v="6"/>
    <x v="6"/>
    <x v="1"/>
    <n v="0"/>
    <n v="2E+20"/>
    <n v="0"/>
    <n v="0"/>
    <n v="311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17"/>
    <x v="6"/>
    <x v="7"/>
    <x v="1"/>
    <n v="0.32348987385307298"/>
    <n v="2E+20"/>
    <n v="0"/>
    <n v="2.8835934947432502"/>
    <n v="311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18"/>
    <x v="6"/>
    <x v="6"/>
    <x v="1"/>
    <n v="0"/>
    <n v="2E+20"/>
    <n v="0"/>
    <n v="0"/>
    <n v="308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18"/>
    <x v="6"/>
    <x v="7"/>
    <x v="1"/>
    <n v="0.36146098649334502"/>
    <n v="2E+20"/>
    <n v="0"/>
    <n v="3.2746948617660201"/>
    <n v="308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19"/>
    <x v="6"/>
    <x v="6"/>
    <x v="1"/>
    <n v="0"/>
    <n v="2E+20"/>
    <n v="0"/>
    <n v="0"/>
    <n v="311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19"/>
    <x v="6"/>
    <x v="7"/>
    <x v="1"/>
    <n v="0.38496836415889002"/>
    <n v="2E+20"/>
    <n v="0"/>
    <n v="3.6628122884876602"/>
    <n v="311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20"/>
    <x v="6"/>
    <x v="6"/>
    <x v="1"/>
    <n v="0"/>
    <n v="2E+20"/>
    <n v="0"/>
    <n v="0"/>
    <n v="304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20"/>
    <x v="6"/>
    <x v="7"/>
    <x v="1"/>
    <n v="0.44379874245373102"/>
    <n v="2E+20"/>
    <n v="0"/>
    <n v="3.8145471637374202"/>
    <n v="304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21"/>
    <x v="6"/>
    <x v="6"/>
    <x v="1"/>
    <n v="0"/>
    <n v="2E+20"/>
    <n v="0"/>
    <n v="0"/>
    <n v="308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21"/>
    <x v="6"/>
    <x v="7"/>
    <x v="1"/>
    <n v="0.377366961640622"/>
    <n v="2E+20"/>
    <n v="0"/>
    <n v="4.3533658260379298"/>
    <n v="308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22"/>
    <x v="6"/>
    <x v="6"/>
    <x v="1"/>
    <n v="0"/>
    <n v="2E+20"/>
    <n v="0"/>
    <n v="0"/>
    <n v="308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22"/>
    <x v="6"/>
    <x v="7"/>
    <x v="1"/>
    <n v="0.31875909465399399"/>
    <n v="2E+20"/>
    <n v="0"/>
    <n v="4.6291024394853899"/>
    <n v="308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23"/>
    <x v="6"/>
    <x v="6"/>
    <x v="1"/>
    <n v="0"/>
    <n v="2E+20"/>
    <n v="0"/>
    <n v="0"/>
    <n v="303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23"/>
    <x v="6"/>
    <x v="7"/>
    <x v="1"/>
    <n v="0.403404855511653"/>
    <n v="2E+20"/>
    <n v="0"/>
    <n v="4.0534325705810899"/>
    <n v="303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24"/>
    <x v="6"/>
    <x v="6"/>
    <x v="1"/>
    <n v="0"/>
    <n v="2E+20"/>
    <n v="0"/>
    <n v="0"/>
    <n v="311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24"/>
    <x v="6"/>
    <x v="7"/>
    <x v="1"/>
    <n v="0.49210370296384798"/>
    <n v="2E+20"/>
    <n v="0"/>
    <n v="5.0322675196583804"/>
    <n v="311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25"/>
    <x v="6"/>
    <x v="6"/>
    <x v="1"/>
    <n v="0"/>
    <n v="2E+20"/>
    <n v="0"/>
    <n v="0"/>
    <n v="304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25"/>
    <x v="6"/>
    <x v="7"/>
    <x v="1"/>
    <n v="0.35430551984009101"/>
    <n v="2E+20"/>
    <n v="0"/>
    <n v="3.6313509844100098"/>
    <n v="304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26"/>
    <x v="6"/>
    <x v="6"/>
    <x v="1"/>
    <n v="0"/>
    <n v="2E+20"/>
    <n v="0"/>
    <n v="0"/>
    <n v="311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26"/>
    <x v="6"/>
    <x v="7"/>
    <x v="1"/>
    <n v="0.468487126464257"/>
    <n v="2E+20"/>
    <n v="0"/>
    <n v="4.2751709540555796"/>
    <n v="311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27"/>
    <x v="6"/>
    <x v="6"/>
    <x v="1"/>
    <n v="0"/>
    <n v="2E+20"/>
    <n v="0"/>
    <n v="0"/>
    <n v="307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27"/>
    <x v="6"/>
    <x v="7"/>
    <x v="1"/>
    <n v="0.28046359945731902"/>
    <n v="2E+20"/>
    <n v="0"/>
    <n v="3.1594228640441302"/>
    <n v="307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28"/>
    <x v="6"/>
    <x v="6"/>
    <x v="1"/>
    <n v="0"/>
    <n v="2E+20"/>
    <n v="0"/>
    <n v="0"/>
    <n v="312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28"/>
    <x v="6"/>
    <x v="7"/>
    <x v="1"/>
    <n v="0.25514500125351403"/>
    <n v="2E+20"/>
    <n v="0"/>
    <n v="4.1032369662748902"/>
    <n v="312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29"/>
    <x v="6"/>
    <x v="6"/>
    <x v="1"/>
    <n v="0"/>
    <n v="2E+20"/>
    <n v="0"/>
    <n v="0"/>
    <n v="310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29"/>
    <x v="6"/>
    <x v="7"/>
    <x v="1"/>
    <n v="0.33252352150271902"/>
    <n v="2E+20"/>
    <n v="0"/>
    <n v="3.5981199618541702"/>
    <n v="310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30"/>
    <x v="6"/>
    <x v="6"/>
    <x v="1"/>
    <n v="0"/>
    <n v="2E+20"/>
    <n v="0"/>
    <n v="0"/>
    <n v="312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30"/>
    <x v="6"/>
    <x v="7"/>
    <x v="1"/>
    <n v="0.44087386358114"/>
    <n v="2E+20"/>
    <n v="0"/>
    <n v="5.2931155275547503"/>
    <n v="312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31"/>
    <x v="6"/>
    <x v="6"/>
    <x v="1"/>
    <n v="0"/>
    <n v="2E+20"/>
    <n v="0"/>
    <n v="0"/>
    <n v="304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31"/>
    <x v="6"/>
    <x v="7"/>
    <x v="1"/>
    <n v="0.43661882740650299"/>
    <n v="2E+20"/>
    <n v="0"/>
    <n v="4.5889621371942901"/>
    <n v="304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32"/>
    <x v="6"/>
    <x v="6"/>
    <x v="1"/>
    <n v="0"/>
    <n v="2E+20"/>
    <n v="0"/>
    <n v="0"/>
    <n v="309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32"/>
    <x v="6"/>
    <x v="7"/>
    <x v="1"/>
    <n v="0.405019808940702"/>
    <n v="2E+20"/>
    <n v="0"/>
    <n v="3.6330555445732702"/>
    <n v="309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33"/>
    <x v="6"/>
    <x v="6"/>
    <x v="1"/>
    <n v="0"/>
    <n v="2E+20"/>
    <n v="0"/>
    <n v="0"/>
    <n v="306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33"/>
    <x v="6"/>
    <x v="7"/>
    <x v="1"/>
    <n v="0.42723571446528202"/>
    <n v="2E+20"/>
    <n v="0"/>
    <n v="3.7861756936146098"/>
    <n v="306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34"/>
    <x v="6"/>
    <x v="6"/>
    <x v="1"/>
    <n v="0"/>
    <n v="2E+20"/>
    <n v="0"/>
    <n v="0"/>
    <n v="315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34"/>
    <x v="6"/>
    <x v="7"/>
    <x v="1"/>
    <n v="0.84332272253388396"/>
    <n v="2E+20"/>
    <n v="0"/>
    <n v="8.0759045309264508"/>
    <n v="315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35"/>
    <x v="6"/>
    <x v="6"/>
    <x v="1"/>
    <n v="0"/>
    <n v="2E+20"/>
    <n v="0"/>
    <n v="0"/>
    <n v="311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35"/>
    <x v="6"/>
    <x v="7"/>
    <x v="1"/>
    <n v="0.386951015669669"/>
    <n v="2E+20"/>
    <n v="0"/>
    <n v="3.5895673278844198"/>
    <n v="311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36"/>
    <x v="6"/>
    <x v="6"/>
    <x v="1"/>
    <n v="0"/>
    <n v="2E+20"/>
    <n v="0"/>
    <n v="0"/>
    <n v="306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36"/>
    <x v="6"/>
    <x v="7"/>
    <x v="1"/>
    <n v="0.26863224971384397"/>
    <n v="2E+20"/>
    <n v="0"/>
    <n v="2.16615944254352"/>
    <n v="306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37"/>
    <x v="6"/>
    <x v="6"/>
    <x v="1"/>
    <n v="0"/>
    <n v="2E+20"/>
    <n v="0"/>
    <n v="0"/>
    <n v="313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37"/>
    <x v="6"/>
    <x v="7"/>
    <x v="1"/>
    <n v="0.44056989457698698"/>
    <n v="2E+20"/>
    <n v="0"/>
    <n v="3.0615284908426501"/>
    <n v="313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38"/>
    <x v="6"/>
    <x v="6"/>
    <x v="1"/>
    <n v="0"/>
    <n v="2E+20"/>
    <n v="0"/>
    <n v="0"/>
    <n v="311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38"/>
    <x v="6"/>
    <x v="7"/>
    <x v="1"/>
    <n v="0.41187278241109399"/>
    <n v="2E+20"/>
    <n v="0"/>
    <n v="5.2898637646474098"/>
    <n v="311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39"/>
    <x v="6"/>
    <x v="6"/>
    <x v="1"/>
    <n v="0"/>
    <n v="2E+20"/>
    <n v="0"/>
    <n v="0"/>
    <n v="300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39"/>
    <x v="6"/>
    <x v="7"/>
    <x v="1"/>
    <n v="0.29934703496994902"/>
    <n v="2E+20"/>
    <n v="0"/>
    <n v="2.9451149829596401"/>
    <n v="300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40"/>
    <x v="6"/>
    <x v="6"/>
    <x v="1"/>
    <n v="0"/>
    <n v="2E+20"/>
    <n v="0"/>
    <n v="0"/>
    <n v="306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40"/>
    <x v="6"/>
    <x v="7"/>
    <x v="1"/>
    <n v="0.44507026598173599"/>
    <n v="2E+20"/>
    <n v="0"/>
    <n v="4.1672834118503896"/>
    <n v="306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41"/>
    <x v="6"/>
    <x v="6"/>
    <x v="1"/>
    <n v="0"/>
    <n v="2E+20"/>
    <n v="0"/>
    <n v="0"/>
    <n v="309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41"/>
    <x v="6"/>
    <x v="7"/>
    <x v="1"/>
    <n v="0.33498799967801601"/>
    <n v="2E+20"/>
    <n v="0"/>
    <n v="4.08355521487979"/>
    <n v="309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42"/>
    <x v="6"/>
    <x v="6"/>
    <x v="1"/>
    <n v="0"/>
    <n v="2E+20"/>
    <n v="0"/>
    <n v="0"/>
    <n v="308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42"/>
    <x v="6"/>
    <x v="7"/>
    <x v="1"/>
    <n v="0.31292783925155199"/>
    <n v="2E+20"/>
    <n v="0"/>
    <n v="3.4706833052422299"/>
    <n v="308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43"/>
    <x v="6"/>
    <x v="6"/>
    <x v="1"/>
    <n v="0"/>
    <n v="2E+20"/>
    <n v="0"/>
    <n v="0"/>
    <n v="306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43"/>
    <x v="6"/>
    <x v="7"/>
    <x v="1"/>
    <n v="0.527050957994321"/>
    <n v="2E+20"/>
    <n v="0"/>
    <n v="4.89673337932288"/>
    <n v="306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44"/>
    <x v="6"/>
    <x v="6"/>
    <x v="1"/>
    <n v="0"/>
    <n v="2E+20"/>
    <n v="0"/>
    <n v="0"/>
    <n v="303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44"/>
    <x v="6"/>
    <x v="7"/>
    <x v="1"/>
    <n v="0.46424090464391199"/>
    <n v="2E+20"/>
    <n v="0"/>
    <n v="4.6207432972858804"/>
    <n v="303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45"/>
    <x v="6"/>
    <x v="6"/>
    <x v="1"/>
    <n v="0"/>
    <n v="2E+20"/>
    <n v="0"/>
    <n v="0"/>
    <n v="302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45"/>
    <x v="6"/>
    <x v="7"/>
    <x v="1"/>
    <n v="0.236354649964713"/>
    <n v="2E+20"/>
    <n v="0"/>
    <n v="2.5083712688863198"/>
    <n v="302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46"/>
    <x v="6"/>
    <x v="6"/>
    <x v="1"/>
    <n v="0"/>
    <n v="2E+20"/>
    <n v="0"/>
    <n v="0"/>
    <n v="307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46"/>
    <x v="6"/>
    <x v="7"/>
    <x v="1"/>
    <n v="0.36793248413839802"/>
    <n v="2E+20"/>
    <n v="0"/>
    <n v="3.5394199860739399"/>
    <n v="307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47"/>
    <x v="6"/>
    <x v="6"/>
    <x v="1"/>
    <n v="0"/>
    <n v="2E+20"/>
    <n v="0"/>
    <n v="0"/>
    <n v="305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47"/>
    <x v="6"/>
    <x v="7"/>
    <x v="1"/>
    <n v="0.55654976945368295"/>
    <n v="2E+20"/>
    <n v="0"/>
    <n v="5.2141164131378401"/>
    <n v="305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48"/>
    <x v="6"/>
    <x v="6"/>
    <x v="1"/>
    <n v="0"/>
    <n v="2E+20"/>
    <n v="0"/>
    <n v="0"/>
    <n v="309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48"/>
    <x v="6"/>
    <x v="7"/>
    <x v="1"/>
    <n v="0.43067523424290499"/>
    <n v="2E+20"/>
    <n v="0"/>
    <n v="4.2273177089185801"/>
    <n v="309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49"/>
    <x v="6"/>
    <x v="6"/>
    <x v="1"/>
    <n v="0"/>
    <n v="2E+20"/>
    <n v="0"/>
    <n v="0"/>
    <n v="308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49"/>
    <x v="6"/>
    <x v="7"/>
    <x v="1"/>
    <n v="0.39749754470798399"/>
    <n v="2E+20"/>
    <n v="0"/>
    <n v="4.5143171757013096"/>
    <n v="308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  <r>
    <x v="0"/>
    <s v="2023-06-20 17:56:27"/>
    <n v="50"/>
    <x v="6"/>
    <x v="6"/>
    <x v="1"/>
    <n v="0"/>
    <n v="2E+20"/>
    <n v="0"/>
    <n v="0"/>
    <n v="307"/>
    <s v="Airport Security AnalysisXray Baggage Check.QueueWaiting CostQueue"/>
    <n v="50"/>
    <n v="0"/>
    <n v="0"/>
    <n v="0.95"/>
    <n v="0"/>
    <n v="0"/>
    <n v="0"/>
    <n v="0"/>
    <n v="0"/>
    <n v="307.5"/>
    <n v="0"/>
    <n v="50"/>
    <n v="1"/>
  </r>
  <r>
    <x v="0"/>
    <s v="2023-06-20 17:56:27"/>
    <n v="50"/>
    <x v="6"/>
    <x v="7"/>
    <x v="1"/>
    <n v="0.32400112440706402"/>
    <n v="2E+20"/>
    <n v="0"/>
    <n v="3.9712906577631202"/>
    <n v="307"/>
    <s v="Airport Security AnalysisXray Baggage Check.QueueWaiting TimeQueue"/>
    <n v="50"/>
    <n v="0.39524732892948572"/>
    <n v="0.10805279568190253"/>
    <n v="0.95"/>
    <n v="3.0708264760319272E-2"/>
    <n v="0.236354649964713"/>
    <n v="0.84332272253388396"/>
    <n v="0"/>
    <n v="8.0759045309264508"/>
    <n v="307.5"/>
    <n v="3.0708264760319272E-2"/>
    <n v="50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50">
  <r>
    <x v="0"/>
    <s v="2023-06-20 17:56:27"/>
    <n v="1"/>
    <x v="0"/>
    <x v="0"/>
    <x v="0"/>
    <n v="2.0439687891028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"/>
    <x v="1"/>
    <x v="1"/>
    <x v="0"/>
    <n v="122.63812734616801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1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1"/>
    <x v="3"/>
    <x v="3"/>
    <x v="0"/>
    <n v="5.5116975171374598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1"/>
    <x v="4"/>
    <x v="4"/>
    <x v="0"/>
    <n v="20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1"/>
    <x v="5"/>
    <x v="5"/>
    <x v="0"/>
    <n v="20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1"/>
    <x v="6"/>
    <x v="6"/>
    <x v="0"/>
    <n v="2.0439687891028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"/>
    <x v="7"/>
    <x v="7"/>
    <x v="0"/>
    <n v="128.14982486330601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1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1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1"/>
    <x v="10"/>
    <x v="10"/>
    <x v="1"/>
    <n v="48.191719331874602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1"/>
    <x v="12"/>
    <x v="12"/>
    <x v="1"/>
    <n v="48.191719331874602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1"/>
    <x v="14"/>
    <x v="14"/>
    <x v="1"/>
    <n v="48.191719331874502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1"/>
    <x v="15"/>
    <x v="15"/>
    <x v="1"/>
    <n v="23.727257830436699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1"/>
    <x v="16"/>
    <x v="10"/>
    <x v="1"/>
    <n v="71.918977162311194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1"/>
    <x v="18"/>
    <x v="0"/>
    <x v="0"/>
    <n v="9.3114041469450104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"/>
    <x v="19"/>
    <x v="1"/>
    <x v="0"/>
    <n v="558.68424881670001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1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1"/>
    <x v="21"/>
    <x v="3"/>
    <x v="0"/>
    <n v="59.168328540349997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1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1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1"/>
    <x v="24"/>
    <x v="6"/>
    <x v="0"/>
    <n v="9.3114041469450104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"/>
    <x v="25"/>
    <x v="7"/>
    <x v="0"/>
    <n v="617.85257735705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1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1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1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1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1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1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1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1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1"/>
    <x v="34"/>
    <x v="10"/>
    <x v="1"/>
    <n v="71.918977162311194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"/>
    <x v="35"/>
    <x v="14"/>
    <x v="3"/>
    <n v="29.773546133961201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1"/>
    <x v="36"/>
    <x v="15"/>
    <x v="3"/>
    <n v="6.1825257805277403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1"/>
    <x v="37"/>
    <x v="17"/>
    <x v="3"/>
    <n v="648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1"/>
    <x v="38"/>
    <x v="18"/>
    <x v="3"/>
    <n v="0.82826317276311801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1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1"/>
    <x v="40"/>
    <x v="0"/>
    <x v="0"/>
    <n v="36.836346395826702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"/>
    <x v="41"/>
    <x v="1"/>
    <x v="0"/>
    <n v="1105.0903918747999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1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1"/>
    <x v="43"/>
    <x v="3"/>
    <x v="0"/>
    <n v="100.757741369043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1"/>
    <x v="44"/>
    <x v="4"/>
    <x v="0"/>
    <n v="310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1"/>
    <x v="45"/>
    <x v="5"/>
    <x v="0"/>
    <n v="308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1"/>
    <x v="46"/>
    <x v="6"/>
    <x v="0"/>
    <n v="36.836346395826702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"/>
    <x v="47"/>
    <x v="7"/>
    <x v="0"/>
    <n v="1205.84813324385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1"/>
    <x v="48"/>
    <x v="14"/>
    <x v="3"/>
    <n v="18.418173197913401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1"/>
    <x v="49"/>
    <x v="15"/>
    <x v="3"/>
    <n v="5.5447320499089301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1"/>
    <x v="50"/>
    <x v="17"/>
    <x v="3"/>
    <n v="310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1"/>
    <x v="51"/>
    <x v="18"/>
    <x v="3"/>
    <n v="0.76896949792046199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1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2"/>
    <x v="0"/>
    <x v="0"/>
    <x v="0"/>
    <n v="2.3329849075536502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"/>
    <x v="1"/>
    <x v="1"/>
    <x v="0"/>
    <n v="139.97909445321901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2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2"/>
    <x v="3"/>
    <x v="3"/>
    <x v="0"/>
    <n v="1.08588114810968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2"/>
    <x v="4"/>
    <x v="4"/>
    <x v="0"/>
    <n v="26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2"/>
    <x v="5"/>
    <x v="5"/>
    <x v="0"/>
    <n v="25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2"/>
    <x v="6"/>
    <x v="6"/>
    <x v="0"/>
    <n v="2.3329849075536502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"/>
    <x v="7"/>
    <x v="7"/>
    <x v="0"/>
    <n v="141.064975601329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2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2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2"/>
    <x v="10"/>
    <x v="10"/>
    <x v="1"/>
    <n v="47.550795265099197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2"/>
    <x v="12"/>
    <x v="12"/>
    <x v="1"/>
    <n v="47.550795265099197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2"/>
    <x v="14"/>
    <x v="14"/>
    <x v="1"/>
    <n v="47.550795265099303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2"/>
    <x v="15"/>
    <x v="15"/>
    <x v="1"/>
    <n v="24.373502361088399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2"/>
    <x v="16"/>
    <x v="10"/>
    <x v="1"/>
    <n v="71.924297626187695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2"/>
    <x v="18"/>
    <x v="0"/>
    <x v="0"/>
    <n v="9.1594466992115393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"/>
    <x v="19"/>
    <x v="1"/>
    <x v="0"/>
    <n v="549.566801952692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2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2"/>
    <x v="21"/>
    <x v="3"/>
    <x v="0"/>
    <n v="40.241565615630101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2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2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2"/>
    <x v="24"/>
    <x v="6"/>
    <x v="0"/>
    <n v="9.1594466992115393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"/>
    <x v="25"/>
    <x v="7"/>
    <x v="0"/>
    <n v="589.80836756832196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2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2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2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2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2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2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2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2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2"/>
    <x v="34"/>
    <x v="10"/>
    <x v="1"/>
    <n v="71.924297626187695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"/>
    <x v="35"/>
    <x v="14"/>
    <x v="3"/>
    <n v="29.52161343593219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2"/>
    <x v="36"/>
    <x v="15"/>
    <x v="3"/>
    <n v="6.4193873929332401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2"/>
    <x v="37"/>
    <x v="17"/>
    <x v="3"/>
    <n v="650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2"/>
    <x v="38"/>
    <x v="18"/>
    <x v="3"/>
    <n v="0.82168368352963295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2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2"/>
    <x v="40"/>
    <x v="0"/>
    <x v="0"/>
    <n v="36.058363658334102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"/>
    <x v="41"/>
    <x v="1"/>
    <x v="0"/>
    <n v="1081.7509097500199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2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2"/>
    <x v="43"/>
    <x v="3"/>
    <x v="0"/>
    <n v="84.138621277453296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2"/>
    <x v="44"/>
    <x v="4"/>
    <x v="0"/>
    <n v="306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2"/>
    <x v="45"/>
    <x v="5"/>
    <x v="0"/>
    <n v="305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2"/>
    <x v="46"/>
    <x v="6"/>
    <x v="0"/>
    <n v="36.058363658334102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"/>
    <x v="47"/>
    <x v="7"/>
    <x v="0"/>
    <n v="1165.88953102748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2"/>
    <x v="48"/>
    <x v="14"/>
    <x v="3"/>
    <n v="18.029181829167101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2"/>
    <x v="49"/>
    <x v="15"/>
    <x v="3"/>
    <n v="5.9541149681551797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2"/>
    <x v="50"/>
    <x v="17"/>
    <x v="3"/>
    <n v="306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2"/>
    <x v="51"/>
    <x v="18"/>
    <x v="3"/>
    <n v="0.75191187632686796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2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3"/>
    <x v="0"/>
    <x v="0"/>
    <x v="0"/>
    <n v="2.0996228298807602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"/>
    <x v="1"/>
    <x v="1"/>
    <x v="0"/>
    <n v="125.97736979284601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3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3"/>
    <x v="3"/>
    <x v="3"/>
    <x v="0"/>
    <n v="3.6243100373401802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3"/>
    <x v="4"/>
    <x v="4"/>
    <x v="0"/>
    <n v="21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3"/>
    <x v="5"/>
    <x v="5"/>
    <x v="0"/>
    <n v="21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3"/>
    <x v="6"/>
    <x v="6"/>
    <x v="0"/>
    <n v="2.0996228298807602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"/>
    <x v="7"/>
    <x v="7"/>
    <x v="0"/>
    <n v="129.60167983018599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3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3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3"/>
    <x v="10"/>
    <x v="10"/>
    <x v="1"/>
    <n v="47.533827234593197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3"/>
    <x v="12"/>
    <x v="12"/>
    <x v="1"/>
    <n v="47.533827234593197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3"/>
    <x v="14"/>
    <x v="14"/>
    <x v="1"/>
    <n v="47.533827234593197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3"/>
    <x v="15"/>
    <x v="15"/>
    <x v="1"/>
    <n v="24.408070282538102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3"/>
    <x v="16"/>
    <x v="10"/>
    <x v="1"/>
    <n v="71.941897517131196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3"/>
    <x v="18"/>
    <x v="0"/>
    <x v="0"/>
    <n v="8.9867833861246496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"/>
    <x v="19"/>
    <x v="1"/>
    <x v="0"/>
    <n v="539.207003167479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3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3"/>
    <x v="21"/>
    <x v="3"/>
    <x v="0"/>
    <n v="37.847334791794601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3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3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3"/>
    <x v="24"/>
    <x v="6"/>
    <x v="0"/>
    <n v="8.9867833861246496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"/>
    <x v="25"/>
    <x v="7"/>
    <x v="0"/>
    <n v="577.05433795927399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3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3"/>
    <x v="27"/>
    <x v="5"/>
    <x v="2"/>
    <n v="316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3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3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3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3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3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3"/>
    <x v="33"/>
    <x v="5"/>
    <x v="1"/>
    <n v="316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3"/>
    <x v="34"/>
    <x v="10"/>
    <x v="1"/>
    <n v="71.941897517131196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"/>
    <x v="35"/>
    <x v="14"/>
    <x v="3"/>
    <n v="29.31011672529929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3"/>
    <x v="36"/>
    <x v="15"/>
    <x v="3"/>
    <n v="6.6574153665996398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3"/>
    <x v="37"/>
    <x v="17"/>
    <x v="3"/>
    <n v="647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3"/>
    <x v="38"/>
    <x v="18"/>
    <x v="3"/>
    <n v="0.81507179537223295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3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3"/>
    <x v="40"/>
    <x v="0"/>
    <x v="0"/>
    <n v="36.447421018587697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"/>
    <x v="41"/>
    <x v="1"/>
    <x v="0"/>
    <n v="1093.4226305576301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3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3"/>
    <x v="43"/>
    <x v="3"/>
    <x v="0"/>
    <n v="85.998045901972105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3"/>
    <x v="44"/>
    <x v="4"/>
    <x v="0"/>
    <n v="308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3"/>
    <x v="45"/>
    <x v="5"/>
    <x v="0"/>
    <n v="307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3"/>
    <x v="46"/>
    <x v="6"/>
    <x v="0"/>
    <n v="36.447421018587697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"/>
    <x v="47"/>
    <x v="7"/>
    <x v="0"/>
    <n v="1179.4206764595999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3"/>
    <x v="48"/>
    <x v="14"/>
    <x v="3"/>
    <n v="18.223710509293898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3"/>
    <x v="49"/>
    <x v="15"/>
    <x v="3"/>
    <n v="5.7506549159384397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3"/>
    <x v="50"/>
    <x v="17"/>
    <x v="3"/>
    <n v="308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3"/>
    <x v="51"/>
    <x v="18"/>
    <x v="3"/>
    <n v="0.76038937850256605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3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4"/>
    <x v="0"/>
    <x v="0"/>
    <x v="0"/>
    <n v="2.0407589810063902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"/>
    <x v="1"/>
    <x v="1"/>
    <x v="0"/>
    <n v="122.445538860384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4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4"/>
    <x v="3"/>
    <x v="3"/>
    <x v="0"/>
    <n v="3.0033902032815001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4"/>
    <x v="4"/>
    <x v="4"/>
    <x v="0"/>
    <n v="21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4"/>
    <x v="5"/>
    <x v="5"/>
    <x v="0"/>
    <n v="21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4"/>
    <x v="6"/>
    <x v="6"/>
    <x v="0"/>
    <n v="2.0407589810063902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"/>
    <x v="7"/>
    <x v="7"/>
    <x v="0"/>
    <n v="125.44892906366501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4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4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4"/>
    <x v="10"/>
    <x v="10"/>
    <x v="1"/>
    <n v="48.569496742717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4"/>
    <x v="12"/>
    <x v="12"/>
    <x v="1"/>
    <n v="48.569496742717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4"/>
    <x v="14"/>
    <x v="14"/>
    <x v="1"/>
    <n v="48.569496742717099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4"/>
    <x v="15"/>
    <x v="15"/>
    <x v="1"/>
    <n v="23.216613556086699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4"/>
    <x v="16"/>
    <x v="10"/>
    <x v="1"/>
    <n v="71.786110298803706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4"/>
    <x v="18"/>
    <x v="0"/>
    <x v="0"/>
    <n v="9.2523740889818598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"/>
    <x v="19"/>
    <x v="1"/>
    <x v="0"/>
    <n v="555.14244533891099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4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4"/>
    <x v="21"/>
    <x v="3"/>
    <x v="0"/>
    <n v="64.672446517817306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4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4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4"/>
    <x v="24"/>
    <x v="6"/>
    <x v="0"/>
    <n v="9.2523740889818598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"/>
    <x v="25"/>
    <x v="7"/>
    <x v="0"/>
    <n v="619.81489185672899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4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4"/>
    <x v="27"/>
    <x v="5"/>
    <x v="2"/>
    <n v="314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4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4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4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4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4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4"/>
    <x v="33"/>
    <x v="5"/>
    <x v="1"/>
    <n v="314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4"/>
    <x v="34"/>
    <x v="10"/>
    <x v="1"/>
    <n v="71.786110298803706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"/>
    <x v="35"/>
    <x v="14"/>
    <x v="3"/>
    <n v="29.9313149063527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4"/>
    <x v="36"/>
    <x v="15"/>
    <x v="3"/>
    <n v="5.95832357638254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4"/>
    <x v="37"/>
    <x v="17"/>
    <x v="3"/>
    <n v="646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4"/>
    <x v="38"/>
    <x v="18"/>
    <x v="3"/>
    <n v="0.83449101176715201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4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4"/>
    <x v="40"/>
    <x v="0"/>
    <x v="0"/>
    <n v="37.276363672728799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"/>
    <x v="41"/>
    <x v="1"/>
    <x v="0"/>
    <n v="1118.29091018187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4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4"/>
    <x v="43"/>
    <x v="3"/>
    <x v="0"/>
    <n v="121.484360937868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4"/>
    <x v="44"/>
    <x v="4"/>
    <x v="0"/>
    <n v="308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4"/>
    <x v="45"/>
    <x v="5"/>
    <x v="0"/>
    <n v="305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4"/>
    <x v="46"/>
    <x v="6"/>
    <x v="0"/>
    <n v="37.276363672728799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"/>
    <x v="47"/>
    <x v="7"/>
    <x v="0"/>
    <n v="1239.77527111973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4"/>
    <x v="48"/>
    <x v="14"/>
    <x v="3"/>
    <n v="18.638181836364399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4"/>
    <x v="49"/>
    <x v="15"/>
    <x v="3"/>
    <n v="5.2582899797041698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4"/>
    <x v="50"/>
    <x v="17"/>
    <x v="3"/>
    <n v="307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4"/>
    <x v="51"/>
    <x v="18"/>
    <x v="3"/>
    <n v="0.780904584178993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4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5"/>
    <x v="0"/>
    <x v="0"/>
    <x v="0"/>
    <n v="1.8625955152504801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5"/>
    <x v="1"/>
    <x v="1"/>
    <x v="0"/>
    <n v="111.75573091502901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5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5"/>
    <x v="3"/>
    <x v="3"/>
    <x v="0"/>
    <n v="4.0797127381328604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5"/>
    <x v="4"/>
    <x v="4"/>
    <x v="0"/>
    <n v="19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5"/>
    <x v="5"/>
    <x v="5"/>
    <x v="0"/>
    <n v="19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5"/>
    <x v="6"/>
    <x v="6"/>
    <x v="0"/>
    <n v="1.8625955152504801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5"/>
    <x v="7"/>
    <x v="7"/>
    <x v="0"/>
    <n v="115.835443653162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5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5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5"/>
    <x v="10"/>
    <x v="10"/>
    <x v="1"/>
    <n v="47.746258848612797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5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5"/>
    <x v="12"/>
    <x v="12"/>
    <x v="1"/>
    <n v="47.746258848612797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5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5"/>
    <x v="14"/>
    <x v="14"/>
    <x v="1"/>
    <n v="47.746258848612797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5"/>
    <x v="15"/>
    <x v="15"/>
    <x v="1"/>
    <n v="24.113593880401499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5"/>
    <x v="16"/>
    <x v="10"/>
    <x v="1"/>
    <n v="71.859852729014307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5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5"/>
    <x v="18"/>
    <x v="0"/>
    <x v="0"/>
    <n v="9.2399714143009604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5"/>
    <x v="19"/>
    <x v="1"/>
    <x v="0"/>
    <n v="554.39828485805697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5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5"/>
    <x v="21"/>
    <x v="3"/>
    <x v="0"/>
    <n v="51.298560826120401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5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5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5"/>
    <x v="24"/>
    <x v="6"/>
    <x v="0"/>
    <n v="9.2399714143009604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5"/>
    <x v="25"/>
    <x v="7"/>
    <x v="0"/>
    <n v="605.69684568417802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5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5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5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5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5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5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5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5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5"/>
    <x v="34"/>
    <x v="10"/>
    <x v="1"/>
    <n v="71.859852729014307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5"/>
    <x v="35"/>
    <x v="14"/>
    <x v="3"/>
    <n v="29.42441288908209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5"/>
    <x v="36"/>
    <x v="15"/>
    <x v="3"/>
    <n v="6.5020968087583597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5"/>
    <x v="37"/>
    <x v="17"/>
    <x v="3"/>
    <n v="640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5"/>
    <x v="38"/>
    <x v="18"/>
    <x v="3"/>
    <n v="0.81938619975671201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5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5"/>
    <x v="40"/>
    <x v="0"/>
    <x v="0"/>
    <n v="36.643691919061297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5"/>
    <x v="41"/>
    <x v="1"/>
    <x v="0"/>
    <n v="1099.31075757184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5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5"/>
    <x v="43"/>
    <x v="3"/>
    <x v="0"/>
    <n v="117.212237426155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5"/>
    <x v="44"/>
    <x v="4"/>
    <x v="0"/>
    <n v="303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5"/>
    <x v="45"/>
    <x v="5"/>
    <x v="0"/>
    <n v="301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5"/>
    <x v="46"/>
    <x v="6"/>
    <x v="0"/>
    <n v="36.643691919061297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5"/>
    <x v="47"/>
    <x v="7"/>
    <x v="0"/>
    <n v="1216.5229949979901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5"/>
    <x v="48"/>
    <x v="14"/>
    <x v="3"/>
    <n v="18.321845959530702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5"/>
    <x v="49"/>
    <x v="15"/>
    <x v="3"/>
    <n v="5.61149707164319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5"/>
    <x v="50"/>
    <x v="17"/>
    <x v="3"/>
    <n v="303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5"/>
    <x v="51"/>
    <x v="18"/>
    <x v="3"/>
    <n v="0.76618762201486801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5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6"/>
    <x v="0"/>
    <x v="0"/>
    <x v="0"/>
    <n v="1.77928619304734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6"/>
    <x v="1"/>
    <x v="1"/>
    <x v="0"/>
    <n v="106.757171582841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6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6"/>
    <x v="3"/>
    <x v="3"/>
    <x v="0"/>
    <n v="4.2813904451544698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6"/>
    <x v="4"/>
    <x v="4"/>
    <x v="0"/>
    <n v="18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6"/>
    <x v="5"/>
    <x v="5"/>
    <x v="0"/>
    <n v="18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6"/>
    <x v="6"/>
    <x v="6"/>
    <x v="0"/>
    <n v="1.77928619304734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6"/>
    <x v="7"/>
    <x v="7"/>
    <x v="0"/>
    <n v="111.038562027995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6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6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6"/>
    <x v="10"/>
    <x v="10"/>
    <x v="1"/>
    <n v="49.008910007642797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6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6"/>
    <x v="12"/>
    <x v="12"/>
    <x v="1"/>
    <n v="49.008910007642797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6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6"/>
    <x v="14"/>
    <x v="14"/>
    <x v="1"/>
    <n v="49.008910007642797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6"/>
    <x v="15"/>
    <x v="15"/>
    <x v="1"/>
    <n v="22.7379050125524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6"/>
    <x v="16"/>
    <x v="10"/>
    <x v="1"/>
    <n v="71.7468150201952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6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6"/>
    <x v="18"/>
    <x v="0"/>
    <x v="0"/>
    <n v="9.2377550872291803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6"/>
    <x v="19"/>
    <x v="1"/>
    <x v="0"/>
    <n v="554.26530523375095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6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6"/>
    <x v="21"/>
    <x v="3"/>
    <x v="0"/>
    <n v="53.814732714694202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6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6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6"/>
    <x v="24"/>
    <x v="6"/>
    <x v="0"/>
    <n v="9.2377550872291803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6"/>
    <x v="25"/>
    <x v="7"/>
    <x v="0"/>
    <n v="608.08003794844501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6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6"/>
    <x v="27"/>
    <x v="5"/>
    <x v="2"/>
    <n v="314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6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6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6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6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6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6"/>
    <x v="33"/>
    <x v="5"/>
    <x v="1"/>
    <n v="314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6"/>
    <x v="34"/>
    <x v="10"/>
    <x v="1"/>
    <n v="71.7468150201952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6"/>
    <x v="35"/>
    <x v="14"/>
    <x v="3"/>
    <n v="30.01297564395959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6"/>
    <x v="36"/>
    <x v="15"/>
    <x v="3"/>
    <n v="5.8570151994712196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6"/>
    <x v="37"/>
    <x v="17"/>
    <x v="3"/>
    <n v="641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6"/>
    <x v="38"/>
    <x v="18"/>
    <x v="3"/>
    <n v="0.83730513334802303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6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6"/>
    <x v="40"/>
    <x v="0"/>
    <x v="0"/>
    <n v="37.991868727366302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6"/>
    <x v="41"/>
    <x v="1"/>
    <x v="0"/>
    <n v="1139.75606182099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6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6"/>
    <x v="43"/>
    <x v="3"/>
    <x v="0"/>
    <n v="174.647920753016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6"/>
    <x v="44"/>
    <x v="4"/>
    <x v="0"/>
    <n v="306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6"/>
    <x v="45"/>
    <x v="5"/>
    <x v="0"/>
    <n v="303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6"/>
    <x v="46"/>
    <x v="6"/>
    <x v="0"/>
    <n v="37.991868727366302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6"/>
    <x v="47"/>
    <x v="7"/>
    <x v="0"/>
    <n v="1314.4039825740001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6"/>
    <x v="48"/>
    <x v="14"/>
    <x v="3"/>
    <n v="18.995934363683102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6"/>
    <x v="49"/>
    <x v="15"/>
    <x v="3"/>
    <n v="4.8808898130811302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6"/>
    <x v="50"/>
    <x v="17"/>
    <x v="3"/>
    <n v="305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6"/>
    <x v="51"/>
    <x v="18"/>
    <x v="3"/>
    <n v="0.79662959112161902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6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7"/>
    <x v="0"/>
    <x v="0"/>
    <x v="0"/>
    <n v="1.7030260204390599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7"/>
    <x v="1"/>
    <x v="1"/>
    <x v="0"/>
    <n v="102.181561226344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7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7"/>
    <x v="3"/>
    <x v="3"/>
    <x v="0"/>
    <n v="4.0227814626135698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7"/>
    <x v="4"/>
    <x v="4"/>
    <x v="0"/>
    <n v="17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7"/>
    <x v="5"/>
    <x v="5"/>
    <x v="0"/>
    <n v="17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7"/>
    <x v="6"/>
    <x v="6"/>
    <x v="0"/>
    <n v="1.7030260204390599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7"/>
    <x v="7"/>
    <x v="7"/>
    <x v="0"/>
    <n v="106.204342688957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7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7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7"/>
    <x v="10"/>
    <x v="10"/>
    <x v="1"/>
    <n v="47.714351839167399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7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7"/>
    <x v="12"/>
    <x v="12"/>
    <x v="1"/>
    <n v="47.714351839167399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7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7"/>
    <x v="14"/>
    <x v="14"/>
    <x v="1"/>
    <n v="47.714351839167399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7"/>
    <x v="15"/>
    <x v="15"/>
    <x v="1"/>
    <n v="24.2119095649667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7"/>
    <x v="16"/>
    <x v="10"/>
    <x v="1"/>
    <n v="71.926261404134095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7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7"/>
    <x v="18"/>
    <x v="0"/>
    <x v="0"/>
    <n v="9.1725177196927206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7"/>
    <x v="19"/>
    <x v="1"/>
    <x v="0"/>
    <n v="550.35106318156295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7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7"/>
    <x v="21"/>
    <x v="3"/>
    <x v="0"/>
    <n v="37.4680594995286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7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7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7"/>
    <x v="24"/>
    <x v="6"/>
    <x v="0"/>
    <n v="9.1725177196927206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7"/>
    <x v="25"/>
    <x v="7"/>
    <x v="0"/>
    <n v="587.81912268109204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7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7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7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7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7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7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7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7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7"/>
    <x v="34"/>
    <x v="10"/>
    <x v="1"/>
    <n v="71.926261404134095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7"/>
    <x v="35"/>
    <x v="14"/>
    <x v="3"/>
    <n v="29.294947789649601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7"/>
    <x v="36"/>
    <x v="15"/>
    <x v="3"/>
    <n v="6.6647662457507799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7"/>
    <x v="37"/>
    <x v="17"/>
    <x v="3"/>
    <n v="642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7"/>
    <x v="38"/>
    <x v="18"/>
    <x v="3"/>
    <n v="0.81486760428470195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7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7"/>
    <x v="40"/>
    <x v="0"/>
    <x v="0"/>
    <n v="36.838808099035703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7"/>
    <x v="41"/>
    <x v="1"/>
    <x v="0"/>
    <n v="1105.1642429710701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7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7"/>
    <x v="43"/>
    <x v="3"/>
    <x v="0"/>
    <n v="101.36301745264799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7"/>
    <x v="44"/>
    <x v="4"/>
    <x v="0"/>
    <n v="307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7"/>
    <x v="45"/>
    <x v="5"/>
    <x v="0"/>
    <n v="305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7"/>
    <x v="46"/>
    <x v="6"/>
    <x v="0"/>
    <n v="36.838808099035703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7"/>
    <x v="47"/>
    <x v="7"/>
    <x v="0"/>
    <n v="1206.52726042372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7"/>
    <x v="48"/>
    <x v="14"/>
    <x v="3"/>
    <n v="18.419404049517802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7"/>
    <x v="49"/>
    <x v="15"/>
    <x v="3"/>
    <n v="5.5471433192159401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7"/>
    <x v="50"/>
    <x v="17"/>
    <x v="3"/>
    <n v="307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7"/>
    <x v="51"/>
    <x v="18"/>
    <x v="3"/>
    <n v="0.76886902836600202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7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8"/>
    <x v="0"/>
    <x v="0"/>
    <x v="0"/>
    <n v="1.2646021505791201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8"/>
    <x v="1"/>
    <x v="1"/>
    <x v="0"/>
    <n v="75.876129034747095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8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8"/>
    <x v="3"/>
    <x v="3"/>
    <x v="0"/>
    <n v="6.0888139970032498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8"/>
    <x v="4"/>
    <x v="4"/>
    <x v="0"/>
    <n v="14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8"/>
    <x v="5"/>
    <x v="5"/>
    <x v="0"/>
    <n v="14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8"/>
    <x v="6"/>
    <x v="6"/>
    <x v="0"/>
    <n v="1.2646021505791201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8"/>
    <x v="7"/>
    <x v="7"/>
    <x v="0"/>
    <n v="81.964943031750295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8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8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8"/>
    <x v="10"/>
    <x v="10"/>
    <x v="1"/>
    <n v="48.9932820204506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8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8"/>
    <x v="12"/>
    <x v="12"/>
    <x v="1"/>
    <n v="48.9932820204506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8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8"/>
    <x v="14"/>
    <x v="14"/>
    <x v="1"/>
    <n v="48.9932820204506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8"/>
    <x v="15"/>
    <x v="15"/>
    <x v="1"/>
    <n v="22.841037765646501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8"/>
    <x v="16"/>
    <x v="10"/>
    <x v="1"/>
    <n v="71.834319786097197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8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8"/>
    <x v="18"/>
    <x v="0"/>
    <x v="0"/>
    <n v="9.2238736076126706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8"/>
    <x v="19"/>
    <x v="1"/>
    <x v="0"/>
    <n v="553.43241645675903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8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8"/>
    <x v="21"/>
    <x v="3"/>
    <x v="0"/>
    <n v="58.736473334620499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8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8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8"/>
    <x v="24"/>
    <x v="6"/>
    <x v="0"/>
    <n v="9.2238736076126706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8"/>
    <x v="25"/>
    <x v="7"/>
    <x v="0"/>
    <n v="612.16888979138002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8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8"/>
    <x v="27"/>
    <x v="5"/>
    <x v="2"/>
    <n v="314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8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8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8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8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8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8"/>
    <x v="33"/>
    <x v="5"/>
    <x v="1"/>
    <n v="314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8"/>
    <x v="34"/>
    <x v="10"/>
    <x v="1"/>
    <n v="71.834319786097197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8"/>
    <x v="35"/>
    <x v="14"/>
    <x v="3"/>
    <n v="29.740878889321198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8"/>
    <x v="36"/>
    <x v="15"/>
    <x v="3"/>
    <n v="6.1728643370606804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8"/>
    <x v="37"/>
    <x v="17"/>
    <x v="3"/>
    <n v="639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8"/>
    <x v="38"/>
    <x v="18"/>
    <x v="3"/>
    <n v="0.82853154619275804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8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8"/>
    <x v="40"/>
    <x v="0"/>
    <x v="0"/>
    <n v="38.504806262258903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8"/>
    <x v="41"/>
    <x v="1"/>
    <x v="0"/>
    <n v="1155.1441878677699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8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8"/>
    <x v="43"/>
    <x v="3"/>
    <x v="0"/>
    <n v="191.53011585076999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8"/>
    <x v="44"/>
    <x v="4"/>
    <x v="0"/>
    <n v="308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8"/>
    <x v="45"/>
    <x v="5"/>
    <x v="0"/>
    <n v="305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8"/>
    <x v="46"/>
    <x v="6"/>
    <x v="0"/>
    <n v="38.504806262258903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8"/>
    <x v="47"/>
    <x v="7"/>
    <x v="0"/>
    <n v="1346.6743037185399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8"/>
    <x v="48"/>
    <x v="14"/>
    <x v="3"/>
    <n v="19.252403131129402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8"/>
    <x v="49"/>
    <x v="15"/>
    <x v="3"/>
    <n v="4.6681734285858401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8"/>
    <x v="50"/>
    <x v="17"/>
    <x v="3"/>
    <n v="307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8"/>
    <x v="51"/>
    <x v="18"/>
    <x v="3"/>
    <n v="0.80549277380892303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8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9"/>
    <x v="0"/>
    <x v="0"/>
    <x v="0"/>
    <n v="1.81599652049767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9"/>
    <x v="1"/>
    <x v="1"/>
    <x v="0"/>
    <n v="108.95979122986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9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9"/>
    <x v="3"/>
    <x v="3"/>
    <x v="0"/>
    <n v="1.6806372330522801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9"/>
    <x v="4"/>
    <x v="4"/>
    <x v="0"/>
    <n v="18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9"/>
    <x v="5"/>
    <x v="5"/>
    <x v="0"/>
    <n v="18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9"/>
    <x v="6"/>
    <x v="6"/>
    <x v="0"/>
    <n v="1.81599652049767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9"/>
    <x v="7"/>
    <x v="7"/>
    <x v="0"/>
    <n v="110.64042846291299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9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9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9"/>
    <x v="10"/>
    <x v="10"/>
    <x v="1"/>
    <n v="47.7742835411049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9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9"/>
    <x v="12"/>
    <x v="12"/>
    <x v="1"/>
    <n v="47.7742835411049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9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9"/>
    <x v="14"/>
    <x v="14"/>
    <x v="1"/>
    <n v="47.7742835411049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9"/>
    <x v="15"/>
    <x v="15"/>
    <x v="1"/>
    <n v="24.0897398230723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9"/>
    <x v="16"/>
    <x v="10"/>
    <x v="1"/>
    <n v="71.8640233641772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9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9"/>
    <x v="18"/>
    <x v="0"/>
    <x v="0"/>
    <n v="9.3814257013038294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9"/>
    <x v="19"/>
    <x v="1"/>
    <x v="0"/>
    <n v="562.88554207822995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9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9"/>
    <x v="21"/>
    <x v="3"/>
    <x v="0"/>
    <n v="31.382877810631101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9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9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9"/>
    <x v="24"/>
    <x v="6"/>
    <x v="0"/>
    <n v="9.3814257013038294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9"/>
    <x v="25"/>
    <x v="7"/>
    <x v="0"/>
    <n v="594.26841988886099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9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9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9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9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9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9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9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9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9"/>
    <x v="34"/>
    <x v="10"/>
    <x v="1"/>
    <n v="71.8640233641772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9"/>
    <x v="35"/>
    <x v="14"/>
    <x v="3"/>
    <n v="29.485852881453201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9"/>
    <x v="36"/>
    <x v="15"/>
    <x v="3"/>
    <n v="6.4427421339686797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9"/>
    <x v="37"/>
    <x v="17"/>
    <x v="3"/>
    <n v="646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9"/>
    <x v="38"/>
    <x v="18"/>
    <x v="3"/>
    <n v="0.82103494072309302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9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9"/>
    <x v="40"/>
    <x v="0"/>
    <x v="0"/>
    <n v="36.576861319303397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9"/>
    <x v="41"/>
    <x v="1"/>
    <x v="0"/>
    <n v="1097.3058395790999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9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9"/>
    <x v="43"/>
    <x v="3"/>
    <x v="0"/>
    <n v="91.739134666349202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9"/>
    <x v="44"/>
    <x v="4"/>
    <x v="0"/>
    <n v="310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9"/>
    <x v="45"/>
    <x v="5"/>
    <x v="0"/>
    <n v="308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9"/>
    <x v="46"/>
    <x v="6"/>
    <x v="0"/>
    <n v="36.576861319303397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9"/>
    <x v="47"/>
    <x v="7"/>
    <x v="0"/>
    <n v="1189.04497424545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9"/>
    <x v="48"/>
    <x v="14"/>
    <x v="3"/>
    <n v="18.288430659651699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9"/>
    <x v="49"/>
    <x v="15"/>
    <x v="3"/>
    <n v="5.6469976891035802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9"/>
    <x v="50"/>
    <x v="17"/>
    <x v="3"/>
    <n v="310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9"/>
    <x v="51"/>
    <x v="18"/>
    <x v="3"/>
    <n v="0.76470842962068397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9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10"/>
    <x v="0"/>
    <x v="0"/>
    <x v="0"/>
    <n v="1.0281254127300199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0"/>
    <x v="1"/>
    <x v="1"/>
    <x v="0"/>
    <n v="61.6875247638012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10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10"/>
    <x v="3"/>
    <x v="3"/>
    <x v="0"/>
    <n v="0.10442984261027299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10"/>
    <x v="4"/>
    <x v="4"/>
    <x v="0"/>
    <n v="11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10"/>
    <x v="5"/>
    <x v="5"/>
    <x v="0"/>
    <n v="10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10"/>
    <x v="6"/>
    <x v="6"/>
    <x v="0"/>
    <n v="1.0281254127300199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0"/>
    <x v="7"/>
    <x v="7"/>
    <x v="0"/>
    <n v="61.791954606411501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10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10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10"/>
    <x v="10"/>
    <x v="10"/>
    <x v="1"/>
    <n v="47.397616670756904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0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10"/>
    <x v="12"/>
    <x v="12"/>
    <x v="1"/>
    <n v="47.397616670756904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0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10"/>
    <x v="14"/>
    <x v="14"/>
    <x v="1"/>
    <n v="47.397616670756904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10"/>
    <x v="15"/>
    <x v="15"/>
    <x v="1"/>
    <n v="24.5092286150776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10"/>
    <x v="16"/>
    <x v="10"/>
    <x v="1"/>
    <n v="71.906845285834507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0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10"/>
    <x v="18"/>
    <x v="0"/>
    <x v="0"/>
    <n v="8.9899749128384503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0"/>
    <x v="19"/>
    <x v="1"/>
    <x v="0"/>
    <n v="539.39849477030702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10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10"/>
    <x v="21"/>
    <x v="3"/>
    <x v="0"/>
    <n v="20.994807137296998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10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10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10"/>
    <x v="24"/>
    <x v="6"/>
    <x v="0"/>
    <n v="8.9899749128384503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0"/>
    <x v="25"/>
    <x v="7"/>
    <x v="0"/>
    <n v="560.39330190760404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10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10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10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10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10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10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10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10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10"/>
    <x v="34"/>
    <x v="10"/>
    <x v="1"/>
    <n v="71.906845285834507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0"/>
    <x v="35"/>
    <x v="14"/>
    <x v="3"/>
    <n v="28.7078584981627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10"/>
    <x v="36"/>
    <x v="15"/>
    <x v="3"/>
    <n v="7.21719872184054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10"/>
    <x v="37"/>
    <x v="17"/>
    <x v="3"/>
    <n v="633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10"/>
    <x v="38"/>
    <x v="18"/>
    <x v="3"/>
    <n v="0.79952225772665297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10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10"/>
    <x v="40"/>
    <x v="0"/>
    <x v="0"/>
    <n v="37.379516345188399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0"/>
    <x v="41"/>
    <x v="1"/>
    <x v="0"/>
    <n v="1121.3854903556501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10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10"/>
    <x v="43"/>
    <x v="3"/>
    <x v="0"/>
    <n v="91.155375283221701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10"/>
    <x v="44"/>
    <x v="4"/>
    <x v="0"/>
    <n v="304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10"/>
    <x v="45"/>
    <x v="5"/>
    <x v="0"/>
    <n v="303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10"/>
    <x v="46"/>
    <x v="6"/>
    <x v="0"/>
    <n v="37.379516345188399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0"/>
    <x v="47"/>
    <x v="7"/>
    <x v="0"/>
    <n v="1212.5408656388699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10"/>
    <x v="48"/>
    <x v="14"/>
    <x v="3"/>
    <n v="18.6897581725942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10"/>
    <x v="49"/>
    <x v="15"/>
    <x v="3"/>
    <n v="5.2920298932370899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10"/>
    <x v="50"/>
    <x v="17"/>
    <x v="3"/>
    <n v="304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10"/>
    <x v="51"/>
    <x v="18"/>
    <x v="3"/>
    <n v="0.77949875444845396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10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11"/>
    <x v="0"/>
    <x v="0"/>
    <x v="0"/>
    <n v="2.7630451609429101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1"/>
    <x v="1"/>
    <x v="1"/>
    <x v="0"/>
    <n v="165.78270965657501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11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11"/>
    <x v="3"/>
    <x v="3"/>
    <x v="0"/>
    <n v="13.590834794606399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11"/>
    <x v="4"/>
    <x v="4"/>
    <x v="0"/>
    <n v="28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11"/>
    <x v="5"/>
    <x v="5"/>
    <x v="0"/>
    <n v="27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11"/>
    <x v="6"/>
    <x v="6"/>
    <x v="0"/>
    <n v="2.7630451609429101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1"/>
    <x v="7"/>
    <x v="7"/>
    <x v="0"/>
    <n v="179.373544451181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11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11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11"/>
    <x v="10"/>
    <x v="10"/>
    <x v="1"/>
    <n v="48.8331202231508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1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11"/>
    <x v="12"/>
    <x v="12"/>
    <x v="1"/>
    <n v="48.8331202231508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1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11"/>
    <x v="14"/>
    <x v="14"/>
    <x v="1"/>
    <n v="48.8331202231508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11"/>
    <x v="15"/>
    <x v="15"/>
    <x v="1"/>
    <n v="22.987402250932501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11"/>
    <x v="16"/>
    <x v="10"/>
    <x v="1"/>
    <n v="71.820522474083305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1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11"/>
    <x v="18"/>
    <x v="0"/>
    <x v="0"/>
    <n v="9.1784646873551505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1"/>
    <x v="19"/>
    <x v="1"/>
    <x v="0"/>
    <n v="550.707881241309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11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11"/>
    <x v="21"/>
    <x v="3"/>
    <x v="0"/>
    <n v="93.176984213064401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11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11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11"/>
    <x v="24"/>
    <x v="6"/>
    <x v="0"/>
    <n v="9.1784646873551505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1"/>
    <x v="25"/>
    <x v="7"/>
    <x v="0"/>
    <n v="643.88486545437399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11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11"/>
    <x v="27"/>
    <x v="5"/>
    <x v="2"/>
    <n v="314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11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11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11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11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11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11"/>
    <x v="33"/>
    <x v="5"/>
    <x v="1"/>
    <n v="314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11"/>
    <x v="34"/>
    <x v="10"/>
    <x v="1"/>
    <n v="71.820522474083305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1"/>
    <x v="35"/>
    <x v="14"/>
    <x v="3"/>
    <n v="30.38731503572439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11"/>
    <x v="36"/>
    <x v="15"/>
    <x v="3"/>
    <n v="5.4967150646735599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11"/>
    <x v="37"/>
    <x v="17"/>
    <x v="3"/>
    <n v="651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11"/>
    <x v="38"/>
    <x v="18"/>
    <x v="3"/>
    <n v="0.84731347042573402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11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11"/>
    <x v="40"/>
    <x v="0"/>
    <x v="0"/>
    <n v="36.891610374852803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1"/>
    <x v="41"/>
    <x v="1"/>
    <x v="0"/>
    <n v="1106.74831124558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11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11"/>
    <x v="43"/>
    <x v="3"/>
    <x v="0"/>
    <n v="168.51473747460901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11"/>
    <x v="44"/>
    <x v="4"/>
    <x v="0"/>
    <n v="306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11"/>
    <x v="45"/>
    <x v="5"/>
    <x v="0"/>
    <n v="304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11"/>
    <x v="46"/>
    <x v="6"/>
    <x v="0"/>
    <n v="36.891610374852803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1"/>
    <x v="47"/>
    <x v="7"/>
    <x v="0"/>
    <n v="1275.26304872019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11"/>
    <x v="48"/>
    <x v="14"/>
    <x v="3"/>
    <n v="18.445805187426402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11"/>
    <x v="49"/>
    <x v="15"/>
    <x v="3"/>
    <n v="5.4906871862589002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11"/>
    <x v="50"/>
    <x v="17"/>
    <x v="3"/>
    <n v="306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11"/>
    <x v="51"/>
    <x v="18"/>
    <x v="3"/>
    <n v="0.77122136723921197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11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12"/>
    <x v="0"/>
    <x v="0"/>
    <x v="0"/>
    <n v="1.6108118234783599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2"/>
    <x v="1"/>
    <x v="1"/>
    <x v="0"/>
    <n v="96.648709408701507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12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12"/>
    <x v="3"/>
    <x v="3"/>
    <x v="0"/>
    <n v="5.4380338299260398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12"/>
    <x v="4"/>
    <x v="4"/>
    <x v="0"/>
    <n v="17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12"/>
    <x v="5"/>
    <x v="5"/>
    <x v="0"/>
    <n v="16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12"/>
    <x v="6"/>
    <x v="6"/>
    <x v="0"/>
    <n v="1.6108118234783599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2"/>
    <x v="7"/>
    <x v="7"/>
    <x v="0"/>
    <n v="102.086743238628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12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12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12"/>
    <x v="10"/>
    <x v="10"/>
    <x v="1"/>
    <n v="48.293846410793599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2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12"/>
    <x v="12"/>
    <x v="12"/>
    <x v="1"/>
    <n v="48.293846410793599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2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12"/>
    <x v="14"/>
    <x v="14"/>
    <x v="1"/>
    <n v="48.293846410793499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12"/>
    <x v="15"/>
    <x v="15"/>
    <x v="1"/>
    <n v="23.527816257451502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12"/>
    <x v="16"/>
    <x v="10"/>
    <x v="1"/>
    <n v="71.821662668245096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2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12"/>
    <x v="18"/>
    <x v="0"/>
    <x v="0"/>
    <n v="9.3298864387929594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2"/>
    <x v="19"/>
    <x v="1"/>
    <x v="0"/>
    <n v="559.79318632757804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12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12"/>
    <x v="21"/>
    <x v="3"/>
    <x v="0"/>
    <n v="41.481030322914002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12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12"/>
    <x v="23"/>
    <x v="5"/>
    <x v="0"/>
    <n v="316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12"/>
    <x v="24"/>
    <x v="6"/>
    <x v="0"/>
    <n v="9.3298864387929594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2"/>
    <x v="25"/>
    <x v="7"/>
    <x v="0"/>
    <n v="601.27421665049201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12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12"/>
    <x v="27"/>
    <x v="5"/>
    <x v="2"/>
    <n v="313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12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12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12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12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12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12"/>
    <x v="33"/>
    <x v="5"/>
    <x v="1"/>
    <n v="313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12"/>
    <x v="34"/>
    <x v="10"/>
    <x v="1"/>
    <n v="71.821662668245096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2"/>
    <x v="35"/>
    <x v="14"/>
    <x v="3"/>
    <n v="29.617272336532402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12"/>
    <x v="36"/>
    <x v="15"/>
    <x v="3"/>
    <n v="6.2563264230105498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12"/>
    <x v="37"/>
    <x v="17"/>
    <x v="3"/>
    <n v="637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12"/>
    <x v="38"/>
    <x v="18"/>
    <x v="3"/>
    <n v="0.82621315491637304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12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12"/>
    <x v="40"/>
    <x v="0"/>
    <x v="0"/>
    <n v="37.353148148522202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2"/>
    <x v="41"/>
    <x v="1"/>
    <x v="0"/>
    <n v="1120.5944444556701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12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12"/>
    <x v="43"/>
    <x v="3"/>
    <x v="0"/>
    <n v="107.97485304218699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12"/>
    <x v="44"/>
    <x v="4"/>
    <x v="0"/>
    <n v="304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12"/>
    <x v="45"/>
    <x v="5"/>
    <x v="0"/>
    <n v="302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12"/>
    <x v="46"/>
    <x v="6"/>
    <x v="0"/>
    <n v="37.353148148522202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2"/>
    <x v="47"/>
    <x v="7"/>
    <x v="0"/>
    <n v="1228.5692974978499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12"/>
    <x v="48"/>
    <x v="14"/>
    <x v="3"/>
    <n v="18.676574074261101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12"/>
    <x v="49"/>
    <x v="15"/>
    <x v="3"/>
    <n v="5.2714898344409402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12"/>
    <x v="50"/>
    <x v="17"/>
    <x v="3"/>
    <n v="303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12"/>
    <x v="51"/>
    <x v="18"/>
    <x v="3"/>
    <n v="0.78035459023162701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12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13"/>
    <x v="0"/>
    <x v="0"/>
    <x v="0"/>
    <n v="2.2925059197519002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3"/>
    <x v="1"/>
    <x v="1"/>
    <x v="0"/>
    <n v="137.550355185114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13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13"/>
    <x v="3"/>
    <x v="3"/>
    <x v="0"/>
    <n v="2.5693894539675601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13"/>
    <x v="4"/>
    <x v="4"/>
    <x v="0"/>
    <n v="23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13"/>
    <x v="5"/>
    <x v="5"/>
    <x v="0"/>
    <n v="23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13"/>
    <x v="6"/>
    <x v="6"/>
    <x v="0"/>
    <n v="2.2925059197519002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3"/>
    <x v="7"/>
    <x v="7"/>
    <x v="0"/>
    <n v="140.119744639082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13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13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13"/>
    <x v="10"/>
    <x v="10"/>
    <x v="1"/>
    <n v="47.792540282150803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3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13"/>
    <x v="12"/>
    <x v="12"/>
    <x v="1"/>
    <n v="47.792540282150803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3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13"/>
    <x v="14"/>
    <x v="14"/>
    <x v="1"/>
    <n v="47.792540282150703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13"/>
    <x v="15"/>
    <x v="15"/>
    <x v="1"/>
    <n v="24.0604948741559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13"/>
    <x v="16"/>
    <x v="10"/>
    <x v="1"/>
    <n v="71.853035156306703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3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13"/>
    <x v="18"/>
    <x v="0"/>
    <x v="0"/>
    <n v="9.0283237050596004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3"/>
    <x v="19"/>
    <x v="1"/>
    <x v="0"/>
    <n v="541.69942230357697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13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13"/>
    <x v="21"/>
    <x v="3"/>
    <x v="0"/>
    <n v="52.549074969415898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13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13"/>
    <x v="23"/>
    <x v="5"/>
    <x v="0"/>
    <n v="316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13"/>
    <x v="24"/>
    <x v="6"/>
    <x v="0"/>
    <n v="9.0283237050596004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3"/>
    <x v="25"/>
    <x v="7"/>
    <x v="0"/>
    <n v="594.24849727299295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13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13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13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13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13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13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13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13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13"/>
    <x v="34"/>
    <x v="10"/>
    <x v="1"/>
    <n v="71.853035156306703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3"/>
    <x v="35"/>
    <x v="14"/>
    <x v="3"/>
    <n v="29.55668495348109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13"/>
    <x v="36"/>
    <x v="15"/>
    <x v="3"/>
    <n v="6.3532823535798801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13"/>
    <x v="37"/>
    <x v="17"/>
    <x v="3"/>
    <n v="646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13"/>
    <x v="38"/>
    <x v="18"/>
    <x v="3"/>
    <n v="0.82351993462278095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13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13"/>
    <x v="40"/>
    <x v="0"/>
    <x v="0"/>
    <n v="36.471710657339202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3"/>
    <x v="41"/>
    <x v="1"/>
    <x v="0"/>
    <n v="1094.15131972018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13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13"/>
    <x v="43"/>
    <x v="3"/>
    <x v="0"/>
    <n v="98.624366308895205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13"/>
    <x v="44"/>
    <x v="4"/>
    <x v="0"/>
    <n v="305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13"/>
    <x v="45"/>
    <x v="5"/>
    <x v="0"/>
    <n v="304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13"/>
    <x v="46"/>
    <x v="6"/>
    <x v="0"/>
    <n v="36.471710657339202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3"/>
    <x v="47"/>
    <x v="7"/>
    <x v="0"/>
    <n v="1192.7756860290699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13"/>
    <x v="48"/>
    <x v="14"/>
    <x v="3"/>
    <n v="18.235855328669601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13"/>
    <x v="49"/>
    <x v="15"/>
    <x v="3"/>
    <n v="5.7072125205760198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13"/>
    <x v="50"/>
    <x v="17"/>
    <x v="3"/>
    <n v="305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13"/>
    <x v="51"/>
    <x v="18"/>
    <x v="3"/>
    <n v="0.76219947830933199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13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14"/>
    <x v="0"/>
    <x v="0"/>
    <x v="0"/>
    <n v="1.7278980781958899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4"/>
    <x v="1"/>
    <x v="1"/>
    <x v="0"/>
    <n v="103.673884691754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14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14"/>
    <x v="3"/>
    <x v="3"/>
    <x v="0"/>
    <n v="1.63574357100511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14"/>
    <x v="4"/>
    <x v="4"/>
    <x v="0"/>
    <n v="19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14"/>
    <x v="5"/>
    <x v="5"/>
    <x v="0"/>
    <n v="18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14"/>
    <x v="6"/>
    <x v="6"/>
    <x v="0"/>
    <n v="1.7278980781958899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4"/>
    <x v="7"/>
    <x v="7"/>
    <x v="0"/>
    <n v="105.30962826275901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14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14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14"/>
    <x v="10"/>
    <x v="10"/>
    <x v="1"/>
    <n v="47.892685942700602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4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14"/>
    <x v="12"/>
    <x v="12"/>
    <x v="1"/>
    <n v="47.892685942700602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4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14"/>
    <x v="14"/>
    <x v="14"/>
    <x v="1"/>
    <n v="47.892685942700602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14"/>
    <x v="15"/>
    <x v="15"/>
    <x v="1"/>
    <n v="23.907883734918101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14"/>
    <x v="16"/>
    <x v="10"/>
    <x v="1"/>
    <n v="71.800569677618796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4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14"/>
    <x v="18"/>
    <x v="0"/>
    <x v="0"/>
    <n v="9.2631899608377601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4"/>
    <x v="19"/>
    <x v="1"/>
    <x v="0"/>
    <n v="555.79139765026503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14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14"/>
    <x v="21"/>
    <x v="3"/>
    <x v="0"/>
    <n v="49.184445116448202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14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14"/>
    <x v="23"/>
    <x v="5"/>
    <x v="0"/>
    <n v="316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14"/>
    <x v="24"/>
    <x v="6"/>
    <x v="0"/>
    <n v="9.2631899608377601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4"/>
    <x v="25"/>
    <x v="7"/>
    <x v="0"/>
    <n v="604.97584276671398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14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14"/>
    <x v="27"/>
    <x v="5"/>
    <x v="2"/>
    <n v="314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14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14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14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14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14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14"/>
    <x v="33"/>
    <x v="5"/>
    <x v="1"/>
    <n v="314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14"/>
    <x v="34"/>
    <x v="10"/>
    <x v="1"/>
    <n v="71.800569677618796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4"/>
    <x v="35"/>
    <x v="14"/>
    <x v="3"/>
    <n v="29.4418869908672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14"/>
    <x v="36"/>
    <x v="15"/>
    <x v="3"/>
    <n v="6.4196675206118901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14"/>
    <x v="37"/>
    <x v="17"/>
    <x v="3"/>
    <n v="644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14"/>
    <x v="38"/>
    <x v="18"/>
    <x v="3"/>
    <n v="0.82167590220522502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14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14"/>
    <x v="40"/>
    <x v="0"/>
    <x v="0"/>
    <n v="36.901597903667003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4"/>
    <x v="41"/>
    <x v="1"/>
    <x v="0"/>
    <n v="1107.04793711001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14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14"/>
    <x v="43"/>
    <x v="3"/>
    <x v="0"/>
    <n v="122.102478203348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14"/>
    <x v="44"/>
    <x v="4"/>
    <x v="0"/>
    <n v="308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14"/>
    <x v="45"/>
    <x v="5"/>
    <x v="0"/>
    <n v="307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14"/>
    <x v="46"/>
    <x v="6"/>
    <x v="0"/>
    <n v="36.901597903667003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4"/>
    <x v="47"/>
    <x v="7"/>
    <x v="0"/>
    <n v="1229.1504153133601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14"/>
    <x v="48"/>
    <x v="14"/>
    <x v="3"/>
    <n v="18.450798951833502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14"/>
    <x v="49"/>
    <x v="15"/>
    <x v="3"/>
    <n v="5.4882162143062203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14"/>
    <x v="50"/>
    <x v="17"/>
    <x v="3"/>
    <n v="308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14"/>
    <x v="51"/>
    <x v="18"/>
    <x v="3"/>
    <n v="0.77132432440390797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14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15"/>
    <x v="0"/>
    <x v="0"/>
    <x v="0"/>
    <n v="1.8442685235290399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5"/>
    <x v="1"/>
    <x v="1"/>
    <x v="0"/>
    <n v="110.656111411743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15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15"/>
    <x v="3"/>
    <x v="3"/>
    <x v="0"/>
    <n v="2.4722282775682101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15"/>
    <x v="4"/>
    <x v="4"/>
    <x v="0"/>
    <n v="19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15"/>
    <x v="5"/>
    <x v="5"/>
    <x v="0"/>
    <n v="19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15"/>
    <x v="6"/>
    <x v="6"/>
    <x v="0"/>
    <n v="1.8442685235290399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5"/>
    <x v="7"/>
    <x v="7"/>
    <x v="0"/>
    <n v="113.12833968931101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15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15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15"/>
    <x v="10"/>
    <x v="10"/>
    <x v="1"/>
    <n v="49.579851809070298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5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15"/>
    <x v="12"/>
    <x v="12"/>
    <x v="1"/>
    <n v="49.579851809070298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5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15"/>
    <x v="14"/>
    <x v="14"/>
    <x v="1"/>
    <n v="49.579851809070298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15"/>
    <x v="15"/>
    <x v="15"/>
    <x v="1"/>
    <n v="22.383177247139301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15"/>
    <x v="16"/>
    <x v="10"/>
    <x v="1"/>
    <n v="71.963029056209606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5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15"/>
    <x v="18"/>
    <x v="0"/>
    <x v="0"/>
    <n v="9.3550685718902606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5"/>
    <x v="19"/>
    <x v="1"/>
    <x v="0"/>
    <n v="561.30411431341599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15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15"/>
    <x v="21"/>
    <x v="3"/>
    <x v="0"/>
    <n v="39.202599953064102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15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15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15"/>
    <x v="24"/>
    <x v="6"/>
    <x v="0"/>
    <n v="9.3550685718902606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5"/>
    <x v="25"/>
    <x v="7"/>
    <x v="0"/>
    <n v="600.50671426648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15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15"/>
    <x v="27"/>
    <x v="5"/>
    <x v="2"/>
    <n v="316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15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15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15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15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15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15"/>
    <x v="33"/>
    <x v="5"/>
    <x v="1"/>
    <n v="316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15"/>
    <x v="34"/>
    <x v="10"/>
    <x v="1"/>
    <n v="71.963029056209606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5"/>
    <x v="35"/>
    <x v="14"/>
    <x v="3"/>
    <n v="30.3895944522448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15"/>
    <x v="36"/>
    <x v="15"/>
    <x v="3"/>
    <n v="5.5885034091933203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15"/>
    <x v="37"/>
    <x v="17"/>
    <x v="3"/>
    <n v="648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15"/>
    <x v="38"/>
    <x v="18"/>
    <x v="3"/>
    <n v="0.84476379418907499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15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15"/>
    <x v="40"/>
    <x v="0"/>
    <x v="0"/>
    <n v="38.380514713651003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5"/>
    <x v="41"/>
    <x v="1"/>
    <x v="0"/>
    <n v="1151.4154414095301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15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15"/>
    <x v="43"/>
    <x v="3"/>
    <x v="0"/>
    <n v="109.433513419764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15"/>
    <x v="44"/>
    <x v="4"/>
    <x v="0"/>
    <n v="311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15"/>
    <x v="45"/>
    <x v="5"/>
    <x v="0"/>
    <n v="310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15"/>
    <x v="46"/>
    <x v="6"/>
    <x v="0"/>
    <n v="38.380514713651003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5"/>
    <x v="47"/>
    <x v="7"/>
    <x v="0"/>
    <n v="1260.8489548292901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15"/>
    <x v="48"/>
    <x v="14"/>
    <x v="3"/>
    <n v="19.190257356825501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15"/>
    <x v="49"/>
    <x v="15"/>
    <x v="3"/>
    <n v="4.7946738379460099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15"/>
    <x v="50"/>
    <x v="17"/>
    <x v="3"/>
    <n v="311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15"/>
    <x v="51"/>
    <x v="18"/>
    <x v="3"/>
    <n v="0.80022192341891696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15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16"/>
    <x v="0"/>
    <x v="0"/>
    <x v="0"/>
    <n v="2.1781158764815398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6"/>
    <x v="1"/>
    <x v="1"/>
    <x v="0"/>
    <n v="130.68695258889201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16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16"/>
    <x v="3"/>
    <x v="3"/>
    <x v="0"/>
    <n v="2.2628462643918401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16"/>
    <x v="4"/>
    <x v="4"/>
    <x v="0"/>
    <n v="20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16"/>
    <x v="5"/>
    <x v="5"/>
    <x v="0"/>
    <n v="20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16"/>
    <x v="6"/>
    <x v="6"/>
    <x v="0"/>
    <n v="2.1781158764815398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6"/>
    <x v="7"/>
    <x v="7"/>
    <x v="0"/>
    <n v="132.94979885328399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16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16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16"/>
    <x v="10"/>
    <x v="10"/>
    <x v="1"/>
    <n v="49.438443115615399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6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16"/>
    <x v="12"/>
    <x v="12"/>
    <x v="1"/>
    <n v="49.438443115615399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6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16"/>
    <x v="14"/>
    <x v="14"/>
    <x v="1"/>
    <n v="49.438443115615399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16"/>
    <x v="15"/>
    <x v="15"/>
    <x v="1"/>
    <n v="22.4345452134291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16"/>
    <x v="16"/>
    <x v="10"/>
    <x v="1"/>
    <n v="71.872988329044503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6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16"/>
    <x v="18"/>
    <x v="0"/>
    <x v="0"/>
    <n v="9.3905146153513392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6"/>
    <x v="19"/>
    <x v="1"/>
    <x v="0"/>
    <n v="563.43087692107997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16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16"/>
    <x v="21"/>
    <x v="3"/>
    <x v="0"/>
    <n v="77.765775488610998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16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16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16"/>
    <x v="24"/>
    <x v="6"/>
    <x v="0"/>
    <n v="9.3905146153513392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6"/>
    <x v="25"/>
    <x v="7"/>
    <x v="0"/>
    <n v="641.19665240969096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16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16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16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16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16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16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16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16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16"/>
    <x v="34"/>
    <x v="10"/>
    <x v="1"/>
    <n v="71.872988329044503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6"/>
    <x v="35"/>
    <x v="14"/>
    <x v="3"/>
    <n v="30.50353680372409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16"/>
    <x v="36"/>
    <x v="15"/>
    <x v="3"/>
    <n v="5.4295406941314104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16"/>
    <x v="37"/>
    <x v="17"/>
    <x v="3"/>
    <n v="648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16"/>
    <x v="38"/>
    <x v="18"/>
    <x v="3"/>
    <n v="0.84917942516301603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16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16"/>
    <x v="40"/>
    <x v="0"/>
    <x v="0"/>
    <n v="37.8698126237826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6"/>
    <x v="41"/>
    <x v="1"/>
    <x v="0"/>
    <n v="1136.09437871348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16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16"/>
    <x v="43"/>
    <x v="3"/>
    <x v="0"/>
    <n v="124.010447411702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16"/>
    <x v="44"/>
    <x v="4"/>
    <x v="0"/>
    <n v="310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16"/>
    <x v="45"/>
    <x v="5"/>
    <x v="0"/>
    <n v="308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16"/>
    <x v="46"/>
    <x v="6"/>
    <x v="0"/>
    <n v="37.8698126237826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6"/>
    <x v="47"/>
    <x v="7"/>
    <x v="0"/>
    <n v="1260.1048261251799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16"/>
    <x v="48"/>
    <x v="14"/>
    <x v="3"/>
    <n v="18.9349063118913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16"/>
    <x v="49"/>
    <x v="15"/>
    <x v="3"/>
    <n v="5.0050045192976702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16"/>
    <x v="50"/>
    <x v="17"/>
    <x v="3"/>
    <n v="310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16"/>
    <x v="51"/>
    <x v="18"/>
    <x v="3"/>
    <n v="0.79145814502926404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16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17"/>
    <x v="0"/>
    <x v="0"/>
    <x v="0"/>
    <n v="1.38501324128887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7"/>
    <x v="1"/>
    <x v="1"/>
    <x v="0"/>
    <n v="83.1007944773324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17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17"/>
    <x v="3"/>
    <x v="3"/>
    <x v="0"/>
    <n v="3.8151487495196101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17"/>
    <x v="4"/>
    <x v="4"/>
    <x v="0"/>
    <n v="15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17"/>
    <x v="5"/>
    <x v="5"/>
    <x v="0"/>
    <n v="15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17"/>
    <x v="6"/>
    <x v="6"/>
    <x v="0"/>
    <n v="1.38501324128887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7"/>
    <x v="7"/>
    <x v="7"/>
    <x v="0"/>
    <n v="86.915943226851994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17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17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17"/>
    <x v="10"/>
    <x v="10"/>
    <x v="1"/>
    <n v="48.8388367615063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7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17"/>
    <x v="12"/>
    <x v="12"/>
    <x v="1"/>
    <n v="48.8388367615063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7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17"/>
    <x v="14"/>
    <x v="14"/>
    <x v="1"/>
    <n v="48.8388367615063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17"/>
    <x v="15"/>
    <x v="15"/>
    <x v="1"/>
    <n v="22.985185719138201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17"/>
    <x v="16"/>
    <x v="10"/>
    <x v="1"/>
    <n v="71.824022480644501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7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17"/>
    <x v="18"/>
    <x v="0"/>
    <x v="0"/>
    <n v="9.1946488695805009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7"/>
    <x v="19"/>
    <x v="1"/>
    <x v="0"/>
    <n v="551.67893217483004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17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17"/>
    <x v="21"/>
    <x v="3"/>
    <x v="0"/>
    <n v="31.1276499451732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17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17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17"/>
    <x v="24"/>
    <x v="6"/>
    <x v="0"/>
    <n v="9.1946488695805009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7"/>
    <x v="25"/>
    <x v="7"/>
    <x v="0"/>
    <n v="582.80658212000299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17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17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17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17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17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17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17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17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17"/>
    <x v="34"/>
    <x v="10"/>
    <x v="1"/>
    <n v="71.824022480644501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7"/>
    <x v="35"/>
    <x v="14"/>
    <x v="3"/>
    <n v="29.709249436187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17"/>
    <x v="36"/>
    <x v="15"/>
    <x v="3"/>
    <n v="6.1993451374677004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17"/>
    <x v="37"/>
    <x v="17"/>
    <x v="3"/>
    <n v="644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17"/>
    <x v="38"/>
    <x v="18"/>
    <x v="3"/>
    <n v="0.82779596840367498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17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17"/>
    <x v="40"/>
    <x v="0"/>
    <x v="0"/>
    <n v="38.259174650637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7"/>
    <x v="41"/>
    <x v="1"/>
    <x v="0"/>
    <n v="1147.7752395191101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17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17"/>
    <x v="43"/>
    <x v="3"/>
    <x v="0"/>
    <n v="100.416897227161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17"/>
    <x v="44"/>
    <x v="4"/>
    <x v="0"/>
    <n v="311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17"/>
    <x v="45"/>
    <x v="5"/>
    <x v="0"/>
    <n v="309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17"/>
    <x v="46"/>
    <x v="6"/>
    <x v="0"/>
    <n v="38.259174650637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7"/>
    <x v="47"/>
    <x v="7"/>
    <x v="0"/>
    <n v="1248.1921367462701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17"/>
    <x v="48"/>
    <x v="14"/>
    <x v="3"/>
    <n v="19.1295873253185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17"/>
    <x v="49"/>
    <x v="15"/>
    <x v="3"/>
    <n v="4.7858405816704597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17"/>
    <x v="50"/>
    <x v="17"/>
    <x v="3"/>
    <n v="311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17"/>
    <x v="51"/>
    <x v="18"/>
    <x v="3"/>
    <n v="0.80058997576373103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17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18"/>
    <x v="0"/>
    <x v="0"/>
    <x v="0"/>
    <n v="1.3908779024333899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8"/>
    <x v="1"/>
    <x v="1"/>
    <x v="0"/>
    <n v="83.452674146003503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18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18"/>
    <x v="3"/>
    <x v="3"/>
    <x v="0"/>
    <n v="1.82786207565601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18"/>
    <x v="4"/>
    <x v="4"/>
    <x v="0"/>
    <n v="15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18"/>
    <x v="5"/>
    <x v="5"/>
    <x v="0"/>
    <n v="15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18"/>
    <x v="6"/>
    <x v="6"/>
    <x v="0"/>
    <n v="1.3908779024333899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8"/>
    <x v="7"/>
    <x v="7"/>
    <x v="0"/>
    <n v="85.280536221659602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18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18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18"/>
    <x v="10"/>
    <x v="10"/>
    <x v="1"/>
    <n v="48.313531791476699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8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18"/>
    <x v="12"/>
    <x v="12"/>
    <x v="1"/>
    <n v="48.313531791476699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8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18"/>
    <x v="14"/>
    <x v="14"/>
    <x v="1"/>
    <n v="48.313531791476798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18"/>
    <x v="15"/>
    <x v="15"/>
    <x v="1"/>
    <n v="23.504562830133899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18"/>
    <x v="16"/>
    <x v="10"/>
    <x v="1"/>
    <n v="71.818094621610598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8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18"/>
    <x v="18"/>
    <x v="0"/>
    <x v="0"/>
    <n v="9.3901253556111808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8"/>
    <x v="19"/>
    <x v="1"/>
    <x v="0"/>
    <n v="563.40752133667104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18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18"/>
    <x v="21"/>
    <x v="3"/>
    <x v="0"/>
    <n v="33.071776193128102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18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18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18"/>
    <x v="24"/>
    <x v="6"/>
    <x v="0"/>
    <n v="9.3901253556111808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8"/>
    <x v="25"/>
    <x v="7"/>
    <x v="0"/>
    <n v="596.47929752979906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18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18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18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18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18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18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18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18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18"/>
    <x v="34"/>
    <x v="10"/>
    <x v="1"/>
    <n v="71.818094621610598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8"/>
    <x v="35"/>
    <x v="14"/>
    <x v="3"/>
    <n v="29.54726752476069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18"/>
    <x v="36"/>
    <x v="15"/>
    <x v="3"/>
    <n v="6.3583631193779802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18"/>
    <x v="37"/>
    <x v="17"/>
    <x v="3"/>
    <n v="641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18"/>
    <x v="38"/>
    <x v="18"/>
    <x v="3"/>
    <n v="0.8233788022395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18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18"/>
    <x v="40"/>
    <x v="0"/>
    <x v="0"/>
    <n v="37.532528533432199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8"/>
    <x v="41"/>
    <x v="1"/>
    <x v="0"/>
    <n v="1125.97585600297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18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18"/>
    <x v="43"/>
    <x v="3"/>
    <x v="0"/>
    <n v="111.03386536789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18"/>
    <x v="44"/>
    <x v="4"/>
    <x v="0"/>
    <n v="308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18"/>
    <x v="45"/>
    <x v="5"/>
    <x v="0"/>
    <n v="306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18"/>
    <x v="46"/>
    <x v="6"/>
    <x v="0"/>
    <n v="37.532528533432199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8"/>
    <x v="47"/>
    <x v="7"/>
    <x v="0"/>
    <n v="1237.00972137086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18"/>
    <x v="48"/>
    <x v="14"/>
    <x v="3"/>
    <n v="18.766264266716099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18"/>
    <x v="49"/>
    <x v="15"/>
    <x v="3"/>
    <n v="5.1461997107559396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18"/>
    <x v="50"/>
    <x v="17"/>
    <x v="3"/>
    <n v="308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18"/>
    <x v="51"/>
    <x v="18"/>
    <x v="3"/>
    <n v="0.785575012051836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18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19"/>
    <x v="0"/>
    <x v="0"/>
    <x v="0"/>
    <n v="2.0449512771926202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9"/>
    <x v="1"/>
    <x v="1"/>
    <x v="0"/>
    <n v="122.697076631557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19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19"/>
    <x v="3"/>
    <x v="3"/>
    <x v="0"/>
    <n v="4.51993530502999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19"/>
    <x v="4"/>
    <x v="4"/>
    <x v="0"/>
    <n v="21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19"/>
    <x v="5"/>
    <x v="5"/>
    <x v="0"/>
    <n v="21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19"/>
    <x v="6"/>
    <x v="6"/>
    <x v="0"/>
    <n v="2.0449512771926202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19"/>
    <x v="7"/>
    <x v="7"/>
    <x v="0"/>
    <n v="127.217011936587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19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19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19"/>
    <x v="10"/>
    <x v="10"/>
    <x v="1"/>
    <n v="47.829794219035001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9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19"/>
    <x v="12"/>
    <x v="12"/>
    <x v="1"/>
    <n v="47.829794219035001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19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19"/>
    <x v="14"/>
    <x v="14"/>
    <x v="1"/>
    <n v="47.829794219035001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19"/>
    <x v="15"/>
    <x v="15"/>
    <x v="1"/>
    <n v="24.1092787135862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19"/>
    <x v="16"/>
    <x v="10"/>
    <x v="1"/>
    <n v="71.939072932621301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9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19"/>
    <x v="18"/>
    <x v="0"/>
    <x v="0"/>
    <n v="9.0956539473238198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9"/>
    <x v="19"/>
    <x v="1"/>
    <x v="0"/>
    <n v="545.73923683942996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19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19"/>
    <x v="21"/>
    <x v="3"/>
    <x v="0"/>
    <n v="52.988754747134401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19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19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19"/>
    <x v="24"/>
    <x v="6"/>
    <x v="0"/>
    <n v="9.0956539473238198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19"/>
    <x v="25"/>
    <x v="7"/>
    <x v="0"/>
    <n v="598.72799158656403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19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19"/>
    <x v="27"/>
    <x v="5"/>
    <x v="2"/>
    <n v="316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19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19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19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19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19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19"/>
    <x v="33"/>
    <x v="5"/>
    <x v="1"/>
    <n v="316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19"/>
    <x v="34"/>
    <x v="10"/>
    <x v="1"/>
    <n v="71.939072932621301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19"/>
    <x v="35"/>
    <x v="14"/>
    <x v="3"/>
    <n v="29.4851997217757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19"/>
    <x v="36"/>
    <x v="15"/>
    <x v="3"/>
    <n v="6.4809200778682099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19"/>
    <x v="37"/>
    <x v="17"/>
    <x v="3"/>
    <n v="650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19"/>
    <x v="38"/>
    <x v="18"/>
    <x v="3"/>
    <n v="0.81997444228143901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19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19"/>
    <x v="40"/>
    <x v="0"/>
    <x v="0"/>
    <n v="36.689188994518602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9"/>
    <x v="41"/>
    <x v="1"/>
    <x v="0"/>
    <n v="1100.67566983556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19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19"/>
    <x v="43"/>
    <x v="3"/>
    <x v="0"/>
    <n v="119.725161253415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19"/>
    <x v="44"/>
    <x v="4"/>
    <x v="0"/>
    <n v="311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19"/>
    <x v="45"/>
    <x v="5"/>
    <x v="0"/>
    <n v="310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19"/>
    <x v="46"/>
    <x v="6"/>
    <x v="0"/>
    <n v="36.689188994518602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19"/>
    <x v="47"/>
    <x v="7"/>
    <x v="0"/>
    <n v="1220.4008310889701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19"/>
    <x v="48"/>
    <x v="14"/>
    <x v="3"/>
    <n v="18.344594497259301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19"/>
    <x v="49"/>
    <x v="15"/>
    <x v="3"/>
    <n v="5.6283586357180297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19"/>
    <x v="50"/>
    <x v="17"/>
    <x v="3"/>
    <n v="311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19"/>
    <x v="51"/>
    <x v="18"/>
    <x v="3"/>
    <n v="0.76548505684508095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19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20"/>
    <x v="0"/>
    <x v="0"/>
    <x v="0"/>
    <n v="2.74305730751056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0"/>
    <x v="1"/>
    <x v="1"/>
    <x v="0"/>
    <n v="164.58343845063399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20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20"/>
    <x v="3"/>
    <x v="3"/>
    <x v="0"/>
    <n v="10.189694097483001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20"/>
    <x v="4"/>
    <x v="4"/>
    <x v="0"/>
    <n v="29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20"/>
    <x v="5"/>
    <x v="5"/>
    <x v="0"/>
    <n v="29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20"/>
    <x v="6"/>
    <x v="6"/>
    <x v="0"/>
    <n v="2.74305730751056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0"/>
    <x v="7"/>
    <x v="7"/>
    <x v="0"/>
    <n v="174.77313254811699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20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20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20"/>
    <x v="10"/>
    <x v="10"/>
    <x v="1"/>
    <n v="50.102042426138297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0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20"/>
    <x v="12"/>
    <x v="12"/>
    <x v="1"/>
    <n v="50.102042426138297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0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20"/>
    <x v="14"/>
    <x v="14"/>
    <x v="1"/>
    <n v="50.102042426138297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20"/>
    <x v="15"/>
    <x v="15"/>
    <x v="1"/>
    <n v="21.7312700726673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20"/>
    <x v="16"/>
    <x v="10"/>
    <x v="1"/>
    <n v="71.833312498805597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0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20"/>
    <x v="18"/>
    <x v="0"/>
    <x v="0"/>
    <n v="9.0690427973718499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0"/>
    <x v="19"/>
    <x v="1"/>
    <x v="0"/>
    <n v="544.14256784230997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20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20"/>
    <x v="21"/>
    <x v="3"/>
    <x v="0"/>
    <n v="85.448671983835595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20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20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20"/>
    <x v="24"/>
    <x v="6"/>
    <x v="0"/>
    <n v="9.0690427973718499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0"/>
    <x v="25"/>
    <x v="7"/>
    <x v="0"/>
    <n v="629.59123982614597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20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20"/>
    <x v="27"/>
    <x v="5"/>
    <x v="2"/>
    <n v="314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20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20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20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20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20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20"/>
    <x v="33"/>
    <x v="5"/>
    <x v="1"/>
    <n v="314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20"/>
    <x v="34"/>
    <x v="10"/>
    <x v="1"/>
    <n v="71.833312498805597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0"/>
    <x v="35"/>
    <x v="14"/>
    <x v="3"/>
    <n v="30.9570712655104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20"/>
    <x v="36"/>
    <x v="15"/>
    <x v="3"/>
    <n v="4.9561683172257398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20"/>
    <x v="37"/>
    <x v="17"/>
    <x v="3"/>
    <n v="651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20"/>
    <x v="38"/>
    <x v="18"/>
    <x v="3"/>
    <n v="0.86232865785484003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20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20"/>
    <x v="40"/>
    <x v="0"/>
    <x v="0"/>
    <n v="38.2899423212559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0"/>
    <x v="41"/>
    <x v="1"/>
    <x v="0"/>
    <n v="1148.6982696376799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20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20"/>
    <x v="43"/>
    <x v="3"/>
    <x v="0"/>
    <n v="134.327847699811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20"/>
    <x v="44"/>
    <x v="4"/>
    <x v="0"/>
    <n v="305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20"/>
    <x v="45"/>
    <x v="5"/>
    <x v="0"/>
    <n v="302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20"/>
    <x v="46"/>
    <x v="6"/>
    <x v="0"/>
    <n v="38.2899423212559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0"/>
    <x v="47"/>
    <x v="7"/>
    <x v="0"/>
    <n v="1283.0261173374899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20"/>
    <x v="48"/>
    <x v="14"/>
    <x v="3"/>
    <n v="19.144971160628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20"/>
    <x v="49"/>
    <x v="15"/>
    <x v="3"/>
    <n v="4.77510175544153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20"/>
    <x v="50"/>
    <x v="17"/>
    <x v="3"/>
    <n v="304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20"/>
    <x v="51"/>
    <x v="18"/>
    <x v="3"/>
    <n v="0.80103742685660295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20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21"/>
    <x v="0"/>
    <x v="0"/>
    <x v="0"/>
    <n v="1.4958667990210901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1"/>
    <x v="1"/>
    <x v="1"/>
    <x v="0"/>
    <n v="89.752007941265106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21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21"/>
    <x v="3"/>
    <x v="3"/>
    <x v="0"/>
    <n v="5.6418958707827898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21"/>
    <x v="4"/>
    <x v="4"/>
    <x v="0"/>
    <n v="16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21"/>
    <x v="5"/>
    <x v="5"/>
    <x v="0"/>
    <n v="16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21"/>
    <x v="6"/>
    <x v="6"/>
    <x v="0"/>
    <n v="1.4958667990210901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1"/>
    <x v="7"/>
    <x v="7"/>
    <x v="0"/>
    <n v="95.393903812047895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21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21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21"/>
    <x v="10"/>
    <x v="10"/>
    <x v="1"/>
    <n v="47.708175181544199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1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21"/>
    <x v="12"/>
    <x v="12"/>
    <x v="1"/>
    <n v="47.708175181544199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1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21"/>
    <x v="14"/>
    <x v="14"/>
    <x v="1"/>
    <n v="47.708175181544199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21"/>
    <x v="15"/>
    <x v="15"/>
    <x v="1"/>
    <n v="24.147950546236899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21"/>
    <x v="16"/>
    <x v="10"/>
    <x v="1"/>
    <n v="71.856125727781105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1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21"/>
    <x v="18"/>
    <x v="0"/>
    <x v="0"/>
    <n v="9.2567479019152792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1"/>
    <x v="19"/>
    <x v="1"/>
    <x v="0"/>
    <n v="555.40487411491699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21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21"/>
    <x v="21"/>
    <x v="3"/>
    <x v="0"/>
    <n v="51.098215187024998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21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21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21"/>
    <x v="24"/>
    <x v="6"/>
    <x v="0"/>
    <n v="9.2567479019152792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1"/>
    <x v="25"/>
    <x v="7"/>
    <x v="0"/>
    <n v="606.50308930194205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21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21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21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21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21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21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21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21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21"/>
    <x v="34"/>
    <x v="10"/>
    <x v="1"/>
    <n v="71.856125727781105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1"/>
    <x v="35"/>
    <x v="14"/>
    <x v="3"/>
    <n v="29.23039494124029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21"/>
    <x v="36"/>
    <x v="15"/>
    <x v="3"/>
    <n v="6.6942512559835601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21"/>
    <x v="37"/>
    <x v="17"/>
    <x v="3"/>
    <n v="642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21"/>
    <x v="38"/>
    <x v="18"/>
    <x v="3"/>
    <n v="0.81404857622267901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21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21"/>
    <x v="40"/>
    <x v="0"/>
    <x v="0"/>
    <n v="36.9555604806079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1"/>
    <x v="41"/>
    <x v="1"/>
    <x v="0"/>
    <n v="1108.6668144182399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21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21"/>
    <x v="43"/>
    <x v="3"/>
    <x v="0"/>
    <n v="116.229024185312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21"/>
    <x v="44"/>
    <x v="4"/>
    <x v="0"/>
    <n v="308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21"/>
    <x v="45"/>
    <x v="5"/>
    <x v="0"/>
    <n v="306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21"/>
    <x v="46"/>
    <x v="6"/>
    <x v="0"/>
    <n v="36.9555604806079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1"/>
    <x v="47"/>
    <x v="7"/>
    <x v="0"/>
    <n v="1224.8958386035499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21"/>
    <x v="48"/>
    <x v="14"/>
    <x v="3"/>
    <n v="18.4777802403039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21"/>
    <x v="49"/>
    <x v="15"/>
    <x v="3"/>
    <n v="5.4536992902533097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21"/>
    <x v="50"/>
    <x v="17"/>
    <x v="3"/>
    <n v="308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21"/>
    <x v="51"/>
    <x v="18"/>
    <x v="3"/>
    <n v="0.77276252957277902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21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22"/>
    <x v="0"/>
    <x v="0"/>
    <x v="0"/>
    <n v="1.69361537431439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2"/>
    <x v="1"/>
    <x v="1"/>
    <x v="0"/>
    <n v="101.616922458864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22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22"/>
    <x v="3"/>
    <x v="3"/>
    <x v="0"/>
    <n v="4.4189464048736502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22"/>
    <x v="4"/>
    <x v="4"/>
    <x v="0"/>
    <n v="18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22"/>
    <x v="5"/>
    <x v="5"/>
    <x v="0"/>
    <n v="18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22"/>
    <x v="6"/>
    <x v="6"/>
    <x v="0"/>
    <n v="1.69361537431439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2"/>
    <x v="7"/>
    <x v="7"/>
    <x v="0"/>
    <n v="106.03586886373699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22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22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22"/>
    <x v="10"/>
    <x v="10"/>
    <x v="1"/>
    <n v="48.187186488065898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2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22"/>
    <x v="12"/>
    <x v="12"/>
    <x v="1"/>
    <n v="48.187186488065898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2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22"/>
    <x v="14"/>
    <x v="14"/>
    <x v="1"/>
    <n v="48.187186488065898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22"/>
    <x v="15"/>
    <x v="15"/>
    <x v="1"/>
    <n v="23.656277867640998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22"/>
    <x v="16"/>
    <x v="10"/>
    <x v="1"/>
    <n v="71.843464355706899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2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22"/>
    <x v="18"/>
    <x v="0"/>
    <x v="0"/>
    <n v="9.1731459684929693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2"/>
    <x v="19"/>
    <x v="1"/>
    <x v="0"/>
    <n v="550.38875810957904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22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22"/>
    <x v="21"/>
    <x v="3"/>
    <x v="0"/>
    <n v="47.576077310588097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22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22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22"/>
    <x v="24"/>
    <x v="6"/>
    <x v="0"/>
    <n v="9.1731459684929693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2"/>
    <x v="25"/>
    <x v="7"/>
    <x v="0"/>
    <n v="597.96483542016699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22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22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22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22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22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22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22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22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22"/>
    <x v="34"/>
    <x v="10"/>
    <x v="1"/>
    <n v="71.843464355706899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2"/>
    <x v="35"/>
    <x v="14"/>
    <x v="3"/>
    <n v="29.52697391543659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22"/>
    <x v="36"/>
    <x v="15"/>
    <x v="3"/>
    <n v="6.3913415957501201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22"/>
    <x v="37"/>
    <x v="17"/>
    <x v="3"/>
    <n v="644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22"/>
    <x v="38"/>
    <x v="18"/>
    <x v="3"/>
    <n v="0.82246273345138599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22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22"/>
    <x v="40"/>
    <x v="0"/>
    <x v="0"/>
    <n v="37.320425145258497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2"/>
    <x v="41"/>
    <x v="1"/>
    <x v="0"/>
    <n v="1119.61275435776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22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22"/>
    <x v="43"/>
    <x v="3"/>
    <x v="0"/>
    <n v="98.177801153429996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22"/>
    <x v="44"/>
    <x v="4"/>
    <x v="0"/>
    <n v="308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22"/>
    <x v="45"/>
    <x v="5"/>
    <x v="0"/>
    <n v="306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22"/>
    <x v="46"/>
    <x v="6"/>
    <x v="0"/>
    <n v="37.320425145258497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2"/>
    <x v="47"/>
    <x v="7"/>
    <x v="0"/>
    <n v="1217.79055551119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22"/>
    <x v="48"/>
    <x v="14"/>
    <x v="3"/>
    <n v="18.660212572629302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22"/>
    <x v="49"/>
    <x v="15"/>
    <x v="3"/>
    <n v="5.2649362718908703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22"/>
    <x v="50"/>
    <x v="17"/>
    <x v="3"/>
    <n v="308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22"/>
    <x v="51"/>
    <x v="18"/>
    <x v="3"/>
    <n v="0.78062765533788103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22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23"/>
    <x v="0"/>
    <x v="0"/>
    <x v="0"/>
    <n v="1.45625603110742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3"/>
    <x v="1"/>
    <x v="1"/>
    <x v="0"/>
    <n v="87.375361866445303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23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23"/>
    <x v="3"/>
    <x v="3"/>
    <x v="0"/>
    <n v="7.4223541929433701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23"/>
    <x v="4"/>
    <x v="4"/>
    <x v="0"/>
    <n v="16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23"/>
    <x v="5"/>
    <x v="5"/>
    <x v="0"/>
    <n v="16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23"/>
    <x v="6"/>
    <x v="6"/>
    <x v="0"/>
    <n v="1.45625603110742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3"/>
    <x v="7"/>
    <x v="7"/>
    <x v="0"/>
    <n v="94.797716059388705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23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23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23"/>
    <x v="10"/>
    <x v="10"/>
    <x v="1"/>
    <n v="47.577839587459302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3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23"/>
    <x v="12"/>
    <x v="12"/>
    <x v="1"/>
    <n v="47.577839587459302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3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23"/>
    <x v="14"/>
    <x v="14"/>
    <x v="1"/>
    <n v="47.577839587459202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23"/>
    <x v="15"/>
    <x v="15"/>
    <x v="1"/>
    <n v="24.338470045459601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23"/>
    <x v="16"/>
    <x v="10"/>
    <x v="1"/>
    <n v="71.916309632918896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3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23"/>
    <x v="18"/>
    <x v="0"/>
    <x v="0"/>
    <n v="9.34774437056174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3"/>
    <x v="19"/>
    <x v="1"/>
    <x v="0"/>
    <n v="560.86466223370405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23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23"/>
    <x v="21"/>
    <x v="3"/>
    <x v="0"/>
    <n v="48.620383231250401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23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23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23"/>
    <x v="24"/>
    <x v="6"/>
    <x v="0"/>
    <n v="9.34774437056174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3"/>
    <x v="25"/>
    <x v="7"/>
    <x v="0"/>
    <n v="609.48504546495496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23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23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23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23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23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23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23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23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23"/>
    <x v="34"/>
    <x v="10"/>
    <x v="1"/>
    <n v="71.916309632918896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3"/>
    <x v="35"/>
    <x v="14"/>
    <x v="3"/>
    <n v="29.190919994564201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23"/>
    <x v="36"/>
    <x v="15"/>
    <x v="3"/>
    <n v="6.7638181552285399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23"/>
    <x v="37"/>
    <x v="17"/>
    <x v="3"/>
    <n v="637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23"/>
    <x v="38"/>
    <x v="18"/>
    <x v="3"/>
    <n v="0.81211616235476303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23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23"/>
    <x v="40"/>
    <x v="0"/>
    <x v="0"/>
    <n v="36.773839185790102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3"/>
    <x v="41"/>
    <x v="1"/>
    <x v="0"/>
    <n v="1103.2151755737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23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23"/>
    <x v="43"/>
    <x v="3"/>
    <x v="0"/>
    <n v="120.685808282108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23"/>
    <x v="44"/>
    <x v="4"/>
    <x v="0"/>
    <n v="303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23"/>
    <x v="45"/>
    <x v="5"/>
    <x v="0"/>
    <n v="301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23"/>
    <x v="46"/>
    <x v="6"/>
    <x v="0"/>
    <n v="36.773839185790102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3"/>
    <x v="47"/>
    <x v="7"/>
    <x v="0"/>
    <n v="1223.90098385581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23"/>
    <x v="48"/>
    <x v="14"/>
    <x v="3"/>
    <n v="18.386919592895001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23"/>
    <x v="49"/>
    <x v="15"/>
    <x v="3"/>
    <n v="5.57465189023109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23"/>
    <x v="50"/>
    <x v="17"/>
    <x v="3"/>
    <n v="303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23"/>
    <x v="51"/>
    <x v="18"/>
    <x v="3"/>
    <n v="0.76772283790703799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23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24"/>
    <x v="0"/>
    <x v="0"/>
    <x v="0"/>
    <n v="2.3343118155985598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4"/>
    <x v="1"/>
    <x v="1"/>
    <x v="0"/>
    <n v="140.05870893591401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24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24"/>
    <x v="3"/>
    <x v="3"/>
    <x v="0"/>
    <n v="9.3334562143094004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24"/>
    <x v="4"/>
    <x v="4"/>
    <x v="0"/>
    <n v="25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24"/>
    <x v="5"/>
    <x v="5"/>
    <x v="0"/>
    <n v="25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24"/>
    <x v="6"/>
    <x v="6"/>
    <x v="0"/>
    <n v="2.3343118155985598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4"/>
    <x v="7"/>
    <x v="7"/>
    <x v="0"/>
    <n v="149.39216515022301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24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24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24"/>
    <x v="10"/>
    <x v="10"/>
    <x v="1"/>
    <n v="49.750470987193999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4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24"/>
    <x v="12"/>
    <x v="12"/>
    <x v="1"/>
    <n v="49.750470987193999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4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24"/>
    <x v="14"/>
    <x v="14"/>
    <x v="1"/>
    <n v="49.750470987193999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24"/>
    <x v="15"/>
    <x v="15"/>
    <x v="1"/>
    <n v="21.967817109615101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24"/>
    <x v="16"/>
    <x v="10"/>
    <x v="1"/>
    <n v="71.718288096809104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4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24"/>
    <x v="18"/>
    <x v="0"/>
    <x v="0"/>
    <n v="9.0885085461702193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4"/>
    <x v="19"/>
    <x v="1"/>
    <x v="0"/>
    <n v="545.31051277021402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24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24"/>
    <x v="21"/>
    <x v="3"/>
    <x v="0"/>
    <n v="74.100082366411002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24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24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24"/>
    <x v="24"/>
    <x v="6"/>
    <x v="0"/>
    <n v="9.0885085461702193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4"/>
    <x v="25"/>
    <x v="7"/>
    <x v="0"/>
    <n v="619.41059513662503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24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24"/>
    <x v="27"/>
    <x v="5"/>
    <x v="2"/>
    <n v="314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24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24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24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24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24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24"/>
    <x v="33"/>
    <x v="5"/>
    <x v="1"/>
    <n v="314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24"/>
    <x v="34"/>
    <x v="10"/>
    <x v="1"/>
    <n v="71.718288096809104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4"/>
    <x v="35"/>
    <x v="14"/>
    <x v="3"/>
    <n v="30.58664567448139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24"/>
    <x v="36"/>
    <x v="15"/>
    <x v="3"/>
    <n v="5.2690817072564604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24"/>
    <x v="37"/>
    <x v="17"/>
    <x v="3"/>
    <n v="654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24"/>
    <x v="38"/>
    <x v="18"/>
    <x v="3"/>
    <n v="0.85363661924287504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24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24"/>
    <x v="40"/>
    <x v="0"/>
    <x v="0"/>
    <n v="38.3276506254252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4"/>
    <x v="41"/>
    <x v="1"/>
    <x v="0"/>
    <n v="1149.82951876276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24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24"/>
    <x v="43"/>
    <x v="3"/>
    <x v="0"/>
    <n v="153.04425162175701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24"/>
    <x v="44"/>
    <x v="4"/>
    <x v="0"/>
    <n v="312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24"/>
    <x v="45"/>
    <x v="5"/>
    <x v="0"/>
    <n v="309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24"/>
    <x v="46"/>
    <x v="6"/>
    <x v="0"/>
    <n v="38.3276506254252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4"/>
    <x v="47"/>
    <x v="7"/>
    <x v="0"/>
    <n v="1302.87377038451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24"/>
    <x v="48"/>
    <x v="14"/>
    <x v="3"/>
    <n v="19.1638253127126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24"/>
    <x v="49"/>
    <x v="15"/>
    <x v="3"/>
    <n v="4.6987354023586398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24"/>
    <x v="50"/>
    <x v="17"/>
    <x v="3"/>
    <n v="311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24"/>
    <x v="51"/>
    <x v="18"/>
    <x v="3"/>
    <n v="0.80421935823505597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24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25"/>
    <x v="0"/>
    <x v="0"/>
    <x v="0"/>
    <n v="1.8704790857718101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5"/>
    <x v="1"/>
    <x v="1"/>
    <x v="0"/>
    <n v="112.228745146309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25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25"/>
    <x v="3"/>
    <x v="3"/>
    <x v="0"/>
    <n v="5.6943492169459704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25"/>
    <x v="4"/>
    <x v="4"/>
    <x v="0"/>
    <n v="20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25"/>
    <x v="5"/>
    <x v="5"/>
    <x v="0"/>
    <n v="20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25"/>
    <x v="6"/>
    <x v="6"/>
    <x v="0"/>
    <n v="1.8704790857718101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5"/>
    <x v="7"/>
    <x v="7"/>
    <x v="0"/>
    <n v="117.923094363255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25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25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25"/>
    <x v="10"/>
    <x v="10"/>
    <x v="1"/>
    <n v="47.353920256368497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5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25"/>
    <x v="12"/>
    <x v="12"/>
    <x v="1"/>
    <n v="47.353920256368497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5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25"/>
    <x v="14"/>
    <x v="14"/>
    <x v="1"/>
    <n v="47.353920256368497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25"/>
    <x v="15"/>
    <x v="15"/>
    <x v="1"/>
    <n v="24.54882599834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25"/>
    <x v="16"/>
    <x v="10"/>
    <x v="1"/>
    <n v="71.902746254708404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5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25"/>
    <x v="18"/>
    <x v="0"/>
    <x v="0"/>
    <n v="9.3665642029750007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5"/>
    <x v="19"/>
    <x v="1"/>
    <x v="0"/>
    <n v="561.99385217849999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25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25"/>
    <x v="21"/>
    <x v="3"/>
    <x v="0"/>
    <n v="67.475328858682005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25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25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25"/>
    <x v="24"/>
    <x v="6"/>
    <x v="0"/>
    <n v="9.3665642029750007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5"/>
    <x v="25"/>
    <x v="7"/>
    <x v="0"/>
    <n v="629.46918103718201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25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25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25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25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25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25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25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25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25"/>
    <x v="34"/>
    <x v="10"/>
    <x v="1"/>
    <n v="71.902746254708404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5"/>
    <x v="35"/>
    <x v="14"/>
    <x v="3"/>
    <n v="29.295481772557601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25"/>
    <x v="36"/>
    <x v="15"/>
    <x v="3"/>
    <n v="6.65247468812988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25"/>
    <x v="37"/>
    <x v="17"/>
    <x v="3"/>
    <n v="642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25"/>
    <x v="38"/>
    <x v="18"/>
    <x v="3"/>
    <n v="0.81520903644083698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25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25"/>
    <x v="40"/>
    <x v="0"/>
    <x v="0"/>
    <n v="36.1168769676216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5"/>
    <x v="41"/>
    <x v="1"/>
    <x v="0"/>
    <n v="1083.5063090286501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25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25"/>
    <x v="43"/>
    <x v="3"/>
    <x v="0"/>
    <n v="106.589470056347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25"/>
    <x v="44"/>
    <x v="4"/>
    <x v="0"/>
    <n v="304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25"/>
    <x v="45"/>
    <x v="5"/>
    <x v="0"/>
    <n v="302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25"/>
    <x v="46"/>
    <x v="6"/>
    <x v="0"/>
    <n v="36.1168769676216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5"/>
    <x v="47"/>
    <x v="7"/>
    <x v="0"/>
    <n v="1190.095779085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25"/>
    <x v="48"/>
    <x v="14"/>
    <x v="3"/>
    <n v="18.0584384838108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25"/>
    <x v="49"/>
    <x v="15"/>
    <x v="3"/>
    <n v="5.89635131021008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25"/>
    <x v="50"/>
    <x v="17"/>
    <x v="3"/>
    <n v="304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25"/>
    <x v="51"/>
    <x v="18"/>
    <x v="3"/>
    <n v="0.75431869540791197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25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26"/>
    <x v="0"/>
    <x v="0"/>
    <x v="0"/>
    <n v="1.3052689052450599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6"/>
    <x v="1"/>
    <x v="1"/>
    <x v="0"/>
    <n v="78.316134314703405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26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26"/>
    <x v="3"/>
    <x v="3"/>
    <x v="0"/>
    <n v="7.3395862898766504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26"/>
    <x v="4"/>
    <x v="4"/>
    <x v="0"/>
    <n v="15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26"/>
    <x v="5"/>
    <x v="5"/>
    <x v="0"/>
    <n v="15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26"/>
    <x v="6"/>
    <x v="6"/>
    <x v="0"/>
    <n v="1.3052689052450599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6"/>
    <x v="7"/>
    <x v="7"/>
    <x v="0"/>
    <n v="85.655720604579997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26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26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26"/>
    <x v="10"/>
    <x v="10"/>
    <x v="1"/>
    <n v="48.527346654594098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6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26"/>
    <x v="12"/>
    <x v="12"/>
    <x v="1"/>
    <n v="48.527346654594098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6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26"/>
    <x v="14"/>
    <x v="14"/>
    <x v="1"/>
    <n v="48.527346654594197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26"/>
    <x v="15"/>
    <x v="15"/>
    <x v="1"/>
    <n v="23.396443478234598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26"/>
    <x v="16"/>
    <x v="10"/>
    <x v="1"/>
    <n v="71.923790132828699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6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26"/>
    <x v="18"/>
    <x v="0"/>
    <x v="0"/>
    <n v="9.2469871057053208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6"/>
    <x v="19"/>
    <x v="1"/>
    <x v="0"/>
    <n v="554.81922634231898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26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26"/>
    <x v="21"/>
    <x v="3"/>
    <x v="0"/>
    <n v="67.142978702311197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26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26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26"/>
    <x v="24"/>
    <x v="6"/>
    <x v="0"/>
    <n v="9.2469871057053208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6"/>
    <x v="25"/>
    <x v="7"/>
    <x v="0"/>
    <n v="621.96220504462997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26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26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26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26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26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26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26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26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26"/>
    <x v="34"/>
    <x v="10"/>
    <x v="1"/>
    <n v="71.923790132828699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6"/>
    <x v="35"/>
    <x v="14"/>
    <x v="3"/>
    <n v="29.53980133277229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26"/>
    <x v="36"/>
    <x v="15"/>
    <x v="3"/>
    <n v="6.4186770669754099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26"/>
    <x v="37"/>
    <x v="17"/>
    <x v="3"/>
    <n v="644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26"/>
    <x v="38"/>
    <x v="18"/>
    <x v="3"/>
    <n v="0.82170341480623899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26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26"/>
    <x v="40"/>
    <x v="0"/>
    <x v="0"/>
    <n v="37.975090643643803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6"/>
    <x v="41"/>
    <x v="1"/>
    <x v="0"/>
    <n v="1139.2527193093099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26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26"/>
    <x v="43"/>
    <x v="3"/>
    <x v="0"/>
    <n v="144.17191131954701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26"/>
    <x v="44"/>
    <x v="4"/>
    <x v="0"/>
    <n v="311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26"/>
    <x v="45"/>
    <x v="5"/>
    <x v="0"/>
    <n v="309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26"/>
    <x v="46"/>
    <x v="6"/>
    <x v="0"/>
    <n v="37.975090643643803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6"/>
    <x v="47"/>
    <x v="7"/>
    <x v="0"/>
    <n v="1283.4246306288601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26"/>
    <x v="48"/>
    <x v="14"/>
    <x v="3"/>
    <n v="18.987545321821901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26"/>
    <x v="49"/>
    <x v="15"/>
    <x v="3"/>
    <n v="4.9777664112591697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26"/>
    <x v="50"/>
    <x v="17"/>
    <x v="3"/>
    <n v="311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26"/>
    <x v="51"/>
    <x v="18"/>
    <x v="3"/>
    <n v="0.792593066197535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26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27"/>
    <x v="0"/>
    <x v="0"/>
    <x v="0"/>
    <n v="2.2549595096033901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7"/>
    <x v="1"/>
    <x v="1"/>
    <x v="0"/>
    <n v="135.29757057620299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27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27"/>
    <x v="3"/>
    <x v="3"/>
    <x v="0"/>
    <n v="5.3467565063780302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27"/>
    <x v="4"/>
    <x v="4"/>
    <x v="0"/>
    <n v="21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27"/>
    <x v="5"/>
    <x v="5"/>
    <x v="0"/>
    <n v="21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27"/>
    <x v="6"/>
    <x v="6"/>
    <x v="0"/>
    <n v="2.2549595096033901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7"/>
    <x v="7"/>
    <x v="7"/>
    <x v="0"/>
    <n v="140.64432708258099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27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27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27"/>
    <x v="10"/>
    <x v="10"/>
    <x v="1"/>
    <n v="48.106086070666102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7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27"/>
    <x v="12"/>
    <x v="12"/>
    <x v="1"/>
    <n v="48.106086070666102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7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27"/>
    <x v="14"/>
    <x v="14"/>
    <x v="1"/>
    <n v="48.106086070666102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27"/>
    <x v="15"/>
    <x v="15"/>
    <x v="1"/>
    <n v="23.744543631286199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27"/>
    <x v="16"/>
    <x v="10"/>
    <x v="1"/>
    <n v="71.8506297019523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7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27"/>
    <x v="18"/>
    <x v="0"/>
    <x v="0"/>
    <n v="9.0874776813713201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7"/>
    <x v="19"/>
    <x v="1"/>
    <x v="0"/>
    <n v="545.24866088227895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27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27"/>
    <x v="21"/>
    <x v="3"/>
    <x v="0"/>
    <n v="52.942563580280599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27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27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27"/>
    <x v="24"/>
    <x v="6"/>
    <x v="0"/>
    <n v="9.0874776813713201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7"/>
    <x v="25"/>
    <x v="7"/>
    <x v="0"/>
    <n v="598.19122446255994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27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27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27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27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27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27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27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27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27"/>
    <x v="34"/>
    <x v="10"/>
    <x v="1"/>
    <n v="71.8506297019523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7"/>
    <x v="35"/>
    <x v="14"/>
    <x v="3"/>
    <n v="29.724261630820401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27"/>
    <x v="36"/>
    <x v="15"/>
    <x v="3"/>
    <n v="6.1976365534890503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27"/>
    <x v="37"/>
    <x v="17"/>
    <x v="3"/>
    <n v="646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27"/>
    <x v="38"/>
    <x v="18"/>
    <x v="3"/>
    <n v="0.82784342906974895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27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27"/>
    <x v="40"/>
    <x v="0"/>
    <x v="0"/>
    <n v="36.763648879691402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7"/>
    <x v="41"/>
    <x v="1"/>
    <x v="0"/>
    <n v="1102.9094663907399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27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27"/>
    <x v="43"/>
    <x v="3"/>
    <x v="0"/>
    <n v="86.085582378922496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27"/>
    <x v="44"/>
    <x v="4"/>
    <x v="0"/>
    <n v="307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27"/>
    <x v="45"/>
    <x v="5"/>
    <x v="0"/>
    <n v="305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27"/>
    <x v="46"/>
    <x v="6"/>
    <x v="0"/>
    <n v="36.763648879691402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7"/>
    <x v="47"/>
    <x v="7"/>
    <x v="0"/>
    <n v="1188.9950487696599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27"/>
    <x v="48"/>
    <x v="14"/>
    <x v="3"/>
    <n v="18.381824439845701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27"/>
    <x v="49"/>
    <x v="15"/>
    <x v="3"/>
    <n v="5.5469070777971403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27"/>
    <x v="50"/>
    <x v="17"/>
    <x v="3"/>
    <n v="307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27"/>
    <x v="51"/>
    <x v="18"/>
    <x v="3"/>
    <n v="0.76887887175845204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27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28"/>
    <x v="0"/>
    <x v="0"/>
    <x v="0"/>
    <n v="1.7255321547356499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8"/>
    <x v="1"/>
    <x v="1"/>
    <x v="0"/>
    <n v="103.531929284139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28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28"/>
    <x v="3"/>
    <x v="3"/>
    <x v="0"/>
    <n v="2.9905991708331898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28"/>
    <x v="4"/>
    <x v="4"/>
    <x v="0"/>
    <n v="16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28"/>
    <x v="5"/>
    <x v="5"/>
    <x v="0"/>
    <n v="16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28"/>
    <x v="6"/>
    <x v="6"/>
    <x v="0"/>
    <n v="1.7255321547356499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8"/>
    <x v="7"/>
    <x v="7"/>
    <x v="0"/>
    <n v="106.522528454972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28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28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28"/>
    <x v="10"/>
    <x v="10"/>
    <x v="1"/>
    <n v="48.142774782096403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8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28"/>
    <x v="12"/>
    <x v="12"/>
    <x v="1"/>
    <n v="48.142774782096403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8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28"/>
    <x v="14"/>
    <x v="14"/>
    <x v="1"/>
    <n v="48.142774782096403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28"/>
    <x v="15"/>
    <x v="15"/>
    <x v="1"/>
    <n v="23.687634427186001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28"/>
    <x v="16"/>
    <x v="10"/>
    <x v="1"/>
    <n v="71.830409209282394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8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28"/>
    <x v="18"/>
    <x v="0"/>
    <x v="0"/>
    <n v="9.3420038748363901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8"/>
    <x v="19"/>
    <x v="1"/>
    <x v="0"/>
    <n v="560.52023249018305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28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28"/>
    <x v="21"/>
    <x v="3"/>
    <x v="0"/>
    <n v="52.383749772611097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28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28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28"/>
    <x v="24"/>
    <x v="6"/>
    <x v="0"/>
    <n v="9.3420038748363901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8"/>
    <x v="25"/>
    <x v="7"/>
    <x v="0"/>
    <n v="612.90398226279399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28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28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28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28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28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28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28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28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28"/>
    <x v="34"/>
    <x v="10"/>
    <x v="1"/>
    <n v="71.830409209282394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8"/>
    <x v="35"/>
    <x v="14"/>
    <x v="3"/>
    <n v="29.6051554058342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28"/>
    <x v="36"/>
    <x v="15"/>
    <x v="3"/>
    <n v="6.3066325321402896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28"/>
    <x v="37"/>
    <x v="17"/>
    <x v="3"/>
    <n v="646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28"/>
    <x v="38"/>
    <x v="18"/>
    <x v="3"/>
    <n v="0.82481576299610304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28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28"/>
    <x v="40"/>
    <x v="0"/>
    <x v="0"/>
    <n v="37.075238752524399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8"/>
    <x v="41"/>
    <x v="1"/>
    <x v="0"/>
    <n v="1112.25716257573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28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28"/>
    <x v="43"/>
    <x v="3"/>
    <x v="0"/>
    <n v="77.318691557528993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28"/>
    <x v="44"/>
    <x v="4"/>
    <x v="0"/>
    <n v="312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28"/>
    <x v="45"/>
    <x v="5"/>
    <x v="0"/>
    <n v="310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28"/>
    <x v="46"/>
    <x v="6"/>
    <x v="0"/>
    <n v="37.075238752524399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8"/>
    <x v="47"/>
    <x v="7"/>
    <x v="0"/>
    <n v="1189.57585413326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28"/>
    <x v="48"/>
    <x v="14"/>
    <x v="3"/>
    <n v="18.537619376262199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28"/>
    <x v="49"/>
    <x v="15"/>
    <x v="3"/>
    <n v="5.3810018950457197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28"/>
    <x v="50"/>
    <x v="17"/>
    <x v="3"/>
    <n v="312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28"/>
    <x v="51"/>
    <x v="18"/>
    <x v="3"/>
    <n v="0.77579158770642798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28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29"/>
    <x v="0"/>
    <x v="0"/>
    <x v="0"/>
    <n v="2.09782932335975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9"/>
    <x v="1"/>
    <x v="1"/>
    <x v="0"/>
    <n v="125.869759401585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29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29"/>
    <x v="3"/>
    <x v="3"/>
    <x v="0"/>
    <n v="6.4227744290873297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29"/>
    <x v="4"/>
    <x v="4"/>
    <x v="0"/>
    <n v="23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29"/>
    <x v="5"/>
    <x v="5"/>
    <x v="0"/>
    <n v="23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29"/>
    <x v="6"/>
    <x v="6"/>
    <x v="0"/>
    <n v="2.09782932335975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29"/>
    <x v="7"/>
    <x v="7"/>
    <x v="0"/>
    <n v="132.292533830672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29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29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29"/>
    <x v="10"/>
    <x v="10"/>
    <x v="1"/>
    <n v="48.932633802064899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9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29"/>
    <x v="12"/>
    <x v="12"/>
    <x v="1"/>
    <n v="48.932633802064899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29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29"/>
    <x v="14"/>
    <x v="14"/>
    <x v="1"/>
    <n v="48.932633802064899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29"/>
    <x v="15"/>
    <x v="15"/>
    <x v="1"/>
    <n v="23.018048514266098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29"/>
    <x v="16"/>
    <x v="10"/>
    <x v="1"/>
    <n v="71.950682316330997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9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29"/>
    <x v="18"/>
    <x v="0"/>
    <x v="0"/>
    <n v="9.3255192092256909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9"/>
    <x v="19"/>
    <x v="1"/>
    <x v="0"/>
    <n v="559.53115255354101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29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29"/>
    <x v="21"/>
    <x v="3"/>
    <x v="0"/>
    <n v="51.629275208807996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29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29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29"/>
    <x v="24"/>
    <x v="6"/>
    <x v="0"/>
    <n v="9.3255192092256909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29"/>
    <x v="25"/>
    <x v="7"/>
    <x v="0"/>
    <n v="611.16042776234895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29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29"/>
    <x v="27"/>
    <x v="5"/>
    <x v="2"/>
    <n v="316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29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29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29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29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29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29"/>
    <x v="33"/>
    <x v="5"/>
    <x v="1"/>
    <n v="316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29"/>
    <x v="34"/>
    <x v="10"/>
    <x v="1"/>
    <n v="71.950682316330997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29"/>
    <x v="35"/>
    <x v="14"/>
    <x v="3"/>
    <n v="30.17799116732519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29"/>
    <x v="36"/>
    <x v="15"/>
    <x v="3"/>
    <n v="5.7939333241736604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29"/>
    <x v="37"/>
    <x v="17"/>
    <x v="3"/>
    <n v="651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29"/>
    <x v="38"/>
    <x v="18"/>
    <x v="3"/>
    <n v="0.839057407661842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29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29"/>
    <x v="40"/>
    <x v="0"/>
    <x v="0"/>
    <n v="37.509285269479399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9"/>
    <x v="41"/>
    <x v="1"/>
    <x v="0"/>
    <n v="1125.2785580843799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29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29"/>
    <x v="43"/>
    <x v="3"/>
    <x v="0"/>
    <n v="103.082291665843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29"/>
    <x v="44"/>
    <x v="4"/>
    <x v="0"/>
    <n v="310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29"/>
    <x v="45"/>
    <x v="5"/>
    <x v="0"/>
    <n v="309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29"/>
    <x v="46"/>
    <x v="6"/>
    <x v="0"/>
    <n v="37.509285269479399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29"/>
    <x v="47"/>
    <x v="7"/>
    <x v="0"/>
    <n v="1228.36084975023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29"/>
    <x v="48"/>
    <x v="14"/>
    <x v="3"/>
    <n v="18.7546426347397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29"/>
    <x v="49"/>
    <x v="15"/>
    <x v="3"/>
    <n v="5.2241151900924701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29"/>
    <x v="50"/>
    <x v="17"/>
    <x v="3"/>
    <n v="310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29"/>
    <x v="51"/>
    <x v="18"/>
    <x v="3"/>
    <n v="0.78232853374614697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29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30"/>
    <x v="0"/>
    <x v="0"/>
    <x v="0"/>
    <n v="1.9205861953633001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0"/>
    <x v="1"/>
    <x v="1"/>
    <x v="0"/>
    <n v="115.235171721798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30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30"/>
    <x v="3"/>
    <x v="3"/>
    <x v="0"/>
    <n v="10.910264360754301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30"/>
    <x v="4"/>
    <x v="4"/>
    <x v="0"/>
    <n v="20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30"/>
    <x v="5"/>
    <x v="5"/>
    <x v="0"/>
    <n v="20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30"/>
    <x v="6"/>
    <x v="6"/>
    <x v="0"/>
    <n v="1.9205861953633001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0"/>
    <x v="7"/>
    <x v="7"/>
    <x v="0"/>
    <n v="126.145436082552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30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30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30"/>
    <x v="10"/>
    <x v="10"/>
    <x v="1"/>
    <n v="48.180954980938303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0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30"/>
    <x v="12"/>
    <x v="12"/>
    <x v="1"/>
    <n v="48.180954980938303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0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30"/>
    <x v="14"/>
    <x v="14"/>
    <x v="1"/>
    <n v="48.180954980938303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30"/>
    <x v="15"/>
    <x v="15"/>
    <x v="1"/>
    <n v="23.641341851451902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30"/>
    <x v="16"/>
    <x v="10"/>
    <x v="1"/>
    <n v="71.822296832390194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0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30"/>
    <x v="18"/>
    <x v="0"/>
    <x v="0"/>
    <n v="9.1750723261040292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0"/>
    <x v="19"/>
    <x v="1"/>
    <x v="0"/>
    <n v="550.50433956624101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30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30"/>
    <x v="21"/>
    <x v="3"/>
    <x v="0"/>
    <n v="70.611846644054694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30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30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30"/>
    <x v="24"/>
    <x v="6"/>
    <x v="0"/>
    <n v="9.1750723261040292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0"/>
    <x v="25"/>
    <x v="7"/>
    <x v="0"/>
    <n v="621.11618621029595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30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30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30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30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30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30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30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30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30"/>
    <x v="34"/>
    <x v="10"/>
    <x v="1"/>
    <n v="71.822296832390194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0"/>
    <x v="35"/>
    <x v="14"/>
    <x v="3"/>
    <n v="29.638306751202801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30"/>
    <x v="36"/>
    <x v="15"/>
    <x v="3"/>
    <n v="6.2694249983255803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30"/>
    <x v="37"/>
    <x v="17"/>
    <x v="3"/>
    <n v="650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30"/>
    <x v="38"/>
    <x v="18"/>
    <x v="3"/>
    <n v="0.82584930560206804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30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30"/>
    <x v="40"/>
    <x v="0"/>
    <x v="0"/>
    <n v="37.085296459471003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0"/>
    <x v="41"/>
    <x v="1"/>
    <x v="0"/>
    <n v="1112.5588937841301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30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30"/>
    <x v="43"/>
    <x v="3"/>
    <x v="0"/>
    <n v="137.55264543731599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30"/>
    <x v="44"/>
    <x v="4"/>
    <x v="0"/>
    <n v="312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30"/>
    <x v="45"/>
    <x v="5"/>
    <x v="0"/>
    <n v="310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30"/>
    <x v="46"/>
    <x v="6"/>
    <x v="0"/>
    <n v="37.085296459471003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0"/>
    <x v="47"/>
    <x v="7"/>
    <x v="0"/>
    <n v="1250.1115392214499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30"/>
    <x v="48"/>
    <x v="14"/>
    <x v="3"/>
    <n v="18.542648229735502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30"/>
    <x v="49"/>
    <x v="15"/>
    <x v="3"/>
    <n v="5.3719168531262804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30"/>
    <x v="50"/>
    <x v="17"/>
    <x v="3"/>
    <n v="312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30"/>
    <x v="51"/>
    <x v="18"/>
    <x v="3"/>
    <n v="0.77617013111973898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30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31"/>
    <x v="0"/>
    <x v="0"/>
    <x v="0"/>
    <n v="2.4840558933088199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1"/>
    <x v="1"/>
    <x v="1"/>
    <x v="0"/>
    <n v="149.043353598529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31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31"/>
    <x v="3"/>
    <x v="3"/>
    <x v="0"/>
    <n v="3.8782187364091998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31"/>
    <x v="4"/>
    <x v="4"/>
    <x v="0"/>
    <n v="23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31"/>
    <x v="5"/>
    <x v="5"/>
    <x v="0"/>
    <n v="23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31"/>
    <x v="6"/>
    <x v="6"/>
    <x v="0"/>
    <n v="2.4840558933088199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1"/>
    <x v="7"/>
    <x v="7"/>
    <x v="0"/>
    <n v="152.92157233493799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31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31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31"/>
    <x v="10"/>
    <x v="10"/>
    <x v="1"/>
    <n v="49.0114060157144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1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31"/>
    <x v="12"/>
    <x v="12"/>
    <x v="1"/>
    <n v="49.0114060157144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1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31"/>
    <x v="14"/>
    <x v="14"/>
    <x v="1"/>
    <n v="49.011406015714499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31"/>
    <x v="15"/>
    <x v="15"/>
    <x v="1"/>
    <n v="22.8664859995699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31"/>
    <x v="16"/>
    <x v="10"/>
    <x v="1"/>
    <n v="71.877892015284303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1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31"/>
    <x v="18"/>
    <x v="0"/>
    <x v="0"/>
    <n v="9.2277872380444794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1"/>
    <x v="19"/>
    <x v="1"/>
    <x v="0"/>
    <n v="553.66723428266801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31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31"/>
    <x v="21"/>
    <x v="3"/>
    <x v="0"/>
    <n v="64.348183877800693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31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31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31"/>
    <x v="24"/>
    <x v="6"/>
    <x v="0"/>
    <n v="9.2277872380444794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1"/>
    <x v="25"/>
    <x v="7"/>
    <x v="0"/>
    <n v="618.01541816046904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31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31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31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31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31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31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31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31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31"/>
    <x v="34"/>
    <x v="10"/>
    <x v="1"/>
    <n v="71.877892015284303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1"/>
    <x v="35"/>
    <x v="14"/>
    <x v="3"/>
    <n v="30.36162457353389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31"/>
    <x v="36"/>
    <x v="15"/>
    <x v="3"/>
    <n v="5.5739047674415998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31"/>
    <x v="37"/>
    <x v="17"/>
    <x v="3"/>
    <n v="645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31"/>
    <x v="38"/>
    <x v="18"/>
    <x v="3"/>
    <n v="0.84516931201551204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31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31"/>
    <x v="40"/>
    <x v="0"/>
    <x v="0"/>
    <n v="37.299562884361201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1"/>
    <x v="41"/>
    <x v="1"/>
    <x v="0"/>
    <n v="1118.9868865308399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31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31"/>
    <x v="43"/>
    <x v="3"/>
    <x v="0"/>
    <n v="132.732123531577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31"/>
    <x v="44"/>
    <x v="4"/>
    <x v="0"/>
    <n v="304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31"/>
    <x v="45"/>
    <x v="5"/>
    <x v="0"/>
    <n v="302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31"/>
    <x v="46"/>
    <x v="6"/>
    <x v="0"/>
    <n v="37.299562884361201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1"/>
    <x v="47"/>
    <x v="7"/>
    <x v="0"/>
    <n v="1251.71901006241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31"/>
    <x v="48"/>
    <x v="14"/>
    <x v="3"/>
    <n v="18.649781442180601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31"/>
    <x v="49"/>
    <x v="15"/>
    <x v="3"/>
    <n v="5.2925812321282804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31"/>
    <x v="50"/>
    <x v="17"/>
    <x v="3"/>
    <n v="304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31"/>
    <x v="51"/>
    <x v="18"/>
    <x v="3"/>
    <n v="0.77947578199465595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31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32"/>
    <x v="0"/>
    <x v="0"/>
    <x v="0"/>
    <n v="1.8802898880250101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2"/>
    <x v="1"/>
    <x v="1"/>
    <x v="0"/>
    <n v="112.817393281501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32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32"/>
    <x v="3"/>
    <x v="3"/>
    <x v="0"/>
    <n v="4.88374940466014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32"/>
    <x v="4"/>
    <x v="4"/>
    <x v="0"/>
    <n v="21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32"/>
    <x v="5"/>
    <x v="5"/>
    <x v="0"/>
    <n v="21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32"/>
    <x v="6"/>
    <x v="6"/>
    <x v="0"/>
    <n v="1.8802898880250101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2"/>
    <x v="7"/>
    <x v="7"/>
    <x v="0"/>
    <n v="117.70114268616101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32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32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32"/>
    <x v="10"/>
    <x v="10"/>
    <x v="1"/>
    <n v="49.085212120970198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2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32"/>
    <x v="12"/>
    <x v="12"/>
    <x v="1"/>
    <n v="49.085212120970198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2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32"/>
    <x v="14"/>
    <x v="14"/>
    <x v="1"/>
    <n v="49.085212120970198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32"/>
    <x v="15"/>
    <x v="15"/>
    <x v="1"/>
    <n v="22.874788342496799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32"/>
    <x v="16"/>
    <x v="10"/>
    <x v="1"/>
    <n v="71.960000463466997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2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32"/>
    <x v="18"/>
    <x v="0"/>
    <x v="0"/>
    <n v="9.0688241078641401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2"/>
    <x v="19"/>
    <x v="1"/>
    <x v="0"/>
    <n v="544.12944647184804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32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32"/>
    <x v="21"/>
    <x v="3"/>
    <x v="0"/>
    <n v="47.7197381995326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32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32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32"/>
    <x v="24"/>
    <x v="6"/>
    <x v="0"/>
    <n v="9.0688241078641401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2"/>
    <x v="25"/>
    <x v="7"/>
    <x v="0"/>
    <n v="591.84918467138095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32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32"/>
    <x v="27"/>
    <x v="5"/>
    <x v="2"/>
    <n v="316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32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32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32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32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32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32"/>
    <x v="33"/>
    <x v="5"/>
    <x v="1"/>
    <n v="316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32"/>
    <x v="34"/>
    <x v="10"/>
    <x v="1"/>
    <n v="71.960000463466997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2"/>
    <x v="35"/>
    <x v="14"/>
    <x v="3"/>
    <n v="30.017163058429698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32"/>
    <x v="36"/>
    <x v="15"/>
    <x v="3"/>
    <n v="5.9594205066371497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32"/>
    <x v="37"/>
    <x v="17"/>
    <x v="3"/>
    <n v="648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32"/>
    <x v="38"/>
    <x v="18"/>
    <x v="3"/>
    <n v="0.83446054148229998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32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32"/>
    <x v="40"/>
    <x v="0"/>
    <x v="0"/>
    <n v="38.136098125081098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2"/>
    <x v="41"/>
    <x v="1"/>
    <x v="0"/>
    <n v="1144.0829437524301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32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32"/>
    <x v="43"/>
    <x v="3"/>
    <x v="0"/>
    <n v="125.108754035651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32"/>
    <x v="44"/>
    <x v="4"/>
    <x v="0"/>
    <n v="309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32"/>
    <x v="45"/>
    <x v="5"/>
    <x v="0"/>
    <n v="308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32"/>
    <x v="46"/>
    <x v="6"/>
    <x v="0"/>
    <n v="38.136098125081098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2"/>
    <x v="47"/>
    <x v="7"/>
    <x v="0"/>
    <n v="1269.1916977880801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32"/>
    <x v="48"/>
    <x v="14"/>
    <x v="3"/>
    <n v="19.068049062540499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32"/>
    <x v="49"/>
    <x v="15"/>
    <x v="3"/>
    <n v="4.91536783585968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32"/>
    <x v="50"/>
    <x v="17"/>
    <x v="3"/>
    <n v="309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32"/>
    <x v="51"/>
    <x v="18"/>
    <x v="3"/>
    <n v="0.79519300683918004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32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33"/>
    <x v="0"/>
    <x v="0"/>
    <x v="0"/>
    <n v="2.38459653074344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3"/>
    <x v="1"/>
    <x v="1"/>
    <x v="0"/>
    <n v="143.07579184460599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33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33"/>
    <x v="3"/>
    <x v="3"/>
    <x v="0"/>
    <n v="6.0687106398470201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33"/>
    <x v="4"/>
    <x v="4"/>
    <x v="0"/>
    <n v="22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33"/>
    <x v="5"/>
    <x v="5"/>
    <x v="0"/>
    <n v="22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33"/>
    <x v="6"/>
    <x v="6"/>
    <x v="0"/>
    <n v="2.38459653074344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3"/>
    <x v="7"/>
    <x v="7"/>
    <x v="0"/>
    <n v="149.144502484453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33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33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33"/>
    <x v="10"/>
    <x v="10"/>
    <x v="1"/>
    <n v="48.765699366452303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3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33"/>
    <x v="12"/>
    <x v="12"/>
    <x v="1"/>
    <n v="48.765699366452303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3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33"/>
    <x v="14"/>
    <x v="14"/>
    <x v="1"/>
    <n v="48.765699366452303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33"/>
    <x v="15"/>
    <x v="15"/>
    <x v="1"/>
    <n v="23.208694553232501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33"/>
    <x v="16"/>
    <x v="10"/>
    <x v="1"/>
    <n v="71.9743939196848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3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33"/>
    <x v="18"/>
    <x v="0"/>
    <x v="0"/>
    <n v="9.3103629777496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3"/>
    <x v="19"/>
    <x v="1"/>
    <x v="0"/>
    <n v="558.62177866497598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33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33"/>
    <x v="21"/>
    <x v="3"/>
    <x v="0"/>
    <n v="66.836260321637198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33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33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33"/>
    <x v="24"/>
    <x v="6"/>
    <x v="0"/>
    <n v="9.3103629777496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3"/>
    <x v="25"/>
    <x v="7"/>
    <x v="0"/>
    <n v="625.45803898661302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33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33"/>
    <x v="27"/>
    <x v="5"/>
    <x v="2"/>
    <n v="316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33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33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33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33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33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33"/>
    <x v="33"/>
    <x v="5"/>
    <x v="1"/>
    <n v="316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33"/>
    <x v="34"/>
    <x v="10"/>
    <x v="1"/>
    <n v="71.9743939196848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3"/>
    <x v="35"/>
    <x v="14"/>
    <x v="3"/>
    <n v="30.230329437472701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33"/>
    <x v="36"/>
    <x v="15"/>
    <x v="3"/>
    <n v="5.7534508557030204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33"/>
    <x v="37"/>
    <x v="17"/>
    <x v="3"/>
    <n v="646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33"/>
    <x v="38"/>
    <x v="18"/>
    <x v="3"/>
    <n v="0.84018192067491504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33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33"/>
    <x v="40"/>
    <x v="0"/>
    <x v="0"/>
    <n v="37.070739857959197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3"/>
    <x v="41"/>
    <x v="1"/>
    <x v="0"/>
    <n v="1112.12219573878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33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33"/>
    <x v="43"/>
    <x v="3"/>
    <x v="0"/>
    <n v="130.73412862637599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33"/>
    <x v="44"/>
    <x v="4"/>
    <x v="0"/>
    <n v="306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33"/>
    <x v="45"/>
    <x v="5"/>
    <x v="0"/>
    <n v="305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33"/>
    <x v="46"/>
    <x v="6"/>
    <x v="0"/>
    <n v="37.070739857959197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3"/>
    <x v="47"/>
    <x v="7"/>
    <x v="0"/>
    <n v="1242.8563243651499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33"/>
    <x v="48"/>
    <x v="14"/>
    <x v="3"/>
    <n v="18.535369928979598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33"/>
    <x v="49"/>
    <x v="15"/>
    <x v="3"/>
    <n v="5.4552436975294496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33"/>
    <x v="50"/>
    <x v="17"/>
    <x v="3"/>
    <n v="306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33"/>
    <x v="51"/>
    <x v="18"/>
    <x v="3"/>
    <n v="0.77269817926960604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33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34"/>
    <x v="0"/>
    <x v="0"/>
    <x v="0"/>
    <n v="2.0308805583910901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4"/>
    <x v="1"/>
    <x v="1"/>
    <x v="0"/>
    <n v="121.85283350346501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34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34"/>
    <x v="3"/>
    <x v="3"/>
    <x v="0"/>
    <n v="7.6902396199988203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34"/>
    <x v="4"/>
    <x v="4"/>
    <x v="0"/>
    <n v="22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34"/>
    <x v="5"/>
    <x v="5"/>
    <x v="0"/>
    <n v="22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34"/>
    <x v="6"/>
    <x v="6"/>
    <x v="0"/>
    <n v="2.0308805583910901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4"/>
    <x v="7"/>
    <x v="7"/>
    <x v="0"/>
    <n v="129.54307312346401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34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34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34"/>
    <x v="10"/>
    <x v="10"/>
    <x v="1"/>
    <n v="49.812698226999302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4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34"/>
    <x v="12"/>
    <x v="12"/>
    <x v="1"/>
    <n v="49.812698226999302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4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34"/>
    <x v="14"/>
    <x v="14"/>
    <x v="1"/>
    <n v="49.812698226999402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34"/>
    <x v="15"/>
    <x v="15"/>
    <x v="1"/>
    <n v="22.050545104910199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34"/>
    <x v="16"/>
    <x v="10"/>
    <x v="1"/>
    <n v="71.863243331909601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4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34"/>
    <x v="18"/>
    <x v="0"/>
    <x v="0"/>
    <n v="9.3590743197824207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4"/>
    <x v="19"/>
    <x v="1"/>
    <x v="0"/>
    <n v="561.54445918694501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34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34"/>
    <x v="21"/>
    <x v="3"/>
    <x v="0"/>
    <n v="88.282433921404703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34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34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34"/>
    <x v="24"/>
    <x v="6"/>
    <x v="0"/>
    <n v="9.3590743197824207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4"/>
    <x v="25"/>
    <x v="7"/>
    <x v="0"/>
    <n v="649.82689310834905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34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34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34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34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34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34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34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34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34"/>
    <x v="34"/>
    <x v="10"/>
    <x v="1"/>
    <n v="71.863243331909601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4"/>
    <x v="35"/>
    <x v="14"/>
    <x v="3"/>
    <n v="30.6013265525864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34"/>
    <x v="36"/>
    <x v="15"/>
    <x v="3"/>
    <n v="5.3268784467016701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34"/>
    <x v="37"/>
    <x v="17"/>
    <x v="3"/>
    <n v="655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34"/>
    <x v="38"/>
    <x v="18"/>
    <x v="3"/>
    <n v="0.85203115425828602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34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34"/>
    <x v="40"/>
    <x v="0"/>
    <x v="0"/>
    <n v="38.422743348825897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4"/>
    <x v="41"/>
    <x v="1"/>
    <x v="0"/>
    <n v="1152.6823004647799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34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34"/>
    <x v="43"/>
    <x v="3"/>
    <x v="0"/>
    <n v="265.63530965979299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34"/>
    <x v="44"/>
    <x v="4"/>
    <x v="0"/>
    <n v="315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34"/>
    <x v="45"/>
    <x v="5"/>
    <x v="0"/>
    <n v="313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34"/>
    <x v="46"/>
    <x v="6"/>
    <x v="0"/>
    <n v="38.422743348825897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4"/>
    <x v="47"/>
    <x v="7"/>
    <x v="0"/>
    <n v="1418.3176101245699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34"/>
    <x v="48"/>
    <x v="14"/>
    <x v="3"/>
    <n v="19.211371674412899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34"/>
    <x v="49"/>
    <x v="15"/>
    <x v="3"/>
    <n v="4.72366665820857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34"/>
    <x v="50"/>
    <x v="17"/>
    <x v="3"/>
    <n v="315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34"/>
    <x v="51"/>
    <x v="18"/>
    <x v="3"/>
    <n v="0.80318055590797599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34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35"/>
    <x v="0"/>
    <x v="0"/>
    <x v="0"/>
    <n v="2.3000675649998401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5"/>
    <x v="1"/>
    <x v="1"/>
    <x v="0"/>
    <n v="138.00405389999099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35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35"/>
    <x v="3"/>
    <x v="3"/>
    <x v="0"/>
    <n v="3.2070719144679201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35"/>
    <x v="4"/>
    <x v="4"/>
    <x v="0"/>
    <n v="23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35"/>
    <x v="5"/>
    <x v="5"/>
    <x v="0"/>
    <n v="22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35"/>
    <x v="6"/>
    <x v="6"/>
    <x v="0"/>
    <n v="2.3000675649998401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5"/>
    <x v="7"/>
    <x v="7"/>
    <x v="0"/>
    <n v="141.211125814459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35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35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35"/>
    <x v="10"/>
    <x v="10"/>
    <x v="1"/>
    <n v="48.612961842250598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5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35"/>
    <x v="12"/>
    <x v="12"/>
    <x v="1"/>
    <n v="48.612961842250598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5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35"/>
    <x v="14"/>
    <x v="14"/>
    <x v="1"/>
    <n v="48.612961842250598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35"/>
    <x v="15"/>
    <x v="15"/>
    <x v="1"/>
    <n v="23.2739381846859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35"/>
    <x v="16"/>
    <x v="10"/>
    <x v="1"/>
    <n v="71.886900026936502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5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35"/>
    <x v="18"/>
    <x v="0"/>
    <x v="0"/>
    <n v="9.0984706467944498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5"/>
    <x v="19"/>
    <x v="1"/>
    <x v="0"/>
    <n v="545.90823880766698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35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35"/>
    <x v="21"/>
    <x v="3"/>
    <x v="0"/>
    <n v="66.841584867928205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35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35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35"/>
    <x v="24"/>
    <x v="6"/>
    <x v="0"/>
    <n v="9.0984706467944498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5"/>
    <x v="25"/>
    <x v="7"/>
    <x v="0"/>
    <n v="612.74982367559505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35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35"/>
    <x v="27"/>
    <x v="5"/>
    <x v="2"/>
    <n v="314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35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35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35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35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35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35"/>
    <x v="33"/>
    <x v="5"/>
    <x v="1"/>
    <n v="314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35"/>
    <x v="34"/>
    <x v="10"/>
    <x v="1"/>
    <n v="71.886900026936502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5"/>
    <x v="35"/>
    <x v="14"/>
    <x v="3"/>
    <n v="30.005750027022401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35"/>
    <x v="36"/>
    <x v="15"/>
    <x v="3"/>
    <n v="5.91694248962592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35"/>
    <x v="37"/>
    <x v="17"/>
    <x v="3"/>
    <n v="651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35"/>
    <x v="38"/>
    <x v="18"/>
    <x v="3"/>
    <n v="0.83564048639928001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35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35"/>
    <x v="40"/>
    <x v="0"/>
    <x v="0"/>
    <n v="37.214423630456402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5"/>
    <x v="41"/>
    <x v="1"/>
    <x v="0"/>
    <n v="1116.43270891369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35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35"/>
    <x v="43"/>
    <x v="3"/>
    <x v="0"/>
    <n v="118.940607010207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35"/>
    <x v="44"/>
    <x v="4"/>
    <x v="0"/>
    <n v="311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35"/>
    <x v="45"/>
    <x v="5"/>
    <x v="0"/>
    <n v="309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35"/>
    <x v="46"/>
    <x v="6"/>
    <x v="0"/>
    <n v="37.214423630456402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5"/>
    <x v="47"/>
    <x v="7"/>
    <x v="0"/>
    <n v="1235.3733159239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35"/>
    <x v="48"/>
    <x v="14"/>
    <x v="3"/>
    <n v="18.607211815228201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35"/>
    <x v="49"/>
    <x v="15"/>
    <x v="3"/>
    <n v="5.3569956950599602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35"/>
    <x v="50"/>
    <x v="17"/>
    <x v="3"/>
    <n v="311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35"/>
    <x v="51"/>
    <x v="18"/>
    <x v="3"/>
    <n v="0.77679184603916795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35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36"/>
    <x v="0"/>
    <x v="0"/>
    <x v="0"/>
    <n v="2.2002165864473699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6"/>
    <x v="1"/>
    <x v="1"/>
    <x v="0"/>
    <n v="132.01299518684201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36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36"/>
    <x v="3"/>
    <x v="3"/>
    <x v="0"/>
    <n v="4.8532536370611297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36"/>
    <x v="4"/>
    <x v="4"/>
    <x v="0"/>
    <n v="23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36"/>
    <x v="5"/>
    <x v="5"/>
    <x v="0"/>
    <n v="23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36"/>
    <x v="6"/>
    <x v="6"/>
    <x v="0"/>
    <n v="2.2002165864473699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6"/>
    <x v="7"/>
    <x v="7"/>
    <x v="0"/>
    <n v="136.86624882390299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36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36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36"/>
    <x v="10"/>
    <x v="10"/>
    <x v="1"/>
    <n v="48.185301636521302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6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36"/>
    <x v="12"/>
    <x v="12"/>
    <x v="1"/>
    <n v="48.185301636521302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6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36"/>
    <x v="14"/>
    <x v="14"/>
    <x v="1"/>
    <n v="48.185301636521302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36"/>
    <x v="15"/>
    <x v="15"/>
    <x v="1"/>
    <n v="23.585577315126098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36"/>
    <x v="16"/>
    <x v="10"/>
    <x v="1"/>
    <n v="71.770878951647404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6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36"/>
    <x v="18"/>
    <x v="0"/>
    <x v="0"/>
    <n v="9.1753001997896693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6"/>
    <x v="19"/>
    <x v="1"/>
    <x v="0"/>
    <n v="550.51801198737996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36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36"/>
    <x v="21"/>
    <x v="3"/>
    <x v="0"/>
    <n v="47.462624200615402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36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36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36"/>
    <x v="24"/>
    <x v="6"/>
    <x v="0"/>
    <n v="9.1753001997896693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6"/>
    <x v="25"/>
    <x v="7"/>
    <x v="0"/>
    <n v="597.98063618799495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36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36"/>
    <x v="27"/>
    <x v="5"/>
    <x v="2"/>
    <n v="314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36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36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36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36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36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36"/>
    <x v="33"/>
    <x v="5"/>
    <x v="1"/>
    <n v="314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36"/>
    <x v="34"/>
    <x v="10"/>
    <x v="1"/>
    <n v="71.770878951647404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6"/>
    <x v="35"/>
    <x v="14"/>
    <x v="3"/>
    <n v="29.780409211379201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36"/>
    <x v="36"/>
    <x v="15"/>
    <x v="3"/>
    <n v="6.1016135977778401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36"/>
    <x v="37"/>
    <x v="17"/>
    <x v="3"/>
    <n v="647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36"/>
    <x v="38"/>
    <x v="18"/>
    <x v="3"/>
    <n v="0.83051073339506098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36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36"/>
    <x v="40"/>
    <x v="0"/>
    <x v="0"/>
    <n v="36.809784850284302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6"/>
    <x v="41"/>
    <x v="1"/>
    <x v="0"/>
    <n v="1104.2935455085301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36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36"/>
    <x v="43"/>
    <x v="3"/>
    <x v="0"/>
    <n v="80.363954334340505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36"/>
    <x v="44"/>
    <x v="4"/>
    <x v="0"/>
    <n v="307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36"/>
    <x v="45"/>
    <x v="5"/>
    <x v="0"/>
    <n v="304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36"/>
    <x v="46"/>
    <x v="6"/>
    <x v="0"/>
    <n v="36.809784850284302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6"/>
    <x v="47"/>
    <x v="7"/>
    <x v="0"/>
    <n v="1184.65749984287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36"/>
    <x v="48"/>
    <x v="14"/>
    <x v="3"/>
    <n v="18.404892425142201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36"/>
    <x v="49"/>
    <x v="15"/>
    <x v="3"/>
    <n v="5.48396371734826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36"/>
    <x v="50"/>
    <x v="17"/>
    <x v="3"/>
    <n v="306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36"/>
    <x v="51"/>
    <x v="18"/>
    <x v="3"/>
    <n v="0.77150151177715598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36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37"/>
    <x v="0"/>
    <x v="0"/>
    <x v="0"/>
    <n v="2.23704701332478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7"/>
    <x v="1"/>
    <x v="1"/>
    <x v="0"/>
    <n v="134.22282079948701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37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37"/>
    <x v="3"/>
    <x v="3"/>
    <x v="0"/>
    <n v="10.884691338796699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37"/>
    <x v="4"/>
    <x v="4"/>
    <x v="0"/>
    <n v="23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37"/>
    <x v="5"/>
    <x v="5"/>
    <x v="0"/>
    <n v="23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37"/>
    <x v="6"/>
    <x v="6"/>
    <x v="0"/>
    <n v="2.23704701332478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7"/>
    <x v="7"/>
    <x v="7"/>
    <x v="0"/>
    <n v="145.107512138283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37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37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37"/>
    <x v="10"/>
    <x v="10"/>
    <x v="1"/>
    <n v="50.321452117960597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7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37"/>
    <x v="12"/>
    <x v="12"/>
    <x v="1"/>
    <n v="50.321452117960597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7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37"/>
    <x v="14"/>
    <x v="14"/>
    <x v="1"/>
    <n v="50.321452117960497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37"/>
    <x v="15"/>
    <x v="15"/>
    <x v="1"/>
    <n v="21.655537571964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37"/>
    <x v="16"/>
    <x v="10"/>
    <x v="1"/>
    <n v="71.976989689924594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7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37"/>
    <x v="18"/>
    <x v="0"/>
    <x v="0"/>
    <n v="9.2553682933529196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7"/>
    <x v="19"/>
    <x v="1"/>
    <x v="0"/>
    <n v="555.32209760117496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37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37"/>
    <x v="21"/>
    <x v="3"/>
    <x v="0"/>
    <n v="64.8042661912515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37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37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37"/>
    <x v="24"/>
    <x v="6"/>
    <x v="0"/>
    <n v="9.2553682933529196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7"/>
    <x v="25"/>
    <x v="7"/>
    <x v="0"/>
    <n v="620.12636379242599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37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37"/>
    <x v="27"/>
    <x v="5"/>
    <x v="2"/>
    <n v="316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37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37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37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37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37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37"/>
    <x v="33"/>
    <x v="5"/>
    <x v="1"/>
    <n v="316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37"/>
    <x v="34"/>
    <x v="10"/>
    <x v="1"/>
    <n v="71.976989689924594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7"/>
    <x v="35"/>
    <x v="14"/>
    <x v="3"/>
    <n v="30.906933712319098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37"/>
    <x v="36"/>
    <x v="15"/>
    <x v="3"/>
    <n v="5.0781444659764796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37"/>
    <x v="37"/>
    <x v="17"/>
    <x v="3"/>
    <n v="654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37"/>
    <x v="38"/>
    <x v="18"/>
    <x v="3"/>
    <n v="0.85894043150065402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37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37"/>
    <x v="40"/>
    <x v="0"/>
    <x v="0"/>
    <n v="38.829036811282897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7"/>
    <x v="41"/>
    <x v="1"/>
    <x v="0"/>
    <n v="1164.8711043384901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37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37"/>
    <x v="43"/>
    <x v="3"/>
    <x v="0"/>
    <n v="137.467403964368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37"/>
    <x v="44"/>
    <x v="4"/>
    <x v="0"/>
    <n v="313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37"/>
    <x v="45"/>
    <x v="5"/>
    <x v="0"/>
    <n v="312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37"/>
    <x v="46"/>
    <x v="6"/>
    <x v="0"/>
    <n v="38.829036811282897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7"/>
    <x v="47"/>
    <x v="7"/>
    <x v="0"/>
    <n v="1302.33850830285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37"/>
    <x v="48"/>
    <x v="14"/>
    <x v="3"/>
    <n v="19.414518405641399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37"/>
    <x v="49"/>
    <x v="15"/>
    <x v="3"/>
    <n v="4.5773931059875599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37"/>
    <x v="50"/>
    <x v="17"/>
    <x v="3"/>
    <n v="313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37"/>
    <x v="51"/>
    <x v="18"/>
    <x v="3"/>
    <n v="0.80927528725051701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37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38"/>
    <x v="0"/>
    <x v="0"/>
    <x v="0"/>
    <n v="2.5481041847026198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8"/>
    <x v="1"/>
    <x v="1"/>
    <x v="0"/>
    <n v="152.886251082157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38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38"/>
    <x v="3"/>
    <x v="3"/>
    <x v="0"/>
    <n v="5.6591204317550696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38"/>
    <x v="4"/>
    <x v="4"/>
    <x v="0"/>
    <n v="27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38"/>
    <x v="5"/>
    <x v="5"/>
    <x v="0"/>
    <n v="27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38"/>
    <x v="6"/>
    <x v="6"/>
    <x v="0"/>
    <n v="2.5481041847026198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8"/>
    <x v="7"/>
    <x v="7"/>
    <x v="0"/>
    <n v="158.54537151391199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38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38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38"/>
    <x v="10"/>
    <x v="10"/>
    <x v="1"/>
    <n v="48.994074395682702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8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38"/>
    <x v="12"/>
    <x v="12"/>
    <x v="1"/>
    <n v="48.994074395682702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8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38"/>
    <x v="14"/>
    <x v="14"/>
    <x v="1"/>
    <n v="48.994074395682802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38"/>
    <x v="15"/>
    <x v="15"/>
    <x v="1"/>
    <n v="22.880744030277601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38"/>
    <x v="16"/>
    <x v="10"/>
    <x v="1"/>
    <n v="71.874818425960299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8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38"/>
    <x v="18"/>
    <x v="0"/>
    <x v="0"/>
    <n v="9.4038725622795898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8"/>
    <x v="19"/>
    <x v="1"/>
    <x v="0"/>
    <n v="564.23235373677596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38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38"/>
    <x v="21"/>
    <x v="3"/>
    <x v="0"/>
    <n v="58.127090264731997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38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38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38"/>
    <x v="24"/>
    <x v="6"/>
    <x v="0"/>
    <n v="9.4038725622795898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8"/>
    <x v="25"/>
    <x v="7"/>
    <x v="0"/>
    <n v="622.359444001508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38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38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38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38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38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38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38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38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38"/>
    <x v="34"/>
    <x v="10"/>
    <x v="1"/>
    <n v="71.874818425960299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8"/>
    <x v="35"/>
    <x v="14"/>
    <x v="3"/>
    <n v="30.47302557133249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38"/>
    <x v="36"/>
    <x v="15"/>
    <x v="3"/>
    <n v="5.4609669749809999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38"/>
    <x v="37"/>
    <x v="17"/>
    <x v="3"/>
    <n v="656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38"/>
    <x v="38"/>
    <x v="18"/>
    <x v="3"/>
    <n v="0.84830647291719397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38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38"/>
    <x v="40"/>
    <x v="0"/>
    <x v="0"/>
    <n v="37.042097648700498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8"/>
    <x v="41"/>
    <x v="1"/>
    <x v="0"/>
    <n v="1111.2629294610199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38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38"/>
    <x v="43"/>
    <x v="3"/>
    <x v="0"/>
    <n v="126.956679124367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38"/>
    <x v="44"/>
    <x v="4"/>
    <x v="0"/>
    <n v="311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38"/>
    <x v="45"/>
    <x v="5"/>
    <x v="0"/>
    <n v="309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38"/>
    <x v="46"/>
    <x v="6"/>
    <x v="0"/>
    <n v="37.042097648700498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8"/>
    <x v="47"/>
    <x v="7"/>
    <x v="0"/>
    <n v="1238.21960858538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38"/>
    <x v="48"/>
    <x v="14"/>
    <x v="3"/>
    <n v="18.521048824350299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38"/>
    <x v="49"/>
    <x v="15"/>
    <x v="3"/>
    <n v="5.4197770552966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38"/>
    <x v="50"/>
    <x v="17"/>
    <x v="3"/>
    <n v="311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38"/>
    <x v="51"/>
    <x v="18"/>
    <x v="3"/>
    <n v="0.774175956029308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38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39"/>
    <x v="0"/>
    <x v="0"/>
    <x v="0"/>
    <n v="1.3528613004090699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9"/>
    <x v="1"/>
    <x v="1"/>
    <x v="0"/>
    <n v="81.171678024544207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39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39"/>
    <x v="3"/>
    <x v="3"/>
    <x v="0"/>
    <n v="3.5027223191844099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39"/>
    <x v="4"/>
    <x v="4"/>
    <x v="0"/>
    <n v="15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39"/>
    <x v="5"/>
    <x v="5"/>
    <x v="0"/>
    <n v="15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39"/>
    <x v="6"/>
    <x v="6"/>
    <x v="0"/>
    <n v="1.3528613004090699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39"/>
    <x v="7"/>
    <x v="7"/>
    <x v="0"/>
    <n v="84.674400343728706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39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39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39"/>
    <x v="10"/>
    <x v="10"/>
    <x v="1"/>
    <n v="46.979579434534699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9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39"/>
    <x v="12"/>
    <x v="12"/>
    <x v="1"/>
    <n v="46.979579434534699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39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39"/>
    <x v="14"/>
    <x v="14"/>
    <x v="1"/>
    <n v="46.979579434534699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39"/>
    <x v="15"/>
    <x v="15"/>
    <x v="1"/>
    <n v="24.932633507958101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39"/>
    <x v="16"/>
    <x v="10"/>
    <x v="1"/>
    <n v="71.9122129424928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9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39"/>
    <x v="18"/>
    <x v="0"/>
    <x v="0"/>
    <n v="9.2991065777934399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9"/>
    <x v="19"/>
    <x v="1"/>
    <x v="0"/>
    <n v="557.946394667606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39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39"/>
    <x v="21"/>
    <x v="3"/>
    <x v="0"/>
    <n v="29.120644028464501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39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39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39"/>
    <x v="24"/>
    <x v="6"/>
    <x v="0"/>
    <n v="9.2991065777934399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39"/>
    <x v="25"/>
    <x v="7"/>
    <x v="0"/>
    <n v="587.06703869607099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39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39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39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39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39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39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39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39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39"/>
    <x v="34"/>
    <x v="10"/>
    <x v="1"/>
    <n v="71.9122129424928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39"/>
    <x v="35"/>
    <x v="14"/>
    <x v="3"/>
    <n v="28.81577365636859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39"/>
    <x v="36"/>
    <x v="15"/>
    <x v="3"/>
    <n v="7.1369161482110997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39"/>
    <x v="37"/>
    <x v="17"/>
    <x v="3"/>
    <n v="633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39"/>
    <x v="38"/>
    <x v="18"/>
    <x v="3"/>
    <n v="0.80175232921635897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39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39"/>
    <x v="40"/>
    <x v="0"/>
    <x v="0"/>
    <n v="36.327611556332201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9"/>
    <x v="41"/>
    <x v="1"/>
    <x v="0"/>
    <n v="1089.82834668996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39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39"/>
    <x v="43"/>
    <x v="3"/>
    <x v="0"/>
    <n v="88.309699046031795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39"/>
    <x v="44"/>
    <x v="4"/>
    <x v="0"/>
    <n v="300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39"/>
    <x v="45"/>
    <x v="5"/>
    <x v="0"/>
    <n v="298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39"/>
    <x v="46"/>
    <x v="6"/>
    <x v="0"/>
    <n v="36.327611556332201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39"/>
    <x v="47"/>
    <x v="7"/>
    <x v="0"/>
    <n v="1178.1380457360001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39"/>
    <x v="48"/>
    <x v="14"/>
    <x v="3"/>
    <n v="18.1638057781661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39"/>
    <x v="49"/>
    <x v="15"/>
    <x v="3"/>
    <n v="5.795717359747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39"/>
    <x v="50"/>
    <x v="17"/>
    <x v="3"/>
    <n v="300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39"/>
    <x v="51"/>
    <x v="18"/>
    <x v="3"/>
    <n v="0.75851177667720804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39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40"/>
    <x v="0"/>
    <x v="0"/>
    <x v="0"/>
    <n v="1.9607299965723799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0"/>
    <x v="1"/>
    <x v="1"/>
    <x v="0"/>
    <n v="117.643799794343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40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40"/>
    <x v="3"/>
    <x v="3"/>
    <x v="0"/>
    <n v="3.3472599903966498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40"/>
    <x v="4"/>
    <x v="4"/>
    <x v="0"/>
    <n v="20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40"/>
    <x v="5"/>
    <x v="5"/>
    <x v="0"/>
    <n v="20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40"/>
    <x v="6"/>
    <x v="6"/>
    <x v="0"/>
    <n v="1.9607299965723799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0"/>
    <x v="7"/>
    <x v="7"/>
    <x v="0"/>
    <n v="120.99105978474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40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40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40"/>
    <x v="10"/>
    <x v="10"/>
    <x v="1"/>
    <n v="48.815688382608798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0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40"/>
    <x v="12"/>
    <x v="12"/>
    <x v="1"/>
    <n v="48.815688382608798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0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40"/>
    <x v="14"/>
    <x v="14"/>
    <x v="1"/>
    <n v="48.815688382608798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40"/>
    <x v="15"/>
    <x v="15"/>
    <x v="1"/>
    <n v="23.156938596940002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40"/>
    <x v="16"/>
    <x v="10"/>
    <x v="1"/>
    <n v="71.972626979548807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0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40"/>
    <x v="18"/>
    <x v="0"/>
    <x v="0"/>
    <n v="9.1662995593340604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0"/>
    <x v="19"/>
    <x v="1"/>
    <x v="0"/>
    <n v="549.97797356004298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40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40"/>
    <x v="21"/>
    <x v="3"/>
    <x v="0"/>
    <n v="55.094216495667602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40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40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40"/>
    <x v="24"/>
    <x v="6"/>
    <x v="0"/>
    <n v="9.1662995593340604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0"/>
    <x v="25"/>
    <x v="7"/>
    <x v="0"/>
    <n v="605.07219005571096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40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40"/>
    <x v="27"/>
    <x v="5"/>
    <x v="2"/>
    <n v="316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40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40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40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40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40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40"/>
    <x v="33"/>
    <x v="5"/>
    <x v="1"/>
    <n v="316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40"/>
    <x v="34"/>
    <x v="10"/>
    <x v="1"/>
    <n v="71.972626979548807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0"/>
    <x v="35"/>
    <x v="14"/>
    <x v="3"/>
    <n v="29.971358969257601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40"/>
    <x v="36"/>
    <x v="15"/>
    <x v="3"/>
    <n v="6.0115378538500996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40"/>
    <x v="37"/>
    <x v="17"/>
    <x v="3"/>
    <n v="644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40"/>
    <x v="38"/>
    <x v="18"/>
    <x v="3"/>
    <n v="0.83301283739305199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40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40"/>
    <x v="40"/>
    <x v="0"/>
    <x v="0"/>
    <n v="37.688658826702401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0"/>
    <x v="41"/>
    <x v="1"/>
    <x v="0"/>
    <n v="1130.65976480107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40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40"/>
    <x v="43"/>
    <x v="3"/>
    <x v="0"/>
    <n v="136.19150139041099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40"/>
    <x v="44"/>
    <x v="4"/>
    <x v="0"/>
    <n v="306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40"/>
    <x v="45"/>
    <x v="5"/>
    <x v="0"/>
    <n v="305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40"/>
    <x v="46"/>
    <x v="6"/>
    <x v="0"/>
    <n v="37.688658826702401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0"/>
    <x v="47"/>
    <x v="7"/>
    <x v="0"/>
    <n v="1266.8512661914799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40"/>
    <x v="48"/>
    <x v="14"/>
    <x v="3"/>
    <n v="18.8443294133512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40"/>
    <x v="49"/>
    <x v="15"/>
    <x v="3"/>
    <n v="5.1454007430899296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40"/>
    <x v="50"/>
    <x v="17"/>
    <x v="3"/>
    <n v="306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40"/>
    <x v="51"/>
    <x v="18"/>
    <x v="3"/>
    <n v="0.78560830237125401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40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41"/>
    <x v="0"/>
    <x v="0"/>
    <x v="0"/>
    <n v="2.3268824605756802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1"/>
    <x v="1"/>
    <x v="1"/>
    <x v="0"/>
    <n v="139.612947634541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41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41"/>
    <x v="3"/>
    <x v="3"/>
    <x v="0"/>
    <n v="4.5289783303758098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41"/>
    <x v="4"/>
    <x v="4"/>
    <x v="0"/>
    <n v="24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41"/>
    <x v="5"/>
    <x v="5"/>
    <x v="0"/>
    <n v="24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41"/>
    <x v="6"/>
    <x v="6"/>
    <x v="0"/>
    <n v="2.3268824605756802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1"/>
    <x v="7"/>
    <x v="7"/>
    <x v="0"/>
    <n v="144.141925964916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41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41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41"/>
    <x v="10"/>
    <x v="10"/>
    <x v="1"/>
    <n v="48.265762705164299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1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41"/>
    <x v="12"/>
    <x v="12"/>
    <x v="1"/>
    <n v="48.265762705164299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1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41"/>
    <x v="14"/>
    <x v="14"/>
    <x v="1"/>
    <n v="48.265762705164398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41"/>
    <x v="15"/>
    <x v="15"/>
    <x v="1"/>
    <n v="23.588758184646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41"/>
    <x v="16"/>
    <x v="10"/>
    <x v="1"/>
    <n v="71.854520889810303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1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41"/>
    <x v="18"/>
    <x v="0"/>
    <x v="0"/>
    <n v="9.2554111723054699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1"/>
    <x v="19"/>
    <x v="1"/>
    <x v="0"/>
    <n v="555.32467033832802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41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41"/>
    <x v="21"/>
    <x v="3"/>
    <x v="0"/>
    <n v="42.371783810451902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41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41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41"/>
    <x v="24"/>
    <x v="6"/>
    <x v="0"/>
    <n v="9.2554111723054699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1"/>
    <x v="25"/>
    <x v="7"/>
    <x v="0"/>
    <n v="597.69645414878005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41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41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41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41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41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41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41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41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41"/>
    <x v="34"/>
    <x v="10"/>
    <x v="1"/>
    <n v="71.854520889810303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1"/>
    <x v="35"/>
    <x v="14"/>
    <x v="3"/>
    <n v="29.924028169022701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41"/>
    <x v="36"/>
    <x v="15"/>
    <x v="3"/>
    <n v="5.9998156092157302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41"/>
    <x v="37"/>
    <x v="17"/>
    <x v="3"/>
    <n v="651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41"/>
    <x v="38"/>
    <x v="18"/>
    <x v="3"/>
    <n v="0.83333845529956296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41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41"/>
    <x v="40"/>
    <x v="0"/>
    <x v="0"/>
    <n v="36.683469072283202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1"/>
    <x v="41"/>
    <x v="1"/>
    <x v="0"/>
    <n v="1100.5040721685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41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41"/>
    <x v="43"/>
    <x v="3"/>
    <x v="0"/>
    <n v="103.511291900507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41"/>
    <x v="44"/>
    <x v="4"/>
    <x v="0"/>
    <n v="309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41"/>
    <x v="45"/>
    <x v="5"/>
    <x v="0"/>
    <n v="307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41"/>
    <x v="46"/>
    <x v="6"/>
    <x v="0"/>
    <n v="36.683469072283202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1"/>
    <x v="47"/>
    <x v="7"/>
    <x v="0"/>
    <n v="1204.015364069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41"/>
    <x v="48"/>
    <x v="14"/>
    <x v="3"/>
    <n v="18.341734536141601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41"/>
    <x v="49"/>
    <x v="15"/>
    <x v="3"/>
    <n v="5.58894257543027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41"/>
    <x v="50"/>
    <x v="17"/>
    <x v="3"/>
    <n v="309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41"/>
    <x v="51"/>
    <x v="18"/>
    <x v="3"/>
    <n v="0.76712739269040497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41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42"/>
    <x v="0"/>
    <x v="0"/>
    <x v="0"/>
    <n v="1.6186233294527199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2"/>
    <x v="1"/>
    <x v="1"/>
    <x v="0"/>
    <n v="97.117399767163107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42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42"/>
    <x v="3"/>
    <x v="3"/>
    <x v="0"/>
    <n v="2.96249817181149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42"/>
    <x v="4"/>
    <x v="4"/>
    <x v="0"/>
    <n v="18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42"/>
    <x v="5"/>
    <x v="5"/>
    <x v="0"/>
    <n v="18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42"/>
    <x v="6"/>
    <x v="6"/>
    <x v="0"/>
    <n v="1.6186233294527199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2"/>
    <x v="7"/>
    <x v="7"/>
    <x v="0"/>
    <n v="100.07989793897499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42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42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42"/>
    <x v="10"/>
    <x v="10"/>
    <x v="1"/>
    <n v="46.952703571554501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2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42"/>
    <x v="12"/>
    <x v="12"/>
    <x v="1"/>
    <n v="46.952703571554501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2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42"/>
    <x v="14"/>
    <x v="14"/>
    <x v="1"/>
    <n v="46.952703571554501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42"/>
    <x v="15"/>
    <x v="15"/>
    <x v="1"/>
    <n v="24.865502454297101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42"/>
    <x v="16"/>
    <x v="10"/>
    <x v="1"/>
    <n v="71.818206025851595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2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42"/>
    <x v="18"/>
    <x v="0"/>
    <x v="0"/>
    <n v="9.1684273298057697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2"/>
    <x v="19"/>
    <x v="1"/>
    <x v="0"/>
    <n v="550.10563978834602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42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42"/>
    <x v="21"/>
    <x v="3"/>
    <x v="0"/>
    <n v="38.2364284673654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42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42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42"/>
    <x v="24"/>
    <x v="6"/>
    <x v="0"/>
    <n v="9.1684273298057697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2"/>
    <x v="25"/>
    <x v="7"/>
    <x v="0"/>
    <n v="588.34206825571096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42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42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42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42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42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42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42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42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42"/>
    <x v="34"/>
    <x v="10"/>
    <x v="1"/>
    <n v="71.818206025851595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2"/>
    <x v="35"/>
    <x v="14"/>
    <x v="3"/>
    <n v="28.86987711540649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42"/>
    <x v="36"/>
    <x v="15"/>
    <x v="3"/>
    <n v="7.0358092308526201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42"/>
    <x v="37"/>
    <x v="17"/>
    <x v="3"/>
    <n v="644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42"/>
    <x v="38"/>
    <x v="18"/>
    <x v="3"/>
    <n v="0.804560854698538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42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42"/>
    <x v="40"/>
    <x v="0"/>
    <x v="0"/>
    <n v="36.165652912295997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2"/>
    <x v="41"/>
    <x v="1"/>
    <x v="0"/>
    <n v="1084.96958736888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42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42"/>
    <x v="43"/>
    <x v="3"/>
    <x v="0"/>
    <n v="96.381774489477905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42"/>
    <x v="44"/>
    <x v="4"/>
    <x v="0"/>
    <n v="308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42"/>
    <x v="45"/>
    <x v="5"/>
    <x v="0"/>
    <n v="306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42"/>
    <x v="46"/>
    <x v="6"/>
    <x v="0"/>
    <n v="36.165652912295997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2"/>
    <x v="47"/>
    <x v="7"/>
    <x v="0"/>
    <n v="1181.35136185836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42"/>
    <x v="48"/>
    <x v="14"/>
    <x v="3"/>
    <n v="18.082826456147998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42"/>
    <x v="49"/>
    <x v="15"/>
    <x v="3"/>
    <n v="5.8296932234445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42"/>
    <x v="50"/>
    <x v="17"/>
    <x v="3"/>
    <n v="308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42"/>
    <x v="51"/>
    <x v="18"/>
    <x v="3"/>
    <n v="0.75709611568981205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42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43"/>
    <x v="0"/>
    <x v="0"/>
    <x v="0"/>
    <n v="3.1673122909872098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3"/>
    <x v="1"/>
    <x v="1"/>
    <x v="0"/>
    <n v="190.038737459233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43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43"/>
    <x v="3"/>
    <x v="3"/>
    <x v="0"/>
    <n v="13.981021636077701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43"/>
    <x v="4"/>
    <x v="4"/>
    <x v="0"/>
    <n v="31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43"/>
    <x v="5"/>
    <x v="5"/>
    <x v="0"/>
    <n v="31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43"/>
    <x v="6"/>
    <x v="6"/>
    <x v="0"/>
    <n v="3.1673122909872098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3"/>
    <x v="7"/>
    <x v="7"/>
    <x v="0"/>
    <n v="204.019759095311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43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43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43"/>
    <x v="10"/>
    <x v="10"/>
    <x v="1"/>
    <n v="49.7632948619895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3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43"/>
    <x v="12"/>
    <x v="12"/>
    <x v="1"/>
    <n v="49.7632948619895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3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43"/>
    <x v="14"/>
    <x v="14"/>
    <x v="1"/>
    <n v="49.7632948619895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43"/>
    <x v="15"/>
    <x v="15"/>
    <x v="1"/>
    <n v="22.1240294948471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43"/>
    <x v="16"/>
    <x v="10"/>
    <x v="1"/>
    <n v="71.887324356836601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3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43"/>
    <x v="18"/>
    <x v="0"/>
    <x v="0"/>
    <n v="9.2449066883882391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3"/>
    <x v="19"/>
    <x v="1"/>
    <x v="0"/>
    <n v="554.69440130329497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43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43"/>
    <x v="21"/>
    <x v="3"/>
    <x v="0"/>
    <n v="94.402199175294996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43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43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43"/>
    <x v="24"/>
    <x v="6"/>
    <x v="0"/>
    <n v="9.2449066883882391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3"/>
    <x v="25"/>
    <x v="7"/>
    <x v="0"/>
    <n v="649.09660047858904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43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43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43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43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43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43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43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43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43"/>
    <x v="34"/>
    <x v="10"/>
    <x v="1"/>
    <n v="71.887324356836601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3"/>
    <x v="35"/>
    <x v="14"/>
    <x v="3"/>
    <n v="31.087756920682502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43"/>
    <x v="36"/>
    <x v="15"/>
    <x v="3"/>
    <n v="4.8524885910691502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43"/>
    <x v="37"/>
    <x v="17"/>
    <x v="3"/>
    <n v="655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43"/>
    <x v="38"/>
    <x v="18"/>
    <x v="3"/>
    <n v="0.86520865024807903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43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43"/>
    <x v="40"/>
    <x v="0"/>
    <x v="0"/>
    <n v="37.351075882614097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3"/>
    <x v="41"/>
    <x v="1"/>
    <x v="0"/>
    <n v="1120.53227647842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43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43"/>
    <x v="43"/>
    <x v="3"/>
    <x v="0"/>
    <n v="161.27759314626201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43"/>
    <x v="44"/>
    <x v="4"/>
    <x v="0"/>
    <n v="306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43"/>
    <x v="45"/>
    <x v="5"/>
    <x v="0"/>
    <n v="304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43"/>
    <x v="46"/>
    <x v="6"/>
    <x v="0"/>
    <n v="37.351075882614097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3"/>
    <x v="47"/>
    <x v="7"/>
    <x v="0"/>
    <n v="1281.80986962468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43"/>
    <x v="48"/>
    <x v="14"/>
    <x v="3"/>
    <n v="18.675537941306999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43"/>
    <x v="49"/>
    <x v="15"/>
    <x v="3"/>
    <n v="5.2715409037779901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43"/>
    <x v="50"/>
    <x v="17"/>
    <x v="3"/>
    <n v="306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43"/>
    <x v="51"/>
    <x v="18"/>
    <x v="3"/>
    <n v="0.78035246234258304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43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44"/>
    <x v="0"/>
    <x v="0"/>
    <x v="0"/>
    <n v="2.71778303411004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4"/>
    <x v="1"/>
    <x v="1"/>
    <x v="0"/>
    <n v="163.06698204660299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44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44"/>
    <x v="3"/>
    <x v="3"/>
    <x v="0"/>
    <n v="10.5703151009485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44"/>
    <x v="4"/>
    <x v="4"/>
    <x v="0"/>
    <n v="26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44"/>
    <x v="5"/>
    <x v="5"/>
    <x v="0"/>
    <n v="26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44"/>
    <x v="6"/>
    <x v="6"/>
    <x v="0"/>
    <n v="2.71778303411004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4"/>
    <x v="7"/>
    <x v="7"/>
    <x v="0"/>
    <n v="173.63729714755101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44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44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44"/>
    <x v="10"/>
    <x v="10"/>
    <x v="1"/>
    <n v="49.576228682926903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4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44"/>
    <x v="12"/>
    <x v="12"/>
    <x v="1"/>
    <n v="49.576228682926903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4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44"/>
    <x v="14"/>
    <x v="14"/>
    <x v="1"/>
    <n v="49.576228682926903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44"/>
    <x v="15"/>
    <x v="15"/>
    <x v="1"/>
    <n v="22.314798909445699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44"/>
    <x v="16"/>
    <x v="10"/>
    <x v="1"/>
    <n v="71.891027592372595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4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44"/>
    <x v="18"/>
    <x v="0"/>
    <x v="0"/>
    <n v="9.3609536678265606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4"/>
    <x v="19"/>
    <x v="1"/>
    <x v="0"/>
    <n v="561.65722006959197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44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44"/>
    <x v="21"/>
    <x v="3"/>
    <x v="0"/>
    <n v="106.254030872416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44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44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44"/>
    <x v="24"/>
    <x v="6"/>
    <x v="0"/>
    <n v="9.3609536678265606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4"/>
    <x v="25"/>
    <x v="7"/>
    <x v="0"/>
    <n v="667.91125094200902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44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44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44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44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44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44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44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44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44"/>
    <x v="34"/>
    <x v="10"/>
    <x v="1"/>
    <n v="71.891027592372595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4"/>
    <x v="35"/>
    <x v="14"/>
    <x v="3"/>
    <n v="30.827482692431701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44"/>
    <x v="36"/>
    <x v="15"/>
    <x v="3"/>
    <n v="5.1146144370878703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44"/>
    <x v="37"/>
    <x v="17"/>
    <x v="3"/>
    <n v="647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44"/>
    <x v="38"/>
    <x v="18"/>
    <x v="3"/>
    <n v="0.85792737674755903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44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44"/>
    <x v="40"/>
    <x v="0"/>
    <x v="0"/>
    <n v="37.497491980990297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4"/>
    <x v="41"/>
    <x v="1"/>
    <x v="0"/>
    <n v="1124.9247594297101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44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44"/>
    <x v="43"/>
    <x v="3"/>
    <x v="0"/>
    <n v="139.45964415542099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44"/>
    <x v="44"/>
    <x v="4"/>
    <x v="0"/>
    <n v="303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44"/>
    <x v="45"/>
    <x v="5"/>
    <x v="0"/>
    <n v="301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44"/>
    <x v="46"/>
    <x v="6"/>
    <x v="0"/>
    <n v="37.497491980990297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4"/>
    <x v="47"/>
    <x v="7"/>
    <x v="0"/>
    <n v="1264.38440358513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44"/>
    <x v="48"/>
    <x v="14"/>
    <x v="3"/>
    <n v="18.748745990495099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44"/>
    <x v="49"/>
    <x v="15"/>
    <x v="3"/>
    <n v="5.2001844723578401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44"/>
    <x v="50"/>
    <x v="17"/>
    <x v="3"/>
    <n v="303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44"/>
    <x v="51"/>
    <x v="18"/>
    <x v="3"/>
    <n v="0.78332564698509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44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45"/>
    <x v="0"/>
    <x v="0"/>
    <x v="0"/>
    <n v="1.46200142791364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5"/>
    <x v="1"/>
    <x v="1"/>
    <x v="0"/>
    <n v="87.720085674818506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45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45"/>
    <x v="3"/>
    <x v="3"/>
    <x v="0"/>
    <n v="4.3944623115424797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45"/>
    <x v="4"/>
    <x v="4"/>
    <x v="0"/>
    <n v="14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45"/>
    <x v="5"/>
    <x v="5"/>
    <x v="0"/>
    <n v="14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45"/>
    <x v="6"/>
    <x v="6"/>
    <x v="0"/>
    <n v="1.46200142791364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5"/>
    <x v="7"/>
    <x v="7"/>
    <x v="0"/>
    <n v="92.114547986360904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45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45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45"/>
    <x v="10"/>
    <x v="10"/>
    <x v="1"/>
    <n v="46.605834762066102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5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45"/>
    <x v="12"/>
    <x v="12"/>
    <x v="1"/>
    <n v="46.605834762066102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5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45"/>
    <x v="14"/>
    <x v="14"/>
    <x v="1"/>
    <n v="46.605834762066102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45"/>
    <x v="15"/>
    <x v="15"/>
    <x v="1"/>
    <n v="25.265870670068299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45"/>
    <x v="16"/>
    <x v="10"/>
    <x v="1"/>
    <n v="71.871705432134306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5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45"/>
    <x v="18"/>
    <x v="0"/>
    <x v="0"/>
    <n v="9.2285464877430403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5"/>
    <x v="19"/>
    <x v="1"/>
    <x v="0"/>
    <n v="553.71278926458297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45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45"/>
    <x v="21"/>
    <x v="3"/>
    <x v="0"/>
    <n v="27.499623133807699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45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45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45"/>
    <x v="24"/>
    <x v="6"/>
    <x v="0"/>
    <n v="9.2285464877430403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5"/>
    <x v="25"/>
    <x v="7"/>
    <x v="0"/>
    <n v="581.21241239839105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45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45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45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45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45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45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45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45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45"/>
    <x v="34"/>
    <x v="10"/>
    <x v="1"/>
    <n v="71.871705432134306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5"/>
    <x v="35"/>
    <x v="14"/>
    <x v="3"/>
    <n v="28.648191338861398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45"/>
    <x v="36"/>
    <x v="15"/>
    <x v="3"/>
    <n v="7.28424471053909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45"/>
    <x v="37"/>
    <x v="17"/>
    <x v="3"/>
    <n v="634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45"/>
    <x v="38"/>
    <x v="18"/>
    <x v="3"/>
    <n v="0.79765986915169296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45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45"/>
    <x v="40"/>
    <x v="0"/>
    <x v="0"/>
    <n v="35.915286846409401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5"/>
    <x v="41"/>
    <x v="1"/>
    <x v="0"/>
    <n v="1077.4586053922801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45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45"/>
    <x v="43"/>
    <x v="3"/>
    <x v="0"/>
    <n v="71.2298351699786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45"/>
    <x v="44"/>
    <x v="4"/>
    <x v="0"/>
    <n v="302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45"/>
    <x v="45"/>
    <x v="5"/>
    <x v="0"/>
    <n v="300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45"/>
    <x v="46"/>
    <x v="6"/>
    <x v="0"/>
    <n v="35.915286846409401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5"/>
    <x v="47"/>
    <x v="7"/>
    <x v="0"/>
    <n v="1148.68844056226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45"/>
    <x v="48"/>
    <x v="14"/>
    <x v="3"/>
    <n v="17.957643423204701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45"/>
    <x v="49"/>
    <x v="15"/>
    <x v="3"/>
    <n v="5.9816259595291603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45"/>
    <x v="50"/>
    <x v="17"/>
    <x v="3"/>
    <n v="302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45"/>
    <x v="51"/>
    <x v="18"/>
    <x v="3"/>
    <n v="0.75076558501961799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45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46"/>
    <x v="0"/>
    <x v="0"/>
    <x v="0"/>
    <n v="2.4661673515879001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6"/>
    <x v="1"/>
    <x v="1"/>
    <x v="0"/>
    <n v="147.97004109527401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46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46"/>
    <x v="3"/>
    <x v="3"/>
    <x v="0"/>
    <n v="5.0629265861943997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46"/>
    <x v="4"/>
    <x v="4"/>
    <x v="0"/>
    <n v="23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46"/>
    <x v="5"/>
    <x v="5"/>
    <x v="0"/>
    <n v="22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46"/>
    <x v="6"/>
    <x v="6"/>
    <x v="0"/>
    <n v="2.4661673515879001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6"/>
    <x v="7"/>
    <x v="7"/>
    <x v="0"/>
    <n v="153.03296768146799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46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46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46"/>
    <x v="10"/>
    <x v="10"/>
    <x v="1"/>
    <n v="48.1446311900593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6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46"/>
    <x v="12"/>
    <x v="12"/>
    <x v="1"/>
    <n v="48.1446311900593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6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46"/>
    <x v="14"/>
    <x v="14"/>
    <x v="1"/>
    <n v="48.144631190059201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46"/>
    <x v="15"/>
    <x v="15"/>
    <x v="1"/>
    <n v="23.7511611567272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46"/>
    <x v="16"/>
    <x v="10"/>
    <x v="1"/>
    <n v="71.895792346786394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6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46"/>
    <x v="18"/>
    <x v="0"/>
    <x v="0"/>
    <n v="9.3086247230403494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6"/>
    <x v="19"/>
    <x v="1"/>
    <x v="0"/>
    <n v="558.51748338242101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46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46"/>
    <x v="21"/>
    <x v="3"/>
    <x v="0"/>
    <n v="53.5838175325758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46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46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46"/>
    <x v="24"/>
    <x v="6"/>
    <x v="0"/>
    <n v="9.3086247230403494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6"/>
    <x v="25"/>
    <x v="7"/>
    <x v="0"/>
    <n v="612.10130091499695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46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46"/>
    <x v="27"/>
    <x v="5"/>
    <x v="2"/>
    <n v="316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46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46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46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46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46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46"/>
    <x v="33"/>
    <x v="5"/>
    <x v="1"/>
    <n v="316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46"/>
    <x v="34"/>
    <x v="10"/>
    <x v="1"/>
    <n v="71.895792346786394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6"/>
    <x v="35"/>
    <x v="14"/>
    <x v="3"/>
    <n v="29.959711632343801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46"/>
    <x v="36"/>
    <x v="15"/>
    <x v="3"/>
    <n v="5.9360807144426504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46"/>
    <x v="37"/>
    <x v="17"/>
    <x v="3"/>
    <n v="648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46"/>
    <x v="38"/>
    <x v="18"/>
    <x v="3"/>
    <n v="0.83510886904325998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46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46"/>
    <x v="40"/>
    <x v="0"/>
    <x v="0"/>
    <n v="36.369839115430999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6"/>
    <x v="41"/>
    <x v="1"/>
    <x v="0"/>
    <n v="1091.09517346293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46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46"/>
    <x v="43"/>
    <x v="3"/>
    <x v="0"/>
    <n v="112.955272630488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46"/>
    <x v="44"/>
    <x v="4"/>
    <x v="0"/>
    <n v="307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46"/>
    <x v="45"/>
    <x v="5"/>
    <x v="0"/>
    <n v="307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46"/>
    <x v="46"/>
    <x v="6"/>
    <x v="0"/>
    <n v="36.369839115430999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6"/>
    <x v="47"/>
    <x v="7"/>
    <x v="0"/>
    <n v="1204.0504460934201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46"/>
    <x v="48"/>
    <x v="14"/>
    <x v="3"/>
    <n v="18.184919557715499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46"/>
    <x v="49"/>
    <x v="15"/>
    <x v="3"/>
    <n v="5.8150804422845104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46"/>
    <x v="50"/>
    <x v="17"/>
    <x v="3"/>
    <n v="307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46"/>
    <x v="51"/>
    <x v="18"/>
    <x v="3"/>
    <n v="0.75770498157147903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46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47"/>
    <x v="0"/>
    <x v="0"/>
    <x v="0"/>
    <n v="2.6579684465069899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7"/>
    <x v="1"/>
    <x v="1"/>
    <x v="0"/>
    <n v="159.47810679041899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47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47"/>
    <x v="3"/>
    <x v="3"/>
    <x v="0"/>
    <n v="10.6432445770364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47"/>
    <x v="4"/>
    <x v="4"/>
    <x v="0"/>
    <n v="27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47"/>
    <x v="5"/>
    <x v="5"/>
    <x v="0"/>
    <n v="27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47"/>
    <x v="6"/>
    <x v="6"/>
    <x v="0"/>
    <n v="2.6579684465069899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7"/>
    <x v="7"/>
    <x v="7"/>
    <x v="0"/>
    <n v="170.12135136745599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47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47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47"/>
    <x v="10"/>
    <x v="10"/>
    <x v="1"/>
    <n v="49.1807538379013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7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47"/>
    <x v="12"/>
    <x v="12"/>
    <x v="1"/>
    <n v="49.1807538379013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7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47"/>
    <x v="14"/>
    <x v="14"/>
    <x v="1"/>
    <n v="49.1807538379013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47"/>
    <x v="15"/>
    <x v="15"/>
    <x v="1"/>
    <n v="22.6749465240717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47"/>
    <x v="16"/>
    <x v="10"/>
    <x v="1"/>
    <n v="71.855700361973007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7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47"/>
    <x v="18"/>
    <x v="0"/>
    <x v="0"/>
    <n v="9.0955000019413497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7"/>
    <x v="19"/>
    <x v="1"/>
    <x v="0"/>
    <n v="545.73000011648105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47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47"/>
    <x v="21"/>
    <x v="3"/>
    <x v="0"/>
    <n v="78.559218286642903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47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47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47"/>
    <x v="24"/>
    <x v="6"/>
    <x v="0"/>
    <n v="9.0955000019413497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7"/>
    <x v="25"/>
    <x v="7"/>
    <x v="0"/>
    <n v="624.28921840312398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47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47"/>
    <x v="27"/>
    <x v="5"/>
    <x v="2"/>
    <n v="314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47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47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47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47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47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47"/>
    <x v="33"/>
    <x v="5"/>
    <x v="1"/>
    <n v="314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47"/>
    <x v="34"/>
    <x v="10"/>
    <x v="1"/>
    <n v="71.855700361973007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7"/>
    <x v="35"/>
    <x v="14"/>
    <x v="3"/>
    <n v="30.467111143174801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47"/>
    <x v="36"/>
    <x v="15"/>
    <x v="3"/>
    <n v="5.4583744594851504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47"/>
    <x v="37"/>
    <x v="17"/>
    <x v="3"/>
    <n v="650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47"/>
    <x v="38"/>
    <x v="18"/>
    <x v="3"/>
    <n v="0.84837848723652398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47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47"/>
    <x v="40"/>
    <x v="0"/>
    <x v="0"/>
    <n v="37.427285389452997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7"/>
    <x v="41"/>
    <x v="1"/>
    <x v="0"/>
    <n v="1122.8185616835899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47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47"/>
    <x v="43"/>
    <x v="3"/>
    <x v="0"/>
    <n v="164.87383907211799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47"/>
    <x v="44"/>
    <x v="4"/>
    <x v="0"/>
    <n v="306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47"/>
    <x v="45"/>
    <x v="5"/>
    <x v="0"/>
    <n v="303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47"/>
    <x v="46"/>
    <x v="6"/>
    <x v="0"/>
    <n v="37.427285389452997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7"/>
    <x v="47"/>
    <x v="7"/>
    <x v="0"/>
    <n v="1287.69240075571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47"/>
    <x v="48"/>
    <x v="14"/>
    <x v="3"/>
    <n v="18.713642694726499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47"/>
    <x v="49"/>
    <x v="15"/>
    <x v="3"/>
    <n v="5.2165720645865203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47"/>
    <x v="50"/>
    <x v="17"/>
    <x v="3"/>
    <n v="305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47"/>
    <x v="51"/>
    <x v="18"/>
    <x v="3"/>
    <n v="0.78264283064222895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47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48"/>
    <x v="0"/>
    <x v="0"/>
    <x v="0"/>
    <n v="1.66419383598237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8"/>
    <x v="1"/>
    <x v="1"/>
    <x v="0"/>
    <n v="99.851630158942001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48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48"/>
    <x v="3"/>
    <x v="3"/>
    <x v="0"/>
    <n v="2.25482181792938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48"/>
    <x v="4"/>
    <x v="4"/>
    <x v="0"/>
    <n v="17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48"/>
    <x v="5"/>
    <x v="5"/>
    <x v="0"/>
    <n v="17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48"/>
    <x v="6"/>
    <x v="6"/>
    <x v="0"/>
    <n v="1.66419383598237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8"/>
    <x v="7"/>
    <x v="7"/>
    <x v="0"/>
    <n v="102.106451976871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48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48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48"/>
    <x v="10"/>
    <x v="10"/>
    <x v="1"/>
    <n v="49.607379132959501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8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48"/>
    <x v="12"/>
    <x v="12"/>
    <x v="1"/>
    <n v="49.607379132959501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8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48"/>
    <x v="14"/>
    <x v="14"/>
    <x v="1"/>
    <n v="49.607379132959501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48"/>
    <x v="15"/>
    <x v="15"/>
    <x v="1"/>
    <n v="22.297994418228601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48"/>
    <x v="16"/>
    <x v="10"/>
    <x v="1"/>
    <n v="71.905373551188006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8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48"/>
    <x v="18"/>
    <x v="0"/>
    <x v="0"/>
    <n v="9.3563313673203705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8"/>
    <x v="19"/>
    <x v="1"/>
    <x v="0"/>
    <n v="561.37988203922305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48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48"/>
    <x v="21"/>
    <x v="3"/>
    <x v="0"/>
    <n v="50.712025308602499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48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48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48"/>
    <x v="24"/>
    <x v="6"/>
    <x v="0"/>
    <n v="9.3563313673203705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8"/>
    <x v="25"/>
    <x v="7"/>
    <x v="0"/>
    <n v="612.09190734782499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48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48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48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48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48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48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48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48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48"/>
    <x v="34"/>
    <x v="10"/>
    <x v="1"/>
    <n v="71.905373551188006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8"/>
    <x v="35"/>
    <x v="14"/>
    <x v="3"/>
    <n v="30.313952168131099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48"/>
    <x v="36"/>
    <x v="15"/>
    <x v="3"/>
    <n v="5.6353179407962202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48"/>
    <x v="37"/>
    <x v="17"/>
    <x v="3"/>
    <n v="644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48"/>
    <x v="38"/>
    <x v="18"/>
    <x v="3"/>
    <n v="0.84346339053343899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48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48"/>
    <x v="40"/>
    <x v="0"/>
    <x v="0"/>
    <n v="38.586853929656698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8"/>
    <x v="41"/>
    <x v="1"/>
    <x v="0"/>
    <n v="1157.6056178896999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48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48"/>
    <x v="43"/>
    <x v="3"/>
    <x v="0"/>
    <n v="132.24015224148701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48"/>
    <x v="44"/>
    <x v="4"/>
    <x v="0"/>
    <n v="309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48"/>
    <x v="45"/>
    <x v="5"/>
    <x v="0"/>
    <n v="307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48"/>
    <x v="46"/>
    <x v="6"/>
    <x v="0"/>
    <n v="38.586853929656698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8"/>
    <x v="47"/>
    <x v="7"/>
    <x v="0"/>
    <n v="1289.84577013119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48"/>
    <x v="48"/>
    <x v="14"/>
    <x v="3"/>
    <n v="19.293426964828399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48"/>
    <x v="49"/>
    <x v="15"/>
    <x v="3"/>
    <n v="4.6626764774323499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48"/>
    <x v="50"/>
    <x v="17"/>
    <x v="3"/>
    <n v="309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48"/>
    <x v="51"/>
    <x v="18"/>
    <x v="3"/>
    <n v="0.80572181344031801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48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49"/>
    <x v="0"/>
    <x v="0"/>
    <x v="0"/>
    <n v="1.61711416198749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9"/>
    <x v="1"/>
    <x v="1"/>
    <x v="0"/>
    <n v="97.026849719249597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49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49"/>
    <x v="3"/>
    <x v="3"/>
    <x v="0"/>
    <n v="9.4592898542577206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49"/>
    <x v="4"/>
    <x v="4"/>
    <x v="0"/>
    <n v="17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49"/>
    <x v="5"/>
    <x v="5"/>
    <x v="0"/>
    <n v="17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49"/>
    <x v="6"/>
    <x v="6"/>
    <x v="0"/>
    <n v="1.61711416198749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49"/>
    <x v="7"/>
    <x v="7"/>
    <x v="0"/>
    <n v="106.486139573507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49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49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49"/>
    <x v="10"/>
    <x v="10"/>
    <x v="1"/>
    <n v="48.417924114928702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9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49"/>
    <x v="12"/>
    <x v="12"/>
    <x v="1"/>
    <n v="48.417924114928702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49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49"/>
    <x v="14"/>
    <x v="14"/>
    <x v="1"/>
    <n v="48.417924114928603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49"/>
    <x v="15"/>
    <x v="15"/>
    <x v="1"/>
    <n v="23.422217647738901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49"/>
    <x v="16"/>
    <x v="10"/>
    <x v="1"/>
    <n v="71.840141762667599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9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49"/>
    <x v="18"/>
    <x v="0"/>
    <x v="0"/>
    <n v="9.3368476827850397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9"/>
    <x v="19"/>
    <x v="1"/>
    <x v="0"/>
    <n v="560.21086096710201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49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49"/>
    <x v="21"/>
    <x v="3"/>
    <x v="0"/>
    <n v="52.024565339843399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49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49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49"/>
    <x v="24"/>
    <x v="6"/>
    <x v="0"/>
    <n v="9.3368476827850397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49"/>
    <x v="25"/>
    <x v="7"/>
    <x v="0"/>
    <n v="612.23542630694601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49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49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49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49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49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49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49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49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49"/>
    <x v="34"/>
    <x v="10"/>
    <x v="1"/>
    <n v="71.840141762667599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49"/>
    <x v="35"/>
    <x v="14"/>
    <x v="3"/>
    <n v="29.685942979850601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49"/>
    <x v="36"/>
    <x v="15"/>
    <x v="3"/>
    <n v="6.2307112348164901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49"/>
    <x v="37"/>
    <x v="17"/>
    <x v="3"/>
    <n v="643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49"/>
    <x v="38"/>
    <x v="18"/>
    <x v="3"/>
    <n v="0.82692468792176299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49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49"/>
    <x v="40"/>
    <x v="0"/>
    <x v="0"/>
    <n v="37.463962270156102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9"/>
    <x v="41"/>
    <x v="1"/>
    <x v="0"/>
    <n v="1123.9188681046801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49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49"/>
    <x v="43"/>
    <x v="3"/>
    <x v="0"/>
    <n v="122.429243770059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49"/>
    <x v="44"/>
    <x v="4"/>
    <x v="0"/>
    <n v="308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49"/>
    <x v="45"/>
    <x v="5"/>
    <x v="0"/>
    <n v="306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49"/>
    <x v="46"/>
    <x v="6"/>
    <x v="0"/>
    <n v="37.463962270156102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49"/>
    <x v="47"/>
    <x v="7"/>
    <x v="0"/>
    <n v="1246.34811187474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49"/>
    <x v="48"/>
    <x v="14"/>
    <x v="3"/>
    <n v="18.731981135078101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49"/>
    <x v="49"/>
    <x v="15"/>
    <x v="3"/>
    <n v="5.1915064129224104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49"/>
    <x v="50"/>
    <x v="17"/>
    <x v="3"/>
    <n v="308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49"/>
    <x v="51"/>
    <x v="18"/>
    <x v="3"/>
    <n v="0.78368723279489905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49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7:56:27"/>
    <n v="50"/>
    <x v="0"/>
    <x v="0"/>
    <x v="0"/>
    <n v="1.5654592772137399"/>
    <n v="0"/>
    <s v="Airport Security AnalysisAdditional Security Check Accum VA CostAccum VA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50"/>
    <x v="1"/>
    <x v="1"/>
    <x v="0"/>
    <n v="93.927556632824405"/>
    <n v="0"/>
    <s v="Airport Security AnalysisAdditional Security Check Accum VA TimeAccum VA TimeProcess"/>
    <n v="50"/>
    <n v="118.49828730990606"/>
    <n v="27.447862726939679"/>
    <n v="0.95"/>
    <n v="7.8005962770747042"/>
    <n v="61.6875247638012"/>
    <n v="190.038737459233"/>
  </r>
  <r>
    <x v="0"/>
    <s v="2023-06-20 17:56:27"/>
    <n v="50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7:56:27"/>
    <n v="50"/>
    <x v="3"/>
    <x v="3"/>
    <x v="0"/>
    <n v="6.8819903844995904"/>
    <n v="0"/>
    <s v="Airport Security AnalysisAdditional Security Check Accum Wait TimeAccum Wait TimeProcess"/>
    <n v="50"/>
    <n v="5.4408066100724897"/>
    <n v="3.1898976373285977"/>
    <n v="0.95"/>
    <n v="0.90655887788204537"/>
    <n v="0.10442984261027299"/>
    <n v="13.981021636077701"/>
  </r>
  <r>
    <x v="0"/>
    <s v="2023-06-20 17:56:27"/>
    <n v="50"/>
    <x v="4"/>
    <x v="4"/>
    <x v="0"/>
    <n v="17"/>
    <n v="0"/>
    <s v="Airport Security AnalysisAdditional Security Check Number InNumber InProcess"/>
    <n v="50"/>
    <n v="20.28"/>
    <n v="4.3191079955878688"/>
    <n v="0.95"/>
    <n v="1.2274769108925367"/>
    <n v="11"/>
    <n v="31"/>
  </r>
  <r>
    <x v="0"/>
    <s v="2023-06-20 17:56:27"/>
    <n v="50"/>
    <x v="5"/>
    <x v="5"/>
    <x v="0"/>
    <n v="17"/>
    <n v="0"/>
    <s v="Airport Security AnalysisAdditional Security Check Number OutNumber OutProcess"/>
    <n v="50"/>
    <n v="20.14"/>
    <n v="4.309505393278199"/>
    <n v="0.95"/>
    <n v="1.2247478815115524"/>
    <n v="10"/>
    <n v="31"/>
  </r>
  <r>
    <x v="0"/>
    <s v="2023-06-20 17:56:27"/>
    <n v="50"/>
    <x v="6"/>
    <x v="6"/>
    <x v="0"/>
    <n v="1.5654592772137399"/>
    <n v="0"/>
    <s v="Airport Security AnalysisAdditional Security Check Total Accum CostTotal Accum CostProcess"/>
    <n v="50"/>
    <n v="1.9749714551650996"/>
    <n v="0.45746437878232693"/>
    <n v="0.95"/>
    <n v="0.13000993795124477"/>
    <n v="1.0281254127300199"/>
    <n v="3.1673122909872098"/>
  </r>
  <r>
    <x v="0"/>
    <s v="2023-06-20 17:56:27"/>
    <n v="50"/>
    <x v="7"/>
    <x v="7"/>
    <x v="0"/>
    <n v="100.80954701732399"/>
    <n v="0"/>
    <s v="Airport Security AnalysisAdditional Security Check Total Accum TimeTotal Accum TimeProcess"/>
    <n v="50"/>
    <n v="123.93909391997848"/>
    <n v="29.164347943585724"/>
    <n v="0.95"/>
    <n v="8.2884159781504163"/>
    <n v="61.791954606411501"/>
    <n v="204.019759095311"/>
  </r>
  <r>
    <x v="0"/>
    <s v="2023-06-20 17:56:27"/>
    <n v="50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7:56:27"/>
    <n v="50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7:56:27"/>
    <n v="50"/>
    <x v="10"/>
    <x v="10"/>
    <x v="1"/>
    <n v="47.4868418193793"/>
    <n v="0"/>
    <s v="Airport Security AnalysisAll Entities.TotalCostTotal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50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7:56:27"/>
    <n v="50"/>
    <x v="12"/>
    <x v="12"/>
    <x v="1"/>
    <n v="47.4868418193793"/>
    <n v="0"/>
    <s v="Airport Security AnalysisAll Entities.VACostVA CostSystem"/>
    <n v="50"/>
    <n v="48.448961029865458"/>
    <n v="0.864449879249923"/>
    <n v="0.95"/>
    <n v="0.24567393741649143"/>
    <n v="46.605834762066102"/>
    <n v="50.321452117960597"/>
  </r>
  <r>
    <x v="0"/>
    <s v="2023-06-20 17:56:27"/>
    <n v="50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7:56:27"/>
    <n v="50"/>
    <x v="14"/>
    <x v="14"/>
    <x v="1"/>
    <n v="47.4868418193793"/>
    <n v="0"/>
    <s v="Airport Security AnalysisAll Resources.BusyCostBusy CostSystem"/>
    <n v="50"/>
    <n v="48.448961029865458"/>
    <n v="0.86444987924992722"/>
    <n v="0.95"/>
    <n v="0.24567393741649263"/>
    <n v="46.605834762066102"/>
    <n v="50.321452117960497"/>
  </r>
  <r>
    <x v="0"/>
    <s v="2023-06-20 17:56:27"/>
    <n v="50"/>
    <x v="15"/>
    <x v="15"/>
    <x v="1"/>
    <n v="24.384885451137698"/>
    <n v="0"/>
    <s v="Airport Security AnalysisAll Resources.IdleCostIdle CostSystem"/>
    <n v="50"/>
    <n v="23.423677543870127"/>
    <n v="0.86656285941984512"/>
    <n v="0.95"/>
    <n v="0.24627443973650814"/>
    <n v="21.655537571964"/>
    <n v="25.265870670068299"/>
  </r>
  <r>
    <x v="0"/>
    <s v="2023-06-20 17:56:27"/>
    <n v="50"/>
    <x v="16"/>
    <x v="10"/>
    <x v="1"/>
    <n v="71.871727270516999"/>
    <n v="0"/>
    <s v="Airport Security AnalysisAll Resources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50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7:56:27"/>
    <n v="50"/>
    <x v="18"/>
    <x v="0"/>
    <x v="0"/>
    <n v="9.4020590572979099"/>
    <n v="0"/>
    <s v="Airport Security AnalysisCheck for Proper Identification Accum VA CostAccum VA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50"/>
    <x v="19"/>
    <x v="1"/>
    <x v="0"/>
    <n v="564.12354343787501"/>
    <n v="0"/>
    <s v="Airport Security AnalysisCheck for Proper Identification Accum VA TimeAccum VA TimeProcess"/>
    <n v="50"/>
    <n v="554.13874987441454"/>
    <n v="6.8265505788893126"/>
    <n v="0.95"/>
    <n v="1.9400842084028966"/>
    <n v="539.207003167479"/>
    <n v="564.23235373677596"/>
  </r>
  <r>
    <x v="0"/>
    <s v="2023-06-20 17:56:27"/>
    <n v="50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7:56:27"/>
    <n v="50"/>
    <x v="21"/>
    <x v="3"/>
    <x v="0"/>
    <n v="39.489015901011101"/>
    <n v="0"/>
    <s v="Airport Security AnalysisCheck for Proper Identification Accum Wait TimeAccum Wait TimeProcess"/>
    <n v="50"/>
    <n v="55.339444015606816"/>
    <n v="18.463814595248238"/>
    <n v="0.95"/>
    <n v="5.2473580484257099"/>
    <n v="20.994807137296998"/>
    <n v="106.254030872416"/>
  </r>
  <r>
    <x v="0"/>
    <s v="2023-06-20 17:56:27"/>
    <n v="50"/>
    <x v="22"/>
    <x v="4"/>
    <x v="0"/>
    <n v="318"/>
    <n v="0"/>
    <s v="Airport Security AnalysisCheck for Proper Identification Number InNumber InProcess"/>
    <n v="50"/>
    <n v="318"/>
    <n v="0"/>
    <n v="0.95"/>
    <n v="0"/>
    <n v="318"/>
    <n v="318"/>
  </r>
  <r>
    <x v="0"/>
    <s v="2023-06-20 17:56:27"/>
    <n v="50"/>
    <x v="23"/>
    <x v="5"/>
    <x v="0"/>
    <n v="317"/>
    <n v="0"/>
    <s v="Airport Security AnalysisCheck for Proper Identification Number OutNumber OutProcess"/>
    <n v="50"/>
    <n v="316.94"/>
    <n v="0.23989793748209556"/>
    <n v="0.95"/>
    <n v="6.8178239472322724E-2"/>
    <n v="316"/>
    <n v="317"/>
  </r>
  <r>
    <x v="0"/>
    <s v="2023-06-20 17:56:27"/>
    <n v="50"/>
    <x v="24"/>
    <x v="6"/>
    <x v="0"/>
    <n v="9.4020590572979099"/>
    <n v="0"/>
    <s v="Airport Security AnalysisCheck for Proper Identification Total Accum CostTotal Accum CostProcess"/>
    <n v="50"/>
    <n v="9.2356458312402427"/>
    <n v="0.11377584298148916"/>
    <n v="0.95"/>
    <n v="3.2334736806715114E-2"/>
    <n v="8.9867833861246496"/>
    <n v="9.4038725622795898"/>
  </r>
  <r>
    <x v="0"/>
    <s v="2023-06-20 17:56:27"/>
    <n v="50"/>
    <x v="25"/>
    <x v="7"/>
    <x v="0"/>
    <n v="603.61255933888594"/>
    <n v="0"/>
    <s v="Airport Security AnalysisCheck for Proper Identification Total Accum TimeTotal Accum TimeProcess"/>
    <n v="50"/>
    <n v="609.47819389002132"/>
    <n v="20.03379556554944"/>
    <n v="0.95"/>
    <n v="5.6935417033734463"/>
    <n v="560.39330190760404"/>
    <n v="667.91125094200902"/>
  </r>
  <r>
    <x v="0"/>
    <s v="2023-06-20 17:56:27"/>
    <n v="50"/>
    <x v="26"/>
    <x v="4"/>
    <x v="2"/>
    <n v="318"/>
    <n v="0"/>
    <s v="Airport Security AnalysisEntity 1.NumberInNumber InEntity"/>
    <n v="50"/>
    <n v="318"/>
    <n v="0"/>
    <n v="0.95"/>
    <n v="0"/>
    <n v="318"/>
    <n v="318"/>
  </r>
  <r>
    <x v="0"/>
    <s v="2023-06-20 17:56:27"/>
    <n v="50"/>
    <x v="27"/>
    <x v="5"/>
    <x v="2"/>
    <n v="315"/>
    <n v="0"/>
    <s v="Airport Security AnalysisEntity 1.NumberOutNumber OutEntity"/>
    <n v="50"/>
    <n v="314.94"/>
    <n v="0.68243262357121037"/>
    <n v="0.95"/>
    <n v="0.19394520570663903"/>
    <n v="313"/>
    <n v="316"/>
  </r>
  <r>
    <x v="0"/>
    <s v="2023-06-20 17:56:27"/>
    <n v="50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7:56:27"/>
    <n v="50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7:56:27"/>
    <n v="50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7:56:27"/>
    <n v="50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7:56:27"/>
    <n v="50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7:56:27"/>
    <n v="50"/>
    <x v="33"/>
    <x v="5"/>
    <x v="1"/>
    <n v="315"/>
    <n v="0"/>
    <s v="Airport Security AnalysisSystem.NumberOutNumber OutSystem"/>
    <n v="50"/>
    <n v="314.94"/>
    <n v="0.68243262357121037"/>
    <n v="0.95"/>
    <n v="0.19394520570663903"/>
    <n v="313"/>
    <n v="316"/>
  </r>
  <r>
    <x v="0"/>
    <s v="2023-06-20 17:56:27"/>
    <n v="50"/>
    <x v="34"/>
    <x v="10"/>
    <x v="1"/>
    <n v="71.871727270516999"/>
    <n v="0"/>
    <s v="Airport Security AnalysisSystem.TotalCostTotal CostSystem"/>
    <n v="50"/>
    <n v="71.872638573735571"/>
    <n v="5.859431361613459E-2"/>
    <n v="0.95"/>
    <n v="1.6652319679636075E-2"/>
    <n v="71.718288096809104"/>
    <n v="71.976989689924594"/>
  </r>
  <r>
    <x v="0"/>
    <s v="2023-06-20 17:56:27"/>
    <n v="50"/>
    <x v="35"/>
    <x v="14"/>
    <x v="3"/>
    <n v="29.227180076945501"/>
    <n v="0"/>
    <s v="Airport Security AnalysisTransportation Security Officer.BusyCostBusy CostResource"/>
    <n v="50"/>
    <n v="29.829789158135409"/>
    <n v="0.5851150785874778"/>
    <n v="0.95"/>
    <n v="0.16628786543769802"/>
    <n v="28.648191338861398"/>
    <n v="31.087756920682502"/>
  </r>
  <r>
    <x v="0"/>
    <s v="2023-06-20 17:56:27"/>
    <n v="50"/>
    <x v="36"/>
    <x v="15"/>
    <x v="3"/>
    <n v="6.7052668916463496"/>
    <n v="0"/>
    <s v="Airport Security AnalysisTransportation Security Officer.IdleCostIdle CostResource"/>
    <n v="50"/>
    <n v="6.0988587896948685"/>
    <n v="0.58437836853471548"/>
    <n v="0.95"/>
    <n v="0.16607849475729086"/>
    <n v="4.8524885910691502"/>
    <n v="7.28424471053909"/>
  </r>
  <r>
    <x v="0"/>
    <s v="2023-06-20 17:56:27"/>
    <n v="50"/>
    <x v="37"/>
    <x v="17"/>
    <x v="3"/>
    <n v="642"/>
    <n v="0"/>
    <s v="Airport Security AnalysisTransportation Security Officer.NumberSeizedTotal Number SeizedResource"/>
    <n v="50"/>
    <n v="645.70000000000005"/>
    <n v="5.4930382656372485"/>
    <n v="0.95"/>
    <n v="1.5611042022118233"/>
    <n v="633"/>
    <n v="656"/>
  </r>
  <r>
    <x v="0"/>
    <s v="2023-06-20 17:56:27"/>
    <n v="50"/>
    <x v="38"/>
    <x v="18"/>
    <x v="3"/>
    <n v="0.81374258634315699"/>
    <n v="0"/>
    <s v="Airport Security AnalysisTransportation Security Officer.ScheduledUtilizationScheduled UtilizationResource"/>
    <n v="50"/>
    <n v="0.83058725584180904"/>
    <n v="1.6232732459297416E-2"/>
    <n v="0.95"/>
    <n v="4.6132915210357903E-3"/>
    <n v="0.79765986915169296"/>
    <n v="0.86520865024807903"/>
  </r>
  <r>
    <x v="0"/>
    <s v="2023-06-20 17:56:27"/>
    <n v="50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7:56:27"/>
    <n v="50"/>
    <x v="40"/>
    <x v="0"/>
    <x v="0"/>
    <n v="36.519323484867598"/>
    <n v="0"/>
    <s v="Airport Security AnalysisXray Baggage Check Accum VA CostAccum VA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50"/>
    <x v="41"/>
    <x v="1"/>
    <x v="0"/>
    <n v="1095.5797045460299"/>
    <n v="0"/>
    <s v="Airport Security AnalysisXray Baggage Check Accum VA TimeAccum VA TimeProcess"/>
    <n v="50"/>
    <n v="1117.1503123038046"/>
    <n v="22.073208050140675"/>
    <n v="0.95"/>
    <n v="6.2731363185530089"/>
    <n v="1077.4586053922801"/>
    <n v="1164.8711043384901"/>
  </r>
  <r>
    <x v="0"/>
    <s v="2023-06-20 17:56:27"/>
    <n v="50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7:56:27"/>
    <n v="50"/>
    <x v="43"/>
    <x v="3"/>
    <x v="0"/>
    <n v="98.899541716838399"/>
    <n v="0"/>
    <s v="Airport Security AnalysisXray Baggage Check Accum Wait TimeAccum Wait TimeProcess"/>
    <n v="50"/>
    <n v="120.89653130002299"/>
    <n v="33.561725675720702"/>
    <n v="0.95"/>
    <n v="9.5381369020501214"/>
    <n v="71.2298351699786"/>
    <n v="265.63530965979299"/>
  </r>
  <r>
    <x v="0"/>
    <s v="2023-06-20 17:56:27"/>
    <n v="50"/>
    <x v="44"/>
    <x v="4"/>
    <x v="0"/>
    <n v="307"/>
    <n v="0"/>
    <s v="Airport Security AnalysisXray Baggage Check Number InNumber InProcess"/>
    <n v="50"/>
    <n v="307.66000000000003"/>
    <n v="3.1272991542223769"/>
    <n v="0.95"/>
    <n v="0.88876858582445495"/>
    <n v="300"/>
    <n v="315"/>
  </r>
  <r>
    <x v="0"/>
    <s v="2023-06-20 17:56:27"/>
    <n v="50"/>
    <x v="45"/>
    <x v="5"/>
    <x v="0"/>
    <n v="305"/>
    <n v="0"/>
    <s v="Airport Security AnalysisXray Baggage Check Number OutNumber OutProcess"/>
    <n v="50"/>
    <n v="305.8"/>
    <n v="3.2324881425670751"/>
    <n v="0.95"/>
    <n v="0.91866296554479498"/>
    <n v="298"/>
    <n v="313"/>
  </r>
  <r>
    <x v="0"/>
    <s v="2023-06-20 17:56:27"/>
    <n v="50"/>
    <x v="46"/>
    <x v="6"/>
    <x v="0"/>
    <n v="36.519323484867598"/>
    <n v="0"/>
    <s v="Airport Security AnalysisXray Baggage Check Total Accum CostTotal Accum CostProcess"/>
    <n v="50"/>
    <n v="37.238343743460135"/>
    <n v="0.73577360167133743"/>
    <n v="0.95"/>
    <n v="0.20910454395176173"/>
    <n v="35.915286846409401"/>
    <n v="38.829036811282897"/>
  </r>
  <r>
    <x v="0"/>
    <s v="2023-06-20 17:56:27"/>
    <n v="50"/>
    <x v="47"/>
    <x v="7"/>
    <x v="0"/>
    <n v="1194.47924626287"/>
    <n v="0"/>
    <s v="Airport Security AnalysisXray Baggage Check Total Accum TimeTotal Accum TimeProcess"/>
    <n v="50"/>
    <n v="1238.0468436038263"/>
    <n v="49.802537130614866"/>
    <n v="0.95"/>
    <n v="14.15372444823007"/>
    <n v="1148.68844056226"/>
    <n v="1418.3176101245699"/>
  </r>
  <r>
    <x v="0"/>
    <s v="2023-06-20 17:56:27"/>
    <n v="50"/>
    <x v="48"/>
    <x v="14"/>
    <x v="3"/>
    <n v="18.259661742433799"/>
    <n v="0"/>
    <s v="Airport Security AnalysisXray Machine.BusyCostBusy CostResource"/>
    <n v="50"/>
    <n v="18.619171871730064"/>
    <n v="0.36788680083566072"/>
    <n v="0.95"/>
    <n v="0.1045522719758786"/>
    <n v="17.957643423204701"/>
    <n v="19.414518405641399"/>
  </r>
  <r>
    <x v="0"/>
    <s v="2023-06-20 17:56:27"/>
    <n v="50"/>
    <x v="49"/>
    <x v="15"/>
    <x v="3"/>
    <n v="5.6796185594913897"/>
    <n v="0"/>
    <s v="Airport Security AnalysisXray Machine.IdleCostIdle CostResource"/>
    <n v="50"/>
    <n v="5.3248187541752463"/>
    <n v="0.37220753962085379"/>
    <n v="0.95"/>
    <n v="0.1057802123520489"/>
    <n v="4.5773931059875599"/>
    <n v="5.9816259595291603"/>
  </r>
  <r>
    <x v="0"/>
    <s v="2023-06-20 17:56:27"/>
    <n v="50"/>
    <x v="50"/>
    <x v="17"/>
    <x v="3"/>
    <n v="307"/>
    <n v="0"/>
    <s v="Airport Security AnalysisXray Machine.NumberSeizedTotal Number SeizedResource"/>
    <n v="50"/>
    <n v="307.5"/>
    <n v="3.1831828507367419"/>
    <n v="0.95"/>
    <n v="0.90465055664731509"/>
    <n v="300"/>
    <n v="315"/>
  </r>
  <r>
    <x v="0"/>
    <s v="2023-06-20 17:56:27"/>
    <n v="50"/>
    <x v="51"/>
    <x v="18"/>
    <x v="3"/>
    <n v="0.76334922668785898"/>
    <n v="0"/>
    <s v="Airport Security AnalysisXray Machine.ScheduledUtilizationScheduled UtilizationResource"/>
    <n v="50"/>
    <n v="0.77813255190936492"/>
    <n v="1.5508647484202203E-2"/>
    <n v="0.95"/>
    <n v="4.4075088480020263E-3"/>
    <n v="0.75076558501961799"/>
    <n v="0.80927528725051701"/>
  </r>
  <r>
    <x v="0"/>
    <s v="2023-06-20 17:56:27"/>
    <n v="50"/>
    <x v="52"/>
    <x v="16"/>
    <x v="3"/>
    <n v="0"/>
    <n v="0"/>
    <s v="Airport Security AnalysisXray Machine.UsageCostUsage CostResource"/>
    <n v="50"/>
    <n v="0"/>
    <n v="0"/>
    <n v="0.95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20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20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5" firstHeaderRow="0" firstDataRow="1" firstDataCol="4"/>
  <pivotFields count="21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0">
        <item m="1" x="22"/>
        <item m="1" x="13"/>
        <item m="1" x="29"/>
        <item m="1" x="38"/>
        <item m="1" x="51"/>
        <item m="1" x="50"/>
        <item m="1" x="14"/>
        <item m="1" x="115"/>
        <item m="1" x="93"/>
        <item m="1" x="56"/>
        <item m="1" x="43"/>
        <item m="1" x="47"/>
        <item x="2"/>
        <item m="1" x="32"/>
        <item m="1" x="114"/>
        <item m="1" x="36"/>
        <item m="1" x="87"/>
        <item m="1" x="101"/>
        <item m="1" x="11"/>
        <item m="1" x="37"/>
        <item m="1" x="124"/>
        <item m="1" x="26"/>
        <item m="1" x="116"/>
        <item m="1" x="15"/>
        <item m="1" x="42"/>
        <item m="1" x="68"/>
        <item m="1" x="12"/>
        <item m="1" x="18"/>
        <item m="1" x="88"/>
        <item m="1" x="69"/>
        <item m="1" x="103"/>
        <item m="1" x="59"/>
        <item m="1" x="23"/>
        <item m="1" x="53"/>
        <item m="1" x="89"/>
        <item m="1" x="74"/>
        <item m="1" x="24"/>
        <item m="1" x="34"/>
        <item m="1" x="96"/>
        <item m="1" x="10"/>
        <item m="1" x="123"/>
        <item m="1" x="81"/>
        <item m="1" x="21"/>
        <item m="1" x="106"/>
        <item m="1" x="52"/>
        <item m="1" x="125"/>
        <item m="1" x="86"/>
        <item m="1" x="28"/>
        <item m="1" x="73"/>
        <item m="1" x="92"/>
        <item m="1" x="105"/>
        <item m="1" x="113"/>
        <item m="1" x="122"/>
        <item m="1" x="9"/>
        <item m="1" x="27"/>
        <item m="1" x="41"/>
        <item m="1" x="30"/>
        <item m="1" x="8"/>
        <item m="1" x="102"/>
        <item m="1" x="119"/>
        <item m="1" x="45"/>
        <item m="1" x="80"/>
        <item m="1" x="33"/>
        <item m="1" x="54"/>
        <item m="1" x="39"/>
        <item m="1" x="63"/>
        <item m="1" x="48"/>
        <item m="1" x="70"/>
        <item m="1" x="55"/>
        <item m="1" x="82"/>
        <item m="1" x="64"/>
        <item m="1" x="90"/>
        <item m="1" x="71"/>
        <item m="1" x="99"/>
        <item m="1" x="83"/>
        <item m="1" x="104"/>
        <item m="1" x="91"/>
        <item m="1" x="108"/>
        <item m="1" x="120"/>
        <item m="1" x="110"/>
        <item m="1" x="94"/>
        <item m="1" x="67"/>
        <item m="1" x="46"/>
        <item m="1" x="61"/>
        <item m="1" x="25"/>
        <item m="1" x="31"/>
        <item m="1" x="40"/>
        <item m="1" x="44"/>
        <item m="1" x="76"/>
        <item m="1" x="121"/>
        <item m="1" x="111"/>
        <item m="1" x="95"/>
        <item m="1" x="62"/>
        <item m="1" x="129"/>
        <item m="1" x="78"/>
        <item m="1" x="66"/>
        <item m="1" x="98"/>
        <item m="1" x="79"/>
        <item m="1" x="58"/>
        <item m="1" x="65"/>
        <item m="1" x="19"/>
        <item m="1" x="84"/>
        <item m="1" x="100"/>
        <item m="1" x="109"/>
        <item m="1" x="117"/>
        <item m="1" x="128"/>
        <item m="1" x="16"/>
        <item m="1" x="35"/>
        <item m="1" x="127"/>
        <item m="1" x="17"/>
        <item m="1" x="85"/>
        <item m="1" x="60"/>
        <item m="1" x="75"/>
        <item m="1" x="20"/>
        <item m="1" x="126"/>
        <item m="1" x="107"/>
        <item m="1" x="57"/>
        <item m="1" x="118"/>
        <item m="1" x="77"/>
        <item m="1" x="97"/>
        <item m="1" x="112"/>
        <item m="1" x="49"/>
        <item m="1" x="72"/>
        <item m="1" x="7"/>
        <item x="0"/>
        <item x="1"/>
        <item x="3"/>
        <item x="4"/>
        <item x="5"/>
        <item x="6"/>
      </items>
    </pivotField>
    <pivotField axis="axisRow" compact="0" outline="0" showAll="0" defaultSubtotal="0">
      <items count="7">
        <item x="2"/>
        <item x="3"/>
        <item x="4"/>
        <item x="0"/>
        <item x="1"/>
        <item m="1" x="6"/>
        <item m="1" x="5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3">
    <i>
      <x v="4"/>
      <x v="12"/>
      <x v="4"/>
      <x/>
    </i>
    <i r="1">
      <x v="124"/>
      <x v="3"/>
      <x v="1"/>
    </i>
    <i r="1">
      <x v="125"/>
      <x v="3"/>
      <x v="1"/>
    </i>
    <i r="1">
      <x v="126"/>
      <x/>
      <x v="2"/>
    </i>
    <i r="2">
      <x v="1"/>
      <x v="2"/>
    </i>
    <i r="2">
      <x v="2"/>
      <x v="2"/>
    </i>
    <i r="1">
      <x v="127"/>
      <x/>
      <x v="2"/>
    </i>
    <i r="2">
      <x v="1"/>
      <x v="2"/>
    </i>
    <i r="2">
      <x v="2"/>
      <x v="2"/>
    </i>
    <i r="1">
      <x v="128"/>
      <x v="3"/>
      <x v="1"/>
    </i>
    <i r="1">
      <x v="129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21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21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3" firstHeaderRow="0" firstDataRow="1" firstDataCol="4"/>
  <pivotFields count="25">
    <pivotField name="Project Name" axis="axisRow" compact="0" outline="0" subtotalTop="0" showAll="0" defaultSubtotal="0">
      <items count="5">
        <item m="1" x="3"/>
        <item m="1" x="1"/>
        <item m="1" x="2"/>
        <item m="1" x="4"/>
        <item sd="0"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5">
        <item m="1" x="17"/>
        <item m="1" x="40"/>
        <item m="1" x="12"/>
        <item m="1" x="92"/>
        <item m="1" x="75"/>
        <item m="1" x="45"/>
        <item m="1" x="101"/>
        <item m="1" x="33"/>
        <item m="1" x="37"/>
        <item x="4"/>
        <item m="1" x="70"/>
        <item m="1" x="82"/>
        <item m="1" x="87"/>
        <item m="1" x="11"/>
        <item m="1" x="39"/>
        <item m="1" x="29"/>
        <item m="1" x="104"/>
        <item m="1" x="99"/>
        <item m="1" x="27"/>
        <item m="1" x="21"/>
        <item m="1" x="93"/>
        <item m="1" x="13"/>
        <item m="1" x="46"/>
        <item m="1" x="32"/>
        <item m="1" x="57"/>
        <item m="1" x="84"/>
        <item m="1" x="48"/>
        <item m="1" x="18"/>
        <item m="1" x="42"/>
        <item m="1" x="71"/>
        <item m="1" x="61"/>
        <item m="1" x="19"/>
        <item m="1" x="78"/>
        <item m="1" x="10"/>
        <item m="1" x="98"/>
        <item m="1" x="66"/>
        <item m="1" x="86"/>
        <item m="1" x="41"/>
        <item m="1" x="100"/>
        <item m="1" x="69"/>
        <item m="1" x="23"/>
        <item m="1" x="60"/>
        <item m="1" x="74"/>
        <item m="1" x="85"/>
        <item m="1" x="91"/>
        <item m="1" x="9"/>
        <item m="1" x="22"/>
        <item m="1" x="31"/>
        <item m="1" x="24"/>
        <item m="1" x="8"/>
        <item m="1" x="83"/>
        <item m="1" x="95"/>
        <item m="1" x="35"/>
        <item m="1" x="65"/>
        <item m="1" x="26"/>
        <item m="1" x="43"/>
        <item m="1" x="30"/>
        <item m="1" x="51"/>
        <item m="1" x="38"/>
        <item m="1" x="58"/>
        <item m="1" x="44"/>
        <item m="1" x="67"/>
        <item m="1" x="52"/>
        <item m="1" x="72"/>
        <item m="1" x="59"/>
        <item m="1" x="80"/>
        <item m="1" x="73"/>
        <item m="1" x="88"/>
        <item m="1" x="96"/>
        <item m="1" x="76"/>
        <item m="1" x="55"/>
        <item m="1" x="36"/>
        <item m="1" x="49"/>
        <item m="1" x="20"/>
        <item m="1" x="25"/>
        <item m="1" x="34"/>
        <item m="1" x="62"/>
        <item m="1" x="97"/>
        <item m="1" x="90"/>
        <item m="1" x="77"/>
        <item m="1" x="50"/>
        <item m="1" x="63"/>
        <item m="1" x="54"/>
        <item m="1" x="79"/>
        <item m="1" x="64"/>
        <item m="1" x="47"/>
        <item m="1" x="53"/>
        <item m="1" x="16"/>
        <item m="1" x="56"/>
        <item m="1" x="68"/>
        <item m="1" x="81"/>
        <item m="1" x="89"/>
        <item m="1" x="94"/>
        <item m="1" x="103"/>
        <item m="1" x="14"/>
        <item m="1" x="28"/>
        <item m="1" x="102"/>
        <item m="1" x="15"/>
        <item m="1" x="7"/>
        <item x="0"/>
        <item x="1"/>
        <item x="2"/>
        <item x="3"/>
        <item x="5"/>
        <item x="6"/>
      </items>
    </pivotField>
    <pivotField axis="axisRow" compact="0" outline="0" showAll="0" defaultSubtotal="0">
      <items count="22">
        <item m="1" x="21"/>
        <item x="9"/>
        <item x="11"/>
        <item x="13"/>
        <item x="15"/>
        <item x="17"/>
        <item x="19"/>
        <item x="7"/>
        <item x="1"/>
        <item x="3"/>
        <item x="5"/>
        <item m="1" x="20"/>
        <item x="0"/>
        <item x="2"/>
        <item x="4"/>
        <item x="6"/>
        <item x="8"/>
        <item x="10"/>
        <item x="12"/>
        <item x="14"/>
        <item x="16"/>
        <item x="18"/>
      </items>
    </pivotField>
    <pivotField axis="axisRow" compact="0" outline="0" showAll="0" defaultSubtotal="0">
      <items count="5">
        <item x="2"/>
        <item x="1"/>
        <item m="1" x="4"/>
        <item x="0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">
    <i>
      <x v="4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22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55" firstHeaderRow="0" firstDataRow="1" firstDataCol="4"/>
  <pivotFields count="16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9">
        <item m="1" x="78"/>
        <item m="1" x="54"/>
        <item m="1" x="79"/>
        <item m="1" x="55"/>
        <item m="1" x="80"/>
        <item m="1" x="56"/>
        <item m="1" x="81"/>
        <item m="1" x="57"/>
        <item m="1" x="113"/>
        <item m="1" x="68"/>
        <item x="33"/>
        <item m="1" x="112"/>
        <item m="1" x="99"/>
        <item m="1" x="116"/>
        <item m="1" x="101"/>
        <item x="26"/>
        <item x="27"/>
        <item m="1" x="93"/>
        <item m="1" x="61"/>
        <item m="1" x="110"/>
        <item m="1" x="100"/>
        <item m="1" x="98"/>
        <item m="1" x="64"/>
        <item m="1" x="108"/>
        <item m="1" x="73"/>
        <item m="1" x="109"/>
        <item m="1" x="74"/>
        <item m="1" x="107"/>
        <item m="1" x="125"/>
        <item m="1" x="67"/>
        <item m="1" x="128"/>
        <item m="1" x="95"/>
        <item m="1" x="62"/>
        <item m="1" x="123"/>
        <item m="1" x="119"/>
        <item m="1" x="96"/>
        <item m="1" x="63"/>
        <item m="1" x="124"/>
        <item m="1" x="120"/>
        <item m="1" x="58"/>
        <item m="1" x="92"/>
        <item m="1" x="76"/>
        <item m="1" x="66"/>
        <item m="1" x="117"/>
        <item m="1" x="88"/>
        <item m="1" x="118"/>
        <item m="1" x="89"/>
        <item m="1" x="75"/>
        <item m="1" x="70"/>
        <item m="1" x="97"/>
        <item m="1" x="72"/>
        <item m="1" x="127"/>
        <item m="1" x="121"/>
        <item m="1" x="71"/>
        <item m="1" x="69"/>
        <item m="1" x="114"/>
        <item m="1" x="122"/>
        <item m="1" x="59"/>
        <item m="1" x="77"/>
        <item m="1" x="90"/>
        <item m="1" x="111"/>
        <item m="1" x="126"/>
        <item m="1" x="60"/>
        <item m="1" x="87"/>
        <item m="1" x="91"/>
        <item m="1" x="115"/>
        <item m="1" x="94"/>
        <item m="1" x="65"/>
        <item m="1" x="82"/>
        <item m="1" x="102"/>
        <item m="1" x="83"/>
        <item m="1" x="103"/>
        <item m="1" x="84"/>
        <item m="1" x="104"/>
        <item m="1" x="85"/>
        <item m="1" x="105"/>
        <item m="1" x="86"/>
        <item m="1" x="106"/>
        <item m="1" x="5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8"/>
        <item x="29"/>
        <item x="30"/>
        <item x="31"/>
        <item x="32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</items>
    </pivotField>
    <pivotField axis="axisRow" compact="0" outline="0" showAll="0" defaultSubtotal="0">
      <items count="20">
        <item x="4"/>
        <item x="5"/>
        <item x="18"/>
        <item x="17"/>
        <item x="1"/>
        <item x="3"/>
        <item m="1" x="19"/>
        <item x="0"/>
        <item x="2"/>
        <item x="6"/>
        <item x="7"/>
        <item x="8"/>
        <item x="9"/>
        <item x="10"/>
        <item x="11"/>
        <item x="12"/>
        <item x="13"/>
        <item x="14"/>
        <item x="15"/>
        <item x="16"/>
      </items>
    </pivotField>
    <pivotField axis="axisRow" compact="0" outline="0" showAll="0" defaultSubtotal="0">
      <items count="5">
        <item x="2"/>
        <item x="3"/>
        <item x="1"/>
        <item x="0"/>
        <item m="1" x="4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3">
    <i>
      <x v="4"/>
      <x v="10"/>
      <x v="1"/>
      <x v="2"/>
    </i>
    <i r="1">
      <x v="15"/>
      <x/>
      <x/>
    </i>
    <i r="1">
      <x v="16"/>
      <x v="1"/>
      <x/>
    </i>
    <i r="1">
      <x v="79"/>
      <x v="7"/>
      <x v="3"/>
    </i>
    <i r="1">
      <x v="80"/>
      <x v="4"/>
      <x v="3"/>
    </i>
    <i r="1">
      <x v="81"/>
      <x v="8"/>
      <x v="3"/>
    </i>
    <i r="1">
      <x v="82"/>
      <x v="5"/>
      <x v="3"/>
    </i>
    <i r="1">
      <x v="83"/>
      <x/>
      <x v="3"/>
    </i>
    <i r="1">
      <x v="84"/>
      <x v="1"/>
      <x v="3"/>
    </i>
    <i r="1">
      <x v="85"/>
      <x v="9"/>
      <x v="3"/>
    </i>
    <i r="1">
      <x v="86"/>
      <x v="10"/>
      <x v="3"/>
    </i>
    <i r="1">
      <x v="87"/>
      <x v="11"/>
      <x v="2"/>
    </i>
    <i r="1">
      <x v="88"/>
      <x v="12"/>
      <x v="2"/>
    </i>
    <i r="1">
      <x v="89"/>
      <x v="13"/>
      <x v="2"/>
    </i>
    <i r="1">
      <x v="90"/>
      <x v="14"/>
      <x v="2"/>
    </i>
    <i r="1">
      <x v="91"/>
      <x v="15"/>
      <x v="2"/>
    </i>
    <i r="1">
      <x v="92"/>
      <x v="16"/>
      <x v="2"/>
    </i>
    <i r="1">
      <x v="93"/>
      <x v="17"/>
      <x v="2"/>
    </i>
    <i r="1">
      <x v="94"/>
      <x v="18"/>
      <x v="2"/>
    </i>
    <i r="1">
      <x v="95"/>
      <x v="13"/>
      <x v="2"/>
    </i>
    <i r="1">
      <x v="96"/>
      <x v="19"/>
      <x v="2"/>
    </i>
    <i r="1">
      <x v="97"/>
      <x v="7"/>
      <x v="3"/>
    </i>
    <i r="1">
      <x v="98"/>
      <x v="4"/>
      <x v="3"/>
    </i>
    <i r="1">
      <x v="99"/>
      <x v="8"/>
      <x v="3"/>
    </i>
    <i r="1">
      <x v="100"/>
      <x v="5"/>
      <x v="3"/>
    </i>
    <i r="1">
      <x v="101"/>
      <x/>
      <x v="3"/>
    </i>
    <i r="1">
      <x v="102"/>
      <x v="1"/>
      <x v="3"/>
    </i>
    <i r="1">
      <x v="103"/>
      <x v="9"/>
      <x v="3"/>
    </i>
    <i r="1">
      <x v="104"/>
      <x v="10"/>
      <x v="3"/>
    </i>
    <i r="1">
      <x v="105"/>
      <x v="17"/>
      <x v="1"/>
    </i>
    <i r="1">
      <x v="106"/>
      <x v="18"/>
      <x v="1"/>
    </i>
    <i r="1">
      <x v="107"/>
      <x v="3"/>
      <x v="1"/>
    </i>
    <i r="1">
      <x v="108"/>
      <x v="2"/>
      <x v="1"/>
    </i>
    <i r="1">
      <x v="109"/>
      <x v="19"/>
      <x v="1"/>
    </i>
    <i r="1">
      <x v="110"/>
      <x v="13"/>
      <x v="2"/>
    </i>
    <i r="1">
      <x v="111"/>
      <x v="17"/>
      <x v="1"/>
    </i>
    <i r="1">
      <x v="112"/>
      <x v="18"/>
      <x v="1"/>
    </i>
    <i r="1">
      <x v="113"/>
      <x v="3"/>
      <x v="1"/>
    </i>
    <i r="1">
      <x v="114"/>
      <x v="2"/>
      <x v="1"/>
    </i>
    <i r="1">
      <x v="115"/>
      <x v="19"/>
      <x v="1"/>
    </i>
    <i r="1">
      <x v="116"/>
      <x v="7"/>
      <x v="3"/>
    </i>
    <i r="1">
      <x v="117"/>
      <x v="4"/>
      <x v="3"/>
    </i>
    <i r="1">
      <x v="118"/>
      <x v="8"/>
      <x v="3"/>
    </i>
    <i r="1">
      <x v="119"/>
      <x v="5"/>
      <x v="3"/>
    </i>
    <i r="1">
      <x v="120"/>
      <x/>
      <x v="3"/>
    </i>
    <i r="1">
      <x v="121"/>
      <x v="1"/>
      <x v="3"/>
    </i>
    <i r="1">
      <x v="122"/>
      <x v="9"/>
      <x v="3"/>
    </i>
    <i r="1">
      <x v="123"/>
      <x v="10"/>
      <x v="3"/>
    </i>
    <i r="1">
      <x v="124"/>
      <x v="17"/>
      <x v="1"/>
    </i>
    <i r="1">
      <x v="125"/>
      <x v="18"/>
      <x v="1"/>
    </i>
    <i r="1">
      <x v="126"/>
      <x v="3"/>
      <x v="1"/>
    </i>
    <i r="1">
      <x v="127"/>
      <x v="2"/>
      <x v="1"/>
    </i>
    <i r="1">
      <x v="128"/>
      <x v="19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801" tableType="queryTable" totalsRowShown="0">
  <autoFilter ref="A1:Y1801" xr:uid="{C3D003CA-1AFF-426C-A03D-D3AF5760DF1A}"/>
  <sortState xmlns:xlrd2="http://schemas.microsoft.com/office/spreadsheetml/2017/richdata2" ref="A2:Y1801">
    <sortCondition ref="D1:D180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6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5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4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3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2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1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0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9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8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7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6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5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4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3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651" tableType="queryTable" totalsRowShown="0">
  <autoFilter ref="A1:U65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2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1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0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4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651" tableType="queryTable" totalsRowShown="0">
  <autoFilter ref="A1:P265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3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2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1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0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9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8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7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6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69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68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6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5" x14ac:dyDescent="0.25"/>
  <cols>
    <col min="1" max="1" width="23" bestFit="1" customWidth="1"/>
    <col min="2" max="2" width="69.57031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68</v>
      </c>
      <c r="B2" t="s">
        <v>69</v>
      </c>
      <c r="C2" t="s">
        <v>70</v>
      </c>
      <c r="D2">
        <v>2</v>
      </c>
      <c r="E2">
        <v>50</v>
      </c>
      <c r="F2">
        <v>720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55"/>
  <sheetViews>
    <sheetView tabSelected="1" workbookViewId="0">
      <selection activeCell="A11" sqref="A11"/>
    </sheetView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9.28515625" bestFit="1" customWidth="1"/>
    <col min="5" max="5" width="30.5703125" bestFit="1" customWidth="1"/>
    <col min="6" max="6" width="20.85546875" bestFit="1" customWidth="1"/>
    <col min="7" max="7" width="11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2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2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68</v>
      </c>
      <c r="E3" s="5">
        <v>6.2464097165262737</v>
      </c>
      <c r="F3" s="5">
        <v>1</v>
      </c>
      <c r="G3" s="5">
        <v>0.10012981962250445</v>
      </c>
      <c r="H3" s="5">
        <v>0.3523255718218492</v>
      </c>
      <c r="I3" s="5">
        <v>0</v>
      </c>
      <c r="J3" s="5">
        <v>6.9649734105951397</v>
      </c>
      <c r="K3" s="5">
        <v>0</v>
      </c>
      <c r="L3" s="5">
        <v>24.516532285818698</v>
      </c>
      <c r="M3" s="5">
        <v>317.92</v>
      </c>
      <c r="O3" t="s">
        <v>68</v>
      </c>
      <c r="P3" t="s">
        <v>85</v>
      </c>
      <c r="Q3" t="s">
        <v>102</v>
      </c>
      <c r="R3" t="s">
        <v>87</v>
      </c>
      <c r="S3" s="5">
        <v>2.7455866617053823</v>
      </c>
      <c r="T3" s="5">
        <v>3.1226073401865992E-2</v>
      </c>
      <c r="U3" s="5">
        <v>0.10987480261665028</v>
      </c>
      <c r="V3" s="5">
        <v>2.5364145931977098</v>
      </c>
      <c r="W3" s="5">
        <v>3.0583425338020498</v>
      </c>
      <c r="X3" s="5">
        <v>0</v>
      </c>
      <c r="Y3" s="5">
        <v>9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68</v>
      </c>
      <c r="AL3" t="s">
        <v>158</v>
      </c>
      <c r="AM3" t="s">
        <v>121</v>
      </c>
      <c r="AN3" t="s">
        <v>127</v>
      </c>
      <c r="AO3" s="5">
        <v>314.94</v>
      </c>
      <c r="AP3" s="5">
        <v>0.19394520570663903</v>
      </c>
      <c r="AQ3" s="5">
        <v>0.68243262357121037</v>
      </c>
      <c r="AR3" s="5">
        <v>313</v>
      </c>
      <c r="AS3" s="5">
        <v>316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P4" t="s">
        <v>79</v>
      </c>
      <c r="Q4" t="s">
        <v>101</v>
      </c>
      <c r="R4" t="s">
        <v>81</v>
      </c>
      <c r="S4" s="5">
        <v>7.6167049595272729E-3</v>
      </c>
      <c r="T4" s="5">
        <v>1.2980086891140777E-3</v>
      </c>
      <c r="U4" s="5">
        <v>4.5672873010855E-3</v>
      </c>
      <c r="V4" s="5">
        <v>1.4504144806982299E-4</v>
      </c>
      <c r="W4" s="5">
        <v>2.1326113129299901E-2</v>
      </c>
      <c r="X4" s="5">
        <v>0</v>
      </c>
      <c r="Y4" s="5">
        <v>2</v>
      </c>
      <c r="AL4" t="s">
        <v>149</v>
      </c>
      <c r="AM4" t="s">
        <v>119</v>
      </c>
      <c r="AN4" t="s">
        <v>87</v>
      </c>
      <c r="AO4" s="5">
        <v>318</v>
      </c>
      <c r="AP4" s="5">
        <v>0</v>
      </c>
      <c r="AQ4" s="5">
        <v>0</v>
      </c>
      <c r="AR4" s="5">
        <v>318</v>
      </c>
      <c r="AS4" s="5">
        <v>318</v>
      </c>
    </row>
    <row r="5" spans="1:52" x14ac:dyDescent="0.25">
      <c r="P5" t="s">
        <v>84</v>
      </c>
      <c r="Q5" t="s">
        <v>101</v>
      </c>
      <c r="R5" t="s">
        <v>81</v>
      </c>
      <c r="S5" s="5">
        <v>7.7030041430743698E-2</v>
      </c>
      <c r="T5" s="5">
        <v>7.2842344795549423E-3</v>
      </c>
      <c r="U5" s="5">
        <v>2.5630946784576197E-2</v>
      </c>
      <c r="V5" s="5">
        <v>2.9159454357356899E-2</v>
      </c>
      <c r="W5" s="5">
        <v>0.14757504287835599</v>
      </c>
      <c r="X5" s="5">
        <v>0</v>
      </c>
      <c r="Y5" s="5">
        <v>4</v>
      </c>
      <c r="AL5" t="s">
        <v>150</v>
      </c>
      <c r="AM5" t="s">
        <v>121</v>
      </c>
      <c r="AN5" t="s">
        <v>87</v>
      </c>
      <c r="AO5" s="5">
        <v>314.94</v>
      </c>
      <c r="AP5" s="5">
        <v>0.19394520570663903</v>
      </c>
      <c r="AQ5" s="5">
        <v>0.68243262357121037</v>
      </c>
      <c r="AR5" s="5">
        <v>313</v>
      </c>
      <c r="AS5" s="5">
        <v>316</v>
      </c>
    </row>
    <row r="6" spans="1:52" x14ac:dyDescent="0.25">
      <c r="P6" t="s">
        <v>103</v>
      </c>
      <c r="Q6" t="s">
        <v>104</v>
      </c>
      <c r="R6" t="s">
        <v>105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L6" t="s">
        <v>110</v>
      </c>
      <c r="AM6" t="s">
        <v>111</v>
      </c>
      <c r="AN6" t="s">
        <v>73</v>
      </c>
      <c r="AO6" s="5">
        <v>1.9749714551650996</v>
      </c>
      <c r="AP6" s="5">
        <v>0.13000993795124477</v>
      </c>
      <c r="AQ6" s="5">
        <v>0.45746437878232693</v>
      </c>
      <c r="AR6" s="5">
        <v>1.0281254127300199</v>
      </c>
      <c r="AS6" s="5">
        <v>3.1673122909872098</v>
      </c>
    </row>
    <row r="7" spans="1:52" x14ac:dyDescent="0.25">
      <c r="Q7" t="s">
        <v>106</v>
      </c>
      <c r="R7" t="s">
        <v>105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L7" t="s">
        <v>112</v>
      </c>
      <c r="AM7" t="s">
        <v>113</v>
      </c>
      <c r="AN7" t="s">
        <v>73</v>
      </c>
      <c r="AO7" s="5">
        <v>118.49828730990606</v>
      </c>
      <c r="AP7" s="5">
        <v>7.8005962770747042</v>
      </c>
      <c r="AQ7" s="5">
        <v>27.447862726939679</v>
      </c>
      <c r="AR7" s="5">
        <v>61.6875247638012</v>
      </c>
      <c r="AS7" s="5">
        <v>190.038737459233</v>
      </c>
    </row>
    <row r="8" spans="1:52" x14ac:dyDescent="0.25">
      <c r="Q8" t="s">
        <v>107</v>
      </c>
      <c r="R8" t="s">
        <v>105</v>
      </c>
      <c r="S8" s="5">
        <v>1</v>
      </c>
      <c r="T8" s="5">
        <v>0</v>
      </c>
      <c r="U8" s="5">
        <v>0</v>
      </c>
      <c r="V8" s="5">
        <v>1</v>
      </c>
      <c r="W8" s="5">
        <v>1</v>
      </c>
      <c r="X8" s="5">
        <v>1</v>
      </c>
      <c r="Y8" s="5">
        <v>1</v>
      </c>
      <c r="AL8" t="s">
        <v>114</v>
      </c>
      <c r="AM8" t="s">
        <v>115</v>
      </c>
      <c r="AN8" t="s">
        <v>73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</row>
    <row r="9" spans="1:52" x14ac:dyDescent="0.25">
      <c r="P9" t="s">
        <v>108</v>
      </c>
      <c r="Q9" t="s">
        <v>104</v>
      </c>
      <c r="R9" t="s">
        <v>105</v>
      </c>
      <c r="S9" s="5">
        <v>0.83058725584180937</v>
      </c>
      <c r="T9" s="5">
        <v>4.6132915210358458E-3</v>
      </c>
      <c r="U9" s="5">
        <v>1.623273245929761E-2</v>
      </c>
      <c r="V9" s="5">
        <v>0.79765986915169196</v>
      </c>
      <c r="W9" s="5">
        <v>0.86520865024807903</v>
      </c>
      <c r="X9" s="5">
        <v>0</v>
      </c>
      <c r="Y9" s="5">
        <v>1</v>
      </c>
      <c r="AL9" t="s">
        <v>116</v>
      </c>
      <c r="AM9" t="s">
        <v>117</v>
      </c>
      <c r="AN9" t="s">
        <v>73</v>
      </c>
      <c r="AO9" s="5">
        <v>5.4408066100724897</v>
      </c>
      <c r="AP9" s="5">
        <v>0.90655887788204537</v>
      </c>
      <c r="AQ9" s="5">
        <v>3.1898976373285977</v>
      </c>
      <c r="AR9" s="5">
        <v>0.10442984261027299</v>
      </c>
      <c r="AS9" s="5">
        <v>13.981021636077701</v>
      </c>
    </row>
    <row r="10" spans="1:52" x14ac:dyDescent="0.25">
      <c r="Q10" t="s">
        <v>106</v>
      </c>
      <c r="R10" t="s">
        <v>105</v>
      </c>
      <c r="S10" s="5">
        <v>2.4917617675254276</v>
      </c>
      <c r="T10" s="5">
        <v>1.3839874563107367E-2</v>
      </c>
      <c r="U10" s="5">
        <v>4.8698197377892237E-2</v>
      </c>
      <c r="V10" s="5">
        <v>2.39297960745508</v>
      </c>
      <c r="W10" s="5">
        <v>2.5956259507442399</v>
      </c>
      <c r="X10" s="5">
        <v>0</v>
      </c>
      <c r="Y10" s="5">
        <v>3</v>
      </c>
      <c r="AL10" t="s">
        <v>118</v>
      </c>
      <c r="AM10" t="s">
        <v>119</v>
      </c>
      <c r="AN10" t="s">
        <v>73</v>
      </c>
      <c r="AO10" s="5">
        <v>20.28</v>
      </c>
      <c r="AP10" s="5">
        <v>1.2274769108925367</v>
      </c>
      <c r="AQ10" s="5">
        <v>4.3191079955878688</v>
      </c>
      <c r="AR10" s="5">
        <v>11</v>
      </c>
      <c r="AS10" s="5">
        <v>31</v>
      </c>
    </row>
    <row r="11" spans="1:52" x14ac:dyDescent="0.25">
      <c r="Q11" t="s">
        <v>107</v>
      </c>
      <c r="R11" t="s">
        <v>105</v>
      </c>
      <c r="S11" s="5">
        <v>3</v>
      </c>
      <c r="T11" s="5">
        <v>0</v>
      </c>
      <c r="U11" s="5">
        <v>0</v>
      </c>
      <c r="V11" s="5">
        <v>3</v>
      </c>
      <c r="W11" s="5">
        <v>3</v>
      </c>
      <c r="X11" s="5">
        <v>3</v>
      </c>
      <c r="Y11" s="5">
        <v>3</v>
      </c>
      <c r="AL11" t="s">
        <v>120</v>
      </c>
      <c r="AM11" t="s">
        <v>121</v>
      </c>
      <c r="AN11" t="s">
        <v>73</v>
      </c>
      <c r="AO11" s="5">
        <v>20.14</v>
      </c>
      <c r="AP11" s="5">
        <v>1.2247478815115524</v>
      </c>
      <c r="AQ11" s="5">
        <v>4.309505393278199</v>
      </c>
      <c r="AR11" s="5">
        <v>10</v>
      </c>
      <c r="AS11" s="5">
        <v>31</v>
      </c>
    </row>
    <row r="12" spans="1:52" x14ac:dyDescent="0.25">
      <c r="P12" t="s">
        <v>100</v>
      </c>
      <c r="Q12" t="s">
        <v>101</v>
      </c>
      <c r="R12" t="s">
        <v>81</v>
      </c>
      <c r="S12" s="5">
        <v>0.16917814778968399</v>
      </c>
      <c r="T12" s="5">
        <v>1.3334817194682118E-2</v>
      </c>
      <c r="U12" s="5">
        <v>4.6921058191942172E-2</v>
      </c>
      <c r="V12" s="5">
        <v>9.9137644846310199E-2</v>
      </c>
      <c r="W12" s="5">
        <v>0.36895369110857401</v>
      </c>
      <c r="X12" s="5">
        <v>0</v>
      </c>
      <c r="Y12" s="5">
        <v>4</v>
      </c>
      <c r="AL12" t="s">
        <v>122</v>
      </c>
      <c r="AM12" t="s">
        <v>123</v>
      </c>
      <c r="AN12" t="s">
        <v>73</v>
      </c>
      <c r="AO12" s="5">
        <v>1.9749714551650996</v>
      </c>
      <c r="AP12" s="5">
        <v>0.13000993795124477</v>
      </c>
      <c r="AQ12" s="5">
        <v>0.45746437878232693</v>
      </c>
      <c r="AR12" s="5">
        <v>1.0281254127300199</v>
      </c>
      <c r="AS12" s="5">
        <v>3.1673122909872098</v>
      </c>
    </row>
    <row r="13" spans="1:52" x14ac:dyDescent="0.25">
      <c r="P13" t="s">
        <v>109</v>
      </c>
      <c r="Q13" t="s">
        <v>104</v>
      </c>
      <c r="R13" t="s">
        <v>105</v>
      </c>
      <c r="S13" s="5">
        <v>0.77813255190936492</v>
      </c>
      <c r="T13" s="5">
        <v>4.4075088480020263E-3</v>
      </c>
      <c r="U13" s="5">
        <v>1.5508647484202203E-2</v>
      </c>
      <c r="V13" s="5">
        <v>0.75076558501961799</v>
      </c>
      <c r="W13" s="5">
        <v>0.80927528725051701</v>
      </c>
      <c r="X13" s="5">
        <v>0</v>
      </c>
      <c r="Y13" s="5">
        <v>1</v>
      </c>
      <c r="AL13" t="s">
        <v>124</v>
      </c>
      <c r="AM13" t="s">
        <v>125</v>
      </c>
      <c r="AN13" t="s">
        <v>73</v>
      </c>
      <c r="AO13" s="5">
        <v>123.93909391997848</v>
      </c>
      <c r="AP13" s="5">
        <v>8.2884159781504163</v>
      </c>
      <c r="AQ13" s="5">
        <v>29.164347943585724</v>
      </c>
      <c r="AR13" s="5">
        <v>61.791954606411501</v>
      </c>
      <c r="AS13" s="5">
        <v>204.019759095311</v>
      </c>
    </row>
    <row r="14" spans="1:52" x14ac:dyDescent="0.25">
      <c r="Q14" t="s">
        <v>106</v>
      </c>
      <c r="R14" t="s">
        <v>105</v>
      </c>
      <c r="S14" s="5">
        <v>1.5562651038187301</v>
      </c>
      <c r="T14" s="5">
        <v>8.8150176960040336E-3</v>
      </c>
      <c r="U14" s="5">
        <v>3.1017294968404333E-2</v>
      </c>
      <c r="V14" s="5">
        <v>1.50153117003924</v>
      </c>
      <c r="W14" s="5">
        <v>1.61855057450103</v>
      </c>
      <c r="X14" s="5">
        <v>0</v>
      </c>
      <c r="Y14" s="5">
        <v>2</v>
      </c>
      <c r="AL14" t="s">
        <v>126</v>
      </c>
      <c r="AM14" t="s">
        <v>86</v>
      </c>
      <c r="AN14" t="s">
        <v>127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</row>
    <row r="15" spans="1:52" x14ac:dyDescent="0.25">
      <c r="Q15" t="s">
        <v>107</v>
      </c>
      <c r="R15" t="s">
        <v>105</v>
      </c>
      <c r="S15" s="5">
        <v>2</v>
      </c>
      <c r="T15" s="5">
        <v>0</v>
      </c>
      <c r="U15" s="5">
        <v>0</v>
      </c>
      <c r="V15" s="5">
        <v>2</v>
      </c>
      <c r="W15" s="5">
        <v>2</v>
      </c>
      <c r="X15" s="5">
        <v>2</v>
      </c>
      <c r="Y15" s="5">
        <v>2</v>
      </c>
      <c r="AL15" t="s">
        <v>128</v>
      </c>
      <c r="AM15" t="s">
        <v>89</v>
      </c>
      <c r="AN15" t="s">
        <v>127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</row>
    <row r="16" spans="1:52" x14ac:dyDescent="0.25">
      <c r="AL16" t="s">
        <v>129</v>
      </c>
      <c r="AM16" t="s">
        <v>91</v>
      </c>
      <c r="AN16" t="s">
        <v>127</v>
      </c>
      <c r="AO16" s="5">
        <v>48.448961029865458</v>
      </c>
      <c r="AP16" s="5">
        <v>0.24567393741649143</v>
      </c>
      <c r="AQ16" s="5">
        <v>0.864449879249923</v>
      </c>
      <c r="AR16" s="5">
        <v>46.605834762066102</v>
      </c>
      <c r="AS16" s="5">
        <v>50.321452117960597</v>
      </c>
    </row>
    <row r="17" spans="38:45" x14ac:dyDescent="0.25">
      <c r="AL17" t="s">
        <v>130</v>
      </c>
      <c r="AM17" t="s">
        <v>131</v>
      </c>
      <c r="AN17" t="s">
        <v>127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</row>
    <row r="18" spans="38:45" x14ac:dyDescent="0.25">
      <c r="AL18" t="s">
        <v>132</v>
      </c>
      <c r="AM18" t="s">
        <v>95</v>
      </c>
      <c r="AN18" t="s">
        <v>127</v>
      </c>
      <c r="AO18" s="5">
        <v>48.448961029865458</v>
      </c>
      <c r="AP18" s="5">
        <v>0.24567393741649143</v>
      </c>
      <c r="AQ18" s="5">
        <v>0.864449879249923</v>
      </c>
      <c r="AR18" s="5">
        <v>46.605834762066102</v>
      </c>
      <c r="AS18" s="5">
        <v>50.321452117960597</v>
      </c>
    </row>
    <row r="19" spans="38:45" x14ac:dyDescent="0.25">
      <c r="AL19" t="s">
        <v>133</v>
      </c>
      <c r="AM19" t="s">
        <v>97</v>
      </c>
      <c r="AN19" t="s">
        <v>127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</row>
    <row r="20" spans="38:45" x14ac:dyDescent="0.25">
      <c r="AL20" t="s">
        <v>134</v>
      </c>
      <c r="AM20" t="s">
        <v>135</v>
      </c>
      <c r="AN20" t="s">
        <v>127</v>
      </c>
      <c r="AO20" s="5">
        <v>48.448961029865458</v>
      </c>
      <c r="AP20" s="5">
        <v>0.24567393741649263</v>
      </c>
      <c r="AQ20" s="5">
        <v>0.86444987924992722</v>
      </c>
      <c r="AR20" s="5">
        <v>46.605834762066102</v>
      </c>
      <c r="AS20" s="5">
        <v>50.321452117960497</v>
      </c>
    </row>
    <row r="21" spans="38:45" x14ac:dyDescent="0.25">
      <c r="AL21" t="s">
        <v>136</v>
      </c>
      <c r="AM21" t="s">
        <v>137</v>
      </c>
      <c r="AN21" t="s">
        <v>127</v>
      </c>
      <c r="AO21" s="5">
        <v>23.423677543870127</v>
      </c>
      <c r="AP21" s="5">
        <v>0.24627443973650814</v>
      </c>
      <c r="AQ21" s="5">
        <v>0.86656285941984512</v>
      </c>
      <c r="AR21" s="5">
        <v>21.655537571964</v>
      </c>
      <c r="AS21" s="5">
        <v>25.265870670068299</v>
      </c>
    </row>
    <row r="22" spans="38:45" x14ac:dyDescent="0.25">
      <c r="AL22" t="s">
        <v>138</v>
      </c>
      <c r="AM22" t="s">
        <v>91</v>
      </c>
      <c r="AN22" t="s">
        <v>127</v>
      </c>
      <c r="AO22" s="5">
        <v>71.872638573735571</v>
      </c>
      <c r="AP22" s="5">
        <v>1.6652319679636075E-2</v>
      </c>
      <c r="AQ22" s="5">
        <v>5.859431361613459E-2</v>
      </c>
      <c r="AR22" s="5">
        <v>71.718288096809104</v>
      </c>
      <c r="AS22" s="5">
        <v>71.976989689924594</v>
      </c>
    </row>
    <row r="23" spans="38:45" x14ac:dyDescent="0.25">
      <c r="AL23" t="s">
        <v>139</v>
      </c>
      <c r="AM23" t="s">
        <v>140</v>
      </c>
      <c r="AN23" t="s">
        <v>127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</row>
    <row r="24" spans="38:45" x14ac:dyDescent="0.25">
      <c r="AL24" t="s">
        <v>141</v>
      </c>
      <c r="AM24" t="s">
        <v>111</v>
      </c>
      <c r="AN24" t="s">
        <v>73</v>
      </c>
      <c r="AO24" s="5">
        <v>9.2356458312402427</v>
      </c>
      <c r="AP24" s="5">
        <v>3.2334736806715114E-2</v>
      </c>
      <c r="AQ24" s="5">
        <v>0.11377584298148916</v>
      </c>
      <c r="AR24" s="5">
        <v>8.9867833861246496</v>
      </c>
      <c r="AS24" s="5">
        <v>9.4038725622795898</v>
      </c>
    </row>
    <row r="25" spans="38:45" x14ac:dyDescent="0.25">
      <c r="AL25" t="s">
        <v>142</v>
      </c>
      <c r="AM25" t="s">
        <v>113</v>
      </c>
      <c r="AN25" t="s">
        <v>73</v>
      </c>
      <c r="AO25" s="5">
        <v>554.13874987441454</v>
      </c>
      <c r="AP25" s="5">
        <v>1.9400842084028966</v>
      </c>
      <c r="AQ25" s="5">
        <v>6.8265505788893126</v>
      </c>
      <c r="AR25" s="5">
        <v>539.207003167479</v>
      </c>
      <c r="AS25" s="5">
        <v>564.23235373677596</v>
      </c>
    </row>
    <row r="26" spans="38:45" x14ac:dyDescent="0.25">
      <c r="AL26" t="s">
        <v>143</v>
      </c>
      <c r="AM26" t="s">
        <v>115</v>
      </c>
      <c r="AN26" t="s">
        <v>73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</row>
    <row r="27" spans="38:45" x14ac:dyDescent="0.25">
      <c r="AL27" t="s">
        <v>144</v>
      </c>
      <c r="AM27" t="s">
        <v>117</v>
      </c>
      <c r="AN27" t="s">
        <v>73</v>
      </c>
      <c r="AO27" s="5">
        <v>55.339444015606816</v>
      </c>
      <c r="AP27" s="5">
        <v>5.2473580484257099</v>
      </c>
      <c r="AQ27" s="5">
        <v>18.463814595248238</v>
      </c>
      <c r="AR27" s="5">
        <v>20.994807137296998</v>
      </c>
      <c r="AS27" s="5">
        <v>106.254030872416</v>
      </c>
    </row>
    <row r="28" spans="38:45" x14ac:dyDescent="0.25">
      <c r="AL28" t="s">
        <v>145</v>
      </c>
      <c r="AM28" t="s">
        <v>119</v>
      </c>
      <c r="AN28" t="s">
        <v>73</v>
      </c>
      <c r="AO28" s="5">
        <v>318</v>
      </c>
      <c r="AP28" s="5">
        <v>0</v>
      </c>
      <c r="AQ28" s="5">
        <v>0</v>
      </c>
      <c r="AR28" s="5">
        <v>318</v>
      </c>
      <c r="AS28" s="5">
        <v>318</v>
      </c>
    </row>
    <row r="29" spans="38:45" x14ac:dyDescent="0.25">
      <c r="AL29" t="s">
        <v>146</v>
      </c>
      <c r="AM29" t="s">
        <v>121</v>
      </c>
      <c r="AN29" t="s">
        <v>73</v>
      </c>
      <c r="AO29" s="5">
        <v>316.94</v>
      </c>
      <c r="AP29" s="5">
        <v>6.8178239472322724E-2</v>
      </c>
      <c r="AQ29" s="5">
        <v>0.23989793748209556</v>
      </c>
      <c r="AR29" s="5">
        <v>316</v>
      </c>
      <c r="AS29" s="5">
        <v>317</v>
      </c>
    </row>
    <row r="30" spans="38:45" x14ac:dyDescent="0.25">
      <c r="AL30" t="s">
        <v>147</v>
      </c>
      <c r="AM30" t="s">
        <v>123</v>
      </c>
      <c r="AN30" t="s">
        <v>73</v>
      </c>
      <c r="AO30" s="5">
        <v>9.2356458312402427</v>
      </c>
      <c r="AP30" s="5">
        <v>3.2334736806715114E-2</v>
      </c>
      <c r="AQ30" s="5">
        <v>0.11377584298148916</v>
      </c>
      <c r="AR30" s="5">
        <v>8.9867833861246496</v>
      </c>
      <c r="AS30" s="5">
        <v>9.4038725622795898</v>
      </c>
    </row>
    <row r="31" spans="38:45" x14ac:dyDescent="0.25">
      <c r="AL31" t="s">
        <v>148</v>
      </c>
      <c r="AM31" t="s">
        <v>125</v>
      </c>
      <c r="AN31" t="s">
        <v>73</v>
      </c>
      <c r="AO31" s="5">
        <v>609.47819389002132</v>
      </c>
      <c r="AP31" s="5">
        <v>5.6935417033734463</v>
      </c>
      <c r="AQ31" s="5">
        <v>20.03379556554944</v>
      </c>
      <c r="AR31" s="5">
        <v>560.39330190760404</v>
      </c>
      <c r="AS31" s="5">
        <v>667.91125094200902</v>
      </c>
    </row>
    <row r="32" spans="38:45" x14ac:dyDescent="0.25">
      <c r="AL32" t="s">
        <v>151</v>
      </c>
      <c r="AM32" t="s">
        <v>135</v>
      </c>
      <c r="AN32" t="s">
        <v>105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</row>
    <row r="33" spans="38:45" x14ac:dyDescent="0.25">
      <c r="AL33" t="s">
        <v>152</v>
      </c>
      <c r="AM33" t="s">
        <v>137</v>
      </c>
      <c r="AN33" t="s">
        <v>105</v>
      </c>
      <c r="AO33" s="5">
        <v>12</v>
      </c>
      <c r="AP33" s="5">
        <v>0</v>
      </c>
      <c r="AQ33" s="5">
        <v>0</v>
      </c>
      <c r="AR33" s="5">
        <v>12</v>
      </c>
      <c r="AS33" s="5">
        <v>12</v>
      </c>
    </row>
    <row r="34" spans="38:45" x14ac:dyDescent="0.25">
      <c r="AL34" t="s">
        <v>153</v>
      </c>
      <c r="AM34" t="s">
        <v>154</v>
      </c>
      <c r="AN34" t="s">
        <v>105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</row>
    <row r="35" spans="38:45" x14ac:dyDescent="0.25">
      <c r="AL35" t="s">
        <v>155</v>
      </c>
      <c r="AM35" t="s">
        <v>156</v>
      </c>
      <c r="AN35" t="s">
        <v>105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</row>
    <row r="36" spans="38:45" x14ac:dyDescent="0.25">
      <c r="AL36" t="s">
        <v>157</v>
      </c>
      <c r="AM36" t="s">
        <v>140</v>
      </c>
      <c r="AN36" t="s">
        <v>105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</row>
    <row r="37" spans="38:45" x14ac:dyDescent="0.25">
      <c r="AL37" t="s">
        <v>159</v>
      </c>
      <c r="AM37" t="s">
        <v>91</v>
      </c>
      <c r="AN37" t="s">
        <v>127</v>
      </c>
      <c r="AO37" s="5">
        <v>71.872638573735571</v>
      </c>
      <c r="AP37" s="5">
        <v>1.6652319679636075E-2</v>
      </c>
      <c r="AQ37" s="5">
        <v>5.859431361613459E-2</v>
      </c>
      <c r="AR37" s="5">
        <v>71.718288096809104</v>
      </c>
      <c r="AS37" s="5">
        <v>71.976989689924594</v>
      </c>
    </row>
    <row r="38" spans="38:45" x14ac:dyDescent="0.25">
      <c r="AL38" t="s">
        <v>160</v>
      </c>
      <c r="AM38" t="s">
        <v>135</v>
      </c>
      <c r="AN38" t="s">
        <v>105</v>
      </c>
      <c r="AO38" s="5">
        <v>29.829789158135409</v>
      </c>
      <c r="AP38" s="5">
        <v>0.16628786543769802</v>
      </c>
      <c r="AQ38" s="5">
        <v>0.5851150785874778</v>
      </c>
      <c r="AR38" s="5">
        <v>28.648191338861398</v>
      </c>
      <c r="AS38" s="5">
        <v>31.087756920682502</v>
      </c>
    </row>
    <row r="39" spans="38:45" x14ac:dyDescent="0.25">
      <c r="AL39" t="s">
        <v>161</v>
      </c>
      <c r="AM39" t="s">
        <v>137</v>
      </c>
      <c r="AN39" t="s">
        <v>105</v>
      </c>
      <c r="AO39" s="5">
        <v>6.0988587896948685</v>
      </c>
      <c r="AP39" s="5">
        <v>0.16607849475729086</v>
      </c>
      <c r="AQ39" s="5">
        <v>0.58437836853471548</v>
      </c>
      <c r="AR39" s="5">
        <v>4.8524885910691502</v>
      </c>
      <c r="AS39" s="5">
        <v>7.28424471053909</v>
      </c>
    </row>
    <row r="40" spans="38:45" x14ac:dyDescent="0.25">
      <c r="AL40" t="s">
        <v>162</v>
      </c>
      <c r="AM40" t="s">
        <v>154</v>
      </c>
      <c r="AN40" t="s">
        <v>105</v>
      </c>
      <c r="AO40" s="5">
        <v>645.70000000000005</v>
      </c>
      <c r="AP40" s="5">
        <v>1.5611042022118233</v>
      </c>
      <c r="AQ40" s="5">
        <v>5.4930382656372485</v>
      </c>
      <c r="AR40" s="5">
        <v>633</v>
      </c>
      <c r="AS40" s="5">
        <v>656</v>
      </c>
    </row>
    <row r="41" spans="38:45" x14ac:dyDescent="0.25">
      <c r="AL41" t="s">
        <v>163</v>
      </c>
      <c r="AM41" t="s">
        <v>156</v>
      </c>
      <c r="AN41" t="s">
        <v>105</v>
      </c>
      <c r="AO41" s="5">
        <v>0.83058725584180904</v>
      </c>
      <c r="AP41" s="5">
        <v>4.6132915210357903E-3</v>
      </c>
      <c r="AQ41" s="5">
        <v>1.6232732459297416E-2</v>
      </c>
      <c r="AR41" s="5">
        <v>0.79765986915169296</v>
      </c>
      <c r="AS41" s="5">
        <v>0.86520865024807903</v>
      </c>
    </row>
    <row r="42" spans="38:45" x14ac:dyDescent="0.25">
      <c r="AL42" t="s">
        <v>164</v>
      </c>
      <c r="AM42" t="s">
        <v>140</v>
      </c>
      <c r="AN42" t="s">
        <v>105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</row>
    <row r="43" spans="38:45" x14ac:dyDescent="0.25">
      <c r="AL43" t="s">
        <v>165</v>
      </c>
      <c r="AM43" t="s">
        <v>111</v>
      </c>
      <c r="AN43" t="s">
        <v>73</v>
      </c>
      <c r="AO43" s="5">
        <v>37.238343743460135</v>
      </c>
      <c r="AP43" s="5">
        <v>0.20910454395176173</v>
      </c>
      <c r="AQ43" s="5">
        <v>0.73577360167133743</v>
      </c>
      <c r="AR43" s="5">
        <v>35.915286846409401</v>
      </c>
      <c r="AS43" s="5">
        <v>38.829036811282897</v>
      </c>
    </row>
    <row r="44" spans="38:45" x14ac:dyDescent="0.25">
      <c r="AL44" t="s">
        <v>166</v>
      </c>
      <c r="AM44" t="s">
        <v>113</v>
      </c>
      <c r="AN44" t="s">
        <v>73</v>
      </c>
      <c r="AO44" s="5">
        <v>1117.1503123038046</v>
      </c>
      <c r="AP44" s="5">
        <v>6.2731363185530089</v>
      </c>
      <c r="AQ44" s="5">
        <v>22.073208050140675</v>
      </c>
      <c r="AR44" s="5">
        <v>1077.4586053922801</v>
      </c>
      <c r="AS44" s="5">
        <v>1164.8711043384901</v>
      </c>
    </row>
    <row r="45" spans="38:45" x14ac:dyDescent="0.25">
      <c r="AL45" t="s">
        <v>167</v>
      </c>
      <c r="AM45" t="s">
        <v>115</v>
      </c>
      <c r="AN45" t="s">
        <v>73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</row>
    <row r="46" spans="38:45" x14ac:dyDescent="0.25">
      <c r="AL46" t="s">
        <v>168</v>
      </c>
      <c r="AM46" t="s">
        <v>117</v>
      </c>
      <c r="AN46" t="s">
        <v>73</v>
      </c>
      <c r="AO46" s="5">
        <v>120.89653130002299</v>
      </c>
      <c r="AP46" s="5">
        <v>9.5381369020501214</v>
      </c>
      <c r="AQ46" s="5">
        <v>33.561725675720702</v>
      </c>
      <c r="AR46" s="5">
        <v>71.2298351699786</v>
      </c>
      <c r="AS46" s="5">
        <v>265.63530965979299</v>
      </c>
    </row>
    <row r="47" spans="38:45" x14ac:dyDescent="0.25">
      <c r="AL47" t="s">
        <v>169</v>
      </c>
      <c r="AM47" t="s">
        <v>119</v>
      </c>
      <c r="AN47" t="s">
        <v>73</v>
      </c>
      <c r="AO47" s="5">
        <v>307.66000000000003</v>
      </c>
      <c r="AP47" s="5">
        <v>0.88876858582445495</v>
      </c>
      <c r="AQ47" s="5">
        <v>3.1272991542223769</v>
      </c>
      <c r="AR47" s="5">
        <v>300</v>
      </c>
      <c r="AS47" s="5">
        <v>315</v>
      </c>
    </row>
    <row r="48" spans="38:45" x14ac:dyDescent="0.25">
      <c r="AL48" t="s">
        <v>170</v>
      </c>
      <c r="AM48" t="s">
        <v>121</v>
      </c>
      <c r="AN48" t="s">
        <v>73</v>
      </c>
      <c r="AO48" s="5">
        <v>305.8</v>
      </c>
      <c r="AP48" s="5">
        <v>0.91866296554479498</v>
      </c>
      <c r="AQ48" s="5">
        <v>3.2324881425670751</v>
      </c>
      <c r="AR48" s="5">
        <v>298</v>
      </c>
      <c r="AS48" s="5">
        <v>313</v>
      </c>
    </row>
    <row r="49" spans="38:45" x14ac:dyDescent="0.25">
      <c r="AL49" t="s">
        <v>171</v>
      </c>
      <c r="AM49" t="s">
        <v>123</v>
      </c>
      <c r="AN49" t="s">
        <v>73</v>
      </c>
      <c r="AO49" s="5">
        <v>37.238343743460135</v>
      </c>
      <c r="AP49" s="5">
        <v>0.20910454395176173</v>
      </c>
      <c r="AQ49" s="5">
        <v>0.73577360167133743</v>
      </c>
      <c r="AR49" s="5">
        <v>35.915286846409401</v>
      </c>
      <c r="AS49" s="5">
        <v>38.829036811282897</v>
      </c>
    </row>
    <row r="50" spans="38:45" x14ac:dyDescent="0.25">
      <c r="AL50" t="s">
        <v>172</v>
      </c>
      <c r="AM50" t="s">
        <v>125</v>
      </c>
      <c r="AN50" t="s">
        <v>73</v>
      </c>
      <c r="AO50" s="5">
        <v>1238.0468436038263</v>
      </c>
      <c r="AP50" s="5">
        <v>14.15372444823007</v>
      </c>
      <c r="AQ50" s="5">
        <v>49.802537130614866</v>
      </c>
      <c r="AR50" s="5">
        <v>1148.68844056226</v>
      </c>
      <c r="AS50" s="5">
        <v>1418.3176101245699</v>
      </c>
    </row>
    <row r="51" spans="38:45" x14ac:dyDescent="0.25">
      <c r="AL51" t="s">
        <v>173</v>
      </c>
      <c r="AM51" t="s">
        <v>135</v>
      </c>
      <c r="AN51" t="s">
        <v>105</v>
      </c>
      <c r="AO51" s="5">
        <v>18.619171871730064</v>
      </c>
      <c r="AP51" s="5">
        <v>0.1045522719758786</v>
      </c>
      <c r="AQ51" s="5">
        <v>0.36788680083566072</v>
      </c>
      <c r="AR51" s="5">
        <v>17.957643423204701</v>
      </c>
      <c r="AS51" s="5">
        <v>19.414518405641399</v>
      </c>
    </row>
    <row r="52" spans="38:45" x14ac:dyDescent="0.25">
      <c r="AL52" t="s">
        <v>174</v>
      </c>
      <c r="AM52" t="s">
        <v>137</v>
      </c>
      <c r="AN52" t="s">
        <v>105</v>
      </c>
      <c r="AO52" s="5">
        <v>5.3248187541752463</v>
      </c>
      <c r="AP52" s="5">
        <v>0.1057802123520489</v>
      </c>
      <c r="AQ52" s="5">
        <v>0.37220753962085379</v>
      </c>
      <c r="AR52" s="5">
        <v>4.5773931059875599</v>
      </c>
      <c r="AS52" s="5">
        <v>5.9816259595291603</v>
      </c>
    </row>
    <row r="53" spans="38:45" x14ac:dyDescent="0.25">
      <c r="AL53" t="s">
        <v>175</v>
      </c>
      <c r="AM53" t="s">
        <v>154</v>
      </c>
      <c r="AN53" t="s">
        <v>105</v>
      </c>
      <c r="AO53" s="5">
        <v>307.5</v>
      </c>
      <c r="AP53" s="5">
        <v>0.90465055664731509</v>
      </c>
      <c r="AQ53" s="5">
        <v>3.1831828507367419</v>
      </c>
      <c r="AR53" s="5">
        <v>300</v>
      </c>
      <c r="AS53" s="5">
        <v>315</v>
      </c>
    </row>
    <row r="54" spans="38:45" x14ac:dyDescent="0.25">
      <c r="AL54" t="s">
        <v>176</v>
      </c>
      <c r="AM54" t="s">
        <v>156</v>
      </c>
      <c r="AN54" t="s">
        <v>105</v>
      </c>
      <c r="AO54" s="5">
        <v>0.77813255190936492</v>
      </c>
      <c r="AP54" s="5">
        <v>4.4075088480020263E-3</v>
      </c>
      <c r="AQ54" s="5">
        <v>1.5508647484202203E-2</v>
      </c>
      <c r="AR54" s="5">
        <v>0.75076558501961799</v>
      </c>
      <c r="AS54" s="5">
        <v>0.80927528725051701</v>
      </c>
    </row>
    <row r="55" spans="38:45" x14ac:dyDescent="0.25">
      <c r="AL55" t="s">
        <v>177</v>
      </c>
      <c r="AM55" t="s">
        <v>140</v>
      </c>
      <c r="AN55" t="s">
        <v>105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</row>
  </sheetData>
  <dataConsolidate/>
  <conditionalFormatting pivot="1" sqref="G3">
    <cfRule type="expression" dxfId="31" priority="14">
      <formula>G3=200000000000000000000</formula>
    </cfRule>
  </conditionalFormatting>
  <conditionalFormatting pivot="1" sqref="T3:T15">
    <cfRule type="expression" dxfId="30" priority="13">
      <formula>T3=200000000000000000000</formula>
    </cfRule>
  </conditionalFormatting>
  <conditionalFormatting pivot="1" sqref="T3:T15">
    <cfRule type="expression" dxfId="29" priority="12">
      <formula>T3=300000000000000000000</formula>
    </cfRule>
  </conditionalFormatting>
  <conditionalFormatting pivot="1" sqref="G3">
    <cfRule type="expression" dxfId="28" priority="11">
      <formula>G3=300000000000000000000</formula>
    </cfRule>
  </conditionalFormatting>
  <conditionalFormatting pivot="1" sqref="F3">
    <cfRule type="expression" dxfId="27" priority="10">
      <formula>F3=0</formula>
    </cfRule>
  </conditionalFormatting>
  <conditionalFormatting pivot="1" sqref="F3">
    <cfRule type="expression" dxfId="26" priority="9">
      <formula>F3=1</formula>
    </cfRule>
  </conditionalFormatting>
  <conditionalFormatting pivot="1" sqref="T3:T15">
    <cfRule type="expression" dxfId="25" priority="8">
      <formula>T3=400000000000000000000</formula>
    </cfRule>
  </conditionalFormatting>
  <conditionalFormatting pivot="1" sqref="AP3:AP55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801"/>
  <sheetViews>
    <sheetView workbookViewId="0">
      <selection activeCell="A2" sqref="A2:K61"/>
    </sheetView>
  </sheetViews>
  <sheetFormatPr defaultRowHeight="15" x14ac:dyDescent="0.25"/>
  <cols>
    <col min="1" max="1" width="23" bestFit="1" customWidth="1"/>
    <col min="2" max="2" width="22.28515625" bestFit="1" customWidth="1"/>
    <col min="3" max="3" width="13.28515625" bestFit="1" customWidth="1"/>
    <col min="4" max="4" width="35.5703125" bestFit="1" customWidth="1"/>
    <col min="5" max="5" width="19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77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68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0.10219843945514</v>
      </c>
      <c r="H2">
        <v>2E+20</v>
      </c>
      <c r="I2">
        <v>6.6859493526952002E-2</v>
      </c>
      <c r="J2">
        <v>0.14397060282222801</v>
      </c>
      <c r="K2">
        <v>20</v>
      </c>
      <c r="L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50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9.7847844107351645E-2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" cm="1">
        <f t="array" ref="R2">MIN(IF((DiscreteStatsTable[GroupByKey]=DiscreteStatsTable[[#This Row],[GroupByKey]]),(DiscreteStatsTable[GroupByKey]=DiscreteStatsTable[[#This Row],[GroupByKey]])*DiscreteStatsTable[Average]))</f>
        <v>8.7017927016337093E-2</v>
      </c>
      <c r="S2" cm="1">
        <f t="array" ref="S2">MAX(IF((DiscreteStatsTable[GroupByKey]=DiscreteStatsTable[[#This Row],[GroupByKey]]),(DiscreteStatsTable[GroupByKey]=DiscreteStatsTable[[#This Row],[GroupByKey]])*DiscreteStatsTable[Average]))</f>
        <v>0.11209851598126799</v>
      </c>
      <c r="T2" cm="1">
        <f t="array" ref="T2">MIN(IF((DiscreteStatsTable[GroupByKey]=DiscreteStatsTable[[#This Row],[GroupByKey]]),(DiscreteStatsTable[GroupByKey]=DiscreteStatsTable[[#This Row],[GroupByKey]])*DiscreteStatsTable[Minimum]))</f>
        <v>5.1460032243681099E-2</v>
      </c>
      <c r="U2" cm="1">
        <f t="array" ref="U2">MAX(IF((DiscreteStatsTable[GroupByKey]=DiscreteStatsTable[[#This Row],[GroupByKey]]),(DiscreteStatsTable[GroupByKey]=DiscreteStatsTable[[#This Row],[GroupByKey]])*DiscreteStatsTable[Maximum]))</f>
        <v>0.16540290383558701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20.14</v>
      </c>
      <c r="W2">
        <f>IF((DiscreteStatsTable[[#This Row],[RepsRequested]]&gt;1),DiscreteStatsTable[[#This Row],[HalfWidth]],DiscreteStatsTable[[#This Row],[BatchMeansHalfWidth]])</f>
        <v>1.668830327041739E-3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50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68</v>
      </c>
      <c r="B3" t="s">
        <v>70</v>
      </c>
      <c r="C3">
        <v>1</v>
      </c>
      <c r="D3" t="s">
        <v>71</v>
      </c>
      <c r="E3" t="s">
        <v>74</v>
      </c>
      <c r="F3" t="s">
        <v>73</v>
      </c>
      <c r="G3">
        <v>6.4074912431652802</v>
      </c>
      <c r="H3">
        <v>2E+20</v>
      </c>
      <c r="I3">
        <v>4.0115696116171202</v>
      </c>
      <c r="J3">
        <v>10.4290901378491</v>
      </c>
      <c r="K3">
        <v>20</v>
      </c>
      <c r="L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50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6.1364737552455377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0.34797905050696454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3" cm="1">
        <f t="array" ref="R3">MIN(IF((DiscreteStatsTable[GroupByKey]=DiscreteStatsTable[[#This Row],[GroupByKey]]),(DiscreteStatsTable[GroupByKey]=DiscreteStatsTable[[#This Row],[GroupByKey]])*DiscreteStatsTable[Average]))</f>
        <v>5.5599943299430299</v>
      </c>
      <c r="S3" cm="1">
        <f t="array" ref="S3">MAX(IF((DiscreteStatsTable[GroupByKey]=DiscreteStatsTable[[#This Row],[GroupByKey]]),(DiscreteStatsTable[GroupByKey]=DiscreteStatsTable[[#This Row],[GroupByKey]])*DiscreteStatsTable[Average]))</f>
        <v>6.9560439855212799</v>
      </c>
      <c r="T3" cm="1">
        <f t="array" ref="T3">MIN(IF((DiscreteStatsTable[GroupByKey]=DiscreteStatsTable[[#This Row],[GroupByKey]]),(DiscreteStatsTable[GroupByKey]=DiscreteStatsTable[[#This Row],[GroupByKey]])*DiscreteStatsTable[Minimum]))</f>
        <v>3.0876019346208601</v>
      </c>
      <c r="U3" cm="1">
        <f t="array" ref="U3">MAX(IF((DiscreteStatsTable[GroupByKey]=DiscreteStatsTable[[#This Row],[GroupByKey]]),(DiscreteStatsTable[GroupByKey]=DiscreteStatsTable[[#This Row],[GroupByKey]])*DiscreteStatsTable[Maximum]))</f>
        <v>11.605953590181899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20.14</v>
      </c>
      <c r="W3">
        <f>IF((DiscreteStatsTable[[#This Row],[RepsRequested]]&gt;1),DiscreteStatsTable[[#This Row],[HalfWidth]],DiscreteStatsTable[[#This Row],[BatchMeansHalfWidth]])</f>
        <v>9.8894551932469071E-2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50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68</v>
      </c>
      <c r="B4" t="s">
        <v>70</v>
      </c>
      <c r="C4">
        <v>1</v>
      </c>
      <c r="D4" t="s">
        <v>71</v>
      </c>
      <c r="E4" t="s">
        <v>75</v>
      </c>
      <c r="F4" t="s">
        <v>73</v>
      </c>
      <c r="G4">
        <v>0.10219843945514</v>
      </c>
      <c r="H4">
        <v>2E+20</v>
      </c>
      <c r="I4">
        <v>6.6859493526952002E-2</v>
      </c>
      <c r="J4">
        <v>0.14397060282222801</v>
      </c>
      <c r="K4">
        <v>20</v>
      </c>
      <c r="L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50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9.7847844107351645E-2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4" cm="1">
        <f t="array" ref="R4">MIN(IF((DiscreteStatsTable[GroupByKey]=DiscreteStatsTable[[#This Row],[GroupByKey]]),(DiscreteStatsTable[GroupByKey]=DiscreteStatsTable[[#This Row],[GroupByKey]])*DiscreteStatsTable[Average]))</f>
        <v>8.7017927016337093E-2</v>
      </c>
      <c r="S4" cm="1">
        <f t="array" ref="S4">MAX(IF((DiscreteStatsTable[GroupByKey]=DiscreteStatsTable[[#This Row],[GroupByKey]]),(DiscreteStatsTable[GroupByKey]=DiscreteStatsTable[[#This Row],[GroupByKey]])*DiscreteStatsTable[Average]))</f>
        <v>0.11209851598126799</v>
      </c>
      <c r="T4" cm="1">
        <f t="array" ref="T4">MIN(IF((DiscreteStatsTable[GroupByKey]=DiscreteStatsTable[[#This Row],[GroupByKey]]),(DiscreteStatsTable[GroupByKey]=DiscreteStatsTable[[#This Row],[GroupByKey]])*DiscreteStatsTable[Minimum]))</f>
        <v>5.1460032243681099E-2</v>
      </c>
      <c r="U4" cm="1">
        <f t="array" ref="U4">MAX(IF((DiscreteStatsTable[GroupByKey]=DiscreteStatsTable[[#This Row],[GroupByKey]]),(DiscreteStatsTable[GroupByKey]=DiscreteStatsTable[[#This Row],[GroupByKey]])*DiscreteStatsTable[Maximum]))</f>
        <v>0.16540290383558701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20.14</v>
      </c>
      <c r="W4">
        <f>IF((DiscreteStatsTable[[#This Row],[RepsRequested]]&gt;1),DiscreteStatsTable[[#This Row],[HalfWidth]],DiscreteStatsTable[[#This Row],[BatchMeansHalfWidth]])</f>
        <v>1.668830327041739E-3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50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68</v>
      </c>
      <c r="B5" t="s">
        <v>70</v>
      </c>
      <c r="C5">
        <v>1</v>
      </c>
      <c r="D5" t="s">
        <v>71</v>
      </c>
      <c r="E5" t="s">
        <v>76</v>
      </c>
      <c r="F5" t="s">
        <v>73</v>
      </c>
      <c r="G5">
        <v>6.1319063673084102</v>
      </c>
      <c r="H5">
        <v>2E+20</v>
      </c>
      <c r="I5">
        <v>4.0115696116171202</v>
      </c>
      <c r="J5">
        <v>8.6382361693337106</v>
      </c>
      <c r="K5">
        <v>20</v>
      </c>
      <c r="L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50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5.8708706464411016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0.3523255718218492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5" cm="1">
        <f t="array" ref="R5">MIN(IF((DiscreteStatsTable[GroupByKey]=DiscreteStatsTable[[#This Row],[GroupByKey]]),(DiscreteStatsTable[GroupByKey]=DiscreteStatsTable[[#This Row],[GroupByKey]])*DiscreteStatsTable[Average]))</f>
        <v>5.22107562098022</v>
      </c>
      <c r="S5" cm="1">
        <f t="array" ref="S5">MAX(IF((DiscreteStatsTable[GroupByKey]=DiscreteStatsTable[[#This Row],[GroupByKey]]),(DiscreteStatsTable[GroupByKey]=DiscreteStatsTable[[#This Row],[GroupByKey]])*DiscreteStatsTable[Average]))</f>
        <v>6.7259109588760797</v>
      </c>
      <c r="T5" cm="1">
        <f t="array" ref="T5">MIN(IF((DiscreteStatsTable[GroupByKey]=DiscreteStatsTable[[#This Row],[GroupByKey]]),(DiscreteStatsTable[GroupByKey]=DiscreteStatsTable[[#This Row],[GroupByKey]])*DiscreteStatsTable[Minimum]))</f>
        <v>3.0876019346208601</v>
      </c>
      <c r="U5" cm="1">
        <f t="array" ref="U5">MAX(IF((DiscreteStatsTable[GroupByKey]=DiscreteStatsTable[[#This Row],[GroupByKey]]),(DiscreteStatsTable[GroupByKey]=DiscreteStatsTable[[#This Row],[GroupByKey]])*DiscreteStatsTable[Maximum]))</f>
        <v>9.9241742301352396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20.14</v>
      </c>
      <c r="W5">
        <f>IF((DiscreteStatsTable[[#This Row],[RepsRequested]]&gt;1),DiscreteStatsTable[[#This Row],[HalfWidth]],DiscreteStatsTable[[#This Row],[BatchMeansHalfWidth]])</f>
        <v>0.10012981962250445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50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68</v>
      </c>
      <c r="B6" t="s">
        <v>70</v>
      </c>
      <c r="C6">
        <v>1</v>
      </c>
      <c r="D6" t="s">
        <v>71</v>
      </c>
      <c r="E6" t="s">
        <v>77</v>
      </c>
      <c r="F6" t="s">
        <v>73</v>
      </c>
      <c r="G6">
        <v>0</v>
      </c>
      <c r="H6">
        <v>2E+20</v>
      </c>
      <c r="I6">
        <v>0</v>
      </c>
      <c r="J6">
        <v>0</v>
      </c>
      <c r="K6">
        <v>20</v>
      </c>
      <c r="L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50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20.14</v>
      </c>
      <c r="W6">
        <f>IF((DiscreteStatsTable[[#This Row],[RepsRequested]]&gt;1),DiscreteStatsTable[[#This Row],[HalfWidth]],DiscreteStatsTable[[#This Row],[BatchMeansHalfWidth]])</f>
        <v>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50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68</v>
      </c>
      <c r="B7" t="s">
        <v>70</v>
      </c>
      <c r="C7">
        <v>1</v>
      </c>
      <c r="D7" t="s">
        <v>71</v>
      </c>
      <c r="E7" t="s">
        <v>78</v>
      </c>
      <c r="F7" t="s">
        <v>73</v>
      </c>
      <c r="G7">
        <v>0.27558487585687302</v>
      </c>
      <c r="H7">
        <v>2E+20</v>
      </c>
      <c r="I7">
        <v>0</v>
      </c>
      <c r="J7">
        <v>1.7908539685154199</v>
      </c>
      <c r="K7">
        <v>20</v>
      </c>
      <c r="L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50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0.26560310880443844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0.1345835269466413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7" cm="1">
        <f t="array" ref="R7">MIN(IF((DiscreteStatsTable[GroupByKey]=DiscreteStatsTable[[#This Row],[GroupByKey]]),(DiscreteStatsTable[GroupByKey]=DiscreteStatsTable[[#This Row],[GroupByKey]])*DiscreteStatsTable[Average]))</f>
        <v>1.0442984261027299E-2</v>
      </c>
      <c r="S7" cm="1">
        <f t="array" ref="S7">MAX(IF((DiscreteStatsTable[GroupByKey]=DiscreteStatsTable[[#This Row],[GroupByKey]]),(DiscreteStatsTable[GroupByKey]=DiscreteStatsTable[[#This Row],[GroupByKey]])*DiscreteStatsTable[Average]))</f>
        <v>0.556428814956336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4.9247273176603699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20.14</v>
      </c>
      <c r="W7">
        <f>IF((DiscreteStatsTable[[#This Row],[RepsRequested]]&gt;1),DiscreteStatsTable[[#This Row],[HalfWidth]],DiscreteStatsTable[[#This Row],[BatchMeansHalfWidth]])</f>
        <v>3.8248215159760277E-2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50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68</v>
      </c>
      <c r="B8" t="s">
        <v>70</v>
      </c>
      <c r="C8">
        <v>2</v>
      </c>
      <c r="D8" t="s">
        <v>71</v>
      </c>
      <c r="E8" t="s">
        <v>72</v>
      </c>
      <c r="F8" t="s">
        <v>73</v>
      </c>
      <c r="G8">
        <v>9.3319396302146099E-2</v>
      </c>
      <c r="H8">
        <v>2E+20</v>
      </c>
      <c r="I8">
        <v>5.7696054075386402E-2</v>
      </c>
      <c r="J8">
        <v>0.13736216538024201</v>
      </c>
      <c r="K8">
        <v>25</v>
      </c>
      <c r="L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50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9.7847844107351645E-2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8" cm="1">
        <f t="array" ref="R8">MIN(IF((DiscreteStatsTable[GroupByKey]=DiscreteStatsTable[[#This Row],[GroupByKey]]),(DiscreteStatsTable[GroupByKey]=DiscreteStatsTable[[#This Row],[GroupByKey]])*DiscreteStatsTable[Average]))</f>
        <v>8.7017927016337093E-2</v>
      </c>
      <c r="S8" cm="1">
        <f t="array" ref="S8">MAX(IF((DiscreteStatsTable[GroupByKey]=DiscreteStatsTable[[#This Row],[GroupByKey]]),(DiscreteStatsTable[GroupByKey]=DiscreteStatsTable[[#This Row],[GroupByKey]])*DiscreteStatsTable[Average]))</f>
        <v>0.11209851598126799</v>
      </c>
      <c r="T8" cm="1">
        <f t="array" ref="T8">MIN(IF((DiscreteStatsTable[GroupByKey]=DiscreteStatsTable[[#This Row],[GroupByKey]]),(DiscreteStatsTable[GroupByKey]=DiscreteStatsTable[[#This Row],[GroupByKey]])*DiscreteStatsTable[Minimum]))</f>
        <v>5.1460032243681099E-2</v>
      </c>
      <c r="U8" cm="1">
        <f t="array" ref="U8">MAX(IF((DiscreteStatsTable[GroupByKey]=DiscreteStatsTable[[#This Row],[GroupByKey]]),(DiscreteStatsTable[GroupByKey]=DiscreteStatsTable[[#This Row],[GroupByKey]])*DiscreteStatsTable[Maximum]))</f>
        <v>0.16540290383558701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20.14</v>
      </c>
      <c r="W8">
        <f>IF((DiscreteStatsTable[[#This Row],[RepsRequested]]&gt;1),DiscreteStatsTable[[#This Row],[HalfWidth]],DiscreteStatsTable[[#This Row],[BatchMeansHalfWidth]])</f>
        <v>1.668830327041739E-3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50</v>
      </c>
      <c r="Y8">
        <f>IF(DiscreteStatsTable[[#This Row],[RepsRequested]]=DiscreteStatsTable[[#This Row],[RepsWithStatObserved]],1,0)</f>
        <v>1</v>
      </c>
    </row>
    <row r="9" spans="1:25" x14ac:dyDescent="0.25">
      <c r="A9" t="s">
        <v>68</v>
      </c>
      <c r="B9" t="s">
        <v>70</v>
      </c>
      <c r="C9">
        <v>2</v>
      </c>
      <c r="D9" t="s">
        <v>71</v>
      </c>
      <c r="E9" t="s">
        <v>74</v>
      </c>
      <c r="F9" t="s">
        <v>73</v>
      </c>
      <c r="G9">
        <v>5.6425990240531503</v>
      </c>
      <c r="H9">
        <v>2E+20</v>
      </c>
      <c r="I9">
        <v>3.4617632445231798</v>
      </c>
      <c r="J9">
        <v>8.2417299228144998</v>
      </c>
      <c r="K9">
        <v>25</v>
      </c>
      <c r="L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50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6.1364737552455377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0.34797905050696454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9" cm="1">
        <f t="array" ref="R9">MIN(IF((DiscreteStatsTable[GroupByKey]=DiscreteStatsTable[[#This Row],[GroupByKey]]),(DiscreteStatsTable[GroupByKey]=DiscreteStatsTable[[#This Row],[GroupByKey]])*DiscreteStatsTable[Average]))</f>
        <v>5.5599943299430299</v>
      </c>
      <c r="S9" cm="1">
        <f t="array" ref="S9">MAX(IF((DiscreteStatsTable[GroupByKey]=DiscreteStatsTable[[#This Row],[GroupByKey]]),(DiscreteStatsTable[GroupByKey]=DiscreteStatsTable[[#This Row],[GroupByKey]])*DiscreteStatsTable[Average]))</f>
        <v>6.9560439855212799</v>
      </c>
      <c r="T9" cm="1">
        <f t="array" ref="T9">MIN(IF((DiscreteStatsTable[GroupByKey]=DiscreteStatsTable[[#This Row],[GroupByKey]]),(DiscreteStatsTable[GroupByKey]=DiscreteStatsTable[[#This Row],[GroupByKey]])*DiscreteStatsTable[Minimum]))</f>
        <v>3.0876019346208601</v>
      </c>
      <c r="U9" cm="1">
        <f t="array" ref="U9">MAX(IF((DiscreteStatsTable[GroupByKey]=DiscreteStatsTable[[#This Row],[GroupByKey]]),(DiscreteStatsTable[GroupByKey]=DiscreteStatsTable[[#This Row],[GroupByKey]])*DiscreteStatsTable[Maximum]))</f>
        <v>11.605953590181899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20.14</v>
      </c>
      <c r="W9">
        <f>IF((DiscreteStatsTable[[#This Row],[RepsRequested]]&gt;1),DiscreteStatsTable[[#This Row],[HalfWidth]],DiscreteStatsTable[[#This Row],[BatchMeansHalfWidth]])</f>
        <v>9.8894551932469071E-2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50</v>
      </c>
      <c r="Y9">
        <f>IF(DiscreteStatsTable[[#This Row],[RepsRequested]]=DiscreteStatsTable[[#This Row],[RepsWithStatObserved]],1,0)</f>
        <v>1</v>
      </c>
    </row>
    <row r="10" spans="1:25" x14ac:dyDescent="0.25">
      <c r="A10" t="s">
        <v>68</v>
      </c>
      <c r="B10" t="s">
        <v>70</v>
      </c>
      <c r="C10">
        <v>2</v>
      </c>
      <c r="D10" t="s">
        <v>71</v>
      </c>
      <c r="E10" t="s">
        <v>75</v>
      </c>
      <c r="F10" t="s">
        <v>73</v>
      </c>
      <c r="G10">
        <v>9.3319396302146099E-2</v>
      </c>
      <c r="H10">
        <v>2E+20</v>
      </c>
      <c r="I10">
        <v>5.7696054075386402E-2</v>
      </c>
      <c r="J10">
        <v>0.13736216538024201</v>
      </c>
      <c r="K10">
        <v>25</v>
      </c>
      <c r="L1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50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9.7847844107351645E-2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8.7017927016337093E-2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0.11209851598126799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5.1460032243681099E-2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0.16540290383558701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20.14</v>
      </c>
      <c r="W10">
        <f>IF((DiscreteStatsTable[[#This Row],[RepsRequested]]&gt;1),DiscreteStatsTable[[#This Row],[HalfWidth]],DiscreteStatsTable[[#This Row],[BatchMeansHalfWidth]])</f>
        <v>1.668830327041739E-3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50</v>
      </c>
      <c r="Y10">
        <f>IF(DiscreteStatsTable[[#This Row],[RepsRequested]]=DiscreteStatsTable[[#This Row],[RepsWithStatObserved]],1,0)</f>
        <v>1</v>
      </c>
    </row>
    <row r="11" spans="1:25" x14ac:dyDescent="0.25">
      <c r="A11" t="s">
        <v>68</v>
      </c>
      <c r="B11" t="s">
        <v>70</v>
      </c>
      <c r="C11">
        <v>2</v>
      </c>
      <c r="D11" t="s">
        <v>71</v>
      </c>
      <c r="E11" t="s">
        <v>76</v>
      </c>
      <c r="F11" t="s">
        <v>73</v>
      </c>
      <c r="G11">
        <v>5.5991637781287604</v>
      </c>
      <c r="H11">
        <v>2E+20</v>
      </c>
      <c r="I11">
        <v>3.4617632445231798</v>
      </c>
      <c r="J11">
        <v>8.2417299228144998</v>
      </c>
      <c r="K11">
        <v>25</v>
      </c>
      <c r="L1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50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5.8708706464411016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0.3523255718218492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5.22107562098022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6.7259109588760797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3.0876019346208601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9.9241742301352396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20.14</v>
      </c>
      <c r="W11">
        <f>IF((DiscreteStatsTable[[#This Row],[RepsRequested]]&gt;1),DiscreteStatsTable[[#This Row],[HalfWidth]],DiscreteStatsTable[[#This Row],[BatchMeansHalfWidth]])</f>
        <v>0.10012981962250445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50</v>
      </c>
      <c r="Y11">
        <f>IF(DiscreteStatsTable[[#This Row],[RepsRequested]]=DiscreteStatsTable[[#This Row],[RepsWithStatObserved]],1,0)</f>
        <v>1</v>
      </c>
    </row>
    <row r="12" spans="1:25" x14ac:dyDescent="0.25">
      <c r="A12" t="s">
        <v>68</v>
      </c>
      <c r="B12" t="s">
        <v>70</v>
      </c>
      <c r="C12">
        <v>2</v>
      </c>
      <c r="D12" t="s">
        <v>71</v>
      </c>
      <c r="E12" t="s">
        <v>77</v>
      </c>
      <c r="F12" t="s">
        <v>73</v>
      </c>
      <c r="G12">
        <v>0</v>
      </c>
      <c r="H12">
        <v>2E+20</v>
      </c>
      <c r="I12">
        <v>0</v>
      </c>
      <c r="J12">
        <v>0</v>
      </c>
      <c r="K12">
        <v>25</v>
      </c>
      <c r="L1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50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20.14</v>
      </c>
      <c r="W12">
        <f>IF((DiscreteStatsTable[[#This Row],[RepsRequested]]&gt;1),DiscreteStatsTable[[#This Row],[HalfWidth]],DiscreteStatsTable[[#This Row],[BatchMeansHalfWidth]])</f>
        <v>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50</v>
      </c>
      <c r="Y12">
        <f>IF(DiscreteStatsTable[[#This Row],[RepsRequested]]=DiscreteStatsTable[[#This Row],[RepsWithStatObserved]],1,0)</f>
        <v>1</v>
      </c>
    </row>
    <row r="13" spans="1:25" x14ac:dyDescent="0.25">
      <c r="A13" t="s">
        <v>68</v>
      </c>
      <c r="B13" t="s">
        <v>70</v>
      </c>
      <c r="C13">
        <v>2</v>
      </c>
      <c r="D13" t="s">
        <v>71</v>
      </c>
      <c r="E13" t="s">
        <v>78</v>
      </c>
      <c r="F13" t="s">
        <v>73</v>
      </c>
      <c r="G13">
        <v>4.3435245924387099E-2</v>
      </c>
      <c r="H13">
        <v>2E+20</v>
      </c>
      <c r="I13">
        <v>0</v>
      </c>
      <c r="J13">
        <v>0.97744588814089195</v>
      </c>
      <c r="K13">
        <v>25</v>
      </c>
      <c r="L1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50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0.26560310880443844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0.1345835269466413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1.0442984261027299E-2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0.556428814956336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4.9247273176603699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20.14</v>
      </c>
      <c r="W13">
        <f>IF((DiscreteStatsTable[[#This Row],[RepsRequested]]&gt;1),DiscreteStatsTable[[#This Row],[HalfWidth]],DiscreteStatsTable[[#This Row],[BatchMeansHalfWidth]])</f>
        <v>3.8248215159760277E-2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50</v>
      </c>
      <c r="Y13">
        <f>IF(DiscreteStatsTable[[#This Row],[RepsRequested]]=DiscreteStatsTable[[#This Row],[RepsWithStatObserved]],1,0)</f>
        <v>1</v>
      </c>
    </row>
    <row r="14" spans="1:25" x14ac:dyDescent="0.25">
      <c r="A14" t="s">
        <v>68</v>
      </c>
      <c r="B14" t="s">
        <v>70</v>
      </c>
      <c r="C14">
        <v>3</v>
      </c>
      <c r="D14" t="s">
        <v>71</v>
      </c>
      <c r="E14" t="s">
        <v>72</v>
      </c>
      <c r="F14" t="s">
        <v>73</v>
      </c>
      <c r="G14">
        <v>9.9982039518131394E-2</v>
      </c>
      <c r="H14">
        <v>2E+20</v>
      </c>
      <c r="I14">
        <v>6.3016889951242702E-2</v>
      </c>
      <c r="J14">
        <v>0.143715105938163</v>
      </c>
      <c r="K14">
        <v>21</v>
      </c>
      <c r="L1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50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9.7847844107351645E-2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8.7017927016337093E-2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0.11209851598126799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5.1460032243681099E-2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0.16540290383558701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20.14</v>
      </c>
      <c r="W14">
        <f>IF((DiscreteStatsTable[[#This Row],[RepsRequested]]&gt;1),DiscreteStatsTable[[#This Row],[HalfWidth]],DiscreteStatsTable[[#This Row],[BatchMeansHalfWidth]])</f>
        <v>1.668830327041739E-3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50</v>
      </c>
      <c r="Y14">
        <f>IF(DiscreteStatsTable[[#This Row],[RepsRequested]]=DiscreteStatsTable[[#This Row],[RepsWithStatObserved]],1,0)</f>
        <v>1</v>
      </c>
    </row>
    <row r="15" spans="1:25" x14ac:dyDescent="0.25">
      <c r="A15" t="s">
        <v>68</v>
      </c>
      <c r="B15" t="s">
        <v>70</v>
      </c>
      <c r="C15">
        <v>3</v>
      </c>
      <c r="D15" t="s">
        <v>71</v>
      </c>
      <c r="E15" t="s">
        <v>74</v>
      </c>
      <c r="F15" t="s">
        <v>73</v>
      </c>
      <c r="G15">
        <v>6.1715085633421802</v>
      </c>
      <c r="H15">
        <v>2E+20</v>
      </c>
      <c r="I15">
        <v>3.9346215889690899</v>
      </c>
      <c r="J15">
        <v>8.7964008762410799</v>
      </c>
      <c r="K15">
        <v>21</v>
      </c>
      <c r="L1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50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6.1364737552455377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5.5599943299430299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6.9560439855212799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3.0876019346208601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11.605953590181899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20.14</v>
      </c>
      <c r="W15">
        <f>IF((DiscreteStatsTable[[#This Row],[RepsRequested]]&gt;1),DiscreteStatsTable[[#This Row],[HalfWidth]],DiscreteStatsTable[[#This Row],[BatchMeansHalfWidth]])</f>
        <v>9.8894551932469071E-2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50</v>
      </c>
      <c r="Y15">
        <f>IF(DiscreteStatsTable[[#This Row],[RepsRequested]]=DiscreteStatsTable[[#This Row],[RepsWithStatObserved]],1,0)</f>
        <v>1</v>
      </c>
    </row>
    <row r="16" spans="1:25" x14ac:dyDescent="0.25">
      <c r="A16" t="s">
        <v>68</v>
      </c>
      <c r="B16" t="s">
        <v>70</v>
      </c>
      <c r="C16">
        <v>3</v>
      </c>
      <c r="D16" t="s">
        <v>71</v>
      </c>
      <c r="E16" t="s">
        <v>75</v>
      </c>
      <c r="F16" t="s">
        <v>73</v>
      </c>
      <c r="G16">
        <v>9.9982039518131394E-2</v>
      </c>
      <c r="H16">
        <v>2E+20</v>
      </c>
      <c r="I16">
        <v>6.3016889951242702E-2</v>
      </c>
      <c r="J16">
        <v>0.143715105938163</v>
      </c>
      <c r="K16">
        <v>21</v>
      </c>
      <c r="L1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50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9.7847844107351645E-2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8.7017927016337093E-2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0.11209851598126799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5.1460032243681099E-2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0.16540290383558701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20.14</v>
      </c>
      <c r="W16">
        <f>IF((DiscreteStatsTable[[#This Row],[RepsRequested]]&gt;1),DiscreteStatsTable[[#This Row],[HalfWidth]],DiscreteStatsTable[[#This Row],[BatchMeansHalfWidth]])</f>
        <v>1.668830327041739E-3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50</v>
      </c>
      <c r="Y16">
        <f>IF(DiscreteStatsTable[[#This Row],[RepsRequested]]=DiscreteStatsTable[[#This Row],[RepsWithStatObserved]],1,0)</f>
        <v>1</v>
      </c>
    </row>
    <row r="17" spans="1:25" x14ac:dyDescent="0.25">
      <c r="A17" t="s">
        <v>68</v>
      </c>
      <c r="B17" t="s">
        <v>70</v>
      </c>
      <c r="C17">
        <v>3</v>
      </c>
      <c r="D17" t="s">
        <v>71</v>
      </c>
      <c r="E17" t="s">
        <v>76</v>
      </c>
      <c r="F17" t="s">
        <v>73</v>
      </c>
      <c r="G17">
        <v>5.9989223710878896</v>
      </c>
      <c r="H17">
        <v>2E+20</v>
      </c>
      <c r="I17">
        <v>3.7810133970745601</v>
      </c>
      <c r="J17">
        <v>8.6229063562897696</v>
      </c>
      <c r="K17">
        <v>21</v>
      </c>
      <c r="L1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50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5.8708706464411016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0.3523255718218492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5.22107562098022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6.7259109588760797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3.0876019346208601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9.9241742301352396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20.14</v>
      </c>
      <c r="W17">
        <f>IF((DiscreteStatsTable[[#This Row],[RepsRequested]]&gt;1),DiscreteStatsTable[[#This Row],[HalfWidth]],DiscreteStatsTable[[#This Row],[BatchMeansHalfWidth]])</f>
        <v>0.10012981962250445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50</v>
      </c>
      <c r="Y17">
        <f>IF(DiscreteStatsTable[[#This Row],[RepsRequested]]=DiscreteStatsTable[[#This Row],[RepsWithStatObserved]],1,0)</f>
        <v>1</v>
      </c>
    </row>
    <row r="18" spans="1:25" x14ac:dyDescent="0.25">
      <c r="A18" t="s">
        <v>68</v>
      </c>
      <c r="B18" t="s">
        <v>70</v>
      </c>
      <c r="C18">
        <v>3</v>
      </c>
      <c r="D18" t="s">
        <v>71</v>
      </c>
      <c r="E18" t="s">
        <v>77</v>
      </c>
      <c r="F18" t="s">
        <v>73</v>
      </c>
      <c r="G18">
        <v>0</v>
      </c>
      <c r="H18">
        <v>2E+20</v>
      </c>
      <c r="I18">
        <v>0</v>
      </c>
      <c r="J18">
        <v>0</v>
      </c>
      <c r="K18">
        <v>21</v>
      </c>
      <c r="L1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50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20.14</v>
      </c>
      <c r="W18">
        <f>IF((DiscreteStatsTable[[#This Row],[RepsRequested]]&gt;1),DiscreteStatsTable[[#This Row],[HalfWidth]],DiscreteStatsTable[[#This Row],[BatchMeansHalfWidth]])</f>
        <v>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50</v>
      </c>
      <c r="Y18">
        <f>IF(DiscreteStatsTable[[#This Row],[RepsRequested]]=DiscreteStatsTable[[#This Row],[RepsWithStatObserved]],1,0)</f>
        <v>1</v>
      </c>
    </row>
    <row r="19" spans="1:25" x14ac:dyDescent="0.25">
      <c r="A19" t="s">
        <v>68</v>
      </c>
      <c r="B19" t="s">
        <v>70</v>
      </c>
      <c r="C19">
        <v>3</v>
      </c>
      <c r="D19" t="s">
        <v>71</v>
      </c>
      <c r="E19" t="s">
        <v>78</v>
      </c>
      <c r="F19" t="s">
        <v>73</v>
      </c>
      <c r="G19">
        <v>0.172586192254294</v>
      </c>
      <c r="H19">
        <v>2E+20</v>
      </c>
      <c r="I19">
        <v>0</v>
      </c>
      <c r="J19">
        <v>1.6714502135602101</v>
      </c>
      <c r="K19">
        <v>21</v>
      </c>
      <c r="L1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50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0.26560310880443844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0.1345835269466413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1.0442984261027299E-2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0.556428814956336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4.9247273176603699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20.14</v>
      </c>
      <c r="W19">
        <f>IF((DiscreteStatsTable[[#This Row],[RepsRequested]]&gt;1),DiscreteStatsTable[[#This Row],[HalfWidth]],DiscreteStatsTable[[#This Row],[BatchMeansHalfWidth]])</f>
        <v>3.8248215159760277E-2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50</v>
      </c>
      <c r="Y19">
        <f>IF(DiscreteStatsTable[[#This Row],[RepsRequested]]=DiscreteStatsTable[[#This Row],[RepsWithStatObserved]],1,0)</f>
        <v>1</v>
      </c>
    </row>
    <row r="20" spans="1:25" x14ac:dyDescent="0.25">
      <c r="A20" t="s">
        <v>68</v>
      </c>
      <c r="B20" t="s">
        <v>70</v>
      </c>
      <c r="C20">
        <v>4</v>
      </c>
      <c r="D20" t="s">
        <v>71</v>
      </c>
      <c r="E20" t="s">
        <v>72</v>
      </c>
      <c r="F20" t="s">
        <v>73</v>
      </c>
      <c r="G20">
        <v>9.7178999095542506E-2</v>
      </c>
      <c r="H20">
        <v>2E+20</v>
      </c>
      <c r="I20">
        <v>6.1250876738686601E-2</v>
      </c>
      <c r="J20">
        <v>0.141814754150105</v>
      </c>
      <c r="K20">
        <v>21</v>
      </c>
      <c r="L2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50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9.7847844107351645E-2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8.7017927016337093E-2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0.11209851598126799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5.1460032243681099E-2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0.16540290383558701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20.14</v>
      </c>
      <c r="W20">
        <f>IF((DiscreteStatsTable[[#This Row],[RepsRequested]]&gt;1),DiscreteStatsTable[[#This Row],[HalfWidth]],DiscreteStatsTable[[#This Row],[BatchMeansHalfWidth]])</f>
        <v>1.668830327041739E-3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50</v>
      </c>
      <c r="Y20">
        <f>IF(DiscreteStatsTable[[#This Row],[RepsRequested]]=DiscreteStatsTable[[#This Row],[RepsWithStatObserved]],1,0)</f>
        <v>1</v>
      </c>
    </row>
    <row r="21" spans="1:25" x14ac:dyDescent="0.25">
      <c r="A21" t="s">
        <v>68</v>
      </c>
      <c r="B21" t="s">
        <v>70</v>
      </c>
      <c r="C21">
        <v>4</v>
      </c>
      <c r="D21" t="s">
        <v>71</v>
      </c>
      <c r="E21" t="s">
        <v>74</v>
      </c>
      <c r="F21" t="s">
        <v>73</v>
      </c>
      <c r="G21">
        <v>5.9737585268411904</v>
      </c>
      <c r="H21">
        <v>2E+20</v>
      </c>
      <c r="I21">
        <v>3.67505260432119</v>
      </c>
      <c r="J21">
        <v>9.4942736549907103</v>
      </c>
      <c r="K21">
        <v>21</v>
      </c>
      <c r="L2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50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6.1364737552455377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5.5599943299430299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6.9560439855212799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3.0876019346208601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11.605953590181899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20.14</v>
      </c>
      <c r="W21">
        <f>IF((DiscreteStatsTable[[#This Row],[RepsRequested]]&gt;1),DiscreteStatsTable[[#This Row],[HalfWidth]],DiscreteStatsTable[[#This Row],[BatchMeansHalfWidth]])</f>
        <v>9.8894551932469071E-2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50</v>
      </c>
      <c r="Y21">
        <f>IF(DiscreteStatsTable[[#This Row],[RepsRequested]]=DiscreteStatsTable[[#This Row],[RepsWithStatObserved]],1,0)</f>
        <v>1</v>
      </c>
    </row>
    <row r="22" spans="1:25" x14ac:dyDescent="0.25">
      <c r="A22" t="s">
        <v>68</v>
      </c>
      <c r="B22" t="s">
        <v>70</v>
      </c>
      <c r="C22">
        <v>4</v>
      </c>
      <c r="D22" t="s">
        <v>71</v>
      </c>
      <c r="E22" t="s">
        <v>75</v>
      </c>
      <c r="F22" t="s">
        <v>73</v>
      </c>
      <c r="G22">
        <v>9.7178999095542506E-2</v>
      </c>
      <c r="H22">
        <v>2E+20</v>
      </c>
      <c r="I22">
        <v>6.1250876738686601E-2</v>
      </c>
      <c r="J22">
        <v>0.141814754150105</v>
      </c>
      <c r="K22">
        <v>21</v>
      </c>
      <c r="L2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50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9.7847844107351645E-2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8.7017927016337093E-2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0.11209851598126799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5.1460032243681099E-2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0.16540290383558701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20.14</v>
      </c>
      <c r="W22">
        <f>IF((DiscreteStatsTable[[#This Row],[RepsRequested]]&gt;1),DiscreteStatsTable[[#This Row],[HalfWidth]],DiscreteStatsTable[[#This Row],[BatchMeansHalfWidth]])</f>
        <v>1.668830327041739E-3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50</v>
      </c>
      <c r="Y22">
        <f>IF(DiscreteStatsTable[[#This Row],[RepsRequested]]=DiscreteStatsTable[[#This Row],[RepsWithStatObserved]],1,0)</f>
        <v>1</v>
      </c>
    </row>
    <row r="23" spans="1:25" x14ac:dyDescent="0.25">
      <c r="A23" t="s">
        <v>68</v>
      </c>
      <c r="B23" t="s">
        <v>70</v>
      </c>
      <c r="C23">
        <v>4</v>
      </c>
      <c r="D23" t="s">
        <v>71</v>
      </c>
      <c r="E23" t="s">
        <v>76</v>
      </c>
      <c r="F23" t="s">
        <v>73</v>
      </c>
      <c r="G23">
        <v>5.8307399457325504</v>
      </c>
      <c r="H23">
        <v>2E+20</v>
      </c>
      <c r="I23">
        <v>3.67505260432119</v>
      </c>
      <c r="J23">
        <v>8.50888524900631</v>
      </c>
      <c r="K23">
        <v>21</v>
      </c>
      <c r="L2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50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5.8708706464411016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0.3523255718218492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5.22107562098022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6.7259109588760797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3.0876019346208601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9.9241742301352396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20.14</v>
      </c>
      <c r="W23">
        <f>IF((DiscreteStatsTable[[#This Row],[RepsRequested]]&gt;1),DiscreteStatsTable[[#This Row],[HalfWidth]],DiscreteStatsTable[[#This Row],[BatchMeansHalfWidth]])</f>
        <v>0.10012981962250445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50</v>
      </c>
      <c r="Y23">
        <f>IF(DiscreteStatsTable[[#This Row],[RepsRequested]]=DiscreteStatsTable[[#This Row],[RepsWithStatObserved]],1,0)</f>
        <v>1</v>
      </c>
    </row>
    <row r="24" spans="1:25" x14ac:dyDescent="0.25">
      <c r="A24" t="s">
        <v>68</v>
      </c>
      <c r="B24" t="s">
        <v>70</v>
      </c>
      <c r="C24">
        <v>4</v>
      </c>
      <c r="D24" t="s">
        <v>71</v>
      </c>
      <c r="E24" t="s">
        <v>77</v>
      </c>
      <c r="F24" t="s">
        <v>73</v>
      </c>
      <c r="G24">
        <v>0</v>
      </c>
      <c r="H24">
        <v>2E+20</v>
      </c>
      <c r="I24">
        <v>0</v>
      </c>
      <c r="J24">
        <v>0</v>
      </c>
      <c r="K24">
        <v>21</v>
      </c>
      <c r="L2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50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20.14</v>
      </c>
      <c r="W24">
        <f>IF((DiscreteStatsTable[[#This Row],[RepsRequested]]&gt;1),DiscreteStatsTable[[#This Row],[HalfWidth]],DiscreteStatsTable[[#This Row],[BatchMeansHalfWidth]])</f>
        <v>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50</v>
      </c>
      <c r="Y24">
        <f>IF(DiscreteStatsTable[[#This Row],[RepsRequested]]=DiscreteStatsTable[[#This Row],[RepsWithStatObserved]],1,0)</f>
        <v>1</v>
      </c>
    </row>
    <row r="25" spans="1:25" x14ac:dyDescent="0.25">
      <c r="A25" t="s">
        <v>68</v>
      </c>
      <c r="B25" t="s">
        <v>70</v>
      </c>
      <c r="C25">
        <v>4</v>
      </c>
      <c r="D25" t="s">
        <v>71</v>
      </c>
      <c r="E25" t="s">
        <v>78</v>
      </c>
      <c r="F25" t="s">
        <v>73</v>
      </c>
      <c r="G25">
        <v>0.14301858110864299</v>
      </c>
      <c r="H25">
        <v>2E+20</v>
      </c>
      <c r="I25">
        <v>0</v>
      </c>
      <c r="J25">
        <v>1.4176352268788199</v>
      </c>
      <c r="K25">
        <v>21</v>
      </c>
      <c r="L2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50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0.26560310880443844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0.1345835269466413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1.0442984261027299E-2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0.556428814956336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4.9247273176603699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20.14</v>
      </c>
      <c r="W25">
        <f>IF((DiscreteStatsTable[[#This Row],[RepsRequested]]&gt;1),DiscreteStatsTable[[#This Row],[HalfWidth]],DiscreteStatsTable[[#This Row],[BatchMeansHalfWidth]])</f>
        <v>3.8248215159760277E-2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50</v>
      </c>
      <c r="Y25">
        <f>IF(DiscreteStatsTable[[#This Row],[RepsRequested]]=DiscreteStatsTable[[#This Row],[RepsWithStatObserved]],1,0)</f>
        <v>1</v>
      </c>
    </row>
    <row r="26" spans="1:25" x14ac:dyDescent="0.25">
      <c r="A26" t="s">
        <v>68</v>
      </c>
      <c r="B26" t="s">
        <v>70</v>
      </c>
      <c r="C26">
        <v>5</v>
      </c>
      <c r="D26" t="s">
        <v>71</v>
      </c>
      <c r="E26" t="s">
        <v>72</v>
      </c>
      <c r="F26" t="s">
        <v>73</v>
      </c>
      <c r="G26">
        <v>9.8031342907920205E-2</v>
      </c>
      <c r="H26">
        <v>2E+20</v>
      </c>
      <c r="I26">
        <v>6.3248445995851901E-2</v>
      </c>
      <c r="J26">
        <v>0.15000376102011001</v>
      </c>
      <c r="K26">
        <v>19</v>
      </c>
      <c r="L2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50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9.7847844107351645E-2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8.7017927016337093E-2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0.11209851598126799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5.1460032243681099E-2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0.16540290383558701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20.14</v>
      </c>
      <c r="W26">
        <f>IF((DiscreteStatsTable[[#This Row],[RepsRequested]]&gt;1),DiscreteStatsTable[[#This Row],[HalfWidth]],DiscreteStatsTable[[#This Row],[BatchMeansHalfWidth]])</f>
        <v>1.668830327041739E-3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50</v>
      </c>
      <c r="Y26">
        <f>IF(DiscreteStatsTable[[#This Row],[RepsRequested]]=DiscreteStatsTable[[#This Row],[RepsWithStatObserved]],1,0)</f>
        <v>1</v>
      </c>
    </row>
    <row r="27" spans="1:25" x14ac:dyDescent="0.25">
      <c r="A27" t="s">
        <v>68</v>
      </c>
      <c r="B27" t="s">
        <v>70</v>
      </c>
      <c r="C27">
        <v>5</v>
      </c>
      <c r="D27" t="s">
        <v>71</v>
      </c>
      <c r="E27" t="s">
        <v>74</v>
      </c>
      <c r="F27" t="s">
        <v>73</v>
      </c>
      <c r="G27">
        <v>6.0966022975348304</v>
      </c>
      <c r="H27">
        <v>2E+20</v>
      </c>
      <c r="I27">
        <v>4.5478755919165197</v>
      </c>
      <c r="J27">
        <v>9.1485081367447894</v>
      </c>
      <c r="K27">
        <v>19</v>
      </c>
      <c r="L2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50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6.1364737552455377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5.5599943299430299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6.9560439855212799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3.0876019346208601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11.605953590181899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20.14</v>
      </c>
      <c r="W27">
        <f>IF((DiscreteStatsTable[[#This Row],[RepsRequested]]&gt;1),DiscreteStatsTable[[#This Row],[HalfWidth]],DiscreteStatsTable[[#This Row],[BatchMeansHalfWidth]])</f>
        <v>9.8894551932469071E-2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50</v>
      </c>
      <c r="Y27">
        <f>IF(DiscreteStatsTable[[#This Row],[RepsRequested]]=DiscreteStatsTable[[#This Row],[RepsWithStatObserved]],1,0)</f>
        <v>1</v>
      </c>
    </row>
    <row r="28" spans="1:25" x14ac:dyDescent="0.25">
      <c r="A28" t="s">
        <v>68</v>
      </c>
      <c r="B28" t="s">
        <v>70</v>
      </c>
      <c r="C28">
        <v>5</v>
      </c>
      <c r="D28" t="s">
        <v>71</v>
      </c>
      <c r="E28" t="s">
        <v>75</v>
      </c>
      <c r="F28" t="s">
        <v>73</v>
      </c>
      <c r="G28">
        <v>9.8031342907920205E-2</v>
      </c>
      <c r="H28">
        <v>2E+20</v>
      </c>
      <c r="I28">
        <v>6.3248445995851901E-2</v>
      </c>
      <c r="J28">
        <v>0.15000376102011001</v>
      </c>
      <c r="K28">
        <v>19</v>
      </c>
      <c r="L2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50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9.7847844107351645E-2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8.7017927016337093E-2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0.11209851598126799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5.1460032243681099E-2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0.16540290383558701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20.14</v>
      </c>
      <c r="W28">
        <f>IF((DiscreteStatsTable[[#This Row],[RepsRequested]]&gt;1),DiscreteStatsTable[[#This Row],[HalfWidth]],DiscreteStatsTable[[#This Row],[BatchMeansHalfWidth]])</f>
        <v>1.668830327041739E-3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50</v>
      </c>
      <c r="Y28">
        <f>IF(DiscreteStatsTable[[#This Row],[RepsRequested]]=DiscreteStatsTable[[#This Row],[RepsWithStatObserved]],1,0)</f>
        <v>1</v>
      </c>
    </row>
    <row r="29" spans="1:25" x14ac:dyDescent="0.25">
      <c r="A29" t="s">
        <v>68</v>
      </c>
      <c r="B29" t="s">
        <v>70</v>
      </c>
      <c r="C29">
        <v>5</v>
      </c>
      <c r="D29" t="s">
        <v>71</v>
      </c>
      <c r="E29" t="s">
        <v>76</v>
      </c>
      <c r="F29" t="s">
        <v>73</v>
      </c>
      <c r="G29">
        <v>5.8818805744752103</v>
      </c>
      <c r="H29">
        <v>2E+20</v>
      </c>
      <c r="I29">
        <v>3.7949067597511101</v>
      </c>
      <c r="J29">
        <v>9.0002256612066294</v>
      </c>
      <c r="K29">
        <v>19</v>
      </c>
      <c r="L2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50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5.8708706464411016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0.3523255718218492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5.22107562098022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6.7259109588760797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3.0876019346208601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9.9241742301352396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20.14</v>
      </c>
      <c r="W29">
        <f>IF((DiscreteStatsTable[[#This Row],[RepsRequested]]&gt;1),DiscreteStatsTable[[#This Row],[HalfWidth]],DiscreteStatsTable[[#This Row],[BatchMeansHalfWidth]])</f>
        <v>0.10012981962250445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50</v>
      </c>
      <c r="Y29">
        <f>IF(DiscreteStatsTable[[#This Row],[RepsRequested]]=DiscreteStatsTable[[#This Row],[RepsWithStatObserved]],1,0)</f>
        <v>1</v>
      </c>
    </row>
    <row r="30" spans="1:25" x14ac:dyDescent="0.25">
      <c r="A30" t="s">
        <v>68</v>
      </c>
      <c r="B30" t="s">
        <v>70</v>
      </c>
      <c r="C30">
        <v>5</v>
      </c>
      <c r="D30" t="s">
        <v>71</v>
      </c>
      <c r="E30" t="s">
        <v>77</v>
      </c>
      <c r="F30" t="s">
        <v>73</v>
      </c>
      <c r="G30">
        <v>0</v>
      </c>
      <c r="H30">
        <v>2E+20</v>
      </c>
      <c r="I30">
        <v>0</v>
      </c>
      <c r="J30">
        <v>0</v>
      </c>
      <c r="K30">
        <v>19</v>
      </c>
      <c r="L3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50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0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20.14</v>
      </c>
      <c r="W30">
        <f>IF((DiscreteStatsTable[[#This Row],[RepsRequested]]&gt;1),DiscreteStatsTable[[#This Row],[HalfWidth]],DiscreteStatsTable[[#This Row],[BatchMeansHalfWidth]])</f>
        <v>0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50</v>
      </c>
      <c r="Y30">
        <f>IF(DiscreteStatsTable[[#This Row],[RepsRequested]]=DiscreteStatsTable[[#This Row],[RepsWithStatObserved]],1,0)</f>
        <v>1</v>
      </c>
    </row>
    <row r="31" spans="1:25" x14ac:dyDescent="0.25">
      <c r="A31" t="s">
        <v>68</v>
      </c>
      <c r="B31" t="s">
        <v>70</v>
      </c>
      <c r="C31">
        <v>5</v>
      </c>
      <c r="D31" t="s">
        <v>71</v>
      </c>
      <c r="E31" t="s">
        <v>78</v>
      </c>
      <c r="F31" t="s">
        <v>73</v>
      </c>
      <c r="G31">
        <v>0.214721723059624</v>
      </c>
      <c r="H31">
        <v>2E+20</v>
      </c>
      <c r="I31">
        <v>0</v>
      </c>
      <c r="J31">
        <v>1.81378554237949</v>
      </c>
      <c r="K31">
        <v>19</v>
      </c>
      <c r="L3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50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0.26560310880443844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0.1345835269466413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1.0442984261027299E-2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0.556428814956336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4.9247273176603699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20.14</v>
      </c>
      <c r="W31">
        <f>IF((DiscreteStatsTable[[#This Row],[RepsRequested]]&gt;1),DiscreteStatsTable[[#This Row],[HalfWidth]],DiscreteStatsTable[[#This Row],[BatchMeansHalfWidth]])</f>
        <v>3.8248215159760277E-2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50</v>
      </c>
      <c r="Y31">
        <f>IF(DiscreteStatsTable[[#This Row],[RepsRequested]]=DiscreteStatsTable[[#This Row],[RepsWithStatObserved]],1,0)</f>
        <v>1</v>
      </c>
    </row>
    <row r="32" spans="1:25" x14ac:dyDescent="0.25">
      <c r="A32" t="s">
        <v>68</v>
      </c>
      <c r="B32" t="s">
        <v>70</v>
      </c>
      <c r="C32">
        <v>6</v>
      </c>
      <c r="D32" t="s">
        <v>71</v>
      </c>
      <c r="E32" t="s">
        <v>72</v>
      </c>
      <c r="F32" t="s">
        <v>73</v>
      </c>
      <c r="G32">
        <v>9.8849232947074706E-2</v>
      </c>
      <c r="H32">
        <v>2E+20</v>
      </c>
      <c r="I32">
        <v>6.2899490232310507E-2</v>
      </c>
      <c r="J32">
        <v>0.14249119595967399</v>
      </c>
      <c r="K32">
        <v>18</v>
      </c>
      <c r="L3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50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9.7847844107351645E-2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8.7017927016337093E-2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0.11209851598126799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5.1460032243681099E-2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0.16540290383558701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20.14</v>
      </c>
      <c r="W32">
        <f>IF((DiscreteStatsTable[[#This Row],[RepsRequested]]&gt;1),DiscreteStatsTable[[#This Row],[HalfWidth]],DiscreteStatsTable[[#This Row],[BatchMeansHalfWidth]])</f>
        <v>1.668830327041739E-3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50</v>
      </c>
      <c r="Y32">
        <f>IF(DiscreteStatsTable[[#This Row],[RepsRequested]]=DiscreteStatsTable[[#This Row],[RepsWithStatObserved]],1,0)</f>
        <v>1</v>
      </c>
    </row>
    <row r="33" spans="1:25" x14ac:dyDescent="0.25">
      <c r="A33" t="s">
        <v>68</v>
      </c>
      <c r="B33" t="s">
        <v>70</v>
      </c>
      <c r="C33">
        <v>6</v>
      </c>
      <c r="D33" t="s">
        <v>71</v>
      </c>
      <c r="E33" t="s">
        <v>74</v>
      </c>
      <c r="F33" t="s">
        <v>73</v>
      </c>
      <c r="G33">
        <v>6.1688090015552897</v>
      </c>
      <c r="H33">
        <v>2E+20</v>
      </c>
      <c r="I33">
        <v>3.7739694139386302</v>
      </c>
      <c r="J33">
        <v>8.7088064250555703</v>
      </c>
      <c r="K33">
        <v>18</v>
      </c>
      <c r="L3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50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6.1364737552455377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0.34797905050696454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5.5599943299430299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6.9560439855212799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3.0876019346208601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11.605953590181899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20.14</v>
      </c>
      <c r="W33">
        <f>IF((DiscreteStatsTable[[#This Row],[RepsRequested]]&gt;1),DiscreteStatsTable[[#This Row],[HalfWidth]],DiscreteStatsTable[[#This Row],[BatchMeansHalfWidth]])</f>
        <v>9.8894551932469071E-2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50</v>
      </c>
      <c r="Y33">
        <f>IF(DiscreteStatsTable[[#This Row],[RepsRequested]]=DiscreteStatsTable[[#This Row],[RepsWithStatObserved]],1,0)</f>
        <v>1</v>
      </c>
    </row>
    <row r="34" spans="1:25" x14ac:dyDescent="0.25">
      <c r="A34" t="s">
        <v>68</v>
      </c>
      <c r="B34" t="s">
        <v>70</v>
      </c>
      <c r="C34">
        <v>6</v>
      </c>
      <c r="D34" t="s">
        <v>71</v>
      </c>
      <c r="E34" t="s">
        <v>75</v>
      </c>
      <c r="F34" t="s">
        <v>73</v>
      </c>
      <c r="G34">
        <v>9.8849232947074706E-2</v>
      </c>
      <c r="H34">
        <v>2E+20</v>
      </c>
      <c r="I34">
        <v>6.2899490232310507E-2</v>
      </c>
      <c r="J34">
        <v>0.14249119595967399</v>
      </c>
      <c r="K34">
        <v>18</v>
      </c>
      <c r="L3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50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9.7847844107351645E-2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8.7017927016337093E-2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0.11209851598126799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5.1460032243681099E-2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0.16540290383558701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20.14</v>
      </c>
      <c r="W34">
        <f>IF((DiscreteStatsTable[[#This Row],[RepsRequested]]&gt;1),DiscreteStatsTable[[#This Row],[HalfWidth]],DiscreteStatsTable[[#This Row],[BatchMeansHalfWidth]])</f>
        <v>1.668830327041739E-3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50</v>
      </c>
      <c r="Y34">
        <f>IF(DiscreteStatsTable[[#This Row],[RepsRequested]]=DiscreteStatsTable[[#This Row],[RepsWithStatObserved]],1,0)</f>
        <v>1</v>
      </c>
    </row>
    <row r="35" spans="1:25" x14ac:dyDescent="0.25">
      <c r="A35" t="s">
        <v>68</v>
      </c>
      <c r="B35" t="s">
        <v>70</v>
      </c>
      <c r="C35">
        <v>6</v>
      </c>
      <c r="D35" t="s">
        <v>71</v>
      </c>
      <c r="E35" t="s">
        <v>76</v>
      </c>
      <c r="F35" t="s">
        <v>73</v>
      </c>
      <c r="G35">
        <v>5.9309539768244797</v>
      </c>
      <c r="H35">
        <v>2E+20</v>
      </c>
      <c r="I35">
        <v>3.7739694139386302</v>
      </c>
      <c r="J35">
        <v>8.5494717575804202</v>
      </c>
      <c r="K35">
        <v>18</v>
      </c>
      <c r="L3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50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5.8708706464411016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0.3523255718218492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5.22107562098022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6.7259109588760797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3.0876019346208601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9.9241742301352396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20.14</v>
      </c>
      <c r="W35">
        <f>IF((DiscreteStatsTable[[#This Row],[RepsRequested]]&gt;1),DiscreteStatsTable[[#This Row],[HalfWidth]],DiscreteStatsTable[[#This Row],[BatchMeansHalfWidth]])</f>
        <v>0.10012981962250445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50</v>
      </c>
      <c r="Y35">
        <f>IF(DiscreteStatsTable[[#This Row],[RepsRequested]]=DiscreteStatsTable[[#This Row],[RepsWithStatObserved]],1,0)</f>
        <v>1</v>
      </c>
    </row>
    <row r="36" spans="1:25" x14ac:dyDescent="0.25">
      <c r="A36" t="s">
        <v>68</v>
      </c>
      <c r="B36" t="s">
        <v>70</v>
      </c>
      <c r="C36">
        <v>6</v>
      </c>
      <c r="D36" t="s">
        <v>71</v>
      </c>
      <c r="E36" t="s">
        <v>77</v>
      </c>
      <c r="F36" t="s">
        <v>73</v>
      </c>
      <c r="G36">
        <v>0</v>
      </c>
      <c r="H36">
        <v>2E+20</v>
      </c>
      <c r="I36">
        <v>0</v>
      </c>
      <c r="J36">
        <v>0</v>
      </c>
      <c r="K36">
        <v>18</v>
      </c>
      <c r="L3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50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0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20.14</v>
      </c>
      <c r="W36">
        <f>IF((DiscreteStatsTable[[#This Row],[RepsRequested]]&gt;1),DiscreteStatsTable[[#This Row],[HalfWidth]],DiscreteStatsTable[[#This Row],[BatchMeansHalfWidth]])</f>
        <v>0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50</v>
      </c>
      <c r="Y36">
        <f>IF(DiscreteStatsTable[[#This Row],[RepsRequested]]=DiscreteStatsTable[[#This Row],[RepsWithStatObserved]],1,0)</f>
        <v>1</v>
      </c>
    </row>
    <row r="37" spans="1:25" x14ac:dyDescent="0.25">
      <c r="A37" t="s">
        <v>68</v>
      </c>
      <c r="B37" t="s">
        <v>70</v>
      </c>
      <c r="C37">
        <v>6</v>
      </c>
      <c r="D37" t="s">
        <v>71</v>
      </c>
      <c r="E37" t="s">
        <v>78</v>
      </c>
      <c r="F37" t="s">
        <v>73</v>
      </c>
      <c r="G37">
        <v>0.237855024730804</v>
      </c>
      <c r="H37">
        <v>2E+20</v>
      </c>
      <c r="I37">
        <v>0</v>
      </c>
      <c r="J37">
        <v>1.9562910480776201</v>
      </c>
      <c r="K37">
        <v>18</v>
      </c>
      <c r="L3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50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0.26560310880443844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0.1345835269466413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1.0442984261027299E-2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0.556428814956336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4.9247273176603699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20.14</v>
      </c>
      <c r="W37">
        <f>IF((DiscreteStatsTable[[#This Row],[RepsRequested]]&gt;1),DiscreteStatsTable[[#This Row],[HalfWidth]],DiscreteStatsTable[[#This Row],[BatchMeansHalfWidth]])</f>
        <v>3.8248215159760277E-2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50</v>
      </c>
      <c r="Y37">
        <f>IF(DiscreteStatsTable[[#This Row],[RepsRequested]]=DiscreteStatsTable[[#This Row],[RepsWithStatObserved]],1,0)</f>
        <v>1</v>
      </c>
    </row>
    <row r="38" spans="1:25" x14ac:dyDescent="0.25">
      <c r="A38" t="s">
        <v>68</v>
      </c>
      <c r="B38" t="s">
        <v>70</v>
      </c>
      <c r="C38">
        <v>7</v>
      </c>
      <c r="D38" t="s">
        <v>71</v>
      </c>
      <c r="E38" t="s">
        <v>72</v>
      </c>
      <c r="F38" t="s">
        <v>73</v>
      </c>
      <c r="G38">
        <v>0.100178001202298</v>
      </c>
      <c r="H38">
        <v>2E+20</v>
      </c>
      <c r="I38">
        <v>5.74026556783769E-2</v>
      </c>
      <c r="J38">
        <v>0.15823506094421799</v>
      </c>
      <c r="K38">
        <v>17</v>
      </c>
      <c r="L3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50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9.7847844107351645E-2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8.7017927016337093E-2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0.11209851598126799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5.1460032243681099E-2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0.16540290383558701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20.14</v>
      </c>
      <c r="W38">
        <f>IF((DiscreteStatsTable[[#This Row],[RepsRequested]]&gt;1),DiscreteStatsTable[[#This Row],[HalfWidth]],DiscreteStatsTable[[#This Row],[BatchMeansHalfWidth]])</f>
        <v>1.668830327041739E-3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50</v>
      </c>
      <c r="Y38">
        <f>IF(DiscreteStatsTable[[#This Row],[RepsRequested]]=DiscreteStatsTable[[#This Row],[RepsWithStatObserved]],1,0)</f>
        <v>1</v>
      </c>
    </row>
    <row r="39" spans="1:25" x14ac:dyDescent="0.25">
      <c r="A39" t="s">
        <v>68</v>
      </c>
      <c r="B39" t="s">
        <v>70</v>
      </c>
      <c r="C39">
        <v>7</v>
      </c>
      <c r="D39" t="s">
        <v>71</v>
      </c>
      <c r="E39" t="s">
        <v>74</v>
      </c>
      <c r="F39" t="s">
        <v>73</v>
      </c>
      <c r="G39">
        <v>6.2473142758210196</v>
      </c>
      <c r="H39">
        <v>2E+20</v>
      </c>
      <c r="I39">
        <v>3.61743388144939</v>
      </c>
      <c r="J39">
        <v>9.4941036566530705</v>
      </c>
      <c r="K39">
        <v>17</v>
      </c>
      <c r="L3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50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6.1364737552455377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0.34797905050696454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5.5599943299430299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6.9560439855212799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3.0876019346208601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11.605953590181899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20.14</v>
      </c>
      <c r="W39">
        <f>IF((DiscreteStatsTable[[#This Row],[RepsRequested]]&gt;1),DiscreteStatsTable[[#This Row],[HalfWidth]],DiscreteStatsTable[[#This Row],[BatchMeansHalfWidth]])</f>
        <v>9.8894551932469071E-2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50</v>
      </c>
      <c r="Y39">
        <f>IF(DiscreteStatsTable[[#This Row],[RepsRequested]]=DiscreteStatsTable[[#This Row],[RepsWithStatObserved]],1,0)</f>
        <v>1</v>
      </c>
    </row>
    <row r="40" spans="1:25" x14ac:dyDescent="0.25">
      <c r="A40" t="s">
        <v>68</v>
      </c>
      <c r="B40" t="s">
        <v>70</v>
      </c>
      <c r="C40">
        <v>7</v>
      </c>
      <c r="D40" t="s">
        <v>71</v>
      </c>
      <c r="E40" t="s">
        <v>75</v>
      </c>
      <c r="F40" t="s">
        <v>73</v>
      </c>
      <c r="G40">
        <v>0.100178001202298</v>
      </c>
      <c r="H40">
        <v>2E+20</v>
      </c>
      <c r="I40">
        <v>5.74026556783769E-2</v>
      </c>
      <c r="J40">
        <v>0.15823506094421799</v>
      </c>
      <c r="K40">
        <v>17</v>
      </c>
      <c r="L4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50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9.7847844107351645E-2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8.7017927016337093E-2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0.11209851598126799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5.1460032243681099E-2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0.16540290383558701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20.14</v>
      </c>
      <c r="W40">
        <f>IF((DiscreteStatsTable[[#This Row],[RepsRequested]]&gt;1),DiscreteStatsTable[[#This Row],[HalfWidth]],DiscreteStatsTable[[#This Row],[BatchMeansHalfWidth]])</f>
        <v>1.668830327041739E-3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50</v>
      </c>
      <c r="Y40">
        <f>IF(DiscreteStatsTable[[#This Row],[RepsRequested]]=DiscreteStatsTable[[#This Row],[RepsWithStatObserved]],1,0)</f>
        <v>1</v>
      </c>
    </row>
    <row r="41" spans="1:25" x14ac:dyDescent="0.25">
      <c r="A41" t="s">
        <v>68</v>
      </c>
      <c r="B41" t="s">
        <v>70</v>
      </c>
      <c r="C41">
        <v>7</v>
      </c>
      <c r="D41" t="s">
        <v>71</v>
      </c>
      <c r="E41" t="s">
        <v>76</v>
      </c>
      <c r="F41" t="s">
        <v>73</v>
      </c>
      <c r="G41">
        <v>6.0106800721378599</v>
      </c>
      <c r="H41">
        <v>2E+20</v>
      </c>
      <c r="I41">
        <v>3.4441593407026101</v>
      </c>
      <c r="J41">
        <v>9.4941036566530705</v>
      </c>
      <c r="K41">
        <v>17</v>
      </c>
      <c r="L4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50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5.8708706464411016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0.3523255718218492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5.22107562098022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6.7259109588760797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3.0876019346208601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9.9241742301352396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20.14</v>
      </c>
      <c r="W41">
        <f>IF((DiscreteStatsTable[[#This Row],[RepsRequested]]&gt;1),DiscreteStatsTable[[#This Row],[HalfWidth]],DiscreteStatsTable[[#This Row],[BatchMeansHalfWidth]])</f>
        <v>0.10012981962250445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50</v>
      </c>
      <c r="Y41">
        <f>IF(DiscreteStatsTable[[#This Row],[RepsRequested]]=DiscreteStatsTable[[#This Row],[RepsWithStatObserved]],1,0)</f>
        <v>1</v>
      </c>
    </row>
    <row r="42" spans="1:25" x14ac:dyDescent="0.25">
      <c r="A42" t="s">
        <v>68</v>
      </c>
      <c r="B42" t="s">
        <v>70</v>
      </c>
      <c r="C42">
        <v>7</v>
      </c>
      <c r="D42" t="s">
        <v>71</v>
      </c>
      <c r="E42" t="s">
        <v>77</v>
      </c>
      <c r="F42" t="s">
        <v>73</v>
      </c>
      <c r="G42">
        <v>0</v>
      </c>
      <c r="H42">
        <v>2E+20</v>
      </c>
      <c r="I42">
        <v>0</v>
      </c>
      <c r="J42">
        <v>0</v>
      </c>
      <c r="K42">
        <v>17</v>
      </c>
      <c r="L4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50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0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0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0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0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20.14</v>
      </c>
      <c r="W42">
        <f>IF((DiscreteStatsTable[[#This Row],[RepsRequested]]&gt;1),DiscreteStatsTable[[#This Row],[HalfWidth]],DiscreteStatsTable[[#This Row],[BatchMeansHalfWidth]])</f>
        <v>0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50</v>
      </c>
      <c r="Y42">
        <f>IF(DiscreteStatsTable[[#This Row],[RepsRequested]]=DiscreteStatsTable[[#This Row],[RepsWithStatObserved]],1,0)</f>
        <v>1</v>
      </c>
    </row>
    <row r="43" spans="1:25" x14ac:dyDescent="0.25">
      <c r="A43" t="s">
        <v>68</v>
      </c>
      <c r="B43" t="s">
        <v>70</v>
      </c>
      <c r="C43">
        <v>7</v>
      </c>
      <c r="D43" t="s">
        <v>71</v>
      </c>
      <c r="E43" t="s">
        <v>78</v>
      </c>
      <c r="F43" t="s">
        <v>73</v>
      </c>
      <c r="G43">
        <v>0.236634203683151</v>
      </c>
      <c r="H43">
        <v>2E+20</v>
      </c>
      <c r="I43">
        <v>0</v>
      </c>
      <c r="J43">
        <v>1.67107525926748</v>
      </c>
      <c r="K43">
        <v>17</v>
      </c>
      <c r="L4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50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0.26560310880443844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0.1345835269466413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1.0442984261027299E-2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0.556428814956336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4.9247273176603699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20.14</v>
      </c>
      <c r="W43">
        <f>IF((DiscreteStatsTable[[#This Row],[RepsRequested]]&gt;1),DiscreteStatsTable[[#This Row],[HalfWidth]],DiscreteStatsTable[[#This Row],[BatchMeansHalfWidth]])</f>
        <v>3.8248215159760277E-2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50</v>
      </c>
      <c r="Y43">
        <f>IF(DiscreteStatsTable[[#This Row],[RepsRequested]]=DiscreteStatsTable[[#This Row],[RepsWithStatObserved]],1,0)</f>
        <v>1</v>
      </c>
    </row>
    <row r="44" spans="1:25" x14ac:dyDescent="0.25">
      <c r="A44" t="s">
        <v>68</v>
      </c>
      <c r="B44" t="s">
        <v>70</v>
      </c>
      <c r="C44">
        <v>8</v>
      </c>
      <c r="D44" t="s">
        <v>71</v>
      </c>
      <c r="E44" t="s">
        <v>72</v>
      </c>
      <c r="F44" t="s">
        <v>73</v>
      </c>
      <c r="G44">
        <v>9.0328725041365507E-2</v>
      </c>
      <c r="H44">
        <v>2E+20</v>
      </c>
      <c r="I44">
        <v>5.9142254213903303E-2</v>
      </c>
      <c r="J44">
        <v>0.12502963897133901</v>
      </c>
      <c r="K44">
        <v>14</v>
      </c>
      <c r="L4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50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9.7847844107351645E-2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8.7017927016337093E-2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0.11209851598126799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5.1460032243681099E-2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0.16540290383558701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20.14</v>
      </c>
      <c r="W44">
        <f>IF((DiscreteStatsTable[[#This Row],[RepsRequested]]&gt;1),DiscreteStatsTable[[#This Row],[HalfWidth]],DiscreteStatsTable[[#This Row],[BatchMeansHalfWidth]])</f>
        <v>1.668830327041739E-3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50</v>
      </c>
      <c r="Y44">
        <f>IF(DiscreteStatsTable[[#This Row],[RepsRequested]]=DiscreteStatsTable[[#This Row],[RepsWithStatObserved]],1,0)</f>
        <v>1</v>
      </c>
    </row>
    <row r="45" spans="1:25" x14ac:dyDescent="0.25">
      <c r="A45" t="s">
        <v>68</v>
      </c>
      <c r="B45" t="s">
        <v>70</v>
      </c>
      <c r="C45">
        <v>8</v>
      </c>
      <c r="D45" t="s">
        <v>71</v>
      </c>
      <c r="E45" t="s">
        <v>74</v>
      </c>
      <c r="F45" t="s">
        <v>73</v>
      </c>
      <c r="G45">
        <v>5.8546387879821697</v>
      </c>
      <c r="H45">
        <v>2E+20</v>
      </c>
      <c r="I45">
        <v>3.5485352528342</v>
      </c>
      <c r="J45">
        <v>7.8490236769269996</v>
      </c>
      <c r="K45">
        <v>14</v>
      </c>
      <c r="L4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50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6.1364737552455377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0.34797905050696454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5.5599943299430299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6.9560439855212799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3.0876019346208601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11.605953590181899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20.14</v>
      </c>
      <c r="W45">
        <f>IF((DiscreteStatsTable[[#This Row],[RepsRequested]]&gt;1),DiscreteStatsTable[[#This Row],[HalfWidth]],DiscreteStatsTable[[#This Row],[BatchMeansHalfWidth]])</f>
        <v>9.8894551932469071E-2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50</v>
      </c>
      <c r="Y45">
        <f>IF(DiscreteStatsTable[[#This Row],[RepsRequested]]=DiscreteStatsTable[[#This Row],[RepsWithStatObserved]],1,0)</f>
        <v>1</v>
      </c>
    </row>
    <row r="46" spans="1:25" x14ac:dyDescent="0.25">
      <c r="A46" t="s">
        <v>68</v>
      </c>
      <c r="B46" t="s">
        <v>70</v>
      </c>
      <c r="C46">
        <v>8</v>
      </c>
      <c r="D46" t="s">
        <v>71</v>
      </c>
      <c r="E46" t="s">
        <v>75</v>
      </c>
      <c r="F46" t="s">
        <v>73</v>
      </c>
      <c r="G46">
        <v>9.0328725041365507E-2</v>
      </c>
      <c r="H46">
        <v>2E+20</v>
      </c>
      <c r="I46">
        <v>5.9142254213903303E-2</v>
      </c>
      <c r="J46">
        <v>0.12502963897133901</v>
      </c>
      <c r="K46">
        <v>14</v>
      </c>
      <c r="L4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50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9.7847844107351645E-2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8.7017927016337093E-2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0.11209851598126799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5.1460032243681099E-2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0.16540290383558701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20.14</v>
      </c>
      <c r="W46">
        <f>IF((DiscreteStatsTable[[#This Row],[RepsRequested]]&gt;1),DiscreteStatsTable[[#This Row],[HalfWidth]],DiscreteStatsTable[[#This Row],[BatchMeansHalfWidth]])</f>
        <v>1.668830327041739E-3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50</v>
      </c>
      <c r="Y46">
        <f>IF(DiscreteStatsTable[[#This Row],[RepsRequested]]=DiscreteStatsTable[[#This Row],[RepsWithStatObserved]],1,0)</f>
        <v>1</v>
      </c>
    </row>
    <row r="47" spans="1:25" x14ac:dyDescent="0.25">
      <c r="A47" t="s">
        <v>68</v>
      </c>
      <c r="B47" t="s">
        <v>70</v>
      </c>
      <c r="C47">
        <v>8</v>
      </c>
      <c r="D47" t="s">
        <v>71</v>
      </c>
      <c r="E47" t="s">
        <v>76</v>
      </c>
      <c r="F47" t="s">
        <v>73</v>
      </c>
      <c r="G47">
        <v>5.4197235024819399</v>
      </c>
      <c r="H47">
        <v>2E+20</v>
      </c>
      <c r="I47">
        <v>3.5485352528342</v>
      </c>
      <c r="J47">
        <v>7.50177833828036</v>
      </c>
      <c r="K47">
        <v>14</v>
      </c>
      <c r="L4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50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5.8708706464411016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0.3523255718218492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5.22107562098022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6.7259109588760797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3.0876019346208601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9.9241742301352396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20.14</v>
      </c>
      <c r="W47">
        <f>IF((DiscreteStatsTable[[#This Row],[RepsRequested]]&gt;1),DiscreteStatsTable[[#This Row],[HalfWidth]],DiscreteStatsTable[[#This Row],[BatchMeansHalfWidth]])</f>
        <v>0.10012981962250445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50</v>
      </c>
      <c r="Y47">
        <f>IF(DiscreteStatsTable[[#This Row],[RepsRequested]]=DiscreteStatsTable[[#This Row],[RepsWithStatObserved]],1,0)</f>
        <v>1</v>
      </c>
    </row>
    <row r="48" spans="1:25" x14ac:dyDescent="0.25">
      <c r="A48" t="s">
        <v>68</v>
      </c>
      <c r="B48" t="s">
        <v>70</v>
      </c>
      <c r="C48">
        <v>8</v>
      </c>
      <c r="D48" t="s">
        <v>71</v>
      </c>
      <c r="E48" t="s">
        <v>77</v>
      </c>
      <c r="F48" t="s">
        <v>73</v>
      </c>
      <c r="G48">
        <v>0</v>
      </c>
      <c r="H48">
        <v>2E+20</v>
      </c>
      <c r="I48">
        <v>0</v>
      </c>
      <c r="J48">
        <v>0</v>
      </c>
      <c r="K48">
        <v>14</v>
      </c>
      <c r="L4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50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0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0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0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0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20.14</v>
      </c>
      <c r="W48">
        <f>IF((DiscreteStatsTable[[#This Row],[RepsRequested]]&gt;1),DiscreteStatsTable[[#This Row],[HalfWidth]],DiscreteStatsTable[[#This Row],[BatchMeansHalfWidth]])</f>
        <v>0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50</v>
      </c>
      <c r="Y48">
        <f>IF(DiscreteStatsTable[[#This Row],[RepsRequested]]=DiscreteStatsTable[[#This Row],[RepsWithStatObserved]],1,0)</f>
        <v>1</v>
      </c>
    </row>
    <row r="49" spans="1:25" x14ac:dyDescent="0.25">
      <c r="A49" t="s">
        <v>68</v>
      </c>
      <c r="B49" t="s">
        <v>70</v>
      </c>
      <c r="C49">
        <v>8</v>
      </c>
      <c r="D49" t="s">
        <v>71</v>
      </c>
      <c r="E49" t="s">
        <v>78</v>
      </c>
      <c r="F49" t="s">
        <v>73</v>
      </c>
      <c r="G49">
        <v>0.43491528550023201</v>
      </c>
      <c r="H49">
        <v>2E+20</v>
      </c>
      <c r="I49">
        <v>0</v>
      </c>
      <c r="J49">
        <v>2.53644174845825</v>
      </c>
      <c r="K49">
        <v>14</v>
      </c>
      <c r="L4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50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0.26560310880443844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0.1345835269466413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1.0442984261027299E-2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0.556428814956336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4.9247273176603699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20.14</v>
      </c>
      <c r="W49">
        <f>IF((DiscreteStatsTable[[#This Row],[RepsRequested]]&gt;1),DiscreteStatsTable[[#This Row],[HalfWidth]],DiscreteStatsTable[[#This Row],[BatchMeansHalfWidth]])</f>
        <v>3.8248215159760277E-2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50</v>
      </c>
      <c r="Y49">
        <f>IF(DiscreteStatsTable[[#This Row],[RepsRequested]]=DiscreteStatsTable[[#This Row],[RepsWithStatObserved]],1,0)</f>
        <v>1</v>
      </c>
    </row>
    <row r="50" spans="1:25" x14ac:dyDescent="0.25">
      <c r="A50" t="s">
        <v>68</v>
      </c>
      <c r="B50" t="s">
        <v>70</v>
      </c>
      <c r="C50">
        <v>9</v>
      </c>
      <c r="D50" t="s">
        <v>71</v>
      </c>
      <c r="E50" t="s">
        <v>72</v>
      </c>
      <c r="F50" t="s">
        <v>73</v>
      </c>
      <c r="G50">
        <v>0.100888695583204</v>
      </c>
      <c r="H50">
        <v>2E+20</v>
      </c>
      <c r="I50">
        <v>6.6464899732805297E-2</v>
      </c>
      <c r="J50">
        <v>0.140205739057569</v>
      </c>
      <c r="K50">
        <v>18</v>
      </c>
      <c r="L5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50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9.7847844107351645E-2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8.7017927016337093E-2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0.11209851598126799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5.1460032243681099E-2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0.16540290383558701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20.14</v>
      </c>
      <c r="W50">
        <f>IF((DiscreteStatsTable[[#This Row],[RepsRequested]]&gt;1),DiscreteStatsTable[[#This Row],[HalfWidth]],DiscreteStatsTable[[#This Row],[BatchMeansHalfWidth]])</f>
        <v>1.668830327041739E-3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50</v>
      </c>
      <c r="Y50">
        <f>IF(DiscreteStatsTable[[#This Row],[RepsRequested]]=DiscreteStatsTable[[#This Row],[RepsWithStatObserved]],1,0)</f>
        <v>1</v>
      </c>
    </row>
    <row r="51" spans="1:25" x14ac:dyDescent="0.25">
      <c r="A51" t="s">
        <v>68</v>
      </c>
      <c r="B51" t="s">
        <v>70</v>
      </c>
      <c r="C51">
        <v>9</v>
      </c>
      <c r="D51" t="s">
        <v>71</v>
      </c>
      <c r="E51" t="s">
        <v>74</v>
      </c>
      <c r="F51" t="s">
        <v>73</v>
      </c>
      <c r="G51">
        <v>6.1466904701618104</v>
      </c>
      <c r="H51">
        <v>2E+20</v>
      </c>
      <c r="I51">
        <v>3.9878939839683198</v>
      </c>
      <c r="J51">
        <v>8.4123443434541194</v>
      </c>
      <c r="K51">
        <v>18</v>
      </c>
      <c r="L5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50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6.1364737552455377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0.34797905050696454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5.5599943299430299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6.9560439855212799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3.0876019346208601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11.605953590181899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20.14</v>
      </c>
      <c r="W51">
        <f>IF((DiscreteStatsTable[[#This Row],[RepsRequested]]&gt;1),DiscreteStatsTable[[#This Row],[HalfWidth]],DiscreteStatsTable[[#This Row],[BatchMeansHalfWidth]])</f>
        <v>9.8894551932469071E-2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50</v>
      </c>
      <c r="Y51">
        <f>IF(DiscreteStatsTable[[#This Row],[RepsRequested]]=DiscreteStatsTable[[#This Row],[RepsWithStatObserved]],1,0)</f>
        <v>1</v>
      </c>
    </row>
    <row r="52" spans="1:25" x14ac:dyDescent="0.25">
      <c r="A52" t="s">
        <v>68</v>
      </c>
      <c r="B52" t="s">
        <v>70</v>
      </c>
      <c r="C52">
        <v>9</v>
      </c>
      <c r="D52" t="s">
        <v>71</v>
      </c>
      <c r="E52" t="s">
        <v>75</v>
      </c>
      <c r="F52" t="s">
        <v>73</v>
      </c>
      <c r="G52">
        <v>0.100888695583204</v>
      </c>
      <c r="H52">
        <v>2E+20</v>
      </c>
      <c r="I52">
        <v>6.6464899732805297E-2</v>
      </c>
      <c r="J52">
        <v>0.140205739057569</v>
      </c>
      <c r="K52">
        <v>18</v>
      </c>
      <c r="L5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50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9.7847844107351645E-2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8.7017927016337093E-2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0.11209851598126799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5.1460032243681099E-2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0.16540290383558701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20.14</v>
      </c>
      <c r="W52">
        <f>IF((DiscreteStatsTable[[#This Row],[RepsRequested]]&gt;1),DiscreteStatsTable[[#This Row],[HalfWidth]],DiscreteStatsTable[[#This Row],[BatchMeansHalfWidth]])</f>
        <v>1.668830327041739E-3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50</v>
      </c>
      <c r="Y52">
        <f>IF(DiscreteStatsTable[[#This Row],[RepsRequested]]=DiscreteStatsTable[[#This Row],[RepsWithStatObserved]],1,0)</f>
        <v>1</v>
      </c>
    </row>
    <row r="53" spans="1:25" x14ac:dyDescent="0.25">
      <c r="A53" t="s">
        <v>68</v>
      </c>
      <c r="B53" t="s">
        <v>70</v>
      </c>
      <c r="C53">
        <v>9</v>
      </c>
      <c r="D53" t="s">
        <v>71</v>
      </c>
      <c r="E53" t="s">
        <v>76</v>
      </c>
      <c r="F53" t="s">
        <v>73</v>
      </c>
      <c r="G53">
        <v>6.0533217349922399</v>
      </c>
      <c r="H53">
        <v>2E+20</v>
      </c>
      <c r="I53">
        <v>3.9878939839683198</v>
      </c>
      <c r="J53">
        <v>8.4123443434541194</v>
      </c>
      <c r="K53">
        <v>18</v>
      </c>
      <c r="L5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50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5.8708706464411016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0.3523255718218492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5.22107562098022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6.7259109588760797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3.0876019346208601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9.9241742301352396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20.14</v>
      </c>
      <c r="W53">
        <f>IF((DiscreteStatsTable[[#This Row],[RepsRequested]]&gt;1),DiscreteStatsTable[[#This Row],[HalfWidth]],DiscreteStatsTable[[#This Row],[BatchMeansHalfWidth]])</f>
        <v>0.10012981962250445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50</v>
      </c>
      <c r="Y53">
        <f>IF(DiscreteStatsTable[[#This Row],[RepsRequested]]=DiscreteStatsTable[[#This Row],[RepsWithStatObserved]],1,0)</f>
        <v>1</v>
      </c>
    </row>
    <row r="54" spans="1:25" x14ac:dyDescent="0.25">
      <c r="A54" t="s">
        <v>68</v>
      </c>
      <c r="B54" t="s">
        <v>70</v>
      </c>
      <c r="C54">
        <v>9</v>
      </c>
      <c r="D54" t="s">
        <v>71</v>
      </c>
      <c r="E54" t="s">
        <v>77</v>
      </c>
      <c r="F54" t="s">
        <v>73</v>
      </c>
      <c r="G54">
        <v>0</v>
      </c>
      <c r="H54">
        <v>2E+20</v>
      </c>
      <c r="I54">
        <v>0</v>
      </c>
      <c r="J54">
        <v>0</v>
      </c>
      <c r="K54">
        <v>18</v>
      </c>
      <c r="L5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50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0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0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0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0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20.14</v>
      </c>
      <c r="W54">
        <f>IF((DiscreteStatsTable[[#This Row],[RepsRequested]]&gt;1),DiscreteStatsTable[[#This Row],[HalfWidth]],DiscreteStatsTable[[#This Row],[BatchMeansHalfWidth]])</f>
        <v>0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50</v>
      </c>
      <c r="Y54">
        <f>IF(DiscreteStatsTable[[#This Row],[RepsRequested]]=DiscreteStatsTable[[#This Row],[RepsWithStatObserved]],1,0)</f>
        <v>1</v>
      </c>
    </row>
    <row r="55" spans="1:25" x14ac:dyDescent="0.25">
      <c r="A55" t="s">
        <v>68</v>
      </c>
      <c r="B55" t="s">
        <v>70</v>
      </c>
      <c r="C55">
        <v>9</v>
      </c>
      <c r="D55" t="s">
        <v>71</v>
      </c>
      <c r="E55" t="s">
        <v>78</v>
      </c>
      <c r="F55" t="s">
        <v>73</v>
      </c>
      <c r="G55">
        <v>9.3368735169571102E-2</v>
      </c>
      <c r="H55">
        <v>2E+20</v>
      </c>
      <c r="I55">
        <v>0</v>
      </c>
      <c r="J55">
        <v>0.80551241875248503</v>
      </c>
      <c r="K55">
        <v>18</v>
      </c>
      <c r="L5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50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0.26560310880443844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0.1345835269466413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1.0442984261027299E-2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0.556428814956336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4.9247273176603699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20.14</v>
      </c>
      <c r="W55">
        <f>IF((DiscreteStatsTable[[#This Row],[RepsRequested]]&gt;1),DiscreteStatsTable[[#This Row],[HalfWidth]],DiscreteStatsTable[[#This Row],[BatchMeansHalfWidth]])</f>
        <v>3.8248215159760277E-2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50</v>
      </c>
      <c r="Y55">
        <f>IF(DiscreteStatsTable[[#This Row],[RepsRequested]]=DiscreteStatsTable[[#This Row],[RepsWithStatObserved]],1,0)</f>
        <v>1</v>
      </c>
    </row>
    <row r="56" spans="1:25" x14ac:dyDescent="0.25">
      <c r="A56" t="s">
        <v>68</v>
      </c>
      <c r="B56" t="s">
        <v>70</v>
      </c>
      <c r="C56">
        <v>10</v>
      </c>
      <c r="D56" t="s">
        <v>71</v>
      </c>
      <c r="E56" t="s">
        <v>72</v>
      </c>
      <c r="F56" t="s">
        <v>73</v>
      </c>
      <c r="G56">
        <v>0.102812541273002</v>
      </c>
      <c r="H56">
        <v>2E+20</v>
      </c>
      <c r="I56">
        <v>6.3090902645782904E-2</v>
      </c>
      <c r="J56">
        <v>0.14351355545084099</v>
      </c>
      <c r="K56">
        <v>10</v>
      </c>
      <c r="L5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50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9.7847844107351645E-2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8.7017927016337093E-2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0.11209851598126799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5.1460032243681099E-2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0.16540290383558701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20.14</v>
      </c>
      <c r="W56">
        <f>IF((DiscreteStatsTable[[#This Row],[RepsRequested]]&gt;1),DiscreteStatsTable[[#This Row],[HalfWidth]],DiscreteStatsTable[[#This Row],[BatchMeansHalfWidth]])</f>
        <v>1.668830327041739E-3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50</v>
      </c>
      <c r="Y56">
        <f>IF(DiscreteStatsTable[[#This Row],[RepsRequested]]=DiscreteStatsTable[[#This Row],[RepsWithStatObserved]],1,0)</f>
        <v>1</v>
      </c>
    </row>
    <row r="57" spans="1:25" x14ac:dyDescent="0.25">
      <c r="A57" t="s">
        <v>68</v>
      </c>
      <c r="B57" t="s">
        <v>70</v>
      </c>
      <c r="C57">
        <v>10</v>
      </c>
      <c r="D57" t="s">
        <v>71</v>
      </c>
      <c r="E57" t="s">
        <v>74</v>
      </c>
      <c r="F57" t="s">
        <v>73</v>
      </c>
      <c r="G57">
        <v>6.1791954606411501</v>
      </c>
      <c r="H57">
        <v>2E+20</v>
      </c>
      <c r="I57">
        <v>3.7854541587469699</v>
      </c>
      <c r="J57">
        <v>8.6108133270504403</v>
      </c>
      <c r="K57">
        <v>10</v>
      </c>
      <c r="L5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50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6.1364737552455377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0.34797905050696454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5.5599943299430299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6.9560439855212799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3.0876019346208601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11.605953590181899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20.14</v>
      </c>
      <c r="W57">
        <f>IF((DiscreteStatsTable[[#This Row],[RepsRequested]]&gt;1),DiscreteStatsTable[[#This Row],[HalfWidth]],DiscreteStatsTable[[#This Row],[BatchMeansHalfWidth]])</f>
        <v>9.8894551932469071E-2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50</v>
      </c>
      <c r="Y57">
        <f>IF(DiscreteStatsTable[[#This Row],[RepsRequested]]=DiscreteStatsTable[[#This Row],[RepsWithStatObserved]],1,0)</f>
        <v>1</v>
      </c>
    </row>
    <row r="58" spans="1:25" x14ac:dyDescent="0.25">
      <c r="A58" t="s">
        <v>68</v>
      </c>
      <c r="B58" t="s">
        <v>70</v>
      </c>
      <c r="C58">
        <v>10</v>
      </c>
      <c r="D58" t="s">
        <v>71</v>
      </c>
      <c r="E58" t="s">
        <v>75</v>
      </c>
      <c r="F58" t="s">
        <v>73</v>
      </c>
      <c r="G58">
        <v>0.102812541273002</v>
      </c>
      <c r="H58">
        <v>2E+20</v>
      </c>
      <c r="I58">
        <v>6.3090902645782904E-2</v>
      </c>
      <c r="J58">
        <v>0.14351355545084099</v>
      </c>
      <c r="K58">
        <v>10</v>
      </c>
      <c r="L5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50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9.7847844107351645E-2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8.7017927016337093E-2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0.11209851598126799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5.1460032243681099E-2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0.16540290383558701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20.14</v>
      </c>
      <c r="W58">
        <f>IF((DiscreteStatsTable[[#This Row],[RepsRequested]]&gt;1),DiscreteStatsTable[[#This Row],[HalfWidth]],DiscreteStatsTable[[#This Row],[BatchMeansHalfWidth]])</f>
        <v>1.668830327041739E-3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50</v>
      </c>
      <c r="Y58">
        <f>IF(DiscreteStatsTable[[#This Row],[RepsRequested]]=DiscreteStatsTable[[#This Row],[RepsWithStatObserved]],1,0)</f>
        <v>1</v>
      </c>
    </row>
    <row r="59" spans="1:25" x14ac:dyDescent="0.25">
      <c r="A59" t="s">
        <v>68</v>
      </c>
      <c r="B59" t="s">
        <v>70</v>
      </c>
      <c r="C59">
        <v>10</v>
      </c>
      <c r="D59" t="s">
        <v>71</v>
      </c>
      <c r="E59" t="s">
        <v>76</v>
      </c>
      <c r="F59" t="s">
        <v>73</v>
      </c>
      <c r="G59">
        <v>6.1687524763801198</v>
      </c>
      <c r="H59">
        <v>2E+20</v>
      </c>
      <c r="I59">
        <v>3.7854541587469699</v>
      </c>
      <c r="J59">
        <v>8.6108133270504403</v>
      </c>
      <c r="K59">
        <v>10</v>
      </c>
      <c r="L5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50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5.8708706464411016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0.3523255718218492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5.22107562098022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6.7259109588760797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3.0876019346208601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9.9241742301352396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20.14</v>
      </c>
      <c r="W59">
        <f>IF((DiscreteStatsTable[[#This Row],[RepsRequested]]&gt;1),DiscreteStatsTable[[#This Row],[HalfWidth]],DiscreteStatsTable[[#This Row],[BatchMeansHalfWidth]])</f>
        <v>0.10012981962250445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50</v>
      </c>
      <c r="Y59">
        <f>IF(DiscreteStatsTable[[#This Row],[RepsRequested]]=DiscreteStatsTable[[#This Row],[RepsWithStatObserved]],1,0)</f>
        <v>1</v>
      </c>
    </row>
    <row r="60" spans="1:25" x14ac:dyDescent="0.25">
      <c r="A60" t="s">
        <v>68</v>
      </c>
      <c r="B60" t="s">
        <v>70</v>
      </c>
      <c r="C60">
        <v>10</v>
      </c>
      <c r="D60" t="s">
        <v>71</v>
      </c>
      <c r="E60" t="s">
        <v>77</v>
      </c>
      <c r="F60" t="s">
        <v>73</v>
      </c>
      <c r="G60">
        <v>0</v>
      </c>
      <c r="H60">
        <v>2E+20</v>
      </c>
      <c r="I60">
        <v>0</v>
      </c>
      <c r="J60">
        <v>0</v>
      </c>
      <c r="K60">
        <v>10</v>
      </c>
      <c r="L6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50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0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0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0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0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20.14</v>
      </c>
      <c r="W60">
        <f>IF((DiscreteStatsTable[[#This Row],[RepsRequested]]&gt;1),DiscreteStatsTable[[#This Row],[HalfWidth]],DiscreteStatsTable[[#This Row],[BatchMeansHalfWidth]])</f>
        <v>0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50</v>
      </c>
      <c r="Y60">
        <f>IF(DiscreteStatsTable[[#This Row],[RepsRequested]]=DiscreteStatsTable[[#This Row],[RepsWithStatObserved]],1,0)</f>
        <v>1</v>
      </c>
    </row>
    <row r="61" spans="1:25" x14ac:dyDescent="0.25">
      <c r="A61" t="s">
        <v>68</v>
      </c>
      <c r="B61" t="s">
        <v>70</v>
      </c>
      <c r="C61">
        <v>10</v>
      </c>
      <c r="D61" t="s">
        <v>71</v>
      </c>
      <c r="E61" t="s">
        <v>78</v>
      </c>
      <c r="F61" t="s">
        <v>73</v>
      </c>
      <c r="G61">
        <v>1.0442984261027299E-2</v>
      </c>
      <c r="H61">
        <v>2E+20</v>
      </c>
      <c r="I61">
        <v>0</v>
      </c>
      <c r="J61">
        <v>0.10442984261027299</v>
      </c>
      <c r="K61">
        <v>10</v>
      </c>
      <c r="L6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50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0.26560310880443844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0.1345835269466413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1.0442984261027299E-2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0.556428814956336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4.9247273176603699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20.14</v>
      </c>
      <c r="W61">
        <f>IF((DiscreteStatsTable[[#This Row],[RepsRequested]]&gt;1),DiscreteStatsTable[[#This Row],[HalfWidth]],DiscreteStatsTable[[#This Row],[BatchMeansHalfWidth]])</f>
        <v>3.8248215159760277E-2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50</v>
      </c>
      <c r="Y61">
        <f>IF(DiscreteStatsTable[[#This Row],[RepsRequested]]=DiscreteStatsTable[[#This Row],[RepsWithStatObserved]],1,0)</f>
        <v>1</v>
      </c>
    </row>
    <row r="62" spans="1:25" x14ac:dyDescent="0.25">
      <c r="A62" t="s">
        <v>68</v>
      </c>
      <c r="B62" t="s">
        <v>70</v>
      </c>
      <c r="C62">
        <v>11</v>
      </c>
      <c r="D62" t="s">
        <v>71</v>
      </c>
      <c r="E62" t="s">
        <v>72</v>
      </c>
      <c r="F62" t="s">
        <v>73</v>
      </c>
      <c r="G62">
        <v>0.10233500596084801</v>
      </c>
      <c r="H62">
        <v>2E+20</v>
      </c>
      <c r="I62">
        <v>7.5436257327353207E-2</v>
      </c>
      <c r="J62">
        <v>0.15463590759947299</v>
      </c>
      <c r="K62">
        <v>27</v>
      </c>
      <c r="L6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62" s="5" cm="1">
        <f t="array" ref="M62">MAX(IF((ProjectInfoTable[ProjectName]=DiscreteStatsTable[[#This Row],[ProjectName]]),(ProjectInfoTable[ProjectName]=DiscreteStatsTable[[#This Row],[ProjectName]])*ProjectInfoTable[NumberOfReplications]))</f>
        <v>50</v>
      </c>
      <c r="N62" s="5" cm="1">
        <f t="array" ref="N62">IFERROR(AVERAGE(IF((DiscreteStatsTable[GroupByKey]=DiscreteStatsTable[[#This Row],[GroupByKey]]),(DiscreteStatsTable[GroupByKey]=DiscreteStatsTable[[#This Row],[GroupByKey]])*DiscreteStatsTable[Average])),0)</f>
        <v>9.7847844107351645E-2</v>
      </c>
      <c r="O62" s="5" cm="1">
        <f t="array" ref="O6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62" s="5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 s="5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62" s="5" cm="1">
        <f t="array" ref="R62">MIN(IF((DiscreteStatsTable[GroupByKey]=DiscreteStatsTable[[#This Row],[GroupByKey]]),(DiscreteStatsTable[GroupByKey]=DiscreteStatsTable[[#This Row],[GroupByKey]])*DiscreteStatsTable[Average]))</f>
        <v>8.7017927016337093E-2</v>
      </c>
      <c r="S62" s="5" cm="1">
        <f t="array" ref="S62">MAX(IF((DiscreteStatsTable[GroupByKey]=DiscreteStatsTable[[#This Row],[GroupByKey]]),(DiscreteStatsTable[GroupByKey]=DiscreteStatsTable[[#This Row],[GroupByKey]])*DiscreteStatsTable[Average]))</f>
        <v>0.11209851598126799</v>
      </c>
      <c r="T62" s="5" cm="1">
        <f t="array" ref="T62">MIN(IF((DiscreteStatsTable[GroupByKey]=DiscreteStatsTable[[#This Row],[GroupByKey]]),(DiscreteStatsTable[GroupByKey]=DiscreteStatsTable[[#This Row],[GroupByKey]])*DiscreteStatsTable[Minimum]))</f>
        <v>5.1460032243681099E-2</v>
      </c>
      <c r="U62" s="5" cm="1">
        <f t="array" ref="U62">MAX(IF((DiscreteStatsTable[GroupByKey]=DiscreteStatsTable[[#This Row],[GroupByKey]]),(DiscreteStatsTable[GroupByKey]=DiscreteStatsTable[[#This Row],[GroupByKey]])*DiscreteStatsTable[Maximum]))</f>
        <v>0.16540290383558701</v>
      </c>
      <c r="V62" s="5" cm="1">
        <f t="array" ref="V62">IFERROR(AVERAGE(IF((DiscreteStatsTable[GroupByKey]=DiscreteStatsTable[[#This Row],[GroupByKey]]),(DiscreteStatsTable[GroupByKey]=DiscreteStatsTable[[#This Row],[GroupByKey]])*DiscreteStatsTable[NumberObservations])),0)</f>
        <v>20.14</v>
      </c>
      <c r="W62" s="5">
        <f>IF((DiscreteStatsTable[[#This Row],[RepsRequested]]&gt;1),DiscreteStatsTable[[#This Row],[HalfWidth]],DiscreteStatsTable[[#This Row],[BatchMeansHalfWidth]])</f>
        <v>1.668830327041739E-3</v>
      </c>
      <c r="X62" s="5" cm="1">
        <f t="array" ref="X62">COUNT(IF((DiscreteStatsTable[GroupByKey]=DiscreteStatsTable[[#This Row],[GroupByKey]]),(DiscreteStatsTable[GroupByKey]=DiscreteStatsTable[[#This Row],[GroupByKey]])*DiscreteStatsTable[Replication]))</f>
        <v>50</v>
      </c>
      <c r="Y62" s="5">
        <f>IF(DiscreteStatsTable[[#This Row],[RepsRequested]]=DiscreteStatsTable[[#This Row],[RepsWithStatObserved]],1,0)</f>
        <v>1</v>
      </c>
    </row>
    <row r="63" spans="1:25" x14ac:dyDescent="0.25">
      <c r="A63" t="s">
        <v>68</v>
      </c>
      <c r="B63" t="s">
        <v>70</v>
      </c>
      <c r="C63">
        <v>11</v>
      </c>
      <c r="D63" t="s">
        <v>71</v>
      </c>
      <c r="E63" t="s">
        <v>74</v>
      </c>
      <c r="F63" t="s">
        <v>73</v>
      </c>
      <c r="G63">
        <v>6.6434646093029999</v>
      </c>
      <c r="H63">
        <v>2E+20</v>
      </c>
      <c r="I63">
        <v>4.9660347358055796</v>
      </c>
      <c r="J63">
        <v>10.8876729326601</v>
      </c>
      <c r="K63">
        <v>27</v>
      </c>
      <c r="L6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63" s="5" cm="1">
        <f t="array" ref="M63">MAX(IF((ProjectInfoTable[ProjectName]=DiscreteStatsTable[[#This Row],[ProjectName]]),(ProjectInfoTable[ProjectName]=DiscreteStatsTable[[#This Row],[ProjectName]])*ProjectInfoTable[NumberOfReplications]))</f>
        <v>50</v>
      </c>
      <c r="N63" s="5" cm="1">
        <f t="array" ref="N63">IFERROR(AVERAGE(IF((DiscreteStatsTable[GroupByKey]=DiscreteStatsTable[[#This Row],[GroupByKey]]),(DiscreteStatsTable[GroupByKey]=DiscreteStatsTable[[#This Row],[GroupByKey]])*DiscreteStatsTable[Average])),0)</f>
        <v>6.1364737552455377</v>
      </c>
      <c r="O63" s="5" cm="1">
        <f t="array" ref="O63">IFERROR(_xlfn.STDEV.S(IF((DiscreteStatsTable[GroupByKey]=DiscreteStatsTable[[#This Row],[GroupByKey]]),(DiscreteStatsTable[GroupByKey]=DiscreteStatsTable[[#This Row],[GroupByKey]])*DiscreteStatsTable[Average])),0)</f>
        <v>0.34797905050696454</v>
      </c>
      <c r="P63" s="5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 s="5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63" s="5" cm="1">
        <f t="array" ref="R63">MIN(IF((DiscreteStatsTable[GroupByKey]=DiscreteStatsTable[[#This Row],[GroupByKey]]),(DiscreteStatsTable[GroupByKey]=DiscreteStatsTable[[#This Row],[GroupByKey]])*DiscreteStatsTable[Average]))</f>
        <v>5.5599943299430299</v>
      </c>
      <c r="S63" s="5" cm="1">
        <f t="array" ref="S63">MAX(IF((DiscreteStatsTable[GroupByKey]=DiscreteStatsTable[[#This Row],[GroupByKey]]),(DiscreteStatsTable[GroupByKey]=DiscreteStatsTable[[#This Row],[GroupByKey]])*DiscreteStatsTable[Average]))</f>
        <v>6.9560439855212799</v>
      </c>
      <c r="T63" s="5" cm="1">
        <f t="array" ref="T63">MIN(IF((DiscreteStatsTable[GroupByKey]=DiscreteStatsTable[[#This Row],[GroupByKey]]),(DiscreteStatsTable[GroupByKey]=DiscreteStatsTable[[#This Row],[GroupByKey]])*DiscreteStatsTable[Minimum]))</f>
        <v>3.0876019346208601</v>
      </c>
      <c r="U63" s="5" cm="1">
        <f t="array" ref="U63">MAX(IF((DiscreteStatsTable[GroupByKey]=DiscreteStatsTable[[#This Row],[GroupByKey]]),(DiscreteStatsTable[GroupByKey]=DiscreteStatsTable[[#This Row],[GroupByKey]])*DiscreteStatsTable[Maximum]))</f>
        <v>11.605953590181899</v>
      </c>
      <c r="V63" s="5" cm="1">
        <f t="array" ref="V63">IFERROR(AVERAGE(IF((DiscreteStatsTable[GroupByKey]=DiscreteStatsTable[[#This Row],[GroupByKey]]),(DiscreteStatsTable[GroupByKey]=DiscreteStatsTable[[#This Row],[GroupByKey]])*DiscreteStatsTable[NumberObservations])),0)</f>
        <v>20.14</v>
      </c>
      <c r="W63" s="5">
        <f>IF((DiscreteStatsTable[[#This Row],[RepsRequested]]&gt;1),DiscreteStatsTable[[#This Row],[HalfWidth]],DiscreteStatsTable[[#This Row],[BatchMeansHalfWidth]])</f>
        <v>9.8894551932469071E-2</v>
      </c>
      <c r="X63" s="5" cm="1">
        <f t="array" ref="X63">COUNT(IF((DiscreteStatsTable[GroupByKey]=DiscreteStatsTable[[#This Row],[GroupByKey]]),(DiscreteStatsTable[GroupByKey]=DiscreteStatsTable[[#This Row],[GroupByKey]])*DiscreteStatsTable[Replication]))</f>
        <v>50</v>
      </c>
      <c r="Y63" s="5">
        <f>IF(DiscreteStatsTable[[#This Row],[RepsRequested]]=DiscreteStatsTable[[#This Row],[RepsWithStatObserved]],1,0)</f>
        <v>1</v>
      </c>
    </row>
    <row r="64" spans="1:25" x14ac:dyDescent="0.25">
      <c r="A64" t="s">
        <v>68</v>
      </c>
      <c r="B64" t="s">
        <v>70</v>
      </c>
      <c r="C64">
        <v>11</v>
      </c>
      <c r="D64" t="s">
        <v>71</v>
      </c>
      <c r="E64" t="s">
        <v>75</v>
      </c>
      <c r="F64" t="s">
        <v>73</v>
      </c>
      <c r="G64">
        <v>0.10233500596084801</v>
      </c>
      <c r="H64">
        <v>2E+20</v>
      </c>
      <c r="I64">
        <v>7.5436257327353207E-2</v>
      </c>
      <c r="J64">
        <v>0.15463590759947299</v>
      </c>
      <c r="K64">
        <v>27</v>
      </c>
      <c r="L6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64" s="5" cm="1">
        <f t="array" ref="M64">MAX(IF((ProjectInfoTable[ProjectName]=DiscreteStatsTable[[#This Row],[ProjectName]]),(ProjectInfoTable[ProjectName]=DiscreteStatsTable[[#This Row],[ProjectName]])*ProjectInfoTable[NumberOfReplications]))</f>
        <v>50</v>
      </c>
      <c r="N64" s="5" cm="1">
        <f t="array" ref="N64">IFERROR(AVERAGE(IF((DiscreteStatsTable[GroupByKey]=DiscreteStatsTable[[#This Row],[GroupByKey]]),(DiscreteStatsTable[GroupByKey]=DiscreteStatsTable[[#This Row],[GroupByKey]])*DiscreteStatsTable[Average])),0)</f>
        <v>9.7847844107351645E-2</v>
      </c>
      <c r="O64" s="5" cm="1">
        <f t="array" ref="O6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64" s="5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 s="5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64" s="5" cm="1">
        <f t="array" ref="R64">MIN(IF((DiscreteStatsTable[GroupByKey]=DiscreteStatsTable[[#This Row],[GroupByKey]]),(DiscreteStatsTable[GroupByKey]=DiscreteStatsTable[[#This Row],[GroupByKey]])*DiscreteStatsTable[Average]))</f>
        <v>8.7017927016337093E-2</v>
      </c>
      <c r="S64" s="5" cm="1">
        <f t="array" ref="S64">MAX(IF((DiscreteStatsTable[GroupByKey]=DiscreteStatsTable[[#This Row],[GroupByKey]]),(DiscreteStatsTable[GroupByKey]=DiscreteStatsTable[[#This Row],[GroupByKey]])*DiscreteStatsTable[Average]))</f>
        <v>0.11209851598126799</v>
      </c>
      <c r="T64" s="5" cm="1">
        <f t="array" ref="T64">MIN(IF((DiscreteStatsTable[GroupByKey]=DiscreteStatsTable[[#This Row],[GroupByKey]]),(DiscreteStatsTable[GroupByKey]=DiscreteStatsTable[[#This Row],[GroupByKey]])*DiscreteStatsTable[Minimum]))</f>
        <v>5.1460032243681099E-2</v>
      </c>
      <c r="U64" s="5" cm="1">
        <f t="array" ref="U64">MAX(IF((DiscreteStatsTable[GroupByKey]=DiscreteStatsTable[[#This Row],[GroupByKey]]),(DiscreteStatsTable[GroupByKey]=DiscreteStatsTable[[#This Row],[GroupByKey]])*DiscreteStatsTable[Maximum]))</f>
        <v>0.16540290383558701</v>
      </c>
      <c r="V64" s="5" cm="1">
        <f t="array" ref="V64">IFERROR(AVERAGE(IF((DiscreteStatsTable[GroupByKey]=DiscreteStatsTable[[#This Row],[GroupByKey]]),(DiscreteStatsTable[GroupByKey]=DiscreteStatsTable[[#This Row],[GroupByKey]])*DiscreteStatsTable[NumberObservations])),0)</f>
        <v>20.14</v>
      </c>
      <c r="W64" s="5">
        <f>IF((DiscreteStatsTable[[#This Row],[RepsRequested]]&gt;1),DiscreteStatsTable[[#This Row],[HalfWidth]],DiscreteStatsTable[[#This Row],[BatchMeansHalfWidth]])</f>
        <v>1.668830327041739E-3</v>
      </c>
      <c r="X64" s="5" cm="1">
        <f t="array" ref="X64">COUNT(IF((DiscreteStatsTable[GroupByKey]=DiscreteStatsTable[[#This Row],[GroupByKey]]),(DiscreteStatsTable[GroupByKey]=DiscreteStatsTable[[#This Row],[GroupByKey]])*DiscreteStatsTable[Replication]))</f>
        <v>50</v>
      </c>
      <c r="Y64" s="5">
        <f>IF(DiscreteStatsTable[[#This Row],[RepsRequested]]=DiscreteStatsTable[[#This Row],[RepsWithStatObserved]],1,0)</f>
        <v>1</v>
      </c>
    </row>
    <row r="65" spans="1:25" x14ac:dyDescent="0.25">
      <c r="A65" t="s">
        <v>68</v>
      </c>
      <c r="B65" t="s">
        <v>70</v>
      </c>
      <c r="C65">
        <v>11</v>
      </c>
      <c r="D65" t="s">
        <v>71</v>
      </c>
      <c r="E65" t="s">
        <v>76</v>
      </c>
      <c r="F65" t="s">
        <v>73</v>
      </c>
      <c r="G65">
        <v>6.1401003576509101</v>
      </c>
      <c r="H65">
        <v>2E+20</v>
      </c>
      <c r="I65">
        <v>4.5261754396411904</v>
      </c>
      <c r="J65">
        <v>9.2781544559684104</v>
      </c>
      <c r="K65">
        <v>27</v>
      </c>
      <c r="L6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65" s="5" cm="1">
        <f t="array" ref="M65">MAX(IF((ProjectInfoTable[ProjectName]=DiscreteStatsTable[[#This Row],[ProjectName]]),(ProjectInfoTable[ProjectName]=DiscreteStatsTable[[#This Row],[ProjectName]])*ProjectInfoTable[NumberOfReplications]))</f>
        <v>50</v>
      </c>
      <c r="N65" s="5" cm="1">
        <f t="array" ref="N65">IFERROR(AVERAGE(IF((DiscreteStatsTable[GroupByKey]=DiscreteStatsTable[[#This Row],[GroupByKey]]),(DiscreteStatsTable[GroupByKey]=DiscreteStatsTable[[#This Row],[GroupByKey]])*DiscreteStatsTable[Average])),0)</f>
        <v>5.8708706464411016</v>
      </c>
      <c r="O65" s="5" cm="1">
        <f t="array" ref="O65">IFERROR(_xlfn.STDEV.S(IF((DiscreteStatsTable[GroupByKey]=DiscreteStatsTable[[#This Row],[GroupByKey]]),(DiscreteStatsTable[GroupByKey]=DiscreteStatsTable[[#This Row],[GroupByKey]])*DiscreteStatsTable[Average])),0)</f>
        <v>0.3523255718218492</v>
      </c>
      <c r="P65" s="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 s="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65" s="5" cm="1">
        <f t="array" ref="R65">MIN(IF((DiscreteStatsTable[GroupByKey]=DiscreteStatsTable[[#This Row],[GroupByKey]]),(DiscreteStatsTable[GroupByKey]=DiscreteStatsTable[[#This Row],[GroupByKey]])*DiscreteStatsTable[Average]))</f>
        <v>5.22107562098022</v>
      </c>
      <c r="S65" s="5" cm="1">
        <f t="array" ref="S65">MAX(IF((DiscreteStatsTable[GroupByKey]=DiscreteStatsTable[[#This Row],[GroupByKey]]),(DiscreteStatsTable[GroupByKey]=DiscreteStatsTable[[#This Row],[GroupByKey]])*DiscreteStatsTable[Average]))</f>
        <v>6.7259109588760797</v>
      </c>
      <c r="T65" s="5" cm="1">
        <f t="array" ref="T65">MIN(IF((DiscreteStatsTable[GroupByKey]=DiscreteStatsTable[[#This Row],[GroupByKey]]),(DiscreteStatsTable[GroupByKey]=DiscreteStatsTable[[#This Row],[GroupByKey]])*DiscreteStatsTable[Minimum]))</f>
        <v>3.0876019346208601</v>
      </c>
      <c r="U65" s="5" cm="1">
        <f t="array" ref="U65">MAX(IF((DiscreteStatsTable[GroupByKey]=DiscreteStatsTable[[#This Row],[GroupByKey]]),(DiscreteStatsTable[GroupByKey]=DiscreteStatsTable[[#This Row],[GroupByKey]])*DiscreteStatsTable[Maximum]))</f>
        <v>9.9241742301352396</v>
      </c>
      <c r="V65" s="5" cm="1">
        <f t="array" ref="V65">IFERROR(AVERAGE(IF((DiscreteStatsTable[GroupByKey]=DiscreteStatsTable[[#This Row],[GroupByKey]]),(DiscreteStatsTable[GroupByKey]=DiscreteStatsTable[[#This Row],[GroupByKey]])*DiscreteStatsTable[NumberObservations])),0)</f>
        <v>20.14</v>
      </c>
      <c r="W65" s="5">
        <f>IF((DiscreteStatsTable[[#This Row],[RepsRequested]]&gt;1),DiscreteStatsTable[[#This Row],[HalfWidth]],DiscreteStatsTable[[#This Row],[BatchMeansHalfWidth]])</f>
        <v>0.10012981962250445</v>
      </c>
      <c r="X65" s="5" cm="1">
        <f t="array" ref="X65">COUNT(IF((DiscreteStatsTable[GroupByKey]=DiscreteStatsTable[[#This Row],[GroupByKey]]),(DiscreteStatsTable[GroupByKey]=DiscreteStatsTable[[#This Row],[GroupByKey]])*DiscreteStatsTable[Replication]))</f>
        <v>50</v>
      </c>
      <c r="Y65" s="5">
        <f>IF(DiscreteStatsTable[[#This Row],[RepsRequested]]=DiscreteStatsTable[[#This Row],[RepsWithStatObserved]],1,0)</f>
        <v>1</v>
      </c>
    </row>
    <row r="66" spans="1:25" x14ac:dyDescent="0.25">
      <c r="A66" t="s">
        <v>68</v>
      </c>
      <c r="B66" t="s">
        <v>70</v>
      </c>
      <c r="C66">
        <v>11</v>
      </c>
      <c r="D66" t="s">
        <v>71</v>
      </c>
      <c r="E66" t="s">
        <v>77</v>
      </c>
      <c r="F66" t="s">
        <v>73</v>
      </c>
      <c r="G66">
        <v>0</v>
      </c>
      <c r="H66">
        <v>2E+20</v>
      </c>
      <c r="I66">
        <v>0</v>
      </c>
      <c r="J66">
        <v>0</v>
      </c>
      <c r="K66">
        <v>27</v>
      </c>
      <c r="L6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66" s="5" cm="1">
        <f t="array" ref="M66">MAX(IF((ProjectInfoTable[ProjectName]=DiscreteStatsTable[[#This Row],[ProjectName]]),(ProjectInfoTable[ProjectName]=DiscreteStatsTable[[#This Row],[ProjectName]])*ProjectInfoTable[NumberOfReplications]))</f>
        <v>50</v>
      </c>
      <c r="N66" s="5" cm="1">
        <f t="array" ref="N66">IFERROR(AVERAGE(IF((DiscreteStatsTable[GroupByKey]=DiscreteStatsTable[[#This Row],[GroupByKey]]),(DiscreteStatsTable[GroupByKey]=DiscreteStatsTable[[#This Row],[GroupByKey]])*DiscreteStatsTable[Average])),0)</f>
        <v>0</v>
      </c>
      <c r="O66" s="5" cm="1">
        <f t="array" ref="O66">IFERROR(_xlfn.STDEV.S(IF((DiscreteStatsTable[GroupByKey]=DiscreteStatsTable[[#This Row],[GroupByKey]]),(DiscreteStatsTable[GroupByKey]=DiscreteStatsTable[[#This Row],[GroupByKey]])*DiscreteStatsTable[Average])),0)</f>
        <v>0</v>
      </c>
      <c r="P66" s="5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 s="5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" s="5" cm="1">
        <f t="array" ref="R66">MIN(IF((DiscreteStatsTable[GroupByKey]=DiscreteStatsTable[[#This Row],[GroupByKey]]),(DiscreteStatsTable[GroupByKey]=DiscreteStatsTable[[#This Row],[GroupByKey]])*DiscreteStatsTable[Average]))</f>
        <v>0</v>
      </c>
      <c r="S66" s="5" cm="1">
        <f t="array" ref="S66">MAX(IF((DiscreteStatsTable[GroupByKey]=DiscreteStatsTable[[#This Row],[GroupByKey]]),(DiscreteStatsTable[GroupByKey]=DiscreteStatsTable[[#This Row],[GroupByKey]])*DiscreteStatsTable[Average]))</f>
        <v>0</v>
      </c>
      <c r="T66" s="5" cm="1">
        <f t="array" ref="T66">MIN(IF((DiscreteStatsTable[GroupByKey]=DiscreteStatsTable[[#This Row],[GroupByKey]]),(DiscreteStatsTable[GroupByKey]=DiscreteStatsTable[[#This Row],[GroupByKey]])*DiscreteStatsTable[Minimum]))</f>
        <v>0</v>
      </c>
      <c r="U66" s="5" cm="1">
        <f t="array" ref="U66">MAX(IF((DiscreteStatsTable[GroupByKey]=DiscreteStatsTable[[#This Row],[GroupByKey]]),(DiscreteStatsTable[GroupByKey]=DiscreteStatsTable[[#This Row],[GroupByKey]])*DiscreteStatsTable[Maximum]))</f>
        <v>0</v>
      </c>
      <c r="V66" s="5" cm="1">
        <f t="array" ref="V66">IFERROR(AVERAGE(IF((DiscreteStatsTable[GroupByKey]=DiscreteStatsTable[[#This Row],[GroupByKey]]),(DiscreteStatsTable[GroupByKey]=DiscreteStatsTable[[#This Row],[GroupByKey]])*DiscreteStatsTable[NumberObservations])),0)</f>
        <v>20.14</v>
      </c>
      <c r="W66" s="5">
        <f>IF((DiscreteStatsTable[[#This Row],[RepsRequested]]&gt;1),DiscreteStatsTable[[#This Row],[HalfWidth]],DiscreteStatsTable[[#This Row],[BatchMeansHalfWidth]])</f>
        <v>0</v>
      </c>
      <c r="X66" s="5" cm="1">
        <f t="array" ref="X66">COUNT(IF((DiscreteStatsTable[GroupByKey]=DiscreteStatsTable[[#This Row],[GroupByKey]]),(DiscreteStatsTable[GroupByKey]=DiscreteStatsTable[[#This Row],[GroupByKey]])*DiscreteStatsTable[Replication]))</f>
        <v>50</v>
      </c>
      <c r="Y66" s="5">
        <f>IF(DiscreteStatsTable[[#This Row],[RepsRequested]]=DiscreteStatsTable[[#This Row],[RepsWithStatObserved]],1,0)</f>
        <v>1</v>
      </c>
    </row>
    <row r="67" spans="1:25" x14ac:dyDescent="0.25">
      <c r="A67" t="s">
        <v>68</v>
      </c>
      <c r="B67" t="s">
        <v>70</v>
      </c>
      <c r="C67">
        <v>11</v>
      </c>
      <c r="D67" t="s">
        <v>71</v>
      </c>
      <c r="E67" t="s">
        <v>78</v>
      </c>
      <c r="F67" t="s">
        <v>73</v>
      </c>
      <c r="G67">
        <v>0.50336425165208998</v>
      </c>
      <c r="H67">
        <v>2E+20</v>
      </c>
      <c r="I67">
        <v>0</v>
      </c>
      <c r="J67">
        <v>4.20892646667793</v>
      </c>
      <c r="K67">
        <v>27</v>
      </c>
      <c r="L6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67" s="5" cm="1">
        <f t="array" ref="M67">MAX(IF((ProjectInfoTable[ProjectName]=DiscreteStatsTable[[#This Row],[ProjectName]]),(ProjectInfoTable[ProjectName]=DiscreteStatsTable[[#This Row],[ProjectName]])*ProjectInfoTable[NumberOfReplications]))</f>
        <v>50</v>
      </c>
      <c r="N67" s="5" cm="1">
        <f t="array" ref="N67">IFERROR(AVERAGE(IF((DiscreteStatsTable[GroupByKey]=DiscreteStatsTable[[#This Row],[GroupByKey]]),(DiscreteStatsTable[GroupByKey]=DiscreteStatsTable[[#This Row],[GroupByKey]])*DiscreteStatsTable[Average])),0)</f>
        <v>0.26560310880443844</v>
      </c>
      <c r="O67" s="5" cm="1">
        <f t="array" ref="O67">IFERROR(_xlfn.STDEV.S(IF((DiscreteStatsTable[GroupByKey]=DiscreteStatsTable[[#This Row],[GroupByKey]]),(DiscreteStatsTable[GroupByKey]=DiscreteStatsTable[[#This Row],[GroupByKey]])*DiscreteStatsTable[Average])),0)</f>
        <v>0.1345835269466413</v>
      </c>
      <c r="P67" s="5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 s="5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67" s="5" cm="1">
        <f t="array" ref="R67">MIN(IF((DiscreteStatsTable[GroupByKey]=DiscreteStatsTable[[#This Row],[GroupByKey]]),(DiscreteStatsTable[GroupByKey]=DiscreteStatsTable[[#This Row],[GroupByKey]])*DiscreteStatsTable[Average]))</f>
        <v>1.0442984261027299E-2</v>
      </c>
      <c r="S67" s="5" cm="1">
        <f t="array" ref="S67">MAX(IF((DiscreteStatsTable[GroupByKey]=DiscreteStatsTable[[#This Row],[GroupByKey]]),(DiscreteStatsTable[GroupByKey]=DiscreteStatsTable[[#This Row],[GroupByKey]])*DiscreteStatsTable[Average]))</f>
        <v>0.556428814956336</v>
      </c>
      <c r="T67" s="5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s="5" cm="1">
        <f t="array" ref="U67">MAX(IF((DiscreteStatsTable[GroupByKey]=DiscreteStatsTable[[#This Row],[GroupByKey]]),(DiscreteStatsTable[GroupByKey]=DiscreteStatsTable[[#This Row],[GroupByKey]])*DiscreteStatsTable[Maximum]))</f>
        <v>4.9247273176603699</v>
      </c>
      <c r="V67" s="5" cm="1">
        <f t="array" ref="V67">IFERROR(AVERAGE(IF((DiscreteStatsTable[GroupByKey]=DiscreteStatsTable[[#This Row],[GroupByKey]]),(DiscreteStatsTable[GroupByKey]=DiscreteStatsTable[[#This Row],[GroupByKey]])*DiscreteStatsTable[NumberObservations])),0)</f>
        <v>20.14</v>
      </c>
      <c r="W67" s="5">
        <f>IF((DiscreteStatsTable[[#This Row],[RepsRequested]]&gt;1),DiscreteStatsTable[[#This Row],[HalfWidth]],DiscreteStatsTable[[#This Row],[BatchMeansHalfWidth]])</f>
        <v>3.8248215159760277E-2</v>
      </c>
      <c r="X67" s="5" cm="1">
        <f t="array" ref="X67">COUNT(IF((DiscreteStatsTable[GroupByKey]=DiscreteStatsTable[[#This Row],[GroupByKey]]),(DiscreteStatsTable[GroupByKey]=DiscreteStatsTable[[#This Row],[GroupByKey]])*DiscreteStatsTable[Replication]))</f>
        <v>50</v>
      </c>
      <c r="Y67" s="5">
        <f>IF(DiscreteStatsTable[[#This Row],[RepsRequested]]=DiscreteStatsTable[[#This Row],[RepsWithStatObserved]],1,0)</f>
        <v>1</v>
      </c>
    </row>
    <row r="68" spans="1:25" x14ac:dyDescent="0.25">
      <c r="A68" t="s">
        <v>68</v>
      </c>
      <c r="B68" t="s">
        <v>70</v>
      </c>
      <c r="C68">
        <v>12</v>
      </c>
      <c r="D68" t="s">
        <v>71</v>
      </c>
      <c r="E68" t="s">
        <v>72</v>
      </c>
      <c r="F68" t="s">
        <v>73</v>
      </c>
      <c r="G68">
        <v>0.100675738967397</v>
      </c>
      <c r="H68">
        <v>2E+20</v>
      </c>
      <c r="I68">
        <v>7.4568142394590101E-2</v>
      </c>
      <c r="J68">
        <v>0.14197056693971999</v>
      </c>
      <c r="K68">
        <v>16</v>
      </c>
      <c r="L6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68" s="5" cm="1">
        <f t="array" ref="M68">MAX(IF((ProjectInfoTable[ProjectName]=DiscreteStatsTable[[#This Row],[ProjectName]]),(ProjectInfoTable[ProjectName]=DiscreteStatsTable[[#This Row],[ProjectName]])*ProjectInfoTable[NumberOfReplications]))</f>
        <v>50</v>
      </c>
      <c r="N68" s="5" cm="1">
        <f t="array" ref="N68">IFERROR(AVERAGE(IF((DiscreteStatsTable[GroupByKey]=DiscreteStatsTable[[#This Row],[GroupByKey]]),(DiscreteStatsTable[GroupByKey]=DiscreteStatsTable[[#This Row],[GroupByKey]])*DiscreteStatsTable[Average])),0)</f>
        <v>9.7847844107351645E-2</v>
      </c>
      <c r="O68" s="5" cm="1">
        <f t="array" ref="O6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68" s="5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 s="5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68" s="5" cm="1">
        <f t="array" ref="R68">MIN(IF((DiscreteStatsTable[GroupByKey]=DiscreteStatsTable[[#This Row],[GroupByKey]]),(DiscreteStatsTable[GroupByKey]=DiscreteStatsTable[[#This Row],[GroupByKey]])*DiscreteStatsTable[Average]))</f>
        <v>8.7017927016337093E-2</v>
      </c>
      <c r="S68" s="5" cm="1">
        <f t="array" ref="S68">MAX(IF((DiscreteStatsTable[GroupByKey]=DiscreteStatsTable[[#This Row],[GroupByKey]]),(DiscreteStatsTable[GroupByKey]=DiscreteStatsTable[[#This Row],[GroupByKey]])*DiscreteStatsTable[Average]))</f>
        <v>0.11209851598126799</v>
      </c>
      <c r="T68" s="5" cm="1">
        <f t="array" ref="T68">MIN(IF((DiscreteStatsTable[GroupByKey]=DiscreteStatsTable[[#This Row],[GroupByKey]]),(DiscreteStatsTable[GroupByKey]=DiscreteStatsTable[[#This Row],[GroupByKey]])*DiscreteStatsTable[Minimum]))</f>
        <v>5.1460032243681099E-2</v>
      </c>
      <c r="U68" s="5" cm="1">
        <f t="array" ref="U68">MAX(IF((DiscreteStatsTable[GroupByKey]=DiscreteStatsTable[[#This Row],[GroupByKey]]),(DiscreteStatsTable[GroupByKey]=DiscreteStatsTable[[#This Row],[GroupByKey]])*DiscreteStatsTable[Maximum]))</f>
        <v>0.16540290383558701</v>
      </c>
      <c r="V68" s="5" cm="1">
        <f t="array" ref="V68">IFERROR(AVERAGE(IF((DiscreteStatsTable[GroupByKey]=DiscreteStatsTable[[#This Row],[GroupByKey]]),(DiscreteStatsTable[GroupByKey]=DiscreteStatsTable[[#This Row],[GroupByKey]])*DiscreteStatsTable[NumberObservations])),0)</f>
        <v>20.14</v>
      </c>
      <c r="W68" s="5">
        <f>IF((DiscreteStatsTable[[#This Row],[RepsRequested]]&gt;1),DiscreteStatsTable[[#This Row],[HalfWidth]],DiscreteStatsTable[[#This Row],[BatchMeansHalfWidth]])</f>
        <v>1.668830327041739E-3</v>
      </c>
      <c r="X68" s="5" cm="1">
        <f t="array" ref="X68">COUNT(IF((DiscreteStatsTable[GroupByKey]=DiscreteStatsTable[[#This Row],[GroupByKey]]),(DiscreteStatsTable[GroupByKey]=DiscreteStatsTable[[#This Row],[GroupByKey]])*DiscreteStatsTable[Replication]))</f>
        <v>50</v>
      </c>
      <c r="Y68" s="5">
        <f>IF(DiscreteStatsTable[[#This Row],[RepsRequested]]=DiscreteStatsTable[[#This Row],[RepsWithStatObserved]],1,0)</f>
        <v>1</v>
      </c>
    </row>
    <row r="69" spans="1:25" x14ac:dyDescent="0.25">
      <c r="A69" t="s">
        <v>68</v>
      </c>
      <c r="B69" t="s">
        <v>70</v>
      </c>
      <c r="C69">
        <v>12</v>
      </c>
      <c r="D69" t="s">
        <v>71</v>
      </c>
      <c r="E69" t="s">
        <v>74</v>
      </c>
      <c r="F69" t="s">
        <v>73</v>
      </c>
      <c r="G69">
        <v>6.38042145241422</v>
      </c>
      <c r="H69">
        <v>2E+20</v>
      </c>
      <c r="I69">
        <v>4.4740885436754096</v>
      </c>
      <c r="J69">
        <v>8.5182340163831896</v>
      </c>
      <c r="K69">
        <v>16</v>
      </c>
      <c r="L6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69" s="5" cm="1">
        <f t="array" ref="M69">MAX(IF((ProjectInfoTable[ProjectName]=DiscreteStatsTable[[#This Row],[ProjectName]]),(ProjectInfoTable[ProjectName]=DiscreteStatsTable[[#This Row],[ProjectName]])*ProjectInfoTable[NumberOfReplications]))</f>
        <v>50</v>
      </c>
      <c r="N69" s="5" cm="1">
        <f t="array" ref="N69">IFERROR(AVERAGE(IF((DiscreteStatsTable[GroupByKey]=DiscreteStatsTable[[#This Row],[GroupByKey]]),(DiscreteStatsTable[GroupByKey]=DiscreteStatsTable[[#This Row],[GroupByKey]])*DiscreteStatsTable[Average])),0)</f>
        <v>6.1364737552455377</v>
      </c>
      <c r="O69" s="5" cm="1">
        <f t="array" ref="O69">IFERROR(_xlfn.STDEV.S(IF((DiscreteStatsTable[GroupByKey]=DiscreteStatsTable[[#This Row],[GroupByKey]]),(DiscreteStatsTable[GroupByKey]=DiscreteStatsTable[[#This Row],[GroupByKey]])*DiscreteStatsTable[Average])),0)</f>
        <v>0.34797905050696454</v>
      </c>
      <c r="P69" s="5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 s="5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69" s="5" cm="1">
        <f t="array" ref="R69">MIN(IF((DiscreteStatsTable[GroupByKey]=DiscreteStatsTable[[#This Row],[GroupByKey]]),(DiscreteStatsTable[GroupByKey]=DiscreteStatsTable[[#This Row],[GroupByKey]])*DiscreteStatsTable[Average]))</f>
        <v>5.5599943299430299</v>
      </c>
      <c r="S69" s="5" cm="1">
        <f t="array" ref="S69">MAX(IF((DiscreteStatsTable[GroupByKey]=DiscreteStatsTable[[#This Row],[GroupByKey]]),(DiscreteStatsTable[GroupByKey]=DiscreteStatsTable[[#This Row],[GroupByKey]])*DiscreteStatsTable[Average]))</f>
        <v>6.9560439855212799</v>
      </c>
      <c r="T69" s="5" cm="1">
        <f t="array" ref="T69">MIN(IF((DiscreteStatsTable[GroupByKey]=DiscreteStatsTable[[#This Row],[GroupByKey]]),(DiscreteStatsTable[GroupByKey]=DiscreteStatsTable[[#This Row],[GroupByKey]])*DiscreteStatsTable[Minimum]))</f>
        <v>3.0876019346208601</v>
      </c>
      <c r="U69" s="5" cm="1">
        <f t="array" ref="U69">MAX(IF((DiscreteStatsTable[GroupByKey]=DiscreteStatsTable[[#This Row],[GroupByKey]]),(DiscreteStatsTable[GroupByKey]=DiscreteStatsTable[[#This Row],[GroupByKey]])*DiscreteStatsTable[Maximum]))</f>
        <v>11.605953590181899</v>
      </c>
      <c r="V69" s="5" cm="1">
        <f t="array" ref="V69">IFERROR(AVERAGE(IF((DiscreteStatsTable[GroupByKey]=DiscreteStatsTable[[#This Row],[GroupByKey]]),(DiscreteStatsTable[GroupByKey]=DiscreteStatsTable[[#This Row],[GroupByKey]])*DiscreteStatsTable[NumberObservations])),0)</f>
        <v>20.14</v>
      </c>
      <c r="W69" s="5">
        <f>IF((DiscreteStatsTable[[#This Row],[RepsRequested]]&gt;1),DiscreteStatsTable[[#This Row],[HalfWidth]],DiscreteStatsTable[[#This Row],[BatchMeansHalfWidth]])</f>
        <v>9.8894551932469071E-2</v>
      </c>
      <c r="X69" s="5" cm="1">
        <f t="array" ref="X69">COUNT(IF((DiscreteStatsTable[GroupByKey]=DiscreteStatsTable[[#This Row],[GroupByKey]]),(DiscreteStatsTable[GroupByKey]=DiscreteStatsTable[[#This Row],[GroupByKey]])*DiscreteStatsTable[Replication]))</f>
        <v>50</v>
      </c>
      <c r="Y69" s="5">
        <f>IF(DiscreteStatsTable[[#This Row],[RepsRequested]]=DiscreteStatsTable[[#This Row],[RepsWithStatObserved]],1,0)</f>
        <v>1</v>
      </c>
    </row>
    <row r="70" spans="1:25" x14ac:dyDescent="0.25">
      <c r="A70" t="s">
        <v>68</v>
      </c>
      <c r="B70" t="s">
        <v>70</v>
      </c>
      <c r="C70">
        <v>12</v>
      </c>
      <c r="D70" t="s">
        <v>71</v>
      </c>
      <c r="E70" t="s">
        <v>75</v>
      </c>
      <c r="F70" t="s">
        <v>73</v>
      </c>
      <c r="G70">
        <v>0.100675738967397</v>
      </c>
      <c r="H70">
        <v>2E+20</v>
      </c>
      <c r="I70">
        <v>7.4568142394590101E-2</v>
      </c>
      <c r="J70">
        <v>0.14197056693971999</v>
      </c>
      <c r="K70">
        <v>16</v>
      </c>
      <c r="L7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70" s="5" cm="1">
        <f t="array" ref="M70">MAX(IF((ProjectInfoTable[ProjectName]=DiscreteStatsTable[[#This Row],[ProjectName]]),(ProjectInfoTable[ProjectName]=DiscreteStatsTable[[#This Row],[ProjectName]])*ProjectInfoTable[NumberOfReplications]))</f>
        <v>50</v>
      </c>
      <c r="N70" s="5" cm="1">
        <f t="array" ref="N70">IFERROR(AVERAGE(IF((DiscreteStatsTable[GroupByKey]=DiscreteStatsTable[[#This Row],[GroupByKey]]),(DiscreteStatsTable[GroupByKey]=DiscreteStatsTable[[#This Row],[GroupByKey]])*DiscreteStatsTable[Average])),0)</f>
        <v>9.7847844107351645E-2</v>
      </c>
      <c r="O70" s="5" cm="1">
        <f t="array" ref="O7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70" s="5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 s="5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70" s="5" cm="1">
        <f t="array" ref="R70">MIN(IF((DiscreteStatsTable[GroupByKey]=DiscreteStatsTable[[#This Row],[GroupByKey]]),(DiscreteStatsTable[GroupByKey]=DiscreteStatsTable[[#This Row],[GroupByKey]])*DiscreteStatsTable[Average]))</f>
        <v>8.7017927016337093E-2</v>
      </c>
      <c r="S70" s="5" cm="1">
        <f t="array" ref="S70">MAX(IF((DiscreteStatsTable[GroupByKey]=DiscreteStatsTable[[#This Row],[GroupByKey]]),(DiscreteStatsTable[GroupByKey]=DiscreteStatsTable[[#This Row],[GroupByKey]])*DiscreteStatsTable[Average]))</f>
        <v>0.11209851598126799</v>
      </c>
      <c r="T70" s="5" cm="1">
        <f t="array" ref="T70">MIN(IF((DiscreteStatsTable[GroupByKey]=DiscreteStatsTable[[#This Row],[GroupByKey]]),(DiscreteStatsTable[GroupByKey]=DiscreteStatsTable[[#This Row],[GroupByKey]])*DiscreteStatsTable[Minimum]))</f>
        <v>5.1460032243681099E-2</v>
      </c>
      <c r="U70" s="5" cm="1">
        <f t="array" ref="U70">MAX(IF((DiscreteStatsTable[GroupByKey]=DiscreteStatsTable[[#This Row],[GroupByKey]]),(DiscreteStatsTable[GroupByKey]=DiscreteStatsTable[[#This Row],[GroupByKey]])*DiscreteStatsTable[Maximum]))</f>
        <v>0.16540290383558701</v>
      </c>
      <c r="V70" s="5" cm="1">
        <f t="array" ref="V70">IFERROR(AVERAGE(IF((DiscreteStatsTable[GroupByKey]=DiscreteStatsTable[[#This Row],[GroupByKey]]),(DiscreteStatsTable[GroupByKey]=DiscreteStatsTable[[#This Row],[GroupByKey]])*DiscreteStatsTable[NumberObservations])),0)</f>
        <v>20.14</v>
      </c>
      <c r="W70" s="5">
        <f>IF((DiscreteStatsTable[[#This Row],[RepsRequested]]&gt;1),DiscreteStatsTable[[#This Row],[HalfWidth]],DiscreteStatsTable[[#This Row],[BatchMeansHalfWidth]])</f>
        <v>1.668830327041739E-3</v>
      </c>
      <c r="X70" s="5" cm="1">
        <f t="array" ref="X70">COUNT(IF((DiscreteStatsTable[GroupByKey]=DiscreteStatsTable[[#This Row],[GroupByKey]]),(DiscreteStatsTable[GroupByKey]=DiscreteStatsTable[[#This Row],[GroupByKey]])*DiscreteStatsTable[Replication]))</f>
        <v>50</v>
      </c>
      <c r="Y70" s="5">
        <f>IF(DiscreteStatsTable[[#This Row],[RepsRequested]]=DiscreteStatsTable[[#This Row],[RepsWithStatObserved]],1,0)</f>
        <v>1</v>
      </c>
    </row>
    <row r="71" spans="1:25" x14ac:dyDescent="0.25">
      <c r="A71" t="s">
        <v>68</v>
      </c>
      <c r="B71" t="s">
        <v>70</v>
      </c>
      <c r="C71">
        <v>12</v>
      </c>
      <c r="D71" t="s">
        <v>71</v>
      </c>
      <c r="E71" t="s">
        <v>76</v>
      </c>
      <c r="F71" t="s">
        <v>73</v>
      </c>
      <c r="G71">
        <v>6.0405443380438397</v>
      </c>
      <c r="H71">
        <v>2E+20</v>
      </c>
      <c r="I71">
        <v>4.4740885436754096</v>
      </c>
      <c r="J71">
        <v>8.5182340163831896</v>
      </c>
      <c r="K71">
        <v>16</v>
      </c>
      <c r="L7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71" s="5" cm="1">
        <f t="array" ref="M71">MAX(IF((ProjectInfoTable[ProjectName]=DiscreteStatsTable[[#This Row],[ProjectName]]),(ProjectInfoTable[ProjectName]=DiscreteStatsTable[[#This Row],[ProjectName]])*ProjectInfoTable[NumberOfReplications]))</f>
        <v>50</v>
      </c>
      <c r="N71" s="5" cm="1">
        <f t="array" ref="N71">IFERROR(AVERAGE(IF((DiscreteStatsTable[GroupByKey]=DiscreteStatsTable[[#This Row],[GroupByKey]]),(DiscreteStatsTable[GroupByKey]=DiscreteStatsTable[[#This Row],[GroupByKey]])*DiscreteStatsTable[Average])),0)</f>
        <v>5.8708706464411016</v>
      </c>
      <c r="O71" s="5" cm="1">
        <f t="array" ref="O71">IFERROR(_xlfn.STDEV.S(IF((DiscreteStatsTable[GroupByKey]=DiscreteStatsTable[[#This Row],[GroupByKey]]),(DiscreteStatsTable[GroupByKey]=DiscreteStatsTable[[#This Row],[GroupByKey]])*DiscreteStatsTable[Average])),0)</f>
        <v>0.3523255718218492</v>
      </c>
      <c r="P71" s="5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 s="5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71" s="5" cm="1">
        <f t="array" ref="R71">MIN(IF((DiscreteStatsTable[GroupByKey]=DiscreteStatsTable[[#This Row],[GroupByKey]]),(DiscreteStatsTable[GroupByKey]=DiscreteStatsTable[[#This Row],[GroupByKey]])*DiscreteStatsTable[Average]))</f>
        <v>5.22107562098022</v>
      </c>
      <c r="S71" s="5" cm="1">
        <f t="array" ref="S71">MAX(IF((DiscreteStatsTable[GroupByKey]=DiscreteStatsTable[[#This Row],[GroupByKey]]),(DiscreteStatsTable[GroupByKey]=DiscreteStatsTable[[#This Row],[GroupByKey]])*DiscreteStatsTable[Average]))</f>
        <v>6.7259109588760797</v>
      </c>
      <c r="T71" s="5" cm="1">
        <f t="array" ref="T71">MIN(IF((DiscreteStatsTable[GroupByKey]=DiscreteStatsTable[[#This Row],[GroupByKey]]),(DiscreteStatsTable[GroupByKey]=DiscreteStatsTable[[#This Row],[GroupByKey]])*DiscreteStatsTable[Minimum]))</f>
        <v>3.0876019346208601</v>
      </c>
      <c r="U71" s="5" cm="1">
        <f t="array" ref="U71">MAX(IF((DiscreteStatsTable[GroupByKey]=DiscreteStatsTable[[#This Row],[GroupByKey]]),(DiscreteStatsTable[GroupByKey]=DiscreteStatsTable[[#This Row],[GroupByKey]])*DiscreteStatsTable[Maximum]))</f>
        <v>9.9241742301352396</v>
      </c>
      <c r="V71" s="5" cm="1">
        <f t="array" ref="V71">IFERROR(AVERAGE(IF((DiscreteStatsTable[GroupByKey]=DiscreteStatsTable[[#This Row],[GroupByKey]]),(DiscreteStatsTable[GroupByKey]=DiscreteStatsTable[[#This Row],[GroupByKey]])*DiscreteStatsTable[NumberObservations])),0)</f>
        <v>20.14</v>
      </c>
      <c r="W71" s="5">
        <f>IF((DiscreteStatsTable[[#This Row],[RepsRequested]]&gt;1),DiscreteStatsTable[[#This Row],[HalfWidth]],DiscreteStatsTable[[#This Row],[BatchMeansHalfWidth]])</f>
        <v>0.10012981962250445</v>
      </c>
      <c r="X71" s="5" cm="1">
        <f t="array" ref="X71">COUNT(IF((DiscreteStatsTable[GroupByKey]=DiscreteStatsTable[[#This Row],[GroupByKey]]),(DiscreteStatsTable[GroupByKey]=DiscreteStatsTable[[#This Row],[GroupByKey]])*DiscreteStatsTable[Replication]))</f>
        <v>50</v>
      </c>
      <c r="Y71" s="5">
        <f>IF(DiscreteStatsTable[[#This Row],[RepsRequested]]=DiscreteStatsTable[[#This Row],[RepsWithStatObserved]],1,0)</f>
        <v>1</v>
      </c>
    </row>
    <row r="72" spans="1:25" x14ac:dyDescent="0.25">
      <c r="A72" t="s">
        <v>68</v>
      </c>
      <c r="B72" t="s">
        <v>70</v>
      </c>
      <c r="C72">
        <v>12</v>
      </c>
      <c r="D72" t="s">
        <v>71</v>
      </c>
      <c r="E72" t="s">
        <v>77</v>
      </c>
      <c r="F72" t="s">
        <v>73</v>
      </c>
      <c r="G72">
        <v>0</v>
      </c>
      <c r="H72">
        <v>2E+20</v>
      </c>
      <c r="I72">
        <v>0</v>
      </c>
      <c r="J72">
        <v>0</v>
      </c>
      <c r="K72">
        <v>16</v>
      </c>
      <c r="L7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72" s="5" cm="1">
        <f t="array" ref="M72">MAX(IF((ProjectInfoTable[ProjectName]=DiscreteStatsTable[[#This Row],[ProjectName]]),(ProjectInfoTable[ProjectName]=DiscreteStatsTable[[#This Row],[ProjectName]])*ProjectInfoTable[NumberOfReplications]))</f>
        <v>50</v>
      </c>
      <c r="N72" s="5" cm="1">
        <f t="array" ref="N72">IFERROR(AVERAGE(IF((DiscreteStatsTable[GroupByKey]=DiscreteStatsTable[[#This Row],[GroupByKey]]),(DiscreteStatsTable[GroupByKey]=DiscreteStatsTable[[#This Row],[GroupByKey]])*DiscreteStatsTable[Average])),0)</f>
        <v>0</v>
      </c>
      <c r="O72" s="5" cm="1">
        <f t="array" ref="O72">IFERROR(_xlfn.STDEV.S(IF((DiscreteStatsTable[GroupByKey]=DiscreteStatsTable[[#This Row],[GroupByKey]]),(DiscreteStatsTable[GroupByKey]=DiscreteStatsTable[[#This Row],[GroupByKey]])*DiscreteStatsTable[Average])),0)</f>
        <v>0</v>
      </c>
      <c r="P72" s="5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 s="5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" s="5" cm="1">
        <f t="array" ref="R72">MIN(IF((DiscreteStatsTable[GroupByKey]=DiscreteStatsTable[[#This Row],[GroupByKey]]),(DiscreteStatsTable[GroupByKey]=DiscreteStatsTable[[#This Row],[GroupByKey]])*DiscreteStatsTable[Average]))</f>
        <v>0</v>
      </c>
      <c r="S72" s="5" cm="1">
        <f t="array" ref="S72">MAX(IF((DiscreteStatsTable[GroupByKey]=DiscreteStatsTable[[#This Row],[GroupByKey]]),(DiscreteStatsTable[GroupByKey]=DiscreteStatsTable[[#This Row],[GroupByKey]])*DiscreteStatsTable[Average]))</f>
        <v>0</v>
      </c>
      <c r="T72" s="5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s="5" cm="1">
        <f t="array" ref="U72">MAX(IF((DiscreteStatsTable[GroupByKey]=DiscreteStatsTable[[#This Row],[GroupByKey]]),(DiscreteStatsTable[GroupByKey]=DiscreteStatsTable[[#This Row],[GroupByKey]])*DiscreteStatsTable[Maximum]))</f>
        <v>0</v>
      </c>
      <c r="V72" s="5" cm="1">
        <f t="array" ref="V72">IFERROR(AVERAGE(IF((DiscreteStatsTable[GroupByKey]=DiscreteStatsTable[[#This Row],[GroupByKey]]),(DiscreteStatsTable[GroupByKey]=DiscreteStatsTable[[#This Row],[GroupByKey]])*DiscreteStatsTable[NumberObservations])),0)</f>
        <v>20.14</v>
      </c>
      <c r="W72" s="5">
        <f>IF((DiscreteStatsTable[[#This Row],[RepsRequested]]&gt;1),DiscreteStatsTable[[#This Row],[HalfWidth]],DiscreteStatsTable[[#This Row],[BatchMeansHalfWidth]])</f>
        <v>0</v>
      </c>
      <c r="X72" s="5" cm="1">
        <f t="array" ref="X72">COUNT(IF((DiscreteStatsTable[GroupByKey]=DiscreteStatsTable[[#This Row],[GroupByKey]]),(DiscreteStatsTable[GroupByKey]=DiscreteStatsTable[[#This Row],[GroupByKey]])*DiscreteStatsTable[Replication]))</f>
        <v>50</v>
      </c>
      <c r="Y72" s="5">
        <f>IF(DiscreteStatsTable[[#This Row],[RepsRequested]]=DiscreteStatsTable[[#This Row],[RepsWithStatObserved]],1,0)</f>
        <v>1</v>
      </c>
    </row>
    <row r="73" spans="1:25" x14ac:dyDescent="0.25">
      <c r="A73" t="s">
        <v>68</v>
      </c>
      <c r="B73" t="s">
        <v>70</v>
      </c>
      <c r="C73">
        <v>12</v>
      </c>
      <c r="D73" t="s">
        <v>71</v>
      </c>
      <c r="E73" t="s">
        <v>78</v>
      </c>
      <c r="F73" t="s">
        <v>73</v>
      </c>
      <c r="G73">
        <v>0.33987711437037799</v>
      </c>
      <c r="H73">
        <v>2E+20</v>
      </c>
      <c r="I73">
        <v>0</v>
      </c>
      <c r="J73">
        <v>1.82445203070648</v>
      </c>
      <c r="K73">
        <v>16</v>
      </c>
      <c r="L7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73" s="5" cm="1">
        <f t="array" ref="M73">MAX(IF((ProjectInfoTable[ProjectName]=DiscreteStatsTable[[#This Row],[ProjectName]]),(ProjectInfoTable[ProjectName]=DiscreteStatsTable[[#This Row],[ProjectName]])*ProjectInfoTable[NumberOfReplications]))</f>
        <v>50</v>
      </c>
      <c r="N73" s="5" cm="1">
        <f t="array" ref="N73">IFERROR(AVERAGE(IF((DiscreteStatsTable[GroupByKey]=DiscreteStatsTable[[#This Row],[GroupByKey]]),(DiscreteStatsTable[GroupByKey]=DiscreteStatsTable[[#This Row],[GroupByKey]])*DiscreteStatsTable[Average])),0)</f>
        <v>0.26560310880443844</v>
      </c>
      <c r="O73" s="5" cm="1">
        <f t="array" ref="O73">IFERROR(_xlfn.STDEV.S(IF((DiscreteStatsTable[GroupByKey]=DiscreteStatsTable[[#This Row],[GroupByKey]]),(DiscreteStatsTable[GroupByKey]=DiscreteStatsTable[[#This Row],[GroupByKey]])*DiscreteStatsTable[Average])),0)</f>
        <v>0.1345835269466413</v>
      </c>
      <c r="P73" s="5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 s="5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73" s="5" cm="1">
        <f t="array" ref="R73">MIN(IF((DiscreteStatsTable[GroupByKey]=DiscreteStatsTable[[#This Row],[GroupByKey]]),(DiscreteStatsTable[GroupByKey]=DiscreteStatsTable[[#This Row],[GroupByKey]])*DiscreteStatsTable[Average]))</f>
        <v>1.0442984261027299E-2</v>
      </c>
      <c r="S73" s="5" cm="1">
        <f t="array" ref="S73">MAX(IF((DiscreteStatsTable[GroupByKey]=DiscreteStatsTable[[#This Row],[GroupByKey]]),(DiscreteStatsTable[GroupByKey]=DiscreteStatsTable[[#This Row],[GroupByKey]])*DiscreteStatsTable[Average]))</f>
        <v>0.556428814956336</v>
      </c>
      <c r="T73" s="5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s="5" cm="1">
        <f t="array" ref="U73">MAX(IF((DiscreteStatsTable[GroupByKey]=DiscreteStatsTable[[#This Row],[GroupByKey]]),(DiscreteStatsTable[GroupByKey]=DiscreteStatsTable[[#This Row],[GroupByKey]])*DiscreteStatsTable[Maximum]))</f>
        <v>4.9247273176603699</v>
      </c>
      <c r="V73" s="5" cm="1">
        <f t="array" ref="V73">IFERROR(AVERAGE(IF((DiscreteStatsTable[GroupByKey]=DiscreteStatsTable[[#This Row],[GroupByKey]]),(DiscreteStatsTable[GroupByKey]=DiscreteStatsTable[[#This Row],[GroupByKey]])*DiscreteStatsTable[NumberObservations])),0)</f>
        <v>20.14</v>
      </c>
      <c r="W73" s="5">
        <f>IF((DiscreteStatsTable[[#This Row],[RepsRequested]]&gt;1),DiscreteStatsTable[[#This Row],[HalfWidth]],DiscreteStatsTable[[#This Row],[BatchMeansHalfWidth]])</f>
        <v>3.8248215159760277E-2</v>
      </c>
      <c r="X73" s="5" cm="1">
        <f t="array" ref="X73">COUNT(IF((DiscreteStatsTable[GroupByKey]=DiscreteStatsTable[[#This Row],[GroupByKey]]),(DiscreteStatsTable[GroupByKey]=DiscreteStatsTable[[#This Row],[GroupByKey]])*DiscreteStatsTable[Replication]))</f>
        <v>50</v>
      </c>
      <c r="Y73" s="5">
        <f>IF(DiscreteStatsTable[[#This Row],[RepsRequested]]=DiscreteStatsTable[[#This Row],[RepsWithStatObserved]],1,0)</f>
        <v>1</v>
      </c>
    </row>
    <row r="74" spans="1:25" x14ac:dyDescent="0.25">
      <c r="A74" t="s">
        <v>68</v>
      </c>
      <c r="B74" t="s">
        <v>70</v>
      </c>
      <c r="C74">
        <v>13</v>
      </c>
      <c r="D74" t="s">
        <v>71</v>
      </c>
      <c r="E74" t="s">
        <v>72</v>
      </c>
      <c r="F74" t="s">
        <v>73</v>
      </c>
      <c r="G74">
        <v>9.9674170423995706E-2</v>
      </c>
      <c r="H74">
        <v>2E+20</v>
      </c>
      <c r="I74">
        <v>6.4379460231329705E-2</v>
      </c>
      <c r="J74">
        <v>0.14160234105977501</v>
      </c>
      <c r="K74">
        <v>23</v>
      </c>
      <c r="L7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74" s="5" cm="1">
        <f t="array" ref="M74">MAX(IF((ProjectInfoTable[ProjectName]=DiscreteStatsTable[[#This Row],[ProjectName]]),(ProjectInfoTable[ProjectName]=DiscreteStatsTable[[#This Row],[ProjectName]])*ProjectInfoTable[NumberOfReplications]))</f>
        <v>50</v>
      </c>
      <c r="N74" s="5" cm="1">
        <f t="array" ref="N74">IFERROR(AVERAGE(IF((DiscreteStatsTable[GroupByKey]=DiscreteStatsTable[[#This Row],[GroupByKey]]),(DiscreteStatsTable[GroupByKey]=DiscreteStatsTable[[#This Row],[GroupByKey]])*DiscreteStatsTable[Average])),0)</f>
        <v>9.7847844107351645E-2</v>
      </c>
      <c r="O74" s="5" cm="1">
        <f t="array" ref="O7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74" s="5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 s="5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74" s="5" cm="1">
        <f t="array" ref="R74">MIN(IF((DiscreteStatsTable[GroupByKey]=DiscreteStatsTable[[#This Row],[GroupByKey]]),(DiscreteStatsTable[GroupByKey]=DiscreteStatsTable[[#This Row],[GroupByKey]])*DiscreteStatsTable[Average]))</f>
        <v>8.7017927016337093E-2</v>
      </c>
      <c r="S74" s="5" cm="1">
        <f t="array" ref="S74">MAX(IF((DiscreteStatsTable[GroupByKey]=DiscreteStatsTable[[#This Row],[GroupByKey]]),(DiscreteStatsTable[GroupByKey]=DiscreteStatsTable[[#This Row],[GroupByKey]])*DiscreteStatsTable[Average]))</f>
        <v>0.11209851598126799</v>
      </c>
      <c r="T74" s="5" cm="1">
        <f t="array" ref="T74">MIN(IF((DiscreteStatsTable[GroupByKey]=DiscreteStatsTable[[#This Row],[GroupByKey]]),(DiscreteStatsTable[GroupByKey]=DiscreteStatsTable[[#This Row],[GroupByKey]])*DiscreteStatsTable[Minimum]))</f>
        <v>5.1460032243681099E-2</v>
      </c>
      <c r="U74" s="5" cm="1">
        <f t="array" ref="U74">MAX(IF((DiscreteStatsTable[GroupByKey]=DiscreteStatsTable[[#This Row],[GroupByKey]]),(DiscreteStatsTable[GroupByKey]=DiscreteStatsTable[[#This Row],[GroupByKey]])*DiscreteStatsTable[Maximum]))</f>
        <v>0.16540290383558701</v>
      </c>
      <c r="V74" s="5" cm="1">
        <f t="array" ref="V74">IFERROR(AVERAGE(IF((DiscreteStatsTable[GroupByKey]=DiscreteStatsTable[[#This Row],[GroupByKey]]),(DiscreteStatsTable[GroupByKey]=DiscreteStatsTable[[#This Row],[GroupByKey]])*DiscreteStatsTable[NumberObservations])),0)</f>
        <v>20.14</v>
      </c>
      <c r="W74" s="5">
        <f>IF((DiscreteStatsTable[[#This Row],[RepsRequested]]&gt;1),DiscreteStatsTable[[#This Row],[HalfWidth]],DiscreteStatsTable[[#This Row],[BatchMeansHalfWidth]])</f>
        <v>1.668830327041739E-3</v>
      </c>
      <c r="X74" s="5" cm="1">
        <f t="array" ref="X74">COUNT(IF((DiscreteStatsTable[GroupByKey]=DiscreteStatsTable[[#This Row],[GroupByKey]]),(DiscreteStatsTable[GroupByKey]=DiscreteStatsTable[[#This Row],[GroupByKey]])*DiscreteStatsTable[Replication]))</f>
        <v>50</v>
      </c>
      <c r="Y74" s="5">
        <f>IF(DiscreteStatsTable[[#This Row],[RepsRequested]]=DiscreteStatsTable[[#This Row],[RepsWithStatObserved]],1,0)</f>
        <v>1</v>
      </c>
    </row>
    <row r="75" spans="1:25" x14ac:dyDescent="0.25">
      <c r="A75" t="s">
        <v>68</v>
      </c>
      <c r="B75" t="s">
        <v>70</v>
      </c>
      <c r="C75">
        <v>13</v>
      </c>
      <c r="D75" t="s">
        <v>71</v>
      </c>
      <c r="E75" t="s">
        <v>74</v>
      </c>
      <c r="F75" t="s">
        <v>73</v>
      </c>
      <c r="G75">
        <v>6.0921628103948597</v>
      </c>
      <c r="H75">
        <v>2E+20</v>
      </c>
      <c r="I75">
        <v>3.8627676138797802</v>
      </c>
      <c r="J75">
        <v>8.6328412996015196</v>
      </c>
      <c r="K75">
        <v>23</v>
      </c>
      <c r="L7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75" s="5" cm="1">
        <f t="array" ref="M75">MAX(IF((ProjectInfoTable[ProjectName]=DiscreteStatsTable[[#This Row],[ProjectName]]),(ProjectInfoTable[ProjectName]=DiscreteStatsTable[[#This Row],[ProjectName]])*ProjectInfoTable[NumberOfReplications]))</f>
        <v>50</v>
      </c>
      <c r="N75" s="5" cm="1">
        <f t="array" ref="N75">IFERROR(AVERAGE(IF((DiscreteStatsTable[GroupByKey]=DiscreteStatsTable[[#This Row],[GroupByKey]]),(DiscreteStatsTable[GroupByKey]=DiscreteStatsTable[[#This Row],[GroupByKey]])*DiscreteStatsTable[Average])),0)</f>
        <v>6.1364737552455377</v>
      </c>
      <c r="O75" s="5" cm="1">
        <f t="array" ref="O75">IFERROR(_xlfn.STDEV.S(IF((DiscreteStatsTable[GroupByKey]=DiscreteStatsTable[[#This Row],[GroupByKey]]),(DiscreteStatsTable[GroupByKey]=DiscreteStatsTable[[#This Row],[GroupByKey]])*DiscreteStatsTable[Average])),0)</f>
        <v>0.34797905050696454</v>
      </c>
      <c r="P75" s="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 s="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75" s="5" cm="1">
        <f t="array" ref="R75">MIN(IF((DiscreteStatsTable[GroupByKey]=DiscreteStatsTable[[#This Row],[GroupByKey]]),(DiscreteStatsTable[GroupByKey]=DiscreteStatsTable[[#This Row],[GroupByKey]])*DiscreteStatsTable[Average]))</f>
        <v>5.5599943299430299</v>
      </c>
      <c r="S75" s="5" cm="1">
        <f t="array" ref="S75">MAX(IF((DiscreteStatsTable[GroupByKey]=DiscreteStatsTable[[#This Row],[GroupByKey]]),(DiscreteStatsTable[GroupByKey]=DiscreteStatsTable[[#This Row],[GroupByKey]])*DiscreteStatsTable[Average]))</f>
        <v>6.9560439855212799</v>
      </c>
      <c r="T75" s="5" cm="1">
        <f t="array" ref="T75">MIN(IF((DiscreteStatsTable[GroupByKey]=DiscreteStatsTable[[#This Row],[GroupByKey]]),(DiscreteStatsTable[GroupByKey]=DiscreteStatsTable[[#This Row],[GroupByKey]])*DiscreteStatsTable[Minimum]))</f>
        <v>3.0876019346208601</v>
      </c>
      <c r="U75" s="5" cm="1">
        <f t="array" ref="U75">MAX(IF((DiscreteStatsTable[GroupByKey]=DiscreteStatsTable[[#This Row],[GroupByKey]]),(DiscreteStatsTable[GroupByKey]=DiscreteStatsTable[[#This Row],[GroupByKey]])*DiscreteStatsTable[Maximum]))</f>
        <v>11.605953590181899</v>
      </c>
      <c r="V75" s="5" cm="1">
        <f t="array" ref="V75">IFERROR(AVERAGE(IF((DiscreteStatsTable[GroupByKey]=DiscreteStatsTable[[#This Row],[GroupByKey]]),(DiscreteStatsTable[GroupByKey]=DiscreteStatsTable[[#This Row],[GroupByKey]])*DiscreteStatsTable[NumberObservations])),0)</f>
        <v>20.14</v>
      </c>
      <c r="W75" s="5">
        <f>IF((DiscreteStatsTable[[#This Row],[RepsRequested]]&gt;1),DiscreteStatsTable[[#This Row],[HalfWidth]],DiscreteStatsTable[[#This Row],[BatchMeansHalfWidth]])</f>
        <v>9.8894551932469071E-2</v>
      </c>
      <c r="X75" s="5" cm="1">
        <f t="array" ref="X75">COUNT(IF((DiscreteStatsTable[GroupByKey]=DiscreteStatsTable[[#This Row],[GroupByKey]]),(DiscreteStatsTable[GroupByKey]=DiscreteStatsTable[[#This Row],[GroupByKey]])*DiscreteStatsTable[Replication]))</f>
        <v>50</v>
      </c>
      <c r="Y75" s="5">
        <f>IF(DiscreteStatsTable[[#This Row],[RepsRequested]]=DiscreteStatsTable[[#This Row],[RepsWithStatObserved]],1,0)</f>
        <v>1</v>
      </c>
    </row>
    <row r="76" spans="1:25" x14ac:dyDescent="0.25">
      <c r="A76" t="s">
        <v>68</v>
      </c>
      <c r="B76" t="s">
        <v>70</v>
      </c>
      <c r="C76">
        <v>13</v>
      </c>
      <c r="D76" t="s">
        <v>71</v>
      </c>
      <c r="E76" t="s">
        <v>75</v>
      </c>
      <c r="F76" t="s">
        <v>73</v>
      </c>
      <c r="G76">
        <v>9.9674170423995706E-2</v>
      </c>
      <c r="H76">
        <v>2E+20</v>
      </c>
      <c r="I76">
        <v>6.4379460231329705E-2</v>
      </c>
      <c r="J76">
        <v>0.14160234105977501</v>
      </c>
      <c r="K76">
        <v>23</v>
      </c>
      <c r="L7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76" s="5" cm="1">
        <f t="array" ref="M76">MAX(IF((ProjectInfoTable[ProjectName]=DiscreteStatsTable[[#This Row],[ProjectName]]),(ProjectInfoTable[ProjectName]=DiscreteStatsTable[[#This Row],[ProjectName]])*ProjectInfoTable[NumberOfReplications]))</f>
        <v>50</v>
      </c>
      <c r="N76" s="5" cm="1">
        <f t="array" ref="N76">IFERROR(AVERAGE(IF((DiscreteStatsTable[GroupByKey]=DiscreteStatsTable[[#This Row],[GroupByKey]]),(DiscreteStatsTable[GroupByKey]=DiscreteStatsTable[[#This Row],[GroupByKey]])*DiscreteStatsTable[Average])),0)</f>
        <v>9.7847844107351645E-2</v>
      </c>
      <c r="O76" s="5" cm="1">
        <f t="array" ref="O7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76" s="5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 s="5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76" s="5" cm="1">
        <f t="array" ref="R76">MIN(IF((DiscreteStatsTable[GroupByKey]=DiscreteStatsTable[[#This Row],[GroupByKey]]),(DiscreteStatsTable[GroupByKey]=DiscreteStatsTable[[#This Row],[GroupByKey]])*DiscreteStatsTable[Average]))</f>
        <v>8.7017927016337093E-2</v>
      </c>
      <c r="S76" s="5" cm="1">
        <f t="array" ref="S76">MAX(IF((DiscreteStatsTable[GroupByKey]=DiscreteStatsTable[[#This Row],[GroupByKey]]),(DiscreteStatsTable[GroupByKey]=DiscreteStatsTable[[#This Row],[GroupByKey]])*DiscreteStatsTable[Average]))</f>
        <v>0.11209851598126799</v>
      </c>
      <c r="T76" s="5" cm="1">
        <f t="array" ref="T76">MIN(IF((DiscreteStatsTable[GroupByKey]=DiscreteStatsTable[[#This Row],[GroupByKey]]),(DiscreteStatsTable[GroupByKey]=DiscreteStatsTable[[#This Row],[GroupByKey]])*DiscreteStatsTable[Minimum]))</f>
        <v>5.1460032243681099E-2</v>
      </c>
      <c r="U76" s="5" cm="1">
        <f t="array" ref="U76">MAX(IF((DiscreteStatsTable[GroupByKey]=DiscreteStatsTable[[#This Row],[GroupByKey]]),(DiscreteStatsTable[GroupByKey]=DiscreteStatsTable[[#This Row],[GroupByKey]])*DiscreteStatsTable[Maximum]))</f>
        <v>0.16540290383558701</v>
      </c>
      <c r="V76" s="5" cm="1">
        <f t="array" ref="V76">IFERROR(AVERAGE(IF((DiscreteStatsTable[GroupByKey]=DiscreteStatsTable[[#This Row],[GroupByKey]]),(DiscreteStatsTable[GroupByKey]=DiscreteStatsTable[[#This Row],[GroupByKey]])*DiscreteStatsTable[NumberObservations])),0)</f>
        <v>20.14</v>
      </c>
      <c r="W76" s="5">
        <f>IF((DiscreteStatsTable[[#This Row],[RepsRequested]]&gt;1),DiscreteStatsTable[[#This Row],[HalfWidth]],DiscreteStatsTable[[#This Row],[BatchMeansHalfWidth]])</f>
        <v>1.668830327041739E-3</v>
      </c>
      <c r="X76" s="5" cm="1">
        <f t="array" ref="X76">COUNT(IF((DiscreteStatsTable[GroupByKey]=DiscreteStatsTable[[#This Row],[GroupByKey]]),(DiscreteStatsTable[GroupByKey]=DiscreteStatsTable[[#This Row],[GroupByKey]])*DiscreteStatsTable[Replication]))</f>
        <v>50</v>
      </c>
      <c r="Y76" s="5">
        <f>IF(DiscreteStatsTable[[#This Row],[RepsRequested]]=DiscreteStatsTable[[#This Row],[RepsWithStatObserved]],1,0)</f>
        <v>1</v>
      </c>
    </row>
    <row r="77" spans="1:25" x14ac:dyDescent="0.25">
      <c r="A77" t="s">
        <v>68</v>
      </c>
      <c r="B77" t="s">
        <v>70</v>
      </c>
      <c r="C77">
        <v>13</v>
      </c>
      <c r="D77" t="s">
        <v>71</v>
      </c>
      <c r="E77" t="s">
        <v>76</v>
      </c>
      <c r="F77" t="s">
        <v>73</v>
      </c>
      <c r="G77">
        <v>5.9804502254397498</v>
      </c>
      <c r="H77">
        <v>2E+20</v>
      </c>
      <c r="I77">
        <v>3.8627676138797802</v>
      </c>
      <c r="J77">
        <v>8.4961404635864692</v>
      </c>
      <c r="K77">
        <v>23</v>
      </c>
      <c r="L7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77" s="5" cm="1">
        <f t="array" ref="M77">MAX(IF((ProjectInfoTable[ProjectName]=DiscreteStatsTable[[#This Row],[ProjectName]]),(ProjectInfoTable[ProjectName]=DiscreteStatsTable[[#This Row],[ProjectName]])*ProjectInfoTable[NumberOfReplications]))</f>
        <v>50</v>
      </c>
      <c r="N77" s="5" cm="1">
        <f t="array" ref="N77">IFERROR(AVERAGE(IF((DiscreteStatsTable[GroupByKey]=DiscreteStatsTable[[#This Row],[GroupByKey]]),(DiscreteStatsTable[GroupByKey]=DiscreteStatsTable[[#This Row],[GroupByKey]])*DiscreteStatsTable[Average])),0)</f>
        <v>5.8708706464411016</v>
      </c>
      <c r="O77" s="5" cm="1">
        <f t="array" ref="O77">IFERROR(_xlfn.STDEV.S(IF((DiscreteStatsTable[GroupByKey]=DiscreteStatsTable[[#This Row],[GroupByKey]]),(DiscreteStatsTable[GroupByKey]=DiscreteStatsTable[[#This Row],[GroupByKey]])*DiscreteStatsTable[Average])),0)</f>
        <v>0.3523255718218492</v>
      </c>
      <c r="P77" s="5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 s="5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77" s="5" cm="1">
        <f t="array" ref="R77">MIN(IF((DiscreteStatsTable[GroupByKey]=DiscreteStatsTable[[#This Row],[GroupByKey]]),(DiscreteStatsTable[GroupByKey]=DiscreteStatsTable[[#This Row],[GroupByKey]])*DiscreteStatsTable[Average]))</f>
        <v>5.22107562098022</v>
      </c>
      <c r="S77" s="5" cm="1">
        <f t="array" ref="S77">MAX(IF((DiscreteStatsTable[GroupByKey]=DiscreteStatsTable[[#This Row],[GroupByKey]]),(DiscreteStatsTable[GroupByKey]=DiscreteStatsTable[[#This Row],[GroupByKey]])*DiscreteStatsTable[Average]))</f>
        <v>6.7259109588760797</v>
      </c>
      <c r="T77" s="5" cm="1">
        <f t="array" ref="T77">MIN(IF((DiscreteStatsTable[GroupByKey]=DiscreteStatsTable[[#This Row],[GroupByKey]]),(DiscreteStatsTable[GroupByKey]=DiscreteStatsTable[[#This Row],[GroupByKey]])*DiscreteStatsTable[Minimum]))</f>
        <v>3.0876019346208601</v>
      </c>
      <c r="U77" s="5" cm="1">
        <f t="array" ref="U77">MAX(IF((DiscreteStatsTable[GroupByKey]=DiscreteStatsTable[[#This Row],[GroupByKey]]),(DiscreteStatsTable[GroupByKey]=DiscreteStatsTable[[#This Row],[GroupByKey]])*DiscreteStatsTable[Maximum]))</f>
        <v>9.9241742301352396</v>
      </c>
      <c r="V77" s="5" cm="1">
        <f t="array" ref="V77">IFERROR(AVERAGE(IF((DiscreteStatsTable[GroupByKey]=DiscreteStatsTable[[#This Row],[GroupByKey]]),(DiscreteStatsTable[GroupByKey]=DiscreteStatsTable[[#This Row],[GroupByKey]])*DiscreteStatsTable[NumberObservations])),0)</f>
        <v>20.14</v>
      </c>
      <c r="W77" s="5">
        <f>IF((DiscreteStatsTable[[#This Row],[RepsRequested]]&gt;1),DiscreteStatsTable[[#This Row],[HalfWidth]],DiscreteStatsTable[[#This Row],[BatchMeansHalfWidth]])</f>
        <v>0.10012981962250445</v>
      </c>
      <c r="X77" s="5" cm="1">
        <f t="array" ref="X77">COUNT(IF((DiscreteStatsTable[GroupByKey]=DiscreteStatsTable[[#This Row],[GroupByKey]]),(DiscreteStatsTable[GroupByKey]=DiscreteStatsTable[[#This Row],[GroupByKey]])*DiscreteStatsTable[Replication]))</f>
        <v>50</v>
      </c>
      <c r="Y77" s="5">
        <f>IF(DiscreteStatsTable[[#This Row],[RepsRequested]]=DiscreteStatsTable[[#This Row],[RepsWithStatObserved]],1,0)</f>
        <v>1</v>
      </c>
    </row>
    <row r="78" spans="1:25" x14ac:dyDescent="0.25">
      <c r="A78" t="s">
        <v>68</v>
      </c>
      <c r="B78" t="s">
        <v>70</v>
      </c>
      <c r="C78">
        <v>13</v>
      </c>
      <c r="D78" t="s">
        <v>71</v>
      </c>
      <c r="E78" t="s">
        <v>77</v>
      </c>
      <c r="F78" t="s">
        <v>73</v>
      </c>
      <c r="G78">
        <v>0</v>
      </c>
      <c r="H78">
        <v>2E+20</v>
      </c>
      <c r="I78">
        <v>0</v>
      </c>
      <c r="J78">
        <v>0</v>
      </c>
      <c r="K78">
        <v>23</v>
      </c>
      <c r="L7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78" s="5" cm="1">
        <f t="array" ref="M78">MAX(IF((ProjectInfoTable[ProjectName]=DiscreteStatsTable[[#This Row],[ProjectName]]),(ProjectInfoTable[ProjectName]=DiscreteStatsTable[[#This Row],[ProjectName]])*ProjectInfoTable[NumberOfReplications]))</f>
        <v>50</v>
      </c>
      <c r="N78" s="5" cm="1">
        <f t="array" ref="N78">IFERROR(AVERAGE(IF((DiscreteStatsTable[GroupByKey]=DiscreteStatsTable[[#This Row],[GroupByKey]]),(DiscreteStatsTable[GroupByKey]=DiscreteStatsTable[[#This Row],[GroupByKey]])*DiscreteStatsTable[Average])),0)</f>
        <v>0</v>
      </c>
      <c r="O78" s="5" cm="1">
        <f t="array" ref="O78">IFERROR(_xlfn.STDEV.S(IF((DiscreteStatsTable[GroupByKey]=DiscreteStatsTable[[#This Row],[GroupByKey]]),(DiscreteStatsTable[GroupByKey]=DiscreteStatsTable[[#This Row],[GroupByKey]])*DiscreteStatsTable[Average])),0)</f>
        <v>0</v>
      </c>
      <c r="P78" s="5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 s="5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" s="5" cm="1">
        <f t="array" ref="R78">MIN(IF((DiscreteStatsTable[GroupByKey]=DiscreteStatsTable[[#This Row],[GroupByKey]]),(DiscreteStatsTable[GroupByKey]=DiscreteStatsTable[[#This Row],[GroupByKey]])*DiscreteStatsTable[Average]))</f>
        <v>0</v>
      </c>
      <c r="S78" s="5" cm="1">
        <f t="array" ref="S78">MAX(IF((DiscreteStatsTable[GroupByKey]=DiscreteStatsTable[[#This Row],[GroupByKey]]),(DiscreteStatsTable[GroupByKey]=DiscreteStatsTable[[#This Row],[GroupByKey]])*DiscreteStatsTable[Average]))</f>
        <v>0</v>
      </c>
      <c r="T78" s="5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s="5" cm="1">
        <f t="array" ref="U78">MAX(IF((DiscreteStatsTable[GroupByKey]=DiscreteStatsTable[[#This Row],[GroupByKey]]),(DiscreteStatsTable[GroupByKey]=DiscreteStatsTable[[#This Row],[GroupByKey]])*DiscreteStatsTable[Maximum]))</f>
        <v>0</v>
      </c>
      <c r="V78" s="5" cm="1">
        <f t="array" ref="V78">IFERROR(AVERAGE(IF((DiscreteStatsTable[GroupByKey]=DiscreteStatsTable[[#This Row],[GroupByKey]]),(DiscreteStatsTable[GroupByKey]=DiscreteStatsTable[[#This Row],[GroupByKey]])*DiscreteStatsTable[NumberObservations])),0)</f>
        <v>20.14</v>
      </c>
      <c r="W78" s="5">
        <f>IF((DiscreteStatsTable[[#This Row],[RepsRequested]]&gt;1),DiscreteStatsTable[[#This Row],[HalfWidth]],DiscreteStatsTable[[#This Row],[BatchMeansHalfWidth]])</f>
        <v>0</v>
      </c>
      <c r="X78" s="5" cm="1">
        <f t="array" ref="X78">COUNT(IF((DiscreteStatsTable[GroupByKey]=DiscreteStatsTable[[#This Row],[GroupByKey]]),(DiscreteStatsTable[GroupByKey]=DiscreteStatsTable[[#This Row],[GroupByKey]])*DiscreteStatsTable[Replication]))</f>
        <v>50</v>
      </c>
      <c r="Y78" s="5">
        <f>IF(DiscreteStatsTable[[#This Row],[RepsRequested]]=DiscreteStatsTable[[#This Row],[RepsWithStatObserved]],1,0)</f>
        <v>1</v>
      </c>
    </row>
    <row r="79" spans="1:25" x14ac:dyDescent="0.25">
      <c r="A79" t="s">
        <v>68</v>
      </c>
      <c r="B79" t="s">
        <v>70</v>
      </c>
      <c r="C79">
        <v>13</v>
      </c>
      <c r="D79" t="s">
        <v>71</v>
      </c>
      <c r="E79" t="s">
        <v>78</v>
      </c>
      <c r="F79" t="s">
        <v>73</v>
      </c>
      <c r="G79">
        <v>0.11171258495511099</v>
      </c>
      <c r="H79">
        <v>2E+20</v>
      </c>
      <c r="I79">
        <v>0</v>
      </c>
      <c r="J79">
        <v>1.38514912061083</v>
      </c>
      <c r="K79">
        <v>23</v>
      </c>
      <c r="L7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79" s="5" cm="1">
        <f t="array" ref="M79">MAX(IF((ProjectInfoTable[ProjectName]=DiscreteStatsTable[[#This Row],[ProjectName]]),(ProjectInfoTable[ProjectName]=DiscreteStatsTable[[#This Row],[ProjectName]])*ProjectInfoTable[NumberOfReplications]))</f>
        <v>50</v>
      </c>
      <c r="N79" s="5" cm="1">
        <f t="array" ref="N79">IFERROR(AVERAGE(IF((DiscreteStatsTable[GroupByKey]=DiscreteStatsTable[[#This Row],[GroupByKey]]),(DiscreteStatsTable[GroupByKey]=DiscreteStatsTable[[#This Row],[GroupByKey]])*DiscreteStatsTable[Average])),0)</f>
        <v>0.26560310880443844</v>
      </c>
      <c r="O79" s="5" cm="1">
        <f t="array" ref="O79">IFERROR(_xlfn.STDEV.S(IF((DiscreteStatsTable[GroupByKey]=DiscreteStatsTable[[#This Row],[GroupByKey]]),(DiscreteStatsTable[GroupByKey]=DiscreteStatsTable[[#This Row],[GroupByKey]])*DiscreteStatsTable[Average])),0)</f>
        <v>0.1345835269466413</v>
      </c>
      <c r="P79" s="5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 s="5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79" s="5" cm="1">
        <f t="array" ref="R79">MIN(IF((DiscreteStatsTable[GroupByKey]=DiscreteStatsTable[[#This Row],[GroupByKey]]),(DiscreteStatsTable[GroupByKey]=DiscreteStatsTable[[#This Row],[GroupByKey]])*DiscreteStatsTable[Average]))</f>
        <v>1.0442984261027299E-2</v>
      </c>
      <c r="S79" s="5" cm="1">
        <f t="array" ref="S79">MAX(IF((DiscreteStatsTable[GroupByKey]=DiscreteStatsTable[[#This Row],[GroupByKey]]),(DiscreteStatsTable[GroupByKey]=DiscreteStatsTable[[#This Row],[GroupByKey]])*DiscreteStatsTable[Average]))</f>
        <v>0.556428814956336</v>
      </c>
      <c r="T79" s="5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s="5" cm="1">
        <f t="array" ref="U79">MAX(IF((DiscreteStatsTable[GroupByKey]=DiscreteStatsTable[[#This Row],[GroupByKey]]),(DiscreteStatsTable[GroupByKey]=DiscreteStatsTable[[#This Row],[GroupByKey]])*DiscreteStatsTable[Maximum]))</f>
        <v>4.9247273176603699</v>
      </c>
      <c r="V79" s="5" cm="1">
        <f t="array" ref="V79">IFERROR(AVERAGE(IF((DiscreteStatsTable[GroupByKey]=DiscreteStatsTable[[#This Row],[GroupByKey]]),(DiscreteStatsTable[GroupByKey]=DiscreteStatsTable[[#This Row],[GroupByKey]])*DiscreteStatsTable[NumberObservations])),0)</f>
        <v>20.14</v>
      </c>
      <c r="W79" s="5">
        <f>IF((DiscreteStatsTable[[#This Row],[RepsRequested]]&gt;1),DiscreteStatsTable[[#This Row],[HalfWidth]],DiscreteStatsTable[[#This Row],[BatchMeansHalfWidth]])</f>
        <v>3.8248215159760277E-2</v>
      </c>
      <c r="X79" s="5" cm="1">
        <f t="array" ref="X79">COUNT(IF((DiscreteStatsTable[GroupByKey]=DiscreteStatsTable[[#This Row],[GroupByKey]]),(DiscreteStatsTable[GroupByKey]=DiscreteStatsTable[[#This Row],[GroupByKey]])*DiscreteStatsTable[Replication]))</f>
        <v>50</v>
      </c>
      <c r="Y79" s="5">
        <f>IF(DiscreteStatsTable[[#This Row],[RepsRequested]]=DiscreteStatsTable[[#This Row],[RepsWithStatObserved]],1,0)</f>
        <v>1</v>
      </c>
    </row>
    <row r="80" spans="1:25" x14ac:dyDescent="0.25">
      <c r="A80" t="s">
        <v>68</v>
      </c>
      <c r="B80" t="s">
        <v>70</v>
      </c>
      <c r="C80">
        <v>14</v>
      </c>
      <c r="D80" t="s">
        <v>71</v>
      </c>
      <c r="E80" t="s">
        <v>72</v>
      </c>
      <c r="F80" t="s">
        <v>73</v>
      </c>
      <c r="G80">
        <v>9.5994337677549696E-2</v>
      </c>
      <c r="H80">
        <v>2E+20</v>
      </c>
      <c r="I80">
        <v>5.66264662508578E-2</v>
      </c>
      <c r="J80">
        <v>0.15605310076790499</v>
      </c>
      <c r="K80">
        <v>18</v>
      </c>
      <c r="L8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80" s="5" cm="1">
        <f t="array" ref="M80">MAX(IF((ProjectInfoTable[ProjectName]=DiscreteStatsTable[[#This Row],[ProjectName]]),(ProjectInfoTable[ProjectName]=DiscreteStatsTable[[#This Row],[ProjectName]])*ProjectInfoTable[NumberOfReplications]))</f>
        <v>50</v>
      </c>
      <c r="N80" s="5" cm="1">
        <f t="array" ref="N80">IFERROR(AVERAGE(IF((DiscreteStatsTable[GroupByKey]=DiscreteStatsTable[[#This Row],[GroupByKey]]),(DiscreteStatsTable[GroupByKey]=DiscreteStatsTable[[#This Row],[GroupByKey]])*DiscreteStatsTable[Average])),0)</f>
        <v>9.7847844107351645E-2</v>
      </c>
      <c r="O80" s="5" cm="1">
        <f t="array" ref="O8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80" s="5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 s="5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80" s="5" cm="1">
        <f t="array" ref="R80">MIN(IF((DiscreteStatsTable[GroupByKey]=DiscreteStatsTable[[#This Row],[GroupByKey]]),(DiscreteStatsTable[GroupByKey]=DiscreteStatsTable[[#This Row],[GroupByKey]])*DiscreteStatsTable[Average]))</f>
        <v>8.7017927016337093E-2</v>
      </c>
      <c r="S80" s="5" cm="1">
        <f t="array" ref="S80">MAX(IF((DiscreteStatsTable[GroupByKey]=DiscreteStatsTable[[#This Row],[GroupByKey]]),(DiscreteStatsTable[GroupByKey]=DiscreteStatsTable[[#This Row],[GroupByKey]])*DiscreteStatsTable[Average]))</f>
        <v>0.11209851598126799</v>
      </c>
      <c r="T80" s="5" cm="1">
        <f t="array" ref="T80">MIN(IF((DiscreteStatsTable[GroupByKey]=DiscreteStatsTable[[#This Row],[GroupByKey]]),(DiscreteStatsTable[GroupByKey]=DiscreteStatsTable[[#This Row],[GroupByKey]])*DiscreteStatsTable[Minimum]))</f>
        <v>5.1460032243681099E-2</v>
      </c>
      <c r="U80" s="5" cm="1">
        <f t="array" ref="U80">MAX(IF((DiscreteStatsTable[GroupByKey]=DiscreteStatsTable[[#This Row],[GroupByKey]]),(DiscreteStatsTable[GroupByKey]=DiscreteStatsTable[[#This Row],[GroupByKey]])*DiscreteStatsTable[Maximum]))</f>
        <v>0.16540290383558701</v>
      </c>
      <c r="V80" s="5" cm="1">
        <f t="array" ref="V80">IFERROR(AVERAGE(IF((DiscreteStatsTable[GroupByKey]=DiscreteStatsTable[[#This Row],[GroupByKey]]),(DiscreteStatsTable[GroupByKey]=DiscreteStatsTable[[#This Row],[GroupByKey]])*DiscreteStatsTable[NumberObservations])),0)</f>
        <v>20.14</v>
      </c>
      <c r="W80" s="5">
        <f>IF((DiscreteStatsTable[[#This Row],[RepsRequested]]&gt;1),DiscreteStatsTable[[#This Row],[HalfWidth]],DiscreteStatsTable[[#This Row],[BatchMeansHalfWidth]])</f>
        <v>1.668830327041739E-3</v>
      </c>
      <c r="X80" s="5" cm="1">
        <f t="array" ref="X80">COUNT(IF((DiscreteStatsTable[GroupByKey]=DiscreteStatsTable[[#This Row],[GroupByKey]]),(DiscreteStatsTable[GroupByKey]=DiscreteStatsTable[[#This Row],[GroupByKey]])*DiscreteStatsTable[Replication]))</f>
        <v>50</v>
      </c>
      <c r="Y80" s="5">
        <f>IF(DiscreteStatsTable[[#This Row],[RepsRequested]]=DiscreteStatsTable[[#This Row],[RepsWithStatObserved]],1,0)</f>
        <v>1</v>
      </c>
    </row>
    <row r="81" spans="1:25" x14ac:dyDescent="0.25">
      <c r="A81" t="s">
        <v>68</v>
      </c>
      <c r="B81" t="s">
        <v>70</v>
      </c>
      <c r="C81">
        <v>14</v>
      </c>
      <c r="D81" t="s">
        <v>71</v>
      </c>
      <c r="E81" t="s">
        <v>74</v>
      </c>
      <c r="F81" t="s">
        <v>73</v>
      </c>
      <c r="G81">
        <v>5.8505349034865999</v>
      </c>
      <c r="H81">
        <v>2E+20</v>
      </c>
      <c r="I81">
        <v>3.3975879750514699</v>
      </c>
      <c r="J81">
        <v>9.3631860460743006</v>
      </c>
      <c r="K81">
        <v>18</v>
      </c>
      <c r="L8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81" s="5" cm="1">
        <f t="array" ref="M81">MAX(IF((ProjectInfoTable[ProjectName]=DiscreteStatsTable[[#This Row],[ProjectName]]),(ProjectInfoTable[ProjectName]=DiscreteStatsTable[[#This Row],[ProjectName]])*ProjectInfoTable[NumberOfReplications]))</f>
        <v>50</v>
      </c>
      <c r="N81" s="5" cm="1">
        <f t="array" ref="N81">IFERROR(AVERAGE(IF((DiscreteStatsTable[GroupByKey]=DiscreteStatsTable[[#This Row],[GroupByKey]]),(DiscreteStatsTable[GroupByKey]=DiscreteStatsTable[[#This Row],[GroupByKey]])*DiscreteStatsTable[Average])),0)</f>
        <v>6.1364737552455377</v>
      </c>
      <c r="O81" s="5" cm="1">
        <f t="array" ref="O81">IFERROR(_xlfn.STDEV.S(IF((DiscreteStatsTable[GroupByKey]=DiscreteStatsTable[[#This Row],[GroupByKey]]),(DiscreteStatsTable[GroupByKey]=DiscreteStatsTable[[#This Row],[GroupByKey]])*DiscreteStatsTable[Average])),0)</f>
        <v>0.34797905050696454</v>
      </c>
      <c r="P81" s="5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 s="5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81" s="5" cm="1">
        <f t="array" ref="R81">MIN(IF((DiscreteStatsTable[GroupByKey]=DiscreteStatsTable[[#This Row],[GroupByKey]]),(DiscreteStatsTable[GroupByKey]=DiscreteStatsTable[[#This Row],[GroupByKey]])*DiscreteStatsTable[Average]))</f>
        <v>5.5599943299430299</v>
      </c>
      <c r="S81" s="5" cm="1">
        <f t="array" ref="S81">MAX(IF((DiscreteStatsTable[GroupByKey]=DiscreteStatsTable[[#This Row],[GroupByKey]]),(DiscreteStatsTable[GroupByKey]=DiscreteStatsTable[[#This Row],[GroupByKey]])*DiscreteStatsTable[Average]))</f>
        <v>6.9560439855212799</v>
      </c>
      <c r="T81" s="5" cm="1">
        <f t="array" ref="T81">MIN(IF((DiscreteStatsTable[GroupByKey]=DiscreteStatsTable[[#This Row],[GroupByKey]]),(DiscreteStatsTable[GroupByKey]=DiscreteStatsTable[[#This Row],[GroupByKey]])*DiscreteStatsTable[Minimum]))</f>
        <v>3.0876019346208601</v>
      </c>
      <c r="U81" s="5" cm="1">
        <f t="array" ref="U81">MAX(IF((DiscreteStatsTable[GroupByKey]=DiscreteStatsTable[[#This Row],[GroupByKey]]),(DiscreteStatsTable[GroupByKey]=DiscreteStatsTable[[#This Row],[GroupByKey]])*DiscreteStatsTable[Maximum]))</f>
        <v>11.605953590181899</v>
      </c>
      <c r="V81" s="5" cm="1">
        <f t="array" ref="V81">IFERROR(AVERAGE(IF((DiscreteStatsTable[GroupByKey]=DiscreteStatsTable[[#This Row],[GroupByKey]]),(DiscreteStatsTable[GroupByKey]=DiscreteStatsTable[[#This Row],[GroupByKey]])*DiscreteStatsTable[NumberObservations])),0)</f>
        <v>20.14</v>
      </c>
      <c r="W81" s="5">
        <f>IF((DiscreteStatsTable[[#This Row],[RepsRequested]]&gt;1),DiscreteStatsTable[[#This Row],[HalfWidth]],DiscreteStatsTable[[#This Row],[BatchMeansHalfWidth]])</f>
        <v>9.8894551932469071E-2</v>
      </c>
      <c r="X81" s="5" cm="1">
        <f t="array" ref="X81">COUNT(IF((DiscreteStatsTable[GroupByKey]=DiscreteStatsTable[[#This Row],[GroupByKey]]),(DiscreteStatsTable[GroupByKey]=DiscreteStatsTable[[#This Row],[GroupByKey]])*DiscreteStatsTable[Replication]))</f>
        <v>50</v>
      </c>
      <c r="Y81" s="5">
        <f>IF(DiscreteStatsTable[[#This Row],[RepsRequested]]=DiscreteStatsTable[[#This Row],[RepsWithStatObserved]],1,0)</f>
        <v>1</v>
      </c>
    </row>
    <row r="82" spans="1:25" x14ac:dyDescent="0.25">
      <c r="A82" t="s">
        <v>68</v>
      </c>
      <c r="B82" t="s">
        <v>70</v>
      </c>
      <c r="C82">
        <v>14</v>
      </c>
      <c r="D82" t="s">
        <v>71</v>
      </c>
      <c r="E82" t="s">
        <v>75</v>
      </c>
      <c r="F82" t="s">
        <v>73</v>
      </c>
      <c r="G82">
        <v>9.5994337677549696E-2</v>
      </c>
      <c r="H82">
        <v>2E+20</v>
      </c>
      <c r="I82">
        <v>5.66264662508578E-2</v>
      </c>
      <c r="J82">
        <v>0.15605310076790499</v>
      </c>
      <c r="K82">
        <v>18</v>
      </c>
      <c r="L8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82" s="5" cm="1">
        <f t="array" ref="M82">MAX(IF((ProjectInfoTable[ProjectName]=DiscreteStatsTable[[#This Row],[ProjectName]]),(ProjectInfoTable[ProjectName]=DiscreteStatsTable[[#This Row],[ProjectName]])*ProjectInfoTable[NumberOfReplications]))</f>
        <v>50</v>
      </c>
      <c r="N82" s="5" cm="1">
        <f t="array" ref="N82">IFERROR(AVERAGE(IF((DiscreteStatsTable[GroupByKey]=DiscreteStatsTable[[#This Row],[GroupByKey]]),(DiscreteStatsTable[GroupByKey]=DiscreteStatsTable[[#This Row],[GroupByKey]])*DiscreteStatsTable[Average])),0)</f>
        <v>9.7847844107351645E-2</v>
      </c>
      <c r="O82" s="5" cm="1">
        <f t="array" ref="O8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82" s="5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 s="5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82" s="5" cm="1">
        <f t="array" ref="R82">MIN(IF((DiscreteStatsTable[GroupByKey]=DiscreteStatsTable[[#This Row],[GroupByKey]]),(DiscreteStatsTable[GroupByKey]=DiscreteStatsTable[[#This Row],[GroupByKey]])*DiscreteStatsTable[Average]))</f>
        <v>8.7017927016337093E-2</v>
      </c>
      <c r="S82" s="5" cm="1">
        <f t="array" ref="S82">MAX(IF((DiscreteStatsTable[GroupByKey]=DiscreteStatsTable[[#This Row],[GroupByKey]]),(DiscreteStatsTable[GroupByKey]=DiscreteStatsTable[[#This Row],[GroupByKey]])*DiscreteStatsTable[Average]))</f>
        <v>0.11209851598126799</v>
      </c>
      <c r="T82" s="5" cm="1">
        <f t="array" ref="T82">MIN(IF((DiscreteStatsTable[GroupByKey]=DiscreteStatsTable[[#This Row],[GroupByKey]]),(DiscreteStatsTable[GroupByKey]=DiscreteStatsTable[[#This Row],[GroupByKey]])*DiscreteStatsTable[Minimum]))</f>
        <v>5.1460032243681099E-2</v>
      </c>
      <c r="U82" s="5" cm="1">
        <f t="array" ref="U82">MAX(IF((DiscreteStatsTable[GroupByKey]=DiscreteStatsTable[[#This Row],[GroupByKey]]),(DiscreteStatsTable[GroupByKey]=DiscreteStatsTable[[#This Row],[GroupByKey]])*DiscreteStatsTable[Maximum]))</f>
        <v>0.16540290383558701</v>
      </c>
      <c r="V82" s="5" cm="1">
        <f t="array" ref="V82">IFERROR(AVERAGE(IF((DiscreteStatsTable[GroupByKey]=DiscreteStatsTable[[#This Row],[GroupByKey]]),(DiscreteStatsTable[GroupByKey]=DiscreteStatsTable[[#This Row],[GroupByKey]])*DiscreteStatsTable[NumberObservations])),0)</f>
        <v>20.14</v>
      </c>
      <c r="W82" s="5">
        <f>IF((DiscreteStatsTable[[#This Row],[RepsRequested]]&gt;1),DiscreteStatsTable[[#This Row],[HalfWidth]],DiscreteStatsTable[[#This Row],[BatchMeansHalfWidth]])</f>
        <v>1.668830327041739E-3</v>
      </c>
      <c r="X82" s="5" cm="1">
        <f t="array" ref="X82">COUNT(IF((DiscreteStatsTable[GroupByKey]=DiscreteStatsTable[[#This Row],[GroupByKey]]),(DiscreteStatsTable[GroupByKey]=DiscreteStatsTable[[#This Row],[GroupByKey]])*DiscreteStatsTable[Replication]))</f>
        <v>50</v>
      </c>
      <c r="Y82" s="5">
        <f>IF(DiscreteStatsTable[[#This Row],[RepsRequested]]=DiscreteStatsTable[[#This Row],[RepsWithStatObserved]],1,0)</f>
        <v>1</v>
      </c>
    </row>
    <row r="83" spans="1:25" x14ac:dyDescent="0.25">
      <c r="A83" t="s">
        <v>68</v>
      </c>
      <c r="B83" t="s">
        <v>70</v>
      </c>
      <c r="C83">
        <v>14</v>
      </c>
      <c r="D83" t="s">
        <v>71</v>
      </c>
      <c r="E83" t="s">
        <v>76</v>
      </c>
      <c r="F83" t="s">
        <v>73</v>
      </c>
      <c r="G83">
        <v>5.7596602606529803</v>
      </c>
      <c r="H83">
        <v>2E+20</v>
      </c>
      <c r="I83">
        <v>3.3975879750514699</v>
      </c>
      <c r="J83">
        <v>9.3631860460743006</v>
      </c>
      <c r="K83">
        <v>18</v>
      </c>
      <c r="L8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83" s="5" cm="1">
        <f t="array" ref="M83">MAX(IF((ProjectInfoTable[ProjectName]=DiscreteStatsTable[[#This Row],[ProjectName]]),(ProjectInfoTable[ProjectName]=DiscreteStatsTable[[#This Row],[ProjectName]])*ProjectInfoTable[NumberOfReplications]))</f>
        <v>50</v>
      </c>
      <c r="N83" s="5" cm="1">
        <f t="array" ref="N83">IFERROR(AVERAGE(IF((DiscreteStatsTable[GroupByKey]=DiscreteStatsTable[[#This Row],[GroupByKey]]),(DiscreteStatsTable[GroupByKey]=DiscreteStatsTable[[#This Row],[GroupByKey]])*DiscreteStatsTable[Average])),0)</f>
        <v>5.8708706464411016</v>
      </c>
      <c r="O83" s="5" cm="1">
        <f t="array" ref="O83">IFERROR(_xlfn.STDEV.S(IF((DiscreteStatsTable[GroupByKey]=DiscreteStatsTable[[#This Row],[GroupByKey]]),(DiscreteStatsTable[GroupByKey]=DiscreteStatsTable[[#This Row],[GroupByKey]])*DiscreteStatsTable[Average])),0)</f>
        <v>0.3523255718218492</v>
      </c>
      <c r="P83" s="5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 s="5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83" s="5" cm="1">
        <f t="array" ref="R83">MIN(IF((DiscreteStatsTable[GroupByKey]=DiscreteStatsTable[[#This Row],[GroupByKey]]),(DiscreteStatsTable[GroupByKey]=DiscreteStatsTable[[#This Row],[GroupByKey]])*DiscreteStatsTable[Average]))</f>
        <v>5.22107562098022</v>
      </c>
      <c r="S83" s="5" cm="1">
        <f t="array" ref="S83">MAX(IF((DiscreteStatsTable[GroupByKey]=DiscreteStatsTable[[#This Row],[GroupByKey]]),(DiscreteStatsTable[GroupByKey]=DiscreteStatsTable[[#This Row],[GroupByKey]])*DiscreteStatsTable[Average]))</f>
        <v>6.7259109588760797</v>
      </c>
      <c r="T83" s="5" cm="1">
        <f t="array" ref="T83">MIN(IF((DiscreteStatsTable[GroupByKey]=DiscreteStatsTable[[#This Row],[GroupByKey]]),(DiscreteStatsTable[GroupByKey]=DiscreteStatsTable[[#This Row],[GroupByKey]])*DiscreteStatsTable[Minimum]))</f>
        <v>3.0876019346208601</v>
      </c>
      <c r="U83" s="5" cm="1">
        <f t="array" ref="U83">MAX(IF((DiscreteStatsTable[GroupByKey]=DiscreteStatsTable[[#This Row],[GroupByKey]]),(DiscreteStatsTable[GroupByKey]=DiscreteStatsTable[[#This Row],[GroupByKey]])*DiscreteStatsTable[Maximum]))</f>
        <v>9.9241742301352396</v>
      </c>
      <c r="V83" s="5" cm="1">
        <f t="array" ref="V83">IFERROR(AVERAGE(IF((DiscreteStatsTable[GroupByKey]=DiscreteStatsTable[[#This Row],[GroupByKey]]),(DiscreteStatsTable[GroupByKey]=DiscreteStatsTable[[#This Row],[GroupByKey]])*DiscreteStatsTable[NumberObservations])),0)</f>
        <v>20.14</v>
      </c>
      <c r="W83" s="5">
        <f>IF((DiscreteStatsTable[[#This Row],[RepsRequested]]&gt;1),DiscreteStatsTable[[#This Row],[HalfWidth]],DiscreteStatsTable[[#This Row],[BatchMeansHalfWidth]])</f>
        <v>0.10012981962250445</v>
      </c>
      <c r="X83" s="5" cm="1">
        <f t="array" ref="X83">COUNT(IF((DiscreteStatsTable[GroupByKey]=DiscreteStatsTable[[#This Row],[GroupByKey]]),(DiscreteStatsTable[GroupByKey]=DiscreteStatsTable[[#This Row],[GroupByKey]])*DiscreteStatsTable[Replication]))</f>
        <v>50</v>
      </c>
      <c r="Y83" s="5">
        <f>IF(DiscreteStatsTable[[#This Row],[RepsRequested]]=DiscreteStatsTable[[#This Row],[RepsWithStatObserved]],1,0)</f>
        <v>1</v>
      </c>
    </row>
    <row r="84" spans="1:25" x14ac:dyDescent="0.25">
      <c r="A84" t="s">
        <v>68</v>
      </c>
      <c r="B84" t="s">
        <v>70</v>
      </c>
      <c r="C84">
        <v>14</v>
      </c>
      <c r="D84" t="s">
        <v>71</v>
      </c>
      <c r="E84" t="s">
        <v>77</v>
      </c>
      <c r="F84" t="s">
        <v>73</v>
      </c>
      <c r="G84">
        <v>0</v>
      </c>
      <c r="H84">
        <v>2E+20</v>
      </c>
      <c r="I84">
        <v>0</v>
      </c>
      <c r="J84">
        <v>0</v>
      </c>
      <c r="K84">
        <v>18</v>
      </c>
      <c r="L8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84" s="5" cm="1">
        <f t="array" ref="M84">MAX(IF((ProjectInfoTable[ProjectName]=DiscreteStatsTable[[#This Row],[ProjectName]]),(ProjectInfoTable[ProjectName]=DiscreteStatsTable[[#This Row],[ProjectName]])*ProjectInfoTable[NumberOfReplications]))</f>
        <v>50</v>
      </c>
      <c r="N84" s="5" cm="1">
        <f t="array" ref="N84">IFERROR(AVERAGE(IF((DiscreteStatsTable[GroupByKey]=DiscreteStatsTable[[#This Row],[GroupByKey]]),(DiscreteStatsTable[GroupByKey]=DiscreteStatsTable[[#This Row],[GroupByKey]])*DiscreteStatsTable[Average])),0)</f>
        <v>0</v>
      </c>
      <c r="O84" s="5" cm="1">
        <f t="array" ref="O84">IFERROR(_xlfn.STDEV.S(IF((DiscreteStatsTable[GroupByKey]=DiscreteStatsTable[[#This Row],[GroupByKey]]),(DiscreteStatsTable[GroupByKey]=DiscreteStatsTable[[#This Row],[GroupByKey]])*DiscreteStatsTable[Average])),0)</f>
        <v>0</v>
      </c>
      <c r="P84" s="5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 s="5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" s="5" cm="1">
        <f t="array" ref="R84">MIN(IF((DiscreteStatsTable[GroupByKey]=DiscreteStatsTable[[#This Row],[GroupByKey]]),(DiscreteStatsTable[GroupByKey]=DiscreteStatsTable[[#This Row],[GroupByKey]])*DiscreteStatsTable[Average]))</f>
        <v>0</v>
      </c>
      <c r="S84" s="5" cm="1">
        <f t="array" ref="S84">MAX(IF((DiscreteStatsTable[GroupByKey]=DiscreteStatsTable[[#This Row],[GroupByKey]]),(DiscreteStatsTable[GroupByKey]=DiscreteStatsTable[[#This Row],[GroupByKey]])*DiscreteStatsTable[Average]))</f>
        <v>0</v>
      </c>
      <c r="T84" s="5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s="5" cm="1">
        <f t="array" ref="U84">MAX(IF((DiscreteStatsTable[GroupByKey]=DiscreteStatsTable[[#This Row],[GroupByKey]]),(DiscreteStatsTable[GroupByKey]=DiscreteStatsTable[[#This Row],[GroupByKey]])*DiscreteStatsTable[Maximum]))</f>
        <v>0</v>
      </c>
      <c r="V84" s="5" cm="1">
        <f t="array" ref="V84">IFERROR(AVERAGE(IF((DiscreteStatsTable[GroupByKey]=DiscreteStatsTable[[#This Row],[GroupByKey]]),(DiscreteStatsTable[GroupByKey]=DiscreteStatsTable[[#This Row],[GroupByKey]])*DiscreteStatsTable[NumberObservations])),0)</f>
        <v>20.14</v>
      </c>
      <c r="W84" s="5">
        <f>IF((DiscreteStatsTable[[#This Row],[RepsRequested]]&gt;1),DiscreteStatsTable[[#This Row],[HalfWidth]],DiscreteStatsTable[[#This Row],[BatchMeansHalfWidth]])</f>
        <v>0</v>
      </c>
      <c r="X84" s="5" cm="1">
        <f t="array" ref="X84">COUNT(IF((DiscreteStatsTable[GroupByKey]=DiscreteStatsTable[[#This Row],[GroupByKey]]),(DiscreteStatsTable[GroupByKey]=DiscreteStatsTable[[#This Row],[GroupByKey]])*DiscreteStatsTable[Replication]))</f>
        <v>50</v>
      </c>
      <c r="Y84" s="5">
        <f>IF(DiscreteStatsTable[[#This Row],[RepsRequested]]=DiscreteStatsTable[[#This Row],[RepsWithStatObserved]],1,0)</f>
        <v>1</v>
      </c>
    </row>
    <row r="85" spans="1:25" x14ac:dyDescent="0.25">
      <c r="A85" t="s">
        <v>68</v>
      </c>
      <c r="B85" t="s">
        <v>70</v>
      </c>
      <c r="C85">
        <v>14</v>
      </c>
      <c r="D85" t="s">
        <v>71</v>
      </c>
      <c r="E85" t="s">
        <v>78</v>
      </c>
      <c r="F85" t="s">
        <v>73</v>
      </c>
      <c r="G85">
        <v>9.08746428336175E-2</v>
      </c>
      <c r="H85">
        <v>2E+20</v>
      </c>
      <c r="I85">
        <v>0</v>
      </c>
      <c r="J85">
        <v>0.694342940083992</v>
      </c>
      <c r="K85">
        <v>18</v>
      </c>
      <c r="L8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85" s="5" cm="1">
        <f t="array" ref="M85">MAX(IF((ProjectInfoTable[ProjectName]=DiscreteStatsTable[[#This Row],[ProjectName]]),(ProjectInfoTable[ProjectName]=DiscreteStatsTable[[#This Row],[ProjectName]])*ProjectInfoTable[NumberOfReplications]))</f>
        <v>50</v>
      </c>
      <c r="N85" s="5" cm="1">
        <f t="array" ref="N85">IFERROR(AVERAGE(IF((DiscreteStatsTable[GroupByKey]=DiscreteStatsTable[[#This Row],[GroupByKey]]),(DiscreteStatsTable[GroupByKey]=DiscreteStatsTable[[#This Row],[GroupByKey]])*DiscreteStatsTable[Average])),0)</f>
        <v>0.26560310880443844</v>
      </c>
      <c r="O85" s="5" cm="1">
        <f t="array" ref="O85">IFERROR(_xlfn.STDEV.S(IF((DiscreteStatsTable[GroupByKey]=DiscreteStatsTable[[#This Row],[GroupByKey]]),(DiscreteStatsTable[GroupByKey]=DiscreteStatsTable[[#This Row],[GroupByKey]])*DiscreteStatsTable[Average])),0)</f>
        <v>0.1345835269466413</v>
      </c>
      <c r="P85" s="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 s="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85" s="5" cm="1">
        <f t="array" ref="R85">MIN(IF((DiscreteStatsTable[GroupByKey]=DiscreteStatsTable[[#This Row],[GroupByKey]]),(DiscreteStatsTable[GroupByKey]=DiscreteStatsTable[[#This Row],[GroupByKey]])*DiscreteStatsTable[Average]))</f>
        <v>1.0442984261027299E-2</v>
      </c>
      <c r="S85" s="5" cm="1">
        <f t="array" ref="S85">MAX(IF((DiscreteStatsTable[GroupByKey]=DiscreteStatsTable[[#This Row],[GroupByKey]]),(DiscreteStatsTable[GroupByKey]=DiscreteStatsTable[[#This Row],[GroupByKey]])*DiscreteStatsTable[Average]))</f>
        <v>0.556428814956336</v>
      </c>
      <c r="T85" s="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s="5" cm="1">
        <f t="array" ref="U85">MAX(IF((DiscreteStatsTable[GroupByKey]=DiscreteStatsTable[[#This Row],[GroupByKey]]),(DiscreteStatsTable[GroupByKey]=DiscreteStatsTable[[#This Row],[GroupByKey]])*DiscreteStatsTable[Maximum]))</f>
        <v>4.9247273176603699</v>
      </c>
      <c r="V85" s="5" cm="1">
        <f t="array" ref="V85">IFERROR(AVERAGE(IF((DiscreteStatsTable[GroupByKey]=DiscreteStatsTable[[#This Row],[GroupByKey]]),(DiscreteStatsTable[GroupByKey]=DiscreteStatsTable[[#This Row],[GroupByKey]])*DiscreteStatsTable[NumberObservations])),0)</f>
        <v>20.14</v>
      </c>
      <c r="W85" s="5">
        <f>IF((DiscreteStatsTable[[#This Row],[RepsRequested]]&gt;1),DiscreteStatsTable[[#This Row],[HalfWidth]],DiscreteStatsTable[[#This Row],[BatchMeansHalfWidth]])</f>
        <v>3.8248215159760277E-2</v>
      </c>
      <c r="X85" s="5" cm="1">
        <f t="array" ref="X85">COUNT(IF((DiscreteStatsTable[GroupByKey]=DiscreteStatsTable[[#This Row],[GroupByKey]]),(DiscreteStatsTable[GroupByKey]=DiscreteStatsTable[[#This Row],[GroupByKey]])*DiscreteStatsTable[Replication]))</f>
        <v>50</v>
      </c>
      <c r="Y85" s="5">
        <f>IF(DiscreteStatsTable[[#This Row],[RepsRequested]]=DiscreteStatsTable[[#This Row],[RepsWithStatObserved]],1,0)</f>
        <v>1</v>
      </c>
    </row>
    <row r="86" spans="1:25" x14ac:dyDescent="0.25">
      <c r="A86" t="s">
        <v>68</v>
      </c>
      <c r="B86" t="s">
        <v>70</v>
      </c>
      <c r="C86">
        <v>15</v>
      </c>
      <c r="D86" t="s">
        <v>71</v>
      </c>
      <c r="E86" t="s">
        <v>72</v>
      </c>
      <c r="F86" t="s">
        <v>73</v>
      </c>
      <c r="G86">
        <v>9.7066764396265506E-2</v>
      </c>
      <c r="H86">
        <v>2E+20</v>
      </c>
      <c r="I86">
        <v>6.5451023286554E-2</v>
      </c>
      <c r="J86">
        <v>0.13085642526403801</v>
      </c>
      <c r="K86">
        <v>19</v>
      </c>
      <c r="L8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86" s="5" cm="1">
        <f t="array" ref="M86">MAX(IF((ProjectInfoTable[ProjectName]=DiscreteStatsTable[[#This Row],[ProjectName]]),(ProjectInfoTable[ProjectName]=DiscreteStatsTable[[#This Row],[ProjectName]])*ProjectInfoTable[NumberOfReplications]))</f>
        <v>50</v>
      </c>
      <c r="N86" s="5" cm="1">
        <f t="array" ref="N86">IFERROR(AVERAGE(IF((DiscreteStatsTable[GroupByKey]=DiscreteStatsTable[[#This Row],[GroupByKey]]),(DiscreteStatsTable[GroupByKey]=DiscreteStatsTable[[#This Row],[GroupByKey]])*DiscreteStatsTable[Average])),0)</f>
        <v>9.7847844107351645E-2</v>
      </c>
      <c r="O86" s="5" cm="1">
        <f t="array" ref="O8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86" s="5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 s="5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86" s="5" cm="1">
        <f t="array" ref="R86">MIN(IF((DiscreteStatsTable[GroupByKey]=DiscreteStatsTable[[#This Row],[GroupByKey]]),(DiscreteStatsTable[GroupByKey]=DiscreteStatsTable[[#This Row],[GroupByKey]])*DiscreteStatsTable[Average]))</f>
        <v>8.7017927016337093E-2</v>
      </c>
      <c r="S86" s="5" cm="1">
        <f t="array" ref="S86">MAX(IF((DiscreteStatsTable[GroupByKey]=DiscreteStatsTable[[#This Row],[GroupByKey]]),(DiscreteStatsTable[GroupByKey]=DiscreteStatsTable[[#This Row],[GroupByKey]])*DiscreteStatsTable[Average]))</f>
        <v>0.11209851598126799</v>
      </c>
      <c r="T86" s="5" cm="1">
        <f t="array" ref="T86">MIN(IF((DiscreteStatsTable[GroupByKey]=DiscreteStatsTable[[#This Row],[GroupByKey]]),(DiscreteStatsTable[GroupByKey]=DiscreteStatsTable[[#This Row],[GroupByKey]])*DiscreteStatsTable[Minimum]))</f>
        <v>5.1460032243681099E-2</v>
      </c>
      <c r="U86" s="5" cm="1">
        <f t="array" ref="U86">MAX(IF((DiscreteStatsTable[GroupByKey]=DiscreteStatsTable[[#This Row],[GroupByKey]]),(DiscreteStatsTable[GroupByKey]=DiscreteStatsTable[[#This Row],[GroupByKey]])*DiscreteStatsTable[Maximum]))</f>
        <v>0.16540290383558701</v>
      </c>
      <c r="V86" s="5" cm="1">
        <f t="array" ref="V86">IFERROR(AVERAGE(IF((DiscreteStatsTable[GroupByKey]=DiscreteStatsTable[[#This Row],[GroupByKey]]),(DiscreteStatsTable[GroupByKey]=DiscreteStatsTable[[#This Row],[GroupByKey]])*DiscreteStatsTable[NumberObservations])),0)</f>
        <v>20.14</v>
      </c>
      <c r="W86" s="5">
        <f>IF((DiscreteStatsTable[[#This Row],[RepsRequested]]&gt;1),DiscreteStatsTable[[#This Row],[HalfWidth]],DiscreteStatsTable[[#This Row],[BatchMeansHalfWidth]])</f>
        <v>1.668830327041739E-3</v>
      </c>
      <c r="X86" s="5" cm="1">
        <f t="array" ref="X86">COUNT(IF((DiscreteStatsTable[GroupByKey]=DiscreteStatsTable[[#This Row],[GroupByKey]]),(DiscreteStatsTable[GroupByKey]=DiscreteStatsTable[[#This Row],[GroupByKey]])*DiscreteStatsTable[Replication]))</f>
        <v>50</v>
      </c>
      <c r="Y86" s="5">
        <f>IF(DiscreteStatsTable[[#This Row],[RepsRequested]]=DiscreteStatsTable[[#This Row],[RepsWithStatObserved]],1,0)</f>
        <v>1</v>
      </c>
    </row>
    <row r="87" spans="1:25" x14ac:dyDescent="0.25">
      <c r="A87" t="s">
        <v>68</v>
      </c>
      <c r="B87" t="s">
        <v>70</v>
      </c>
      <c r="C87">
        <v>15</v>
      </c>
      <c r="D87" t="s">
        <v>71</v>
      </c>
      <c r="E87" t="s">
        <v>74</v>
      </c>
      <c r="F87" t="s">
        <v>73</v>
      </c>
      <c r="G87">
        <v>5.9541231415426799</v>
      </c>
      <c r="H87">
        <v>2E+20</v>
      </c>
      <c r="I87">
        <v>3.9270613971932402</v>
      </c>
      <c r="J87">
        <v>7.8555720331948997</v>
      </c>
      <c r="K87">
        <v>19</v>
      </c>
      <c r="L8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87" s="5" cm="1">
        <f t="array" ref="M87">MAX(IF((ProjectInfoTable[ProjectName]=DiscreteStatsTable[[#This Row],[ProjectName]]),(ProjectInfoTable[ProjectName]=DiscreteStatsTable[[#This Row],[ProjectName]])*ProjectInfoTable[NumberOfReplications]))</f>
        <v>50</v>
      </c>
      <c r="N87" s="5" cm="1">
        <f t="array" ref="N87">IFERROR(AVERAGE(IF((DiscreteStatsTable[GroupByKey]=DiscreteStatsTable[[#This Row],[GroupByKey]]),(DiscreteStatsTable[GroupByKey]=DiscreteStatsTable[[#This Row],[GroupByKey]])*DiscreteStatsTable[Average])),0)</f>
        <v>6.1364737552455377</v>
      </c>
      <c r="O87" s="5" cm="1">
        <f t="array" ref="O87">IFERROR(_xlfn.STDEV.S(IF((DiscreteStatsTable[GroupByKey]=DiscreteStatsTable[[#This Row],[GroupByKey]]),(DiscreteStatsTable[GroupByKey]=DiscreteStatsTable[[#This Row],[GroupByKey]])*DiscreteStatsTable[Average])),0)</f>
        <v>0.34797905050696454</v>
      </c>
      <c r="P87" s="5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 s="5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87" s="5" cm="1">
        <f t="array" ref="R87">MIN(IF((DiscreteStatsTable[GroupByKey]=DiscreteStatsTable[[#This Row],[GroupByKey]]),(DiscreteStatsTable[GroupByKey]=DiscreteStatsTable[[#This Row],[GroupByKey]])*DiscreteStatsTable[Average]))</f>
        <v>5.5599943299430299</v>
      </c>
      <c r="S87" s="5" cm="1">
        <f t="array" ref="S87">MAX(IF((DiscreteStatsTable[GroupByKey]=DiscreteStatsTable[[#This Row],[GroupByKey]]),(DiscreteStatsTable[GroupByKey]=DiscreteStatsTable[[#This Row],[GroupByKey]])*DiscreteStatsTable[Average]))</f>
        <v>6.9560439855212799</v>
      </c>
      <c r="T87" s="5" cm="1">
        <f t="array" ref="T87">MIN(IF((DiscreteStatsTable[GroupByKey]=DiscreteStatsTable[[#This Row],[GroupByKey]]),(DiscreteStatsTable[GroupByKey]=DiscreteStatsTable[[#This Row],[GroupByKey]])*DiscreteStatsTable[Minimum]))</f>
        <v>3.0876019346208601</v>
      </c>
      <c r="U87" s="5" cm="1">
        <f t="array" ref="U87">MAX(IF((DiscreteStatsTable[GroupByKey]=DiscreteStatsTable[[#This Row],[GroupByKey]]),(DiscreteStatsTable[GroupByKey]=DiscreteStatsTable[[#This Row],[GroupByKey]])*DiscreteStatsTable[Maximum]))</f>
        <v>11.605953590181899</v>
      </c>
      <c r="V87" s="5" cm="1">
        <f t="array" ref="V87">IFERROR(AVERAGE(IF((DiscreteStatsTable[GroupByKey]=DiscreteStatsTable[[#This Row],[GroupByKey]]),(DiscreteStatsTable[GroupByKey]=DiscreteStatsTable[[#This Row],[GroupByKey]])*DiscreteStatsTable[NumberObservations])),0)</f>
        <v>20.14</v>
      </c>
      <c r="W87" s="5">
        <f>IF((DiscreteStatsTable[[#This Row],[RepsRequested]]&gt;1),DiscreteStatsTable[[#This Row],[HalfWidth]],DiscreteStatsTable[[#This Row],[BatchMeansHalfWidth]])</f>
        <v>9.8894551932469071E-2</v>
      </c>
      <c r="X87" s="5" cm="1">
        <f t="array" ref="X87">COUNT(IF((DiscreteStatsTable[GroupByKey]=DiscreteStatsTable[[#This Row],[GroupByKey]]),(DiscreteStatsTable[GroupByKey]=DiscreteStatsTable[[#This Row],[GroupByKey]])*DiscreteStatsTable[Replication]))</f>
        <v>50</v>
      </c>
      <c r="Y87" s="5">
        <f>IF(DiscreteStatsTable[[#This Row],[RepsRequested]]=DiscreteStatsTable[[#This Row],[RepsWithStatObserved]],1,0)</f>
        <v>1</v>
      </c>
    </row>
    <row r="88" spans="1:25" x14ac:dyDescent="0.25">
      <c r="A88" t="s">
        <v>68</v>
      </c>
      <c r="B88" t="s">
        <v>70</v>
      </c>
      <c r="C88">
        <v>15</v>
      </c>
      <c r="D88" t="s">
        <v>71</v>
      </c>
      <c r="E88" t="s">
        <v>75</v>
      </c>
      <c r="F88" t="s">
        <v>73</v>
      </c>
      <c r="G88">
        <v>9.7066764396265506E-2</v>
      </c>
      <c r="H88">
        <v>2E+20</v>
      </c>
      <c r="I88">
        <v>6.5451023286554E-2</v>
      </c>
      <c r="J88">
        <v>0.13085642526403801</v>
      </c>
      <c r="K88">
        <v>19</v>
      </c>
      <c r="L8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88" s="5" cm="1">
        <f t="array" ref="M88">MAX(IF((ProjectInfoTable[ProjectName]=DiscreteStatsTable[[#This Row],[ProjectName]]),(ProjectInfoTable[ProjectName]=DiscreteStatsTable[[#This Row],[ProjectName]])*ProjectInfoTable[NumberOfReplications]))</f>
        <v>50</v>
      </c>
      <c r="N88" s="5" cm="1">
        <f t="array" ref="N88">IFERROR(AVERAGE(IF((DiscreteStatsTable[GroupByKey]=DiscreteStatsTable[[#This Row],[GroupByKey]]),(DiscreteStatsTable[GroupByKey]=DiscreteStatsTable[[#This Row],[GroupByKey]])*DiscreteStatsTable[Average])),0)</f>
        <v>9.7847844107351645E-2</v>
      </c>
      <c r="O88" s="5" cm="1">
        <f t="array" ref="O8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88" s="5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 s="5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88" s="5" cm="1">
        <f t="array" ref="R88">MIN(IF((DiscreteStatsTable[GroupByKey]=DiscreteStatsTable[[#This Row],[GroupByKey]]),(DiscreteStatsTable[GroupByKey]=DiscreteStatsTable[[#This Row],[GroupByKey]])*DiscreteStatsTable[Average]))</f>
        <v>8.7017927016337093E-2</v>
      </c>
      <c r="S88" s="5" cm="1">
        <f t="array" ref="S88">MAX(IF((DiscreteStatsTable[GroupByKey]=DiscreteStatsTable[[#This Row],[GroupByKey]]),(DiscreteStatsTable[GroupByKey]=DiscreteStatsTable[[#This Row],[GroupByKey]])*DiscreteStatsTable[Average]))</f>
        <v>0.11209851598126799</v>
      </c>
      <c r="T88" s="5" cm="1">
        <f t="array" ref="T88">MIN(IF((DiscreteStatsTable[GroupByKey]=DiscreteStatsTable[[#This Row],[GroupByKey]]),(DiscreteStatsTable[GroupByKey]=DiscreteStatsTable[[#This Row],[GroupByKey]])*DiscreteStatsTable[Minimum]))</f>
        <v>5.1460032243681099E-2</v>
      </c>
      <c r="U88" s="5" cm="1">
        <f t="array" ref="U88">MAX(IF((DiscreteStatsTable[GroupByKey]=DiscreteStatsTable[[#This Row],[GroupByKey]]),(DiscreteStatsTable[GroupByKey]=DiscreteStatsTable[[#This Row],[GroupByKey]])*DiscreteStatsTable[Maximum]))</f>
        <v>0.16540290383558701</v>
      </c>
      <c r="V88" s="5" cm="1">
        <f t="array" ref="V88">IFERROR(AVERAGE(IF((DiscreteStatsTable[GroupByKey]=DiscreteStatsTable[[#This Row],[GroupByKey]]),(DiscreteStatsTable[GroupByKey]=DiscreteStatsTable[[#This Row],[GroupByKey]])*DiscreteStatsTable[NumberObservations])),0)</f>
        <v>20.14</v>
      </c>
      <c r="W88" s="5">
        <f>IF((DiscreteStatsTable[[#This Row],[RepsRequested]]&gt;1),DiscreteStatsTable[[#This Row],[HalfWidth]],DiscreteStatsTable[[#This Row],[BatchMeansHalfWidth]])</f>
        <v>1.668830327041739E-3</v>
      </c>
      <c r="X88" s="5" cm="1">
        <f t="array" ref="X88">COUNT(IF((DiscreteStatsTable[GroupByKey]=DiscreteStatsTable[[#This Row],[GroupByKey]]),(DiscreteStatsTable[GroupByKey]=DiscreteStatsTable[[#This Row],[GroupByKey]])*DiscreteStatsTable[Replication]))</f>
        <v>50</v>
      </c>
      <c r="Y88" s="5">
        <f>IF(DiscreteStatsTable[[#This Row],[RepsRequested]]=DiscreteStatsTable[[#This Row],[RepsWithStatObserved]],1,0)</f>
        <v>1</v>
      </c>
    </row>
    <row r="89" spans="1:25" x14ac:dyDescent="0.25">
      <c r="A89" t="s">
        <v>68</v>
      </c>
      <c r="B89" t="s">
        <v>70</v>
      </c>
      <c r="C89">
        <v>15</v>
      </c>
      <c r="D89" t="s">
        <v>71</v>
      </c>
      <c r="E89" t="s">
        <v>76</v>
      </c>
      <c r="F89" t="s">
        <v>73</v>
      </c>
      <c r="G89">
        <v>5.8240058637759304</v>
      </c>
      <c r="H89">
        <v>2E+20</v>
      </c>
      <c r="I89">
        <v>3.9270613971932402</v>
      </c>
      <c r="J89">
        <v>7.8513855158422503</v>
      </c>
      <c r="K89">
        <v>19</v>
      </c>
      <c r="L8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89" s="5" cm="1">
        <f t="array" ref="M89">MAX(IF((ProjectInfoTable[ProjectName]=DiscreteStatsTable[[#This Row],[ProjectName]]),(ProjectInfoTable[ProjectName]=DiscreteStatsTable[[#This Row],[ProjectName]])*ProjectInfoTable[NumberOfReplications]))</f>
        <v>50</v>
      </c>
      <c r="N89" s="5" cm="1">
        <f t="array" ref="N89">IFERROR(AVERAGE(IF((DiscreteStatsTable[GroupByKey]=DiscreteStatsTable[[#This Row],[GroupByKey]]),(DiscreteStatsTable[GroupByKey]=DiscreteStatsTable[[#This Row],[GroupByKey]])*DiscreteStatsTable[Average])),0)</f>
        <v>5.8708706464411016</v>
      </c>
      <c r="O89" s="5" cm="1">
        <f t="array" ref="O89">IFERROR(_xlfn.STDEV.S(IF((DiscreteStatsTable[GroupByKey]=DiscreteStatsTable[[#This Row],[GroupByKey]]),(DiscreteStatsTable[GroupByKey]=DiscreteStatsTable[[#This Row],[GroupByKey]])*DiscreteStatsTable[Average])),0)</f>
        <v>0.3523255718218492</v>
      </c>
      <c r="P89" s="5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 s="5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89" s="5" cm="1">
        <f t="array" ref="R89">MIN(IF((DiscreteStatsTable[GroupByKey]=DiscreteStatsTable[[#This Row],[GroupByKey]]),(DiscreteStatsTable[GroupByKey]=DiscreteStatsTable[[#This Row],[GroupByKey]])*DiscreteStatsTable[Average]))</f>
        <v>5.22107562098022</v>
      </c>
      <c r="S89" s="5" cm="1">
        <f t="array" ref="S89">MAX(IF((DiscreteStatsTable[GroupByKey]=DiscreteStatsTable[[#This Row],[GroupByKey]]),(DiscreteStatsTable[GroupByKey]=DiscreteStatsTable[[#This Row],[GroupByKey]])*DiscreteStatsTable[Average]))</f>
        <v>6.7259109588760797</v>
      </c>
      <c r="T89" s="5" cm="1">
        <f t="array" ref="T89">MIN(IF((DiscreteStatsTable[GroupByKey]=DiscreteStatsTable[[#This Row],[GroupByKey]]),(DiscreteStatsTable[GroupByKey]=DiscreteStatsTable[[#This Row],[GroupByKey]])*DiscreteStatsTable[Minimum]))</f>
        <v>3.0876019346208601</v>
      </c>
      <c r="U89" s="5" cm="1">
        <f t="array" ref="U89">MAX(IF((DiscreteStatsTable[GroupByKey]=DiscreteStatsTable[[#This Row],[GroupByKey]]),(DiscreteStatsTable[GroupByKey]=DiscreteStatsTable[[#This Row],[GroupByKey]])*DiscreteStatsTable[Maximum]))</f>
        <v>9.9241742301352396</v>
      </c>
      <c r="V89" s="5" cm="1">
        <f t="array" ref="V89">IFERROR(AVERAGE(IF((DiscreteStatsTable[GroupByKey]=DiscreteStatsTable[[#This Row],[GroupByKey]]),(DiscreteStatsTable[GroupByKey]=DiscreteStatsTable[[#This Row],[GroupByKey]])*DiscreteStatsTable[NumberObservations])),0)</f>
        <v>20.14</v>
      </c>
      <c r="W89" s="5">
        <f>IF((DiscreteStatsTable[[#This Row],[RepsRequested]]&gt;1),DiscreteStatsTable[[#This Row],[HalfWidth]],DiscreteStatsTable[[#This Row],[BatchMeansHalfWidth]])</f>
        <v>0.10012981962250445</v>
      </c>
      <c r="X89" s="5" cm="1">
        <f t="array" ref="X89">COUNT(IF((DiscreteStatsTable[GroupByKey]=DiscreteStatsTable[[#This Row],[GroupByKey]]),(DiscreteStatsTable[GroupByKey]=DiscreteStatsTable[[#This Row],[GroupByKey]])*DiscreteStatsTable[Replication]))</f>
        <v>50</v>
      </c>
      <c r="Y89" s="5">
        <f>IF(DiscreteStatsTable[[#This Row],[RepsRequested]]=DiscreteStatsTable[[#This Row],[RepsWithStatObserved]],1,0)</f>
        <v>1</v>
      </c>
    </row>
    <row r="90" spans="1:25" x14ac:dyDescent="0.25">
      <c r="A90" t="s">
        <v>68</v>
      </c>
      <c r="B90" t="s">
        <v>70</v>
      </c>
      <c r="C90">
        <v>15</v>
      </c>
      <c r="D90" t="s">
        <v>71</v>
      </c>
      <c r="E90" t="s">
        <v>77</v>
      </c>
      <c r="F90" t="s">
        <v>73</v>
      </c>
      <c r="G90">
        <v>0</v>
      </c>
      <c r="H90">
        <v>2E+20</v>
      </c>
      <c r="I90">
        <v>0</v>
      </c>
      <c r="J90">
        <v>0</v>
      </c>
      <c r="K90">
        <v>19</v>
      </c>
      <c r="L9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90" s="5" cm="1">
        <f t="array" ref="M90">MAX(IF((ProjectInfoTable[ProjectName]=DiscreteStatsTable[[#This Row],[ProjectName]]),(ProjectInfoTable[ProjectName]=DiscreteStatsTable[[#This Row],[ProjectName]])*ProjectInfoTable[NumberOfReplications]))</f>
        <v>50</v>
      </c>
      <c r="N90" s="5" cm="1">
        <f t="array" ref="N90">IFERROR(AVERAGE(IF((DiscreteStatsTable[GroupByKey]=DiscreteStatsTable[[#This Row],[GroupByKey]]),(DiscreteStatsTable[GroupByKey]=DiscreteStatsTable[[#This Row],[GroupByKey]])*DiscreteStatsTable[Average])),0)</f>
        <v>0</v>
      </c>
      <c r="O90" s="5" cm="1">
        <f t="array" ref="O90">IFERROR(_xlfn.STDEV.S(IF((DiscreteStatsTable[GroupByKey]=DiscreteStatsTable[[#This Row],[GroupByKey]]),(DiscreteStatsTable[GroupByKey]=DiscreteStatsTable[[#This Row],[GroupByKey]])*DiscreteStatsTable[Average])),0)</f>
        <v>0</v>
      </c>
      <c r="P90" s="5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 s="5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" s="5" cm="1">
        <f t="array" ref="R90">MIN(IF((DiscreteStatsTable[GroupByKey]=DiscreteStatsTable[[#This Row],[GroupByKey]]),(DiscreteStatsTable[GroupByKey]=DiscreteStatsTable[[#This Row],[GroupByKey]])*DiscreteStatsTable[Average]))</f>
        <v>0</v>
      </c>
      <c r="S90" s="5" cm="1">
        <f t="array" ref="S90">MAX(IF((DiscreteStatsTable[GroupByKey]=DiscreteStatsTable[[#This Row],[GroupByKey]]),(DiscreteStatsTable[GroupByKey]=DiscreteStatsTable[[#This Row],[GroupByKey]])*DiscreteStatsTable[Average]))</f>
        <v>0</v>
      </c>
      <c r="T90" s="5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s="5" cm="1">
        <f t="array" ref="U90">MAX(IF((DiscreteStatsTable[GroupByKey]=DiscreteStatsTable[[#This Row],[GroupByKey]]),(DiscreteStatsTable[GroupByKey]=DiscreteStatsTable[[#This Row],[GroupByKey]])*DiscreteStatsTable[Maximum]))</f>
        <v>0</v>
      </c>
      <c r="V90" s="5" cm="1">
        <f t="array" ref="V90">IFERROR(AVERAGE(IF((DiscreteStatsTable[GroupByKey]=DiscreteStatsTable[[#This Row],[GroupByKey]]),(DiscreteStatsTable[GroupByKey]=DiscreteStatsTable[[#This Row],[GroupByKey]])*DiscreteStatsTable[NumberObservations])),0)</f>
        <v>20.14</v>
      </c>
      <c r="W90" s="5">
        <f>IF((DiscreteStatsTable[[#This Row],[RepsRequested]]&gt;1),DiscreteStatsTable[[#This Row],[HalfWidth]],DiscreteStatsTable[[#This Row],[BatchMeansHalfWidth]])</f>
        <v>0</v>
      </c>
      <c r="X90" s="5" cm="1">
        <f t="array" ref="X90">COUNT(IF((DiscreteStatsTable[GroupByKey]=DiscreteStatsTable[[#This Row],[GroupByKey]]),(DiscreteStatsTable[GroupByKey]=DiscreteStatsTable[[#This Row],[GroupByKey]])*DiscreteStatsTable[Replication]))</f>
        <v>50</v>
      </c>
      <c r="Y90" s="5">
        <f>IF(DiscreteStatsTable[[#This Row],[RepsRequested]]=DiscreteStatsTable[[#This Row],[RepsWithStatObserved]],1,0)</f>
        <v>1</v>
      </c>
    </row>
    <row r="91" spans="1:25" x14ac:dyDescent="0.25">
      <c r="A91" t="s">
        <v>68</v>
      </c>
      <c r="B91" t="s">
        <v>70</v>
      </c>
      <c r="C91">
        <v>15</v>
      </c>
      <c r="D91" t="s">
        <v>71</v>
      </c>
      <c r="E91" t="s">
        <v>78</v>
      </c>
      <c r="F91" t="s">
        <v>73</v>
      </c>
      <c r="G91">
        <v>0.130117277766748</v>
      </c>
      <c r="H91">
        <v>2E+20</v>
      </c>
      <c r="I91">
        <v>0</v>
      </c>
      <c r="J91">
        <v>1.32443265178506</v>
      </c>
      <c r="K91">
        <v>19</v>
      </c>
      <c r="L9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91" s="5" cm="1">
        <f t="array" ref="M91">MAX(IF((ProjectInfoTable[ProjectName]=DiscreteStatsTable[[#This Row],[ProjectName]]),(ProjectInfoTable[ProjectName]=DiscreteStatsTable[[#This Row],[ProjectName]])*ProjectInfoTable[NumberOfReplications]))</f>
        <v>50</v>
      </c>
      <c r="N91" s="5" cm="1">
        <f t="array" ref="N91">IFERROR(AVERAGE(IF((DiscreteStatsTable[GroupByKey]=DiscreteStatsTable[[#This Row],[GroupByKey]]),(DiscreteStatsTable[GroupByKey]=DiscreteStatsTable[[#This Row],[GroupByKey]])*DiscreteStatsTable[Average])),0)</f>
        <v>0.26560310880443844</v>
      </c>
      <c r="O91" s="5" cm="1">
        <f t="array" ref="O91">IFERROR(_xlfn.STDEV.S(IF((DiscreteStatsTable[GroupByKey]=DiscreteStatsTable[[#This Row],[GroupByKey]]),(DiscreteStatsTable[GroupByKey]=DiscreteStatsTable[[#This Row],[GroupByKey]])*DiscreteStatsTable[Average])),0)</f>
        <v>0.1345835269466413</v>
      </c>
      <c r="P91" s="5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 s="5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91" s="5" cm="1">
        <f t="array" ref="R91">MIN(IF((DiscreteStatsTable[GroupByKey]=DiscreteStatsTable[[#This Row],[GroupByKey]]),(DiscreteStatsTable[GroupByKey]=DiscreteStatsTable[[#This Row],[GroupByKey]])*DiscreteStatsTable[Average]))</f>
        <v>1.0442984261027299E-2</v>
      </c>
      <c r="S91" s="5" cm="1">
        <f t="array" ref="S91">MAX(IF((DiscreteStatsTable[GroupByKey]=DiscreteStatsTable[[#This Row],[GroupByKey]]),(DiscreteStatsTable[GroupByKey]=DiscreteStatsTable[[#This Row],[GroupByKey]])*DiscreteStatsTable[Average]))</f>
        <v>0.556428814956336</v>
      </c>
      <c r="T91" s="5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s="5" cm="1">
        <f t="array" ref="U91">MAX(IF((DiscreteStatsTable[GroupByKey]=DiscreteStatsTable[[#This Row],[GroupByKey]]),(DiscreteStatsTable[GroupByKey]=DiscreteStatsTable[[#This Row],[GroupByKey]])*DiscreteStatsTable[Maximum]))</f>
        <v>4.9247273176603699</v>
      </c>
      <c r="V91" s="5" cm="1">
        <f t="array" ref="V91">IFERROR(AVERAGE(IF((DiscreteStatsTable[GroupByKey]=DiscreteStatsTable[[#This Row],[GroupByKey]]),(DiscreteStatsTable[GroupByKey]=DiscreteStatsTable[[#This Row],[GroupByKey]])*DiscreteStatsTable[NumberObservations])),0)</f>
        <v>20.14</v>
      </c>
      <c r="W91" s="5">
        <f>IF((DiscreteStatsTable[[#This Row],[RepsRequested]]&gt;1),DiscreteStatsTable[[#This Row],[HalfWidth]],DiscreteStatsTable[[#This Row],[BatchMeansHalfWidth]])</f>
        <v>3.8248215159760277E-2</v>
      </c>
      <c r="X91" s="5" cm="1">
        <f t="array" ref="X91">COUNT(IF((DiscreteStatsTable[GroupByKey]=DiscreteStatsTable[[#This Row],[GroupByKey]]),(DiscreteStatsTable[GroupByKey]=DiscreteStatsTable[[#This Row],[GroupByKey]])*DiscreteStatsTable[Replication]))</f>
        <v>50</v>
      </c>
      <c r="Y91" s="5">
        <f>IF(DiscreteStatsTable[[#This Row],[RepsRequested]]=DiscreteStatsTable[[#This Row],[RepsWithStatObserved]],1,0)</f>
        <v>1</v>
      </c>
    </row>
    <row r="92" spans="1:25" x14ac:dyDescent="0.25">
      <c r="A92" t="s">
        <v>68</v>
      </c>
      <c r="B92" t="s">
        <v>70</v>
      </c>
      <c r="C92">
        <v>16</v>
      </c>
      <c r="D92" t="s">
        <v>71</v>
      </c>
      <c r="E92" t="s">
        <v>72</v>
      </c>
      <c r="F92" t="s">
        <v>73</v>
      </c>
      <c r="G92">
        <v>0.108905793824077</v>
      </c>
      <c r="H92">
        <v>2E+20</v>
      </c>
      <c r="I92">
        <v>5.7406417362829601E-2</v>
      </c>
      <c r="J92">
        <v>0.15571541886016599</v>
      </c>
      <c r="K92">
        <v>20</v>
      </c>
      <c r="L9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92" s="5" cm="1">
        <f t="array" ref="M92">MAX(IF((ProjectInfoTable[ProjectName]=DiscreteStatsTable[[#This Row],[ProjectName]]),(ProjectInfoTable[ProjectName]=DiscreteStatsTable[[#This Row],[ProjectName]])*ProjectInfoTable[NumberOfReplications]))</f>
        <v>50</v>
      </c>
      <c r="N92" s="5" cm="1">
        <f t="array" ref="N92">IFERROR(AVERAGE(IF((DiscreteStatsTable[GroupByKey]=DiscreteStatsTable[[#This Row],[GroupByKey]]),(DiscreteStatsTable[GroupByKey]=DiscreteStatsTable[[#This Row],[GroupByKey]])*DiscreteStatsTable[Average])),0)</f>
        <v>9.7847844107351645E-2</v>
      </c>
      <c r="O92" s="5" cm="1">
        <f t="array" ref="O9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92" s="5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 s="5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92" s="5" cm="1">
        <f t="array" ref="R92">MIN(IF((DiscreteStatsTable[GroupByKey]=DiscreteStatsTable[[#This Row],[GroupByKey]]),(DiscreteStatsTable[GroupByKey]=DiscreteStatsTable[[#This Row],[GroupByKey]])*DiscreteStatsTable[Average]))</f>
        <v>8.7017927016337093E-2</v>
      </c>
      <c r="S92" s="5" cm="1">
        <f t="array" ref="S92">MAX(IF((DiscreteStatsTable[GroupByKey]=DiscreteStatsTable[[#This Row],[GroupByKey]]),(DiscreteStatsTable[GroupByKey]=DiscreteStatsTable[[#This Row],[GroupByKey]])*DiscreteStatsTable[Average]))</f>
        <v>0.11209851598126799</v>
      </c>
      <c r="T92" s="5" cm="1">
        <f t="array" ref="T92">MIN(IF((DiscreteStatsTable[GroupByKey]=DiscreteStatsTable[[#This Row],[GroupByKey]]),(DiscreteStatsTable[GroupByKey]=DiscreteStatsTable[[#This Row],[GroupByKey]])*DiscreteStatsTable[Minimum]))</f>
        <v>5.1460032243681099E-2</v>
      </c>
      <c r="U92" s="5" cm="1">
        <f t="array" ref="U92">MAX(IF((DiscreteStatsTable[GroupByKey]=DiscreteStatsTable[[#This Row],[GroupByKey]]),(DiscreteStatsTable[GroupByKey]=DiscreteStatsTable[[#This Row],[GroupByKey]])*DiscreteStatsTable[Maximum]))</f>
        <v>0.16540290383558701</v>
      </c>
      <c r="V92" s="5" cm="1">
        <f t="array" ref="V92">IFERROR(AVERAGE(IF((DiscreteStatsTable[GroupByKey]=DiscreteStatsTable[[#This Row],[GroupByKey]]),(DiscreteStatsTable[GroupByKey]=DiscreteStatsTable[[#This Row],[GroupByKey]])*DiscreteStatsTable[NumberObservations])),0)</f>
        <v>20.14</v>
      </c>
      <c r="W92" s="5">
        <f>IF((DiscreteStatsTable[[#This Row],[RepsRequested]]&gt;1),DiscreteStatsTable[[#This Row],[HalfWidth]],DiscreteStatsTable[[#This Row],[BatchMeansHalfWidth]])</f>
        <v>1.668830327041739E-3</v>
      </c>
      <c r="X92" s="5" cm="1">
        <f t="array" ref="X92">COUNT(IF((DiscreteStatsTable[GroupByKey]=DiscreteStatsTable[[#This Row],[GroupByKey]]),(DiscreteStatsTable[GroupByKey]=DiscreteStatsTable[[#This Row],[GroupByKey]])*DiscreteStatsTable[Replication]))</f>
        <v>50</v>
      </c>
      <c r="Y92" s="5">
        <f>IF(DiscreteStatsTable[[#This Row],[RepsRequested]]=DiscreteStatsTable[[#This Row],[RepsWithStatObserved]],1,0)</f>
        <v>1</v>
      </c>
    </row>
    <row r="93" spans="1:25" x14ac:dyDescent="0.25">
      <c r="A93" t="s">
        <v>68</v>
      </c>
      <c r="B93" t="s">
        <v>70</v>
      </c>
      <c r="C93">
        <v>16</v>
      </c>
      <c r="D93" t="s">
        <v>71</v>
      </c>
      <c r="E93" t="s">
        <v>74</v>
      </c>
      <c r="F93" t="s">
        <v>73</v>
      </c>
      <c r="G93">
        <v>6.64748994266421</v>
      </c>
      <c r="H93">
        <v>2E+20</v>
      </c>
      <c r="I93">
        <v>3.4443850417697801</v>
      </c>
      <c r="J93">
        <v>9.3429251316099506</v>
      </c>
      <c r="K93">
        <v>20</v>
      </c>
      <c r="L9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93" s="5" cm="1">
        <f t="array" ref="M93">MAX(IF((ProjectInfoTable[ProjectName]=DiscreteStatsTable[[#This Row],[ProjectName]]),(ProjectInfoTable[ProjectName]=DiscreteStatsTable[[#This Row],[ProjectName]])*ProjectInfoTable[NumberOfReplications]))</f>
        <v>50</v>
      </c>
      <c r="N93" s="5" cm="1">
        <f t="array" ref="N93">IFERROR(AVERAGE(IF((DiscreteStatsTable[GroupByKey]=DiscreteStatsTable[[#This Row],[GroupByKey]]),(DiscreteStatsTable[GroupByKey]=DiscreteStatsTable[[#This Row],[GroupByKey]])*DiscreteStatsTable[Average])),0)</f>
        <v>6.1364737552455377</v>
      </c>
      <c r="O93" s="5" cm="1">
        <f t="array" ref="O93">IFERROR(_xlfn.STDEV.S(IF((DiscreteStatsTable[GroupByKey]=DiscreteStatsTable[[#This Row],[GroupByKey]]),(DiscreteStatsTable[GroupByKey]=DiscreteStatsTable[[#This Row],[GroupByKey]])*DiscreteStatsTable[Average])),0)</f>
        <v>0.34797905050696454</v>
      </c>
      <c r="P93" s="5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 s="5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93" s="5" cm="1">
        <f t="array" ref="R93">MIN(IF((DiscreteStatsTable[GroupByKey]=DiscreteStatsTable[[#This Row],[GroupByKey]]),(DiscreteStatsTable[GroupByKey]=DiscreteStatsTable[[#This Row],[GroupByKey]])*DiscreteStatsTable[Average]))</f>
        <v>5.5599943299430299</v>
      </c>
      <c r="S93" s="5" cm="1">
        <f t="array" ref="S93">MAX(IF((DiscreteStatsTable[GroupByKey]=DiscreteStatsTable[[#This Row],[GroupByKey]]),(DiscreteStatsTable[GroupByKey]=DiscreteStatsTable[[#This Row],[GroupByKey]])*DiscreteStatsTable[Average]))</f>
        <v>6.9560439855212799</v>
      </c>
      <c r="T93" s="5" cm="1">
        <f t="array" ref="T93">MIN(IF((DiscreteStatsTable[GroupByKey]=DiscreteStatsTable[[#This Row],[GroupByKey]]),(DiscreteStatsTable[GroupByKey]=DiscreteStatsTable[[#This Row],[GroupByKey]])*DiscreteStatsTable[Minimum]))</f>
        <v>3.0876019346208601</v>
      </c>
      <c r="U93" s="5" cm="1">
        <f t="array" ref="U93">MAX(IF((DiscreteStatsTable[GroupByKey]=DiscreteStatsTable[[#This Row],[GroupByKey]]),(DiscreteStatsTable[GroupByKey]=DiscreteStatsTable[[#This Row],[GroupByKey]])*DiscreteStatsTable[Maximum]))</f>
        <v>11.605953590181899</v>
      </c>
      <c r="V93" s="5" cm="1">
        <f t="array" ref="V93">IFERROR(AVERAGE(IF((DiscreteStatsTable[GroupByKey]=DiscreteStatsTable[[#This Row],[GroupByKey]]),(DiscreteStatsTable[GroupByKey]=DiscreteStatsTable[[#This Row],[GroupByKey]])*DiscreteStatsTable[NumberObservations])),0)</f>
        <v>20.14</v>
      </c>
      <c r="W93" s="5">
        <f>IF((DiscreteStatsTable[[#This Row],[RepsRequested]]&gt;1),DiscreteStatsTable[[#This Row],[HalfWidth]],DiscreteStatsTable[[#This Row],[BatchMeansHalfWidth]])</f>
        <v>9.8894551932469071E-2</v>
      </c>
      <c r="X93" s="5" cm="1">
        <f t="array" ref="X93">COUNT(IF((DiscreteStatsTable[GroupByKey]=DiscreteStatsTable[[#This Row],[GroupByKey]]),(DiscreteStatsTable[GroupByKey]=DiscreteStatsTable[[#This Row],[GroupByKey]])*DiscreteStatsTable[Replication]))</f>
        <v>50</v>
      </c>
      <c r="Y93" s="5">
        <f>IF(DiscreteStatsTable[[#This Row],[RepsRequested]]=DiscreteStatsTable[[#This Row],[RepsWithStatObserved]],1,0)</f>
        <v>1</v>
      </c>
    </row>
    <row r="94" spans="1:25" x14ac:dyDescent="0.25">
      <c r="A94" t="s">
        <v>68</v>
      </c>
      <c r="B94" t="s">
        <v>70</v>
      </c>
      <c r="C94">
        <v>16</v>
      </c>
      <c r="D94" t="s">
        <v>71</v>
      </c>
      <c r="E94" t="s">
        <v>75</v>
      </c>
      <c r="F94" t="s">
        <v>73</v>
      </c>
      <c r="G94">
        <v>0.108905793824077</v>
      </c>
      <c r="H94">
        <v>2E+20</v>
      </c>
      <c r="I94">
        <v>5.7406417362829601E-2</v>
      </c>
      <c r="J94">
        <v>0.15571541886016599</v>
      </c>
      <c r="K94">
        <v>20</v>
      </c>
      <c r="L9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94" s="5" cm="1">
        <f t="array" ref="M94">MAX(IF((ProjectInfoTable[ProjectName]=DiscreteStatsTable[[#This Row],[ProjectName]]),(ProjectInfoTable[ProjectName]=DiscreteStatsTable[[#This Row],[ProjectName]])*ProjectInfoTable[NumberOfReplications]))</f>
        <v>50</v>
      </c>
      <c r="N94" s="5" cm="1">
        <f t="array" ref="N94">IFERROR(AVERAGE(IF((DiscreteStatsTable[GroupByKey]=DiscreteStatsTable[[#This Row],[GroupByKey]]),(DiscreteStatsTable[GroupByKey]=DiscreteStatsTable[[#This Row],[GroupByKey]])*DiscreteStatsTable[Average])),0)</f>
        <v>9.7847844107351645E-2</v>
      </c>
      <c r="O94" s="5" cm="1">
        <f t="array" ref="O9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94" s="5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 s="5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94" s="5" cm="1">
        <f t="array" ref="R94">MIN(IF((DiscreteStatsTable[GroupByKey]=DiscreteStatsTable[[#This Row],[GroupByKey]]),(DiscreteStatsTable[GroupByKey]=DiscreteStatsTable[[#This Row],[GroupByKey]])*DiscreteStatsTable[Average]))</f>
        <v>8.7017927016337093E-2</v>
      </c>
      <c r="S94" s="5" cm="1">
        <f t="array" ref="S94">MAX(IF((DiscreteStatsTable[GroupByKey]=DiscreteStatsTable[[#This Row],[GroupByKey]]),(DiscreteStatsTable[GroupByKey]=DiscreteStatsTable[[#This Row],[GroupByKey]])*DiscreteStatsTable[Average]))</f>
        <v>0.11209851598126799</v>
      </c>
      <c r="T94" s="5" cm="1">
        <f t="array" ref="T94">MIN(IF((DiscreteStatsTable[GroupByKey]=DiscreteStatsTable[[#This Row],[GroupByKey]]),(DiscreteStatsTable[GroupByKey]=DiscreteStatsTable[[#This Row],[GroupByKey]])*DiscreteStatsTable[Minimum]))</f>
        <v>5.1460032243681099E-2</v>
      </c>
      <c r="U94" s="5" cm="1">
        <f t="array" ref="U94">MAX(IF((DiscreteStatsTable[GroupByKey]=DiscreteStatsTable[[#This Row],[GroupByKey]]),(DiscreteStatsTable[GroupByKey]=DiscreteStatsTable[[#This Row],[GroupByKey]])*DiscreteStatsTable[Maximum]))</f>
        <v>0.16540290383558701</v>
      </c>
      <c r="V94" s="5" cm="1">
        <f t="array" ref="V94">IFERROR(AVERAGE(IF((DiscreteStatsTable[GroupByKey]=DiscreteStatsTable[[#This Row],[GroupByKey]]),(DiscreteStatsTable[GroupByKey]=DiscreteStatsTable[[#This Row],[GroupByKey]])*DiscreteStatsTable[NumberObservations])),0)</f>
        <v>20.14</v>
      </c>
      <c r="W94" s="5">
        <f>IF((DiscreteStatsTable[[#This Row],[RepsRequested]]&gt;1),DiscreteStatsTable[[#This Row],[HalfWidth]],DiscreteStatsTable[[#This Row],[BatchMeansHalfWidth]])</f>
        <v>1.668830327041739E-3</v>
      </c>
      <c r="X94" s="5" cm="1">
        <f t="array" ref="X94">COUNT(IF((DiscreteStatsTable[GroupByKey]=DiscreteStatsTable[[#This Row],[GroupByKey]]),(DiscreteStatsTable[GroupByKey]=DiscreteStatsTable[[#This Row],[GroupByKey]])*DiscreteStatsTable[Replication]))</f>
        <v>50</v>
      </c>
      <c r="Y94" s="5">
        <f>IF(DiscreteStatsTable[[#This Row],[RepsRequested]]=DiscreteStatsTable[[#This Row],[RepsWithStatObserved]],1,0)</f>
        <v>1</v>
      </c>
    </row>
    <row r="95" spans="1:25" x14ac:dyDescent="0.25">
      <c r="A95" t="s">
        <v>68</v>
      </c>
      <c r="B95" t="s">
        <v>70</v>
      </c>
      <c r="C95">
        <v>16</v>
      </c>
      <c r="D95" t="s">
        <v>71</v>
      </c>
      <c r="E95" t="s">
        <v>76</v>
      </c>
      <c r="F95" t="s">
        <v>73</v>
      </c>
      <c r="G95">
        <v>6.5343476294446097</v>
      </c>
      <c r="H95">
        <v>2E+20</v>
      </c>
      <c r="I95">
        <v>3.4443850417697801</v>
      </c>
      <c r="J95">
        <v>9.3429251316099506</v>
      </c>
      <c r="K95">
        <v>20</v>
      </c>
      <c r="L9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95" s="5" cm="1">
        <f t="array" ref="M95">MAX(IF((ProjectInfoTable[ProjectName]=DiscreteStatsTable[[#This Row],[ProjectName]]),(ProjectInfoTable[ProjectName]=DiscreteStatsTable[[#This Row],[ProjectName]])*ProjectInfoTable[NumberOfReplications]))</f>
        <v>50</v>
      </c>
      <c r="N95" s="5" cm="1">
        <f t="array" ref="N95">IFERROR(AVERAGE(IF((DiscreteStatsTable[GroupByKey]=DiscreteStatsTable[[#This Row],[GroupByKey]]),(DiscreteStatsTable[GroupByKey]=DiscreteStatsTable[[#This Row],[GroupByKey]])*DiscreteStatsTable[Average])),0)</f>
        <v>5.8708706464411016</v>
      </c>
      <c r="O95" s="5" cm="1">
        <f t="array" ref="O95">IFERROR(_xlfn.STDEV.S(IF((DiscreteStatsTable[GroupByKey]=DiscreteStatsTable[[#This Row],[GroupByKey]]),(DiscreteStatsTable[GroupByKey]=DiscreteStatsTable[[#This Row],[GroupByKey]])*DiscreteStatsTable[Average])),0)</f>
        <v>0.3523255718218492</v>
      </c>
      <c r="P95" s="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 s="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95" s="5" cm="1">
        <f t="array" ref="R95">MIN(IF((DiscreteStatsTable[GroupByKey]=DiscreteStatsTable[[#This Row],[GroupByKey]]),(DiscreteStatsTable[GroupByKey]=DiscreteStatsTable[[#This Row],[GroupByKey]])*DiscreteStatsTable[Average]))</f>
        <v>5.22107562098022</v>
      </c>
      <c r="S95" s="5" cm="1">
        <f t="array" ref="S95">MAX(IF((DiscreteStatsTable[GroupByKey]=DiscreteStatsTable[[#This Row],[GroupByKey]]),(DiscreteStatsTable[GroupByKey]=DiscreteStatsTable[[#This Row],[GroupByKey]])*DiscreteStatsTable[Average]))</f>
        <v>6.7259109588760797</v>
      </c>
      <c r="T95" s="5" cm="1">
        <f t="array" ref="T95">MIN(IF((DiscreteStatsTable[GroupByKey]=DiscreteStatsTable[[#This Row],[GroupByKey]]),(DiscreteStatsTable[GroupByKey]=DiscreteStatsTable[[#This Row],[GroupByKey]])*DiscreteStatsTable[Minimum]))</f>
        <v>3.0876019346208601</v>
      </c>
      <c r="U95" s="5" cm="1">
        <f t="array" ref="U95">MAX(IF((DiscreteStatsTable[GroupByKey]=DiscreteStatsTable[[#This Row],[GroupByKey]]),(DiscreteStatsTable[GroupByKey]=DiscreteStatsTable[[#This Row],[GroupByKey]])*DiscreteStatsTable[Maximum]))</f>
        <v>9.9241742301352396</v>
      </c>
      <c r="V95" s="5" cm="1">
        <f t="array" ref="V95">IFERROR(AVERAGE(IF((DiscreteStatsTable[GroupByKey]=DiscreteStatsTable[[#This Row],[GroupByKey]]),(DiscreteStatsTable[GroupByKey]=DiscreteStatsTable[[#This Row],[GroupByKey]])*DiscreteStatsTable[NumberObservations])),0)</f>
        <v>20.14</v>
      </c>
      <c r="W95" s="5">
        <f>IF((DiscreteStatsTable[[#This Row],[RepsRequested]]&gt;1),DiscreteStatsTable[[#This Row],[HalfWidth]],DiscreteStatsTable[[#This Row],[BatchMeansHalfWidth]])</f>
        <v>0.10012981962250445</v>
      </c>
      <c r="X95" s="5" cm="1">
        <f t="array" ref="X95">COUNT(IF((DiscreteStatsTable[GroupByKey]=DiscreteStatsTable[[#This Row],[GroupByKey]]),(DiscreteStatsTable[GroupByKey]=DiscreteStatsTable[[#This Row],[GroupByKey]])*DiscreteStatsTable[Replication]))</f>
        <v>50</v>
      </c>
      <c r="Y95" s="5">
        <f>IF(DiscreteStatsTable[[#This Row],[RepsRequested]]=DiscreteStatsTable[[#This Row],[RepsWithStatObserved]],1,0)</f>
        <v>1</v>
      </c>
    </row>
    <row r="96" spans="1:25" x14ac:dyDescent="0.25">
      <c r="A96" t="s">
        <v>68</v>
      </c>
      <c r="B96" t="s">
        <v>70</v>
      </c>
      <c r="C96">
        <v>16</v>
      </c>
      <c r="D96" t="s">
        <v>71</v>
      </c>
      <c r="E96" t="s">
        <v>77</v>
      </c>
      <c r="F96" t="s">
        <v>73</v>
      </c>
      <c r="G96">
        <v>0</v>
      </c>
      <c r="H96">
        <v>2E+20</v>
      </c>
      <c r="I96">
        <v>0</v>
      </c>
      <c r="J96">
        <v>0</v>
      </c>
      <c r="K96">
        <v>20</v>
      </c>
      <c r="L9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96" s="5" cm="1">
        <f t="array" ref="M96">MAX(IF((ProjectInfoTable[ProjectName]=DiscreteStatsTable[[#This Row],[ProjectName]]),(ProjectInfoTable[ProjectName]=DiscreteStatsTable[[#This Row],[ProjectName]])*ProjectInfoTable[NumberOfReplications]))</f>
        <v>50</v>
      </c>
      <c r="N96" s="5" cm="1">
        <f t="array" ref="N96">IFERROR(AVERAGE(IF((DiscreteStatsTable[GroupByKey]=DiscreteStatsTable[[#This Row],[GroupByKey]]),(DiscreteStatsTable[GroupByKey]=DiscreteStatsTable[[#This Row],[GroupByKey]])*DiscreteStatsTable[Average])),0)</f>
        <v>0</v>
      </c>
      <c r="O96" s="5" cm="1">
        <f t="array" ref="O96">IFERROR(_xlfn.STDEV.S(IF((DiscreteStatsTable[GroupByKey]=DiscreteStatsTable[[#This Row],[GroupByKey]]),(DiscreteStatsTable[GroupByKey]=DiscreteStatsTable[[#This Row],[GroupByKey]])*DiscreteStatsTable[Average])),0)</f>
        <v>0</v>
      </c>
      <c r="P96" s="5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 s="5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" s="5" cm="1">
        <f t="array" ref="R96">MIN(IF((DiscreteStatsTable[GroupByKey]=DiscreteStatsTable[[#This Row],[GroupByKey]]),(DiscreteStatsTable[GroupByKey]=DiscreteStatsTable[[#This Row],[GroupByKey]])*DiscreteStatsTable[Average]))</f>
        <v>0</v>
      </c>
      <c r="S96" s="5" cm="1">
        <f t="array" ref="S96">MAX(IF((DiscreteStatsTable[GroupByKey]=DiscreteStatsTable[[#This Row],[GroupByKey]]),(DiscreteStatsTable[GroupByKey]=DiscreteStatsTable[[#This Row],[GroupByKey]])*DiscreteStatsTable[Average]))</f>
        <v>0</v>
      </c>
      <c r="T96" s="5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s="5" cm="1">
        <f t="array" ref="U96">MAX(IF((DiscreteStatsTable[GroupByKey]=DiscreteStatsTable[[#This Row],[GroupByKey]]),(DiscreteStatsTable[GroupByKey]=DiscreteStatsTable[[#This Row],[GroupByKey]])*DiscreteStatsTable[Maximum]))</f>
        <v>0</v>
      </c>
      <c r="V96" s="5" cm="1">
        <f t="array" ref="V96">IFERROR(AVERAGE(IF((DiscreteStatsTable[GroupByKey]=DiscreteStatsTable[[#This Row],[GroupByKey]]),(DiscreteStatsTable[GroupByKey]=DiscreteStatsTable[[#This Row],[GroupByKey]])*DiscreteStatsTable[NumberObservations])),0)</f>
        <v>20.14</v>
      </c>
      <c r="W96" s="5">
        <f>IF((DiscreteStatsTable[[#This Row],[RepsRequested]]&gt;1),DiscreteStatsTable[[#This Row],[HalfWidth]],DiscreteStatsTable[[#This Row],[BatchMeansHalfWidth]])</f>
        <v>0</v>
      </c>
      <c r="X96" s="5" cm="1">
        <f t="array" ref="X96">COUNT(IF((DiscreteStatsTable[GroupByKey]=DiscreteStatsTable[[#This Row],[GroupByKey]]),(DiscreteStatsTable[GroupByKey]=DiscreteStatsTable[[#This Row],[GroupByKey]])*DiscreteStatsTable[Replication]))</f>
        <v>50</v>
      </c>
      <c r="Y96" s="5">
        <f>IF(DiscreteStatsTable[[#This Row],[RepsRequested]]=DiscreteStatsTable[[#This Row],[RepsWithStatObserved]],1,0)</f>
        <v>1</v>
      </c>
    </row>
    <row r="97" spans="1:25" x14ac:dyDescent="0.25">
      <c r="A97" t="s">
        <v>68</v>
      </c>
      <c r="B97" t="s">
        <v>70</v>
      </c>
      <c r="C97">
        <v>16</v>
      </c>
      <c r="D97" t="s">
        <v>71</v>
      </c>
      <c r="E97" t="s">
        <v>78</v>
      </c>
      <c r="F97" t="s">
        <v>73</v>
      </c>
      <c r="G97">
        <v>0.11314231321959201</v>
      </c>
      <c r="H97">
        <v>2E+20</v>
      </c>
      <c r="I97">
        <v>0</v>
      </c>
      <c r="J97">
        <v>1.8043533250401</v>
      </c>
      <c r="K97">
        <v>20</v>
      </c>
      <c r="L9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97" s="5" cm="1">
        <f t="array" ref="M97">MAX(IF((ProjectInfoTable[ProjectName]=DiscreteStatsTable[[#This Row],[ProjectName]]),(ProjectInfoTable[ProjectName]=DiscreteStatsTable[[#This Row],[ProjectName]])*ProjectInfoTable[NumberOfReplications]))</f>
        <v>50</v>
      </c>
      <c r="N97" s="5" cm="1">
        <f t="array" ref="N97">IFERROR(AVERAGE(IF((DiscreteStatsTable[GroupByKey]=DiscreteStatsTable[[#This Row],[GroupByKey]]),(DiscreteStatsTable[GroupByKey]=DiscreteStatsTable[[#This Row],[GroupByKey]])*DiscreteStatsTable[Average])),0)</f>
        <v>0.26560310880443844</v>
      </c>
      <c r="O97" s="5" cm="1">
        <f t="array" ref="O97">IFERROR(_xlfn.STDEV.S(IF((DiscreteStatsTable[GroupByKey]=DiscreteStatsTable[[#This Row],[GroupByKey]]),(DiscreteStatsTable[GroupByKey]=DiscreteStatsTable[[#This Row],[GroupByKey]])*DiscreteStatsTable[Average])),0)</f>
        <v>0.1345835269466413</v>
      </c>
      <c r="P97" s="5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 s="5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97" s="5" cm="1">
        <f t="array" ref="R97">MIN(IF((DiscreteStatsTable[GroupByKey]=DiscreteStatsTable[[#This Row],[GroupByKey]]),(DiscreteStatsTable[GroupByKey]=DiscreteStatsTable[[#This Row],[GroupByKey]])*DiscreteStatsTable[Average]))</f>
        <v>1.0442984261027299E-2</v>
      </c>
      <c r="S97" s="5" cm="1">
        <f t="array" ref="S97">MAX(IF((DiscreteStatsTable[GroupByKey]=DiscreteStatsTable[[#This Row],[GroupByKey]]),(DiscreteStatsTable[GroupByKey]=DiscreteStatsTable[[#This Row],[GroupByKey]])*DiscreteStatsTable[Average]))</f>
        <v>0.556428814956336</v>
      </c>
      <c r="T97" s="5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s="5" cm="1">
        <f t="array" ref="U97">MAX(IF((DiscreteStatsTable[GroupByKey]=DiscreteStatsTable[[#This Row],[GroupByKey]]),(DiscreteStatsTable[GroupByKey]=DiscreteStatsTable[[#This Row],[GroupByKey]])*DiscreteStatsTable[Maximum]))</f>
        <v>4.9247273176603699</v>
      </c>
      <c r="V97" s="5" cm="1">
        <f t="array" ref="V97">IFERROR(AVERAGE(IF((DiscreteStatsTable[GroupByKey]=DiscreteStatsTable[[#This Row],[GroupByKey]]),(DiscreteStatsTable[GroupByKey]=DiscreteStatsTable[[#This Row],[GroupByKey]])*DiscreteStatsTable[NumberObservations])),0)</f>
        <v>20.14</v>
      </c>
      <c r="W97" s="5">
        <f>IF((DiscreteStatsTable[[#This Row],[RepsRequested]]&gt;1),DiscreteStatsTable[[#This Row],[HalfWidth]],DiscreteStatsTable[[#This Row],[BatchMeansHalfWidth]])</f>
        <v>3.8248215159760277E-2</v>
      </c>
      <c r="X97" s="5" cm="1">
        <f t="array" ref="X97">COUNT(IF((DiscreteStatsTable[GroupByKey]=DiscreteStatsTable[[#This Row],[GroupByKey]]),(DiscreteStatsTable[GroupByKey]=DiscreteStatsTable[[#This Row],[GroupByKey]])*DiscreteStatsTable[Replication]))</f>
        <v>50</v>
      </c>
      <c r="Y97" s="5">
        <f>IF(DiscreteStatsTable[[#This Row],[RepsRequested]]=DiscreteStatsTable[[#This Row],[RepsWithStatObserved]],1,0)</f>
        <v>1</v>
      </c>
    </row>
    <row r="98" spans="1:25" x14ac:dyDescent="0.25">
      <c r="A98" t="s">
        <v>68</v>
      </c>
      <c r="B98" t="s">
        <v>70</v>
      </c>
      <c r="C98">
        <v>17</v>
      </c>
      <c r="D98" t="s">
        <v>71</v>
      </c>
      <c r="E98" t="s">
        <v>72</v>
      </c>
      <c r="F98" t="s">
        <v>73</v>
      </c>
      <c r="G98">
        <v>9.2334216085924806E-2</v>
      </c>
      <c r="H98">
        <v>2E+20</v>
      </c>
      <c r="I98">
        <v>6.9596890050726307E-2</v>
      </c>
      <c r="J98">
        <v>0.123822464408016</v>
      </c>
      <c r="K98">
        <v>15</v>
      </c>
      <c r="L9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98" s="5" cm="1">
        <f t="array" ref="M98">MAX(IF((ProjectInfoTable[ProjectName]=DiscreteStatsTable[[#This Row],[ProjectName]]),(ProjectInfoTable[ProjectName]=DiscreteStatsTable[[#This Row],[ProjectName]])*ProjectInfoTable[NumberOfReplications]))</f>
        <v>50</v>
      </c>
      <c r="N98" s="5" cm="1">
        <f t="array" ref="N98">IFERROR(AVERAGE(IF((DiscreteStatsTable[GroupByKey]=DiscreteStatsTable[[#This Row],[GroupByKey]]),(DiscreteStatsTable[GroupByKey]=DiscreteStatsTable[[#This Row],[GroupByKey]])*DiscreteStatsTable[Average])),0)</f>
        <v>9.7847844107351645E-2</v>
      </c>
      <c r="O98" s="5" cm="1">
        <f t="array" ref="O9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98" s="5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 s="5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98" s="5" cm="1">
        <f t="array" ref="R98">MIN(IF((DiscreteStatsTable[GroupByKey]=DiscreteStatsTable[[#This Row],[GroupByKey]]),(DiscreteStatsTable[GroupByKey]=DiscreteStatsTable[[#This Row],[GroupByKey]])*DiscreteStatsTable[Average]))</f>
        <v>8.7017927016337093E-2</v>
      </c>
      <c r="S98" s="5" cm="1">
        <f t="array" ref="S98">MAX(IF((DiscreteStatsTable[GroupByKey]=DiscreteStatsTable[[#This Row],[GroupByKey]]),(DiscreteStatsTable[GroupByKey]=DiscreteStatsTable[[#This Row],[GroupByKey]])*DiscreteStatsTable[Average]))</f>
        <v>0.11209851598126799</v>
      </c>
      <c r="T98" s="5" cm="1">
        <f t="array" ref="T98">MIN(IF((DiscreteStatsTable[GroupByKey]=DiscreteStatsTable[[#This Row],[GroupByKey]]),(DiscreteStatsTable[GroupByKey]=DiscreteStatsTable[[#This Row],[GroupByKey]])*DiscreteStatsTable[Minimum]))</f>
        <v>5.1460032243681099E-2</v>
      </c>
      <c r="U98" s="5" cm="1">
        <f t="array" ref="U98">MAX(IF((DiscreteStatsTable[GroupByKey]=DiscreteStatsTable[[#This Row],[GroupByKey]]),(DiscreteStatsTable[GroupByKey]=DiscreteStatsTable[[#This Row],[GroupByKey]])*DiscreteStatsTable[Maximum]))</f>
        <v>0.16540290383558701</v>
      </c>
      <c r="V98" s="5" cm="1">
        <f t="array" ref="V98">IFERROR(AVERAGE(IF((DiscreteStatsTable[GroupByKey]=DiscreteStatsTable[[#This Row],[GroupByKey]]),(DiscreteStatsTable[GroupByKey]=DiscreteStatsTable[[#This Row],[GroupByKey]])*DiscreteStatsTable[NumberObservations])),0)</f>
        <v>20.14</v>
      </c>
      <c r="W98" s="5">
        <f>IF((DiscreteStatsTable[[#This Row],[RepsRequested]]&gt;1),DiscreteStatsTable[[#This Row],[HalfWidth]],DiscreteStatsTable[[#This Row],[BatchMeansHalfWidth]])</f>
        <v>1.668830327041739E-3</v>
      </c>
      <c r="X98" s="5" cm="1">
        <f t="array" ref="X98">COUNT(IF((DiscreteStatsTable[GroupByKey]=DiscreteStatsTable[[#This Row],[GroupByKey]]),(DiscreteStatsTable[GroupByKey]=DiscreteStatsTable[[#This Row],[GroupByKey]])*DiscreteStatsTable[Replication]))</f>
        <v>50</v>
      </c>
      <c r="Y98" s="5">
        <f>IF(DiscreteStatsTable[[#This Row],[RepsRequested]]=DiscreteStatsTable[[#This Row],[RepsWithStatObserved]],1,0)</f>
        <v>1</v>
      </c>
    </row>
    <row r="99" spans="1:25" x14ac:dyDescent="0.25">
      <c r="A99" t="s">
        <v>68</v>
      </c>
      <c r="B99" t="s">
        <v>70</v>
      </c>
      <c r="C99">
        <v>17</v>
      </c>
      <c r="D99" t="s">
        <v>71</v>
      </c>
      <c r="E99" t="s">
        <v>74</v>
      </c>
      <c r="F99" t="s">
        <v>73</v>
      </c>
      <c r="G99">
        <v>5.7943962151234603</v>
      </c>
      <c r="H99">
        <v>2E+20</v>
      </c>
      <c r="I99">
        <v>4.1758134030435796</v>
      </c>
      <c r="J99">
        <v>7.5472417336861799</v>
      </c>
      <c r="K99">
        <v>15</v>
      </c>
      <c r="L9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99" s="5" cm="1">
        <f t="array" ref="M99">MAX(IF((ProjectInfoTable[ProjectName]=DiscreteStatsTable[[#This Row],[ProjectName]]),(ProjectInfoTable[ProjectName]=DiscreteStatsTable[[#This Row],[ProjectName]])*ProjectInfoTable[NumberOfReplications]))</f>
        <v>50</v>
      </c>
      <c r="N99" s="5" cm="1">
        <f t="array" ref="N99">IFERROR(AVERAGE(IF((DiscreteStatsTable[GroupByKey]=DiscreteStatsTable[[#This Row],[GroupByKey]]),(DiscreteStatsTable[GroupByKey]=DiscreteStatsTable[[#This Row],[GroupByKey]])*DiscreteStatsTable[Average])),0)</f>
        <v>6.1364737552455377</v>
      </c>
      <c r="O99" s="5" cm="1">
        <f t="array" ref="O99">IFERROR(_xlfn.STDEV.S(IF((DiscreteStatsTable[GroupByKey]=DiscreteStatsTable[[#This Row],[GroupByKey]]),(DiscreteStatsTable[GroupByKey]=DiscreteStatsTable[[#This Row],[GroupByKey]])*DiscreteStatsTable[Average])),0)</f>
        <v>0.34797905050696454</v>
      </c>
      <c r="P99" s="5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 s="5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99" s="5" cm="1">
        <f t="array" ref="R99">MIN(IF((DiscreteStatsTable[GroupByKey]=DiscreteStatsTable[[#This Row],[GroupByKey]]),(DiscreteStatsTable[GroupByKey]=DiscreteStatsTable[[#This Row],[GroupByKey]])*DiscreteStatsTable[Average]))</f>
        <v>5.5599943299430299</v>
      </c>
      <c r="S99" s="5" cm="1">
        <f t="array" ref="S99">MAX(IF((DiscreteStatsTable[GroupByKey]=DiscreteStatsTable[[#This Row],[GroupByKey]]),(DiscreteStatsTable[GroupByKey]=DiscreteStatsTable[[#This Row],[GroupByKey]])*DiscreteStatsTable[Average]))</f>
        <v>6.9560439855212799</v>
      </c>
      <c r="T99" s="5" cm="1">
        <f t="array" ref="T99">MIN(IF((DiscreteStatsTable[GroupByKey]=DiscreteStatsTable[[#This Row],[GroupByKey]]),(DiscreteStatsTable[GroupByKey]=DiscreteStatsTable[[#This Row],[GroupByKey]])*DiscreteStatsTable[Minimum]))</f>
        <v>3.0876019346208601</v>
      </c>
      <c r="U99" s="5" cm="1">
        <f t="array" ref="U99">MAX(IF((DiscreteStatsTable[GroupByKey]=DiscreteStatsTable[[#This Row],[GroupByKey]]),(DiscreteStatsTable[GroupByKey]=DiscreteStatsTable[[#This Row],[GroupByKey]])*DiscreteStatsTable[Maximum]))</f>
        <v>11.605953590181899</v>
      </c>
      <c r="V99" s="5" cm="1">
        <f t="array" ref="V99">IFERROR(AVERAGE(IF((DiscreteStatsTable[GroupByKey]=DiscreteStatsTable[[#This Row],[GroupByKey]]),(DiscreteStatsTable[GroupByKey]=DiscreteStatsTable[[#This Row],[GroupByKey]])*DiscreteStatsTable[NumberObservations])),0)</f>
        <v>20.14</v>
      </c>
      <c r="W99" s="5">
        <f>IF((DiscreteStatsTable[[#This Row],[RepsRequested]]&gt;1),DiscreteStatsTable[[#This Row],[HalfWidth]],DiscreteStatsTable[[#This Row],[BatchMeansHalfWidth]])</f>
        <v>9.8894551932469071E-2</v>
      </c>
      <c r="X99" s="5" cm="1">
        <f t="array" ref="X99">COUNT(IF((DiscreteStatsTable[GroupByKey]=DiscreteStatsTable[[#This Row],[GroupByKey]]),(DiscreteStatsTable[GroupByKey]=DiscreteStatsTable[[#This Row],[GroupByKey]])*DiscreteStatsTable[Replication]))</f>
        <v>50</v>
      </c>
      <c r="Y99" s="5">
        <f>IF(DiscreteStatsTable[[#This Row],[RepsRequested]]=DiscreteStatsTable[[#This Row],[RepsWithStatObserved]],1,0)</f>
        <v>1</v>
      </c>
    </row>
    <row r="100" spans="1:25" x14ac:dyDescent="0.25">
      <c r="A100" t="s">
        <v>68</v>
      </c>
      <c r="B100" t="s">
        <v>70</v>
      </c>
      <c r="C100">
        <v>17</v>
      </c>
      <c r="D100" t="s">
        <v>71</v>
      </c>
      <c r="E100" t="s">
        <v>75</v>
      </c>
      <c r="F100" t="s">
        <v>73</v>
      </c>
      <c r="G100">
        <v>9.2334216085924806E-2</v>
      </c>
      <c r="H100">
        <v>2E+20</v>
      </c>
      <c r="I100">
        <v>6.9596890050726307E-2</v>
      </c>
      <c r="J100">
        <v>0.123822464408016</v>
      </c>
      <c r="K100">
        <v>15</v>
      </c>
      <c r="L10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00" s="5" cm="1">
        <f t="array" ref="M100">MAX(IF((ProjectInfoTable[ProjectName]=DiscreteStatsTable[[#This Row],[ProjectName]]),(ProjectInfoTable[ProjectName]=DiscreteStatsTable[[#This Row],[ProjectName]])*ProjectInfoTable[NumberOfReplications]))</f>
        <v>50</v>
      </c>
      <c r="N100" s="5" cm="1">
        <f t="array" ref="N100">IFERROR(AVERAGE(IF((DiscreteStatsTable[GroupByKey]=DiscreteStatsTable[[#This Row],[GroupByKey]]),(DiscreteStatsTable[GroupByKey]=DiscreteStatsTable[[#This Row],[GroupByKey]])*DiscreteStatsTable[Average])),0)</f>
        <v>9.7847844107351645E-2</v>
      </c>
      <c r="O100" s="5" cm="1">
        <f t="array" ref="O10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00" s="5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 s="5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00" s="5" cm="1">
        <f t="array" ref="R100">MIN(IF((DiscreteStatsTable[GroupByKey]=DiscreteStatsTable[[#This Row],[GroupByKey]]),(DiscreteStatsTable[GroupByKey]=DiscreteStatsTable[[#This Row],[GroupByKey]])*DiscreteStatsTable[Average]))</f>
        <v>8.7017927016337093E-2</v>
      </c>
      <c r="S100" s="5" cm="1">
        <f t="array" ref="S100">MAX(IF((DiscreteStatsTable[GroupByKey]=DiscreteStatsTable[[#This Row],[GroupByKey]]),(DiscreteStatsTable[GroupByKey]=DiscreteStatsTable[[#This Row],[GroupByKey]])*DiscreteStatsTable[Average]))</f>
        <v>0.11209851598126799</v>
      </c>
      <c r="T100" s="5" cm="1">
        <f t="array" ref="T100">MIN(IF((DiscreteStatsTable[GroupByKey]=DiscreteStatsTable[[#This Row],[GroupByKey]]),(DiscreteStatsTable[GroupByKey]=DiscreteStatsTable[[#This Row],[GroupByKey]])*DiscreteStatsTable[Minimum]))</f>
        <v>5.1460032243681099E-2</v>
      </c>
      <c r="U100" s="5" cm="1">
        <f t="array" ref="U100">MAX(IF((DiscreteStatsTable[GroupByKey]=DiscreteStatsTable[[#This Row],[GroupByKey]]),(DiscreteStatsTable[GroupByKey]=DiscreteStatsTable[[#This Row],[GroupByKey]])*DiscreteStatsTable[Maximum]))</f>
        <v>0.16540290383558701</v>
      </c>
      <c r="V100" s="5" cm="1">
        <f t="array" ref="V100">IFERROR(AVERAGE(IF((DiscreteStatsTable[GroupByKey]=DiscreteStatsTable[[#This Row],[GroupByKey]]),(DiscreteStatsTable[GroupByKey]=DiscreteStatsTable[[#This Row],[GroupByKey]])*DiscreteStatsTable[NumberObservations])),0)</f>
        <v>20.14</v>
      </c>
      <c r="W100" s="5">
        <f>IF((DiscreteStatsTable[[#This Row],[RepsRequested]]&gt;1),DiscreteStatsTable[[#This Row],[HalfWidth]],DiscreteStatsTable[[#This Row],[BatchMeansHalfWidth]])</f>
        <v>1.668830327041739E-3</v>
      </c>
      <c r="X100" s="5" cm="1">
        <f t="array" ref="X100">COUNT(IF((DiscreteStatsTable[GroupByKey]=DiscreteStatsTable[[#This Row],[GroupByKey]]),(DiscreteStatsTable[GroupByKey]=DiscreteStatsTable[[#This Row],[GroupByKey]])*DiscreteStatsTable[Replication]))</f>
        <v>50</v>
      </c>
      <c r="Y100" s="5">
        <f>IF(DiscreteStatsTable[[#This Row],[RepsRequested]]=DiscreteStatsTable[[#This Row],[RepsWithStatObserved]],1,0)</f>
        <v>1</v>
      </c>
    </row>
    <row r="101" spans="1:25" x14ac:dyDescent="0.25">
      <c r="A101" t="s">
        <v>68</v>
      </c>
      <c r="B101" t="s">
        <v>70</v>
      </c>
      <c r="C101">
        <v>17</v>
      </c>
      <c r="D101" t="s">
        <v>71</v>
      </c>
      <c r="E101" t="s">
        <v>76</v>
      </c>
      <c r="F101" t="s">
        <v>73</v>
      </c>
      <c r="G101">
        <v>5.54005296515549</v>
      </c>
      <c r="H101">
        <v>2E+20</v>
      </c>
      <c r="I101">
        <v>4.1758134030435796</v>
      </c>
      <c r="J101">
        <v>7.4293478644809703</v>
      </c>
      <c r="K101">
        <v>15</v>
      </c>
      <c r="L10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01" s="5" cm="1">
        <f t="array" ref="M101">MAX(IF((ProjectInfoTable[ProjectName]=DiscreteStatsTable[[#This Row],[ProjectName]]),(ProjectInfoTable[ProjectName]=DiscreteStatsTable[[#This Row],[ProjectName]])*ProjectInfoTable[NumberOfReplications]))</f>
        <v>50</v>
      </c>
      <c r="N101" s="5" cm="1">
        <f t="array" ref="N101">IFERROR(AVERAGE(IF((DiscreteStatsTable[GroupByKey]=DiscreteStatsTable[[#This Row],[GroupByKey]]),(DiscreteStatsTable[GroupByKey]=DiscreteStatsTable[[#This Row],[GroupByKey]])*DiscreteStatsTable[Average])),0)</f>
        <v>5.8708706464411016</v>
      </c>
      <c r="O101" s="5" cm="1">
        <f t="array" ref="O101">IFERROR(_xlfn.STDEV.S(IF((DiscreteStatsTable[GroupByKey]=DiscreteStatsTable[[#This Row],[GroupByKey]]),(DiscreteStatsTable[GroupByKey]=DiscreteStatsTable[[#This Row],[GroupByKey]])*DiscreteStatsTable[Average])),0)</f>
        <v>0.3523255718218492</v>
      </c>
      <c r="P101" s="5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 s="5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01" s="5" cm="1">
        <f t="array" ref="R101">MIN(IF((DiscreteStatsTable[GroupByKey]=DiscreteStatsTable[[#This Row],[GroupByKey]]),(DiscreteStatsTable[GroupByKey]=DiscreteStatsTable[[#This Row],[GroupByKey]])*DiscreteStatsTable[Average]))</f>
        <v>5.22107562098022</v>
      </c>
      <c r="S101" s="5" cm="1">
        <f t="array" ref="S101">MAX(IF((DiscreteStatsTable[GroupByKey]=DiscreteStatsTable[[#This Row],[GroupByKey]]),(DiscreteStatsTable[GroupByKey]=DiscreteStatsTable[[#This Row],[GroupByKey]])*DiscreteStatsTable[Average]))</f>
        <v>6.7259109588760797</v>
      </c>
      <c r="T101" s="5" cm="1">
        <f t="array" ref="T101">MIN(IF((DiscreteStatsTable[GroupByKey]=DiscreteStatsTable[[#This Row],[GroupByKey]]),(DiscreteStatsTable[GroupByKey]=DiscreteStatsTable[[#This Row],[GroupByKey]])*DiscreteStatsTable[Minimum]))</f>
        <v>3.0876019346208601</v>
      </c>
      <c r="U101" s="5" cm="1">
        <f t="array" ref="U101">MAX(IF((DiscreteStatsTable[GroupByKey]=DiscreteStatsTable[[#This Row],[GroupByKey]]),(DiscreteStatsTable[GroupByKey]=DiscreteStatsTable[[#This Row],[GroupByKey]])*DiscreteStatsTable[Maximum]))</f>
        <v>9.9241742301352396</v>
      </c>
      <c r="V101" s="5" cm="1">
        <f t="array" ref="V101">IFERROR(AVERAGE(IF((DiscreteStatsTable[GroupByKey]=DiscreteStatsTable[[#This Row],[GroupByKey]]),(DiscreteStatsTable[GroupByKey]=DiscreteStatsTable[[#This Row],[GroupByKey]])*DiscreteStatsTable[NumberObservations])),0)</f>
        <v>20.14</v>
      </c>
      <c r="W101" s="5">
        <f>IF((DiscreteStatsTable[[#This Row],[RepsRequested]]&gt;1),DiscreteStatsTable[[#This Row],[HalfWidth]],DiscreteStatsTable[[#This Row],[BatchMeansHalfWidth]])</f>
        <v>0.10012981962250445</v>
      </c>
      <c r="X101" s="5" cm="1">
        <f t="array" ref="X101">COUNT(IF((DiscreteStatsTable[GroupByKey]=DiscreteStatsTable[[#This Row],[GroupByKey]]),(DiscreteStatsTable[GroupByKey]=DiscreteStatsTable[[#This Row],[GroupByKey]])*DiscreteStatsTable[Replication]))</f>
        <v>50</v>
      </c>
      <c r="Y101" s="5">
        <f>IF(DiscreteStatsTable[[#This Row],[RepsRequested]]=DiscreteStatsTable[[#This Row],[RepsWithStatObserved]],1,0)</f>
        <v>1</v>
      </c>
    </row>
    <row r="102" spans="1:25" x14ac:dyDescent="0.25">
      <c r="A102" t="s">
        <v>68</v>
      </c>
      <c r="B102" t="s">
        <v>70</v>
      </c>
      <c r="C102">
        <v>17</v>
      </c>
      <c r="D102" t="s">
        <v>71</v>
      </c>
      <c r="E102" t="s">
        <v>77</v>
      </c>
      <c r="F102" t="s">
        <v>73</v>
      </c>
      <c r="G102">
        <v>0</v>
      </c>
      <c r="H102">
        <v>2E+20</v>
      </c>
      <c r="I102">
        <v>0</v>
      </c>
      <c r="J102">
        <v>0</v>
      </c>
      <c r="K102">
        <v>15</v>
      </c>
      <c r="L10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02" s="5" cm="1">
        <f t="array" ref="M102">MAX(IF((ProjectInfoTable[ProjectName]=DiscreteStatsTable[[#This Row],[ProjectName]]),(ProjectInfoTable[ProjectName]=DiscreteStatsTable[[#This Row],[ProjectName]])*ProjectInfoTable[NumberOfReplications]))</f>
        <v>50</v>
      </c>
      <c r="N102" s="5" cm="1">
        <f t="array" ref="N102">IFERROR(AVERAGE(IF((DiscreteStatsTable[GroupByKey]=DiscreteStatsTable[[#This Row],[GroupByKey]]),(DiscreteStatsTable[GroupByKey]=DiscreteStatsTable[[#This Row],[GroupByKey]])*DiscreteStatsTable[Average])),0)</f>
        <v>0</v>
      </c>
      <c r="O102" s="5" cm="1">
        <f t="array" ref="O102">IFERROR(_xlfn.STDEV.S(IF((DiscreteStatsTable[GroupByKey]=DiscreteStatsTable[[#This Row],[GroupByKey]]),(DiscreteStatsTable[GroupByKey]=DiscreteStatsTable[[#This Row],[GroupByKey]])*DiscreteStatsTable[Average])),0)</f>
        <v>0</v>
      </c>
      <c r="P102" s="5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 s="5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" s="5" cm="1">
        <f t="array" ref="R102">MIN(IF((DiscreteStatsTable[GroupByKey]=DiscreteStatsTable[[#This Row],[GroupByKey]]),(DiscreteStatsTable[GroupByKey]=DiscreteStatsTable[[#This Row],[GroupByKey]])*DiscreteStatsTable[Average]))</f>
        <v>0</v>
      </c>
      <c r="S102" s="5" cm="1">
        <f t="array" ref="S102">MAX(IF((DiscreteStatsTable[GroupByKey]=DiscreteStatsTable[[#This Row],[GroupByKey]]),(DiscreteStatsTable[GroupByKey]=DiscreteStatsTable[[#This Row],[GroupByKey]])*DiscreteStatsTable[Average]))</f>
        <v>0</v>
      </c>
      <c r="T102" s="5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s="5" cm="1">
        <f t="array" ref="U102">MAX(IF((DiscreteStatsTable[GroupByKey]=DiscreteStatsTable[[#This Row],[GroupByKey]]),(DiscreteStatsTable[GroupByKey]=DiscreteStatsTable[[#This Row],[GroupByKey]])*DiscreteStatsTable[Maximum]))</f>
        <v>0</v>
      </c>
      <c r="V102" s="5" cm="1">
        <f t="array" ref="V102">IFERROR(AVERAGE(IF((DiscreteStatsTable[GroupByKey]=DiscreteStatsTable[[#This Row],[GroupByKey]]),(DiscreteStatsTable[GroupByKey]=DiscreteStatsTable[[#This Row],[GroupByKey]])*DiscreteStatsTable[NumberObservations])),0)</f>
        <v>20.14</v>
      </c>
      <c r="W102" s="5">
        <f>IF((DiscreteStatsTable[[#This Row],[RepsRequested]]&gt;1),DiscreteStatsTable[[#This Row],[HalfWidth]],DiscreteStatsTable[[#This Row],[BatchMeansHalfWidth]])</f>
        <v>0</v>
      </c>
      <c r="X102" s="5" cm="1">
        <f t="array" ref="X102">COUNT(IF((DiscreteStatsTable[GroupByKey]=DiscreteStatsTable[[#This Row],[GroupByKey]]),(DiscreteStatsTable[GroupByKey]=DiscreteStatsTable[[#This Row],[GroupByKey]])*DiscreteStatsTable[Replication]))</f>
        <v>50</v>
      </c>
      <c r="Y102" s="5">
        <f>IF(DiscreteStatsTable[[#This Row],[RepsRequested]]=DiscreteStatsTable[[#This Row],[RepsWithStatObserved]],1,0)</f>
        <v>1</v>
      </c>
    </row>
    <row r="103" spans="1:25" x14ac:dyDescent="0.25">
      <c r="A103" t="s">
        <v>68</v>
      </c>
      <c r="B103" t="s">
        <v>70</v>
      </c>
      <c r="C103">
        <v>17</v>
      </c>
      <c r="D103" t="s">
        <v>71</v>
      </c>
      <c r="E103" t="s">
        <v>78</v>
      </c>
      <c r="F103" t="s">
        <v>73</v>
      </c>
      <c r="G103">
        <v>0.25434324996797403</v>
      </c>
      <c r="H103">
        <v>2E+20</v>
      </c>
      <c r="I103">
        <v>0</v>
      </c>
      <c r="J103">
        <v>1.5829515922375801</v>
      </c>
      <c r="K103">
        <v>15</v>
      </c>
      <c r="L10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03" s="5" cm="1">
        <f t="array" ref="M103">MAX(IF((ProjectInfoTable[ProjectName]=DiscreteStatsTable[[#This Row],[ProjectName]]),(ProjectInfoTable[ProjectName]=DiscreteStatsTable[[#This Row],[ProjectName]])*ProjectInfoTable[NumberOfReplications]))</f>
        <v>50</v>
      </c>
      <c r="N103" s="5" cm="1">
        <f t="array" ref="N103">IFERROR(AVERAGE(IF((DiscreteStatsTable[GroupByKey]=DiscreteStatsTable[[#This Row],[GroupByKey]]),(DiscreteStatsTable[GroupByKey]=DiscreteStatsTable[[#This Row],[GroupByKey]])*DiscreteStatsTable[Average])),0)</f>
        <v>0.26560310880443844</v>
      </c>
      <c r="O103" s="5" cm="1">
        <f t="array" ref="O103">IFERROR(_xlfn.STDEV.S(IF((DiscreteStatsTable[GroupByKey]=DiscreteStatsTable[[#This Row],[GroupByKey]]),(DiscreteStatsTable[GroupByKey]=DiscreteStatsTable[[#This Row],[GroupByKey]])*DiscreteStatsTable[Average])),0)</f>
        <v>0.1345835269466413</v>
      </c>
      <c r="P103" s="5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 s="5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03" s="5" cm="1">
        <f t="array" ref="R103">MIN(IF((DiscreteStatsTable[GroupByKey]=DiscreteStatsTable[[#This Row],[GroupByKey]]),(DiscreteStatsTable[GroupByKey]=DiscreteStatsTable[[#This Row],[GroupByKey]])*DiscreteStatsTable[Average]))</f>
        <v>1.0442984261027299E-2</v>
      </c>
      <c r="S103" s="5" cm="1">
        <f t="array" ref="S103">MAX(IF((DiscreteStatsTable[GroupByKey]=DiscreteStatsTable[[#This Row],[GroupByKey]]),(DiscreteStatsTable[GroupByKey]=DiscreteStatsTable[[#This Row],[GroupByKey]])*DiscreteStatsTable[Average]))</f>
        <v>0.556428814956336</v>
      </c>
      <c r="T103" s="5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s="5" cm="1">
        <f t="array" ref="U103">MAX(IF((DiscreteStatsTable[GroupByKey]=DiscreteStatsTable[[#This Row],[GroupByKey]]),(DiscreteStatsTable[GroupByKey]=DiscreteStatsTable[[#This Row],[GroupByKey]])*DiscreteStatsTable[Maximum]))</f>
        <v>4.9247273176603699</v>
      </c>
      <c r="V103" s="5" cm="1">
        <f t="array" ref="V103">IFERROR(AVERAGE(IF((DiscreteStatsTable[GroupByKey]=DiscreteStatsTable[[#This Row],[GroupByKey]]),(DiscreteStatsTable[GroupByKey]=DiscreteStatsTable[[#This Row],[GroupByKey]])*DiscreteStatsTable[NumberObservations])),0)</f>
        <v>20.14</v>
      </c>
      <c r="W103" s="5">
        <f>IF((DiscreteStatsTable[[#This Row],[RepsRequested]]&gt;1),DiscreteStatsTable[[#This Row],[HalfWidth]],DiscreteStatsTable[[#This Row],[BatchMeansHalfWidth]])</f>
        <v>3.8248215159760277E-2</v>
      </c>
      <c r="X103" s="5" cm="1">
        <f t="array" ref="X103">COUNT(IF((DiscreteStatsTable[GroupByKey]=DiscreteStatsTable[[#This Row],[GroupByKey]]),(DiscreteStatsTable[GroupByKey]=DiscreteStatsTable[[#This Row],[GroupByKey]])*DiscreteStatsTable[Replication]))</f>
        <v>50</v>
      </c>
      <c r="Y103" s="5">
        <f>IF(DiscreteStatsTable[[#This Row],[RepsRequested]]=DiscreteStatsTable[[#This Row],[RepsWithStatObserved]],1,0)</f>
        <v>1</v>
      </c>
    </row>
    <row r="104" spans="1:25" x14ac:dyDescent="0.25">
      <c r="A104" t="s">
        <v>68</v>
      </c>
      <c r="B104" t="s">
        <v>70</v>
      </c>
      <c r="C104">
        <v>18</v>
      </c>
      <c r="D104" t="s">
        <v>71</v>
      </c>
      <c r="E104" t="s">
        <v>72</v>
      </c>
      <c r="F104" t="s">
        <v>73</v>
      </c>
      <c r="G104">
        <v>9.2725193495559494E-2</v>
      </c>
      <c r="H104">
        <v>2E+20</v>
      </c>
      <c r="I104">
        <v>5.1460032243681099E-2</v>
      </c>
      <c r="J104">
        <v>0.12667744433478201</v>
      </c>
      <c r="K104">
        <v>15</v>
      </c>
      <c r="L10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04" s="5" cm="1">
        <f t="array" ref="M104">MAX(IF((ProjectInfoTable[ProjectName]=DiscreteStatsTable[[#This Row],[ProjectName]]),(ProjectInfoTable[ProjectName]=DiscreteStatsTable[[#This Row],[ProjectName]])*ProjectInfoTable[NumberOfReplications]))</f>
        <v>50</v>
      </c>
      <c r="N104" s="5" cm="1">
        <f t="array" ref="N104">IFERROR(AVERAGE(IF((DiscreteStatsTable[GroupByKey]=DiscreteStatsTable[[#This Row],[GroupByKey]]),(DiscreteStatsTable[GroupByKey]=DiscreteStatsTable[[#This Row],[GroupByKey]])*DiscreteStatsTable[Average])),0)</f>
        <v>9.7847844107351645E-2</v>
      </c>
      <c r="O104" s="5" cm="1">
        <f t="array" ref="O10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04" s="5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 s="5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04" s="5" cm="1">
        <f t="array" ref="R104">MIN(IF((DiscreteStatsTable[GroupByKey]=DiscreteStatsTable[[#This Row],[GroupByKey]]),(DiscreteStatsTable[GroupByKey]=DiscreteStatsTable[[#This Row],[GroupByKey]])*DiscreteStatsTable[Average]))</f>
        <v>8.7017927016337093E-2</v>
      </c>
      <c r="S104" s="5" cm="1">
        <f t="array" ref="S104">MAX(IF((DiscreteStatsTable[GroupByKey]=DiscreteStatsTable[[#This Row],[GroupByKey]]),(DiscreteStatsTable[GroupByKey]=DiscreteStatsTable[[#This Row],[GroupByKey]])*DiscreteStatsTable[Average]))</f>
        <v>0.11209851598126799</v>
      </c>
      <c r="T104" s="5" cm="1">
        <f t="array" ref="T104">MIN(IF((DiscreteStatsTable[GroupByKey]=DiscreteStatsTable[[#This Row],[GroupByKey]]),(DiscreteStatsTable[GroupByKey]=DiscreteStatsTable[[#This Row],[GroupByKey]])*DiscreteStatsTable[Minimum]))</f>
        <v>5.1460032243681099E-2</v>
      </c>
      <c r="U104" s="5" cm="1">
        <f t="array" ref="U104">MAX(IF((DiscreteStatsTable[GroupByKey]=DiscreteStatsTable[[#This Row],[GroupByKey]]),(DiscreteStatsTable[GroupByKey]=DiscreteStatsTable[[#This Row],[GroupByKey]])*DiscreteStatsTable[Maximum]))</f>
        <v>0.16540290383558701</v>
      </c>
      <c r="V104" s="5" cm="1">
        <f t="array" ref="V104">IFERROR(AVERAGE(IF((DiscreteStatsTable[GroupByKey]=DiscreteStatsTable[[#This Row],[GroupByKey]]),(DiscreteStatsTable[GroupByKey]=DiscreteStatsTable[[#This Row],[GroupByKey]])*DiscreteStatsTable[NumberObservations])),0)</f>
        <v>20.14</v>
      </c>
      <c r="W104" s="5">
        <f>IF((DiscreteStatsTable[[#This Row],[RepsRequested]]&gt;1),DiscreteStatsTable[[#This Row],[HalfWidth]],DiscreteStatsTable[[#This Row],[BatchMeansHalfWidth]])</f>
        <v>1.668830327041739E-3</v>
      </c>
      <c r="X104" s="5" cm="1">
        <f t="array" ref="X104">COUNT(IF((DiscreteStatsTable[GroupByKey]=DiscreteStatsTable[[#This Row],[GroupByKey]]),(DiscreteStatsTable[GroupByKey]=DiscreteStatsTable[[#This Row],[GroupByKey]])*DiscreteStatsTable[Replication]))</f>
        <v>50</v>
      </c>
      <c r="Y104" s="5">
        <f>IF(DiscreteStatsTable[[#This Row],[RepsRequested]]=DiscreteStatsTable[[#This Row],[RepsWithStatObserved]],1,0)</f>
        <v>1</v>
      </c>
    </row>
    <row r="105" spans="1:25" x14ac:dyDescent="0.25">
      <c r="A105" t="s">
        <v>68</v>
      </c>
      <c r="B105" t="s">
        <v>70</v>
      </c>
      <c r="C105">
        <v>18</v>
      </c>
      <c r="D105" t="s">
        <v>71</v>
      </c>
      <c r="E105" t="s">
        <v>74</v>
      </c>
      <c r="F105" t="s">
        <v>73</v>
      </c>
      <c r="G105">
        <v>5.6853690814439704</v>
      </c>
      <c r="H105">
        <v>2E+20</v>
      </c>
      <c r="I105">
        <v>3.0876019346208601</v>
      </c>
      <c r="J105">
        <v>8.3090332829284499</v>
      </c>
      <c r="K105">
        <v>15</v>
      </c>
      <c r="L10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05" s="5" cm="1">
        <f t="array" ref="M105">MAX(IF((ProjectInfoTable[ProjectName]=DiscreteStatsTable[[#This Row],[ProjectName]]),(ProjectInfoTable[ProjectName]=DiscreteStatsTable[[#This Row],[ProjectName]])*ProjectInfoTable[NumberOfReplications]))</f>
        <v>50</v>
      </c>
      <c r="N105" s="5" cm="1">
        <f t="array" ref="N105">IFERROR(AVERAGE(IF((DiscreteStatsTable[GroupByKey]=DiscreteStatsTable[[#This Row],[GroupByKey]]),(DiscreteStatsTable[GroupByKey]=DiscreteStatsTable[[#This Row],[GroupByKey]])*DiscreteStatsTable[Average])),0)</f>
        <v>6.1364737552455377</v>
      </c>
      <c r="O105" s="5" cm="1">
        <f t="array" ref="O105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05" s="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 s="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05" s="5" cm="1">
        <f t="array" ref="R105">MIN(IF((DiscreteStatsTable[GroupByKey]=DiscreteStatsTable[[#This Row],[GroupByKey]]),(DiscreteStatsTable[GroupByKey]=DiscreteStatsTable[[#This Row],[GroupByKey]])*DiscreteStatsTable[Average]))</f>
        <v>5.5599943299430299</v>
      </c>
      <c r="S105" s="5" cm="1">
        <f t="array" ref="S105">MAX(IF((DiscreteStatsTable[GroupByKey]=DiscreteStatsTable[[#This Row],[GroupByKey]]),(DiscreteStatsTable[GroupByKey]=DiscreteStatsTable[[#This Row],[GroupByKey]])*DiscreteStatsTable[Average]))</f>
        <v>6.9560439855212799</v>
      </c>
      <c r="T105" s="5" cm="1">
        <f t="array" ref="T105">MIN(IF((DiscreteStatsTable[GroupByKey]=DiscreteStatsTable[[#This Row],[GroupByKey]]),(DiscreteStatsTable[GroupByKey]=DiscreteStatsTable[[#This Row],[GroupByKey]])*DiscreteStatsTable[Minimum]))</f>
        <v>3.0876019346208601</v>
      </c>
      <c r="U105" s="5" cm="1">
        <f t="array" ref="U105">MAX(IF((DiscreteStatsTable[GroupByKey]=DiscreteStatsTable[[#This Row],[GroupByKey]]),(DiscreteStatsTable[GroupByKey]=DiscreteStatsTable[[#This Row],[GroupByKey]])*DiscreteStatsTable[Maximum]))</f>
        <v>11.605953590181899</v>
      </c>
      <c r="V105" s="5" cm="1">
        <f t="array" ref="V105">IFERROR(AVERAGE(IF((DiscreteStatsTable[GroupByKey]=DiscreteStatsTable[[#This Row],[GroupByKey]]),(DiscreteStatsTable[GroupByKey]=DiscreteStatsTable[[#This Row],[GroupByKey]])*DiscreteStatsTable[NumberObservations])),0)</f>
        <v>20.14</v>
      </c>
      <c r="W105" s="5">
        <f>IF((DiscreteStatsTable[[#This Row],[RepsRequested]]&gt;1),DiscreteStatsTable[[#This Row],[HalfWidth]],DiscreteStatsTable[[#This Row],[BatchMeansHalfWidth]])</f>
        <v>9.8894551932469071E-2</v>
      </c>
      <c r="X105" s="5" cm="1">
        <f t="array" ref="X105">COUNT(IF((DiscreteStatsTable[GroupByKey]=DiscreteStatsTable[[#This Row],[GroupByKey]]),(DiscreteStatsTable[GroupByKey]=DiscreteStatsTable[[#This Row],[GroupByKey]])*DiscreteStatsTable[Replication]))</f>
        <v>50</v>
      </c>
      <c r="Y105" s="5">
        <f>IF(DiscreteStatsTable[[#This Row],[RepsRequested]]=DiscreteStatsTable[[#This Row],[RepsWithStatObserved]],1,0)</f>
        <v>1</v>
      </c>
    </row>
    <row r="106" spans="1:25" x14ac:dyDescent="0.25">
      <c r="A106" t="s">
        <v>68</v>
      </c>
      <c r="B106" t="s">
        <v>70</v>
      </c>
      <c r="C106">
        <v>18</v>
      </c>
      <c r="D106" t="s">
        <v>71</v>
      </c>
      <c r="E106" t="s">
        <v>75</v>
      </c>
      <c r="F106" t="s">
        <v>73</v>
      </c>
      <c r="G106">
        <v>9.2725193495559494E-2</v>
      </c>
      <c r="H106">
        <v>2E+20</v>
      </c>
      <c r="I106">
        <v>5.1460032243681099E-2</v>
      </c>
      <c r="J106">
        <v>0.12667744433478201</v>
      </c>
      <c r="K106">
        <v>15</v>
      </c>
      <c r="L10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06" s="5" cm="1">
        <f t="array" ref="M106">MAX(IF((ProjectInfoTable[ProjectName]=DiscreteStatsTable[[#This Row],[ProjectName]]),(ProjectInfoTable[ProjectName]=DiscreteStatsTable[[#This Row],[ProjectName]])*ProjectInfoTable[NumberOfReplications]))</f>
        <v>50</v>
      </c>
      <c r="N106" s="5" cm="1">
        <f t="array" ref="N106">IFERROR(AVERAGE(IF((DiscreteStatsTable[GroupByKey]=DiscreteStatsTable[[#This Row],[GroupByKey]]),(DiscreteStatsTable[GroupByKey]=DiscreteStatsTable[[#This Row],[GroupByKey]])*DiscreteStatsTable[Average])),0)</f>
        <v>9.7847844107351645E-2</v>
      </c>
      <c r="O106" s="5" cm="1">
        <f t="array" ref="O10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06" s="5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 s="5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06" s="5" cm="1">
        <f t="array" ref="R106">MIN(IF((DiscreteStatsTable[GroupByKey]=DiscreteStatsTable[[#This Row],[GroupByKey]]),(DiscreteStatsTable[GroupByKey]=DiscreteStatsTable[[#This Row],[GroupByKey]])*DiscreteStatsTable[Average]))</f>
        <v>8.7017927016337093E-2</v>
      </c>
      <c r="S106" s="5" cm="1">
        <f t="array" ref="S106">MAX(IF((DiscreteStatsTable[GroupByKey]=DiscreteStatsTable[[#This Row],[GroupByKey]]),(DiscreteStatsTable[GroupByKey]=DiscreteStatsTable[[#This Row],[GroupByKey]])*DiscreteStatsTable[Average]))</f>
        <v>0.11209851598126799</v>
      </c>
      <c r="T106" s="5" cm="1">
        <f t="array" ref="T106">MIN(IF((DiscreteStatsTable[GroupByKey]=DiscreteStatsTable[[#This Row],[GroupByKey]]),(DiscreteStatsTable[GroupByKey]=DiscreteStatsTable[[#This Row],[GroupByKey]])*DiscreteStatsTable[Minimum]))</f>
        <v>5.1460032243681099E-2</v>
      </c>
      <c r="U106" s="5" cm="1">
        <f t="array" ref="U106">MAX(IF((DiscreteStatsTable[GroupByKey]=DiscreteStatsTable[[#This Row],[GroupByKey]]),(DiscreteStatsTable[GroupByKey]=DiscreteStatsTable[[#This Row],[GroupByKey]])*DiscreteStatsTable[Maximum]))</f>
        <v>0.16540290383558701</v>
      </c>
      <c r="V106" s="5" cm="1">
        <f t="array" ref="V106">IFERROR(AVERAGE(IF((DiscreteStatsTable[GroupByKey]=DiscreteStatsTable[[#This Row],[GroupByKey]]),(DiscreteStatsTable[GroupByKey]=DiscreteStatsTable[[#This Row],[GroupByKey]])*DiscreteStatsTable[NumberObservations])),0)</f>
        <v>20.14</v>
      </c>
      <c r="W106" s="5">
        <f>IF((DiscreteStatsTable[[#This Row],[RepsRequested]]&gt;1),DiscreteStatsTable[[#This Row],[HalfWidth]],DiscreteStatsTable[[#This Row],[BatchMeansHalfWidth]])</f>
        <v>1.668830327041739E-3</v>
      </c>
      <c r="X106" s="5" cm="1">
        <f t="array" ref="X106">COUNT(IF((DiscreteStatsTable[GroupByKey]=DiscreteStatsTable[[#This Row],[GroupByKey]]),(DiscreteStatsTable[GroupByKey]=DiscreteStatsTable[[#This Row],[GroupByKey]])*DiscreteStatsTable[Replication]))</f>
        <v>50</v>
      </c>
      <c r="Y106" s="5">
        <f>IF(DiscreteStatsTable[[#This Row],[RepsRequested]]=DiscreteStatsTable[[#This Row],[RepsWithStatObserved]],1,0)</f>
        <v>1</v>
      </c>
    </row>
    <row r="107" spans="1:25" x14ac:dyDescent="0.25">
      <c r="A107" t="s">
        <v>68</v>
      </c>
      <c r="B107" t="s">
        <v>70</v>
      </c>
      <c r="C107">
        <v>18</v>
      </c>
      <c r="D107" t="s">
        <v>71</v>
      </c>
      <c r="E107" t="s">
        <v>76</v>
      </c>
      <c r="F107" t="s">
        <v>73</v>
      </c>
      <c r="G107">
        <v>5.5635116097335704</v>
      </c>
      <c r="H107">
        <v>2E+20</v>
      </c>
      <c r="I107">
        <v>3.0876019346208601</v>
      </c>
      <c r="J107">
        <v>7.6006466600869098</v>
      </c>
      <c r="K107">
        <v>15</v>
      </c>
      <c r="L10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07" s="5" cm="1">
        <f t="array" ref="M107">MAX(IF((ProjectInfoTable[ProjectName]=DiscreteStatsTable[[#This Row],[ProjectName]]),(ProjectInfoTable[ProjectName]=DiscreteStatsTable[[#This Row],[ProjectName]])*ProjectInfoTable[NumberOfReplications]))</f>
        <v>50</v>
      </c>
      <c r="N107" s="5" cm="1">
        <f t="array" ref="N107">IFERROR(AVERAGE(IF((DiscreteStatsTable[GroupByKey]=DiscreteStatsTable[[#This Row],[GroupByKey]]),(DiscreteStatsTable[GroupByKey]=DiscreteStatsTable[[#This Row],[GroupByKey]])*DiscreteStatsTable[Average])),0)</f>
        <v>5.8708706464411016</v>
      </c>
      <c r="O107" s="5" cm="1">
        <f t="array" ref="O107">IFERROR(_xlfn.STDEV.S(IF((DiscreteStatsTable[GroupByKey]=DiscreteStatsTable[[#This Row],[GroupByKey]]),(DiscreteStatsTable[GroupByKey]=DiscreteStatsTable[[#This Row],[GroupByKey]])*DiscreteStatsTable[Average])),0)</f>
        <v>0.3523255718218492</v>
      </c>
      <c r="P107" s="5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 s="5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07" s="5" cm="1">
        <f t="array" ref="R107">MIN(IF((DiscreteStatsTable[GroupByKey]=DiscreteStatsTable[[#This Row],[GroupByKey]]),(DiscreteStatsTable[GroupByKey]=DiscreteStatsTable[[#This Row],[GroupByKey]])*DiscreteStatsTable[Average]))</f>
        <v>5.22107562098022</v>
      </c>
      <c r="S107" s="5" cm="1">
        <f t="array" ref="S107">MAX(IF((DiscreteStatsTable[GroupByKey]=DiscreteStatsTable[[#This Row],[GroupByKey]]),(DiscreteStatsTable[GroupByKey]=DiscreteStatsTable[[#This Row],[GroupByKey]])*DiscreteStatsTable[Average]))</f>
        <v>6.7259109588760797</v>
      </c>
      <c r="T107" s="5" cm="1">
        <f t="array" ref="T107">MIN(IF((DiscreteStatsTable[GroupByKey]=DiscreteStatsTable[[#This Row],[GroupByKey]]),(DiscreteStatsTable[GroupByKey]=DiscreteStatsTable[[#This Row],[GroupByKey]])*DiscreteStatsTable[Minimum]))</f>
        <v>3.0876019346208601</v>
      </c>
      <c r="U107" s="5" cm="1">
        <f t="array" ref="U107">MAX(IF((DiscreteStatsTable[GroupByKey]=DiscreteStatsTable[[#This Row],[GroupByKey]]),(DiscreteStatsTable[GroupByKey]=DiscreteStatsTable[[#This Row],[GroupByKey]])*DiscreteStatsTable[Maximum]))</f>
        <v>9.9241742301352396</v>
      </c>
      <c r="V107" s="5" cm="1">
        <f t="array" ref="V107">IFERROR(AVERAGE(IF((DiscreteStatsTable[GroupByKey]=DiscreteStatsTable[[#This Row],[GroupByKey]]),(DiscreteStatsTable[GroupByKey]=DiscreteStatsTable[[#This Row],[GroupByKey]])*DiscreteStatsTable[NumberObservations])),0)</f>
        <v>20.14</v>
      </c>
      <c r="W107" s="5">
        <f>IF((DiscreteStatsTable[[#This Row],[RepsRequested]]&gt;1),DiscreteStatsTable[[#This Row],[HalfWidth]],DiscreteStatsTable[[#This Row],[BatchMeansHalfWidth]])</f>
        <v>0.10012981962250445</v>
      </c>
      <c r="X107" s="5" cm="1">
        <f t="array" ref="X107">COUNT(IF((DiscreteStatsTable[GroupByKey]=DiscreteStatsTable[[#This Row],[GroupByKey]]),(DiscreteStatsTable[GroupByKey]=DiscreteStatsTable[[#This Row],[GroupByKey]])*DiscreteStatsTable[Replication]))</f>
        <v>50</v>
      </c>
      <c r="Y107" s="5">
        <f>IF(DiscreteStatsTable[[#This Row],[RepsRequested]]=DiscreteStatsTable[[#This Row],[RepsWithStatObserved]],1,0)</f>
        <v>1</v>
      </c>
    </row>
    <row r="108" spans="1:25" x14ac:dyDescent="0.25">
      <c r="A108" t="s">
        <v>68</v>
      </c>
      <c r="B108" t="s">
        <v>70</v>
      </c>
      <c r="C108">
        <v>18</v>
      </c>
      <c r="D108" t="s">
        <v>71</v>
      </c>
      <c r="E108" t="s">
        <v>77</v>
      </c>
      <c r="F108" t="s">
        <v>73</v>
      </c>
      <c r="G108">
        <v>0</v>
      </c>
      <c r="H108">
        <v>2E+20</v>
      </c>
      <c r="I108">
        <v>0</v>
      </c>
      <c r="J108">
        <v>0</v>
      </c>
      <c r="K108">
        <v>15</v>
      </c>
      <c r="L10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08" s="5" cm="1">
        <f t="array" ref="M108">MAX(IF((ProjectInfoTable[ProjectName]=DiscreteStatsTable[[#This Row],[ProjectName]]),(ProjectInfoTable[ProjectName]=DiscreteStatsTable[[#This Row],[ProjectName]])*ProjectInfoTable[NumberOfReplications]))</f>
        <v>50</v>
      </c>
      <c r="N108" s="5" cm="1">
        <f t="array" ref="N108">IFERROR(AVERAGE(IF((DiscreteStatsTable[GroupByKey]=DiscreteStatsTable[[#This Row],[GroupByKey]]),(DiscreteStatsTable[GroupByKey]=DiscreteStatsTable[[#This Row],[GroupByKey]])*DiscreteStatsTable[Average])),0)</f>
        <v>0</v>
      </c>
      <c r="O108" s="5" cm="1">
        <f t="array" ref="O108">IFERROR(_xlfn.STDEV.S(IF((DiscreteStatsTable[GroupByKey]=DiscreteStatsTable[[#This Row],[GroupByKey]]),(DiscreteStatsTable[GroupByKey]=DiscreteStatsTable[[#This Row],[GroupByKey]])*DiscreteStatsTable[Average])),0)</f>
        <v>0</v>
      </c>
      <c r="P108" s="5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 s="5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" s="5" cm="1">
        <f t="array" ref="R108">MIN(IF((DiscreteStatsTable[GroupByKey]=DiscreteStatsTable[[#This Row],[GroupByKey]]),(DiscreteStatsTable[GroupByKey]=DiscreteStatsTable[[#This Row],[GroupByKey]])*DiscreteStatsTable[Average]))</f>
        <v>0</v>
      </c>
      <c r="S108" s="5" cm="1">
        <f t="array" ref="S108">MAX(IF((DiscreteStatsTable[GroupByKey]=DiscreteStatsTable[[#This Row],[GroupByKey]]),(DiscreteStatsTable[GroupByKey]=DiscreteStatsTable[[#This Row],[GroupByKey]])*DiscreteStatsTable[Average]))</f>
        <v>0</v>
      </c>
      <c r="T108" s="5" cm="1">
        <f t="array" ref="T108">MIN(IF((DiscreteStatsTable[GroupByKey]=DiscreteStatsTable[[#This Row],[GroupByKey]]),(DiscreteStatsTable[GroupByKey]=DiscreteStatsTable[[#This Row],[GroupByKey]])*DiscreteStatsTable[Minimum]))</f>
        <v>0</v>
      </c>
      <c r="U108" s="5" cm="1">
        <f t="array" ref="U108">MAX(IF((DiscreteStatsTable[GroupByKey]=DiscreteStatsTable[[#This Row],[GroupByKey]]),(DiscreteStatsTable[GroupByKey]=DiscreteStatsTable[[#This Row],[GroupByKey]])*DiscreteStatsTable[Maximum]))</f>
        <v>0</v>
      </c>
      <c r="V108" s="5" cm="1">
        <f t="array" ref="V108">IFERROR(AVERAGE(IF((DiscreteStatsTable[GroupByKey]=DiscreteStatsTable[[#This Row],[GroupByKey]]),(DiscreteStatsTable[GroupByKey]=DiscreteStatsTable[[#This Row],[GroupByKey]])*DiscreteStatsTable[NumberObservations])),0)</f>
        <v>20.14</v>
      </c>
      <c r="W108" s="5">
        <f>IF((DiscreteStatsTable[[#This Row],[RepsRequested]]&gt;1),DiscreteStatsTable[[#This Row],[HalfWidth]],DiscreteStatsTable[[#This Row],[BatchMeansHalfWidth]])</f>
        <v>0</v>
      </c>
      <c r="X108" s="5" cm="1">
        <f t="array" ref="X108">COUNT(IF((DiscreteStatsTable[GroupByKey]=DiscreteStatsTable[[#This Row],[GroupByKey]]),(DiscreteStatsTable[GroupByKey]=DiscreteStatsTable[[#This Row],[GroupByKey]])*DiscreteStatsTable[Replication]))</f>
        <v>50</v>
      </c>
      <c r="Y108" s="5">
        <f>IF(DiscreteStatsTable[[#This Row],[RepsRequested]]=DiscreteStatsTable[[#This Row],[RepsWithStatObserved]],1,0)</f>
        <v>1</v>
      </c>
    </row>
    <row r="109" spans="1:25" x14ac:dyDescent="0.25">
      <c r="A109" t="s">
        <v>68</v>
      </c>
      <c r="B109" t="s">
        <v>70</v>
      </c>
      <c r="C109">
        <v>18</v>
      </c>
      <c r="D109" t="s">
        <v>71</v>
      </c>
      <c r="E109" t="s">
        <v>78</v>
      </c>
      <c r="F109" t="s">
        <v>73</v>
      </c>
      <c r="G109">
        <v>0.121857471710401</v>
      </c>
      <c r="H109">
        <v>2E+20</v>
      </c>
      <c r="I109">
        <v>0</v>
      </c>
      <c r="J109">
        <v>0.79795951731938397</v>
      </c>
      <c r="K109">
        <v>15</v>
      </c>
      <c r="L10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09" s="5" cm="1">
        <f t="array" ref="M109">MAX(IF((ProjectInfoTable[ProjectName]=DiscreteStatsTable[[#This Row],[ProjectName]]),(ProjectInfoTable[ProjectName]=DiscreteStatsTable[[#This Row],[ProjectName]])*ProjectInfoTable[NumberOfReplications]))</f>
        <v>50</v>
      </c>
      <c r="N109" s="5" cm="1">
        <f t="array" ref="N109">IFERROR(AVERAGE(IF((DiscreteStatsTable[GroupByKey]=DiscreteStatsTable[[#This Row],[GroupByKey]]),(DiscreteStatsTable[GroupByKey]=DiscreteStatsTable[[#This Row],[GroupByKey]])*DiscreteStatsTable[Average])),0)</f>
        <v>0.26560310880443844</v>
      </c>
      <c r="O109" s="5" cm="1">
        <f t="array" ref="O109">IFERROR(_xlfn.STDEV.S(IF((DiscreteStatsTable[GroupByKey]=DiscreteStatsTable[[#This Row],[GroupByKey]]),(DiscreteStatsTable[GroupByKey]=DiscreteStatsTable[[#This Row],[GroupByKey]])*DiscreteStatsTable[Average])),0)</f>
        <v>0.1345835269466413</v>
      </c>
      <c r="P109" s="5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 s="5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09" s="5" cm="1">
        <f t="array" ref="R109">MIN(IF((DiscreteStatsTable[GroupByKey]=DiscreteStatsTable[[#This Row],[GroupByKey]]),(DiscreteStatsTable[GroupByKey]=DiscreteStatsTable[[#This Row],[GroupByKey]])*DiscreteStatsTable[Average]))</f>
        <v>1.0442984261027299E-2</v>
      </c>
      <c r="S109" s="5" cm="1">
        <f t="array" ref="S109">MAX(IF((DiscreteStatsTable[GroupByKey]=DiscreteStatsTable[[#This Row],[GroupByKey]]),(DiscreteStatsTable[GroupByKey]=DiscreteStatsTable[[#This Row],[GroupByKey]])*DiscreteStatsTable[Average]))</f>
        <v>0.556428814956336</v>
      </c>
      <c r="T109" s="5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s="5" cm="1">
        <f t="array" ref="U109">MAX(IF((DiscreteStatsTable[GroupByKey]=DiscreteStatsTable[[#This Row],[GroupByKey]]),(DiscreteStatsTable[GroupByKey]=DiscreteStatsTable[[#This Row],[GroupByKey]])*DiscreteStatsTable[Maximum]))</f>
        <v>4.9247273176603699</v>
      </c>
      <c r="V109" s="5" cm="1">
        <f t="array" ref="V109">IFERROR(AVERAGE(IF((DiscreteStatsTable[GroupByKey]=DiscreteStatsTable[[#This Row],[GroupByKey]]),(DiscreteStatsTable[GroupByKey]=DiscreteStatsTable[[#This Row],[GroupByKey]])*DiscreteStatsTable[NumberObservations])),0)</f>
        <v>20.14</v>
      </c>
      <c r="W109" s="5">
        <f>IF((DiscreteStatsTable[[#This Row],[RepsRequested]]&gt;1),DiscreteStatsTable[[#This Row],[HalfWidth]],DiscreteStatsTable[[#This Row],[BatchMeansHalfWidth]])</f>
        <v>3.8248215159760277E-2</v>
      </c>
      <c r="X109" s="5" cm="1">
        <f t="array" ref="X109">COUNT(IF((DiscreteStatsTable[GroupByKey]=DiscreteStatsTable[[#This Row],[GroupByKey]]),(DiscreteStatsTable[GroupByKey]=DiscreteStatsTable[[#This Row],[GroupByKey]])*DiscreteStatsTable[Replication]))</f>
        <v>50</v>
      </c>
      <c r="Y109" s="5">
        <f>IF(DiscreteStatsTable[[#This Row],[RepsRequested]]=DiscreteStatsTable[[#This Row],[RepsWithStatObserved]],1,0)</f>
        <v>1</v>
      </c>
    </row>
    <row r="110" spans="1:25" x14ac:dyDescent="0.25">
      <c r="A110" t="s">
        <v>68</v>
      </c>
      <c r="B110" t="s">
        <v>70</v>
      </c>
      <c r="C110">
        <v>19</v>
      </c>
      <c r="D110" t="s">
        <v>71</v>
      </c>
      <c r="E110" t="s">
        <v>72</v>
      </c>
      <c r="F110" t="s">
        <v>73</v>
      </c>
      <c r="G110">
        <v>9.7378632247267394E-2</v>
      </c>
      <c r="H110">
        <v>2E+20</v>
      </c>
      <c r="I110">
        <v>5.4322278245096299E-2</v>
      </c>
      <c r="J110">
        <v>0.16022171701162599</v>
      </c>
      <c r="K110">
        <v>21</v>
      </c>
      <c r="L11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10" s="5" cm="1">
        <f t="array" ref="M110">MAX(IF((ProjectInfoTable[ProjectName]=DiscreteStatsTable[[#This Row],[ProjectName]]),(ProjectInfoTable[ProjectName]=DiscreteStatsTable[[#This Row],[ProjectName]])*ProjectInfoTable[NumberOfReplications]))</f>
        <v>50</v>
      </c>
      <c r="N110" s="5" cm="1">
        <f t="array" ref="N110">IFERROR(AVERAGE(IF((DiscreteStatsTable[GroupByKey]=DiscreteStatsTable[[#This Row],[GroupByKey]]),(DiscreteStatsTable[GroupByKey]=DiscreteStatsTable[[#This Row],[GroupByKey]])*DiscreteStatsTable[Average])),0)</f>
        <v>9.7847844107351645E-2</v>
      </c>
      <c r="O110" s="5" cm="1">
        <f t="array" ref="O11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10" s="5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 s="5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10" s="5" cm="1">
        <f t="array" ref="R110">MIN(IF((DiscreteStatsTable[GroupByKey]=DiscreteStatsTable[[#This Row],[GroupByKey]]),(DiscreteStatsTable[GroupByKey]=DiscreteStatsTable[[#This Row],[GroupByKey]])*DiscreteStatsTable[Average]))</f>
        <v>8.7017927016337093E-2</v>
      </c>
      <c r="S110" s="5" cm="1">
        <f t="array" ref="S110">MAX(IF((DiscreteStatsTable[GroupByKey]=DiscreteStatsTable[[#This Row],[GroupByKey]]),(DiscreteStatsTable[GroupByKey]=DiscreteStatsTable[[#This Row],[GroupByKey]])*DiscreteStatsTable[Average]))</f>
        <v>0.11209851598126799</v>
      </c>
      <c r="T110" s="5" cm="1">
        <f t="array" ref="T110">MIN(IF((DiscreteStatsTable[GroupByKey]=DiscreteStatsTable[[#This Row],[GroupByKey]]),(DiscreteStatsTable[GroupByKey]=DiscreteStatsTable[[#This Row],[GroupByKey]])*DiscreteStatsTable[Minimum]))</f>
        <v>5.1460032243681099E-2</v>
      </c>
      <c r="U110" s="5" cm="1">
        <f t="array" ref="U110">MAX(IF((DiscreteStatsTable[GroupByKey]=DiscreteStatsTable[[#This Row],[GroupByKey]]),(DiscreteStatsTable[GroupByKey]=DiscreteStatsTable[[#This Row],[GroupByKey]])*DiscreteStatsTable[Maximum]))</f>
        <v>0.16540290383558701</v>
      </c>
      <c r="V110" s="5" cm="1">
        <f t="array" ref="V110">IFERROR(AVERAGE(IF((DiscreteStatsTable[GroupByKey]=DiscreteStatsTable[[#This Row],[GroupByKey]]),(DiscreteStatsTable[GroupByKey]=DiscreteStatsTable[[#This Row],[GroupByKey]])*DiscreteStatsTable[NumberObservations])),0)</f>
        <v>20.14</v>
      </c>
      <c r="W110" s="5">
        <f>IF((DiscreteStatsTable[[#This Row],[RepsRequested]]&gt;1),DiscreteStatsTable[[#This Row],[HalfWidth]],DiscreteStatsTable[[#This Row],[BatchMeansHalfWidth]])</f>
        <v>1.668830327041739E-3</v>
      </c>
      <c r="X110" s="5" cm="1">
        <f t="array" ref="X110">COUNT(IF((DiscreteStatsTable[GroupByKey]=DiscreteStatsTable[[#This Row],[GroupByKey]]),(DiscreteStatsTable[GroupByKey]=DiscreteStatsTable[[#This Row],[GroupByKey]])*DiscreteStatsTable[Replication]))</f>
        <v>50</v>
      </c>
      <c r="Y110" s="5">
        <f>IF(DiscreteStatsTable[[#This Row],[RepsRequested]]=DiscreteStatsTable[[#This Row],[RepsWithStatObserved]],1,0)</f>
        <v>1</v>
      </c>
    </row>
    <row r="111" spans="1:25" x14ac:dyDescent="0.25">
      <c r="A111" t="s">
        <v>68</v>
      </c>
      <c r="B111" t="s">
        <v>70</v>
      </c>
      <c r="C111">
        <v>19</v>
      </c>
      <c r="D111" t="s">
        <v>71</v>
      </c>
      <c r="E111" t="s">
        <v>74</v>
      </c>
      <c r="F111" t="s">
        <v>73</v>
      </c>
      <c r="G111">
        <v>6.0579529493612796</v>
      </c>
      <c r="H111">
        <v>2E+20</v>
      </c>
      <c r="I111">
        <v>3.5758890032606998</v>
      </c>
      <c r="J111">
        <v>10.7588100743982</v>
      </c>
      <c r="K111">
        <v>21</v>
      </c>
      <c r="L11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11" s="5" cm="1">
        <f t="array" ref="M111">MAX(IF((ProjectInfoTable[ProjectName]=DiscreteStatsTable[[#This Row],[ProjectName]]),(ProjectInfoTable[ProjectName]=DiscreteStatsTable[[#This Row],[ProjectName]])*ProjectInfoTable[NumberOfReplications]))</f>
        <v>50</v>
      </c>
      <c r="N111" s="5" cm="1">
        <f t="array" ref="N111">IFERROR(AVERAGE(IF((DiscreteStatsTable[GroupByKey]=DiscreteStatsTable[[#This Row],[GroupByKey]]),(DiscreteStatsTable[GroupByKey]=DiscreteStatsTable[[#This Row],[GroupByKey]])*DiscreteStatsTable[Average])),0)</f>
        <v>6.1364737552455377</v>
      </c>
      <c r="O111" s="5" cm="1">
        <f t="array" ref="O111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11" s="5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 s="5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11" s="5" cm="1">
        <f t="array" ref="R111">MIN(IF((DiscreteStatsTable[GroupByKey]=DiscreteStatsTable[[#This Row],[GroupByKey]]),(DiscreteStatsTable[GroupByKey]=DiscreteStatsTable[[#This Row],[GroupByKey]])*DiscreteStatsTable[Average]))</f>
        <v>5.5599943299430299</v>
      </c>
      <c r="S111" s="5" cm="1">
        <f t="array" ref="S111">MAX(IF((DiscreteStatsTable[GroupByKey]=DiscreteStatsTable[[#This Row],[GroupByKey]]),(DiscreteStatsTable[GroupByKey]=DiscreteStatsTable[[#This Row],[GroupByKey]])*DiscreteStatsTable[Average]))</f>
        <v>6.9560439855212799</v>
      </c>
      <c r="T111" s="5" cm="1">
        <f t="array" ref="T111">MIN(IF((DiscreteStatsTable[GroupByKey]=DiscreteStatsTable[[#This Row],[GroupByKey]]),(DiscreteStatsTable[GroupByKey]=DiscreteStatsTable[[#This Row],[GroupByKey]])*DiscreteStatsTable[Minimum]))</f>
        <v>3.0876019346208601</v>
      </c>
      <c r="U111" s="5" cm="1">
        <f t="array" ref="U111">MAX(IF((DiscreteStatsTable[GroupByKey]=DiscreteStatsTable[[#This Row],[GroupByKey]]),(DiscreteStatsTable[GroupByKey]=DiscreteStatsTable[[#This Row],[GroupByKey]])*DiscreteStatsTable[Maximum]))</f>
        <v>11.605953590181899</v>
      </c>
      <c r="V111" s="5" cm="1">
        <f t="array" ref="V111">IFERROR(AVERAGE(IF((DiscreteStatsTable[GroupByKey]=DiscreteStatsTable[[#This Row],[GroupByKey]]),(DiscreteStatsTable[GroupByKey]=DiscreteStatsTable[[#This Row],[GroupByKey]])*DiscreteStatsTable[NumberObservations])),0)</f>
        <v>20.14</v>
      </c>
      <c r="W111" s="5">
        <f>IF((DiscreteStatsTable[[#This Row],[RepsRequested]]&gt;1),DiscreteStatsTable[[#This Row],[HalfWidth]],DiscreteStatsTable[[#This Row],[BatchMeansHalfWidth]])</f>
        <v>9.8894551932469071E-2</v>
      </c>
      <c r="X111" s="5" cm="1">
        <f t="array" ref="X111">COUNT(IF((DiscreteStatsTable[GroupByKey]=DiscreteStatsTable[[#This Row],[GroupByKey]]),(DiscreteStatsTable[GroupByKey]=DiscreteStatsTable[[#This Row],[GroupByKey]])*DiscreteStatsTable[Replication]))</f>
        <v>50</v>
      </c>
      <c r="Y111" s="5">
        <f>IF(DiscreteStatsTable[[#This Row],[RepsRequested]]=DiscreteStatsTable[[#This Row],[RepsWithStatObserved]],1,0)</f>
        <v>1</v>
      </c>
    </row>
    <row r="112" spans="1:25" x14ac:dyDescent="0.25">
      <c r="A112" t="s">
        <v>68</v>
      </c>
      <c r="B112" t="s">
        <v>70</v>
      </c>
      <c r="C112">
        <v>19</v>
      </c>
      <c r="D112" t="s">
        <v>71</v>
      </c>
      <c r="E112" t="s">
        <v>75</v>
      </c>
      <c r="F112" t="s">
        <v>73</v>
      </c>
      <c r="G112">
        <v>9.7378632247267394E-2</v>
      </c>
      <c r="H112">
        <v>2E+20</v>
      </c>
      <c r="I112">
        <v>5.4322278245096299E-2</v>
      </c>
      <c r="J112">
        <v>0.16022171701162599</v>
      </c>
      <c r="K112">
        <v>21</v>
      </c>
      <c r="L11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12" s="5" cm="1">
        <f t="array" ref="M112">MAX(IF((ProjectInfoTable[ProjectName]=DiscreteStatsTable[[#This Row],[ProjectName]]),(ProjectInfoTable[ProjectName]=DiscreteStatsTable[[#This Row],[ProjectName]])*ProjectInfoTable[NumberOfReplications]))</f>
        <v>50</v>
      </c>
      <c r="N112" s="5" cm="1">
        <f t="array" ref="N112">IFERROR(AVERAGE(IF((DiscreteStatsTable[GroupByKey]=DiscreteStatsTable[[#This Row],[GroupByKey]]),(DiscreteStatsTable[GroupByKey]=DiscreteStatsTable[[#This Row],[GroupByKey]])*DiscreteStatsTable[Average])),0)</f>
        <v>9.7847844107351645E-2</v>
      </c>
      <c r="O112" s="5" cm="1">
        <f t="array" ref="O11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12" s="5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 s="5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12" s="5" cm="1">
        <f t="array" ref="R112">MIN(IF((DiscreteStatsTable[GroupByKey]=DiscreteStatsTable[[#This Row],[GroupByKey]]),(DiscreteStatsTable[GroupByKey]=DiscreteStatsTable[[#This Row],[GroupByKey]])*DiscreteStatsTable[Average]))</f>
        <v>8.7017927016337093E-2</v>
      </c>
      <c r="S112" s="5" cm="1">
        <f t="array" ref="S112">MAX(IF((DiscreteStatsTable[GroupByKey]=DiscreteStatsTable[[#This Row],[GroupByKey]]),(DiscreteStatsTable[GroupByKey]=DiscreteStatsTable[[#This Row],[GroupByKey]])*DiscreteStatsTable[Average]))</f>
        <v>0.11209851598126799</v>
      </c>
      <c r="T112" s="5" cm="1">
        <f t="array" ref="T112">MIN(IF((DiscreteStatsTable[GroupByKey]=DiscreteStatsTable[[#This Row],[GroupByKey]]),(DiscreteStatsTable[GroupByKey]=DiscreteStatsTable[[#This Row],[GroupByKey]])*DiscreteStatsTable[Minimum]))</f>
        <v>5.1460032243681099E-2</v>
      </c>
      <c r="U112" s="5" cm="1">
        <f t="array" ref="U112">MAX(IF((DiscreteStatsTable[GroupByKey]=DiscreteStatsTable[[#This Row],[GroupByKey]]),(DiscreteStatsTable[GroupByKey]=DiscreteStatsTable[[#This Row],[GroupByKey]])*DiscreteStatsTable[Maximum]))</f>
        <v>0.16540290383558701</v>
      </c>
      <c r="V112" s="5" cm="1">
        <f t="array" ref="V112">IFERROR(AVERAGE(IF((DiscreteStatsTable[GroupByKey]=DiscreteStatsTable[[#This Row],[GroupByKey]]),(DiscreteStatsTable[GroupByKey]=DiscreteStatsTable[[#This Row],[GroupByKey]])*DiscreteStatsTable[NumberObservations])),0)</f>
        <v>20.14</v>
      </c>
      <c r="W112" s="5">
        <f>IF((DiscreteStatsTable[[#This Row],[RepsRequested]]&gt;1),DiscreteStatsTable[[#This Row],[HalfWidth]],DiscreteStatsTable[[#This Row],[BatchMeansHalfWidth]])</f>
        <v>1.668830327041739E-3</v>
      </c>
      <c r="X112" s="5" cm="1">
        <f t="array" ref="X112">COUNT(IF((DiscreteStatsTable[GroupByKey]=DiscreteStatsTable[[#This Row],[GroupByKey]]),(DiscreteStatsTable[GroupByKey]=DiscreteStatsTable[[#This Row],[GroupByKey]])*DiscreteStatsTable[Replication]))</f>
        <v>50</v>
      </c>
      <c r="Y112" s="5">
        <f>IF(DiscreteStatsTable[[#This Row],[RepsRequested]]=DiscreteStatsTable[[#This Row],[RepsWithStatObserved]],1,0)</f>
        <v>1</v>
      </c>
    </row>
    <row r="113" spans="1:25" x14ac:dyDescent="0.25">
      <c r="A113" t="s">
        <v>68</v>
      </c>
      <c r="B113" t="s">
        <v>70</v>
      </c>
      <c r="C113">
        <v>19</v>
      </c>
      <c r="D113" t="s">
        <v>71</v>
      </c>
      <c r="E113" t="s">
        <v>76</v>
      </c>
      <c r="F113" t="s">
        <v>73</v>
      </c>
      <c r="G113">
        <v>5.8427179348360498</v>
      </c>
      <c r="H113">
        <v>2E+20</v>
      </c>
      <c r="I113">
        <v>3.2593366947057798</v>
      </c>
      <c r="J113">
        <v>9.61330302069757</v>
      </c>
      <c r="K113">
        <v>21</v>
      </c>
      <c r="L11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13" s="5" cm="1">
        <f t="array" ref="M113">MAX(IF((ProjectInfoTable[ProjectName]=DiscreteStatsTable[[#This Row],[ProjectName]]),(ProjectInfoTable[ProjectName]=DiscreteStatsTable[[#This Row],[ProjectName]])*ProjectInfoTable[NumberOfReplications]))</f>
        <v>50</v>
      </c>
      <c r="N113" s="5" cm="1">
        <f t="array" ref="N113">IFERROR(AVERAGE(IF((DiscreteStatsTable[GroupByKey]=DiscreteStatsTable[[#This Row],[GroupByKey]]),(DiscreteStatsTable[GroupByKey]=DiscreteStatsTable[[#This Row],[GroupByKey]])*DiscreteStatsTable[Average])),0)</f>
        <v>5.8708706464411016</v>
      </c>
      <c r="O113" s="5" cm="1">
        <f t="array" ref="O113">IFERROR(_xlfn.STDEV.S(IF((DiscreteStatsTable[GroupByKey]=DiscreteStatsTable[[#This Row],[GroupByKey]]),(DiscreteStatsTable[GroupByKey]=DiscreteStatsTable[[#This Row],[GroupByKey]])*DiscreteStatsTable[Average])),0)</f>
        <v>0.3523255718218492</v>
      </c>
      <c r="P113" s="5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 s="5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13" s="5" cm="1">
        <f t="array" ref="R113">MIN(IF((DiscreteStatsTable[GroupByKey]=DiscreteStatsTable[[#This Row],[GroupByKey]]),(DiscreteStatsTable[GroupByKey]=DiscreteStatsTable[[#This Row],[GroupByKey]])*DiscreteStatsTable[Average]))</f>
        <v>5.22107562098022</v>
      </c>
      <c r="S113" s="5" cm="1">
        <f t="array" ref="S113">MAX(IF((DiscreteStatsTable[GroupByKey]=DiscreteStatsTable[[#This Row],[GroupByKey]]),(DiscreteStatsTable[GroupByKey]=DiscreteStatsTable[[#This Row],[GroupByKey]])*DiscreteStatsTable[Average]))</f>
        <v>6.7259109588760797</v>
      </c>
      <c r="T113" s="5" cm="1">
        <f t="array" ref="T113">MIN(IF((DiscreteStatsTable[GroupByKey]=DiscreteStatsTable[[#This Row],[GroupByKey]]),(DiscreteStatsTable[GroupByKey]=DiscreteStatsTable[[#This Row],[GroupByKey]])*DiscreteStatsTable[Minimum]))</f>
        <v>3.0876019346208601</v>
      </c>
      <c r="U113" s="5" cm="1">
        <f t="array" ref="U113">MAX(IF((DiscreteStatsTable[GroupByKey]=DiscreteStatsTable[[#This Row],[GroupByKey]]),(DiscreteStatsTable[GroupByKey]=DiscreteStatsTable[[#This Row],[GroupByKey]])*DiscreteStatsTable[Maximum]))</f>
        <v>9.9241742301352396</v>
      </c>
      <c r="V113" s="5" cm="1">
        <f t="array" ref="V113">IFERROR(AVERAGE(IF((DiscreteStatsTable[GroupByKey]=DiscreteStatsTable[[#This Row],[GroupByKey]]),(DiscreteStatsTable[GroupByKey]=DiscreteStatsTable[[#This Row],[GroupByKey]])*DiscreteStatsTable[NumberObservations])),0)</f>
        <v>20.14</v>
      </c>
      <c r="W113" s="5">
        <f>IF((DiscreteStatsTable[[#This Row],[RepsRequested]]&gt;1),DiscreteStatsTable[[#This Row],[HalfWidth]],DiscreteStatsTable[[#This Row],[BatchMeansHalfWidth]])</f>
        <v>0.10012981962250445</v>
      </c>
      <c r="X113" s="5" cm="1">
        <f t="array" ref="X113">COUNT(IF((DiscreteStatsTable[GroupByKey]=DiscreteStatsTable[[#This Row],[GroupByKey]]),(DiscreteStatsTable[GroupByKey]=DiscreteStatsTable[[#This Row],[GroupByKey]])*DiscreteStatsTable[Replication]))</f>
        <v>50</v>
      </c>
      <c r="Y113" s="5">
        <f>IF(DiscreteStatsTable[[#This Row],[RepsRequested]]=DiscreteStatsTable[[#This Row],[RepsWithStatObserved]],1,0)</f>
        <v>1</v>
      </c>
    </row>
    <row r="114" spans="1:25" x14ac:dyDescent="0.25">
      <c r="A114" t="s">
        <v>68</v>
      </c>
      <c r="B114" t="s">
        <v>70</v>
      </c>
      <c r="C114">
        <v>19</v>
      </c>
      <c r="D114" t="s">
        <v>71</v>
      </c>
      <c r="E114" t="s">
        <v>77</v>
      </c>
      <c r="F114" t="s">
        <v>73</v>
      </c>
      <c r="G114">
        <v>0</v>
      </c>
      <c r="H114">
        <v>2E+20</v>
      </c>
      <c r="I114">
        <v>0</v>
      </c>
      <c r="J114">
        <v>0</v>
      </c>
      <c r="K114">
        <v>21</v>
      </c>
      <c r="L11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14" s="5" cm="1">
        <f t="array" ref="M114">MAX(IF((ProjectInfoTable[ProjectName]=DiscreteStatsTable[[#This Row],[ProjectName]]),(ProjectInfoTable[ProjectName]=DiscreteStatsTable[[#This Row],[ProjectName]])*ProjectInfoTable[NumberOfReplications]))</f>
        <v>50</v>
      </c>
      <c r="N114" s="5" cm="1">
        <f t="array" ref="N114">IFERROR(AVERAGE(IF((DiscreteStatsTable[GroupByKey]=DiscreteStatsTable[[#This Row],[GroupByKey]]),(DiscreteStatsTable[GroupByKey]=DiscreteStatsTable[[#This Row],[GroupByKey]])*DiscreteStatsTable[Average])),0)</f>
        <v>0</v>
      </c>
      <c r="O114" s="5" cm="1">
        <f t="array" ref="O114">IFERROR(_xlfn.STDEV.S(IF((DiscreteStatsTable[GroupByKey]=DiscreteStatsTable[[#This Row],[GroupByKey]]),(DiscreteStatsTable[GroupByKey]=DiscreteStatsTable[[#This Row],[GroupByKey]])*DiscreteStatsTable[Average])),0)</f>
        <v>0</v>
      </c>
      <c r="P114" s="5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 s="5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" s="5" cm="1">
        <f t="array" ref="R114">MIN(IF((DiscreteStatsTable[GroupByKey]=DiscreteStatsTable[[#This Row],[GroupByKey]]),(DiscreteStatsTable[GroupByKey]=DiscreteStatsTable[[#This Row],[GroupByKey]])*DiscreteStatsTable[Average]))</f>
        <v>0</v>
      </c>
      <c r="S114" s="5" cm="1">
        <f t="array" ref="S114">MAX(IF((DiscreteStatsTable[GroupByKey]=DiscreteStatsTable[[#This Row],[GroupByKey]]),(DiscreteStatsTable[GroupByKey]=DiscreteStatsTable[[#This Row],[GroupByKey]])*DiscreteStatsTable[Average]))</f>
        <v>0</v>
      </c>
      <c r="T114" s="5" cm="1">
        <f t="array" ref="T114">MIN(IF((DiscreteStatsTable[GroupByKey]=DiscreteStatsTable[[#This Row],[GroupByKey]]),(DiscreteStatsTable[GroupByKey]=DiscreteStatsTable[[#This Row],[GroupByKey]])*DiscreteStatsTable[Minimum]))</f>
        <v>0</v>
      </c>
      <c r="U114" s="5" cm="1">
        <f t="array" ref="U114">MAX(IF((DiscreteStatsTable[GroupByKey]=DiscreteStatsTable[[#This Row],[GroupByKey]]),(DiscreteStatsTable[GroupByKey]=DiscreteStatsTable[[#This Row],[GroupByKey]])*DiscreteStatsTable[Maximum]))</f>
        <v>0</v>
      </c>
      <c r="V114" s="5" cm="1">
        <f t="array" ref="V114">IFERROR(AVERAGE(IF((DiscreteStatsTable[GroupByKey]=DiscreteStatsTable[[#This Row],[GroupByKey]]),(DiscreteStatsTable[GroupByKey]=DiscreteStatsTable[[#This Row],[GroupByKey]])*DiscreteStatsTable[NumberObservations])),0)</f>
        <v>20.14</v>
      </c>
      <c r="W114" s="5">
        <f>IF((DiscreteStatsTable[[#This Row],[RepsRequested]]&gt;1),DiscreteStatsTable[[#This Row],[HalfWidth]],DiscreteStatsTable[[#This Row],[BatchMeansHalfWidth]])</f>
        <v>0</v>
      </c>
      <c r="X114" s="5" cm="1">
        <f t="array" ref="X114">COUNT(IF((DiscreteStatsTable[GroupByKey]=DiscreteStatsTable[[#This Row],[GroupByKey]]),(DiscreteStatsTable[GroupByKey]=DiscreteStatsTable[[#This Row],[GroupByKey]])*DiscreteStatsTable[Replication]))</f>
        <v>50</v>
      </c>
      <c r="Y114" s="5">
        <f>IF(DiscreteStatsTable[[#This Row],[RepsRequested]]=DiscreteStatsTable[[#This Row],[RepsWithStatObserved]],1,0)</f>
        <v>1</v>
      </c>
    </row>
    <row r="115" spans="1:25" x14ac:dyDescent="0.25">
      <c r="A115" t="s">
        <v>68</v>
      </c>
      <c r="B115" t="s">
        <v>70</v>
      </c>
      <c r="C115">
        <v>19</v>
      </c>
      <c r="D115" t="s">
        <v>71</v>
      </c>
      <c r="E115" t="s">
        <v>78</v>
      </c>
      <c r="F115" t="s">
        <v>73</v>
      </c>
      <c r="G115">
        <v>0.21523501452523799</v>
      </c>
      <c r="H115">
        <v>2E+20</v>
      </c>
      <c r="I115">
        <v>0</v>
      </c>
      <c r="J115">
        <v>1.5844593620443601</v>
      </c>
      <c r="K115">
        <v>21</v>
      </c>
      <c r="L11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15" s="5" cm="1">
        <f t="array" ref="M115">MAX(IF((ProjectInfoTable[ProjectName]=DiscreteStatsTable[[#This Row],[ProjectName]]),(ProjectInfoTable[ProjectName]=DiscreteStatsTable[[#This Row],[ProjectName]])*ProjectInfoTable[NumberOfReplications]))</f>
        <v>50</v>
      </c>
      <c r="N115" s="5" cm="1">
        <f t="array" ref="N115">IFERROR(AVERAGE(IF((DiscreteStatsTable[GroupByKey]=DiscreteStatsTable[[#This Row],[GroupByKey]]),(DiscreteStatsTable[GroupByKey]=DiscreteStatsTable[[#This Row],[GroupByKey]])*DiscreteStatsTable[Average])),0)</f>
        <v>0.26560310880443844</v>
      </c>
      <c r="O115" s="5" cm="1">
        <f t="array" ref="O115">IFERROR(_xlfn.STDEV.S(IF((DiscreteStatsTable[GroupByKey]=DiscreteStatsTable[[#This Row],[GroupByKey]]),(DiscreteStatsTable[GroupByKey]=DiscreteStatsTable[[#This Row],[GroupByKey]])*DiscreteStatsTable[Average])),0)</f>
        <v>0.1345835269466413</v>
      </c>
      <c r="P115" s="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 s="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15" s="5" cm="1">
        <f t="array" ref="R115">MIN(IF((DiscreteStatsTable[GroupByKey]=DiscreteStatsTable[[#This Row],[GroupByKey]]),(DiscreteStatsTable[GroupByKey]=DiscreteStatsTable[[#This Row],[GroupByKey]])*DiscreteStatsTable[Average]))</f>
        <v>1.0442984261027299E-2</v>
      </c>
      <c r="S115" s="5" cm="1">
        <f t="array" ref="S115">MAX(IF((DiscreteStatsTable[GroupByKey]=DiscreteStatsTable[[#This Row],[GroupByKey]]),(DiscreteStatsTable[GroupByKey]=DiscreteStatsTable[[#This Row],[GroupByKey]])*DiscreteStatsTable[Average]))</f>
        <v>0.556428814956336</v>
      </c>
      <c r="T115" s="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s="5" cm="1">
        <f t="array" ref="U115">MAX(IF((DiscreteStatsTable[GroupByKey]=DiscreteStatsTable[[#This Row],[GroupByKey]]),(DiscreteStatsTable[GroupByKey]=DiscreteStatsTable[[#This Row],[GroupByKey]])*DiscreteStatsTable[Maximum]))</f>
        <v>4.9247273176603699</v>
      </c>
      <c r="V115" s="5" cm="1">
        <f t="array" ref="V115">IFERROR(AVERAGE(IF((DiscreteStatsTable[GroupByKey]=DiscreteStatsTable[[#This Row],[GroupByKey]]),(DiscreteStatsTable[GroupByKey]=DiscreteStatsTable[[#This Row],[GroupByKey]])*DiscreteStatsTable[NumberObservations])),0)</f>
        <v>20.14</v>
      </c>
      <c r="W115" s="5">
        <f>IF((DiscreteStatsTable[[#This Row],[RepsRequested]]&gt;1),DiscreteStatsTable[[#This Row],[HalfWidth]],DiscreteStatsTable[[#This Row],[BatchMeansHalfWidth]])</f>
        <v>3.8248215159760277E-2</v>
      </c>
      <c r="X115" s="5" cm="1">
        <f t="array" ref="X115">COUNT(IF((DiscreteStatsTable[GroupByKey]=DiscreteStatsTable[[#This Row],[GroupByKey]]),(DiscreteStatsTable[GroupByKey]=DiscreteStatsTable[[#This Row],[GroupByKey]])*DiscreteStatsTable[Replication]))</f>
        <v>50</v>
      </c>
      <c r="Y115" s="5">
        <f>IF(DiscreteStatsTable[[#This Row],[RepsRequested]]=DiscreteStatsTable[[#This Row],[RepsWithStatObserved]],1,0)</f>
        <v>1</v>
      </c>
    </row>
    <row r="116" spans="1:25" x14ac:dyDescent="0.25">
      <c r="A116" t="s">
        <v>68</v>
      </c>
      <c r="B116" t="s">
        <v>70</v>
      </c>
      <c r="C116">
        <v>20</v>
      </c>
      <c r="D116" t="s">
        <v>71</v>
      </c>
      <c r="E116" t="s">
        <v>72</v>
      </c>
      <c r="F116" t="s">
        <v>73</v>
      </c>
      <c r="G116">
        <v>9.4588183017605701E-2</v>
      </c>
      <c r="H116">
        <v>2E+20</v>
      </c>
      <c r="I116">
        <v>5.7969092187940198E-2</v>
      </c>
      <c r="J116">
        <v>0.135511046558592</v>
      </c>
      <c r="K116">
        <v>29</v>
      </c>
      <c r="L11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16" s="5" cm="1">
        <f t="array" ref="M116">MAX(IF((ProjectInfoTable[ProjectName]=DiscreteStatsTable[[#This Row],[ProjectName]]),(ProjectInfoTable[ProjectName]=DiscreteStatsTable[[#This Row],[ProjectName]])*ProjectInfoTable[NumberOfReplications]))</f>
        <v>50</v>
      </c>
      <c r="N116" s="5" cm="1">
        <f t="array" ref="N116">IFERROR(AVERAGE(IF((DiscreteStatsTable[GroupByKey]=DiscreteStatsTable[[#This Row],[GroupByKey]]),(DiscreteStatsTable[GroupByKey]=DiscreteStatsTable[[#This Row],[GroupByKey]])*DiscreteStatsTable[Average])),0)</f>
        <v>9.7847844107351645E-2</v>
      </c>
      <c r="O116" s="5" cm="1">
        <f t="array" ref="O11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16" s="5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 s="5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16" s="5" cm="1">
        <f t="array" ref="R116">MIN(IF((DiscreteStatsTable[GroupByKey]=DiscreteStatsTable[[#This Row],[GroupByKey]]),(DiscreteStatsTable[GroupByKey]=DiscreteStatsTable[[#This Row],[GroupByKey]])*DiscreteStatsTable[Average]))</f>
        <v>8.7017927016337093E-2</v>
      </c>
      <c r="S116" s="5" cm="1">
        <f t="array" ref="S116">MAX(IF((DiscreteStatsTable[GroupByKey]=DiscreteStatsTable[[#This Row],[GroupByKey]]),(DiscreteStatsTable[GroupByKey]=DiscreteStatsTable[[#This Row],[GroupByKey]])*DiscreteStatsTable[Average]))</f>
        <v>0.11209851598126799</v>
      </c>
      <c r="T116" s="5" cm="1">
        <f t="array" ref="T116">MIN(IF((DiscreteStatsTable[GroupByKey]=DiscreteStatsTable[[#This Row],[GroupByKey]]),(DiscreteStatsTable[GroupByKey]=DiscreteStatsTable[[#This Row],[GroupByKey]])*DiscreteStatsTable[Minimum]))</f>
        <v>5.1460032243681099E-2</v>
      </c>
      <c r="U116" s="5" cm="1">
        <f t="array" ref="U116">MAX(IF((DiscreteStatsTable[GroupByKey]=DiscreteStatsTable[[#This Row],[GroupByKey]]),(DiscreteStatsTable[GroupByKey]=DiscreteStatsTable[[#This Row],[GroupByKey]])*DiscreteStatsTable[Maximum]))</f>
        <v>0.16540290383558701</v>
      </c>
      <c r="V116" s="5" cm="1">
        <f t="array" ref="V116">IFERROR(AVERAGE(IF((DiscreteStatsTable[GroupByKey]=DiscreteStatsTable[[#This Row],[GroupByKey]]),(DiscreteStatsTable[GroupByKey]=DiscreteStatsTable[[#This Row],[GroupByKey]])*DiscreteStatsTable[NumberObservations])),0)</f>
        <v>20.14</v>
      </c>
      <c r="W116" s="5">
        <f>IF((DiscreteStatsTable[[#This Row],[RepsRequested]]&gt;1),DiscreteStatsTable[[#This Row],[HalfWidth]],DiscreteStatsTable[[#This Row],[BatchMeansHalfWidth]])</f>
        <v>1.668830327041739E-3</v>
      </c>
      <c r="X116" s="5" cm="1">
        <f t="array" ref="X116">COUNT(IF((DiscreteStatsTable[GroupByKey]=DiscreteStatsTable[[#This Row],[GroupByKey]]),(DiscreteStatsTable[GroupByKey]=DiscreteStatsTable[[#This Row],[GroupByKey]])*DiscreteStatsTable[Replication]))</f>
        <v>50</v>
      </c>
      <c r="Y116" s="5">
        <f>IF(DiscreteStatsTable[[#This Row],[RepsRequested]]=DiscreteStatsTable[[#This Row],[RepsWithStatObserved]],1,0)</f>
        <v>1</v>
      </c>
    </row>
    <row r="117" spans="1:25" x14ac:dyDescent="0.25">
      <c r="A117" t="s">
        <v>68</v>
      </c>
      <c r="B117" t="s">
        <v>70</v>
      </c>
      <c r="C117">
        <v>20</v>
      </c>
      <c r="D117" t="s">
        <v>71</v>
      </c>
      <c r="E117" t="s">
        <v>74</v>
      </c>
      <c r="F117" t="s">
        <v>73</v>
      </c>
      <c r="G117">
        <v>6.0266597430385103</v>
      </c>
      <c r="H117">
        <v>2E+20</v>
      </c>
      <c r="I117">
        <v>3.47814553127641</v>
      </c>
      <c r="J117">
        <v>8.4699677342665591</v>
      </c>
      <c r="K117">
        <v>29</v>
      </c>
      <c r="L11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17" s="5" cm="1">
        <f t="array" ref="M117">MAX(IF((ProjectInfoTable[ProjectName]=DiscreteStatsTable[[#This Row],[ProjectName]]),(ProjectInfoTable[ProjectName]=DiscreteStatsTable[[#This Row],[ProjectName]])*ProjectInfoTable[NumberOfReplications]))</f>
        <v>50</v>
      </c>
      <c r="N117" s="5" cm="1">
        <f t="array" ref="N117">IFERROR(AVERAGE(IF((DiscreteStatsTable[GroupByKey]=DiscreteStatsTable[[#This Row],[GroupByKey]]),(DiscreteStatsTable[GroupByKey]=DiscreteStatsTable[[#This Row],[GroupByKey]])*DiscreteStatsTable[Average])),0)</f>
        <v>6.1364737552455377</v>
      </c>
      <c r="O117" s="5" cm="1">
        <f t="array" ref="O117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17" s="5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 s="5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17" s="5" cm="1">
        <f t="array" ref="R117">MIN(IF((DiscreteStatsTable[GroupByKey]=DiscreteStatsTable[[#This Row],[GroupByKey]]),(DiscreteStatsTable[GroupByKey]=DiscreteStatsTable[[#This Row],[GroupByKey]])*DiscreteStatsTable[Average]))</f>
        <v>5.5599943299430299</v>
      </c>
      <c r="S117" s="5" cm="1">
        <f t="array" ref="S117">MAX(IF((DiscreteStatsTable[GroupByKey]=DiscreteStatsTable[[#This Row],[GroupByKey]]),(DiscreteStatsTable[GroupByKey]=DiscreteStatsTable[[#This Row],[GroupByKey]])*DiscreteStatsTable[Average]))</f>
        <v>6.9560439855212799</v>
      </c>
      <c r="T117" s="5" cm="1">
        <f t="array" ref="T117">MIN(IF((DiscreteStatsTable[GroupByKey]=DiscreteStatsTable[[#This Row],[GroupByKey]]),(DiscreteStatsTable[GroupByKey]=DiscreteStatsTable[[#This Row],[GroupByKey]])*DiscreteStatsTable[Minimum]))</f>
        <v>3.0876019346208601</v>
      </c>
      <c r="U117" s="5" cm="1">
        <f t="array" ref="U117">MAX(IF((DiscreteStatsTable[GroupByKey]=DiscreteStatsTable[[#This Row],[GroupByKey]]),(DiscreteStatsTable[GroupByKey]=DiscreteStatsTable[[#This Row],[GroupByKey]])*DiscreteStatsTable[Maximum]))</f>
        <v>11.605953590181899</v>
      </c>
      <c r="V117" s="5" cm="1">
        <f t="array" ref="V117">IFERROR(AVERAGE(IF((DiscreteStatsTable[GroupByKey]=DiscreteStatsTable[[#This Row],[GroupByKey]]),(DiscreteStatsTable[GroupByKey]=DiscreteStatsTable[[#This Row],[GroupByKey]])*DiscreteStatsTable[NumberObservations])),0)</f>
        <v>20.14</v>
      </c>
      <c r="W117" s="5">
        <f>IF((DiscreteStatsTable[[#This Row],[RepsRequested]]&gt;1),DiscreteStatsTable[[#This Row],[HalfWidth]],DiscreteStatsTable[[#This Row],[BatchMeansHalfWidth]])</f>
        <v>9.8894551932469071E-2</v>
      </c>
      <c r="X117" s="5" cm="1">
        <f t="array" ref="X117">COUNT(IF((DiscreteStatsTable[GroupByKey]=DiscreteStatsTable[[#This Row],[GroupByKey]]),(DiscreteStatsTable[GroupByKey]=DiscreteStatsTable[[#This Row],[GroupByKey]])*DiscreteStatsTable[Replication]))</f>
        <v>50</v>
      </c>
      <c r="Y117" s="5">
        <f>IF(DiscreteStatsTable[[#This Row],[RepsRequested]]=DiscreteStatsTable[[#This Row],[RepsWithStatObserved]],1,0)</f>
        <v>1</v>
      </c>
    </row>
    <row r="118" spans="1:25" x14ac:dyDescent="0.25">
      <c r="A118" t="s">
        <v>68</v>
      </c>
      <c r="B118" t="s">
        <v>70</v>
      </c>
      <c r="C118">
        <v>20</v>
      </c>
      <c r="D118" t="s">
        <v>71</v>
      </c>
      <c r="E118" t="s">
        <v>75</v>
      </c>
      <c r="F118" t="s">
        <v>73</v>
      </c>
      <c r="G118">
        <v>9.4588183017605701E-2</v>
      </c>
      <c r="H118">
        <v>2E+20</v>
      </c>
      <c r="I118">
        <v>5.7969092187940198E-2</v>
      </c>
      <c r="J118">
        <v>0.135511046558592</v>
      </c>
      <c r="K118">
        <v>29</v>
      </c>
      <c r="L11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18" s="5" cm="1">
        <f t="array" ref="M118">MAX(IF((ProjectInfoTable[ProjectName]=DiscreteStatsTable[[#This Row],[ProjectName]]),(ProjectInfoTable[ProjectName]=DiscreteStatsTable[[#This Row],[ProjectName]])*ProjectInfoTable[NumberOfReplications]))</f>
        <v>50</v>
      </c>
      <c r="N118" s="5" cm="1">
        <f t="array" ref="N118">IFERROR(AVERAGE(IF((DiscreteStatsTable[GroupByKey]=DiscreteStatsTable[[#This Row],[GroupByKey]]),(DiscreteStatsTable[GroupByKey]=DiscreteStatsTable[[#This Row],[GroupByKey]])*DiscreteStatsTable[Average])),0)</f>
        <v>9.7847844107351645E-2</v>
      </c>
      <c r="O118" s="5" cm="1">
        <f t="array" ref="O11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18" s="5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 s="5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18" s="5" cm="1">
        <f t="array" ref="R118">MIN(IF((DiscreteStatsTable[GroupByKey]=DiscreteStatsTable[[#This Row],[GroupByKey]]),(DiscreteStatsTable[GroupByKey]=DiscreteStatsTable[[#This Row],[GroupByKey]])*DiscreteStatsTable[Average]))</f>
        <v>8.7017927016337093E-2</v>
      </c>
      <c r="S118" s="5" cm="1">
        <f t="array" ref="S118">MAX(IF((DiscreteStatsTable[GroupByKey]=DiscreteStatsTable[[#This Row],[GroupByKey]]),(DiscreteStatsTable[GroupByKey]=DiscreteStatsTable[[#This Row],[GroupByKey]])*DiscreteStatsTable[Average]))</f>
        <v>0.11209851598126799</v>
      </c>
      <c r="T118" s="5" cm="1">
        <f t="array" ref="T118">MIN(IF((DiscreteStatsTable[GroupByKey]=DiscreteStatsTable[[#This Row],[GroupByKey]]),(DiscreteStatsTable[GroupByKey]=DiscreteStatsTable[[#This Row],[GroupByKey]])*DiscreteStatsTable[Minimum]))</f>
        <v>5.1460032243681099E-2</v>
      </c>
      <c r="U118" s="5" cm="1">
        <f t="array" ref="U118">MAX(IF((DiscreteStatsTable[GroupByKey]=DiscreteStatsTable[[#This Row],[GroupByKey]]),(DiscreteStatsTable[GroupByKey]=DiscreteStatsTable[[#This Row],[GroupByKey]])*DiscreteStatsTable[Maximum]))</f>
        <v>0.16540290383558701</v>
      </c>
      <c r="V118" s="5" cm="1">
        <f t="array" ref="V118">IFERROR(AVERAGE(IF((DiscreteStatsTable[GroupByKey]=DiscreteStatsTable[[#This Row],[GroupByKey]]),(DiscreteStatsTable[GroupByKey]=DiscreteStatsTable[[#This Row],[GroupByKey]])*DiscreteStatsTable[NumberObservations])),0)</f>
        <v>20.14</v>
      </c>
      <c r="W118" s="5">
        <f>IF((DiscreteStatsTable[[#This Row],[RepsRequested]]&gt;1),DiscreteStatsTable[[#This Row],[HalfWidth]],DiscreteStatsTable[[#This Row],[BatchMeansHalfWidth]])</f>
        <v>1.668830327041739E-3</v>
      </c>
      <c r="X118" s="5" cm="1">
        <f t="array" ref="X118">COUNT(IF((DiscreteStatsTable[GroupByKey]=DiscreteStatsTable[[#This Row],[GroupByKey]]),(DiscreteStatsTable[GroupByKey]=DiscreteStatsTable[[#This Row],[GroupByKey]])*DiscreteStatsTable[Replication]))</f>
        <v>50</v>
      </c>
      <c r="Y118" s="5">
        <f>IF(DiscreteStatsTable[[#This Row],[RepsRequested]]=DiscreteStatsTable[[#This Row],[RepsWithStatObserved]],1,0)</f>
        <v>1</v>
      </c>
    </row>
    <row r="119" spans="1:25" x14ac:dyDescent="0.25">
      <c r="A119" t="s">
        <v>68</v>
      </c>
      <c r="B119" t="s">
        <v>70</v>
      </c>
      <c r="C119">
        <v>20</v>
      </c>
      <c r="D119" t="s">
        <v>71</v>
      </c>
      <c r="E119" t="s">
        <v>76</v>
      </c>
      <c r="F119" t="s">
        <v>73</v>
      </c>
      <c r="G119">
        <v>5.6752909810563397</v>
      </c>
      <c r="H119">
        <v>2E+20</v>
      </c>
      <c r="I119">
        <v>3.47814553127641</v>
      </c>
      <c r="J119">
        <v>8.1306627935155102</v>
      </c>
      <c r="K119">
        <v>29</v>
      </c>
      <c r="L11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19" s="5" cm="1">
        <f t="array" ref="M119">MAX(IF((ProjectInfoTable[ProjectName]=DiscreteStatsTable[[#This Row],[ProjectName]]),(ProjectInfoTable[ProjectName]=DiscreteStatsTable[[#This Row],[ProjectName]])*ProjectInfoTable[NumberOfReplications]))</f>
        <v>50</v>
      </c>
      <c r="N119" s="5" cm="1">
        <f t="array" ref="N119">IFERROR(AVERAGE(IF((DiscreteStatsTable[GroupByKey]=DiscreteStatsTable[[#This Row],[GroupByKey]]),(DiscreteStatsTable[GroupByKey]=DiscreteStatsTable[[#This Row],[GroupByKey]])*DiscreteStatsTable[Average])),0)</f>
        <v>5.8708706464411016</v>
      </c>
      <c r="O119" s="5" cm="1">
        <f t="array" ref="O119">IFERROR(_xlfn.STDEV.S(IF((DiscreteStatsTable[GroupByKey]=DiscreteStatsTable[[#This Row],[GroupByKey]]),(DiscreteStatsTable[GroupByKey]=DiscreteStatsTable[[#This Row],[GroupByKey]])*DiscreteStatsTable[Average])),0)</f>
        <v>0.3523255718218492</v>
      </c>
      <c r="P119" s="5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 s="5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19" s="5" cm="1">
        <f t="array" ref="R119">MIN(IF((DiscreteStatsTable[GroupByKey]=DiscreteStatsTable[[#This Row],[GroupByKey]]),(DiscreteStatsTable[GroupByKey]=DiscreteStatsTable[[#This Row],[GroupByKey]])*DiscreteStatsTable[Average]))</f>
        <v>5.22107562098022</v>
      </c>
      <c r="S119" s="5" cm="1">
        <f t="array" ref="S119">MAX(IF((DiscreteStatsTable[GroupByKey]=DiscreteStatsTable[[#This Row],[GroupByKey]]),(DiscreteStatsTable[GroupByKey]=DiscreteStatsTable[[#This Row],[GroupByKey]])*DiscreteStatsTable[Average]))</f>
        <v>6.7259109588760797</v>
      </c>
      <c r="T119" s="5" cm="1">
        <f t="array" ref="T119">MIN(IF((DiscreteStatsTable[GroupByKey]=DiscreteStatsTable[[#This Row],[GroupByKey]]),(DiscreteStatsTable[GroupByKey]=DiscreteStatsTable[[#This Row],[GroupByKey]])*DiscreteStatsTable[Minimum]))</f>
        <v>3.0876019346208601</v>
      </c>
      <c r="U119" s="5" cm="1">
        <f t="array" ref="U119">MAX(IF((DiscreteStatsTable[GroupByKey]=DiscreteStatsTable[[#This Row],[GroupByKey]]),(DiscreteStatsTable[GroupByKey]=DiscreteStatsTable[[#This Row],[GroupByKey]])*DiscreteStatsTable[Maximum]))</f>
        <v>9.9241742301352396</v>
      </c>
      <c r="V119" s="5" cm="1">
        <f t="array" ref="V119">IFERROR(AVERAGE(IF((DiscreteStatsTable[GroupByKey]=DiscreteStatsTable[[#This Row],[GroupByKey]]),(DiscreteStatsTable[GroupByKey]=DiscreteStatsTable[[#This Row],[GroupByKey]])*DiscreteStatsTable[NumberObservations])),0)</f>
        <v>20.14</v>
      </c>
      <c r="W119" s="5">
        <f>IF((DiscreteStatsTable[[#This Row],[RepsRequested]]&gt;1),DiscreteStatsTable[[#This Row],[HalfWidth]],DiscreteStatsTable[[#This Row],[BatchMeansHalfWidth]])</f>
        <v>0.10012981962250445</v>
      </c>
      <c r="X119" s="5" cm="1">
        <f t="array" ref="X119">COUNT(IF((DiscreteStatsTable[GroupByKey]=DiscreteStatsTable[[#This Row],[GroupByKey]]),(DiscreteStatsTable[GroupByKey]=DiscreteStatsTable[[#This Row],[GroupByKey]])*DiscreteStatsTable[Replication]))</f>
        <v>50</v>
      </c>
      <c r="Y119" s="5">
        <f>IF(DiscreteStatsTable[[#This Row],[RepsRequested]]=DiscreteStatsTable[[#This Row],[RepsWithStatObserved]],1,0)</f>
        <v>1</v>
      </c>
    </row>
    <row r="120" spans="1:25" x14ac:dyDescent="0.25">
      <c r="A120" t="s">
        <v>68</v>
      </c>
      <c r="B120" t="s">
        <v>70</v>
      </c>
      <c r="C120">
        <v>20</v>
      </c>
      <c r="D120" t="s">
        <v>71</v>
      </c>
      <c r="E120" t="s">
        <v>77</v>
      </c>
      <c r="F120" t="s">
        <v>73</v>
      </c>
      <c r="G120">
        <v>0</v>
      </c>
      <c r="H120">
        <v>2E+20</v>
      </c>
      <c r="I120">
        <v>0</v>
      </c>
      <c r="J120">
        <v>0</v>
      </c>
      <c r="K120">
        <v>29</v>
      </c>
      <c r="L12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20" s="5" cm="1">
        <f t="array" ref="M120">MAX(IF((ProjectInfoTable[ProjectName]=DiscreteStatsTable[[#This Row],[ProjectName]]),(ProjectInfoTable[ProjectName]=DiscreteStatsTable[[#This Row],[ProjectName]])*ProjectInfoTable[NumberOfReplications]))</f>
        <v>50</v>
      </c>
      <c r="N120" s="5" cm="1">
        <f t="array" ref="N120">IFERROR(AVERAGE(IF((DiscreteStatsTable[GroupByKey]=DiscreteStatsTable[[#This Row],[GroupByKey]]),(DiscreteStatsTable[GroupByKey]=DiscreteStatsTable[[#This Row],[GroupByKey]])*DiscreteStatsTable[Average])),0)</f>
        <v>0</v>
      </c>
      <c r="O120" s="5" cm="1">
        <f t="array" ref="O120">IFERROR(_xlfn.STDEV.S(IF((DiscreteStatsTable[GroupByKey]=DiscreteStatsTable[[#This Row],[GroupByKey]]),(DiscreteStatsTable[GroupByKey]=DiscreteStatsTable[[#This Row],[GroupByKey]])*DiscreteStatsTable[Average])),0)</f>
        <v>0</v>
      </c>
      <c r="P120" s="5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 s="5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" s="5" cm="1">
        <f t="array" ref="R120">MIN(IF((DiscreteStatsTable[GroupByKey]=DiscreteStatsTable[[#This Row],[GroupByKey]]),(DiscreteStatsTable[GroupByKey]=DiscreteStatsTable[[#This Row],[GroupByKey]])*DiscreteStatsTable[Average]))</f>
        <v>0</v>
      </c>
      <c r="S120" s="5" cm="1">
        <f t="array" ref="S120">MAX(IF((DiscreteStatsTable[GroupByKey]=DiscreteStatsTable[[#This Row],[GroupByKey]]),(DiscreteStatsTable[GroupByKey]=DiscreteStatsTable[[#This Row],[GroupByKey]])*DiscreteStatsTable[Average]))</f>
        <v>0</v>
      </c>
      <c r="T120" s="5" cm="1">
        <f t="array" ref="T120">MIN(IF((DiscreteStatsTable[GroupByKey]=DiscreteStatsTable[[#This Row],[GroupByKey]]),(DiscreteStatsTable[GroupByKey]=DiscreteStatsTable[[#This Row],[GroupByKey]])*DiscreteStatsTable[Minimum]))</f>
        <v>0</v>
      </c>
      <c r="U120" s="5" cm="1">
        <f t="array" ref="U120">MAX(IF((DiscreteStatsTable[GroupByKey]=DiscreteStatsTable[[#This Row],[GroupByKey]]),(DiscreteStatsTable[GroupByKey]=DiscreteStatsTable[[#This Row],[GroupByKey]])*DiscreteStatsTable[Maximum]))</f>
        <v>0</v>
      </c>
      <c r="V120" s="5" cm="1">
        <f t="array" ref="V120">IFERROR(AVERAGE(IF((DiscreteStatsTable[GroupByKey]=DiscreteStatsTable[[#This Row],[GroupByKey]]),(DiscreteStatsTable[GroupByKey]=DiscreteStatsTable[[#This Row],[GroupByKey]])*DiscreteStatsTable[NumberObservations])),0)</f>
        <v>20.14</v>
      </c>
      <c r="W120" s="5">
        <f>IF((DiscreteStatsTable[[#This Row],[RepsRequested]]&gt;1),DiscreteStatsTable[[#This Row],[HalfWidth]],DiscreteStatsTable[[#This Row],[BatchMeansHalfWidth]])</f>
        <v>0</v>
      </c>
      <c r="X120" s="5" cm="1">
        <f t="array" ref="X120">COUNT(IF((DiscreteStatsTable[GroupByKey]=DiscreteStatsTable[[#This Row],[GroupByKey]]),(DiscreteStatsTable[GroupByKey]=DiscreteStatsTable[[#This Row],[GroupByKey]])*DiscreteStatsTable[Replication]))</f>
        <v>50</v>
      </c>
      <c r="Y120" s="5">
        <f>IF(DiscreteStatsTable[[#This Row],[RepsRequested]]=DiscreteStatsTable[[#This Row],[RepsWithStatObserved]],1,0)</f>
        <v>1</v>
      </c>
    </row>
    <row r="121" spans="1:25" x14ac:dyDescent="0.25">
      <c r="A121" t="s">
        <v>68</v>
      </c>
      <c r="B121" t="s">
        <v>70</v>
      </c>
      <c r="C121">
        <v>20</v>
      </c>
      <c r="D121" t="s">
        <v>71</v>
      </c>
      <c r="E121" t="s">
        <v>78</v>
      </c>
      <c r="F121" t="s">
        <v>73</v>
      </c>
      <c r="G121">
        <v>0.35136876198217198</v>
      </c>
      <c r="H121">
        <v>2E+20</v>
      </c>
      <c r="I121">
        <v>0</v>
      </c>
      <c r="J121">
        <v>1.4631351399121399</v>
      </c>
      <c r="K121">
        <v>29</v>
      </c>
      <c r="L12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21" s="5" cm="1">
        <f t="array" ref="M121">MAX(IF((ProjectInfoTable[ProjectName]=DiscreteStatsTable[[#This Row],[ProjectName]]),(ProjectInfoTable[ProjectName]=DiscreteStatsTable[[#This Row],[ProjectName]])*ProjectInfoTable[NumberOfReplications]))</f>
        <v>50</v>
      </c>
      <c r="N121" s="5" cm="1">
        <f t="array" ref="N121">IFERROR(AVERAGE(IF((DiscreteStatsTable[GroupByKey]=DiscreteStatsTable[[#This Row],[GroupByKey]]),(DiscreteStatsTable[GroupByKey]=DiscreteStatsTable[[#This Row],[GroupByKey]])*DiscreteStatsTable[Average])),0)</f>
        <v>0.26560310880443844</v>
      </c>
      <c r="O121" s="5" cm="1">
        <f t="array" ref="O121">IFERROR(_xlfn.STDEV.S(IF((DiscreteStatsTable[GroupByKey]=DiscreteStatsTable[[#This Row],[GroupByKey]]),(DiscreteStatsTable[GroupByKey]=DiscreteStatsTable[[#This Row],[GroupByKey]])*DiscreteStatsTable[Average])),0)</f>
        <v>0.1345835269466413</v>
      </c>
      <c r="P121" s="5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 s="5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21" s="5" cm="1">
        <f t="array" ref="R121">MIN(IF((DiscreteStatsTable[GroupByKey]=DiscreteStatsTable[[#This Row],[GroupByKey]]),(DiscreteStatsTable[GroupByKey]=DiscreteStatsTable[[#This Row],[GroupByKey]])*DiscreteStatsTable[Average]))</f>
        <v>1.0442984261027299E-2</v>
      </c>
      <c r="S121" s="5" cm="1">
        <f t="array" ref="S121">MAX(IF((DiscreteStatsTable[GroupByKey]=DiscreteStatsTable[[#This Row],[GroupByKey]]),(DiscreteStatsTable[GroupByKey]=DiscreteStatsTable[[#This Row],[GroupByKey]])*DiscreteStatsTable[Average]))</f>
        <v>0.556428814956336</v>
      </c>
      <c r="T121" s="5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s="5" cm="1">
        <f t="array" ref="U121">MAX(IF((DiscreteStatsTable[GroupByKey]=DiscreteStatsTable[[#This Row],[GroupByKey]]),(DiscreteStatsTable[GroupByKey]=DiscreteStatsTable[[#This Row],[GroupByKey]])*DiscreteStatsTable[Maximum]))</f>
        <v>4.9247273176603699</v>
      </c>
      <c r="V121" s="5" cm="1">
        <f t="array" ref="V121">IFERROR(AVERAGE(IF((DiscreteStatsTable[GroupByKey]=DiscreteStatsTable[[#This Row],[GroupByKey]]),(DiscreteStatsTable[GroupByKey]=DiscreteStatsTable[[#This Row],[GroupByKey]])*DiscreteStatsTable[NumberObservations])),0)</f>
        <v>20.14</v>
      </c>
      <c r="W121" s="5">
        <f>IF((DiscreteStatsTable[[#This Row],[RepsRequested]]&gt;1),DiscreteStatsTable[[#This Row],[HalfWidth]],DiscreteStatsTable[[#This Row],[BatchMeansHalfWidth]])</f>
        <v>3.8248215159760277E-2</v>
      </c>
      <c r="X121" s="5" cm="1">
        <f t="array" ref="X121">COUNT(IF((DiscreteStatsTable[GroupByKey]=DiscreteStatsTable[[#This Row],[GroupByKey]]),(DiscreteStatsTable[GroupByKey]=DiscreteStatsTable[[#This Row],[GroupByKey]])*DiscreteStatsTable[Replication]))</f>
        <v>50</v>
      </c>
      <c r="Y121" s="5">
        <f>IF(DiscreteStatsTable[[#This Row],[RepsRequested]]=DiscreteStatsTable[[#This Row],[RepsWithStatObserved]],1,0)</f>
        <v>1</v>
      </c>
    </row>
    <row r="122" spans="1:25" x14ac:dyDescent="0.25">
      <c r="A122" t="s">
        <v>68</v>
      </c>
      <c r="B122" t="s">
        <v>70</v>
      </c>
      <c r="C122">
        <v>21</v>
      </c>
      <c r="D122" t="s">
        <v>71</v>
      </c>
      <c r="E122" t="s">
        <v>72</v>
      </c>
      <c r="F122" t="s">
        <v>73</v>
      </c>
      <c r="G122">
        <v>9.3491674938817798E-2</v>
      </c>
      <c r="H122">
        <v>2E+20</v>
      </c>
      <c r="I122">
        <v>6.19446176687167E-2</v>
      </c>
      <c r="J122">
        <v>0.14097323435859499</v>
      </c>
      <c r="K122">
        <v>16</v>
      </c>
      <c r="L12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50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9.7847844107351645E-2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8.7017927016337093E-2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0.11209851598126799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5.1460032243681099E-2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0.16540290383558701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20.14</v>
      </c>
      <c r="W122" s="5">
        <f>IF((DiscreteStatsTable[[#This Row],[RepsRequested]]&gt;1),DiscreteStatsTable[[#This Row],[HalfWidth]],DiscreteStatsTable[[#This Row],[BatchMeansHalfWidth]])</f>
        <v>1.668830327041739E-3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50</v>
      </c>
      <c r="Y122" s="5">
        <f>IF(DiscreteStatsTable[[#This Row],[RepsRequested]]=DiscreteStatsTable[[#This Row],[RepsWithStatObserved]],1,0)</f>
        <v>1</v>
      </c>
    </row>
    <row r="123" spans="1:25" x14ac:dyDescent="0.25">
      <c r="A123" t="s">
        <v>68</v>
      </c>
      <c r="B123" t="s">
        <v>70</v>
      </c>
      <c r="C123">
        <v>21</v>
      </c>
      <c r="D123" t="s">
        <v>71</v>
      </c>
      <c r="E123" t="s">
        <v>74</v>
      </c>
      <c r="F123" t="s">
        <v>73</v>
      </c>
      <c r="G123">
        <v>5.9621189882529899</v>
      </c>
      <c r="H123">
        <v>2E+20</v>
      </c>
      <c r="I123">
        <v>4.0036584345308501</v>
      </c>
      <c r="J123">
        <v>8.7245560980201695</v>
      </c>
      <c r="K123">
        <v>16</v>
      </c>
      <c r="L12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50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6.1364737552455377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5.5599943299430299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6.9560439855212799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3.0876019346208601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11.605953590181899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20.14</v>
      </c>
      <c r="W123" s="5">
        <f>IF((DiscreteStatsTable[[#This Row],[RepsRequested]]&gt;1),DiscreteStatsTable[[#This Row],[HalfWidth]],DiscreteStatsTable[[#This Row],[BatchMeansHalfWidth]])</f>
        <v>9.8894551932469071E-2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50</v>
      </c>
      <c r="Y123" s="5">
        <f>IF(DiscreteStatsTable[[#This Row],[RepsRequested]]=DiscreteStatsTable[[#This Row],[RepsWithStatObserved]],1,0)</f>
        <v>1</v>
      </c>
    </row>
    <row r="124" spans="1:25" x14ac:dyDescent="0.25">
      <c r="A124" t="s">
        <v>68</v>
      </c>
      <c r="B124" t="s">
        <v>70</v>
      </c>
      <c r="C124">
        <v>21</v>
      </c>
      <c r="D124" t="s">
        <v>71</v>
      </c>
      <c r="E124" t="s">
        <v>75</v>
      </c>
      <c r="F124" t="s">
        <v>73</v>
      </c>
      <c r="G124">
        <v>9.3491674938817798E-2</v>
      </c>
      <c r="H124">
        <v>2E+20</v>
      </c>
      <c r="I124">
        <v>6.19446176687167E-2</v>
      </c>
      <c r="J124">
        <v>0.14097323435859499</v>
      </c>
      <c r="K124">
        <v>16</v>
      </c>
      <c r="L12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50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9.7847844107351645E-2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8.7017927016337093E-2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0.11209851598126799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5.1460032243681099E-2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0.16540290383558701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20.14</v>
      </c>
      <c r="W124" s="5">
        <f>IF((DiscreteStatsTable[[#This Row],[RepsRequested]]&gt;1),DiscreteStatsTable[[#This Row],[HalfWidth]],DiscreteStatsTable[[#This Row],[BatchMeansHalfWidth]])</f>
        <v>1.668830327041739E-3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50</v>
      </c>
      <c r="Y124" s="5">
        <f>IF(DiscreteStatsTable[[#This Row],[RepsRequested]]=DiscreteStatsTable[[#This Row],[RepsWithStatObserved]],1,0)</f>
        <v>1</v>
      </c>
    </row>
    <row r="125" spans="1:25" x14ac:dyDescent="0.25">
      <c r="A125" t="s">
        <v>68</v>
      </c>
      <c r="B125" t="s">
        <v>70</v>
      </c>
      <c r="C125">
        <v>21</v>
      </c>
      <c r="D125" t="s">
        <v>71</v>
      </c>
      <c r="E125" t="s">
        <v>76</v>
      </c>
      <c r="F125" t="s">
        <v>73</v>
      </c>
      <c r="G125">
        <v>5.60950049632907</v>
      </c>
      <c r="H125">
        <v>2E+20</v>
      </c>
      <c r="I125">
        <v>3.7166770601230001</v>
      </c>
      <c r="J125">
        <v>8.4583940615157207</v>
      </c>
      <c r="K125">
        <v>16</v>
      </c>
      <c r="L12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50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5.8708706464411016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0.3523255718218492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5.22107562098022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6.7259109588760797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3.0876019346208601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9.9241742301352396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20.14</v>
      </c>
      <c r="W125" s="5">
        <f>IF((DiscreteStatsTable[[#This Row],[RepsRequested]]&gt;1),DiscreteStatsTable[[#This Row],[HalfWidth]],DiscreteStatsTable[[#This Row],[BatchMeansHalfWidth]])</f>
        <v>0.10012981962250445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50</v>
      </c>
      <c r="Y125" s="5">
        <f>IF(DiscreteStatsTable[[#This Row],[RepsRequested]]=DiscreteStatsTable[[#This Row],[RepsWithStatObserved]],1,0)</f>
        <v>1</v>
      </c>
    </row>
    <row r="126" spans="1:25" x14ac:dyDescent="0.25">
      <c r="A126" t="s">
        <v>68</v>
      </c>
      <c r="B126" t="s">
        <v>70</v>
      </c>
      <c r="C126">
        <v>21</v>
      </c>
      <c r="D126" t="s">
        <v>71</v>
      </c>
      <c r="E126" t="s">
        <v>77</v>
      </c>
      <c r="F126" t="s">
        <v>73</v>
      </c>
      <c r="G126">
        <v>0</v>
      </c>
      <c r="H126">
        <v>2E+20</v>
      </c>
      <c r="I126">
        <v>0</v>
      </c>
      <c r="J126">
        <v>0</v>
      </c>
      <c r="K126">
        <v>16</v>
      </c>
      <c r="L12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50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0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0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0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0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0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0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20.14</v>
      </c>
      <c r="W126" s="5">
        <f>IF((DiscreteStatsTable[[#This Row],[RepsRequested]]&gt;1),DiscreteStatsTable[[#This Row],[HalfWidth]],DiscreteStatsTable[[#This Row],[BatchMeansHalfWidth]])</f>
        <v>0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50</v>
      </c>
      <c r="Y126" s="5">
        <f>IF(DiscreteStatsTable[[#This Row],[RepsRequested]]=DiscreteStatsTable[[#This Row],[RepsWithStatObserved]],1,0)</f>
        <v>1</v>
      </c>
    </row>
    <row r="127" spans="1:25" x14ac:dyDescent="0.25">
      <c r="A127" t="s">
        <v>68</v>
      </c>
      <c r="B127" t="s">
        <v>70</v>
      </c>
      <c r="C127">
        <v>21</v>
      </c>
      <c r="D127" t="s">
        <v>71</v>
      </c>
      <c r="E127" t="s">
        <v>78</v>
      </c>
      <c r="F127" t="s">
        <v>73</v>
      </c>
      <c r="G127">
        <v>0.35261849192392403</v>
      </c>
      <c r="H127">
        <v>2E+20</v>
      </c>
      <c r="I127">
        <v>0</v>
      </c>
      <c r="J127">
        <v>1.42078040173766</v>
      </c>
      <c r="K127">
        <v>16</v>
      </c>
      <c r="L12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50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0.26560310880443844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0.1345835269466413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1.0442984261027299E-2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0.556428814956336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4.9247273176603699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20.14</v>
      </c>
      <c r="W127" s="5">
        <f>IF((DiscreteStatsTable[[#This Row],[RepsRequested]]&gt;1),DiscreteStatsTable[[#This Row],[HalfWidth]],DiscreteStatsTable[[#This Row],[BatchMeansHalfWidth]])</f>
        <v>3.8248215159760277E-2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50</v>
      </c>
      <c r="Y127" s="5">
        <f>IF(DiscreteStatsTable[[#This Row],[RepsRequested]]=DiscreteStatsTable[[#This Row],[RepsWithStatObserved]],1,0)</f>
        <v>1</v>
      </c>
    </row>
    <row r="128" spans="1:25" x14ac:dyDescent="0.25">
      <c r="A128" t="s">
        <v>68</v>
      </c>
      <c r="B128" t="s">
        <v>70</v>
      </c>
      <c r="C128">
        <v>22</v>
      </c>
      <c r="D128" t="s">
        <v>71</v>
      </c>
      <c r="E128" t="s">
        <v>72</v>
      </c>
      <c r="F128" t="s">
        <v>73</v>
      </c>
      <c r="G128">
        <v>9.4089743017466296E-2</v>
      </c>
      <c r="H128">
        <v>2E+20</v>
      </c>
      <c r="I128">
        <v>6.1581992147567099E-2</v>
      </c>
      <c r="J128">
        <v>0.14115112060256499</v>
      </c>
      <c r="K128">
        <v>18</v>
      </c>
      <c r="L12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50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9.7847844107351645E-2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8.7017927016337093E-2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0.11209851598126799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5.1460032243681099E-2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0.16540290383558701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20.14</v>
      </c>
      <c r="W128" s="5">
        <f>IF((DiscreteStatsTable[[#This Row],[RepsRequested]]&gt;1),DiscreteStatsTable[[#This Row],[HalfWidth]],DiscreteStatsTable[[#This Row],[BatchMeansHalfWidth]])</f>
        <v>1.668830327041739E-3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50</v>
      </c>
      <c r="Y128" s="5">
        <f>IF(DiscreteStatsTable[[#This Row],[RepsRequested]]=DiscreteStatsTable[[#This Row],[RepsWithStatObserved]],1,0)</f>
        <v>1</v>
      </c>
    </row>
    <row r="129" spans="1:25" x14ac:dyDescent="0.25">
      <c r="A129" t="s">
        <v>68</v>
      </c>
      <c r="B129" t="s">
        <v>70</v>
      </c>
      <c r="C129">
        <v>22</v>
      </c>
      <c r="D129" t="s">
        <v>71</v>
      </c>
      <c r="E129" t="s">
        <v>74</v>
      </c>
      <c r="F129" t="s">
        <v>73</v>
      </c>
      <c r="G129">
        <v>5.8908816035409597</v>
      </c>
      <c r="H129">
        <v>2E+20</v>
      </c>
      <c r="I129">
        <v>3.69491952885403</v>
      </c>
      <c r="J129">
        <v>9.8196559433308206</v>
      </c>
      <c r="K129">
        <v>18</v>
      </c>
      <c r="L12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50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6.1364737552455377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5.5599943299430299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6.9560439855212799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3.0876019346208601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11.605953590181899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20.14</v>
      </c>
      <c r="W129" s="5">
        <f>IF((DiscreteStatsTable[[#This Row],[RepsRequested]]&gt;1),DiscreteStatsTable[[#This Row],[HalfWidth]],DiscreteStatsTable[[#This Row],[BatchMeansHalfWidth]])</f>
        <v>9.8894551932469071E-2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50</v>
      </c>
      <c r="Y129" s="5">
        <f>IF(DiscreteStatsTable[[#This Row],[RepsRequested]]=DiscreteStatsTable[[#This Row],[RepsWithStatObserved]],1,0)</f>
        <v>1</v>
      </c>
    </row>
    <row r="130" spans="1:25" x14ac:dyDescent="0.25">
      <c r="A130" t="s">
        <v>68</v>
      </c>
      <c r="B130" t="s">
        <v>70</v>
      </c>
      <c r="C130">
        <v>22</v>
      </c>
      <c r="D130" t="s">
        <v>71</v>
      </c>
      <c r="E130" t="s">
        <v>75</v>
      </c>
      <c r="F130" t="s">
        <v>73</v>
      </c>
      <c r="G130">
        <v>9.4089743017466296E-2</v>
      </c>
      <c r="H130">
        <v>2E+20</v>
      </c>
      <c r="I130">
        <v>6.1581992147567099E-2</v>
      </c>
      <c r="J130">
        <v>0.14115112060256499</v>
      </c>
      <c r="K130">
        <v>18</v>
      </c>
      <c r="L13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50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9.7847844107351645E-2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8.7017927016337093E-2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0.11209851598126799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5.1460032243681099E-2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0.16540290383558701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20.14</v>
      </c>
      <c r="W130" s="5">
        <f>IF((DiscreteStatsTable[[#This Row],[RepsRequested]]&gt;1),DiscreteStatsTable[[#This Row],[HalfWidth]],DiscreteStatsTable[[#This Row],[BatchMeansHalfWidth]])</f>
        <v>1.668830327041739E-3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50</v>
      </c>
      <c r="Y130" s="5">
        <f>IF(DiscreteStatsTable[[#This Row],[RepsRequested]]=DiscreteStatsTable[[#This Row],[RepsWithStatObserved]],1,0)</f>
        <v>1</v>
      </c>
    </row>
    <row r="131" spans="1:25" x14ac:dyDescent="0.25">
      <c r="A131" t="s">
        <v>68</v>
      </c>
      <c r="B131" t="s">
        <v>70</v>
      </c>
      <c r="C131">
        <v>22</v>
      </c>
      <c r="D131" t="s">
        <v>71</v>
      </c>
      <c r="E131" t="s">
        <v>76</v>
      </c>
      <c r="F131" t="s">
        <v>73</v>
      </c>
      <c r="G131">
        <v>5.6453845810479697</v>
      </c>
      <c r="H131">
        <v>2E+20</v>
      </c>
      <c r="I131">
        <v>3.69491952885403</v>
      </c>
      <c r="J131">
        <v>8.4690672361538795</v>
      </c>
      <c r="K131">
        <v>18</v>
      </c>
      <c r="L13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50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5.8708706464411016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0.3523255718218492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5.22107562098022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6.7259109588760797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3.0876019346208601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9.9241742301352396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20.14</v>
      </c>
      <c r="W131" s="5">
        <f>IF((DiscreteStatsTable[[#This Row],[RepsRequested]]&gt;1),DiscreteStatsTable[[#This Row],[HalfWidth]],DiscreteStatsTable[[#This Row],[BatchMeansHalfWidth]])</f>
        <v>0.10012981962250445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50</v>
      </c>
      <c r="Y131" s="5">
        <f>IF(DiscreteStatsTable[[#This Row],[RepsRequested]]=DiscreteStatsTable[[#This Row],[RepsWithStatObserved]],1,0)</f>
        <v>1</v>
      </c>
    </row>
    <row r="132" spans="1:25" x14ac:dyDescent="0.25">
      <c r="A132" t="s">
        <v>68</v>
      </c>
      <c r="B132" t="s">
        <v>70</v>
      </c>
      <c r="C132">
        <v>22</v>
      </c>
      <c r="D132" t="s">
        <v>71</v>
      </c>
      <c r="E132" t="s">
        <v>77</v>
      </c>
      <c r="F132" t="s">
        <v>73</v>
      </c>
      <c r="G132">
        <v>0</v>
      </c>
      <c r="H132">
        <v>2E+20</v>
      </c>
      <c r="I132">
        <v>0</v>
      </c>
      <c r="J132">
        <v>0</v>
      </c>
      <c r="K132">
        <v>18</v>
      </c>
      <c r="L13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50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0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0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0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0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0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0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20.14</v>
      </c>
      <c r="W132" s="5">
        <f>IF((DiscreteStatsTable[[#This Row],[RepsRequested]]&gt;1),DiscreteStatsTable[[#This Row],[HalfWidth]],DiscreteStatsTable[[#This Row],[BatchMeansHalfWidth]])</f>
        <v>0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50</v>
      </c>
      <c r="Y132" s="5">
        <f>IF(DiscreteStatsTable[[#This Row],[RepsRequested]]=DiscreteStatsTable[[#This Row],[RepsWithStatObserved]],1,0)</f>
        <v>1</v>
      </c>
    </row>
    <row r="133" spans="1:25" x14ac:dyDescent="0.25">
      <c r="A133" t="s">
        <v>68</v>
      </c>
      <c r="B133" t="s">
        <v>70</v>
      </c>
      <c r="C133">
        <v>22</v>
      </c>
      <c r="D133" t="s">
        <v>71</v>
      </c>
      <c r="E133" t="s">
        <v>78</v>
      </c>
      <c r="F133" t="s">
        <v>73</v>
      </c>
      <c r="G133">
        <v>0.245497022492981</v>
      </c>
      <c r="H133">
        <v>2E+20</v>
      </c>
      <c r="I133">
        <v>0</v>
      </c>
      <c r="J133">
        <v>1.4923545531735301</v>
      </c>
      <c r="K133">
        <v>18</v>
      </c>
      <c r="L13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50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0.26560310880443844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0.1345835269466413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1.0442984261027299E-2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0.556428814956336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4.9247273176603699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20.14</v>
      </c>
      <c r="W133" s="5">
        <f>IF((DiscreteStatsTable[[#This Row],[RepsRequested]]&gt;1),DiscreteStatsTable[[#This Row],[HalfWidth]],DiscreteStatsTable[[#This Row],[BatchMeansHalfWidth]])</f>
        <v>3.8248215159760277E-2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50</v>
      </c>
      <c r="Y133" s="5">
        <f>IF(DiscreteStatsTable[[#This Row],[RepsRequested]]=DiscreteStatsTable[[#This Row],[RepsWithStatObserved]],1,0)</f>
        <v>1</v>
      </c>
    </row>
    <row r="134" spans="1:25" x14ac:dyDescent="0.25">
      <c r="A134" t="s">
        <v>68</v>
      </c>
      <c r="B134" t="s">
        <v>70</v>
      </c>
      <c r="C134">
        <v>23</v>
      </c>
      <c r="D134" t="s">
        <v>71</v>
      </c>
      <c r="E134" t="s">
        <v>72</v>
      </c>
      <c r="F134" t="s">
        <v>73</v>
      </c>
      <c r="G134">
        <v>9.1016001944213804E-2</v>
      </c>
      <c r="H134">
        <v>2E+20</v>
      </c>
      <c r="I134">
        <v>6.0858931077213699E-2</v>
      </c>
      <c r="J134">
        <v>0.14882111858106001</v>
      </c>
      <c r="K134">
        <v>16</v>
      </c>
      <c r="L13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50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9.7847844107351645E-2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8.7017927016337093E-2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0.11209851598126799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5.1460032243681099E-2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0.16540290383558701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20.14</v>
      </c>
      <c r="W134" s="5">
        <f>IF((DiscreteStatsTable[[#This Row],[RepsRequested]]&gt;1),DiscreteStatsTable[[#This Row],[HalfWidth]],DiscreteStatsTable[[#This Row],[BatchMeansHalfWidth]])</f>
        <v>1.668830327041739E-3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50</v>
      </c>
      <c r="Y134" s="5">
        <f>IF(DiscreteStatsTable[[#This Row],[RepsRequested]]=DiscreteStatsTable[[#This Row],[RepsWithStatObserved]],1,0)</f>
        <v>1</v>
      </c>
    </row>
    <row r="135" spans="1:25" x14ac:dyDescent="0.25">
      <c r="A135" t="s">
        <v>68</v>
      </c>
      <c r="B135" t="s">
        <v>70</v>
      </c>
      <c r="C135">
        <v>23</v>
      </c>
      <c r="D135" t="s">
        <v>71</v>
      </c>
      <c r="E135" t="s">
        <v>74</v>
      </c>
      <c r="F135" t="s">
        <v>73</v>
      </c>
      <c r="G135">
        <v>5.9248572537117896</v>
      </c>
      <c r="H135">
        <v>2E+20</v>
      </c>
      <c r="I135">
        <v>3.7410720073303301</v>
      </c>
      <c r="J135">
        <v>10.0943165375229</v>
      </c>
      <c r="K135">
        <v>16</v>
      </c>
      <c r="L13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50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6.1364737552455377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5.5599943299430299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6.9560439855212799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3.0876019346208601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11.605953590181899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20.14</v>
      </c>
      <c r="W135" s="5">
        <f>IF((DiscreteStatsTable[[#This Row],[RepsRequested]]&gt;1),DiscreteStatsTable[[#This Row],[HalfWidth]],DiscreteStatsTable[[#This Row],[BatchMeansHalfWidth]])</f>
        <v>9.8894551932469071E-2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50</v>
      </c>
      <c r="Y135" s="5">
        <f>IF(DiscreteStatsTable[[#This Row],[RepsRequested]]=DiscreteStatsTable[[#This Row],[RepsWithStatObserved]],1,0)</f>
        <v>1</v>
      </c>
    </row>
    <row r="136" spans="1:25" x14ac:dyDescent="0.25">
      <c r="A136" t="s">
        <v>68</v>
      </c>
      <c r="B136" t="s">
        <v>70</v>
      </c>
      <c r="C136">
        <v>23</v>
      </c>
      <c r="D136" t="s">
        <v>71</v>
      </c>
      <c r="E136" t="s">
        <v>75</v>
      </c>
      <c r="F136" t="s">
        <v>73</v>
      </c>
      <c r="G136">
        <v>9.1016001944213804E-2</v>
      </c>
      <c r="H136">
        <v>2E+20</v>
      </c>
      <c r="I136">
        <v>6.0858931077213699E-2</v>
      </c>
      <c r="J136">
        <v>0.14882111858106001</v>
      </c>
      <c r="K136">
        <v>16</v>
      </c>
      <c r="L13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50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9.7847844107351645E-2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8.7017927016337093E-2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0.11209851598126799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5.1460032243681099E-2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0.16540290383558701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20.14</v>
      </c>
      <c r="W136" s="5">
        <f>IF((DiscreteStatsTable[[#This Row],[RepsRequested]]&gt;1),DiscreteStatsTable[[#This Row],[HalfWidth]],DiscreteStatsTable[[#This Row],[BatchMeansHalfWidth]])</f>
        <v>1.668830327041739E-3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50</v>
      </c>
      <c r="Y136" s="5">
        <f>IF(DiscreteStatsTable[[#This Row],[RepsRequested]]=DiscreteStatsTable[[#This Row],[RepsWithStatObserved]],1,0)</f>
        <v>1</v>
      </c>
    </row>
    <row r="137" spans="1:25" x14ac:dyDescent="0.25">
      <c r="A137" t="s">
        <v>68</v>
      </c>
      <c r="B137" t="s">
        <v>70</v>
      </c>
      <c r="C137">
        <v>23</v>
      </c>
      <c r="D137" t="s">
        <v>71</v>
      </c>
      <c r="E137" t="s">
        <v>76</v>
      </c>
      <c r="F137" t="s">
        <v>73</v>
      </c>
      <c r="G137">
        <v>5.4609601166528297</v>
      </c>
      <c r="H137">
        <v>2E+20</v>
      </c>
      <c r="I137">
        <v>3.65153586463282</v>
      </c>
      <c r="J137">
        <v>8.92926711486359</v>
      </c>
      <c r="K137">
        <v>16</v>
      </c>
      <c r="L13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50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5.8708706464411016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0.3523255718218492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5.22107562098022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6.7259109588760797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3.0876019346208601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9.9241742301352396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20.14</v>
      </c>
      <c r="W137" s="5">
        <f>IF((DiscreteStatsTable[[#This Row],[RepsRequested]]&gt;1),DiscreteStatsTable[[#This Row],[HalfWidth]],DiscreteStatsTable[[#This Row],[BatchMeansHalfWidth]])</f>
        <v>0.10012981962250445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50</v>
      </c>
      <c r="Y137" s="5">
        <f>IF(DiscreteStatsTable[[#This Row],[RepsRequested]]=DiscreteStatsTable[[#This Row],[RepsWithStatObserved]],1,0)</f>
        <v>1</v>
      </c>
    </row>
    <row r="138" spans="1:25" x14ac:dyDescent="0.25">
      <c r="A138" t="s">
        <v>68</v>
      </c>
      <c r="B138" t="s">
        <v>70</v>
      </c>
      <c r="C138">
        <v>23</v>
      </c>
      <c r="D138" t="s">
        <v>71</v>
      </c>
      <c r="E138" t="s">
        <v>77</v>
      </c>
      <c r="F138" t="s">
        <v>73</v>
      </c>
      <c r="G138">
        <v>0</v>
      </c>
      <c r="H138">
        <v>2E+20</v>
      </c>
      <c r="I138">
        <v>0</v>
      </c>
      <c r="J138">
        <v>0</v>
      </c>
      <c r="K138">
        <v>16</v>
      </c>
      <c r="L13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50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0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0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0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0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0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0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20.14</v>
      </c>
      <c r="W138" s="5">
        <f>IF((DiscreteStatsTable[[#This Row],[RepsRequested]]&gt;1),DiscreteStatsTable[[#This Row],[HalfWidth]],DiscreteStatsTable[[#This Row],[BatchMeansHalfWidth]])</f>
        <v>0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50</v>
      </c>
      <c r="Y138" s="5">
        <f>IF(DiscreteStatsTable[[#This Row],[RepsRequested]]=DiscreteStatsTable[[#This Row],[RepsWithStatObserved]],1,0)</f>
        <v>1</v>
      </c>
    </row>
    <row r="139" spans="1:25" x14ac:dyDescent="0.25">
      <c r="A139" t="s">
        <v>68</v>
      </c>
      <c r="B139" t="s">
        <v>70</v>
      </c>
      <c r="C139">
        <v>23</v>
      </c>
      <c r="D139" t="s">
        <v>71</v>
      </c>
      <c r="E139" t="s">
        <v>78</v>
      </c>
      <c r="F139" t="s">
        <v>73</v>
      </c>
      <c r="G139">
        <v>0.46389713705896102</v>
      </c>
      <c r="H139">
        <v>2E+20</v>
      </c>
      <c r="I139">
        <v>0</v>
      </c>
      <c r="J139">
        <v>2.01092280773958</v>
      </c>
      <c r="K139">
        <v>16</v>
      </c>
      <c r="L13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50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0.26560310880443844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0.1345835269466413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1.0442984261027299E-2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0.556428814956336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4.9247273176603699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20.14</v>
      </c>
      <c r="W139" s="5">
        <f>IF((DiscreteStatsTable[[#This Row],[RepsRequested]]&gt;1),DiscreteStatsTable[[#This Row],[HalfWidth]],DiscreteStatsTable[[#This Row],[BatchMeansHalfWidth]])</f>
        <v>3.8248215159760277E-2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50</v>
      </c>
      <c r="Y139" s="5">
        <f>IF(DiscreteStatsTable[[#This Row],[RepsRequested]]=DiscreteStatsTable[[#This Row],[RepsWithStatObserved]],1,0)</f>
        <v>1</v>
      </c>
    </row>
    <row r="140" spans="1:25" x14ac:dyDescent="0.25">
      <c r="A140" t="s">
        <v>68</v>
      </c>
      <c r="B140" t="s">
        <v>70</v>
      </c>
      <c r="C140">
        <v>24</v>
      </c>
      <c r="D140" t="s">
        <v>71</v>
      </c>
      <c r="E140" t="s">
        <v>72</v>
      </c>
      <c r="F140" t="s">
        <v>73</v>
      </c>
      <c r="G140">
        <v>9.3372472623942396E-2</v>
      </c>
      <c r="H140">
        <v>2E+20</v>
      </c>
      <c r="I140">
        <v>5.8781529485029398E-2</v>
      </c>
      <c r="J140">
        <v>0.14317931642141499</v>
      </c>
      <c r="K140">
        <v>25</v>
      </c>
      <c r="L14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50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9.7847844107351645E-2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8.7017927016337093E-2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0.11209851598126799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5.1460032243681099E-2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0.16540290383558701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20.14</v>
      </c>
      <c r="W140" s="5">
        <f>IF((DiscreteStatsTable[[#This Row],[RepsRequested]]&gt;1),DiscreteStatsTable[[#This Row],[HalfWidth]],DiscreteStatsTable[[#This Row],[BatchMeansHalfWidth]])</f>
        <v>1.668830327041739E-3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50</v>
      </c>
      <c r="Y140" s="5">
        <f>IF(DiscreteStatsTable[[#This Row],[RepsRequested]]=DiscreteStatsTable[[#This Row],[RepsWithStatObserved]],1,0)</f>
        <v>1</v>
      </c>
    </row>
    <row r="141" spans="1:25" x14ac:dyDescent="0.25">
      <c r="A141" t="s">
        <v>68</v>
      </c>
      <c r="B141" t="s">
        <v>70</v>
      </c>
      <c r="C141">
        <v>24</v>
      </c>
      <c r="D141" t="s">
        <v>71</v>
      </c>
      <c r="E141" t="s">
        <v>74</v>
      </c>
      <c r="F141" t="s">
        <v>73</v>
      </c>
      <c r="G141">
        <v>5.97568660600892</v>
      </c>
      <c r="H141">
        <v>2E+20</v>
      </c>
      <c r="I141">
        <v>3.5672753474735299</v>
      </c>
      <c r="J141">
        <v>9.4988200091915491</v>
      </c>
      <c r="K141">
        <v>25</v>
      </c>
      <c r="L14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50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6.1364737552455377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5.5599943299430299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6.9560439855212799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3.0876019346208601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11.605953590181899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20.14</v>
      </c>
      <c r="W141" s="5">
        <f>IF((DiscreteStatsTable[[#This Row],[RepsRequested]]&gt;1),DiscreteStatsTable[[#This Row],[HalfWidth]],DiscreteStatsTable[[#This Row],[BatchMeansHalfWidth]])</f>
        <v>9.8894551932469071E-2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50</v>
      </c>
      <c r="Y141" s="5">
        <f>IF(DiscreteStatsTable[[#This Row],[RepsRequested]]=DiscreteStatsTable[[#This Row],[RepsWithStatObserved]],1,0)</f>
        <v>1</v>
      </c>
    </row>
    <row r="142" spans="1:25" x14ac:dyDescent="0.25">
      <c r="A142" t="s">
        <v>68</v>
      </c>
      <c r="B142" t="s">
        <v>70</v>
      </c>
      <c r="C142">
        <v>24</v>
      </c>
      <c r="D142" t="s">
        <v>71</v>
      </c>
      <c r="E142" t="s">
        <v>75</v>
      </c>
      <c r="F142" t="s">
        <v>73</v>
      </c>
      <c r="G142">
        <v>9.3372472623942396E-2</v>
      </c>
      <c r="H142">
        <v>2E+20</v>
      </c>
      <c r="I142">
        <v>5.8781529485029398E-2</v>
      </c>
      <c r="J142">
        <v>0.14317931642141499</v>
      </c>
      <c r="K142">
        <v>25</v>
      </c>
      <c r="L14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50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9.7847844107351645E-2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8.7017927016337093E-2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0.11209851598126799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5.1460032243681099E-2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0.16540290383558701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20.14</v>
      </c>
      <c r="W142" s="5">
        <f>IF((DiscreteStatsTable[[#This Row],[RepsRequested]]&gt;1),DiscreteStatsTable[[#This Row],[HalfWidth]],DiscreteStatsTable[[#This Row],[BatchMeansHalfWidth]])</f>
        <v>1.668830327041739E-3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50</v>
      </c>
      <c r="Y142" s="5">
        <f>IF(DiscreteStatsTable[[#This Row],[RepsRequested]]=DiscreteStatsTable[[#This Row],[RepsWithStatObserved]],1,0)</f>
        <v>1</v>
      </c>
    </row>
    <row r="143" spans="1:25" x14ac:dyDescent="0.25">
      <c r="A143" t="s">
        <v>68</v>
      </c>
      <c r="B143" t="s">
        <v>70</v>
      </c>
      <c r="C143">
        <v>24</v>
      </c>
      <c r="D143" t="s">
        <v>71</v>
      </c>
      <c r="E143" t="s">
        <v>76</v>
      </c>
      <c r="F143" t="s">
        <v>73</v>
      </c>
      <c r="G143">
        <v>5.60234835743654</v>
      </c>
      <c r="H143">
        <v>2E+20</v>
      </c>
      <c r="I143">
        <v>3.5268917691017698</v>
      </c>
      <c r="J143">
        <v>8.5907589852848805</v>
      </c>
      <c r="K143">
        <v>25</v>
      </c>
      <c r="L14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50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5.8708706464411016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0.3523255718218492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5.22107562098022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6.7259109588760797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3.0876019346208601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9.9241742301352396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20.14</v>
      </c>
      <c r="W143" s="5">
        <f>IF((DiscreteStatsTable[[#This Row],[RepsRequested]]&gt;1),DiscreteStatsTable[[#This Row],[HalfWidth]],DiscreteStatsTable[[#This Row],[BatchMeansHalfWidth]])</f>
        <v>0.10012981962250445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50</v>
      </c>
      <c r="Y143" s="5">
        <f>IF(DiscreteStatsTable[[#This Row],[RepsRequested]]=DiscreteStatsTable[[#This Row],[RepsWithStatObserved]],1,0)</f>
        <v>1</v>
      </c>
    </row>
    <row r="144" spans="1:25" x14ac:dyDescent="0.25">
      <c r="A144" t="s">
        <v>68</v>
      </c>
      <c r="B144" t="s">
        <v>70</v>
      </c>
      <c r="C144">
        <v>24</v>
      </c>
      <c r="D144" t="s">
        <v>71</v>
      </c>
      <c r="E144" t="s">
        <v>77</v>
      </c>
      <c r="F144" t="s">
        <v>73</v>
      </c>
      <c r="G144">
        <v>0</v>
      </c>
      <c r="H144">
        <v>2E+20</v>
      </c>
      <c r="I144">
        <v>0</v>
      </c>
      <c r="J144">
        <v>0</v>
      </c>
      <c r="K144">
        <v>25</v>
      </c>
      <c r="L14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50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0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0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0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0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0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0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20.14</v>
      </c>
      <c r="W144" s="5">
        <f>IF((DiscreteStatsTable[[#This Row],[RepsRequested]]&gt;1),DiscreteStatsTable[[#This Row],[HalfWidth]],DiscreteStatsTable[[#This Row],[BatchMeansHalfWidth]])</f>
        <v>0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50</v>
      </c>
      <c r="Y144" s="5">
        <f>IF(DiscreteStatsTable[[#This Row],[RepsRequested]]=DiscreteStatsTable[[#This Row],[RepsWithStatObserved]],1,0)</f>
        <v>1</v>
      </c>
    </row>
    <row r="145" spans="1:25" x14ac:dyDescent="0.25">
      <c r="A145" t="s">
        <v>68</v>
      </c>
      <c r="B145" t="s">
        <v>70</v>
      </c>
      <c r="C145">
        <v>24</v>
      </c>
      <c r="D145" t="s">
        <v>71</v>
      </c>
      <c r="E145" t="s">
        <v>78</v>
      </c>
      <c r="F145" t="s">
        <v>73</v>
      </c>
      <c r="G145">
        <v>0.37333824857237602</v>
      </c>
      <c r="H145">
        <v>2E+20</v>
      </c>
      <c r="I145">
        <v>0</v>
      </c>
      <c r="J145">
        <v>2.8499999867662802</v>
      </c>
      <c r="K145">
        <v>25</v>
      </c>
      <c r="L14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50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0.26560310880443844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0.1345835269466413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1.0442984261027299E-2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0.556428814956336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4.9247273176603699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20.14</v>
      </c>
      <c r="W145" s="5">
        <f>IF((DiscreteStatsTable[[#This Row],[RepsRequested]]&gt;1),DiscreteStatsTable[[#This Row],[HalfWidth]],DiscreteStatsTable[[#This Row],[BatchMeansHalfWidth]])</f>
        <v>3.8248215159760277E-2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50</v>
      </c>
      <c r="Y145" s="5">
        <f>IF(DiscreteStatsTable[[#This Row],[RepsRequested]]=DiscreteStatsTable[[#This Row],[RepsWithStatObserved]],1,0)</f>
        <v>1</v>
      </c>
    </row>
    <row r="146" spans="1:25" x14ac:dyDescent="0.25">
      <c r="A146" t="s">
        <v>68</v>
      </c>
      <c r="B146" t="s">
        <v>70</v>
      </c>
      <c r="C146">
        <v>25</v>
      </c>
      <c r="D146" t="s">
        <v>71</v>
      </c>
      <c r="E146" t="s">
        <v>72</v>
      </c>
      <c r="F146" t="s">
        <v>73</v>
      </c>
      <c r="G146">
        <v>9.3523954288590394E-2</v>
      </c>
      <c r="H146">
        <v>2E+20</v>
      </c>
      <c r="I146">
        <v>6.3135825666223402E-2</v>
      </c>
      <c r="J146">
        <v>0.14608090904203</v>
      </c>
      <c r="K146">
        <v>20</v>
      </c>
      <c r="L14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50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9.7847844107351645E-2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8.7017927016337093E-2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0.11209851598126799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5.1460032243681099E-2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0.16540290383558701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20.14</v>
      </c>
      <c r="W146" s="5">
        <f>IF((DiscreteStatsTable[[#This Row],[RepsRequested]]&gt;1),DiscreteStatsTable[[#This Row],[HalfWidth]],DiscreteStatsTable[[#This Row],[BatchMeansHalfWidth]])</f>
        <v>1.668830327041739E-3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50</v>
      </c>
      <c r="Y146" s="5">
        <f>IF(DiscreteStatsTable[[#This Row],[RepsRequested]]=DiscreteStatsTable[[#This Row],[RepsWithStatObserved]],1,0)</f>
        <v>1</v>
      </c>
    </row>
    <row r="147" spans="1:25" x14ac:dyDescent="0.25">
      <c r="A147" t="s">
        <v>68</v>
      </c>
      <c r="B147" t="s">
        <v>70</v>
      </c>
      <c r="C147">
        <v>25</v>
      </c>
      <c r="D147" t="s">
        <v>71</v>
      </c>
      <c r="E147" t="s">
        <v>74</v>
      </c>
      <c r="F147" t="s">
        <v>73</v>
      </c>
      <c r="G147">
        <v>5.8961547181627196</v>
      </c>
      <c r="H147">
        <v>2E+20</v>
      </c>
      <c r="I147">
        <v>3.7881495399734</v>
      </c>
      <c r="J147">
        <v>9.3844581484709693</v>
      </c>
      <c r="K147">
        <v>20</v>
      </c>
      <c r="L14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50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6.1364737552455377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5.5599943299430299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6.9560439855212799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3.0876019346208601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11.605953590181899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20.14</v>
      </c>
      <c r="W147" s="5">
        <f>IF((DiscreteStatsTable[[#This Row],[RepsRequested]]&gt;1),DiscreteStatsTable[[#This Row],[HalfWidth]],DiscreteStatsTable[[#This Row],[BatchMeansHalfWidth]])</f>
        <v>9.8894551932469071E-2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50</v>
      </c>
      <c r="Y147" s="5">
        <f>IF(DiscreteStatsTable[[#This Row],[RepsRequested]]=DiscreteStatsTable[[#This Row],[RepsWithStatObserved]],1,0)</f>
        <v>1</v>
      </c>
    </row>
    <row r="148" spans="1:25" x14ac:dyDescent="0.25">
      <c r="A148" t="s">
        <v>68</v>
      </c>
      <c r="B148" t="s">
        <v>70</v>
      </c>
      <c r="C148">
        <v>25</v>
      </c>
      <c r="D148" t="s">
        <v>71</v>
      </c>
      <c r="E148" t="s">
        <v>75</v>
      </c>
      <c r="F148" t="s">
        <v>73</v>
      </c>
      <c r="G148">
        <v>9.3523954288590394E-2</v>
      </c>
      <c r="H148">
        <v>2E+20</v>
      </c>
      <c r="I148">
        <v>6.3135825666223402E-2</v>
      </c>
      <c r="J148">
        <v>0.14608090904203</v>
      </c>
      <c r="K148">
        <v>20</v>
      </c>
      <c r="L14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50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9.7847844107351645E-2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8.7017927016337093E-2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0.11209851598126799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5.1460032243681099E-2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0.16540290383558701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20.14</v>
      </c>
      <c r="W148" s="5">
        <f>IF((DiscreteStatsTable[[#This Row],[RepsRequested]]&gt;1),DiscreteStatsTable[[#This Row],[HalfWidth]],DiscreteStatsTable[[#This Row],[BatchMeansHalfWidth]])</f>
        <v>1.668830327041739E-3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50</v>
      </c>
      <c r="Y148" s="5">
        <f>IF(DiscreteStatsTable[[#This Row],[RepsRequested]]=DiscreteStatsTable[[#This Row],[RepsWithStatObserved]],1,0)</f>
        <v>1</v>
      </c>
    </row>
    <row r="149" spans="1:25" x14ac:dyDescent="0.25">
      <c r="A149" t="s">
        <v>68</v>
      </c>
      <c r="B149" t="s">
        <v>70</v>
      </c>
      <c r="C149">
        <v>25</v>
      </c>
      <c r="D149" t="s">
        <v>71</v>
      </c>
      <c r="E149" t="s">
        <v>76</v>
      </c>
      <c r="F149" t="s">
        <v>73</v>
      </c>
      <c r="G149">
        <v>5.6114372573154299</v>
      </c>
      <c r="H149">
        <v>2E+20</v>
      </c>
      <c r="I149">
        <v>3.7881495399734</v>
      </c>
      <c r="J149">
        <v>8.7648545425217907</v>
      </c>
      <c r="K149">
        <v>20</v>
      </c>
      <c r="L14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50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5.8708706464411016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0.3523255718218492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5.22107562098022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6.7259109588760797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3.0876019346208601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9.9241742301352396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20.14</v>
      </c>
      <c r="W149" s="5">
        <f>IF((DiscreteStatsTable[[#This Row],[RepsRequested]]&gt;1),DiscreteStatsTable[[#This Row],[HalfWidth]],DiscreteStatsTable[[#This Row],[BatchMeansHalfWidth]])</f>
        <v>0.10012981962250445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50</v>
      </c>
      <c r="Y149" s="5">
        <f>IF(DiscreteStatsTable[[#This Row],[RepsRequested]]=DiscreteStatsTable[[#This Row],[RepsWithStatObserved]],1,0)</f>
        <v>1</v>
      </c>
    </row>
    <row r="150" spans="1:25" x14ac:dyDescent="0.25">
      <c r="A150" t="s">
        <v>68</v>
      </c>
      <c r="B150" t="s">
        <v>70</v>
      </c>
      <c r="C150">
        <v>25</v>
      </c>
      <c r="D150" t="s">
        <v>71</v>
      </c>
      <c r="E150" t="s">
        <v>77</v>
      </c>
      <c r="F150" t="s">
        <v>73</v>
      </c>
      <c r="G150">
        <v>0</v>
      </c>
      <c r="H150">
        <v>2E+20</v>
      </c>
      <c r="I150">
        <v>0</v>
      </c>
      <c r="J150">
        <v>0</v>
      </c>
      <c r="K150">
        <v>20</v>
      </c>
      <c r="L15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50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0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0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0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0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0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0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20.14</v>
      </c>
      <c r="W150" s="5">
        <f>IF((DiscreteStatsTable[[#This Row],[RepsRequested]]&gt;1),DiscreteStatsTable[[#This Row],[HalfWidth]],DiscreteStatsTable[[#This Row],[BatchMeansHalfWidth]])</f>
        <v>0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50</v>
      </c>
      <c r="Y150" s="5">
        <f>IF(DiscreteStatsTable[[#This Row],[RepsRequested]]=DiscreteStatsTable[[#This Row],[RepsWithStatObserved]],1,0)</f>
        <v>1</v>
      </c>
    </row>
    <row r="151" spans="1:25" x14ac:dyDescent="0.25">
      <c r="A151" t="s">
        <v>68</v>
      </c>
      <c r="B151" t="s">
        <v>70</v>
      </c>
      <c r="C151">
        <v>25</v>
      </c>
      <c r="D151" t="s">
        <v>71</v>
      </c>
      <c r="E151" t="s">
        <v>78</v>
      </c>
      <c r="F151" t="s">
        <v>73</v>
      </c>
      <c r="G151">
        <v>0.28471746084729799</v>
      </c>
      <c r="H151">
        <v>2E+20</v>
      </c>
      <c r="I151">
        <v>0</v>
      </c>
      <c r="J151">
        <v>2.1961907876319602</v>
      </c>
      <c r="K151">
        <v>20</v>
      </c>
      <c r="L15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50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0.26560310880443844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0.1345835269466413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1.0442984261027299E-2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0.556428814956336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4.9247273176603699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20.14</v>
      </c>
      <c r="W151" s="5">
        <f>IF((DiscreteStatsTable[[#This Row],[RepsRequested]]&gt;1),DiscreteStatsTable[[#This Row],[HalfWidth]],DiscreteStatsTable[[#This Row],[BatchMeansHalfWidth]])</f>
        <v>3.8248215159760277E-2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50</v>
      </c>
      <c r="Y151" s="5">
        <f>IF(DiscreteStatsTable[[#This Row],[RepsRequested]]=DiscreteStatsTable[[#This Row],[RepsWithStatObserved]],1,0)</f>
        <v>1</v>
      </c>
    </row>
    <row r="152" spans="1:25" x14ac:dyDescent="0.25">
      <c r="A152" t="s">
        <v>68</v>
      </c>
      <c r="B152" t="s">
        <v>70</v>
      </c>
      <c r="C152">
        <v>26</v>
      </c>
      <c r="D152" t="s">
        <v>71</v>
      </c>
      <c r="E152" t="s">
        <v>72</v>
      </c>
      <c r="F152" t="s">
        <v>73</v>
      </c>
      <c r="G152">
        <v>8.7017927016337093E-2</v>
      </c>
      <c r="H152">
        <v>2E+20</v>
      </c>
      <c r="I152">
        <v>5.2315281956123297E-2</v>
      </c>
      <c r="J152">
        <v>0.16020510227618001</v>
      </c>
      <c r="K152">
        <v>15</v>
      </c>
      <c r="L15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50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9.7847844107351645E-2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8.7017927016337093E-2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0.11209851598126799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5.1460032243681099E-2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0.16540290383558701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20.14</v>
      </c>
      <c r="W152" s="5">
        <f>IF((DiscreteStatsTable[[#This Row],[RepsRequested]]&gt;1),DiscreteStatsTable[[#This Row],[HalfWidth]],DiscreteStatsTable[[#This Row],[BatchMeansHalfWidth]])</f>
        <v>1.668830327041739E-3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50</v>
      </c>
      <c r="Y152" s="5">
        <f>IF(DiscreteStatsTable[[#This Row],[RepsRequested]]=DiscreteStatsTable[[#This Row],[RepsWithStatObserved]],1,0)</f>
        <v>1</v>
      </c>
    </row>
    <row r="153" spans="1:25" x14ac:dyDescent="0.25">
      <c r="A153" t="s">
        <v>68</v>
      </c>
      <c r="B153" t="s">
        <v>70</v>
      </c>
      <c r="C153">
        <v>26</v>
      </c>
      <c r="D153" t="s">
        <v>71</v>
      </c>
      <c r="E153" t="s">
        <v>74</v>
      </c>
      <c r="F153" t="s">
        <v>73</v>
      </c>
      <c r="G153">
        <v>5.7103813736386702</v>
      </c>
      <c r="H153">
        <v>2E+20</v>
      </c>
      <c r="I153">
        <v>4.4911636030837796</v>
      </c>
      <c r="J153">
        <v>10.085915296307901</v>
      </c>
      <c r="K153">
        <v>15</v>
      </c>
      <c r="L15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50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6.1364737552455377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5.5599943299430299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6.9560439855212799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3.0876019346208601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11.605953590181899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20.14</v>
      </c>
      <c r="W153" s="5">
        <f>IF((DiscreteStatsTable[[#This Row],[RepsRequested]]&gt;1),DiscreteStatsTable[[#This Row],[HalfWidth]],DiscreteStatsTable[[#This Row],[BatchMeansHalfWidth]])</f>
        <v>9.8894551932469071E-2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50</v>
      </c>
      <c r="Y153" s="5">
        <f>IF(DiscreteStatsTable[[#This Row],[RepsRequested]]=DiscreteStatsTable[[#This Row],[RepsWithStatObserved]],1,0)</f>
        <v>1</v>
      </c>
    </row>
    <row r="154" spans="1:25" x14ac:dyDescent="0.25">
      <c r="A154" t="s">
        <v>68</v>
      </c>
      <c r="B154" t="s">
        <v>70</v>
      </c>
      <c r="C154">
        <v>26</v>
      </c>
      <c r="D154" t="s">
        <v>71</v>
      </c>
      <c r="E154" t="s">
        <v>75</v>
      </c>
      <c r="F154" t="s">
        <v>73</v>
      </c>
      <c r="G154">
        <v>8.7017927016337093E-2</v>
      </c>
      <c r="H154">
        <v>2E+20</v>
      </c>
      <c r="I154">
        <v>5.2315281956123297E-2</v>
      </c>
      <c r="J154">
        <v>0.16020510227618001</v>
      </c>
      <c r="K154">
        <v>15</v>
      </c>
      <c r="L15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50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9.7847844107351645E-2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8.7017927016337093E-2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0.11209851598126799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5.1460032243681099E-2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0.16540290383558701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20.14</v>
      </c>
      <c r="W154" s="5">
        <f>IF((DiscreteStatsTable[[#This Row],[RepsRequested]]&gt;1),DiscreteStatsTable[[#This Row],[HalfWidth]],DiscreteStatsTable[[#This Row],[BatchMeansHalfWidth]])</f>
        <v>1.668830327041739E-3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50</v>
      </c>
      <c r="Y154" s="5">
        <f>IF(DiscreteStatsTable[[#This Row],[RepsRequested]]=DiscreteStatsTable[[#This Row],[RepsWithStatObserved]],1,0)</f>
        <v>1</v>
      </c>
    </row>
    <row r="155" spans="1:25" x14ac:dyDescent="0.25">
      <c r="A155" t="s">
        <v>68</v>
      </c>
      <c r="B155" t="s">
        <v>70</v>
      </c>
      <c r="C155">
        <v>26</v>
      </c>
      <c r="D155" t="s">
        <v>71</v>
      </c>
      <c r="E155" t="s">
        <v>76</v>
      </c>
      <c r="F155" t="s">
        <v>73</v>
      </c>
      <c r="G155">
        <v>5.22107562098022</v>
      </c>
      <c r="H155">
        <v>2E+20</v>
      </c>
      <c r="I155">
        <v>3.1389169173673999</v>
      </c>
      <c r="J155">
        <v>9.61230613657081</v>
      </c>
      <c r="K155">
        <v>15</v>
      </c>
      <c r="L15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50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5.8708706464411016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0.3523255718218492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5.22107562098022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6.7259109588760797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3.0876019346208601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9.9241742301352396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20.14</v>
      </c>
      <c r="W155" s="5">
        <f>IF((DiscreteStatsTable[[#This Row],[RepsRequested]]&gt;1),DiscreteStatsTable[[#This Row],[HalfWidth]],DiscreteStatsTable[[#This Row],[BatchMeansHalfWidth]])</f>
        <v>0.10012981962250445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50</v>
      </c>
      <c r="Y155" s="5">
        <f>IF(DiscreteStatsTable[[#This Row],[RepsRequested]]=DiscreteStatsTable[[#This Row],[RepsWithStatObserved]],1,0)</f>
        <v>1</v>
      </c>
    </row>
    <row r="156" spans="1:25" x14ac:dyDescent="0.25">
      <c r="A156" t="s">
        <v>68</v>
      </c>
      <c r="B156" t="s">
        <v>70</v>
      </c>
      <c r="C156">
        <v>26</v>
      </c>
      <c r="D156" t="s">
        <v>71</v>
      </c>
      <c r="E156" t="s">
        <v>77</v>
      </c>
      <c r="F156" t="s">
        <v>73</v>
      </c>
      <c r="G156">
        <v>0</v>
      </c>
      <c r="H156">
        <v>2E+20</v>
      </c>
      <c r="I156">
        <v>0</v>
      </c>
      <c r="J156">
        <v>0</v>
      </c>
      <c r="K156">
        <v>15</v>
      </c>
      <c r="L15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50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0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0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0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0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0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0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20.14</v>
      </c>
      <c r="W156" s="5">
        <f>IF((DiscreteStatsTable[[#This Row],[RepsRequested]]&gt;1),DiscreteStatsTable[[#This Row],[HalfWidth]],DiscreteStatsTable[[#This Row],[BatchMeansHalfWidth]])</f>
        <v>0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50</v>
      </c>
      <c r="Y156" s="5">
        <f>IF(DiscreteStatsTable[[#This Row],[RepsRequested]]=DiscreteStatsTable[[#This Row],[RepsWithStatObserved]],1,0)</f>
        <v>1</v>
      </c>
    </row>
    <row r="157" spans="1:25" x14ac:dyDescent="0.25">
      <c r="A157" t="s">
        <v>68</v>
      </c>
      <c r="B157" t="s">
        <v>70</v>
      </c>
      <c r="C157">
        <v>26</v>
      </c>
      <c r="D157" t="s">
        <v>71</v>
      </c>
      <c r="E157" t="s">
        <v>78</v>
      </c>
      <c r="F157" t="s">
        <v>73</v>
      </c>
      <c r="G157">
        <v>0.48930575265844301</v>
      </c>
      <c r="H157">
        <v>2E+20</v>
      </c>
      <c r="I157">
        <v>0</v>
      </c>
      <c r="J157">
        <v>2.2023686960397999</v>
      </c>
      <c r="K157">
        <v>15</v>
      </c>
      <c r="L15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50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0.26560310880443844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0.1345835269466413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1.0442984261027299E-2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0.556428814956336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4.9247273176603699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20.14</v>
      </c>
      <c r="W157" s="5">
        <f>IF((DiscreteStatsTable[[#This Row],[RepsRequested]]&gt;1),DiscreteStatsTable[[#This Row],[HalfWidth]],DiscreteStatsTable[[#This Row],[BatchMeansHalfWidth]])</f>
        <v>3.8248215159760277E-2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50</v>
      </c>
      <c r="Y157" s="5">
        <f>IF(DiscreteStatsTable[[#This Row],[RepsRequested]]=DiscreteStatsTable[[#This Row],[RepsWithStatObserved]],1,0)</f>
        <v>1</v>
      </c>
    </row>
    <row r="158" spans="1:25" x14ac:dyDescent="0.25">
      <c r="A158" t="s">
        <v>68</v>
      </c>
      <c r="B158" t="s">
        <v>70</v>
      </c>
      <c r="C158">
        <v>27</v>
      </c>
      <c r="D158" t="s">
        <v>71</v>
      </c>
      <c r="E158" t="s">
        <v>72</v>
      </c>
      <c r="F158" t="s">
        <v>73</v>
      </c>
      <c r="G158">
        <v>0.10737902426682799</v>
      </c>
      <c r="H158">
        <v>2E+20</v>
      </c>
      <c r="I158">
        <v>5.40702051642349E-2</v>
      </c>
      <c r="J158">
        <v>0.15415526206841401</v>
      </c>
      <c r="K158">
        <v>21</v>
      </c>
      <c r="L15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50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9.7847844107351645E-2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8.7017927016337093E-2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0.11209851598126799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5.1460032243681099E-2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0.16540290383558701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20.14</v>
      </c>
      <c r="W158" s="5">
        <f>IF((DiscreteStatsTable[[#This Row],[RepsRequested]]&gt;1),DiscreteStatsTable[[#This Row],[HalfWidth]],DiscreteStatsTable[[#This Row],[BatchMeansHalfWidth]])</f>
        <v>1.668830327041739E-3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50</v>
      </c>
      <c r="Y158" s="5">
        <f>IF(DiscreteStatsTable[[#This Row],[RepsRequested]]=DiscreteStatsTable[[#This Row],[RepsWithStatObserved]],1,0)</f>
        <v>1</v>
      </c>
    </row>
    <row r="159" spans="1:25" x14ac:dyDescent="0.25">
      <c r="A159" t="s">
        <v>68</v>
      </c>
      <c r="B159" t="s">
        <v>70</v>
      </c>
      <c r="C159">
        <v>27</v>
      </c>
      <c r="D159" t="s">
        <v>71</v>
      </c>
      <c r="E159" t="s">
        <v>74</v>
      </c>
      <c r="F159" t="s">
        <v>73</v>
      </c>
      <c r="G159">
        <v>6.6973489086943498</v>
      </c>
      <c r="H159">
        <v>2E+20</v>
      </c>
      <c r="I159">
        <v>3.24421230985409</v>
      </c>
      <c r="J159">
        <v>10.6063377838561</v>
      </c>
      <c r="K159">
        <v>21</v>
      </c>
      <c r="L15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50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6.1364737552455377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5.5599943299430299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6.9560439855212799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3.0876019346208601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11.605953590181899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20.14</v>
      </c>
      <c r="W159" s="5">
        <f>IF((DiscreteStatsTable[[#This Row],[RepsRequested]]&gt;1),DiscreteStatsTable[[#This Row],[HalfWidth]],DiscreteStatsTable[[#This Row],[BatchMeansHalfWidth]])</f>
        <v>9.8894551932469071E-2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50</v>
      </c>
      <c r="Y159" s="5">
        <f>IF(DiscreteStatsTable[[#This Row],[RepsRequested]]=DiscreteStatsTable[[#This Row],[RepsWithStatObserved]],1,0)</f>
        <v>1</v>
      </c>
    </row>
    <row r="160" spans="1:25" x14ac:dyDescent="0.25">
      <c r="A160" t="s">
        <v>68</v>
      </c>
      <c r="B160" t="s">
        <v>70</v>
      </c>
      <c r="C160">
        <v>27</v>
      </c>
      <c r="D160" t="s">
        <v>71</v>
      </c>
      <c r="E160" t="s">
        <v>75</v>
      </c>
      <c r="F160" t="s">
        <v>73</v>
      </c>
      <c r="G160">
        <v>0.10737902426682799</v>
      </c>
      <c r="H160">
        <v>2E+20</v>
      </c>
      <c r="I160">
        <v>5.40702051642349E-2</v>
      </c>
      <c r="J160">
        <v>0.15415526206841401</v>
      </c>
      <c r="K160">
        <v>21</v>
      </c>
      <c r="L16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50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9.7847844107351645E-2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8.7017927016337093E-2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0.11209851598126799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5.1460032243681099E-2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0.16540290383558701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20.14</v>
      </c>
      <c r="W160" s="5">
        <f>IF((DiscreteStatsTable[[#This Row],[RepsRequested]]&gt;1),DiscreteStatsTable[[#This Row],[HalfWidth]],DiscreteStatsTable[[#This Row],[BatchMeansHalfWidth]])</f>
        <v>1.668830327041739E-3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50</v>
      </c>
      <c r="Y160" s="5">
        <f>IF(DiscreteStatsTable[[#This Row],[RepsRequested]]=DiscreteStatsTable[[#This Row],[RepsWithStatObserved]],1,0)</f>
        <v>1</v>
      </c>
    </row>
    <row r="161" spans="1:25" x14ac:dyDescent="0.25">
      <c r="A161" t="s">
        <v>68</v>
      </c>
      <c r="B161" t="s">
        <v>70</v>
      </c>
      <c r="C161">
        <v>27</v>
      </c>
      <c r="D161" t="s">
        <v>71</v>
      </c>
      <c r="E161" t="s">
        <v>76</v>
      </c>
      <c r="F161" t="s">
        <v>73</v>
      </c>
      <c r="G161">
        <v>6.4427414560096796</v>
      </c>
      <c r="H161">
        <v>2E+20</v>
      </c>
      <c r="I161">
        <v>3.24421230985409</v>
      </c>
      <c r="J161">
        <v>9.2493157241048607</v>
      </c>
      <c r="K161">
        <v>21</v>
      </c>
      <c r="L16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50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5.8708706464411016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0.3523255718218492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5.22107562098022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6.7259109588760797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3.0876019346208601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9.9241742301352396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20.14</v>
      </c>
      <c r="W161" s="5">
        <f>IF((DiscreteStatsTable[[#This Row],[RepsRequested]]&gt;1),DiscreteStatsTable[[#This Row],[HalfWidth]],DiscreteStatsTable[[#This Row],[BatchMeansHalfWidth]])</f>
        <v>0.10012981962250445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50</v>
      </c>
      <c r="Y161" s="5">
        <f>IF(DiscreteStatsTable[[#This Row],[RepsRequested]]=DiscreteStatsTable[[#This Row],[RepsWithStatObserved]],1,0)</f>
        <v>1</v>
      </c>
    </row>
    <row r="162" spans="1:25" x14ac:dyDescent="0.25">
      <c r="A162" t="s">
        <v>68</v>
      </c>
      <c r="B162" t="s">
        <v>70</v>
      </c>
      <c r="C162">
        <v>27</v>
      </c>
      <c r="D162" t="s">
        <v>71</v>
      </c>
      <c r="E162" t="s">
        <v>77</v>
      </c>
      <c r="F162" t="s">
        <v>73</v>
      </c>
      <c r="G162">
        <v>0</v>
      </c>
      <c r="H162">
        <v>2E+20</v>
      </c>
      <c r="I162">
        <v>0</v>
      </c>
      <c r="J162">
        <v>0</v>
      </c>
      <c r="K162">
        <v>21</v>
      </c>
      <c r="L16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50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0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0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0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0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0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0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20.14</v>
      </c>
      <c r="W162" s="5">
        <f>IF((DiscreteStatsTable[[#This Row],[RepsRequested]]&gt;1),DiscreteStatsTable[[#This Row],[HalfWidth]],DiscreteStatsTable[[#This Row],[BatchMeansHalfWidth]])</f>
        <v>0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50</v>
      </c>
      <c r="Y162" s="5">
        <f>IF(DiscreteStatsTable[[#This Row],[RepsRequested]]=DiscreteStatsTable[[#This Row],[RepsWithStatObserved]],1,0)</f>
        <v>1</v>
      </c>
    </row>
    <row r="163" spans="1:25" x14ac:dyDescent="0.25">
      <c r="A163" t="s">
        <v>68</v>
      </c>
      <c r="B163" t="s">
        <v>70</v>
      </c>
      <c r="C163">
        <v>27</v>
      </c>
      <c r="D163" t="s">
        <v>71</v>
      </c>
      <c r="E163" t="s">
        <v>78</v>
      </c>
      <c r="F163" t="s">
        <v>73</v>
      </c>
      <c r="G163">
        <v>0.254607452684668</v>
      </c>
      <c r="H163">
        <v>2E+20</v>
      </c>
      <c r="I163">
        <v>0</v>
      </c>
      <c r="J163">
        <v>1.4988261687578901</v>
      </c>
      <c r="K163">
        <v>21</v>
      </c>
      <c r="L16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50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0.26560310880443844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0.1345835269466413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1.0442984261027299E-2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0.556428814956336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4.9247273176603699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20.14</v>
      </c>
      <c r="W163" s="5">
        <f>IF((DiscreteStatsTable[[#This Row],[RepsRequested]]&gt;1),DiscreteStatsTable[[#This Row],[HalfWidth]],DiscreteStatsTable[[#This Row],[BatchMeansHalfWidth]])</f>
        <v>3.8248215159760277E-2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50</v>
      </c>
      <c r="Y163" s="5">
        <f>IF(DiscreteStatsTable[[#This Row],[RepsRequested]]=DiscreteStatsTable[[#This Row],[RepsWithStatObserved]],1,0)</f>
        <v>1</v>
      </c>
    </row>
    <row r="164" spans="1:25" x14ac:dyDescent="0.25">
      <c r="A164" t="s">
        <v>68</v>
      </c>
      <c r="B164" t="s">
        <v>70</v>
      </c>
      <c r="C164">
        <v>28</v>
      </c>
      <c r="D164" t="s">
        <v>71</v>
      </c>
      <c r="E164" t="s">
        <v>72</v>
      </c>
      <c r="F164" t="s">
        <v>73</v>
      </c>
      <c r="G164">
        <v>0.10784575967097799</v>
      </c>
      <c r="H164">
        <v>2E+20</v>
      </c>
      <c r="I164">
        <v>5.19535443733967E-2</v>
      </c>
      <c r="J164">
        <v>0.16317791122948</v>
      </c>
      <c r="K164">
        <v>16</v>
      </c>
      <c r="L16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50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9.7847844107351645E-2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8.7017927016337093E-2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0.11209851598126799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5.1460032243681099E-2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0.16540290383558701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20.14</v>
      </c>
      <c r="W164" s="5">
        <f>IF((DiscreteStatsTable[[#This Row],[RepsRequested]]&gt;1),DiscreteStatsTable[[#This Row],[HalfWidth]],DiscreteStatsTable[[#This Row],[BatchMeansHalfWidth]])</f>
        <v>1.668830327041739E-3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50</v>
      </c>
      <c r="Y164" s="5">
        <f>IF(DiscreteStatsTable[[#This Row],[RepsRequested]]=DiscreteStatsTable[[#This Row],[RepsWithStatObserved]],1,0)</f>
        <v>1</v>
      </c>
    </row>
    <row r="165" spans="1:25" x14ac:dyDescent="0.25">
      <c r="A165" t="s">
        <v>68</v>
      </c>
      <c r="B165" t="s">
        <v>70</v>
      </c>
      <c r="C165">
        <v>28</v>
      </c>
      <c r="D165" t="s">
        <v>71</v>
      </c>
      <c r="E165" t="s">
        <v>74</v>
      </c>
      <c r="F165" t="s">
        <v>73</v>
      </c>
      <c r="G165">
        <v>6.6576580284357698</v>
      </c>
      <c r="H165">
        <v>2E+20</v>
      </c>
      <c r="I165">
        <v>3.64508329453832</v>
      </c>
      <c r="J165">
        <v>10.8834800682557</v>
      </c>
      <c r="K165">
        <v>16</v>
      </c>
      <c r="L16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50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6.1364737552455377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5.5599943299430299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6.9560439855212799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3.0876019346208601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11.605953590181899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20.14</v>
      </c>
      <c r="W165" s="5">
        <f>IF((DiscreteStatsTable[[#This Row],[RepsRequested]]&gt;1),DiscreteStatsTable[[#This Row],[HalfWidth]],DiscreteStatsTable[[#This Row],[BatchMeansHalfWidth]])</f>
        <v>9.8894551932469071E-2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50</v>
      </c>
      <c r="Y165" s="5">
        <f>IF(DiscreteStatsTable[[#This Row],[RepsRequested]]=DiscreteStatsTable[[#This Row],[RepsWithStatObserved]],1,0)</f>
        <v>1</v>
      </c>
    </row>
    <row r="166" spans="1:25" x14ac:dyDescent="0.25">
      <c r="A166" t="s">
        <v>68</v>
      </c>
      <c r="B166" t="s">
        <v>70</v>
      </c>
      <c r="C166">
        <v>28</v>
      </c>
      <c r="D166" t="s">
        <v>71</v>
      </c>
      <c r="E166" t="s">
        <v>75</v>
      </c>
      <c r="F166" t="s">
        <v>73</v>
      </c>
      <c r="G166">
        <v>0.10784575967097799</v>
      </c>
      <c r="H166">
        <v>2E+20</v>
      </c>
      <c r="I166">
        <v>5.19535443733967E-2</v>
      </c>
      <c r="J166">
        <v>0.16317791122948</v>
      </c>
      <c r="K166">
        <v>16</v>
      </c>
      <c r="L16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50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9.7847844107351645E-2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8.7017927016337093E-2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0.11209851598126799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5.1460032243681099E-2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0.16540290383558701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20.14</v>
      </c>
      <c r="W166" s="5">
        <f>IF((DiscreteStatsTable[[#This Row],[RepsRequested]]&gt;1),DiscreteStatsTable[[#This Row],[HalfWidth]],DiscreteStatsTable[[#This Row],[BatchMeansHalfWidth]])</f>
        <v>1.668830327041739E-3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50</v>
      </c>
      <c r="Y166" s="5">
        <f>IF(DiscreteStatsTable[[#This Row],[RepsRequested]]=DiscreteStatsTable[[#This Row],[RepsWithStatObserved]],1,0)</f>
        <v>1</v>
      </c>
    </row>
    <row r="167" spans="1:25" x14ac:dyDescent="0.25">
      <c r="A167" t="s">
        <v>68</v>
      </c>
      <c r="B167" t="s">
        <v>70</v>
      </c>
      <c r="C167">
        <v>28</v>
      </c>
      <c r="D167" t="s">
        <v>71</v>
      </c>
      <c r="E167" t="s">
        <v>76</v>
      </c>
      <c r="F167" t="s">
        <v>73</v>
      </c>
      <c r="G167">
        <v>6.4707455802586997</v>
      </c>
      <c r="H167">
        <v>2E+20</v>
      </c>
      <c r="I167">
        <v>3.1172126624038001</v>
      </c>
      <c r="J167">
        <v>9.7906746737688195</v>
      </c>
      <c r="K167">
        <v>16</v>
      </c>
      <c r="L16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50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5.8708706464411016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0.3523255718218492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5.22107562098022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6.7259109588760797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3.0876019346208601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9.9241742301352396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20.14</v>
      </c>
      <c r="W167" s="5">
        <f>IF((DiscreteStatsTable[[#This Row],[RepsRequested]]&gt;1),DiscreteStatsTable[[#This Row],[HalfWidth]],DiscreteStatsTable[[#This Row],[BatchMeansHalfWidth]])</f>
        <v>0.10012981962250445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50</v>
      </c>
      <c r="Y167" s="5">
        <f>IF(DiscreteStatsTable[[#This Row],[RepsRequested]]=DiscreteStatsTable[[#This Row],[RepsWithStatObserved]],1,0)</f>
        <v>1</v>
      </c>
    </row>
    <row r="168" spans="1:25" x14ac:dyDescent="0.25">
      <c r="A168" t="s">
        <v>68</v>
      </c>
      <c r="B168" t="s">
        <v>70</v>
      </c>
      <c r="C168">
        <v>28</v>
      </c>
      <c r="D168" t="s">
        <v>71</v>
      </c>
      <c r="E168" t="s">
        <v>77</v>
      </c>
      <c r="F168" t="s">
        <v>73</v>
      </c>
      <c r="G168">
        <v>0</v>
      </c>
      <c r="H168">
        <v>2E+20</v>
      </c>
      <c r="I168">
        <v>0</v>
      </c>
      <c r="J168">
        <v>0</v>
      </c>
      <c r="K168">
        <v>16</v>
      </c>
      <c r="L16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50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0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0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0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0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0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0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20.14</v>
      </c>
      <c r="W168" s="5">
        <f>IF((DiscreteStatsTable[[#This Row],[RepsRequested]]&gt;1),DiscreteStatsTable[[#This Row],[HalfWidth]],DiscreteStatsTable[[#This Row],[BatchMeansHalfWidth]])</f>
        <v>0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50</v>
      </c>
      <c r="Y168" s="5">
        <f>IF(DiscreteStatsTable[[#This Row],[RepsRequested]]=DiscreteStatsTable[[#This Row],[RepsWithStatObserved]],1,0)</f>
        <v>1</v>
      </c>
    </row>
    <row r="169" spans="1:25" x14ac:dyDescent="0.25">
      <c r="A169" t="s">
        <v>68</v>
      </c>
      <c r="B169" t="s">
        <v>70</v>
      </c>
      <c r="C169">
        <v>28</v>
      </c>
      <c r="D169" t="s">
        <v>71</v>
      </c>
      <c r="E169" t="s">
        <v>78</v>
      </c>
      <c r="F169" t="s">
        <v>73</v>
      </c>
      <c r="G169">
        <v>0.186912448177074</v>
      </c>
      <c r="H169">
        <v>2E+20</v>
      </c>
      <c r="I169">
        <v>0</v>
      </c>
      <c r="J169">
        <v>1.0928053944869001</v>
      </c>
      <c r="K169">
        <v>16</v>
      </c>
      <c r="L16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50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0.26560310880443844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0.1345835269466413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1.0442984261027299E-2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0.556428814956336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4.9247273176603699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20.14</v>
      </c>
      <c r="W169" s="5">
        <f>IF((DiscreteStatsTable[[#This Row],[RepsRequested]]&gt;1),DiscreteStatsTable[[#This Row],[HalfWidth]],DiscreteStatsTable[[#This Row],[BatchMeansHalfWidth]])</f>
        <v>3.8248215159760277E-2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50</v>
      </c>
      <c r="Y169" s="5">
        <f>IF(DiscreteStatsTable[[#This Row],[RepsRequested]]=DiscreteStatsTable[[#This Row],[RepsWithStatObserved]],1,0)</f>
        <v>1</v>
      </c>
    </row>
    <row r="170" spans="1:25" x14ac:dyDescent="0.25">
      <c r="A170" t="s">
        <v>68</v>
      </c>
      <c r="B170" t="s">
        <v>70</v>
      </c>
      <c r="C170">
        <v>29</v>
      </c>
      <c r="D170" t="s">
        <v>71</v>
      </c>
      <c r="E170" t="s">
        <v>72</v>
      </c>
      <c r="F170" t="s">
        <v>73</v>
      </c>
      <c r="G170">
        <v>9.1209970580858696E-2</v>
      </c>
      <c r="H170">
        <v>2E+20</v>
      </c>
      <c r="I170">
        <v>5.6166450200744102E-2</v>
      </c>
      <c r="J170">
        <v>0.15847163414122001</v>
      </c>
      <c r="K170">
        <v>23</v>
      </c>
      <c r="L17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50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9.7847844107351645E-2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8.7017927016337093E-2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0.11209851598126799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5.1460032243681099E-2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0.16540290383558701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20.14</v>
      </c>
      <c r="W170" s="5">
        <f>IF((DiscreteStatsTable[[#This Row],[RepsRequested]]&gt;1),DiscreteStatsTable[[#This Row],[HalfWidth]],DiscreteStatsTable[[#This Row],[BatchMeansHalfWidth]])</f>
        <v>1.668830327041739E-3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50</v>
      </c>
      <c r="Y170" s="5">
        <f>IF(DiscreteStatsTable[[#This Row],[RepsRequested]]=DiscreteStatsTable[[#This Row],[RepsWithStatObserved]],1,0)</f>
        <v>1</v>
      </c>
    </row>
    <row r="171" spans="1:25" x14ac:dyDescent="0.25">
      <c r="A171" t="s">
        <v>68</v>
      </c>
      <c r="B171" t="s">
        <v>70</v>
      </c>
      <c r="C171">
        <v>29</v>
      </c>
      <c r="D171" t="s">
        <v>71</v>
      </c>
      <c r="E171" t="s">
        <v>74</v>
      </c>
      <c r="F171" t="s">
        <v>73</v>
      </c>
      <c r="G171">
        <v>5.7518492969857498</v>
      </c>
      <c r="H171">
        <v>2E+20</v>
      </c>
      <c r="I171">
        <v>3.65809406047032</v>
      </c>
      <c r="J171">
        <v>9.5082980484731898</v>
      </c>
      <c r="K171">
        <v>23</v>
      </c>
      <c r="L17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50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6.1364737552455377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5.5599943299430299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6.9560439855212799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3.0876019346208601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11.605953590181899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20.14</v>
      </c>
      <c r="W171" s="5">
        <f>IF((DiscreteStatsTable[[#This Row],[RepsRequested]]&gt;1),DiscreteStatsTable[[#This Row],[HalfWidth]],DiscreteStatsTable[[#This Row],[BatchMeansHalfWidth]])</f>
        <v>9.8894551932469071E-2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50</v>
      </c>
      <c r="Y171" s="5">
        <f>IF(DiscreteStatsTable[[#This Row],[RepsRequested]]=DiscreteStatsTable[[#This Row],[RepsWithStatObserved]],1,0)</f>
        <v>1</v>
      </c>
    </row>
    <row r="172" spans="1:25" x14ac:dyDescent="0.25">
      <c r="A172" t="s">
        <v>68</v>
      </c>
      <c r="B172" t="s">
        <v>70</v>
      </c>
      <c r="C172">
        <v>29</v>
      </c>
      <c r="D172" t="s">
        <v>71</v>
      </c>
      <c r="E172" t="s">
        <v>75</v>
      </c>
      <c r="F172" t="s">
        <v>73</v>
      </c>
      <c r="G172">
        <v>9.1209970580858696E-2</v>
      </c>
      <c r="H172">
        <v>2E+20</v>
      </c>
      <c r="I172">
        <v>5.6166450200744102E-2</v>
      </c>
      <c r="J172">
        <v>0.15847163414122001</v>
      </c>
      <c r="K172">
        <v>23</v>
      </c>
      <c r="L17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50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9.7847844107351645E-2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8.7017927016337093E-2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0.11209851598126799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5.1460032243681099E-2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0.16540290383558701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20.14</v>
      </c>
      <c r="W172" s="5">
        <f>IF((DiscreteStatsTable[[#This Row],[RepsRequested]]&gt;1),DiscreteStatsTable[[#This Row],[HalfWidth]],DiscreteStatsTable[[#This Row],[BatchMeansHalfWidth]])</f>
        <v>1.668830327041739E-3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50</v>
      </c>
      <c r="Y172" s="5">
        <f>IF(DiscreteStatsTable[[#This Row],[RepsRequested]]=DiscreteStatsTable[[#This Row],[RepsWithStatObserved]],1,0)</f>
        <v>1</v>
      </c>
    </row>
    <row r="173" spans="1:25" x14ac:dyDescent="0.25">
      <c r="A173" t="s">
        <v>68</v>
      </c>
      <c r="B173" t="s">
        <v>70</v>
      </c>
      <c r="C173">
        <v>29</v>
      </c>
      <c r="D173" t="s">
        <v>71</v>
      </c>
      <c r="E173" t="s">
        <v>76</v>
      </c>
      <c r="F173" t="s">
        <v>73</v>
      </c>
      <c r="G173">
        <v>5.4725982348515201</v>
      </c>
      <c r="H173">
        <v>2E+20</v>
      </c>
      <c r="I173">
        <v>3.3699870120446498</v>
      </c>
      <c r="J173">
        <v>9.5082980484731898</v>
      </c>
      <c r="K173">
        <v>23</v>
      </c>
      <c r="L17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50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5.8708706464411016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0.3523255718218492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5.22107562098022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6.7259109588760797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3.0876019346208601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9.9241742301352396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20.14</v>
      </c>
      <c r="W173" s="5">
        <f>IF((DiscreteStatsTable[[#This Row],[RepsRequested]]&gt;1),DiscreteStatsTable[[#This Row],[HalfWidth]],DiscreteStatsTable[[#This Row],[BatchMeansHalfWidth]])</f>
        <v>0.10012981962250445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50</v>
      </c>
      <c r="Y173" s="5">
        <f>IF(DiscreteStatsTable[[#This Row],[RepsRequested]]=DiscreteStatsTable[[#This Row],[RepsWithStatObserved]],1,0)</f>
        <v>1</v>
      </c>
    </row>
    <row r="174" spans="1:25" x14ac:dyDescent="0.25">
      <c r="A174" t="s">
        <v>68</v>
      </c>
      <c r="B174" t="s">
        <v>70</v>
      </c>
      <c r="C174">
        <v>29</v>
      </c>
      <c r="D174" t="s">
        <v>71</v>
      </c>
      <c r="E174" t="s">
        <v>77</v>
      </c>
      <c r="F174" t="s">
        <v>73</v>
      </c>
      <c r="G174">
        <v>0</v>
      </c>
      <c r="H174">
        <v>2E+20</v>
      </c>
      <c r="I174">
        <v>0</v>
      </c>
      <c r="J174">
        <v>0</v>
      </c>
      <c r="K174">
        <v>23</v>
      </c>
      <c r="L17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50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0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0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0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0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0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0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20.14</v>
      </c>
      <c r="W174" s="5">
        <f>IF((DiscreteStatsTable[[#This Row],[RepsRequested]]&gt;1),DiscreteStatsTable[[#This Row],[HalfWidth]],DiscreteStatsTable[[#This Row],[BatchMeansHalfWidth]])</f>
        <v>0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50</v>
      </c>
      <c r="Y174" s="5">
        <f>IF(DiscreteStatsTable[[#This Row],[RepsRequested]]=DiscreteStatsTable[[#This Row],[RepsWithStatObserved]],1,0)</f>
        <v>1</v>
      </c>
    </row>
    <row r="175" spans="1:25" x14ac:dyDescent="0.25">
      <c r="A175" t="s">
        <v>68</v>
      </c>
      <c r="B175" t="s">
        <v>70</v>
      </c>
      <c r="C175">
        <v>29</v>
      </c>
      <c r="D175" t="s">
        <v>71</v>
      </c>
      <c r="E175" t="s">
        <v>78</v>
      </c>
      <c r="F175" t="s">
        <v>73</v>
      </c>
      <c r="G175">
        <v>0.27925106213423201</v>
      </c>
      <c r="H175">
        <v>2E+20</v>
      </c>
      <c r="I175">
        <v>0</v>
      </c>
      <c r="J175">
        <v>1.4947968525714499</v>
      </c>
      <c r="K175">
        <v>23</v>
      </c>
      <c r="L17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50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0.26560310880443844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0.1345835269466413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1.0442984261027299E-2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0.556428814956336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4.9247273176603699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20.14</v>
      </c>
      <c r="W175" s="5">
        <f>IF((DiscreteStatsTable[[#This Row],[RepsRequested]]&gt;1),DiscreteStatsTable[[#This Row],[HalfWidth]],DiscreteStatsTable[[#This Row],[BatchMeansHalfWidth]])</f>
        <v>3.8248215159760277E-2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50</v>
      </c>
      <c r="Y175" s="5">
        <f>IF(DiscreteStatsTable[[#This Row],[RepsRequested]]=DiscreteStatsTable[[#This Row],[RepsWithStatObserved]],1,0)</f>
        <v>1</v>
      </c>
    </row>
    <row r="176" spans="1:25" x14ac:dyDescent="0.25">
      <c r="A176" t="s">
        <v>68</v>
      </c>
      <c r="B176" t="s">
        <v>70</v>
      </c>
      <c r="C176">
        <v>30</v>
      </c>
      <c r="D176" t="s">
        <v>71</v>
      </c>
      <c r="E176" t="s">
        <v>72</v>
      </c>
      <c r="F176" t="s">
        <v>73</v>
      </c>
      <c r="G176">
        <v>9.60293097681649E-2</v>
      </c>
      <c r="H176">
        <v>2E+20</v>
      </c>
      <c r="I176">
        <v>5.8593022282538702E-2</v>
      </c>
      <c r="J176">
        <v>0.14223073092542199</v>
      </c>
      <c r="K176">
        <v>20</v>
      </c>
      <c r="L17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50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9.7847844107351645E-2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8.7017927016337093E-2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0.11209851598126799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5.1460032243681099E-2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0.16540290383558701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20.14</v>
      </c>
      <c r="W176" s="5">
        <f>IF((DiscreteStatsTable[[#This Row],[RepsRequested]]&gt;1),DiscreteStatsTable[[#This Row],[HalfWidth]],DiscreteStatsTable[[#This Row],[BatchMeansHalfWidth]])</f>
        <v>1.668830327041739E-3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50</v>
      </c>
      <c r="Y176" s="5">
        <f>IF(DiscreteStatsTable[[#This Row],[RepsRequested]]=DiscreteStatsTable[[#This Row],[RepsWithStatObserved]],1,0)</f>
        <v>1</v>
      </c>
    </row>
    <row r="177" spans="1:25" x14ac:dyDescent="0.25">
      <c r="A177" t="s">
        <v>68</v>
      </c>
      <c r="B177" t="s">
        <v>70</v>
      </c>
      <c r="C177">
        <v>30</v>
      </c>
      <c r="D177" t="s">
        <v>71</v>
      </c>
      <c r="E177" t="s">
        <v>74</v>
      </c>
      <c r="F177" t="s">
        <v>73</v>
      </c>
      <c r="G177">
        <v>6.3072718041276099</v>
      </c>
      <c r="H177">
        <v>2E+20</v>
      </c>
      <c r="I177">
        <v>3.5155813369523199</v>
      </c>
      <c r="J177">
        <v>10.292056813889101</v>
      </c>
      <c r="K177">
        <v>20</v>
      </c>
      <c r="L17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50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6.1364737552455377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5.5599943299430299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6.9560439855212799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3.0876019346208601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11.605953590181899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20.14</v>
      </c>
      <c r="W177" s="5">
        <f>IF((DiscreteStatsTable[[#This Row],[RepsRequested]]&gt;1),DiscreteStatsTable[[#This Row],[HalfWidth]],DiscreteStatsTable[[#This Row],[BatchMeansHalfWidth]])</f>
        <v>9.8894551932469071E-2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50</v>
      </c>
      <c r="Y177" s="5">
        <f>IF(DiscreteStatsTable[[#This Row],[RepsRequested]]=DiscreteStatsTable[[#This Row],[RepsWithStatObserved]],1,0)</f>
        <v>1</v>
      </c>
    </row>
    <row r="178" spans="1:25" x14ac:dyDescent="0.25">
      <c r="A178" t="s">
        <v>68</v>
      </c>
      <c r="B178" t="s">
        <v>70</v>
      </c>
      <c r="C178">
        <v>30</v>
      </c>
      <c r="D178" t="s">
        <v>71</v>
      </c>
      <c r="E178" t="s">
        <v>75</v>
      </c>
      <c r="F178" t="s">
        <v>73</v>
      </c>
      <c r="G178">
        <v>9.60293097681649E-2</v>
      </c>
      <c r="H178">
        <v>2E+20</v>
      </c>
      <c r="I178">
        <v>5.8593022282538702E-2</v>
      </c>
      <c r="J178">
        <v>0.14223073092542199</v>
      </c>
      <c r="K178">
        <v>20</v>
      </c>
      <c r="L17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50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9.7847844107351645E-2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8.7017927016337093E-2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0.11209851598126799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5.1460032243681099E-2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0.16540290383558701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20.14</v>
      </c>
      <c r="W178" s="5">
        <f>IF((DiscreteStatsTable[[#This Row],[RepsRequested]]&gt;1),DiscreteStatsTable[[#This Row],[HalfWidth]],DiscreteStatsTable[[#This Row],[BatchMeansHalfWidth]])</f>
        <v>1.668830327041739E-3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50</v>
      </c>
      <c r="Y178" s="5">
        <f>IF(DiscreteStatsTable[[#This Row],[RepsRequested]]=DiscreteStatsTable[[#This Row],[RepsWithStatObserved]],1,0)</f>
        <v>1</v>
      </c>
    </row>
    <row r="179" spans="1:25" x14ac:dyDescent="0.25">
      <c r="A179" t="s">
        <v>68</v>
      </c>
      <c r="B179" t="s">
        <v>70</v>
      </c>
      <c r="C179">
        <v>30</v>
      </c>
      <c r="D179" t="s">
        <v>71</v>
      </c>
      <c r="E179" t="s">
        <v>76</v>
      </c>
      <c r="F179" t="s">
        <v>73</v>
      </c>
      <c r="G179">
        <v>5.7617585860898997</v>
      </c>
      <c r="H179">
        <v>2E+20</v>
      </c>
      <c r="I179">
        <v>3.5155813369523199</v>
      </c>
      <c r="J179">
        <v>8.5338438555253298</v>
      </c>
      <c r="K179">
        <v>20</v>
      </c>
      <c r="L17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50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5.8708706464411016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0.3523255718218492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5.22107562098022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6.7259109588760797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3.0876019346208601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9.9241742301352396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20.14</v>
      </c>
      <c r="W179" s="5">
        <f>IF((DiscreteStatsTable[[#This Row],[RepsRequested]]&gt;1),DiscreteStatsTable[[#This Row],[HalfWidth]],DiscreteStatsTable[[#This Row],[BatchMeansHalfWidth]])</f>
        <v>0.10012981962250445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50</v>
      </c>
      <c r="Y179" s="5">
        <f>IF(DiscreteStatsTable[[#This Row],[RepsRequested]]=DiscreteStatsTable[[#This Row],[RepsWithStatObserved]],1,0)</f>
        <v>1</v>
      </c>
    </row>
    <row r="180" spans="1:25" x14ac:dyDescent="0.25">
      <c r="A180" t="s">
        <v>68</v>
      </c>
      <c r="B180" t="s">
        <v>70</v>
      </c>
      <c r="C180">
        <v>30</v>
      </c>
      <c r="D180" t="s">
        <v>71</v>
      </c>
      <c r="E180" t="s">
        <v>77</v>
      </c>
      <c r="F180" t="s">
        <v>73</v>
      </c>
      <c r="G180">
        <v>0</v>
      </c>
      <c r="H180">
        <v>2E+20</v>
      </c>
      <c r="I180">
        <v>0</v>
      </c>
      <c r="J180">
        <v>0</v>
      </c>
      <c r="K180">
        <v>20</v>
      </c>
      <c r="L18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50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0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0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0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0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0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0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20.14</v>
      </c>
      <c r="W180" s="5">
        <f>IF((DiscreteStatsTable[[#This Row],[RepsRequested]]&gt;1),DiscreteStatsTable[[#This Row],[HalfWidth]],DiscreteStatsTable[[#This Row],[BatchMeansHalfWidth]])</f>
        <v>0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50</v>
      </c>
      <c r="Y180" s="5">
        <f>IF(DiscreteStatsTable[[#This Row],[RepsRequested]]=DiscreteStatsTable[[#This Row],[RepsWithStatObserved]],1,0)</f>
        <v>1</v>
      </c>
    </row>
    <row r="181" spans="1:25" x14ac:dyDescent="0.25">
      <c r="A181" t="s">
        <v>68</v>
      </c>
      <c r="B181" t="s">
        <v>70</v>
      </c>
      <c r="C181">
        <v>30</v>
      </c>
      <c r="D181" t="s">
        <v>71</v>
      </c>
      <c r="E181" t="s">
        <v>78</v>
      </c>
      <c r="F181" t="s">
        <v>73</v>
      </c>
      <c r="G181">
        <v>0.54551321803771702</v>
      </c>
      <c r="H181">
        <v>2E+20</v>
      </c>
      <c r="I181">
        <v>0</v>
      </c>
      <c r="J181">
        <v>4.8947910722511496</v>
      </c>
      <c r="K181">
        <v>20</v>
      </c>
      <c r="L18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50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0.26560310880443844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0.1345835269466413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1.0442984261027299E-2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0.556428814956336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4.9247273176603699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20.14</v>
      </c>
      <c r="W181" s="5">
        <f>IF((DiscreteStatsTable[[#This Row],[RepsRequested]]&gt;1),DiscreteStatsTable[[#This Row],[HalfWidth]],DiscreteStatsTable[[#This Row],[BatchMeansHalfWidth]])</f>
        <v>3.8248215159760277E-2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50</v>
      </c>
      <c r="Y181" s="5">
        <f>IF(DiscreteStatsTable[[#This Row],[RepsRequested]]=DiscreteStatsTable[[#This Row],[RepsWithStatObserved]],1,0)</f>
        <v>1</v>
      </c>
    </row>
    <row r="182" spans="1:25" x14ac:dyDescent="0.25">
      <c r="A182" t="s">
        <v>68</v>
      </c>
      <c r="B182" t="s">
        <v>70</v>
      </c>
      <c r="C182">
        <v>31</v>
      </c>
      <c r="D182" t="s">
        <v>71</v>
      </c>
      <c r="E182" t="s">
        <v>72</v>
      </c>
      <c r="F182" t="s">
        <v>73</v>
      </c>
      <c r="G182">
        <v>0.108002430143862</v>
      </c>
      <c r="H182">
        <v>2E+20</v>
      </c>
      <c r="I182">
        <v>7.3142503244334994E-2</v>
      </c>
      <c r="J182">
        <v>0.158194503840735</v>
      </c>
      <c r="K182">
        <v>23</v>
      </c>
      <c r="L18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50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9.7847844107351645E-2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8.7017927016337093E-2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0.11209851598126799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5.1460032243681099E-2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0.16540290383558701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20.14</v>
      </c>
      <c r="W182" s="5">
        <f>IF((DiscreteStatsTable[[#This Row],[RepsRequested]]&gt;1),DiscreteStatsTable[[#This Row],[HalfWidth]],DiscreteStatsTable[[#This Row],[BatchMeansHalfWidth]])</f>
        <v>1.668830327041739E-3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50</v>
      </c>
      <c r="Y182" s="5">
        <f>IF(DiscreteStatsTable[[#This Row],[RepsRequested]]=DiscreteStatsTable[[#This Row],[RepsWithStatObserved]],1,0)</f>
        <v>1</v>
      </c>
    </row>
    <row r="183" spans="1:25" x14ac:dyDescent="0.25">
      <c r="A183" t="s">
        <v>68</v>
      </c>
      <c r="B183" t="s">
        <v>70</v>
      </c>
      <c r="C183">
        <v>31</v>
      </c>
      <c r="D183" t="s">
        <v>71</v>
      </c>
      <c r="E183" t="s">
        <v>74</v>
      </c>
      <c r="F183" t="s">
        <v>73</v>
      </c>
      <c r="G183">
        <v>6.6487640145625297</v>
      </c>
      <c r="H183">
        <v>2E+20</v>
      </c>
      <c r="I183">
        <v>4.4301854585880802</v>
      </c>
      <c r="J183">
        <v>10.917895697374</v>
      </c>
      <c r="K183">
        <v>23</v>
      </c>
      <c r="L18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50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6.1364737552455377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5.5599943299430299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6.9560439855212799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3.0876019346208601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11.605953590181899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20.14</v>
      </c>
      <c r="W183" s="5">
        <f>IF((DiscreteStatsTable[[#This Row],[RepsRequested]]&gt;1),DiscreteStatsTable[[#This Row],[HalfWidth]],DiscreteStatsTable[[#This Row],[BatchMeansHalfWidth]])</f>
        <v>9.8894551932469071E-2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50</v>
      </c>
      <c r="Y183" s="5">
        <f>IF(DiscreteStatsTable[[#This Row],[RepsRequested]]=DiscreteStatsTable[[#This Row],[RepsWithStatObserved]],1,0)</f>
        <v>1</v>
      </c>
    </row>
    <row r="184" spans="1:25" x14ac:dyDescent="0.25">
      <c r="A184" t="s">
        <v>68</v>
      </c>
      <c r="B184" t="s">
        <v>70</v>
      </c>
      <c r="C184">
        <v>31</v>
      </c>
      <c r="D184" t="s">
        <v>71</v>
      </c>
      <c r="E184" t="s">
        <v>75</v>
      </c>
      <c r="F184" t="s">
        <v>73</v>
      </c>
      <c r="G184">
        <v>0.108002430143862</v>
      </c>
      <c r="H184">
        <v>2E+20</v>
      </c>
      <c r="I184">
        <v>7.3142503244334994E-2</v>
      </c>
      <c r="J184">
        <v>0.158194503840735</v>
      </c>
      <c r="K184">
        <v>23</v>
      </c>
      <c r="L18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50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9.7847844107351645E-2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8.7017927016337093E-2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0.11209851598126799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5.1460032243681099E-2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0.16540290383558701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20.14</v>
      </c>
      <c r="W184" s="5">
        <f>IF((DiscreteStatsTable[[#This Row],[RepsRequested]]&gt;1),DiscreteStatsTable[[#This Row],[HalfWidth]],DiscreteStatsTable[[#This Row],[BatchMeansHalfWidth]])</f>
        <v>1.668830327041739E-3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50</v>
      </c>
      <c r="Y184" s="5">
        <f>IF(DiscreteStatsTable[[#This Row],[RepsRequested]]=DiscreteStatsTable[[#This Row],[RepsWithStatObserved]],1,0)</f>
        <v>1</v>
      </c>
    </row>
    <row r="185" spans="1:25" x14ac:dyDescent="0.25">
      <c r="A185" t="s">
        <v>68</v>
      </c>
      <c r="B185" t="s">
        <v>70</v>
      </c>
      <c r="C185">
        <v>31</v>
      </c>
      <c r="D185" t="s">
        <v>71</v>
      </c>
      <c r="E185" t="s">
        <v>76</v>
      </c>
      <c r="F185" t="s">
        <v>73</v>
      </c>
      <c r="G185">
        <v>6.4801458086316996</v>
      </c>
      <c r="H185">
        <v>2E+20</v>
      </c>
      <c r="I185">
        <v>4.3885501946601</v>
      </c>
      <c r="J185">
        <v>9.4916702304441305</v>
      </c>
      <c r="K185">
        <v>23</v>
      </c>
      <c r="L18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50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5.8708706464411016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0.3523255718218492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5.22107562098022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6.7259109588760797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3.0876019346208601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9.9241742301352396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20.14</v>
      </c>
      <c r="W185" s="5">
        <f>IF((DiscreteStatsTable[[#This Row],[RepsRequested]]&gt;1),DiscreteStatsTable[[#This Row],[HalfWidth]],DiscreteStatsTable[[#This Row],[BatchMeansHalfWidth]])</f>
        <v>0.10012981962250445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50</v>
      </c>
      <c r="Y185" s="5">
        <f>IF(DiscreteStatsTable[[#This Row],[RepsRequested]]=DiscreteStatsTable[[#This Row],[RepsWithStatObserved]],1,0)</f>
        <v>1</v>
      </c>
    </row>
    <row r="186" spans="1:25" x14ac:dyDescent="0.25">
      <c r="A186" t="s">
        <v>68</v>
      </c>
      <c r="B186" t="s">
        <v>70</v>
      </c>
      <c r="C186">
        <v>31</v>
      </c>
      <c r="D186" t="s">
        <v>71</v>
      </c>
      <c r="E186" t="s">
        <v>77</v>
      </c>
      <c r="F186" t="s">
        <v>73</v>
      </c>
      <c r="G186">
        <v>0</v>
      </c>
      <c r="H186">
        <v>2E+20</v>
      </c>
      <c r="I186">
        <v>0</v>
      </c>
      <c r="J186">
        <v>0</v>
      </c>
      <c r="K186">
        <v>23</v>
      </c>
      <c r="L18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50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0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0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0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0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0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20.14</v>
      </c>
      <c r="W186" s="5">
        <f>IF((DiscreteStatsTable[[#This Row],[RepsRequested]]&gt;1),DiscreteStatsTable[[#This Row],[HalfWidth]],DiscreteStatsTable[[#This Row],[BatchMeansHalfWidth]])</f>
        <v>0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50</v>
      </c>
      <c r="Y186" s="5">
        <f>IF(DiscreteStatsTable[[#This Row],[RepsRequested]]=DiscreteStatsTable[[#This Row],[RepsWithStatObserved]],1,0)</f>
        <v>1</v>
      </c>
    </row>
    <row r="187" spans="1:25" x14ac:dyDescent="0.25">
      <c r="A187" t="s">
        <v>68</v>
      </c>
      <c r="B187" t="s">
        <v>70</v>
      </c>
      <c r="C187">
        <v>31</v>
      </c>
      <c r="D187" t="s">
        <v>71</v>
      </c>
      <c r="E187" t="s">
        <v>78</v>
      </c>
      <c r="F187" t="s">
        <v>73</v>
      </c>
      <c r="G187">
        <v>0.16861820593083501</v>
      </c>
      <c r="H187">
        <v>2E+20</v>
      </c>
      <c r="I187">
        <v>0</v>
      </c>
      <c r="J187">
        <v>1.42622546692985</v>
      </c>
      <c r="K187">
        <v>23</v>
      </c>
      <c r="L18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50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0.26560310880443844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0.1345835269466413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1.0442984261027299E-2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0.556428814956336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4.9247273176603699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20.14</v>
      </c>
      <c r="W187" s="5">
        <f>IF((DiscreteStatsTable[[#This Row],[RepsRequested]]&gt;1),DiscreteStatsTable[[#This Row],[HalfWidth]],DiscreteStatsTable[[#This Row],[BatchMeansHalfWidth]])</f>
        <v>3.8248215159760277E-2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50</v>
      </c>
      <c r="Y187" s="5">
        <f>IF(DiscreteStatsTable[[#This Row],[RepsRequested]]=DiscreteStatsTable[[#This Row],[RepsWithStatObserved]],1,0)</f>
        <v>1</v>
      </c>
    </row>
    <row r="188" spans="1:25" x14ac:dyDescent="0.25">
      <c r="A188" t="s">
        <v>68</v>
      </c>
      <c r="B188" t="s">
        <v>70</v>
      </c>
      <c r="C188">
        <v>32</v>
      </c>
      <c r="D188" t="s">
        <v>71</v>
      </c>
      <c r="E188" t="s">
        <v>72</v>
      </c>
      <c r="F188" t="s">
        <v>73</v>
      </c>
      <c r="G188">
        <v>8.9537613715476694E-2</v>
      </c>
      <c r="H188">
        <v>2E+20</v>
      </c>
      <c r="I188">
        <v>6.5691266137154494E-2</v>
      </c>
      <c r="J188">
        <v>0.120594426756974</v>
      </c>
      <c r="K188">
        <v>21</v>
      </c>
      <c r="L18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50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9.7847844107351645E-2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8.7017927016337093E-2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0.11209851598126799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5.1460032243681099E-2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0.16540290383558701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20.14</v>
      </c>
      <c r="W188" s="5">
        <f>IF((DiscreteStatsTable[[#This Row],[RepsRequested]]&gt;1),DiscreteStatsTable[[#This Row],[HalfWidth]],DiscreteStatsTable[[#This Row],[BatchMeansHalfWidth]])</f>
        <v>1.668830327041739E-3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50</v>
      </c>
      <c r="Y188" s="5">
        <f>IF(DiscreteStatsTable[[#This Row],[RepsRequested]]=DiscreteStatsTable[[#This Row],[RepsWithStatObserved]],1,0)</f>
        <v>1</v>
      </c>
    </row>
    <row r="189" spans="1:25" x14ac:dyDescent="0.25">
      <c r="A189" t="s">
        <v>68</v>
      </c>
      <c r="B189" t="s">
        <v>70</v>
      </c>
      <c r="C189">
        <v>32</v>
      </c>
      <c r="D189" t="s">
        <v>71</v>
      </c>
      <c r="E189" t="s">
        <v>74</v>
      </c>
      <c r="F189" t="s">
        <v>73</v>
      </c>
      <c r="G189">
        <v>5.6048163183886102</v>
      </c>
      <c r="H189">
        <v>2E+20</v>
      </c>
      <c r="I189">
        <v>3.9414759682292702</v>
      </c>
      <c r="J189">
        <v>7.2356656054184203</v>
      </c>
      <c r="K189">
        <v>21</v>
      </c>
      <c r="L18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50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6.1364737552455377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5.5599943299430299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6.9560439855212799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3.0876019346208601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11.605953590181899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20.14</v>
      </c>
      <c r="W189" s="5">
        <f>IF((DiscreteStatsTable[[#This Row],[RepsRequested]]&gt;1),DiscreteStatsTable[[#This Row],[HalfWidth]],DiscreteStatsTable[[#This Row],[BatchMeansHalfWidth]])</f>
        <v>9.8894551932469071E-2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50</v>
      </c>
      <c r="Y189" s="5">
        <f>IF(DiscreteStatsTable[[#This Row],[RepsRequested]]=DiscreteStatsTable[[#This Row],[RepsWithStatObserved]],1,0)</f>
        <v>1</v>
      </c>
    </row>
    <row r="190" spans="1:25" x14ac:dyDescent="0.25">
      <c r="A190" t="s">
        <v>68</v>
      </c>
      <c r="B190" t="s">
        <v>70</v>
      </c>
      <c r="C190">
        <v>32</v>
      </c>
      <c r="D190" t="s">
        <v>71</v>
      </c>
      <c r="E190" t="s">
        <v>75</v>
      </c>
      <c r="F190" t="s">
        <v>73</v>
      </c>
      <c r="G190">
        <v>8.9537613715476694E-2</v>
      </c>
      <c r="H190">
        <v>2E+20</v>
      </c>
      <c r="I190">
        <v>6.5691266137154494E-2</v>
      </c>
      <c r="J190">
        <v>0.120594426756974</v>
      </c>
      <c r="K190">
        <v>21</v>
      </c>
      <c r="L19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50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9.7847844107351645E-2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8.7017927016337093E-2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0.11209851598126799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5.1460032243681099E-2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0.16540290383558701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20.14</v>
      </c>
      <c r="W190" s="5">
        <f>IF((DiscreteStatsTable[[#This Row],[RepsRequested]]&gt;1),DiscreteStatsTable[[#This Row],[HalfWidth]],DiscreteStatsTable[[#This Row],[BatchMeansHalfWidth]])</f>
        <v>1.668830327041739E-3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50</v>
      </c>
      <c r="Y190" s="5">
        <f>IF(DiscreteStatsTable[[#This Row],[RepsRequested]]=DiscreteStatsTable[[#This Row],[RepsWithStatObserved]],1,0)</f>
        <v>1</v>
      </c>
    </row>
    <row r="191" spans="1:25" x14ac:dyDescent="0.25">
      <c r="A191" t="s">
        <v>68</v>
      </c>
      <c r="B191" t="s">
        <v>70</v>
      </c>
      <c r="C191">
        <v>32</v>
      </c>
      <c r="D191" t="s">
        <v>71</v>
      </c>
      <c r="E191" t="s">
        <v>76</v>
      </c>
      <c r="F191" t="s">
        <v>73</v>
      </c>
      <c r="G191">
        <v>5.3722568229286098</v>
      </c>
      <c r="H191">
        <v>2E+20</v>
      </c>
      <c r="I191">
        <v>3.9414759682292702</v>
      </c>
      <c r="J191">
        <v>7.2356656054184203</v>
      </c>
      <c r="K191">
        <v>21</v>
      </c>
      <c r="L19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50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5.8708706464411016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0.3523255718218492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5.22107562098022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6.7259109588760797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3.0876019346208601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9.9241742301352396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20.14</v>
      </c>
      <c r="W191" s="5">
        <f>IF((DiscreteStatsTable[[#This Row],[RepsRequested]]&gt;1),DiscreteStatsTable[[#This Row],[HalfWidth]],DiscreteStatsTable[[#This Row],[BatchMeansHalfWidth]])</f>
        <v>0.10012981962250445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50</v>
      </c>
      <c r="Y191" s="5">
        <f>IF(DiscreteStatsTable[[#This Row],[RepsRequested]]=DiscreteStatsTable[[#This Row],[RepsWithStatObserved]],1,0)</f>
        <v>1</v>
      </c>
    </row>
    <row r="192" spans="1:25" x14ac:dyDescent="0.25">
      <c r="A192" t="s">
        <v>68</v>
      </c>
      <c r="B192" t="s">
        <v>70</v>
      </c>
      <c r="C192">
        <v>32</v>
      </c>
      <c r="D192" t="s">
        <v>71</v>
      </c>
      <c r="E192" t="s">
        <v>77</v>
      </c>
      <c r="F192" t="s">
        <v>73</v>
      </c>
      <c r="G192">
        <v>0</v>
      </c>
      <c r="H192">
        <v>2E+20</v>
      </c>
      <c r="I192">
        <v>0</v>
      </c>
      <c r="J192">
        <v>0</v>
      </c>
      <c r="K192">
        <v>21</v>
      </c>
      <c r="L19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50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0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0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0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0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0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20.14</v>
      </c>
      <c r="W192" s="5">
        <f>IF((DiscreteStatsTable[[#This Row],[RepsRequested]]&gt;1),DiscreteStatsTable[[#This Row],[HalfWidth]],DiscreteStatsTable[[#This Row],[BatchMeansHalfWidth]])</f>
        <v>0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50</v>
      </c>
      <c r="Y192" s="5">
        <f>IF(DiscreteStatsTable[[#This Row],[RepsRequested]]=DiscreteStatsTable[[#This Row],[RepsWithStatObserved]],1,0)</f>
        <v>1</v>
      </c>
    </row>
    <row r="193" spans="1:25" x14ac:dyDescent="0.25">
      <c r="A193" t="s">
        <v>68</v>
      </c>
      <c r="B193" t="s">
        <v>70</v>
      </c>
      <c r="C193">
        <v>32</v>
      </c>
      <c r="D193" t="s">
        <v>71</v>
      </c>
      <c r="E193" t="s">
        <v>78</v>
      </c>
      <c r="F193" t="s">
        <v>73</v>
      </c>
      <c r="G193">
        <v>0.23255949546000601</v>
      </c>
      <c r="H193">
        <v>2E+20</v>
      </c>
      <c r="I193">
        <v>0</v>
      </c>
      <c r="J193">
        <v>1.42079333034394</v>
      </c>
      <c r="K193">
        <v>21</v>
      </c>
      <c r="L19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50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0.26560310880443844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0.1345835269466413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1.0442984261027299E-2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0.556428814956336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4.9247273176603699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20.14</v>
      </c>
      <c r="W193" s="5">
        <f>IF((DiscreteStatsTable[[#This Row],[RepsRequested]]&gt;1),DiscreteStatsTable[[#This Row],[HalfWidth]],DiscreteStatsTable[[#This Row],[BatchMeansHalfWidth]])</f>
        <v>3.8248215159760277E-2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50</v>
      </c>
      <c r="Y193" s="5">
        <f>IF(DiscreteStatsTable[[#This Row],[RepsRequested]]=DiscreteStatsTable[[#This Row],[RepsWithStatObserved]],1,0)</f>
        <v>1</v>
      </c>
    </row>
    <row r="194" spans="1:25" x14ac:dyDescent="0.25">
      <c r="A194" t="s">
        <v>68</v>
      </c>
      <c r="B194" t="s">
        <v>70</v>
      </c>
      <c r="C194">
        <v>33</v>
      </c>
      <c r="D194" t="s">
        <v>71</v>
      </c>
      <c r="E194" t="s">
        <v>72</v>
      </c>
      <c r="F194" t="s">
        <v>73</v>
      </c>
      <c r="G194">
        <v>0.108390751397429</v>
      </c>
      <c r="H194">
        <v>2E+20</v>
      </c>
      <c r="I194">
        <v>6.4613800462454199E-2</v>
      </c>
      <c r="J194">
        <v>0.154766188212553</v>
      </c>
      <c r="K194">
        <v>22</v>
      </c>
      <c r="L19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50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9.7847844107351645E-2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8.7017927016337093E-2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0.11209851598126799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5.1460032243681099E-2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0.16540290383558701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20.14</v>
      </c>
      <c r="W194" s="5">
        <f>IF((DiscreteStatsTable[[#This Row],[RepsRequested]]&gt;1),DiscreteStatsTable[[#This Row],[HalfWidth]],DiscreteStatsTable[[#This Row],[BatchMeansHalfWidth]])</f>
        <v>1.668830327041739E-3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50</v>
      </c>
      <c r="Y194" s="5">
        <f>IF(DiscreteStatsTable[[#This Row],[RepsRequested]]=DiscreteStatsTable[[#This Row],[RepsWithStatObserved]],1,0)</f>
        <v>1</v>
      </c>
    </row>
    <row r="195" spans="1:25" x14ac:dyDescent="0.25">
      <c r="A195" t="s">
        <v>68</v>
      </c>
      <c r="B195" t="s">
        <v>70</v>
      </c>
      <c r="C195">
        <v>33</v>
      </c>
      <c r="D195" t="s">
        <v>71</v>
      </c>
      <c r="E195" t="s">
        <v>74</v>
      </c>
      <c r="F195" t="s">
        <v>73</v>
      </c>
      <c r="G195">
        <v>6.7792955674751498</v>
      </c>
      <c r="H195">
        <v>2E+20</v>
      </c>
      <c r="I195">
        <v>3.87682802774725</v>
      </c>
      <c r="J195">
        <v>10.5929911307769</v>
      </c>
      <c r="K195">
        <v>22</v>
      </c>
      <c r="L19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50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6.1364737552455377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0.34797905050696454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5.5599943299430299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6.9560439855212799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3.0876019346208601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11.605953590181899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20.14</v>
      </c>
      <c r="W195" s="5">
        <f>IF((DiscreteStatsTable[[#This Row],[RepsRequested]]&gt;1),DiscreteStatsTable[[#This Row],[HalfWidth]],DiscreteStatsTable[[#This Row],[BatchMeansHalfWidth]])</f>
        <v>9.8894551932469071E-2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50</v>
      </c>
      <c r="Y195" s="5">
        <f>IF(DiscreteStatsTable[[#This Row],[RepsRequested]]=DiscreteStatsTable[[#This Row],[RepsWithStatObserved]],1,0)</f>
        <v>1</v>
      </c>
    </row>
    <row r="196" spans="1:25" x14ac:dyDescent="0.25">
      <c r="A196" t="s">
        <v>68</v>
      </c>
      <c r="B196" t="s">
        <v>70</v>
      </c>
      <c r="C196">
        <v>33</v>
      </c>
      <c r="D196" t="s">
        <v>71</v>
      </c>
      <c r="E196" t="s">
        <v>75</v>
      </c>
      <c r="F196" t="s">
        <v>73</v>
      </c>
      <c r="G196">
        <v>0.108390751397429</v>
      </c>
      <c r="H196">
        <v>2E+20</v>
      </c>
      <c r="I196">
        <v>6.4613800462454199E-2</v>
      </c>
      <c r="J196">
        <v>0.154766188212553</v>
      </c>
      <c r="K196">
        <v>22</v>
      </c>
      <c r="L19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50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9.7847844107351645E-2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8.7017927016337093E-2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0.11209851598126799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5.1460032243681099E-2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0.16540290383558701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20.14</v>
      </c>
      <c r="W196" s="5">
        <f>IF((DiscreteStatsTable[[#This Row],[RepsRequested]]&gt;1),DiscreteStatsTable[[#This Row],[HalfWidth]],DiscreteStatsTable[[#This Row],[BatchMeansHalfWidth]])</f>
        <v>1.668830327041739E-3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50</v>
      </c>
      <c r="Y196" s="5">
        <f>IF(DiscreteStatsTable[[#This Row],[RepsRequested]]=DiscreteStatsTable[[#This Row],[RepsWithStatObserved]],1,0)</f>
        <v>1</v>
      </c>
    </row>
    <row r="197" spans="1:25" x14ac:dyDescent="0.25">
      <c r="A197" t="s">
        <v>68</v>
      </c>
      <c r="B197" t="s">
        <v>70</v>
      </c>
      <c r="C197">
        <v>33</v>
      </c>
      <c r="D197" t="s">
        <v>71</v>
      </c>
      <c r="E197" t="s">
        <v>76</v>
      </c>
      <c r="F197" t="s">
        <v>73</v>
      </c>
      <c r="G197">
        <v>6.5034450838457403</v>
      </c>
      <c r="H197">
        <v>2E+20</v>
      </c>
      <c r="I197">
        <v>3.87682802774725</v>
      </c>
      <c r="J197">
        <v>9.2859712927531692</v>
      </c>
      <c r="K197">
        <v>22</v>
      </c>
      <c r="L19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50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5.8708706464411016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0.3523255718218492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5.22107562098022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6.7259109588760797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3.0876019346208601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9.9241742301352396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20.14</v>
      </c>
      <c r="W197" s="5">
        <f>IF((DiscreteStatsTable[[#This Row],[RepsRequested]]&gt;1),DiscreteStatsTable[[#This Row],[HalfWidth]],DiscreteStatsTable[[#This Row],[BatchMeansHalfWidth]])</f>
        <v>0.10012981962250445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50</v>
      </c>
      <c r="Y197" s="5">
        <f>IF(DiscreteStatsTable[[#This Row],[RepsRequested]]=DiscreteStatsTable[[#This Row],[RepsWithStatObserved]],1,0)</f>
        <v>1</v>
      </c>
    </row>
    <row r="198" spans="1:25" x14ac:dyDescent="0.25">
      <c r="A198" t="s">
        <v>68</v>
      </c>
      <c r="B198" t="s">
        <v>70</v>
      </c>
      <c r="C198">
        <v>33</v>
      </c>
      <c r="D198" t="s">
        <v>71</v>
      </c>
      <c r="E198" t="s">
        <v>77</v>
      </c>
      <c r="F198" t="s">
        <v>73</v>
      </c>
      <c r="G198">
        <v>0</v>
      </c>
      <c r="H198">
        <v>2E+20</v>
      </c>
      <c r="I198">
        <v>0</v>
      </c>
      <c r="J198">
        <v>0</v>
      </c>
      <c r="K198">
        <v>22</v>
      </c>
      <c r="L19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50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0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0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0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0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0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20.14</v>
      </c>
      <c r="W198" s="5">
        <f>IF((DiscreteStatsTable[[#This Row],[RepsRequested]]&gt;1),DiscreteStatsTable[[#This Row],[HalfWidth]],DiscreteStatsTable[[#This Row],[BatchMeansHalfWidth]])</f>
        <v>0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50</v>
      </c>
      <c r="Y198" s="5">
        <f>IF(DiscreteStatsTable[[#This Row],[RepsRequested]]=DiscreteStatsTable[[#This Row],[RepsWithStatObserved]],1,0)</f>
        <v>1</v>
      </c>
    </row>
    <row r="199" spans="1:25" x14ac:dyDescent="0.25">
      <c r="A199" t="s">
        <v>68</v>
      </c>
      <c r="B199" t="s">
        <v>70</v>
      </c>
      <c r="C199">
        <v>33</v>
      </c>
      <c r="D199" t="s">
        <v>71</v>
      </c>
      <c r="E199" t="s">
        <v>78</v>
      </c>
      <c r="F199" t="s">
        <v>73</v>
      </c>
      <c r="G199">
        <v>0.27585048362941</v>
      </c>
      <c r="H199">
        <v>2E+20</v>
      </c>
      <c r="I199">
        <v>0</v>
      </c>
      <c r="J199">
        <v>2.2044520017292402</v>
      </c>
      <c r="K199">
        <v>22</v>
      </c>
      <c r="L19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50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0.26560310880443844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0.1345835269466413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1.0442984261027299E-2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0.556428814956336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4.9247273176603699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20.14</v>
      </c>
      <c r="W199" s="5">
        <f>IF((DiscreteStatsTable[[#This Row],[RepsRequested]]&gt;1),DiscreteStatsTable[[#This Row],[HalfWidth]],DiscreteStatsTable[[#This Row],[BatchMeansHalfWidth]])</f>
        <v>3.8248215159760277E-2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50</v>
      </c>
      <c r="Y199" s="5">
        <f>IF(DiscreteStatsTable[[#This Row],[RepsRequested]]=DiscreteStatsTable[[#This Row],[RepsWithStatObserved]],1,0)</f>
        <v>1</v>
      </c>
    </row>
    <row r="200" spans="1:25" x14ac:dyDescent="0.25">
      <c r="A200" t="s">
        <v>68</v>
      </c>
      <c r="B200" t="s">
        <v>70</v>
      </c>
      <c r="C200">
        <v>34</v>
      </c>
      <c r="D200" t="s">
        <v>71</v>
      </c>
      <c r="E200" t="s">
        <v>72</v>
      </c>
      <c r="F200" t="s">
        <v>73</v>
      </c>
      <c r="G200">
        <v>9.2312752654140406E-2</v>
      </c>
      <c r="H200">
        <v>2E+20</v>
      </c>
      <c r="I200">
        <v>5.7556170251290499E-2</v>
      </c>
      <c r="J200">
        <v>0.14279447559260799</v>
      </c>
      <c r="K200">
        <v>22</v>
      </c>
      <c r="L20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50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9.7847844107351645E-2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8.7017927016337093E-2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0.11209851598126799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5.1460032243681099E-2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0.16540290383558701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20.14</v>
      </c>
      <c r="W200" s="5">
        <f>IF((DiscreteStatsTable[[#This Row],[RepsRequested]]&gt;1),DiscreteStatsTable[[#This Row],[HalfWidth]],DiscreteStatsTable[[#This Row],[BatchMeansHalfWidth]])</f>
        <v>1.668830327041739E-3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50</v>
      </c>
      <c r="Y200" s="5">
        <f>IF(DiscreteStatsTable[[#This Row],[RepsRequested]]=DiscreteStatsTable[[#This Row],[RepsWithStatObserved]],1,0)</f>
        <v>1</v>
      </c>
    </row>
    <row r="201" spans="1:25" x14ac:dyDescent="0.25">
      <c r="A201" t="s">
        <v>68</v>
      </c>
      <c r="B201" t="s">
        <v>70</v>
      </c>
      <c r="C201">
        <v>34</v>
      </c>
      <c r="D201" t="s">
        <v>71</v>
      </c>
      <c r="E201" t="s">
        <v>74</v>
      </c>
      <c r="F201" t="s">
        <v>73</v>
      </c>
      <c r="G201">
        <v>5.8883215056120104</v>
      </c>
      <c r="H201">
        <v>2E+20</v>
      </c>
      <c r="I201">
        <v>3.4533702150774301</v>
      </c>
      <c r="J201">
        <v>11.605953590181899</v>
      </c>
      <c r="K201">
        <v>22</v>
      </c>
      <c r="L20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50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6.1364737552455377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5.5599943299430299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6.9560439855212799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3.0876019346208601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11.605953590181899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20.14</v>
      </c>
      <c r="W201" s="5">
        <f>IF((DiscreteStatsTable[[#This Row],[RepsRequested]]&gt;1),DiscreteStatsTable[[#This Row],[HalfWidth]],DiscreteStatsTable[[#This Row],[BatchMeansHalfWidth]])</f>
        <v>9.8894551932469071E-2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50</v>
      </c>
      <c r="Y201" s="5">
        <f>IF(DiscreteStatsTable[[#This Row],[RepsRequested]]=DiscreteStatsTable[[#This Row],[RepsWithStatObserved]],1,0)</f>
        <v>1</v>
      </c>
    </row>
    <row r="202" spans="1:25" x14ac:dyDescent="0.25">
      <c r="A202" t="s">
        <v>68</v>
      </c>
      <c r="B202" t="s">
        <v>70</v>
      </c>
      <c r="C202">
        <v>34</v>
      </c>
      <c r="D202" t="s">
        <v>71</v>
      </c>
      <c r="E202" t="s">
        <v>75</v>
      </c>
      <c r="F202" t="s">
        <v>73</v>
      </c>
      <c r="G202">
        <v>9.2312752654140406E-2</v>
      </c>
      <c r="H202">
        <v>2E+20</v>
      </c>
      <c r="I202">
        <v>5.7556170251290499E-2</v>
      </c>
      <c r="J202">
        <v>0.14279447559260799</v>
      </c>
      <c r="K202">
        <v>22</v>
      </c>
      <c r="L20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50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9.7847844107351645E-2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8.7017927016337093E-2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0.11209851598126799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5.1460032243681099E-2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0.16540290383558701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20.14</v>
      </c>
      <c r="W202" s="5">
        <f>IF((DiscreteStatsTable[[#This Row],[RepsRequested]]&gt;1),DiscreteStatsTable[[#This Row],[HalfWidth]],DiscreteStatsTable[[#This Row],[BatchMeansHalfWidth]])</f>
        <v>1.668830327041739E-3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50</v>
      </c>
      <c r="Y202" s="5">
        <f>IF(DiscreteStatsTable[[#This Row],[RepsRequested]]=DiscreteStatsTable[[#This Row],[RepsWithStatObserved]],1,0)</f>
        <v>1</v>
      </c>
    </row>
    <row r="203" spans="1:25" x14ac:dyDescent="0.25">
      <c r="A203" t="s">
        <v>68</v>
      </c>
      <c r="B203" t="s">
        <v>70</v>
      </c>
      <c r="C203">
        <v>34</v>
      </c>
      <c r="D203" t="s">
        <v>71</v>
      </c>
      <c r="E203" t="s">
        <v>76</v>
      </c>
      <c r="F203" t="s">
        <v>73</v>
      </c>
      <c r="G203">
        <v>5.5387651592484302</v>
      </c>
      <c r="H203">
        <v>2E+20</v>
      </c>
      <c r="I203">
        <v>3.4533702150774301</v>
      </c>
      <c r="J203">
        <v>8.5676685355564803</v>
      </c>
      <c r="K203">
        <v>22</v>
      </c>
      <c r="L20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50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5.8708706464411016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0.3523255718218492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5.22107562098022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6.7259109588760797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3.0876019346208601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9.9241742301352396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20.14</v>
      </c>
      <c r="W203" s="5">
        <f>IF((DiscreteStatsTable[[#This Row],[RepsRequested]]&gt;1),DiscreteStatsTable[[#This Row],[HalfWidth]],DiscreteStatsTable[[#This Row],[BatchMeansHalfWidth]])</f>
        <v>0.10012981962250445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50</v>
      </c>
      <c r="Y203" s="5">
        <f>IF(DiscreteStatsTable[[#This Row],[RepsRequested]]=DiscreteStatsTable[[#This Row],[RepsWithStatObserved]],1,0)</f>
        <v>1</v>
      </c>
    </row>
    <row r="204" spans="1:25" x14ac:dyDescent="0.25">
      <c r="A204" t="s">
        <v>68</v>
      </c>
      <c r="B204" t="s">
        <v>70</v>
      </c>
      <c r="C204">
        <v>34</v>
      </c>
      <c r="D204" t="s">
        <v>71</v>
      </c>
      <c r="E204" t="s">
        <v>77</v>
      </c>
      <c r="F204" t="s">
        <v>73</v>
      </c>
      <c r="G204">
        <v>0</v>
      </c>
      <c r="H204">
        <v>2E+20</v>
      </c>
      <c r="I204">
        <v>0</v>
      </c>
      <c r="J204">
        <v>0</v>
      </c>
      <c r="K204">
        <v>22</v>
      </c>
      <c r="L20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50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0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0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0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0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0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20.14</v>
      </c>
      <c r="W204" s="5">
        <f>IF((DiscreteStatsTable[[#This Row],[RepsRequested]]&gt;1),DiscreteStatsTable[[#This Row],[HalfWidth]],DiscreteStatsTable[[#This Row],[BatchMeansHalfWidth]])</f>
        <v>0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50</v>
      </c>
      <c r="Y204" s="5">
        <f>IF(DiscreteStatsTable[[#This Row],[RepsRequested]]=DiscreteStatsTable[[#This Row],[RepsWithStatObserved]],1,0)</f>
        <v>1</v>
      </c>
    </row>
    <row r="205" spans="1:25" x14ac:dyDescent="0.25">
      <c r="A205" t="s">
        <v>68</v>
      </c>
      <c r="B205" t="s">
        <v>70</v>
      </c>
      <c r="C205">
        <v>34</v>
      </c>
      <c r="D205" t="s">
        <v>71</v>
      </c>
      <c r="E205" t="s">
        <v>78</v>
      </c>
      <c r="F205" t="s">
        <v>73</v>
      </c>
      <c r="G205">
        <v>0.34955634636358301</v>
      </c>
      <c r="H205">
        <v>2E+20</v>
      </c>
      <c r="I205">
        <v>0</v>
      </c>
      <c r="J205">
        <v>4.9247273176603699</v>
      </c>
      <c r="K205">
        <v>22</v>
      </c>
      <c r="L20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50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0.26560310880443844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0.1345835269466413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1.0442984261027299E-2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0.556428814956336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4.9247273176603699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20.14</v>
      </c>
      <c r="W205" s="5">
        <f>IF((DiscreteStatsTable[[#This Row],[RepsRequested]]&gt;1),DiscreteStatsTable[[#This Row],[HalfWidth]],DiscreteStatsTable[[#This Row],[BatchMeansHalfWidth]])</f>
        <v>3.8248215159760277E-2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50</v>
      </c>
      <c r="Y205" s="5">
        <f>IF(DiscreteStatsTable[[#This Row],[RepsRequested]]=DiscreteStatsTable[[#This Row],[RepsWithStatObserved]],1,0)</f>
        <v>1</v>
      </c>
    </row>
    <row r="206" spans="1:25" x14ac:dyDescent="0.25">
      <c r="A206" t="s">
        <v>68</v>
      </c>
      <c r="B206" t="s">
        <v>70</v>
      </c>
      <c r="C206">
        <v>35</v>
      </c>
      <c r="D206" t="s">
        <v>71</v>
      </c>
      <c r="E206" t="s">
        <v>72</v>
      </c>
      <c r="F206" t="s">
        <v>73</v>
      </c>
      <c r="G206">
        <v>0.104548525681811</v>
      </c>
      <c r="H206">
        <v>2E+20</v>
      </c>
      <c r="I206">
        <v>5.6190486691195897E-2</v>
      </c>
      <c r="J206">
        <v>0.16540290383558701</v>
      </c>
      <c r="K206">
        <v>22</v>
      </c>
      <c r="L20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50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9.7847844107351645E-2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8.7017927016337093E-2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0.11209851598126799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5.1460032243681099E-2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0.16540290383558701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20.14</v>
      </c>
      <c r="W206" s="5">
        <f>IF((DiscreteStatsTable[[#This Row],[RepsRequested]]&gt;1),DiscreteStatsTable[[#This Row],[HalfWidth]],DiscreteStatsTable[[#This Row],[BatchMeansHalfWidth]])</f>
        <v>1.668830327041739E-3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50</v>
      </c>
      <c r="Y206" s="5">
        <f>IF(DiscreteStatsTable[[#This Row],[RepsRequested]]=DiscreteStatsTable[[#This Row],[RepsWithStatObserved]],1,0)</f>
        <v>1</v>
      </c>
    </row>
    <row r="207" spans="1:25" x14ac:dyDescent="0.25">
      <c r="A207" t="s">
        <v>68</v>
      </c>
      <c r="B207" t="s">
        <v>70</v>
      </c>
      <c r="C207">
        <v>35</v>
      </c>
      <c r="D207" t="s">
        <v>71</v>
      </c>
      <c r="E207" t="s">
        <v>74</v>
      </c>
      <c r="F207" t="s">
        <v>73</v>
      </c>
      <c r="G207">
        <v>6.4186875370208396</v>
      </c>
      <c r="H207">
        <v>2E+20</v>
      </c>
      <c r="I207">
        <v>3.5558215172443401</v>
      </c>
      <c r="J207">
        <v>9.9241742301352396</v>
      </c>
      <c r="K207">
        <v>22</v>
      </c>
      <c r="L20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50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6.1364737552455377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5.5599943299430299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6.9560439855212799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3.0876019346208601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11.605953590181899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20.14</v>
      </c>
      <c r="W207" s="5">
        <f>IF((DiscreteStatsTable[[#This Row],[RepsRequested]]&gt;1),DiscreteStatsTable[[#This Row],[HalfWidth]],DiscreteStatsTable[[#This Row],[BatchMeansHalfWidth]])</f>
        <v>9.8894551932469071E-2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50</v>
      </c>
      <c r="Y207" s="5">
        <f>IF(DiscreteStatsTable[[#This Row],[RepsRequested]]=DiscreteStatsTable[[#This Row],[RepsWithStatObserved]],1,0)</f>
        <v>1</v>
      </c>
    </row>
    <row r="208" spans="1:25" x14ac:dyDescent="0.25">
      <c r="A208" t="s">
        <v>68</v>
      </c>
      <c r="B208" t="s">
        <v>70</v>
      </c>
      <c r="C208">
        <v>35</v>
      </c>
      <c r="D208" t="s">
        <v>71</v>
      </c>
      <c r="E208" t="s">
        <v>75</v>
      </c>
      <c r="F208" t="s">
        <v>73</v>
      </c>
      <c r="G208">
        <v>0.104548525681811</v>
      </c>
      <c r="H208">
        <v>2E+20</v>
      </c>
      <c r="I208">
        <v>5.6190486691195897E-2</v>
      </c>
      <c r="J208">
        <v>0.16540290383558701</v>
      </c>
      <c r="K208">
        <v>22</v>
      </c>
      <c r="L20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50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9.7847844107351645E-2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8.7017927016337093E-2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0.11209851598126799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5.1460032243681099E-2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0.16540290383558701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20.14</v>
      </c>
      <c r="W208" s="5">
        <f>IF((DiscreteStatsTable[[#This Row],[RepsRequested]]&gt;1),DiscreteStatsTable[[#This Row],[HalfWidth]],DiscreteStatsTable[[#This Row],[BatchMeansHalfWidth]])</f>
        <v>1.668830327041739E-3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50</v>
      </c>
      <c r="Y208" s="5">
        <f>IF(DiscreteStatsTable[[#This Row],[RepsRequested]]=DiscreteStatsTable[[#This Row],[RepsWithStatObserved]],1,0)</f>
        <v>1</v>
      </c>
    </row>
    <row r="209" spans="1:25" x14ac:dyDescent="0.25">
      <c r="A209" t="s">
        <v>68</v>
      </c>
      <c r="B209" t="s">
        <v>70</v>
      </c>
      <c r="C209">
        <v>35</v>
      </c>
      <c r="D209" t="s">
        <v>71</v>
      </c>
      <c r="E209" t="s">
        <v>76</v>
      </c>
      <c r="F209" t="s">
        <v>73</v>
      </c>
      <c r="G209">
        <v>6.2729115409086598</v>
      </c>
      <c r="H209">
        <v>2E+20</v>
      </c>
      <c r="I209">
        <v>3.3714292014717602</v>
      </c>
      <c r="J209">
        <v>9.9241742301352396</v>
      </c>
      <c r="K209">
        <v>22</v>
      </c>
      <c r="L20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50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5.8708706464411016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0.3523255718218492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5.22107562098022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6.7259109588760797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3.0876019346208601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9.9241742301352396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20.14</v>
      </c>
      <c r="W209" s="5">
        <f>IF((DiscreteStatsTable[[#This Row],[RepsRequested]]&gt;1),DiscreteStatsTable[[#This Row],[HalfWidth]],DiscreteStatsTable[[#This Row],[BatchMeansHalfWidth]])</f>
        <v>0.10012981962250445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50</v>
      </c>
      <c r="Y209" s="5">
        <f>IF(DiscreteStatsTable[[#This Row],[RepsRequested]]=DiscreteStatsTable[[#This Row],[RepsWithStatObserved]],1,0)</f>
        <v>1</v>
      </c>
    </row>
    <row r="210" spans="1:25" x14ac:dyDescent="0.25">
      <c r="A210" t="s">
        <v>68</v>
      </c>
      <c r="B210" t="s">
        <v>70</v>
      </c>
      <c r="C210">
        <v>35</v>
      </c>
      <c r="D210" t="s">
        <v>71</v>
      </c>
      <c r="E210" t="s">
        <v>77</v>
      </c>
      <c r="F210" t="s">
        <v>73</v>
      </c>
      <c r="G210">
        <v>0</v>
      </c>
      <c r="H210">
        <v>2E+20</v>
      </c>
      <c r="I210">
        <v>0</v>
      </c>
      <c r="J210">
        <v>0</v>
      </c>
      <c r="K210">
        <v>22</v>
      </c>
      <c r="L21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50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0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0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0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0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0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20.14</v>
      </c>
      <c r="W210" s="5">
        <f>IF((DiscreteStatsTable[[#This Row],[RepsRequested]]&gt;1),DiscreteStatsTable[[#This Row],[HalfWidth]],DiscreteStatsTable[[#This Row],[BatchMeansHalfWidth]])</f>
        <v>0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50</v>
      </c>
      <c r="Y210" s="5">
        <f>IF(DiscreteStatsTable[[#This Row],[RepsRequested]]=DiscreteStatsTable[[#This Row],[RepsWithStatObserved]],1,0)</f>
        <v>1</v>
      </c>
    </row>
    <row r="211" spans="1:25" x14ac:dyDescent="0.25">
      <c r="A211" t="s">
        <v>68</v>
      </c>
      <c r="B211" t="s">
        <v>70</v>
      </c>
      <c r="C211">
        <v>35</v>
      </c>
      <c r="D211" t="s">
        <v>71</v>
      </c>
      <c r="E211" t="s">
        <v>78</v>
      </c>
      <c r="F211" t="s">
        <v>73</v>
      </c>
      <c r="G211">
        <v>0.14577599611217801</v>
      </c>
      <c r="H211">
        <v>2E+20</v>
      </c>
      <c r="I211">
        <v>0</v>
      </c>
      <c r="J211">
        <v>2.0198434110480998</v>
      </c>
      <c r="K211">
        <v>22</v>
      </c>
      <c r="L21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50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0.26560310880443844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0.1345835269466413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1.0442984261027299E-2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0.556428814956336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4.9247273176603699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20.14</v>
      </c>
      <c r="W211" s="5">
        <f>IF((DiscreteStatsTable[[#This Row],[RepsRequested]]&gt;1),DiscreteStatsTable[[#This Row],[HalfWidth]],DiscreteStatsTable[[#This Row],[BatchMeansHalfWidth]])</f>
        <v>3.8248215159760277E-2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50</v>
      </c>
      <c r="Y211" s="5">
        <f>IF(DiscreteStatsTable[[#This Row],[RepsRequested]]=DiscreteStatsTable[[#This Row],[RepsWithStatObserved]],1,0)</f>
        <v>1</v>
      </c>
    </row>
    <row r="212" spans="1:25" x14ac:dyDescent="0.25">
      <c r="A212" t="s">
        <v>68</v>
      </c>
      <c r="B212" t="s">
        <v>70</v>
      </c>
      <c r="C212">
        <v>36</v>
      </c>
      <c r="D212" t="s">
        <v>71</v>
      </c>
      <c r="E212" t="s">
        <v>72</v>
      </c>
      <c r="F212" t="s">
        <v>73</v>
      </c>
      <c r="G212">
        <v>9.5661590715102898E-2</v>
      </c>
      <c r="H212">
        <v>2E+20</v>
      </c>
      <c r="I212">
        <v>5.2383262422055502E-2</v>
      </c>
      <c r="J212">
        <v>0.12706194212918101</v>
      </c>
      <c r="K212">
        <v>23</v>
      </c>
      <c r="L21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12" s="5" cm="1">
        <f t="array" ref="M212">MAX(IF((ProjectInfoTable[ProjectName]=DiscreteStatsTable[[#This Row],[ProjectName]]),(ProjectInfoTable[ProjectName]=DiscreteStatsTable[[#This Row],[ProjectName]])*ProjectInfoTable[NumberOfReplications]))</f>
        <v>50</v>
      </c>
      <c r="N212" s="5" cm="1">
        <f t="array" ref="N212">IFERROR(AVERAGE(IF((DiscreteStatsTable[GroupByKey]=DiscreteStatsTable[[#This Row],[GroupByKey]]),(DiscreteStatsTable[GroupByKey]=DiscreteStatsTable[[#This Row],[GroupByKey]])*DiscreteStatsTable[Average])),0)</f>
        <v>9.7847844107351645E-2</v>
      </c>
      <c r="O212" s="5" cm="1">
        <f t="array" ref="O21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12" s="5" cm="1">
        <f t="array" ref="P212">MAX(IF((ProjectInfoTable[ProjectName]=DiscreteStatsTable[[#This Row],[ProjectName]]),(ProjectInfoTable[ProjectName]=DiscreteStatsTable[[#This Row],[ProjectName]])*ProjectInfoTable[ConfidenceInterval]))</f>
        <v>0.95</v>
      </c>
      <c r="Q212" s="5">
        <f>IF(AND(DiscreteStatsTable[[#This Row],[RepsWithStatObserved]]=1,Y212=0),200000000000000000000,IFERROR(_xlfn.T.INV.2T(1 -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12" s="5" cm="1">
        <f t="array" ref="R212">MIN(IF((DiscreteStatsTable[GroupByKey]=DiscreteStatsTable[[#This Row],[GroupByKey]]),(DiscreteStatsTable[GroupByKey]=DiscreteStatsTable[[#This Row],[GroupByKey]])*DiscreteStatsTable[Average]))</f>
        <v>8.7017927016337093E-2</v>
      </c>
      <c r="S212" s="5" cm="1">
        <f t="array" ref="S212">MAX(IF((DiscreteStatsTable[GroupByKey]=DiscreteStatsTable[[#This Row],[GroupByKey]]),(DiscreteStatsTable[GroupByKey]=DiscreteStatsTable[[#This Row],[GroupByKey]])*DiscreteStatsTable[Average]))</f>
        <v>0.11209851598126799</v>
      </c>
      <c r="T212" s="5" cm="1">
        <f t="array" ref="T212">MIN(IF((DiscreteStatsTable[GroupByKey]=DiscreteStatsTable[[#This Row],[GroupByKey]]),(DiscreteStatsTable[GroupByKey]=DiscreteStatsTable[[#This Row],[GroupByKey]])*DiscreteStatsTable[Minimum]))</f>
        <v>5.1460032243681099E-2</v>
      </c>
      <c r="U212" s="5" cm="1">
        <f t="array" ref="U212">MAX(IF((DiscreteStatsTable[GroupByKey]=DiscreteStatsTable[[#This Row],[GroupByKey]]),(DiscreteStatsTable[GroupByKey]=DiscreteStatsTable[[#This Row],[GroupByKey]])*DiscreteStatsTable[Maximum]))</f>
        <v>0.16540290383558701</v>
      </c>
      <c r="V212" s="5" cm="1">
        <f t="array" ref="V212">IFERROR(AVERAGE(IF((DiscreteStatsTable[GroupByKey]=DiscreteStatsTable[[#This Row],[GroupByKey]]),(DiscreteStatsTable[GroupByKey]=DiscreteStatsTable[[#This Row],[GroupByKey]])*DiscreteStatsTable[NumberObservations])),0)</f>
        <v>20.14</v>
      </c>
      <c r="W212" s="5">
        <f>IF((DiscreteStatsTable[[#This Row],[RepsRequested]]&gt;1),DiscreteStatsTable[[#This Row],[HalfWidth]],DiscreteStatsTable[[#This Row],[BatchMeansHalfWidth]])</f>
        <v>1.668830327041739E-3</v>
      </c>
      <c r="X212" s="5" cm="1">
        <f t="array" ref="X212">COUNT(IF((DiscreteStatsTable[GroupByKey]=DiscreteStatsTable[[#This Row],[GroupByKey]]),(DiscreteStatsTable[GroupByKey]=DiscreteStatsTable[[#This Row],[GroupByKey]])*DiscreteStatsTable[Replication]))</f>
        <v>50</v>
      </c>
      <c r="Y212" s="5">
        <f>IF(DiscreteStatsTable[[#This Row],[RepsRequested]]=DiscreteStatsTable[[#This Row],[RepsWithStatObserved]],1,0)</f>
        <v>1</v>
      </c>
    </row>
    <row r="213" spans="1:25" x14ac:dyDescent="0.25">
      <c r="A213" t="s">
        <v>68</v>
      </c>
      <c r="B213" t="s">
        <v>70</v>
      </c>
      <c r="C213">
        <v>36</v>
      </c>
      <c r="D213" t="s">
        <v>71</v>
      </c>
      <c r="E213" t="s">
        <v>74</v>
      </c>
      <c r="F213" t="s">
        <v>73</v>
      </c>
      <c r="G213">
        <v>5.9507064706044801</v>
      </c>
      <c r="H213">
        <v>2E+20</v>
      </c>
      <c r="I213">
        <v>3.1429957453233301</v>
      </c>
      <c r="J213">
        <v>8.7118910212437299</v>
      </c>
      <c r="K213">
        <v>23</v>
      </c>
      <c r="L21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13" s="5" cm="1">
        <f t="array" ref="M213">MAX(IF((ProjectInfoTable[ProjectName]=DiscreteStatsTable[[#This Row],[ProjectName]]),(ProjectInfoTable[ProjectName]=DiscreteStatsTable[[#This Row],[ProjectName]])*ProjectInfoTable[NumberOfReplications]))</f>
        <v>50</v>
      </c>
      <c r="N213" s="5" cm="1">
        <f t="array" ref="N213">IFERROR(AVERAGE(IF((DiscreteStatsTable[GroupByKey]=DiscreteStatsTable[[#This Row],[GroupByKey]]),(DiscreteStatsTable[GroupByKey]=DiscreteStatsTable[[#This Row],[GroupByKey]])*DiscreteStatsTable[Average])),0)</f>
        <v>6.1364737552455377</v>
      </c>
      <c r="O213" s="5" cm="1">
        <f t="array" ref="O213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13" s="5" cm="1">
        <f t="array" ref="P213">MAX(IF((ProjectInfoTable[ProjectName]=DiscreteStatsTable[[#This Row],[ProjectName]]),(ProjectInfoTable[ProjectName]=DiscreteStatsTable[[#This Row],[ProjectName]])*ProjectInfoTable[ConfidenceInterval]))</f>
        <v>0.95</v>
      </c>
      <c r="Q213" s="5">
        <f>IF(AND(DiscreteStatsTable[[#This Row],[RepsWithStatObserved]]=1,Y213=0),200000000000000000000,IFERROR(_xlfn.T.INV.2T(1 -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13" s="5" cm="1">
        <f t="array" ref="R213">MIN(IF((DiscreteStatsTable[GroupByKey]=DiscreteStatsTable[[#This Row],[GroupByKey]]),(DiscreteStatsTable[GroupByKey]=DiscreteStatsTable[[#This Row],[GroupByKey]])*DiscreteStatsTable[Average]))</f>
        <v>5.5599943299430299</v>
      </c>
      <c r="S213" s="5" cm="1">
        <f t="array" ref="S213">MAX(IF((DiscreteStatsTable[GroupByKey]=DiscreteStatsTable[[#This Row],[GroupByKey]]),(DiscreteStatsTable[GroupByKey]=DiscreteStatsTable[[#This Row],[GroupByKey]])*DiscreteStatsTable[Average]))</f>
        <v>6.9560439855212799</v>
      </c>
      <c r="T213" s="5" cm="1">
        <f t="array" ref="T213">MIN(IF((DiscreteStatsTable[GroupByKey]=DiscreteStatsTable[[#This Row],[GroupByKey]]),(DiscreteStatsTable[GroupByKey]=DiscreteStatsTable[[#This Row],[GroupByKey]])*DiscreteStatsTable[Minimum]))</f>
        <v>3.0876019346208601</v>
      </c>
      <c r="U213" s="5" cm="1">
        <f t="array" ref="U213">MAX(IF((DiscreteStatsTable[GroupByKey]=DiscreteStatsTable[[#This Row],[GroupByKey]]),(DiscreteStatsTable[GroupByKey]=DiscreteStatsTable[[#This Row],[GroupByKey]])*DiscreteStatsTable[Maximum]))</f>
        <v>11.605953590181899</v>
      </c>
      <c r="V213" s="5" cm="1">
        <f t="array" ref="V213">IFERROR(AVERAGE(IF((DiscreteStatsTable[GroupByKey]=DiscreteStatsTable[[#This Row],[GroupByKey]]),(DiscreteStatsTable[GroupByKey]=DiscreteStatsTable[[#This Row],[GroupByKey]])*DiscreteStatsTable[NumberObservations])),0)</f>
        <v>20.14</v>
      </c>
      <c r="W213" s="5">
        <f>IF((DiscreteStatsTable[[#This Row],[RepsRequested]]&gt;1),DiscreteStatsTable[[#This Row],[HalfWidth]],DiscreteStatsTable[[#This Row],[BatchMeansHalfWidth]])</f>
        <v>9.8894551932469071E-2</v>
      </c>
      <c r="X213" s="5" cm="1">
        <f t="array" ref="X213">COUNT(IF((DiscreteStatsTable[GroupByKey]=DiscreteStatsTable[[#This Row],[GroupByKey]]),(DiscreteStatsTable[GroupByKey]=DiscreteStatsTable[[#This Row],[GroupByKey]])*DiscreteStatsTable[Replication]))</f>
        <v>50</v>
      </c>
      <c r="Y213" s="5">
        <f>IF(DiscreteStatsTable[[#This Row],[RepsRequested]]=DiscreteStatsTable[[#This Row],[RepsWithStatObserved]],1,0)</f>
        <v>1</v>
      </c>
    </row>
    <row r="214" spans="1:25" x14ac:dyDescent="0.25">
      <c r="A214" t="s">
        <v>68</v>
      </c>
      <c r="B214" t="s">
        <v>70</v>
      </c>
      <c r="C214">
        <v>36</v>
      </c>
      <c r="D214" t="s">
        <v>71</v>
      </c>
      <c r="E214" t="s">
        <v>75</v>
      </c>
      <c r="F214" t="s">
        <v>73</v>
      </c>
      <c r="G214">
        <v>9.5661590715102898E-2</v>
      </c>
      <c r="H214">
        <v>2E+20</v>
      </c>
      <c r="I214">
        <v>5.2383262422055502E-2</v>
      </c>
      <c r="J214">
        <v>0.12706194212918101</v>
      </c>
      <c r="K214">
        <v>23</v>
      </c>
      <c r="L21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14" s="5" cm="1">
        <f t="array" ref="M214">MAX(IF((ProjectInfoTable[ProjectName]=DiscreteStatsTable[[#This Row],[ProjectName]]),(ProjectInfoTable[ProjectName]=DiscreteStatsTable[[#This Row],[ProjectName]])*ProjectInfoTable[NumberOfReplications]))</f>
        <v>50</v>
      </c>
      <c r="N214" s="5" cm="1">
        <f t="array" ref="N214">IFERROR(AVERAGE(IF((DiscreteStatsTable[GroupByKey]=DiscreteStatsTable[[#This Row],[GroupByKey]]),(DiscreteStatsTable[GroupByKey]=DiscreteStatsTable[[#This Row],[GroupByKey]])*DiscreteStatsTable[Average])),0)</f>
        <v>9.7847844107351645E-2</v>
      </c>
      <c r="O214" s="5" cm="1">
        <f t="array" ref="O21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14" s="5" cm="1">
        <f t="array" ref="P214">MAX(IF((ProjectInfoTable[ProjectName]=DiscreteStatsTable[[#This Row],[ProjectName]]),(ProjectInfoTable[ProjectName]=DiscreteStatsTable[[#This Row],[ProjectName]])*ProjectInfoTable[ConfidenceInterval]))</f>
        <v>0.95</v>
      </c>
      <c r="Q214" s="5">
        <f>IF(AND(DiscreteStatsTable[[#This Row],[RepsWithStatObserved]]=1,Y214=0),200000000000000000000,IFERROR(_xlfn.T.INV.2T(1 -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14" s="5" cm="1">
        <f t="array" ref="R214">MIN(IF((DiscreteStatsTable[GroupByKey]=DiscreteStatsTable[[#This Row],[GroupByKey]]),(DiscreteStatsTable[GroupByKey]=DiscreteStatsTable[[#This Row],[GroupByKey]])*DiscreteStatsTable[Average]))</f>
        <v>8.7017927016337093E-2</v>
      </c>
      <c r="S214" s="5" cm="1">
        <f t="array" ref="S214">MAX(IF((DiscreteStatsTable[GroupByKey]=DiscreteStatsTable[[#This Row],[GroupByKey]]),(DiscreteStatsTable[GroupByKey]=DiscreteStatsTable[[#This Row],[GroupByKey]])*DiscreteStatsTable[Average]))</f>
        <v>0.11209851598126799</v>
      </c>
      <c r="T214" s="5" cm="1">
        <f t="array" ref="T214">MIN(IF((DiscreteStatsTable[GroupByKey]=DiscreteStatsTable[[#This Row],[GroupByKey]]),(DiscreteStatsTable[GroupByKey]=DiscreteStatsTable[[#This Row],[GroupByKey]])*DiscreteStatsTable[Minimum]))</f>
        <v>5.1460032243681099E-2</v>
      </c>
      <c r="U214" s="5" cm="1">
        <f t="array" ref="U214">MAX(IF((DiscreteStatsTable[GroupByKey]=DiscreteStatsTable[[#This Row],[GroupByKey]]),(DiscreteStatsTable[GroupByKey]=DiscreteStatsTable[[#This Row],[GroupByKey]])*DiscreteStatsTable[Maximum]))</f>
        <v>0.16540290383558701</v>
      </c>
      <c r="V214" s="5" cm="1">
        <f t="array" ref="V214">IFERROR(AVERAGE(IF((DiscreteStatsTable[GroupByKey]=DiscreteStatsTable[[#This Row],[GroupByKey]]),(DiscreteStatsTable[GroupByKey]=DiscreteStatsTable[[#This Row],[GroupByKey]])*DiscreteStatsTable[NumberObservations])),0)</f>
        <v>20.14</v>
      </c>
      <c r="W214" s="5">
        <f>IF((DiscreteStatsTable[[#This Row],[RepsRequested]]&gt;1),DiscreteStatsTable[[#This Row],[HalfWidth]],DiscreteStatsTable[[#This Row],[BatchMeansHalfWidth]])</f>
        <v>1.668830327041739E-3</v>
      </c>
      <c r="X214" s="5" cm="1">
        <f t="array" ref="X214">COUNT(IF((DiscreteStatsTable[GroupByKey]=DiscreteStatsTable[[#This Row],[GroupByKey]]),(DiscreteStatsTable[GroupByKey]=DiscreteStatsTable[[#This Row],[GroupByKey]])*DiscreteStatsTable[Replication]))</f>
        <v>50</v>
      </c>
      <c r="Y214" s="5">
        <f>IF(DiscreteStatsTable[[#This Row],[RepsRequested]]=DiscreteStatsTable[[#This Row],[RepsWithStatObserved]],1,0)</f>
        <v>1</v>
      </c>
    </row>
    <row r="215" spans="1:25" x14ac:dyDescent="0.25">
      <c r="A215" t="s">
        <v>68</v>
      </c>
      <c r="B215" t="s">
        <v>70</v>
      </c>
      <c r="C215">
        <v>36</v>
      </c>
      <c r="D215" t="s">
        <v>71</v>
      </c>
      <c r="E215" t="s">
        <v>76</v>
      </c>
      <c r="F215" t="s">
        <v>73</v>
      </c>
      <c r="G215">
        <v>5.7396954429061697</v>
      </c>
      <c r="H215">
        <v>2E+20</v>
      </c>
      <c r="I215">
        <v>3.1429957453233301</v>
      </c>
      <c r="J215">
        <v>7.6237165277508403</v>
      </c>
      <c r="K215">
        <v>23</v>
      </c>
      <c r="L21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15" s="5" cm="1">
        <f t="array" ref="M215">MAX(IF((ProjectInfoTable[ProjectName]=DiscreteStatsTable[[#This Row],[ProjectName]]),(ProjectInfoTable[ProjectName]=DiscreteStatsTable[[#This Row],[ProjectName]])*ProjectInfoTable[NumberOfReplications]))</f>
        <v>50</v>
      </c>
      <c r="N215" s="5" cm="1">
        <f t="array" ref="N215">IFERROR(AVERAGE(IF((DiscreteStatsTable[GroupByKey]=DiscreteStatsTable[[#This Row],[GroupByKey]]),(DiscreteStatsTable[GroupByKey]=DiscreteStatsTable[[#This Row],[GroupByKey]])*DiscreteStatsTable[Average])),0)</f>
        <v>5.8708706464411016</v>
      </c>
      <c r="O215" s="5" cm="1">
        <f t="array" ref="O215">IFERROR(_xlfn.STDEV.S(IF((DiscreteStatsTable[GroupByKey]=DiscreteStatsTable[[#This Row],[GroupByKey]]),(DiscreteStatsTable[GroupByKey]=DiscreteStatsTable[[#This Row],[GroupByKey]])*DiscreteStatsTable[Average])),0)</f>
        <v>0.3523255718218492</v>
      </c>
      <c r="P215" s="5" cm="1">
        <f t="array" ref="P215">MAX(IF((ProjectInfoTable[ProjectName]=DiscreteStatsTable[[#This Row],[ProjectName]]),(ProjectInfoTable[ProjectName]=DiscreteStatsTable[[#This Row],[ProjectName]])*ProjectInfoTable[ConfidenceInterval]))</f>
        <v>0.95</v>
      </c>
      <c r="Q215" s="5">
        <f>IF(AND(DiscreteStatsTable[[#This Row],[RepsWithStatObserved]]=1,Y215=0),200000000000000000000,IFERROR(_xlfn.T.INV.2T(1 -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15" s="5" cm="1">
        <f t="array" ref="R215">MIN(IF((DiscreteStatsTable[GroupByKey]=DiscreteStatsTable[[#This Row],[GroupByKey]]),(DiscreteStatsTable[GroupByKey]=DiscreteStatsTable[[#This Row],[GroupByKey]])*DiscreteStatsTable[Average]))</f>
        <v>5.22107562098022</v>
      </c>
      <c r="S215" s="5" cm="1">
        <f t="array" ref="S215">MAX(IF((DiscreteStatsTable[GroupByKey]=DiscreteStatsTable[[#This Row],[GroupByKey]]),(DiscreteStatsTable[GroupByKey]=DiscreteStatsTable[[#This Row],[GroupByKey]])*DiscreteStatsTable[Average]))</f>
        <v>6.7259109588760797</v>
      </c>
      <c r="T215" s="5" cm="1">
        <f t="array" ref="T215">MIN(IF((DiscreteStatsTable[GroupByKey]=DiscreteStatsTable[[#This Row],[GroupByKey]]),(DiscreteStatsTable[GroupByKey]=DiscreteStatsTable[[#This Row],[GroupByKey]])*DiscreteStatsTable[Minimum]))</f>
        <v>3.0876019346208601</v>
      </c>
      <c r="U215" s="5" cm="1">
        <f t="array" ref="U215">MAX(IF((DiscreteStatsTable[GroupByKey]=DiscreteStatsTable[[#This Row],[GroupByKey]]),(DiscreteStatsTable[GroupByKey]=DiscreteStatsTable[[#This Row],[GroupByKey]])*DiscreteStatsTable[Maximum]))</f>
        <v>9.9241742301352396</v>
      </c>
      <c r="V215" s="5" cm="1">
        <f t="array" ref="V215">IFERROR(AVERAGE(IF((DiscreteStatsTable[GroupByKey]=DiscreteStatsTable[[#This Row],[GroupByKey]]),(DiscreteStatsTable[GroupByKey]=DiscreteStatsTable[[#This Row],[GroupByKey]])*DiscreteStatsTable[NumberObservations])),0)</f>
        <v>20.14</v>
      </c>
      <c r="W215" s="5">
        <f>IF((DiscreteStatsTable[[#This Row],[RepsRequested]]&gt;1),DiscreteStatsTable[[#This Row],[HalfWidth]],DiscreteStatsTable[[#This Row],[BatchMeansHalfWidth]])</f>
        <v>0.10012981962250445</v>
      </c>
      <c r="X215" s="5" cm="1">
        <f t="array" ref="X215">COUNT(IF((DiscreteStatsTable[GroupByKey]=DiscreteStatsTable[[#This Row],[GroupByKey]]),(DiscreteStatsTable[GroupByKey]=DiscreteStatsTable[[#This Row],[GroupByKey]])*DiscreteStatsTable[Replication]))</f>
        <v>50</v>
      </c>
      <c r="Y215" s="5">
        <f>IF(DiscreteStatsTable[[#This Row],[RepsRequested]]=DiscreteStatsTable[[#This Row],[RepsWithStatObserved]],1,0)</f>
        <v>1</v>
      </c>
    </row>
    <row r="216" spans="1:25" x14ac:dyDescent="0.25">
      <c r="A216" t="s">
        <v>68</v>
      </c>
      <c r="B216" t="s">
        <v>70</v>
      </c>
      <c r="C216">
        <v>36</v>
      </c>
      <c r="D216" t="s">
        <v>71</v>
      </c>
      <c r="E216" t="s">
        <v>77</v>
      </c>
      <c r="F216" t="s">
        <v>73</v>
      </c>
      <c r="G216">
        <v>0</v>
      </c>
      <c r="H216">
        <v>2E+20</v>
      </c>
      <c r="I216">
        <v>0</v>
      </c>
      <c r="J216">
        <v>0</v>
      </c>
      <c r="K216">
        <v>23</v>
      </c>
      <c r="L21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16" s="5" cm="1">
        <f t="array" ref="M216">MAX(IF((ProjectInfoTable[ProjectName]=DiscreteStatsTable[[#This Row],[ProjectName]]),(ProjectInfoTable[ProjectName]=DiscreteStatsTable[[#This Row],[ProjectName]])*ProjectInfoTable[NumberOfReplications]))</f>
        <v>50</v>
      </c>
      <c r="N216" s="5" cm="1">
        <f t="array" ref="N216">IFERROR(AVERAGE(IF((DiscreteStatsTable[GroupByKey]=DiscreteStatsTable[[#This Row],[GroupByKey]]),(DiscreteStatsTable[GroupByKey]=DiscreteStatsTable[[#This Row],[GroupByKey]])*DiscreteStatsTable[Average])),0)</f>
        <v>0</v>
      </c>
      <c r="O216" s="5" cm="1">
        <f t="array" ref="O216">IFERROR(_xlfn.STDEV.S(IF((DiscreteStatsTable[GroupByKey]=DiscreteStatsTable[[#This Row],[GroupByKey]]),(DiscreteStatsTable[GroupByKey]=DiscreteStatsTable[[#This Row],[GroupByKey]])*DiscreteStatsTable[Average])),0)</f>
        <v>0</v>
      </c>
      <c r="P216" s="5" cm="1">
        <f t="array" ref="P216">MAX(IF((ProjectInfoTable[ProjectName]=DiscreteStatsTable[[#This Row],[ProjectName]]),(ProjectInfoTable[ProjectName]=DiscreteStatsTable[[#This Row],[ProjectName]])*ProjectInfoTable[ConfidenceInterval]))</f>
        <v>0.95</v>
      </c>
      <c r="Q216" s="5">
        <f>IF(AND(DiscreteStatsTable[[#This Row],[RepsWithStatObserved]]=1,Y216=0),200000000000000000000,IFERROR(_xlfn.T.INV.2T(1 -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6" s="5" cm="1">
        <f t="array" ref="R216">MIN(IF((DiscreteStatsTable[GroupByKey]=DiscreteStatsTable[[#This Row],[GroupByKey]]),(DiscreteStatsTable[GroupByKey]=DiscreteStatsTable[[#This Row],[GroupByKey]])*DiscreteStatsTable[Average]))</f>
        <v>0</v>
      </c>
      <c r="S216" s="5" cm="1">
        <f t="array" ref="S216">MAX(IF((DiscreteStatsTable[GroupByKey]=DiscreteStatsTable[[#This Row],[GroupByKey]]),(DiscreteStatsTable[GroupByKey]=DiscreteStatsTable[[#This Row],[GroupByKey]])*DiscreteStatsTable[Average]))</f>
        <v>0</v>
      </c>
      <c r="T216" s="5" cm="1">
        <f t="array" ref="T216">MIN(IF((DiscreteStatsTable[GroupByKey]=DiscreteStatsTable[[#This Row],[GroupByKey]]),(DiscreteStatsTable[GroupByKey]=DiscreteStatsTable[[#This Row],[GroupByKey]])*DiscreteStatsTable[Minimum]))</f>
        <v>0</v>
      </c>
      <c r="U216" s="5" cm="1">
        <f t="array" ref="U216">MAX(IF((DiscreteStatsTable[GroupByKey]=DiscreteStatsTable[[#This Row],[GroupByKey]]),(DiscreteStatsTable[GroupByKey]=DiscreteStatsTable[[#This Row],[GroupByKey]])*DiscreteStatsTable[Maximum]))</f>
        <v>0</v>
      </c>
      <c r="V216" s="5" cm="1">
        <f t="array" ref="V216">IFERROR(AVERAGE(IF((DiscreteStatsTable[GroupByKey]=DiscreteStatsTable[[#This Row],[GroupByKey]]),(DiscreteStatsTable[GroupByKey]=DiscreteStatsTable[[#This Row],[GroupByKey]])*DiscreteStatsTable[NumberObservations])),0)</f>
        <v>20.14</v>
      </c>
      <c r="W216" s="5">
        <f>IF((DiscreteStatsTable[[#This Row],[RepsRequested]]&gt;1),DiscreteStatsTable[[#This Row],[HalfWidth]],DiscreteStatsTable[[#This Row],[BatchMeansHalfWidth]])</f>
        <v>0</v>
      </c>
      <c r="X216" s="5" cm="1">
        <f t="array" ref="X216">COUNT(IF((DiscreteStatsTable[GroupByKey]=DiscreteStatsTable[[#This Row],[GroupByKey]]),(DiscreteStatsTable[GroupByKey]=DiscreteStatsTable[[#This Row],[GroupByKey]])*DiscreteStatsTable[Replication]))</f>
        <v>50</v>
      </c>
      <c r="Y216" s="5">
        <f>IF(DiscreteStatsTable[[#This Row],[RepsRequested]]=DiscreteStatsTable[[#This Row],[RepsWithStatObserved]],1,0)</f>
        <v>1</v>
      </c>
    </row>
    <row r="217" spans="1:25" x14ac:dyDescent="0.25">
      <c r="A217" t="s">
        <v>68</v>
      </c>
      <c r="B217" t="s">
        <v>70</v>
      </c>
      <c r="C217">
        <v>36</v>
      </c>
      <c r="D217" t="s">
        <v>71</v>
      </c>
      <c r="E217" t="s">
        <v>78</v>
      </c>
      <c r="F217" t="s">
        <v>73</v>
      </c>
      <c r="G217">
        <v>0.21101102769831001</v>
      </c>
      <c r="H217">
        <v>2E+20</v>
      </c>
      <c r="I217">
        <v>0</v>
      </c>
      <c r="J217">
        <v>1.50774104016855</v>
      </c>
      <c r="K217">
        <v>23</v>
      </c>
      <c r="L21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17" s="5" cm="1">
        <f t="array" ref="M217">MAX(IF((ProjectInfoTable[ProjectName]=DiscreteStatsTable[[#This Row],[ProjectName]]),(ProjectInfoTable[ProjectName]=DiscreteStatsTable[[#This Row],[ProjectName]])*ProjectInfoTable[NumberOfReplications]))</f>
        <v>50</v>
      </c>
      <c r="N217" s="5" cm="1">
        <f t="array" ref="N217">IFERROR(AVERAGE(IF((DiscreteStatsTable[GroupByKey]=DiscreteStatsTable[[#This Row],[GroupByKey]]),(DiscreteStatsTable[GroupByKey]=DiscreteStatsTable[[#This Row],[GroupByKey]])*DiscreteStatsTable[Average])),0)</f>
        <v>0.26560310880443844</v>
      </c>
      <c r="O217" s="5" cm="1">
        <f t="array" ref="O217">IFERROR(_xlfn.STDEV.S(IF((DiscreteStatsTable[GroupByKey]=DiscreteStatsTable[[#This Row],[GroupByKey]]),(DiscreteStatsTable[GroupByKey]=DiscreteStatsTable[[#This Row],[GroupByKey]])*DiscreteStatsTable[Average])),0)</f>
        <v>0.1345835269466413</v>
      </c>
      <c r="P217" s="5" cm="1">
        <f t="array" ref="P217">MAX(IF((ProjectInfoTable[ProjectName]=DiscreteStatsTable[[#This Row],[ProjectName]]),(ProjectInfoTable[ProjectName]=DiscreteStatsTable[[#This Row],[ProjectName]])*ProjectInfoTable[ConfidenceInterval]))</f>
        <v>0.95</v>
      </c>
      <c r="Q217" s="5">
        <f>IF(AND(DiscreteStatsTable[[#This Row],[RepsWithStatObserved]]=1,Y217=0),200000000000000000000,IFERROR(_xlfn.T.INV.2T(1 -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17" s="5" cm="1">
        <f t="array" ref="R217">MIN(IF((DiscreteStatsTable[GroupByKey]=DiscreteStatsTable[[#This Row],[GroupByKey]]),(DiscreteStatsTable[GroupByKey]=DiscreteStatsTable[[#This Row],[GroupByKey]])*DiscreteStatsTable[Average]))</f>
        <v>1.0442984261027299E-2</v>
      </c>
      <c r="S217" s="5" cm="1">
        <f t="array" ref="S217">MAX(IF((DiscreteStatsTable[GroupByKey]=DiscreteStatsTable[[#This Row],[GroupByKey]]),(DiscreteStatsTable[GroupByKey]=DiscreteStatsTable[[#This Row],[GroupByKey]])*DiscreteStatsTable[Average]))</f>
        <v>0.556428814956336</v>
      </c>
      <c r="T217" s="5" cm="1">
        <f t="array" ref="T217">MIN(IF((DiscreteStatsTable[GroupByKey]=DiscreteStatsTable[[#This Row],[GroupByKey]]),(DiscreteStatsTable[GroupByKey]=DiscreteStatsTable[[#This Row],[GroupByKey]])*DiscreteStatsTable[Minimum]))</f>
        <v>0</v>
      </c>
      <c r="U217" s="5" cm="1">
        <f t="array" ref="U217">MAX(IF((DiscreteStatsTable[GroupByKey]=DiscreteStatsTable[[#This Row],[GroupByKey]]),(DiscreteStatsTable[GroupByKey]=DiscreteStatsTable[[#This Row],[GroupByKey]])*DiscreteStatsTable[Maximum]))</f>
        <v>4.9247273176603699</v>
      </c>
      <c r="V217" s="5" cm="1">
        <f t="array" ref="V217">IFERROR(AVERAGE(IF((DiscreteStatsTable[GroupByKey]=DiscreteStatsTable[[#This Row],[GroupByKey]]),(DiscreteStatsTable[GroupByKey]=DiscreteStatsTable[[#This Row],[GroupByKey]])*DiscreteStatsTable[NumberObservations])),0)</f>
        <v>20.14</v>
      </c>
      <c r="W217" s="5">
        <f>IF((DiscreteStatsTable[[#This Row],[RepsRequested]]&gt;1),DiscreteStatsTable[[#This Row],[HalfWidth]],DiscreteStatsTable[[#This Row],[BatchMeansHalfWidth]])</f>
        <v>3.8248215159760277E-2</v>
      </c>
      <c r="X217" s="5" cm="1">
        <f t="array" ref="X217">COUNT(IF((DiscreteStatsTable[GroupByKey]=DiscreteStatsTable[[#This Row],[GroupByKey]]),(DiscreteStatsTable[GroupByKey]=DiscreteStatsTable[[#This Row],[GroupByKey]])*DiscreteStatsTable[Replication]))</f>
        <v>50</v>
      </c>
      <c r="Y217" s="5">
        <f>IF(DiscreteStatsTable[[#This Row],[RepsRequested]]=DiscreteStatsTable[[#This Row],[RepsWithStatObserved]],1,0)</f>
        <v>1</v>
      </c>
    </row>
    <row r="218" spans="1:25" x14ac:dyDescent="0.25">
      <c r="A218" t="s">
        <v>68</v>
      </c>
      <c r="B218" t="s">
        <v>70</v>
      </c>
      <c r="C218">
        <v>37</v>
      </c>
      <c r="D218" t="s">
        <v>71</v>
      </c>
      <c r="E218" t="s">
        <v>72</v>
      </c>
      <c r="F218" t="s">
        <v>73</v>
      </c>
      <c r="G218">
        <v>9.7262913622816305E-2</v>
      </c>
      <c r="H218">
        <v>2E+20</v>
      </c>
      <c r="I218">
        <v>5.2513909257502697E-2</v>
      </c>
      <c r="J218">
        <v>0.14403737635115799</v>
      </c>
      <c r="K218">
        <v>23</v>
      </c>
      <c r="L21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18" s="5" cm="1">
        <f t="array" ref="M218">MAX(IF((ProjectInfoTable[ProjectName]=DiscreteStatsTable[[#This Row],[ProjectName]]),(ProjectInfoTable[ProjectName]=DiscreteStatsTable[[#This Row],[ProjectName]])*ProjectInfoTable[NumberOfReplications]))</f>
        <v>50</v>
      </c>
      <c r="N218" s="5" cm="1">
        <f t="array" ref="N218">IFERROR(AVERAGE(IF((DiscreteStatsTable[GroupByKey]=DiscreteStatsTable[[#This Row],[GroupByKey]]),(DiscreteStatsTable[GroupByKey]=DiscreteStatsTable[[#This Row],[GroupByKey]])*DiscreteStatsTable[Average])),0)</f>
        <v>9.7847844107351645E-2</v>
      </c>
      <c r="O218" s="5" cm="1">
        <f t="array" ref="O21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18" s="5" cm="1">
        <f t="array" ref="P218">MAX(IF((ProjectInfoTable[ProjectName]=DiscreteStatsTable[[#This Row],[ProjectName]]),(ProjectInfoTable[ProjectName]=DiscreteStatsTable[[#This Row],[ProjectName]])*ProjectInfoTable[ConfidenceInterval]))</f>
        <v>0.95</v>
      </c>
      <c r="Q218" s="5">
        <f>IF(AND(DiscreteStatsTable[[#This Row],[RepsWithStatObserved]]=1,Y218=0),200000000000000000000,IFERROR(_xlfn.T.INV.2T(1 -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18" s="5" cm="1">
        <f t="array" ref="R218">MIN(IF((DiscreteStatsTable[GroupByKey]=DiscreteStatsTable[[#This Row],[GroupByKey]]),(DiscreteStatsTable[GroupByKey]=DiscreteStatsTable[[#This Row],[GroupByKey]])*DiscreteStatsTable[Average]))</f>
        <v>8.7017927016337093E-2</v>
      </c>
      <c r="S218" s="5" cm="1">
        <f t="array" ref="S218">MAX(IF((DiscreteStatsTable[GroupByKey]=DiscreteStatsTable[[#This Row],[GroupByKey]]),(DiscreteStatsTable[GroupByKey]=DiscreteStatsTable[[#This Row],[GroupByKey]])*DiscreteStatsTable[Average]))</f>
        <v>0.11209851598126799</v>
      </c>
      <c r="T218" s="5" cm="1">
        <f t="array" ref="T218">MIN(IF((DiscreteStatsTable[GroupByKey]=DiscreteStatsTable[[#This Row],[GroupByKey]]),(DiscreteStatsTable[GroupByKey]=DiscreteStatsTable[[#This Row],[GroupByKey]])*DiscreteStatsTable[Minimum]))</f>
        <v>5.1460032243681099E-2</v>
      </c>
      <c r="U218" s="5" cm="1">
        <f t="array" ref="U218">MAX(IF((DiscreteStatsTable[GroupByKey]=DiscreteStatsTable[[#This Row],[GroupByKey]]),(DiscreteStatsTable[GroupByKey]=DiscreteStatsTable[[#This Row],[GroupByKey]])*DiscreteStatsTable[Maximum]))</f>
        <v>0.16540290383558701</v>
      </c>
      <c r="V218" s="5" cm="1">
        <f t="array" ref="V218">IFERROR(AVERAGE(IF((DiscreteStatsTable[GroupByKey]=DiscreteStatsTable[[#This Row],[GroupByKey]]),(DiscreteStatsTable[GroupByKey]=DiscreteStatsTable[[#This Row],[GroupByKey]])*DiscreteStatsTable[NumberObservations])),0)</f>
        <v>20.14</v>
      </c>
      <c r="W218" s="5">
        <f>IF((DiscreteStatsTable[[#This Row],[RepsRequested]]&gt;1),DiscreteStatsTable[[#This Row],[HalfWidth]],DiscreteStatsTable[[#This Row],[BatchMeansHalfWidth]])</f>
        <v>1.668830327041739E-3</v>
      </c>
      <c r="X218" s="5" cm="1">
        <f t="array" ref="X218">COUNT(IF((DiscreteStatsTable[GroupByKey]=DiscreteStatsTable[[#This Row],[GroupByKey]]),(DiscreteStatsTable[GroupByKey]=DiscreteStatsTable[[#This Row],[GroupByKey]])*DiscreteStatsTable[Replication]))</f>
        <v>50</v>
      </c>
      <c r="Y218" s="5">
        <f>IF(DiscreteStatsTable[[#This Row],[RepsRequested]]=DiscreteStatsTable[[#This Row],[RepsWithStatObserved]],1,0)</f>
        <v>1</v>
      </c>
    </row>
    <row r="219" spans="1:25" x14ac:dyDescent="0.25">
      <c r="A219" t="s">
        <v>68</v>
      </c>
      <c r="B219" t="s">
        <v>70</v>
      </c>
      <c r="C219">
        <v>37</v>
      </c>
      <c r="D219" t="s">
        <v>71</v>
      </c>
      <c r="E219" t="s">
        <v>74</v>
      </c>
      <c r="F219" t="s">
        <v>73</v>
      </c>
      <c r="G219">
        <v>6.3090222668818798</v>
      </c>
      <c r="H219">
        <v>2E+20</v>
      </c>
      <c r="I219">
        <v>3.1508345554501598</v>
      </c>
      <c r="J219">
        <v>11.0731619523247</v>
      </c>
      <c r="K219">
        <v>23</v>
      </c>
      <c r="L21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19" s="5" cm="1">
        <f t="array" ref="M219">MAX(IF((ProjectInfoTable[ProjectName]=DiscreteStatsTable[[#This Row],[ProjectName]]),(ProjectInfoTable[ProjectName]=DiscreteStatsTable[[#This Row],[ProjectName]])*ProjectInfoTable[NumberOfReplications]))</f>
        <v>50</v>
      </c>
      <c r="N219" s="5" cm="1">
        <f t="array" ref="N219">IFERROR(AVERAGE(IF((DiscreteStatsTable[GroupByKey]=DiscreteStatsTable[[#This Row],[GroupByKey]]),(DiscreteStatsTable[GroupByKey]=DiscreteStatsTable[[#This Row],[GroupByKey]])*DiscreteStatsTable[Average])),0)</f>
        <v>6.1364737552455377</v>
      </c>
      <c r="O219" s="5" cm="1">
        <f t="array" ref="O219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19" s="5" cm="1">
        <f t="array" ref="P219">MAX(IF((ProjectInfoTable[ProjectName]=DiscreteStatsTable[[#This Row],[ProjectName]]),(ProjectInfoTable[ProjectName]=DiscreteStatsTable[[#This Row],[ProjectName]])*ProjectInfoTable[ConfidenceInterval]))</f>
        <v>0.95</v>
      </c>
      <c r="Q219" s="5">
        <f>IF(AND(DiscreteStatsTable[[#This Row],[RepsWithStatObserved]]=1,Y219=0),200000000000000000000,IFERROR(_xlfn.T.INV.2T(1 -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19" s="5" cm="1">
        <f t="array" ref="R219">MIN(IF((DiscreteStatsTable[GroupByKey]=DiscreteStatsTable[[#This Row],[GroupByKey]]),(DiscreteStatsTable[GroupByKey]=DiscreteStatsTable[[#This Row],[GroupByKey]])*DiscreteStatsTable[Average]))</f>
        <v>5.5599943299430299</v>
      </c>
      <c r="S219" s="5" cm="1">
        <f t="array" ref="S219">MAX(IF((DiscreteStatsTable[GroupByKey]=DiscreteStatsTable[[#This Row],[GroupByKey]]),(DiscreteStatsTable[GroupByKey]=DiscreteStatsTable[[#This Row],[GroupByKey]])*DiscreteStatsTable[Average]))</f>
        <v>6.9560439855212799</v>
      </c>
      <c r="T219" s="5" cm="1">
        <f t="array" ref="T219">MIN(IF((DiscreteStatsTable[GroupByKey]=DiscreteStatsTable[[#This Row],[GroupByKey]]),(DiscreteStatsTable[GroupByKey]=DiscreteStatsTable[[#This Row],[GroupByKey]])*DiscreteStatsTable[Minimum]))</f>
        <v>3.0876019346208601</v>
      </c>
      <c r="U219" s="5" cm="1">
        <f t="array" ref="U219">MAX(IF((DiscreteStatsTable[GroupByKey]=DiscreteStatsTable[[#This Row],[GroupByKey]]),(DiscreteStatsTable[GroupByKey]=DiscreteStatsTable[[#This Row],[GroupByKey]])*DiscreteStatsTable[Maximum]))</f>
        <v>11.605953590181899</v>
      </c>
      <c r="V219" s="5" cm="1">
        <f t="array" ref="V219">IFERROR(AVERAGE(IF((DiscreteStatsTable[GroupByKey]=DiscreteStatsTable[[#This Row],[GroupByKey]]),(DiscreteStatsTable[GroupByKey]=DiscreteStatsTable[[#This Row],[GroupByKey]])*DiscreteStatsTable[NumberObservations])),0)</f>
        <v>20.14</v>
      </c>
      <c r="W219" s="5">
        <f>IF((DiscreteStatsTable[[#This Row],[RepsRequested]]&gt;1),DiscreteStatsTable[[#This Row],[HalfWidth]],DiscreteStatsTable[[#This Row],[BatchMeansHalfWidth]])</f>
        <v>9.8894551932469071E-2</v>
      </c>
      <c r="X219" s="5" cm="1">
        <f t="array" ref="X219">COUNT(IF((DiscreteStatsTable[GroupByKey]=DiscreteStatsTable[[#This Row],[GroupByKey]]),(DiscreteStatsTable[GroupByKey]=DiscreteStatsTable[[#This Row],[GroupByKey]])*DiscreteStatsTable[Replication]))</f>
        <v>50</v>
      </c>
      <c r="Y219" s="5">
        <f>IF(DiscreteStatsTable[[#This Row],[RepsRequested]]=DiscreteStatsTable[[#This Row],[RepsWithStatObserved]],1,0)</f>
        <v>1</v>
      </c>
    </row>
    <row r="220" spans="1:25" x14ac:dyDescent="0.25">
      <c r="A220" t="s">
        <v>68</v>
      </c>
      <c r="B220" t="s">
        <v>70</v>
      </c>
      <c r="C220">
        <v>37</v>
      </c>
      <c r="D220" t="s">
        <v>71</v>
      </c>
      <c r="E220" t="s">
        <v>75</v>
      </c>
      <c r="F220" t="s">
        <v>73</v>
      </c>
      <c r="G220">
        <v>9.7262913622816305E-2</v>
      </c>
      <c r="H220">
        <v>2E+20</v>
      </c>
      <c r="I220">
        <v>5.2513909257502697E-2</v>
      </c>
      <c r="J220">
        <v>0.14403737635115799</v>
      </c>
      <c r="K220">
        <v>23</v>
      </c>
      <c r="L22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20" s="5" cm="1">
        <f t="array" ref="M220">MAX(IF((ProjectInfoTable[ProjectName]=DiscreteStatsTable[[#This Row],[ProjectName]]),(ProjectInfoTable[ProjectName]=DiscreteStatsTable[[#This Row],[ProjectName]])*ProjectInfoTable[NumberOfReplications]))</f>
        <v>50</v>
      </c>
      <c r="N220" s="5" cm="1">
        <f t="array" ref="N220">IFERROR(AVERAGE(IF((DiscreteStatsTable[GroupByKey]=DiscreteStatsTable[[#This Row],[GroupByKey]]),(DiscreteStatsTable[GroupByKey]=DiscreteStatsTable[[#This Row],[GroupByKey]])*DiscreteStatsTable[Average])),0)</f>
        <v>9.7847844107351645E-2</v>
      </c>
      <c r="O220" s="5" cm="1">
        <f t="array" ref="O22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20" s="5" cm="1">
        <f t="array" ref="P220">MAX(IF((ProjectInfoTable[ProjectName]=DiscreteStatsTable[[#This Row],[ProjectName]]),(ProjectInfoTable[ProjectName]=DiscreteStatsTable[[#This Row],[ProjectName]])*ProjectInfoTable[ConfidenceInterval]))</f>
        <v>0.95</v>
      </c>
      <c r="Q220" s="5">
        <f>IF(AND(DiscreteStatsTable[[#This Row],[RepsWithStatObserved]]=1,Y220=0),200000000000000000000,IFERROR(_xlfn.T.INV.2T(1 -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20" s="5" cm="1">
        <f t="array" ref="R220">MIN(IF((DiscreteStatsTable[GroupByKey]=DiscreteStatsTable[[#This Row],[GroupByKey]]),(DiscreteStatsTable[GroupByKey]=DiscreteStatsTable[[#This Row],[GroupByKey]])*DiscreteStatsTable[Average]))</f>
        <v>8.7017927016337093E-2</v>
      </c>
      <c r="S220" s="5" cm="1">
        <f t="array" ref="S220">MAX(IF((DiscreteStatsTable[GroupByKey]=DiscreteStatsTable[[#This Row],[GroupByKey]]),(DiscreteStatsTable[GroupByKey]=DiscreteStatsTable[[#This Row],[GroupByKey]])*DiscreteStatsTable[Average]))</f>
        <v>0.11209851598126799</v>
      </c>
      <c r="T220" s="5" cm="1">
        <f t="array" ref="T220">MIN(IF((DiscreteStatsTable[GroupByKey]=DiscreteStatsTable[[#This Row],[GroupByKey]]),(DiscreteStatsTable[GroupByKey]=DiscreteStatsTable[[#This Row],[GroupByKey]])*DiscreteStatsTable[Minimum]))</f>
        <v>5.1460032243681099E-2</v>
      </c>
      <c r="U220" s="5" cm="1">
        <f t="array" ref="U220">MAX(IF((DiscreteStatsTable[GroupByKey]=DiscreteStatsTable[[#This Row],[GroupByKey]]),(DiscreteStatsTable[GroupByKey]=DiscreteStatsTable[[#This Row],[GroupByKey]])*DiscreteStatsTable[Maximum]))</f>
        <v>0.16540290383558701</v>
      </c>
      <c r="V220" s="5" cm="1">
        <f t="array" ref="V220">IFERROR(AVERAGE(IF((DiscreteStatsTable[GroupByKey]=DiscreteStatsTable[[#This Row],[GroupByKey]]),(DiscreteStatsTable[GroupByKey]=DiscreteStatsTable[[#This Row],[GroupByKey]])*DiscreteStatsTable[NumberObservations])),0)</f>
        <v>20.14</v>
      </c>
      <c r="W220" s="5">
        <f>IF((DiscreteStatsTable[[#This Row],[RepsRequested]]&gt;1),DiscreteStatsTable[[#This Row],[HalfWidth]],DiscreteStatsTable[[#This Row],[BatchMeansHalfWidth]])</f>
        <v>1.668830327041739E-3</v>
      </c>
      <c r="X220" s="5" cm="1">
        <f t="array" ref="X220">COUNT(IF((DiscreteStatsTable[GroupByKey]=DiscreteStatsTable[[#This Row],[GroupByKey]]),(DiscreteStatsTable[GroupByKey]=DiscreteStatsTable[[#This Row],[GroupByKey]])*DiscreteStatsTable[Replication]))</f>
        <v>50</v>
      </c>
      <c r="Y220" s="5">
        <f>IF(DiscreteStatsTable[[#This Row],[RepsRequested]]=DiscreteStatsTable[[#This Row],[RepsWithStatObserved]],1,0)</f>
        <v>1</v>
      </c>
    </row>
    <row r="221" spans="1:25" x14ac:dyDescent="0.25">
      <c r="A221" t="s">
        <v>68</v>
      </c>
      <c r="B221" t="s">
        <v>70</v>
      </c>
      <c r="C221">
        <v>37</v>
      </c>
      <c r="D221" t="s">
        <v>71</v>
      </c>
      <c r="E221" t="s">
        <v>76</v>
      </c>
      <c r="F221" t="s">
        <v>73</v>
      </c>
      <c r="G221">
        <v>5.8357748173689803</v>
      </c>
      <c r="H221">
        <v>2E+20</v>
      </c>
      <c r="I221">
        <v>3.1508345554501598</v>
      </c>
      <c r="J221">
        <v>8.6422425810694694</v>
      </c>
      <c r="K221">
        <v>23</v>
      </c>
      <c r="L22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21" s="5" cm="1">
        <f t="array" ref="M221">MAX(IF((ProjectInfoTable[ProjectName]=DiscreteStatsTable[[#This Row],[ProjectName]]),(ProjectInfoTable[ProjectName]=DiscreteStatsTable[[#This Row],[ProjectName]])*ProjectInfoTable[NumberOfReplications]))</f>
        <v>50</v>
      </c>
      <c r="N221" s="5" cm="1">
        <f t="array" ref="N221">IFERROR(AVERAGE(IF((DiscreteStatsTable[GroupByKey]=DiscreteStatsTable[[#This Row],[GroupByKey]]),(DiscreteStatsTable[GroupByKey]=DiscreteStatsTable[[#This Row],[GroupByKey]])*DiscreteStatsTable[Average])),0)</f>
        <v>5.8708706464411016</v>
      </c>
      <c r="O221" s="5" cm="1">
        <f t="array" ref="O221">IFERROR(_xlfn.STDEV.S(IF((DiscreteStatsTable[GroupByKey]=DiscreteStatsTable[[#This Row],[GroupByKey]]),(DiscreteStatsTable[GroupByKey]=DiscreteStatsTable[[#This Row],[GroupByKey]])*DiscreteStatsTable[Average])),0)</f>
        <v>0.3523255718218492</v>
      </c>
      <c r="P221" s="5" cm="1">
        <f t="array" ref="P221">MAX(IF((ProjectInfoTable[ProjectName]=DiscreteStatsTable[[#This Row],[ProjectName]]),(ProjectInfoTable[ProjectName]=DiscreteStatsTable[[#This Row],[ProjectName]])*ProjectInfoTable[ConfidenceInterval]))</f>
        <v>0.95</v>
      </c>
      <c r="Q221" s="5">
        <f>IF(AND(DiscreteStatsTable[[#This Row],[RepsWithStatObserved]]=1,Y221=0),200000000000000000000,IFERROR(_xlfn.T.INV.2T(1 -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21" s="5" cm="1">
        <f t="array" ref="R221">MIN(IF((DiscreteStatsTable[GroupByKey]=DiscreteStatsTable[[#This Row],[GroupByKey]]),(DiscreteStatsTable[GroupByKey]=DiscreteStatsTable[[#This Row],[GroupByKey]])*DiscreteStatsTable[Average]))</f>
        <v>5.22107562098022</v>
      </c>
      <c r="S221" s="5" cm="1">
        <f t="array" ref="S221">MAX(IF((DiscreteStatsTable[GroupByKey]=DiscreteStatsTable[[#This Row],[GroupByKey]]),(DiscreteStatsTable[GroupByKey]=DiscreteStatsTable[[#This Row],[GroupByKey]])*DiscreteStatsTable[Average]))</f>
        <v>6.7259109588760797</v>
      </c>
      <c r="T221" s="5" cm="1">
        <f t="array" ref="T221">MIN(IF((DiscreteStatsTable[GroupByKey]=DiscreteStatsTable[[#This Row],[GroupByKey]]),(DiscreteStatsTable[GroupByKey]=DiscreteStatsTable[[#This Row],[GroupByKey]])*DiscreteStatsTable[Minimum]))</f>
        <v>3.0876019346208601</v>
      </c>
      <c r="U221" s="5" cm="1">
        <f t="array" ref="U221">MAX(IF((DiscreteStatsTable[GroupByKey]=DiscreteStatsTable[[#This Row],[GroupByKey]]),(DiscreteStatsTable[GroupByKey]=DiscreteStatsTable[[#This Row],[GroupByKey]])*DiscreteStatsTable[Maximum]))</f>
        <v>9.9241742301352396</v>
      </c>
      <c r="V221" s="5" cm="1">
        <f t="array" ref="V221">IFERROR(AVERAGE(IF((DiscreteStatsTable[GroupByKey]=DiscreteStatsTable[[#This Row],[GroupByKey]]),(DiscreteStatsTable[GroupByKey]=DiscreteStatsTable[[#This Row],[GroupByKey]])*DiscreteStatsTable[NumberObservations])),0)</f>
        <v>20.14</v>
      </c>
      <c r="W221" s="5">
        <f>IF((DiscreteStatsTable[[#This Row],[RepsRequested]]&gt;1),DiscreteStatsTable[[#This Row],[HalfWidth]],DiscreteStatsTable[[#This Row],[BatchMeansHalfWidth]])</f>
        <v>0.10012981962250445</v>
      </c>
      <c r="X221" s="5" cm="1">
        <f t="array" ref="X221">COUNT(IF((DiscreteStatsTable[GroupByKey]=DiscreteStatsTable[[#This Row],[GroupByKey]]),(DiscreteStatsTable[GroupByKey]=DiscreteStatsTable[[#This Row],[GroupByKey]])*DiscreteStatsTable[Replication]))</f>
        <v>50</v>
      </c>
      <c r="Y221" s="5">
        <f>IF(DiscreteStatsTable[[#This Row],[RepsRequested]]=DiscreteStatsTable[[#This Row],[RepsWithStatObserved]],1,0)</f>
        <v>1</v>
      </c>
    </row>
    <row r="222" spans="1:25" x14ac:dyDescent="0.25">
      <c r="A222" t="s">
        <v>68</v>
      </c>
      <c r="B222" t="s">
        <v>70</v>
      </c>
      <c r="C222">
        <v>37</v>
      </c>
      <c r="D222" t="s">
        <v>71</v>
      </c>
      <c r="E222" t="s">
        <v>77</v>
      </c>
      <c r="F222" t="s">
        <v>73</v>
      </c>
      <c r="G222">
        <v>0</v>
      </c>
      <c r="H222">
        <v>2E+20</v>
      </c>
      <c r="I222">
        <v>0</v>
      </c>
      <c r="J222">
        <v>0</v>
      </c>
      <c r="K222">
        <v>23</v>
      </c>
      <c r="L22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22" s="5" cm="1">
        <f t="array" ref="M222">MAX(IF((ProjectInfoTable[ProjectName]=DiscreteStatsTable[[#This Row],[ProjectName]]),(ProjectInfoTable[ProjectName]=DiscreteStatsTable[[#This Row],[ProjectName]])*ProjectInfoTable[NumberOfReplications]))</f>
        <v>50</v>
      </c>
      <c r="N222" s="5" cm="1">
        <f t="array" ref="N222">IFERROR(AVERAGE(IF((DiscreteStatsTable[GroupByKey]=DiscreteStatsTable[[#This Row],[GroupByKey]]),(DiscreteStatsTable[GroupByKey]=DiscreteStatsTable[[#This Row],[GroupByKey]])*DiscreteStatsTable[Average])),0)</f>
        <v>0</v>
      </c>
      <c r="O222" s="5" cm="1">
        <f t="array" ref="O222">IFERROR(_xlfn.STDEV.S(IF((DiscreteStatsTable[GroupByKey]=DiscreteStatsTable[[#This Row],[GroupByKey]]),(DiscreteStatsTable[GroupByKey]=DiscreteStatsTable[[#This Row],[GroupByKey]])*DiscreteStatsTable[Average])),0)</f>
        <v>0</v>
      </c>
      <c r="P222" s="5" cm="1">
        <f t="array" ref="P222">MAX(IF((ProjectInfoTable[ProjectName]=DiscreteStatsTable[[#This Row],[ProjectName]]),(ProjectInfoTable[ProjectName]=DiscreteStatsTable[[#This Row],[ProjectName]])*ProjectInfoTable[ConfidenceInterval]))</f>
        <v>0.95</v>
      </c>
      <c r="Q222" s="5">
        <f>IF(AND(DiscreteStatsTable[[#This Row],[RepsWithStatObserved]]=1,Y222=0),200000000000000000000,IFERROR(_xlfn.T.INV.2T(1 -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2" s="5" cm="1">
        <f t="array" ref="R222">MIN(IF((DiscreteStatsTable[GroupByKey]=DiscreteStatsTable[[#This Row],[GroupByKey]]),(DiscreteStatsTable[GroupByKey]=DiscreteStatsTable[[#This Row],[GroupByKey]])*DiscreteStatsTable[Average]))</f>
        <v>0</v>
      </c>
      <c r="S222" s="5" cm="1">
        <f t="array" ref="S222">MAX(IF((DiscreteStatsTable[GroupByKey]=DiscreteStatsTable[[#This Row],[GroupByKey]]),(DiscreteStatsTable[GroupByKey]=DiscreteStatsTable[[#This Row],[GroupByKey]])*DiscreteStatsTable[Average]))</f>
        <v>0</v>
      </c>
      <c r="T222" s="5" cm="1">
        <f t="array" ref="T222">MIN(IF((DiscreteStatsTable[GroupByKey]=DiscreteStatsTable[[#This Row],[GroupByKey]]),(DiscreteStatsTable[GroupByKey]=DiscreteStatsTable[[#This Row],[GroupByKey]])*DiscreteStatsTable[Minimum]))</f>
        <v>0</v>
      </c>
      <c r="U222" s="5" cm="1">
        <f t="array" ref="U222">MAX(IF((DiscreteStatsTable[GroupByKey]=DiscreteStatsTable[[#This Row],[GroupByKey]]),(DiscreteStatsTable[GroupByKey]=DiscreteStatsTable[[#This Row],[GroupByKey]])*DiscreteStatsTable[Maximum]))</f>
        <v>0</v>
      </c>
      <c r="V222" s="5" cm="1">
        <f t="array" ref="V222">IFERROR(AVERAGE(IF((DiscreteStatsTable[GroupByKey]=DiscreteStatsTable[[#This Row],[GroupByKey]]),(DiscreteStatsTable[GroupByKey]=DiscreteStatsTable[[#This Row],[GroupByKey]])*DiscreteStatsTable[NumberObservations])),0)</f>
        <v>20.14</v>
      </c>
      <c r="W222" s="5">
        <f>IF((DiscreteStatsTable[[#This Row],[RepsRequested]]&gt;1),DiscreteStatsTable[[#This Row],[HalfWidth]],DiscreteStatsTable[[#This Row],[BatchMeansHalfWidth]])</f>
        <v>0</v>
      </c>
      <c r="X222" s="5" cm="1">
        <f t="array" ref="X222">COUNT(IF((DiscreteStatsTable[GroupByKey]=DiscreteStatsTable[[#This Row],[GroupByKey]]),(DiscreteStatsTable[GroupByKey]=DiscreteStatsTable[[#This Row],[GroupByKey]])*DiscreteStatsTable[Replication]))</f>
        <v>50</v>
      </c>
      <c r="Y222" s="5">
        <f>IF(DiscreteStatsTable[[#This Row],[RepsRequested]]=DiscreteStatsTable[[#This Row],[RepsWithStatObserved]],1,0)</f>
        <v>1</v>
      </c>
    </row>
    <row r="223" spans="1:25" x14ac:dyDescent="0.25">
      <c r="A223" t="s">
        <v>68</v>
      </c>
      <c r="B223" t="s">
        <v>70</v>
      </c>
      <c r="C223">
        <v>37</v>
      </c>
      <c r="D223" t="s">
        <v>71</v>
      </c>
      <c r="E223" t="s">
        <v>78</v>
      </c>
      <c r="F223" t="s">
        <v>73</v>
      </c>
      <c r="G223">
        <v>0.47324744951289999</v>
      </c>
      <c r="H223">
        <v>2E+20</v>
      </c>
      <c r="I223">
        <v>0</v>
      </c>
      <c r="J223">
        <v>3.5624649962681998</v>
      </c>
      <c r="K223">
        <v>23</v>
      </c>
      <c r="L22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23" s="5" cm="1">
        <f t="array" ref="M223">MAX(IF((ProjectInfoTable[ProjectName]=DiscreteStatsTable[[#This Row],[ProjectName]]),(ProjectInfoTable[ProjectName]=DiscreteStatsTable[[#This Row],[ProjectName]])*ProjectInfoTable[NumberOfReplications]))</f>
        <v>50</v>
      </c>
      <c r="N223" s="5" cm="1">
        <f t="array" ref="N223">IFERROR(AVERAGE(IF((DiscreteStatsTable[GroupByKey]=DiscreteStatsTable[[#This Row],[GroupByKey]]),(DiscreteStatsTable[GroupByKey]=DiscreteStatsTable[[#This Row],[GroupByKey]])*DiscreteStatsTable[Average])),0)</f>
        <v>0.26560310880443844</v>
      </c>
      <c r="O223" s="5" cm="1">
        <f t="array" ref="O223">IFERROR(_xlfn.STDEV.S(IF((DiscreteStatsTable[GroupByKey]=DiscreteStatsTable[[#This Row],[GroupByKey]]),(DiscreteStatsTable[GroupByKey]=DiscreteStatsTable[[#This Row],[GroupByKey]])*DiscreteStatsTable[Average])),0)</f>
        <v>0.1345835269466413</v>
      </c>
      <c r="P223" s="5" cm="1">
        <f t="array" ref="P223">MAX(IF((ProjectInfoTable[ProjectName]=DiscreteStatsTable[[#This Row],[ProjectName]]),(ProjectInfoTable[ProjectName]=DiscreteStatsTable[[#This Row],[ProjectName]])*ProjectInfoTable[ConfidenceInterval]))</f>
        <v>0.95</v>
      </c>
      <c r="Q223" s="5">
        <f>IF(AND(DiscreteStatsTable[[#This Row],[RepsWithStatObserved]]=1,Y223=0),200000000000000000000,IFERROR(_xlfn.T.INV.2T(1 -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23" s="5" cm="1">
        <f t="array" ref="R223">MIN(IF((DiscreteStatsTable[GroupByKey]=DiscreteStatsTable[[#This Row],[GroupByKey]]),(DiscreteStatsTable[GroupByKey]=DiscreteStatsTable[[#This Row],[GroupByKey]])*DiscreteStatsTable[Average]))</f>
        <v>1.0442984261027299E-2</v>
      </c>
      <c r="S223" s="5" cm="1">
        <f t="array" ref="S223">MAX(IF((DiscreteStatsTable[GroupByKey]=DiscreteStatsTable[[#This Row],[GroupByKey]]),(DiscreteStatsTable[GroupByKey]=DiscreteStatsTable[[#This Row],[GroupByKey]])*DiscreteStatsTable[Average]))</f>
        <v>0.556428814956336</v>
      </c>
      <c r="T223" s="5" cm="1">
        <f t="array" ref="T223">MIN(IF((DiscreteStatsTable[GroupByKey]=DiscreteStatsTable[[#This Row],[GroupByKey]]),(DiscreteStatsTable[GroupByKey]=DiscreteStatsTable[[#This Row],[GroupByKey]])*DiscreteStatsTable[Minimum]))</f>
        <v>0</v>
      </c>
      <c r="U223" s="5" cm="1">
        <f t="array" ref="U223">MAX(IF((DiscreteStatsTable[GroupByKey]=DiscreteStatsTable[[#This Row],[GroupByKey]]),(DiscreteStatsTable[GroupByKey]=DiscreteStatsTable[[#This Row],[GroupByKey]])*DiscreteStatsTable[Maximum]))</f>
        <v>4.9247273176603699</v>
      </c>
      <c r="V223" s="5" cm="1">
        <f t="array" ref="V223">IFERROR(AVERAGE(IF((DiscreteStatsTable[GroupByKey]=DiscreteStatsTable[[#This Row],[GroupByKey]]),(DiscreteStatsTable[GroupByKey]=DiscreteStatsTable[[#This Row],[GroupByKey]])*DiscreteStatsTable[NumberObservations])),0)</f>
        <v>20.14</v>
      </c>
      <c r="W223" s="5">
        <f>IF((DiscreteStatsTable[[#This Row],[RepsRequested]]&gt;1),DiscreteStatsTable[[#This Row],[HalfWidth]],DiscreteStatsTable[[#This Row],[BatchMeansHalfWidth]])</f>
        <v>3.8248215159760277E-2</v>
      </c>
      <c r="X223" s="5" cm="1">
        <f t="array" ref="X223">COUNT(IF((DiscreteStatsTable[GroupByKey]=DiscreteStatsTable[[#This Row],[GroupByKey]]),(DiscreteStatsTable[GroupByKey]=DiscreteStatsTable[[#This Row],[GroupByKey]])*DiscreteStatsTable[Replication]))</f>
        <v>50</v>
      </c>
      <c r="Y223" s="5">
        <f>IF(DiscreteStatsTable[[#This Row],[RepsRequested]]=DiscreteStatsTable[[#This Row],[RepsWithStatObserved]],1,0)</f>
        <v>1</v>
      </c>
    </row>
    <row r="224" spans="1:25" x14ac:dyDescent="0.25">
      <c r="A224" t="s">
        <v>68</v>
      </c>
      <c r="B224" t="s">
        <v>70</v>
      </c>
      <c r="C224">
        <v>38</v>
      </c>
      <c r="D224" t="s">
        <v>71</v>
      </c>
      <c r="E224" t="s">
        <v>72</v>
      </c>
      <c r="F224" t="s">
        <v>73</v>
      </c>
      <c r="G224">
        <v>9.4374229063059895E-2</v>
      </c>
      <c r="H224">
        <v>2E+20</v>
      </c>
      <c r="I224">
        <v>5.81966171251262E-2</v>
      </c>
      <c r="J224">
        <v>0.15060058472132901</v>
      </c>
      <c r="K224">
        <v>27</v>
      </c>
      <c r="L22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24" s="5" cm="1">
        <f t="array" ref="M224">MAX(IF((ProjectInfoTable[ProjectName]=DiscreteStatsTable[[#This Row],[ProjectName]]),(ProjectInfoTable[ProjectName]=DiscreteStatsTable[[#This Row],[ProjectName]])*ProjectInfoTable[NumberOfReplications]))</f>
        <v>50</v>
      </c>
      <c r="N224" s="5" cm="1">
        <f t="array" ref="N224">IFERROR(AVERAGE(IF((DiscreteStatsTable[GroupByKey]=DiscreteStatsTable[[#This Row],[GroupByKey]]),(DiscreteStatsTable[GroupByKey]=DiscreteStatsTable[[#This Row],[GroupByKey]])*DiscreteStatsTable[Average])),0)</f>
        <v>9.7847844107351645E-2</v>
      </c>
      <c r="O224" s="5" cm="1">
        <f t="array" ref="O22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24" s="5" cm="1">
        <f t="array" ref="P224">MAX(IF((ProjectInfoTable[ProjectName]=DiscreteStatsTable[[#This Row],[ProjectName]]),(ProjectInfoTable[ProjectName]=DiscreteStatsTable[[#This Row],[ProjectName]])*ProjectInfoTable[ConfidenceInterval]))</f>
        <v>0.95</v>
      </c>
      <c r="Q224" s="5">
        <f>IF(AND(DiscreteStatsTable[[#This Row],[RepsWithStatObserved]]=1,Y224=0),200000000000000000000,IFERROR(_xlfn.T.INV.2T(1 -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24" s="5" cm="1">
        <f t="array" ref="R224">MIN(IF((DiscreteStatsTable[GroupByKey]=DiscreteStatsTable[[#This Row],[GroupByKey]]),(DiscreteStatsTable[GroupByKey]=DiscreteStatsTable[[#This Row],[GroupByKey]])*DiscreteStatsTable[Average]))</f>
        <v>8.7017927016337093E-2</v>
      </c>
      <c r="S224" s="5" cm="1">
        <f t="array" ref="S224">MAX(IF((DiscreteStatsTable[GroupByKey]=DiscreteStatsTable[[#This Row],[GroupByKey]]),(DiscreteStatsTable[GroupByKey]=DiscreteStatsTable[[#This Row],[GroupByKey]])*DiscreteStatsTable[Average]))</f>
        <v>0.11209851598126799</v>
      </c>
      <c r="T224" s="5" cm="1">
        <f t="array" ref="T224">MIN(IF((DiscreteStatsTable[GroupByKey]=DiscreteStatsTable[[#This Row],[GroupByKey]]),(DiscreteStatsTable[GroupByKey]=DiscreteStatsTable[[#This Row],[GroupByKey]])*DiscreteStatsTable[Minimum]))</f>
        <v>5.1460032243681099E-2</v>
      </c>
      <c r="U224" s="5" cm="1">
        <f t="array" ref="U224">MAX(IF((DiscreteStatsTable[GroupByKey]=DiscreteStatsTable[[#This Row],[GroupByKey]]),(DiscreteStatsTable[GroupByKey]=DiscreteStatsTable[[#This Row],[GroupByKey]])*DiscreteStatsTable[Maximum]))</f>
        <v>0.16540290383558701</v>
      </c>
      <c r="V224" s="5" cm="1">
        <f t="array" ref="V224">IFERROR(AVERAGE(IF((DiscreteStatsTable[GroupByKey]=DiscreteStatsTable[[#This Row],[GroupByKey]]),(DiscreteStatsTable[GroupByKey]=DiscreteStatsTable[[#This Row],[GroupByKey]])*DiscreteStatsTable[NumberObservations])),0)</f>
        <v>20.14</v>
      </c>
      <c r="W224" s="5">
        <f>IF((DiscreteStatsTable[[#This Row],[RepsRequested]]&gt;1),DiscreteStatsTable[[#This Row],[HalfWidth]],DiscreteStatsTable[[#This Row],[BatchMeansHalfWidth]])</f>
        <v>1.668830327041739E-3</v>
      </c>
      <c r="X224" s="5" cm="1">
        <f t="array" ref="X224">COUNT(IF((DiscreteStatsTable[GroupByKey]=DiscreteStatsTable[[#This Row],[GroupByKey]]),(DiscreteStatsTable[GroupByKey]=DiscreteStatsTable[[#This Row],[GroupByKey]])*DiscreteStatsTable[Replication]))</f>
        <v>50</v>
      </c>
      <c r="Y224" s="5">
        <f>IF(DiscreteStatsTable[[#This Row],[RepsRequested]]=DiscreteStatsTable[[#This Row],[RepsWithStatObserved]],1,0)</f>
        <v>1</v>
      </c>
    </row>
    <row r="225" spans="1:25" x14ac:dyDescent="0.25">
      <c r="A225" t="s">
        <v>68</v>
      </c>
      <c r="B225" t="s">
        <v>70</v>
      </c>
      <c r="C225">
        <v>38</v>
      </c>
      <c r="D225" t="s">
        <v>71</v>
      </c>
      <c r="E225" t="s">
        <v>74</v>
      </c>
      <c r="F225" t="s">
        <v>73</v>
      </c>
      <c r="G225">
        <v>5.8720507968115596</v>
      </c>
      <c r="H225">
        <v>2E+20</v>
      </c>
      <c r="I225">
        <v>3.6837917233355699</v>
      </c>
      <c r="J225">
        <v>9.0360350832797405</v>
      </c>
      <c r="K225">
        <v>27</v>
      </c>
      <c r="L22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25" s="5" cm="1">
        <f t="array" ref="M225">MAX(IF((ProjectInfoTable[ProjectName]=DiscreteStatsTable[[#This Row],[ProjectName]]),(ProjectInfoTable[ProjectName]=DiscreteStatsTable[[#This Row],[ProjectName]])*ProjectInfoTable[NumberOfReplications]))</f>
        <v>50</v>
      </c>
      <c r="N225" s="5" cm="1">
        <f t="array" ref="N225">IFERROR(AVERAGE(IF((DiscreteStatsTable[GroupByKey]=DiscreteStatsTable[[#This Row],[GroupByKey]]),(DiscreteStatsTable[GroupByKey]=DiscreteStatsTable[[#This Row],[GroupByKey]])*DiscreteStatsTable[Average])),0)</f>
        <v>6.1364737552455377</v>
      </c>
      <c r="O225" s="5" cm="1">
        <f t="array" ref="O225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25" s="5" cm="1">
        <f t="array" ref="P225">MAX(IF((ProjectInfoTable[ProjectName]=DiscreteStatsTable[[#This Row],[ProjectName]]),(ProjectInfoTable[ProjectName]=DiscreteStatsTable[[#This Row],[ProjectName]])*ProjectInfoTable[ConfidenceInterval]))</f>
        <v>0.95</v>
      </c>
      <c r="Q225" s="5">
        <f>IF(AND(DiscreteStatsTable[[#This Row],[RepsWithStatObserved]]=1,Y225=0),200000000000000000000,IFERROR(_xlfn.T.INV.2T(1 -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25" s="5" cm="1">
        <f t="array" ref="R225">MIN(IF((DiscreteStatsTable[GroupByKey]=DiscreteStatsTable[[#This Row],[GroupByKey]]),(DiscreteStatsTable[GroupByKey]=DiscreteStatsTable[[#This Row],[GroupByKey]])*DiscreteStatsTable[Average]))</f>
        <v>5.5599943299430299</v>
      </c>
      <c r="S225" s="5" cm="1">
        <f t="array" ref="S225">MAX(IF((DiscreteStatsTable[GroupByKey]=DiscreteStatsTable[[#This Row],[GroupByKey]]),(DiscreteStatsTable[GroupByKey]=DiscreteStatsTable[[#This Row],[GroupByKey]])*DiscreteStatsTable[Average]))</f>
        <v>6.9560439855212799</v>
      </c>
      <c r="T225" s="5" cm="1">
        <f t="array" ref="T225">MIN(IF((DiscreteStatsTable[GroupByKey]=DiscreteStatsTable[[#This Row],[GroupByKey]]),(DiscreteStatsTable[GroupByKey]=DiscreteStatsTable[[#This Row],[GroupByKey]])*DiscreteStatsTable[Minimum]))</f>
        <v>3.0876019346208601</v>
      </c>
      <c r="U225" s="5" cm="1">
        <f t="array" ref="U225">MAX(IF((DiscreteStatsTable[GroupByKey]=DiscreteStatsTable[[#This Row],[GroupByKey]]),(DiscreteStatsTable[GroupByKey]=DiscreteStatsTable[[#This Row],[GroupByKey]])*DiscreteStatsTable[Maximum]))</f>
        <v>11.605953590181899</v>
      </c>
      <c r="V225" s="5" cm="1">
        <f t="array" ref="V225">IFERROR(AVERAGE(IF((DiscreteStatsTable[GroupByKey]=DiscreteStatsTable[[#This Row],[GroupByKey]]),(DiscreteStatsTable[GroupByKey]=DiscreteStatsTable[[#This Row],[GroupByKey]])*DiscreteStatsTable[NumberObservations])),0)</f>
        <v>20.14</v>
      </c>
      <c r="W225" s="5">
        <f>IF((DiscreteStatsTable[[#This Row],[RepsRequested]]&gt;1),DiscreteStatsTable[[#This Row],[HalfWidth]],DiscreteStatsTable[[#This Row],[BatchMeansHalfWidth]])</f>
        <v>9.8894551932469071E-2</v>
      </c>
      <c r="X225" s="5" cm="1">
        <f t="array" ref="X225">COUNT(IF((DiscreteStatsTable[GroupByKey]=DiscreteStatsTable[[#This Row],[GroupByKey]]),(DiscreteStatsTable[GroupByKey]=DiscreteStatsTable[[#This Row],[GroupByKey]])*DiscreteStatsTable[Replication]))</f>
        <v>50</v>
      </c>
      <c r="Y225" s="5">
        <f>IF(DiscreteStatsTable[[#This Row],[RepsRequested]]=DiscreteStatsTable[[#This Row],[RepsWithStatObserved]],1,0)</f>
        <v>1</v>
      </c>
    </row>
    <row r="226" spans="1:25" x14ac:dyDescent="0.25">
      <c r="A226" t="s">
        <v>68</v>
      </c>
      <c r="B226" t="s">
        <v>70</v>
      </c>
      <c r="C226">
        <v>38</v>
      </c>
      <c r="D226" t="s">
        <v>71</v>
      </c>
      <c r="E226" t="s">
        <v>75</v>
      </c>
      <c r="F226" t="s">
        <v>73</v>
      </c>
      <c r="G226">
        <v>9.4374229063059895E-2</v>
      </c>
      <c r="H226">
        <v>2E+20</v>
      </c>
      <c r="I226">
        <v>5.81966171251262E-2</v>
      </c>
      <c r="J226">
        <v>0.15060058472132901</v>
      </c>
      <c r="K226">
        <v>27</v>
      </c>
      <c r="L22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26" s="5" cm="1">
        <f t="array" ref="M226">MAX(IF((ProjectInfoTable[ProjectName]=DiscreteStatsTable[[#This Row],[ProjectName]]),(ProjectInfoTable[ProjectName]=DiscreteStatsTable[[#This Row],[ProjectName]])*ProjectInfoTable[NumberOfReplications]))</f>
        <v>50</v>
      </c>
      <c r="N226" s="5" cm="1">
        <f t="array" ref="N226">IFERROR(AVERAGE(IF((DiscreteStatsTable[GroupByKey]=DiscreteStatsTable[[#This Row],[GroupByKey]]),(DiscreteStatsTable[GroupByKey]=DiscreteStatsTable[[#This Row],[GroupByKey]])*DiscreteStatsTable[Average])),0)</f>
        <v>9.7847844107351645E-2</v>
      </c>
      <c r="O226" s="5" cm="1">
        <f t="array" ref="O22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26" s="5" cm="1">
        <f t="array" ref="P226">MAX(IF((ProjectInfoTable[ProjectName]=DiscreteStatsTable[[#This Row],[ProjectName]]),(ProjectInfoTable[ProjectName]=DiscreteStatsTable[[#This Row],[ProjectName]])*ProjectInfoTable[ConfidenceInterval]))</f>
        <v>0.95</v>
      </c>
      <c r="Q226" s="5">
        <f>IF(AND(DiscreteStatsTable[[#This Row],[RepsWithStatObserved]]=1,Y226=0),200000000000000000000,IFERROR(_xlfn.T.INV.2T(1 -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26" s="5" cm="1">
        <f t="array" ref="R226">MIN(IF((DiscreteStatsTable[GroupByKey]=DiscreteStatsTable[[#This Row],[GroupByKey]]),(DiscreteStatsTable[GroupByKey]=DiscreteStatsTable[[#This Row],[GroupByKey]])*DiscreteStatsTable[Average]))</f>
        <v>8.7017927016337093E-2</v>
      </c>
      <c r="S226" s="5" cm="1">
        <f t="array" ref="S226">MAX(IF((DiscreteStatsTable[GroupByKey]=DiscreteStatsTable[[#This Row],[GroupByKey]]),(DiscreteStatsTable[GroupByKey]=DiscreteStatsTable[[#This Row],[GroupByKey]])*DiscreteStatsTable[Average]))</f>
        <v>0.11209851598126799</v>
      </c>
      <c r="T226" s="5" cm="1">
        <f t="array" ref="T226">MIN(IF((DiscreteStatsTable[GroupByKey]=DiscreteStatsTable[[#This Row],[GroupByKey]]),(DiscreteStatsTable[GroupByKey]=DiscreteStatsTable[[#This Row],[GroupByKey]])*DiscreteStatsTable[Minimum]))</f>
        <v>5.1460032243681099E-2</v>
      </c>
      <c r="U226" s="5" cm="1">
        <f t="array" ref="U226">MAX(IF((DiscreteStatsTable[GroupByKey]=DiscreteStatsTable[[#This Row],[GroupByKey]]),(DiscreteStatsTable[GroupByKey]=DiscreteStatsTable[[#This Row],[GroupByKey]])*DiscreteStatsTable[Maximum]))</f>
        <v>0.16540290383558701</v>
      </c>
      <c r="V226" s="5" cm="1">
        <f t="array" ref="V226">IFERROR(AVERAGE(IF((DiscreteStatsTable[GroupByKey]=DiscreteStatsTable[[#This Row],[GroupByKey]]),(DiscreteStatsTable[GroupByKey]=DiscreteStatsTable[[#This Row],[GroupByKey]])*DiscreteStatsTable[NumberObservations])),0)</f>
        <v>20.14</v>
      </c>
      <c r="W226" s="5">
        <f>IF((DiscreteStatsTable[[#This Row],[RepsRequested]]&gt;1),DiscreteStatsTable[[#This Row],[HalfWidth]],DiscreteStatsTable[[#This Row],[BatchMeansHalfWidth]])</f>
        <v>1.668830327041739E-3</v>
      </c>
      <c r="X226" s="5" cm="1">
        <f t="array" ref="X226">COUNT(IF((DiscreteStatsTable[GroupByKey]=DiscreteStatsTable[[#This Row],[GroupByKey]]),(DiscreteStatsTable[GroupByKey]=DiscreteStatsTable[[#This Row],[GroupByKey]])*DiscreteStatsTable[Replication]))</f>
        <v>50</v>
      </c>
      <c r="Y226" s="5">
        <f>IF(DiscreteStatsTable[[#This Row],[RepsRequested]]=DiscreteStatsTable[[#This Row],[RepsWithStatObserved]],1,0)</f>
        <v>1</v>
      </c>
    </row>
    <row r="227" spans="1:25" x14ac:dyDescent="0.25">
      <c r="A227" t="s">
        <v>68</v>
      </c>
      <c r="B227" t="s">
        <v>70</v>
      </c>
      <c r="C227">
        <v>38</v>
      </c>
      <c r="D227" t="s">
        <v>71</v>
      </c>
      <c r="E227" t="s">
        <v>76</v>
      </c>
      <c r="F227" t="s">
        <v>73</v>
      </c>
      <c r="G227">
        <v>5.6624537437835896</v>
      </c>
      <c r="H227">
        <v>2E+20</v>
      </c>
      <c r="I227">
        <v>3.49179702750757</v>
      </c>
      <c r="J227">
        <v>9.0360350832797405</v>
      </c>
      <c r="K227">
        <v>27</v>
      </c>
      <c r="L22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27" s="5" cm="1">
        <f t="array" ref="M227">MAX(IF((ProjectInfoTable[ProjectName]=DiscreteStatsTable[[#This Row],[ProjectName]]),(ProjectInfoTable[ProjectName]=DiscreteStatsTable[[#This Row],[ProjectName]])*ProjectInfoTable[NumberOfReplications]))</f>
        <v>50</v>
      </c>
      <c r="N227" s="5" cm="1">
        <f t="array" ref="N227">IFERROR(AVERAGE(IF((DiscreteStatsTable[GroupByKey]=DiscreteStatsTable[[#This Row],[GroupByKey]]),(DiscreteStatsTable[GroupByKey]=DiscreteStatsTable[[#This Row],[GroupByKey]])*DiscreteStatsTable[Average])),0)</f>
        <v>5.8708706464411016</v>
      </c>
      <c r="O227" s="5" cm="1">
        <f t="array" ref="O227">IFERROR(_xlfn.STDEV.S(IF((DiscreteStatsTable[GroupByKey]=DiscreteStatsTable[[#This Row],[GroupByKey]]),(DiscreteStatsTable[GroupByKey]=DiscreteStatsTable[[#This Row],[GroupByKey]])*DiscreteStatsTable[Average])),0)</f>
        <v>0.3523255718218492</v>
      </c>
      <c r="P227" s="5" cm="1">
        <f t="array" ref="P227">MAX(IF((ProjectInfoTable[ProjectName]=DiscreteStatsTable[[#This Row],[ProjectName]]),(ProjectInfoTable[ProjectName]=DiscreteStatsTable[[#This Row],[ProjectName]])*ProjectInfoTable[ConfidenceInterval]))</f>
        <v>0.95</v>
      </c>
      <c r="Q227" s="5">
        <f>IF(AND(DiscreteStatsTable[[#This Row],[RepsWithStatObserved]]=1,Y227=0),200000000000000000000,IFERROR(_xlfn.T.INV.2T(1 -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27" s="5" cm="1">
        <f t="array" ref="R227">MIN(IF((DiscreteStatsTable[GroupByKey]=DiscreteStatsTable[[#This Row],[GroupByKey]]),(DiscreteStatsTable[GroupByKey]=DiscreteStatsTable[[#This Row],[GroupByKey]])*DiscreteStatsTable[Average]))</f>
        <v>5.22107562098022</v>
      </c>
      <c r="S227" s="5" cm="1">
        <f t="array" ref="S227">MAX(IF((DiscreteStatsTable[GroupByKey]=DiscreteStatsTable[[#This Row],[GroupByKey]]),(DiscreteStatsTable[GroupByKey]=DiscreteStatsTable[[#This Row],[GroupByKey]])*DiscreteStatsTable[Average]))</f>
        <v>6.7259109588760797</v>
      </c>
      <c r="T227" s="5" cm="1">
        <f t="array" ref="T227">MIN(IF((DiscreteStatsTable[GroupByKey]=DiscreteStatsTable[[#This Row],[GroupByKey]]),(DiscreteStatsTable[GroupByKey]=DiscreteStatsTable[[#This Row],[GroupByKey]])*DiscreteStatsTable[Minimum]))</f>
        <v>3.0876019346208601</v>
      </c>
      <c r="U227" s="5" cm="1">
        <f t="array" ref="U227">MAX(IF((DiscreteStatsTable[GroupByKey]=DiscreteStatsTable[[#This Row],[GroupByKey]]),(DiscreteStatsTable[GroupByKey]=DiscreteStatsTable[[#This Row],[GroupByKey]])*DiscreteStatsTable[Maximum]))</f>
        <v>9.9241742301352396</v>
      </c>
      <c r="V227" s="5" cm="1">
        <f t="array" ref="V227">IFERROR(AVERAGE(IF((DiscreteStatsTable[GroupByKey]=DiscreteStatsTable[[#This Row],[GroupByKey]]),(DiscreteStatsTable[GroupByKey]=DiscreteStatsTable[[#This Row],[GroupByKey]])*DiscreteStatsTable[NumberObservations])),0)</f>
        <v>20.14</v>
      </c>
      <c r="W227" s="5">
        <f>IF((DiscreteStatsTable[[#This Row],[RepsRequested]]&gt;1),DiscreteStatsTable[[#This Row],[HalfWidth]],DiscreteStatsTable[[#This Row],[BatchMeansHalfWidth]])</f>
        <v>0.10012981962250445</v>
      </c>
      <c r="X227" s="5" cm="1">
        <f t="array" ref="X227">COUNT(IF((DiscreteStatsTable[GroupByKey]=DiscreteStatsTable[[#This Row],[GroupByKey]]),(DiscreteStatsTable[GroupByKey]=DiscreteStatsTable[[#This Row],[GroupByKey]])*DiscreteStatsTable[Replication]))</f>
        <v>50</v>
      </c>
      <c r="Y227" s="5">
        <f>IF(DiscreteStatsTable[[#This Row],[RepsRequested]]=DiscreteStatsTable[[#This Row],[RepsWithStatObserved]],1,0)</f>
        <v>1</v>
      </c>
    </row>
    <row r="228" spans="1:25" x14ac:dyDescent="0.25">
      <c r="A228" t="s">
        <v>68</v>
      </c>
      <c r="B228" t="s">
        <v>70</v>
      </c>
      <c r="C228">
        <v>38</v>
      </c>
      <c r="D228" t="s">
        <v>71</v>
      </c>
      <c r="E228" t="s">
        <v>77</v>
      </c>
      <c r="F228" t="s">
        <v>73</v>
      </c>
      <c r="G228">
        <v>0</v>
      </c>
      <c r="H228">
        <v>2E+20</v>
      </c>
      <c r="I228">
        <v>0</v>
      </c>
      <c r="J228">
        <v>0</v>
      </c>
      <c r="K228">
        <v>27</v>
      </c>
      <c r="L22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28" s="5" cm="1">
        <f t="array" ref="M228">MAX(IF((ProjectInfoTable[ProjectName]=DiscreteStatsTable[[#This Row],[ProjectName]]),(ProjectInfoTable[ProjectName]=DiscreteStatsTable[[#This Row],[ProjectName]])*ProjectInfoTable[NumberOfReplications]))</f>
        <v>50</v>
      </c>
      <c r="N228" s="5" cm="1">
        <f t="array" ref="N228">IFERROR(AVERAGE(IF((DiscreteStatsTable[GroupByKey]=DiscreteStatsTable[[#This Row],[GroupByKey]]),(DiscreteStatsTable[GroupByKey]=DiscreteStatsTable[[#This Row],[GroupByKey]])*DiscreteStatsTable[Average])),0)</f>
        <v>0</v>
      </c>
      <c r="O228" s="5" cm="1">
        <f t="array" ref="O228">IFERROR(_xlfn.STDEV.S(IF((DiscreteStatsTable[GroupByKey]=DiscreteStatsTable[[#This Row],[GroupByKey]]),(DiscreteStatsTable[GroupByKey]=DiscreteStatsTable[[#This Row],[GroupByKey]])*DiscreteStatsTable[Average])),0)</f>
        <v>0</v>
      </c>
      <c r="P228" s="5" cm="1">
        <f t="array" ref="P228">MAX(IF((ProjectInfoTable[ProjectName]=DiscreteStatsTable[[#This Row],[ProjectName]]),(ProjectInfoTable[ProjectName]=DiscreteStatsTable[[#This Row],[ProjectName]])*ProjectInfoTable[ConfidenceInterval]))</f>
        <v>0.95</v>
      </c>
      <c r="Q228" s="5">
        <f>IF(AND(DiscreteStatsTable[[#This Row],[RepsWithStatObserved]]=1,Y228=0),200000000000000000000,IFERROR(_xlfn.T.INV.2T(1 -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8" s="5" cm="1">
        <f t="array" ref="R228">MIN(IF((DiscreteStatsTable[GroupByKey]=DiscreteStatsTable[[#This Row],[GroupByKey]]),(DiscreteStatsTable[GroupByKey]=DiscreteStatsTable[[#This Row],[GroupByKey]])*DiscreteStatsTable[Average]))</f>
        <v>0</v>
      </c>
      <c r="S228" s="5" cm="1">
        <f t="array" ref="S228">MAX(IF((DiscreteStatsTable[GroupByKey]=DiscreteStatsTable[[#This Row],[GroupByKey]]),(DiscreteStatsTable[GroupByKey]=DiscreteStatsTable[[#This Row],[GroupByKey]])*DiscreteStatsTable[Average]))</f>
        <v>0</v>
      </c>
      <c r="T228" s="5" cm="1">
        <f t="array" ref="T228">MIN(IF((DiscreteStatsTable[GroupByKey]=DiscreteStatsTable[[#This Row],[GroupByKey]]),(DiscreteStatsTable[GroupByKey]=DiscreteStatsTable[[#This Row],[GroupByKey]])*DiscreteStatsTable[Minimum]))</f>
        <v>0</v>
      </c>
      <c r="U228" s="5" cm="1">
        <f t="array" ref="U228">MAX(IF((DiscreteStatsTable[GroupByKey]=DiscreteStatsTable[[#This Row],[GroupByKey]]),(DiscreteStatsTable[GroupByKey]=DiscreteStatsTable[[#This Row],[GroupByKey]])*DiscreteStatsTable[Maximum]))</f>
        <v>0</v>
      </c>
      <c r="V228" s="5" cm="1">
        <f t="array" ref="V228">IFERROR(AVERAGE(IF((DiscreteStatsTable[GroupByKey]=DiscreteStatsTable[[#This Row],[GroupByKey]]),(DiscreteStatsTable[GroupByKey]=DiscreteStatsTable[[#This Row],[GroupByKey]])*DiscreteStatsTable[NumberObservations])),0)</f>
        <v>20.14</v>
      </c>
      <c r="W228" s="5">
        <f>IF((DiscreteStatsTable[[#This Row],[RepsRequested]]&gt;1),DiscreteStatsTable[[#This Row],[HalfWidth]],DiscreteStatsTable[[#This Row],[BatchMeansHalfWidth]])</f>
        <v>0</v>
      </c>
      <c r="X228" s="5" cm="1">
        <f t="array" ref="X228">COUNT(IF((DiscreteStatsTable[GroupByKey]=DiscreteStatsTable[[#This Row],[GroupByKey]]),(DiscreteStatsTable[GroupByKey]=DiscreteStatsTable[[#This Row],[GroupByKey]])*DiscreteStatsTable[Replication]))</f>
        <v>50</v>
      </c>
      <c r="Y228" s="5">
        <f>IF(DiscreteStatsTable[[#This Row],[RepsRequested]]=DiscreteStatsTable[[#This Row],[RepsWithStatObserved]],1,0)</f>
        <v>1</v>
      </c>
    </row>
    <row r="229" spans="1:25" x14ac:dyDescent="0.25">
      <c r="A229" t="s">
        <v>68</v>
      </c>
      <c r="B229" t="s">
        <v>70</v>
      </c>
      <c r="C229">
        <v>38</v>
      </c>
      <c r="D229" t="s">
        <v>71</v>
      </c>
      <c r="E229" t="s">
        <v>78</v>
      </c>
      <c r="F229" t="s">
        <v>73</v>
      </c>
      <c r="G229">
        <v>0.209597053027966</v>
      </c>
      <c r="H229">
        <v>2E+20</v>
      </c>
      <c r="I229">
        <v>0</v>
      </c>
      <c r="J229">
        <v>1.41388812428124</v>
      </c>
      <c r="K229">
        <v>27</v>
      </c>
      <c r="L22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29" s="5" cm="1">
        <f t="array" ref="M229">MAX(IF((ProjectInfoTable[ProjectName]=DiscreteStatsTable[[#This Row],[ProjectName]]),(ProjectInfoTable[ProjectName]=DiscreteStatsTable[[#This Row],[ProjectName]])*ProjectInfoTable[NumberOfReplications]))</f>
        <v>50</v>
      </c>
      <c r="N229" s="5" cm="1">
        <f t="array" ref="N229">IFERROR(AVERAGE(IF((DiscreteStatsTable[GroupByKey]=DiscreteStatsTable[[#This Row],[GroupByKey]]),(DiscreteStatsTable[GroupByKey]=DiscreteStatsTable[[#This Row],[GroupByKey]])*DiscreteStatsTable[Average])),0)</f>
        <v>0.26560310880443844</v>
      </c>
      <c r="O229" s="5" cm="1">
        <f t="array" ref="O229">IFERROR(_xlfn.STDEV.S(IF((DiscreteStatsTable[GroupByKey]=DiscreteStatsTable[[#This Row],[GroupByKey]]),(DiscreteStatsTable[GroupByKey]=DiscreteStatsTable[[#This Row],[GroupByKey]])*DiscreteStatsTable[Average])),0)</f>
        <v>0.1345835269466413</v>
      </c>
      <c r="P229" s="5" cm="1">
        <f t="array" ref="P229">MAX(IF((ProjectInfoTable[ProjectName]=DiscreteStatsTable[[#This Row],[ProjectName]]),(ProjectInfoTable[ProjectName]=DiscreteStatsTable[[#This Row],[ProjectName]])*ProjectInfoTable[ConfidenceInterval]))</f>
        <v>0.95</v>
      </c>
      <c r="Q229" s="5">
        <f>IF(AND(DiscreteStatsTable[[#This Row],[RepsWithStatObserved]]=1,Y229=0),200000000000000000000,IFERROR(_xlfn.T.INV.2T(1 -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29" s="5" cm="1">
        <f t="array" ref="R229">MIN(IF((DiscreteStatsTable[GroupByKey]=DiscreteStatsTable[[#This Row],[GroupByKey]]),(DiscreteStatsTable[GroupByKey]=DiscreteStatsTable[[#This Row],[GroupByKey]])*DiscreteStatsTable[Average]))</f>
        <v>1.0442984261027299E-2</v>
      </c>
      <c r="S229" s="5" cm="1">
        <f t="array" ref="S229">MAX(IF((DiscreteStatsTable[GroupByKey]=DiscreteStatsTable[[#This Row],[GroupByKey]]),(DiscreteStatsTable[GroupByKey]=DiscreteStatsTable[[#This Row],[GroupByKey]])*DiscreteStatsTable[Average]))</f>
        <v>0.556428814956336</v>
      </c>
      <c r="T229" s="5" cm="1">
        <f t="array" ref="T229">MIN(IF((DiscreteStatsTable[GroupByKey]=DiscreteStatsTable[[#This Row],[GroupByKey]]),(DiscreteStatsTable[GroupByKey]=DiscreteStatsTable[[#This Row],[GroupByKey]])*DiscreteStatsTable[Minimum]))</f>
        <v>0</v>
      </c>
      <c r="U229" s="5" cm="1">
        <f t="array" ref="U229">MAX(IF((DiscreteStatsTable[GroupByKey]=DiscreteStatsTable[[#This Row],[GroupByKey]]),(DiscreteStatsTable[GroupByKey]=DiscreteStatsTable[[#This Row],[GroupByKey]])*DiscreteStatsTable[Maximum]))</f>
        <v>4.9247273176603699</v>
      </c>
      <c r="V229" s="5" cm="1">
        <f t="array" ref="V229">IFERROR(AVERAGE(IF((DiscreteStatsTable[GroupByKey]=DiscreteStatsTable[[#This Row],[GroupByKey]]),(DiscreteStatsTable[GroupByKey]=DiscreteStatsTable[[#This Row],[GroupByKey]])*DiscreteStatsTable[NumberObservations])),0)</f>
        <v>20.14</v>
      </c>
      <c r="W229" s="5">
        <f>IF((DiscreteStatsTable[[#This Row],[RepsRequested]]&gt;1),DiscreteStatsTable[[#This Row],[HalfWidth]],DiscreteStatsTable[[#This Row],[BatchMeansHalfWidth]])</f>
        <v>3.8248215159760277E-2</v>
      </c>
      <c r="X229" s="5" cm="1">
        <f t="array" ref="X229">COUNT(IF((DiscreteStatsTable[GroupByKey]=DiscreteStatsTable[[#This Row],[GroupByKey]]),(DiscreteStatsTable[GroupByKey]=DiscreteStatsTable[[#This Row],[GroupByKey]])*DiscreteStatsTable[Replication]))</f>
        <v>50</v>
      </c>
      <c r="Y229" s="5">
        <f>IF(DiscreteStatsTable[[#This Row],[RepsRequested]]=DiscreteStatsTable[[#This Row],[RepsWithStatObserved]],1,0)</f>
        <v>1</v>
      </c>
    </row>
    <row r="230" spans="1:25" x14ac:dyDescent="0.25">
      <c r="A230" t="s">
        <v>68</v>
      </c>
      <c r="B230" t="s">
        <v>70</v>
      </c>
      <c r="C230">
        <v>39</v>
      </c>
      <c r="D230" t="s">
        <v>71</v>
      </c>
      <c r="E230" t="s">
        <v>72</v>
      </c>
      <c r="F230" t="s">
        <v>73</v>
      </c>
      <c r="G230">
        <v>9.0190753360604697E-2</v>
      </c>
      <c r="H230">
        <v>2E+20</v>
      </c>
      <c r="I230">
        <v>5.4421727392776599E-2</v>
      </c>
      <c r="J230">
        <v>0.12338786075739</v>
      </c>
      <c r="K230">
        <v>15</v>
      </c>
      <c r="L23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30" s="5" cm="1">
        <f t="array" ref="M230">MAX(IF((ProjectInfoTable[ProjectName]=DiscreteStatsTable[[#This Row],[ProjectName]]),(ProjectInfoTable[ProjectName]=DiscreteStatsTable[[#This Row],[ProjectName]])*ProjectInfoTable[NumberOfReplications]))</f>
        <v>50</v>
      </c>
      <c r="N230" s="5" cm="1">
        <f t="array" ref="N230">IFERROR(AVERAGE(IF((DiscreteStatsTable[GroupByKey]=DiscreteStatsTable[[#This Row],[GroupByKey]]),(DiscreteStatsTable[GroupByKey]=DiscreteStatsTable[[#This Row],[GroupByKey]])*DiscreteStatsTable[Average])),0)</f>
        <v>9.7847844107351645E-2</v>
      </c>
      <c r="O230" s="5" cm="1">
        <f t="array" ref="O23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30" s="5" cm="1">
        <f t="array" ref="P230">MAX(IF((ProjectInfoTable[ProjectName]=DiscreteStatsTable[[#This Row],[ProjectName]]),(ProjectInfoTable[ProjectName]=DiscreteStatsTable[[#This Row],[ProjectName]])*ProjectInfoTable[ConfidenceInterval]))</f>
        <v>0.95</v>
      </c>
      <c r="Q230" s="5">
        <f>IF(AND(DiscreteStatsTable[[#This Row],[RepsWithStatObserved]]=1,Y230=0),200000000000000000000,IFERROR(_xlfn.T.INV.2T(1 -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30" s="5" cm="1">
        <f t="array" ref="R230">MIN(IF((DiscreteStatsTable[GroupByKey]=DiscreteStatsTable[[#This Row],[GroupByKey]]),(DiscreteStatsTable[GroupByKey]=DiscreteStatsTable[[#This Row],[GroupByKey]])*DiscreteStatsTable[Average]))</f>
        <v>8.7017927016337093E-2</v>
      </c>
      <c r="S230" s="5" cm="1">
        <f t="array" ref="S230">MAX(IF((DiscreteStatsTable[GroupByKey]=DiscreteStatsTable[[#This Row],[GroupByKey]]),(DiscreteStatsTable[GroupByKey]=DiscreteStatsTable[[#This Row],[GroupByKey]])*DiscreteStatsTable[Average]))</f>
        <v>0.11209851598126799</v>
      </c>
      <c r="T230" s="5" cm="1">
        <f t="array" ref="T230">MIN(IF((DiscreteStatsTable[GroupByKey]=DiscreteStatsTable[[#This Row],[GroupByKey]]),(DiscreteStatsTable[GroupByKey]=DiscreteStatsTable[[#This Row],[GroupByKey]])*DiscreteStatsTable[Minimum]))</f>
        <v>5.1460032243681099E-2</v>
      </c>
      <c r="U230" s="5" cm="1">
        <f t="array" ref="U230">MAX(IF((DiscreteStatsTable[GroupByKey]=DiscreteStatsTable[[#This Row],[GroupByKey]]),(DiscreteStatsTable[GroupByKey]=DiscreteStatsTable[[#This Row],[GroupByKey]])*DiscreteStatsTable[Maximum]))</f>
        <v>0.16540290383558701</v>
      </c>
      <c r="V230" s="5" cm="1">
        <f t="array" ref="V230">IFERROR(AVERAGE(IF((DiscreteStatsTable[GroupByKey]=DiscreteStatsTable[[#This Row],[GroupByKey]]),(DiscreteStatsTable[GroupByKey]=DiscreteStatsTable[[#This Row],[GroupByKey]])*DiscreteStatsTable[NumberObservations])),0)</f>
        <v>20.14</v>
      </c>
      <c r="W230" s="5">
        <f>IF((DiscreteStatsTable[[#This Row],[RepsRequested]]&gt;1),DiscreteStatsTable[[#This Row],[HalfWidth]],DiscreteStatsTable[[#This Row],[BatchMeansHalfWidth]])</f>
        <v>1.668830327041739E-3</v>
      </c>
      <c r="X230" s="5" cm="1">
        <f t="array" ref="X230">COUNT(IF((DiscreteStatsTable[GroupByKey]=DiscreteStatsTable[[#This Row],[GroupByKey]]),(DiscreteStatsTable[GroupByKey]=DiscreteStatsTable[[#This Row],[GroupByKey]])*DiscreteStatsTable[Replication]))</f>
        <v>50</v>
      </c>
      <c r="Y230" s="5">
        <f>IF(DiscreteStatsTable[[#This Row],[RepsRequested]]=DiscreteStatsTable[[#This Row],[RepsWithStatObserved]],1,0)</f>
        <v>1</v>
      </c>
    </row>
    <row r="231" spans="1:25" x14ac:dyDescent="0.25">
      <c r="A231" t="s">
        <v>68</v>
      </c>
      <c r="B231" t="s">
        <v>70</v>
      </c>
      <c r="C231">
        <v>39</v>
      </c>
      <c r="D231" t="s">
        <v>71</v>
      </c>
      <c r="E231" t="s">
        <v>74</v>
      </c>
      <c r="F231" t="s">
        <v>73</v>
      </c>
      <c r="G231">
        <v>5.6449600229152397</v>
      </c>
      <c r="H231">
        <v>2E+20</v>
      </c>
      <c r="I231">
        <v>3.2653036435665999</v>
      </c>
      <c r="J231">
        <v>8.1826913695028907</v>
      </c>
      <c r="K231">
        <v>15</v>
      </c>
      <c r="L23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31" s="5" cm="1">
        <f t="array" ref="M231">MAX(IF((ProjectInfoTable[ProjectName]=DiscreteStatsTable[[#This Row],[ProjectName]]),(ProjectInfoTable[ProjectName]=DiscreteStatsTable[[#This Row],[ProjectName]])*ProjectInfoTable[NumberOfReplications]))</f>
        <v>50</v>
      </c>
      <c r="N231" s="5" cm="1">
        <f t="array" ref="N231">IFERROR(AVERAGE(IF((DiscreteStatsTable[GroupByKey]=DiscreteStatsTable[[#This Row],[GroupByKey]]),(DiscreteStatsTable[GroupByKey]=DiscreteStatsTable[[#This Row],[GroupByKey]])*DiscreteStatsTable[Average])),0)</f>
        <v>6.1364737552455377</v>
      </c>
      <c r="O231" s="5" cm="1">
        <f t="array" ref="O231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31" s="5" cm="1">
        <f t="array" ref="P231">MAX(IF((ProjectInfoTable[ProjectName]=DiscreteStatsTable[[#This Row],[ProjectName]]),(ProjectInfoTable[ProjectName]=DiscreteStatsTable[[#This Row],[ProjectName]])*ProjectInfoTable[ConfidenceInterval]))</f>
        <v>0.95</v>
      </c>
      <c r="Q231" s="5">
        <f>IF(AND(DiscreteStatsTable[[#This Row],[RepsWithStatObserved]]=1,Y231=0),200000000000000000000,IFERROR(_xlfn.T.INV.2T(1 -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31" s="5" cm="1">
        <f t="array" ref="R231">MIN(IF((DiscreteStatsTable[GroupByKey]=DiscreteStatsTable[[#This Row],[GroupByKey]]),(DiscreteStatsTable[GroupByKey]=DiscreteStatsTable[[#This Row],[GroupByKey]])*DiscreteStatsTable[Average]))</f>
        <v>5.5599943299430299</v>
      </c>
      <c r="S231" s="5" cm="1">
        <f t="array" ref="S231">MAX(IF((DiscreteStatsTable[GroupByKey]=DiscreteStatsTable[[#This Row],[GroupByKey]]),(DiscreteStatsTable[GroupByKey]=DiscreteStatsTable[[#This Row],[GroupByKey]])*DiscreteStatsTable[Average]))</f>
        <v>6.9560439855212799</v>
      </c>
      <c r="T231" s="5" cm="1">
        <f t="array" ref="T231">MIN(IF((DiscreteStatsTable[GroupByKey]=DiscreteStatsTable[[#This Row],[GroupByKey]]),(DiscreteStatsTable[GroupByKey]=DiscreteStatsTable[[#This Row],[GroupByKey]])*DiscreteStatsTable[Minimum]))</f>
        <v>3.0876019346208601</v>
      </c>
      <c r="U231" s="5" cm="1">
        <f t="array" ref="U231">MAX(IF((DiscreteStatsTable[GroupByKey]=DiscreteStatsTable[[#This Row],[GroupByKey]]),(DiscreteStatsTable[GroupByKey]=DiscreteStatsTable[[#This Row],[GroupByKey]])*DiscreteStatsTable[Maximum]))</f>
        <v>11.605953590181899</v>
      </c>
      <c r="V231" s="5" cm="1">
        <f t="array" ref="V231">IFERROR(AVERAGE(IF((DiscreteStatsTable[GroupByKey]=DiscreteStatsTable[[#This Row],[GroupByKey]]),(DiscreteStatsTable[GroupByKey]=DiscreteStatsTable[[#This Row],[GroupByKey]])*DiscreteStatsTable[NumberObservations])),0)</f>
        <v>20.14</v>
      </c>
      <c r="W231" s="5">
        <f>IF((DiscreteStatsTable[[#This Row],[RepsRequested]]&gt;1),DiscreteStatsTable[[#This Row],[HalfWidth]],DiscreteStatsTable[[#This Row],[BatchMeansHalfWidth]])</f>
        <v>9.8894551932469071E-2</v>
      </c>
      <c r="X231" s="5" cm="1">
        <f t="array" ref="X231">COUNT(IF((DiscreteStatsTable[GroupByKey]=DiscreteStatsTable[[#This Row],[GroupByKey]]),(DiscreteStatsTable[GroupByKey]=DiscreteStatsTable[[#This Row],[GroupByKey]])*DiscreteStatsTable[Replication]))</f>
        <v>50</v>
      </c>
      <c r="Y231" s="5">
        <f>IF(DiscreteStatsTable[[#This Row],[RepsRequested]]=DiscreteStatsTable[[#This Row],[RepsWithStatObserved]],1,0)</f>
        <v>1</v>
      </c>
    </row>
    <row r="232" spans="1:25" x14ac:dyDescent="0.25">
      <c r="A232" t="s">
        <v>68</v>
      </c>
      <c r="B232" t="s">
        <v>70</v>
      </c>
      <c r="C232">
        <v>39</v>
      </c>
      <c r="D232" t="s">
        <v>71</v>
      </c>
      <c r="E232" t="s">
        <v>75</v>
      </c>
      <c r="F232" t="s">
        <v>73</v>
      </c>
      <c r="G232">
        <v>9.0190753360604697E-2</v>
      </c>
      <c r="H232">
        <v>2E+20</v>
      </c>
      <c r="I232">
        <v>5.4421727392776599E-2</v>
      </c>
      <c r="J232">
        <v>0.12338786075739</v>
      </c>
      <c r="K232">
        <v>15</v>
      </c>
      <c r="L23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32" s="5" cm="1">
        <f t="array" ref="M232">MAX(IF((ProjectInfoTable[ProjectName]=DiscreteStatsTable[[#This Row],[ProjectName]]),(ProjectInfoTable[ProjectName]=DiscreteStatsTable[[#This Row],[ProjectName]])*ProjectInfoTable[NumberOfReplications]))</f>
        <v>50</v>
      </c>
      <c r="N232" s="5" cm="1">
        <f t="array" ref="N232">IFERROR(AVERAGE(IF((DiscreteStatsTable[GroupByKey]=DiscreteStatsTable[[#This Row],[GroupByKey]]),(DiscreteStatsTable[GroupByKey]=DiscreteStatsTable[[#This Row],[GroupByKey]])*DiscreteStatsTable[Average])),0)</f>
        <v>9.7847844107351645E-2</v>
      </c>
      <c r="O232" s="5" cm="1">
        <f t="array" ref="O23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32" s="5" cm="1">
        <f t="array" ref="P232">MAX(IF((ProjectInfoTable[ProjectName]=DiscreteStatsTable[[#This Row],[ProjectName]]),(ProjectInfoTable[ProjectName]=DiscreteStatsTable[[#This Row],[ProjectName]])*ProjectInfoTable[ConfidenceInterval]))</f>
        <v>0.95</v>
      </c>
      <c r="Q232" s="5">
        <f>IF(AND(DiscreteStatsTable[[#This Row],[RepsWithStatObserved]]=1,Y232=0),200000000000000000000,IFERROR(_xlfn.T.INV.2T(1 -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32" s="5" cm="1">
        <f t="array" ref="R232">MIN(IF((DiscreteStatsTable[GroupByKey]=DiscreteStatsTable[[#This Row],[GroupByKey]]),(DiscreteStatsTable[GroupByKey]=DiscreteStatsTable[[#This Row],[GroupByKey]])*DiscreteStatsTable[Average]))</f>
        <v>8.7017927016337093E-2</v>
      </c>
      <c r="S232" s="5" cm="1">
        <f t="array" ref="S232">MAX(IF((DiscreteStatsTable[GroupByKey]=DiscreteStatsTable[[#This Row],[GroupByKey]]),(DiscreteStatsTable[GroupByKey]=DiscreteStatsTable[[#This Row],[GroupByKey]])*DiscreteStatsTable[Average]))</f>
        <v>0.11209851598126799</v>
      </c>
      <c r="T232" s="5" cm="1">
        <f t="array" ref="T232">MIN(IF((DiscreteStatsTable[GroupByKey]=DiscreteStatsTable[[#This Row],[GroupByKey]]),(DiscreteStatsTable[GroupByKey]=DiscreteStatsTable[[#This Row],[GroupByKey]])*DiscreteStatsTable[Minimum]))</f>
        <v>5.1460032243681099E-2</v>
      </c>
      <c r="U232" s="5" cm="1">
        <f t="array" ref="U232">MAX(IF((DiscreteStatsTable[GroupByKey]=DiscreteStatsTable[[#This Row],[GroupByKey]]),(DiscreteStatsTable[GroupByKey]=DiscreteStatsTable[[#This Row],[GroupByKey]])*DiscreteStatsTable[Maximum]))</f>
        <v>0.16540290383558701</v>
      </c>
      <c r="V232" s="5" cm="1">
        <f t="array" ref="V232">IFERROR(AVERAGE(IF((DiscreteStatsTable[GroupByKey]=DiscreteStatsTable[[#This Row],[GroupByKey]]),(DiscreteStatsTable[GroupByKey]=DiscreteStatsTable[[#This Row],[GroupByKey]])*DiscreteStatsTable[NumberObservations])),0)</f>
        <v>20.14</v>
      </c>
      <c r="W232" s="5">
        <f>IF((DiscreteStatsTable[[#This Row],[RepsRequested]]&gt;1),DiscreteStatsTable[[#This Row],[HalfWidth]],DiscreteStatsTable[[#This Row],[BatchMeansHalfWidth]])</f>
        <v>1.668830327041739E-3</v>
      </c>
      <c r="X232" s="5" cm="1">
        <f t="array" ref="X232">COUNT(IF((DiscreteStatsTable[GroupByKey]=DiscreteStatsTable[[#This Row],[GroupByKey]]),(DiscreteStatsTable[GroupByKey]=DiscreteStatsTable[[#This Row],[GroupByKey]])*DiscreteStatsTable[Replication]))</f>
        <v>50</v>
      </c>
      <c r="Y232" s="5">
        <f>IF(DiscreteStatsTable[[#This Row],[RepsRequested]]=DiscreteStatsTable[[#This Row],[RepsWithStatObserved]],1,0)</f>
        <v>1</v>
      </c>
    </row>
    <row r="233" spans="1:25" x14ac:dyDescent="0.25">
      <c r="A233" t="s">
        <v>68</v>
      </c>
      <c r="B233" t="s">
        <v>70</v>
      </c>
      <c r="C233">
        <v>39</v>
      </c>
      <c r="D233" t="s">
        <v>71</v>
      </c>
      <c r="E233" t="s">
        <v>76</v>
      </c>
      <c r="F233" t="s">
        <v>73</v>
      </c>
      <c r="G233">
        <v>5.4114452016362797</v>
      </c>
      <c r="H233">
        <v>2E+20</v>
      </c>
      <c r="I233">
        <v>3.2653036435665999</v>
      </c>
      <c r="J233">
        <v>7.4032716454434002</v>
      </c>
      <c r="K233">
        <v>15</v>
      </c>
      <c r="L23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33" s="5" cm="1">
        <f t="array" ref="M233">MAX(IF((ProjectInfoTable[ProjectName]=DiscreteStatsTable[[#This Row],[ProjectName]]),(ProjectInfoTable[ProjectName]=DiscreteStatsTable[[#This Row],[ProjectName]])*ProjectInfoTable[NumberOfReplications]))</f>
        <v>50</v>
      </c>
      <c r="N233" s="5" cm="1">
        <f t="array" ref="N233">IFERROR(AVERAGE(IF((DiscreteStatsTable[GroupByKey]=DiscreteStatsTable[[#This Row],[GroupByKey]]),(DiscreteStatsTable[GroupByKey]=DiscreteStatsTable[[#This Row],[GroupByKey]])*DiscreteStatsTable[Average])),0)</f>
        <v>5.8708706464411016</v>
      </c>
      <c r="O233" s="5" cm="1">
        <f t="array" ref="O233">IFERROR(_xlfn.STDEV.S(IF((DiscreteStatsTable[GroupByKey]=DiscreteStatsTable[[#This Row],[GroupByKey]]),(DiscreteStatsTable[GroupByKey]=DiscreteStatsTable[[#This Row],[GroupByKey]])*DiscreteStatsTable[Average])),0)</f>
        <v>0.3523255718218492</v>
      </c>
      <c r="P233" s="5" cm="1">
        <f t="array" ref="P233">MAX(IF((ProjectInfoTable[ProjectName]=DiscreteStatsTable[[#This Row],[ProjectName]]),(ProjectInfoTable[ProjectName]=DiscreteStatsTable[[#This Row],[ProjectName]])*ProjectInfoTable[ConfidenceInterval]))</f>
        <v>0.95</v>
      </c>
      <c r="Q233" s="5">
        <f>IF(AND(DiscreteStatsTable[[#This Row],[RepsWithStatObserved]]=1,Y233=0),200000000000000000000,IFERROR(_xlfn.T.INV.2T(1 -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33" s="5" cm="1">
        <f t="array" ref="R233">MIN(IF((DiscreteStatsTable[GroupByKey]=DiscreteStatsTable[[#This Row],[GroupByKey]]),(DiscreteStatsTable[GroupByKey]=DiscreteStatsTable[[#This Row],[GroupByKey]])*DiscreteStatsTable[Average]))</f>
        <v>5.22107562098022</v>
      </c>
      <c r="S233" s="5" cm="1">
        <f t="array" ref="S233">MAX(IF((DiscreteStatsTable[GroupByKey]=DiscreteStatsTable[[#This Row],[GroupByKey]]),(DiscreteStatsTable[GroupByKey]=DiscreteStatsTable[[#This Row],[GroupByKey]])*DiscreteStatsTable[Average]))</f>
        <v>6.7259109588760797</v>
      </c>
      <c r="T233" s="5" cm="1">
        <f t="array" ref="T233">MIN(IF((DiscreteStatsTable[GroupByKey]=DiscreteStatsTable[[#This Row],[GroupByKey]]),(DiscreteStatsTable[GroupByKey]=DiscreteStatsTable[[#This Row],[GroupByKey]])*DiscreteStatsTable[Minimum]))</f>
        <v>3.0876019346208601</v>
      </c>
      <c r="U233" s="5" cm="1">
        <f t="array" ref="U233">MAX(IF((DiscreteStatsTable[GroupByKey]=DiscreteStatsTable[[#This Row],[GroupByKey]]),(DiscreteStatsTable[GroupByKey]=DiscreteStatsTable[[#This Row],[GroupByKey]])*DiscreteStatsTable[Maximum]))</f>
        <v>9.9241742301352396</v>
      </c>
      <c r="V233" s="5" cm="1">
        <f t="array" ref="V233">IFERROR(AVERAGE(IF((DiscreteStatsTable[GroupByKey]=DiscreteStatsTable[[#This Row],[GroupByKey]]),(DiscreteStatsTable[GroupByKey]=DiscreteStatsTable[[#This Row],[GroupByKey]])*DiscreteStatsTable[NumberObservations])),0)</f>
        <v>20.14</v>
      </c>
      <c r="W233" s="5">
        <f>IF((DiscreteStatsTable[[#This Row],[RepsRequested]]&gt;1),DiscreteStatsTable[[#This Row],[HalfWidth]],DiscreteStatsTable[[#This Row],[BatchMeansHalfWidth]])</f>
        <v>0.10012981962250445</v>
      </c>
      <c r="X233" s="5" cm="1">
        <f t="array" ref="X233">COUNT(IF((DiscreteStatsTable[GroupByKey]=DiscreteStatsTable[[#This Row],[GroupByKey]]),(DiscreteStatsTable[GroupByKey]=DiscreteStatsTable[[#This Row],[GroupByKey]])*DiscreteStatsTable[Replication]))</f>
        <v>50</v>
      </c>
      <c r="Y233" s="5">
        <f>IF(DiscreteStatsTable[[#This Row],[RepsRequested]]=DiscreteStatsTable[[#This Row],[RepsWithStatObserved]],1,0)</f>
        <v>1</v>
      </c>
    </row>
    <row r="234" spans="1:25" x14ac:dyDescent="0.25">
      <c r="A234" t="s">
        <v>68</v>
      </c>
      <c r="B234" t="s">
        <v>70</v>
      </c>
      <c r="C234">
        <v>39</v>
      </c>
      <c r="D234" t="s">
        <v>71</v>
      </c>
      <c r="E234" t="s">
        <v>77</v>
      </c>
      <c r="F234" t="s">
        <v>73</v>
      </c>
      <c r="G234">
        <v>0</v>
      </c>
      <c r="H234">
        <v>2E+20</v>
      </c>
      <c r="I234">
        <v>0</v>
      </c>
      <c r="J234">
        <v>0</v>
      </c>
      <c r="K234">
        <v>15</v>
      </c>
      <c r="L23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34" s="5" cm="1">
        <f t="array" ref="M234">MAX(IF((ProjectInfoTable[ProjectName]=DiscreteStatsTable[[#This Row],[ProjectName]]),(ProjectInfoTable[ProjectName]=DiscreteStatsTable[[#This Row],[ProjectName]])*ProjectInfoTable[NumberOfReplications]))</f>
        <v>50</v>
      </c>
      <c r="N234" s="5" cm="1">
        <f t="array" ref="N234">IFERROR(AVERAGE(IF((DiscreteStatsTable[GroupByKey]=DiscreteStatsTable[[#This Row],[GroupByKey]]),(DiscreteStatsTable[GroupByKey]=DiscreteStatsTable[[#This Row],[GroupByKey]])*DiscreteStatsTable[Average])),0)</f>
        <v>0</v>
      </c>
      <c r="O234" s="5" cm="1">
        <f t="array" ref="O234">IFERROR(_xlfn.STDEV.S(IF((DiscreteStatsTable[GroupByKey]=DiscreteStatsTable[[#This Row],[GroupByKey]]),(DiscreteStatsTable[GroupByKey]=DiscreteStatsTable[[#This Row],[GroupByKey]])*DiscreteStatsTable[Average])),0)</f>
        <v>0</v>
      </c>
      <c r="P234" s="5" cm="1">
        <f t="array" ref="P234">MAX(IF((ProjectInfoTable[ProjectName]=DiscreteStatsTable[[#This Row],[ProjectName]]),(ProjectInfoTable[ProjectName]=DiscreteStatsTable[[#This Row],[ProjectName]])*ProjectInfoTable[ConfidenceInterval]))</f>
        <v>0.95</v>
      </c>
      <c r="Q234" s="5">
        <f>IF(AND(DiscreteStatsTable[[#This Row],[RepsWithStatObserved]]=1,Y234=0),200000000000000000000,IFERROR(_xlfn.T.INV.2T(1 -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4" s="5" cm="1">
        <f t="array" ref="R234">MIN(IF((DiscreteStatsTable[GroupByKey]=DiscreteStatsTable[[#This Row],[GroupByKey]]),(DiscreteStatsTable[GroupByKey]=DiscreteStatsTable[[#This Row],[GroupByKey]])*DiscreteStatsTable[Average]))</f>
        <v>0</v>
      </c>
      <c r="S234" s="5" cm="1">
        <f t="array" ref="S234">MAX(IF((DiscreteStatsTable[GroupByKey]=DiscreteStatsTable[[#This Row],[GroupByKey]]),(DiscreteStatsTable[GroupByKey]=DiscreteStatsTable[[#This Row],[GroupByKey]])*DiscreteStatsTable[Average]))</f>
        <v>0</v>
      </c>
      <c r="T234" s="5" cm="1">
        <f t="array" ref="T234">MIN(IF((DiscreteStatsTable[GroupByKey]=DiscreteStatsTable[[#This Row],[GroupByKey]]),(DiscreteStatsTable[GroupByKey]=DiscreteStatsTable[[#This Row],[GroupByKey]])*DiscreteStatsTable[Minimum]))</f>
        <v>0</v>
      </c>
      <c r="U234" s="5" cm="1">
        <f t="array" ref="U234">MAX(IF((DiscreteStatsTable[GroupByKey]=DiscreteStatsTable[[#This Row],[GroupByKey]]),(DiscreteStatsTable[GroupByKey]=DiscreteStatsTable[[#This Row],[GroupByKey]])*DiscreteStatsTable[Maximum]))</f>
        <v>0</v>
      </c>
      <c r="V234" s="5" cm="1">
        <f t="array" ref="V234">IFERROR(AVERAGE(IF((DiscreteStatsTable[GroupByKey]=DiscreteStatsTable[[#This Row],[GroupByKey]]),(DiscreteStatsTable[GroupByKey]=DiscreteStatsTable[[#This Row],[GroupByKey]])*DiscreteStatsTable[NumberObservations])),0)</f>
        <v>20.14</v>
      </c>
      <c r="W234" s="5">
        <f>IF((DiscreteStatsTable[[#This Row],[RepsRequested]]&gt;1),DiscreteStatsTable[[#This Row],[HalfWidth]],DiscreteStatsTable[[#This Row],[BatchMeansHalfWidth]])</f>
        <v>0</v>
      </c>
      <c r="X234" s="5" cm="1">
        <f t="array" ref="X234">COUNT(IF((DiscreteStatsTable[GroupByKey]=DiscreteStatsTable[[#This Row],[GroupByKey]]),(DiscreteStatsTable[GroupByKey]=DiscreteStatsTable[[#This Row],[GroupByKey]])*DiscreteStatsTable[Replication]))</f>
        <v>50</v>
      </c>
      <c r="Y234" s="5">
        <f>IF(DiscreteStatsTable[[#This Row],[RepsRequested]]=DiscreteStatsTable[[#This Row],[RepsWithStatObserved]],1,0)</f>
        <v>1</v>
      </c>
    </row>
    <row r="235" spans="1:25" x14ac:dyDescent="0.25">
      <c r="A235" t="s">
        <v>68</v>
      </c>
      <c r="B235" t="s">
        <v>70</v>
      </c>
      <c r="C235">
        <v>39</v>
      </c>
      <c r="D235" t="s">
        <v>71</v>
      </c>
      <c r="E235" t="s">
        <v>78</v>
      </c>
      <c r="F235" t="s">
        <v>73</v>
      </c>
      <c r="G235">
        <v>0.233514821278961</v>
      </c>
      <c r="H235">
        <v>2E+20</v>
      </c>
      <c r="I235">
        <v>0</v>
      </c>
      <c r="J235">
        <v>1.26704802177829</v>
      </c>
      <c r="K235">
        <v>15</v>
      </c>
      <c r="L23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35" s="5" cm="1">
        <f t="array" ref="M235">MAX(IF((ProjectInfoTable[ProjectName]=DiscreteStatsTable[[#This Row],[ProjectName]]),(ProjectInfoTable[ProjectName]=DiscreteStatsTable[[#This Row],[ProjectName]])*ProjectInfoTable[NumberOfReplications]))</f>
        <v>50</v>
      </c>
      <c r="N235" s="5" cm="1">
        <f t="array" ref="N235">IFERROR(AVERAGE(IF((DiscreteStatsTable[GroupByKey]=DiscreteStatsTable[[#This Row],[GroupByKey]]),(DiscreteStatsTable[GroupByKey]=DiscreteStatsTable[[#This Row],[GroupByKey]])*DiscreteStatsTable[Average])),0)</f>
        <v>0.26560310880443844</v>
      </c>
      <c r="O235" s="5" cm="1">
        <f t="array" ref="O235">IFERROR(_xlfn.STDEV.S(IF((DiscreteStatsTable[GroupByKey]=DiscreteStatsTable[[#This Row],[GroupByKey]]),(DiscreteStatsTable[GroupByKey]=DiscreteStatsTable[[#This Row],[GroupByKey]])*DiscreteStatsTable[Average])),0)</f>
        <v>0.1345835269466413</v>
      </c>
      <c r="P235" s="5" cm="1">
        <f t="array" ref="P235">MAX(IF((ProjectInfoTable[ProjectName]=DiscreteStatsTable[[#This Row],[ProjectName]]),(ProjectInfoTable[ProjectName]=DiscreteStatsTable[[#This Row],[ProjectName]])*ProjectInfoTable[ConfidenceInterval]))</f>
        <v>0.95</v>
      </c>
      <c r="Q235" s="5">
        <f>IF(AND(DiscreteStatsTable[[#This Row],[RepsWithStatObserved]]=1,Y235=0),200000000000000000000,IFERROR(_xlfn.T.INV.2T(1 -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35" s="5" cm="1">
        <f t="array" ref="R235">MIN(IF((DiscreteStatsTable[GroupByKey]=DiscreteStatsTable[[#This Row],[GroupByKey]]),(DiscreteStatsTable[GroupByKey]=DiscreteStatsTable[[#This Row],[GroupByKey]])*DiscreteStatsTable[Average]))</f>
        <v>1.0442984261027299E-2</v>
      </c>
      <c r="S235" s="5" cm="1">
        <f t="array" ref="S235">MAX(IF((DiscreteStatsTable[GroupByKey]=DiscreteStatsTable[[#This Row],[GroupByKey]]),(DiscreteStatsTable[GroupByKey]=DiscreteStatsTable[[#This Row],[GroupByKey]])*DiscreteStatsTable[Average]))</f>
        <v>0.556428814956336</v>
      </c>
      <c r="T235" s="5" cm="1">
        <f t="array" ref="T235">MIN(IF((DiscreteStatsTable[GroupByKey]=DiscreteStatsTable[[#This Row],[GroupByKey]]),(DiscreteStatsTable[GroupByKey]=DiscreteStatsTable[[#This Row],[GroupByKey]])*DiscreteStatsTable[Minimum]))</f>
        <v>0</v>
      </c>
      <c r="U235" s="5" cm="1">
        <f t="array" ref="U235">MAX(IF((DiscreteStatsTable[GroupByKey]=DiscreteStatsTable[[#This Row],[GroupByKey]]),(DiscreteStatsTable[GroupByKey]=DiscreteStatsTable[[#This Row],[GroupByKey]])*DiscreteStatsTable[Maximum]))</f>
        <v>4.9247273176603699</v>
      </c>
      <c r="V235" s="5" cm="1">
        <f t="array" ref="V235">IFERROR(AVERAGE(IF((DiscreteStatsTable[GroupByKey]=DiscreteStatsTable[[#This Row],[GroupByKey]]),(DiscreteStatsTable[GroupByKey]=DiscreteStatsTable[[#This Row],[GroupByKey]])*DiscreteStatsTable[NumberObservations])),0)</f>
        <v>20.14</v>
      </c>
      <c r="W235" s="5">
        <f>IF((DiscreteStatsTable[[#This Row],[RepsRequested]]&gt;1),DiscreteStatsTable[[#This Row],[HalfWidth]],DiscreteStatsTable[[#This Row],[BatchMeansHalfWidth]])</f>
        <v>3.8248215159760277E-2</v>
      </c>
      <c r="X235" s="5" cm="1">
        <f t="array" ref="X235">COUNT(IF((DiscreteStatsTable[GroupByKey]=DiscreteStatsTable[[#This Row],[GroupByKey]]),(DiscreteStatsTable[GroupByKey]=DiscreteStatsTable[[#This Row],[GroupByKey]])*DiscreteStatsTable[Replication]))</f>
        <v>50</v>
      </c>
      <c r="Y235" s="5">
        <f>IF(DiscreteStatsTable[[#This Row],[RepsRequested]]=DiscreteStatsTable[[#This Row],[RepsWithStatObserved]],1,0)</f>
        <v>1</v>
      </c>
    </row>
    <row r="236" spans="1:25" x14ac:dyDescent="0.25">
      <c r="A236" t="s">
        <v>68</v>
      </c>
      <c r="B236" t="s">
        <v>70</v>
      </c>
      <c r="C236">
        <v>40</v>
      </c>
      <c r="D236" t="s">
        <v>71</v>
      </c>
      <c r="E236" t="s">
        <v>72</v>
      </c>
      <c r="F236" t="s">
        <v>73</v>
      </c>
      <c r="G236">
        <v>9.8036499828619103E-2</v>
      </c>
      <c r="H236">
        <v>2E+20</v>
      </c>
      <c r="I236">
        <v>6.9738745773728794E-2</v>
      </c>
      <c r="J236">
        <v>0.14832047519827099</v>
      </c>
      <c r="K236">
        <v>20</v>
      </c>
      <c r="L23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36" s="5" cm="1">
        <f t="array" ref="M236">MAX(IF((ProjectInfoTable[ProjectName]=DiscreteStatsTable[[#This Row],[ProjectName]]),(ProjectInfoTable[ProjectName]=DiscreteStatsTable[[#This Row],[ProjectName]])*ProjectInfoTable[NumberOfReplications]))</f>
        <v>50</v>
      </c>
      <c r="N236" s="5" cm="1">
        <f t="array" ref="N236">IFERROR(AVERAGE(IF((DiscreteStatsTable[GroupByKey]=DiscreteStatsTable[[#This Row],[GroupByKey]]),(DiscreteStatsTable[GroupByKey]=DiscreteStatsTable[[#This Row],[GroupByKey]])*DiscreteStatsTable[Average])),0)</f>
        <v>9.7847844107351645E-2</v>
      </c>
      <c r="O236" s="5" cm="1">
        <f t="array" ref="O23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36" s="5" cm="1">
        <f t="array" ref="P236">MAX(IF((ProjectInfoTable[ProjectName]=DiscreteStatsTable[[#This Row],[ProjectName]]),(ProjectInfoTable[ProjectName]=DiscreteStatsTable[[#This Row],[ProjectName]])*ProjectInfoTable[ConfidenceInterval]))</f>
        <v>0.95</v>
      </c>
      <c r="Q236" s="5">
        <f>IF(AND(DiscreteStatsTable[[#This Row],[RepsWithStatObserved]]=1,Y236=0),200000000000000000000,IFERROR(_xlfn.T.INV.2T(1 -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36" s="5" cm="1">
        <f t="array" ref="R236">MIN(IF((DiscreteStatsTable[GroupByKey]=DiscreteStatsTable[[#This Row],[GroupByKey]]),(DiscreteStatsTable[GroupByKey]=DiscreteStatsTable[[#This Row],[GroupByKey]])*DiscreteStatsTable[Average]))</f>
        <v>8.7017927016337093E-2</v>
      </c>
      <c r="S236" s="5" cm="1">
        <f t="array" ref="S236">MAX(IF((DiscreteStatsTable[GroupByKey]=DiscreteStatsTable[[#This Row],[GroupByKey]]),(DiscreteStatsTable[GroupByKey]=DiscreteStatsTable[[#This Row],[GroupByKey]])*DiscreteStatsTable[Average]))</f>
        <v>0.11209851598126799</v>
      </c>
      <c r="T236" s="5" cm="1">
        <f t="array" ref="T236">MIN(IF((DiscreteStatsTable[GroupByKey]=DiscreteStatsTable[[#This Row],[GroupByKey]]),(DiscreteStatsTable[GroupByKey]=DiscreteStatsTable[[#This Row],[GroupByKey]])*DiscreteStatsTable[Minimum]))</f>
        <v>5.1460032243681099E-2</v>
      </c>
      <c r="U236" s="5" cm="1">
        <f t="array" ref="U236">MAX(IF((DiscreteStatsTable[GroupByKey]=DiscreteStatsTable[[#This Row],[GroupByKey]]),(DiscreteStatsTable[GroupByKey]=DiscreteStatsTable[[#This Row],[GroupByKey]])*DiscreteStatsTable[Maximum]))</f>
        <v>0.16540290383558701</v>
      </c>
      <c r="V236" s="5" cm="1">
        <f t="array" ref="V236">IFERROR(AVERAGE(IF((DiscreteStatsTable[GroupByKey]=DiscreteStatsTable[[#This Row],[GroupByKey]]),(DiscreteStatsTable[GroupByKey]=DiscreteStatsTable[[#This Row],[GroupByKey]])*DiscreteStatsTable[NumberObservations])),0)</f>
        <v>20.14</v>
      </c>
      <c r="W236" s="5">
        <f>IF((DiscreteStatsTable[[#This Row],[RepsRequested]]&gt;1),DiscreteStatsTable[[#This Row],[HalfWidth]],DiscreteStatsTable[[#This Row],[BatchMeansHalfWidth]])</f>
        <v>1.668830327041739E-3</v>
      </c>
      <c r="X236" s="5" cm="1">
        <f t="array" ref="X236">COUNT(IF((DiscreteStatsTable[GroupByKey]=DiscreteStatsTable[[#This Row],[GroupByKey]]),(DiscreteStatsTable[GroupByKey]=DiscreteStatsTable[[#This Row],[GroupByKey]])*DiscreteStatsTable[Replication]))</f>
        <v>50</v>
      </c>
      <c r="Y236" s="5">
        <f>IF(DiscreteStatsTable[[#This Row],[RepsRequested]]=DiscreteStatsTable[[#This Row],[RepsWithStatObserved]],1,0)</f>
        <v>1</v>
      </c>
    </row>
    <row r="237" spans="1:25" x14ac:dyDescent="0.25">
      <c r="A237" t="s">
        <v>68</v>
      </c>
      <c r="B237" t="s">
        <v>70</v>
      </c>
      <c r="C237">
        <v>40</v>
      </c>
      <c r="D237" t="s">
        <v>71</v>
      </c>
      <c r="E237" t="s">
        <v>74</v>
      </c>
      <c r="F237" t="s">
        <v>73</v>
      </c>
      <c r="G237">
        <v>6.0495529892369797</v>
      </c>
      <c r="H237">
        <v>2E+20</v>
      </c>
      <c r="I237">
        <v>4.2468506126216399</v>
      </c>
      <c r="J237">
        <v>8.89922851189624</v>
      </c>
      <c r="K237">
        <v>20</v>
      </c>
      <c r="L23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37" s="5" cm="1">
        <f t="array" ref="M237">MAX(IF((ProjectInfoTable[ProjectName]=DiscreteStatsTable[[#This Row],[ProjectName]]),(ProjectInfoTable[ProjectName]=DiscreteStatsTable[[#This Row],[ProjectName]])*ProjectInfoTable[NumberOfReplications]))</f>
        <v>50</v>
      </c>
      <c r="N237" s="5" cm="1">
        <f t="array" ref="N237">IFERROR(AVERAGE(IF((DiscreteStatsTable[GroupByKey]=DiscreteStatsTable[[#This Row],[GroupByKey]]),(DiscreteStatsTable[GroupByKey]=DiscreteStatsTable[[#This Row],[GroupByKey]])*DiscreteStatsTable[Average])),0)</f>
        <v>6.1364737552455377</v>
      </c>
      <c r="O237" s="5" cm="1">
        <f t="array" ref="O237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37" s="5" cm="1">
        <f t="array" ref="P237">MAX(IF((ProjectInfoTable[ProjectName]=DiscreteStatsTable[[#This Row],[ProjectName]]),(ProjectInfoTable[ProjectName]=DiscreteStatsTable[[#This Row],[ProjectName]])*ProjectInfoTable[ConfidenceInterval]))</f>
        <v>0.95</v>
      </c>
      <c r="Q237" s="5">
        <f>IF(AND(DiscreteStatsTable[[#This Row],[RepsWithStatObserved]]=1,Y237=0),200000000000000000000,IFERROR(_xlfn.T.INV.2T(1 -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37" s="5" cm="1">
        <f t="array" ref="R237">MIN(IF((DiscreteStatsTable[GroupByKey]=DiscreteStatsTable[[#This Row],[GroupByKey]]),(DiscreteStatsTable[GroupByKey]=DiscreteStatsTable[[#This Row],[GroupByKey]])*DiscreteStatsTable[Average]))</f>
        <v>5.5599943299430299</v>
      </c>
      <c r="S237" s="5" cm="1">
        <f t="array" ref="S237">MAX(IF((DiscreteStatsTable[GroupByKey]=DiscreteStatsTable[[#This Row],[GroupByKey]]),(DiscreteStatsTable[GroupByKey]=DiscreteStatsTable[[#This Row],[GroupByKey]])*DiscreteStatsTable[Average]))</f>
        <v>6.9560439855212799</v>
      </c>
      <c r="T237" s="5" cm="1">
        <f t="array" ref="T237">MIN(IF((DiscreteStatsTable[GroupByKey]=DiscreteStatsTable[[#This Row],[GroupByKey]]),(DiscreteStatsTable[GroupByKey]=DiscreteStatsTable[[#This Row],[GroupByKey]])*DiscreteStatsTable[Minimum]))</f>
        <v>3.0876019346208601</v>
      </c>
      <c r="U237" s="5" cm="1">
        <f t="array" ref="U237">MAX(IF((DiscreteStatsTable[GroupByKey]=DiscreteStatsTable[[#This Row],[GroupByKey]]),(DiscreteStatsTable[GroupByKey]=DiscreteStatsTable[[#This Row],[GroupByKey]])*DiscreteStatsTable[Maximum]))</f>
        <v>11.605953590181899</v>
      </c>
      <c r="V237" s="5" cm="1">
        <f t="array" ref="V237">IFERROR(AVERAGE(IF((DiscreteStatsTable[GroupByKey]=DiscreteStatsTable[[#This Row],[GroupByKey]]),(DiscreteStatsTable[GroupByKey]=DiscreteStatsTable[[#This Row],[GroupByKey]])*DiscreteStatsTable[NumberObservations])),0)</f>
        <v>20.14</v>
      </c>
      <c r="W237" s="5">
        <f>IF((DiscreteStatsTable[[#This Row],[RepsRequested]]&gt;1),DiscreteStatsTable[[#This Row],[HalfWidth]],DiscreteStatsTable[[#This Row],[BatchMeansHalfWidth]])</f>
        <v>9.8894551932469071E-2</v>
      </c>
      <c r="X237" s="5" cm="1">
        <f t="array" ref="X237">COUNT(IF((DiscreteStatsTable[GroupByKey]=DiscreteStatsTable[[#This Row],[GroupByKey]]),(DiscreteStatsTable[GroupByKey]=DiscreteStatsTable[[#This Row],[GroupByKey]])*DiscreteStatsTable[Replication]))</f>
        <v>50</v>
      </c>
      <c r="Y237" s="5">
        <f>IF(DiscreteStatsTable[[#This Row],[RepsRequested]]=DiscreteStatsTable[[#This Row],[RepsWithStatObserved]],1,0)</f>
        <v>1</v>
      </c>
    </row>
    <row r="238" spans="1:25" x14ac:dyDescent="0.25">
      <c r="A238" t="s">
        <v>68</v>
      </c>
      <c r="B238" t="s">
        <v>70</v>
      </c>
      <c r="C238">
        <v>40</v>
      </c>
      <c r="D238" t="s">
        <v>71</v>
      </c>
      <c r="E238" t="s">
        <v>75</v>
      </c>
      <c r="F238" t="s">
        <v>73</v>
      </c>
      <c r="G238">
        <v>9.8036499828619103E-2</v>
      </c>
      <c r="H238">
        <v>2E+20</v>
      </c>
      <c r="I238">
        <v>6.9738745773728794E-2</v>
      </c>
      <c r="J238">
        <v>0.14832047519827099</v>
      </c>
      <c r="K238">
        <v>20</v>
      </c>
      <c r="L23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38" s="5" cm="1">
        <f t="array" ref="M238">MAX(IF((ProjectInfoTable[ProjectName]=DiscreteStatsTable[[#This Row],[ProjectName]]),(ProjectInfoTable[ProjectName]=DiscreteStatsTable[[#This Row],[ProjectName]])*ProjectInfoTable[NumberOfReplications]))</f>
        <v>50</v>
      </c>
      <c r="N238" s="5" cm="1">
        <f t="array" ref="N238">IFERROR(AVERAGE(IF((DiscreteStatsTable[GroupByKey]=DiscreteStatsTable[[#This Row],[GroupByKey]]),(DiscreteStatsTable[GroupByKey]=DiscreteStatsTable[[#This Row],[GroupByKey]])*DiscreteStatsTable[Average])),0)</f>
        <v>9.7847844107351645E-2</v>
      </c>
      <c r="O238" s="5" cm="1">
        <f t="array" ref="O23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38" s="5" cm="1">
        <f t="array" ref="P238">MAX(IF((ProjectInfoTable[ProjectName]=DiscreteStatsTable[[#This Row],[ProjectName]]),(ProjectInfoTable[ProjectName]=DiscreteStatsTable[[#This Row],[ProjectName]])*ProjectInfoTable[ConfidenceInterval]))</f>
        <v>0.95</v>
      </c>
      <c r="Q238" s="5">
        <f>IF(AND(DiscreteStatsTable[[#This Row],[RepsWithStatObserved]]=1,Y238=0),200000000000000000000,IFERROR(_xlfn.T.INV.2T(1 -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38" s="5" cm="1">
        <f t="array" ref="R238">MIN(IF((DiscreteStatsTable[GroupByKey]=DiscreteStatsTable[[#This Row],[GroupByKey]]),(DiscreteStatsTable[GroupByKey]=DiscreteStatsTable[[#This Row],[GroupByKey]])*DiscreteStatsTable[Average]))</f>
        <v>8.7017927016337093E-2</v>
      </c>
      <c r="S238" s="5" cm="1">
        <f t="array" ref="S238">MAX(IF((DiscreteStatsTable[GroupByKey]=DiscreteStatsTable[[#This Row],[GroupByKey]]),(DiscreteStatsTable[GroupByKey]=DiscreteStatsTable[[#This Row],[GroupByKey]])*DiscreteStatsTable[Average]))</f>
        <v>0.11209851598126799</v>
      </c>
      <c r="T238" s="5" cm="1">
        <f t="array" ref="T238">MIN(IF((DiscreteStatsTable[GroupByKey]=DiscreteStatsTable[[#This Row],[GroupByKey]]),(DiscreteStatsTable[GroupByKey]=DiscreteStatsTable[[#This Row],[GroupByKey]])*DiscreteStatsTable[Minimum]))</f>
        <v>5.1460032243681099E-2</v>
      </c>
      <c r="U238" s="5" cm="1">
        <f t="array" ref="U238">MAX(IF((DiscreteStatsTable[GroupByKey]=DiscreteStatsTable[[#This Row],[GroupByKey]]),(DiscreteStatsTable[GroupByKey]=DiscreteStatsTable[[#This Row],[GroupByKey]])*DiscreteStatsTable[Maximum]))</f>
        <v>0.16540290383558701</v>
      </c>
      <c r="V238" s="5" cm="1">
        <f t="array" ref="V238">IFERROR(AVERAGE(IF((DiscreteStatsTable[GroupByKey]=DiscreteStatsTable[[#This Row],[GroupByKey]]),(DiscreteStatsTable[GroupByKey]=DiscreteStatsTable[[#This Row],[GroupByKey]])*DiscreteStatsTable[NumberObservations])),0)</f>
        <v>20.14</v>
      </c>
      <c r="W238" s="5">
        <f>IF((DiscreteStatsTable[[#This Row],[RepsRequested]]&gt;1),DiscreteStatsTable[[#This Row],[HalfWidth]],DiscreteStatsTable[[#This Row],[BatchMeansHalfWidth]])</f>
        <v>1.668830327041739E-3</v>
      </c>
      <c r="X238" s="5" cm="1">
        <f t="array" ref="X238">COUNT(IF((DiscreteStatsTable[GroupByKey]=DiscreteStatsTable[[#This Row],[GroupByKey]]),(DiscreteStatsTable[GroupByKey]=DiscreteStatsTable[[#This Row],[GroupByKey]])*DiscreteStatsTable[Replication]))</f>
        <v>50</v>
      </c>
      <c r="Y238" s="5">
        <f>IF(DiscreteStatsTable[[#This Row],[RepsRequested]]=DiscreteStatsTable[[#This Row],[RepsWithStatObserved]],1,0)</f>
        <v>1</v>
      </c>
    </row>
    <row r="239" spans="1:25" x14ac:dyDescent="0.25">
      <c r="A239" t="s">
        <v>68</v>
      </c>
      <c r="B239" t="s">
        <v>70</v>
      </c>
      <c r="C239">
        <v>40</v>
      </c>
      <c r="D239" t="s">
        <v>71</v>
      </c>
      <c r="E239" t="s">
        <v>76</v>
      </c>
      <c r="F239" t="s">
        <v>73</v>
      </c>
      <c r="G239">
        <v>5.8821899897171503</v>
      </c>
      <c r="H239">
        <v>2E+20</v>
      </c>
      <c r="I239">
        <v>4.1843247464237301</v>
      </c>
      <c r="J239">
        <v>8.89922851189624</v>
      </c>
      <c r="K239">
        <v>20</v>
      </c>
      <c r="L23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39" s="5" cm="1">
        <f t="array" ref="M239">MAX(IF((ProjectInfoTable[ProjectName]=DiscreteStatsTable[[#This Row],[ProjectName]]),(ProjectInfoTable[ProjectName]=DiscreteStatsTable[[#This Row],[ProjectName]])*ProjectInfoTable[NumberOfReplications]))</f>
        <v>50</v>
      </c>
      <c r="N239" s="5" cm="1">
        <f t="array" ref="N239">IFERROR(AVERAGE(IF((DiscreteStatsTable[GroupByKey]=DiscreteStatsTable[[#This Row],[GroupByKey]]),(DiscreteStatsTable[GroupByKey]=DiscreteStatsTable[[#This Row],[GroupByKey]])*DiscreteStatsTable[Average])),0)</f>
        <v>5.8708706464411016</v>
      </c>
      <c r="O239" s="5" cm="1">
        <f t="array" ref="O239">IFERROR(_xlfn.STDEV.S(IF((DiscreteStatsTable[GroupByKey]=DiscreteStatsTable[[#This Row],[GroupByKey]]),(DiscreteStatsTable[GroupByKey]=DiscreteStatsTable[[#This Row],[GroupByKey]])*DiscreteStatsTable[Average])),0)</f>
        <v>0.3523255718218492</v>
      </c>
      <c r="P239" s="5" cm="1">
        <f t="array" ref="P239">MAX(IF((ProjectInfoTable[ProjectName]=DiscreteStatsTable[[#This Row],[ProjectName]]),(ProjectInfoTable[ProjectName]=DiscreteStatsTable[[#This Row],[ProjectName]])*ProjectInfoTable[ConfidenceInterval]))</f>
        <v>0.95</v>
      </c>
      <c r="Q239" s="5">
        <f>IF(AND(DiscreteStatsTable[[#This Row],[RepsWithStatObserved]]=1,Y239=0),200000000000000000000,IFERROR(_xlfn.T.INV.2T(1 -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39" s="5" cm="1">
        <f t="array" ref="R239">MIN(IF((DiscreteStatsTable[GroupByKey]=DiscreteStatsTable[[#This Row],[GroupByKey]]),(DiscreteStatsTable[GroupByKey]=DiscreteStatsTable[[#This Row],[GroupByKey]])*DiscreteStatsTable[Average]))</f>
        <v>5.22107562098022</v>
      </c>
      <c r="S239" s="5" cm="1">
        <f t="array" ref="S239">MAX(IF((DiscreteStatsTable[GroupByKey]=DiscreteStatsTable[[#This Row],[GroupByKey]]),(DiscreteStatsTable[GroupByKey]=DiscreteStatsTable[[#This Row],[GroupByKey]])*DiscreteStatsTable[Average]))</f>
        <v>6.7259109588760797</v>
      </c>
      <c r="T239" s="5" cm="1">
        <f t="array" ref="T239">MIN(IF((DiscreteStatsTable[GroupByKey]=DiscreteStatsTable[[#This Row],[GroupByKey]]),(DiscreteStatsTable[GroupByKey]=DiscreteStatsTable[[#This Row],[GroupByKey]])*DiscreteStatsTable[Minimum]))</f>
        <v>3.0876019346208601</v>
      </c>
      <c r="U239" s="5" cm="1">
        <f t="array" ref="U239">MAX(IF((DiscreteStatsTable[GroupByKey]=DiscreteStatsTable[[#This Row],[GroupByKey]]),(DiscreteStatsTable[GroupByKey]=DiscreteStatsTable[[#This Row],[GroupByKey]])*DiscreteStatsTable[Maximum]))</f>
        <v>9.9241742301352396</v>
      </c>
      <c r="V239" s="5" cm="1">
        <f t="array" ref="V239">IFERROR(AVERAGE(IF((DiscreteStatsTable[GroupByKey]=DiscreteStatsTable[[#This Row],[GroupByKey]]),(DiscreteStatsTable[GroupByKey]=DiscreteStatsTable[[#This Row],[GroupByKey]])*DiscreteStatsTable[NumberObservations])),0)</f>
        <v>20.14</v>
      </c>
      <c r="W239" s="5">
        <f>IF((DiscreteStatsTable[[#This Row],[RepsRequested]]&gt;1),DiscreteStatsTable[[#This Row],[HalfWidth]],DiscreteStatsTable[[#This Row],[BatchMeansHalfWidth]])</f>
        <v>0.10012981962250445</v>
      </c>
      <c r="X239" s="5" cm="1">
        <f t="array" ref="X239">COUNT(IF((DiscreteStatsTable[GroupByKey]=DiscreteStatsTable[[#This Row],[GroupByKey]]),(DiscreteStatsTable[GroupByKey]=DiscreteStatsTable[[#This Row],[GroupByKey]])*DiscreteStatsTable[Replication]))</f>
        <v>50</v>
      </c>
      <c r="Y239" s="5">
        <f>IF(DiscreteStatsTable[[#This Row],[RepsRequested]]=DiscreteStatsTable[[#This Row],[RepsWithStatObserved]],1,0)</f>
        <v>1</v>
      </c>
    </row>
    <row r="240" spans="1:25" x14ac:dyDescent="0.25">
      <c r="A240" t="s">
        <v>68</v>
      </c>
      <c r="B240" t="s">
        <v>70</v>
      </c>
      <c r="C240">
        <v>40</v>
      </c>
      <c r="D240" t="s">
        <v>71</v>
      </c>
      <c r="E240" t="s">
        <v>77</v>
      </c>
      <c r="F240" t="s">
        <v>73</v>
      </c>
      <c r="G240">
        <v>0</v>
      </c>
      <c r="H240">
        <v>2E+20</v>
      </c>
      <c r="I240">
        <v>0</v>
      </c>
      <c r="J240">
        <v>0</v>
      </c>
      <c r="K240">
        <v>20</v>
      </c>
      <c r="L24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40" s="5" cm="1">
        <f t="array" ref="M240">MAX(IF((ProjectInfoTable[ProjectName]=DiscreteStatsTable[[#This Row],[ProjectName]]),(ProjectInfoTable[ProjectName]=DiscreteStatsTable[[#This Row],[ProjectName]])*ProjectInfoTable[NumberOfReplications]))</f>
        <v>50</v>
      </c>
      <c r="N240" s="5" cm="1">
        <f t="array" ref="N240">IFERROR(AVERAGE(IF((DiscreteStatsTable[GroupByKey]=DiscreteStatsTable[[#This Row],[GroupByKey]]),(DiscreteStatsTable[GroupByKey]=DiscreteStatsTable[[#This Row],[GroupByKey]])*DiscreteStatsTable[Average])),0)</f>
        <v>0</v>
      </c>
      <c r="O240" s="5" cm="1">
        <f t="array" ref="O240">IFERROR(_xlfn.STDEV.S(IF((DiscreteStatsTable[GroupByKey]=DiscreteStatsTable[[#This Row],[GroupByKey]]),(DiscreteStatsTable[GroupByKey]=DiscreteStatsTable[[#This Row],[GroupByKey]])*DiscreteStatsTable[Average])),0)</f>
        <v>0</v>
      </c>
      <c r="P240" s="5" cm="1">
        <f t="array" ref="P240">MAX(IF((ProjectInfoTable[ProjectName]=DiscreteStatsTable[[#This Row],[ProjectName]]),(ProjectInfoTable[ProjectName]=DiscreteStatsTable[[#This Row],[ProjectName]])*ProjectInfoTable[ConfidenceInterval]))</f>
        <v>0.95</v>
      </c>
      <c r="Q240" s="5">
        <f>IF(AND(DiscreteStatsTable[[#This Row],[RepsWithStatObserved]]=1,Y240=0),200000000000000000000,IFERROR(_xlfn.T.INV.2T(1 -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0" s="5" cm="1">
        <f t="array" ref="R240">MIN(IF((DiscreteStatsTable[GroupByKey]=DiscreteStatsTable[[#This Row],[GroupByKey]]),(DiscreteStatsTable[GroupByKey]=DiscreteStatsTable[[#This Row],[GroupByKey]])*DiscreteStatsTable[Average]))</f>
        <v>0</v>
      </c>
      <c r="S240" s="5" cm="1">
        <f t="array" ref="S240">MAX(IF((DiscreteStatsTable[GroupByKey]=DiscreteStatsTable[[#This Row],[GroupByKey]]),(DiscreteStatsTable[GroupByKey]=DiscreteStatsTable[[#This Row],[GroupByKey]])*DiscreteStatsTable[Average]))</f>
        <v>0</v>
      </c>
      <c r="T240" s="5" cm="1">
        <f t="array" ref="T240">MIN(IF((DiscreteStatsTable[GroupByKey]=DiscreteStatsTable[[#This Row],[GroupByKey]]),(DiscreteStatsTable[GroupByKey]=DiscreteStatsTable[[#This Row],[GroupByKey]])*DiscreteStatsTable[Minimum]))</f>
        <v>0</v>
      </c>
      <c r="U240" s="5" cm="1">
        <f t="array" ref="U240">MAX(IF((DiscreteStatsTable[GroupByKey]=DiscreteStatsTable[[#This Row],[GroupByKey]]),(DiscreteStatsTable[GroupByKey]=DiscreteStatsTable[[#This Row],[GroupByKey]])*DiscreteStatsTable[Maximum]))</f>
        <v>0</v>
      </c>
      <c r="V240" s="5" cm="1">
        <f t="array" ref="V240">IFERROR(AVERAGE(IF((DiscreteStatsTable[GroupByKey]=DiscreteStatsTable[[#This Row],[GroupByKey]]),(DiscreteStatsTable[GroupByKey]=DiscreteStatsTable[[#This Row],[GroupByKey]])*DiscreteStatsTable[NumberObservations])),0)</f>
        <v>20.14</v>
      </c>
      <c r="W240" s="5">
        <f>IF((DiscreteStatsTable[[#This Row],[RepsRequested]]&gt;1),DiscreteStatsTable[[#This Row],[HalfWidth]],DiscreteStatsTable[[#This Row],[BatchMeansHalfWidth]])</f>
        <v>0</v>
      </c>
      <c r="X240" s="5" cm="1">
        <f t="array" ref="X240">COUNT(IF((DiscreteStatsTable[GroupByKey]=DiscreteStatsTable[[#This Row],[GroupByKey]]),(DiscreteStatsTable[GroupByKey]=DiscreteStatsTable[[#This Row],[GroupByKey]])*DiscreteStatsTable[Replication]))</f>
        <v>50</v>
      </c>
      <c r="Y240" s="5">
        <f>IF(DiscreteStatsTable[[#This Row],[RepsRequested]]=DiscreteStatsTable[[#This Row],[RepsWithStatObserved]],1,0)</f>
        <v>1</v>
      </c>
    </row>
    <row r="241" spans="1:25" x14ac:dyDescent="0.25">
      <c r="A241" t="s">
        <v>68</v>
      </c>
      <c r="B241" t="s">
        <v>70</v>
      </c>
      <c r="C241">
        <v>40</v>
      </c>
      <c r="D241" t="s">
        <v>71</v>
      </c>
      <c r="E241" t="s">
        <v>78</v>
      </c>
      <c r="F241" t="s">
        <v>73</v>
      </c>
      <c r="G241">
        <v>0.16736299951983299</v>
      </c>
      <c r="H241">
        <v>2E+20</v>
      </c>
      <c r="I241">
        <v>0</v>
      </c>
      <c r="J241">
        <v>1.47093292547629</v>
      </c>
      <c r="K241">
        <v>20</v>
      </c>
      <c r="L24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41" s="5" cm="1">
        <f t="array" ref="M241">MAX(IF((ProjectInfoTable[ProjectName]=DiscreteStatsTable[[#This Row],[ProjectName]]),(ProjectInfoTable[ProjectName]=DiscreteStatsTable[[#This Row],[ProjectName]])*ProjectInfoTable[NumberOfReplications]))</f>
        <v>50</v>
      </c>
      <c r="N241" s="5" cm="1">
        <f t="array" ref="N241">IFERROR(AVERAGE(IF((DiscreteStatsTable[GroupByKey]=DiscreteStatsTable[[#This Row],[GroupByKey]]),(DiscreteStatsTable[GroupByKey]=DiscreteStatsTable[[#This Row],[GroupByKey]])*DiscreteStatsTable[Average])),0)</f>
        <v>0.26560310880443844</v>
      </c>
      <c r="O241" s="5" cm="1">
        <f t="array" ref="O241">IFERROR(_xlfn.STDEV.S(IF((DiscreteStatsTable[GroupByKey]=DiscreteStatsTable[[#This Row],[GroupByKey]]),(DiscreteStatsTable[GroupByKey]=DiscreteStatsTable[[#This Row],[GroupByKey]])*DiscreteStatsTable[Average])),0)</f>
        <v>0.1345835269466413</v>
      </c>
      <c r="P241" s="5" cm="1">
        <f t="array" ref="P241">MAX(IF((ProjectInfoTable[ProjectName]=DiscreteStatsTable[[#This Row],[ProjectName]]),(ProjectInfoTable[ProjectName]=DiscreteStatsTable[[#This Row],[ProjectName]])*ProjectInfoTable[ConfidenceInterval]))</f>
        <v>0.95</v>
      </c>
      <c r="Q241" s="5">
        <f>IF(AND(DiscreteStatsTable[[#This Row],[RepsWithStatObserved]]=1,Y241=0),200000000000000000000,IFERROR(_xlfn.T.INV.2T(1 -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41" s="5" cm="1">
        <f t="array" ref="R241">MIN(IF((DiscreteStatsTable[GroupByKey]=DiscreteStatsTable[[#This Row],[GroupByKey]]),(DiscreteStatsTable[GroupByKey]=DiscreteStatsTable[[#This Row],[GroupByKey]])*DiscreteStatsTable[Average]))</f>
        <v>1.0442984261027299E-2</v>
      </c>
      <c r="S241" s="5" cm="1">
        <f t="array" ref="S241">MAX(IF((DiscreteStatsTable[GroupByKey]=DiscreteStatsTable[[#This Row],[GroupByKey]]),(DiscreteStatsTable[GroupByKey]=DiscreteStatsTable[[#This Row],[GroupByKey]])*DiscreteStatsTable[Average]))</f>
        <v>0.556428814956336</v>
      </c>
      <c r="T241" s="5" cm="1">
        <f t="array" ref="T241">MIN(IF((DiscreteStatsTable[GroupByKey]=DiscreteStatsTable[[#This Row],[GroupByKey]]),(DiscreteStatsTable[GroupByKey]=DiscreteStatsTable[[#This Row],[GroupByKey]])*DiscreteStatsTable[Minimum]))</f>
        <v>0</v>
      </c>
      <c r="U241" s="5" cm="1">
        <f t="array" ref="U241">MAX(IF((DiscreteStatsTable[GroupByKey]=DiscreteStatsTable[[#This Row],[GroupByKey]]),(DiscreteStatsTable[GroupByKey]=DiscreteStatsTable[[#This Row],[GroupByKey]])*DiscreteStatsTable[Maximum]))</f>
        <v>4.9247273176603699</v>
      </c>
      <c r="V241" s="5" cm="1">
        <f t="array" ref="V241">IFERROR(AVERAGE(IF((DiscreteStatsTable[GroupByKey]=DiscreteStatsTable[[#This Row],[GroupByKey]]),(DiscreteStatsTable[GroupByKey]=DiscreteStatsTable[[#This Row],[GroupByKey]])*DiscreteStatsTable[NumberObservations])),0)</f>
        <v>20.14</v>
      </c>
      <c r="W241" s="5">
        <f>IF((DiscreteStatsTable[[#This Row],[RepsRequested]]&gt;1),DiscreteStatsTable[[#This Row],[HalfWidth]],DiscreteStatsTable[[#This Row],[BatchMeansHalfWidth]])</f>
        <v>3.8248215159760277E-2</v>
      </c>
      <c r="X241" s="5" cm="1">
        <f t="array" ref="X241">COUNT(IF((DiscreteStatsTable[GroupByKey]=DiscreteStatsTable[[#This Row],[GroupByKey]]),(DiscreteStatsTable[GroupByKey]=DiscreteStatsTable[[#This Row],[GroupByKey]])*DiscreteStatsTable[Replication]))</f>
        <v>50</v>
      </c>
      <c r="Y241" s="5">
        <f>IF(DiscreteStatsTable[[#This Row],[RepsRequested]]=DiscreteStatsTable[[#This Row],[RepsWithStatObserved]],1,0)</f>
        <v>1</v>
      </c>
    </row>
    <row r="242" spans="1:25" x14ac:dyDescent="0.25">
      <c r="A242" t="s">
        <v>68</v>
      </c>
      <c r="B242" t="s">
        <v>70</v>
      </c>
      <c r="C242">
        <v>41</v>
      </c>
      <c r="D242" t="s">
        <v>71</v>
      </c>
      <c r="E242" t="s">
        <v>72</v>
      </c>
      <c r="F242" t="s">
        <v>73</v>
      </c>
      <c r="G242">
        <v>9.69534358573199E-2</v>
      </c>
      <c r="H242">
        <v>2E+20</v>
      </c>
      <c r="I242">
        <v>5.5100987700016403E-2</v>
      </c>
      <c r="J242">
        <v>0.146951679656464</v>
      </c>
      <c r="K242">
        <v>24</v>
      </c>
      <c r="L24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42" s="5" cm="1">
        <f t="array" ref="M242">MAX(IF((ProjectInfoTable[ProjectName]=DiscreteStatsTable[[#This Row],[ProjectName]]),(ProjectInfoTable[ProjectName]=DiscreteStatsTable[[#This Row],[ProjectName]])*ProjectInfoTable[NumberOfReplications]))</f>
        <v>50</v>
      </c>
      <c r="N242" s="5" cm="1">
        <f t="array" ref="N242">IFERROR(AVERAGE(IF((DiscreteStatsTable[GroupByKey]=DiscreteStatsTable[[#This Row],[GroupByKey]]),(DiscreteStatsTable[GroupByKey]=DiscreteStatsTable[[#This Row],[GroupByKey]])*DiscreteStatsTable[Average])),0)</f>
        <v>9.7847844107351645E-2</v>
      </c>
      <c r="O242" s="5" cm="1">
        <f t="array" ref="O24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42" s="5" cm="1">
        <f t="array" ref="P242">MAX(IF((ProjectInfoTable[ProjectName]=DiscreteStatsTable[[#This Row],[ProjectName]]),(ProjectInfoTable[ProjectName]=DiscreteStatsTable[[#This Row],[ProjectName]])*ProjectInfoTable[ConfidenceInterval]))</f>
        <v>0.95</v>
      </c>
      <c r="Q242" s="5">
        <f>IF(AND(DiscreteStatsTable[[#This Row],[RepsWithStatObserved]]=1,Y242=0),200000000000000000000,IFERROR(_xlfn.T.INV.2T(1 -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42" s="5" cm="1">
        <f t="array" ref="R242">MIN(IF((DiscreteStatsTable[GroupByKey]=DiscreteStatsTable[[#This Row],[GroupByKey]]),(DiscreteStatsTable[GroupByKey]=DiscreteStatsTable[[#This Row],[GroupByKey]])*DiscreteStatsTable[Average]))</f>
        <v>8.7017927016337093E-2</v>
      </c>
      <c r="S242" s="5" cm="1">
        <f t="array" ref="S242">MAX(IF((DiscreteStatsTable[GroupByKey]=DiscreteStatsTable[[#This Row],[GroupByKey]]),(DiscreteStatsTable[GroupByKey]=DiscreteStatsTable[[#This Row],[GroupByKey]])*DiscreteStatsTable[Average]))</f>
        <v>0.11209851598126799</v>
      </c>
      <c r="T242" s="5" cm="1">
        <f t="array" ref="T242">MIN(IF((DiscreteStatsTable[GroupByKey]=DiscreteStatsTable[[#This Row],[GroupByKey]]),(DiscreteStatsTable[GroupByKey]=DiscreteStatsTable[[#This Row],[GroupByKey]])*DiscreteStatsTable[Minimum]))</f>
        <v>5.1460032243681099E-2</v>
      </c>
      <c r="U242" s="5" cm="1">
        <f t="array" ref="U242">MAX(IF((DiscreteStatsTable[GroupByKey]=DiscreteStatsTable[[#This Row],[GroupByKey]]),(DiscreteStatsTable[GroupByKey]=DiscreteStatsTable[[#This Row],[GroupByKey]])*DiscreteStatsTable[Maximum]))</f>
        <v>0.16540290383558701</v>
      </c>
      <c r="V242" s="5" cm="1">
        <f t="array" ref="V242">IFERROR(AVERAGE(IF((DiscreteStatsTable[GroupByKey]=DiscreteStatsTable[[#This Row],[GroupByKey]]),(DiscreteStatsTable[GroupByKey]=DiscreteStatsTable[[#This Row],[GroupByKey]])*DiscreteStatsTable[NumberObservations])),0)</f>
        <v>20.14</v>
      </c>
      <c r="W242" s="5">
        <f>IF((DiscreteStatsTable[[#This Row],[RepsRequested]]&gt;1),DiscreteStatsTable[[#This Row],[HalfWidth]],DiscreteStatsTable[[#This Row],[BatchMeansHalfWidth]])</f>
        <v>1.668830327041739E-3</v>
      </c>
      <c r="X242" s="5" cm="1">
        <f t="array" ref="X242">COUNT(IF((DiscreteStatsTable[GroupByKey]=DiscreteStatsTable[[#This Row],[GroupByKey]]),(DiscreteStatsTable[GroupByKey]=DiscreteStatsTable[[#This Row],[GroupByKey]])*DiscreteStatsTable[Replication]))</f>
        <v>50</v>
      </c>
      <c r="Y242" s="5">
        <f>IF(DiscreteStatsTable[[#This Row],[RepsRequested]]=DiscreteStatsTable[[#This Row],[RepsWithStatObserved]],1,0)</f>
        <v>1</v>
      </c>
    </row>
    <row r="243" spans="1:25" x14ac:dyDescent="0.25">
      <c r="A243" t="s">
        <v>68</v>
      </c>
      <c r="B243" t="s">
        <v>70</v>
      </c>
      <c r="C243">
        <v>41</v>
      </c>
      <c r="D243" t="s">
        <v>71</v>
      </c>
      <c r="E243" t="s">
        <v>74</v>
      </c>
      <c r="F243" t="s">
        <v>73</v>
      </c>
      <c r="G243">
        <v>6.0059135818715204</v>
      </c>
      <c r="H243">
        <v>2E+20</v>
      </c>
      <c r="I243">
        <v>3.3060592620009901</v>
      </c>
      <c r="J243">
        <v>9.7887360126722491</v>
      </c>
      <c r="K243">
        <v>24</v>
      </c>
      <c r="L24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43" s="5" cm="1">
        <f t="array" ref="M243">MAX(IF((ProjectInfoTable[ProjectName]=DiscreteStatsTable[[#This Row],[ProjectName]]),(ProjectInfoTable[ProjectName]=DiscreteStatsTable[[#This Row],[ProjectName]])*ProjectInfoTable[NumberOfReplications]))</f>
        <v>50</v>
      </c>
      <c r="N243" s="5" cm="1">
        <f t="array" ref="N243">IFERROR(AVERAGE(IF((DiscreteStatsTable[GroupByKey]=DiscreteStatsTable[[#This Row],[GroupByKey]]),(DiscreteStatsTable[GroupByKey]=DiscreteStatsTable[[#This Row],[GroupByKey]])*DiscreteStatsTable[Average])),0)</f>
        <v>6.1364737552455377</v>
      </c>
      <c r="O243" s="5" cm="1">
        <f t="array" ref="O243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43" s="5" cm="1">
        <f t="array" ref="P243">MAX(IF((ProjectInfoTable[ProjectName]=DiscreteStatsTable[[#This Row],[ProjectName]]),(ProjectInfoTable[ProjectName]=DiscreteStatsTable[[#This Row],[ProjectName]])*ProjectInfoTable[ConfidenceInterval]))</f>
        <v>0.95</v>
      </c>
      <c r="Q243" s="5">
        <f>IF(AND(DiscreteStatsTable[[#This Row],[RepsWithStatObserved]]=1,Y243=0),200000000000000000000,IFERROR(_xlfn.T.INV.2T(1 -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43" s="5" cm="1">
        <f t="array" ref="R243">MIN(IF((DiscreteStatsTable[GroupByKey]=DiscreteStatsTable[[#This Row],[GroupByKey]]),(DiscreteStatsTable[GroupByKey]=DiscreteStatsTable[[#This Row],[GroupByKey]])*DiscreteStatsTable[Average]))</f>
        <v>5.5599943299430299</v>
      </c>
      <c r="S243" s="5" cm="1">
        <f t="array" ref="S243">MAX(IF((DiscreteStatsTable[GroupByKey]=DiscreteStatsTable[[#This Row],[GroupByKey]]),(DiscreteStatsTable[GroupByKey]=DiscreteStatsTable[[#This Row],[GroupByKey]])*DiscreteStatsTable[Average]))</f>
        <v>6.9560439855212799</v>
      </c>
      <c r="T243" s="5" cm="1">
        <f t="array" ref="T243">MIN(IF((DiscreteStatsTable[GroupByKey]=DiscreteStatsTable[[#This Row],[GroupByKey]]),(DiscreteStatsTable[GroupByKey]=DiscreteStatsTable[[#This Row],[GroupByKey]])*DiscreteStatsTable[Minimum]))</f>
        <v>3.0876019346208601</v>
      </c>
      <c r="U243" s="5" cm="1">
        <f t="array" ref="U243">MAX(IF((DiscreteStatsTable[GroupByKey]=DiscreteStatsTable[[#This Row],[GroupByKey]]),(DiscreteStatsTable[GroupByKey]=DiscreteStatsTable[[#This Row],[GroupByKey]])*DiscreteStatsTable[Maximum]))</f>
        <v>11.605953590181899</v>
      </c>
      <c r="V243" s="5" cm="1">
        <f t="array" ref="V243">IFERROR(AVERAGE(IF((DiscreteStatsTable[GroupByKey]=DiscreteStatsTable[[#This Row],[GroupByKey]]),(DiscreteStatsTable[GroupByKey]=DiscreteStatsTable[[#This Row],[GroupByKey]])*DiscreteStatsTable[NumberObservations])),0)</f>
        <v>20.14</v>
      </c>
      <c r="W243" s="5">
        <f>IF((DiscreteStatsTable[[#This Row],[RepsRequested]]&gt;1),DiscreteStatsTable[[#This Row],[HalfWidth]],DiscreteStatsTable[[#This Row],[BatchMeansHalfWidth]])</f>
        <v>9.8894551932469071E-2</v>
      </c>
      <c r="X243" s="5" cm="1">
        <f t="array" ref="X243">COUNT(IF((DiscreteStatsTable[GroupByKey]=DiscreteStatsTable[[#This Row],[GroupByKey]]),(DiscreteStatsTable[GroupByKey]=DiscreteStatsTable[[#This Row],[GroupByKey]])*DiscreteStatsTable[Replication]))</f>
        <v>50</v>
      </c>
      <c r="Y243" s="5">
        <f>IF(DiscreteStatsTable[[#This Row],[RepsRequested]]=DiscreteStatsTable[[#This Row],[RepsWithStatObserved]],1,0)</f>
        <v>1</v>
      </c>
    </row>
    <row r="244" spans="1:25" x14ac:dyDescent="0.25">
      <c r="A244" t="s">
        <v>68</v>
      </c>
      <c r="B244" t="s">
        <v>70</v>
      </c>
      <c r="C244">
        <v>41</v>
      </c>
      <c r="D244" t="s">
        <v>71</v>
      </c>
      <c r="E244" t="s">
        <v>75</v>
      </c>
      <c r="F244" t="s">
        <v>73</v>
      </c>
      <c r="G244">
        <v>9.69534358573199E-2</v>
      </c>
      <c r="H244">
        <v>2E+20</v>
      </c>
      <c r="I244">
        <v>5.5100987700016403E-2</v>
      </c>
      <c r="J244">
        <v>0.146951679656464</v>
      </c>
      <c r="K244">
        <v>24</v>
      </c>
      <c r="L24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44" s="5" cm="1">
        <f t="array" ref="M244">MAX(IF((ProjectInfoTable[ProjectName]=DiscreteStatsTable[[#This Row],[ProjectName]]),(ProjectInfoTable[ProjectName]=DiscreteStatsTable[[#This Row],[ProjectName]])*ProjectInfoTable[NumberOfReplications]))</f>
        <v>50</v>
      </c>
      <c r="N244" s="5" cm="1">
        <f t="array" ref="N244">IFERROR(AVERAGE(IF((DiscreteStatsTable[GroupByKey]=DiscreteStatsTable[[#This Row],[GroupByKey]]),(DiscreteStatsTable[GroupByKey]=DiscreteStatsTable[[#This Row],[GroupByKey]])*DiscreteStatsTable[Average])),0)</f>
        <v>9.7847844107351645E-2</v>
      </c>
      <c r="O244" s="5" cm="1">
        <f t="array" ref="O24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44" s="5" cm="1">
        <f t="array" ref="P244">MAX(IF((ProjectInfoTable[ProjectName]=DiscreteStatsTable[[#This Row],[ProjectName]]),(ProjectInfoTable[ProjectName]=DiscreteStatsTable[[#This Row],[ProjectName]])*ProjectInfoTable[ConfidenceInterval]))</f>
        <v>0.95</v>
      </c>
      <c r="Q244" s="5">
        <f>IF(AND(DiscreteStatsTable[[#This Row],[RepsWithStatObserved]]=1,Y244=0),200000000000000000000,IFERROR(_xlfn.T.INV.2T(1 -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44" s="5" cm="1">
        <f t="array" ref="R244">MIN(IF((DiscreteStatsTable[GroupByKey]=DiscreteStatsTable[[#This Row],[GroupByKey]]),(DiscreteStatsTable[GroupByKey]=DiscreteStatsTable[[#This Row],[GroupByKey]])*DiscreteStatsTable[Average]))</f>
        <v>8.7017927016337093E-2</v>
      </c>
      <c r="S244" s="5" cm="1">
        <f t="array" ref="S244">MAX(IF((DiscreteStatsTable[GroupByKey]=DiscreteStatsTable[[#This Row],[GroupByKey]]),(DiscreteStatsTable[GroupByKey]=DiscreteStatsTable[[#This Row],[GroupByKey]])*DiscreteStatsTable[Average]))</f>
        <v>0.11209851598126799</v>
      </c>
      <c r="T244" s="5" cm="1">
        <f t="array" ref="T244">MIN(IF((DiscreteStatsTable[GroupByKey]=DiscreteStatsTable[[#This Row],[GroupByKey]]),(DiscreteStatsTable[GroupByKey]=DiscreteStatsTable[[#This Row],[GroupByKey]])*DiscreteStatsTable[Minimum]))</f>
        <v>5.1460032243681099E-2</v>
      </c>
      <c r="U244" s="5" cm="1">
        <f t="array" ref="U244">MAX(IF((DiscreteStatsTable[GroupByKey]=DiscreteStatsTable[[#This Row],[GroupByKey]]),(DiscreteStatsTable[GroupByKey]=DiscreteStatsTable[[#This Row],[GroupByKey]])*DiscreteStatsTable[Maximum]))</f>
        <v>0.16540290383558701</v>
      </c>
      <c r="V244" s="5" cm="1">
        <f t="array" ref="V244">IFERROR(AVERAGE(IF((DiscreteStatsTable[GroupByKey]=DiscreteStatsTable[[#This Row],[GroupByKey]]),(DiscreteStatsTable[GroupByKey]=DiscreteStatsTable[[#This Row],[GroupByKey]])*DiscreteStatsTable[NumberObservations])),0)</f>
        <v>20.14</v>
      </c>
      <c r="W244" s="5">
        <f>IF((DiscreteStatsTable[[#This Row],[RepsRequested]]&gt;1),DiscreteStatsTable[[#This Row],[HalfWidth]],DiscreteStatsTable[[#This Row],[BatchMeansHalfWidth]])</f>
        <v>1.668830327041739E-3</v>
      </c>
      <c r="X244" s="5" cm="1">
        <f t="array" ref="X244">COUNT(IF((DiscreteStatsTable[GroupByKey]=DiscreteStatsTable[[#This Row],[GroupByKey]]),(DiscreteStatsTable[GroupByKey]=DiscreteStatsTable[[#This Row],[GroupByKey]])*DiscreteStatsTable[Replication]))</f>
        <v>50</v>
      </c>
      <c r="Y244" s="5">
        <f>IF(DiscreteStatsTable[[#This Row],[RepsRequested]]=DiscreteStatsTable[[#This Row],[RepsWithStatObserved]],1,0)</f>
        <v>1</v>
      </c>
    </row>
    <row r="245" spans="1:25" x14ac:dyDescent="0.25">
      <c r="A245" t="s">
        <v>68</v>
      </c>
      <c r="B245" t="s">
        <v>70</v>
      </c>
      <c r="C245">
        <v>41</v>
      </c>
      <c r="D245" t="s">
        <v>71</v>
      </c>
      <c r="E245" t="s">
        <v>76</v>
      </c>
      <c r="F245" t="s">
        <v>73</v>
      </c>
      <c r="G245">
        <v>5.8172061514391897</v>
      </c>
      <c r="H245">
        <v>2E+20</v>
      </c>
      <c r="I245">
        <v>3.3060592620009901</v>
      </c>
      <c r="J245">
        <v>8.8171007793878093</v>
      </c>
      <c r="K245">
        <v>24</v>
      </c>
      <c r="L24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45" s="5" cm="1">
        <f t="array" ref="M245">MAX(IF((ProjectInfoTable[ProjectName]=DiscreteStatsTable[[#This Row],[ProjectName]]),(ProjectInfoTable[ProjectName]=DiscreteStatsTable[[#This Row],[ProjectName]])*ProjectInfoTable[NumberOfReplications]))</f>
        <v>50</v>
      </c>
      <c r="N245" s="5" cm="1">
        <f t="array" ref="N245">IFERROR(AVERAGE(IF((DiscreteStatsTable[GroupByKey]=DiscreteStatsTable[[#This Row],[GroupByKey]]),(DiscreteStatsTable[GroupByKey]=DiscreteStatsTable[[#This Row],[GroupByKey]])*DiscreteStatsTable[Average])),0)</f>
        <v>5.8708706464411016</v>
      </c>
      <c r="O245" s="5" cm="1">
        <f t="array" ref="O245">IFERROR(_xlfn.STDEV.S(IF((DiscreteStatsTable[GroupByKey]=DiscreteStatsTable[[#This Row],[GroupByKey]]),(DiscreteStatsTable[GroupByKey]=DiscreteStatsTable[[#This Row],[GroupByKey]])*DiscreteStatsTable[Average])),0)</f>
        <v>0.3523255718218492</v>
      </c>
      <c r="P245" s="5" cm="1">
        <f t="array" ref="P245">MAX(IF((ProjectInfoTable[ProjectName]=DiscreteStatsTable[[#This Row],[ProjectName]]),(ProjectInfoTable[ProjectName]=DiscreteStatsTable[[#This Row],[ProjectName]])*ProjectInfoTable[ConfidenceInterval]))</f>
        <v>0.95</v>
      </c>
      <c r="Q245" s="5">
        <f>IF(AND(DiscreteStatsTable[[#This Row],[RepsWithStatObserved]]=1,Y245=0),200000000000000000000,IFERROR(_xlfn.T.INV.2T(1 -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45" s="5" cm="1">
        <f t="array" ref="R245">MIN(IF((DiscreteStatsTable[GroupByKey]=DiscreteStatsTable[[#This Row],[GroupByKey]]),(DiscreteStatsTable[GroupByKey]=DiscreteStatsTable[[#This Row],[GroupByKey]])*DiscreteStatsTable[Average]))</f>
        <v>5.22107562098022</v>
      </c>
      <c r="S245" s="5" cm="1">
        <f t="array" ref="S245">MAX(IF((DiscreteStatsTable[GroupByKey]=DiscreteStatsTable[[#This Row],[GroupByKey]]),(DiscreteStatsTable[GroupByKey]=DiscreteStatsTable[[#This Row],[GroupByKey]])*DiscreteStatsTable[Average]))</f>
        <v>6.7259109588760797</v>
      </c>
      <c r="T245" s="5" cm="1">
        <f t="array" ref="T245">MIN(IF((DiscreteStatsTable[GroupByKey]=DiscreteStatsTable[[#This Row],[GroupByKey]]),(DiscreteStatsTable[GroupByKey]=DiscreteStatsTable[[#This Row],[GroupByKey]])*DiscreteStatsTable[Minimum]))</f>
        <v>3.0876019346208601</v>
      </c>
      <c r="U245" s="5" cm="1">
        <f t="array" ref="U245">MAX(IF((DiscreteStatsTable[GroupByKey]=DiscreteStatsTable[[#This Row],[GroupByKey]]),(DiscreteStatsTable[GroupByKey]=DiscreteStatsTable[[#This Row],[GroupByKey]])*DiscreteStatsTable[Maximum]))</f>
        <v>9.9241742301352396</v>
      </c>
      <c r="V245" s="5" cm="1">
        <f t="array" ref="V245">IFERROR(AVERAGE(IF((DiscreteStatsTable[GroupByKey]=DiscreteStatsTable[[#This Row],[GroupByKey]]),(DiscreteStatsTable[GroupByKey]=DiscreteStatsTable[[#This Row],[GroupByKey]])*DiscreteStatsTable[NumberObservations])),0)</f>
        <v>20.14</v>
      </c>
      <c r="W245" s="5">
        <f>IF((DiscreteStatsTable[[#This Row],[RepsRequested]]&gt;1),DiscreteStatsTable[[#This Row],[HalfWidth]],DiscreteStatsTable[[#This Row],[BatchMeansHalfWidth]])</f>
        <v>0.10012981962250445</v>
      </c>
      <c r="X245" s="5" cm="1">
        <f t="array" ref="X245">COUNT(IF((DiscreteStatsTable[GroupByKey]=DiscreteStatsTable[[#This Row],[GroupByKey]]),(DiscreteStatsTable[GroupByKey]=DiscreteStatsTable[[#This Row],[GroupByKey]])*DiscreteStatsTable[Replication]))</f>
        <v>50</v>
      </c>
      <c r="Y245" s="5">
        <f>IF(DiscreteStatsTable[[#This Row],[RepsRequested]]=DiscreteStatsTable[[#This Row],[RepsWithStatObserved]],1,0)</f>
        <v>1</v>
      </c>
    </row>
    <row r="246" spans="1:25" x14ac:dyDescent="0.25">
      <c r="A246" t="s">
        <v>68</v>
      </c>
      <c r="B246" t="s">
        <v>70</v>
      </c>
      <c r="C246">
        <v>41</v>
      </c>
      <c r="D246" t="s">
        <v>71</v>
      </c>
      <c r="E246" t="s">
        <v>77</v>
      </c>
      <c r="F246" t="s">
        <v>73</v>
      </c>
      <c r="G246">
        <v>0</v>
      </c>
      <c r="H246">
        <v>2E+20</v>
      </c>
      <c r="I246">
        <v>0</v>
      </c>
      <c r="J246">
        <v>0</v>
      </c>
      <c r="K246">
        <v>24</v>
      </c>
      <c r="L24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46" s="5" cm="1">
        <f t="array" ref="M246">MAX(IF((ProjectInfoTable[ProjectName]=DiscreteStatsTable[[#This Row],[ProjectName]]),(ProjectInfoTable[ProjectName]=DiscreteStatsTable[[#This Row],[ProjectName]])*ProjectInfoTable[NumberOfReplications]))</f>
        <v>50</v>
      </c>
      <c r="N246" s="5" cm="1">
        <f t="array" ref="N246">IFERROR(AVERAGE(IF((DiscreteStatsTable[GroupByKey]=DiscreteStatsTable[[#This Row],[GroupByKey]]),(DiscreteStatsTable[GroupByKey]=DiscreteStatsTable[[#This Row],[GroupByKey]])*DiscreteStatsTable[Average])),0)</f>
        <v>0</v>
      </c>
      <c r="O246" s="5" cm="1">
        <f t="array" ref="O246">IFERROR(_xlfn.STDEV.S(IF((DiscreteStatsTable[GroupByKey]=DiscreteStatsTable[[#This Row],[GroupByKey]]),(DiscreteStatsTable[GroupByKey]=DiscreteStatsTable[[#This Row],[GroupByKey]])*DiscreteStatsTable[Average])),0)</f>
        <v>0</v>
      </c>
      <c r="P246" s="5" cm="1">
        <f t="array" ref="P246">MAX(IF((ProjectInfoTable[ProjectName]=DiscreteStatsTable[[#This Row],[ProjectName]]),(ProjectInfoTable[ProjectName]=DiscreteStatsTable[[#This Row],[ProjectName]])*ProjectInfoTable[ConfidenceInterval]))</f>
        <v>0.95</v>
      </c>
      <c r="Q246" s="5">
        <f>IF(AND(DiscreteStatsTable[[#This Row],[RepsWithStatObserved]]=1,Y246=0),200000000000000000000,IFERROR(_xlfn.T.INV.2T(1 -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6" s="5" cm="1">
        <f t="array" ref="R246">MIN(IF((DiscreteStatsTable[GroupByKey]=DiscreteStatsTable[[#This Row],[GroupByKey]]),(DiscreteStatsTable[GroupByKey]=DiscreteStatsTable[[#This Row],[GroupByKey]])*DiscreteStatsTable[Average]))</f>
        <v>0</v>
      </c>
      <c r="S246" s="5" cm="1">
        <f t="array" ref="S246">MAX(IF((DiscreteStatsTable[GroupByKey]=DiscreteStatsTable[[#This Row],[GroupByKey]]),(DiscreteStatsTable[GroupByKey]=DiscreteStatsTable[[#This Row],[GroupByKey]])*DiscreteStatsTable[Average]))</f>
        <v>0</v>
      </c>
      <c r="T246" s="5" cm="1">
        <f t="array" ref="T246">MIN(IF((DiscreteStatsTable[GroupByKey]=DiscreteStatsTable[[#This Row],[GroupByKey]]),(DiscreteStatsTable[GroupByKey]=DiscreteStatsTable[[#This Row],[GroupByKey]])*DiscreteStatsTable[Minimum]))</f>
        <v>0</v>
      </c>
      <c r="U246" s="5" cm="1">
        <f t="array" ref="U246">MAX(IF((DiscreteStatsTable[GroupByKey]=DiscreteStatsTable[[#This Row],[GroupByKey]]),(DiscreteStatsTable[GroupByKey]=DiscreteStatsTable[[#This Row],[GroupByKey]])*DiscreteStatsTable[Maximum]))</f>
        <v>0</v>
      </c>
      <c r="V246" s="5" cm="1">
        <f t="array" ref="V246">IFERROR(AVERAGE(IF((DiscreteStatsTable[GroupByKey]=DiscreteStatsTable[[#This Row],[GroupByKey]]),(DiscreteStatsTable[GroupByKey]=DiscreteStatsTable[[#This Row],[GroupByKey]])*DiscreteStatsTable[NumberObservations])),0)</f>
        <v>20.14</v>
      </c>
      <c r="W246" s="5">
        <f>IF((DiscreteStatsTable[[#This Row],[RepsRequested]]&gt;1),DiscreteStatsTable[[#This Row],[HalfWidth]],DiscreteStatsTable[[#This Row],[BatchMeansHalfWidth]])</f>
        <v>0</v>
      </c>
      <c r="X246" s="5" cm="1">
        <f t="array" ref="X246">COUNT(IF((DiscreteStatsTable[GroupByKey]=DiscreteStatsTable[[#This Row],[GroupByKey]]),(DiscreteStatsTable[GroupByKey]=DiscreteStatsTable[[#This Row],[GroupByKey]])*DiscreteStatsTable[Replication]))</f>
        <v>50</v>
      </c>
      <c r="Y246" s="5">
        <f>IF(DiscreteStatsTable[[#This Row],[RepsRequested]]=DiscreteStatsTable[[#This Row],[RepsWithStatObserved]],1,0)</f>
        <v>1</v>
      </c>
    </row>
    <row r="247" spans="1:25" x14ac:dyDescent="0.25">
      <c r="A247" t="s">
        <v>68</v>
      </c>
      <c r="B247" t="s">
        <v>70</v>
      </c>
      <c r="C247">
        <v>41</v>
      </c>
      <c r="D247" t="s">
        <v>71</v>
      </c>
      <c r="E247" t="s">
        <v>78</v>
      </c>
      <c r="F247" t="s">
        <v>73</v>
      </c>
      <c r="G247">
        <v>0.18870743043232499</v>
      </c>
      <c r="H247">
        <v>2E+20</v>
      </c>
      <c r="I247">
        <v>0</v>
      </c>
      <c r="J247">
        <v>1.4253768755866101</v>
      </c>
      <c r="K247">
        <v>24</v>
      </c>
      <c r="L24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47" s="5" cm="1">
        <f t="array" ref="M247">MAX(IF((ProjectInfoTable[ProjectName]=DiscreteStatsTable[[#This Row],[ProjectName]]),(ProjectInfoTable[ProjectName]=DiscreteStatsTable[[#This Row],[ProjectName]])*ProjectInfoTable[NumberOfReplications]))</f>
        <v>50</v>
      </c>
      <c r="N247" s="5" cm="1">
        <f t="array" ref="N247">IFERROR(AVERAGE(IF((DiscreteStatsTable[GroupByKey]=DiscreteStatsTable[[#This Row],[GroupByKey]]),(DiscreteStatsTable[GroupByKey]=DiscreteStatsTable[[#This Row],[GroupByKey]])*DiscreteStatsTable[Average])),0)</f>
        <v>0.26560310880443844</v>
      </c>
      <c r="O247" s="5" cm="1">
        <f t="array" ref="O247">IFERROR(_xlfn.STDEV.S(IF((DiscreteStatsTable[GroupByKey]=DiscreteStatsTable[[#This Row],[GroupByKey]]),(DiscreteStatsTable[GroupByKey]=DiscreteStatsTable[[#This Row],[GroupByKey]])*DiscreteStatsTable[Average])),0)</f>
        <v>0.1345835269466413</v>
      </c>
      <c r="P247" s="5" cm="1">
        <f t="array" ref="P247">MAX(IF((ProjectInfoTable[ProjectName]=DiscreteStatsTable[[#This Row],[ProjectName]]),(ProjectInfoTable[ProjectName]=DiscreteStatsTable[[#This Row],[ProjectName]])*ProjectInfoTable[ConfidenceInterval]))</f>
        <v>0.95</v>
      </c>
      <c r="Q247" s="5">
        <f>IF(AND(DiscreteStatsTable[[#This Row],[RepsWithStatObserved]]=1,Y247=0),200000000000000000000,IFERROR(_xlfn.T.INV.2T(1 -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47" s="5" cm="1">
        <f t="array" ref="R247">MIN(IF((DiscreteStatsTable[GroupByKey]=DiscreteStatsTable[[#This Row],[GroupByKey]]),(DiscreteStatsTable[GroupByKey]=DiscreteStatsTable[[#This Row],[GroupByKey]])*DiscreteStatsTable[Average]))</f>
        <v>1.0442984261027299E-2</v>
      </c>
      <c r="S247" s="5" cm="1">
        <f t="array" ref="S247">MAX(IF((DiscreteStatsTable[GroupByKey]=DiscreteStatsTable[[#This Row],[GroupByKey]]),(DiscreteStatsTable[GroupByKey]=DiscreteStatsTable[[#This Row],[GroupByKey]])*DiscreteStatsTable[Average]))</f>
        <v>0.556428814956336</v>
      </c>
      <c r="T247" s="5" cm="1">
        <f t="array" ref="T247">MIN(IF((DiscreteStatsTable[GroupByKey]=DiscreteStatsTable[[#This Row],[GroupByKey]]),(DiscreteStatsTable[GroupByKey]=DiscreteStatsTable[[#This Row],[GroupByKey]])*DiscreteStatsTable[Minimum]))</f>
        <v>0</v>
      </c>
      <c r="U247" s="5" cm="1">
        <f t="array" ref="U247">MAX(IF((DiscreteStatsTable[GroupByKey]=DiscreteStatsTable[[#This Row],[GroupByKey]]),(DiscreteStatsTable[GroupByKey]=DiscreteStatsTable[[#This Row],[GroupByKey]])*DiscreteStatsTable[Maximum]))</f>
        <v>4.9247273176603699</v>
      </c>
      <c r="V247" s="5" cm="1">
        <f t="array" ref="V247">IFERROR(AVERAGE(IF((DiscreteStatsTable[GroupByKey]=DiscreteStatsTable[[#This Row],[GroupByKey]]),(DiscreteStatsTable[GroupByKey]=DiscreteStatsTable[[#This Row],[GroupByKey]])*DiscreteStatsTable[NumberObservations])),0)</f>
        <v>20.14</v>
      </c>
      <c r="W247" s="5">
        <f>IF((DiscreteStatsTable[[#This Row],[RepsRequested]]&gt;1),DiscreteStatsTable[[#This Row],[HalfWidth]],DiscreteStatsTable[[#This Row],[BatchMeansHalfWidth]])</f>
        <v>3.8248215159760277E-2</v>
      </c>
      <c r="X247" s="5" cm="1">
        <f t="array" ref="X247">COUNT(IF((DiscreteStatsTable[GroupByKey]=DiscreteStatsTable[[#This Row],[GroupByKey]]),(DiscreteStatsTable[GroupByKey]=DiscreteStatsTable[[#This Row],[GroupByKey]])*DiscreteStatsTable[Replication]))</f>
        <v>50</v>
      </c>
      <c r="Y247" s="5">
        <f>IF(DiscreteStatsTable[[#This Row],[RepsRequested]]=DiscreteStatsTable[[#This Row],[RepsWithStatObserved]],1,0)</f>
        <v>1</v>
      </c>
    </row>
    <row r="248" spans="1:25" x14ac:dyDescent="0.25">
      <c r="A248" t="s">
        <v>68</v>
      </c>
      <c r="B248" t="s">
        <v>70</v>
      </c>
      <c r="C248">
        <v>42</v>
      </c>
      <c r="D248" t="s">
        <v>71</v>
      </c>
      <c r="E248" t="s">
        <v>72</v>
      </c>
      <c r="F248" t="s">
        <v>73</v>
      </c>
      <c r="G248">
        <v>8.9923518302928801E-2</v>
      </c>
      <c r="H248">
        <v>2E+20</v>
      </c>
      <c r="I248">
        <v>5.6708188729915801E-2</v>
      </c>
      <c r="J248">
        <v>0.138498344690621</v>
      </c>
      <c r="K248">
        <v>18</v>
      </c>
      <c r="L24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48" s="5" cm="1">
        <f t="array" ref="M248">MAX(IF((ProjectInfoTable[ProjectName]=DiscreteStatsTable[[#This Row],[ProjectName]]),(ProjectInfoTable[ProjectName]=DiscreteStatsTable[[#This Row],[ProjectName]])*ProjectInfoTable[NumberOfReplications]))</f>
        <v>50</v>
      </c>
      <c r="N248" s="5" cm="1">
        <f t="array" ref="N248">IFERROR(AVERAGE(IF((DiscreteStatsTable[GroupByKey]=DiscreteStatsTable[[#This Row],[GroupByKey]]),(DiscreteStatsTable[GroupByKey]=DiscreteStatsTable[[#This Row],[GroupByKey]])*DiscreteStatsTable[Average])),0)</f>
        <v>9.7847844107351645E-2</v>
      </c>
      <c r="O248" s="5" cm="1">
        <f t="array" ref="O24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48" s="5" cm="1">
        <f t="array" ref="P248">MAX(IF((ProjectInfoTable[ProjectName]=DiscreteStatsTable[[#This Row],[ProjectName]]),(ProjectInfoTable[ProjectName]=DiscreteStatsTable[[#This Row],[ProjectName]])*ProjectInfoTable[ConfidenceInterval]))</f>
        <v>0.95</v>
      </c>
      <c r="Q248" s="5">
        <f>IF(AND(DiscreteStatsTable[[#This Row],[RepsWithStatObserved]]=1,Y248=0),200000000000000000000,IFERROR(_xlfn.T.INV.2T(1 -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48" s="5" cm="1">
        <f t="array" ref="R248">MIN(IF((DiscreteStatsTable[GroupByKey]=DiscreteStatsTable[[#This Row],[GroupByKey]]),(DiscreteStatsTable[GroupByKey]=DiscreteStatsTable[[#This Row],[GroupByKey]])*DiscreteStatsTable[Average]))</f>
        <v>8.7017927016337093E-2</v>
      </c>
      <c r="S248" s="5" cm="1">
        <f t="array" ref="S248">MAX(IF((DiscreteStatsTable[GroupByKey]=DiscreteStatsTable[[#This Row],[GroupByKey]]),(DiscreteStatsTable[GroupByKey]=DiscreteStatsTable[[#This Row],[GroupByKey]])*DiscreteStatsTable[Average]))</f>
        <v>0.11209851598126799</v>
      </c>
      <c r="T248" s="5" cm="1">
        <f t="array" ref="T248">MIN(IF((DiscreteStatsTable[GroupByKey]=DiscreteStatsTable[[#This Row],[GroupByKey]]),(DiscreteStatsTable[GroupByKey]=DiscreteStatsTable[[#This Row],[GroupByKey]])*DiscreteStatsTable[Minimum]))</f>
        <v>5.1460032243681099E-2</v>
      </c>
      <c r="U248" s="5" cm="1">
        <f t="array" ref="U248">MAX(IF((DiscreteStatsTable[GroupByKey]=DiscreteStatsTable[[#This Row],[GroupByKey]]),(DiscreteStatsTable[GroupByKey]=DiscreteStatsTable[[#This Row],[GroupByKey]])*DiscreteStatsTable[Maximum]))</f>
        <v>0.16540290383558701</v>
      </c>
      <c r="V248" s="5" cm="1">
        <f t="array" ref="V248">IFERROR(AVERAGE(IF((DiscreteStatsTable[GroupByKey]=DiscreteStatsTable[[#This Row],[GroupByKey]]),(DiscreteStatsTable[GroupByKey]=DiscreteStatsTable[[#This Row],[GroupByKey]])*DiscreteStatsTable[NumberObservations])),0)</f>
        <v>20.14</v>
      </c>
      <c r="W248" s="5">
        <f>IF((DiscreteStatsTable[[#This Row],[RepsRequested]]&gt;1),DiscreteStatsTable[[#This Row],[HalfWidth]],DiscreteStatsTable[[#This Row],[BatchMeansHalfWidth]])</f>
        <v>1.668830327041739E-3</v>
      </c>
      <c r="X248" s="5" cm="1">
        <f t="array" ref="X248">COUNT(IF((DiscreteStatsTable[GroupByKey]=DiscreteStatsTable[[#This Row],[GroupByKey]]),(DiscreteStatsTable[GroupByKey]=DiscreteStatsTable[[#This Row],[GroupByKey]])*DiscreteStatsTable[Replication]))</f>
        <v>50</v>
      </c>
      <c r="Y248" s="5">
        <f>IF(DiscreteStatsTable[[#This Row],[RepsRequested]]=DiscreteStatsTable[[#This Row],[RepsWithStatObserved]],1,0)</f>
        <v>1</v>
      </c>
    </row>
    <row r="249" spans="1:25" x14ac:dyDescent="0.25">
      <c r="A249" t="s">
        <v>68</v>
      </c>
      <c r="B249" t="s">
        <v>70</v>
      </c>
      <c r="C249">
        <v>42</v>
      </c>
      <c r="D249" t="s">
        <v>71</v>
      </c>
      <c r="E249" t="s">
        <v>74</v>
      </c>
      <c r="F249" t="s">
        <v>73</v>
      </c>
      <c r="G249">
        <v>5.5599943299430299</v>
      </c>
      <c r="H249">
        <v>2E+20</v>
      </c>
      <c r="I249">
        <v>3.4024913237949499</v>
      </c>
      <c r="J249">
        <v>8.3099006814372807</v>
      </c>
      <c r="K249">
        <v>18</v>
      </c>
      <c r="L24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49" s="5" cm="1">
        <f t="array" ref="M249">MAX(IF((ProjectInfoTable[ProjectName]=DiscreteStatsTable[[#This Row],[ProjectName]]),(ProjectInfoTable[ProjectName]=DiscreteStatsTable[[#This Row],[ProjectName]])*ProjectInfoTable[NumberOfReplications]))</f>
        <v>50</v>
      </c>
      <c r="N249" s="5" cm="1">
        <f t="array" ref="N249">IFERROR(AVERAGE(IF((DiscreteStatsTable[GroupByKey]=DiscreteStatsTable[[#This Row],[GroupByKey]]),(DiscreteStatsTable[GroupByKey]=DiscreteStatsTable[[#This Row],[GroupByKey]])*DiscreteStatsTable[Average])),0)</f>
        <v>6.1364737552455377</v>
      </c>
      <c r="O249" s="5" cm="1">
        <f t="array" ref="O249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49" s="5" cm="1">
        <f t="array" ref="P249">MAX(IF((ProjectInfoTable[ProjectName]=DiscreteStatsTable[[#This Row],[ProjectName]]),(ProjectInfoTable[ProjectName]=DiscreteStatsTable[[#This Row],[ProjectName]])*ProjectInfoTable[ConfidenceInterval]))</f>
        <v>0.95</v>
      </c>
      <c r="Q249" s="5">
        <f>IF(AND(DiscreteStatsTable[[#This Row],[RepsWithStatObserved]]=1,Y249=0),200000000000000000000,IFERROR(_xlfn.T.INV.2T(1 -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49" s="5" cm="1">
        <f t="array" ref="R249">MIN(IF((DiscreteStatsTable[GroupByKey]=DiscreteStatsTable[[#This Row],[GroupByKey]]),(DiscreteStatsTable[GroupByKey]=DiscreteStatsTable[[#This Row],[GroupByKey]])*DiscreteStatsTable[Average]))</f>
        <v>5.5599943299430299</v>
      </c>
      <c r="S249" s="5" cm="1">
        <f t="array" ref="S249">MAX(IF((DiscreteStatsTable[GroupByKey]=DiscreteStatsTable[[#This Row],[GroupByKey]]),(DiscreteStatsTable[GroupByKey]=DiscreteStatsTable[[#This Row],[GroupByKey]])*DiscreteStatsTable[Average]))</f>
        <v>6.9560439855212799</v>
      </c>
      <c r="T249" s="5" cm="1">
        <f t="array" ref="T249">MIN(IF((DiscreteStatsTable[GroupByKey]=DiscreteStatsTable[[#This Row],[GroupByKey]]),(DiscreteStatsTable[GroupByKey]=DiscreteStatsTable[[#This Row],[GroupByKey]])*DiscreteStatsTable[Minimum]))</f>
        <v>3.0876019346208601</v>
      </c>
      <c r="U249" s="5" cm="1">
        <f t="array" ref="U249">MAX(IF((DiscreteStatsTable[GroupByKey]=DiscreteStatsTable[[#This Row],[GroupByKey]]),(DiscreteStatsTable[GroupByKey]=DiscreteStatsTable[[#This Row],[GroupByKey]])*DiscreteStatsTable[Maximum]))</f>
        <v>11.605953590181899</v>
      </c>
      <c r="V249" s="5" cm="1">
        <f t="array" ref="V249">IFERROR(AVERAGE(IF((DiscreteStatsTable[GroupByKey]=DiscreteStatsTable[[#This Row],[GroupByKey]]),(DiscreteStatsTable[GroupByKey]=DiscreteStatsTable[[#This Row],[GroupByKey]])*DiscreteStatsTable[NumberObservations])),0)</f>
        <v>20.14</v>
      </c>
      <c r="W249" s="5">
        <f>IF((DiscreteStatsTable[[#This Row],[RepsRequested]]&gt;1),DiscreteStatsTable[[#This Row],[HalfWidth]],DiscreteStatsTable[[#This Row],[BatchMeansHalfWidth]])</f>
        <v>9.8894551932469071E-2</v>
      </c>
      <c r="X249" s="5" cm="1">
        <f t="array" ref="X249">COUNT(IF((DiscreteStatsTable[GroupByKey]=DiscreteStatsTable[[#This Row],[GroupByKey]]),(DiscreteStatsTable[GroupByKey]=DiscreteStatsTable[[#This Row],[GroupByKey]])*DiscreteStatsTable[Replication]))</f>
        <v>50</v>
      </c>
      <c r="Y249" s="5">
        <f>IF(DiscreteStatsTable[[#This Row],[RepsRequested]]=DiscreteStatsTable[[#This Row],[RepsWithStatObserved]],1,0)</f>
        <v>1</v>
      </c>
    </row>
    <row r="250" spans="1:25" x14ac:dyDescent="0.25">
      <c r="A250" t="s">
        <v>68</v>
      </c>
      <c r="B250" t="s">
        <v>70</v>
      </c>
      <c r="C250">
        <v>42</v>
      </c>
      <c r="D250" t="s">
        <v>71</v>
      </c>
      <c r="E250" t="s">
        <v>75</v>
      </c>
      <c r="F250" t="s">
        <v>73</v>
      </c>
      <c r="G250">
        <v>8.9923518302928801E-2</v>
      </c>
      <c r="H250">
        <v>2E+20</v>
      </c>
      <c r="I250">
        <v>5.6708188729915801E-2</v>
      </c>
      <c r="J250">
        <v>0.138498344690621</v>
      </c>
      <c r="K250">
        <v>18</v>
      </c>
      <c r="L25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50" s="5" cm="1">
        <f t="array" ref="M250">MAX(IF((ProjectInfoTable[ProjectName]=DiscreteStatsTable[[#This Row],[ProjectName]]),(ProjectInfoTable[ProjectName]=DiscreteStatsTable[[#This Row],[ProjectName]])*ProjectInfoTable[NumberOfReplications]))</f>
        <v>50</v>
      </c>
      <c r="N250" s="5" cm="1">
        <f t="array" ref="N250">IFERROR(AVERAGE(IF((DiscreteStatsTable[GroupByKey]=DiscreteStatsTable[[#This Row],[GroupByKey]]),(DiscreteStatsTable[GroupByKey]=DiscreteStatsTable[[#This Row],[GroupByKey]])*DiscreteStatsTable[Average])),0)</f>
        <v>9.7847844107351645E-2</v>
      </c>
      <c r="O250" s="5" cm="1">
        <f t="array" ref="O25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50" s="5" cm="1">
        <f t="array" ref="P250">MAX(IF((ProjectInfoTable[ProjectName]=DiscreteStatsTable[[#This Row],[ProjectName]]),(ProjectInfoTable[ProjectName]=DiscreteStatsTable[[#This Row],[ProjectName]])*ProjectInfoTable[ConfidenceInterval]))</f>
        <v>0.95</v>
      </c>
      <c r="Q250" s="5">
        <f>IF(AND(DiscreteStatsTable[[#This Row],[RepsWithStatObserved]]=1,Y250=0),200000000000000000000,IFERROR(_xlfn.T.INV.2T(1 -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50" s="5" cm="1">
        <f t="array" ref="R250">MIN(IF((DiscreteStatsTable[GroupByKey]=DiscreteStatsTable[[#This Row],[GroupByKey]]),(DiscreteStatsTable[GroupByKey]=DiscreteStatsTable[[#This Row],[GroupByKey]])*DiscreteStatsTable[Average]))</f>
        <v>8.7017927016337093E-2</v>
      </c>
      <c r="S250" s="5" cm="1">
        <f t="array" ref="S250">MAX(IF((DiscreteStatsTable[GroupByKey]=DiscreteStatsTable[[#This Row],[GroupByKey]]),(DiscreteStatsTable[GroupByKey]=DiscreteStatsTable[[#This Row],[GroupByKey]])*DiscreteStatsTable[Average]))</f>
        <v>0.11209851598126799</v>
      </c>
      <c r="T250" s="5" cm="1">
        <f t="array" ref="T250">MIN(IF((DiscreteStatsTable[GroupByKey]=DiscreteStatsTable[[#This Row],[GroupByKey]]),(DiscreteStatsTable[GroupByKey]=DiscreteStatsTable[[#This Row],[GroupByKey]])*DiscreteStatsTable[Minimum]))</f>
        <v>5.1460032243681099E-2</v>
      </c>
      <c r="U250" s="5" cm="1">
        <f t="array" ref="U250">MAX(IF((DiscreteStatsTable[GroupByKey]=DiscreteStatsTable[[#This Row],[GroupByKey]]),(DiscreteStatsTable[GroupByKey]=DiscreteStatsTable[[#This Row],[GroupByKey]])*DiscreteStatsTable[Maximum]))</f>
        <v>0.16540290383558701</v>
      </c>
      <c r="V250" s="5" cm="1">
        <f t="array" ref="V250">IFERROR(AVERAGE(IF((DiscreteStatsTable[GroupByKey]=DiscreteStatsTable[[#This Row],[GroupByKey]]),(DiscreteStatsTable[GroupByKey]=DiscreteStatsTable[[#This Row],[GroupByKey]])*DiscreteStatsTable[NumberObservations])),0)</f>
        <v>20.14</v>
      </c>
      <c r="W250" s="5">
        <f>IF((DiscreteStatsTable[[#This Row],[RepsRequested]]&gt;1),DiscreteStatsTable[[#This Row],[HalfWidth]],DiscreteStatsTable[[#This Row],[BatchMeansHalfWidth]])</f>
        <v>1.668830327041739E-3</v>
      </c>
      <c r="X250" s="5" cm="1">
        <f t="array" ref="X250">COUNT(IF((DiscreteStatsTable[GroupByKey]=DiscreteStatsTable[[#This Row],[GroupByKey]]),(DiscreteStatsTable[GroupByKey]=DiscreteStatsTable[[#This Row],[GroupByKey]])*DiscreteStatsTable[Replication]))</f>
        <v>50</v>
      </c>
      <c r="Y250" s="5">
        <f>IF(DiscreteStatsTable[[#This Row],[RepsRequested]]=DiscreteStatsTable[[#This Row],[RepsWithStatObserved]],1,0)</f>
        <v>1</v>
      </c>
    </row>
    <row r="251" spans="1:25" x14ac:dyDescent="0.25">
      <c r="A251" t="s">
        <v>68</v>
      </c>
      <c r="B251" t="s">
        <v>70</v>
      </c>
      <c r="C251">
        <v>42</v>
      </c>
      <c r="D251" t="s">
        <v>71</v>
      </c>
      <c r="E251" t="s">
        <v>76</v>
      </c>
      <c r="F251" t="s">
        <v>73</v>
      </c>
      <c r="G251">
        <v>5.3954110981757299</v>
      </c>
      <c r="H251">
        <v>2E+20</v>
      </c>
      <c r="I251">
        <v>3.4024913237949499</v>
      </c>
      <c r="J251">
        <v>8.3099006814372807</v>
      </c>
      <c r="K251">
        <v>18</v>
      </c>
      <c r="L25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51" s="5" cm="1">
        <f t="array" ref="M251">MAX(IF((ProjectInfoTable[ProjectName]=DiscreteStatsTable[[#This Row],[ProjectName]]),(ProjectInfoTable[ProjectName]=DiscreteStatsTable[[#This Row],[ProjectName]])*ProjectInfoTable[NumberOfReplications]))</f>
        <v>50</v>
      </c>
      <c r="N251" s="5" cm="1">
        <f t="array" ref="N251">IFERROR(AVERAGE(IF((DiscreteStatsTable[GroupByKey]=DiscreteStatsTable[[#This Row],[GroupByKey]]),(DiscreteStatsTable[GroupByKey]=DiscreteStatsTable[[#This Row],[GroupByKey]])*DiscreteStatsTable[Average])),0)</f>
        <v>5.8708706464411016</v>
      </c>
      <c r="O251" s="5" cm="1">
        <f t="array" ref="O251">IFERROR(_xlfn.STDEV.S(IF((DiscreteStatsTable[GroupByKey]=DiscreteStatsTable[[#This Row],[GroupByKey]]),(DiscreteStatsTable[GroupByKey]=DiscreteStatsTable[[#This Row],[GroupByKey]])*DiscreteStatsTable[Average])),0)</f>
        <v>0.3523255718218492</v>
      </c>
      <c r="P251" s="5" cm="1">
        <f t="array" ref="P251">MAX(IF((ProjectInfoTable[ProjectName]=DiscreteStatsTable[[#This Row],[ProjectName]]),(ProjectInfoTable[ProjectName]=DiscreteStatsTable[[#This Row],[ProjectName]])*ProjectInfoTable[ConfidenceInterval]))</f>
        <v>0.95</v>
      </c>
      <c r="Q251" s="5">
        <f>IF(AND(DiscreteStatsTable[[#This Row],[RepsWithStatObserved]]=1,Y251=0),200000000000000000000,IFERROR(_xlfn.T.INV.2T(1 -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51" s="5" cm="1">
        <f t="array" ref="R251">MIN(IF((DiscreteStatsTable[GroupByKey]=DiscreteStatsTable[[#This Row],[GroupByKey]]),(DiscreteStatsTable[GroupByKey]=DiscreteStatsTable[[#This Row],[GroupByKey]])*DiscreteStatsTable[Average]))</f>
        <v>5.22107562098022</v>
      </c>
      <c r="S251" s="5" cm="1">
        <f t="array" ref="S251">MAX(IF((DiscreteStatsTable[GroupByKey]=DiscreteStatsTable[[#This Row],[GroupByKey]]),(DiscreteStatsTable[GroupByKey]=DiscreteStatsTable[[#This Row],[GroupByKey]])*DiscreteStatsTable[Average]))</f>
        <v>6.7259109588760797</v>
      </c>
      <c r="T251" s="5" cm="1">
        <f t="array" ref="T251">MIN(IF((DiscreteStatsTable[GroupByKey]=DiscreteStatsTable[[#This Row],[GroupByKey]]),(DiscreteStatsTable[GroupByKey]=DiscreteStatsTable[[#This Row],[GroupByKey]])*DiscreteStatsTable[Minimum]))</f>
        <v>3.0876019346208601</v>
      </c>
      <c r="U251" s="5" cm="1">
        <f t="array" ref="U251">MAX(IF((DiscreteStatsTable[GroupByKey]=DiscreteStatsTable[[#This Row],[GroupByKey]]),(DiscreteStatsTable[GroupByKey]=DiscreteStatsTable[[#This Row],[GroupByKey]])*DiscreteStatsTable[Maximum]))</f>
        <v>9.9241742301352396</v>
      </c>
      <c r="V251" s="5" cm="1">
        <f t="array" ref="V251">IFERROR(AVERAGE(IF((DiscreteStatsTable[GroupByKey]=DiscreteStatsTable[[#This Row],[GroupByKey]]),(DiscreteStatsTable[GroupByKey]=DiscreteStatsTable[[#This Row],[GroupByKey]])*DiscreteStatsTable[NumberObservations])),0)</f>
        <v>20.14</v>
      </c>
      <c r="W251" s="5">
        <f>IF((DiscreteStatsTable[[#This Row],[RepsRequested]]&gt;1),DiscreteStatsTable[[#This Row],[HalfWidth]],DiscreteStatsTable[[#This Row],[BatchMeansHalfWidth]])</f>
        <v>0.10012981962250445</v>
      </c>
      <c r="X251" s="5" cm="1">
        <f t="array" ref="X251">COUNT(IF((DiscreteStatsTable[GroupByKey]=DiscreteStatsTable[[#This Row],[GroupByKey]]),(DiscreteStatsTable[GroupByKey]=DiscreteStatsTable[[#This Row],[GroupByKey]])*DiscreteStatsTable[Replication]))</f>
        <v>50</v>
      </c>
      <c r="Y251" s="5">
        <f>IF(DiscreteStatsTable[[#This Row],[RepsRequested]]=DiscreteStatsTable[[#This Row],[RepsWithStatObserved]],1,0)</f>
        <v>1</v>
      </c>
    </row>
    <row r="252" spans="1:25" x14ac:dyDescent="0.25">
      <c r="A252" t="s">
        <v>68</v>
      </c>
      <c r="B252" t="s">
        <v>70</v>
      </c>
      <c r="C252">
        <v>42</v>
      </c>
      <c r="D252" t="s">
        <v>71</v>
      </c>
      <c r="E252" t="s">
        <v>77</v>
      </c>
      <c r="F252" t="s">
        <v>73</v>
      </c>
      <c r="G252">
        <v>0</v>
      </c>
      <c r="H252">
        <v>2E+20</v>
      </c>
      <c r="I252">
        <v>0</v>
      </c>
      <c r="J252">
        <v>0</v>
      </c>
      <c r="K252">
        <v>18</v>
      </c>
      <c r="L25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52" s="5" cm="1">
        <f t="array" ref="M252">MAX(IF((ProjectInfoTable[ProjectName]=DiscreteStatsTable[[#This Row],[ProjectName]]),(ProjectInfoTable[ProjectName]=DiscreteStatsTable[[#This Row],[ProjectName]])*ProjectInfoTable[NumberOfReplications]))</f>
        <v>50</v>
      </c>
      <c r="N252" s="5" cm="1">
        <f t="array" ref="N252">IFERROR(AVERAGE(IF((DiscreteStatsTable[GroupByKey]=DiscreteStatsTable[[#This Row],[GroupByKey]]),(DiscreteStatsTable[GroupByKey]=DiscreteStatsTable[[#This Row],[GroupByKey]])*DiscreteStatsTable[Average])),0)</f>
        <v>0</v>
      </c>
      <c r="O252" s="5" cm="1">
        <f t="array" ref="O252">IFERROR(_xlfn.STDEV.S(IF((DiscreteStatsTable[GroupByKey]=DiscreteStatsTable[[#This Row],[GroupByKey]]),(DiscreteStatsTable[GroupByKey]=DiscreteStatsTable[[#This Row],[GroupByKey]])*DiscreteStatsTable[Average])),0)</f>
        <v>0</v>
      </c>
      <c r="P252" s="5" cm="1">
        <f t="array" ref="P252">MAX(IF((ProjectInfoTable[ProjectName]=DiscreteStatsTable[[#This Row],[ProjectName]]),(ProjectInfoTable[ProjectName]=DiscreteStatsTable[[#This Row],[ProjectName]])*ProjectInfoTable[ConfidenceInterval]))</f>
        <v>0.95</v>
      </c>
      <c r="Q252" s="5">
        <f>IF(AND(DiscreteStatsTable[[#This Row],[RepsWithStatObserved]]=1,Y252=0),200000000000000000000,IFERROR(_xlfn.T.INV.2T(1 -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2" s="5" cm="1">
        <f t="array" ref="R252">MIN(IF((DiscreteStatsTable[GroupByKey]=DiscreteStatsTable[[#This Row],[GroupByKey]]),(DiscreteStatsTable[GroupByKey]=DiscreteStatsTable[[#This Row],[GroupByKey]])*DiscreteStatsTable[Average]))</f>
        <v>0</v>
      </c>
      <c r="S252" s="5" cm="1">
        <f t="array" ref="S252">MAX(IF((DiscreteStatsTable[GroupByKey]=DiscreteStatsTable[[#This Row],[GroupByKey]]),(DiscreteStatsTable[GroupByKey]=DiscreteStatsTable[[#This Row],[GroupByKey]])*DiscreteStatsTable[Average]))</f>
        <v>0</v>
      </c>
      <c r="T252" s="5" cm="1">
        <f t="array" ref="T252">MIN(IF((DiscreteStatsTable[GroupByKey]=DiscreteStatsTable[[#This Row],[GroupByKey]]),(DiscreteStatsTable[GroupByKey]=DiscreteStatsTable[[#This Row],[GroupByKey]])*DiscreteStatsTable[Minimum]))</f>
        <v>0</v>
      </c>
      <c r="U252" s="5" cm="1">
        <f t="array" ref="U252">MAX(IF((DiscreteStatsTable[GroupByKey]=DiscreteStatsTable[[#This Row],[GroupByKey]]),(DiscreteStatsTable[GroupByKey]=DiscreteStatsTable[[#This Row],[GroupByKey]])*DiscreteStatsTable[Maximum]))</f>
        <v>0</v>
      </c>
      <c r="V252" s="5" cm="1">
        <f t="array" ref="V252">IFERROR(AVERAGE(IF((DiscreteStatsTable[GroupByKey]=DiscreteStatsTable[[#This Row],[GroupByKey]]),(DiscreteStatsTable[GroupByKey]=DiscreteStatsTable[[#This Row],[GroupByKey]])*DiscreteStatsTable[NumberObservations])),0)</f>
        <v>20.14</v>
      </c>
      <c r="W252" s="5">
        <f>IF((DiscreteStatsTable[[#This Row],[RepsRequested]]&gt;1),DiscreteStatsTable[[#This Row],[HalfWidth]],DiscreteStatsTable[[#This Row],[BatchMeansHalfWidth]])</f>
        <v>0</v>
      </c>
      <c r="X252" s="5" cm="1">
        <f t="array" ref="X252">COUNT(IF((DiscreteStatsTable[GroupByKey]=DiscreteStatsTable[[#This Row],[GroupByKey]]),(DiscreteStatsTable[GroupByKey]=DiscreteStatsTable[[#This Row],[GroupByKey]])*DiscreteStatsTable[Replication]))</f>
        <v>50</v>
      </c>
      <c r="Y252" s="5">
        <f>IF(DiscreteStatsTable[[#This Row],[RepsRequested]]=DiscreteStatsTable[[#This Row],[RepsWithStatObserved]],1,0)</f>
        <v>1</v>
      </c>
    </row>
    <row r="253" spans="1:25" x14ac:dyDescent="0.25">
      <c r="A253" t="s">
        <v>68</v>
      </c>
      <c r="B253" t="s">
        <v>70</v>
      </c>
      <c r="C253">
        <v>42</v>
      </c>
      <c r="D253" t="s">
        <v>71</v>
      </c>
      <c r="E253" t="s">
        <v>78</v>
      </c>
      <c r="F253" t="s">
        <v>73</v>
      </c>
      <c r="G253">
        <v>0.16458323176730499</v>
      </c>
      <c r="H253">
        <v>2E+20</v>
      </c>
      <c r="I253">
        <v>0</v>
      </c>
      <c r="J253">
        <v>1.2143568775509801</v>
      </c>
      <c r="K253">
        <v>18</v>
      </c>
      <c r="L25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53" s="5" cm="1">
        <f t="array" ref="M253">MAX(IF((ProjectInfoTable[ProjectName]=DiscreteStatsTable[[#This Row],[ProjectName]]),(ProjectInfoTable[ProjectName]=DiscreteStatsTable[[#This Row],[ProjectName]])*ProjectInfoTable[NumberOfReplications]))</f>
        <v>50</v>
      </c>
      <c r="N253" s="5" cm="1">
        <f t="array" ref="N253">IFERROR(AVERAGE(IF((DiscreteStatsTable[GroupByKey]=DiscreteStatsTable[[#This Row],[GroupByKey]]),(DiscreteStatsTable[GroupByKey]=DiscreteStatsTable[[#This Row],[GroupByKey]])*DiscreteStatsTable[Average])),0)</f>
        <v>0.26560310880443844</v>
      </c>
      <c r="O253" s="5" cm="1">
        <f t="array" ref="O253">IFERROR(_xlfn.STDEV.S(IF((DiscreteStatsTable[GroupByKey]=DiscreteStatsTable[[#This Row],[GroupByKey]]),(DiscreteStatsTable[GroupByKey]=DiscreteStatsTable[[#This Row],[GroupByKey]])*DiscreteStatsTable[Average])),0)</f>
        <v>0.1345835269466413</v>
      </c>
      <c r="P253" s="5" cm="1">
        <f t="array" ref="P253">MAX(IF((ProjectInfoTable[ProjectName]=DiscreteStatsTable[[#This Row],[ProjectName]]),(ProjectInfoTable[ProjectName]=DiscreteStatsTable[[#This Row],[ProjectName]])*ProjectInfoTable[ConfidenceInterval]))</f>
        <v>0.95</v>
      </c>
      <c r="Q253" s="5">
        <f>IF(AND(DiscreteStatsTable[[#This Row],[RepsWithStatObserved]]=1,Y253=0),200000000000000000000,IFERROR(_xlfn.T.INV.2T(1 -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53" s="5" cm="1">
        <f t="array" ref="R253">MIN(IF((DiscreteStatsTable[GroupByKey]=DiscreteStatsTable[[#This Row],[GroupByKey]]),(DiscreteStatsTable[GroupByKey]=DiscreteStatsTable[[#This Row],[GroupByKey]])*DiscreteStatsTable[Average]))</f>
        <v>1.0442984261027299E-2</v>
      </c>
      <c r="S253" s="5" cm="1">
        <f t="array" ref="S253">MAX(IF((DiscreteStatsTable[GroupByKey]=DiscreteStatsTable[[#This Row],[GroupByKey]]),(DiscreteStatsTable[GroupByKey]=DiscreteStatsTable[[#This Row],[GroupByKey]])*DiscreteStatsTable[Average]))</f>
        <v>0.556428814956336</v>
      </c>
      <c r="T253" s="5" cm="1">
        <f t="array" ref="T253">MIN(IF((DiscreteStatsTable[GroupByKey]=DiscreteStatsTable[[#This Row],[GroupByKey]]),(DiscreteStatsTable[GroupByKey]=DiscreteStatsTable[[#This Row],[GroupByKey]])*DiscreteStatsTable[Minimum]))</f>
        <v>0</v>
      </c>
      <c r="U253" s="5" cm="1">
        <f t="array" ref="U253">MAX(IF((DiscreteStatsTable[GroupByKey]=DiscreteStatsTable[[#This Row],[GroupByKey]]),(DiscreteStatsTable[GroupByKey]=DiscreteStatsTable[[#This Row],[GroupByKey]])*DiscreteStatsTable[Maximum]))</f>
        <v>4.9247273176603699</v>
      </c>
      <c r="V253" s="5" cm="1">
        <f t="array" ref="V253">IFERROR(AVERAGE(IF((DiscreteStatsTable[GroupByKey]=DiscreteStatsTable[[#This Row],[GroupByKey]]),(DiscreteStatsTable[GroupByKey]=DiscreteStatsTable[[#This Row],[GroupByKey]])*DiscreteStatsTable[NumberObservations])),0)</f>
        <v>20.14</v>
      </c>
      <c r="W253" s="5">
        <f>IF((DiscreteStatsTable[[#This Row],[RepsRequested]]&gt;1),DiscreteStatsTable[[#This Row],[HalfWidth]],DiscreteStatsTable[[#This Row],[BatchMeansHalfWidth]])</f>
        <v>3.8248215159760277E-2</v>
      </c>
      <c r="X253" s="5" cm="1">
        <f t="array" ref="X253">COUNT(IF((DiscreteStatsTable[GroupByKey]=DiscreteStatsTable[[#This Row],[GroupByKey]]),(DiscreteStatsTable[GroupByKey]=DiscreteStatsTable[[#This Row],[GroupByKey]])*DiscreteStatsTable[Replication]))</f>
        <v>50</v>
      </c>
      <c r="Y253" s="5">
        <f>IF(DiscreteStatsTable[[#This Row],[RepsRequested]]=DiscreteStatsTable[[#This Row],[RepsWithStatObserved]],1,0)</f>
        <v>1</v>
      </c>
    </row>
    <row r="254" spans="1:25" x14ac:dyDescent="0.25">
      <c r="A254" t="s">
        <v>68</v>
      </c>
      <c r="B254" t="s">
        <v>70</v>
      </c>
      <c r="C254">
        <v>43</v>
      </c>
      <c r="D254" t="s">
        <v>71</v>
      </c>
      <c r="E254" t="s">
        <v>72</v>
      </c>
      <c r="F254" t="s">
        <v>73</v>
      </c>
      <c r="G254">
        <v>0.102171364225394</v>
      </c>
      <c r="H254">
        <v>2E+20</v>
      </c>
      <c r="I254">
        <v>6.1370682900926898E-2</v>
      </c>
      <c r="J254">
        <v>0.15891406905941699</v>
      </c>
      <c r="K254">
        <v>31</v>
      </c>
      <c r="L25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54" s="5" cm="1">
        <f t="array" ref="M254">MAX(IF((ProjectInfoTable[ProjectName]=DiscreteStatsTable[[#This Row],[ProjectName]]),(ProjectInfoTable[ProjectName]=DiscreteStatsTable[[#This Row],[ProjectName]])*ProjectInfoTable[NumberOfReplications]))</f>
        <v>50</v>
      </c>
      <c r="N254" s="5" cm="1">
        <f t="array" ref="N254">IFERROR(AVERAGE(IF((DiscreteStatsTable[GroupByKey]=DiscreteStatsTable[[#This Row],[GroupByKey]]),(DiscreteStatsTable[GroupByKey]=DiscreteStatsTable[[#This Row],[GroupByKey]])*DiscreteStatsTable[Average])),0)</f>
        <v>9.7847844107351645E-2</v>
      </c>
      <c r="O254" s="5" cm="1">
        <f t="array" ref="O25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54" s="5" cm="1">
        <f t="array" ref="P254">MAX(IF((ProjectInfoTable[ProjectName]=DiscreteStatsTable[[#This Row],[ProjectName]]),(ProjectInfoTable[ProjectName]=DiscreteStatsTable[[#This Row],[ProjectName]])*ProjectInfoTable[ConfidenceInterval]))</f>
        <v>0.95</v>
      </c>
      <c r="Q254" s="5">
        <f>IF(AND(DiscreteStatsTable[[#This Row],[RepsWithStatObserved]]=1,Y254=0),200000000000000000000,IFERROR(_xlfn.T.INV.2T(1 -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54" s="5" cm="1">
        <f t="array" ref="R254">MIN(IF((DiscreteStatsTable[GroupByKey]=DiscreteStatsTable[[#This Row],[GroupByKey]]),(DiscreteStatsTable[GroupByKey]=DiscreteStatsTable[[#This Row],[GroupByKey]])*DiscreteStatsTable[Average]))</f>
        <v>8.7017927016337093E-2</v>
      </c>
      <c r="S254" s="5" cm="1">
        <f t="array" ref="S254">MAX(IF((DiscreteStatsTable[GroupByKey]=DiscreteStatsTable[[#This Row],[GroupByKey]]),(DiscreteStatsTable[GroupByKey]=DiscreteStatsTable[[#This Row],[GroupByKey]])*DiscreteStatsTable[Average]))</f>
        <v>0.11209851598126799</v>
      </c>
      <c r="T254" s="5" cm="1">
        <f t="array" ref="T254">MIN(IF((DiscreteStatsTable[GroupByKey]=DiscreteStatsTable[[#This Row],[GroupByKey]]),(DiscreteStatsTable[GroupByKey]=DiscreteStatsTable[[#This Row],[GroupByKey]])*DiscreteStatsTable[Minimum]))</f>
        <v>5.1460032243681099E-2</v>
      </c>
      <c r="U254" s="5" cm="1">
        <f t="array" ref="U254">MAX(IF((DiscreteStatsTable[GroupByKey]=DiscreteStatsTable[[#This Row],[GroupByKey]]),(DiscreteStatsTable[GroupByKey]=DiscreteStatsTable[[#This Row],[GroupByKey]])*DiscreteStatsTable[Maximum]))</f>
        <v>0.16540290383558701</v>
      </c>
      <c r="V254" s="5" cm="1">
        <f t="array" ref="V254">IFERROR(AVERAGE(IF((DiscreteStatsTable[GroupByKey]=DiscreteStatsTable[[#This Row],[GroupByKey]]),(DiscreteStatsTable[GroupByKey]=DiscreteStatsTable[[#This Row],[GroupByKey]])*DiscreteStatsTable[NumberObservations])),0)</f>
        <v>20.14</v>
      </c>
      <c r="W254" s="5">
        <f>IF((DiscreteStatsTable[[#This Row],[RepsRequested]]&gt;1),DiscreteStatsTable[[#This Row],[HalfWidth]],DiscreteStatsTable[[#This Row],[BatchMeansHalfWidth]])</f>
        <v>1.668830327041739E-3</v>
      </c>
      <c r="X254" s="5" cm="1">
        <f t="array" ref="X254">COUNT(IF((DiscreteStatsTable[GroupByKey]=DiscreteStatsTable[[#This Row],[GroupByKey]]),(DiscreteStatsTable[GroupByKey]=DiscreteStatsTable[[#This Row],[GroupByKey]])*DiscreteStatsTable[Replication]))</f>
        <v>50</v>
      </c>
      <c r="Y254" s="5">
        <f>IF(DiscreteStatsTable[[#This Row],[RepsRequested]]=DiscreteStatsTable[[#This Row],[RepsWithStatObserved]],1,0)</f>
        <v>1</v>
      </c>
    </row>
    <row r="255" spans="1:25" x14ac:dyDescent="0.25">
      <c r="A255" t="s">
        <v>68</v>
      </c>
      <c r="B255" t="s">
        <v>70</v>
      </c>
      <c r="C255">
        <v>43</v>
      </c>
      <c r="D255" t="s">
        <v>71</v>
      </c>
      <c r="E255" t="s">
        <v>74</v>
      </c>
      <c r="F255" t="s">
        <v>73</v>
      </c>
      <c r="G255">
        <v>6.58128255146163</v>
      </c>
      <c r="H255">
        <v>2E+20</v>
      </c>
      <c r="I255">
        <v>3.6822409740556199</v>
      </c>
      <c r="J255">
        <v>9.5348441435650102</v>
      </c>
      <c r="K255">
        <v>31</v>
      </c>
      <c r="L25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55" s="5" cm="1">
        <f t="array" ref="M255">MAX(IF((ProjectInfoTable[ProjectName]=DiscreteStatsTable[[#This Row],[ProjectName]]),(ProjectInfoTable[ProjectName]=DiscreteStatsTable[[#This Row],[ProjectName]])*ProjectInfoTable[NumberOfReplications]))</f>
        <v>50</v>
      </c>
      <c r="N255" s="5" cm="1">
        <f t="array" ref="N255">IFERROR(AVERAGE(IF((DiscreteStatsTable[GroupByKey]=DiscreteStatsTable[[#This Row],[GroupByKey]]),(DiscreteStatsTable[GroupByKey]=DiscreteStatsTable[[#This Row],[GroupByKey]])*DiscreteStatsTable[Average])),0)</f>
        <v>6.1364737552455377</v>
      </c>
      <c r="O255" s="5" cm="1">
        <f t="array" ref="O255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55" s="5" cm="1">
        <f t="array" ref="P255">MAX(IF((ProjectInfoTable[ProjectName]=DiscreteStatsTable[[#This Row],[ProjectName]]),(ProjectInfoTable[ProjectName]=DiscreteStatsTable[[#This Row],[ProjectName]])*ProjectInfoTable[ConfidenceInterval]))</f>
        <v>0.95</v>
      </c>
      <c r="Q255" s="5">
        <f>IF(AND(DiscreteStatsTable[[#This Row],[RepsWithStatObserved]]=1,Y255=0),200000000000000000000,IFERROR(_xlfn.T.INV.2T(1 -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55" s="5" cm="1">
        <f t="array" ref="R255">MIN(IF((DiscreteStatsTable[GroupByKey]=DiscreteStatsTable[[#This Row],[GroupByKey]]),(DiscreteStatsTable[GroupByKey]=DiscreteStatsTable[[#This Row],[GroupByKey]])*DiscreteStatsTable[Average]))</f>
        <v>5.5599943299430299</v>
      </c>
      <c r="S255" s="5" cm="1">
        <f t="array" ref="S255">MAX(IF((DiscreteStatsTable[GroupByKey]=DiscreteStatsTable[[#This Row],[GroupByKey]]),(DiscreteStatsTable[GroupByKey]=DiscreteStatsTable[[#This Row],[GroupByKey]])*DiscreteStatsTable[Average]))</f>
        <v>6.9560439855212799</v>
      </c>
      <c r="T255" s="5" cm="1">
        <f t="array" ref="T255">MIN(IF((DiscreteStatsTable[GroupByKey]=DiscreteStatsTable[[#This Row],[GroupByKey]]),(DiscreteStatsTable[GroupByKey]=DiscreteStatsTable[[#This Row],[GroupByKey]])*DiscreteStatsTable[Minimum]))</f>
        <v>3.0876019346208601</v>
      </c>
      <c r="U255" s="5" cm="1">
        <f t="array" ref="U255">MAX(IF((DiscreteStatsTable[GroupByKey]=DiscreteStatsTable[[#This Row],[GroupByKey]]),(DiscreteStatsTable[GroupByKey]=DiscreteStatsTable[[#This Row],[GroupByKey]])*DiscreteStatsTable[Maximum]))</f>
        <v>11.605953590181899</v>
      </c>
      <c r="V255" s="5" cm="1">
        <f t="array" ref="V255">IFERROR(AVERAGE(IF((DiscreteStatsTable[GroupByKey]=DiscreteStatsTable[[#This Row],[GroupByKey]]),(DiscreteStatsTable[GroupByKey]=DiscreteStatsTable[[#This Row],[GroupByKey]])*DiscreteStatsTable[NumberObservations])),0)</f>
        <v>20.14</v>
      </c>
      <c r="W255" s="5">
        <f>IF((DiscreteStatsTable[[#This Row],[RepsRequested]]&gt;1),DiscreteStatsTable[[#This Row],[HalfWidth]],DiscreteStatsTable[[#This Row],[BatchMeansHalfWidth]])</f>
        <v>9.8894551932469071E-2</v>
      </c>
      <c r="X255" s="5" cm="1">
        <f t="array" ref="X255">COUNT(IF((DiscreteStatsTable[GroupByKey]=DiscreteStatsTable[[#This Row],[GroupByKey]]),(DiscreteStatsTable[GroupByKey]=DiscreteStatsTable[[#This Row],[GroupByKey]])*DiscreteStatsTable[Replication]))</f>
        <v>50</v>
      </c>
      <c r="Y255" s="5">
        <f>IF(DiscreteStatsTable[[#This Row],[RepsRequested]]=DiscreteStatsTable[[#This Row],[RepsWithStatObserved]],1,0)</f>
        <v>1</v>
      </c>
    </row>
    <row r="256" spans="1:25" x14ac:dyDescent="0.25">
      <c r="A256" t="s">
        <v>68</v>
      </c>
      <c r="B256" t="s">
        <v>70</v>
      </c>
      <c r="C256">
        <v>43</v>
      </c>
      <c r="D256" t="s">
        <v>71</v>
      </c>
      <c r="E256" t="s">
        <v>75</v>
      </c>
      <c r="F256" t="s">
        <v>73</v>
      </c>
      <c r="G256">
        <v>0.102171364225394</v>
      </c>
      <c r="H256">
        <v>2E+20</v>
      </c>
      <c r="I256">
        <v>6.1370682900926898E-2</v>
      </c>
      <c r="J256">
        <v>0.15891406905941699</v>
      </c>
      <c r="K256">
        <v>31</v>
      </c>
      <c r="L25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56" s="5" cm="1">
        <f t="array" ref="M256">MAX(IF((ProjectInfoTable[ProjectName]=DiscreteStatsTable[[#This Row],[ProjectName]]),(ProjectInfoTable[ProjectName]=DiscreteStatsTable[[#This Row],[ProjectName]])*ProjectInfoTable[NumberOfReplications]))</f>
        <v>50</v>
      </c>
      <c r="N256" s="5" cm="1">
        <f t="array" ref="N256">IFERROR(AVERAGE(IF((DiscreteStatsTable[GroupByKey]=DiscreteStatsTable[[#This Row],[GroupByKey]]),(DiscreteStatsTable[GroupByKey]=DiscreteStatsTable[[#This Row],[GroupByKey]])*DiscreteStatsTable[Average])),0)</f>
        <v>9.7847844107351645E-2</v>
      </c>
      <c r="O256" s="5" cm="1">
        <f t="array" ref="O25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56" s="5" cm="1">
        <f t="array" ref="P256">MAX(IF((ProjectInfoTable[ProjectName]=DiscreteStatsTable[[#This Row],[ProjectName]]),(ProjectInfoTable[ProjectName]=DiscreteStatsTable[[#This Row],[ProjectName]])*ProjectInfoTable[ConfidenceInterval]))</f>
        <v>0.95</v>
      </c>
      <c r="Q256" s="5">
        <f>IF(AND(DiscreteStatsTable[[#This Row],[RepsWithStatObserved]]=1,Y256=0),200000000000000000000,IFERROR(_xlfn.T.INV.2T(1 -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56" s="5" cm="1">
        <f t="array" ref="R256">MIN(IF((DiscreteStatsTable[GroupByKey]=DiscreteStatsTable[[#This Row],[GroupByKey]]),(DiscreteStatsTable[GroupByKey]=DiscreteStatsTable[[#This Row],[GroupByKey]])*DiscreteStatsTable[Average]))</f>
        <v>8.7017927016337093E-2</v>
      </c>
      <c r="S256" s="5" cm="1">
        <f t="array" ref="S256">MAX(IF((DiscreteStatsTable[GroupByKey]=DiscreteStatsTable[[#This Row],[GroupByKey]]),(DiscreteStatsTable[GroupByKey]=DiscreteStatsTable[[#This Row],[GroupByKey]])*DiscreteStatsTable[Average]))</f>
        <v>0.11209851598126799</v>
      </c>
      <c r="T256" s="5" cm="1">
        <f t="array" ref="T256">MIN(IF((DiscreteStatsTable[GroupByKey]=DiscreteStatsTable[[#This Row],[GroupByKey]]),(DiscreteStatsTable[GroupByKey]=DiscreteStatsTable[[#This Row],[GroupByKey]])*DiscreteStatsTable[Minimum]))</f>
        <v>5.1460032243681099E-2</v>
      </c>
      <c r="U256" s="5" cm="1">
        <f t="array" ref="U256">MAX(IF((DiscreteStatsTable[GroupByKey]=DiscreteStatsTable[[#This Row],[GroupByKey]]),(DiscreteStatsTable[GroupByKey]=DiscreteStatsTable[[#This Row],[GroupByKey]])*DiscreteStatsTable[Maximum]))</f>
        <v>0.16540290383558701</v>
      </c>
      <c r="V256" s="5" cm="1">
        <f t="array" ref="V256">IFERROR(AVERAGE(IF((DiscreteStatsTable[GroupByKey]=DiscreteStatsTable[[#This Row],[GroupByKey]]),(DiscreteStatsTable[GroupByKey]=DiscreteStatsTable[[#This Row],[GroupByKey]])*DiscreteStatsTable[NumberObservations])),0)</f>
        <v>20.14</v>
      </c>
      <c r="W256" s="5">
        <f>IF((DiscreteStatsTable[[#This Row],[RepsRequested]]&gt;1),DiscreteStatsTable[[#This Row],[HalfWidth]],DiscreteStatsTable[[#This Row],[BatchMeansHalfWidth]])</f>
        <v>1.668830327041739E-3</v>
      </c>
      <c r="X256" s="5" cm="1">
        <f t="array" ref="X256">COUNT(IF((DiscreteStatsTable[GroupByKey]=DiscreteStatsTable[[#This Row],[GroupByKey]]),(DiscreteStatsTable[GroupByKey]=DiscreteStatsTable[[#This Row],[GroupByKey]])*DiscreteStatsTable[Replication]))</f>
        <v>50</v>
      </c>
      <c r="Y256" s="5">
        <f>IF(DiscreteStatsTable[[#This Row],[RepsRequested]]=DiscreteStatsTable[[#This Row],[RepsWithStatObserved]],1,0)</f>
        <v>1</v>
      </c>
    </row>
    <row r="257" spans="1:25" x14ac:dyDescent="0.25">
      <c r="A257" t="s">
        <v>68</v>
      </c>
      <c r="B257" t="s">
        <v>70</v>
      </c>
      <c r="C257">
        <v>43</v>
      </c>
      <c r="D257" t="s">
        <v>71</v>
      </c>
      <c r="E257" t="s">
        <v>76</v>
      </c>
      <c r="F257" t="s">
        <v>73</v>
      </c>
      <c r="G257">
        <v>6.1302818535236403</v>
      </c>
      <c r="H257">
        <v>2E+20</v>
      </c>
      <c r="I257">
        <v>3.6822409740556199</v>
      </c>
      <c r="J257">
        <v>9.5348441435650102</v>
      </c>
      <c r="K257">
        <v>31</v>
      </c>
      <c r="L25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57" s="5" cm="1">
        <f t="array" ref="M257">MAX(IF((ProjectInfoTable[ProjectName]=DiscreteStatsTable[[#This Row],[ProjectName]]),(ProjectInfoTable[ProjectName]=DiscreteStatsTable[[#This Row],[ProjectName]])*ProjectInfoTable[NumberOfReplications]))</f>
        <v>50</v>
      </c>
      <c r="N257" s="5" cm="1">
        <f t="array" ref="N257">IFERROR(AVERAGE(IF((DiscreteStatsTable[GroupByKey]=DiscreteStatsTable[[#This Row],[GroupByKey]]),(DiscreteStatsTable[GroupByKey]=DiscreteStatsTable[[#This Row],[GroupByKey]])*DiscreteStatsTable[Average])),0)</f>
        <v>5.8708706464411016</v>
      </c>
      <c r="O257" s="5" cm="1">
        <f t="array" ref="O257">IFERROR(_xlfn.STDEV.S(IF((DiscreteStatsTable[GroupByKey]=DiscreteStatsTable[[#This Row],[GroupByKey]]),(DiscreteStatsTable[GroupByKey]=DiscreteStatsTable[[#This Row],[GroupByKey]])*DiscreteStatsTable[Average])),0)</f>
        <v>0.3523255718218492</v>
      </c>
      <c r="P257" s="5" cm="1">
        <f t="array" ref="P257">MAX(IF((ProjectInfoTable[ProjectName]=DiscreteStatsTable[[#This Row],[ProjectName]]),(ProjectInfoTable[ProjectName]=DiscreteStatsTable[[#This Row],[ProjectName]])*ProjectInfoTable[ConfidenceInterval]))</f>
        <v>0.95</v>
      </c>
      <c r="Q257" s="5">
        <f>IF(AND(DiscreteStatsTable[[#This Row],[RepsWithStatObserved]]=1,Y257=0),200000000000000000000,IFERROR(_xlfn.T.INV.2T(1 -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57" s="5" cm="1">
        <f t="array" ref="R257">MIN(IF((DiscreteStatsTable[GroupByKey]=DiscreteStatsTable[[#This Row],[GroupByKey]]),(DiscreteStatsTable[GroupByKey]=DiscreteStatsTable[[#This Row],[GroupByKey]])*DiscreteStatsTable[Average]))</f>
        <v>5.22107562098022</v>
      </c>
      <c r="S257" s="5" cm="1">
        <f t="array" ref="S257">MAX(IF((DiscreteStatsTable[GroupByKey]=DiscreteStatsTable[[#This Row],[GroupByKey]]),(DiscreteStatsTable[GroupByKey]=DiscreteStatsTable[[#This Row],[GroupByKey]])*DiscreteStatsTable[Average]))</f>
        <v>6.7259109588760797</v>
      </c>
      <c r="T257" s="5" cm="1">
        <f t="array" ref="T257">MIN(IF((DiscreteStatsTable[GroupByKey]=DiscreteStatsTable[[#This Row],[GroupByKey]]),(DiscreteStatsTable[GroupByKey]=DiscreteStatsTable[[#This Row],[GroupByKey]])*DiscreteStatsTable[Minimum]))</f>
        <v>3.0876019346208601</v>
      </c>
      <c r="U257" s="5" cm="1">
        <f t="array" ref="U257">MAX(IF((DiscreteStatsTable[GroupByKey]=DiscreteStatsTable[[#This Row],[GroupByKey]]),(DiscreteStatsTable[GroupByKey]=DiscreteStatsTable[[#This Row],[GroupByKey]])*DiscreteStatsTable[Maximum]))</f>
        <v>9.9241742301352396</v>
      </c>
      <c r="V257" s="5" cm="1">
        <f t="array" ref="V257">IFERROR(AVERAGE(IF((DiscreteStatsTable[GroupByKey]=DiscreteStatsTable[[#This Row],[GroupByKey]]),(DiscreteStatsTable[GroupByKey]=DiscreteStatsTable[[#This Row],[GroupByKey]])*DiscreteStatsTable[NumberObservations])),0)</f>
        <v>20.14</v>
      </c>
      <c r="W257" s="5">
        <f>IF((DiscreteStatsTable[[#This Row],[RepsRequested]]&gt;1),DiscreteStatsTable[[#This Row],[HalfWidth]],DiscreteStatsTable[[#This Row],[BatchMeansHalfWidth]])</f>
        <v>0.10012981962250445</v>
      </c>
      <c r="X257" s="5" cm="1">
        <f t="array" ref="X257">COUNT(IF((DiscreteStatsTable[GroupByKey]=DiscreteStatsTable[[#This Row],[GroupByKey]]),(DiscreteStatsTable[GroupByKey]=DiscreteStatsTable[[#This Row],[GroupByKey]])*DiscreteStatsTable[Replication]))</f>
        <v>50</v>
      </c>
      <c r="Y257" s="5">
        <f>IF(DiscreteStatsTable[[#This Row],[RepsRequested]]=DiscreteStatsTable[[#This Row],[RepsWithStatObserved]],1,0)</f>
        <v>1</v>
      </c>
    </row>
    <row r="258" spans="1:25" x14ac:dyDescent="0.25">
      <c r="A258" t="s">
        <v>68</v>
      </c>
      <c r="B258" t="s">
        <v>70</v>
      </c>
      <c r="C258">
        <v>43</v>
      </c>
      <c r="D258" t="s">
        <v>71</v>
      </c>
      <c r="E258" t="s">
        <v>77</v>
      </c>
      <c r="F258" t="s">
        <v>73</v>
      </c>
      <c r="G258">
        <v>0</v>
      </c>
      <c r="H258">
        <v>2E+20</v>
      </c>
      <c r="I258">
        <v>0</v>
      </c>
      <c r="J258">
        <v>0</v>
      </c>
      <c r="K258">
        <v>31</v>
      </c>
      <c r="L25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58" s="5" cm="1">
        <f t="array" ref="M258">MAX(IF((ProjectInfoTable[ProjectName]=DiscreteStatsTable[[#This Row],[ProjectName]]),(ProjectInfoTable[ProjectName]=DiscreteStatsTable[[#This Row],[ProjectName]])*ProjectInfoTable[NumberOfReplications]))</f>
        <v>50</v>
      </c>
      <c r="N258" s="5" cm="1">
        <f t="array" ref="N258">IFERROR(AVERAGE(IF((DiscreteStatsTable[GroupByKey]=DiscreteStatsTable[[#This Row],[GroupByKey]]),(DiscreteStatsTable[GroupByKey]=DiscreteStatsTable[[#This Row],[GroupByKey]])*DiscreteStatsTable[Average])),0)</f>
        <v>0</v>
      </c>
      <c r="O258" s="5" cm="1">
        <f t="array" ref="O258">IFERROR(_xlfn.STDEV.S(IF((DiscreteStatsTable[GroupByKey]=DiscreteStatsTable[[#This Row],[GroupByKey]]),(DiscreteStatsTable[GroupByKey]=DiscreteStatsTable[[#This Row],[GroupByKey]])*DiscreteStatsTable[Average])),0)</f>
        <v>0</v>
      </c>
      <c r="P258" s="5" cm="1">
        <f t="array" ref="P258">MAX(IF((ProjectInfoTable[ProjectName]=DiscreteStatsTable[[#This Row],[ProjectName]]),(ProjectInfoTable[ProjectName]=DiscreteStatsTable[[#This Row],[ProjectName]])*ProjectInfoTable[ConfidenceInterval]))</f>
        <v>0.95</v>
      </c>
      <c r="Q258" s="5">
        <f>IF(AND(DiscreteStatsTable[[#This Row],[RepsWithStatObserved]]=1,Y258=0),200000000000000000000,IFERROR(_xlfn.T.INV.2T(1 -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8" s="5" cm="1">
        <f t="array" ref="R258">MIN(IF((DiscreteStatsTable[GroupByKey]=DiscreteStatsTable[[#This Row],[GroupByKey]]),(DiscreteStatsTable[GroupByKey]=DiscreteStatsTable[[#This Row],[GroupByKey]])*DiscreteStatsTable[Average]))</f>
        <v>0</v>
      </c>
      <c r="S258" s="5" cm="1">
        <f t="array" ref="S258">MAX(IF((DiscreteStatsTable[GroupByKey]=DiscreteStatsTable[[#This Row],[GroupByKey]]),(DiscreteStatsTable[GroupByKey]=DiscreteStatsTable[[#This Row],[GroupByKey]])*DiscreteStatsTable[Average]))</f>
        <v>0</v>
      </c>
      <c r="T258" s="5" cm="1">
        <f t="array" ref="T258">MIN(IF((DiscreteStatsTable[GroupByKey]=DiscreteStatsTable[[#This Row],[GroupByKey]]),(DiscreteStatsTable[GroupByKey]=DiscreteStatsTable[[#This Row],[GroupByKey]])*DiscreteStatsTable[Minimum]))</f>
        <v>0</v>
      </c>
      <c r="U258" s="5" cm="1">
        <f t="array" ref="U258">MAX(IF((DiscreteStatsTable[GroupByKey]=DiscreteStatsTable[[#This Row],[GroupByKey]]),(DiscreteStatsTable[GroupByKey]=DiscreteStatsTable[[#This Row],[GroupByKey]])*DiscreteStatsTable[Maximum]))</f>
        <v>0</v>
      </c>
      <c r="V258" s="5" cm="1">
        <f t="array" ref="V258">IFERROR(AVERAGE(IF((DiscreteStatsTable[GroupByKey]=DiscreteStatsTable[[#This Row],[GroupByKey]]),(DiscreteStatsTable[GroupByKey]=DiscreteStatsTable[[#This Row],[GroupByKey]])*DiscreteStatsTable[NumberObservations])),0)</f>
        <v>20.14</v>
      </c>
      <c r="W258" s="5">
        <f>IF((DiscreteStatsTable[[#This Row],[RepsRequested]]&gt;1),DiscreteStatsTable[[#This Row],[HalfWidth]],DiscreteStatsTable[[#This Row],[BatchMeansHalfWidth]])</f>
        <v>0</v>
      </c>
      <c r="X258" s="5" cm="1">
        <f t="array" ref="X258">COUNT(IF((DiscreteStatsTable[GroupByKey]=DiscreteStatsTable[[#This Row],[GroupByKey]]),(DiscreteStatsTable[GroupByKey]=DiscreteStatsTable[[#This Row],[GroupByKey]])*DiscreteStatsTable[Replication]))</f>
        <v>50</v>
      </c>
      <c r="Y258" s="5">
        <f>IF(DiscreteStatsTable[[#This Row],[RepsRequested]]=DiscreteStatsTable[[#This Row],[RepsWithStatObserved]],1,0)</f>
        <v>1</v>
      </c>
    </row>
    <row r="259" spans="1:25" x14ac:dyDescent="0.25">
      <c r="A259" t="s">
        <v>68</v>
      </c>
      <c r="B259" t="s">
        <v>70</v>
      </c>
      <c r="C259">
        <v>43</v>
      </c>
      <c r="D259" t="s">
        <v>71</v>
      </c>
      <c r="E259" t="s">
        <v>78</v>
      </c>
      <c r="F259" t="s">
        <v>73</v>
      </c>
      <c r="G259">
        <v>0.45100069793799102</v>
      </c>
      <c r="H259">
        <v>2E+20</v>
      </c>
      <c r="I259">
        <v>0</v>
      </c>
      <c r="J259">
        <v>2.5584855703002098</v>
      </c>
      <c r="K259">
        <v>31</v>
      </c>
      <c r="L25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59" s="5" cm="1">
        <f t="array" ref="M259">MAX(IF((ProjectInfoTable[ProjectName]=DiscreteStatsTable[[#This Row],[ProjectName]]),(ProjectInfoTable[ProjectName]=DiscreteStatsTable[[#This Row],[ProjectName]])*ProjectInfoTable[NumberOfReplications]))</f>
        <v>50</v>
      </c>
      <c r="N259" s="5" cm="1">
        <f t="array" ref="N259">IFERROR(AVERAGE(IF((DiscreteStatsTable[GroupByKey]=DiscreteStatsTable[[#This Row],[GroupByKey]]),(DiscreteStatsTable[GroupByKey]=DiscreteStatsTable[[#This Row],[GroupByKey]])*DiscreteStatsTable[Average])),0)</f>
        <v>0.26560310880443844</v>
      </c>
      <c r="O259" s="5" cm="1">
        <f t="array" ref="O259">IFERROR(_xlfn.STDEV.S(IF((DiscreteStatsTable[GroupByKey]=DiscreteStatsTable[[#This Row],[GroupByKey]]),(DiscreteStatsTable[GroupByKey]=DiscreteStatsTable[[#This Row],[GroupByKey]])*DiscreteStatsTable[Average])),0)</f>
        <v>0.1345835269466413</v>
      </c>
      <c r="P259" s="5" cm="1">
        <f t="array" ref="P259">MAX(IF((ProjectInfoTable[ProjectName]=DiscreteStatsTable[[#This Row],[ProjectName]]),(ProjectInfoTable[ProjectName]=DiscreteStatsTable[[#This Row],[ProjectName]])*ProjectInfoTable[ConfidenceInterval]))</f>
        <v>0.95</v>
      </c>
      <c r="Q259" s="5">
        <f>IF(AND(DiscreteStatsTable[[#This Row],[RepsWithStatObserved]]=1,Y259=0),200000000000000000000,IFERROR(_xlfn.T.INV.2T(1 -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59" s="5" cm="1">
        <f t="array" ref="R259">MIN(IF((DiscreteStatsTable[GroupByKey]=DiscreteStatsTable[[#This Row],[GroupByKey]]),(DiscreteStatsTable[GroupByKey]=DiscreteStatsTable[[#This Row],[GroupByKey]])*DiscreteStatsTable[Average]))</f>
        <v>1.0442984261027299E-2</v>
      </c>
      <c r="S259" s="5" cm="1">
        <f t="array" ref="S259">MAX(IF((DiscreteStatsTable[GroupByKey]=DiscreteStatsTable[[#This Row],[GroupByKey]]),(DiscreteStatsTable[GroupByKey]=DiscreteStatsTable[[#This Row],[GroupByKey]])*DiscreteStatsTable[Average]))</f>
        <v>0.556428814956336</v>
      </c>
      <c r="T259" s="5" cm="1">
        <f t="array" ref="T259">MIN(IF((DiscreteStatsTable[GroupByKey]=DiscreteStatsTable[[#This Row],[GroupByKey]]),(DiscreteStatsTable[GroupByKey]=DiscreteStatsTable[[#This Row],[GroupByKey]])*DiscreteStatsTable[Minimum]))</f>
        <v>0</v>
      </c>
      <c r="U259" s="5" cm="1">
        <f t="array" ref="U259">MAX(IF((DiscreteStatsTable[GroupByKey]=DiscreteStatsTable[[#This Row],[GroupByKey]]),(DiscreteStatsTable[GroupByKey]=DiscreteStatsTable[[#This Row],[GroupByKey]])*DiscreteStatsTable[Maximum]))</f>
        <v>4.9247273176603699</v>
      </c>
      <c r="V259" s="5" cm="1">
        <f t="array" ref="V259">IFERROR(AVERAGE(IF((DiscreteStatsTable[GroupByKey]=DiscreteStatsTable[[#This Row],[GroupByKey]]),(DiscreteStatsTable[GroupByKey]=DiscreteStatsTable[[#This Row],[GroupByKey]])*DiscreteStatsTable[NumberObservations])),0)</f>
        <v>20.14</v>
      </c>
      <c r="W259" s="5">
        <f>IF((DiscreteStatsTable[[#This Row],[RepsRequested]]&gt;1),DiscreteStatsTable[[#This Row],[HalfWidth]],DiscreteStatsTable[[#This Row],[BatchMeansHalfWidth]])</f>
        <v>3.8248215159760277E-2</v>
      </c>
      <c r="X259" s="5" cm="1">
        <f t="array" ref="X259">COUNT(IF((DiscreteStatsTable[GroupByKey]=DiscreteStatsTable[[#This Row],[GroupByKey]]),(DiscreteStatsTable[GroupByKey]=DiscreteStatsTable[[#This Row],[GroupByKey]])*DiscreteStatsTable[Replication]))</f>
        <v>50</v>
      </c>
      <c r="Y259" s="5">
        <f>IF(DiscreteStatsTable[[#This Row],[RepsRequested]]=DiscreteStatsTable[[#This Row],[RepsWithStatObserved]],1,0)</f>
        <v>1</v>
      </c>
    </row>
    <row r="260" spans="1:25" x14ac:dyDescent="0.25">
      <c r="A260" t="s">
        <v>68</v>
      </c>
      <c r="B260" t="s">
        <v>70</v>
      </c>
      <c r="C260">
        <v>44</v>
      </c>
      <c r="D260" t="s">
        <v>71</v>
      </c>
      <c r="E260" t="s">
        <v>72</v>
      </c>
      <c r="F260" t="s">
        <v>73</v>
      </c>
      <c r="G260">
        <v>0.10453011669654</v>
      </c>
      <c r="H260">
        <v>2E+20</v>
      </c>
      <c r="I260">
        <v>6.9449257326283501E-2</v>
      </c>
      <c r="J260">
        <v>0.14832384217014999</v>
      </c>
      <c r="K260">
        <v>26</v>
      </c>
      <c r="L26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60" s="5" cm="1">
        <f t="array" ref="M260">MAX(IF((ProjectInfoTable[ProjectName]=DiscreteStatsTable[[#This Row],[ProjectName]]),(ProjectInfoTable[ProjectName]=DiscreteStatsTable[[#This Row],[ProjectName]])*ProjectInfoTable[NumberOfReplications]))</f>
        <v>50</v>
      </c>
      <c r="N260" s="5" cm="1">
        <f t="array" ref="N260">IFERROR(AVERAGE(IF((DiscreteStatsTable[GroupByKey]=DiscreteStatsTable[[#This Row],[GroupByKey]]),(DiscreteStatsTable[GroupByKey]=DiscreteStatsTable[[#This Row],[GroupByKey]])*DiscreteStatsTable[Average])),0)</f>
        <v>9.7847844107351645E-2</v>
      </c>
      <c r="O260" s="5" cm="1">
        <f t="array" ref="O26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60" s="5" cm="1">
        <f t="array" ref="P260">MAX(IF((ProjectInfoTable[ProjectName]=DiscreteStatsTable[[#This Row],[ProjectName]]),(ProjectInfoTable[ProjectName]=DiscreteStatsTable[[#This Row],[ProjectName]])*ProjectInfoTable[ConfidenceInterval]))</f>
        <v>0.95</v>
      </c>
      <c r="Q260" s="5">
        <f>IF(AND(DiscreteStatsTable[[#This Row],[RepsWithStatObserved]]=1,Y260=0),200000000000000000000,IFERROR(_xlfn.T.INV.2T(1 -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60" s="5" cm="1">
        <f t="array" ref="R260">MIN(IF((DiscreteStatsTable[GroupByKey]=DiscreteStatsTable[[#This Row],[GroupByKey]]),(DiscreteStatsTable[GroupByKey]=DiscreteStatsTable[[#This Row],[GroupByKey]])*DiscreteStatsTable[Average]))</f>
        <v>8.7017927016337093E-2</v>
      </c>
      <c r="S260" s="5" cm="1">
        <f t="array" ref="S260">MAX(IF((DiscreteStatsTable[GroupByKey]=DiscreteStatsTable[[#This Row],[GroupByKey]]),(DiscreteStatsTable[GroupByKey]=DiscreteStatsTable[[#This Row],[GroupByKey]])*DiscreteStatsTable[Average]))</f>
        <v>0.11209851598126799</v>
      </c>
      <c r="T260" s="5" cm="1">
        <f t="array" ref="T260">MIN(IF((DiscreteStatsTable[GroupByKey]=DiscreteStatsTable[[#This Row],[GroupByKey]]),(DiscreteStatsTable[GroupByKey]=DiscreteStatsTable[[#This Row],[GroupByKey]])*DiscreteStatsTable[Minimum]))</f>
        <v>5.1460032243681099E-2</v>
      </c>
      <c r="U260" s="5" cm="1">
        <f t="array" ref="U260">MAX(IF((DiscreteStatsTable[GroupByKey]=DiscreteStatsTable[[#This Row],[GroupByKey]]),(DiscreteStatsTable[GroupByKey]=DiscreteStatsTable[[#This Row],[GroupByKey]])*DiscreteStatsTable[Maximum]))</f>
        <v>0.16540290383558701</v>
      </c>
      <c r="V260" s="5" cm="1">
        <f t="array" ref="V260">IFERROR(AVERAGE(IF((DiscreteStatsTable[GroupByKey]=DiscreteStatsTable[[#This Row],[GroupByKey]]),(DiscreteStatsTable[GroupByKey]=DiscreteStatsTable[[#This Row],[GroupByKey]])*DiscreteStatsTable[NumberObservations])),0)</f>
        <v>20.14</v>
      </c>
      <c r="W260" s="5">
        <f>IF((DiscreteStatsTable[[#This Row],[RepsRequested]]&gt;1),DiscreteStatsTable[[#This Row],[HalfWidth]],DiscreteStatsTable[[#This Row],[BatchMeansHalfWidth]])</f>
        <v>1.668830327041739E-3</v>
      </c>
      <c r="X260" s="5" cm="1">
        <f t="array" ref="X260">COUNT(IF((DiscreteStatsTable[GroupByKey]=DiscreteStatsTable[[#This Row],[GroupByKey]]),(DiscreteStatsTable[GroupByKey]=DiscreteStatsTable[[#This Row],[GroupByKey]])*DiscreteStatsTable[Replication]))</f>
        <v>50</v>
      </c>
      <c r="Y260" s="5">
        <f>IF(DiscreteStatsTable[[#This Row],[RepsRequested]]=DiscreteStatsTable[[#This Row],[RepsWithStatObserved]],1,0)</f>
        <v>1</v>
      </c>
    </row>
    <row r="261" spans="1:25" x14ac:dyDescent="0.25">
      <c r="A261" t="s">
        <v>68</v>
      </c>
      <c r="B261" t="s">
        <v>70</v>
      </c>
      <c r="C261">
        <v>44</v>
      </c>
      <c r="D261" t="s">
        <v>71</v>
      </c>
      <c r="E261" t="s">
        <v>74</v>
      </c>
      <c r="F261" t="s">
        <v>73</v>
      </c>
      <c r="G261">
        <v>6.6783575825981201</v>
      </c>
      <c r="H261">
        <v>2E+20</v>
      </c>
      <c r="I261">
        <v>4.4115222455858403</v>
      </c>
      <c r="J261">
        <v>8.8994305302089902</v>
      </c>
      <c r="K261">
        <v>26</v>
      </c>
      <c r="L26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61" s="5" cm="1">
        <f t="array" ref="M261">MAX(IF((ProjectInfoTable[ProjectName]=DiscreteStatsTable[[#This Row],[ProjectName]]),(ProjectInfoTable[ProjectName]=DiscreteStatsTable[[#This Row],[ProjectName]])*ProjectInfoTable[NumberOfReplications]))</f>
        <v>50</v>
      </c>
      <c r="N261" s="5" cm="1">
        <f t="array" ref="N261">IFERROR(AVERAGE(IF((DiscreteStatsTable[GroupByKey]=DiscreteStatsTable[[#This Row],[GroupByKey]]),(DiscreteStatsTable[GroupByKey]=DiscreteStatsTable[[#This Row],[GroupByKey]])*DiscreteStatsTable[Average])),0)</f>
        <v>6.1364737552455377</v>
      </c>
      <c r="O261" s="5" cm="1">
        <f t="array" ref="O261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61" s="5" cm="1">
        <f t="array" ref="P261">MAX(IF((ProjectInfoTable[ProjectName]=DiscreteStatsTable[[#This Row],[ProjectName]]),(ProjectInfoTable[ProjectName]=DiscreteStatsTable[[#This Row],[ProjectName]])*ProjectInfoTable[ConfidenceInterval]))</f>
        <v>0.95</v>
      </c>
      <c r="Q261" s="5">
        <f>IF(AND(DiscreteStatsTable[[#This Row],[RepsWithStatObserved]]=1,Y261=0),200000000000000000000,IFERROR(_xlfn.T.INV.2T(1 -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61" s="5" cm="1">
        <f t="array" ref="R261">MIN(IF((DiscreteStatsTable[GroupByKey]=DiscreteStatsTable[[#This Row],[GroupByKey]]),(DiscreteStatsTable[GroupByKey]=DiscreteStatsTable[[#This Row],[GroupByKey]])*DiscreteStatsTable[Average]))</f>
        <v>5.5599943299430299</v>
      </c>
      <c r="S261" s="5" cm="1">
        <f t="array" ref="S261">MAX(IF((DiscreteStatsTable[GroupByKey]=DiscreteStatsTable[[#This Row],[GroupByKey]]),(DiscreteStatsTable[GroupByKey]=DiscreteStatsTable[[#This Row],[GroupByKey]])*DiscreteStatsTable[Average]))</f>
        <v>6.9560439855212799</v>
      </c>
      <c r="T261" s="5" cm="1">
        <f t="array" ref="T261">MIN(IF((DiscreteStatsTable[GroupByKey]=DiscreteStatsTable[[#This Row],[GroupByKey]]),(DiscreteStatsTable[GroupByKey]=DiscreteStatsTable[[#This Row],[GroupByKey]])*DiscreteStatsTable[Minimum]))</f>
        <v>3.0876019346208601</v>
      </c>
      <c r="U261" s="5" cm="1">
        <f t="array" ref="U261">MAX(IF((DiscreteStatsTable[GroupByKey]=DiscreteStatsTable[[#This Row],[GroupByKey]]),(DiscreteStatsTable[GroupByKey]=DiscreteStatsTable[[#This Row],[GroupByKey]])*DiscreteStatsTable[Maximum]))</f>
        <v>11.605953590181899</v>
      </c>
      <c r="V261" s="5" cm="1">
        <f t="array" ref="V261">IFERROR(AVERAGE(IF((DiscreteStatsTable[GroupByKey]=DiscreteStatsTable[[#This Row],[GroupByKey]]),(DiscreteStatsTable[GroupByKey]=DiscreteStatsTable[[#This Row],[GroupByKey]])*DiscreteStatsTable[NumberObservations])),0)</f>
        <v>20.14</v>
      </c>
      <c r="W261" s="5">
        <f>IF((DiscreteStatsTable[[#This Row],[RepsRequested]]&gt;1),DiscreteStatsTable[[#This Row],[HalfWidth]],DiscreteStatsTable[[#This Row],[BatchMeansHalfWidth]])</f>
        <v>9.8894551932469071E-2</v>
      </c>
      <c r="X261" s="5" cm="1">
        <f t="array" ref="X261">COUNT(IF((DiscreteStatsTable[GroupByKey]=DiscreteStatsTable[[#This Row],[GroupByKey]]),(DiscreteStatsTable[GroupByKey]=DiscreteStatsTable[[#This Row],[GroupByKey]])*DiscreteStatsTable[Replication]))</f>
        <v>50</v>
      </c>
      <c r="Y261" s="5">
        <f>IF(DiscreteStatsTable[[#This Row],[RepsRequested]]=DiscreteStatsTable[[#This Row],[RepsWithStatObserved]],1,0)</f>
        <v>1</v>
      </c>
    </row>
    <row r="262" spans="1:25" x14ac:dyDescent="0.25">
      <c r="A262" t="s">
        <v>68</v>
      </c>
      <c r="B262" t="s">
        <v>70</v>
      </c>
      <c r="C262">
        <v>44</v>
      </c>
      <c r="D262" t="s">
        <v>71</v>
      </c>
      <c r="E262" t="s">
        <v>75</v>
      </c>
      <c r="F262" t="s">
        <v>73</v>
      </c>
      <c r="G262">
        <v>0.10453011669654</v>
      </c>
      <c r="H262">
        <v>2E+20</v>
      </c>
      <c r="I262">
        <v>6.9449257326283501E-2</v>
      </c>
      <c r="J262">
        <v>0.14832384217014999</v>
      </c>
      <c r="K262">
        <v>26</v>
      </c>
      <c r="L26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62" s="5" cm="1">
        <f t="array" ref="M262">MAX(IF((ProjectInfoTable[ProjectName]=DiscreteStatsTable[[#This Row],[ProjectName]]),(ProjectInfoTable[ProjectName]=DiscreteStatsTable[[#This Row],[ProjectName]])*ProjectInfoTable[NumberOfReplications]))</f>
        <v>50</v>
      </c>
      <c r="N262" s="5" cm="1">
        <f t="array" ref="N262">IFERROR(AVERAGE(IF((DiscreteStatsTable[GroupByKey]=DiscreteStatsTable[[#This Row],[GroupByKey]]),(DiscreteStatsTable[GroupByKey]=DiscreteStatsTable[[#This Row],[GroupByKey]])*DiscreteStatsTable[Average])),0)</f>
        <v>9.7847844107351645E-2</v>
      </c>
      <c r="O262" s="5" cm="1">
        <f t="array" ref="O26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62" s="5" cm="1">
        <f t="array" ref="P262">MAX(IF((ProjectInfoTable[ProjectName]=DiscreteStatsTable[[#This Row],[ProjectName]]),(ProjectInfoTable[ProjectName]=DiscreteStatsTable[[#This Row],[ProjectName]])*ProjectInfoTable[ConfidenceInterval]))</f>
        <v>0.95</v>
      </c>
      <c r="Q262" s="5">
        <f>IF(AND(DiscreteStatsTable[[#This Row],[RepsWithStatObserved]]=1,Y262=0),200000000000000000000,IFERROR(_xlfn.T.INV.2T(1 -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62" s="5" cm="1">
        <f t="array" ref="R262">MIN(IF((DiscreteStatsTable[GroupByKey]=DiscreteStatsTable[[#This Row],[GroupByKey]]),(DiscreteStatsTable[GroupByKey]=DiscreteStatsTable[[#This Row],[GroupByKey]])*DiscreteStatsTable[Average]))</f>
        <v>8.7017927016337093E-2</v>
      </c>
      <c r="S262" s="5" cm="1">
        <f t="array" ref="S262">MAX(IF((DiscreteStatsTable[GroupByKey]=DiscreteStatsTable[[#This Row],[GroupByKey]]),(DiscreteStatsTable[GroupByKey]=DiscreteStatsTable[[#This Row],[GroupByKey]])*DiscreteStatsTable[Average]))</f>
        <v>0.11209851598126799</v>
      </c>
      <c r="T262" s="5" cm="1">
        <f t="array" ref="T262">MIN(IF((DiscreteStatsTable[GroupByKey]=DiscreteStatsTable[[#This Row],[GroupByKey]]),(DiscreteStatsTable[GroupByKey]=DiscreteStatsTable[[#This Row],[GroupByKey]])*DiscreteStatsTable[Minimum]))</f>
        <v>5.1460032243681099E-2</v>
      </c>
      <c r="U262" s="5" cm="1">
        <f t="array" ref="U262">MAX(IF((DiscreteStatsTable[GroupByKey]=DiscreteStatsTable[[#This Row],[GroupByKey]]),(DiscreteStatsTable[GroupByKey]=DiscreteStatsTable[[#This Row],[GroupByKey]])*DiscreteStatsTable[Maximum]))</f>
        <v>0.16540290383558701</v>
      </c>
      <c r="V262" s="5" cm="1">
        <f t="array" ref="V262">IFERROR(AVERAGE(IF((DiscreteStatsTable[GroupByKey]=DiscreteStatsTable[[#This Row],[GroupByKey]]),(DiscreteStatsTable[GroupByKey]=DiscreteStatsTable[[#This Row],[GroupByKey]])*DiscreteStatsTable[NumberObservations])),0)</f>
        <v>20.14</v>
      </c>
      <c r="W262" s="5">
        <f>IF((DiscreteStatsTable[[#This Row],[RepsRequested]]&gt;1),DiscreteStatsTable[[#This Row],[HalfWidth]],DiscreteStatsTable[[#This Row],[BatchMeansHalfWidth]])</f>
        <v>1.668830327041739E-3</v>
      </c>
      <c r="X262" s="5" cm="1">
        <f t="array" ref="X262">COUNT(IF((DiscreteStatsTable[GroupByKey]=DiscreteStatsTable[[#This Row],[GroupByKey]]),(DiscreteStatsTable[GroupByKey]=DiscreteStatsTable[[#This Row],[GroupByKey]])*DiscreteStatsTable[Replication]))</f>
        <v>50</v>
      </c>
      <c r="Y262" s="5">
        <f>IF(DiscreteStatsTable[[#This Row],[RepsRequested]]=DiscreteStatsTable[[#This Row],[RepsWithStatObserved]],1,0)</f>
        <v>1</v>
      </c>
    </row>
    <row r="263" spans="1:25" x14ac:dyDescent="0.25">
      <c r="A263" t="s">
        <v>68</v>
      </c>
      <c r="B263" t="s">
        <v>70</v>
      </c>
      <c r="C263">
        <v>44</v>
      </c>
      <c r="D263" t="s">
        <v>71</v>
      </c>
      <c r="E263" t="s">
        <v>76</v>
      </c>
      <c r="F263" t="s">
        <v>73</v>
      </c>
      <c r="G263">
        <v>6.2718070017924097</v>
      </c>
      <c r="H263">
        <v>2E+20</v>
      </c>
      <c r="I263">
        <v>4.1669554395770101</v>
      </c>
      <c r="J263">
        <v>8.8994305302089902</v>
      </c>
      <c r="K263">
        <v>26</v>
      </c>
      <c r="L26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63" s="5" cm="1">
        <f t="array" ref="M263">MAX(IF((ProjectInfoTable[ProjectName]=DiscreteStatsTable[[#This Row],[ProjectName]]),(ProjectInfoTable[ProjectName]=DiscreteStatsTable[[#This Row],[ProjectName]])*ProjectInfoTable[NumberOfReplications]))</f>
        <v>50</v>
      </c>
      <c r="N263" s="5" cm="1">
        <f t="array" ref="N263">IFERROR(AVERAGE(IF((DiscreteStatsTable[GroupByKey]=DiscreteStatsTable[[#This Row],[GroupByKey]]),(DiscreteStatsTable[GroupByKey]=DiscreteStatsTable[[#This Row],[GroupByKey]])*DiscreteStatsTable[Average])),0)</f>
        <v>5.8708706464411016</v>
      </c>
      <c r="O263" s="5" cm="1">
        <f t="array" ref="O263">IFERROR(_xlfn.STDEV.S(IF((DiscreteStatsTable[GroupByKey]=DiscreteStatsTable[[#This Row],[GroupByKey]]),(DiscreteStatsTable[GroupByKey]=DiscreteStatsTable[[#This Row],[GroupByKey]])*DiscreteStatsTable[Average])),0)</f>
        <v>0.3523255718218492</v>
      </c>
      <c r="P263" s="5" cm="1">
        <f t="array" ref="P263">MAX(IF((ProjectInfoTable[ProjectName]=DiscreteStatsTable[[#This Row],[ProjectName]]),(ProjectInfoTable[ProjectName]=DiscreteStatsTable[[#This Row],[ProjectName]])*ProjectInfoTable[ConfidenceInterval]))</f>
        <v>0.95</v>
      </c>
      <c r="Q263" s="5">
        <f>IF(AND(DiscreteStatsTable[[#This Row],[RepsWithStatObserved]]=1,Y263=0),200000000000000000000,IFERROR(_xlfn.T.INV.2T(1 -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63" s="5" cm="1">
        <f t="array" ref="R263">MIN(IF((DiscreteStatsTable[GroupByKey]=DiscreteStatsTable[[#This Row],[GroupByKey]]),(DiscreteStatsTable[GroupByKey]=DiscreteStatsTable[[#This Row],[GroupByKey]])*DiscreteStatsTable[Average]))</f>
        <v>5.22107562098022</v>
      </c>
      <c r="S263" s="5" cm="1">
        <f t="array" ref="S263">MAX(IF((DiscreteStatsTable[GroupByKey]=DiscreteStatsTable[[#This Row],[GroupByKey]]),(DiscreteStatsTable[GroupByKey]=DiscreteStatsTable[[#This Row],[GroupByKey]])*DiscreteStatsTable[Average]))</f>
        <v>6.7259109588760797</v>
      </c>
      <c r="T263" s="5" cm="1">
        <f t="array" ref="T263">MIN(IF((DiscreteStatsTable[GroupByKey]=DiscreteStatsTable[[#This Row],[GroupByKey]]),(DiscreteStatsTable[GroupByKey]=DiscreteStatsTable[[#This Row],[GroupByKey]])*DiscreteStatsTable[Minimum]))</f>
        <v>3.0876019346208601</v>
      </c>
      <c r="U263" s="5" cm="1">
        <f t="array" ref="U263">MAX(IF((DiscreteStatsTable[GroupByKey]=DiscreteStatsTable[[#This Row],[GroupByKey]]),(DiscreteStatsTable[GroupByKey]=DiscreteStatsTable[[#This Row],[GroupByKey]])*DiscreteStatsTable[Maximum]))</f>
        <v>9.9241742301352396</v>
      </c>
      <c r="V263" s="5" cm="1">
        <f t="array" ref="V263">IFERROR(AVERAGE(IF((DiscreteStatsTable[GroupByKey]=DiscreteStatsTable[[#This Row],[GroupByKey]]),(DiscreteStatsTable[GroupByKey]=DiscreteStatsTable[[#This Row],[GroupByKey]])*DiscreteStatsTable[NumberObservations])),0)</f>
        <v>20.14</v>
      </c>
      <c r="W263" s="5">
        <f>IF((DiscreteStatsTable[[#This Row],[RepsRequested]]&gt;1),DiscreteStatsTable[[#This Row],[HalfWidth]],DiscreteStatsTable[[#This Row],[BatchMeansHalfWidth]])</f>
        <v>0.10012981962250445</v>
      </c>
      <c r="X263" s="5" cm="1">
        <f t="array" ref="X263">COUNT(IF((DiscreteStatsTable[GroupByKey]=DiscreteStatsTable[[#This Row],[GroupByKey]]),(DiscreteStatsTable[GroupByKey]=DiscreteStatsTable[[#This Row],[GroupByKey]])*DiscreteStatsTable[Replication]))</f>
        <v>50</v>
      </c>
      <c r="Y263" s="5">
        <f>IF(DiscreteStatsTable[[#This Row],[RepsRequested]]=DiscreteStatsTable[[#This Row],[RepsWithStatObserved]],1,0)</f>
        <v>1</v>
      </c>
    </row>
    <row r="264" spans="1:25" x14ac:dyDescent="0.25">
      <c r="A264" t="s">
        <v>68</v>
      </c>
      <c r="B264" t="s">
        <v>70</v>
      </c>
      <c r="C264">
        <v>44</v>
      </c>
      <c r="D264" t="s">
        <v>71</v>
      </c>
      <c r="E264" t="s">
        <v>77</v>
      </c>
      <c r="F264" t="s">
        <v>73</v>
      </c>
      <c r="G264">
        <v>0</v>
      </c>
      <c r="H264">
        <v>2E+20</v>
      </c>
      <c r="I264">
        <v>0</v>
      </c>
      <c r="J264">
        <v>0</v>
      </c>
      <c r="K264">
        <v>26</v>
      </c>
      <c r="L26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64" s="5" cm="1">
        <f t="array" ref="M264">MAX(IF((ProjectInfoTable[ProjectName]=DiscreteStatsTable[[#This Row],[ProjectName]]),(ProjectInfoTable[ProjectName]=DiscreteStatsTable[[#This Row],[ProjectName]])*ProjectInfoTable[NumberOfReplications]))</f>
        <v>50</v>
      </c>
      <c r="N264" s="5" cm="1">
        <f t="array" ref="N264">IFERROR(AVERAGE(IF((DiscreteStatsTable[GroupByKey]=DiscreteStatsTable[[#This Row],[GroupByKey]]),(DiscreteStatsTable[GroupByKey]=DiscreteStatsTable[[#This Row],[GroupByKey]])*DiscreteStatsTable[Average])),0)</f>
        <v>0</v>
      </c>
      <c r="O264" s="5" cm="1">
        <f t="array" ref="O264">IFERROR(_xlfn.STDEV.S(IF((DiscreteStatsTable[GroupByKey]=DiscreteStatsTable[[#This Row],[GroupByKey]]),(DiscreteStatsTable[GroupByKey]=DiscreteStatsTable[[#This Row],[GroupByKey]])*DiscreteStatsTable[Average])),0)</f>
        <v>0</v>
      </c>
      <c r="P264" s="5" cm="1">
        <f t="array" ref="P264">MAX(IF((ProjectInfoTable[ProjectName]=DiscreteStatsTable[[#This Row],[ProjectName]]),(ProjectInfoTable[ProjectName]=DiscreteStatsTable[[#This Row],[ProjectName]])*ProjectInfoTable[ConfidenceInterval]))</f>
        <v>0.95</v>
      </c>
      <c r="Q264" s="5">
        <f>IF(AND(DiscreteStatsTable[[#This Row],[RepsWithStatObserved]]=1,Y264=0),200000000000000000000,IFERROR(_xlfn.T.INV.2T(1 -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4" s="5" cm="1">
        <f t="array" ref="R264">MIN(IF((DiscreteStatsTable[GroupByKey]=DiscreteStatsTable[[#This Row],[GroupByKey]]),(DiscreteStatsTable[GroupByKey]=DiscreteStatsTable[[#This Row],[GroupByKey]])*DiscreteStatsTable[Average]))</f>
        <v>0</v>
      </c>
      <c r="S264" s="5" cm="1">
        <f t="array" ref="S264">MAX(IF((DiscreteStatsTable[GroupByKey]=DiscreteStatsTable[[#This Row],[GroupByKey]]),(DiscreteStatsTable[GroupByKey]=DiscreteStatsTable[[#This Row],[GroupByKey]])*DiscreteStatsTable[Average]))</f>
        <v>0</v>
      </c>
      <c r="T264" s="5" cm="1">
        <f t="array" ref="T264">MIN(IF((DiscreteStatsTable[GroupByKey]=DiscreteStatsTable[[#This Row],[GroupByKey]]),(DiscreteStatsTable[GroupByKey]=DiscreteStatsTable[[#This Row],[GroupByKey]])*DiscreteStatsTable[Minimum]))</f>
        <v>0</v>
      </c>
      <c r="U264" s="5" cm="1">
        <f t="array" ref="U264">MAX(IF((DiscreteStatsTable[GroupByKey]=DiscreteStatsTable[[#This Row],[GroupByKey]]),(DiscreteStatsTable[GroupByKey]=DiscreteStatsTable[[#This Row],[GroupByKey]])*DiscreteStatsTable[Maximum]))</f>
        <v>0</v>
      </c>
      <c r="V264" s="5" cm="1">
        <f t="array" ref="V264">IFERROR(AVERAGE(IF((DiscreteStatsTable[GroupByKey]=DiscreteStatsTable[[#This Row],[GroupByKey]]),(DiscreteStatsTable[GroupByKey]=DiscreteStatsTable[[#This Row],[GroupByKey]])*DiscreteStatsTable[NumberObservations])),0)</f>
        <v>20.14</v>
      </c>
      <c r="W264" s="5">
        <f>IF((DiscreteStatsTable[[#This Row],[RepsRequested]]&gt;1),DiscreteStatsTable[[#This Row],[HalfWidth]],DiscreteStatsTable[[#This Row],[BatchMeansHalfWidth]])</f>
        <v>0</v>
      </c>
      <c r="X264" s="5" cm="1">
        <f t="array" ref="X264">COUNT(IF((DiscreteStatsTable[GroupByKey]=DiscreteStatsTable[[#This Row],[GroupByKey]]),(DiscreteStatsTable[GroupByKey]=DiscreteStatsTable[[#This Row],[GroupByKey]])*DiscreteStatsTable[Replication]))</f>
        <v>50</v>
      </c>
      <c r="Y264" s="5">
        <f>IF(DiscreteStatsTable[[#This Row],[RepsRequested]]=DiscreteStatsTable[[#This Row],[RepsWithStatObserved]],1,0)</f>
        <v>1</v>
      </c>
    </row>
    <row r="265" spans="1:25" x14ac:dyDescent="0.25">
      <c r="A265" t="s">
        <v>68</v>
      </c>
      <c r="B265" t="s">
        <v>70</v>
      </c>
      <c r="C265">
        <v>44</v>
      </c>
      <c r="D265" t="s">
        <v>71</v>
      </c>
      <c r="E265" t="s">
        <v>78</v>
      </c>
      <c r="F265" t="s">
        <v>73</v>
      </c>
      <c r="G265">
        <v>0.40655058080571099</v>
      </c>
      <c r="H265">
        <v>2E+20</v>
      </c>
      <c r="I265">
        <v>0</v>
      </c>
      <c r="J265">
        <v>2.4616465259456399</v>
      </c>
      <c r="K265">
        <v>26</v>
      </c>
      <c r="L26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65" s="5" cm="1">
        <f t="array" ref="M265">MAX(IF((ProjectInfoTable[ProjectName]=DiscreteStatsTable[[#This Row],[ProjectName]]),(ProjectInfoTable[ProjectName]=DiscreteStatsTable[[#This Row],[ProjectName]])*ProjectInfoTable[NumberOfReplications]))</f>
        <v>50</v>
      </c>
      <c r="N265" s="5" cm="1">
        <f t="array" ref="N265">IFERROR(AVERAGE(IF((DiscreteStatsTable[GroupByKey]=DiscreteStatsTable[[#This Row],[GroupByKey]]),(DiscreteStatsTable[GroupByKey]=DiscreteStatsTable[[#This Row],[GroupByKey]])*DiscreteStatsTable[Average])),0)</f>
        <v>0.26560310880443844</v>
      </c>
      <c r="O265" s="5" cm="1">
        <f t="array" ref="O265">IFERROR(_xlfn.STDEV.S(IF((DiscreteStatsTable[GroupByKey]=DiscreteStatsTable[[#This Row],[GroupByKey]]),(DiscreteStatsTable[GroupByKey]=DiscreteStatsTable[[#This Row],[GroupByKey]])*DiscreteStatsTable[Average])),0)</f>
        <v>0.1345835269466413</v>
      </c>
      <c r="P265" s="5" cm="1">
        <f t="array" ref="P265">MAX(IF((ProjectInfoTable[ProjectName]=DiscreteStatsTable[[#This Row],[ProjectName]]),(ProjectInfoTable[ProjectName]=DiscreteStatsTable[[#This Row],[ProjectName]])*ProjectInfoTable[ConfidenceInterval]))</f>
        <v>0.95</v>
      </c>
      <c r="Q265" s="5">
        <f>IF(AND(DiscreteStatsTable[[#This Row],[RepsWithStatObserved]]=1,Y265=0),200000000000000000000,IFERROR(_xlfn.T.INV.2T(1 -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65" s="5" cm="1">
        <f t="array" ref="R265">MIN(IF((DiscreteStatsTable[GroupByKey]=DiscreteStatsTable[[#This Row],[GroupByKey]]),(DiscreteStatsTable[GroupByKey]=DiscreteStatsTable[[#This Row],[GroupByKey]])*DiscreteStatsTable[Average]))</f>
        <v>1.0442984261027299E-2</v>
      </c>
      <c r="S265" s="5" cm="1">
        <f t="array" ref="S265">MAX(IF((DiscreteStatsTable[GroupByKey]=DiscreteStatsTable[[#This Row],[GroupByKey]]),(DiscreteStatsTable[GroupByKey]=DiscreteStatsTable[[#This Row],[GroupByKey]])*DiscreteStatsTable[Average]))</f>
        <v>0.556428814956336</v>
      </c>
      <c r="T265" s="5" cm="1">
        <f t="array" ref="T265">MIN(IF((DiscreteStatsTable[GroupByKey]=DiscreteStatsTable[[#This Row],[GroupByKey]]),(DiscreteStatsTable[GroupByKey]=DiscreteStatsTable[[#This Row],[GroupByKey]])*DiscreteStatsTable[Minimum]))</f>
        <v>0</v>
      </c>
      <c r="U265" s="5" cm="1">
        <f t="array" ref="U265">MAX(IF((DiscreteStatsTable[GroupByKey]=DiscreteStatsTable[[#This Row],[GroupByKey]]),(DiscreteStatsTable[GroupByKey]=DiscreteStatsTable[[#This Row],[GroupByKey]])*DiscreteStatsTable[Maximum]))</f>
        <v>4.9247273176603699</v>
      </c>
      <c r="V265" s="5" cm="1">
        <f t="array" ref="V265">IFERROR(AVERAGE(IF((DiscreteStatsTable[GroupByKey]=DiscreteStatsTable[[#This Row],[GroupByKey]]),(DiscreteStatsTable[GroupByKey]=DiscreteStatsTable[[#This Row],[GroupByKey]])*DiscreteStatsTable[NumberObservations])),0)</f>
        <v>20.14</v>
      </c>
      <c r="W265" s="5">
        <f>IF((DiscreteStatsTable[[#This Row],[RepsRequested]]&gt;1),DiscreteStatsTable[[#This Row],[HalfWidth]],DiscreteStatsTable[[#This Row],[BatchMeansHalfWidth]])</f>
        <v>3.8248215159760277E-2</v>
      </c>
      <c r="X265" s="5" cm="1">
        <f t="array" ref="X265">COUNT(IF((DiscreteStatsTable[GroupByKey]=DiscreteStatsTable[[#This Row],[GroupByKey]]),(DiscreteStatsTable[GroupByKey]=DiscreteStatsTable[[#This Row],[GroupByKey]])*DiscreteStatsTable[Replication]))</f>
        <v>50</v>
      </c>
      <c r="Y265" s="5">
        <f>IF(DiscreteStatsTable[[#This Row],[RepsRequested]]=DiscreteStatsTable[[#This Row],[RepsWithStatObserved]],1,0)</f>
        <v>1</v>
      </c>
    </row>
    <row r="266" spans="1:25" x14ac:dyDescent="0.25">
      <c r="A266" t="s">
        <v>68</v>
      </c>
      <c r="B266" t="s">
        <v>70</v>
      </c>
      <c r="C266">
        <v>45</v>
      </c>
      <c r="D266" t="s">
        <v>71</v>
      </c>
      <c r="E266" t="s">
        <v>72</v>
      </c>
      <c r="F266" t="s">
        <v>73</v>
      </c>
      <c r="G266">
        <v>0.104428673422403</v>
      </c>
      <c r="H266">
        <v>2E+20</v>
      </c>
      <c r="I266">
        <v>6.5498539296968694E-2</v>
      </c>
      <c r="J266">
        <v>0.140329410976026</v>
      </c>
      <c r="K266">
        <v>14</v>
      </c>
      <c r="L26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66" s="5" cm="1">
        <f t="array" ref="M266">MAX(IF((ProjectInfoTable[ProjectName]=DiscreteStatsTable[[#This Row],[ProjectName]]),(ProjectInfoTable[ProjectName]=DiscreteStatsTable[[#This Row],[ProjectName]])*ProjectInfoTable[NumberOfReplications]))</f>
        <v>50</v>
      </c>
      <c r="N266" s="5" cm="1">
        <f t="array" ref="N266">IFERROR(AVERAGE(IF((DiscreteStatsTable[GroupByKey]=DiscreteStatsTable[[#This Row],[GroupByKey]]),(DiscreteStatsTable[GroupByKey]=DiscreteStatsTable[[#This Row],[GroupByKey]])*DiscreteStatsTable[Average])),0)</f>
        <v>9.7847844107351645E-2</v>
      </c>
      <c r="O266" s="5" cm="1">
        <f t="array" ref="O26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66" s="5" cm="1">
        <f t="array" ref="P266">MAX(IF((ProjectInfoTable[ProjectName]=DiscreteStatsTable[[#This Row],[ProjectName]]),(ProjectInfoTable[ProjectName]=DiscreteStatsTable[[#This Row],[ProjectName]])*ProjectInfoTable[ConfidenceInterval]))</f>
        <v>0.95</v>
      </c>
      <c r="Q266" s="5">
        <f>IF(AND(DiscreteStatsTable[[#This Row],[RepsWithStatObserved]]=1,Y266=0),200000000000000000000,IFERROR(_xlfn.T.INV.2T(1 -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66" s="5" cm="1">
        <f t="array" ref="R266">MIN(IF((DiscreteStatsTable[GroupByKey]=DiscreteStatsTable[[#This Row],[GroupByKey]]),(DiscreteStatsTable[GroupByKey]=DiscreteStatsTable[[#This Row],[GroupByKey]])*DiscreteStatsTable[Average]))</f>
        <v>8.7017927016337093E-2</v>
      </c>
      <c r="S266" s="5" cm="1">
        <f t="array" ref="S266">MAX(IF((DiscreteStatsTable[GroupByKey]=DiscreteStatsTable[[#This Row],[GroupByKey]]),(DiscreteStatsTable[GroupByKey]=DiscreteStatsTable[[#This Row],[GroupByKey]])*DiscreteStatsTable[Average]))</f>
        <v>0.11209851598126799</v>
      </c>
      <c r="T266" s="5" cm="1">
        <f t="array" ref="T266">MIN(IF((DiscreteStatsTable[GroupByKey]=DiscreteStatsTable[[#This Row],[GroupByKey]]),(DiscreteStatsTable[GroupByKey]=DiscreteStatsTable[[#This Row],[GroupByKey]])*DiscreteStatsTable[Minimum]))</f>
        <v>5.1460032243681099E-2</v>
      </c>
      <c r="U266" s="5" cm="1">
        <f t="array" ref="U266">MAX(IF((DiscreteStatsTable[GroupByKey]=DiscreteStatsTable[[#This Row],[GroupByKey]]),(DiscreteStatsTable[GroupByKey]=DiscreteStatsTable[[#This Row],[GroupByKey]])*DiscreteStatsTable[Maximum]))</f>
        <v>0.16540290383558701</v>
      </c>
      <c r="V266" s="5" cm="1">
        <f t="array" ref="V266">IFERROR(AVERAGE(IF((DiscreteStatsTable[GroupByKey]=DiscreteStatsTable[[#This Row],[GroupByKey]]),(DiscreteStatsTable[GroupByKey]=DiscreteStatsTable[[#This Row],[GroupByKey]])*DiscreteStatsTable[NumberObservations])),0)</f>
        <v>20.14</v>
      </c>
      <c r="W266" s="5">
        <f>IF((DiscreteStatsTable[[#This Row],[RepsRequested]]&gt;1),DiscreteStatsTable[[#This Row],[HalfWidth]],DiscreteStatsTable[[#This Row],[BatchMeansHalfWidth]])</f>
        <v>1.668830327041739E-3</v>
      </c>
      <c r="X266" s="5" cm="1">
        <f t="array" ref="X266">COUNT(IF((DiscreteStatsTable[GroupByKey]=DiscreteStatsTable[[#This Row],[GroupByKey]]),(DiscreteStatsTable[GroupByKey]=DiscreteStatsTable[[#This Row],[GroupByKey]])*DiscreteStatsTable[Replication]))</f>
        <v>50</v>
      </c>
      <c r="Y266" s="5">
        <f>IF(DiscreteStatsTable[[#This Row],[RepsRequested]]=DiscreteStatsTable[[#This Row],[RepsWithStatObserved]],1,0)</f>
        <v>1</v>
      </c>
    </row>
    <row r="267" spans="1:25" x14ac:dyDescent="0.25">
      <c r="A267" t="s">
        <v>68</v>
      </c>
      <c r="B267" t="s">
        <v>70</v>
      </c>
      <c r="C267">
        <v>45</v>
      </c>
      <c r="D267" t="s">
        <v>71</v>
      </c>
      <c r="E267" t="s">
        <v>74</v>
      </c>
      <c r="F267" t="s">
        <v>73</v>
      </c>
      <c r="G267">
        <v>6.5796105704543502</v>
      </c>
      <c r="H267">
        <v>2E+20</v>
      </c>
      <c r="I267">
        <v>3.9299123578181301</v>
      </c>
      <c r="J267">
        <v>8.4197646585615793</v>
      </c>
      <c r="K267">
        <v>14</v>
      </c>
      <c r="L26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67" s="5" cm="1">
        <f t="array" ref="M267">MAX(IF((ProjectInfoTable[ProjectName]=DiscreteStatsTable[[#This Row],[ProjectName]]),(ProjectInfoTable[ProjectName]=DiscreteStatsTable[[#This Row],[ProjectName]])*ProjectInfoTable[NumberOfReplications]))</f>
        <v>50</v>
      </c>
      <c r="N267" s="5" cm="1">
        <f t="array" ref="N267">IFERROR(AVERAGE(IF((DiscreteStatsTable[GroupByKey]=DiscreteStatsTable[[#This Row],[GroupByKey]]),(DiscreteStatsTable[GroupByKey]=DiscreteStatsTable[[#This Row],[GroupByKey]])*DiscreteStatsTable[Average])),0)</f>
        <v>6.1364737552455377</v>
      </c>
      <c r="O267" s="5" cm="1">
        <f t="array" ref="O267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67" s="5" cm="1">
        <f t="array" ref="P267">MAX(IF((ProjectInfoTable[ProjectName]=DiscreteStatsTable[[#This Row],[ProjectName]]),(ProjectInfoTable[ProjectName]=DiscreteStatsTable[[#This Row],[ProjectName]])*ProjectInfoTable[ConfidenceInterval]))</f>
        <v>0.95</v>
      </c>
      <c r="Q267" s="5">
        <f>IF(AND(DiscreteStatsTable[[#This Row],[RepsWithStatObserved]]=1,Y267=0),200000000000000000000,IFERROR(_xlfn.T.INV.2T(1 -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67" s="5" cm="1">
        <f t="array" ref="R267">MIN(IF((DiscreteStatsTable[GroupByKey]=DiscreteStatsTable[[#This Row],[GroupByKey]]),(DiscreteStatsTable[GroupByKey]=DiscreteStatsTable[[#This Row],[GroupByKey]])*DiscreteStatsTable[Average]))</f>
        <v>5.5599943299430299</v>
      </c>
      <c r="S267" s="5" cm="1">
        <f t="array" ref="S267">MAX(IF((DiscreteStatsTable[GroupByKey]=DiscreteStatsTable[[#This Row],[GroupByKey]]),(DiscreteStatsTable[GroupByKey]=DiscreteStatsTable[[#This Row],[GroupByKey]])*DiscreteStatsTable[Average]))</f>
        <v>6.9560439855212799</v>
      </c>
      <c r="T267" s="5" cm="1">
        <f t="array" ref="T267">MIN(IF((DiscreteStatsTable[GroupByKey]=DiscreteStatsTable[[#This Row],[GroupByKey]]),(DiscreteStatsTable[GroupByKey]=DiscreteStatsTable[[#This Row],[GroupByKey]])*DiscreteStatsTable[Minimum]))</f>
        <v>3.0876019346208601</v>
      </c>
      <c r="U267" s="5" cm="1">
        <f t="array" ref="U267">MAX(IF((DiscreteStatsTable[GroupByKey]=DiscreteStatsTable[[#This Row],[GroupByKey]]),(DiscreteStatsTable[GroupByKey]=DiscreteStatsTable[[#This Row],[GroupByKey]])*DiscreteStatsTable[Maximum]))</f>
        <v>11.605953590181899</v>
      </c>
      <c r="V267" s="5" cm="1">
        <f t="array" ref="V267">IFERROR(AVERAGE(IF((DiscreteStatsTable[GroupByKey]=DiscreteStatsTable[[#This Row],[GroupByKey]]),(DiscreteStatsTable[GroupByKey]=DiscreteStatsTable[[#This Row],[GroupByKey]])*DiscreteStatsTable[NumberObservations])),0)</f>
        <v>20.14</v>
      </c>
      <c r="W267" s="5">
        <f>IF((DiscreteStatsTable[[#This Row],[RepsRequested]]&gt;1),DiscreteStatsTable[[#This Row],[HalfWidth]],DiscreteStatsTable[[#This Row],[BatchMeansHalfWidth]])</f>
        <v>9.8894551932469071E-2</v>
      </c>
      <c r="X267" s="5" cm="1">
        <f t="array" ref="X267">COUNT(IF((DiscreteStatsTable[GroupByKey]=DiscreteStatsTable[[#This Row],[GroupByKey]]),(DiscreteStatsTable[GroupByKey]=DiscreteStatsTable[[#This Row],[GroupByKey]])*DiscreteStatsTable[Replication]))</f>
        <v>50</v>
      </c>
      <c r="Y267" s="5">
        <f>IF(DiscreteStatsTable[[#This Row],[RepsRequested]]=DiscreteStatsTable[[#This Row],[RepsWithStatObserved]],1,0)</f>
        <v>1</v>
      </c>
    </row>
    <row r="268" spans="1:25" x14ac:dyDescent="0.25">
      <c r="A268" t="s">
        <v>68</v>
      </c>
      <c r="B268" t="s">
        <v>70</v>
      </c>
      <c r="C268">
        <v>45</v>
      </c>
      <c r="D268" t="s">
        <v>71</v>
      </c>
      <c r="E268" t="s">
        <v>75</v>
      </c>
      <c r="F268" t="s">
        <v>73</v>
      </c>
      <c r="G268">
        <v>0.104428673422403</v>
      </c>
      <c r="H268">
        <v>2E+20</v>
      </c>
      <c r="I268">
        <v>6.5498539296968694E-2</v>
      </c>
      <c r="J268">
        <v>0.140329410976026</v>
      </c>
      <c r="K268">
        <v>14</v>
      </c>
      <c r="L26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68" s="5" cm="1">
        <f t="array" ref="M268">MAX(IF((ProjectInfoTable[ProjectName]=DiscreteStatsTable[[#This Row],[ProjectName]]),(ProjectInfoTable[ProjectName]=DiscreteStatsTable[[#This Row],[ProjectName]])*ProjectInfoTable[NumberOfReplications]))</f>
        <v>50</v>
      </c>
      <c r="N268" s="5" cm="1">
        <f t="array" ref="N268">IFERROR(AVERAGE(IF((DiscreteStatsTable[GroupByKey]=DiscreteStatsTable[[#This Row],[GroupByKey]]),(DiscreteStatsTable[GroupByKey]=DiscreteStatsTable[[#This Row],[GroupByKey]])*DiscreteStatsTable[Average])),0)</f>
        <v>9.7847844107351645E-2</v>
      </c>
      <c r="O268" s="5" cm="1">
        <f t="array" ref="O26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68" s="5" cm="1">
        <f t="array" ref="P268">MAX(IF((ProjectInfoTable[ProjectName]=DiscreteStatsTable[[#This Row],[ProjectName]]),(ProjectInfoTable[ProjectName]=DiscreteStatsTable[[#This Row],[ProjectName]])*ProjectInfoTable[ConfidenceInterval]))</f>
        <v>0.95</v>
      </c>
      <c r="Q268" s="5">
        <f>IF(AND(DiscreteStatsTable[[#This Row],[RepsWithStatObserved]]=1,Y268=0),200000000000000000000,IFERROR(_xlfn.T.INV.2T(1 -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68" s="5" cm="1">
        <f t="array" ref="R268">MIN(IF((DiscreteStatsTable[GroupByKey]=DiscreteStatsTable[[#This Row],[GroupByKey]]),(DiscreteStatsTable[GroupByKey]=DiscreteStatsTable[[#This Row],[GroupByKey]])*DiscreteStatsTable[Average]))</f>
        <v>8.7017927016337093E-2</v>
      </c>
      <c r="S268" s="5" cm="1">
        <f t="array" ref="S268">MAX(IF((DiscreteStatsTable[GroupByKey]=DiscreteStatsTable[[#This Row],[GroupByKey]]),(DiscreteStatsTable[GroupByKey]=DiscreteStatsTable[[#This Row],[GroupByKey]])*DiscreteStatsTable[Average]))</f>
        <v>0.11209851598126799</v>
      </c>
      <c r="T268" s="5" cm="1">
        <f t="array" ref="T268">MIN(IF((DiscreteStatsTable[GroupByKey]=DiscreteStatsTable[[#This Row],[GroupByKey]]),(DiscreteStatsTable[GroupByKey]=DiscreteStatsTable[[#This Row],[GroupByKey]])*DiscreteStatsTable[Minimum]))</f>
        <v>5.1460032243681099E-2</v>
      </c>
      <c r="U268" s="5" cm="1">
        <f t="array" ref="U268">MAX(IF((DiscreteStatsTable[GroupByKey]=DiscreteStatsTable[[#This Row],[GroupByKey]]),(DiscreteStatsTable[GroupByKey]=DiscreteStatsTable[[#This Row],[GroupByKey]])*DiscreteStatsTable[Maximum]))</f>
        <v>0.16540290383558701</v>
      </c>
      <c r="V268" s="5" cm="1">
        <f t="array" ref="V268">IFERROR(AVERAGE(IF((DiscreteStatsTable[GroupByKey]=DiscreteStatsTable[[#This Row],[GroupByKey]]),(DiscreteStatsTable[GroupByKey]=DiscreteStatsTable[[#This Row],[GroupByKey]])*DiscreteStatsTable[NumberObservations])),0)</f>
        <v>20.14</v>
      </c>
      <c r="W268" s="5">
        <f>IF((DiscreteStatsTable[[#This Row],[RepsRequested]]&gt;1),DiscreteStatsTable[[#This Row],[HalfWidth]],DiscreteStatsTable[[#This Row],[BatchMeansHalfWidth]])</f>
        <v>1.668830327041739E-3</v>
      </c>
      <c r="X268" s="5" cm="1">
        <f t="array" ref="X268">COUNT(IF((DiscreteStatsTable[GroupByKey]=DiscreteStatsTable[[#This Row],[GroupByKey]]),(DiscreteStatsTable[GroupByKey]=DiscreteStatsTable[[#This Row],[GroupByKey]])*DiscreteStatsTable[Replication]))</f>
        <v>50</v>
      </c>
      <c r="Y268" s="5">
        <f>IF(DiscreteStatsTable[[#This Row],[RepsRequested]]=DiscreteStatsTable[[#This Row],[RepsWithStatObserved]],1,0)</f>
        <v>1</v>
      </c>
    </row>
    <row r="269" spans="1:25" x14ac:dyDescent="0.25">
      <c r="A269" t="s">
        <v>68</v>
      </c>
      <c r="B269" t="s">
        <v>70</v>
      </c>
      <c r="C269">
        <v>45</v>
      </c>
      <c r="D269" t="s">
        <v>71</v>
      </c>
      <c r="E269" t="s">
        <v>76</v>
      </c>
      <c r="F269" t="s">
        <v>73</v>
      </c>
      <c r="G269">
        <v>6.2657204053441804</v>
      </c>
      <c r="H269">
        <v>2E+20</v>
      </c>
      <c r="I269">
        <v>3.9299123578181301</v>
      </c>
      <c r="J269">
        <v>8.4197646585615793</v>
      </c>
      <c r="K269">
        <v>14</v>
      </c>
      <c r="L26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69" s="5" cm="1">
        <f t="array" ref="M269">MAX(IF((ProjectInfoTable[ProjectName]=DiscreteStatsTable[[#This Row],[ProjectName]]),(ProjectInfoTable[ProjectName]=DiscreteStatsTable[[#This Row],[ProjectName]])*ProjectInfoTable[NumberOfReplications]))</f>
        <v>50</v>
      </c>
      <c r="N269" s="5" cm="1">
        <f t="array" ref="N269">IFERROR(AVERAGE(IF((DiscreteStatsTable[GroupByKey]=DiscreteStatsTable[[#This Row],[GroupByKey]]),(DiscreteStatsTable[GroupByKey]=DiscreteStatsTable[[#This Row],[GroupByKey]])*DiscreteStatsTable[Average])),0)</f>
        <v>5.8708706464411016</v>
      </c>
      <c r="O269" s="5" cm="1">
        <f t="array" ref="O269">IFERROR(_xlfn.STDEV.S(IF((DiscreteStatsTable[GroupByKey]=DiscreteStatsTable[[#This Row],[GroupByKey]]),(DiscreteStatsTable[GroupByKey]=DiscreteStatsTable[[#This Row],[GroupByKey]])*DiscreteStatsTable[Average])),0)</f>
        <v>0.3523255718218492</v>
      </c>
      <c r="P269" s="5" cm="1">
        <f t="array" ref="P269">MAX(IF((ProjectInfoTable[ProjectName]=DiscreteStatsTable[[#This Row],[ProjectName]]),(ProjectInfoTable[ProjectName]=DiscreteStatsTable[[#This Row],[ProjectName]])*ProjectInfoTable[ConfidenceInterval]))</f>
        <v>0.95</v>
      </c>
      <c r="Q269" s="5">
        <f>IF(AND(DiscreteStatsTable[[#This Row],[RepsWithStatObserved]]=1,Y269=0),200000000000000000000,IFERROR(_xlfn.T.INV.2T(1 -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69" s="5" cm="1">
        <f t="array" ref="R269">MIN(IF((DiscreteStatsTable[GroupByKey]=DiscreteStatsTable[[#This Row],[GroupByKey]]),(DiscreteStatsTable[GroupByKey]=DiscreteStatsTable[[#This Row],[GroupByKey]])*DiscreteStatsTable[Average]))</f>
        <v>5.22107562098022</v>
      </c>
      <c r="S269" s="5" cm="1">
        <f t="array" ref="S269">MAX(IF((DiscreteStatsTable[GroupByKey]=DiscreteStatsTable[[#This Row],[GroupByKey]]),(DiscreteStatsTable[GroupByKey]=DiscreteStatsTable[[#This Row],[GroupByKey]])*DiscreteStatsTable[Average]))</f>
        <v>6.7259109588760797</v>
      </c>
      <c r="T269" s="5" cm="1">
        <f t="array" ref="T269">MIN(IF((DiscreteStatsTable[GroupByKey]=DiscreteStatsTable[[#This Row],[GroupByKey]]),(DiscreteStatsTable[GroupByKey]=DiscreteStatsTable[[#This Row],[GroupByKey]])*DiscreteStatsTable[Minimum]))</f>
        <v>3.0876019346208601</v>
      </c>
      <c r="U269" s="5" cm="1">
        <f t="array" ref="U269">MAX(IF((DiscreteStatsTable[GroupByKey]=DiscreteStatsTable[[#This Row],[GroupByKey]]),(DiscreteStatsTable[GroupByKey]=DiscreteStatsTable[[#This Row],[GroupByKey]])*DiscreteStatsTable[Maximum]))</f>
        <v>9.9241742301352396</v>
      </c>
      <c r="V269" s="5" cm="1">
        <f t="array" ref="V269">IFERROR(AVERAGE(IF((DiscreteStatsTable[GroupByKey]=DiscreteStatsTable[[#This Row],[GroupByKey]]),(DiscreteStatsTable[GroupByKey]=DiscreteStatsTable[[#This Row],[GroupByKey]])*DiscreteStatsTable[NumberObservations])),0)</f>
        <v>20.14</v>
      </c>
      <c r="W269" s="5">
        <f>IF((DiscreteStatsTable[[#This Row],[RepsRequested]]&gt;1),DiscreteStatsTable[[#This Row],[HalfWidth]],DiscreteStatsTable[[#This Row],[BatchMeansHalfWidth]])</f>
        <v>0.10012981962250445</v>
      </c>
      <c r="X269" s="5" cm="1">
        <f t="array" ref="X269">COUNT(IF((DiscreteStatsTable[GroupByKey]=DiscreteStatsTable[[#This Row],[GroupByKey]]),(DiscreteStatsTable[GroupByKey]=DiscreteStatsTable[[#This Row],[GroupByKey]])*DiscreteStatsTable[Replication]))</f>
        <v>50</v>
      </c>
      <c r="Y269" s="5">
        <f>IF(DiscreteStatsTable[[#This Row],[RepsRequested]]=DiscreteStatsTable[[#This Row],[RepsWithStatObserved]],1,0)</f>
        <v>1</v>
      </c>
    </row>
    <row r="270" spans="1:25" x14ac:dyDescent="0.25">
      <c r="A270" t="s">
        <v>68</v>
      </c>
      <c r="B270" t="s">
        <v>70</v>
      </c>
      <c r="C270">
        <v>45</v>
      </c>
      <c r="D270" t="s">
        <v>71</v>
      </c>
      <c r="E270" t="s">
        <v>77</v>
      </c>
      <c r="F270" t="s">
        <v>73</v>
      </c>
      <c r="G270">
        <v>0</v>
      </c>
      <c r="H270">
        <v>2E+20</v>
      </c>
      <c r="I270">
        <v>0</v>
      </c>
      <c r="J270">
        <v>0</v>
      </c>
      <c r="K270">
        <v>14</v>
      </c>
      <c r="L27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70" s="5" cm="1">
        <f t="array" ref="M270">MAX(IF((ProjectInfoTable[ProjectName]=DiscreteStatsTable[[#This Row],[ProjectName]]),(ProjectInfoTable[ProjectName]=DiscreteStatsTable[[#This Row],[ProjectName]])*ProjectInfoTable[NumberOfReplications]))</f>
        <v>50</v>
      </c>
      <c r="N270" s="5" cm="1">
        <f t="array" ref="N270">IFERROR(AVERAGE(IF((DiscreteStatsTable[GroupByKey]=DiscreteStatsTable[[#This Row],[GroupByKey]]),(DiscreteStatsTable[GroupByKey]=DiscreteStatsTable[[#This Row],[GroupByKey]])*DiscreteStatsTable[Average])),0)</f>
        <v>0</v>
      </c>
      <c r="O270" s="5" cm="1">
        <f t="array" ref="O270">IFERROR(_xlfn.STDEV.S(IF((DiscreteStatsTable[GroupByKey]=DiscreteStatsTable[[#This Row],[GroupByKey]]),(DiscreteStatsTable[GroupByKey]=DiscreteStatsTable[[#This Row],[GroupByKey]])*DiscreteStatsTable[Average])),0)</f>
        <v>0</v>
      </c>
      <c r="P270" s="5" cm="1">
        <f t="array" ref="P270">MAX(IF((ProjectInfoTable[ProjectName]=DiscreteStatsTable[[#This Row],[ProjectName]]),(ProjectInfoTable[ProjectName]=DiscreteStatsTable[[#This Row],[ProjectName]])*ProjectInfoTable[ConfidenceInterval]))</f>
        <v>0.95</v>
      </c>
      <c r="Q270" s="5">
        <f>IF(AND(DiscreteStatsTable[[#This Row],[RepsWithStatObserved]]=1,Y270=0),200000000000000000000,IFERROR(_xlfn.T.INV.2T(1 -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0" s="5" cm="1">
        <f t="array" ref="R270">MIN(IF((DiscreteStatsTable[GroupByKey]=DiscreteStatsTable[[#This Row],[GroupByKey]]),(DiscreteStatsTable[GroupByKey]=DiscreteStatsTable[[#This Row],[GroupByKey]])*DiscreteStatsTable[Average]))</f>
        <v>0</v>
      </c>
      <c r="S270" s="5" cm="1">
        <f t="array" ref="S270">MAX(IF((DiscreteStatsTable[GroupByKey]=DiscreteStatsTable[[#This Row],[GroupByKey]]),(DiscreteStatsTable[GroupByKey]=DiscreteStatsTable[[#This Row],[GroupByKey]])*DiscreteStatsTable[Average]))</f>
        <v>0</v>
      </c>
      <c r="T270" s="5" cm="1">
        <f t="array" ref="T270">MIN(IF((DiscreteStatsTable[GroupByKey]=DiscreteStatsTable[[#This Row],[GroupByKey]]),(DiscreteStatsTable[GroupByKey]=DiscreteStatsTable[[#This Row],[GroupByKey]])*DiscreteStatsTable[Minimum]))</f>
        <v>0</v>
      </c>
      <c r="U270" s="5" cm="1">
        <f t="array" ref="U270">MAX(IF((DiscreteStatsTable[GroupByKey]=DiscreteStatsTable[[#This Row],[GroupByKey]]),(DiscreteStatsTable[GroupByKey]=DiscreteStatsTable[[#This Row],[GroupByKey]])*DiscreteStatsTable[Maximum]))</f>
        <v>0</v>
      </c>
      <c r="V270" s="5" cm="1">
        <f t="array" ref="V270">IFERROR(AVERAGE(IF((DiscreteStatsTable[GroupByKey]=DiscreteStatsTable[[#This Row],[GroupByKey]]),(DiscreteStatsTable[GroupByKey]=DiscreteStatsTable[[#This Row],[GroupByKey]])*DiscreteStatsTable[NumberObservations])),0)</f>
        <v>20.14</v>
      </c>
      <c r="W270" s="5">
        <f>IF((DiscreteStatsTable[[#This Row],[RepsRequested]]&gt;1),DiscreteStatsTable[[#This Row],[HalfWidth]],DiscreteStatsTable[[#This Row],[BatchMeansHalfWidth]])</f>
        <v>0</v>
      </c>
      <c r="X270" s="5" cm="1">
        <f t="array" ref="X270">COUNT(IF((DiscreteStatsTable[GroupByKey]=DiscreteStatsTable[[#This Row],[GroupByKey]]),(DiscreteStatsTable[GroupByKey]=DiscreteStatsTable[[#This Row],[GroupByKey]])*DiscreteStatsTable[Replication]))</f>
        <v>50</v>
      </c>
      <c r="Y270" s="5">
        <f>IF(DiscreteStatsTable[[#This Row],[RepsRequested]]=DiscreteStatsTable[[#This Row],[RepsWithStatObserved]],1,0)</f>
        <v>1</v>
      </c>
    </row>
    <row r="271" spans="1:25" x14ac:dyDescent="0.25">
      <c r="A271" t="s">
        <v>68</v>
      </c>
      <c r="B271" t="s">
        <v>70</v>
      </c>
      <c r="C271">
        <v>45</v>
      </c>
      <c r="D271" t="s">
        <v>71</v>
      </c>
      <c r="E271" t="s">
        <v>78</v>
      </c>
      <c r="F271" t="s">
        <v>73</v>
      </c>
      <c r="G271">
        <v>0.31389016511017698</v>
      </c>
      <c r="H271">
        <v>2E+20</v>
      </c>
      <c r="I271">
        <v>0</v>
      </c>
      <c r="J271">
        <v>1.3802463499766899</v>
      </c>
      <c r="K271">
        <v>14</v>
      </c>
      <c r="L27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71" s="5" cm="1">
        <f t="array" ref="M271">MAX(IF((ProjectInfoTable[ProjectName]=DiscreteStatsTable[[#This Row],[ProjectName]]),(ProjectInfoTable[ProjectName]=DiscreteStatsTable[[#This Row],[ProjectName]])*ProjectInfoTable[NumberOfReplications]))</f>
        <v>50</v>
      </c>
      <c r="N271" s="5" cm="1">
        <f t="array" ref="N271">IFERROR(AVERAGE(IF((DiscreteStatsTable[GroupByKey]=DiscreteStatsTable[[#This Row],[GroupByKey]]),(DiscreteStatsTable[GroupByKey]=DiscreteStatsTable[[#This Row],[GroupByKey]])*DiscreteStatsTable[Average])),0)</f>
        <v>0.26560310880443844</v>
      </c>
      <c r="O271" s="5" cm="1">
        <f t="array" ref="O271">IFERROR(_xlfn.STDEV.S(IF((DiscreteStatsTable[GroupByKey]=DiscreteStatsTable[[#This Row],[GroupByKey]]),(DiscreteStatsTable[GroupByKey]=DiscreteStatsTable[[#This Row],[GroupByKey]])*DiscreteStatsTable[Average])),0)</f>
        <v>0.1345835269466413</v>
      </c>
      <c r="P271" s="5" cm="1">
        <f t="array" ref="P271">MAX(IF((ProjectInfoTable[ProjectName]=DiscreteStatsTable[[#This Row],[ProjectName]]),(ProjectInfoTable[ProjectName]=DiscreteStatsTable[[#This Row],[ProjectName]])*ProjectInfoTable[ConfidenceInterval]))</f>
        <v>0.95</v>
      </c>
      <c r="Q271" s="5">
        <f>IF(AND(DiscreteStatsTable[[#This Row],[RepsWithStatObserved]]=1,Y271=0),200000000000000000000,IFERROR(_xlfn.T.INV.2T(1 -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71" s="5" cm="1">
        <f t="array" ref="R271">MIN(IF((DiscreteStatsTable[GroupByKey]=DiscreteStatsTable[[#This Row],[GroupByKey]]),(DiscreteStatsTable[GroupByKey]=DiscreteStatsTable[[#This Row],[GroupByKey]])*DiscreteStatsTable[Average]))</f>
        <v>1.0442984261027299E-2</v>
      </c>
      <c r="S271" s="5" cm="1">
        <f t="array" ref="S271">MAX(IF((DiscreteStatsTable[GroupByKey]=DiscreteStatsTable[[#This Row],[GroupByKey]]),(DiscreteStatsTable[GroupByKey]=DiscreteStatsTable[[#This Row],[GroupByKey]])*DiscreteStatsTable[Average]))</f>
        <v>0.556428814956336</v>
      </c>
      <c r="T271" s="5" cm="1">
        <f t="array" ref="T271">MIN(IF((DiscreteStatsTable[GroupByKey]=DiscreteStatsTable[[#This Row],[GroupByKey]]),(DiscreteStatsTable[GroupByKey]=DiscreteStatsTable[[#This Row],[GroupByKey]])*DiscreteStatsTable[Minimum]))</f>
        <v>0</v>
      </c>
      <c r="U271" s="5" cm="1">
        <f t="array" ref="U271">MAX(IF((DiscreteStatsTable[GroupByKey]=DiscreteStatsTable[[#This Row],[GroupByKey]]),(DiscreteStatsTable[GroupByKey]=DiscreteStatsTable[[#This Row],[GroupByKey]])*DiscreteStatsTable[Maximum]))</f>
        <v>4.9247273176603699</v>
      </c>
      <c r="V271" s="5" cm="1">
        <f t="array" ref="V271">IFERROR(AVERAGE(IF((DiscreteStatsTable[GroupByKey]=DiscreteStatsTable[[#This Row],[GroupByKey]]),(DiscreteStatsTable[GroupByKey]=DiscreteStatsTable[[#This Row],[GroupByKey]])*DiscreteStatsTable[NumberObservations])),0)</f>
        <v>20.14</v>
      </c>
      <c r="W271" s="5">
        <f>IF((DiscreteStatsTable[[#This Row],[RepsRequested]]&gt;1),DiscreteStatsTable[[#This Row],[HalfWidth]],DiscreteStatsTable[[#This Row],[BatchMeansHalfWidth]])</f>
        <v>3.8248215159760277E-2</v>
      </c>
      <c r="X271" s="5" cm="1">
        <f t="array" ref="X271">COUNT(IF((DiscreteStatsTable[GroupByKey]=DiscreteStatsTable[[#This Row],[GroupByKey]]),(DiscreteStatsTable[GroupByKey]=DiscreteStatsTable[[#This Row],[GroupByKey]])*DiscreteStatsTable[Replication]))</f>
        <v>50</v>
      </c>
      <c r="Y271" s="5">
        <f>IF(DiscreteStatsTable[[#This Row],[RepsRequested]]=DiscreteStatsTable[[#This Row],[RepsWithStatObserved]],1,0)</f>
        <v>1</v>
      </c>
    </row>
    <row r="272" spans="1:25" x14ac:dyDescent="0.25">
      <c r="A272" t="s">
        <v>68</v>
      </c>
      <c r="B272" t="s">
        <v>70</v>
      </c>
      <c r="C272">
        <v>46</v>
      </c>
      <c r="D272" t="s">
        <v>71</v>
      </c>
      <c r="E272" t="s">
        <v>72</v>
      </c>
      <c r="F272" t="s">
        <v>73</v>
      </c>
      <c r="G272">
        <v>0.11209851598126799</v>
      </c>
      <c r="H272">
        <v>2E+20</v>
      </c>
      <c r="I272">
        <v>7.2462196210047597E-2</v>
      </c>
      <c r="J272">
        <v>0.146622573759606</v>
      </c>
      <c r="K272">
        <v>22</v>
      </c>
      <c r="L27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72" s="5" cm="1">
        <f t="array" ref="M272">MAX(IF((ProjectInfoTable[ProjectName]=DiscreteStatsTable[[#This Row],[ProjectName]]),(ProjectInfoTable[ProjectName]=DiscreteStatsTable[[#This Row],[ProjectName]])*ProjectInfoTable[NumberOfReplications]))</f>
        <v>50</v>
      </c>
      <c r="N272" s="5" cm="1">
        <f t="array" ref="N272">IFERROR(AVERAGE(IF((DiscreteStatsTable[GroupByKey]=DiscreteStatsTable[[#This Row],[GroupByKey]]),(DiscreteStatsTable[GroupByKey]=DiscreteStatsTable[[#This Row],[GroupByKey]])*DiscreteStatsTable[Average])),0)</f>
        <v>9.7847844107351645E-2</v>
      </c>
      <c r="O272" s="5" cm="1">
        <f t="array" ref="O27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72" s="5" cm="1">
        <f t="array" ref="P272">MAX(IF((ProjectInfoTable[ProjectName]=DiscreteStatsTable[[#This Row],[ProjectName]]),(ProjectInfoTable[ProjectName]=DiscreteStatsTable[[#This Row],[ProjectName]])*ProjectInfoTable[ConfidenceInterval]))</f>
        <v>0.95</v>
      </c>
      <c r="Q272" s="5">
        <f>IF(AND(DiscreteStatsTable[[#This Row],[RepsWithStatObserved]]=1,Y272=0),200000000000000000000,IFERROR(_xlfn.T.INV.2T(1 -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72" s="5" cm="1">
        <f t="array" ref="R272">MIN(IF((DiscreteStatsTable[GroupByKey]=DiscreteStatsTable[[#This Row],[GroupByKey]]),(DiscreteStatsTable[GroupByKey]=DiscreteStatsTable[[#This Row],[GroupByKey]])*DiscreteStatsTable[Average]))</f>
        <v>8.7017927016337093E-2</v>
      </c>
      <c r="S272" s="5" cm="1">
        <f t="array" ref="S272">MAX(IF((DiscreteStatsTable[GroupByKey]=DiscreteStatsTable[[#This Row],[GroupByKey]]),(DiscreteStatsTable[GroupByKey]=DiscreteStatsTable[[#This Row],[GroupByKey]])*DiscreteStatsTable[Average]))</f>
        <v>0.11209851598126799</v>
      </c>
      <c r="T272" s="5" cm="1">
        <f t="array" ref="T272">MIN(IF((DiscreteStatsTable[GroupByKey]=DiscreteStatsTable[[#This Row],[GroupByKey]]),(DiscreteStatsTable[GroupByKey]=DiscreteStatsTable[[#This Row],[GroupByKey]])*DiscreteStatsTable[Minimum]))</f>
        <v>5.1460032243681099E-2</v>
      </c>
      <c r="U272" s="5" cm="1">
        <f t="array" ref="U272">MAX(IF((DiscreteStatsTable[GroupByKey]=DiscreteStatsTable[[#This Row],[GroupByKey]]),(DiscreteStatsTable[GroupByKey]=DiscreteStatsTable[[#This Row],[GroupByKey]])*DiscreteStatsTable[Maximum]))</f>
        <v>0.16540290383558701</v>
      </c>
      <c r="V272" s="5" cm="1">
        <f t="array" ref="V272">IFERROR(AVERAGE(IF((DiscreteStatsTable[GroupByKey]=DiscreteStatsTable[[#This Row],[GroupByKey]]),(DiscreteStatsTable[GroupByKey]=DiscreteStatsTable[[#This Row],[GroupByKey]])*DiscreteStatsTable[NumberObservations])),0)</f>
        <v>20.14</v>
      </c>
      <c r="W272" s="5">
        <f>IF((DiscreteStatsTable[[#This Row],[RepsRequested]]&gt;1),DiscreteStatsTable[[#This Row],[HalfWidth]],DiscreteStatsTable[[#This Row],[BatchMeansHalfWidth]])</f>
        <v>1.668830327041739E-3</v>
      </c>
      <c r="X272" s="5" cm="1">
        <f t="array" ref="X272">COUNT(IF((DiscreteStatsTable[GroupByKey]=DiscreteStatsTable[[#This Row],[GroupByKey]]),(DiscreteStatsTable[GroupByKey]=DiscreteStatsTable[[#This Row],[GroupByKey]])*DiscreteStatsTable[Replication]))</f>
        <v>50</v>
      </c>
      <c r="Y272" s="5">
        <f>IF(DiscreteStatsTable[[#This Row],[RepsRequested]]=DiscreteStatsTable[[#This Row],[RepsWithStatObserved]],1,0)</f>
        <v>1</v>
      </c>
    </row>
    <row r="273" spans="1:25" x14ac:dyDescent="0.25">
      <c r="A273" t="s">
        <v>68</v>
      </c>
      <c r="B273" t="s">
        <v>70</v>
      </c>
      <c r="C273">
        <v>46</v>
      </c>
      <c r="D273" t="s">
        <v>71</v>
      </c>
      <c r="E273" t="s">
        <v>74</v>
      </c>
      <c r="F273" t="s">
        <v>73</v>
      </c>
      <c r="G273">
        <v>6.9560439855212799</v>
      </c>
      <c r="H273">
        <v>2E+20</v>
      </c>
      <c r="I273">
        <v>4.4235484979251396</v>
      </c>
      <c r="J273">
        <v>10.124952193765701</v>
      </c>
      <c r="K273">
        <v>22</v>
      </c>
      <c r="L27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73" s="5" cm="1">
        <f t="array" ref="M273">MAX(IF((ProjectInfoTable[ProjectName]=DiscreteStatsTable[[#This Row],[ProjectName]]),(ProjectInfoTable[ProjectName]=DiscreteStatsTable[[#This Row],[ProjectName]])*ProjectInfoTable[NumberOfReplications]))</f>
        <v>50</v>
      </c>
      <c r="N273" s="5" cm="1">
        <f t="array" ref="N273">IFERROR(AVERAGE(IF((DiscreteStatsTable[GroupByKey]=DiscreteStatsTable[[#This Row],[GroupByKey]]),(DiscreteStatsTable[GroupByKey]=DiscreteStatsTable[[#This Row],[GroupByKey]])*DiscreteStatsTable[Average])),0)</f>
        <v>6.1364737552455377</v>
      </c>
      <c r="O273" s="5" cm="1">
        <f t="array" ref="O273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73" s="5" cm="1">
        <f t="array" ref="P273">MAX(IF((ProjectInfoTable[ProjectName]=DiscreteStatsTable[[#This Row],[ProjectName]]),(ProjectInfoTable[ProjectName]=DiscreteStatsTable[[#This Row],[ProjectName]])*ProjectInfoTable[ConfidenceInterval]))</f>
        <v>0.95</v>
      </c>
      <c r="Q273" s="5">
        <f>IF(AND(DiscreteStatsTable[[#This Row],[RepsWithStatObserved]]=1,Y273=0),200000000000000000000,IFERROR(_xlfn.T.INV.2T(1 -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73" s="5" cm="1">
        <f t="array" ref="R273">MIN(IF((DiscreteStatsTable[GroupByKey]=DiscreteStatsTable[[#This Row],[GroupByKey]]),(DiscreteStatsTable[GroupByKey]=DiscreteStatsTable[[#This Row],[GroupByKey]])*DiscreteStatsTable[Average]))</f>
        <v>5.5599943299430299</v>
      </c>
      <c r="S273" s="5" cm="1">
        <f t="array" ref="S273">MAX(IF((DiscreteStatsTable[GroupByKey]=DiscreteStatsTable[[#This Row],[GroupByKey]]),(DiscreteStatsTable[GroupByKey]=DiscreteStatsTable[[#This Row],[GroupByKey]])*DiscreteStatsTable[Average]))</f>
        <v>6.9560439855212799</v>
      </c>
      <c r="T273" s="5" cm="1">
        <f t="array" ref="T273">MIN(IF((DiscreteStatsTable[GroupByKey]=DiscreteStatsTable[[#This Row],[GroupByKey]]),(DiscreteStatsTable[GroupByKey]=DiscreteStatsTable[[#This Row],[GroupByKey]])*DiscreteStatsTable[Minimum]))</f>
        <v>3.0876019346208601</v>
      </c>
      <c r="U273" s="5" cm="1">
        <f t="array" ref="U273">MAX(IF((DiscreteStatsTable[GroupByKey]=DiscreteStatsTable[[#This Row],[GroupByKey]]),(DiscreteStatsTable[GroupByKey]=DiscreteStatsTable[[#This Row],[GroupByKey]])*DiscreteStatsTable[Maximum]))</f>
        <v>11.605953590181899</v>
      </c>
      <c r="V273" s="5" cm="1">
        <f t="array" ref="V273">IFERROR(AVERAGE(IF((DiscreteStatsTable[GroupByKey]=DiscreteStatsTable[[#This Row],[GroupByKey]]),(DiscreteStatsTable[GroupByKey]=DiscreteStatsTable[[#This Row],[GroupByKey]])*DiscreteStatsTable[NumberObservations])),0)</f>
        <v>20.14</v>
      </c>
      <c r="W273" s="5">
        <f>IF((DiscreteStatsTable[[#This Row],[RepsRequested]]&gt;1),DiscreteStatsTable[[#This Row],[HalfWidth]],DiscreteStatsTable[[#This Row],[BatchMeansHalfWidth]])</f>
        <v>9.8894551932469071E-2</v>
      </c>
      <c r="X273" s="5" cm="1">
        <f t="array" ref="X273">COUNT(IF((DiscreteStatsTable[GroupByKey]=DiscreteStatsTable[[#This Row],[GroupByKey]]),(DiscreteStatsTable[GroupByKey]=DiscreteStatsTable[[#This Row],[GroupByKey]])*DiscreteStatsTable[Replication]))</f>
        <v>50</v>
      </c>
      <c r="Y273" s="5">
        <f>IF(DiscreteStatsTable[[#This Row],[RepsRequested]]=DiscreteStatsTable[[#This Row],[RepsWithStatObserved]],1,0)</f>
        <v>1</v>
      </c>
    </row>
    <row r="274" spans="1:25" x14ac:dyDescent="0.25">
      <c r="A274" t="s">
        <v>68</v>
      </c>
      <c r="B274" t="s">
        <v>70</v>
      </c>
      <c r="C274">
        <v>46</v>
      </c>
      <c r="D274" t="s">
        <v>71</v>
      </c>
      <c r="E274" t="s">
        <v>75</v>
      </c>
      <c r="F274" t="s">
        <v>73</v>
      </c>
      <c r="G274">
        <v>0.11209851598126799</v>
      </c>
      <c r="H274">
        <v>2E+20</v>
      </c>
      <c r="I274">
        <v>7.2462196210047597E-2</v>
      </c>
      <c r="J274">
        <v>0.146622573759606</v>
      </c>
      <c r="K274">
        <v>22</v>
      </c>
      <c r="L27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74" s="5" cm="1">
        <f t="array" ref="M274">MAX(IF((ProjectInfoTable[ProjectName]=DiscreteStatsTable[[#This Row],[ProjectName]]),(ProjectInfoTable[ProjectName]=DiscreteStatsTable[[#This Row],[ProjectName]])*ProjectInfoTable[NumberOfReplications]))</f>
        <v>50</v>
      </c>
      <c r="N274" s="5" cm="1">
        <f t="array" ref="N274">IFERROR(AVERAGE(IF((DiscreteStatsTable[GroupByKey]=DiscreteStatsTable[[#This Row],[GroupByKey]]),(DiscreteStatsTable[GroupByKey]=DiscreteStatsTable[[#This Row],[GroupByKey]])*DiscreteStatsTable[Average])),0)</f>
        <v>9.7847844107351645E-2</v>
      </c>
      <c r="O274" s="5" cm="1">
        <f t="array" ref="O27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74" s="5" cm="1">
        <f t="array" ref="P274">MAX(IF((ProjectInfoTable[ProjectName]=DiscreteStatsTable[[#This Row],[ProjectName]]),(ProjectInfoTable[ProjectName]=DiscreteStatsTable[[#This Row],[ProjectName]])*ProjectInfoTable[ConfidenceInterval]))</f>
        <v>0.95</v>
      </c>
      <c r="Q274" s="5">
        <f>IF(AND(DiscreteStatsTable[[#This Row],[RepsWithStatObserved]]=1,Y274=0),200000000000000000000,IFERROR(_xlfn.T.INV.2T(1 -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74" s="5" cm="1">
        <f t="array" ref="R274">MIN(IF((DiscreteStatsTable[GroupByKey]=DiscreteStatsTable[[#This Row],[GroupByKey]]),(DiscreteStatsTable[GroupByKey]=DiscreteStatsTable[[#This Row],[GroupByKey]])*DiscreteStatsTable[Average]))</f>
        <v>8.7017927016337093E-2</v>
      </c>
      <c r="S274" s="5" cm="1">
        <f t="array" ref="S274">MAX(IF((DiscreteStatsTable[GroupByKey]=DiscreteStatsTable[[#This Row],[GroupByKey]]),(DiscreteStatsTable[GroupByKey]=DiscreteStatsTable[[#This Row],[GroupByKey]])*DiscreteStatsTable[Average]))</f>
        <v>0.11209851598126799</v>
      </c>
      <c r="T274" s="5" cm="1">
        <f t="array" ref="T274">MIN(IF((DiscreteStatsTable[GroupByKey]=DiscreteStatsTable[[#This Row],[GroupByKey]]),(DiscreteStatsTable[GroupByKey]=DiscreteStatsTable[[#This Row],[GroupByKey]])*DiscreteStatsTable[Minimum]))</f>
        <v>5.1460032243681099E-2</v>
      </c>
      <c r="U274" s="5" cm="1">
        <f t="array" ref="U274">MAX(IF((DiscreteStatsTable[GroupByKey]=DiscreteStatsTable[[#This Row],[GroupByKey]]),(DiscreteStatsTable[GroupByKey]=DiscreteStatsTable[[#This Row],[GroupByKey]])*DiscreteStatsTable[Maximum]))</f>
        <v>0.16540290383558701</v>
      </c>
      <c r="V274" s="5" cm="1">
        <f t="array" ref="V274">IFERROR(AVERAGE(IF((DiscreteStatsTable[GroupByKey]=DiscreteStatsTable[[#This Row],[GroupByKey]]),(DiscreteStatsTable[GroupByKey]=DiscreteStatsTable[[#This Row],[GroupByKey]])*DiscreteStatsTable[NumberObservations])),0)</f>
        <v>20.14</v>
      </c>
      <c r="W274" s="5">
        <f>IF((DiscreteStatsTable[[#This Row],[RepsRequested]]&gt;1),DiscreteStatsTable[[#This Row],[HalfWidth]],DiscreteStatsTable[[#This Row],[BatchMeansHalfWidth]])</f>
        <v>1.668830327041739E-3</v>
      </c>
      <c r="X274" s="5" cm="1">
        <f t="array" ref="X274">COUNT(IF((DiscreteStatsTable[GroupByKey]=DiscreteStatsTable[[#This Row],[GroupByKey]]),(DiscreteStatsTable[GroupByKey]=DiscreteStatsTable[[#This Row],[GroupByKey]])*DiscreteStatsTable[Replication]))</f>
        <v>50</v>
      </c>
      <c r="Y274" s="5">
        <f>IF(DiscreteStatsTable[[#This Row],[RepsRequested]]=DiscreteStatsTable[[#This Row],[RepsWithStatObserved]],1,0)</f>
        <v>1</v>
      </c>
    </row>
    <row r="275" spans="1:25" x14ac:dyDescent="0.25">
      <c r="A275" t="s">
        <v>68</v>
      </c>
      <c r="B275" t="s">
        <v>70</v>
      </c>
      <c r="C275">
        <v>46</v>
      </c>
      <c r="D275" t="s">
        <v>71</v>
      </c>
      <c r="E275" t="s">
        <v>76</v>
      </c>
      <c r="F275" t="s">
        <v>73</v>
      </c>
      <c r="G275">
        <v>6.7259109588760797</v>
      </c>
      <c r="H275">
        <v>2E+20</v>
      </c>
      <c r="I275">
        <v>4.3477317726028604</v>
      </c>
      <c r="J275">
        <v>8.7973544255763692</v>
      </c>
      <c r="K275">
        <v>22</v>
      </c>
      <c r="L27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75" s="5" cm="1">
        <f t="array" ref="M275">MAX(IF((ProjectInfoTable[ProjectName]=DiscreteStatsTable[[#This Row],[ProjectName]]),(ProjectInfoTable[ProjectName]=DiscreteStatsTable[[#This Row],[ProjectName]])*ProjectInfoTable[NumberOfReplications]))</f>
        <v>50</v>
      </c>
      <c r="N275" s="5" cm="1">
        <f t="array" ref="N275">IFERROR(AVERAGE(IF((DiscreteStatsTable[GroupByKey]=DiscreteStatsTable[[#This Row],[GroupByKey]]),(DiscreteStatsTable[GroupByKey]=DiscreteStatsTable[[#This Row],[GroupByKey]])*DiscreteStatsTable[Average])),0)</f>
        <v>5.8708706464411016</v>
      </c>
      <c r="O275" s="5" cm="1">
        <f t="array" ref="O275">IFERROR(_xlfn.STDEV.S(IF((DiscreteStatsTable[GroupByKey]=DiscreteStatsTable[[#This Row],[GroupByKey]]),(DiscreteStatsTable[GroupByKey]=DiscreteStatsTable[[#This Row],[GroupByKey]])*DiscreteStatsTable[Average])),0)</f>
        <v>0.3523255718218492</v>
      </c>
      <c r="P275" s="5" cm="1">
        <f t="array" ref="P275">MAX(IF((ProjectInfoTable[ProjectName]=DiscreteStatsTable[[#This Row],[ProjectName]]),(ProjectInfoTable[ProjectName]=DiscreteStatsTable[[#This Row],[ProjectName]])*ProjectInfoTable[ConfidenceInterval]))</f>
        <v>0.95</v>
      </c>
      <c r="Q275" s="5">
        <f>IF(AND(DiscreteStatsTable[[#This Row],[RepsWithStatObserved]]=1,Y275=0),200000000000000000000,IFERROR(_xlfn.T.INV.2T(1 -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75" s="5" cm="1">
        <f t="array" ref="R275">MIN(IF((DiscreteStatsTable[GroupByKey]=DiscreteStatsTable[[#This Row],[GroupByKey]]),(DiscreteStatsTable[GroupByKey]=DiscreteStatsTable[[#This Row],[GroupByKey]])*DiscreteStatsTable[Average]))</f>
        <v>5.22107562098022</v>
      </c>
      <c r="S275" s="5" cm="1">
        <f t="array" ref="S275">MAX(IF((DiscreteStatsTable[GroupByKey]=DiscreteStatsTable[[#This Row],[GroupByKey]]),(DiscreteStatsTable[GroupByKey]=DiscreteStatsTable[[#This Row],[GroupByKey]])*DiscreteStatsTable[Average]))</f>
        <v>6.7259109588760797</v>
      </c>
      <c r="T275" s="5" cm="1">
        <f t="array" ref="T275">MIN(IF((DiscreteStatsTable[GroupByKey]=DiscreteStatsTable[[#This Row],[GroupByKey]]),(DiscreteStatsTable[GroupByKey]=DiscreteStatsTable[[#This Row],[GroupByKey]])*DiscreteStatsTable[Minimum]))</f>
        <v>3.0876019346208601</v>
      </c>
      <c r="U275" s="5" cm="1">
        <f t="array" ref="U275">MAX(IF((DiscreteStatsTable[GroupByKey]=DiscreteStatsTable[[#This Row],[GroupByKey]]),(DiscreteStatsTable[GroupByKey]=DiscreteStatsTable[[#This Row],[GroupByKey]])*DiscreteStatsTable[Maximum]))</f>
        <v>9.9241742301352396</v>
      </c>
      <c r="V275" s="5" cm="1">
        <f t="array" ref="V275">IFERROR(AVERAGE(IF((DiscreteStatsTable[GroupByKey]=DiscreteStatsTable[[#This Row],[GroupByKey]]),(DiscreteStatsTable[GroupByKey]=DiscreteStatsTable[[#This Row],[GroupByKey]])*DiscreteStatsTable[NumberObservations])),0)</f>
        <v>20.14</v>
      </c>
      <c r="W275" s="5">
        <f>IF((DiscreteStatsTable[[#This Row],[RepsRequested]]&gt;1),DiscreteStatsTable[[#This Row],[HalfWidth]],DiscreteStatsTable[[#This Row],[BatchMeansHalfWidth]])</f>
        <v>0.10012981962250445</v>
      </c>
      <c r="X275" s="5" cm="1">
        <f t="array" ref="X275">COUNT(IF((DiscreteStatsTable[GroupByKey]=DiscreteStatsTable[[#This Row],[GroupByKey]]),(DiscreteStatsTable[GroupByKey]=DiscreteStatsTable[[#This Row],[GroupByKey]])*DiscreteStatsTable[Replication]))</f>
        <v>50</v>
      </c>
      <c r="Y275" s="5">
        <f>IF(DiscreteStatsTable[[#This Row],[RepsRequested]]=DiscreteStatsTable[[#This Row],[RepsWithStatObserved]],1,0)</f>
        <v>1</v>
      </c>
    </row>
    <row r="276" spans="1:25" x14ac:dyDescent="0.25">
      <c r="A276" t="s">
        <v>68</v>
      </c>
      <c r="B276" t="s">
        <v>70</v>
      </c>
      <c r="C276">
        <v>46</v>
      </c>
      <c r="D276" t="s">
        <v>71</v>
      </c>
      <c r="E276" t="s">
        <v>77</v>
      </c>
      <c r="F276" t="s">
        <v>73</v>
      </c>
      <c r="G276">
        <v>0</v>
      </c>
      <c r="H276">
        <v>2E+20</v>
      </c>
      <c r="I276">
        <v>0</v>
      </c>
      <c r="J276">
        <v>0</v>
      </c>
      <c r="K276">
        <v>22</v>
      </c>
      <c r="L27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76" s="5" cm="1">
        <f t="array" ref="M276">MAX(IF((ProjectInfoTable[ProjectName]=DiscreteStatsTable[[#This Row],[ProjectName]]),(ProjectInfoTable[ProjectName]=DiscreteStatsTable[[#This Row],[ProjectName]])*ProjectInfoTable[NumberOfReplications]))</f>
        <v>50</v>
      </c>
      <c r="N276" s="5" cm="1">
        <f t="array" ref="N276">IFERROR(AVERAGE(IF((DiscreteStatsTable[GroupByKey]=DiscreteStatsTable[[#This Row],[GroupByKey]]),(DiscreteStatsTable[GroupByKey]=DiscreteStatsTable[[#This Row],[GroupByKey]])*DiscreteStatsTable[Average])),0)</f>
        <v>0</v>
      </c>
      <c r="O276" s="5" cm="1">
        <f t="array" ref="O276">IFERROR(_xlfn.STDEV.S(IF((DiscreteStatsTable[GroupByKey]=DiscreteStatsTable[[#This Row],[GroupByKey]]),(DiscreteStatsTable[GroupByKey]=DiscreteStatsTable[[#This Row],[GroupByKey]])*DiscreteStatsTable[Average])),0)</f>
        <v>0</v>
      </c>
      <c r="P276" s="5" cm="1">
        <f t="array" ref="P276">MAX(IF((ProjectInfoTable[ProjectName]=DiscreteStatsTable[[#This Row],[ProjectName]]),(ProjectInfoTable[ProjectName]=DiscreteStatsTable[[#This Row],[ProjectName]])*ProjectInfoTable[ConfidenceInterval]))</f>
        <v>0.95</v>
      </c>
      <c r="Q276" s="5">
        <f>IF(AND(DiscreteStatsTable[[#This Row],[RepsWithStatObserved]]=1,Y276=0),200000000000000000000,IFERROR(_xlfn.T.INV.2T(1 -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6" s="5" cm="1">
        <f t="array" ref="R276">MIN(IF((DiscreteStatsTable[GroupByKey]=DiscreteStatsTable[[#This Row],[GroupByKey]]),(DiscreteStatsTable[GroupByKey]=DiscreteStatsTable[[#This Row],[GroupByKey]])*DiscreteStatsTable[Average]))</f>
        <v>0</v>
      </c>
      <c r="S276" s="5" cm="1">
        <f t="array" ref="S276">MAX(IF((DiscreteStatsTable[GroupByKey]=DiscreteStatsTable[[#This Row],[GroupByKey]]),(DiscreteStatsTable[GroupByKey]=DiscreteStatsTable[[#This Row],[GroupByKey]])*DiscreteStatsTable[Average]))</f>
        <v>0</v>
      </c>
      <c r="T276" s="5" cm="1">
        <f t="array" ref="T276">MIN(IF((DiscreteStatsTable[GroupByKey]=DiscreteStatsTable[[#This Row],[GroupByKey]]),(DiscreteStatsTable[GroupByKey]=DiscreteStatsTable[[#This Row],[GroupByKey]])*DiscreteStatsTable[Minimum]))</f>
        <v>0</v>
      </c>
      <c r="U276" s="5" cm="1">
        <f t="array" ref="U276">MAX(IF((DiscreteStatsTable[GroupByKey]=DiscreteStatsTable[[#This Row],[GroupByKey]]),(DiscreteStatsTable[GroupByKey]=DiscreteStatsTable[[#This Row],[GroupByKey]])*DiscreteStatsTable[Maximum]))</f>
        <v>0</v>
      </c>
      <c r="V276" s="5" cm="1">
        <f t="array" ref="V276">IFERROR(AVERAGE(IF((DiscreteStatsTable[GroupByKey]=DiscreteStatsTable[[#This Row],[GroupByKey]]),(DiscreteStatsTable[GroupByKey]=DiscreteStatsTable[[#This Row],[GroupByKey]])*DiscreteStatsTable[NumberObservations])),0)</f>
        <v>20.14</v>
      </c>
      <c r="W276" s="5">
        <f>IF((DiscreteStatsTable[[#This Row],[RepsRequested]]&gt;1),DiscreteStatsTable[[#This Row],[HalfWidth]],DiscreteStatsTable[[#This Row],[BatchMeansHalfWidth]])</f>
        <v>0</v>
      </c>
      <c r="X276" s="5" cm="1">
        <f t="array" ref="X276">COUNT(IF((DiscreteStatsTable[GroupByKey]=DiscreteStatsTable[[#This Row],[GroupByKey]]),(DiscreteStatsTable[GroupByKey]=DiscreteStatsTable[[#This Row],[GroupByKey]])*DiscreteStatsTable[Replication]))</f>
        <v>50</v>
      </c>
      <c r="Y276" s="5">
        <f>IF(DiscreteStatsTable[[#This Row],[RepsRequested]]=DiscreteStatsTable[[#This Row],[RepsWithStatObserved]],1,0)</f>
        <v>1</v>
      </c>
    </row>
    <row r="277" spans="1:25" x14ac:dyDescent="0.25">
      <c r="A277" t="s">
        <v>68</v>
      </c>
      <c r="B277" t="s">
        <v>70</v>
      </c>
      <c r="C277">
        <v>46</v>
      </c>
      <c r="D277" t="s">
        <v>71</v>
      </c>
      <c r="E277" t="s">
        <v>78</v>
      </c>
      <c r="F277" t="s">
        <v>73</v>
      </c>
      <c r="G277">
        <v>0.2301330266452</v>
      </c>
      <c r="H277">
        <v>2E+20</v>
      </c>
      <c r="I277">
        <v>0</v>
      </c>
      <c r="J277">
        <v>1.6606354176821601</v>
      </c>
      <c r="K277">
        <v>22</v>
      </c>
      <c r="L27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77" s="5" cm="1">
        <f t="array" ref="M277">MAX(IF((ProjectInfoTable[ProjectName]=DiscreteStatsTable[[#This Row],[ProjectName]]),(ProjectInfoTable[ProjectName]=DiscreteStatsTable[[#This Row],[ProjectName]])*ProjectInfoTable[NumberOfReplications]))</f>
        <v>50</v>
      </c>
      <c r="N277" s="5" cm="1">
        <f t="array" ref="N277">IFERROR(AVERAGE(IF((DiscreteStatsTable[GroupByKey]=DiscreteStatsTable[[#This Row],[GroupByKey]]),(DiscreteStatsTable[GroupByKey]=DiscreteStatsTable[[#This Row],[GroupByKey]])*DiscreteStatsTable[Average])),0)</f>
        <v>0.26560310880443844</v>
      </c>
      <c r="O277" s="5" cm="1">
        <f t="array" ref="O277">IFERROR(_xlfn.STDEV.S(IF((DiscreteStatsTable[GroupByKey]=DiscreteStatsTable[[#This Row],[GroupByKey]]),(DiscreteStatsTable[GroupByKey]=DiscreteStatsTable[[#This Row],[GroupByKey]])*DiscreteStatsTable[Average])),0)</f>
        <v>0.1345835269466413</v>
      </c>
      <c r="P277" s="5" cm="1">
        <f t="array" ref="P277">MAX(IF((ProjectInfoTable[ProjectName]=DiscreteStatsTable[[#This Row],[ProjectName]]),(ProjectInfoTable[ProjectName]=DiscreteStatsTable[[#This Row],[ProjectName]])*ProjectInfoTable[ConfidenceInterval]))</f>
        <v>0.95</v>
      </c>
      <c r="Q277" s="5">
        <f>IF(AND(DiscreteStatsTable[[#This Row],[RepsWithStatObserved]]=1,Y277=0),200000000000000000000,IFERROR(_xlfn.T.INV.2T(1 -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77" s="5" cm="1">
        <f t="array" ref="R277">MIN(IF((DiscreteStatsTable[GroupByKey]=DiscreteStatsTable[[#This Row],[GroupByKey]]),(DiscreteStatsTable[GroupByKey]=DiscreteStatsTable[[#This Row],[GroupByKey]])*DiscreteStatsTable[Average]))</f>
        <v>1.0442984261027299E-2</v>
      </c>
      <c r="S277" s="5" cm="1">
        <f t="array" ref="S277">MAX(IF((DiscreteStatsTable[GroupByKey]=DiscreteStatsTable[[#This Row],[GroupByKey]]),(DiscreteStatsTable[GroupByKey]=DiscreteStatsTable[[#This Row],[GroupByKey]])*DiscreteStatsTable[Average]))</f>
        <v>0.556428814956336</v>
      </c>
      <c r="T277" s="5" cm="1">
        <f t="array" ref="T277">MIN(IF((DiscreteStatsTable[GroupByKey]=DiscreteStatsTable[[#This Row],[GroupByKey]]),(DiscreteStatsTable[GroupByKey]=DiscreteStatsTable[[#This Row],[GroupByKey]])*DiscreteStatsTable[Minimum]))</f>
        <v>0</v>
      </c>
      <c r="U277" s="5" cm="1">
        <f t="array" ref="U277">MAX(IF((DiscreteStatsTable[GroupByKey]=DiscreteStatsTable[[#This Row],[GroupByKey]]),(DiscreteStatsTable[GroupByKey]=DiscreteStatsTable[[#This Row],[GroupByKey]])*DiscreteStatsTable[Maximum]))</f>
        <v>4.9247273176603699</v>
      </c>
      <c r="V277" s="5" cm="1">
        <f t="array" ref="V277">IFERROR(AVERAGE(IF((DiscreteStatsTable[GroupByKey]=DiscreteStatsTable[[#This Row],[GroupByKey]]),(DiscreteStatsTable[GroupByKey]=DiscreteStatsTable[[#This Row],[GroupByKey]])*DiscreteStatsTable[NumberObservations])),0)</f>
        <v>20.14</v>
      </c>
      <c r="W277" s="5">
        <f>IF((DiscreteStatsTable[[#This Row],[RepsRequested]]&gt;1),DiscreteStatsTable[[#This Row],[HalfWidth]],DiscreteStatsTable[[#This Row],[BatchMeansHalfWidth]])</f>
        <v>3.8248215159760277E-2</v>
      </c>
      <c r="X277" s="5" cm="1">
        <f t="array" ref="X277">COUNT(IF((DiscreteStatsTable[GroupByKey]=DiscreteStatsTable[[#This Row],[GroupByKey]]),(DiscreteStatsTable[GroupByKey]=DiscreteStatsTable[[#This Row],[GroupByKey]])*DiscreteStatsTable[Replication]))</f>
        <v>50</v>
      </c>
      <c r="Y277" s="5">
        <f>IF(DiscreteStatsTable[[#This Row],[RepsRequested]]=DiscreteStatsTable[[#This Row],[RepsWithStatObserved]],1,0)</f>
        <v>1</v>
      </c>
    </row>
    <row r="278" spans="1:25" x14ac:dyDescent="0.25">
      <c r="A278" t="s">
        <v>68</v>
      </c>
      <c r="B278" t="s">
        <v>70</v>
      </c>
      <c r="C278">
        <v>47</v>
      </c>
      <c r="D278" t="s">
        <v>71</v>
      </c>
      <c r="E278" t="s">
        <v>72</v>
      </c>
      <c r="F278" t="s">
        <v>73</v>
      </c>
      <c r="G278">
        <v>9.8443275796555194E-2</v>
      </c>
      <c r="H278">
        <v>2E+20</v>
      </c>
      <c r="I278">
        <v>6.2843952335123299E-2</v>
      </c>
      <c r="J278">
        <v>0.14813300087554401</v>
      </c>
      <c r="K278">
        <v>27</v>
      </c>
      <c r="L27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78" s="5" cm="1">
        <f t="array" ref="M278">MAX(IF((ProjectInfoTable[ProjectName]=DiscreteStatsTable[[#This Row],[ProjectName]]),(ProjectInfoTable[ProjectName]=DiscreteStatsTable[[#This Row],[ProjectName]])*ProjectInfoTable[NumberOfReplications]))</f>
        <v>50</v>
      </c>
      <c r="N278" s="5" cm="1">
        <f t="array" ref="N278">IFERROR(AVERAGE(IF((DiscreteStatsTable[GroupByKey]=DiscreteStatsTable[[#This Row],[GroupByKey]]),(DiscreteStatsTable[GroupByKey]=DiscreteStatsTable[[#This Row],[GroupByKey]])*DiscreteStatsTable[Average])),0)</f>
        <v>9.7847844107351645E-2</v>
      </c>
      <c r="O278" s="5" cm="1">
        <f t="array" ref="O27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78" s="5" cm="1">
        <f t="array" ref="P278">MAX(IF((ProjectInfoTable[ProjectName]=DiscreteStatsTable[[#This Row],[ProjectName]]),(ProjectInfoTable[ProjectName]=DiscreteStatsTable[[#This Row],[ProjectName]])*ProjectInfoTable[ConfidenceInterval]))</f>
        <v>0.95</v>
      </c>
      <c r="Q278" s="5">
        <f>IF(AND(DiscreteStatsTable[[#This Row],[RepsWithStatObserved]]=1,Y278=0),200000000000000000000,IFERROR(_xlfn.T.INV.2T(1 -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78" s="5" cm="1">
        <f t="array" ref="R278">MIN(IF((DiscreteStatsTable[GroupByKey]=DiscreteStatsTable[[#This Row],[GroupByKey]]),(DiscreteStatsTable[GroupByKey]=DiscreteStatsTable[[#This Row],[GroupByKey]])*DiscreteStatsTable[Average]))</f>
        <v>8.7017927016337093E-2</v>
      </c>
      <c r="S278" s="5" cm="1">
        <f t="array" ref="S278">MAX(IF((DiscreteStatsTable[GroupByKey]=DiscreteStatsTable[[#This Row],[GroupByKey]]),(DiscreteStatsTable[GroupByKey]=DiscreteStatsTable[[#This Row],[GroupByKey]])*DiscreteStatsTable[Average]))</f>
        <v>0.11209851598126799</v>
      </c>
      <c r="T278" s="5" cm="1">
        <f t="array" ref="T278">MIN(IF((DiscreteStatsTable[GroupByKey]=DiscreteStatsTable[[#This Row],[GroupByKey]]),(DiscreteStatsTable[GroupByKey]=DiscreteStatsTable[[#This Row],[GroupByKey]])*DiscreteStatsTable[Minimum]))</f>
        <v>5.1460032243681099E-2</v>
      </c>
      <c r="U278" s="5" cm="1">
        <f t="array" ref="U278">MAX(IF((DiscreteStatsTable[GroupByKey]=DiscreteStatsTable[[#This Row],[GroupByKey]]),(DiscreteStatsTable[GroupByKey]=DiscreteStatsTable[[#This Row],[GroupByKey]])*DiscreteStatsTable[Maximum]))</f>
        <v>0.16540290383558701</v>
      </c>
      <c r="V278" s="5" cm="1">
        <f t="array" ref="V278">IFERROR(AVERAGE(IF((DiscreteStatsTable[GroupByKey]=DiscreteStatsTable[[#This Row],[GroupByKey]]),(DiscreteStatsTable[GroupByKey]=DiscreteStatsTable[[#This Row],[GroupByKey]])*DiscreteStatsTable[NumberObservations])),0)</f>
        <v>20.14</v>
      </c>
      <c r="W278" s="5">
        <f>IF((DiscreteStatsTable[[#This Row],[RepsRequested]]&gt;1),DiscreteStatsTable[[#This Row],[HalfWidth]],DiscreteStatsTable[[#This Row],[BatchMeansHalfWidth]])</f>
        <v>1.668830327041739E-3</v>
      </c>
      <c r="X278" s="5" cm="1">
        <f t="array" ref="X278">COUNT(IF((DiscreteStatsTable[GroupByKey]=DiscreteStatsTable[[#This Row],[GroupByKey]]),(DiscreteStatsTable[GroupByKey]=DiscreteStatsTable[[#This Row],[GroupByKey]])*DiscreteStatsTable[Replication]))</f>
        <v>50</v>
      </c>
      <c r="Y278" s="5">
        <f>IF(DiscreteStatsTable[[#This Row],[RepsRequested]]=DiscreteStatsTable[[#This Row],[RepsWithStatObserved]],1,0)</f>
        <v>1</v>
      </c>
    </row>
    <row r="279" spans="1:25" x14ac:dyDescent="0.25">
      <c r="A279" t="s">
        <v>68</v>
      </c>
      <c r="B279" t="s">
        <v>70</v>
      </c>
      <c r="C279">
        <v>47</v>
      </c>
      <c r="D279" t="s">
        <v>71</v>
      </c>
      <c r="E279" t="s">
        <v>74</v>
      </c>
      <c r="F279" t="s">
        <v>73</v>
      </c>
      <c r="G279">
        <v>6.3007907913872501</v>
      </c>
      <c r="H279">
        <v>2E+20</v>
      </c>
      <c r="I279">
        <v>3.99607066914982</v>
      </c>
      <c r="J279">
        <v>9.9231650408501704</v>
      </c>
      <c r="K279">
        <v>27</v>
      </c>
      <c r="L27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79" s="5" cm="1">
        <f t="array" ref="M279">MAX(IF((ProjectInfoTable[ProjectName]=DiscreteStatsTable[[#This Row],[ProjectName]]),(ProjectInfoTable[ProjectName]=DiscreteStatsTable[[#This Row],[ProjectName]])*ProjectInfoTable[NumberOfReplications]))</f>
        <v>50</v>
      </c>
      <c r="N279" s="5" cm="1">
        <f t="array" ref="N279">IFERROR(AVERAGE(IF((DiscreteStatsTable[GroupByKey]=DiscreteStatsTable[[#This Row],[GroupByKey]]),(DiscreteStatsTable[GroupByKey]=DiscreteStatsTable[[#This Row],[GroupByKey]])*DiscreteStatsTable[Average])),0)</f>
        <v>6.1364737552455377</v>
      </c>
      <c r="O279" s="5" cm="1">
        <f t="array" ref="O279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79" s="5" cm="1">
        <f t="array" ref="P279">MAX(IF((ProjectInfoTable[ProjectName]=DiscreteStatsTable[[#This Row],[ProjectName]]),(ProjectInfoTable[ProjectName]=DiscreteStatsTable[[#This Row],[ProjectName]])*ProjectInfoTable[ConfidenceInterval]))</f>
        <v>0.95</v>
      </c>
      <c r="Q279" s="5">
        <f>IF(AND(DiscreteStatsTable[[#This Row],[RepsWithStatObserved]]=1,Y279=0),200000000000000000000,IFERROR(_xlfn.T.INV.2T(1 -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79" s="5" cm="1">
        <f t="array" ref="R279">MIN(IF((DiscreteStatsTable[GroupByKey]=DiscreteStatsTable[[#This Row],[GroupByKey]]),(DiscreteStatsTable[GroupByKey]=DiscreteStatsTable[[#This Row],[GroupByKey]])*DiscreteStatsTable[Average]))</f>
        <v>5.5599943299430299</v>
      </c>
      <c r="S279" s="5" cm="1">
        <f t="array" ref="S279">MAX(IF((DiscreteStatsTable[GroupByKey]=DiscreteStatsTable[[#This Row],[GroupByKey]]),(DiscreteStatsTable[GroupByKey]=DiscreteStatsTable[[#This Row],[GroupByKey]])*DiscreteStatsTable[Average]))</f>
        <v>6.9560439855212799</v>
      </c>
      <c r="T279" s="5" cm="1">
        <f t="array" ref="T279">MIN(IF((DiscreteStatsTable[GroupByKey]=DiscreteStatsTable[[#This Row],[GroupByKey]]),(DiscreteStatsTable[GroupByKey]=DiscreteStatsTable[[#This Row],[GroupByKey]])*DiscreteStatsTable[Minimum]))</f>
        <v>3.0876019346208601</v>
      </c>
      <c r="U279" s="5" cm="1">
        <f t="array" ref="U279">MAX(IF((DiscreteStatsTable[GroupByKey]=DiscreteStatsTable[[#This Row],[GroupByKey]]),(DiscreteStatsTable[GroupByKey]=DiscreteStatsTable[[#This Row],[GroupByKey]])*DiscreteStatsTable[Maximum]))</f>
        <v>11.605953590181899</v>
      </c>
      <c r="V279" s="5" cm="1">
        <f t="array" ref="V279">IFERROR(AVERAGE(IF((DiscreteStatsTable[GroupByKey]=DiscreteStatsTable[[#This Row],[GroupByKey]]),(DiscreteStatsTable[GroupByKey]=DiscreteStatsTable[[#This Row],[GroupByKey]])*DiscreteStatsTable[NumberObservations])),0)</f>
        <v>20.14</v>
      </c>
      <c r="W279" s="5">
        <f>IF((DiscreteStatsTable[[#This Row],[RepsRequested]]&gt;1),DiscreteStatsTable[[#This Row],[HalfWidth]],DiscreteStatsTable[[#This Row],[BatchMeansHalfWidth]])</f>
        <v>9.8894551932469071E-2</v>
      </c>
      <c r="X279" s="5" cm="1">
        <f t="array" ref="X279">COUNT(IF((DiscreteStatsTable[GroupByKey]=DiscreteStatsTable[[#This Row],[GroupByKey]]),(DiscreteStatsTable[GroupByKey]=DiscreteStatsTable[[#This Row],[GroupByKey]])*DiscreteStatsTable[Replication]))</f>
        <v>50</v>
      </c>
      <c r="Y279" s="5">
        <f>IF(DiscreteStatsTable[[#This Row],[RepsRequested]]=DiscreteStatsTable[[#This Row],[RepsWithStatObserved]],1,0)</f>
        <v>1</v>
      </c>
    </row>
    <row r="280" spans="1:25" x14ac:dyDescent="0.25">
      <c r="A280" t="s">
        <v>68</v>
      </c>
      <c r="B280" t="s">
        <v>70</v>
      </c>
      <c r="C280">
        <v>47</v>
      </c>
      <c r="D280" t="s">
        <v>71</v>
      </c>
      <c r="E280" t="s">
        <v>75</v>
      </c>
      <c r="F280" t="s">
        <v>73</v>
      </c>
      <c r="G280">
        <v>9.8443275796555194E-2</v>
      </c>
      <c r="H280">
        <v>2E+20</v>
      </c>
      <c r="I280">
        <v>6.2843952335123299E-2</v>
      </c>
      <c r="J280">
        <v>0.14813300087554401</v>
      </c>
      <c r="K280">
        <v>27</v>
      </c>
      <c r="L28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80" s="5" cm="1">
        <f t="array" ref="M280">MAX(IF((ProjectInfoTable[ProjectName]=DiscreteStatsTable[[#This Row],[ProjectName]]),(ProjectInfoTable[ProjectName]=DiscreteStatsTable[[#This Row],[ProjectName]])*ProjectInfoTable[NumberOfReplications]))</f>
        <v>50</v>
      </c>
      <c r="N280" s="5" cm="1">
        <f t="array" ref="N280">IFERROR(AVERAGE(IF((DiscreteStatsTable[GroupByKey]=DiscreteStatsTable[[#This Row],[GroupByKey]]),(DiscreteStatsTable[GroupByKey]=DiscreteStatsTable[[#This Row],[GroupByKey]])*DiscreteStatsTable[Average])),0)</f>
        <v>9.7847844107351645E-2</v>
      </c>
      <c r="O280" s="5" cm="1">
        <f t="array" ref="O28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80" s="5" cm="1">
        <f t="array" ref="P280">MAX(IF((ProjectInfoTable[ProjectName]=DiscreteStatsTable[[#This Row],[ProjectName]]),(ProjectInfoTable[ProjectName]=DiscreteStatsTable[[#This Row],[ProjectName]])*ProjectInfoTable[ConfidenceInterval]))</f>
        <v>0.95</v>
      </c>
      <c r="Q280" s="5">
        <f>IF(AND(DiscreteStatsTable[[#This Row],[RepsWithStatObserved]]=1,Y280=0),200000000000000000000,IFERROR(_xlfn.T.INV.2T(1 -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80" s="5" cm="1">
        <f t="array" ref="R280">MIN(IF((DiscreteStatsTable[GroupByKey]=DiscreteStatsTable[[#This Row],[GroupByKey]]),(DiscreteStatsTable[GroupByKey]=DiscreteStatsTable[[#This Row],[GroupByKey]])*DiscreteStatsTable[Average]))</f>
        <v>8.7017927016337093E-2</v>
      </c>
      <c r="S280" s="5" cm="1">
        <f t="array" ref="S280">MAX(IF((DiscreteStatsTable[GroupByKey]=DiscreteStatsTable[[#This Row],[GroupByKey]]),(DiscreteStatsTable[GroupByKey]=DiscreteStatsTable[[#This Row],[GroupByKey]])*DiscreteStatsTable[Average]))</f>
        <v>0.11209851598126799</v>
      </c>
      <c r="T280" s="5" cm="1">
        <f t="array" ref="T280">MIN(IF((DiscreteStatsTable[GroupByKey]=DiscreteStatsTable[[#This Row],[GroupByKey]]),(DiscreteStatsTable[GroupByKey]=DiscreteStatsTable[[#This Row],[GroupByKey]])*DiscreteStatsTable[Minimum]))</f>
        <v>5.1460032243681099E-2</v>
      </c>
      <c r="U280" s="5" cm="1">
        <f t="array" ref="U280">MAX(IF((DiscreteStatsTable[GroupByKey]=DiscreteStatsTable[[#This Row],[GroupByKey]]),(DiscreteStatsTable[GroupByKey]=DiscreteStatsTable[[#This Row],[GroupByKey]])*DiscreteStatsTable[Maximum]))</f>
        <v>0.16540290383558701</v>
      </c>
      <c r="V280" s="5" cm="1">
        <f t="array" ref="V280">IFERROR(AVERAGE(IF((DiscreteStatsTable[GroupByKey]=DiscreteStatsTable[[#This Row],[GroupByKey]]),(DiscreteStatsTable[GroupByKey]=DiscreteStatsTable[[#This Row],[GroupByKey]])*DiscreteStatsTable[NumberObservations])),0)</f>
        <v>20.14</v>
      </c>
      <c r="W280" s="5">
        <f>IF((DiscreteStatsTable[[#This Row],[RepsRequested]]&gt;1),DiscreteStatsTable[[#This Row],[HalfWidth]],DiscreteStatsTable[[#This Row],[BatchMeansHalfWidth]])</f>
        <v>1.668830327041739E-3</v>
      </c>
      <c r="X280" s="5" cm="1">
        <f t="array" ref="X280">COUNT(IF((DiscreteStatsTable[GroupByKey]=DiscreteStatsTable[[#This Row],[GroupByKey]]),(DiscreteStatsTable[GroupByKey]=DiscreteStatsTable[[#This Row],[GroupByKey]])*DiscreteStatsTable[Replication]))</f>
        <v>50</v>
      </c>
      <c r="Y280" s="5">
        <f>IF(DiscreteStatsTable[[#This Row],[RepsRequested]]=DiscreteStatsTable[[#This Row],[RepsWithStatObserved]],1,0)</f>
        <v>1</v>
      </c>
    </row>
    <row r="281" spans="1:25" x14ac:dyDescent="0.25">
      <c r="A281" t="s">
        <v>68</v>
      </c>
      <c r="B281" t="s">
        <v>70</v>
      </c>
      <c r="C281">
        <v>47</v>
      </c>
      <c r="D281" t="s">
        <v>71</v>
      </c>
      <c r="E281" t="s">
        <v>76</v>
      </c>
      <c r="F281" t="s">
        <v>73</v>
      </c>
      <c r="G281">
        <v>5.9065965477933098</v>
      </c>
      <c r="H281">
        <v>2E+20</v>
      </c>
      <c r="I281">
        <v>3.7706371401074001</v>
      </c>
      <c r="J281">
        <v>8.88798005253261</v>
      </c>
      <c r="K281">
        <v>27</v>
      </c>
      <c r="L28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81" s="5" cm="1">
        <f t="array" ref="M281">MAX(IF((ProjectInfoTable[ProjectName]=DiscreteStatsTable[[#This Row],[ProjectName]]),(ProjectInfoTable[ProjectName]=DiscreteStatsTable[[#This Row],[ProjectName]])*ProjectInfoTable[NumberOfReplications]))</f>
        <v>50</v>
      </c>
      <c r="N281" s="5" cm="1">
        <f t="array" ref="N281">IFERROR(AVERAGE(IF((DiscreteStatsTable[GroupByKey]=DiscreteStatsTable[[#This Row],[GroupByKey]]),(DiscreteStatsTable[GroupByKey]=DiscreteStatsTable[[#This Row],[GroupByKey]])*DiscreteStatsTable[Average])),0)</f>
        <v>5.8708706464411016</v>
      </c>
      <c r="O281" s="5" cm="1">
        <f t="array" ref="O281">IFERROR(_xlfn.STDEV.S(IF((DiscreteStatsTable[GroupByKey]=DiscreteStatsTable[[#This Row],[GroupByKey]]),(DiscreteStatsTable[GroupByKey]=DiscreteStatsTable[[#This Row],[GroupByKey]])*DiscreteStatsTable[Average])),0)</f>
        <v>0.3523255718218492</v>
      </c>
      <c r="P281" s="5" cm="1">
        <f t="array" ref="P281">MAX(IF((ProjectInfoTable[ProjectName]=DiscreteStatsTable[[#This Row],[ProjectName]]),(ProjectInfoTable[ProjectName]=DiscreteStatsTable[[#This Row],[ProjectName]])*ProjectInfoTable[ConfidenceInterval]))</f>
        <v>0.95</v>
      </c>
      <c r="Q281" s="5">
        <f>IF(AND(DiscreteStatsTable[[#This Row],[RepsWithStatObserved]]=1,Y281=0),200000000000000000000,IFERROR(_xlfn.T.INV.2T(1 -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81" s="5" cm="1">
        <f t="array" ref="R281">MIN(IF((DiscreteStatsTable[GroupByKey]=DiscreteStatsTable[[#This Row],[GroupByKey]]),(DiscreteStatsTable[GroupByKey]=DiscreteStatsTable[[#This Row],[GroupByKey]])*DiscreteStatsTable[Average]))</f>
        <v>5.22107562098022</v>
      </c>
      <c r="S281" s="5" cm="1">
        <f t="array" ref="S281">MAX(IF((DiscreteStatsTable[GroupByKey]=DiscreteStatsTable[[#This Row],[GroupByKey]]),(DiscreteStatsTable[GroupByKey]=DiscreteStatsTable[[#This Row],[GroupByKey]])*DiscreteStatsTable[Average]))</f>
        <v>6.7259109588760797</v>
      </c>
      <c r="T281" s="5" cm="1">
        <f t="array" ref="T281">MIN(IF((DiscreteStatsTable[GroupByKey]=DiscreteStatsTable[[#This Row],[GroupByKey]]),(DiscreteStatsTable[GroupByKey]=DiscreteStatsTable[[#This Row],[GroupByKey]])*DiscreteStatsTable[Minimum]))</f>
        <v>3.0876019346208601</v>
      </c>
      <c r="U281" s="5" cm="1">
        <f t="array" ref="U281">MAX(IF((DiscreteStatsTable[GroupByKey]=DiscreteStatsTable[[#This Row],[GroupByKey]]),(DiscreteStatsTable[GroupByKey]=DiscreteStatsTable[[#This Row],[GroupByKey]])*DiscreteStatsTable[Maximum]))</f>
        <v>9.9241742301352396</v>
      </c>
      <c r="V281" s="5" cm="1">
        <f t="array" ref="V281">IFERROR(AVERAGE(IF((DiscreteStatsTable[GroupByKey]=DiscreteStatsTable[[#This Row],[GroupByKey]]),(DiscreteStatsTable[GroupByKey]=DiscreteStatsTable[[#This Row],[GroupByKey]])*DiscreteStatsTable[NumberObservations])),0)</f>
        <v>20.14</v>
      </c>
      <c r="W281" s="5">
        <f>IF((DiscreteStatsTable[[#This Row],[RepsRequested]]&gt;1),DiscreteStatsTable[[#This Row],[HalfWidth]],DiscreteStatsTable[[#This Row],[BatchMeansHalfWidth]])</f>
        <v>0.10012981962250445</v>
      </c>
      <c r="X281" s="5" cm="1">
        <f t="array" ref="X281">COUNT(IF((DiscreteStatsTable[GroupByKey]=DiscreteStatsTable[[#This Row],[GroupByKey]]),(DiscreteStatsTable[GroupByKey]=DiscreteStatsTable[[#This Row],[GroupByKey]])*DiscreteStatsTable[Replication]))</f>
        <v>50</v>
      </c>
      <c r="Y281" s="5">
        <f>IF(DiscreteStatsTable[[#This Row],[RepsRequested]]=DiscreteStatsTable[[#This Row],[RepsWithStatObserved]],1,0)</f>
        <v>1</v>
      </c>
    </row>
    <row r="282" spans="1:25" x14ac:dyDescent="0.25">
      <c r="A282" t="s">
        <v>68</v>
      </c>
      <c r="B282" t="s">
        <v>70</v>
      </c>
      <c r="C282">
        <v>47</v>
      </c>
      <c r="D282" t="s">
        <v>71</v>
      </c>
      <c r="E282" t="s">
        <v>77</v>
      </c>
      <c r="F282" t="s">
        <v>73</v>
      </c>
      <c r="G282">
        <v>0</v>
      </c>
      <c r="H282">
        <v>2E+20</v>
      </c>
      <c r="I282">
        <v>0</v>
      </c>
      <c r="J282">
        <v>0</v>
      </c>
      <c r="K282">
        <v>27</v>
      </c>
      <c r="L28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82" s="5" cm="1">
        <f t="array" ref="M282">MAX(IF((ProjectInfoTable[ProjectName]=DiscreteStatsTable[[#This Row],[ProjectName]]),(ProjectInfoTable[ProjectName]=DiscreteStatsTable[[#This Row],[ProjectName]])*ProjectInfoTable[NumberOfReplications]))</f>
        <v>50</v>
      </c>
      <c r="N282" s="5" cm="1">
        <f t="array" ref="N282">IFERROR(AVERAGE(IF((DiscreteStatsTable[GroupByKey]=DiscreteStatsTable[[#This Row],[GroupByKey]]),(DiscreteStatsTable[GroupByKey]=DiscreteStatsTable[[#This Row],[GroupByKey]])*DiscreteStatsTable[Average])),0)</f>
        <v>0</v>
      </c>
      <c r="O282" s="5" cm="1">
        <f t="array" ref="O282">IFERROR(_xlfn.STDEV.S(IF((DiscreteStatsTable[GroupByKey]=DiscreteStatsTable[[#This Row],[GroupByKey]]),(DiscreteStatsTable[GroupByKey]=DiscreteStatsTable[[#This Row],[GroupByKey]])*DiscreteStatsTable[Average])),0)</f>
        <v>0</v>
      </c>
      <c r="P282" s="5" cm="1">
        <f t="array" ref="P282">MAX(IF((ProjectInfoTable[ProjectName]=DiscreteStatsTable[[#This Row],[ProjectName]]),(ProjectInfoTable[ProjectName]=DiscreteStatsTable[[#This Row],[ProjectName]])*ProjectInfoTable[ConfidenceInterval]))</f>
        <v>0.95</v>
      </c>
      <c r="Q282" s="5">
        <f>IF(AND(DiscreteStatsTable[[#This Row],[RepsWithStatObserved]]=1,Y282=0),200000000000000000000,IFERROR(_xlfn.T.INV.2T(1 -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2" s="5" cm="1">
        <f t="array" ref="R282">MIN(IF((DiscreteStatsTable[GroupByKey]=DiscreteStatsTable[[#This Row],[GroupByKey]]),(DiscreteStatsTable[GroupByKey]=DiscreteStatsTable[[#This Row],[GroupByKey]])*DiscreteStatsTable[Average]))</f>
        <v>0</v>
      </c>
      <c r="S282" s="5" cm="1">
        <f t="array" ref="S282">MAX(IF((DiscreteStatsTable[GroupByKey]=DiscreteStatsTable[[#This Row],[GroupByKey]]),(DiscreteStatsTable[GroupByKey]=DiscreteStatsTable[[#This Row],[GroupByKey]])*DiscreteStatsTable[Average]))</f>
        <v>0</v>
      </c>
      <c r="T282" s="5" cm="1">
        <f t="array" ref="T282">MIN(IF((DiscreteStatsTable[GroupByKey]=DiscreteStatsTable[[#This Row],[GroupByKey]]),(DiscreteStatsTable[GroupByKey]=DiscreteStatsTable[[#This Row],[GroupByKey]])*DiscreteStatsTable[Minimum]))</f>
        <v>0</v>
      </c>
      <c r="U282" s="5" cm="1">
        <f t="array" ref="U282">MAX(IF((DiscreteStatsTable[GroupByKey]=DiscreteStatsTable[[#This Row],[GroupByKey]]),(DiscreteStatsTable[GroupByKey]=DiscreteStatsTable[[#This Row],[GroupByKey]])*DiscreteStatsTable[Maximum]))</f>
        <v>0</v>
      </c>
      <c r="V282" s="5" cm="1">
        <f t="array" ref="V282">IFERROR(AVERAGE(IF((DiscreteStatsTable[GroupByKey]=DiscreteStatsTable[[#This Row],[GroupByKey]]),(DiscreteStatsTable[GroupByKey]=DiscreteStatsTable[[#This Row],[GroupByKey]])*DiscreteStatsTable[NumberObservations])),0)</f>
        <v>20.14</v>
      </c>
      <c r="W282" s="5">
        <f>IF((DiscreteStatsTable[[#This Row],[RepsRequested]]&gt;1),DiscreteStatsTable[[#This Row],[HalfWidth]],DiscreteStatsTable[[#This Row],[BatchMeansHalfWidth]])</f>
        <v>0</v>
      </c>
      <c r="X282" s="5" cm="1">
        <f t="array" ref="X282">COUNT(IF((DiscreteStatsTable[GroupByKey]=DiscreteStatsTable[[#This Row],[GroupByKey]]),(DiscreteStatsTable[GroupByKey]=DiscreteStatsTable[[#This Row],[GroupByKey]])*DiscreteStatsTable[Replication]))</f>
        <v>50</v>
      </c>
      <c r="Y282" s="5">
        <f>IF(DiscreteStatsTable[[#This Row],[RepsRequested]]=DiscreteStatsTable[[#This Row],[RepsWithStatObserved]],1,0)</f>
        <v>1</v>
      </c>
    </row>
    <row r="283" spans="1:25" x14ac:dyDescent="0.25">
      <c r="A283" t="s">
        <v>68</v>
      </c>
      <c r="B283" t="s">
        <v>70</v>
      </c>
      <c r="C283">
        <v>47</v>
      </c>
      <c r="D283" t="s">
        <v>71</v>
      </c>
      <c r="E283" t="s">
        <v>78</v>
      </c>
      <c r="F283" t="s">
        <v>73</v>
      </c>
      <c r="G283">
        <v>0.39419424359394201</v>
      </c>
      <c r="H283">
        <v>2E+20</v>
      </c>
      <c r="I283">
        <v>0</v>
      </c>
      <c r="J283">
        <v>2.2910491231612</v>
      </c>
      <c r="K283">
        <v>27</v>
      </c>
      <c r="L28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83" s="5" cm="1">
        <f t="array" ref="M283">MAX(IF((ProjectInfoTable[ProjectName]=DiscreteStatsTable[[#This Row],[ProjectName]]),(ProjectInfoTable[ProjectName]=DiscreteStatsTable[[#This Row],[ProjectName]])*ProjectInfoTable[NumberOfReplications]))</f>
        <v>50</v>
      </c>
      <c r="N283" s="5" cm="1">
        <f t="array" ref="N283">IFERROR(AVERAGE(IF((DiscreteStatsTable[GroupByKey]=DiscreteStatsTable[[#This Row],[GroupByKey]]),(DiscreteStatsTable[GroupByKey]=DiscreteStatsTable[[#This Row],[GroupByKey]])*DiscreteStatsTable[Average])),0)</f>
        <v>0.26560310880443844</v>
      </c>
      <c r="O283" s="5" cm="1">
        <f t="array" ref="O283">IFERROR(_xlfn.STDEV.S(IF((DiscreteStatsTable[GroupByKey]=DiscreteStatsTable[[#This Row],[GroupByKey]]),(DiscreteStatsTable[GroupByKey]=DiscreteStatsTable[[#This Row],[GroupByKey]])*DiscreteStatsTable[Average])),0)</f>
        <v>0.1345835269466413</v>
      </c>
      <c r="P283" s="5" cm="1">
        <f t="array" ref="P283">MAX(IF((ProjectInfoTable[ProjectName]=DiscreteStatsTable[[#This Row],[ProjectName]]),(ProjectInfoTable[ProjectName]=DiscreteStatsTable[[#This Row],[ProjectName]])*ProjectInfoTable[ConfidenceInterval]))</f>
        <v>0.95</v>
      </c>
      <c r="Q283" s="5">
        <f>IF(AND(DiscreteStatsTable[[#This Row],[RepsWithStatObserved]]=1,Y283=0),200000000000000000000,IFERROR(_xlfn.T.INV.2T(1 -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83" s="5" cm="1">
        <f t="array" ref="R283">MIN(IF((DiscreteStatsTable[GroupByKey]=DiscreteStatsTable[[#This Row],[GroupByKey]]),(DiscreteStatsTable[GroupByKey]=DiscreteStatsTable[[#This Row],[GroupByKey]])*DiscreteStatsTable[Average]))</f>
        <v>1.0442984261027299E-2</v>
      </c>
      <c r="S283" s="5" cm="1">
        <f t="array" ref="S283">MAX(IF((DiscreteStatsTable[GroupByKey]=DiscreteStatsTable[[#This Row],[GroupByKey]]),(DiscreteStatsTable[GroupByKey]=DiscreteStatsTable[[#This Row],[GroupByKey]])*DiscreteStatsTable[Average]))</f>
        <v>0.556428814956336</v>
      </c>
      <c r="T283" s="5" cm="1">
        <f t="array" ref="T283">MIN(IF((DiscreteStatsTable[GroupByKey]=DiscreteStatsTable[[#This Row],[GroupByKey]]),(DiscreteStatsTable[GroupByKey]=DiscreteStatsTable[[#This Row],[GroupByKey]])*DiscreteStatsTable[Minimum]))</f>
        <v>0</v>
      </c>
      <c r="U283" s="5" cm="1">
        <f t="array" ref="U283">MAX(IF((DiscreteStatsTable[GroupByKey]=DiscreteStatsTable[[#This Row],[GroupByKey]]),(DiscreteStatsTable[GroupByKey]=DiscreteStatsTable[[#This Row],[GroupByKey]])*DiscreteStatsTable[Maximum]))</f>
        <v>4.9247273176603699</v>
      </c>
      <c r="V283" s="5" cm="1">
        <f t="array" ref="V283">IFERROR(AVERAGE(IF((DiscreteStatsTable[GroupByKey]=DiscreteStatsTable[[#This Row],[GroupByKey]]),(DiscreteStatsTable[GroupByKey]=DiscreteStatsTable[[#This Row],[GroupByKey]])*DiscreteStatsTable[NumberObservations])),0)</f>
        <v>20.14</v>
      </c>
      <c r="W283" s="5">
        <f>IF((DiscreteStatsTable[[#This Row],[RepsRequested]]&gt;1),DiscreteStatsTable[[#This Row],[HalfWidth]],DiscreteStatsTable[[#This Row],[BatchMeansHalfWidth]])</f>
        <v>3.8248215159760277E-2</v>
      </c>
      <c r="X283" s="5" cm="1">
        <f t="array" ref="X283">COUNT(IF((DiscreteStatsTable[GroupByKey]=DiscreteStatsTable[[#This Row],[GroupByKey]]),(DiscreteStatsTable[GroupByKey]=DiscreteStatsTable[[#This Row],[GroupByKey]])*DiscreteStatsTable[Replication]))</f>
        <v>50</v>
      </c>
      <c r="Y283" s="5">
        <f>IF(DiscreteStatsTable[[#This Row],[RepsRequested]]=DiscreteStatsTable[[#This Row],[RepsWithStatObserved]],1,0)</f>
        <v>1</v>
      </c>
    </row>
    <row r="284" spans="1:25" x14ac:dyDescent="0.25">
      <c r="A284" t="s">
        <v>68</v>
      </c>
      <c r="B284" t="s">
        <v>70</v>
      </c>
      <c r="C284">
        <v>48</v>
      </c>
      <c r="D284" t="s">
        <v>71</v>
      </c>
      <c r="E284" t="s">
        <v>72</v>
      </c>
      <c r="F284" t="s">
        <v>73</v>
      </c>
      <c r="G284">
        <v>9.7893755057786302E-2</v>
      </c>
      <c r="H284">
        <v>2E+20</v>
      </c>
      <c r="I284">
        <v>7.6709798812354804E-2</v>
      </c>
      <c r="J284">
        <v>0.12949088872011799</v>
      </c>
      <c r="K284">
        <v>17</v>
      </c>
      <c r="L28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84" s="5" cm="1">
        <f t="array" ref="M284">MAX(IF((ProjectInfoTable[ProjectName]=DiscreteStatsTable[[#This Row],[ProjectName]]),(ProjectInfoTable[ProjectName]=DiscreteStatsTable[[#This Row],[ProjectName]])*ProjectInfoTable[NumberOfReplications]))</f>
        <v>50</v>
      </c>
      <c r="N284" s="5" cm="1">
        <f t="array" ref="N284">IFERROR(AVERAGE(IF((DiscreteStatsTable[GroupByKey]=DiscreteStatsTable[[#This Row],[GroupByKey]]),(DiscreteStatsTable[GroupByKey]=DiscreteStatsTable[[#This Row],[GroupByKey]])*DiscreteStatsTable[Average])),0)</f>
        <v>9.7847844107351645E-2</v>
      </c>
      <c r="O284" s="5" cm="1">
        <f t="array" ref="O284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84" s="5" cm="1">
        <f t="array" ref="P284">MAX(IF((ProjectInfoTable[ProjectName]=DiscreteStatsTable[[#This Row],[ProjectName]]),(ProjectInfoTable[ProjectName]=DiscreteStatsTable[[#This Row],[ProjectName]])*ProjectInfoTable[ConfidenceInterval]))</f>
        <v>0.95</v>
      </c>
      <c r="Q284" s="5">
        <f>IF(AND(DiscreteStatsTable[[#This Row],[RepsWithStatObserved]]=1,Y284=0),200000000000000000000,IFERROR(_xlfn.T.INV.2T(1 -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84" s="5" cm="1">
        <f t="array" ref="R284">MIN(IF((DiscreteStatsTable[GroupByKey]=DiscreteStatsTable[[#This Row],[GroupByKey]]),(DiscreteStatsTable[GroupByKey]=DiscreteStatsTable[[#This Row],[GroupByKey]])*DiscreteStatsTable[Average]))</f>
        <v>8.7017927016337093E-2</v>
      </c>
      <c r="S284" s="5" cm="1">
        <f t="array" ref="S284">MAX(IF((DiscreteStatsTable[GroupByKey]=DiscreteStatsTable[[#This Row],[GroupByKey]]),(DiscreteStatsTable[GroupByKey]=DiscreteStatsTable[[#This Row],[GroupByKey]])*DiscreteStatsTable[Average]))</f>
        <v>0.11209851598126799</v>
      </c>
      <c r="T284" s="5" cm="1">
        <f t="array" ref="T284">MIN(IF((DiscreteStatsTable[GroupByKey]=DiscreteStatsTable[[#This Row],[GroupByKey]]),(DiscreteStatsTable[GroupByKey]=DiscreteStatsTable[[#This Row],[GroupByKey]])*DiscreteStatsTable[Minimum]))</f>
        <v>5.1460032243681099E-2</v>
      </c>
      <c r="U284" s="5" cm="1">
        <f t="array" ref="U284">MAX(IF((DiscreteStatsTable[GroupByKey]=DiscreteStatsTable[[#This Row],[GroupByKey]]),(DiscreteStatsTable[GroupByKey]=DiscreteStatsTable[[#This Row],[GroupByKey]])*DiscreteStatsTable[Maximum]))</f>
        <v>0.16540290383558701</v>
      </c>
      <c r="V284" s="5" cm="1">
        <f t="array" ref="V284">IFERROR(AVERAGE(IF((DiscreteStatsTable[GroupByKey]=DiscreteStatsTable[[#This Row],[GroupByKey]]),(DiscreteStatsTable[GroupByKey]=DiscreteStatsTable[[#This Row],[GroupByKey]])*DiscreteStatsTable[NumberObservations])),0)</f>
        <v>20.14</v>
      </c>
      <c r="W284" s="5">
        <f>IF((DiscreteStatsTable[[#This Row],[RepsRequested]]&gt;1),DiscreteStatsTable[[#This Row],[HalfWidth]],DiscreteStatsTable[[#This Row],[BatchMeansHalfWidth]])</f>
        <v>1.668830327041739E-3</v>
      </c>
      <c r="X284" s="5" cm="1">
        <f t="array" ref="X284">COUNT(IF((DiscreteStatsTable[GroupByKey]=DiscreteStatsTable[[#This Row],[GroupByKey]]),(DiscreteStatsTable[GroupByKey]=DiscreteStatsTable[[#This Row],[GroupByKey]])*DiscreteStatsTable[Replication]))</f>
        <v>50</v>
      </c>
      <c r="Y284" s="5">
        <f>IF(DiscreteStatsTable[[#This Row],[RepsRequested]]=DiscreteStatsTable[[#This Row],[RepsWithStatObserved]],1,0)</f>
        <v>1</v>
      </c>
    </row>
    <row r="285" spans="1:25" x14ac:dyDescent="0.25">
      <c r="A285" t="s">
        <v>68</v>
      </c>
      <c r="B285" t="s">
        <v>70</v>
      </c>
      <c r="C285">
        <v>48</v>
      </c>
      <c r="D285" t="s">
        <v>71</v>
      </c>
      <c r="E285" t="s">
        <v>74</v>
      </c>
      <c r="F285" t="s">
        <v>73</v>
      </c>
      <c r="G285">
        <v>6.0062618809924402</v>
      </c>
      <c r="H285">
        <v>2E+20</v>
      </c>
      <c r="I285">
        <v>4.6025879287412899</v>
      </c>
      <c r="J285">
        <v>7.7694533232070704</v>
      </c>
      <c r="K285">
        <v>17</v>
      </c>
      <c r="L28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85" s="5" cm="1">
        <f t="array" ref="M285">MAX(IF((ProjectInfoTable[ProjectName]=DiscreteStatsTable[[#This Row],[ProjectName]]),(ProjectInfoTable[ProjectName]=DiscreteStatsTable[[#This Row],[ProjectName]])*ProjectInfoTable[NumberOfReplications]))</f>
        <v>50</v>
      </c>
      <c r="N285" s="5" cm="1">
        <f t="array" ref="N285">IFERROR(AVERAGE(IF((DiscreteStatsTable[GroupByKey]=DiscreteStatsTable[[#This Row],[GroupByKey]]),(DiscreteStatsTable[GroupByKey]=DiscreteStatsTable[[#This Row],[GroupByKey]])*DiscreteStatsTable[Average])),0)</f>
        <v>6.1364737552455377</v>
      </c>
      <c r="O285" s="5" cm="1">
        <f t="array" ref="O285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85" s="5" cm="1">
        <f t="array" ref="P285">MAX(IF((ProjectInfoTable[ProjectName]=DiscreteStatsTable[[#This Row],[ProjectName]]),(ProjectInfoTable[ProjectName]=DiscreteStatsTable[[#This Row],[ProjectName]])*ProjectInfoTable[ConfidenceInterval]))</f>
        <v>0.95</v>
      </c>
      <c r="Q285" s="5">
        <f>IF(AND(DiscreteStatsTable[[#This Row],[RepsWithStatObserved]]=1,Y285=0),200000000000000000000,IFERROR(_xlfn.T.INV.2T(1 -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85" s="5" cm="1">
        <f t="array" ref="R285">MIN(IF((DiscreteStatsTable[GroupByKey]=DiscreteStatsTable[[#This Row],[GroupByKey]]),(DiscreteStatsTable[GroupByKey]=DiscreteStatsTable[[#This Row],[GroupByKey]])*DiscreteStatsTable[Average]))</f>
        <v>5.5599943299430299</v>
      </c>
      <c r="S285" s="5" cm="1">
        <f t="array" ref="S285">MAX(IF((DiscreteStatsTable[GroupByKey]=DiscreteStatsTable[[#This Row],[GroupByKey]]),(DiscreteStatsTable[GroupByKey]=DiscreteStatsTable[[#This Row],[GroupByKey]])*DiscreteStatsTable[Average]))</f>
        <v>6.9560439855212799</v>
      </c>
      <c r="T285" s="5" cm="1">
        <f t="array" ref="T285">MIN(IF((DiscreteStatsTable[GroupByKey]=DiscreteStatsTable[[#This Row],[GroupByKey]]),(DiscreteStatsTable[GroupByKey]=DiscreteStatsTable[[#This Row],[GroupByKey]])*DiscreteStatsTable[Minimum]))</f>
        <v>3.0876019346208601</v>
      </c>
      <c r="U285" s="5" cm="1">
        <f t="array" ref="U285">MAX(IF((DiscreteStatsTable[GroupByKey]=DiscreteStatsTable[[#This Row],[GroupByKey]]),(DiscreteStatsTable[GroupByKey]=DiscreteStatsTable[[#This Row],[GroupByKey]])*DiscreteStatsTable[Maximum]))</f>
        <v>11.605953590181899</v>
      </c>
      <c r="V285" s="5" cm="1">
        <f t="array" ref="V285">IFERROR(AVERAGE(IF((DiscreteStatsTable[GroupByKey]=DiscreteStatsTable[[#This Row],[GroupByKey]]),(DiscreteStatsTable[GroupByKey]=DiscreteStatsTable[[#This Row],[GroupByKey]])*DiscreteStatsTable[NumberObservations])),0)</f>
        <v>20.14</v>
      </c>
      <c r="W285" s="5">
        <f>IF((DiscreteStatsTable[[#This Row],[RepsRequested]]&gt;1),DiscreteStatsTable[[#This Row],[HalfWidth]],DiscreteStatsTable[[#This Row],[BatchMeansHalfWidth]])</f>
        <v>9.8894551932469071E-2</v>
      </c>
      <c r="X285" s="5" cm="1">
        <f t="array" ref="X285">COUNT(IF((DiscreteStatsTable[GroupByKey]=DiscreteStatsTable[[#This Row],[GroupByKey]]),(DiscreteStatsTable[GroupByKey]=DiscreteStatsTable[[#This Row],[GroupByKey]])*DiscreteStatsTable[Replication]))</f>
        <v>50</v>
      </c>
      <c r="Y285" s="5">
        <f>IF(DiscreteStatsTable[[#This Row],[RepsRequested]]=DiscreteStatsTable[[#This Row],[RepsWithStatObserved]],1,0)</f>
        <v>1</v>
      </c>
    </row>
    <row r="286" spans="1:25" x14ac:dyDescent="0.25">
      <c r="A286" t="s">
        <v>68</v>
      </c>
      <c r="B286" t="s">
        <v>70</v>
      </c>
      <c r="C286">
        <v>48</v>
      </c>
      <c r="D286" t="s">
        <v>71</v>
      </c>
      <c r="E286" t="s">
        <v>75</v>
      </c>
      <c r="F286" t="s">
        <v>73</v>
      </c>
      <c r="G286">
        <v>9.7893755057786302E-2</v>
      </c>
      <c r="H286">
        <v>2E+20</v>
      </c>
      <c r="I286">
        <v>7.6709798812354804E-2</v>
      </c>
      <c r="J286">
        <v>0.12949088872011799</v>
      </c>
      <c r="K286">
        <v>17</v>
      </c>
      <c r="L28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86" s="5" cm="1">
        <f t="array" ref="M286">MAX(IF((ProjectInfoTable[ProjectName]=DiscreteStatsTable[[#This Row],[ProjectName]]),(ProjectInfoTable[ProjectName]=DiscreteStatsTable[[#This Row],[ProjectName]])*ProjectInfoTable[NumberOfReplications]))</f>
        <v>50</v>
      </c>
      <c r="N286" s="5" cm="1">
        <f t="array" ref="N286">IFERROR(AVERAGE(IF((DiscreteStatsTable[GroupByKey]=DiscreteStatsTable[[#This Row],[GroupByKey]]),(DiscreteStatsTable[GroupByKey]=DiscreteStatsTable[[#This Row],[GroupByKey]])*DiscreteStatsTable[Average])),0)</f>
        <v>9.7847844107351645E-2</v>
      </c>
      <c r="O286" s="5" cm="1">
        <f t="array" ref="O28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86" s="5" cm="1">
        <f t="array" ref="P286">MAX(IF((ProjectInfoTable[ProjectName]=DiscreteStatsTable[[#This Row],[ProjectName]]),(ProjectInfoTable[ProjectName]=DiscreteStatsTable[[#This Row],[ProjectName]])*ProjectInfoTable[ConfidenceInterval]))</f>
        <v>0.95</v>
      </c>
      <c r="Q286" s="5">
        <f>IF(AND(DiscreteStatsTable[[#This Row],[RepsWithStatObserved]]=1,Y286=0),200000000000000000000,IFERROR(_xlfn.T.INV.2T(1 -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86" s="5" cm="1">
        <f t="array" ref="R286">MIN(IF((DiscreteStatsTable[GroupByKey]=DiscreteStatsTable[[#This Row],[GroupByKey]]),(DiscreteStatsTable[GroupByKey]=DiscreteStatsTable[[#This Row],[GroupByKey]])*DiscreteStatsTable[Average]))</f>
        <v>8.7017927016337093E-2</v>
      </c>
      <c r="S286" s="5" cm="1">
        <f t="array" ref="S286">MAX(IF((DiscreteStatsTable[GroupByKey]=DiscreteStatsTable[[#This Row],[GroupByKey]]),(DiscreteStatsTable[GroupByKey]=DiscreteStatsTable[[#This Row],[GroupByKey]])*DiscreteStatsTable[Average]))</f>
        <v>0.11209851598126799</v>
      </c>
      <c r="T286" s="5" cm="1">
        <f t="array" ref="T286">MIN(IF((DiscreteStatsTable[GroupByKey]=DiscreteStatsTable[[#This Row],[GroupByKey]]),(DiscreteStatsTable[GroupByKey]=DiscreteStatsTable[[#This Row],[GroupByKey]])*DiscreteStatsTable[Minimum]))</f>
        <v>5.1460032243681099E-2</v>
      </c>
      <c r="U286" s="5" cm="1">
        <f t="array" ref="U286">MAX(IF((DiscreteStatsTable[GroupByKey]=DiscreteStatsTable[[#This Row],[GroupByKey]]),(DiscreteStatsTable[GroupByKey]=DiscreteStatsTable[[#This Row],[GroupByKey]])*DiscreteStatsTable[Maximum]))</f>
        <v>0.16540290383558701</v>
      </c>
      <c r="V286" s="5" cm="1">
        <f t="array" ref="V286">IFERROR(AVERAGE(IF((DiscreteStatsTable[GroupByKey]=DiscreteStatsTable[[#This Row],[GroupByKey]]),(DiscreteStatsTable[GroupByKey]=DiscreteStatsTable[[#This Row],[GroupByKey]])*DiscreteStatsTable[NumberObservations])),0)</f>
        <v>20.14</v>
      </c>
      <c r="W286" s="5">
        <f>IF((DiscreteStatsTable[[#This Row],[RepsRequested]]&gt;1),DiscreteStatsTable[[#This Row],[HalfWidth]],DiscreteStatsTable[[#This Row],[BatchMeansHalfWidth]])</f>
        <v>1.668830327041739E-3</v>
      </c>
      <c r="X286" s="5" cm="1">
        <f t="array" ref="X286">COUNT(IF((DiscreteStatsTable[GroupByKey]=DiscreteStatsTable[[#This Row],[GroupByKey]]),(DiscreteStatsTable[GroupByKey]=DiscreteStatsTable[[#This Row],[GroupByKey]])*DiscreteStatsTable[Replication]))</f>
        <v>50</v>
      </c>
      <c r="Y286" s="5">
        <f>IF(DiscreteStatsTable[[#This Row],[RepsRequested]]=DiscreteStatsTable[[#This Row],[RepsWithStatObserved]],1,0)</f>
        <v>1</v>
      </c>
    </row>
    <row r="287" spans="1:25" x14ac:dyDescent="0.25">
      <c r="A287" t="s">
        <v>68</v>
      </c>
      <c r="B287" t="s">
        <v>70</v>
      </c>
      <c r="C287">
        <v>48</v>
      </c>
      <c r="D287" t="s">
        <v>71</v>
      </c>
      <c r="E287" t="s">
        <v>76</v>
      </c>
      <c r="F287" t="s">
        <v>73</v>
      </c>
      <c r="G287">
        <v>5.8736253034671799</v>
      </c>
      <c r="H287">
        <v>2E+20</v>
      </c>
      <c r="I287">
        <v>4.6025879287412899</v>
      </c>
      <c r="J287">
        <v>7.7694533232070704</v>
      </c>
      <c r="K287">
        <v>17</v>
      </c>
      <c r="L28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87" s="5" cm="1">
        <f t="array" ref="M287">MAX(IF((ProjectInfoTable[ProjectName]=DiscreteStatsTable[[#This Row],[ProjectName]]),(ProjectInfoTable[ProjectName]=DiscreteStatsTable[[#This Row],[ProjectName]])*ProjectInfoTable[NumberOfReplications]))</f>
        <v>50</v>
      </c>
      <c r="N287" s="5" cm="1">
        <f t="array" ref="N287">IFERROR(AVERAGE(IF((DiscreteStatsTable[GroupByKey]=DiscreteStatsTable[[#This Row],[GroupByKey]]),(DiscreteStatsTable[GroupByKey]=DiscreteStatsTable[[#This Row],[GroupByKey]])*DiscreteStatsTable[Average])),0)</f>
        <v>5.8708706464411016</v>
      </c>
      <c r="O287" s="5" cm="1">
        <f t="array" ref="O287">IFERROR(_xlfn.STDEV.S(IF((DiscreteStatsTable[GroupByKey]=DiscreteStatsTable[[#This Row],[GroupByKey]]),(DiscreteStatsTable[GroupByKey]=DiscreteStatsTable[[#This Row],[GroupByKey]])*DiscreteStatsTable[Average])),0)</f>
        <v>0.3523255718218492</v>
      </c>
      <c r="P287" s="5" cm="1">
        <f t="array" ref="P287">MAX(IF((ProjectInfoTable[ProjectName]=DiscreteStatsTable[[#This Row],[ProjectName]]),(ProjectInfoTable[ProjectName]=DiscreteStatsTable[[#This Row],[ProjectName]])*ProjectInfoTable[ConfidenceInterval]))</f>
        <v>0.95</v>
      </c>
      <c r="Q287" s="5">
        <f>IF(AND(DiscreteStatsTable[[#This Row],[RepsWithStatObserved]]=1,Y287=0),200000000000000000000,IFERROR(_xlfn.T.INV.2T(1 -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87" s="5" cm="1">
        <f t="array" ref="R287">MIN(IF((DiscreteStatsTable[GroupByKey]=DiscreteStatsTable[[#This Row],[GroupByKey]]),(DiscreteStatsTable[GroupByKey]=DiscreteStatsTable[[#This Row],[GroupByKey]])*DiscreteStatsTable[Average]))</f>
        <v>5.22107562098022</v>
      </c>
      <c r="S287" s="5" cm="1">
        <f t="array" ref="S287">MAX(IF((DiscreteStatsTable[GroupByKey]=DiscreteStatsTable[[#This Row],[GroupByKey]]),(DiscreteStatsTable[GroupByKey]=DiscreteStatsTable[[#This Row],[GroupByKey]])*DiscreteStatsTable[Average]))</f>
        <v>6.7259109588760797</v>
      </c>
      <c r="T287" s="5" cm="1">
        <f t="array" ref="T287">MIN(IF((DiscreteStatsTable[GroupByKey]=DiscreteStatsTable[[#This Row],[GroupByKey]]),(DiscreteStatsTable[GroupByKey]=DiscreteStatsTable[[#This Row],[GroupByKey]])*DiscreteStatsTable[Minimum]))</f>
        <v>3.0876019346208601</v>
      </c>
      <c r="U287" s="5" cm="1">
        <f t="array" ref="U287">MAX(IF((DiscreteStatsTable[GroupByKey]=DiscreteStatsTable[[#This Row],[GroupByKey]]),(DiscreteStatsTable[GroupByKey]=DiscreteStatsTable[[#This Row],[GroupByKey]])*DiscreteStatsTable[Maximum]))</f>
        <v>9.9241742301352396</v>
      </c>
      <c r="V287" s="5" cm="1">
        <f t="array" ref="V287">IFERROR(AVERAGE(IF((DiscreteStatsTable[GroupByKey]=DiscreteStatsTable[[#This Row],[GroupByKey]]),(DiscreteStatsTable[GroupByKey]=DiscreteStatsTable[[#This Row],[GroupByKey]])*DiscreteStatsTable[NumberObservations])),0)</f>
        <v>20.14</v>
      </c>
      <c r="W287" s="5">
        <f>IF((DiscreteStatsTable[[#This Row],[RepsRequested]]&gt;1),DiscreteStatsTable[[#This Row],[HalfWidth]],DiscreteStatsTable[[#This Row],[BatchMeansHalfWidth]])</f>
        <v>0.10012981962250445</v>
      </c>
      <c r="X287" s="5" cm="1">
        <f t="array" ref="X287">COUNT(IF((DiscreteStatsTable[GroupByKey]=DiscreteStatsTable[[#This Row],[GroupByKey]]),(DiscreteStatsTable[GroupByKey]=DiscreteStatsTable[[#This Row],[GroupByKey]])*DiscreteStatsTable[Replication]))</f>
        <v>50</v>
      </c>
      <c r="Y287" s="5">
        <f>IF(DiscreteStatsTable[[#This Row],[RepsRequested]]=DiscreteStatsTable[[#This Row],[RepsWithStatObserved]],1,0)</f>
        <v>1</v>
      </c>
    </row>
    <row r="288" spans="1:25" x14ac:dyDescent="0.25">
      <c r="A288" t="s">
        <v>68</v>
      </c>
      <c r="B288" t="s">
        <v>70</v>
      </c>
      <c r="C288">
        <v>48</v>
      </c>
      <c r="D288" t="s">
        <v>71</v>
      </c>
      <c r="E288" t="s">
        <v>77</v>
      </c>
      <c r="F288" t="s">
        <v>73</v>
      </c>
      <c r="G288">
        <v>0</v>
      </c>
      <c r="H288">
        <v>2E+20</v>
      </c>
      <c r="I288">
        <v>0</v>
      </c>
      <c r="J288">
        <v>0</v>
      </c>
      <c r="K288">
        <v>17</v>
      </c>
      <c r="L28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88" s="5" cm="1">
        <f t="array" ref="M288">MAX(IF((ProjectInfoTable[ProjectName]=DiscreteStatsTable[[#This Row],[ProjectName]]),(ProjectInfoTable[ProjectName]=DiscreteStatsTable[[#This Row],[ProjectName]])*ProjectInfoTable[NumberOfReplications]))</f>
        <v>50</v>
      </c>
      <c r="N288" s="5" cm="1">
        <f t="array" ref="N288">IFERROR(AVERAGE(IF((DiscreteStatsTable[GroupByKey]=DiscreteStatsTable[[#This Row],[GroupByKey]]),(DiscreteStatsTable[GroupByKey]=DiscreteStatsTable[[#This Row],[GroupByKey]])*DiscreteStatsTable[Average])),0)</f>
        <v>0</v>
      </c>
      <c r="O288" s="5" cm="1">
        <f t="array" ref="O288">IFERROR(_xlfn.STDEV.S(IF((DiscreteStatsTable[GroupByKey]=DiscreteStatsTable[[#This Row],[GroupByKey]]),(DiscreteStatsTable[GroupByKey]=DiscreteStatsTable[[#This Row],[GroupByKey]])*DiscreteStatsTable[Average])),0)</f>
        <v>0</v>
      </c>
      <c r="P288" s="5" cm="1">
        <f t="array" ref="P288">MAX(IF((ProjectInfoTable[ProjectName]=DiscreteStatsTable[[#This Row],[ProjectName]]),(ProjectInfoTable[ProjectName]=DiscreteStatsTable[[#This Row],[ProjectName]])*ProjectInfoTable[ConfidenceInterval]))</f>
        <v>0.95</v>
      </c>
      <c r="Q288" s="5">
        <f>IF(AND(DiscreteStatsTable[[#This Row],[RepsWithStatObserved]]=1,Y288=0),200000000000000000000,IFERROR(_xlfn.T.INV.2T(1 -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8" s="5" cm="1">
        <f t="array" ref="R288">MIN(IF((DiscreteStatsTable[GroupByKey]=DiscreteStatsTable[[#This Row],[GroupByKey]]),(DiscreteStatsTable[GroupByKey]=DiscreteStatsTable[[#This Row],[GroupByKey]])*DiscreteStatsTable[Average]))</f>
        <v>0</v>
      </c>
      <c r="S288" s="5" cm="1">
        <f t="array" ref="S288">MAX(IF((DiscreteStatsTable[GroupByKey]=DiscreteStatsTable[[#This Row],[GroupByKey]]),(DiscreteStatsTable[GroupByKey]=DiscreteStatsTable[[#This Row],[GroupByKey]])*DiscreteStatsTable[Average]))</f>
        <v>0</v>
      </c>
      <c r="T288" s="5" cm="1">
        <f t="array" ref="T288">MIN(IF((DiscreteStatsTable[GroupByKey]=DiscreteStatsTable[[#This Row],[GroupByKey]]),(DiscreteStatsTable[GroupByKey]=DiscreteStatsTable[[#This Row],[GroupByKey]])*DiscreteStatsTable[Minimum]))</f>
        <v>0</v>
      </c>
      <c r="U288" s="5" cm="1">
        <f t="array" ref="U288">MAX(IF((DiscreteStatsTable[GroupByKey]=DiscreteStatsTable[[#This Row],[GroupByKey]]),(DiscreteStatsTable[GroupByKey]=DiscreteStatsTable[[#This Row],[GroupByKey]])*DiscreteStatsTable[Maximum]))</f>
        <v>0</v>
      </c>
      <c r="V288" s="5" cm="1">
        <f t="array" ref="V288">IFERROR(AVERAGE(IF((DiscreteStatsTable[GroupByKey]=DiscreteStatsTable[[#This Row],[GroupByKey]]),(DiscreteStatsTable[GroupByKey]=DiscreteStatsTable[[#This Row],[GroupByKey]])*DiscreteStatsTable[NumberObservations])),0)</f>
        <v>20.14</v>
      </c>
      <c r="W288" s="5">
        <f>IF((DiscreteStatsTable[[#This Row],[RepsRequested]]&gt;1),DiscreteStatsTable[[#This Row],[HalfWidth]],DiscreteStatsTable[[#This Row],[BatchMeansHalfWidth]])</f>
        <v>0</v>
      </c>
      <c r="X288" s="5" cm="1">
        <f t="array" ref="X288">COUNT(IF((DiscreteStatsTable[GroupByKey]=DiscreteStatsTable[[#This Row],[GroupByKey]]),(DiscreteStatsTable[GroupByKey]=DiscreteStatsTable[[#This Row],[GroupByKey]])*DiscreteStatsTable[Replication]))</f>
        <v>50</v>
      </c>
      <c r="Y288" s="5">
        <f>IF(DiscreteStatsTable[[#This Row],[RepsRequested]]=DiscreteStatsTable[[#This Row],[RepsWithStatObserved]],1,0)</f>
        <v>1</v>
      </c>
    </row>
    <row r="289" spans="1:25" x14ac:dyDescent="0.25">
      <c r="A289" t="s">
        <v>68</v>
      </c>
      <c r="B289" t="s">
        <v>70</v>
      </c>
      <c r="C289">
        <v>48</v>
      </c>
      <c r="D289" t="s">
        <v>71</v>
      </c>
      <c r="E289" t="s">
        <v>78</v>
      </c>
      <c r="F289" t="s">
        <v>73</v>
      </c>
      <c r="G289">
        <v>0.13263657752525801</v>
      </c>
      <c r="H289">
        <v>2E+20</v>
      </c>
      <c r="I289">
        <v>0</v>
      </c>
      <c r="J289">
        <v>1.25305336293758</v>
      </c>
      <c r="K289">
        <v>17</v>
      </c>
      <c r="L28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89" s="5" cm="1">
        <f t="array" ref="M289">MAX(IF((ProjectInfoTable[ProjectName]=DiscreteStatsTable[[#This Row],[ProjectName]]),(ProjectInfoTable[ProjectName]=DiscreteStatsTable[[#This Row],[ProjectName]])*ProjectInfoTable[NumberOfReplications]))</f>
        <v>50</v>
      </c>
      <c r="N289" s="5" cm="1">
        <f t="array" ref="N289">IFERROR(AVERAGE(IF((DiscreteStatsTable[GroupByKey]=DiscreteStatsTable[[#This Row],[GroupByKey]]),(DiscreteStatsTable[GroupByKey]=DiscreteStatsTable[[#This Row],[GroupByKey]])*DiscreteStatsTable[Average])),0)</f>
        <v>0.26560310880443844</v>
      </c>
      <c r="O289" s="5" cm="1">
        <f t="array" ref="O289">IFERROR(_xlfn.STDEV.S(IF((DiscreteStatsTable[GroupByKey]=DiscreteStatsTable[[#This Row],[GroupByKey]]),(DiscreteStatsTable[GroupByKey]=DiscreteStatsTable[[#This Row],[GroupByKey]])*DiscreteStatsTable[Average])),0)</f>
        <v>0.1345835269466413</v>
      </c>
      <c r="P289" s="5" cm="1">
        <f t="array" ref="P289">MAX(IF((ProjectInfoTable[ProjectName]=DiscreteStatsTable[[#This Row],[ProjectName]]),(ProjectInfoTable[ProjectName]=DiscreteStatsTable[[#This Row],[ProjectName]])*ProjectInfoTable[ConfidenceInterval]))</f>
        <v>0.95</v>
      </c>
      <c r="Q289" s="5">
        <f>IF(AND(DiscreteStatsTable[[#This Row],[RepsWithStatObserved]]=1,Y289=0),200000000000000000000,IFERROR(_xlfn.T.INV.2T(1 -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89" s="5" cm="1">
        <f t="array" ref="R289">MIN(IF((DiscreteStatsTable[GroupByKey]=DiscreteStatsTable[[#This Row],[GroupByKey]]),(DiscreteStatsTable[GroupByKey]=DiscreteStatsTable[[#This Row],[GroupByKey]])*DiscreteStatsTable[Average]))</f>
        <v>1.0442984261027299E-2</v>
      </c>
      <c r="S289" s="5" cm="1">
        <f t="array" ref="S289">MAX(IF((DiscreteStatsTable[GroupByKey]=DiscreteStatsTable[[#This Row],[GroupByKey]]),(DiscreteStatsTable[GroupByKey]=DiscreteStatsTable[[#This Row],[GroupByKey]])*DiscreteStatsTable[Average]))</f>
        <v>0.556428814956336</v>
      </c>
      <c r="T289" s="5" cm="1">
        <f t="array" ref="T289">MIN(IF((DiscreteStatsTable[GroupByKey]=DiscreteStatsTable[[#This Row],[GroupByKey]]),(DiscreteStatsTable[GroupByKey]=DiscreteStatsTable[[#This Row],[GroupByKey]])*DiscreteStatsTable[Minimum]))</f>
        <v>0</v>
      </c>
      <c r="U289" s="5" cm="1">
        <f t="array" ref="U289">MAX(IF((DiscreteStatsTable[GroupByKey]=DiscreteStatsTable[[#This Row],[GroupByKey]]),(DiscreteStatsTable[GroupByKey]=DiscreteStatsTable[[#This Row],[GroupByKey]])*DiscreteStatsTable[Maximum]))</f>
        <v>4.9247273176603699</v>
      </c>
      <c r="V289" s="5" cm="1">
        <f t="array" ref="V289">IFERROR(AVERAGE(IF((DiscreteStatsTable[GroupByKey]=DiscreteStatsTable[[#This Row],[GroupByKey]]),(DiscreteStatsTable[GroupByKey]=DiscreteStatsTable[[#This Row],[GroupByKey]])*DiscreteStatsTable[NumberObservations])),0)</f>
        <v>20.14</v>
      </c>
      <c r="W289" s="5">
        <f>IF((DiscreteStatsTable[[#This Row],[RepsRequested]]&gt;1),DiscreteStatsTable[[#This Row],[HalfWidth]],DiscreteStatsTable[[#This Row],[BatchMeansHalfWidth]])</f>
        <v>3.8248215159760277E-2</v>
      </c>
      <c r="X289" s="5" cm="1">
        <f t="array" ref="X289">COUNT(IF((DiscreteStatsTable[GroupByKey]=DiscreteStatsTable[[#This Row],[GroupByKey]]),(DiscreteStatsTable[GroupByKey]=DiscreteStatsTable[[#This Row],[GroupByKey]])*DiscreteStatsTable[Replication]))</f>
        <v>50</v>
      </c>
      <c r="Y289" s="5">
        <f>IF(DiscreteStatsTable[[#This Row],[RepsRequested]]=DiscreteStatsTable[[#This Row],[RepsWithStatObserved]],1,0)</f>
        <v>1</v>
      </c>
    </row>
    <row r="290" spans="1:25" x14ac:dyDescent="0.25">
      <c r="A290" t="s">
        <v>68</v>
      </c>
      <c r="B290" t="s">
        <v>70</v>
      </c>
      <c r="C290">
        <v>49</v>
      </c>
      <c r="D290" t="s">
        <v>71</v>
      </c>
      <c r="E290" t="s">
        <v>72</v>
      </c>
      <c r="F290" t="s">
        <v>73</v>
      </c>
      <c r="G290">
        <v>9.5124362469852494E-2</v>
      </c>
      <c r="H290">
        <v>2E+20</v>
      </c>
      <c r="I290">
        <v>5.4925377308592198E-2</v>
      </c>
      <c r="J290">
        <v>0.14550225320086599</v>
      </c>
      <c r="K290">
        <v>17</v>
      </c>
      <c r="L29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90" s="5" cm="1">
        <f t="array" ref="M290">MAX(IF((ProjectInfoTable[ProjectName]=DiscreteStatsTable[[#This Row],[ProjectName]]),(ProjectInfoTable[ProjectName]=DiscreteStatsTable[[#This Row],[ProjectName]])*ProjectInfoTable[NumberOfReplications]))</f>
        <v>50</v>
      </c>
      <c r="N290" s="5" cm="1">
        <f t="array" ref="N290">IFERROR(AVERAGE(IF((DiscreteStatsTable[GroupByKey]=DiscreteStatsTable[[#This Row],[GroupByKey]]),(DiscreteStatsTable[GroupByKey]=DiscreteStatsTable[[#This Row],[GroupByKey]])*DiscreteStatsTable[Average])),0)</f>
        <v>9.7847844107351645E-2</v>
      </c>
      <c r="O290" s="5" cm="1">
        <f t="array" ref="O290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90" s="5" cm="1">
        <f t="array" ref="P290">MAX(IF((ProjectInfoTable[ProjectName]=DiscreteStatsTable[[#This Row],[ProjectName]]),(ProjectInfoTable[ProjectName]=DiscreteStatsTable[[#This Row],[ProjectName]])*ProjectInfoTable[ConfidenceInterval]))</f>
        <v>0.95</v>
      </c>
      <c r="Q290" s="5">
        <f>IF(AND(DiscreteStatsTable[[#This Row],[RepsWithStatObserved]]=1,Y290=0),200000000000000000000,IFERROR(_xlfn.T.INV.2T(1 -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90" s="5" cm="1">
        <f t="array" ref="R290">MIN(IF((DiscreteStatsTable[GroupByKey]=DiscreteStatsTable[[#This Row],[GroupByKey]]),(DiscreteStatsTable[GroupByKey]=DiscreteStatsTable[[#This Row],[GroupByKey]])*DiscreteStatsTable[Average]))</f>
        <v>8.7017927016337093E-2</v>
      </c>
      <c r="S290" s="5" cm="1">
        <f t="array" ref="S290">MAX(IF((DiscreteStatsTable[GroupByKey]=DiscreteStatsTable[[#This Row],[GroupByKey]]),(DiscreteStatsTable[GroupByKey]=DiscreteStatsTable[[#This Row],[GroupByKey]])*DiscreteStatsTable[Average]))</f>
        <v>0.11209851598126799</v>
      </c>
      <c r="T290" s="5" cm="1">
        <f t="array" ref="T290">MIN(IF((DiscreteStatsTable[GroupByKey]=DiscreteStatsTable[[#This Row],[GroupByKey]]),(DiscreteStatsTable[GroupByKey]=DiscreteStatsTable[[#This Row],[GroupByKey]])*DiscreteStatsTable[Minimum]))</f>
        <v>5.1460032243681099E-2</v>
      </c>
      <c r="U290" s="5" cm="1">
        <f t="array" ref="U290">MAX(IF((DiscreteStatsTable[GroupByKey]=DiscreteStatsTable[[#This Row],[GroupByKey]]),(DiscreteStatsTable[GroupByKey]=DiscreteStatsTable[[#This Row],[GroupByKey]])*DiscreteStatsTable[Maximum]))</f>
        <v>0.16540290383558701</v>
      </c>
      <c r="V290" s="5" cm="1">
        <f t="array" ref="V290">IFERROR(AVERAGE(IF((DiscreteStatsTable[GroupByKey]=DiscreteStatsTable[[#This Row],[GroupByKey]]),(DiscreteStatsTable[GroupByKey]=DiscreteStatsTable[[#This Row],[GroupByKey]])*DiscreteStatsTable[NumberObservations])),0)</f>
        <v>20.14</v>
      </c>
      <c r="W290" s="5">
        <f>IF((DiscreteStatsTable[[#This Row],[RepsRequested]]&gt;1),DiscreteStatsTable[[#This Row],[HalfWidth]],DiscreteStatsTable[[#This Row],[BatchMeansHalfWidth]])</f>
        <v>1.668830327041739E-3</v>
      </c>
      <c r="X290" s="5" cm="1">
        <f t="array" ref="X290">COUNT(IF((DiscreteStatsTable[GroupByKey]=DiscreteStatsTable[[#This Row],[GroupByKey]]),(DiscreteStatsTable[GroupByKey]=DiscreteStatsTable[[#This Row],[GroupByKey]])*DiscreteStatsTable[Replication]))</f>
        <v>50</v>
      </c>
      <c r="Y290" s="5">
        <f>IF(DiscreteStatsTable[[#This Row],[RepsRequested]]=DiscreteStatsTable[[#This Row],[RepsWithStatObserved]],1,0)</f>
        <v>1</v>
      </c>
    </row>
    <row r="291" spans="1:25" x14ac:dyDescent="0.25">
      <c r="A291" t="s">
        <v>68</v>
      </c>
      <c r="B291" t="s">
        <v>70</v>
      </c>
      <c r="C291">
        <v>49</v>
      </c>
      <c r="D291" t="s">
        <v>71</v>
      </c>
      <c r="E291" t="s">
        <v>74</v>
      </c>
      <c r="F291" t="s">
        <v>73</v>
      </c>
      <c r="G291">
        <v>6.2638905631474904</v>
      </c>
      <c r="H291">
        <v>2E+20</v>
      </c>
      <c r="I291">
        <v>3.2955226385155401</v>
      </c>
      <c r="J291">
        <v>9.1721066796528703</v>
      </c>
      <c r="K291">
        <v>17</v>
      </c>
      <c r="L29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91" s="5" cm="1">
        <f t="array" ref="M291">MAX(IF((ProjectInfoTable[ProjectName]=DiscreteStatsTable[[#This Row],[ProjectName]]),(ProjectInfoTable[ProjectName]=DiscreteStatsTable[[#This Row],[ProjectName]])*ProjectInfoTable[NumberOfReplications]))</f>
        <v>50</v>
      </c>
      <c r="N291" s="5" cm="1">
        <f t="array" ref="N291">IFERROR(AVERAGE(IF((DiscreteStatsTable[GroupByKey]=DiscreteStatsTable[[#This Row],[GroupByKey]]),(DiscreteStatsTable[GroupByKey]=DiscreteStatsTable[[#This Row],[GroupByKey]])*DiscreteStatsTable[Average])),0)</f>
        <v>6.1364737552455377</v>
      </c>
      <c r="O291" s="5" cm="1">
        <f t="array" ref="O291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91" s="5" cm="1">
        <f t="array" ref="P291">MAX(IF((ProjectInfoTable[ProjectName]=DiscreteStatsTable[[#This Row],[ProjectName]]),(ProjectInfoTable[ProjectName]=DiscreteStatsTable[[#This Row],[ProjectName]])*ProjectInfoTable[ConfidenceInterval]))</f>
        <v>0.95</v>
      </c>
      <c r="Q291" s="5">
        <f>IF(AND(DiscreteStatsTable[[#This Row],[RepsWithStatObserved]]=1,Y291=0),200000000000000000000,IFERROR(_xlfn.T.INV.2T(1 -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91" s="5" cm="1">
        <f t="array" ref="R291">MIN(IF((DiscreteStatsTable[GroupByKey]=DiscreteStatsTable[[#This Row],[GroupByKey]]),(DiscreteStatsTable[GroupByKey]=DiscreteStatsTable[[#This Row],[GroupByKey]])*DiscreteStatsTable[Average]))</f>
        <v>5.5599943299430299</v>
      </c>
      <c r="S291" s="5" cm="1">
        <f t="array" ref="S291">MAX(IF((DiscreteStatsTable[GroupByKey]=DiscreteStatsTable[[#This Row],[GroupByKey]]),(DiscreteStatsTable[GroupByKey]=DiscreteStatsTable[[#This Row],[GroupByKey]])*DiscreteStatsTable[Average]))</f>
        <v>6.9560439855212799</v>
      </c>
      <c r="T291" s="5" cm="1">
        <f t="array" ref="T291">MIN(IF((DiscreteStatsTable[GroupByKey]=DiscreteStatsTable[[#This Row],[GroupByKey]]),(DiscreteStatsTable[GroupByKey]=DiscreteStatsTable[[#This Row],[GroupByKey]])*DiscreteStatsTable[Minimum]))</f>
        <v>3.0876019346208601</v>
      </c>
      <c r="U291" s="5" cm="1">
        <f t="array" ref="U291">MAX(IF((DiscreteStatsTable[GroupByKey]=DiscreteStatsTable[[#This Row],[GroupByKey]]),(DiscreteStatsTable[GroupByKey]=DiscreteStatsTable[[#This Row],[GroupByKey]])*DiscreteStatsTable[Maximum]))</f>
        <v>11.605953590181899</v>
      </c>
      <c r="V291" s="5" cm="1">
        <f t="array" ref="V291">IFERROR(AVERAGE(IF((DiscreteStatsTable[GroupByKey]=DiscreteStatsTable[[#This Row],[GroupByKey]]),(DiscreteStatsTable[GroupByKey]=DiscreteStatsTable[[#This Row],[GroupByKey]])*DiscreteStatsTable[NumberObservations])),0)</f>
        <v>20.14</v>
      </c>
      <c r="W291" s="5">
        <f>IF((DiscreteStatsTable[[#This Row],[RepsRequested]]&gt;1),DiscreteStatsTable[[#This Row],[HalfWidth]],DiscreteStatsTable[[#This Row],[BatchMeansHalfWidth]])</f>
        <v>9.8894551932469071E-2</v>
      </c>
      <c r="X291" s="5" cm="1">
        <f t="array" ref="X291">COUNT(IF((DiscreteStatsTable[GroupByKey]=DiscreteStatsTable[[#This Row],[GroupByKey]]),(DiscreteStatsTable[GroupByKey]=DiscreteStatsTable[[#This Row],[GroupByKey]])*DiscreteStatsTable[Replication]))</f>
        <v>50</v>
      </c>
      <c r="Y291" s="5">
        <f>IF(DiscreteStatsTable[[#This Row],[RepsRequested]]=DiscreteStatsTable[[#This Row],[RepsWithStatObserved]],1,0)</f>
        <v>1</v>
      </c>
    </row>
    <row r="292" spans="1:25" x14ac:dyDescent="0.25">
      <c r="A292" t="s">
        <v>68</v>
      </c>
      <c r="B292" t="s">
        <v>70</v>
      </c>
      <c r="C292">
        <v>49</v>
      </c>
      <c r="D292" t="s">
        <v>71</v>
      </c>
      <c r="E292" t="s">
        <v>75</v>
      </c>
      <c r="F292" t="s">
        <v>73</v>
      </c>
      <c r="G292">
        <v>9.5124362469852494E-2</v>
      </c>
      <c r="H292">
        <v>2E+20</v>
      </c>
      <c r="I292">
        <v>5.4925377308592198E-2</v>
      </c>
      <c r="J292">
        <v>0.14550225320086599</v>
      </c>
      <c r="K292">
        <v>17</v>
      </c>
      <c r="L29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92" s="5" cm="1">
        <f t="array" ref="M292">MAX(IF((ProjectInfoTable[ProjectName]=DiscreteStatsTable[[#This Row],[ProjectName]]),(ProjectInfoTable[ProjectName]=DiscreteStatsTable[[#This Row],[ProjectName]])*ProjectInfoTable[NumberOfReplications]))</f>
        <v>50</v>
      </c>
      <c r="N292" s="5" cm="1">
        <f t="array" ref="N292">IFERROR(AVERAGE(IF((DiscreteStatsTable[GroupByKey]=DiscreteStatsTable[[#This Row],[GroupByKey]]),(DiscreteStatsTable[GroupByKey]=DiscreteStatsTable[[#This Row],[GroupByKey]])*DiscreteStatsTable[Average])),0)</f>
        <v>9.7847844107351645E-2</v>
      </c>
      <c r="O292" s="5" cm="1">
        <f t="array" ref="O292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92" s="5" cm="1">
        <f t="array" ref="P292">MAX(IF((ProjectInfoTable[ProjectName]=DiscreteStatsTable[[#This Row],[ProjectName]]),(ProjectInfoTable[ProjectName]=DiscreteStatsTable[[#This Row],[ProjectName]])*ProjectInfoTable[ConfidenceInterval]))</f>
        <v>0.95</v>
      </c>
      <c r="Q292" s="5">
        <f>IF(AND(DiscreteStatsTable[[#This Row],[RepsWithStatObserved]]=1,Y292=0),200000000000000000000,IFERROR(_xlfn.T.INV.2T(1 -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92" s="5" cm="1">
        <f t="array" ref="R292">MIN(IF((DiscreteStatsTable[GroupByKey]=DiscreteStatsTable[[#This Row],[GroupByKey]]),(DiscreteStatsTable[GroupByKey]=DiscreteStatsTable[[#This Row],[GroupByKey]])*DiscreteStatsTable[Average]))</f>
        <v>8.7017927016337093E-2</v>
      </c>
      <c r="S292" s="5" cm="1">
        <f t="array" ref="S292">MAX(IF((DiscreteStatsTable[GroupByKey]=DiscreteStatsTable[[#This Row],[GroupByKey]]),(DiscreteStatsTable[GroupByKey]=DiscreteStatsTable[[#This Row],[GroupByKey]])*DiscreteStatsTable[Average]))</f>
        <v>0.11209851598126799</v>
      </c>
      <c r="T292" s="5" cm="1">
        <f t="array" ref="T292">MIN(IF((DiscreteStatsTable[GroupByKey]=DiscreteStatsTable[[#This Row],[GroupByKey]]),(DiscreteStatsTable[GroupByKey]=DiscreteStatsTable[[#This Row],[GroupByKey]])*DiscreteStatsTable[Minimum]))</f>
        <v>5.1460032243681099E-2</v>
      </c>
      <c r="U292" s="5" cm="1">
        <f t="array" ref="U292">MAX(IF((DiscreteStatsTable[GroupByKey]=DiscreteStatsTable[[#This Row],[GroupByKey]]),(DiscreteStatsTable[GroupByKey]=DiscreteStatsTable[[#This Row],[GroupByKey]])*DiscreteStatsTable[Maximum]))</f>
        <v>0.16540290383558701</v>
      </c>
      <c r="V292" s="5" cm="1">
        <f t="array" ref="V292">IFERROR(AVERAGE(IF((DiscreteStatsTable[GroupByKey]=DiscreteStatsTable[[#This Row],[GroupByKey]]),(DiscreteStatsTable[GroupByKey]=DiscreteStatsTable[[#This Row],[GroupByKey]])*DiscreteStatsTable[NumberObservations])),0)</f>
        <v>20.14</v>
      </c>
      <c r="W292" s="5">
        <f>IF((DiscreteStatsTable[[#This Row],[RepsRequested]]&gt;1),DiscreteStatsTable[[#This Row],[HalfWidth]],DiscreteStatsTable[[#This Row],[BatchMeansHalfWidth]])</f>
        <v>1.668830327041739E-3</v>
      </c>
      <c r="X292" s="5" cm="1">
        <f t="array" ref="X292">COUNT(IF((DiscreteStatsTable[GroupByKey]=DiscreteStatsTable[[#This Row],[GroupByKey]]),(DiscreteStatsTable[GroupByKey]=DiscreteStatsTable[[#This Row],[GroupByKey]])*DiscreteStatsTable[Replication]))</f>
        <v>50</v>
      </c>
      <c r="Y292" s="5">
        <f>IF(DiscreteStatsTable[[#This Row],[RepsRequested]]=DiscreteStatsTable[[#This Row],[RepsWithStatObserved]],1,0)</f>
        <v>1</v>
      </c>
    </row>
    <row r="293" spans="1:25" x14ac:dyDescent="0.25">
      <c r="A293" t="s">
        <v>68</v>
      </c>
      <c r="B293" t="s">
        <v>70</v>
      </c>
      <c r="C293">
        <v>49</v>
      </c>
      <c r="D293" t="s">
        <v>71</v>
      </c>
      <c r="E293" t="s">
        <v>76</v>
      </c>
      <c r="F293" t="s">
        <v>73</v>
      </c>
      <c r="G293">
        <v>5.7074617481911503</v>
      </c>
      <c r="H293">
        <v>2E+20</v>
      </c>
      <c r="I293">
        <v>3.2955226385155401</v>
      </c>
      <c r="J293">
        <v>8.7301351920519892</v>
      </c>
      <c r="K293">
        <v>17</v>
      </c>
      <c r="L29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93" s="5" cm="1">
        <f t="array" ref="M293">MAX(IF((ProjectInfoTable[ProjectName]=DiscreteStatsTable[[#This Row],[ProjectName]]),(ProjectInfoTable[ProjectName]=DiscreteStatsTable[[#This Row],[ProjectName]])*ProjectInfoTable[NumberOfReplications]))</f>
        <v>50</v>
      </c>
      <c r="N293" s="5" cm="1">
        <f t="array" ref="N293">IFERROR(AVERAGE(IF((DiscreteStatsTable[GroupByKey]=DiscreteStatsTable[[#This Row],[GroupByKey]]),(DiscreteStatsTable[GroupByKey]=DiscreteStatsTable[[#This Row],[GroupByKey]])*DiscreteStatsTable[Average])),0)</f>
        <v>5.8708706464411016</v>
      </c>
      <c r="O293" s="5" cm="1">
        <f t="array" ref="O293">IFERROR(_xlfn.STDEV.S(IF((DiscreteStatsTable[GroupByKey]=DiscreteStatsTable[[#This Row],[GroupByKey]]),(DiscreteStatsTable[GroupByKey]=DiscreteStatsTable[[#This Row],[GroupByKey]])*DiscreteStatsTable[Average])),0)</f>
        <v>0.3523255718218492</v>
      </c>
      <c r="P293" s="5" cm="1">
        <f t="array" ref="P293">MAX(IF((ProjectInfoTable[ProjectName]=DiscreteStatsTable[[#This Row],[ProjectName]]),(ProjectInfoTable[ProjectName]=DiscreteStatsTable[[#This Row],[ProjectName]])*ProjectInfoTable[ConfidenceInterval]))</f>
        <v>0.95</v>
      </c>
      <c r="Q293" s="5">
        <f>IF(AND(DiscreteStatsTable[[#This Row],[RepsWithStatObserved]]=1,Y293=0),200000000000000000000,IFERROR(_xlfn.T.INV.2T(1 -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93" s="5" cm="1">
        <f t="array" ref="R293">MIN(IF((DiscreteStatsTable[GroupByKey]=DiscreteStatsTable[[#This Row],[GroupByKey]]),(DiscreteStatsTable[GroupByKey]=DiscreteStatsTable[[#This Row],[GroupByKey]])*DiscreteStatsTable[Average]))</f>
        <v>5.22107562098022</v>
      </c>
      <c r="S293" s="5" cm="1">
        <f t="array" ref="S293">MAX(IF((DiscreteStatsTable[GroupByKey]=DiscreteStatsTable[[#This Row],[GroupByKey]]),(DiscreteStatsTable[GroupByKey]=DiscreteStatsTable[[#This Row],[GroupByKey]])*DiscreteStatsTable[Average]))</f>
        <v>6.7259109588760797</v>
      </c>
      <c r="T293" s="5" cm="1">
        <f t="array" ref="T293">MIN(IF((DiscreteStatsTable[GroupByKey]=DiscreteStatsTable[[#This Row],[GroupByKey]]),(DiscreteStatsTable[GroupByKey]=DiscreteStatsTable[[#This Row],[GroupByKey]])*DiscreteStatsTable[Minimum]))</f>
        <v>3.0876019346208601</v>
      </c>
      <c r="U293" s="5" cm="1">
        <f t="array" ref="U293">MAX(IF((DiscreteStatsTable[GroupByKey]=DiscreteStatsTable[[#This Row],[GroupByKey]]),(DiscreteStatsTable[GroupByKey]=DiscreteStatsTable[[#This Row],[GroupByKey]])*DiscreteStatsTable[Maximum]))</f>
        <v>9.9241742301352396</v>
      </c>
      <c r="V293" s="5" cm="1">
        <f t="array" ref="V293">IFERROR(AVERAGE(IF((DiscreteStatsTable[GroupByKey]=DiscreteStatsTable[[#This Row],[GroupByKey]]),(DiscreteStatsTable[GroupByKey]=DiscreteStatsTable[[#This Row],[GroupByKey]])*DiscreteStatsTable[NumberObservations])),0)</f>
        <v>20.14</v>
      </c>
      <c r="W293" s="5">
        <f>IF((DiscreteStatsTable[[#This Row],[RepsRequested]]&gt;1),DiscreteStatsTable[[#This Row],[HalfWidth]],DiscreteStatsTable[[#This Row],[BatchMeansHalfWidth]])</f>
        <v>0.10012981962250445</v>
      </c>
      <c r="X293" s="5" cm="1">
        <f t="array" ref="X293">COUNT(IF((DiscreteStatsTable[GroupByKey]=DiscreteStatsTable[[#This Row],[GroupByKey]]),(DiscreteStatsTable[GroupByKey]=DiscreteStatsTable[[#This Row],[GroupByKey]])*DiscreteStatsTable[Replication]))</f>
        <v>50</v>
      </c>
      <c r="Y293" s="5">
        <f>IF(DiscreteStatsTable[[#This Row],[RepsRequested]]=DiscreteStatsTable[[#This Row],[RepsWithStatObserved]],1,0)</f>
        <v>1</v>
      </c>
    </row>
    <row r="294" spans="1:25" x14ac:dyDescent="0.25">
      <c r="A294" t="s">
        <v>68</v>
      </c>
      <c r="B294" t="s">
        <v>70</v>
      </c>
      <c r="C294">
        <v>49</v>
      </c>
      <c r="D294" t="s">
        <v>71</v>
      </c>
      <c r="E294" t="s">
        <v>77</v>
      </c>
      <c r="F294" t="s">
        <v>73</v>
      </c>
      <c r="G294">
        <v>0</v>
      </c>
      <c r="H294">
        <v>2E+20</v>
      </c>
      <c r="I294">
        <v>0</v>
      </c>
      <c r="J294">
        <v>0</v>
      </c>
      <c r="K294">
        <v>17</v>
      </c>
      <c r="L29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94" s="5" cm="1">
        <f t="array" ref="M294">MAX(IF((ProjectInfoTable[ProjectName]=DiscreteStatsTable[[#This Row],[ProjectName]]),(ProjectInfoTable[ProjectName]=DiscreteStatsTable[[#This Row],[ProjectName]])*ProjectInfoTable[NumberOfReplications]))</f>
        <v>50</v>
      </c>
      <c r="N294" s="5" cm="1">
        <f t="array" ref="N294">IFERROR(AVERAGE(IF((DiscreteStatsTable[GroupByKey]=DiscreteStatsTable[[#This Row],[GroupByKey]]),(DiscreteStatsTable[GroupByKey]=DiscreteStatsTable[[#This Row],[GroupByKey]])*DiscreteStatsTable[Average])),0)</f>
        <v>0</v>
      </c>
      <c r="O294" s="5" cm="1">
        <f t="array" ref="O294">IFERROR(_xlfn.STDEV.S(IF((DiscreteStatsTable[GroupByKey]=DiscreteStatsTable[[#This Row],[GroupByKey]]),(DiscreteStatsTable[GroupByKey]=DiscreteStatsTable[[#This Row],[GroupByKey]])*DiscreteStatsTable[Average])),0)</f>
        <v>0</v>
      </c>
      <c r="P294" s="5" cm="1">
        <f t="array" ref="P294">MAX(IF((ProjectInfoTable[ProjectName]=DiscreteStatsTable[[#This Row],[ProjectName]]),(ProjectInfoTable[ProjectName]=DiscreteStatsTable[[#This Row],[ProjectName]])*ProjectInfoTable[ConfidenceInterval]))</f>
        <v>0.95</v>
      </c>
      <c r="Q294" s="5">
        <f>IF(AND(DiscreteStatsTable[[#This Row],[RepsWithStatObserved]]=1,Y294=0),200000000000000000000,IFERROR(_xlfn.T.INV.2T(1 -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4" s="5" cm="1">
        <f t="array" ref="R294">MIN(IF((DiscreteStatsTable[GroupByKey]=DiscreteStatsTable[[#This Row],[GroupByKey]]),(DiscreteStatsTable[GroupByKey]=DiscreteStatsTable[[#This Row],[GroupByKey]])*DiscreteStatsTable[Average]))</f>
        <v>0</v>
      </c>
      <c r="S294" s="5" cm="1">
        <f t="array" ref="S294">MAX(IF((DiscreteStatsTable[GroupByKey]=DiscreteStatsTable[[#This Row],[GroupByKey]]),(DiscreteStatsTable[GroupByKey]=DiscreteStatsTable[[#This Row],[GroupByKey]])*DiscreteStatsTable[Average]))</f>
        <v>0</v>
      </c>
      <c r="T294" s="5" cm="1">
        <f t="array" ref="T294">MIN(IF((DiscreteStatsTable[GroupByKey]=DiscreteStatsTable[[#This Row],[GroupByKey]]),(DiscreteStatsTable[GroupByKey]=DiscreteStatsTable[[#This Row],[GroupByKey]])*DiscreteStatsTable[Minimum]))</f>
        <v>0</v>
      </c>
      <c r="U294" s="5" cm="1">
        <f t="array" ref="U294">MAX(IF((DiscreteStatsTable[GroupByKey]=DiscreteStatsTable[[#This Row],[GroupByKey]]),(DiscreteStatsTable[GroupByKey]=DiscreteStatsTable[[#This Row],[GroupByKey]])*DiscreteStatsTable[Maximum]))</f>
        <v>0</v>
      </c>
      <c r="V294" s="5" cm="1">
        <f t="array" ref="V294">IFERROR(AVERAGE(IF((DiscreteStatsTable[GroupByKey]=DiscreteStatsTable[[#This Row],[GroupByKey]]),(DiscreteStatsTable[GroupByKey]=DiscreteStatsTable[[#This Row],[GroupByKey]])*DiscreteStatsTable[NumberObservations])),0)</f>
        <v>20.14</v>
      </c>
      <c r="W294" s="5">
        <f>IF((DiscreteStatsTable[[#This Row],[RepsRequested]]&gt;1),DiscreteStatsTable[[#This Row],[HalfWidth]],DiscreteStatsTable[[#This Row],[BatchMeansHalfWidth]])</f>
        <v>0</v>
      </c>
      <c r="X294" s="5" cm="1">
        <f t="array" ref="X294">COUNT(IF((DiscreteStatsTable[GroupByKey]=DiscreteStatsTable[[#This Row],[GroupByKey]]),(DiscreteStatsTable[GroupByKey]=DiscreteStatsTable[[#This Row],[GroupByKey]])*DiscreteStatsTable[Replication]))</f>
        <v>50</v>
      </c>
      <c r="Y294" s="5">
        <f>IF(DiscreteStatsTable[[#This Row],[RepsRequested]]=DiscreteStatsTable[[#This Row],[RepsWithStatObserved]],1,0)</f>
        <v>1</v>
      </c>
    </row>
    <row r="295" spans="1:25" x14ac:dyDescent="0.25">
      <c r="A295" t="s">
        <v>68</v>
      </c>
      <c r="B295" t="s">
        <v>70</v>
      </c>
      <c r="C295">
        <v>49</v>
      </c>
      <c r="D295" t="s">
        <v>71</v>
      </c>
      <c r="E295" t="s">
        <v>78</v>
      </c>
      <c r="F295" t="s">
        <v>73</v>
      </c>
      <c r="G295">
        <v>0.556428814956336</v>
      </c>
      <c r="H295">
        <v>2E+20</v>
      </c>
      <c r="I295">
        <v>0</v>
      </c>
      <c r="J295">
        <v>2.5064588566181101</v>
      </c>
      <c r="K295">
        <v>17</v>
      </c>
      <c r="L29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95" s="5" cm="1">
        <f t="array" ref="M295">MAX(IF((ProjectInfoTable[ProjectName]=DiscreteStatsTable[[#This Row],[ProjectName]]),(ProjectInfoTable[ProjectName]=DiscreteStatsTable[[#This Row],[ProjectName]])*ProjectInfoTable[NumberOfReplications]))</f>
        <v>50</v>
      </c>
      <c r="N295" s="5" cm="1">
        <f t="array" ref="N295">IFERROR(AVERAGE(IF((DiscreteStatsTable[GroupByKey]=DiscreteStatsTable[[#This Row],[GroupByKey]]),(DiscreteStatsTable[GroupByKey]=DiscreteStatsTable[[#This Row],[GroupByKey]])*DiscreteStatsTable[Average])),0)</f>
        <v>0.26560310880443844</v>
      </c>
      <c r="O295" s="5" cm="1">
        <f t="array" ref="O295">IFERROR(_xlfn.STDEV.S(IF((DiscreteStatsTable[GroupByKey]=DiscreteStatsTable[[#This Row],[GroupByKey]]),(DiscreteStatsTable[GroupByKey]=DiscreteStatsTable[[#This Row],[GroupByKey]])*DiscreteStatsTable[Average])),0)</f>
        <v>0.1345835269466413</v>
      </c>
      <c r="P295" s="5" cm="1">
        <f t="array" ref="P295">MAX(IF((ProjectInfoTable[ProjectName]=DiscreteStatsTable[[#This Row],[ProjectName]]),(ProjectInfoTable[ProjectName]=DiscreteStatsTable[[#This Row],[ProjectName]])*ProjectInfoTable[ConfidenceInterval]))</f>
        <v>0.95</v>
      </c>
      <c r="Q295" s="5">
        <f>IF(AND(DiscreteStatsTable[[#This Row],[RepsWithStatObserved]]=1,Y295=0),200000000000000000000,IFERROR(_xlfn.T.INV.2T(1 -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295" s="5" cm="1">
        <f t="array" ref="R295">MIN(IF((DiscreteStatsTable[GroupByKey]=DiscreteStatsTable[[#This Row],[GroupByKey]]),(DiscreteStatsTable[GroupByKey]=DiscreteStatsTable[[#This Row],[GroupByKey]])*DiscreteStatsTable[Average]))</f>
        <v>1.0442984261027299E-2</v>
      </c>
      <c r="S295" s="5" cm="1">
        <f t="array" ref="S295">MAX(IF((DiscreteStatsTable[GroupByKey]=DiscreteStatsTable[[#This Row],[GroupByKey]]),(DiscreteStatsTable[GroupByKey]=DiscreteStatsTable[[#This Row],[GroupByKey]])*DiscreteStatsTable[Average]))</f>
        <v>0.556428814956336</v>
      </c>
      <c r="T295" s="5" cm="1">
        <f t="array" ref="T295">MIN(IF((DiscreteStatsTable[GroupByKey]=DiscreteStatsTable[[#This Row],[GroupByKey]]),(DiscreteStatsTable[GroupByKey]=DiscreteStatsTable[[#This Row],[GroupByKey]])*DiscreteStatsTable[Minimum]))</f>
        <v>0</v>
      </c>
      <c r="U295" s="5" cm="1">
        <f t="array" ref="U295">MAX(IF((DiscreteStatsTable[GroupByKey]=DiscreteStatsTable[[#This Row],[GroupByKey]]),(DiscreteStatsTable[GroupByKey]=DiscreteStatsTable[[#This Row],[GroupByKey]])*DiscreteStatsTable[Maximum]))</f>
        <v>4.9247273176603699</v>
      </c>
      <c r="V295" s="5" cm="1">
        <f t="array" ref="V295">IFERROR(AVERAGE(IF((DiscreteStatsTable[GroupByKey]=DiscreteStatsTable[[#This Row],[GroupByKey]]),(DiscreteStatsTable[GroupByKey]=DiscreteStatsTable[[#This Row],[GroupByKey]])*DiscreteStatsTable[NumberObservations])),0)</f>
        <v>20.14</v>
      </c>
      <c r="W295" s="5">
        <f>IF((DiscreteStatsTable[[#This Row],[RepsRequested]]&gt;1),DiscreteStatsTable[[#This Row],[HalfWidth]],DiscreteStatsTable[[#This Row],[BatchMeansHalfWidth]])</f>
        <v>3.8248215159760277E-2</v>
      </c>
      <c r="X295" s="5" cm="1">
        <f t="array" ref="X295">COUNT(IF((DiscreteStatsTable[GroupByKey]=DiscreteStatsTable[[#This Row],[GroupByKey]]),(DiscreteStatsTable[GroupByKey]=DiscreteStatsTable[[#This Row],[GroupByKey]])*DiscreteStatsTable[Replication]))</f>
        <v>50</v>
      </c>
      <c r="Y295" s="5">
        <f>IF(DiscreteStatsTable[[#This Row],[RepsRequested]]=DiscreteStatsTable[[#This Row],[RepsWithStatObserved]],1,0)</f>
        <v>1</v>
      </c>
    </row>
    <row r="296" spans="1:25" x14ac:dyDescent="0.25">
      <c r="A296" t="s">
        <v>68</v>
      </c>
      <c r="B296" t="s">
        <v>70</v>
      </c>
      <c r="C296">
        <v>50</v>
      </c>
      <c r="D296" t="s">
        <v>71</v>
      </c>
      <c r="E296" t="s">
        <v>72</v>
      </c>
      <c r="F296" t="s">
        <v>73</v>
      </c>
      <c r="G296">
        <v>9.2085839836102398E-2</v>
      </c>
      <c r="H296">
        <v>2E+20</v>
      </c>
      <c r="I296">
        <v>6.4751368386530797E-2</v>
      </c>
      <c r="J296">
        <v>0.13899626086400399</v>
      </c>
      <c r="K296">
        <v>17</v>
      </c>
      <c r="L29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96" s="5" cm="1">
        <f t="array" ref="M296">MAX(IF((ProjectInfoTable[ProjectName]=DiscreteStatsTable[[#This Row],[ProjectName]]),(ProjectInfoTable[ProjectName]=DiscreteStatsTable[[#This Row],[ProjectName]])*ProjectInfoTable[NumberOfReplications]))</f>
        <v>50</v>
      </c>
      <c r="N296" s="5" cm="1">
        <f t="array" ref="N296">IFERROR(AVERAGE(IF((DiscreteStatsTable[GroupByKey]=DiscreteStatsTable[[#This Row],[GroupByKey]]),(DiscreteStatsTable[GroupByKey]=DiscreteStatsTable[[#This Row],[GroupByKey]])*DiscreteStatsTable[Average])),0)</f>
        <v>9.7847844107351645E-2</v>
      </c>
      <c r="O296" s="5" cm="1">
        <f t="array" ref="O296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96" s="5" cm="1">
        <f t="array" ref="P296">MAX(IF((ProjectInfoTable[ProjectName]=DiscreteStatsTable[[#This Row],[ProjectName]]),(ProjectInfoTable[ProjectName]=DiscreteStatsTable[[#This Row],[ProjectName]])*ProjectInfoTable[ConfidenceInterval]))</f>
        <v>0.95</v>
      </c>
      <c r="Q296" s="5">
        <f>IF(AND(DiscreteStatsTable[[#This Row],[RepsWithStatObserved]]=1,Y296=0),200000000000000000000,IFERROR(_xlfn.T.INV.2T(1 -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96" s="5" cm="1">
        <f t="array" ref="R296">MIN(IF((DiscreteStatsTable[GroupByKey]=DiscreteStatsTable[[#This Row],[GroupByKey]]),(DiscreteStatsTable[GroupByKey]=DiscreteStatsTable[[#This Row],[GroupByKey]])*DiscreteStatsTable[Average]))</f>
        <v>8.7017927016337093E-2</v>
      </c>
      <c r="S296" s="5" cm="1">
        <f t="array" ref="S296">MAX(IF((DiscreteStatsTable[GroupByKey]=DiscreteStatsTable[[#This Row],[GroupByKey]]),(DiscreteStatsTable[GroupByKey]=DiscreteStatsTable[[#This Row],[GroupByKey]])*DiscreteStatsTable[Average]))</f>
        <v>0.11209851598126799</v>
      </c>
      <c r="T296" s="5" cm="1">
        <f t="array" ref="T296">MIN(IF((DiscreteStatsTable[GroupByKey]=DiscreteStatsTable[[#This Row],[GroupByKey]]),(DiscreteStatsTable[GroupByKey]=DiscreteStatsTable[[#This Row],[GroupByKey]])*DiscreteStatsTable[Minimum]))</f>
        <v>5.1460032243681099E-2</v>
      </c>
      <c r="U296" s="5" cm="1">
        <f t="array" ref="U296">MAX(IF((DiscreteStatsTable[GroupByKey]=DiscreteStatsTable[[#This Row],[GroupByKey]]),(DiscreteStatsTable[GroupByKey]=DiscreteStatsTable[[#This Row],[GroupByKey]])*DiscreteStatsTable[Maximum]))</f>
        <v>0.16540290383558701</v>
      </c>
      <c r="V296" s="5" cm="1">
        <f t="array" ref="V296">IFERROR(AVERAGE(IF((DiscreteStatsTable[GroupByKey]=DiscreteStatsTable[[#This Row],[GroupByKey]]),(DiscreteStatsTable[GroupByKey]=DiscreteStatsTable[[#This Row],[GroupByKey]])*DiscreteStatsTable[NumberObservations])),0)</f>
        <v>20.14</v>
      </c>
      <c r="W296" s="5">
        <f>IF((DiscreteStatsTable[[#This Row],[RepsRequested]]&gt;1),DiscreteStatsTable[[#This Row],[HalfWidth]],DiscreteStatsTable[[#This Row],[BatchMeansHalfWidth]])</f>
        <v>1.668830327041739E-3</v>
      </c>
      <c r="X296" s="5" cm="1">
        <f t="array" ref="X296">COUNT(IF((DiscreteStatsTable[GroupByKey]=DiscreteStatsTable[[#This Row],[GroupByKey]]),(DiscreteStatsTable[GroupByKey]=DiscreteStatsTable[[#This Row],[GroupByKey]])*DiscreteStatsTable[Replication]))</f>
        <v>50</v>
      </c>
      <c r="Y296" s="5">
        <f>IF(DiscreteStatsTable[[#This Row],[RepsRequested]]=DiscreteStatsTable[[#This Row],[RepsWithStatObserved]],1,0)</f>
        <v>1</v>
      </c>
    </row>
    <row r="297" spans="1:25" x14ac:dyDescent="0.25">
      <c r="A297" t="s">
        <v>68</v>
      </c>
      <c r="B297" t="s">
        <v>70</v>
      </c>
      <c r="C297">
        <v>50</v>
      </c>
      <c r="D297" t="s">
        <v>71</v>
      </c>
      <c r="E297" t="s">
        <v>74</v>
      </c>
      <c r="F297" t="s">
        <v>73</v>
      </c>
      <c r="G297">
        <v>5.9299733539602402</v>
      </c>
      <c r="H297">
        <v>2E+20</v>
      </c>
      <c r="I297">
        <v>4.4699012899483801</v>
      </c>
      <c r="J297">
        <v>8.3397756518402293</v>
      </c>
      <c r="K297">
        <v>17</v>
      </c>
      <c r="L29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97" s="5" cm="1">
        <f t="array" ref="M297">MAX(IF((ProjectInfoTable[ProjectName]=DiscreteStatsTable[[#This Row],[ProjectName]]),(ProjectInfoTable[ProjectName]=DiscreteStatsTable[[#This Row],[ProjectName]])*ProjectInfoTable[NumberOfReplications]))</f>
        <v>50</v>
      </c>
      <c r="N297" s="5" cm="1">
        <f t="array" ref="N297">IFERROR(AVERAGE(IF((DiscreteStatsTable[GroupByKey]=DiscreteStatsTable[[#This Row],[GroupByKey]]),(DiscreteStatsTable[GroupByKey]=DiscreteStatsTable[[#This Row],[GroupByKey]])*DiscreteStatsTable[Average])),0)</f>
        <v>6.1364737552455377</v>
      </c>
      <c r="O297" s="5" cm="1">
        <f t="array" ref="O297">IFERROR(_xlfn.STDEV.S(IF((DiscreteStatsTable[GroupByKey]=DiscreteStatsTable[[#This Row],[GroupByKey]]),(DiscreteStatsTable[GroupByKey]=DiscreteStatsTable[[#This Row],[GroupByKey]])*DiscreteStatsTable[Average])),0)</f>
        <v>0.34797905050696454</v>
      </c>
      <c r="P297" s="5" cm="1">
        <f t="array" ref="P297">MAX(IF((ProjectInfoTable[ProjectName]=DiscreteStatsTable[[#This Row],[ProjectName]]),(ProjectInfoTable[ProjectName]=DiscreteStatsTable[[#This Row],[ProjectName]])*ProjectInfoTable[ConfidenceInterval]))</f>
        <v>0.95</v>
      </c>
      <c r="Q297" s="5">
        <f>IF(AND(DiscreteStatsTable[[#This Row],[RepsWithStatObserved]]=1,Y297=0),200000000000000000000,IFERROR(_xlfn.T.INV.2T(1 -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9.8894551932469071E-2</v>
      </c>
      <c r="R297" s="5" cm="1">
        <f t="array" ref="R297">MIN(IF((DiscreteStatsTable[GroupByKey]=DiscreteStatsTable[[#This Row],[GroupByKey]]),(DiscreteStatsTable[GroupByKey]=DiscreteStatsTable[[#This Row],[GroupByKey]])*DiscreteStatsTable[Average]))</f>
        <v>5.5599943299430299</v>
      </c>
      <c r="S297" s="5" cm="1">
        <f t="array" ref="S297">MAX(IF((DiscreteStatsTable[GroupByKey]=DiscreteStatsTable[[#This Row],[GroupByKey]]),(DiscreteStatsTable[GroupByKey]=DiscreteStatsTable[[#This Row],[GroupByKey]])*DiscreteStatsTable[Average]))</f>
        <v>6.9560439855212799</v>
      </c>
      <c r="T297" s="5" cm="1">
        <f t="array" ref="T297">MIN(IF((DiscreteStatsTable[GroupByKey]=DiscreteStatsTable[[#This Row],[GroupByKey]]),(DiscreteStatsTable[GroupByKey]=DiscreteStatsTable[[#This Row],[GroupByKey]])*DiscreteStatsTable[Minimum]))</f>
        <v>3.0876019346208601</v>
      </c>
      <c r="U297" s="5" cm="1">
        <f t="array" ref="U297">MAX(IF((DiscreteStatsTable[GroupByKey]=DiscreteStatsTable[[#This Row],[GroupByKey]]),(DiscreteStatsTable[GroupByKey]=DiscreteStatsTable[[#This Row],[GroupByKey]])*DiscreteStatsTable[Maximum]))</f>
        <v>11.605953590181899</v>
      </c>
      <c r="V297" s="5" cm="1">
        <f t="array" ref="V297">IFERROR(AVERAGE(IF((DiscreteStatsTable[GroupByKey]=DiscreteStatsTable[[#This Row],[GroupByKey]]),(DiscreteStatsTable[GroupByKey]=DiscreteStatsTable[[#This Row],[GroupByKey]])*DiscreteStatsTable[NumberObservations])),0)</f>
        <v>20.14</v>
      </c>
      <c r="W297" s="5">
        <f>IF((DiscreteStatsTable[[#This Row],[RepsRequested]]&gt;1),DiscreteStatsTable[[#This Row],[HalfWidth]],DiscreteStatsTable[[#This Row],[BatchMeansHalfWidth]])</f>
        <v>9.8894551932469071E-2</v>
      </c>
      <c r="X297" s="5" cm="1">
        <f t="array" ref="X297">COUNT(IF((DiscreteStatsTable[GroupByKey]=DiscreteStatsTable[[#This Row],[GroupByKey]]),(DiscreteStatsTable[GroupByKey]=DiscreteStatsTable[[#This Row],[GroupByKey]])*DiscreteStatsTable[Replication]))</f>
        <v>50</v>
      </c>
      <c r="Y297" s="5">
        <f>IF(DiscreteStatsTable[[#This Row],[RepsRequested]]=DiscreteStatsTable[[#This Row],[RepsWithStatObserved]],1,0)</f>
        <v>1</v>
      </c>
    </row>
    <row r="298" spans="1:25" x14ac:dyDescent="0.25">
      <c r="A298" t="s">
        <v>68</v>
      </c>
      <c r="B298" t="s">
        <v>70</v>
      </c>
      <c r="C298">
        <v>50</v>
      </c>
      <c r="D298" t="s">
        <v>71</v>
      </c>
      <c r="E298" t="s">
        <v>75</v>
      </c>
      <c r="F298" t="s">
        <v>73</v>
      </c>
      <c r="G298">
        <v>9.2085839836102398E-2</v>
      </c>
      <c r="H298">
        <v>2E+20</v>
      </c>
      <c r="I298">
        <v>6.4751368386530797E-2</v>
      </c>
      <c r="J298">
        <v>0.13899626086400399</v>
      </c>
      <c r="K298">
        <v>17</v>
      </c>
      <c r="L29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98" s="5" cm="1">
        <f t="array" ref="M298">MAX(IF((ProjectInfoTable[ProjectName]=DiscreteStatsTable[[#This Row],[ProjectName]]),(ProjectInfoTable[ProjectName]=DiscreteStatsTable[[#This Row],[ProjectName]])*ProjectInfoTable[NumberOfReplications]))</f>
        <v>50</v>
      </c>
      <c r="N298" s="5" cm="1">
        <f t="array" ref="N298">IFERROR(AVERAGE(IF((DiscreteStatsTable[GroupByKey]=DiscreteStatsTable[[#This Row],[GroupByKey]]),(DiscreteStatsTable[GroupByKey]=DiscreteStatsTable[[#This Row],[GroupByKey]])*DiscreteStatsTable[Average])),0)</f>
        <v>9.7847844107351645E-2</v>
      </c>
      <c r="O298" s="5" cm="1">
        <f t="array" ref="O298">IFERROR(_xlfn.STDEV.S(IF((DiscreteStatsTable[GroupByKey]=DiscreteStatsTable[[#This Row],[GroupByKey]]),(DiscreteStatsTable[GroupByKey]=DiscreteStatsTable[[#This Row],[GroupByKey]])*DiscreteStatsTable[Average])),0)</f>
        <v>5.8720928636974805E-3</v>
      </c>
      <c r="P298" s="5" cm="1">
        <f t="array" ref="P298">MAX(IF((ProjectInfoTable[ProjectName]=DiscreteStatsTable[[#This Row],[ProjectName]]),(ProjectInfoTable[ProjectName]=DiscreteStatsTable[[#This Row],[ProjectName]])*ProjectInfoTable[ConfidenceInterval]))</f>
        <v>0.95</v>
      </c>
      <c r="Q298" s="5">
        <f>IF(AND(DiscreteStatsTable[[#This Row],[RepsWithStatObserved]]=1,Y298=0),200000000000000000000,IFERROR(_xlfn.T.INV.2T(1 -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1.668830327041739E-3</v>
      </c>
      <c r="R298" s="5" cm="1">
        <f t="array" ref="R298">MIN(IF((DiscreteStatsTable[GroupByKey]=DiscreteStatsTable[[#This Row],[GroupByKey]]),(DiscreteStatsTable[GroupByKey]=DiscreteStatsTable[[#This Row],[GroupByKey]])*DiscreteStatsTable[Average]))</f>
        <v>8.7017927016337093E-2</v>
      </c>
      <c r="S298" s="5" cm="1">
        <f t="array" ref="S298">MAX(IF((DiscreteStatsTable[GroupByKey]=DiscreteStatsTable[[#This Row],[GroupByKey]]),(DiscreteStatsTable[GroupByKey]=DiscreteStatsTable[[#This Row],[GroupByKey]])*DiscreteStatsTable[Average]))</f>
        <v>0.11209851598126799</v>
      </c>
      <c r="T298" s="5" cm="1">
        <f t="array" ref="T298">MIN(IF((DiscreteStatsTable[GroupByKey]=DiscreteStatsTable[[#This Row],[GroupByKey]]),(DiscreteStatsTable[GroupByKey]=DiscreteStatsTable[[#This Row],[GroupByKey]])*DiscreteStatsTable[Minimum]))</f>
        <v>5.1460032243681099E-2</v>
      </c>
      <c r="U298" s="5" cm="1">
        <f t="array" ref="U298">MAX(IF((DiscreteStatsTable[GroupByKey]=DiscreteStatsTable[[#This Row],[GroupByKey]]),(DiscreteStatsTable[GroupByKey]=DiscreteStatsTable[[#This Row],[GroupByKey]])*DiscreteStatsTable[Maximum]))</f>
        <v>0.16540290383558701</v>
      </c>
      <c r="V298" s="5" cm="1">
        <f t="array" ref="V298">IFERROR(AVERAGE(IF((DiscreteStatsTable[GroupByKey]=DiscreteStatsTable[[#This Row],[GroupByKey]]),(DiscreteStatsTable[GroupByKey]=DiscreteStatsTable[[#This Row],[GroupByKey]])*DiscreteStatsTable[NumberObservations])),0)</f>
        <v>20.14</v>
      </c>
      <c r="W298" s="5">
        <f>IF((DiscreteStatsTable[[#This Row],[RepsRequested]]&gt;1),DiscreteStatsTable[[#This Row],[HalfWidth]],DiscreteStatsTable[[#This Row],[BatchMeansHalfWidth]])</f>
        <v>1.668830327041739E-3</v>
      </c>
      <c r="X298" s="5" cm="1">
        <f t="array" ref="X298">COUNT(IF((DiscreteStatsTable[GroupByKey]=DiscreteStatsTable[[#This Row],[GroupByKey]]),(DiscreteStatsTable[GroupByKey]=DiscreteStatsTable[[#This Row],[GroupByKey]])*DiscreteStatsTable[Replication]))</f>
        <v>50</v>
      </c>
      <c r="Y298" s="5">
        <f>IF(DiscreteStatsTable[[#This Row],[RepsRequested]]=DiscreteStatsTable[[#This Row],[RepsWithStatObserved]],1,0)</f>
        <v>1</v>
      </c>
    </row>
    <row r="299" spans="1:25" x14ac:dyDescent="0.25">
      <c r="A299" t="s">
        <v>68</v>
      </c>
      <c r="B299" t="s">
        <v>70</v>
      </c>
      <c r="C299">
        <v>50</v>
      </c>
      <c r="D299" t="s">
        <v>71</v>
      </c>
      <c r="E299" t="s">
        <v>76</v>
      </c>
      <c r="F299" t="s">
        <v>73</v>
      </c>
      <c r="G299">
        <v>5.5251503901661403</v>
      </c>
      <c r="H299">
        <v>2E+20</v>
      </c>
      <c r="I299">
        <v>3.8850821031918499</v>
      </c>
      <c r="J299">
        <v>8.3397756518402293</v>
      </c>
      <c r="K299">
        <v>17</v>
      </c>
      <c r="L29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99" s="5" cm="1">
        <f t="array" ref="M299">MAX(IF((ProjectInfoTable[ProjectName]=DiscreteStatsTable[[#This Row],[ProjectName]]),(ProjectInfoTable[ProjectName]=DiscreteStatsTable[[#This Row],[ProjectName]])*ProjectInfoTable[NumberOfReplications]))</f>
        <v>50</v>
      </c>
      <c r="N299" s="5" cm="1">
        <f t="array" ref="N299">IFERROR(AVERAGE(IF((DiscreteStatsTable[GroupByKey]=DiscreteStatsTable[[#This Row],[GroupByKey]]),(DiscreteStatsTable[GroupByKey]=DiscreteStatsTable[[#This Row],[GroupByKey]])*DiscreteStatsTable[Average])),0)</f>
        <v>5.8708706464411016</v>
      </c>
      <c r="O299" s="5" cm="1">
        <f t="array" ref="O299">IFERROR(_xlfn.STDEV.S(IF((DiscreteStatsTable[GroupByKey]=DiscreteStatsTable[[#This Row],[GroupByKey]]),(DiscreteStatsTable[GroupByKey]=DiscreteStatsTable[[#This Row],[GroupByKey]])*DiscreteStatsTable[Average])),0)</f>
        <v>0.3523255718218492</v>
      </c>
      <c r="P299" s="5" cm="1">
        <f t="array" ref="P299">MAX(IF((ProjectInfoTable[ProjectName]=DiscreteStatsTable[[#This Row],[ProjectName]]),(ProjectInfoTable[ProjectName]=DiscreteStatsTable[[#This Row],[ProjectName]])*ProjectInfoTable[ConfidenceInterval]))</f>
        <v>0.95</v>
      </c>
      <c r="Q299" s="5">
        <f>IF(AND(DiscreteStatsTable[[#This Row],[RepsWithStatObserved]]=1,Y299=0),200000000000000000000,IFERROR(_xlfn.T.INV.2T(1 -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0.10012981962250445</v>
      </c>
      <c r="R299" s="5" cm="1">
        <f t="array" ref="R299">MIN(IF((DiscreteStatsTable[GroupByKey]=DiscreteStatsTable[[#This Row],[GroupByKey]]),(DiscreteStatsTable[GroupByKey]=DiscreteStatsTable[[#This Row],[GroupByKey]])*DiscreteStatsTable[Average]))</f>
        <v>5.22107562098022</v>
      </c>
      <c r="S299" s="5" cm="1">
        <f t="array" ref="S299">MAX(IF((DiscreteStatsTable[GroupByKey]=DiscreteStatsTable[[#This Row],[GroupByKey]]),(DiscreteStatsTable[GroupByKey]=DiscreteStatsTable[[#This Row],[GroupByKey]])*DiscreteStatsTable[Average]))</f>
        <v>6.7259109588760797</v>
      </c>
      <c r="T299" s="5" cm="1">
        <f t="array" ref="T299">MIN(IF((DiscreteStatsTable[GroupByKey]=DiscreteStatsTable[[#This Row],[GroupByKey]]),(DiscreteStatsTable[GroupByKey]=DiscreteStatsTable[[#This Row],[GroupByKey]])*DiscreteStatsTable[Minimum]))</f>
        <v>3.0876019346208601</v>
      </c>
      <c r="U299" s="5" cm="1">
        <f t="array" ref="U299">MAX(IF((DiscreteStatsTable[GroupByKey]=DiscreteStatsTable[[#This Row],[GroupByKey]]),(DiscreteStatsTable[GroupByKey]=DiscreteStatsTable[[#This Row],[GroupByKey]])*DiscreteStatsTable[Maximum]))</f>
        <v>9.9241742301352396</v>
      </c>
      <c r="V299" s="5" cm="1">
        <f t="array" ref="V299">IFERROR(AVERAGE(IF((DiscreteStatsTable[GroupByKey]=DiscreteStatsTable[[#This Row],[GroupByKey]]),(DiscreteStatsTable[GroupByKey]=DiscreteStatsTable[[#This Row],[GroupByKey]])*DiscreteStatsTable[NumberObservations])),0)</f>
        <v>20.14</v>
      </c>
      <c r="W299" s="5">
        <f>IF((DiscreteStatsTable[[#This Row],[RepsRequested]]&gt;1),DiscreteStatsTable[[#This Row],[HalfWidth]],DiscreteStatsTable[[#This Row],[BatchMeansHalfWidth]])</f>
        <v>0.10012981962250445</v>
      </c>
      <c r="X299" s="5" cm="1">
        <f t="array" ref="X299">COUNT(IF((DiscreteStatsTable[GroupByKey]=DiscreteStatsTable[[#This Row],[GroupByKey]]),(DiscreteStatsTable[GroupByKey]=DiscreteStatsTable[[#This Row],[GroupByKey]])*DiscreteStatsTable[Replication]))</f>
        <v>50</v>
      </c>
      <c r="Y299" s="5">
        <f>IF(DiscreteStatsTable[[#This Row],[RepsRequested]]=DiscreteStatsTable[[#This Row],[RepsWithStatObserved]],1,0)</f>
        <v>1</v>
      </c>
    </row>
    <row r="300" spans="1:25" x14ac:dyDescent="0.25">
      <c r="A300" t="s">
        <v>68</v>
      </c>
      <c r="B300" t="s">
        <v>70</v>
      </c>
      <c r="C300">
        <v>50</v>
      </c>
      <c r="D300" t="s">
        <v>71</v>
      </c>
      <c r="E300" t="s">
        <v>77</v>
      </c>
      <c r="F300" t="s">
        <v>73</v>
      </c>
      <c r="G300">
        <v>0</v>
      </c>
      <c r="H300">
        <v>2E+20</v>
      </c>
      <c r="I300">
        <v>0</v>
      </c>
      <c r="J300">
        <v>0</v>
      </c>
      <c r="K300">
        <v>17</v>
      </c>
      <c r="L30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300" s="5" cm="1">
        <f t="array" ref="M300">MAX(IF((ProjectInfoTable[ProjectName]=DiscreteStatsTable[[#This Row],[ProjectName]]),(ProjectInfoTable[ProjectName]=DiscreteStatsTable[[#This Row],[ProjectName]])*ProjectInfoTable[NumberOfReplications]))</f>
        <v>50</v>
      </c>
      <c r="N300" s="5" cm="1">
        <f t="array" ref="N300">IFERROR(AVERAGE(IF((DiscreteStatsTable[GroupByKey]=DiscreteStatsTable[[#This Row],[GroupByKey]]),(DiscreteStatsTable[GroupByKey]=DiscreteStatsTable[[#This Row],[GroupByKey]])*DiscreteStatsTable[Average])),0)</f>
        <v>0</v>
      </c>
      <c r="O300" s="5" cm="1">
        <f t="array" ref="O300">IFERROR(_xlfn.STDEV.S(IF((DiscreteStatsTable[GroupByKey]=DiscreteStatsTable[[#This Row],[GroupByKey]]),(DiscreteStatsTable[GroupByKey]=DiscreteStatsTable[[#This Row],[GroupByKey]])*DiscreteStatsTable[Average])),0)</f>
        <v>0</v>
      </c>
      <c r="P300" s="5" cm="1">
        <f t="array" ref="P300">MAX(IF((ProjectInfoTable[ProjectName]=DiscreteStatsTable[[#This Row],[ProjectName]]),(ProjectInfoTable[ProjectName]=DiscreteStatsTable[[#This Row],[ProjectName]])*ProjectInfoTable[ConfidenceInterval]))</f>
        <v>0.95</v>
      </c>
      <c r="Q300" s="5">
        <f>IF(AND(DiscreteStatsTable[[#This Row],[RepsWithStatObserved]]=1,Y300=0),200000000000000000000,IFERROR(_xlfn.T.INV.2T(1 -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0" s="5" cm="1">
        <f t="array" ref="R300">MIN(IF((DiscreteStatsTable[GroupByKey]=DiscreteStatsTable[[#This Row],[GroupByKey]]),(DiscreteStatsTable[GroupByKey]=DiscreteStatsTable[[#This Row],[GroupByKey]])*DiscreteStatsTable[Average]))</f>
        <v>0</v>
      </c>
      <c r="S300" s="5" cm="1">
        <f t="array" ref="S300">MAX(IF((DiscreteStatsTable[GroupByKey]=DiscreteStatsTable[[#This Row],[GroupByKey]]),(DiscreteStatsTable[GroupByKey]=DiscreteStatsTable[[#This Row],[GroupByKey]])*DiscreteStatsTable[Average]))</f>
        <v>0</v>
      </c>
      <c r="T300" s="5" cm="1">
        <f t="array" ref="T300">MIN(IF((DiscreteStatsTable[GroupByKey]=DiscreteStatsTable[[#This Row],[GroupByKey]]),(DiscreteStatsTable[GroupByKey]=DiscreteStatsTable[[#This Row],[GroupByKey]])*DiscreteStatsTable[Minimum]))</f>
        <v>0</v>
      </c>
      <c r="U300" s="5" cm="1">
        <f t="array" ref="U300">MAX(IF((DiscreteStatsTable[GroupByKey]=DiscreteStatsTable[[#This Row],[GroupByKey]]),(DiscreteStatsTable[GroupByKey]=DiscreteStatsTable[[#This Row],[GroupByKey]])*DiscreteStatsTable[Maximum]))</f>
        <v>0</v>
      </c>
      <c r="V300" s="5" cm="1">
        <f t="array" ref="V300">IFERROR(AVERAGE(IF((DiscreteStatsTable[GroupByKey]=DiscreteStatsTable[[#This Row],[GroupByKey]]),(DiscreteStatsTable[GroupByKey]=DiscreteStatsTable[[#This Row],[GroupByKey]])*DiscreteStatsTable[NumberObservations])),0)</f>
        <v>20.14</v>
      </c>
      <c r="W300" s="5">
        <f>IF((DiscreteStatsTable[[#This Row],[RepsRequested]]&gt;1),DiscreteStatsTable[[#This Row],[HalfWidth]],DiscreteStatsTable[[#This Row],[BatchMeansHalfWidth]])</f>
        <v>0</v>
      </c>
      <c r="X300" s="5" cm="1">
        <f t="array" ref="X300">COUNT(IF((DiscreteStatsTable[GroupByKey]=DiscreteStatsTable[[#This Row],[GroupByKey]]),(DiscreteStatsTable[GroupByKey]=DiscreteStatsTable[[#This Row],[GroupByKey]])*DiscreteStatsTable[Replication]))</f>
        <v>50</v>
      </c>
      <c r="Y300" s="5">
        <f>IF(DiscreteStatsTable[[#This Row],[RepsRequested]]=DiscreteStatsTable[[#This Row],[RepsWithStatObserved]],1,0)</f>
        <v>1</v>
      </c>
    </row>
    <row r="301" spans="1:25" x14ac:dyDescent="0.25">
      <c r="A301" t="s">
        <v>68</v>
      </c>
      <c r="B301" t="s">
        <v>70</v>
      </c>
      <c r="C301">
        <v>50</v>
      </c>
      <c r="D301" t="s">
        <v>71</v>
      </c>
      <c r="E301" t="s">
        <v>78</v>
      </c>
      <c r="F301" t="s">
        <v>73</v>
      </c>
      <c r="G301">
        <v>0.40482296379409299</v>
      </c>
      <c r="H301">
        <v>2E+20</v>
      </c>
      <c r="I301">
        <v>0</v>
      </c>
      <c r="J301">
        <v>2.1053039384043002</v>
      </c>
      <c r="K301">
        <v>17</v>
      </c>
      <c r="L30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301" s="5" cm="1">
        <f t="array" ref="M301">MAX(IF((ProjectInfoTable[ProjectName]=DiscreteStatsTable[[#This Row],[ProjectName]]),(ProjectInfoTable[ProjectName]=DiscreteStatsTable[[#This Row],[ProjectName]])*ProjectInfoTable[NumberOfReplications]))</f>
        <v>50</v>
      </c>
      <c r="N301" s="5" cm="1">
        <f t="array" ref="N301">IFERROR(AVERAGE(IF((DiscreteStatsTable[GroupByKey]=DiscreteStatsTable[[#This Row],[GroupByKey]]),(DiscreteStatsTable[GroupByKey]=DiscreteStatsTable[[#This Row],[GroupByKey]])*DiscreteStatsTable[Average])),0)</f>
        <v>0.26560310880443844</v>
      </c>
      <c r="O301" s="5" cm="1">
        <f t="array" ref="O301">IFERROR(_xlfn.STDEV.S(IF((DiscreteStatsTable[GroupByKey]=DiscreteStatsTable[[#This Row],[GroupByKey]]),(DiscreteStatsTable[GroupByKey]=DiscreteStatsTable[[#This Row],[GroupByKey]])*DiscreteStatsTable[Average])),0)</f>
        <v>0.1345835269466413</v>
      </c>
      <c r="P301" s="5" cm="1">
        <f t="array" ref="P301">MAX(IF((ProjectInfoTable[ProjectName]=DiscreteStatsTable[[#This Row],[ProjectName]]),(ProjectInfoTable[ProjectName]=DiscreteStatsTable[[#This Row],[ProjectName]])*ProjectInfoTable[ConfidenceInterval]))</f>
        <v>0.95</v>
      </c>
      <c r="Q301" s="5">
        <f>IF(AND(DiscreteStatsTable[[#This Row],[RepsWithStatObserved]]=1,Y301=0),200000000000000000000,IFERROR(_xlfn.T.INV.2T(1 -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3.8248215159760277E-2</v>
      </c>
      <c r="R301" s="5" cm="1">
        <f t="array" ref="R301">MIN(IF((DiscreteStatsTable[GroupByKey]=DiscreteStatsTable[[#This Row],[GroupByKey]]),(DiscreteStatsTable[GroupByKey]=DiscreteStatsTable[[#This Row],[GroupByKey]])*DiscreteStatsTable[Average]))</f>
        <v>1.0442984261027299E-2</v>
      </c>
      <c r="S301" s="5" cm="1">
        <f t="array" ref="S301">MAX(IF((DiscreteStatsTable[GroupByKey]=DiscreteStatsTable[[#This Row],[GroupByKey]]),(DiscreteStatsTable[GroupByKey]=DiscreteStatsTable[[#This Row],[GroupByKey]])*DiscreteStatsTable[Average]))</f>
        <v>0.556428814956336</v>
      </c>
      <c r="T301" s="5" cm="1">
        <f t="array" ref="T301">MIN(IF((DiscreteStatsTable[GroupByKey]=DiscreteStatsTable[[#This Row],[GroupByKey]]),(DiscreteStatsTable[GroupByKey]=DiscreteStatsTable[[#This Row],[GroupByKey]])*DiscreteStatsTable[Minimum]))</f>
        <v>0</v>
      </c>
      <c r="U301" s="5" cm="1">
        <f t="array" ref="U301">MAX(IF((DiscreteStatsTable[GroupByKey]=DiscreteStatsTable[[#This Row],[GroupByKey]]),(DiscreteStatsTable[GroupByKey]=DiscreteStatsTable[[#This Row],[GroupByKey]])*DiscreteStatsTable[Maximum]))</f>
        <v>4.9247273176603699</v>
      </c>
      <c r="V301" s="5" cm="1">
        <f t="array" ref="V301">IFERROR(AVERAGE(IF((DiscreteStatsTable[GroupByKey]=DiscreteStatsTable[[#This Row],[GroupByKey]]),(DiscreteStatsTable[GroupByKey]=DiscreteStatsTable[[#This Row],[GroupByKey]])*DiscreteStatsTable[NumberObservations])),0)</f>
        <v>20.14</v>
      </c>
      <c r="W301" s="5">
        <f>IF((DiscreteStatsTable[[#This Row],[RepsRequested]]&gt;1),DiscreteStatsTable[[#This Row],[HalfWidth]],DiscreteStatsTable[[#This Row],[BatchMeansHalfWidth]])</f>
        <v>3.8248215159760277E-2</v>
      </c>
      <c r="X301" s="5" cm="1">
        <f t="array" ref="X301">COUNT(IF((DiscreteStatsTable[GroupByKey]=DiscreteStatsTable[[#This Row],[GroupByKey]]),(DiscreteStatsTable[GroupByKey]=DiscreteStatsTable[[#This Row],[GroupByKey]])*DiscreteStatsTable[Replication]))</f>
        <v>50</v>
      </c>
      <c r="Y301" s="5">
        <f>IF(DiscreteStatsTable[[#This Row],[RepsRequested]]=DiscreteStatsTable[[#This Row],[RepsWithStatObserved]],1,0)</f>
        <v>1</v>
      </c>
    </row>
    <row r="302" spans="1:25" x14ac:dyDescent="0.25">
      <c r="A302" t="s">
        <v>68</v>
      </c>
      <c r="B302" t="s">
        <v>70</v>
      </c>
      <c r="C302">
        <v>1</v>
      </c>
      <c r="D302" t="s">
        <v>79</v>
      </c>
      <c r="E302" t="s">
        <v>80</v>
      </c>
      <c r="F302" t="s">
        <v>81</v>
      </c>
      <c r="G302">
        <v>0</v>
      </c>
      <c r="H302">
        <v>2E+20</v>
      </c>
      <c r="I302">
        <v>0</v>
      </c>
      <c r="J302">
        <v>0</v>
      </c>
      <c r="K302">
        <v>20</v>
      </c>
      <c r="L30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02" s="5" cm="1">
        <f t="array" ref="M302">MAX(IF((ProjectInfoTable[ProjectName]=DiscreteStatsTable[[#This Row],[ProjectName]]),(ProjectInfoTable[ProjectName]=DiscreteStatsTable[[#This Row],[ProjectName]])*ProjectInfoTable[NumberOfReplications]))</f>
        <v>50</v>
      </c>
      <c r="N302" s="5" cm="1">
        <f t="array" ref="N302">IFERROR(AVERAGE(IF((DiscreteStatsTable[GroupByKey]=DiscreteStatsTable[[#This Row],[GroupByKey]]),(DiscreteStatsTable[GroupByKey]=DiscreteStatsTable[[#This Row],[GroupByKey]])*DiscreteStatsTable[Average])),0)</f>
        <v>0</v>
      </c>
      <c r="O302" s="5" cm="1">
        <f t="array" ref="O302">IFERROR(_xlfn.STDEV.S(IF((DiscreteStatsTable[GroupByKey]=DiscreteStatsTable[[#This Row],[GroupByKey]]),(DiscreteStatsTable[GroupByKey]=DiscreteStatsTable[[#This Row],[GroupByKey]])*DiscreteStatsTable[Average])),0)</f>
        <v>0</v>
      </c>
      <c r="P302" s="5" cm="1">
        <f t="array" ref="P302">MAX(IF((ProjectInfoTable[ProjectName]=DiscreteStatsTable[[#This Row],[ProjectName]]),(ProjectInfoTable[ProjectName]=DiscreteStatsTable[[#This Row],[ProjectName]])*ProjectInfoTable[ConfidenceInterval]))</f>
        <v>0.95</v>
      </c>
      <c r="Q302" s="5">
        <f>IF(AND(DiscreteStatsTable[[#This Row],[RepsWithStatObserved]]=1,Y302=0),200000000000000000000,IFERROR(_xlfn.T.INV.2T(1 -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2" s="5" cm="1">
        <f t="array" ref="R302">MIN(IF((DiscreteStatsTable[GroupByKey]=DiscreteStatsTable[[#This Row],[GroupByKey]]),(DiscreteStatsTable[GroupByKey]=DiscreteStatsTable[[#This Row],[GroupByKey]])*DiscreteStatsTable[Average]))</f>
        <v>0</v>
      </c>
      <c r="S302" s="5" cm="1">
        <f t="array" ref="S302">MAX(IF((DiscreteStatsTable[GroupByKey]=DiscreteStatsTable[[#This Row],[GroupByKey]]),(DiscreteStatsTable[GroupByKey]=DiscreteStatsTable[[#This Row],[GroupByKey]])*DiscreteStatsTable[Average]))</f>
        <v>0</v>
      </c>
      <c r="T302" s="5" cm="1">
        <f t="array" ref="T302">MIN(IF((DiscreteStatsTable[GroupByKey]=DiscreteStatsTable[[#This Row],[GroupByKey]]),(DiscreteStatsTable[GroupByKey]=DiscreteStatsTable[[#This Row],[GroupByKey]])*DiscreteStatsTable[Minimum]))</f>
        <v>0</v>
      </c>
      <c r="U302" s="5" cm="1">
        <f t="array" ref="U302">MAX(IF((DiscreteStatsTable[GroupByKey]=DiscreteStatsTable[[#This Row],[GroupByKey]]),(DiscreteStatsTable[GroupByKey]=DiscreteStatsTable[[#This Row],[GroupByKey]])*DiscreteStatsTable[Maximum]))</f>
        <v>0</v>
      </c>
      <c r="V302" s="5" cm="1">
        <f t="array" ref="V302">IFERROR(AVERAGE(IF((DiscreteStatsTable[GroupByKey]=DiscreteStatsTable[[#This Row],[GroupByKey]]),(DiscreteStatsTable[GroupByKey]=DiscreteStatsTable[[#This Row],[GroupByKey]])*DiscreteStatsTable[NumberObservations])),0)</f>
        <v>20.28</v>
      </c>
      <c r="W302" s="5">
        <f>IF((DiscreteStatsTable[[#This Row],[RepsRequested]]&gt;1),DiscreteStatsTable[[#This Row],[HalfWidth]],DiscreteStatsTable[[#This Row],[BatchMeansHalfWidth]])</f>
        <v>0</v>
      </c>
      <c r="X302" s="5" cm="1">
        <f t="array" ref="X302">COUNT(IF((DiscreteStatsTable[GroupByKey]=DiscreteStatsTable[[#This Row],[GroupByKey]]),(DiscreteStatsTable[GroupByKey]=DiscreteStatsTable[[#This Row],[GroupByKey]])*DiscreteStatsTable[Replication]))</f>
        <v>50</v>
      </c>
      <c r="Y302" s="5">
        <f>IF(DiscreteStatsTable[[#This Row],[RepsRequested]]=DiscreteStatsTable[[#This Row],[RepsWithStatObserved]],1,0)</f>
        <v>1</v>
      </c>
    </row>
    <row r="303" spans="1:25" x14ac:dyDescent="0.25">
      <c r="A303" t="s">
        <v>68</v>
      </c>
      <c r="B303" t="s">
        <v>70</v>
      </c>
      <c r="C303">
        <v>1</v>
      </c>
      <c r="D303" t="s">
        <v>79</v>
      </c>
      <c r="E303" t="s">
        <v>82</v>
      </c>
      <c r="F303" t="s">
        <v>81</v>
      </c>
      <c r="G303">
        <v>0.27558487585687302</v>
      </c>
      <c r="H303">
        <v>2E+20</v>
      </c>
      <c r="I303">
        <v>0</v>
      </c>
      <c r="J303">
        <v>1.7908539685154199</v>
      </c>
      <c r="K303">
        <v>20</v>
      </c>
      <c r="L30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03" s="5" cm="1">
        <f t="array" ref="M303">MAX(IF((ProjectInfoTable[ProjectName]=DiscreteStatsTable[[#This Row],[ProjectName]]),(ProjectInfoTable[ProjectName]=DiscreteStatsTable[[#This Row],[ProjectName]])*ProjectInfoTable[NumberOfReplications]))</f>
        <v>50</v>
      </c>
      <c r="N303" s="5" cm="1">
        <f t="array" ref="N303">IFERROR(AVERAGE(IF((DiscreteStatsTable[GroupByKey]=DiscreteStatsTable[[#This Row],[GroupByKey]]),(DiscreteStatsTable[GroupByKey]=DiscreteStatsTable[[#This Row],[GroupByKey]])*DiscreteStatsTable[Average])),0)</f>
        <v>0.2660564238292919</v>
      </c>
      <c r="O303" s="5" cm="1">
        <f t="array" ref="O303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03" s="5" cm="1">
        <f t="array" ref="P303">MAX(IF((ProjectInfoTable[ProjectName]=DiscreteStatsTable[[#This Row],[ProjectName]]),(ProjectInfoTable[ProjectName]=DiscreteStatsTable[[#This Row],[ProjectName]])*ProjectInfoTable[ConfidenceInterval]))</f>
        <v>0.95</v>
      </c>
      <c r="Q303" s="5">
        <f>IF(AND(DiscreteStatsTable[[#This Row],[RepsWithStatObserved]]=1,Y303=0),200000000000000000000,IFERROR(_xlfn.T.INV.2T(1 -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03" s="5" cm="1">
        <f t="array" ref="R303">MIN(IF((DiscreteStatsTable[GroupByKey]=DiscreteStatsTable[[#This Row],[GroupByKey]]),(DiscreteStatsTable[GroupByKey]=DiscreteStatsTable[[#This Row],[GroupByKey]])*DiscreteStatsTable[Average]))</f>
        <v>9.49362205547934E-3</v>
      </c>
      <c r="S303" s="5" cm="1">
        <f t="array" ref="S303">MAX(IF((DiscreteStatsTable[GroupByKey]=DiscreteStatsTable[[#This Row],[GroupByKey]]),(DiscreteStatsTable[GroupByKey]=DiscreteStatsTable[[#This Row],[GroupByKey]])*DiscreteStatsTable[Average]))</f>
        <v>0.556428814956336</v>
      </c>
      <c r="T303" s="5" cm="1">
        <f t="array" ref="T303">MIN(IF((DiscreteStatsTable[GroupByKey]=DiscreteStatsTable[[#This Row],[GroupByKey]]),(DiscreteStatsTable[GroupByKey]=DiscreteStatsTable[[#This Row],[GroupByKey]])*DiscreteStatsTable[Minimum]))</f>
        <v>0</v>
      </c>
      <c r="U303" s="5" cm="1">
        <f t="array" ref="U303">MAX(IF((DiscreteStatsTable[GroupByKey]=DiscreteStatsTable[[#This Row],[GroupByKey]]),(DiscreteStatsTable[GroupByKey]=DiscreteStatsTable[[#This Row],[GroupByKey]])*DiscreteStatsTable[Maximum]))</f>
        <v>4.9247273176603699</v>
      </c>
      <c r="V303" s="5" cm="1">
        <f t="array" ref="V303">IFERROR(AVERAGE(IF((DiscreteStatsTable[GroupByKey]=DiscreteStatsTable[[#This Row],[GroupByKey]]),(DiscreteStatsTable[GroupByKey]=DiscreteStatsTable[[#This Row],[GroupByKey]])*DiscreteStatsTable[NumberObservations])),0)</f>
        <v>20.28</v>
      </c>
      <c r="W303" s="5">
        <f>IF((DiscreteStatsTable[[#This Row],[RepsRequested]]&gt;1),DiscreteStatsTable[[#This Row],[HalfWidth]],DiscreteStatsTable[[#This Row],[BatchMeansHalfWidth]])</f>
        <v>3.8819968695886262E-2</v>
      </c>
      <c r="X303" s="5" cm="1">
        <f t="array" ref="X303">COUNT(IF((DiscreteStatsTable[GroupByKey]=DiscreteStatsTable[[#This Row],[GroupByKey]]),(DiscreteStatsTable[GroupByKey]=DiscreteStatsTable[[#This Row],[GroupByKey]])*DiscreteStatsTable[Replication]))</f>
        <v>50</v>
      </c>
      <c r="Y303" s="5">
        <f>IF(DiscreteStatsTable[[#This Row],[RepsRequested]]=DiscreteStatsTable[[#This Row],[RepsWithStatObserved]],1,0)</f>
        <v>1</v>
      </c>
    </row>
    <row r="304" spans="1:25" x14ac:dyDescent="0.25">
      <c r="A304" t="s">
        <v>68</v>
      </c>
      <c r="B304" t="s">
        <v>70</v>
      </c>
      <c r="C304">
        <v>2</v>
      </c>
      <c r="D304" t="s">
        <v>79</v>
      </c>
      <c r="E304" t="s">
        <v>80</v>
      </c>
      <c r="F304" t="s">
        <v>81</v>
      </c>
      <c r="G304">
        <v>0</v>
      </c>
      <c r="H304">
        <v>2E+20</v>
      </c>
      <c r="I304">
        <v>0</v>
      </c>
      <c r="J304">
        <v>0</v>
      </c>
      <c r="K304">
        <v>26</v>
      </c>
      <c r="L30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04" s="5" cm="1">
        <f t="array" ref="M304">MAX(IF((ProjectInfoTable[ProjectName]=DiscreteStatsTable[[#This Row],[ProjectName]]),(ProjectInfoTable[ProjectName]=DiscreteStatsTable[[#This Row],[ProjectName]])*ProjectInfoTable[NumberOfReplications]))</f>
        <v>50</v>
      </c>
      <c r="N304" s="5" cm="1">
        <f t="array" ref="N304">IFERROR(AVERAGE(IF((DiscreteStatsTable[GroupByKey]=DiscreteStatsTable[[#This Row],[GroupByKey]]),(DiscreteStatsTable[GroupByKey]=DiscreteStatsTable[[#This Row],[GroupByKey]])*DiscreteStatsTable[Average])),0)</f>
        <v>0</v>
      </c>
      <c r="O304" s="5" cm="1">
        <f t="array" ref="O304">IFERROR(_xlfn.STDEV.S(IF((DiscreteStatsTable[GroupByKey]=DiscreteStatsTable[[#This Row],[GroupByKey]]),(DiscreteStatsTable[GroupByKey]=DiscreteStatsTable[[#This Row],[GroupByKey]])*DiscreteStatsTable[Average])),0)</f>
        <v>0</v>
      </c>
      <c r="P304" s="5" cm="1">
        <f t="array" ref="P304">MAX(IF((ProjectInfoTable[ProjectName]=DiscreteStatsTable[[#This Row],[ProjectName]]),(ProjectInfoTable[ProjectName]=DiscreteStatsTable[[#This Row],[ProjectName]])*ProjectInfoTable[ConfidenceInterval]))</f>
        <v>0.95</v>
      </c>
      <c r="Q304" s="5">
        <f>IF(AND(DiscreteStatsTable[[#This Row],[RepsWithStatObserved]]=1,Y304=0),200000000000000000000,IFERROR(_xlfn.T.INV.2T(1 -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4" s="5" cm="1">
        <f t="array" ref="R304">MIN(IF((DiscreteStatsTable[GroupByKey]=DiscreteStatsTable[[#This Row],[GroupByKey]]),(DiscreteStatsTable[GroupByKey]=DiscreteStatsTable[[#This Row],[GroupByKey]])*DiscreteStatsTable[Average]))</f>
        <v>0</v>
      </c>
      <c r="S304" s="5" cm="1">
        <f t="array" ref="S304">MAX(IF((DiscreteStatsTable[GroupByKey]=DiscreteStatsTable[[#This Row],[GroupByKey]]),(DiscreteStatsTable[GroupByKey]=DiscreteStatsTable[[#This Row],[GroupByKey]])*DiscreteStatsTable[Average]))</f>
        <v>0</v>
      </c>
      <c r="T304" s="5" cm="1">
        <f t="array" ref="T304">MIN(IF((DiscreteStatsTable[GroupByKey]=DiscreteStatsTable[[#This Row],[GroupByKey]]),(DiscreteStatsTable[GroupByKey]=DiscreteStatsTable[[#This Row],[GroupByKey]])*DiscreteStatsTable[Minimum]))</f>
        <v>0</v>
      </c>
      <c r="U304" s="5" cm="1">
        <f t="array" ref="U304">MAX(IF((DiscreteStatsTable[GroupByKey]=DiscreteStatsTable[[#This Row],[GroupByKey]]),(DiscreteStatsTable[GroupByKey]=DiscreteStatsTable[[#This Row],[GroupByKey]])*DiscreteStatsTable[Maximum]))</f>
        <v>0</v>
      </c>
      <c r="V304" s="5" cm="1">
        <f t="array" ref="V304">IFERROR(AVERAGE(IF((DiscreteStatsTable[GroupByKey]=DiscreteStatsTable[[#This Row],[GroupByKey]]),(DiscreteStatsTable[GroupByKey]=DiscreteStatsTable[[#This Row],[GroupByKey]])*DiscreteStatsTable[NumberObservations])),0)</f>
        <v>20.28</v>
      </c>
      <c r="W304" s="5">
        <f>IF((DiscreteStatsTable[[#This Row],[RepsRequested]]&gt;1),DiscreteStatsTable[[#This Row],[HalfWidth]],DiscreteStatsTable[[#This Row],[BatchMeansHalfWidth]])</f>
        <v>0</v>
      </c>
      <c r="X304" s="5" cm="1">
        <f t="array" ref="X304">COUNT(IF((DiscreteStatsTable[GroupByKey]=DiscreteStatsTable[[#This Row],[GroupByKey]]),(DiscreteStatsTable[GroupByKey]=DiscreteStatsTable[[#This Row],[GroupByKey]])*DiscreteStatsTable[Replication]))</f>
        <v>50</v>
      </c>
      <c r="Y304" s="5">
        <f>IF(DiscreteStatsTable[[#This Row],[RepsRequested]]=DiscreteStatsTable[[#This Row],[RepsWithStatObserved]],1,0)</f>
        <v>1</v>
      </c>
    </row>
    <row r="305" spans="1:25" x14ac:dyDescent="0.25">
      <c r="A305" t="s">
        <v>68</v>
      </c>
      <c r="B305" t="s">
        <v>70</v>
      </c>
      <c r="C305">
        <v>2</v>
      </c>
      <c r="D305" t="s">
        <v>79</v>
      </c>
      <c r="E305" t="s">
        <v>82</v>
      </c>
      <c r="F305" t="s">
        <v>81</v>
      </c>
      <c r="G305">
        <v>4.1764659542679897E-2</v>
      </c>
      <c r="H305">
        <v>2E+20</v>
      </c>
      <c r="I305">
        <v>0</v>
      </c>
      <c r="J305">
        <v>0.97744588814089195</v>
      </c>
      <c r="K305">
        <v>26</v>
      </c>
      <c r="L30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05" s="5" cm="1">
        <f t="array" ref="M305">MAX(IF((ProjectInfoTable[ProjectName]=DiscreteStatsTable[[#This Row],[ProjectName]]),(ProjectInfoTable[ProjectName]=DiscreteStatsTable[[#This Row],[ProjectName]])*ProjectInfoTable[NumberOfReplications]))</f>
        <v>50</v>
      </c>
      <c r="N305" s="5" cm="1">
        <f t="array" ref="N305">IFERROR(AVERAGE(IF((DiscreteStatsTable[GroupByKey]=DiscreteStatsTable[[#This Row],[GroupByKey]]),(DiscreteStatsTable[GroupByKey]=DiscreteStatsTable[[#This Row],[GroupByKey]])*DiscreteStatsTable[Average])),0)</f>
        <v>0.2660564238292919</v>
      </c>
      <c r="O305" s="5" cm="1">
        <f t="array" ref="O305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05" s="5" cm="1">
        <f t="array" ref="P305">MAX(IF((ProjectInfoTable[ProjectName]=DiscreteStatsTable[[#This Row],[ProjectName]]),(ProjectInfoTable[ProjectName]=DiscreteStatsTable[[#This Row],[ProjectName]])*ProjectInfoTable[ConfidenceInterval]))</f>
        <v>0.95</v>
      </c>
      <c r="Q305" s="5">
        <f>IF(AND(DiscreteStatsTable[[#This Row],[RepsWithStatObserved]]=1,Y305=0),200000000000000000000,IFERROR(_xlfn.T.INV.2T(1 -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05" s="5" cm="1">
        <f t="array" ref="R305">MIN(IF((DiscreteStatsTable[GroupByKey]=DiscreteStatsTable[[#This Row],[GroupByKey]]),(DiscreteStatsTable[GroupByKey]=DiscreteStatsTable[[#This Row],[GroupByKey]])*DiscreteStatsTable[Average]))</f>
        <v>9.49362205547934E-3</v>
      </c>
      <c r="S305" s="5" cm="1">
        <f t="array" ref="S305">MAX(IF((DiscreteStatsTable[GroupByKey]=DiscreteStatsTable[[#This Row],[GroupByKey]]),(DiscreteStatsTable[GroupByKey]=DiscreteStatsTable[[#This Row],[GroupByKey]])*DiscreteStatsTable[Average]))</f>
        <v>0.556428814956336</v>
      </c>
      <c r="T305" s="5" cm="1">
        <f t="array" ref="T305">MIN(IF((DiscreteStatsTable[GroupByKey]=DiscreteStatsTable[[#This Row],[GroupByKey]]),(DiscreteStatsTable[GroupByKey]=DiscreteStatsTable[[#This Row],[GroupByKey]])*DiscreteStatsTable[Minimum]))</f>
        <v>0</v>
      </c>
      <c r="U305" s="5" cm="1">
        <f t="array" ref="U305">MAX(IF((DiscreteStatsTable[GroupByKey]=DiscreteStatsTable[[#This Row],[GroupByKey]]),(DiscreteStatsTable[GroupByKey]=DiscreteStatsTable[[#This Row],[GroupByKey]])*DiscreteStatsTable[Maximum]))</f>
        <v>4.9247273176603699</v>
      </c>
      <c r="V305" s="5" cm="1">
        <f t="array" ref="V305">IFERROR(AVERAGE(IF((DiscreteStatsTable[GroupByKey]=DiscreteStatsTable[[#This Row],[GroupByKey]]),(DiscreteStatsTable[GroupByKey]=DiscreteStatsTable[[#This Row],[GroupByKey]])*DiscreteStatsTable[NumberObservations])),0)</f>
        <v>20.28</v>
      </c>
      <c r="W305" s="5">
        <f>IF((DiscreteStatsTable[[#This Row],[RepsRequested]]&gt;1),DiscreteStatsTable[[#This Row],[HalfWidth]],DiscreteStatsTable[[#This Row],[BatchMeansHalfWidth]])</f>
        <v>3.8819968695886262E-2</v>
      </c>
      <c r="X305" s="5" cm="1">
        <f t="array" ref="X305">COUNT(IF((DiscreteStatsTable[GroupByKey]=DiscreteStatsTable[[#This Row],[GroupByKey]]),(DiscreteStatsTable[GroupByKey]=DiscreteStatsTable[[#This Row],[GroupByKey]])*DiscreteStatsTable[Replication]))</f>
        <v>50</v>
      </c>
      <c r="Y305" s="5">
        <f>IF(DiscreteStatsTable[[#This Row],[RepsRequested]]=DiscreteStatsTable[[#This Row],[RepsWithStatObserved]],1,0)</f>
        <v>1</v>
      </c>
    </row>
    <row r="306" spans="1:25" x14ac:dyDescent="0.25">
      <c r="A306" t="s">
        <v>68</v>
      </c>
      <c r="B306" t="s">
        <v>70</v>
      </c>
      <c r="C306">
        <v>3</v>
      </c>
      <c r="D306" t="s">
        <v>79</v>
      </c>
      <c r="E306" t="s">
        <v>80</v>
      </c>
      <c r="F306" t="s">
        <v>81</v>
      </c>
      <c r="G306">
        <v>0</v>
      </c>
      <c r="H306">
        <v>2E+20</v>
      </c>
      <c r="I306">
        <v>0</v>
      </c>
      <c r="J306">
        <v>0</v>
      </c>
      <c r="K306">
        <v>21</v>
      </c>
      <c r="L30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06" s="5" cm="1">
        <f t="array" ref="M306">MAX(IF((ProjectInfoTable[ProjectName]=DiscreteStatsTable[[#This Row],[ProjectName]]),(ProjectInfoTable[ProjectName]=DiscreteStatsTable[[#This Row],[ProjectName]])*ProjectInfoTable[NumberOfReplications]))</f>
        <v>50</v>
      </c>
      <c r="N306" s="5" cm="1">
        <f t="array" ref="N306">IFERROR(AVERAGE(IF((DiscreteStatsTable[GroupByKey]=DiscreteStatsTable[[#This Row],[GroupByKey]]),(DiscreteStatsTable[GroupByKey]=DiscreteStatsTable[[#This Row],[GroupByKey]])*DiscreteStatsTable[Average])),0)</f>
        <v>0</v>
      </c>
      <c r="O306" s="5" cm="1">
        <f t="array" ref="O306">IFERROR(_xlfn.STDEV.S(IF((DiscreteStatsTable[GroupByKey]=DiscreteStatsTable[[#This Row],[GroupByKey]]),(DiscreteStatsTable[GroupByKey]=DiscreteStatsTable[[#This Row],[GroupByKey]])*DiscreteStatsTable[Average])),0)</f>
        <v>0</v>
      </c>
      <c r="P306" s="5" cm="1">
        <f t="array" ref="P306">MAX(IF((ProjectInfoTable[ProjectName]=DiscreteStatsTable[[#This Row],[ProjectName]]),(ProjectInfoTable[ProjectName]=DiscreteStatsTable[[#This Row],[ProjectName]])*ProjectInfoTable[ConfidenceInterval]))</f>
        <v>0.95</v>
      </c>
      <c r="Q306" s="5">
        <f>IF(AND(DiscreteStatsTable[[#This Row],[RepsWithStatObserved]]=1,Y306=0),200000000000000000000,IFERROR(_xlfn.T.INV.2T(1 -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6" s="5" cm="1">
        <f t="array" ref="R306">MIN(IF((DiscreteStatsTable[GroupByKey]=DiscreteStatsTable[[#This Row],[GroupByKey]]),(DiscreteStatsTable[GroupByKey]=DiscreteStatsTable[[#This Row],[GroupByKey]])*DiscreteStatsTable[Average]))</f>
        <v>0</v>
      </c>
      <c r="S306" s="5" cm="1">
        <f t="array" ref="S306">MAX(IF((DiscreteStatsTable[GroupByKey]=DiscreteStatsTable[[#This Row],[GroupByKey]]),(DiscreteStatsTable[GroupByKey]=DiscreteStatsTable[[#This Row],[GroupByKey]])*DiscreteStatsTable[Average]))</f>
        <v>0</v>
      </c>
      <c r="T306" s="5" cm="1">
        <f t="array" ref="T306">MIN(IF((DiscreteStatsTable[GroupByKey]=DiscreteStatsTable[[#This Row],[GroupByKey]]),(DiscreteStatsTable[GroupByKey]=DiscreteStatsTable[[#This Row],[GroupByKey]])*DiscreteStatsTable[Minimum]))</f>
        <v>0</v>
      </c>
      <c r="U306" s="5" cm="1">
        <f t="array" ref="U306">MAX(IF((DiscreteStatsTable[GroupByKey]=DiscreteStatsTable[[#This Row],[GroupByKey]]),(DiscreteStatsTable[GroupByKey]=DiscreteStatsTable[[#This Row],[GroupByKey]])*DiscreteStatsTable[Maximum]))</f>
        <v>0</v>
      </c>
      <c r="V306" s="5" cm="1">
        <f t="array" ref="V306">IFERROR(AVERAGE(IF((DiscreteStatsTable[GroupByKey]=DiscreteStatsTable[[#This Row],[GroupByKey]]),(DiscreteStatsTable[GroupByKey]=DiscreteStatsTable[[#This Row],[GroupByKey]])*DiscreteStatsTable[NumberObservations])),0)</f>
        <v>20.28</v>
      </c>
      <c r="W306" s="5">
        <f>IF((DiscreteStatsTable[[#This Row],[RepsRequested]]&gt;1),DiscreteStatsTable[[#This Row],[HalfWidth]],DiscreteStatsTable[[#This Row],[BatchMeansHalfWidth]])</f>
        <v>0</v>
      </c>
      <c r="X306" s="5" cm="1">
        <f t="array" ref="X306">COUNT(IF((DiscreteStatsTable[GroupByKey]=DiscreteStatsTable[[#This Row],[GroupByKey]]),(DiscreteStatsTable[GroupByKey]=DiscreteStatsTable[[#This Row],[GroupByKey]])*DiscreteStatsTable[Replication]))</f>
        <v>50</v>
      </c>
      <c r="Y306" s="5">
        <f>IF(DiscreteStatsTable[[#This Row],[RepsRequested]]=DiscreteStatsTable[[#This Row],[RepsWithStatObserved]],1,0)</f>
        <v>1</v>
      </c>
    </row>
    <row r="307" spans="1:25" x14ac:dyDescent="0.25">
      <c r="A307" t="s">
        <v>68</v>
      </c>
      <c r="B307" t="s">
        <v>70</v>
      </c>
      <c r="C307">
        <v>3</v>
      </c>
      <c r="D307" t="s">
        <v>79</v>
      </c>
      <c r="E307" t="s">
        <v>82</v>
      </c>
      <c r="F307" t="s">
        <v>81</v>
      </c>
      <c r="G307">
        <v>0.172586192254294</v>
      </c>
      <c r="H307">
        <v>2E+20</v>
      </c>
      <c r="I307">
        <v>0</v>
      </c>
      <c r="J307">
        <v>1.6714502135602101</v>
      </c>
      <c r="K307">
        <v>21</v>
      </c>
      <c r="L30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07" s="5" cm="1">
        <f t="array" ref="M307">MAX(IF((ProjectInfoTable[ProjectName]=DiscreteStatsTable[[#This Row],[ProjectName]]),(ProjectInfoTable[ProjectName]=DiscreteStatsTable[[#This Row],[ProjectName]])*ProjectInfoTable[NumberOfReplications]))</f>
        <v>50</v>
      </c>
      <c r="N307" s="5" cm="1">
        <f t="array" ref="N307">IFERROR(AVERAGE(IF((DiscreteStatsTable[GroupByKey]=DiscreteStatsTable[[#This Row],[GroupByKey]]),(DiscreteStatsTable[GroupByKey]=DiscreteStatsTable[[#This Row],[GroupByKey]])*DiscreteStatsTable[Average])),0)</f>
        <v>0.2660564238292919</v>
      </c>
      <c r="O307" s="5" cm="1">
        <f t="array" ref="O307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07" s="5" cm="1">
        <f t="array" ref="P307">MAX(IF((ProjectInfoTable[ProjectName]=DiscreteStatsTable[[#This Row],[ProjectName]]),(ProjectInfoTable[ProjectName]=DiscreteStatsTable[[#This Row],[ProjectName]])*ProjectInfoTable[ConfidenceInterval]))</f>
        <v>0.95</v>
      </c>
      <c r="Q307" s="5">
        <f>IF(AND(DiscreteStatsTable[[#This Row],[RepsWithStatObserved]]=1,Y307=0),200000000000000000000,IFERROR(_xlfn.T.INV.2T(1 -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07" s="5" cm="1">
        <f t="array" ref="R307">MIN(IF((DiscreteStatsTable[GroupByKey]=DiscreteStatsTable[[#This Row],[GroupByKey]]),(DiscreteStatsTable[GroupByKey]=DiscreteStatsTable[[#This Row],[GroupByKey]])*DiscreteStatsTable[Average]))</f>
        <v>9.49362205547934E-3</v>
      </c>
      <c r="S307" s="5" cm="1">
        <f t="array" ref="S307">MAX(IF((DiscreteStatsTable[GroupByKey]=DiscreteStatsTable[[#This Row],[GroupByKey]]),(DiscreteStatsTable[GroupByKey]=DiscreteStatsTable[[#This Row],[GroupByKey]])*DiscreteStatsTable[Average]))</f>
        <v>0.556428814956336</v>
      </c>
      <c r="T307" s="5" cm="1">
        <f t="array" ref="T307">MIN(IF((DiscreteStatsTable[GroupByKey]=DiscreteStatsTable[[#This Row],[GroupByKey]]),(DiscreteStatsTable[GroupByKey]=DiscreteStatsTable[[#This Row],[GroupByKey]])*DiscreteStatsTable[Minimum]))</f>
        <v>0</v>
      </c>
      <c r="U307" s="5" cm="1">
        <f t="array" ref="U307">MAX(IF((DiscreteStatsTable[GroupByKey]=DiscreteStatsTable[[#This Row],[GroupByKey]]),(DiscreteStatsTable[GroupByKey]=DiscreteStatsTable[[#This Row],[GroupByKey]])*DiscreteStatsTable[Maximum]))</f>
        <v>4.9247273176603699</v>
      </c>
      <c r="V307" s="5" cm="1">
        <f t="array" ref="V307">IFERROR(AVERAGE(IF((DiscreteStatsTable[GroupByKey]=DiscreteStatsTable[[#This Row],[GroupByKey]]),(DiscreteStatsTable[GroupByKey]=DiscreteStatsTable[[#This Row],[GroupByKey]])*DiscreteStatsTable[NumberObservations])),0)</f>
        <v>20.28</v>
      </c>
      <c r="W307" s="5">
        <f>IF((DiscreteStatsTable[[#This Row],[RepsRequested]]&gt;1),DiscreteStatsTable[[#This Row],[HalfWidth]],DiscreteStatsTable[[#This Row],[BatchMeansHalfWidth]])</f>
        <v>3.8819968695886262E-2</v>
      </c>
      <c r="X307" s="5" cm="1">
        <f t="array" ref="X307">COUNT(IF((DiscreteStatsTable[GroupByKey]=DiscreteStatsTable[[#This Row],[GroupByKey]]),(DiscreteStatsTable[GroupByKey]=DiscreteStatsTable[[#This Row],[GroupByKey]])*DiscreteStatsTable[Replication]))</f>
        <v>50</v>
      </c>
      <c r="Y307" s="5">
        <f>IF(DiscreteStatsTable[[#This Row],[RepsRequested]]=DiscreteStatsTable[[#This Row],[RepsWithStatObserved]],1,0)</f>
        <v>1</v>
      </c>
    </row>
    <row r="308" spans="1:25" x14ac:dyDescent="0.25">
      <c r="A308" t="s">
        <v>68</v>
      </c>
      <c r="B308" t="s">
        <v>70</v>
      </c>
      <c r="C308">
        <v>4</v>
      </c>
      <c r="D308" t="s">
        <v>79</v>
      </c>
      <c r="E308" t="s">
        <v>80</v>
      </c>
      <c r="F308" t="s">
        <v>81</v>
      </c>
      <c r="G308">
        <v>0</v>
      </c>
      <c r="H308">
        <v>2E+20</v>
      </c>
      <c r="I308">
        <v>0</v>
      </c>
      <c r="J308">
        <v>0</v>
      </c>
      <c r="K308">
        <v>21</v>
      </c>
      <c r="L30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08" s="5" cm="1">
        <f t="array" ref="M308">MAX(IF((ProjectInfoTable[ProjectName]=DiscreteStatsTable[[#This Row],[ProjectName]]),(ProjectInfoTable[ProjectName]=DiscreteStatsTable[[#This Row],[ProjectName]])*ProjectInfoTable[NumberOfReplications]))</f>
        <v>50</v>
      </c>
      <c r="N308" s="5" cm="1">
        <f t="array" ref="N308">IFERROR(AVERAGE(IF((DiscreteStatsTable[GroupByKey]=DiscreteStatsTable[[#This Row],[GroupByKey]]),(DiscreteStatsTable[GroupByKey]=DiscreteStatsTable[[#This Row],[GroupByKey]])*DiscreteStatsTable[Average])),0)</f>
        <v>0</v>
      </c>
      <c r="O308" s="5" cm="1">
        <f t="array" ref="O308">IFERROR(_xlfn.STDEV.S(IF((DiscreteStatsTable[GroupByKey]=DiscreteStatsTable[[#This Row],[GroupByKey]]),(DiscreteStatsTable[GroupByKey]=DiscreteStatsTable[[#This Row],[GroupByKey]])*DiscreteStatsTable[Average])),0)</f>
        <v>0</v>
      </c>
      <c r="P308" s="5" cm="1">
        <f t="array" ref="P308">MAX(IF((ProjectInfoTable[ProjectName]=DiscreteStatsTable[[#This Row],[ProjectName]]),(ProjectInfoTable[ProjectName]=DiscreteStatsTable[[#This Row],[ProjectName]])*ProjectInfoTable[ConfidenceInterval]))</f>
        <v>0.95</v>
      </c>
      <c r="Q308" s="5">
        <f>IF(AND(DiscreteStatsTable[[#This Row],[RepsWithStatObserved]]=1,Y308=0),200000000000000000000,IFERROR(_xlfn.T.INV.2T(1 -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8" s="5" cm="1">
        <f t="array" ref="R308">MIN(IF((DiscreteStatsTable[GroupByKey]=DiscreteStatsTable[[#This Row],[GroupByKey]]),(DiscreteStatsTable[GroupByKey]=DiscreteStatsTable[[#This Row],[GroupByKey]])*DiscreteStatsTable[Average]))</f>
        <v>0</v>
      </c>
      <c r="S308" s="5" cm="1">
        <f t="array" ref="S308">MAX(IF((DiscreteStatsTable[GroupByKey]=DiscreteStatsTable[[#This Row],[GroupByKey]]),(DiscreteStatsTable[GroupByKey]=DiscreteStatsTable[[#This Row],[GroupByKey]])*DiscreteStatsTable[Average]))</f>
        <v>0</v>
      </c>
      <c r="T308" s="5" cm="1">
        <f t="array" ref="T308">MIN(IF((DiscreteStatsTable[GroupByKey]=DiscreteStatsTable[[#This Row],[GroupByKey]]),(DiscreteStatsTable[GroupByKey]=DiscreteStatsTable[[#This Row],[GroupByKey]])*DiscreteStatsTable[Minimum]))</f>
        <v>0</v>
      </c>
      <c r="U308" s="5" cm="1">
        <f t="array" ref="U308">MAX(IF((DiscreteStatsTable[GroupByKey]=DiscreteStatsTable[[#This Row],[GroupByKey]]),(DiscreteStatsTable[GroupByKey]=DiscreteStatsTable[[#This Row],[GroupByKey]])*DiscreteStatsTable[Maximum]))</f>
        <v>0</v>
      </c>
      <c r="V308" s="5" cm="1">
        <f t="array" ref="V308">IFERROR(AVERAGE(IF((DiscreteStatsTable[GroupByKey]=DiscreteStatsTable[[#This Row],[GroupByKey]]),(DiscreteStatsTable[GroupByKey]=DiscreteStatsTable[[#This Row],[GroupByKey]])*DiscreteStatsTable[NumberObservations])),0)</f>
        <v>20.28</v>
      </c>
      <c r="W308" s="5">
        <f>IF((DiscreteStatsTable[[#This Row],[RepsRequested]]&gt;1),DiscreteStatsTable[[#This Row],[HalfWidth]],DiscreteStatsTable[[#This Row],[BatchMeansHalfWidth]])</f>
        <v>0</v>
      </c>
      <c r="X308" s="5" cm="1">
        <f t="array" ref="X308">COUNT(IF((DiscreteStatsTable[GroupByKey]=DiscreteStatsTable[[#This Row],[GroupByKey]]),(DiscreteStatsTable[GroupByKey]=DiscreteStatsTable[[#This Row],[GroupByKey]])*DiscreteStatsTable[Replication]))</f>
        <v>50</v>
      </c>
      <c r="Y308" s="5">
        <f>IF(DiscreteStatsTable[[#This Row],[RepsRequested]]=DiscreteStatsTable[[#This Row],[RepsWithStatObserved]],1,0)</f>
        <v>1</v>
      </c>
    </row>
    <row r="309" spans="1:25" x14ac:dyDescent="0.25">
      <c r="A309" t="s">
        <v>68</v>
      </c>
      <c r="B309" t="s">
        <v>70</v>
      </c>
      <c r="C309">
        <v>4</v>
      </c>
      <c r="D309" t="s">
        <v>79</v>
      </c>
      <c r="E309" t="s">
        <v>82</v>
      </c>
      <c r="F309" t="s">
        <v>81</v>
      </c>
      <c r="G309">
        <v>0.14301858110864299</v>
      </c>
      <c r="H309">
        <v>2E+20</v>
      </c>
      <c r="I309">
        <v>0</v>
      </c>
      <c r="J309">
        <v>1.4176352268788199</v>
      </c>
      <c r="K309">
        <v>21</v>
      </c>
      <c r="L30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09" s="5" cm="1">
        <f t="array" ref="M309">MAX(IF((ProjectInfoTable[ProjectName]=DiscreteStatsTable[[#This Row],[ProjectName]]),(ProjectInfoTable[ProjectName]=DiscreteStatsTable[[#This Row],[ProjectName]])*ProjectInfoTable[NumberOfReplications]))</f>
        <v>50</v>
      </c>
      <c r="N309" s="5" cm="1">
        <f t="array" ref="N309">IFERROR(AVERAGE(IF((DiscreteStatsTable[GroupByKey]=DiscreteStatsTable[[#This Row],[GroupByKey]]),(DiscreteStatsTable[GroupByKey]=DiscreteStatsTable[[#This Row],[GroupByKey]])*DiscreteStatsTable[Average])),0)</f>
        <v>0.2660564238292919</v>
      </c>
      <c r="O309" s="5" cm="1">
        <f t="array" ref="O309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09" s="5" cm="1">
        <f t="array" ref="P309">MAX(IF((ProjectInfoTable[ProjectName]=DiscreteStatsTable[[#This Row],[ProjectName]]),(ProjectInfoTable[ProjectName]=DiscreteStatsTable[[#This Row],[ProjectName]])*ProjectInfoTable[ConfidenceInterval]))</f>
        <v>0.95</v>
      </c>
      <c r="Q309" s="5">
        <f>IF(AND(DiscreteStatsTable[[#This Row],[RepsWithStatObserved]]=1,Y309=0),200000000000000000000,IFERROR(_xlfn.T.INV.2T(1 -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09" s="5" cm="1">
        <f t="array" ref="R309">MIN(IF((DiscreteStatsTable[GroupByKey]=DiscreteStatsTable[[#This Row],[GroupByKey]]),(DiscreteStatsTable[GroupByKey]=DiscreteStatsTable[[#This Row],[GroupByKey]])*DiscreteStatsTable[Average]))</f>
        <v>9.49362205547934E-3</v>
      </c>
      <c r="S309" s="5" cm="1">
        <f t="array" ref="S309">MAX(IF((DiscreteStatsTable[GroupByKey]=DiscreteStatsTable[[#This Row],[GroupByKey]]),(DiscreteStatsTable[GroupByKey]=DiscreteStatsTable[[#This Row],[GroupByKey]])*DiscreteStatsTable[Average]))</f>
        <v>0.556428814956336</v>
      </c>
      <c r="T309" s="5" cm="1">
        <f t="array" ref="T309">MIN(IF((DiscreteStatsTable[GroupByKey]=DiscreteStatsTable[[#This Row],[GroupByKey]]),(DiscreteStatsTable[GroupByKey]=DiscreteStatsTable[[#This Row],[GroupByKey]])*DiscreteStatsTable[Minimum]))</f>
        <v>0</v>
      </c>
      <c r="U309" s="5" cm="1">
        <f t="array" ref="U309">MAX(IF((DiscreteStatsTable[GroupByKey]=DiscreteStatsTable[[#This Row],[GroupByKey]]),(DiscreteStatsTable[GroupByKey]=DiscreteStatsTable[[#This Row],[GroupByKey]])*DiscreteStatsTable[Maximum]))</f>
        <v>4.9247273176603699</v>
      </c>
      <c r="V309" s="5" cm="1">
        <f t="array" ref="V309">IFERROR(AVERAGE(IF((DiscreteStatsTable[GroupByKey]=DiscreteStatsTable[[#This Row],[GroupByKey]]),(DiscreteStatsTable[GroupByKey]=DiscreteStatsTable[[#This Row],[GroupByKey]])*DiscreteStatsTable[NumberObservations])),0)</f>
        <v>20.28</v>
      </c>
      <c r="W309" s="5">
        <f>IF((DiscreteStatsTable[[#This Row],[RepsRequested]]&gt;1),DiscreteStatsTable[[#This Row],[HalfWidth]],DiscreteStatsTable[[#This Row],[BatchMeansHalfWidth]])</f>
        <v>3.8819968695886262E-2</v>
      </c>
      <c r="X309" s="5" cm="1">
        <f t="array" ref="X309">COUNT(IF((DiscreteStatsTable[GroupByKey]=DiscreteStatsTable[[#This Row],[GroupByKey]]),(DiscreteStatsTable[GroupByKey]=DiscreteStatsTable[[#This Row],[GroupByKey]])*DiscreteStatsTable[Replication]))</f>
        <v>50</v>
      </c>
      <c r="Y309" s="5">
        <f>IF(DiscreteStatsTable[[#This Row],[RepsRequested]]=DiscreteStatsTable[[#This Row],[RepsWithStatObserved]],1,0)</f>
        <v>1</v>
      </c>
    </row>
    <row r="310" spans="1:25" x14ac:dyDescent="0.25">
      <c r="A310" t="s">
        <v>68</v>
      </c>
      <c r="B310" t="s">
        <v>70</v>
      </c>
      <c r="C310">
        <v>5</v>
      </c>
      <c r="D310" t="s">
        <v>79</v>
      </c>
      <c r="E310" t="s">
        <v>80</v>
      </c>
      <c r="F310" t="s">
        <v>81</v>
      </c>
      <c r="G310">
        <v>0</v>
      </c>
      <c r="H310">
        <v>2E+20</v>
      </c>
      <c r="I310">
        <v>0</v>
      </c>
      <c r="J310">
        <v>0</v>
      </c>
      <c r="K310">
        <v>19</v>
      </c>
      <c r="L31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0" s="5" cm="1">
        <f t="array" ref="M310">MAX(IF((ProjectInfoTable[ProjectName]=DiscreteStatsTable[[#This Row],[ProjectName]]),(ProjectInfoTable[ProjectName]=DiscreteStatsTable[[#This Row],[ProjectName]])*ProjectInfoTable[NumberOfReplications]))</f>
        <v>50</v>
      </c>
      <c r="N310" s="5" cm="1">
        <f t="array" ref="N310">IFERROR(AVERAGE(IF((DiscreteStatsTable[GroupByKey]=DiscreteStatsTable[[#This Row],[GroupByKey]]),(DiscreteStatsTable[GroupByKey]=DiscreteStatsTable[[#This Row],[GroupByKey]])*DiscreteStatsTable[Average])),0)</f>
        <v>0</v>
      </c>
      <c r="O310" s="5" cm="1">
        <f t="array" ref="O310">IFERROR(_xlfn.STDEV.S(IF((DiscreteStatsTable[GroupByKey]=DiscreteStatsTable[[#This Row],[GroupByKey]]),(DiscreteStatsTable[GroupByKey]=DiscreteStatsTable[[#This Row],[GroupByKey]])*DiscreteStatsTable[Average])),0)</f>
        <v>0</v>
      </c>
      <c r="P310" s="5" cm="1">
        <f t="array" ref="P310">MAX(IF((ProjectInfoTable[ProjectName]=DiscreteStatsTable[[#This Row],[ProjectName]]),(ProjectInfoTable[ProjectName]=DiscreteStatsTable[[#This Row],[ProjectName]])*ProjectInfoTable[ConfidenceInterval]))</f>
        <v>0.95</v>
      </c>
      <c r="Q310" s="5">
        <f>IF(AND(DiscreteStatsTable[[#This Row],[RepsWithStatObserved]]=1,Y310=0),200000000000000000000,IFERROR(_xlfn.T.INV.2T(1 -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0" s="5" cm="1">
        <f t="array" ref="R310">MIN(IF((DiscreteStatsTable[GroupByKey]=DiscreteStatsTable[[#This Row],[GroupByKey]]),(DiscreteStatsTable[GroupByKey]=DiscreteStatsTable[[#This Row],[GroupByKey]])*DiscreteStatsTable[Average]))</f>
        <v>0</v>
      </c>
      <c r="S310" s="5" cm="1">
        <f t="array" ref="S310">MAX(IF((DiscreteStatsTable[GroupByKey]=DiscreteStatsTable[[#This Row],[GroupByKey]]),(DiscreteStatsTable[GroupByKey]=DiscreteStatsTable[[#This Row],[GroupByKey]])*DiscreteStatsTable[Average]))</f>
        <v>0</v>
      </c>
      <c r="T310" s="5" cm="1">
        <f t="array" ref="T310">MIN(IF((DiscreteStatsTable[GroupByKey]=DiscreteStatsTable[[#This Row],[GroupByKey]]),(DiscreteStatsTable[GroupByKey]=DiscreteStatsTable[[#This Row],[GroupByKey]])*DiscreteStatsTable[Minimum]))</f>
        <v>0</v>
      </c>
      <c r="U310" s="5" cm="1">
        <f t="array" ref="U310">MAX(IF((DiscreteStatsTable[GroupByKey]=DiscreteStatsTable[[#This Row],[GroupByKey]]),(DiscreteStatsTable[GroupByKey]=DiscreteStatsTable[[#This Row],[GroupByKey]])*DiscreteStatsTable[Maximum]))</f>
        <v>0</v>
      </c>
      <c r="V310" s="5" cm="1">
        <f t="array" ref="V310">IFERROR(AVERAGE(IF((DiscreteStatsTable[GroupByKey]=DiscreteStatsTable[[#This Row],[GroupByKey]]),(DiscreteStatsTable[GroupByKey]=DiscreteStatsTable[[#This Row],[GroupByKey]])*DiscreteStatsTable[NumberObservations])),0)</f>
        <v>20.28</v>
      </c>
      <c r="W310" s="5">
        <f>IF((DiscreteStatsTable[[#This Row],[RepsRequested]]&gt;1),DiscreteStatsTable[[#This Row],[HalfWidth]],DiscreteStatsTable[[#This Row],[BatchMeansHalfWidth]])</f>
        <v>0</v>
      </c>
      <c r="X310" s="5" cm="1">
        <f t="array" ref="X310">COUNT(IF((DiscreteStatsTable[GroupByKey]=DiscreteStatsTable[[#This Row],[GroupByKey]]),(DiscreteStatsTable[GroupByKey]=DiscreteStatsTable[[#This Row],[GroupByKey]])*DiscreteStatsTable[Replication]))</f>
        <v>50</v>
      </c>
      <c r="Y310" s="5">
        <f>IF(DiscreteStatsTable[[#This Row],[RepsRequested]]=DiscreteStatsTable[[#This Row],[RepsWithStatObserved]],1,0)</f>
        <v>1</v>
      </c>
    </row>
    <row r="311" spans="1:25" x14ac:dyDescent="0.25">
      <c r="A311" t="s">
        <v>68</v>
      </c>
      <c r="B311" t="s">
        <v>70</v>
      </c>
      <c r="C311">
        <v>5</v>
      </c>
      <c r="D311" t="s">
        <v>79</v>
      </c>
      <c r="E311" t="s">
        <v>82</v>
      </c>
      <c r="F311" t="s">
        <v>81</v>
      </c>
      <c r="G311">
        <v>0.214721723059624</v>
      </c>
      <c r="H311">
        <v>2E+20</v>
      </c>
      <c r="I311">
        <v>0</v>
      </c>
      <c r="J311">
        <v>1.81378554237949</v>
      </c>
      <c r="K311">
        <v>19</v>
      </c>
      <c r="L31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1" s="5" cm="1">
        <f t="array" ref="M311">MAX(IF((ProjectInfoTable[ProjectName]=DiscreteStatsTable[[#This Row],[ProjectName]]),(ProjectInfoTable[ProjectName]=DiscreteStatsTable[[#This Row],[ProjectName]])*ProjectInfoTable[NumberOfReplications]))</f>
        <v>50</v>
      </c>
      <c r="N311" s="5" cm="1">
        <f t="array" ref="N311">IFERROR(AVERAGE(IF((DiscreteStatsTable[GroupByKey]=DiscreteStatsTable[[#This Row],[GroupByKey]]),(DiscreteStatsTable[GroupByKey]=DiscreteStatsTable[[#This Row],[GroupByKey]])*DiscreteStatsTable[Average])),0)</f>
        <v>0.2660564238292919</v>
      </c>
      <c r="O311" s="5" cm="1">
        <f t="array" ref="O311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11" s="5" cm="1">
        <f t="array" ref="P311">MAX(IF((ProjectInfoTable[ProjectName]=DiscreteStatsTable[[#This Row],[ProjectName]]),(ProjectInfoTable[ProjectName]=DiscreteStatsTable[[#This Row],[ProjectName]])*ProjectInfoTable[ConfidenceInterval]))</f>
        <v>0.95</v>
      </c>
      <c r="Q311" s="5">
        <f>IF(AND(DiscreteStatsTable[[#This Row],[RepsWithStatObserved]]=1,Y311=0),200000000000000000000,IFERROR(_xlfn.T.INV.2T(1 -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11" s="5" cm="1">
        <f t="array" ref="R311">MIN(IF((DiscreteStatsTable[GroupByKey]=DiscreteStatsTable[[#This Row],[GroupByKey]]),(DiscreteStatsTable[GroupByKey]=DiscreteStatsTable[[#This Row],[GroupByKey]])*DiscreteStatsTable[Average]))</f>
        <v>9.49362205547934E-3</v>
      </c>
      <c r="S311" s="5" cm="1">
        <f t="array" ref="S311">MAX(IF((DiscreteStatsTable[GroupByKey]=DiscreteStatsTable[[#This Row],[GroupByKey]]),(DiscreteStatsTable[GroupByKey]=DiscreteStatsTable[[#This Row],[GroupByKey]])*DiscreteStatsTable[Average]))</f>
        <v>0.556428814956336</v>
      </c>
      <c r="T311" s="5" cm="1">
        <f t="array" ref="T311">MIN(IF((DiscreteStatsTable[GroupByKey]=DiscreteStatsTable[[#This Row],[GroupByKey]]),(DiscreteStatsTable[GroupByKey]=DiscreteStatsTable[[#This Row],[GroupByKey]])*DiscreteStatsTable[Minimum]))</f>
        <v>0</v>
      </c>
      <c r="U311" s="5" cm="1">
        <f t="array" ref="U311">MAX(IF((DiscreteStatsTable[GroupByKey]=DiscreteStatsTable[[#This Row],[GroupByKey]]),(DiscreteStatsTable[GroupByKey]=DiscreteStatsTable[[#This Row],[GroupByKey]])*DiscreteStatsTable[Maximum]))</f>
        <v>4.9247273176603699</v>
      </c>
      <c r="V311" s="5" cm="1">
        <f t="array" ref="V311">IFERROR(AVERAGE(IF((DiscreteStatsTable[GroupByKey]=DiscreteStatsTable[[#This Row],[GroupByKey]]),(DiscreteStatsTable[GroupByKey]=DiscreteStatsTable[[#This Row],[GroupByKey]])*DiscreteStatsTable[NumberObservations])),0)</f>
        <v>20.28</v>
      </c>
      <c r="W311" s="5">
        <f>IF((DiscreteStatsTable[[#This Row],[RepsRequested]]&gt;1),DiscreteStatsTable[[#This Row],[HalfWidth]],DiscreteStatsTable[[#This Row],[BatchMeansHalfWidth]])</f>
        <v>3.8819968695886262E-2</v>
      </c>
      <c r="X311" s="5" cm="1">
        <f t="array" ref="X311">COUNT(IF((DiscreteStatsTable[GroupByKey]=DiscreteStatsTable[[#This Row],[GroupByKey]]),(DiscreteStatsTable[GroupByKey]=DiscreteStatsTable[[#This Row],[GroupByKey]])*DiscreteStatsTable[Replication]))</f>
        <v>50</v>
      </c>
      <c r="Y311" s="5">
        <f>IF(DiscreteStatsTable[[#This Row],[RepsRequested]]=DiscreteStatsTable[[#This Row],[RepsWithStatObserved]],1,0)</f>
        <v>1</v>
      </c>
    </row>
    <row r="312" spans="1:25" x14ac:dyDescent="0.25">
      <c r="A312" t="s">
        <v>68</v>
      </c>
      <c r="B312" t="s">
        <v>70</v>
      </c>
      <c r="C312">
        <v>6</v>
      </c>
      <c r="D312" t="s">
        <v>79</v>
      </c>
      <c r="E312" t="s">
        <v>80</v>
      </c>
      <c r="F312" t="s">
        <v>81</v>
      </c>
      <c r="G312">
        <v>0</v>
      </c>
      <c r="H312">
        <v>2E+20</v>
      </c>
      <c r="I312">
        <v>0</v>
      </c>
      <c r="J312">
        <v>0</v>
      </c>
      <c r="K312">
        <v>18</v>
      </c>
      <c r="L31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2" s="5" cm="1">
        <f t="array" ref="M312">MAX(IF((ProjectInfoTable[ProjectName]=DiscreteStatsTable[[#This Row],[ProjectName]]),(ProjectInfoTable[ProjectName]=DiscreteStatsTable[[#This Row],[ProjectName]])*ProjectInfoTable[NumberOfReplications]))</f>
        <v>50</v>
      </c>
      <c r="N312" s="5" cm="1">
        <f t="array" ref="N312">IFERROR(AVERAGE(IF((DiscreteStatsTable[GroupByKey]=DiscreteStatsTable[[#This Row],[GroupByKey]]),(DiscreteStatsTable[GroupByKey]=DiscreteStatsTable[[#This Row],[GroupByKey]])*DiscreteStatsTable[Average])),0)</f>
        <v>0</v>
      </c>
      <c r="O312" s="5" cm="1">
        <f t="array" ref="O312">IFERROR(_xlfn.STDEV.S(IF((DiscreteStatsTable[GroupByKey]=DiscreteStatsTable[[#This Row],[GroupByKey]]),(DiscreteStatsTable[GroupByKey]=DiscreteStatsTable[[#This Row],[GroupByKey]])*DiscreteStatsTable[Average])),0)</f>
        <v>0</v>
      </c>
      <c r="P312" s="5" cm="1">
        <f t="array" ref="P312">MAX(IF((ProjectInfoTable[ProjectName]=DiscreteStatsTable[[#This Row],[ProjectName]]),(ProjectInfoTable[ProjectName]=DiscreteStatsTable[[#This Row],[ProjectName]])*ProjectInfoTable[ConfidenceInterval]))</f>
        <v>0.95</v>
      </c>
      <c r="Q312" s="5">
        <f>IF(AND(DiscreteStatsTable[[#This Row],[RepsWithStatObserved]]=1,Y312=0),200000000000000000000,IFERROR(_xlfn.T.INV.2T(1 -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2" s="5" cm="1">
        <f t="array" ref="R312">MIN(IF((DiscreteStatsTable[GroupByKey]=DiscreteStatsTable[[#This Row],[GroupByKey]]),(DiscreteStatsTable[GroupByKey]=DiscreteStatsTable[[#This Row],[GroupByKey]])*DiscreteStatsTable[Average]))</f>
        <v>0</v>
      </c>
      <c r="S312" s="5" cm="1">
        <f t="array" ref="S312">MAX(IF((DiscreteStatsTable[GroupByKey]=DiscreteStatsTable[[#This Row],[GroupByKey]]),(DiscreteStatsTable[GroupByKey]=DiscreteStatsTable[[#This Row],[GroupByKey]])*DiscreteStatsTable[Average]))</f>
        <v>0</v>
      </c>
      <c r="T312" s="5" cm="1">
        <f t="array" ref="T312">MIN(IF((DiscreteStatsTable[GroupByKey]=DiscreteStatsTable[[#This Row],[GroupByKey]]),(DiscreteStatsTable[GroupByKey]=DiscreteStatsTable[[#This Row],[GroupByKey]])*DiscreteStatsTable[Minimum]))</f>
        <v>0</v>
      </c>
      <c r="U312" s="5" cm="1">
        <f t="array" ref="U312">MAX(IF((DiscreteStatsTable[GroupByKey]=DiscreteStatsTable[[#This Row],[GroupByKey]]),(DiscreteStatsTable[GroupByKey]=DiscreteStatsTable[[#This Row],[GroupByKey]])*DiscreteStatsTable[Maximum]))</f>
        <v>0</v>
      </c>
      <c r="V312" s="5" cm="1">
        <f t="array" ref="V312">IFERROR(AVERAGE(IF((DiscreteStatsTable[GroupByKey]=DiscreteStatsTable[[#This Row],[GroupByKey]]),(DiscreteStatsTable[GroupByKey]=DiscreteStatsTable[[#This Row],[GroupByKey]])*DiscreteStatsTable[NumberObservations])),0)</f>
        <v>20.28</v>
      </c>
      <c r="W312" s="5">
        <f>IF((DiscreteStatsTable[[#This Row],[RepsRequested]]&gt;1),DiscreteStatsTable[[#This Row],[HalfWidth]],DiscreteStatsTable[[#This Row],[BatchMeansHalfWidth]])</f>
        <v>0</v>
      </c>
      <c r="X312" s="5" cm="1">
        <f t="array" ref="X312">COUNT(IF((DiscreteStatsTable[GroupByKey]=DiscreteStatsTable[[#This Row],[GroupByKey]]),(DiscreteStatsTable[GroupByKey]=DiscreteStatsTable[[#This Row],[GroupByKey]])*DiscreteStatsTable[Replication]))</f>
        <v>50</v>
      </c>
      <c r="Y312" s="5">
        <f>IF(DiscreteStatsTable[[#This Row],[RepsRequested]]=DiscreteStatsTable[[#This Row],[RepsWithStatObserved]],1,0)</f>
        <v>1</v>
      </c>
    </row>
    <row r="313" spans="1:25" x14ac:dyDescent="0.25">
      <c r="A313" t="s">
        <v>68</v>
      </c>
      <c r="B313" t="s">
        <v>70</v>
      </c>
      <c r="C313">
        <v>6</v>
      </c>
      <c r="D313" t="s">
        <v>79</v>
      </c>
      <c r="E313" t="s">
        <v>82</v>
      </c>
      <c r="F313" t="s">
        <v>81</v>
      </c>
      <c r="G313">
        <v>0.237855024730804</v>
      </c>
      <c r="H313">
        <v>2E+20</v>
      </c>
      <c r="I313">
        <v>0</v>
      </c>
      <c r="J313">
        <v>1.9562910480776201</v>
      </c>
      <c r="K313">
        <v>18</v>
      </c>
      <c r="L31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3" s="5" cm="1">
        <f t="array" ref="M313">MAX(IF((ProjectInfoTable[ProjectName]=DiscreteStatsTable[[#This Row],[ProjectName]]),(ProjectInfoTable[ProjectName]=DiscreteStatsTable[[#This Row],[ProjectName]])*ProjectInfoTable[NumberOfReplications]))</f>
        <v>50</v>
      </c>
      <c r="N313" s="5" cm="1">
        <f t="array" ref="N313">IFERROR(AVERAGE(IF((DiscreteStatsTable[GroupByKey]=DiscreteStatsTable[[#This Row],[GroupByKey]]),(DiscreteStatsTable[GroupByKey]=DiscreteStatsTable[[#This Row],[GroupByKey]])*DiscreteStatsTable[Average])),0)</f>
        <v>0.2660564238292919</v>
      </c>
      <c r="O313" s="5" cm="1">
        <f t="array" ref="O313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13" s="5" cm="1">
        <f t="array" ref="P313">MAX(IF((ProjectInfoTable[ProjectName]=DiscreteStatsTable[[#This Row],[ProjectName]]),(ProjectInfoTable[ProjectName]=DiscreteStatsTable[[#This Row],[ProjectName]])*ProjectInfoTable[ConfidenceInterval]))</f>
        <v>0.95</v>
      </c>
      <c r="Q313" s="5">
        <f>IF(AND(DiscreteStatsTable[[#This Row],[RepsWithStatObserved]]=1,Y313=0),200000000000000000000,IFERROR(_xlfn.T.INV.2T(1 -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13" s="5" cm="1">
        <f t="array" ref="R313">MIN(IF((DiscreteStatsTable[GroupByKey]=DiscreteStatsTable[[#This Row],[GroupByKey]]),(DiscreteStatsTable[GroupByKey]=DiscreteStatsTable[[#This Row],[GroupByKey]])*DiscreteStatsTable[Average]))</f>
        <v>9.49362205547934E-3</v>
      </c>
      <c r="S313" s="5" cm="1">
        <f t="array" ref="S313">MAX(IF((DiscreteStatsTable[GroupByKey]=DiscreteStatsTable[[#This Row],[GroupByKey]]),(DiscreteStatsTable[GroupByKey]=DiscreteStatsTable[[#This Row],[GroupByKey]])*DiscreteStatsTable[Average]))</f>
        <v>0.556428814956336</v>
      </c>
      <c r="T313" s="5" cm="1">
        <f t="array" ref="T313">MIN(IF((DiscreteStatsTable[GroupByKey]=DiscreteStatsTable[[#This Row],[GroupByKey]]),(DiscreteStatsTable[GroupByKey]=DiscreteStatsTable[[#This Row],[GroupByKey]])*DiscreteStatsTable[Minimum]))</f>
        <v>0</v>
      </c>
      <c r="U313" s="5" cm="1">
        <f t="array" ref="U313">MAX(IF((DiscreteStatsTable[GroupByKey]=DiscreteStatsTable[[#This Row],[GroupByKey]]),(DiscreteStatsTable[GroupByKey]=DiscreteStatsTable[[#This Row],[GroupByKey]])*DiscreteStatsTable[Maximum]))</f>
        <v>4.9247273176603699</v>
      </c>
      <c r="V313" s="5" cm="1">
        <f t="array" ref="V313">IFERROR(AVERAGE(IF((DiscreteStatsTable[GroupByKey]=DiscreteStatsTable[[#This Row],[GroupByKey]]),(DiscreteStatsTable[GroupByKey]=DiscreteStatsTable[[#This Row],[GroupByKey]])*DiscreteStatsTable[NumberObservations])),0)</f>
        <v>20.28</v>
      </c>
      <c r="W313" s="5">
        <f>IF((DiscreteStatsTable[[#This Row],[RepsRequested]]&gt;1),DiscreteStatsTable[[#This Row],[HalfWidth]],DiscreteStatsTable[[#This Row],[BatchMeansHalfWidth]])</f>
        <v>3.8819968695886262E-2</v>
      </c>
      <c r="X313" s="5" cm="1">
        <f t="array" ref="X313">COUNT(IF((DiscreteStatsTable[GroupByKey]=DiscreteStatsTable[[#This Row],[GroupByKey]]),(DiscreteStatsTable[GroupByKey]=DiscreteStatsTable[[#This Row],[GroupByKey]])*DiscreteStatsTable[Replication]))</f>
        <v>50</v>
      </c>
      <c r="Y313" s="5">
        <f>IF(DiscreteStatsTable[[#This Row],[RepsRequested]]=DiscreteStatsTable[[#This Row],[RepsWithStatObserved]],1,0)</f>
        <v>1</v>
      </c>
    </row>
    <row r="314" spans="1:25" x14ac:dyDescent="0.25">
      <c r="A314" t="s">
        <v>68</v>
      </c>
      <c r="B314" t="s">
        <v>70</v>
      </c>
      <c r="C314">
        <v>7</v>
      </c>
      <c r="D314" t="s">
        <v>79</v>
      </c>
      <c r="E314" t="s">
        <v>80</v>
      </c>
      <c r="F314" t="s">
        <v>81</v>
      </c>
      <c r="G314">
        <v>0</v>
      </c>
      <c r="H314">
        <v>2E+20</v>
      </c>
      <c r="I314">
        <v>0</v>
      </c>
      <c r="J314">
        <v>0</v>
      </c>
      <c r="K314">
        <v>17</v>
      </c>
      <c r="L31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4" s="5" cm="1">
        <f t="array" ref="M314">MAX(IF((ProjectInfoTable[ProjectName]=DiscreteStatsTable[[#This Row],[ProjectName]]),(ProjectInfoTable[ProjectName]=DiscreteStatsTable[[#This Row],[ProjectName]])*ProjectInfoTable[NumberOfReplications]))</f>
        <v>50</v>
      </c>
      <c r="N314" s="5" cm="1">
        <f t="array" ref="N314">IFERROR(AVERAGE(IF((DiscreteStatsTable[GroupByKey]=DiscreteStatsTable[[#This Row],[GroupByKey]]),(DiscreteStatsTable[GroupByKey]=DiscreteStatsTable[[#This Row],[GroupByKey]])*DiscreteStatsTable[Average])),0)</f>
        <v>0</v>
      </c>
      <c r="O314" s="5" cm="1">
        <f t="array" ref="O314">IFERROR(_xlfn.STDEV.S(IF((DiscreteStatsTable[GroupByKey]=DiscreteStatsTable[[#This Row],[GroupByKey]]),(DiscreteStatsTable[GroupByKey]=DiscreteStatsTable[[#This Row],[GroupByKey]])*DiscreteStatsTable[Average])),0)</f>
        <v>0</v>
      </c>
      <c r="P314" s="5" cm="1">
        <f t="array" ref="P314">MAX(IF((ProjectInfoTable[ProjectName]=DiscreteStatsTable[[#This Row],[ProjectName]]),(ProjectInfoTable[ProjectName]=DiscreteStatsTable[[#This Row],[ProjectName]])*ProjectInfoTable[ConfidenceInterval]))</f>
        <v>0.95</v>
      </c>
      <c r="Q314" s="5">
        <f>IF(AND(DiscreteStatsTable[[#This Row],[RepsWithStatObserved]]=1,Y314=0),200000000000000000000,IFERROR(_xlfn.T.INV.2T(1 -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4" s="5" cm="1">
        <f t="array" ref="R314">MIN(IF((DiscreteStatsTable[GroupByKey]=DiscreteStatsTable[[#This Row],[GroupByKey]]),(DiscreteStatsTable[GroupByKey]=DiscreteStatsTable[[#This Row],[GroupByKey]])*DiscreteStatsTable[Average]))</f>
        <v>0</v>
      </c>
      <c r="S314" s="5" cm="1">
        <f t="array" ref="S314">MAX(IF((DiscreteStatsTable[GroupByKey]=DiscreteStatsTable[[#This Row],[GroupByKey]]),(DiscreteStatsTable[GroupByKey]=DiscreteStatsTable[[#This Row],[GroupByKey]])*DiscreteStatsTable[Average]))</f>
        <v>0</v>
      </c>
      <c r="T314" s="5" cm="1">
        <f t="array" ref="T314">MIN(IF((DiscreteStatsTable[GroupByKey]=DiscreteStatsTable[[#This Row],[GroupByKey]]),(DiscreteStatsTable[GroupByKey]=DiscreteStatsTable[[#This Row],[GroupByKey]])*DiscreteStatsTable[Minimum]))</f>
        <v>0</v>
      </c>
      <c r="U314" s="5" cm="1">
        <f t="array" ref="U314">MAX(IF((DiscreteStatsTable[GroupByKey]=DiscreteStatsTable[[#This Row],[GroupByKey]]),(DiscreteStatsTable[GroupByKey]=DiscreteStatsTable[[#This Row],[GroupByKey]])*DiscreteStatsTable[Maximum]))</f>
        <v>0</v>
      </c>
      <c r="V314" s="5" cm="1">
        <f t="array" ref="V314">IFERROR(AVERAGE(IF((DiscreteStatsTable[GroupByKey]=DiscreteStatsTable[[#This Row],[GroupByKey]]),(DiscreteStatsTable[GroupByKey]=DiscreteStatsTable[[#This Row],[GroupByKey]])*DiscreteStatsTable[NumberObservations])),0)</f>
        <v>20.28</v>
      </c>
      <c r="W314" s="5">
        <f>IF((DiscreteStatsTable[[#This Row],[RepsRequested]]&gt;1),DiscreteStatsTable[[#This Row],[HalfWidth]],DiscreteStatsTable[[#This Row],[BatchMeansHalfWidth]])</f>
        <v>0</v>
      </c>
      <c r="X314" s="5" cm="1">
        <f t="array" ref="X314">COUNT(IF((DiscreteStatsTable[GroupByKey]=DiscreteStatsTable[[#This Row],[GroupByKey]]),(DiscreteStatsTable[GroupByKey]=DiscreteStatsTable[[#This Row],[GroupByKey]])*DiscreteStatsTable[Replication]))</f>
        <v>50</v>
      </c>
      <c r="Y314" s="5">
        <f>IF(DiscreteStatsTable[[#This Row],[RepsRequested]]=DiscreteStatsTable[[#This Row],[RepsWithStatObserved]],1,0)</f>
        <v>1</v>
      </c>
    </row>
    <row r="315" spans="1:25" x14ac:dyDescent="0.25">
      <c r="A315" t="s">
        <v>68</v>
      </c>
      <c r="B315" t="s">
        <v>70</v>
      </c>
      <c r="C315">
        <v>7</v>
      </c>
      <c r="D315" t="s">
        <v>79</v>
      </c>
      <c r="E315" t="s">
        <v>82</v>
      </c>
      <c r="F315" t="s">
        <v>81</v>
      </c>
      <c r="G315">
        <v>0.236634203683151</v>
      </c>
      <c r="H315">
        <v>2E+20</v>
      </c>
      <c r="I315">
        <v>0</v>
      </c>
      <c r="J315">
        <v>1.67107525926748</v>
      </c>
      <c r="K315">
        <v>17</v>
      </c>
      <c r="L31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5" s="5" cm="1">
        <f t="array" ref="M315">MAX(IF((ProjectInfoTable[ProjectName]=DiscreteStatsTable[[#This Row],[ProjectName]]),(ProjectInfoTable[ProjectName]=DiscreteStatsTable[[#This Row],[ProjectName]])*ProjectInfoTable[NumberOfReplications]))</f>
        <v>50</v>
      </c>
      <c r="N315" s="5" cm="1">
        <f t="array" ref="N315">IFERROR(AVERAGE(IF((DiscreteStatsTable[GroupByKey]=DiscreteStatsTable[[#This Row],[GroupByKey]]),(DiscreteStatsTable[GroupByKey]=DiscreteStatsTable[[#This Row],[GroupByKey]])*DiscreteStatsTable[Average])),0)</f>
        <v>0.2660564238292919</v>
      </c>
      <c r="O315" s="5" cm="1">
        <f t="array" ref="O315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15" s="5" cm="1">
        <f t="array" ref="P315">MAX(IF((ProjectInfoTable[ProjectName]=DiscreteStatsTable[[#This Row],[ProjectName]]),(ProjectInfoTable[ProjectName]=DiscreteStatsTable[[#This Row],[ProjectName]])*ProjectInfoTable[ConfidenceInterval]))</f>
        <v>0.95</v>
      </c>
      <c r="Q315" s="5">
        <f>IF(AND(DiscreteStatsTable[[#This Row],[RepsWithStatObserved]]=1,Y315=0),200000000000000000000,IFERROR(_xlfn.T.INV.2T(1 -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15" s="5" cm="1">
        <f t="array" ref="R315">MIN(IF((DiscreteStatsTable[GroupByKey]=DiscreteStatsTable[[#This Row],[GroupByKey]]),(DiscreteStatsTable[GroupByKey]=DiscreteStatsTable[[#This Row],[GroupByKey]])*DiscreteStatsTable[Average]))</f>
        <v>9.49362205547934E-3</v>
      </c>
      <c r="S315" s="5" cm="1">
        <f t="array" ref="S315">MAX(IF((DiscreteStatsTable[GroupByKey]=DiscreteStatsTable[[#This Row],[GroupByKey]]),(DiscreteStatsTable[GroupByKey]=DiscreteStatsTable[[#This Row],[GroupByKey]])*DiscreteStatsTable[Average]))</f>
        <v>0.556428814956336</v>
      </c>
      <c r="T315" s="5" cm="1">
        <f t="array" ref="T315">MIN(IF((DiscreteStatsTable[GroupByKey]=DiscreteStatsTable[[#This Row],[GroupByKey]]),(DiscreteStatsTable[GroupByKey]=DiscreteStatsTable[[#This Row],[GroupByKey]])*DiscreteStatsTable[Minimum]))</f>
        <v>0</v>
      </c>
      <c r="U315" s="5" cm="1">
        <f t="array" ref="U315">MAX(IF((DiscreteStatsTable[GroupByKey]=DiscreteStatsTable[[#This Row],[GroupByKey]]),(DiscreteStatsTable[GroupByKey]=DiscreteStatsTable[[#This Row],[GroupByKey]])*DiscreteStatsTable[Maximum]))</f>
        <v>4.9247273176603699</v>
      </c>
      <c r="V315" s="5" cm="1">
        <f t="array" ref="V315">IFERROR(AVERAGE(IF((DiscreteStatsTable[GroupByKey]=DiscreteStatsTable[[#This Row],[GroupByKey]]),(DiscreteStatsTable[GroupByKey]=DiscreteStatsTable[[#This Row],[GroupByKey]])*DiscreteStatsTable[NumberObservations])),0)</f>
        <v>20.28</v>
      </c>
      <c r="W315" s="5">
        <f>IF((DiscreteStatsTable[[#This Row],[RepsRequested]]&gt;1),DiscreteStatsTable[[#This Row],[HalfWidth]],DiscreteStatsTable[[#This Row],[BatchMeansHalfWidth]])</f>
        <v>3.8819968695886262E-2</v>
      </c>
      <c r="X315" s="5" cm="1">
        <f t="array" ref="X315">COUNT(IF((DiscreteStatsTable[GroupByKey]=DiscreteStatsTable[[#This Row],[GroupByKey]]),(DiscreteStatsTable[GroupByKey]=DiscreteStatsTable[[#This Row],[GroupByKey]])*DiscreteStatsTable[Replication]))</f>
        <v>50</v>
      </c>
      <c r="Y315" s="5">
        <f>IF(DiscreteStatsTable[[#This Row],[RepsRequested]]=DiscreteStatsTable[[#This Row],[RepsWithStatObserved]],1,0)</f>
        <v>1</v>
      </c>
    </row>
    <row r="316" spans="1:25" x14ac:dyDescent="0.25">
      <c r="A316" t="s">
        <v>68</v>
      </c>
      <c r="B316" t="s">
        <v>70</v>
      </c>
      <c r="C316">
        <v>8</v>
      </c>
      <c r="D316" t="s">
        <v>79</v>
      </c>
      <c r="E316" t="s">
        <v>80</v>
      </c>
      <c r="F316" t="s">
        <v>81</v>
      </c>
      <c r="G316">
        <v>0</v>
      </c>
      <c r="H316">
        <v>2E+20</v>
      </c>
      <c r="I316">
        <v>0</v>
      </c>
      <c r="J316">
        <v>0</v>
      </c>
      <c r="K316">
        <v>14</v>
      </c>
      <c r="L31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6" s="5" cm="1">
        <f t="array" ref="M316">MAX(IF((ProjectInfoTable[ProjectName]=DiscreteStatsTable[[#This Row],[ProjectName]]),(ProjectInfoTable[ProjectName]=DiscreteStatsTable[[#This Row],[ProjectName]])*ProjectInfoTable[NumberOfReplications]))</f>
        <v>50</v>
      </c>
      <c r="N316" s="5" cm="1">
        <f t="array" ref="N316">IFERROR(AVERAGE(IF((DiscreteStatsTable[GroupByKey]=DiscreteStatsTable[[#This Row],[GroupByKey]]),(DiscreteStatsTable[GroupByKey]=DiscreteStatsTable[[#This Row],[GroupByKey]])*DiscreteStatsTable[Average])),0)</f>
        <v>0</v>
      </c>
      <c r="O316" s="5" cm="1">
        <f t="array" ref="O316">IFERROR(_xlfn.STDEV.S(IF((DiscreteStatsTable[GroupByKey]=DiscreteStatsTable[[#This Row],[GroupByKey]]),(DiscreteStatsTable[GroupByKey]=DiscreteStatsTable[[#This Row],[GroupByKey]])*DiscreteStatsTable[Average])),0)</f>
        <v>0</v>
      </c>
      <c r="P316" s="5" cm="1">
        <f t="array" ref="P316">MAX(IF((ProjectInfoTable[ProjectName]=DiscreteStatsTable[[#This Row],[ProjectName]]),(ProjectInfoTable[ProjectName]=DiscreteStatsTable[[#This Row],[ProjectName]])*ProjectInfoTable[ConfidenceInterval]))</f>
        <v>0.95</v>
      </c>
      <c r="Q316" s="5">
        <f>IF(AND(DiscreteStatsTable[[#This Row],[RepsWithStatObserved]]=1,Y316=0),200000000000000000000,IFERROR(_xlfn.T.INV.2T(1 -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6" s="5" cm="1">
        <f t="array" ref="R316">MIN(IF((DiscreteStatsTable[GroupByKey]=DiscreteStatsTable[[#This Row],[GroupByKey]]),(DiscreteStatsTable[GroupByKey]=DiscreteStatsTable[[#This Row],[GroupByKey]])*DiscreteStatsTable[Average]))</f>
        <v>0</v>
      </c>
      <c r="S316" s="5" cm="1">
        <f t="array" ref="S316">MAX(IF((DiscreteStatsTable[GroupByKey]=DiscreteStatsTable[[#This Row],[GroupByKey]]),(DiscreteStatsTable[GroupByKey]=DiscreteStatsTable[[#This Row],[GroupByKey]])*DiscreteStatsTable[Average]))</f>
        <v>0</v>
      </c>
      <c r="T316" s="5" cm="1">
        <f t="array" ref="T316">MIN(IF((DiscreteStatsTable[GroupByKey]=DiscreteStatsTable[[#This Row],[GroupByKey]]),(DiscreteStatsTable[GroupByKey]=DiscreteStatsTable[[#This Row],[GroupByKey]])*DiscreteStatsTable[Minimum]))</f>
        <v>0</v>
      </c>
      <c r="U316" s="5" cm="1">
        <f t="array" ref="U316">MAX(IF((DiscreteStatsTable[GroupByKey]=DiscreteStatsTable[[#This Row],[GroupByKey]]),(DiscreteStatsTable[GroupByKey]=DiscreteStatsTable[[#This Row],[GroupByKey]])*DiscreteStatsTable[Maximum]))</f>
        <v>0</v>
      </c>
      <c r="V316" s="5" cm="1">
        <f t="array" ref="V316">IFERROR(AVERAGE(IF((DiscreteStatsTable[GroupByKey]=DiscreteStatsTable[[#This Row],[GroupByKey]]),(DiscreteStatsTable[GroupByKey]=DiscreteStatsTable[[#This Row],[GroupByKey]])*DiscreteStatsTable[NumberObservations])),0)</f>
        <v>20.28</v>
      </c>
      <c r="W316" s="5">
        <f>IF((DiscreteStatsTable[[#This Row],[RepsRequested]]&gt;1),DiscreteStatsTable[[#This Row],[HalfWidth]],DiscreteStatsTable[[#This Row],[BatchMeansHalfWidth]])</f>
        <v>0</v>
      </c>
      <c r="X316" s="5" cm="1">
        <f t="array" ref="X316">COUNT(IF((DiscreteStatsTable[GroupByKey]=DiscreteStatsTable[[#This Row],[GroupByKey]]),(DiscreteStatsTable[GroupByKey]=DiscreteStatsTable[[#This Row],[GroupByKey]])*DiscreteStatsTable[Replication]))</f>
        <v>50</v>
      </c>
      <c r="Y316" s="5">
        <f>IF(DiscreteStatsTable[[#This Row],[RepsRequested]]=DiscreteStatsTable[[#This Row],[RepsWithStatObserved]],1,0)</f>
        <v>1</v>
      </c>
    </row>
    <row r="317" spans="1:25" x14ac:dyDescent="0.25">
      <c r="A317" t="s">
        <v>68</v>
      </c>
      <c r="B317" t="s">
        <v>70</v>
      </c>
      <c r="C317">
        <v>8</v>
      </c>
      <c r="D317" t="s">
        <v>79</v>
      </c>
      <c r="E317" t="s">
        <v>82</v>
      </c>
      <c r="F317" t="s">
        <v>81</v>
      </c>
      <c r="G317">
        <v>0.43491528550023201</v>
      </c>
      <c r="H317">
        <v>2E+20</v>
      </c>
      <c r="I317">
        <v>0</v>
      </c>
      <c r="J317">
        <v>2.53644174845825</v>
      </c>
      <c r="K317">
        <v>14</v>
      </c>
      <c r="L31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7" s="5" cm="1">
        <f t="array" ref="M317">MAX(IF((ProjectInfoTable[ProjectName]=DiscreteStatsTable[[#This Row],[ProjectName]]),(ProjectInfoTable[ProjectName]=DiscreteStatsTable[[#This Row],[ProjectName]])*ProjectInfoTable[NumberOfReplications]))</f>
        <v>50</v>
      </c>
      <c r="N317" s="5" cm="1">
        <f t="array" ref="N317">IFERROR(AVERAGE(IF((DiscreteStatsTable[GroupByKey]=DiscreteStatsTable[[#This Row],[GroupByKey]]),(DiscreteStatsTable[GroupByKey]=DiscreteStatsTable[[#This Row],[GroupByKey]])*DiscreteStatsTable[Average])),0)</f>
        <v>0.2660564238292919</v>
      </c>
      <c r="O317" s="5" cm="1">
        <f t="array" ref="O317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17" s="5" cm="1">
        <f t="array" ref="P317">MAX(IF((ProjectInfoTable[ProjectName]=DiscreteStatsTable[[#This Row],[ProjectName]]),(ProjectInfoTable[ProjectName]=DiscreteStatsTable[[#This Row],[ProjectName]])*ProjectInfoTable[ConfidenceInterval]))</f>
        <v>0.95</v>
      </c>
      <c r="Q317" s="5">
        <f>IF(AND(DiscreteStatsTable[[#This Row],[RepsWithStatObserved]]=1,Y317=0),200000000000000000000,IFERROR(_xlfn.T.INV.2T(1 -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17" s="5" cm="1">
        <f t="array" ref="R317">MIN(IF((DiscreteStatsTable[GroupByKey]=DiscreteStatsTable[[#This Row],[GroupByKey]]),(DiscreteStatsTable[GroupByKey]=DiscreteStatsTable[[#This Row],[GroupByKey]])*DiscreteStatsTable[Average]))</f>
        <v>9.49362205547934E-3</v>
      </c>
      <c r="S317" s="5" cm="1">
        <f t="array" ref="S317">MAX(IF((DiscreteStatsTable[GroupByKey]=DiscreteStatsTable[[#This Row],[GroupByKey]]),(DiscreteStatsTable[GroupByKey]=DiscreteStatsTable[[#This Row],[GroupByKey]])*DiscreteStatsTable[Average]))</f>
        <v>0.556428814956336</v>
      </c>
      <c r="T317" s="5" cm="1">
        <f t="array" ref="T317">MIN(IF((DiscreteStatsTable[GroupByKey]=DiscreteStatsTable[[#This Row],[GroupByKey]]),(DiscreteStatsTable[GroupByKey]=DiscreteStatsTable[[#This Row],[GroupByKey]])*DiscreteStatsTable[Minimum]))</f>
        <v>0</v>
      </c>
      <c r="U317" s="5" cm="1">
        <f t="array" ref="U317">MAX(IF((DiscreteStatsTable[GroupByKey]=DiscreteStatsTable[[#This Row],[GroupByKey]]),(DiscreteStatsTable[GroupByKey]=DiscreteStatsTable[[#This Row],[GroupByKey]])*DiscreteStatsTable[Maximum]))</f>
        <v>4.9247273176603699</v>
      </c>
      <c r="V317" s="5" cm="1">
        <f t="array" ref="V317">IFERROR(AVERAGE(IF((DiscreteStatsTable[GroupByKey]=DiscreteStatsTable[[#This Row],[GroupByKey]]),(DiscreteStatsTable[GroupByKey]=DiscreteStatsTable[[#This Row],[GroupByKey]])*DiscreteStatsTable[NumberObservations])),0)</f>
        <v>20.28</v>
      </c>
      <c r="W317" s="5">
        <f>IF((DiscreteStatsTable[[#This Row],[RepsRequested]]&gt;1),DiscreteStatsTable[[#This Row],[HalfWidth]],DiscreteStatsTable[[#This Row],[BatchMeansHalfWidth]])</f>
        <v>3.8819968695886262E-2</v>
      </c>
      <c r="X317" s="5" cm="1">
        <f t="array" ref="X317">COUNT(IF((DiscreteStatsTable[GroupByKey]=DiscreteStatsTable[[#This Row],[GroupByKey]]),(DiscreteStatsTable[GroupByKey]=DiscreteStatsTable[[#This Row],[GroupByKey]])*DiscreteStatsTable[Replication]))</f>
        <v>50</v>
      </c>
      <c r="Y317" s="5">
        <f>IF(DiscreteStatsTable[[#This Row],[RepsRequested]]=DiscreteStatsTable[[#This Row],[RepsWithStatObserved]],1,0)</f>
        <v>1</v>
      </c>
    </row>
    <row r="318" spans="1:25" x14ac:dyDescent="0.25">
      <c r="A318" t="s">
        <v>68</v>
      </c>
      <c r="B318" t="s">
        <v>70</v>
      </c>
      <c r="C318">
        <v>9</v>
      </c>
      <c r="D318" t="s">
        <v>79</v>
      </c>
      <c r="E318" t="s">
        <v>80</v>
      </c>
      <c r="F318" t="s">
        <v>81</v>
      </c>
      <c r="G318">
        <v>0</v>
      </c>
      <c r="H318">
        <v>2E+20</v>
      </c>
      <c r="I318">
        <v>0</v>
      </c>
      <c r="J318">
        <v>0</v>
      </c>
      <c r="K318">
        <v>18</v>
      </c>
      <c r="L31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8" s="5" cm="1">
        <f t="array" ref="M318">MAX(IF((ProjectInfoTable[ProjectName]=DiscreteStatsTable[[#This Row],[ProjectName]]),(ProjectInfoTable[ProjectName]=DiscreteStatsTable[[#This Row],[ProjectName]])*ProjectInfoTable[NumberOfReplications]))</f>
        <v>50</v>
      </c>
      <c r="N318" s="5" cm="1">
        <f t="array" ref="N318">IFERROR(AVERAGE(IF((DiscreteStatsTable[GroupByKey]=DiscreteStatsTable[[#This Row],[GroupByKey]]),(DiscreteStatsTable[GroupByKey]=DiscreteStatsTable[[#This Row],[GroupByKey]])*DiscreteStatsTable[Average])),0)</f>
        <v>0</v>
      </c>
      <c r="O318" s="5" cm="1">
        <f t="array" ref="O318">IFERROR(_xlfn.STDEV.S(IF((DiscreteStatsTable[GroupByKey]=DiscreteStatsTable[[#This Row],[GroupByKey]]),(DiscreteStatsTable[GroupByKey]=DiscreteStatsTable[[#This Row],[GroupByKey]])*DiscreteStatsTable[Average])),0)</f>
        <v>0</v>
      </c>
      <c r="P318" s="5" cm="1">
        <f t="array" ref="P318">MAX(IF((ProjectInfoTable[ProjectName]=DiscreteStatsTable[[#This Row],[ProjectName]]),(ProjectInfoTable[ProjectName]=DiscreteStatsTable[[#This Row],[ProjectName]])*ProjectInfoTable[ConfidenceInterval]))</f>
        <v>0.95</v>
      </c>
      <c r="Q318" s="5">
        <f>IF(AND(DiscreteStatsTable[[#This Row],[RepsWithStatObserved]]=1,Y318=0),200000000000000000000,IFERROR(_xlfn.T.INV.2T(1 -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8" s="5" cm="1">
        <f t="array" ref="R318">MIN(IF((DiscreteStatsTable[GroupByKey]=DiscreteStatsTable[[#This Row],[GroupByKey]]),(DiscreteStatsTable[GroupByKey]=DiscreteStatsTable[[#This Row],[GroupByKey]])*DiscreteStatsTable[Average]))</f>
        <v>0</v>
      </c>
      <c r="S318" s="5" cm="1">
        <f t="array" ref="S318">MAX(IF((DiscreteStatsTable[GroupByKey]=DiscreteStatsTable[[#This Row],[GroupByKey]]),(DiscreteStatsTable[GroupByKey]=DiscreteStatsTable[[#This Row],[GroupByKey]])*DiscreteStatsTable[Average]))</f>
        <v>0</v>
      </c>
      <c r="T318" s="5" cm="1">
        <f t="array" ref="T318">MIN(IF((DiscreteStatsTable[GroupByKey]=DiscreteStatsTable[[#This Row],[GroupByKey]]),(DiscreteStatsTable[GroupByKey]=DiscreteStatsTable[[#This Row],[GroupByKey]])*DiscreteStatsTable[Minimum]))</f>
        <v>0</v>
      </c>
      <c r="U318" s="5" cm="1">
        <f t="array" ref="U318">MAX(IF((DiscreteStatsTable[GroupByKey]=DiscreteStatsTable[[#This Row],[GroupByKey]]),(DiscreteStatsTable[GroupByKey]=DiscreteStatsTable[[#This Row],[GroupByKey]])*DiscreteStatsTable[Maximum]))</f>
        <v>0</v>
      </c>
      <c r="V318" s="5" cm="1">
        <f t="array" ref="V318">IFERROR(AVERAGE(IF((DiscreteStatsTable[GroupByKey]=DiscreteStatsTable[[#This Row],[GroupByKey]]),(DiscreteStatsTable[GroupByKey]=DiscreteStatsTable[[#This Row],[GroupByKey]])*DiscreteStatsTable[NumberObservations])),0)</f>
        <v>20.28</v>
      </c>
      <c r="W318" s="5">
        <f>IF((DiscreteStatsTable[[#This Row],[RepsRequested]]&gt;1),DiscreteStatsTable[[#This Row],[HalfWidth]],DiscreteStatsTable[[#This Row],[BatchMeansHalfWidth]])</f>
        <v>0</v>
      </c>
      <c r="X318" s="5" cm="1">
        <f t="array" ref="X318">COUNT(IF((DiscreteStatsTable[GroupByKey]=DiscreteStatsTable[[#This Row],[GroupByKey]]),(DiscreteStatsTable[GroupByKey]=DiscreteStatsTable[[#This Row],[GroupByKey]])*DiscreteStatsTable[Replication]))</f>
        <v>50</v>
      </c>
      <c r="Y318" s="5">
        <f>IF(DiscreteStatsTable[[#This Row],[RepsRequested]]=DiscreteStatsTable[[#This Row],[RepsWithStatObserved]],1,0)</f>
        <v>1</v>
      </c>
    </row>
    <row r="319" spans="1:25" x14ac:dyDescent="0.25">
      <c r="A319" t="s">
        <v>68</v>
      </c>
      <c r="B319" t="s">
        <v>70</v>
      </c>
      <c r="C319">
        <v>9</v>
      </c>
      <c r="D319" t="s">
        <v>79</v>
      </c>
      <c r="E319" t="s">
        <v>82</v>
      </c>
      <c r="F319" t="s">
        <v>81</v>
      </c>
      <c r="G319">
        <v>9.3368735169571102E-2</v>
      </c>
      <c r="H319">
        <v>2E+20</v>
      </c>
      <c r="I319">
        <v>0</v>
      </c>
      <c r="J319">
        <v>0.80551241875248503</v>
      </c>
      <c r="K319">
        <v>18</v>
      </c>
      <c r="L31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9" s="5" cm="1">
        <f t="array" ref="M319">MAX(IF((ProjectInfoTable[ProjectName]=DiscreteStatsTable[[#This Row],[ProjectName]]),(ProjectInfoTable[ProjectName]=DiscreteStatsTable[[#This Row],[ProjectName]])*ProjectInfoTable[NumberOfReplications]))</f>
        <v>50</v>
      </c>
      <c r="N319" s="5" cm="1">
        <f t="array" ref="N319">IFERROR(AVERAGE(IF((DiscreteStatsTable[GroupByKey]=DiscreteStatsTable[[#This Row],[GroupByKey]]),(DiscreteStatsTable[GroupByKey]=DiscreteStatsTable[[#This Row],[GroupByKey]])*DiscreteStatsTable[Average])),0)</f>
        <v>0.2660564238292919</v>
      </c>
      <c r="O319" s="5" cm="1">
        <f t="array" ref="O319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19" s="5" cm="1">
        <f t="array" ref="P319">MAX(IF((ProjectInfoTable[ProjectName]=DiscreteStatsTable[[#This Row],[ProjectName]]),(ProjectInfoTable[ProjectName]=DiscreteStatsTable[[#This Row],[ProjectName]])*ProjectInfoTable[ConfidenceInterval]))</f>
        <v>0.95</v>
      </c>
      <c r="Q319" s="5">
        <f>IF(AND(DiscreteStatsTable[[#This Row],[RepsWithStatObserved]]=1,Y319=0),200000000000000000000,IFERROR(_xlfn.T.INV.2T(1 -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19" s="5" cm="1">
        <f t="array" ref="R319">MIN(IF((DiscreteStatsTable[GroupByKey]=DiscreteStatsTable[[#This Row],[GroupByKey]]),(DiscreteStatsTable[GroupByKey]=DiscreteStatsTable[[#This Row],[GroupByKey]])*DiscreteStatsTable[Average]))</f>
        <v>9.49362205547934E-3</v>
      </c>
      <c r="S319" s="5" cm="1">
        <f t="array" ref="S319">MAX(IF((DiscreteStatsTable[GroupByKey]=DiscreteStatsTable[[#This Row],[GroupByKey]]),(DiscreteStatsTable[GroupByKey]=DiscreteStatsTable[[#This Row],[GroupByKey]])*DiscreteStatsTable[Average]))</f>
        <v>0.556428814956336</v>
      </c>
      <c r="T319" s="5" cm="1">
        <f t="array" ref="T319">MIN(IF((DiscreteStatsTable[GroupByKey]=DiscreteStatsTable[[#This Row],[GroupByKey]]),(DiscreteStatsTable[GroupByKey]=DiscreteStatsTable[[#This Row],[GroupByKey]])*DiscreteStatsTable[Minimum]))</f>
        <v>0</v>
      </c>
      <c r="U319" s="5" cm="1">
        <f t="array" ref="U319">MAX(IF((DiscreteStatsTable[GroupByKey]=DiscreteStatsTable[[#This Row],[GroupByKey]]),(DiscreteStatsTable[GroupByKey]=DiscreteStatsTable[[#This Row],[GroupByKey]])*DiscreteStatsTable[Maximum]))</f>
        <v>4.9247273176603699</v>
      </c>
      <c r="V319" s="5" cm="1">
        <f t="array" ref="V319">IFERROR(AVERAGE(IF((DiscreteStatsTable[GroupByKey]=DiscreteStatsTable[[#This Row],[GroupByKey]]),(DiscreteStatsTable[GroupByKey]=DiscreteStatsTable[[#This Row],[GroupByKey]])*DiscreteStatsTable[NumberObservations])),0)</f>
        <v>20.28</v>
      </c>
      <c r="W319" s="5">
        <f>IF((DiscreteStatsTable[[#This Row],[RepsRequested]]&gt;1),DiscreteStatsTable[[#This Row],[HalfWidth]],DiscreteStatsTable[[#This Row],[BatchMeansHalfWidth]])</f>
        <v>3.8819968695886262E-2</v>
      </c>
      <c r="X319" s="5" cm="1">
        <f t="array" ref="X319">COUNT(IF((DiscreteStatsTable[GroupByKey]=DiscreteStatsTable[[#This Row],[GroupByKey]]),(DiscreteStatsTable[GroupByKey]=DiscreteStatsTable[[#This Row],[GroupByKey]])*DiscreteStatsTable[Replication]))</f>
        <v>50</v>
      </c>
      <c r="Y319" s="5">
        <f>IF(DiscreteStatsTable[[#This Row],[RepsRequested]]=DiscreteStatsTable[[#This Row],[RepsWithStatObserved]],1,0)</f>
        <v>1</v>
      </c>
    </row>
    <row r="320" spans="1:25" x14ac:dyDescent="0.25">
      <c r="A320" t="s">
        <v>68</v>
      </c>
      <c r="B320" t="s">
        <v>70</v>
      </c>
      <c r="C320">
        <v>10</v>
      </c>
      <c r="D320" t="s">
        <v>79</v>
      </c>
      <c r="E320" t="s">
        <v>80</v>
      </c>
      <c r="F320" t="s">
        <v>81</v>
      </c>
      <c r="G320">
        <v>0</v>
      </c>
      <c r="H320">
        <v>2E+20</v>
      </c>
      <c r="I320">
        <v>0</v>
      </c>
      <c r="J320">
        <v>0</v>
      </c>
      <c r="K320">
        <v>11</v>
      </c>
      <c r="L32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0" s="5" cm="1">
        <f t="array" ref="M320">MAX(IF((ProjectInfoTable[ProjectName]=DiscreteStatsTable[[#This Row],[ProjectName]]),(ProjectInfoTable[ProjectName]=DiscreteStatsTable[[#This Row],[ProjectName]])*ProjectInfoTable[NumberOfReplications]))</f>
        <v>50</v>
      </c>
      <c r="N320" s="5" cm="1">
        <f t="array" ref="N320">IFERROR(AVERAGE(IF((DiscreteStatsTable[GroupByKey]=DiscreteStatsTable[[#This Row],[GroupByKey]]),(DiscreteStatsTable[GroupByKey]=DiscreteStatsTable[[#This Row],[GroupByKey]])*DiscreteStatsTable[Average])),0)</f>
        <v>0</v>
      </c>
      <c r="O320" s="5" cm="1">
        <f t="array" ref="O320">IFERROR(_xlfn.STDEV.S(IF((DiscreteStatsTable[GroupByKey]=DiscreteStatsTable[[#This Row],[GroupByKey]]),(DiscreteStatsTable[GroupByKey]=DiscreteStatsTable[[#This Row],[GroupByKey]])*DiscreteStatsTable[Average])),0)</f>
        <v>0</v>
      </c>
      <c r="P320" s="5" cm="1">
        <f t="array" ref="P320">MAX(IF((ProjectInfoTable[ProjectName]=DiscreteStatsTable[[#This Row],[ProjectName]]),(ProjectInfoTable[ProjectName]=DiscreteStatsTable[[#This Row],[ProjectName]])*ProjectInfoTable[ConfidenceInterval]))</f>
        <v>0.95</v>
      </c>
      <c r="Q320" s="5">
        <f>IF(AND(DiscreteStatsTable[[#This Row],[RepsWithStatObserved]]=1,Y320=0),200000000000000000000,IFERROR(_xlfn.T.INV.2T(1 -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0" s="5" cm="1">
        <f t="array" ref="R320">MIN(IF((DiscreteStatsTable[GroupByKey]=DiscreteStatsTable[[#This Row],[GroupByKey]]),(DiscreteStatsTable[GroupByKey]=DiscreteStatsTable[[#This Row],[GroupByKey]])*DiscreteStatsTable[Average]))</f>
        <v>0</v>
      </c>
      <c r="S320" s="5" cm="1">
        <f t="array" ref="S320">MAX(IF((DiscreteStatsTable[GroupByKey]=DiscreteStatsTable[[#This Row],[GroupByKey]]),(DiscreteStatsTable[GroupByKey]=DiscreteStatsTable[[#This Row],[GroupByKey]])*DiscreteStatsTable[Average]))</f>
        <v>0</v>
      </c>
      <c r="T320" s="5" cm="1">
        <f t="array" ref="T320">MIN(IF((DiscreteStatsTable[GroupByKey]=DiscreteStatsTable[[#This Row],[GroupByKey]]),(DiscreteStatsTable[GroupByKey]=DiscreteStatsTable[[#This Row],[GroupByKey]])*DiscreteStatsTable[Minimum]))</f>
        <v>0</v>
      </c>
      <c r="U320" s="5" cm="1">
        <f t="array" ref="U320">MAX(IF((DiscreteStatsTable[GroupByKey]=DiscreteStatsTable[[#This Row],[GroupByKey]]),(DiscreteStatsTable[GroupByKey]=DiscreteStatsTable[[#This Row],[GroupByKey]])*DiscreteStatsTable[Maximum]))</f>
        <v>0</v>
      </c>
      <c r="V320" s="5" cm="1">
        <f t="array" ref="V320">IFERROR(AVERAGE(IF((DiscreteStatsTable[GroupByKey]=DiscreteStatsTable[[#This Row],[GroupByKey]]),(DiscreteStatsTable[GroupByKey]=DiscreteStatsTable[[#This Row],[GroupByKey]])*DiscreteStatsTable[NumberObservations])),0)</f>
        <v>20.28</v>
      </c>
      <c r="W320" s="5">
        <f>IF((DiscreteStatsTable[[#This Row],[RepsRequested]]&gt;1),DiscreteStatsTable[[#This Row],[HalfWidth]],DiscreteStatsTable[[#This Row],[BatchMeansHalfWidth]])</f>
        <v>0</v>
      </c>
      <c r="X320" s="5" cm="1">
        <f t="array" ref="X320">COUNT(IF((DiscreteStatsTable[GroupByKey]=DiscreteStatsTable[[#This Row],[GroupByKey]]),(DiscreteStatsTable[GroupByKey]=DiscreteStatsTable[[#This Row],[GroupByKey]])*DiscreteStatsTable[Replication]))</f>
        <v>50</v>
      </c>
      <c r="Y320" s="5">
        <f>IF(DiscreteStatsTable[[#This Row],[RepsRequested]]=DiscreteStatsTable[[#This Row],[RepsWithStatObserved]],1,0)</f>
        <v>1</v>
      </c>
    </row>
    <row r="321" spans="1:25" x14ac:dyDescent="0.25">
      <c r="A321" t="s">
        <v>68</v>
      </c>
      <c r="B321" t="s">
        <v>70</v>
      </c>
      <c r="C321">
        <v>10</v>
      </c>
      <c r="D321" t="s">
        <v>79</v>
      </c>
      <c r="E321" t="s">
        <v>82</v>
      </c>
      <c r="F321" t="s">
        <v>81</v>
      </c>
      <c r="G321">
        <v>9.49362205547934E-3</v>
      </c>
      <c r="H321">
        <v>2E+20</v>
      </c>
      <c r="I321">
        <v>0</v>
      </c>
      <c r="J321">
        <v>0.10442984261027299</v>
      </c>
      <c r="K321">
        <v>11</v>
      </c>
      <c r="L32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1" s="5" cm="1">
        <f t="array" ref="M321">MAX(IF((ProjectInfoTable[ProjectName]=DiscreteStatsTable[[#This Row],[ProjectName]]),(ProjectInfoTable[ProjectName]=DiscreteStatsTable[[#This Row],[ProjectName]])*ProjectInfoTable[NumberOfReplications]))</f>
        <v>50</v>
      </c>
      <c r="N321" s="5" cm="1">
        <f t="array" ref="N321">IFERROR(AVERAGE(IF((DiscreteStatsTable[GroupByKey]=DiscreteStatsTable[[#This Row],[GroupByKey]]),(DiscreteStatsTable[GroupByKey]=DiscreteStatsTable[[#This Row],[GroupByKey]])*DiscreteStatsTable[Average])),0)</f>
        <v>0.2660564238292919</v>
      </c>
      <c r="O321" s="5" cm="1">
        <f t="array" ref="O321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21" s="5" cm="1">
        <f t="array" ref="P321">MAX(IF((ProjectInfoTable[ProjectName]=DiscreteStatsTable[[#This Row],[ProjectName]]),(ProjectInfoTable[ProjectName]=DiscreteStatsTable[[#This Row],[ProjectName]])*ProjectInfoTable[ConfidenceInterval]))</f>
        <v>0.95</v>
      </c>
      <c r="Q321" s="5">
        <f>IF(AND(DiscreteStatsTable[[#This Row],[RepsWithStatObserved]]=1,Y321=0),200000000000000000000,IFERROR(_xlfn.T.INV.2T(1 -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21" s="5" cm="1">
        <f t="array" ref="R321">MIN(IF((DiscreteStatsTable[GroupByKey]=DiscreteStatsTable[[#This Row],[GroupByKey]]),(DiscreteStatsTable[GroupByKey]=DiscreteStatsTable[[#This Row],[GroupByKey]])*DiscreteStatsTable[Average]))</f>
        <v>9.49362205547934E-3</v>
      </c>
      <c r="S321" s="5" cm="1">
        <f t="array" ref="S321">MAX(IF((DiscreteStatsTable[GroupByKey]=DiscreteStatsTable[[#This Row],[GroupByKey]]),(DiscreteStatsTable[GroupByKey]=DiscreteStatsTable[[#This Row],[GroupByKey]])*DiscreteStatsTable[Average]))</f>
        <v>0.556428814956336</v>
      </c>
      <c r="T321" s="5" cm="1">
        <f t="array" ref="T321">MIN(IF((DiscreteStatsTable[GroupByKey]=DiscreteStatsTable[[#This Row],[GroupByKey]]),(DiscreteStatsTable[GroupByKey]=DiscreteStatsTable[[#This Row],[GroupByKey]])*DiscreteStatsTable[Minimum]))</f>
        <v>0</v>
      </c>
      <c r="U321" s="5" cm="1">
        <f t="array" ref="U321">MAX(IF((DiscreteStatsTable[GroupByKey]=DiscreteStatsTable[[#This Row],[GroupByKey]]),(DiscreteStatsTable[GroupByKey]=DiscreteStatsTable[[#This Row],[GroupByKey]])*DiscreteStatsTable[Maximum]))</f>
        <v>4.9247273176603699</v>
      </c>
      <c r="V321" s="5" cm="1">
        <f t="array" ref="V321">IFERROR(AVERAGE(IF((DiscreteStatsTable[GroupByKey]=DiscreteStatsTable[[#This Row],[GroupByKey]]),(DiscreteStatsTable[GroupByKey]=DiscreteStatsTable[[#This Row],[GroupByKey]])*DiscreteStatsTable[NumberObservations])),0)</f>
        <v>20.28</v>
      </c>
      <c r="W321" s="5">
        <f>IF((DiscreteStatsTable[[#This Row],[RepsRequested]]&gt;1),DiscreteStatsTable[[#This Row],[HalfWidth]],DiscreteStatsTable[[#This Row],[BatchMeansHalfWidth]])</f>
        <v>3.8819968695886262E-2</v>
      </c>
      <c r="X321" s="5" cm="1">
        <f t="array" ref="X321">COUNT(IF((DiscreteStatsTable[GroupByKey]=DiscreteStatsTable[[#This Row],[GroupByKey]]),(DiscreteStatsTable[GroupByKey]=DiscreteStatsTable[[#This Row],[GroupByKey]])*DiscreteStatsTable[Replication]))</f>
        <v>50</v>
      </c>
      <c r="Y321" s="5">
        <f>IF(DiscreteStatsTable[[#This Row],[RepsRequested]]=DiscreteStatsTable[[#This Row],[RepsWithStatObserved]],1,0)</f>
        <v>1</v>
      </c>
    </row>
    <row r="322" spans="1:25" x14ac:dyDescent="0.25">
      <c r="A322" t="s">
        <v>68</v>
      </c>
      <c r="B322" t="s">
        <v>70</v>
      </c>
      <c r="C322">
        <v>11</v>
      </c>
      <c r="D322" t="s">
        <v>79</v>
      </c>
      <c r="E322" t="s">
        <v>80</v>
      </c>
      <c r="F322" t="s">
        <v>81</v>
      </c>
      <c r="G322">
        <v>0</v>
      </c>
      <c r="H322">
        <v>2E+20</v>
      </c>
      <c r="I322">
        <v>0</v>
      </c>
      <c r="J322">
        <v>0</v>
      </c>
      <c r="K322">
        <v>28</v>
      </c>
      <c r="L32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2" s="5" cm="1">
        <f t="array" ref="M322">MAX(IF((ProjectInfoTable[ProjectName]=DiscreteStatsTable[[#This Row],[ProjectName]]),(ProjectInfoTable[ProjectName]=DiscreteStatsTable[[#This Row],[ProjectName]])*ProjectInfoTable[NumberOfReplications]))</f>
        <v>50</v>
      </c>
      <c r="N322" s="5" cm="1">
        <f t="array" ref="N322">IFERROR(AVERAGE(IF((DiscreteStatsTable[GroupByKey]=DiscreteStatsTable[[#This Row],[GroupByKey]]),(DiscreteStatsTable[GroupByKey]=DiscreteStatsTable[[#This Row],[GroupByKey]])*DiscreteStatsTable[Average])),0)</f>
        <v>0</v>
      </c>
      <c r="O322" s="5" cm="1">
        <f t="array" ref="O322">IFERROR(_xlfn.STDEV.S(IF((DiscreteStatsTable[GroupByKey]=DiscreteStatsTable[[#This Row],[GroupByKey]]),(DiscreteStatsTable[GroupByKey]=DiscreteStatsTable[[#This Row],[GroupByKey]])*DiscreteStatsTable[Average])),0)</f>
        <v>0</v>
      </c>
      <c r="P322" s="5" cm="1">
        <f t="array" ref="P322">MAX(IF((ProjectInfoTable[ProjectName]=DiscreteStatsTable[[#This Row],[ProjectName]]),(ProjectInfoTable[ProjectName]=DiscreteStatsTable[[#This Row],[ProjectName]])*ProjectInfoTable[ConfidenceInterval]))</f>
        <v>0.95</v>
      </c>
      <c r="Q322" s="5">
        <f>IF(AND(DiscreteStatsTable[[#This Row],[RepsWithStatObserved]]=1,Y322=0),200000000000000000000,IFERROR(_xlfn.T.INV.2T(1 -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2" s="5" cm="1">
        <f t="array" ref="R322">MIN(IF((DiscreteStatsTable[GroupByKey]=DiscreteStatsTable[[#This Row],[GroupByKey]]),(DiscreteStatsTable[GroupByKey]=DiscreteStatsTable[[#This Row],[GroupByKey]])*DiscreteStatsTable[Average]))</f>
        <v>0</v>
      </c>
      <c r="S322" s="5" cm="1">
        <f t="array" ref="S322">MAX(IF((DiscreteStatsTable[GroupByKey]=DiscreteStatsTable[[#This Row],[GroupByKey]]),(DiscreteStatsTable[GroupByKey]=DiscreteStatsTable[[#This Row],[GroupByKey]])*DiscreteStatsTable[Average]))</f>
        <v>0</v>
      </c>
      <c r="T322" s="5" cm="1">
        <f t="array" ref="T322">MIN(IF((DiscreteStatsTable[GroupByKey]=DiscreteStatsTable[[#This Row],[GroupByKey]]),(DiscreteStatsTable[GroupByKey]=DiscreteStatsTable[[#This Row],[GroupByKey]])*DiscreteStatsTable[Minimum]))</f>
        <v>0</v>
      </c>
      <c r="U322" s="5" cm="1">
        <f t="array" ref="U322">MAX(IF((DiscreteStatsTable[GroupByKey]=DiscreteStatsTable[[#This Row],[GroupByKey]]),(DiscreteStatsTable[GroupByKey]=DiscreteStatsTable[[#This Row],[GroupByKey]])*DiscreteStatsTable[Maximum]))</f>
        <v>0</v>
      </c>
      <c r="V322" s="5" cm="1">
        <f t="array" ref="V322">IFERROR(AVERAGE(IF((DiscreteStatsTable[GroupByKey]=DiscreteStatsTable[[#This Row],[GroupByKey]]),(DiscreteStatsTable[GroupByKey]=DiscreteStatsTable[[#This Row],[GroupByKey]])*DiscreteStatsTable[NumberObservations])),0)</f>
        <v>20.28</v>
      </c>
      <c r="W322" s="5">
        <f>IF((DiscreteStatsTable[[#This Row],[RepsRequested]]&gt;1),DiscreteStatsTable[[#This Row],[HalfWidth]],DiscreteStatsTable[[#This Row],[BatchMeansHalfWidth]])</f>
        <v>0</v>
      </c>
      <c r="X322" s="5" cm="1">
        <f t="array" ref="X322">COUNT(IF((DiscreteStatsTable[GroupByKey]=DiscreteStatsTable[[#This Row],[GroupByKey]]),(DiscreteStatsTable[GroupByKey]=DiscreteStatsTable[[#This Row],[GroupByKey]])*DiscreteStatsTable[Replication]))</f>
        <v>50</v>
      </c>
      <c r="Y322" s="5">
        <f>IF(DiscreteStatsTable[[#This Row],[RepsRequested]]=DiscreteStatsTable[[#This Row],[RepsWithStatObserved]],1,0)</f>
        <v>1</v>
      </c>
    </row>
    <row r="323" spans="1:25" x14ac:dyDescent="0.25">
      <c r="A323" t="s">
        <v>68</v>
      </c>
      <c r="B323" t="s">
        <v>70</v>
      </c>
      <c r="C323">
        <v>11</v>
      </c>
      <c r="D323" t="s">
        <v>79</v>
      </c>
      <c r="E323" t="s">
        <v>82</v>
      </c>
      <c r="F323" t="s">
        <v>81</v>
      </c>
      <c r="G323">
        <v>0.54838576618199697</v>
      </c>
      <c r="H323">
        <v>2E+20</v>
      </c>
      <c r="I323">
        <v>0</v>
      </c>
      <c r="J323">
        <v>4.20892646667793</v>
      </c>
      <c r="K323">
        <v>28</v>
      </c>
      <c r="L32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3" s="5" cm="1">
        <f t="array" ref="M323">MAX(IF((ProjectInfoTable[ProjectName]=DiscreteStatsTable[[#This Row],[ProjectName]]),(ProjectInfoTable[ProjectName]=DiscreteStatsTable[[#This Row],[ProjectName]])*ProjectInfoTable[NumberOfReplications]))</f>
        <v>50</v>
      </c>
      <c r="N323" s="5" cm="1">
        <f t="array" ref="N323">IFERROR(AVERAGE(IF((DiscreteStatsTable[GroupByKey]=DiscreteStatsTable[[#This Row],[GroupByKey]]),(DiscreteStatsTable[GroupByKey]=DiscreteStatsTable[[#This Row],[GroupByKey]])*DiscreteStatsTable[Average])),0)</f>
        <v>0.2660564238292919</v>
      </c>
      <c r="O323" s="5" cm="1">
        <f t="array" ref="O323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23" s="5" cm="1">
        <f t="array" ref="P323">MAX(IF((ProjectInfoTable[ProjectName]=DiscreteStatsTable[[#This Row],[ProjectName]]),(ProjectInfoTable[ProjectName]=DiscreteStatsTable[[#This Row],[ProjectName]])*ProjectInfoTable[ConfidenceInterval]))</f>
        <v>0.95</v>
      </c>
      <c r="Q323" s="5">
        <f>IF(AND(DiscreteStatsTable[[#This Row],[RepsWithStatObserved]]=1,Y323=0),200000000000000000000,IFERROR(_xlfn.T.INV.2T(1 -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23" s="5" cm="1">
        <f t="array" ref="R323">MIN(IF((DiscreteStatsTable[GroupByKey]=DiscreteStatsTable[[#This Row],[GroupByKey]]),(DiscreteStatsTable[GroupByKey]=DiscreteStatsTable[[#This Row],[GroupByKey]])*DiscreteStatsTable[Average]))</f>
        <v>9.49362205547934E-3</v>
      </c>
      <c r="S323" s="5" cm="1">
        <f t="array" ref="S323">MAX(IF((DiscreteStatsTable[GroupByKey]=DiscreteStatsTable[[#This Row],[GroupByKey]]),(DiscreteStatsTable[GroupByKey]=DiscreteStatsTable[[#This Row],[GroupByKey]])*DiscreteStatsTable[Average]))</f>
        <v>0.556428814956336</v>
      </c>
      <c r="T323" s="5" cm="1">
        <f t="array" ref="T323">MIN(IF((DiscreteStatsTable[GroupByKey]=DiscreteStatsTable[[#This Row],[GroupByKey]]),(DiscreteStatsTable[GroupByKey]=DiscreteStatsTable[[#This Row],[GroupByKey]])*DiscreteStatsTable[Minimum]))</f>
        <v>0</v>
      </c>
      <c r="U323" s="5" cm="1">
        <f t="array" ref="U323">MAX(IF((DiscreteStatsTable[GroupByKey]=DiscreteStatsTable[[#This Row],[GroupByKey]]),(DiscreteStatsTable[GroupByKey]=DiscreteStatsTable[[#This Row],[GroupByKey]])*DiscreteStatsTable[Maximum]))</f>
        <v>4.9247273176603699</v>
      </c>
      <c r="V323" s="5" cm="1">
        <f t="array" ref="V323">IFERROR(AVERAGE(IF((DiscreteStatsTable[GroupByKey]=DiscreteStatsTable[[#This Row],[GroupByKey]]),(DiscreteStatsTable[GroupByKey]=DiscreteStatsTable[[#This Row],[GroupByKey]])*DiscreteStatsTable[NumberObservations])),0)</f>
        <v>20.28</v>
      </c>
      <c r="W323" s="5">
        <f>IF((DiscreteStatsTable[[#This Row],[RepsRequested]]&gt;1),DiscreteStatsTable[[#This Row],[HalfWidth]],DiscreteStatsTable[[#This Row],[BatchMeansHalfWidth]])</f>
        <v>3.8819968695886262E-2</v>
      </c>
      <c r="X323" s="5" cm="1">
        <f t="array" ref="X323">COUNT(IF((DiscreteStatsTable[GroupByKey]=DiscreteStatsTable[[#This Row],[GroupByKey]]),(DiscreteStatsTable[GroupByKey]=DiscreteStatsTable[[#This Row],[GroupByKey]])*DiscreteStatsTable[Replication]))</f>
        <v>50</v>
      </c>
      <c r="Y323" s="5">
        <f>IF(DiscreteStatsTable[[#This Row],[RepsRequested]]=DiscreteStatsTable[[#This Row],[RepsWithStatObserved]],1,0)</f>
        <v>1</v>
      </c>
    </row>
    <row r="324" spans="1:25" x14ac:dyDescent="0.25">
      <c r="A324" t="s">
        <v>68</v>
      </c>
      <c r="B324" t="s">
        <v>70</v>
      </c>
      <c r="C324">
        <v>12</v>
      </c>
      <c r="D324" t="s">
        <v>79</v>
      </c>
      <c r="E324" t="s">
        <v>80</v>
      </c>
      <c r="F324" t="s">
        <v>81</v>
      </c>
      <c r="G324">
        <v>0</v>
      </c>
      <c r="H324">
        <v>2E+20</v>
      </c>
      <c r="I324">
        <v>0</v>
      </c>
      <c r="J324">
        <v>0</v>
      </c>
      <c r="K324">
        <v>17</v>
      </c>
      <c r="L32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4" s="5" cm="1">
        <f t="array" ref="M324">MAX(IF((ProjectInfoTable[ProjectName]=DiscreteStatsTable[[#This Row],[ProjectName]]),(ProjectInfoTable[ProjectName]=DiscreteStatsTable[[#This Row],[ProjectName]])*ProjectInfoTable[NumberOfReplications]))</f>
        <v>50</v>
      </c>
      <c r="N324" s="5" cm="1">
        <f t="array" ref="N324">IFERROR(AVERAGE(IF((DiscreteStatsTable[GroupByKey]=DiscreteStatsTable[[#This Row],[GroupByKey]]),(DiscreteStatsTable[GroupByKey]=DiscreteStatsTable[[#This Row],[GroupByKey]])*DiscreteStatsTable[Average])),0)</f>
        <v>0</v>
      </c>
      <c r="O324" s="5" cm="1">
        <f t="array" ref="O324">IFERROR(_xlfn.STDEV.S(IF((DiscreteStatsTable[GroupByKey]=DiscreteStatsTable[[#This Row],[GroupByKey]]),(DiscreteStatsTable[GroupByKey]=DiscreteStatsTable[[#This Row],[GroupByKey]])*DiscreteStatsTable[Average])),0)</f>
        <v>0</v>
      </c>
      <c r="P324" s="5" cm="1">
        <f t="array" ref="P324">MAX(IF((ProjectInfoTable[ProjectName]=DiscreteStatsTable[[#This Row],[ProjectName]]),(ProjectInfoTable[ProjectName]=DiscreteStatsTable[[#This Row],[ProjectName]])*ProjectInfoTable[ConfidenceInterval]))</f>
        <v>0.95</v>
      </c>
      <c r="Q324" s="5">
        <f>IF(AND(DiscreteStatsTable[[#This Row],[RepsWithStatObserved]]=1,Y324=0),200000000000000000000,IFERROR(_xlfn.T.INV.2T(1 -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4" s="5" cm="1">
        <f t="array" ref="R324">MIN(IF((DiscreteStatsTable[GroupByKey]=DiscreteStatsTable[[#This Row],[GroupByKey]]),(DiscreteStatsTable[GroupByKey]=DiscreteStatsTable[[#This Row],[GroupByKey]])*DiscreteStatsTable[Average]))</f>
        <v>0</v>
      </c>
      <c r="S324" s="5" cm="1">
        <f t="array" ref="S324">MAX(IF((DiscreteStatsTable[GroupByKey]=DiscreteStatsTable[[#This Row],[GroupByKey]]),(DiscreteStatsTable[GroupByKey]=DiscreteStatsTable[[#This Row],[GroupByKey]])*DiscreteStatsTable[Average]))</f>
        <v>0</v>
      </c>
      <c r="T324" s="5" cm="1">
        <f t="array" ref="T324">MIN(IF((DiscreteStatsTable[GroupByKey]=DiscreteStatsTable[[#This Row],[GroupByKey]]),(DiscreteStatsTable[GroupByKey]=DiscreteStatsTable[[#This Row],[GroupByKey]])*DiscreteStatsTable[Minimum]))</f>
        <v>0</v>
      </c>
      <c r="U324" s="5" cm="1">
        <f t="array" ref="U324">MAX(IF((DiscreteStatsTable[GroupByKey]=DiscreteStatsTable[[#This Row],[GroupByKey]]),(DiscreteStatsTable[GroupByKey]=DiscreteStatsTable[[#This Row],[GroupByKey]])*DiscreteStatsTable[Maximum]))</f>
        <v>0</v>
      </c>
      <c r="V324" s="5" cm="1">
        <f t="array" ref="V324">IFERROR(AVERAGE(IF((DiscreteStatsTable[GroupByKey]=DiscreteStatsTable[[#This Row],[GroupByKey]]),(DiscreteStatsTable[GroupByKey]=DiscreteStatsTable[[#This Row],[GroupByKey]])*DiscreteStatsTable[NumberObservations])),0)</f>
        <v>20.28</v>
      </c>
      <c r="W324" s="5">
        <f>IF((DiscreteStatsTable[[#This Row],[RepsRequested]]&gt;1),DiscreteStatsTable[[#This Row],[HalfWidth]],DiscreteStatsTable[[#This Row],[BatchMeansHalfWidth]])</f>
        <v>0</v>
      </c>
      <c r="X324" s="5" cm="1">
        <f t="array" ref="X324">COUNT(IF((DiscreteStatsTable[GroupByKey]=DiscreteStatsTable[[#This Row],[GroupByKey]]),(DiscreteStatsTable[GroupByKey]=DiscreteStatsTable[[#This Row],[GroupByKey]])*DiscreteStatsTable[Replication]))</f>
        <v>50</v>
      </c>
      <c r="Y324" s="5">
        <f>IF(DiscreteStatsTable[[#This Row],[RepsRequested]]=DiscreteStatsTable[[#This Row],[RepsWithStatObserved]],1,0)</f>
        <v>1</v>
      </c>
    </row>
    <row r="325" spans="1:25" x14ac:dyDescent="0.25">
      <c r="A325" t="s">
        <v>68</v>
      </c>
      <c r="B325" t="s">
        <v>70</v>
      </c>
      <c r="C325">
        <v>12</v>
      </c>
      <c r="D325" t="s">
        <v>79</v>
      </c>
      <c r="E325" t="s">
        <v>82</v>
      </c>
      <c r="F325" t="s">
        <v>81</v>
      </c>
      <c r="G325">
        <v>0.33567497516182099</v>
      </c>
      <c r="H325">
        <v>2E+20</v>
      </c>
      <c r="I325">
        <v>0</v>
      </c>
      <c r="J325">
        <v>1.82445203070648</v>
      </c>
      <c r="K325">
        <v>17</v>
      </c>
      <c r="L32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5" s="5" cm="1">
        <f t="array" ref="M325">MAX(IF((ProjectInfoTable[ProjectName]=DiscreteStatsTable[[#This Row],[ProjectName]]),(ProjectInfoTable[ProjectName]=DiscreteStatsTable[[#This Row],[ProjectName]])*ProjectInfoTable[NumberOfReplications]))</f>
        <v>50</v>
      </c>
      <c r="N325" s="5" cm="1">
        <f t="array" ref="N325">IFERROR(AVERAGE(IF((DiscreteStatsTable[GroupByKey]=DiscreteStatsTable[[#This Row],[GroupByKey]]),(DiscreteStatsTable[GroupByKey]=DiscreteStatsTable[[#This Row],[GroupByKey]])*DiscreteStatsTable[Average])),0)</f>
        <v>0.2660564238292919</v>
      </c>
      <c r="O325" s="5" cm="1">
        <f t="array" ref="O325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25" s="5" cm="1">
        <f t="array" ref="P325">MAX(IF((ProjectInfoTable[ProjectName]=DiscreteStatsTable[[#This Row],[ProjectName]]),(ProjectInfoTable[ProjectName]=DiscreteStatsTable[[#This Row],[ProjectName]])*ProjectInfoTable[ConfidenceInterval]))</f>
        <v>0.95</v>
      </c>
      <c r="Q325" s="5">
        <f>IF(AND(DiscreteStatsTable[[#This Row],[RepsWithStatObserved]]=1,Y325=0),200000000000000000000,IFERROR(_xlfn.T.INV.2T(1 -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25" s="5" cm="1">
        <f t="array" ref="R325">MIN(IF((DiscreteStatsTable[GroupByKey]=DiscreteStatsTable[[#This Row],[GroupByKey]]),(DiscreteStatsTable[GroupByKey]=DiscreteStatsTable[[#This Row],[GroupByKey]])*DiscreteStatsTable[Average]))</f>
        <v>9.49362205547934E-3</v>
      </c>
      <c r="S325" s="5" cm="1">
        <f t="array" ref="S325">MAX(IF((DiscreteStatsTable[GroupByKey]=DiscreteStatsTable[[#This Row],[GroupByKey]]),(DiscreteStatsTable[GroupByKey]=DiscreteStatsTable[[#This Row],[GroupByKey]])*DiscreteStatsTable[Average]))</f>
        <v>0.556428814956336</v>
      </c>
      <c r="T325" s="5" cm="1">
        <f t="array" ref="T325">MIN(IF((DiscreteStatsTable[GroupByKey]=DiscreteStatsTable[[#This Row],[GroupByKey]]),(DiscreteStatsTable[GroupByKey]=DiscreteStatsTable[[#This Row],[GroupByKey]])*DiscreteStatsTable[Minimum]))</f>
        <v>0</v>
      </c>
      <c r="U325" s="5" cm="1">
        <f t="array" ref="U325">MAX(IF((DiscreteStatsTable[GroupByKey]=DiscreteStatsTable[[#This Row],[GroupByKey]]),(DiscreteStatsTable[GroupByKey]=DiscreteStatsTable[[#This Row],[GroupByKey]])*DiscreteStatsTable[Maximum]))</f>
        <v>4.9247273176603699</v>
      </c>
      <c r="V325" s="5" cm="1">
        <f t="array" ref="V325">IFERROR(AVERAGE(IF((DiscreteStatsTable[GroupByKey]=DiscreteStatsTable[[#This Row],[GroupByKey]]),(DiscreteStatsTable[GroupByKey]=DiscreteStatsTable[[#This Row],[GroupByKey]])*DiscreteStatsTable[NumberObservations])),0)</f>
        <v>20.28</v>
      </c>
      <c r="W325" s="5">
        <f>IF((DiscreteStatsTable[[#This Row],[RepsRequested]]&gt;1),DiscreteStatsTable[[#This Row],[HalfWidth]],DiscreteStatsTable[[#This Row],[BatchMeansHalfWidth]])</f>
        <v>3.8819968695886262E-2</v>
      </c>
      <c r="X325" s="5" cm="1">
        <f t="array" ref="X325">COUNT(IF((DiscreteStatsTable[GroupByKey]=DiscreteStatsTable[[#This Row],[GroupByKey]]),(DiscreteStatsTable[GroupByKey]=DiscreteStatsTable[[#This Row],[GroupByKey]])*DiscreteStatsTable[Replication]))</f>
        <v>50</v>
      </c>
      <c r="Y325" s="5">
        <f>IF(DiscreteStatsTable[[#This Row],[RepsRequested]]=DiscreteStatsTable[[#This Row],[RepsWithStatObserved]],1,0)</f>
        <v>1</v>
      </c>
    </row>
    <row r="326" spans="1:25" x14ac:dyDescent="0.25">
      <c r="A326" t="s">
        <v>68</v>
      </c>
      <c r="B326" t="s">
        <v>70</v>
      </c>
      <c r="C326">
        <v>13</v>
      </c>
      <c r="D326" t="s">
        <v>79</v>
      </c>
      <c r="E326" t="s">
        <v>80</v>
      </c>
      <c r="F326" t="s">
        <v>81</v>
      </c>
      <c r="G326">
        <v>0</v>
      </c>
      <c r="H326">
        <v>2E+20</v>
      </c>
      <c r="I326">
        <v>0</v>
      </c>
      <c r="J326">
        <v>0</v>
      </c>
      <c r="K326">
        <v>23</v>
      </c>
      <c r="L32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6" s="5" cm="1">
        <f t="array" ref="M326">MAX(IF((ProjectInfoTable[ProjectName]=DiscreteStatsTable[[#This Row],[ProjectName]]),(ProjectInfoTable[ProjectName]=DiscreteStatsTable[[#This Row],[ProjectName]])*ProjectInfoTable[NumberOfReplications]))</f>
        <v>50</v>
      </c>
      <c r="N326" s="5" cm="1">
        <f t="array" ref="N326">IFERROR(AVERAGE(IF((DiscreteStatsTable[GroupByKey]=DiscreteStatsTable[[#This Row],[GroupByKey]]),(DiscreteStatsTable[GroupByKey]=DiscreteStatsTable[[#This Row],[GroupByKey]])*DiscreteStatsTable[Average])),0)</f>
        <v>0</v>
      </c>
      <c r="O326" s="5" cm="1">
        <f t="array" ref="O326">IFERROR(_xlfn.STDEV.S(IF((DiscreteStatsTable[GroupByKey]=DiscreteStatsTable[[#This Row],[GroupByKey]]),(DiscreteStatsTable[GroupByKey]=DiscreteStatsTable[[#This Row],[GroupByKey]])*DiscreteStatsTable[Average])),0)</f>
        <v>0</v>
      </c>
      <c r="P326" s="5" cm="1">
        <f t="array" ref="P326">MAX(IF((ProjectInfoTable[ProjectName]=DiscreteStatsTable[[#This Row],[ProjectName]]),(ProjectInfoTable[ProjectName]=DiscreteStatsTable[[#This Row],[ProjectName]])*ProjectInfoTable[ConfidenceInterval]))</f>
        <v>0.95</v>
      </c>
      <c r="Q326" s="5">
        <f>IF(AND(DiscreteStatsTable[[#This Row],[RepsWithStatObserved]]=1,Y326=0),200000000000000000000,IFERROR(_xlfn.T.INV.2T(1 -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6" s="5" cm="1">
        <f t="array" ref="R326">MIN(IF((DiscreteStatsTable[GroupByKey]=DiscreteStatsTable[[#This Row],[GroupByKey]]),(DiscreteStatsTable[GroupByKey]=DiscreteStatsTable[[#This Row],[GroupByKey]])*DiscreteStatsTable[Average]))</f>
        <v>0</v>
      </c>
      <c r="S326" s="5" cm="1">
        <f t="array" ref="S326">MAX(IF((DiscreteStatsTable[GroupByKey]=DiscreteStatsTable[[#This Row],[GroupByKey]]),(DiscreteStatsTable[GroupByKey]=DiscreteStatsTable[[#This Row],[GroupByKey]])*DiscreteStatsTable[Average]))</f>
        <v>0</v>
      </c>
      <c r="T326" s="5" cm="1">
        <f t="array" ref="T326">MIN(IF((DiscreteStatsTable[GroupByKey]=DiscreteStatsTable[[#This Row],[GroupByKey]]),(DiscreteStatsTable[GroupByKey]=DiscreteStatsTable[[#This Row],[GroupByKey]])*DiscreteStatsTable[Minimum]))</f>
        <v>0</v>
      </c>
      <c r="U326" s="5" cm="1">
        <f t="array" ref="U326">MAX(IF((DiscreteStatsTable[GroupByKey]=DiscreteStatsTable[[#This Row],[GroupByKey]]),(DiscreteStatsTable[GroupByKey]=DiscreteStatsTable[[#This Row],[GroupByKey]])*DiscreteStatsTable[Maximum]))</f>
        <v>0</v>
      </c>
      <c r="V326" s="5" cm="1">
        <f t="array" ref="V326">IFERROR(AVERAGE(IF((DiscreteStatsTable[GroupByKey]=DiscreteStatsTable[[#This Row],[GroupByKey]]),(DiscreteStatsTable[GroupByKey]=DiscreteStatsTable[[#This Row],[GroupByKey]])*DiscreteStatsTable[NumberObservations])),0)</f>
        <v>20.28</v>
      </c>
      <c r="W326" s="5">
        <f>IF((DiscreteStatsTable[[#This Row],[RepsRequested]]&gt;1),DiscreteStatsTable[[#This Row],[HalfWidth]],DiscreteStatsTable[[#This Row],[BatchMeansHalfWidth]])</f>
        <v>0</v>
      </c>
      <c r="X326" s="5" cm="1">
        <f t="array" ref="X326">COUNT(IF((DiscreteStatsTable[GroupByKey]=DiscreteStatsTable[[#This Row],[GroupByKey]]),(DiscreteStatsTable[GroupByKey]=DiscreteStatsTable[[#This Row],[GroupByKey]])*DiscreteStatsTable[Replication]))</f>
        <v>50</v>
      </c>
      <c r="Y326" s="5">
        <f>IF(DiscreteStatsTable[[#This Row],[RepsRequested]]=DiscreteStatsTable[[#This Row],[RepsWithStatObserved]],1,0)</f>
        <v>1</v>
      </c>
    </row>
    <row r="327" spans="1:25" x14ac:dyDescent="0.25">
      <c r="A327" t="s">
        <v>68</v>
      </c>
      <c r="B327" t="s">
        <v>70</v>
      </c>
      <c r="C327">
        <v>13</v>
      </c>
      <c r="D327" t="s">
        <v>79</v>
      </c>
      <c r="E327" t="s">
        <v>82</v>
      </c>
      <c r="F327" t="s">
        <v>81</v>
      </c>
      <c r="G327">
        <v>0.11171258495511099</v>
      </c>
      <c r="H327">
        <v>2E+20</v>
      </c>
      <c r="I327">
        <v>0</v>
      </c>
      <c r="J327">
        <v>1.38514912061083</v>
      </c>
      <c r="K327">
        <v>23</v>
      </c>
      <c r="L32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7" s="5" cm="1">
        <f t="array" ref="M327">MAX(IF((ProjectInfoTable[ProjectName]=DiscreteStatsTable[[#This Row],[ProjectName]]),(ProjectInfoTable[ProjectName]=DiscreteStatsTable[[#This Row],[ProjectName]])*ProjectInfoTable[NumberOfReplications]))</f>
        <v>50</v>
      </c>
      <c r="N327" s="5" cm="1">
        <f t="array" ref="N327">IFERROR(AVERAGE(IF((DiscreteStatsTable[GroupByKey]=DiscreteStatsTable[[#This Row],[GroupByKey]]),(DiscreteStatsTable[GroupByKey]=DiscreteStatsTable[[#This Row],[GroupByKey]])*DiscreteStatsTable[Average])),0)</f>
        <v>0.2660564238292919</v>
      </c>
      <c r="O327" s="5" cm="1">
        <f t="array" ref="O327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27" s="5" cm="1">
        <f t="array" ref="P327">MAX(IF((ProjectInfoTable[ProjectName]=DiscreteStatsTable[[#This Row],[ProjectName]]),(ProjectInfoTable[ProjectName]=DiscreteStatsTable[[#This Row],[ProjectName]])*ProjectInfoTable[ConfidenceInterval]))</f>
        <v>0.95</v>
      </c>
      <c r="Q327" s="5">
        <f>IF(AND(DiscreteStatsTable[[#This Row],[RepsWithStatObserved]]=1,Y327=0),200000000000000000000,IFERROR(_xlfn.T.INV.2T(1 -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27" s="5" cm="1">
        <f t="array" ref="R327">MIN(IF((DiscreteStatsTable[GroupByKey]=DiscreteStatsTable[[#This Row],[GroupByKey]]),(DiscreteStatsTable[GroupByKey]=DiscreteStatsTable[[#This Row],[GroupByKey]])*DiscreteStatsTable[Average]))</f>
        <v>9.49362205547934E-3</v>
      </c>
      <c r="S327" s="5" cm="1">
        <f t="array" ref="S327">MAX(IF((DiscreteStatsTable[GroupByKey]=DiscreteStatsTable[[#This Row],[GroupByKey]]),(DiscreteStatsTable[GroupByKey]=DiscreteStatsTable[[#This Row],[GroupByKey]])*DiscreteStatsTable[Average]))</f>
        <v>0.556428814956336</v>
      </c>
      <c r="T327" s="5" cm="1">
        <f t="array" ref="T327">MIN(IF((DiscreteStatsTable[GroupByKey]=DiscreteStatsTable[[#This Row],[GroupByKey]]),(DiscreteStatsTable[GroupByKey]=DiscreteStatsTable[[#This Row],[GroupByKey]])*DiscreteStatsTable[Minimum]))</f>
        <v>0</v>
      </c>
      <c r="U327" s="5" cm="1">
        <f t="array" ref="U327">MAX(IF((DiscreteStatsTable[GroupByKey]=DiscreteStatsTable[[#This Row],[GroupByKey]]),(DiscreteStatsTable[GroupByKey]=DiscreteStatsTable[[#This Row],[GroupByKey]])*DiscreteStatsTable[Maximum]))</f>
        <v>4.9247273176603699</v>
      </c>
      <c r="V327" s="5" cm="1">
        <f t="array" ref="V327">IFERROR(AVERAGE(IF((DiscreteStatsTable[GroupByKey]=DiscreteStatsTable[[#This Row],[GroupByKey]]),(DiscreteStatsTable[GroupByKey]=DiscreteStatsTable[[#This Row],[GroupByKey]])*DiscreteStatsTable[NumberObservations])),0)</f>
        <v>20.28</v>
      </c>
      <c r="W327" s="5">
        <f>IF((DiscreteStatsTable[[#This Row],[RepsRequested]]&gt;1),DiscreteStatsTable[[#This Row],[HalfWidth]],DiscreteStatsTable[[#This Row],[BatchMeansHalfWidth]])</f>
        <v>3.8819968695886262E-2</v>
      </c>
      <c r="X327" s="5" cm="1">
        <f t="array" ref="X327">COUNT(IF((DiscreteStatsTable[GroupByKey]=DiscreteStatsTable[[#This Row],[GroupByKey]]),(DiscreteStatsTable[GroupByKey]=DiscreteStatsTable[[#This Row],[GroupByKey]])*DiscreteStatsTable[Replication]))</f>
        <v>50</v>
      </c>
      <c r="Y327" s="5">
        <f>IF(DiscreteStatsTable[[#This Row],[RepsRequested]]=DiscreteStatsTable[[#This Row],[RepsWithStatObserved]],1,0)</f>
        <v>1</v>
      </c>
    </row>
    <row r="328" spans="1:25" x14ac:dyDescent="0.25">
      <c r="A328" t="s">
        <v>68</v>
      </c>
      <c r="B328" t="s">
        <v>70</v>
      </c>
      <c r="C328">
        <v>14</v>
      </c>
      <c r="D328" t="s">
        <v>79</v>
      </c>
      <c r="E328" t="s">
        <v>80</v>
      </c>
      <c r="F328" t="s">
        <v>81</v>
      </c>
      <c r="G328">
        <v>0</v>
      </c>
      <c r="H328">
        <v>2E+20</v>
      </c>
      <c r="I328">
        <v>0</v>
      </c>
      <c r="J328">
        <v>0</v>
      </c>
      <c r="K328">
        <v>19</v>
      </c>
      <c r="L32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8" s="5" cm="1">
        <f t="array" ref="M328">MAX(IF((ProjectInfoTable[ProjectName]=DiscreteStatsTable[[#This Row],[ProjectName]]),(ProjectInfoTable[ProjectName]=DiscreteStatsTable[[#This Row],[ProjectName]])*ProjectInfoTable[NumberOfReplications]))</f>
        <v>50</v>
      </c>
      <c r="N328" s="5" cm="1">
        <f t="array" ref="N328">IFERROR(AVERAGE(IF((DiscreteStatsTable[GroupByKey]=DiscreteStatsTable[[#This Row],[GroupByKey]]),(DiscreteStatsTable[GroupByKey]=DiscreteStatsTable[[#This Row],[GroupByKey]])*DiscreteStatsTable[Average])),0)</f>
        <v>0</v>
      </c>
      <c r="O328" s="5" cm="1">
        <f t="array" ref="O328">IFERROR(_xlfn.STDEV.S(IF((DiscreteStatsTable[GroupByKey]=DiscreteStatsTable[[#This Row],[GroupByKey]]),(DiscreteStatsTable[GroupByKey]=DiscreteStatsTable[[#This Row],[GroupByKey]])*DiscreteStatsTable[Average])),0)</f>
        <v>0</v>
      </c>
      <c r="P328" s="5" cm="1">
        <f t="array" ref="P328">MAX(IF((ProjectInfoTable[ProjectName]=DiscreteStatsTable[[#This Row],[ProjectName]]),(ProjectInfoTable[ProjectName]=DiscreteStatsTable[[#This Row],[ProjectName]])*ProjectInfoTable[ConfidenceInterval]))</f>
        <v>0.95</v>
      </c>
      <c r="Q328" s="5">
        <f>IF(AND(DiscreteStatsTable[[#This Row],[RepsWithStatObserved]]=1,Y328=0),200000000000000000000,IFERROR(_xlfn.T.INV.2T(1 -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8" s="5" cm="1">
        <f t="array" ref="R328">MIN(IF((DiscreteStatsTable[GroupByKey]=DiscreteStatsTable[[#This Row],[GroupByKey]]),(DiscreteStatsTable[GroupByKey]=DiscreteStatsTable[[#This Row],[GroupByKey]])*DiscreteStatsTable[Average]))</f>
        <v>0</v>
      </c>
      <c r="S328" s="5" cm="1">
        <f t="array" ref="S328">MAX(IF((DiscreteStatsTable[GroupByKey]=DiscreteStatsTable[[#This Row],[GroupByKey]]),(DiscreteStatsTable[GroupByKey]=DiscreteStatsTable[[#This Row],[GroupByKey]])*DiscreteStatsTable[Average]))</f>
        <v>0</v>
      </c>
      <c r="T328" s="5" cm="1">
        <f t="array" ref="T328">MIN(IF((DiscreteStatsTable[GroupByKey]=DiscreteStatsTable[[#This Row],[GroupByKey]]),(DiscreteStatsTable[GroupByKey]=DiscreteStatsTable[[#This Row],[GroupByKey]])*DiscreteStatsTable[Minimum]))</f>
        <v>0</v>
      </c>
      <c r="U328" s="5" cm="1">
        <f t="array" ref="U328">MAX(IF((DiscreteStatsTable[GroupByKey]=DiscreteStatsTable[[#This Row],[GroupByKey]]),(DiscreteStatsTable[GroupByKey]=DiscreteStatsTable[[#This Row],[GroupByKey]])*DiscreteStatsTable[Maximum]))</f>
        <v>0</v>
      </c>
      <c r="V328" s="5" cm="1">
        <f t="array" ref="V328">IFERROR(AVERAGE(IF((DiscreteStatsTable[GroupByKey]=DiscreteStatsTable[[#This Row],[GroupByKey]]),(DiscreteStatsTable[GroupByKey]=DiscreteStatsTable[[#This Row],[GroupByKey]])*DiscreteStatsTable[NumberObservations])),0)</f>
        <v>20.28</v>
      </c>
      <c r="W328" s="5">
        <f>IF((DiscreteStatsTable[[#This Row],[RepsRequested]]&gt;1),DiscreteStatsTable[[#This Row],[HalfWidth]],DiscreteStatsTable[[#This Row],[BatchMeansHalfWidth]])</f>
        <v>0</v>
      </c>
      <c r="X328" s="5" cm="1">
        <f t="array" ref="X328">COUNT(IF((DiscreteStatsTable[GroupByKey]=DiscreteStatsTable[[#This Row],[GroupByKey]]),(DiscreteStatsTable[GroupByKey]=DiscreteStatsTable[[#This Row],[GroupByKey]])*DiscreteStatsTable[Replication]))</f>
        <v>50</v>
      </c>
      <c r="Y328" s="5">
        <f>IF(DiscreteStatsTable[[#This Row],[RepsRequested]]=DiscreteStatsTable[[#This Row],[RepsWithStatObserved]],1,0)</f>
        <v>1</v>
      </c>
    </row>
    <row r="329" spans="1:25" x14ac:dyDescent="0.25">
      <c r="A329" t="s">
        <v>68</v>
      </c>
      <c r="B329" t="s">
        <v>70</v>
      </c>
      <c r="C329">
        <v>14</v>
      </c>
      <c r="D329" t="s">
        <v>79</v>
      </c>
      <c r="E329" t="s">
        <v>82</v>
      </c>
      <c r="F329" t="s">
        <v>81</v>
      </c>
      <c r="G329">
        <v>8.6091766895006E-2</v>
      </c>
      <c r="H329">
        <v>2E+20</v>
      </c>
      <c r="I329">
        <v>0</v>
      </c>
      <c r="J329">
        <v>0.694342940083992</v>
      </c>
      <c r="K329">
        <v>19</v>
      </c>
      <c r="L32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9" s="5" cm="1">
        <f t="array" ref="M329">MAX(IF((ProjectInfoTable[ProjectName]=DiscreteStatsTable[[#This Row],[ProjectName]]),(ProjectInfoTable[ProjectName]=DiscreteStatsTable[[#This Row],[ProjectName]])*ProjectInfoTable[NumberOfReplications]))</f>
        <v>50</v>
      </c>
      <c r="N329" s="5" cm="1">
        <f t="array" ref="N329">IFERROR(AVERAGE(IF((DiscreteStatsTable[GroupByKey]=DiscreteStatsTable[[#This Row],[GroupByKey]]),(DiscreteStatsTable[GroupByKey]=DiscreteStatsTable[[#This Row],[GroupByKey]])*DiscreteStatsTable[Average])),0)</f>
        <v>0.2660564238292919</v>
      </c>
      <c r="O329" s="5" cm="1">
        <f t="array" ref="O329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29" s="5" cm="1">
        <f t="array" ref="P329">MAX(IF((ProjectInfoTable[ProjectName]=DiscreteStatsTable[[#This Row],[ProjectName]]),(ProjectInfoTable[ProjectName]=DiscreteStatsTable[[#This Row],[ProjectName]])*ProjectInfoTable[ConfidenceInterval]))</f>
        <v>0.95</v>
      </c>
      <c r="Q329" s="5">
        <f>IF(AND(DiscreteStatsTable[[#This Row],[RepsWithStatObserved]]=1,Y329=0),200000000000000000000,IFERROR(_xlfn.T.INV.2T(1 -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29" s="5" cm="1">
        <f t="array" ref="R329">MIN(IF((DiscreteStatsTable[GroupByKey]=DiscreteStatsTable[[#This Row],[GroupByKey]]),(DiscreteStatsTable[GroupByKey]=DiscreteStatsTable[[#This Row],[GroupByKey]])*DiscreteStatsTable[Average]))</f>
        <v>9.49362205547934E-3</v>
      </c>
      <c r="S329" s="5" cm="1">
        <f t="array" ref="S329">MAX(IF((DiscreteStatsTable[GroupByKey]=DiscreteStatsTable[[#This Row],[GroupByKey]]),(DiscreteStatsTable[GroupByKey]=DiscreteStatsTable[[#This Row],[GroupByKey]])*DiscreteStatsTable[Average]))</f>
        <v>0.556428814956336</v>
      </c>
      <c r="T329" s="5" cm="1">
        <f t="array" ref="T329">MIN(IF((DiscreteStatsTable[GroupByKey]=DiscreteStatsTable[[#This Row],[GroupByKey]]),(DiscreteStatsTable[GroupByKey]=DiscreteStatsTable[[#This Row],[GroupByKey]])*DiscreteStatsTable[Minimum]))</f>
        <v>0</v>
      </c>
      <c r="U329" s="5" cm="1">
        <f t="array" ref="U329">MAX(IF((DiscreteStatsTable[GroupByKey]=DiscreteStatsTable[[#This Row],[GroupByKey]]),(DiscreteStatsTable[GroupByKey]=DiscreteStatsTable[[#This Row],[GroupByKey]])*DiscreteStatsTable[Maximum]))</f>
        <v>4.9247273176603699</v>
      </c>
      <c r="V329" s="5" cm="1">
        <f t="array" ref="V329">IFERROR(AVERAGE(IF((DiscreteStatsTable[GroupByKey]=DiscreteStatsTable[[#This Row],[GroupByKey]]),(DiscreteStatsTable[GroupByKey]=DiscreteStatsTable[[#This Row],[GroupByKey]])*DiscreteStatsTable[NumberObservations])),0)</f>
        <v>20.28</v>
      </c>
      <c r="W329" s="5">
        <f>IF((DiscreteStatsTable[[#This Row],[RepsRequested]]&gt;1),DiscreteStatsTable[[#This Row],[HalfWidth]],DiscreteStatsTable[[#This Row],[BatchMeansHalfWidth]])</f>
        <v>3.8819968695886262E-2</v>
      </c>
      <c r="X329" s="5" cm="1">
        <f t="array" ref="X329">COUNT(IF((DiscreteStatsTable[GroupByKey]=DiscreteStatsTable[[#This Row],[GroupByKey]]),(DiscreteStatsTable[GroupByKey]=DiscreteStatsTable[[#This Row],[GroupByKey]])*DiscreteStatsTable[Replication]))</f>
        <v>50</v>
      </c>
      <c r="Y329" s="5">
        <f>IF(DiscreteStatsTable[[#This Row],[RepsRequested]]=DiscreteStatsTable[[#This Row],[RepsWithStatObserved]],1,0)</f>
        <v>1</v>
      </c>
    </row>
    <row r="330" spans="1:25" x14ac:dyDescent="0.25">
      <c r="A330" t="s">
        <v>68</v>
      </c>
      <c r="B330" t="s">
        <v>70</v>
      </c>
      <c r="C330">
        <v>15</v>
      </c>
      <c r="D330" t="s">
        <v>79</v>
      </c>
      <c r="E330" t="s">
        <v>80</v>
      </c>
      <c r="F330" t="s">
        <v>81</v>
      </c>
      <c r="G330">
        <v>0</v>
      </c>
      <c r="H330">
        <v>2E+20</v>
      </c>
      <c r="I330">
        <v>0</v>
      </c>
      <c r="J330">
        <v>0</v>
      </c>
      <c r="K330">
        <v>19</v>
      </c>
      <c r="L33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0" s="5" cm="1">
        <f t="array" ref="M330">MAX(IF((ProjectInfoTable[ProjectName]=DiscreteStatsTable[[#This Row],[ProjectName]]),(ProjectInfoTable[ProjectName]=DiscreteStatsTable[[#This Row],[ProjectName]])*ProjectInfoTable[NumberOfReplications]))</f>
        <v>50</v>
      </c>
      <c r="N330" s="5" cm="1">
        <f t="array" ref="N330">IFERROR(AVERAGE(IF((DiscreteStatsTable[GroupByKey]=DiscreteStatsTable[[#This Row],[GroupByKey]]),(DiscreteStatsTable[GroupByKey]=DiscreteStatsTable[[#This Row],[GroupByKey]])*DiscreteStatsTable[Average])),0)</f>
        <v>0</v>
      </c>
      <c r="O330" s="5" cm="1">
        <f t="array" ref="O330">IFERROR(_xlfn.STDEV.S(IF((DiscreteStatsTable[GroupByKey]=DiscreteStatsTable[[#This Row],[GroupByKey]]),(DiscreteStatsTable[GroupByKey]=DiscreteStatsTable[[#This Row],[GroupByKey]])*DiscreteStatsTable[Average])),0)</f>
        <v>0</v>
      </c>
      <c r="P330" s="5" cm="1">
        <f t="array" ref="P330">MAX(IF((ProjectInfoTable[ProjectName]=DiscreteStatsTable[[#This Row],[ProjectName]]),(ProjectInfoTable[ProjectName]=DiscreteStatsTable[[#This Row],[ProjectName]])*ProjectInfoTable[ConfidenceInterval]))</f>
        <v>0.95</v>
      </c>
      <c r="Q330" s="5">
        <f>IF(AND(DiscreteStatsTable[[#This Row],[RepsWithStatObserved]]=1,Y330=0),200000000000000000000,IFERROR(_xlfn.T.INV.2T(1 -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0" s="5" cm="1">
        <f t="array" ref="R330">MIN(IF((DiscreteStatsTable[GroupByKey]=DiscreteStatsTable[[#This Row],[GroupByKey]]),(DiscreteStatsTable[GroupByKey]=DiscreteStatsTable[[#This Row],[GroupByKey]])*DiscreteStatsTable[Average]))</f>
        <v>0</v>
      </c>
      <c r="S330" s="5" cm="1">
        <f t="array" ref="S330">MAX(IF((DiscreteStatsTable[GroupByKey]=DiscreteStatsTable[[#This Row],[GroupByKey]]),(DiscreteStatsTable[GroupByKey]=DiscreteStatsTable[[#This Row],[GroupByKey]])*DiscreteStatsTable[Average]))</f>
        <v>0</v>
      </c>
      <c r="T330" s="5" cm="1">
        <f t="array" ref="T330">MIN(IF((DiscreteStatsTable[GroupByKey]=DiscreteStatsTable[[#This Row],[GroupByKey]]),(DiscreteStatsTable[GroupByKey]=DiscreteStatsTable[[#This Row],[GroupByKey]])*DiscreteStatsTable[Minimum]))</f>
        <v>0</v>
      </c>
      <c r="U330" s="5" cm="1">
        <f t="array" ref="U330">MAX(IF((DiscreteStatsTable[GroupByKey]=DiscreteStatsTable[[#This Row],[GroupByKey]]),(DiscreteStatsTable[GroupByKey]=DiscreteStatsTable[[#This Row],[GroupByKey]])*DiscreteStatsTable[Maximum]))</f>
        <v>0</v>
      </c>
      <c r="V330" s="5" cm="1">
        <f t="array" ref="V330">IFERROR(AVERAGE(IF((DiscreteStatsTable[GroupByKey]=DiscreteStatsTable[[#This Row],[GroupByKey]]),(DiscreteStatsTable[GroupByKey]=DiscreteStatsTable[[#This Row],[GroupByKey]])*DiscreteStatsTable[NumberObservations])),0)</f>
        <v>20.28</v>
      </c>
      <c r="W330" s="5">
        <f>IF((DiscreteStatsTable[[#This Row],[RepsRequested]]&gt;1),DiscreteStatsTable[[#This Row],[HalfWidth]],DiscreteStatsTable[[#This Row],[BatchMeansHalfWidth]])</f>
        <v>0</v>
      </c>
      <c r="X330" s="5" cm="1">
        <f t="array" ref="X330">COUNT(IF((DiscreteStatsTable[GroupByKey]=DiscreteStatsTable[[#This Row],[GroupByKey]]),(DiscreteStatsTable[GroupByKey]=DiscreteStatsTable[[#This Row],[GroupByKey]])*DiscreteStatsTable[Replication]))</f>
        <v>50</v>
      </c>
      <c r="Y330" s="5">
        <f>IF(DiscreteStatsTable[[#This Row],[RepsRequested]]=DiscreteStatsTable[[#This Row],[RepsWithStatObserved]],1,0)</f>
        <v>1</v>
      </c>
    </row>
    <row r="331" spans="1:25" x14ac:dyDescent="0.25">
      <c r="A331" t="s">
        <v>68</v>
      </c>
      <c r="B331" t="s">
        <v>70</v>
      </c>
      <c r="C331">
        <v>15</v>
      </c>
      <c r="D331" t="s">
        <v>79</v>
      </c>
      <c r="E331" t="s">
        <v>82</v>
      </c>
      <c r="F331" t="s">
        <v>81</v>
      </c>
      <c r="G331">
        <v>0.130117277766748</v>
      </c>
      <c r="H331">
        <v>2E+20</v>
      </c>
      <c r="I331">
        <v>0</v>
      </c>
      <c r="J331">
        <v>1.32443265178506</v>
      </c>
      <c r="K331">
        <v>19</v>
      </c>
      <c r="L33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1" s="5" cm="1">
        <f t="array" ref="M331">MAX(IF((ProjectInfoTable[ProjectName]=DiscreteStatsTable[[#This Row],[ProjectName]]),(ProjectInfoTable[ProjectName]=DiscreteStatsTable[[#This Row],[ProjectName]])*ProjectInfoTable[NumberOfReplications]))</f>
        <v>50</v>
      </c>
      <c r="N331" s="5" cm="1">
        <f t="array" ref="N331">IFERROR(AVERAGE(IF((DiscreteStatsTable[GroupByKey]=DiscreteStatsTable[[#This Row],[GroupByKey]]),(DiscreteStatsTable[GroupByKey]=DiscreteStatsTable[[#This Row],[GroupByKey]])*DiscreteStatsTable[Average])),0)</f>
        <v>0.2660564238292919</v>
      </c>
      <c r="O331" s="5" cm="1">
        <f t="array" ref="O331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31" s="5" cm="1">
        <f t="array" ref="P331">MAX(IF((ProjectInfoTable[ProjectName]=DiscreteStatsTable[[#This Row],[ProjectName]]),(ProjectInfoTable[ProjectName]=DiscreteStatsTable[[#This Row],[ProjectName]])*ProjectInfoTable[ConfidenceInterval]))</f>
        <v>0.95</v>
      </c>
      <c r="Q331" s="5">
        <f>IF(AND(DiscreteStatsTable[[#This Row],[RepsWithStatObserved]]=1,Y331=0),200000000000000000000,IFERROR(_xlfn.T.INV.2T(1 -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31" s="5" cm="1">
        <f t="array" ref="R331">MIN(IF((DiscreteStatsTable[GroupByKey]=DiscreteStatsTable[[#This Row],[GroupByKey]]),(DiscreteStatsTable[GroupByKey]=DiscreteStatsTable[[#This Row],[GroupByKey]])*DiscreteStatsTable[Average]))</f>
        <v>9.49362205547934E-3</v>
      </c>
      <c r="S331" s="5" cm="1">
        <f t="array" ref="S331">MAX(IF((DiscreteStatsTable[GroupByKey]=DiscreteStatsTable[[#This Row],[GroupByKey]]),(DiscreteStatsTable[GroupByKey]=DiscreteStatsTable[[#This Row],[GroupByKey]])*DiscreteStatsTable[Average]))</f>
        <v>0.556428814956336</v>
      </c>
      <c r="T331" s="5" cm="1">
        <f t="array" ref="T331">MIN(IF((DiscreteStatsTable[GroupByKey]=DiscreteStatsTable[[#This Row],[GroupByKey]]),(DiscreteStatsTable[GroupByKey]=DiscreteStatsTable[[#This Row],[GroupByKey]])*DiscreteStatsTable[Minimum]))</f>
        <v>0</v>
      </c>
      <c r="U331" s="5" cm="1">
        <f t="array" ref="U331">MAX(IF((DiscreteStatsTable[GroupByKey]=DiscreteStatsTable[[#This Row],[GroupByKey]]),(DiscreteStatsTable[GroupByKey]=DiscreteStatsTable[[#This Row],[GroupByKey]])*DiscreteStatsTable[Maximum]))</f>
        <v>4.9247273176603699</v>
      </c>
      <c r="V331" s="5" cm="1">
        <f t="array" ref="V331">IFERROR(AVERAGE(IF((DiscreteStatsTable[GroupByKey]=DiscreteStatsTable[[#This Row],[GroupByKey]]),(DiscreteStatsTable[GroupByKey]=DiscreteStatsTable[[#This Row],[GroupByKey]])*DiscreteStatsTable[NumberObservations])),0)</f>
        <v>20.28</v>
      </c>
      <c r="W331" s="5">
        <f>IF((DiscreteStatsTable[[#This Row],[RepsRequested]]&gt;1),DiscreteStatsTable[[#This Row],[HalfWidth]],DiscreteStatsTable[[#This Row],[BatchMeansHalfWidth]])</f>
        <v>3.8819968695886262E-2</v>
      </c>
      <c r="X331" s="5" cm="1">
        <f t="array" ref="X331">COUNT(IF((DiscreteStatsTable[GroupByKey]=DiscreteStatsTable[[#This Row],[GroupByKey]]),(DiscreteStatsTable[GroupByKey]=DiscreteStatsTable[[#This Row],[GroupByKey]])*DiscreteStatsTable[Replication]))</f>
        <v>50</v>
      </c>
      <c r="Y331" s="5">
        <f>IF(DiscreteStatsTable[[#This Row],[RepsRequested]]=DiscreteStatsTable[[#This Row],[RepsWithStatObserved]],1,0)</f>
        <v>1</v>
      </c>
    </row>
    <row r="332" spans="1:25" x14ac:dyDescent="0.25">
      <c r="A332" t="s">
        <v>68</v>
      </c>
      <c r="B332" t="s">
        <v>70</v>
      </c>
      <c r="C332">
        <v>16</v>
      </c>
      <c r="D332" t="s">
        <v>79</v>
      </c>
      <c r="E332" t="s">
        <v>80</v>
      </c>
      <c r="F332" t="s">
        <v>81</v>
      </c>
      <c r="G332">
        <v>0</v>
      </c>
      <c r="H332">
        <v>2E+20</v>
      </c>
      <c r="I332">
        <v>0</v>
      </c>
      <c r="J332">
        <v>0</v>
      </c>
      <c r="K332">
        <v>20</v>
      </c>
      <c r="L33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2" s="5" cm="1">
        <f t="array" ref="M332">MAX(IF((ProjectInfoTable[ProjectName]=DiscreteStatsTable[[#This Row],[ProjectName]]),(ProjectInfoTable[ProjectName]=DiscreteStatsTable[[#This Row],[ProjectName]])*ProjectInfoTable[NumberOfReplications]))</f>
        <v>50</v>
      </c>
      <c r="N332" s="5" cm="1">
        <f t="array" ref="N332">IFERROR(AVERAGE(IF((DiscreteStatsTable[GroupByKey]=DiscreteStatsTable[[#This Row],[GroupByKey]]),(DiscreteStatsTable[GroupByKey]=DiscreteStatsTable[[#This Row],[GroupByKey]])*DiscreteStatsTable[Average])),0)</f>
        <v>0</v>
      </c>
      <c r="O332" s="5" cm="1">
        <f t="array" ref="O332">IFERROR(_xlfn.STDEV.S(IF((DiscreteStatsTable[GroupByKey]=DiscreteStatsTable[[#This Row],[GroupByKey]]),(DiscreteStatsTable[GroupByKey]=DiscreteStatsTable[[#This Row],[GroupByKey]])*DiscreteStatsTable[Average])),0)</f>
        <v>0</v>
      </c>
      <c r="P332" s="5" cm="1">
        <f t="array" ref="P332">MAX(IF((ProjectInfoTable[ProjectName]=DiscreteStatsTable[[#This Row],[ProjectName]]),(ProjectInfoTable[ProjectName]=DiscreteStatsTable[[#This Row],[ProjectName]])*ProjectInfoTable[ConfidenceInterval]))</f>
        <v>0.95</v>
      </c>
      <c r="Q332" s="5">
        <f>IF(AND(DiscreteStatsTable[[#This Row],[RepsWithStatObserved]]=1,Y332=0),200000000000000000000,IFERROR(_xlfn.T.INV.2T(1 -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2" s="5" cm="1">
        <f t="array" ref="R332">MIN(IF((DiscreteStatsTable[GroupByKey]=DiscreteStatsTable[[#This Row],[GroupByKey]]),(DiscreteStatsTable[GroupByKey]=DiscreteStatsTable[[#This Row],[GroupByKey]])*DiscreteStatsTable[Average]))</f>
        <v>0</v>
      </c>
      <c r="S332" s="5" cm="1">
        <f t="array" ref="S332">MAX(IF((DiscreteStatsTable[GroupByKey]=DiscreteStatsTable[[#This Row],[GroupByKey]]),(DiscreteStatsTable[GroupByKey]=DiscreteStatsTable[[#This Row],[GroupByKey]])*DiscreteStatsTable[Average]))</f>
        <v>0</v>
      </c>
      <c r="T332" s="5" cm="1">
        <f t="array" ref="T332">MIN(IF((DiscreteStatsTable[GroupByKey]=DiscreteStatsTable[[#This Row],[GroupByKey]]),(DiscreteStatsTable[GroupByKey]=DiscreteStatsTable[[#This Row],[GroupByKey]])*DiscreteStatsTable[Minimum]))</f>
        <v>0</v>
      </c>
      <c r="U332" s="5" cm="1">
        <f t="array" ref="U332">MAX(IF((DiscreteStatsTable[GroupByKey]=DiscreteStatsTable[[#This Row],[GroupByKey]]),(DiscreteStatsTable[GroupByKey]=DiscreteStatsTable[[#This Row],[GroupByKey]])*DiscreteStatsTable[Maximum]))</f>
        <v>0</v>
      </c>
      <c r="V332" s="5" cm="1">
        <f t="array" ref="V332">IFERROR(AVERAGE(IF((DiscreteStatsTable[GroupByKey]=DiscreteStatsTable[[#This Row],[GroupByKey]]),(DiscreteStatsTable[GroupByKey]=DiscreteStatsTable[[#This Row],[GroupByKey]])*DiscreteStatsTable[NumberObservations])),0)</f>
        <v>20.28</v>
      </c>
      <c r="W332" s="5">
        <f>IF((DiscreteStatsTable[[#This Row],[RepsRequested]]&gt;1),DiscreteStatsTable[[#This Row],[HalfWidth]],DiscreteStatsTable[[#This Row],[BatchMeansHalfWidth]])</f>
        <v>0</v>
      </c>
      <c r="X332" s="5" cm="1">
        <f t="array" ref="X332">COUNT(IF((DiscreteStatsTable[GroupByKey]=DiscreteStatsTable[[#This Row],[GroupByKey]]),(DiscreteStatsTable[GroupByKey]=DiscreteStatsTable[[#This Row],[GroupByKey]])*DiscreteStatsTable[Replication]))</f>
        <v>50</v>
      </c>
      <c r="Y332" s="5">
        <f>IF(DiscreteStatsTable[[#This Row],[RepsRequested]]=DiscreteStatsTable[[#This Row],[RepsWithStatObserved]],1,0)</f>
        <v>1</v>
      </c>
    </row>
    <row r="333" spans="1:25" x14ac:dyDescent="0.25">
      <c r="A333" t="s">
        <v>68</v>
      </c>
      <c r="B333" t="s">
        <v>70</v>
      </c>
      <c r="C333">
        <v>16</v>
      </c>
      <c r="D333" t="s">
        <v>79</v>
      </c>
      <c r="E333" t="s">
        <v>82</v>
      </c>
      <c r="F333" t="s">
        <v>81</v>
      </c>
      <c r="G333">
        <v>0.11314231321959201</v>
      </c>
      <c r="H333">
        <v>2E+20</v>
      </c>
      <c r="I333">
        <v>0</v>
      </c>
      <c r="J333">
        <v>1.8043533250401</v>
      </c>
      <c r="K333">
        <v>20</v>
      </c>
      <c r="L33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3" s="5" cm="1">
        <f t="array" ref="M333">MAX(IF((ProjectInfoTable[ProjectName]=DiscreteStatsTable[[#This Row],[ProjectName]]),(ProjectInfoTable[ProjectName]=DiscreteStatsTable[[#This Row],[ProjectName]])*ProjectInfoTable[NumberOfReplications]))</f>
        <v>50</v>
      </c>
      <c r="N333" s="5" cm="1">
        <f t="array" ref="N333">IFERROR(AVERAGE(IF((DiscreteStatsTable[GroupByKey]=DiscreteStatsTable[[#This Row],[GroupByKey]]),(DiscreteStatsTable[GroupByKey]=DiscreteStatsTable[[#This Row],[GroupByKey]])*DiscreteStatsTable[Average])),0)</f>
        <v>0.2660564238292919</v>
      </c>
      <c r="O333" s="5" cm="1">
        <f t="array" ref="O333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33" s="5" cm="1">
        <f t="array" ref="P333">MAX(IF((ProjectInfoTable[ProjectName]=DiscreteStatsTable[[#This Row],[ProjectName]]),(ProjectInfoTable[ProjectName]=DiscreteStatsTable[[#This Row],[ProjectName]])*ProjectInfoTable[ConfidenceInterval]))</f>
        <v>0.95</v>
      </c>
      <c r="Q333" s="5">
        <f>IF(AND(DiscreteStatsTable[[#This Row],[RepsWithStatObserved]]=1,Y333=0),200000000000000000000,IFERROR(_xlfn.T.INV.2T(1 -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33" s="5" cm="1">
        <f t="array" ref="R333">MIN(IF((DiscreteStatsTable[GroupByKey]=DiscreteStatsTable[[#This Row],[GroupByKey]]),(DiscreteStatsTable[GroupByKey]=DiscreteStatsTable[[#This Row],[GroupByKey]])*DiscreteStatsTable[Average]))</f>
        <v>9.49362205547934E-3</v>
      </c>
      <c r="S333" s="5" cm="1">
        <f t="array" ref="S333">MAX(IF((DiscreteStatsTable[GroupByKey]=DiscreteStatsTable[[#This Row],[GroupByKey]]),(DiscreteStatsTable[GroupByKey]=DiscreteStatsTable[[#This Row],[GroupByKey]])*DiscreteStatsTable[Average]))</f>
        <v>0.556428814956336</v>
      </c>
      <c r="T333" s="5" cm="1">
        <f t="array" ref="T333">MIN(IF((DiscreteStatsTable[GroupByKey]=DiscreteStatsTable[[#This Row],[GroupByKey]]),(DiscreteStatsTable[GroupByKey]=DiscreteStatsTable[[#This Row],[GroupByKey]])*DiscreteStatsTable[Minimum]))</f>
        <v>0</v>
      </c>
      <c r="U333" s="5" cm="1">
        <f t="array" ref="U333">MAX(IF((DiscreteStatsTable[GroupByKey]=DiscreteStatsTable[[#This Row],[GroupByKey]]),(DiscreteStatsTable[GroupByKey]=DiscreteStatsTable[[#This Row],[GroupByKey]])*DiscreteStatsTable[Maximum]))</f>
        <v>4.9247273176603699</v>
      </c>
      <c r="V333" s="5" cm="1">
        <f t="array" ref="V333">IFERROR(AVERAGE(IF((DiscreteStatsTable[GroupByKey]=DiscreteStatsTable[[#This Row],[GroupByKey]]),(DiscreteStatsTable[GroupByKey]=DiscreteStatsTable[[#This Row],[GroupByKey]])*DiscreteStatsTable[NumberObservations])),0)</f>
        <v>20.28</v>
      </c>
      <c r="W333" s="5">
        <f>IF((DiscreteStatsTable[[#This Row],[RepsRequested]]&gt;1),DiscreteStatsTable[[#This Row],[HalfWidth]],DiscreteStatsTable[[#This Row],[BatchMeansHalfWidth]])</f>
        <v>3.8819968695886262E-2</v>
      </c>
      <c r="X333" s="5" cm="1">
        <f t="array" ref="X333">COUNT(IF((DiscreteStatsTable[GroupByKey]=DiscreteStatsTable[[#This Row],[GroupByKey]]),(DiscreteStatsTable[GroupByKey]=DiscreteStatsTable[[#This Row],[GroupByKey]])*DiscreteStatsTable[Replication]))</f>
        <v>50</v>
      </c>
      <c r="Y333" s="5">
        <f>IF(DiscreteStatsTable[[#This Row],[RepsRequested]]=DiscreteStatsTable[[#This Row],[RepsWithStatObserved]],1,0)</f>
        <v>1</v>
      </c>
    </row>
    <row r="334" spans="1:25" x14ac:dyDescent="0.25">
      <c r="A334" t="s">
        <v>68</v>
      </c>
      <c r="B334" t="s">
        <v>70</v>
      </c>
      <c r="C334">
        <v>17</v>
      </c>
      <c r="D334" t="s">
        <v>79</v>
      </c>
      <c r="E334" t="s">
        <v>80</v>
      </c>
      <c r="F334" t="s">
        <v>81</v>
      </c>
      <c r="G334">
        <v>0</v>
      </c>
      <c r="H334">
        <v>2E+20</v>
      </c>
      <c r="I334">
        <v>0</v>
      </c>
      <c r="J334">
        <v>0</v>
      </c>
      <c r="K334">
        <v>15</v>
      </c>
      <c r="L33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4" s="5" cm="1">
        <f t="array" ref="M334">MAX(IF((ProjectInfoTable[ProjectName]=DiscreteStatsTable[[#This Row],[ProjectName]]),(ProjectInfoTable[ProjectName]=DiscreteStatsTable[[#This Row],[ProjectName]])*ProjectInfoTable[NumberOfReplications]))</f>
        <v>50</v>
      </c>
      <c r="N334" s="5" cm="1">
        <f t="array" ref="N334">IFERROR(AVERAGE(IF((DiscreteStatsTable[GroupByKey]=DiscreteStatsTable[[#This Row],[GroupByKey]]),(DiscreteStatsTable[GroupByKey]=DiscreteStatsTable[[#This Row],[GroupByKey]])*DiscreteStatsTable[Average])),0)</f>
        <v>0</v>
      </c>
      <c r="O334" s="5" cm="1">
        <f t="array" ref="O334">IFERROR(_xlfn.STDEV.S(IF((DiscreteStatsTable[GroupByKey]=DiscreteStatsTable[[#This Row],[GroupByKey]]),(DiscreteStatsTable[GroupByKey]=DiscreteStatsTable[[#This Row],[GroupByKey]])*DiscreteStatsTable[Average])),0)</f>
        <v>0</v>
      </c>
      <c r="P334" s="5" cm="1">
        <f t="array" ref="P334">MAX(IF((ProjectInfoTable[ProjectName]=DiscreteStatsTable[[#This Row],[ProjectName]]),(ProjectInfoTable[ProjectName]=DiscreteStatsTable[[#This Row],[ProjectName]])*ProjectInfoTable[ConfidenceInterval]))</f>
        <v>0.95</v>
      </c>
      <c r="Q334" s="5">
        <f>IF(AND(DiscreteStatsTable[[#This Row],[RepsWithStatObserved]]=1,Y334=0),200000000000000000000,IFERROR(_xlfn.T.INV.2T(1 -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4" s="5" cm="1">
        <f t="array" ref="R334">MIN(IF((DiscreteStatsTable[GroupByKey]=DiscreteStatsTable[[#This Row],[GroupByKey]]),(DiscreteStatsTable[GroupByKey]=DiscreteStatsTable[[#This Row],[GroupByKey]])*DiscreteStatsTable[Average]))</f>
        <v>0</v>
      </c>
      <c r="S334" s="5" cm="1">
        <f t="array" ref="S334">MAX(IF((DiscreteStatsTable[GroupByKey]=DiscreteStatsTable[[#This Row],[GroupByKey]]),(DiscreteStatsTable[GroupByKey]=DiscreteStatsTable[[#This Row],[GroupByKey]])*DiscreteStatsTable[Average]))</f>
        <v>0</v>
      </c>
      <c r="T334" s="5" cm="1">
        <f t="array" ref="T334">MIN(IF((DiscreteStatsTable[GroupByKey]=DiscreteStatsTable[[#This Row],[GroupByKey]]),(DiscreteStatsTable[GroupByKey]=DiscreteStatsTable[[#This Row],[GroupByKey]])*DiscreteStatsTable[Minimum]))</f>
        <v>0</v>
      </c>
      <c r="U334" s="5" cm="1">
        <f t="array" ref="U334">MAX(IF((DiscreteStatsTable[GroupByKey]=DiscreteStatsTable[[#This Row],[GroupByKey]]),(DiscreteStatsTable[GroupByKey]=DiscreteStatsTable[[#This Row],[GroupByKey]])*DiscreteStatsTable[Maximum]))</f>
        <v>0</v>
      </c>
      <c r="V334" s="5" cm="1">
        <f t="array" ref="V334">IFERROR(AVERAGE(IF((DiscreteStatsTable[GroupByKey]=DiscreteStatsTable[[#This Row],[GroupByKey]]),(DiscreteStatsTable[GroupByKey]=DiscreteStatsTable[[#This Row],[GroupByKey]])*DiscreteStatsTable[NumberObservations])),0)</f>
        <v>20.28</v>
      </c>
      <c r="W334" s="5">
        <f>IF((DiscreteStatsTable[[#This Row],[RepsRequested]]&gt;1),DiscreteStatsTable[[#This Row],[HalfWidth]],DiscreteStatsTable[[#This Row],[BatchMeansHalfWidth]])</f>
        <v>0</v>
      </c>
      <c r="X334" s="5" cm="1">
        <f t="array" ref="X334">COUNT(IF((DiscreteStatsTable[GroupByKey]=DiscreteStatsTable[[#This Row],[GroupByKey]]),(DiscreteStatsTable[GroupByKey]=DiscreteStatsTable[[#This Row],[GroupByKey]])*DiscreteStatsTable[Replication]))</f>
        <v>50</v>
      </c>
      <c r="Y334" s="5">
        <f>IF(DiscreteStatsTable[[#This Row],[RepsRequested]]=DiscreteStatsTable[[#This Row],[RepsWithStatObserved]],1,0)</f>
        <v>1</v>
      </c>
    </row>
    <row r="335" spans="1:25" x14ac:dyDescent="0.25">
      <c r="A335" t="s">
        <v>68</v>
      </c>
      <c r="B335" t="s">
        <v>70</v>
      </c>
      <c r="C335">
        <v>17</v>
      </c>
      <c r="D335" t="s">
        <v>79</v>
      </c>
      <c r="E335" t="s">
        <v>82</v>
      </c>
      <c r="F335" t="s">
        <v>81</v>
      </c>
      <c r="G335">
        <v>0.25434324996797403</v>
      </c>
      <c r="H335">
        <v>2E+20</v>
      </c>
      <c r="I335">
        <v>0</v>
      </c>
      <c r="J335">
        <v>1.5829515922375801</v>
      </c>
      <c r="K335">
        <v>15</v>
      </c>
      <c r="L33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5" s="5" cm="1">
        <f t="array" ref="M335">MAX(IF((ProjectInfoTable[ProjectName]=DiscreteStatsTable[[#This Row],[ProjectName]]),(ProjectInfoTable[ProjectName]=DiscreteStatsTable[[#This Row],[ProjectName]])*ProjectInfoTable[NumberOfReplications]))</f>
        <v>50</v>
      </c>
      <c r="N335" s="5" cm="1">
        <f t="array" ref="N335">IFERROR(AVERAGE(IF((DiscreteStatsTable[GroupByKey]=DiscreteStatsTable[[#This Row],[GroupByKey]]),(DiscreteStatsTable[GroupByKey]=DiscreteStatsTable[[#This Row],[GroupByKey]])*DiscreteStatsTable[Average])),0)</f>
        <v>0.2660564238292919</v>
      </c>
      <c r="O335" s="5" cm="1">
        <f t="array" ref="O335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35" s="5" cm="1">
        <f t="array" ref="P335">MAX(IF((ProjectInfoTable[ProjectName]=DiscreteStatsTable[[#This Row],[ProjectName]]),(ProjectInfoTable[ProjectName]=DiscreteStatsTable[[#This Row],[ProjectName]])*ProjectInfoTable[ConfidenceInterval]))</f>
        <v>0.95</v>
      </c>
      <c r="Q335" s="5">
        <f>IF(AND(DiscreteStatsTable[[#This Row],[RepsWithStatObserved]]=1,Y335=0),200000000000000000000,IFERROR(_xlfn.T.INV.2T(1 -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35" s="5" cm="1">
        <f t="array" ref="R335">MIN(IF((DiscreteStatsTable[GroupByKey]=DiscreteStatsTable[[#This Row],[GroupByKey]]),(DiscreteStatsTable[GroupByKey]=DiscreteStatsTable[[#This Row],[GroupByKey]])*DiscreteStatsTable[Average]))</f>
        <v>9.49362205547934E-3</v>
      </c>
      <c r="S335" s="5" cm="1">
        <f t="array" ref="S335">MAX(IF((DiscreteStatsTable[GroupByKey]=DiscreteStatsTable[[#This Row],[GroupByKey]]),(DiscreteStatsTable[GroupByKey]=DiscreteStatsTable[[#This Row],[GroupByKey]])*DiscreteStatsTable[Average]))</f>
        <v>0.556428814956336</v>
      </c>
      <c r="T335" s="5" cm="1">
        <f t="array" ref="T335">MIN(IF((DiscreteStatsTable[GroupByKey]=DiscreteStatsTable[[#This Row],[GroupByKey]]),(DiscreteStatsTable[GroupByKey]=DiscreteStatsTable[[#This Row],[GroupByKey]])*DiscreteStatsTable[Minimum]))</f>
        <v>0</v>
      </c>
      <c r="U335" s="5" cm="1">
        <f t="array" ref="U335">MAX(IF((DiscreteStatsTable[GroupByKey]=DiscreteStatsTable[[#This Row],[GroupByKey]]),(DiscreteStatsTable[GroupByKey]=DiscreteStatsTable[[#This Row],[GroupByKey]])*DiscreteStatsTable[Maximum]))</f>
        <v>4.9247273176603699</v>
      </c>
      <c r="V335" s="5" cm="1">
        <f t="array" ref="V335">IFERROR(AVERAGE(IF((DiscreteStatsTable[GroupByKey]=DiscreteStatsTable[[#This Row],[GroupByKey]]),(DiscreteStatsTable[GroupByKey]=DiscreteStatsTable[[#This Row],[GroupByKey]])*DiscreteStatsTable[NumberObservations])),0)</f>
        <v>20.28</v>
      </c>
      <c r="W335" s="5">
        <f>IF((DiscreteStatsTable[[#This Row],[RepsRequested]]&gt;1),DiscreteStatsTable[[#This Row],[HalfWidth]],DiscreteStatsTable[[#This Row],[BatchMeansHalfWidth]])</f>
        <v>3.8819968695886262E-2</v>
      </c>
      <c r="X335" s="5" cm="1">
        <f t="array" ref="X335">COUNT(IF((DiscreteStatsTable[GroupByKey]=DiscreteStatsTable[[#This Row],[GroupByKey]]),(DiscreteStatsTable[GroupByKey]=DiscreteStatsTable[[#This Row],[GroupByKey]])*DiscreteStatsTable[Replication]))</f>
        <v>50</v>
      </c>
      <c r="Y335" s="5">
        <f>IF(DiscreteStatsTable[[#This Row],[RepsRequested]]=DiscreteStatsTable[[#This Row],[RepsWithStatObserved]],1,0)</f>
        <v>1</v>
      </c>
    </row>
    <row r="336" spans="1:25" x14ac:dyDescent="0.25">
      <c r="A336" t="s">
        <v>68</v>
      </c>
      <c r="B336" t="s">
        <v>70</v>
      </c>
      <c r="C336">
        <v>18</v>
      </c>
      <c r="D336" t="s">
        <v>79</v>
      </c>
      <c r="E336" t="s">
        <v>80</v>
      </c>
      <c r="F336" t="s">
        <v>81</v>
      </c>
      <c r="G336">
        <v>0</v>
      </c>
      <c r="H336">
        <v>2E+20</v>
      </c>
      <c r="I336">
        <v>0</v>
      </c>
      <c r="J336">
        <v>0</v>
      </c>
      <c r="K336">
        <v>15</v>
      </c>
      <c r="L33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6" s="5" cm="1">
        <f t="array" ref="M336">MAX(IF((ProjectInfoTable[ProjectName]=DiscreteStatsTable[[#This Row],[ProjectName]]),(ProjectInfoTable[ProjectName]=DiscreteStatsTable[[#This Row],[ProjectName]])*ProjectInfoTable[NumberOfReplications]))</f>
        <v>50</v>
      </c>
      <c r="N336" s="5" cm="1">
        <f t="array" ref="N336">IFERROR(AVERAGE(IF((DiscreteStatsTable[GroupByKey]=DiscreteStatsTable[[#This Row],[GroupByKey]]),(DiscreteStatsTable[GroupByKey]=DiscreteStatsTable[[#This Row],[GroupByKey]])*DiscreteStatsTable[Average])),0)</f>
        <v>0</v>
      </c>
      <c r="O336" s="5" cm="1">
        <f t="array" ref="O336">IFERROR(_xlfn.STDEV.S(IF((DiscreteStatsTable[GroupByKey]=DiscreteStatsTable[[#This Row],[GroupByKey]]),(DiscreteStatsTable[GroupByKey]=DiscreteStatsTable[[#This Row],[GroupByKey]])*DiscreteStatsTable[Average])),0)</f>
        <v>0</v>
      </c>
      <c r="P336" s="5" cm="1">
        <f t="array" ref="P336">MAX(IF((ProjectInfoTable[ProjectName]=DiscreteStatsTable[[#This Row],[ProjectName]]),(ProjectInfoTable[ProjectName]=DiscreteStatsTable[[#This Row],[ProjectName]])*ProjectInfoTable[ConfidenceInterval]))</f>
        <v>0.95</v>
      </c>
      <c r="Q336" s="5">
        <f>IF(AND(DiscreteStatsTable[[#This Row],[RepsWithStatObserved]]=1,Y336=0),200000000000000000000,IFERROR(_xlfn.T.INV.2T(1 -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6" s="5" cm="1">
        <f t="array" ref="R336">MIN(IF((DiscreteStatsTable[GroupByKey]=DiscreteStatsTable[[#This Row],[GroupByKey]]),(DiscreteStatsTable[GroupByKey]=DiscreteStatsTable[[#This Row],[GroupByKey]])*DiscreteStatsTable[Average]))</f>
        <v>0</v>
      </c>
      <c r="S336" s="5" cm="1">
        <f t="array" ref="S336">MAX(IF((DiscreteStatsTable[GroupByKey]=DiscreteStatsTable[[#This Row],[GroupByKey]]),(DiscreteStatsTable[GroupByKey]=DiscreteStatsTable[[#This Row],[GroupByKey]])*DiscreteStatsTable[Average]))</f>
        <v>0</v>
      </c>
      <c r="T336" s="5" cm="1">
        <f t="array" ref="T336">MIN(IF((DiscreteStatsTable[GroupByKey]=DiscreteStatsTable[[#This Row],[GroupByKey]]),(DiscreteStatsTable[GroupByKey]=DiscreteStatsTable[[#This Row],[GroupByKey]])*DiscreteStatsTable[Minimum]))</f>
        <v>0</v>
      </c>
      <c r="U336" s="5" cm="1">
        <f t="array" ref="U336">MAX(IF((DiscreteStatsTable[GroupByKey]=DiscreteStatsTable[[#This Row],[GroupByKey]]),(DiscreteStatsTable[GroupByKey]=DiscreteStatsTable[[#This Row],[GroupByKey]])*DiscreteStatsTable[Maximum]))</f>
        <v>0</v>
      </c>
      <c r="V336" s="5" cm="1">
        <f t="array" ref="V336">IFERROR(AVERAGE(IF((DiscreteStatsTable[GroupByKey]=DiscreteStatsTable[[#This Row],[GroupByKey]]),(DiscreteStatsTable[GroupByKey]=DiscreteStatsTable[[#This Row],[GroupByKey]])*DiscreteStatsTable[NumberObservations])),0)</f>
        <v>20.28</v>
      </c>
      <c r="W336" s="5">
        <f>IF((DiscreteStatsTable[[#This Row],[RepsRequested]]&gt;1),DiscreteStatsTable[[#This Row],[HalfWidth]],DiscreteStatsTable[[#This Row],[BatchMeansHalfWidth]])</f>
        <v>0</v>
      </c>
      <c r="X336" s="5" cm="1">
        <f t="array" ref="X336">COUNT(IF((DiscreteStatsTable[GroupByKey]=DiscreteStatsTable[[#This Row],[GroupByKey]]),(DiscreteStatsTable[GroupByKey]=DiscreteStatsTable[[#This Row],[GroupByKey]])*DiscreteStatsTable[Replication]))</f>
        <v>50</v>
      </c>
      <c r="Y336" s="5">
        <f>IF(DiscreteStatsTable[[#This Row],[RepsRequested]]=DiscreteStatsTable[[#This Row],[RepsWithStatObserved]],1,0)</f>
        <v>1</v>
      </c>
    </row>
    <row r="337" spans="1:25" x14ac:dyDescent="0.25">
      <c r="A337" t="s">
        <v>68</v>
      </c>
      <c r="B337" t="s">
        <v>70</v>
      </c>
      <c r="C337">
        <v>18</v>
      </c>
      <c r="D337" t="s">
        <v>79</v>
      </c>
      <c r="E337" t="s">
        <v>82</v>
      </c>
      <c r="F337" t="s">
        <v>81</v>
      </c>
      <c r="G337">
        <v>0.121857471710401</v>
      </c>
      <c r="H337">
        <v>2E+20</v>
      </c>
      <c r="I337">
        <v>0</v>
      </c>
      <c r="J337">
        <v>0.79795951731938397</v>
      </c>
      <c r="K337">
        <v>15</v>
      </c>
      <c r="L33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7" s="5" cm="1">
        <f t="array" ref="M337">MAX(IF((ProjectInfoTable[ProjectName]=DiscreteStatsTable[[#This Row],[ProjectName]]),(ProjectInfoTable[ProjectName]=DiscreteStatsTable[[#This Row],[ProjectName]])*ProjectInfoTable[NumberOfReplications]))</f>
        <v>50</v>
      </c>
      <c r="N337" s="5" cm="1">
        <f t="array" ref="N337">IFERROR(AVERAGE(IF((DiscreteStatsTable[GroupByKey]=DiscreteStatsTable[[#This Row],[GroupByKey]]),(DiscreteStatsTable[GroupByKey]=DiscreteStatsTable[[#This Row],[GroupByKey]])*DiscreteStatsTable[Average])),0)</f>
        <v>0.2660564238292919</v>
      </c>
      <c r="O337" s="5" cm="1">
        <f t="array" ref="O337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37" s="5" cm="1">
        <f t="array" ref="P337">MAX(IF((ProjectInfoTable[ProjectName]=DiscreteStatsTable[[#This Row],[ProjectName]]),(ProjectInfoTable[ProjectName]=DiscreteStatsTable[[#This Row],[ProjectName]])*ProjectInfoTable[ConfidenceInterval]))</f>
        <v>0.95</v>
      </c>
      <c r="Q337" s="5">
        <f>IF(AND(DiscreteStatsTable[[#This Row],[RepsWithStatObserved]]=1,Y337=0),200000000000000000000,IFERROR(_xlfn.T.INV.2T(1 -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37" s="5" cm="1">
        <f t="array" ref="R337">MIN(IF((DiscreteStatsTable[GroupByKey]=DiscreteStatsTable[[#This Row],[GroupByKey]]),(DiscreteStatsTable[GroupByKey]=DiscreteStatsTable[[#This Row],[GroupByKey]])*DiscreteStatsTable[Average]))</f>
        <v>9.49362205547934E-3</v>
      </c>
      <c r="S337" s="5" cm="1">
        <f t="array" ref="S337">MAX(IF((DiscreteStatsTable[GroupByKey]=DiscreteStatsTable[[#This Row],[GroupByKey]]),(DiscreteStatsTable[GroupByKey]=DiscreteStatsTable[[#This Row],[GroupByKey]])*DiscreteStatsTable[Average]))</f>
        <v>0.556428814956336</v>
      </c>
      <c r="T337" s="5" cm="1">
        <f t="array" ref="T337">MIN(IF((DiscreteStatsTable[GroupByKey]=DiscreteStatsTable[[#This Row],[GroupByKey]]),(DiscreteStatsTable[GroupByKey]=DiscreteStatsTable[[#This Row],[GroupByKey]])*DiscreteStatsTable[Minimum]))</f>
        <v>0</v>
      </c>
      <c r="U337" s="5" cm="1">
        <f t="array" ref="U337">MAX(IF((DiscreteStatsTable[GroupByKey]=DiscreteStatsTable[[#This Row],[GroupByKey]]),(DiscreteStatsTable[GroupByKey]=DiscreteStatsTable[[#This Row],[GroupByKey]])*DiscreteStatsTable[Maximum]))</f>
        <v>4.9247273176603699</v>
      </c>
      <c r="V337" s="5" cm="1">
        <f t="array" ref="V337">IFERROR(AVERAGE(IF((DiscreteStatsTable[GroupByKey]=DiscreteStatsTable[[#This Row],[GroupByKey]]),(DiscreteStatsTable[GroupByKey]=DiscreteStatsTable[[#This Row],[GroupByKey]])*DiscreteStatsTable[NumberObservations])),0)</f>
        <v>20.28</v>
      </c>
      <c r="W337" s="5">
        <f>IF((DiscreteStatsTable[[#This Row],[RepsRequested]]&gt;1),DiscreteStatsTable[[#This Row],[HalfWidth]],DiscreteStatsTable[[#This Row],[BatchMeansHalfWidth]])</f>
        <v>3.8819968695886262E-2</v>
      </c>
      <c r="X337" s="5" cm="1">
        <f t="array" ref="X337">COUNT(IF((DiscreteStatsTable[GroupByKey]=DiscreteStatsTable[[#This Row],[GroupByKey]]),(DiscreteStatsTable[GroupByKey]=DiscreteStatsTable[[#This Row],[GroupByKey]])*DiscreteStatsTable[Replication]))</f>
        <v>50</v>
      </c>
      <c r="Y337" s="5">
        <f>IF(DiscreteStatsTable[[#This Row],[RepsRequested]]=DiscreteStatsTable[[#This Row],[RepsWithStatObserved]],1,0)</f>
        <v>1</v>
      </c>
    </row>
    <row r="338" spans="1:25" x14ac:dyDescent="0.25">
      <c r="A338" t="s">
        <v>68</v>
      </c>
      <c r="B338" t="s">
        <v>70</v>
      </c>
      <c r="C338">
        <v>19</v>
      </c>
      <c r="D338" t="s">
        <v>79</v>
      </c>
      <c r="E338" t="s">
        <v>80</v>
      </c>
      <c r="F338" t="s">
        <v>81</v>
      </c>
      <c r="G338">
        <v>0</v>
      </c>
      <c r="H338">
        <v>2E+20</v>
      </c>
      <c r="I338">
        <v>0</v>
      </c>
      <c r="J338">
        <v>0</v>
      </c>
      <c r="K338">
        <v>21</v>
      </c>
      <c r="L33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8" s="5" cm="1">
        <f t="array" ref="M338">MAX(IF((ProjectInfoTable[ProjectName]=DiscreteStatsTable[[#This Row],[ProjectName]]),(ProjectInfoTable[ProjectName]=DiscreteStatsTable[[#This Row],[ProjectName]])*ProjectInfoTable[NumberOfReplications]))</f>
        <v>50</v>
      </c>
      <c r="N338" s="5" cm="1">
        <f t="array" ref="N338">IFERROR(AVERAGE(IF((DiscreteStatsTable[GroupByKey]=DiscreteStatsTable[[#This Row],[GroupByKey]]),(DiscreteStatsTable[GroupByKey]=DiscreteStatsTable[[#This Row],[GroupByKey]])*DiscreteStatsTable[Average])),0)</f>
        <v>0</v>
      </c>
      <c r="O338" s="5" cm="1">
        <f t="array" ref="O338">IFERROR(_xlfn.STDEV.S(IF((DiscreteStatsTable[GroupByKey]=DiscreteStatsTable[[#This Row],[GroupByKey]]),(DiscreteStatsTable[GroupByKey]=DiscreteStatsTable[[#This Row],[GroupByKey]])*DiscreteStatsTable[Average])),0)</f>
        <v>0</v>
      </c>
      <c r="P338" s="5" cm="1">
        <f t="array" ref="P338">MAX(IF((ProjectInfoTable[ProjectName]=DiscreteStatsTable[[#This Row],[ProjectName]]),(ProjectInfoTable[ProjectName]=DiscreteStatsTable[[#This Row],[ProjectName]])*ProjectInfoTable[ConfidenceInterval]))</f>
        <v>0.95</v>
      </c>
      <c r="Q338" s="5">
        <f>IF(AND(DiscreteStatsTable[[#This Row],[RepsWithStatObserved]]=1,Y338=0),200000000000000000000,IFERROR(_xlfn.T.INV.2T(1 -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8" s="5" cm="1">
        <f t="array" ref="R338">MIN(IF((DiscreteStatsTable[GroupByKey]=DiscreteStatsTable[[#This Row],[GroupByKey]]),(DiscreteStatsTable[GroupByKey]=DiscreteStatsTable[[#This Row],[GroupByKey]])*DiscreteStatsTable[Average]))</f>
        <v>0</v>
      </c>
      <c r="S338" s="5" cm="1">
        <f t="array" ref="S338">MAX(IF((DiscreteStatsTable[GroupByKey]=DiscreteStatsTable[[#This Row],[GroupByKey]]),(DiscreteStatsTable[GroupByKey]=DiscreteStatsTable[[#This Row],[GroupByKey]])*DiscreteStatsTable[Average]))</f>
        <v>0</v>
      </c>
      <c r="T338" s="5" cm="1">
        <f t="array" ref="T338">MIN(IF((DiscreteStatsTable[GroupByKey]=DiscreteStatsTable[[#This Row],[GroupByKey]]),(DiscreteStatsTable[GroupByKey]=DiscreteStatsTable[[#This Row],[GroupByKey]])*DiscreteStatsTable[Minimum]))</f>
        <v>0</v>
      </c>
      <c r="U338" s="5" cm="1">
        <f t="array" ref="U338">MAX(IF((DiscreteStatsTable[GroupByKey]=DiscreteStatsTable[[#This Row],[GroupByKey]]),(DiscreteStatsTable[GroupByKey]=DiscreteStatsTable[[#This Row],[GroupByKey]])*DiscreteStatsTable[Maximum]))</f>
        <v>0</v>
      </c>
      <c r="V338" s="5" cm="1">
        <f t="array" ref="V338">IFERROR(AVERAGE(IF((DiscreteStatsTable[GroupByKey]=DiscreteStatsTable[[#This Row],[GroupByKey]]),(DiscreteStatsTable[GroupByKey]=DiscreteStatsTable[[#This Row],[GroupByKey]])*DiscreteStatsTable[NumberObservations])),0)</f>
        <v>20.28</v>
      </c>
      <c r="W338" s="5">
        <f>IF((DiscreteStatsTable[[#This Row],[RepsRequested]]&gt;1),DiscreteStatsTable[[#This Row],[HalfWidth]],DiscreteStatsTable[[#This Row],[BatchMeansHalfWidth]])</f>
        <v>0</v>
      </c>
      <c r="X338" s="5" cm="1">
        <f t="array" ref="X338">COUNT(IF((DiscreteStatsTable[GroupByKey]=DiscreteStatsTable[[#This Row],[GroupByKey]]),(DiscreteStatsTable[GroupByKey]=DiscreteStatsTable[[#This Row],[GroupByKey]])*DiscreteStatsTable[Replication]))</f>
        <v>50</v>
      </c>
      <c r="Y338" s="5">
        <f>IF(DiscreteStatsTable[[#This Row],[RepsRequested]]=DiscreteStatsTable[[#This Row],[RepsWithStatObserved]],1,0)</f>
        <v>1</v>
      </c>
    </row>
    <row r="339" spans="1:25" x14ac:dyDescent="0.25">
      <c r="A339" t="s">
        <v>68</v>
      </c>
      <c r="B339" t="s">
        <v>70</v>
      </c>
      <c r="C339">
        <v>19</v>
      </c>
      <c r="D339" t="s">
        <v>79</v>
      </c>
      <c r="E339" t="s">
        <v>82</v>
      </c>
      <c r="F339" t="s">
        <v>81</v>
      </c>
      <c r="G339">
        <v>0.21523501452523799</v>
      </c>
      <c r="H339">
        <v>2E+20</v>
      </c>
      <c r="I339">
        <v>0</v>
      </c>
      <c r="J339">
        <v>1.5844593620443601</v>
      </c>
      <c r="K339">
        <v>21</v>
      </c>
      <c r="L33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9" s="5" cm="1">
        <f t="array" ref="M339">MAX(IF((ProjectInfoTable[ProjectName]=DiscreteStatsTable[[#This Row],[ProjectName]]),(ProjectInfoTable[ProjectName]=DiscreteStatsTable[[#This Row],[ProjectName]])*ProjectInfoTable[NumberOfReplications]))</f>
        <v>50</v>
      </c>
      <c r="N339" s="5" cm="1">
        <f t="array" ref="N339">IFERROR(AVERAGE(IF((DiscreteStatsTable[GroupByKey]=DiscreteStatsTable[[#This Row],[GroupByKey]]),(DiscreteStatsTable[GroupByKey]=DiscreteStatsTable[[#This Row],[GroupByKey]])*DiscreteStatsTable[Average])),0)</f>
        <v>0.2660564238292919</v>
      </c>
      <c r="O339" s="5" cm="1">
        <f t="array" ref="O339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39" s="5" cm="1">
        <f t="array" ref="P339">MAX(IF((ProjectInfoTable[ProjectName]=DiscreteStatsTable[[#This Row],[ProjectName]]),(ProjectInfoTable[ProjectName]=DiscreteStatsTable[[#This Row],[ProjectName]])*ProjectInfoTable[ConfidenceInterval]))</f>
        <v>0.95</v>
      </c>
      <c r="Q339" s="5">
        <f>IF(AND(DiscreteStatsTable[[#This Row],[RepsWithStatObserved]]=1,Y339=0),200000000000000000000,IFERROR(_xlfn.T.INV.2T(1 -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39" s="5" cm="1">
        <f t="array" ref="R339">MIN(IF((DiscreteStatsTable[GroupByKey]=DiscreteStatsTable[[#This Row],[GroupByKey]]),(DiscreteStatsTable[GroupByKey]=DiscreteStatsTable[[#This Row],[GroupByKey]])*DiscreteStatsTable[Average]))</f>
        <v>9.49362205547934E-3</v>
      </c>
      <c r="S339" s="5" cm="1">
        <f t="array" ref="S339">MAX(IF((DiscreteStatsTable[GroupByKey]=DiscreteStatsTable[[#This Row],[GroupByKey]]),(DiscreteStatsTable[GroupByKey]=DiscreteStatsTable[[#This Row],[GroupByKey]])*DiscreteStatsTable[Average]))</f>
        <v>0.556428814956336</v>
      </c>
      <c r="T339" s="5" cm="1">
        <f t="array" ref="T339">MIN(IF((DiscreteStatsTable[GroupByKey]=DiscreteStatsTable[[#This Row],[GroupByKey]]),(DiscreteStatsTable[GroupByKey]=DiscreteStatsTable[[#This Row],[GroupByKey]])*DiscreteStatsTable[Minimum]))</f>
        <v>0</v>
      </c>
      <c r="U339" s="5" cm="1">
        <f t="array" ref="U339">MAX(IF((DiscreteStatsTable[GroupByKey]=DiscreteStatsTable[[#This Row],[GroupByKey]]),(DiscreteStatsTable[GroupByKey]=DiscreteStatsTable[[#This Row],[GroupByKey]])*DiscreteStatsTable[Maximum]))</f>
        <v>4.9247273176603699</v>
      </c>
      <c r="V339" s="5" cm="1">
        <f t="array" ref="V339">IFERROR(AVERAGE(IF((DiscreteStatsTable[GroupByKey]=DiscreteStatsTable[[#This Row],[GroupByKey]]),(DiscreteStatsTable[GroupByKey]=DiscreteStatsTable[[#This Row],[GroupByKey]])*DiscreteStatsTable[NumberObservations])),0)</f>
        <v>20.28</v>
      </c>
      <c r="W339" s="5">
        <f>IF((DiscreteStatsTable[[#This Row],[RepsRequested]]&gt;1),DiscreteStatsTable[[#This Row],[HalfWidth]],DiscreteStatsTable[[#This Row],[BatchMeansHalfWidth]])</f>
        <v>3.8819968695886262E-2</v>
      </c>
      <c r="X339" s="5" cm="1">
        <f t="array" ref="X339">COUNT(IF((DiscreteStatsTable[GroupByKey]=DiscreteStatsTable[[#This Row],[GroupByKey]]),(DiscreteStatsTable[GroupByKey]=DiscreteStatsTable[[#This Row],[GroupByKey]])*DiscreteStatsTable[Replication]))</f>
        <v>50</v>
      </c>
      <c r="Y339" s="5">
        <f>IF(DiscreteStatsTable[[#This Row],[RepsRequested]]=DiscreteStatsTable[[#This Row],[RepsWithStatObserved]],1,0)</f>
        <v>1</v>
      </c>
    </row>
    <row r="340" spans="1:25" x14ac:dyDescent="0.25">
      <c r="A340" t="s">
        <v>68</v>
      </c>
      <c r="B340" t="s">
        <v>70</v>
      </c>
      <c r="C340">
        <v>20</v>
      </c>
      <c r="D340" t="s">
        <v>79</v>
      </c>
      <c r="E340" t="s">
        <v>80</v>
      </c>
      <c r="F340" t="s">
        <v>81</v>
      </c>
      <c r="G340">
        <v>0</v>
      </c>
      <c r="H340">
        <v>2E+20</v>
      </c>
      <c r="I340">
        <v>0</v>
      </c>
      <c r="J340">
        <v>0</v>
      </c>
      <c r="K340">
        <v>29</v>
      </c>
      <c r="L34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0" s="5" cm="1">
        <f t="array" ref="M340">MAX(IF((ProjectInfoTable[ProjectName]=DiscreteStatsTable[[#This Row],[ProjectName]]),(ProjectInfoTable[ProjectName]=DiscreteStatsTable[[#This Row],[ProjectName]])*ProjectInfoTable[NumberOfReplications]))</f>
        <v>50</v>
      </c>
      <c r="N340" s="5" cm="1">
        <f t="array" ref="N340">IFERROR(AVERAGE(IF((DiscreteStatsTable[GroupByKey]=DiscreteStatsTable[[#This Row],[GroupByKey]]),(DiscreteStatsTable[GroupByKey]=DiscreteStatsTable[[#This Row],[GroupByKey]])*DiscreteStatsTable[Average])),0)</f>
        <v>0</v>
      </c>
      <c r="O340" s="5" cm="1">
        <f t="array" ref="O340">IFERROR(_xlfn.STDEV.S(IF((DiscreteStatsTable[GroupByKey]=DiscreteStatsTable[[#This Row],[GroupByKey]]),(DiscreteStatsTable[GroupByKey]=DiscreteStatsTable[[#This Row],[GroupByKey]])*DiscreteStatsTable[Average])),0)</f>
        <v>0</v>
      </c>
      <c r="P340" s="5" cm="1">
        <f t="array" ref="P340">MAX(IF((ProjectInfoTable[ProjectName]=DiscreteStatsTable[[#This Row],[ProjectName]]),(ProjectInfoTable[ProjectName]=DiscreteStatsTable[[#This Row],[ProjectName]])*ProjectInfoTable[ConfidenceInterval]))</f>
        <v>0.95</v>
      </c>
      <c r="Q340" s="5">
        <f>IF(AND(DiscreteStatsTable[[#This Row],[RepsWithStatObserved]]=1,Y340=0),200000000000000000000,IFERROR(_xlfn.T.INV.2T(1 -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0" s="5" cm="1">
        <f t="array" ref="R340">MIN(IF((DiscreteStatsTable[GroupByKey]=DiscreteStatsTable[[#This Row],[GroupByKey]]),(DiscreteStatsTable[GroupByKey]=DiscreteStatsTable[[#This Row],[GroupByKey]])*DiscreteStatsTable[Average]))</f>
        <v>0</v>
      </c>
      <c r="S340" s="5" cm="1">
        <f t="array" ref="S340">MAX(IF((DiscreteStatsTable[GroupByKey]=DiscreteStatsTable[[#This Row],[GroupByKey]]),(DiscreteStatsTable[GroupByKey]=DiscreteStatsTable[[#This Row],[GroupByKey]])*DiscreteStatsTable[Average]))</f>
        <v>0</v>
      </c>
      <c r="T340" s="5" cm="1">
        <f t="array" ref="T340">MIN(IF((DiscreteStatsTable[GroupByKey]=DiscreteStatsTable[[#This Row],[GroupByKey]]),(DiscreteStatsTable[GroupByKey]=DiscreteStatsTable[[#This Row],[GroupByKey]])*DiscreteStatsTable[Minimum]))</f>
        <v>0</v>
      </c>
      <c r="U340" s="5" cm="1">
        <f t="array" ref="U340">MAX(IF((DiscreteStatsTable[GroupByKey]=DiscreteStatsTable[[#This Row],[GroupByKey]]),(DiscreteStatsTable[GroupByKey]=DiscreteStatsTable[[#This Row],[GroupByKey]])*DiscreteStatsTable[Maximum]))</f>
        <v>0</v>
      </c>
      <c r="V340" s="5" cm="1">
        <f t="array" ref="V340">IFERROR(AVERAGE(IF((DiscreteStatsTable[GroupByKey]=DiscreteStatsTable[[#This Row],[GroupByKey]]),(DiscreteStatsTable[GroupByKey]=DiscreteStatsTable[[#This Row],[GroupByKey]])*DiscreteStatsTable[NumberObservations])),0)</f>
        <v>20.28</v>
      </c>
      <c r="W340" s="5">
        <f>IF((DiscreteStatsTable[[#This Row],[RepsRequested]]&gt;1),DiscreteStatsTable[[#This Row],[HalfWidth]],DiscreteStatsTable[[#This Row],[BatchMeansHalfWidth]])</f>
        <v>0</v>
      </c>
      <c r="X340" s="5" cm="1">
        <f t="array" ref="X340">COUNT(IF((DiscreteStatsTable[GroupByKey]=DiscreteStatsTable[[#This Row],[GroupByKey]]),(DiscreteStatsTable[GroupByKey]=DiscreteStatsTable[[#This Row],[GroupByKey]])*DiscreteStatsTable[Replication]))</f>
        <v>50</v>
      </c>
      <c r="Y340" s="5">
        <f>IF(DiscreteStatsTable[[#This Row],[RepsRequested]]=DiscreteStatsTable[[#This Row],[RepsWithStatObserved]],1,0)</f>
        <v>1</v>
      </c>
    </row>
    <row r="341" spans="1:25" x14ac:dyDescent="0.25">
      <c r="A341" t="s">
        <v>68</v>
      </c>
      <c r="B341" t="s">
        <v>70</v>
      </c>
      <c r="C341">
        <v>20</v>
      </c>
      <c r="D341" t="s">
        <v>79</v>
      </c>
      <c r="E341" t="s">
        <v>82</v>
      </c>
      <c r="F341" t="s">
        <v>81</v>
      </c>
      <c r="G341">
        <v>0.35136876198217198</v>
      </c>
      <c r="H341">
        <v>2E+20</v>
      </c>
      <c r="I341">
        <v>0</v>
      </c>
      <c r="J341">
        <v>1.4631351399121399</v>
      </c>
      <c r="K341">
        <v>29</v>
      </c>
      <c r="L34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1" s="5" cm="1">
        <f t="array" ref="M341">MAX(IF((ProjectInfoTable[ProjectName]=DiscreteStatsTable[[#This Row],[ProjectName]]),(ProjectInfoTable[ProjectName]=DiscreteStatsTable[[#This Row],[ProjectName]])*ProjectInfoTable[NumberOfReplications]))</f>
        <v>50</v>
      </c>
      <c r="N341" s="5" cm="1">
        <f t="array" ref="N341">IFERROR(AVERAGE(IF((DiscreteStatsTable[GroupByKey]=DiscreteStatsTable[[#This Row],[GroupByKey]]),(DiscreteStatsTable[GroupByKey]=DiscreteStatsTable[[#This Row],[GroupByKey]])*DiscreteStatsTable[Average])),0)</f>
        <v>0.2660564238292919</v>
      </c>
      <c r="O341" s="5" cm="1">
        <f t="array" ref="O341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41" s="5" cm="1">
        <f t="array" ref="P341">MAX(IF((ProjectInfoTable[ProjectName]=DiscreteStatsTable[[#This Row],[ProjectName]]),(ProjectInfoTable[ProjectName]=DiscreteStatsTable[[#This Row],[ProjectName]])*ProjectInfoTable[ConfidenceInterval]))</f>
        <v>0.95</v>
      </c>
      <c r="Q341" s="5">
        <f>IF(AND(DiscreteStatsTable[[#This Row],[RepsWithStatObserved]]=1,Y341=0),200000000000000000000,IFERROR(_xlfn.T.INV.2T(1 -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41" s="5" cm="1">
        <f t="array" ref="R341">MIN(IF((DiscreteStatsTable[GroupByKey]=DiscreteStatsTable[[#This Row],[GroupByKey]]),(DiscreteStatsTable[GroupByKey]=DiscreteStatsTable[[#This Row],[GroupByKey]])*DiscreteStatsTable[Average]))</f>
        <v>9.49362205547934E-3</v>
      </c>
      <c r="S341" s="5" cm="1">
        <f t="array" ref="S341">MAX(IF((DiscreteStatsTable[GroupByKey]=DiscreteStatsTable[[#This Row],[GroupByKey]]),(DiscreteStatsTable[GroupByKey]=DiscreteStatsTable[[#This Row],[GroupByKey]])*DiscreteStatsTable[Average]))</f>
        <v>0.556428814956336</v>
      </c>
      <c r="T341" s="5" cm="1">
        <f t="array" ref="T341">MIN(IF((DiscreteStatsTable[GroupByKey]=DiscreteStatsTable[[#This Row],[GroupByKey]]),(DiscreteStatsTable[GroupByKey]=DiscreteStatsTable[[#This Row],[GroupByKey]])*DiscreteStatsTable[Minimum]))</f>
        <v>0</v>
      </c>
      <c r="U341" s="5" cm="1">
        <f t="array" ref="U341">MAX(IF((DiscreteStatsTable[GroupByKey]=DiscreteStatsTable[[#This Row],[GroupByKey]]),(DiscreteStatsTable[GroupByKey]=DiscreteStatsTable[[#This Row],[GroupByKey]])*DiscreteStatsTable[Maximum]))</f>
        <v>4.9247273176603699</v>
      </c>
      <c r="V341" s="5" cm="1">
        <f t="array" ref="V341">IFERROR(AVERAGE(IF((DiscreteStatsTable[GroupByKey]=DiscreteStatsTable[[#This Row],[GroupByKey]]),(DiscreteStatsTable[GroupByKey]=DiscreteStatsTable[[#This Row],[GroupByKey]])*DiscreteStatsTable[NumberObservations])),0)</f>
        <v>20.28</v>
      </c>
      <c r="W341" s="5">
        <f>IF((DiscreteStatsTable[[#This Row],[RepsRequested]]&gt;1),DiscreteStatsTable[[#This Row],[HalfWidth]],DiscreteStatsTable[[#This Row],[BatchMeansHalfWidth]])</f>
        <v>3.8819968695886262E-2</v>
      </c>
      <c r="X341" s="5" cm="1">
        <f t="array" ref="X341">COUNT(IF((DiscreteStatsTable[GroupByKey]=DiscreteStatsTable[[#This Row],[GroupByKey]]),(DiscreteStatsTable[GroupByKey]=DiscreteStatsTable[[#This Row],[GroupByKey]])*DiscreteStatsTable[Replication]))</f>
        <v>50</v>
      </c>
      <c r="Y341" s="5">
        <f>IF(DiscreteStatsTable[[#This Row],[RepsRequested]]=DiscreteStatsTable[[#This Row],[RepsWithStatObserved]],1,0)</f>
        <v>1</v>
      </c>
    </row>
    <row r="342" spans="1:25" x14ac:dyDescent="0.25">
      <c r="A342" t="s">
        <v>68</v>
      </c>
      <c r="B342" t="s">
        <v>70</v>
      </c>
      <c r="C342">
        <v>21</v>
      </c>
      <c r="D342" t="s">
        <v>79</v>
      </c>
      <c r="E342" t="s">
        <v>80</v>
      </c>
      <c r="F342" t="s">
        <v>81</v>
      </c>
      <c r="G342">
        <v>0</v>
      </c>
      <c r="H342">
        <v>2E+20</v>
      </c>
      <c r="I342">
        <v>0</v>
      </c>
      <c r="J342">
        <v>0</v>
      </c>
      <c r="K342">
        <v>16</v>
      </c>
      <c r="L34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2" s="5" cm="1">
        <f t="array" ref="M342">MAX(IF((ProjectInfoTable[ProjectName]=DiscreteStatsTable[[#This Row],[ProjectName]]),(ProjectInfoTable[ProjectName]=DiscreteStatsTable[[#This Row],[ProjectName]])*ProjectInfoTable[NumberOfReplications]))</f>
        <v>50</v>
      </c>
      <c r="N342" s="5" cm="1">
        <f t="array" ref="N342">IFERROR(AVERAGE(IF((DiscreteStatsTable[GroupByKey]=DiscreteStatsTable[[#This Row],[GroupByKey]]),(DiscreteStatsTable[GroupByKey]=DiscreteStatsTable[[#This Row],[GroupByKey]])*DiscreteStatsTable[Average])),0)</f>
        <v>0</v>
      </c>
      <c r="O342" s="5" cm="1">
        <f t="array" ref="O342">IFERROR(_xlfn.STDEV.S(IF((DiscreteStatsTable[GroupByKey]=DiscreteStatsTable[[#This Row],[GroupByKey]]),(DiscreteStatsTable[GroupByKey]=DiscreteStatsTable[[#This Row],[GroupByKey]])*DiscreteStatsTable[Average])),0)</f>
        <v>0</v>
      </c>
      <c r="P342" s="5" cm="1">
        <f t="array" ref="P342">MAX(IF((ProjectInfoTable[ProjectName]=DiscreteStatsTable[[#This Row],[ProjectName]]),(ProjectInfoTable[ProjectName]=DiscreteStatsTable[[#This Row],[ProjectName]])*ProjectInfoTable[ConfidenceInterval]))</f>
        <v>0.95</v>
      </c>
      <c r="Q342" s="5">
        <f>IF(AND(DiscreteStatsTable[[#This Row],[RepsWithStatObserved]]=1,Y342=0),200000000000000000000,IFERROR(_xlfn.T.INV.2T(1 -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2" s="5" cm="1">
        <f t="array" ref="R342">MIN(IF((DiscreteStatsTable[GroupByKey]=DiscreteStatsTable[[#This Row],[GroupByKey]]),(DiscreteStatsTable[GroupByKey]=DiscreteStatsTable[[#This Row],[GroupByKey]])*DiscreteStatsTable[Average]))</f>
        <v>0</v>
      </c>
      <c r="S342" s="5" cm="1">
        <f t="array" ref="S342">MAX(IF((DiscreteStatsTable[GroupByKey]=DiscreteStatsTable[[#This Row],[GroupByKey]]),(DiscreteStatsTable[GroupByKey]=DiscreteStatsTable[[#This Row],[GroupByKey]])*DiscreteStatsTable[Average]))</f>
        <v>0</v>
      </c>
      <c r="T342" s="5" cm="1">
        <f t="array" ref="T342">MIN(IF((DiscreteStatsTable[GroupByKey]=DiscreteStatsTable[[#This Row],[GroupByKey]]),(DiscreteStatsTable[GroupByKey]=DiscreteStatsTable[[#This Row],[GroupByKey]])*DiscreteStatsTable[Minimum]))</f>
        <v>0</v>
      </c>
      <c r="U342" s="5" cm="1">
        <f t="array" ref="U342">MAX(IF((DiscreteStatsTable[GroupByKey]=DiscreteStatsTable[[#This Row],[GroupByKey]]),(DiscreteStatsTable[GroupByKey]=DiscreteStatsTable[[#This Row],[GroupByKey]])*DiscreteStatsTable[Maximum]))</f>
        <v>0</v>
      </c>
      <c r="V342" s="5" cm="1">
        <f t="array" ref="V342">IFERROR(AVERAGE(IF((DiscreteStatsTable[GroupByKey]=DiscreteStatsTable[[#This Row],[GroupByKey]]),(DiscreteStatsTable[GroupByKey]=DiscreteStatsTable[[#This Row],[GroupByKey]])*DiscreteStatsTable[NumberObservations])),0)</f>
        <v>20.28</v>
      </c>
      <c r="W342" s="5">
        <f>IF((DiscreteStatsTable[[#This Row],[RepsRequested]]&gt;1),DiscreteStatsTable[[#This Row],[HalfWidth]],DiscreteStatsTable[[#This Row],[BatchMeansHalfWidth]])</f>
        <v>0</v>
      </c>
      <c r="X342" s="5" cm="1">
        <f t="array" ref="X342">COUNT(IF((DiscreteStatsTable[GroupByKey]=DiscreteStatsTable[[#This Row],[GroupByKey]]),(DiscreteStatsTable[GroupByKey]=DiscreteStatsTable[[#This Row],[GroupByKey]])*DiscreteStatsTable[Replication]))</f>
        <v>50</v>
      </c>
      <c r="Y342" s="5">
        <f>IF(DiscreteStatsTable[[#This Row],[RepsRequested]]=DiscreteStatsTable[[#This Row],[RepsWithStatObserved]],1,0)</f>
        <v>1</v>
      </c>
    </row>
    <row r="343" spans="1:25" x14ac:dyDescent="0.25">
      <c r="A343" t="s">
        <v>68</v>
      </c>
      <c r="B343" t="s">
        <v>70</v>
      </c>
      <c r="C343">
        <v>21</v>
      </c>
      <c r="D343" t="s">
        <v>79</v>
      </c>
      <c r="E343" t="s">
        <v>82</v>
      </c>
      <c r="F343" t="s">
        <v>81</v>
      </c>
      <c r="G343">
        <v>0.35261849192392403</v>
      </c>
      <c r="H343">
        <v>2E+20</v>
      </c>
      <c r="I343">
        <v>0</v>
      </c>
      <c r="J343">
        <v>1.42078040173766</v>
      </c>
      <c r="K343">
        <v>16</v>
      </c>
      <c r="L34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3" s="5" cm="1">
        <f t="array" ref="M343">MAX(IF((ProjectInfoTable[ProjectName]=DiscreteStatsTable[[#This Row],[ProjectName]]),(ProjectInfoTable[ProjectName]=DiscreteStatsTable[[#This Row],[ProjectName]])*ProjectInfoTable[NumberOfReplications]))</f>
        <v>50</v>
      </c>
      <c r="N343" s="5" cm="1">
        <f t="array" ref="N343">IFERROR(AVERAGE(IF((DiscreteStatsTable[GroupByKey]=DiscreteStatsTable[[#This Row],[GroupByKey]]),(DiscreteStatsTable[GroupByKey]=DiscreteStatsTable[[#This Row],[GroupByKey]])*DiscreteStatsTable[Average])),0)</f>
        <v>0.2660564238292919</v>
      </c>
      <c r="O343" s="5" cm="1">
        <f t="array" ref="O343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43" s="5" cm="1">
        <f t="array" ref="P343">MAX(IF((ProjectInfoTable[ProjectName]=DiscreteStatsTable[[#This Row],[ProjectName]]),(ProjectInfoTable[ProjectName]=DiscreteStatsTable[[#This Row],[ProjectName]])*ProjectInfoTable[ConfidenceInterval]))</f>
        <v>0.95</v>
      </c>
      <c r="Q343" s="5">
        <f>IF(AND(DiscreteStatsTable[[#This Row],[RepsWithStatObserved]]=1,Y343=0),200000000000000000000,IFERROR(_xlfn.T.INV.2T(1 -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43" s="5" cm="1">
        <f t="array" ref="R343">MIN(IF((DiscreteStatsTable[GroupByKey]=DiscreteStatsTable[[#This Row],[GroupByKey]]),(DiscreteStatsTable[GroupByKey]=DiscreteStatsTable[[#This Row],[GroupByKey]])*DiscreteStatsTable[Average]))</f>
        <v>9.49362205547934E-3</v>
      </c>
      <c r="S343" s="5" cm="1">
        <f t="array" ref="S343">MAX(IF((DiscreteStatsTable[GroupByKey]=DiscreteStatsTable[[#This Row],[GroupByKey]]),(DiscreteStatsTable[GroupByKey]=DiscreteStatsTable[[#This Row],[GroupByKey]])*DiscreteStatsTable[Average]))</f>
        <v>0.556428814956336</v>
      </c>
      <c r="T343" s="5" cm="1">
        <f t="array" ref="T343">MIN(IF((DiscreteStatsTable[GroupByKey]=DiscreteStatsTable[[#This Row],[GroupByKey]]),(DiscreteStatsTable[GroupByKey]=DiscreteStatsTable[[#This Row],[GroupByKey]])*DiscreteStatsTable[Minimum]))</f>
        <v>0</v>
      </c>
      <c r="U343" s="5" cm="1">
        <f t="array" ref="U343">MAX(IF((DiscreteStatsTable[GroupByKey]=DiscreteStatsTable[[#This Row],[GroupByKey]]),(DiscreteStatsTable[GroupByKey]=DiscreteStatsTable[[#This Row],[GroupByKey]])*DiscreteStatsTable[Maximum]))</f>
        <v>4.9247273176603699</v>
      </c>
      <c r="V343" s="5" cm="1">
        <f t="array" ref="V343">IFERROR(AVERAGE(IF((DiscreteStatsTable[GroupByKey]=DiscreteStatsTable[[#This Row],[GroupByKey]]),(DiscreteStatsTable[GroupByKey]=DiscreteStatsTable[[#This Row],[GroupByKey]])*DiscreteStatsTable[NumberObservations])),0)</f>
        <v>20.28</v>
      </c>
      <c r="W343" s="5">
        <f>IF((DiscreteStatsTable[[#This Row],[RepsRequested]]&gt;1),DiscreteStatsTable[[#This Row],[HalfWidth]],DiscreteStatsTable[[#This Row],[BatchMeansHalfWidth]])</f>
        <v>3.8819968695886262E-2</v>
      </c>
      <c r="X343" s="5" cm="1">
        <f t="array" ref="X343">COUNT(IF((DiscreteStatsTable[GroupByKey]=DiscreteStatsTable[[#This Row],[GroupByKey]]),(DiscreteStatsTable[GroupByKey]=DiscreteStatsTable[[#This Row],[GroupByKey]])*DiscreteStatsTable[Replication]))</f>
        <v>50</v>
      </c>
      <c r="Y343" s="5">
        <f>IF(DiscreteStatsTable[[#This Row],[RepsRequested]]=DiscreteStatsTable[[#This Row],[RepsWithStatObserved]],1,0)</f>
        <v>1</v>
      </c>
    </row>
    <row r="344" spans="1:25" x14ac:dyDescent="0.25">
      <c r="A344" t="s">
        <v>68</v>
      </c>
      <c r="B344" t="s">
        <v>70</v>
      </c>
      <c r="C344">
        <v>22</v>
      </c>
      <c r="D344" t="s">
        <v>79</v>
      </c>
      <c r="E344" t="s">
        <v>80</v>
      </c>
      <c r="F344" t="s">
        <v>81</v>
      </c>
      <c r="G344">
        <v>0</v>
      </c>
      <c r="H344">
        <v>2E+20</v>
      </c>
      <c r="I344">
        <v>0</v>
      </c>
      <c r="J344">
        <v>0</v>
      </c>
      <c r="K344">
        <v>18</v>
      </c>
      <c r="L34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4" s="5" cm="1">
        <f t="array" ref="M344">MAX(IF((ProjectInfoTable[ProjectName]=DiscreteStatsTable[[#This Row],[ProjectName]]),(ProjectInfoTable[ProjectName]=DiscreteStatsTable[[#This Row],[ProjectName]])*ProjectInfoTable[NumberOfReplications]))</f>
        <v>50</v>
      </c>
      <c r="N344" s="5" cm="1">
        <f t="array" ref="N344">IFERROR(AVERAGE(IF((DiscreteStatsTable[GroupByKey]=DiscreteStatsTable[[#This Row],[GroupByKey]]),(DiscreteStatsTable[GroupByKey]=DiscreteStatsTable[[#This Row],[GroupByKey]])*DiscreteStatsTable[Average])),0)</f>
        <v>0</v>
      </c>
      <c r="O344" s="5" cm="1">
        <f t="array" ref="O344">IFERROR(_xlfn.STDEV.S(IF((DiscreteStatsTable[GroupByKey]=DiscreteStatsTable[[#This Row],[GroupByKey]]),(DiscreteStatsTable[GroupByKey]=DiscreteStatsTable[[#This Row],[GroupByKey]])*DiscreteStatsTable[Average])),0)</f>
        <v>0</v>
      </c>
      <c r="P344" s="5" cm="1">
        <f t="array" ref="P344">MAX(IF((ProjectInfoTable[ProjectName]=DiscreteStatsTable[[#This Row],[ProjectName]]),(ProjectInfoTable[ProjectName]=DiscreteStatsTable[[#This Row],[ProjectName]])*ProjectInfoTable[ConfidenceInterval]))</f>
        <v>0.95</v>
      </c>
      <c r="Q344" s="5">
        <f>IF(AND(DiscreteStatsTable[[#This Row],[RepsWithStatObserved]]=1,Y344=0),200000000000000000000,IFERROR(_xlfn.T.INV.2T(1 -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4" s="5" cm="1">
        <f t="array" ref="R344">MIN(IF((DiscreteStatsTable[GroupByKey]=DiscreteStatsTable[[#This Row],[GroupByKey]]),(DiscreteStatsTable[GroupByKey]=DiscreteStatsTable[[#This Row],[GroupByKey]])*DiscreteStatsTable[Average]))</f>
        <v>0</v>
      </c>
      <c r="S344" s="5" cm="1">
        <f t="array" ref="S344">MAX(IF((DiscreteStatsTable[GroupByKey]=DiscreteStatsTable[[#This Row],[GroupByKey]]),(DiscreteStatsTable[GroupByKey]=DiscreteStatsTable[[#This Row],[GroupByKey]])*DiscreteStatsTable[Average]))</f>
        <v>0</v>
      </c>
      <c r="T344" s="5" cm="1">
        <f t="array" ref="T344">MIN(IF((DiscreteStatsTable[GroupByKey]=DiscreteStatsTable[[#This Row],[GroupByKey]]),(DiscreteStatsTable[GroupByKey]=DiscreteStatsTable[[#This Row],[GroupByKey]])*DiscreteStatsTable[Minimum]))</f>
        <v>0</v>
      </c>
      <c r="U344" s="5" cm="1">
        <f t="array" ref="U344">MAX(IF((DiscreteStatsTable[GroupByKey]=DiscreteStatsTable[[#This Row],[GroupByKey]]),(DiscreteStatsTable[GroupByKey]=DiscreteStatsTable[[#This Row],[GroupByKey]])*DiscreteStatsTable[Maximum]))</f>
        <v>0</v>
      </c>
      <c r="V344" s="5" cm="1">
        <f t="array" ref="V344">IFERROR(AVERAGE(IF((DiscreteStatsTable[GroupByKey]=DiscreteStatsTable[[#This Row],[GroupByKey]]),(DiscreteStatsTable[GroupByKey]=DiscreteStatsTable[[#This Row],[GroupByKey]])*DiscreteStatsTable[NumberObservations])),0)</f>
        <v>20.28</v>
      </c>
      <c r="W344" s="5">
        <f>IF((DiscreteStatsTable[[#This Row],[RepsRequested]]&gt;1),DiscreteStatsTable[[#This Row],[HalfWidth]],DiscreteStatsTable[[#This Row],[BatchMeansHalfWidth]])</f>
        <v>0</v>
      </c>
      <c r="X344" s="5" cm="1">
        <f t="array" ref="X344">COUNT(IF((DiscreteStatsTable[GroupByKey]=DiscreteStatsTable[[#This Row],[GroupByKey]]),(DiscreteStatsTable[GroupByKey]=DiscreteStatsTable[[#This Row],[GroupByKey]])*DiscreteStatsTable[Replication]))</f>
        <v>50</v>
      </c>
      <c r="Y344" s="5">
        <f>IF(DiscreteStatsTable[[#This Row],[RepsRequested]]=DiscreteStatsTable[[#This Row],[RepsWithStatObserved]],1,0)</f>
        <v>1</v>
      </c>
    </row>
    <row r="345" spans="1:25" x14ac:dyDescent="0.25">
      <c r="A345" t="s">
        <v>68</v>
      </c>
      <c r="B345" t="s">
        <v>70</v>
      </c>
      <c r="C345">
        <v>22</v>
      </c>
      <c r="D345" t="s">
        <v>79</v>
      </c>
      <c r="E345" t="s">
        <v>82</v>
      </c>
      <c r="F345" t="s">
        <v>81</v>
      </c>
      <c r="G345">
        <v>0.245497022492981</v>
      </c>
      <c r="H345">
        <v>2E+20</v>
      </c>
      <c r="I345">
        <v>0</v>
      </c>
      <c r="J345">
        <v>1.4923545531735301</v>
      </c>
      <c r="K345">
        <v>18</v>
      </c>
      <c r="L34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5" s="5" cm="1">
        <f t="array" ref="M345">MAX(IF((ProjectInfoTable[ProjectName]=DiscreteStatsTable[[#This Row],[ProjectName]]),(ProjectInfoTable[ProjectName]=DiscreteStatsTable[[#This Row],[ProjectName]])*ProjectInfoTable[NumberOfReplications]))</f>
        <v>50</v>
      </c>
      <c r="N345" s="5" cm="1">
        <f t="array" ref="N345">IFERROR(AVERAGE(IF((DiscreteStatsTable[GroupByKey]=DiscreteStatsTable[[#This Row],[GroupByKey]]),(DiscreteStatsTable[GroupByKey]=DiscreteStatsTable[[#This Row],[GroupByKey]])*DiscreteStatsTable[Average])),0)</f>
        <v>0.2660564238292919</v>
      </c>
      <c r="O345" s="5" cm="1">
        <f t="array" ref="O345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45" s="5" cm="1">
        <f t="array" ref="P345">MAX(IF((ProjectInfoTable[ProjectName]=DiscreteStatsTable[[#This Row],[ProjectName]]),(ProjectInfoTable[ProjectName]=DiscreteStatsTable[[#This Row],[ProjectName]])*ProjectInfoTable[ConfidenceInterval]))</f>
        <v>0.95</v>
      </c>
      <c r="Q345" s="5">
        <f>IF(AND(DiscreteStatsTable[[#This Row],[RepsWithStatObserved]]=1,Y345=0),200000000000000000000,IFERROR(_xlfn.T.INV.2T(1 -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45" s="5" cm="1">
        <f t="array" ref="R345">MIN(IF((DiscreteStatsTable[GroupByKey]=DiscreteStatsTable[[#This Row],[GroupByKey]]),(DiscreteStatsTable[GroupByKey]=DiscreteStatsTable[[#This Row],[GroupByKey]])*DiscreteStatsTable[Average]))</f>
        <v>9.49362205547934E-3</v>
      </c>
      <c r="S345" s="5" cm="1">
        <f t="array" ref="S345">MAX(IF((DiscreteStatsTable[GroupByKey]=DiscreteStatsTable[[#This Row],[GroupByKey]]),(DiscreteStatsTable[GroupByKey]=DiscreteStatsTable[[#This Row],[GroupByKey]])*DiscreteStatsTable[Average]))</f>
        <v>0.556428814956336</v>
      </c>
      <c r="T345" s="5" cm="1">
        <f t="array" ref="T345">MIN(IF((DiscreteStatsTable[GroupByKey]=DiscreteStatsTable[[#This Row],[GroupByKey]]),(DiscreteStatsTable[GroupByKey]=DiscreteStatsTable[[#This Row],[GroupByKey]])*DiscreteStatsTable[Minimum]))</f>
        <v>0</v>
      </c>
      <c r="U345" s="5" cm="1">
        <f t="array" ref="U345">MAX(IF((DiscreteStatsTable[GroupByKey]=DiscreteStatsTable[[#This Row],[GroupByKey]]),(DiscreteStatsTable[GroupByKey]=DiscreteStatsTable[[#This Row],[GroupByKey]])*DiscreteStatsTable[Maximum]))</f>
        <v>4.9247273176603699</v>
      </c>
      <c r="V345" s="5" cm="1">
        <f t="array" ref="V345">IFERROR(AVERAGE(IF((DiscreteStatsTable[GroupByKey]=DiscreteStatsTable[[#This Row],[GroupByKey]]),(DiscreteStatsTable[GroupByKey]=DiscreteStatsTable[[#This Row],[GroupByKey]])*DiscreteStatsTable[NumberObservations])),0)</f>
        <v>20.28</v>
      </c>
      <c r="W345" s="5">
        <f>IF((DiscreteStatsTable[[#This Row],[RepsRequested]]&gt;1),DiscreteStatsTable[[#This Row],[HalfWidth]],DiscreteStatsTable[[#This Row],[BatchMeansHalfWidth]])</f>
        <v>3.8819968695886262E-2</v>
      </c>
      <c r="X345" s="5" cm="1">
        <f t="array" ref="X345">COUNT(IF((DiscreteStatsTable[GroupByKey]=DiscreteStatsTable[[#This Row],[GroupByKey]]),(DiscreteStatsTable[GroupByKey]=DiscreteStatsTable[[#This Row],[GroupByKey]])*DiscreteStatsTable[Replication]))</f>
        <v>50</v>
      </c>
      <c r="Y345" s="5">
        <f>IF(DiscreteStatsTable[[#This Row],[RepsRequested]]=DiscreteStatsTable[[#This Row],[RepsWithStatObserved]],1,0)</f>
        <v>1</v>
      </c>
    </row>
    <row r="346" spans="1:25" x14ac:dyDescent="0.25">
      <c r="A346" t="s">
        <v>68</v>
      </c>
      <c r="B346" t="s">
        <v>70</v>
      </c>
      <c r="C346">
        <v>23</v>
      </c>
      <c r="D346" t="s">
        <v>79</v>
      </c>
      <c r="E346" t="s">
        <v>80</v>
      </c>
      <c r="F346" t="s">
        <v>81</v>
      </c>
      <c r="G346">
        <v>0</v>
      </c>
      <c r="H346">
        <v>2E+20</v>
      </c>
      <c r="I346">
        <v>0</v>
      </c>
      <c r="J346">
        <v>0</v>
      </c>
      <c r="K346">
        <v>16</v>
      </c>
      <c r="L34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6" s="5" cm="1">
        <f t="array" ref="M346">MAX(IF((ProjectInfoTable[ProjectName]=DiscreteStatsTable[[#This Row],[ProjectName]]),(ProjectInfoTable[ProjectName]=DiscreteStatsTable[[#This Row],[ProjectName]])*ProjectInfoTable[NumberOfReplications]))</f>
        <v>50</v>
      </c>
      <c r="N346" s="5" cm="1">
        <f t="array" ref="N346">IFERROR(AVERAGE(IF((DiscreteStatsTable[GroupByKey]=DiscreteStatsTable[[#This Row],[GroupByKey]]),(DiscreteStatsTable[GroupByKey]=DiscreteStatsTable[[#This Row],[GroupByKey]])*DiscreteStatsTable[Average])),0)</f>
        <v>0</v>
      </c>
      <c r="O346" s="5" cm="1">
        <f t="array" ref="O346">IFERROR(_xlfn.STDEV.S(IF((DiscreteStatsTable[GroupByKey]=DiscreteStatsTable[[#This Row],[GroupByKey]]),(DiscreteStatsTable[GroupByKey]=DiscreteStatsTable[[#This Row],[GroupByKey]])*DiscreteStatsTable[Average])),0)</f>
        <v>0</v>
      </c>
      <c r="P346" s="5" cm="1">
        <f t="array" ref="P346">MAX(IF((ProjectInfoTable[ProjectName]=DiscreteStatsTable[[#This Row],[ProjectName]]),(ProjectInfoTable[ProjectName]=DiscreteStatsTable[[#This Row],[ProjectName]])*ProjectInfoTable[ConfidenceInterval]))</f>
        <v>0.95</v>
      </c>
      <c r="Q346" s="5">
        <f>IF(AND(DiscreteStatsTable[[#This Row],[RepsWithStatObserved]]=1,Y346=0),200000000000000000000,IFERROR(_xlfn.T.INV.2T(1 -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6" s="5" cm="1">
        <f t="array" ref="R346">MIN(IF((DiscreteStatsTable[GroupByKey]=DiscreteStatsTable[[#This Row],[GroupByKey]]),(DiscreteStatsTable[GroupByKey]=DiscreteStatsTable[[#This Row],[GroupByKey]])*DiscreteStatsTable[Average]))</f>
        <v>0</v>
      </c>
      <c r="S346" s="5" cm="1">
        <f t="array" ref="S346">MAX(IF((DiscreteStatsTable[GroupByKey]=DiscreteStatsTable[[#This Row],[GroupByKey]]),(DiscreteStatsTable[GroupByKey]=DiscreteStatsTable[[#This Row],[GroupByKey]])*DiscreteStatsTable[Average]))</f>
        <v>0</v>
      </c>
      <c r="T346" s="5" cm="1">
        <f t="array" ref="T346">MIN(IF((DiscreteStatsTable[GroupByKey]=DiscreteStatsTable[[#This Row],[GroupByKey]]),(DiscreteStatsTable[GroupByKey]=DiscreteStatsTable[[#This Row],[GroupByKey]])*DiscreteStatsTable[Minimum]))</f>
        <v>0</v>
      </c>
      <c r="U346" s="5" cm="1">
        <f t="array" ref="U346">MAX(IF((DiscreteStatsTable[GroupByKey]=DiscreteStatsTable[[#This Row],[GroupByKey]]),(DiscreteStatsTable[GroupByKey]=DiscreteStatsTable[[#This Row],[GroupByKey]])*DiscreteStatsTable[Maximum]))</f>
        <v>0</v>
      </c>
      <c r="V346" s="5" cm="1">
        <f t="array" ref="V346">IFERROR(AVERAGE(IF((DiscreteStatsTable[GroupByKey]=DiscreteStatsTable[[#This Row],[GroupByKey]]),(DiscreteStatsTable[GroupByKey]=DiscreteStatsTable[[#This Row],[GroupByKey]])*DiscreteStatsTable[NumberObservations])),0)</f>
        <v>20.28</v>
      </c>
      <c r="W346" s="5">
        <f>IF((DiscreteStatsTable[[#This Row],[RepsRequested]]&gt;1),DiscreteStatsTable[[#This Row],[HalfWidth]],DiscreteStatsTable[[#This Row],[BatchMeansHalfWidth]])</f>
        <v>0</v>
      </c>
      <c r="X346" s="5" cm="1">
        <f t="array" ref="X346">COUNT(IF((DiscreteStatsTable[GroupByKey]=DiscreteStatsTable[[#This Row],[GroupByKey]]),(DiscreteStatsTable[GroupByKey]=DiscreteStatsTable[[#This Row],[GroupByKey]])*DiscreteStatsTable[Replication]))</f>
        <v>50</v>
      </c>
      <c r="Y346" s="5">
        <f>IF(DiscreteStatsTable[[#This Row],[RepsRequested]]=DiscreteStatsTable[[#This Row],[RepsWithStatObserved]],1,0)</f>
        <v>1</v>
      </c>
    </row>
    <row r="347" spans="1:25" x14ac:dyDescent="0.25">
      <c r="A347" t="s">
        <v>68</v>
      </c>
      <c r="B347" t="s">
        <v>70</v>
      </c>
      <c r="C347">
        <v>23</v>
      </c>
      <c r="D347" t="s">
        <v>79</v>
      </c>
      <c r="E347" t="s">
        <v>82</v>
      </c>
      <c r="F347" t="s">
        <v>81</v>
      </c>
      <c r="G347">
        <v>0.46389713705896102</v>
      </c>
      <c r="H347">
        <v>2E+20</v>
      </c>
      <c r="I347">
        <v>0</v>
      </c>
      <c r="J347">
        <v>2.01092280773958</v>
      </c>
      <c r="K347">
        <v>16</v>
      </c>
      <c r="L34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7" s="5" cm="1">
        <f t="array" ref="M347">MAX(IF((ProjectInfoTable[ProjectName]=DiscreteStatsTable[[#This Row],[ProjectName]]),(ProjectInfoTable[ProjectName]=DiscreteStatsTable[[#This Row],[ProjectName]])*ProjectInfoTable[NumberOfReplications]))</f>
        <v>50</v>
      </c>
      <c r="N347" s="5" cm="1">
        <f t="array" ref="N347">IFERROR(AVERAGE(IF((DiscreteStatsTable[GroupByKey]=DiscreteStatsTable[[#This Row],[GroupByKey]]),(DiscreteStatsTable[GroupByKey]=DiscreteStatsTable[[#This Row],[GroupByKey]])*DiscreteStatsTable[Average])),0)</f>
        <v>0.2660564238292919</v>
      </c>
      <c r="O347" s="5" cm="1">
        <f t="array" ref="O347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47" s="5" cm="1">
        <f t="array" ref="P347">MAX(IF((ProjectInfoTable[ProjectName]=DiscreteStatsTable[[#This Row],[ProjectName]]),(ProjectInfoTable[ProjectName]=DiscreteStatsTable[[#This Row],[ProjectName]])*ProjectInfoTable[ConfidenceInterval]))</f>
        <v>0.95</v>
      </c>
      <c r="Q347" s="5">
        <f>IF(AND(DiscreteStatsTable[[#This Row],[RepsWithStatObserved]]=1,Y347=0),200000000000000000000,IFERROR(_xlfn.T.INV.2T(1 -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47" s="5" cm="1">
        <f t="array" ref="R347">MIN(IF((DiscreteStatsTable[GroupByKey]=DiscreteStatsTable[[#This Row],[GroupByKey]]),(DiscreteStatsTable[GroupByKey]=DiscreteStatsTable[[#This Row],[GroupByKey]])*DiscreteStatsTable[Average]))</f>
        <v>9.49362205547934E-3</v>
      </c>
      <c r="S347" s="5" cm="1">
        <f t="array" ref="S347">MAX(IF((DiscreteStatsTable[GroupByKey]=DiscreteStatsTable[[#This Row],[GroupByKey]]),(DiscreteStatsTable[GroupByKey]=DiscreteStatsTable[[#This Row],[GroupByKey]])*DiscreteStatsTable[Average]))</f>
        <v>0.556428814956336</v>
      </c>
      <c r="T347" s="5" cm="1">
        <f t="array" ref="T347">MIN(IF((DiscreteStatsTable[GroupByKey]=DiscreteStatsTable[[#This Row],[GroupByKey]]),(DiscreteStatsTable[GroupByKey]=DiscreteStatsTable[[#This Row],[GroupByKey]])*DiscreteStatsTable[Minimum]))</f>
        <v>0</v>
      </c>
      <c r="U347" s="5" cm="1">
        <f t="array" ref="U347">MAX(IF((DiscreteStatsTable[GroupByKey]=DiscreteStatsTable[[#This Row],[GroupByKey]]),(DiscreteStatsTable[GroupByKey]=DiscreteStatsTable[[#This Row],[GroupByKey]])*DiscreteStatsTable[Maximum]))</f>
        <v>4.9247273176603699</v>
      </c>
      <c r="V347" s="5" cm="1">
        <f t="array" ref="V347">IFERROR(AVERAGE(IF((DiscreteStatsTable[GroupByKey]=DiscreteStatsTable[[#This Row],[GroupByKey]]),(DiscreteStatsTable[GroupByKey]=DiscreteStatsTable[[#This Row],[GroupByKey]])*DiscreteStatsTable[NumberObservations])),0)</f>
        <v>20.28</v>
      </c>
      <c r="W347" s="5">
        <f>IF((DiscreteStatsTable[[#This Row],[RepsRequested]]&gt;1),DiscreteStatsTable[[#This Row],[HalfWidth]],DiscreteStatsTable[[#This Row],[BatchMeansHalfWidth]])</f>
        <v>3.8819968695886262E-2</v>
      </c>
      <c r="X347" s="5" cm="1">
        <f t="array" ref="X347">COUNT(IF((DiscreteStatsTable[GroupByKey]=DiscreteStatsTable[[#This Row],[GroupByKey]]),(DiscreteStatsTable[GroupByKey]=DiscreteStatsTable[[#This Row],[GroupByKey]])*DiscreteStatsTable[Replication]))</f>
        <v>50</v>
      </c>
      <c r="Y347" s="5">
        <f>IF(DiscreteStatsTable[[#This Row],[RepsRequested]]=DiscreteStatsTable[[#This Row],[RepsWithStatObserved]],1,0)</f>
        <v>1</v>
      </c>
    </row>
    <row r="348" spans="1:25" x14ac:dyDescent="0.25">
      <c r="A348" t="s">
        <v>68</v>
      </c>
      <c r="B348" t="s">
        <v>70</v>
      </c>
      <c r="C348">
        <v>24</v>
      </c>
      <c r="D348" t="s">
        <v>79</v>
      </c>
      <c r="E348" t="s">
        <v>80</v>
      </c>
      <c r="F348" t="s">
        <v>81</v>
      </c>
      <c r="G348">
        <v>0</v>
      </c>
      <c r="H348">
        <v>2E+20</v>
      </c>
      <c r="I348">
        <v>0</v>
      </c>
      <c r="J348">
        <v>0</v>
      </c>
      <c r="K348">
        <v>25</v>
      </c>
      <c r="L34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8" s="5" cm="1">
        <f t="array" ref="M348">MAX(IF((ProjectInfoTable[ProjectName]=DiscreteStatsTable[[#This Row],[ProjectName]]),(ProjectInfoTable[ProjectName]=DiscreteStatsTable[[#This Row],[ProjectName]])*ProjectInfoTable[NumberOfReplications]))</f>
        <v>50</v>
      </c>
      <c r="N348" s="5" cm="1">
        <f t="array" ref="N348">IFERROR(AVERAGE(IF((DiscreteStatsTable[GroupByKey]=DiscreteStatsTable[[#This Row],[GroupByKey]]),(DiscreteStatsTable[GroupByKey]=DiscreteStatsTable[[#This Row],[GroupByKey]])*DiscreteStatsTable[Average])),0)</f>
        <v>0</v>
      </c>
      <c r="O348" s="5" cm="1">
        <f t="array" ref="O348">IFERROR(_xlfn.STDEV.S(IF((DiscreteStatsTable[GroupByKey]=DiscreteStatsTable[[#This Row],[GroupByKey]]),(DiscreteStatsTable[GroupByKey]=DiscreteStatsTable[[#This Row],[GroupByKey]])*DiscreteStatsTable[Average])),0)</f>
        <v>0</v>
      </c>
      <c r="P348" s="5" cm="1">
        <f t="array" ref="P348">MAX(IF((ProjectInfoTable[ProjectName]=DiscreteStatsTable[[#This Row],[ProjectName]]),(ProjectInfoTable[ProjectName]=DiscreteStatsTable[[#This Row],[ProjectName]])*ProjectInfoTable[ConfidenceInterval]))</f>
        <v>0.95</v>
      </c>
      <c r="Q348" s="5">
        <f>IF(AND(DiscreteStatsTable[[#This Row],[RepsWithStatObserved]]=1,Y348=0),200000000000000000000,IFERROR(_xlfn.T.INV.2T(1 -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8" s="5" cm="1">
        <f t="array" ref="R348">MIN(IF((DiscreteStatsTable[GroupByKey]=DiscreteStatsTable[[#This Row],[GroupByKey]]),(DiscreteStatsTable[GroupByKey]=DiscreteStatsTable[[#This Row],[GroupByKey]])*DiscreteStatsTable[Average]))</f>
        <v>0</v>
      </c>
      <c r="S348" s="5" cm="1">
        <f t="array" ref="S348">MAX(IF((DiscreteStatsTable[GroupByKey]=DiscreteStatsTable[[#This Row],[GroupByKey]]),(DiscreteStatsTable[GroupByKey]=DiscreteStatsTable[[#This Row],[GroupByKey]])*DiscreteStatsTable[Average]))</f>
        <v>0</v>
      </c>
      <c r="T348" s="5" cm="1">
        <f t="array" ref="T348">MIN(IF((DiscreteStatsTable[GroupByKey]=DiscreteStatsTable[[#This Row],[GroupByKey]]),(DiscreteStatsTable[GroupByKey]=DiscreteStatsTable[[#This Row],[GroupByKey]])*DiscreteStatsTable[Minimum]))</f>
        <v>0</v>
      </c>
      <c r="U348" s="5" cm="1">
        <f t="array" ref="U348">MAX(IF((DiscreteStatsTable[GroupByKey]=DiscreteStatsTable[[#This Row],[GroupByKey]]),(DiscreteStatsTable[GroupByKey]=DiscreteStatsTable[[#This Row],[GroupByKey]])*DiscreteStatsTable[Maximum]))</f>
        <v>0</v>
      </c>
      <c r="V348" s="5" cm="1">
        <f t="array" ref="V348">IFERROR(AVERAGE(IF((DiscreteStatsTable[GroupByKey]=DiscreteStatsTable[[#This Row],[GroupByKey]]),(DiscreteStatsTable[GroupByKey]=DiscreteStatsTable[[#This Row],[GroupByKey]])*DiscreteStatsTable[NumberObservations])),0)</f>
        <v>20.28</v>
      </c>
      <c r="W348" s="5">
        <f>IF((DiscreteStatsTable[[#This Row],[RepsRequested]]&gt;1),DiscreteStatsTable[[#This Row],[HalfWidth]],DiscreteStatsTable[[#This Row],[BatchMeansHalfWidth]])</f>
        <v>0</v>
      </c>
      <c r="X348" s="5" cm="1">
        <f t="array" ref="X348">COUNT(IF((DiscreteStatsTable[GroupByKey]=DiscreteStatsTable[[#This Row],[GroupByKey]]),(DiscreteStatsTable[GroupByKey]=DiscreteStatsTable[[#This Row],[GroupByKey]])*DiscreteStatsTable[Replication]))</f>
        <v>50</v>
      </c>
      <c r="Y348" s="5">
        <f>IF(DiscreteStatsTable[[#This Row],[RepsRequested]]=DiscreteStatsTable[[#This Row],[RepsWithStatObserved]],1,0)</f>
        <v>1</v>
      </c>
    </row>
    <row r="349" spans="1:25" x14ac:dyDescent="0.25">
      <c r="A349" t="s">
        <v>68</v>
      </c>
      <c r="B349" t="s">
        <v>70</v>
      </c>
      <c r="C349">
        <v>24</v>
      </c>
      <c r="D349" t="s">
        <v>79</v>
      </c>
      <c r="E349" t="s">
        <v>82</v>
      </c>
      <c r="F349" t="s">
        <v>81</v>
      </c>
      <c r="G349">
        <v>0.37333824857237602</v>
      </c>
      <c r="H349">
        <v>2E+20</v>
      </c>
      <c r="I349">
        <v>0</v>
      </c>
      <c r="J349">
        <v>2.8499999867662802</v>
      </c>
      <c r="K349">
        <v>25</v>
      </c>
      <c r="L34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9" s="5" cm="1">
        <f t="array" ref="M349">MAX(IF((ProjectInfoTable[ProjectName]=DiscreteStatsTable[[#This Row],[ProjectName]]),(ProjectInfoTable[ProjectName]=DiscreteStatsTable[[#This Row],[ProjectName]])*ProjectInfoTable[NumberOfReplications]))</f>
        <v>50</v>
      </c>
      <c r="N349" s="5" cm="1">
        <f t="array" ref="N349">IFERROR(AVERAGE(IF((DiscreteStatsTable[GroupByKey]=DiscreteStatsTable[[#This Row],[GroupByKey]]),(DiscreteStatsTable[GroupByKey]=DiscreteStatsTable[[#This Row],[GroupByKey]])*DiscreteStatsTable[Average])),0)</f>
        <v>0.2660564238292919</v>
      </c>
      <c r="O349" s="5" cm="1">
        <f t="array" ref="O349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49" s="5" cm="1">
        <f t="array" ref="P349">MAX(IF((ProjectInfoTable[ProjectName]=DiscreteStatsTable[[#This Row],[ProjectName]]),(ProjectInfoTable[ProjectName]=DiscreteStatsTable[[#This Row],[ProjectName]])*ProjectInfoTable[ConfidenceInterval]))</f>
        <v>0.95</v>
      </c>
      <c r="Q349" s="5">
        <f>IF(AND(DiscreteStatsTable[[#This Row],[RepsWithStatObserved]]=1,Y349=0),200000000000000000000,IFERROR(_xlfn.T.INV.2T(1 -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49" s="5" cm="1">
        <f t="array" ref="R349">MIN(IF((DiscreteStatsTable[GroupByKey]=DiscreteStatsTable[[#This Row],[GroupByKey]]),(DiscreteStatsTable[GroupByKey]=DiscreteStatsTable[[#This Row],[GroupByKey]])*DiscreteStatsTable[Average]))</f>
        <v>9.49362205547934E-3</v>
      </c>
      <c r="S349" s="5" cm="1">
        <f t="array" ref="S349">MAX(IF((DiscreteStatsTable[GroupByKey]=DiscreteStatsTable[[#This Row],[GroupByKey]]),(DiscreteStatsTable[GroupByKey]=DiscreteStatsTable[[#This Row],[GroupByKey]])*DiscreteStatsTable[Average]))</f>
        <v>0.556428814956336</v>
      </c>
      <c r="T349" s="5" cm="1">
        <f t="array" ref="T349">MIN(IF((DiscreteStatsTable[GroupByKey]=DiscreteStatsTable[[#This Row],[GroupByKey]]),(DiscreteStatsTable[GroupByKey]=DiscreteStatsTable[[#This Row],[GroupByKey]])*DiscreteStatsTable[Minimum]))</f>
        <v>0</v>
      </c>
      <c r="U349" s="5" cm="1">
        <f t="array" ref="U349">MAX(IF((DiscreteStatsTable[GroupByKey]=DiscreteStatsTable[[#This Row],[GroupByKey]]),(DiscreteStatsTable[GroupByKey]=DiscreteStatsTable[[#This Row],[GroupByKey]])*DiscreteStatsTable[Maximum]))</f>
        <v>4.9247273176603699</v>
      </c>
      <c r="V349" s="5" cm="1">
        <f t="array" ref="V349">IFERROR(AVERAGE(IF((DiscreteStatsTable[GroupByKey]=DiscreteStatsTable[[#This Row],[GroupByKey]]),(DiscreteStatsTable[GroupByKey]=DiscreteStatsTable[[#This Row],[GroupByKey]])*DiscreteStatsTable[NumberObservations])),0)</f>
        <v>20.28</v>
      </c>
      <c r="W349" s="5">
        <f>IF((DiscreteStatsTable[[#This Row],[RepsRequested]]&gt;1),DiscreteStatsTable[[#This Row],[HalfWidth]],DiscreteStatsTable[[#This Row],[BatchMeansHalfWidth]])</f>
        <v>3.8819968695886262E-2</v>
      </c>
      <c r="X349" s="5" cm="1">
        <f t="array" ref="X349">COUNT(IF((DiscreteStatsTable[GroupByKey]=DiscreteStatsTable[[#This Row],[GroupByKey]]),(DiscreteStatsTable[GroupByKey]=DiscreteStatsTable[[#This Row],[GroupByKey]])*DiscreteStatsTable[Replication]))</f>
        <v>50</v>
      </c>
      <c r="Y349" s="5">
        <f>IF(DiscreteStatsTable[[#This Row],[RepsRequested]]=DiscreteStatsTable[[#This Row],[RepsWithStatObserved]],1,0)</f>
        <v>1</v>
      </c>
    </row>
    <row r="350" spans="1:25" x14ac:dyDescent="0.25">
      <c r="A350" t="s">
        <v>68</v>
      </c>
      <c r="B350" t="s">
        <v>70</v>
      </c>
      <c r="C350">
        <v>25</v>
      </c>
      <c r="D350" t="s">
        <v>79</v>
      </c>
      <c r="E350" t="s">
        <v>80</v>
      </c>
      <c r="F350" t="s">
        <v>81</v>
      </c>
      <c r="G350">
        <v>0</v>
      </c>
      <c r="H350">
        <v>2E+20</v>
      </c>
      <c r="I350">
        <v>0</v>
      </c>
      <c r="J350">
        <v>0</v>
      </c>
      <c r="K350">
        <v>20</v>
      </c>
      <c r="L35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0" s="5" cm="1">
        <f t="array" ref="M350">MAX(IF((ProjectInfoTable[ProjectName]=DiscreteStatsTable[[#This Row],[ProjectName]]),(ProjectInfoTable[ProjectName]=DiscreteStatsTable[[#This Row],[ProjectName]])*ProjectInfoTable[NumberOfReplications]))</f>
        <v>50</v>
      </c>
      <c r="N350" s="5" cm="1">
        <f t="array" ref="N350">IFERROR(AVERAGE(IF((DiscreteStatsTable[GroupByKey]=DiscreteStatsTable[[#This Row],[GroupByKey]]),(DiscreteStatsTable[GroupByKey]=DiscreteStatsTable[[#This Row],[GroupByKey]])*DiscreteStatsTable[Average])),0)</f>
        <v>0</v>
      </c>
      <c r="O350" s="5" cm="1">
        <f t="array" ref="O350">IFERROR(_xlfn.STDEV.S(IF((DiscreteStatsTable[GroupByKey]=DiscreteStatsTable[[#This Row],[GroupByKey]]),(DiscreteStatsTable[GroupByKey]=DiscreteStatsTable[[#This Row],[GroupByKey]])*DiscreteStatsTable[Average])),0)</f>
        <v>0</v>
      </c>
      <c r="P350" s="5" cm="1">
        <f t="array" ref="P350">MAX(IF((ProjectInfoTable[ProjectName]=DiscreteStatsTable[[#This Row],[ProjectName]]),(ProjectInfoTable[ProjectName]=DiscreteStatsTable[[#This Row],[ProjectName]])*ProjectInfoTable[ConfidenceInterval]))</f>
        <v>0.95</v>
      </c>
      <c r="Q350" s="5">
        <f>IF(AND(DiscreteStatsTable[[#This Row],[RepsWithStatObserved]]=1,Y350=0),200000000000000000000,IFERROR(_xlfn.T.INV.2T(1 -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0" s="5" cm="1">
        <f t="array" ref="R350">MIN(IF((DiscreteStatsTable[GroupByKey]=DiscreteStatsTable[[#This Row],[GroupByKey]]),(DiscreteStatsTable[GroupByKey]=DiscreteStatsTable[[#This Row],[GroupByKey]])*DiscreteStatsTable[Average]))</f>
        <v>0</v>
      </c>
      <c r="S350" s="5" cm="1">
        <f t="array" ref="S350">MAX(IF((DiscreteStatsTable[GroupByKey]=DiscreteStatsTable[[#This Row],[GroupByKey]]),(DiscreteStatsTable[GroupByKey]=DiscreteStatsTable[[#This Row],[GroupByKey]])*DiscreteStatsTable[Average]))</f>
        <v>0</v>
      </c>
      <c r="T350" s="5" cm="1">
        <f t="array" ref="T350">MIN(IF((DiscreteStatsTable[GroupByKey]=DiscreteStatsTable[[#This Row],[GroupByKey]]),(DiscreteStatsTable[GroupByKey]=DiscreteStatsTable[[#This Row],[GroupByKey]])*DiscreteStatsTable[Minimum]))</f>
        <v>0</v>
      </c>
      <c r="U350" s="5" cm="1">
        <f t="array" ref="U350">MAX(IF((DiscreteStatsTable[GroupByKey]=DiscreteStatsTable[[#This Row],[GroupByKey]]),(DiscreteStatsTable[GroupByKey]=DiscreteStatsTable[[#This Row],[GroupByKey]])*DiscreteStatsTable[Maximum]))</f>
        <v>0</v>
      </c>
      <c r="V350" s="5" cm="1">
        <f t="array" ref="V350">IFERROR(AVERAGE(IF((DiscreteStatsTable[GroupByKey]=DiscreteStatsTable[[#This Row],[GroupByKey]]),(DiscreteStatsTable[GroupByKey]=DiscreteStatsTable[[#This Row],[GroupByKey]])*DiscreteStatsTable[NumberObservations])),0)</f>
        <v>20.28</v>
      </c>
      <c r="W350" s="5">
        <f>IF((DiscreteStatsTable[[#This Row],[RepsRequested]]&gt;1),DiscreteStatsTable[[#This Row],[HalfWidth]],DiscreteStatsTable[[#This Row],[BatchMeansHalfWidth]])</f>
        <v>0</v>
      </c>
      <c r="X350" s="5" cm="1">
        <f t="array" ref="X350">COUNT(IF((DiscreteStatsTable[GroupByKey]=DiscreteStatsTable[[#This Row],[GroupByKey]]),(DiscreteStatsTable[GroupByKey]=DiscreteStatsTable[[#This Row],[GroupByKey]])*DiscreteStatsTable[Replication]))</f>
        <v>50</v>
      </c>
      <c r="Y350" s="5">
        <f>IF(DiscreteStatsTable[[#This Row],[RepsRequested]]=DiscreteStatsTable[[#This Row],[RepsWithStatObserved]],1,0)</f>
        <v>1</v>
      </c>
    </row>
    <row r="351" spans="1:25" x14ac:dyDescent="0.25">
      <c r="A351" t="s">
        <v>68</v>
      </c>
      <c r="B351" t="s">
        <v>70</v>
      </c>
      <c r="C351">
        <v>25</v>
      </c>
      <c r="D351" t="s">
        <v>79</v>
      </c>
      <c r="E351" t="s">
        <v>82</v>
      </c>
      <c r="F351" t="s">
        <v>81</v>
      </c>
      <c r="G351">
        <v>0.28471746084729799</v>
      </c>
      <c r="H351">
        <v>2E+20</v>
      </c>
      <c r="I351">
        <v>0</v>
      </c>
      <c r="J351">
        <v>2.1961907876319602</v>
      </c>
      <c r="K351">
        <v>20</v>
      </c>
      <c r="L35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1" s="5" cm="1">
        <f t="array" ref="M351">MAX(IF((ProjectInfoTable[ProjectName]=DiscreteStatsTable[[#This Row],[ProjectName]]),(ProjectInfoTable[ProjectName]=DiscreteStatsTable[[#This Row],[ProjectName]])*ProjectInfoTable[NumberOfReplications]))</f>
        <v>50</v>
      </c>
      <c r="N351" s="5" cm="1">
        <f t="array" ref="N351">IFERROR(AVERAGE(IF((DiscreteStatsTable[GroupByKey]=DiscreteStatsTable[[#This Row],[GroupByKey]]),(DiscreteStatsTable[GroupByKey]=DiscreteStatsTable[[#This Row],[GroupByKey]])*DiscreteStatsTable[Average])),0)</f>
        <v>0.2660564238292919</v>
      </c>
      <c r="O351" s="5" cm="1">
        <f t="array" ref="O351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51" s="5" cm="1">
        <f t="array" ref="P351">MAX(IF((ProjectInfoTable[ProjectName]=DiscreteStatsTable[[#This Row],[ProjectName]]),(ProjectInfoTable[ProjectName]=DiscreteStatsTable[[#This Row],[ProjectName]])*ProjectInfoTable[ConfidenceInterval]))</f>
        <v>0.95</v>
      </c>
      <c r="Q351" s="5">
        <f>IF(AND(DiscreteStatsTable[[#This Row],[RepsWithStatObserved]]=1,Y351=0),200000000000000000000,IFERROR(_xlfn.T.INV.2T(1 -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51" s="5" cm="1">
        <f t="array" ref="R351">MIN(IF((DiscreteStatsTable[GroupByKey]=DiscreteStatsTable[[#This Row],[GroupByKey]]),(DiscreteStatsTable[GroupByKey]=DiscreteStatsTable[[#This Row],[GroupByKey]])*DiscreteStatsTable[Average]))</f>
        <v>9.49362205547934E-3</v>
      </c>
      <c r="S351" s="5" cm="1">
        <f t="array" ref="S351">MAX(IF((DiscreteStatsTable[GroupByKey]=DiscreteStatsTable[[#This Row],[GroupByKey]]),(DiscreteStatsTable[GroupByKey]=DiscreteStatsTable[[#This Row],[GroupByKey]])*DiscreteStatsTable[Average]))</f>
        <v>0.556428814956336</v>
      </c>
      <c r="T351" s="5" cm="1">
        <f t="array" ref="T351">MIN(IF((DiscreteStatsTable[GroupByKey]=DiscreteStatsTable[[#This Row],[GroupByKey]]),(DiscreteStatsTable[GroupByKey]=DiscreteStatsTable[[#This Row],[GroupByKey]])*DiscreteStatsTable[Minimum]))</f>
        <v>0</v>
      </c>
      <c r="U351" s="5" cm="1">
        <f t="array" ref="U351">MAX(IF((DiscreteStatsTable[GroupByKey]=DiscreteStatsTable[[#This Row],[GroupByKey]]),(DiscreteStatsTable[GroupByKey]=DiscreteStatsTable[[#This Row],[GroupByKey]])*DiscreteStatsTable[Maximum]))</f>
        <v>4.9247273176603699</v>
      </c>
      <c r="V351" s="5" cm="1">
        <f t="array" ref="V351">IFERROR(AVERAGE(IF((DiscreteStatsTable[GroupByKey]=DiscreteStatsTable[[#This Row],[GroupByKey]]),(DiscreteStatsTable[GroupByKey]=DiscreteStatsTable[[#This Row],[GroupByKey]])*DiscreteStatsTable[NumberObservations])),0)</f>
        <v>20.28</v>
      </c>
      <c r="W351" s="5">
        <f>IF((DiscreteStatsTable[[#This Row],[RepsRequested]]&gt;1),DiscreteStatsTable[[#This Row],[HalfWidth]],DiscreteStatsTable[[#This Row],[BatchMeansHalfWidth]])</f>
        <v>3.8819968695886262E-2</v>
      </c>
      <c r="X351" s="5" cm="1">
        <f t="array" ref="X351">COUNT(IF((DiscreteStatsTable[GroupByKey]=DiscreteStatsTable[[#This Row],[GroupByKey]]),(DiscreteStatsTable[GroupByKey]=DiscreteStatsTable[[#This Row],[GroupByKey]])*DiscreteStatsTable[Replication]))</f>
        <v>50</v>
      </c>
      <c r="Y351" s="5">
        <f>IF(DiscreteStatsTable[[#This Row],[RepsRequested]]=DiscreteStatsTable[[#This Row],[RepsWithStatObserved]],1,0)</f>
        <v>1</v>
      </c>
    </row>
    <row r="352" spans="1:25" x14ac:dyDescent="0.25">
      <c r="A352" t="s">
        <v>68</v>
      </c>
      <c r="B352" t="s">
        <v>70</v>
      </c>
      <c r="C352">
        <v>26</v>
      </c>
      <c r="D352" t="s">
        <v>79</v>
      </c>
      <c r="E352" t="s">
        <v>80</v>
      </c>
      <c r="F352" t="s">
        <v>81</v>
      </c>
      <c r="G352">
        <v>0</v>
      </c>
      <c r="H352">
        <v>2E+20</v>
      </c>
      <c r="I352">
        <v>0</v>
      </c>
      <c r="J352">
        <v>0</v>
      </c>
      <c r="K352">
        <v>15</v>
      </c>
      <c r="L35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2" s="5" cm="1">
        <f t="array" ref="M352">MAX(IF((ProjectInfoTable[ProjectName]=DiscreteStatsTable[[#This Row],[ProjectName]]),(ProjectInfoTable[ProjectName]=DiscreteStatsTable[[#This Row],[ProjectName]])*ProjectInfoTable[NumberOfReplications]))</f>
        <v>50</v>
      </c>
      <c r="N352" s="5" cm="1">
        <f t="array" ref="N352">IFERROR(AVERAGE(IF((DiscreteStatsTable[GroupByKey]=DiscreteStatsTable[[#This Row],[GroupByKey]]),(DiscreteStatsTable[GroupByKey]=DiscreteStatsTable[[#This Row],[GroupByKey]])*DiscreteStatsTable[Average])),0)</f>
        <v>0</v>
      </c>
      <c r="O352" s="5" cm="1">
        <f t="array" ref="O352">IFERROR(_xlfn.STDEV.S(IF((DiscreteStatsTable[GroupByKey]=DiscreteStatsTable[[#This Row],[GroupByKey]]),(DiscreteStatsTable[GroupByKey]=DiscreteStatsTable[[#This Row],[GroupByKey]])*DiscreteStatsTable[Average])),0)</f>
        <v>0</v>
      </c>
      <c r="P352" s="5" cm="1">
        <f t="array" ref="P352">MAX(IF((ProjectInfoTable[ProjectName]=DiscreteStatsTable[[#This Row],[ProjectName]]),(ProjectInfoTable[ProjectName]=DiscreteStatsTable[[#This Row],[ProjectName]])*ProjectInfoTable[ConfidenceInterval]))</f>
        <v>0.95</v>
      </c>
      <c r="Q352" s="5">
        <f>IF(AND(DiscreteStatsTable[[#This Row],[RepsWithStatObserved]]=1,Y352=0),200000000000000000000,IFERROR(_xlfn.T.INV.2T(1 -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2" s="5" cm="1">
        <f t="array" ref="R352">MIN(IF((DiscreteStatsTable[GroupByKey]=DiscreteStatsTable[[#This Row],[GroupByKey]]),(DiscreteStatsTable[GroupByKey]=DiscreteStatsTable[[#This Row],[GroupByKey]])*DiscreteStatsTable[Average]))</f>
        <v>0</v>
      </c>
      <c r="S352" s="5" cm="1">
        <f t="array" ref="S352">MAX(IF((DiscreteStatsTable[GroupByKey]=DiscreteStatsTable[[#This Row],[GroupByKey]]),(DiscreteStatsTable[GroupByKey]=DiscreteStatsTable[[#This Row],[GroupByKey]])*DiscreteStatsTable[Average]))</f>
        <v>0</v>
      </c>
      <c r="T352" s="5" cm="1">
        <f t="array" ref="T352">MIN(IF((DiscreteStatsTable[GroupByKey]=DiscreteStatsTable[[#This Row],[GroupByKey]]),(DiscreteStatsTable[GroupByKey]=DiscreteStatsTable[[#This Row],[GroupByKey]])*DiscreteStatsTable[Minimum]))</f>
        <v>0</v>
      </c>
      <c r="U352" s="5" cm="1">
        <f t="array" ref="U352">MAX(IF((DiscreteStatsTable[GroupByKey]=DiscreteStatsTable[[#This Row],[GroupByKey]]),(DiscreteStatsTable[GroupByKey]=DiscreteStatsTable[[#This Row],[GroupByKey]])*DiscreteStatsTable[Maximum]))</f>
        <v>0</v>
      </c>
      <c r="V352" s="5" cm="1">
        <f t="array" ref="V352">IFERROR(AVERAGE(IF((DiscreteStatsTable[GroupByKey]=DiscreteStatsTable[[#This Row],[GroupByKey]]),(DiscreteStatsTable[GroupByKey]=DiscreteStatsTable[[#This Row],[GroupByKey]])*DiscreteStatsTable[NumberObservations])),0)</f>
        <v>20.28</v>
      </c>
      <c r="W352" s="5">
        <f>IF((DiscreteStatsTable[[#This Row],[RepsRequested]]&gt;1),DiscreteStatsTable[[#This Row],[HalfWidth]],DiscreteStatsTable[[#This Row],[BatchMeansHalfWidth]])</f>
        <v>0</v>
      </c>
      <c r="X352" s="5" cm="1">
        <f t="array" ref="X352">COUNT(IF((DiscreteStatsTable[GroupByKey]=DiscreteStatsTable[[#This Row],[GroupByKey]]),(DiscreteStatsTable[GroupByKey]=DiscreteStatsTable[[#This Row],[GroupByKey]])*DiscreteStatsTable[Replication]))</f>
        <v>50</v>
      </c>
      <c r="Y352" s="5">
        <f>IF(DiscreteStatsTable[[#This Row],[RepsRequested]]=DiscreteStatsTable[[#This Row],[RepsWithStatObserved]],1,0)</f>
        <v>1</v>
      </c>
    </row>
    <row r="353" spans="1:25" x14ac:dyDescent="0.25">
      <c r="A353" t="s">
        <v>68</v>
      </c>
      <c r="B353" t="s">
        <v>70</v>
      </c>
      <c r="C353">
        <v>26</v>
      </c>
      <c r="D353" t="s">
        <v>79</v>
      </c>
      <c r="E353" t="s">
        <v>82</v>
      </c>
      <c r="F353" t="s">
        <v>81</v>
      </c>
      <c r="G353">
        <v>0.48930575265844301</v>
      </c>
      <c r="H353">
        <v>2E+20</v>
      </c>
      <c r="I353">
        <v>0</v>
      </c>
      <c r="J353">
        <v>2.2023686960397999</v>
      </c>
      <c r="K353">
        <v>15</v>
      </c>
      <c r="L35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3" s="5" cm="1">
        <f t="array" ref="M353">MAX(IF((ProjectInfoTable[ProjectName]=DiscreteStatsTable[[#This Row],[ProjectName]]),(ProjectInfoTable[ProjectName]=DiscreteStatsTable[[#This Row],[ProjectName]])*ProjectInfoTable[NumberOfReplications]))</f>
        <v>50</v>
      </c>
      <c r="N353" s="5" cm="1">
        <f t="array" ref="N353">IFERROR(AVERAGE(IF((DiscreteStatsTable[GroupByKey]=DiscreteStatsTable[[#This Row],[GroupByKey]]),(DiscreteStatsTable[GroupByKey]=DiscreteStatsTable[[#This Row],[GroupByKey]])*DiscreteStatsTable[Average])),0)</f>
        <v>0.2660564238292919</v>
      </c>
      <c r="O353" s="5" cm="1">
        <f t="array" ref="O353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53" s="5" cm="1">
        <f t="array" ref="P353">MAX(IF((ProjectInfoTable[ProjectName]=DiscreteStatsTable[[#This Row],[ProjectName]]),(ProjectInfoTable[ProjectName]=DiscreteStatsTable[[#This Row],[ProjectName]])*ProjectInfoTable[ConfidenceInterval]))</f>
        <v>0.95</v>
      </c>
      <c r="Q353" s="5">
        <f>IF(AND(DiscreteStatsTable[[#This Row],[RepsWithStatObserved]]=1,Y353=0),200000000000000000000,IFERROR(_xlfn.T.INV.2T(1 -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53" s="5" cm="1">
        <f t="array" ref="R353">MIN(IF((DiscreteStatsTable[GroupByKey]=DiscreteStatsTable[[#This Row],[GroupByKey]]),(DiscreteStatsTable[GroupByKey]=DiscreteStatsTable[[#This Row],[GroupByKey]])*DiscreteStatsTable[Average]))</f>
        <v>9.49362205547934E-3</v>
      </c>
      <c r="S353" s="5" cm="1">
        <f t="array" ref="S353">MAX(IF((DiscreteStatsTable[GroupByKey]=DiscreteStatsTable[[#This Row],[GroupByKey]]),(DiscreteStatsTable[GroupByKey]=DiscreteStatsTable[[#This Row],[GroupByKey]])*DiscreteStatsTable[Average]))</f>
        <v>0.556428814956336</v>
      </c>
      <c r="T353" s="5" cm="1">
        <f t="array" ref="T353">MIN(IF((DiscreteStatsTable[GroupByKey]=DiscreteStatsTable[[#This Row],[GroupByKey]]),(DiscreteStatsTable[GroupByKey]=DiscreteStatsTable[[#This Row],[GroupByKey]])*DiscreteStatsTable[Minimum]))</f>
        <v>0</v>
      </c>
      <c r="U353" s="5" cm="1">
        <f t="array" ref="U353">MAX(IF((DiscreteStatsTable[GroupByKey]=DiscreteStatsTable[[#This Row],[GroupByKey]]),(DiscreteStatsTable[GroupByKey]=DiscreteStatsTable[[#This Row],[GroupByKey]])*DiscreteStatsTable[Maximum]))</f>
        <v>4.9247273176603699</v>
      </c>
      <c r="V353" s="5" cm="1">
        <f t="array" ref="V353">IFERROR(AVERAGE(IF((DiscreteStatsTable[GroupByKey]=DiscreteStatsTable[[#This Row],[GroupByKey]]),(DiscreteStatsTable[GroupByKey]=DiscreteStatsTable[[#This Row],[GroupByKey]])*DiscreteStatsTable[NumberObservations])),0)</f>
        <v>20.28</v>
      </c>
      <c r="W353" s="5">
        <f>IF((DiscreteStatsTable[[#This Row],[RepsRequested]]&gt;1),DiscreteStatsTable[[#This Row],[HalfWidth]],DiscreteStatsTable[[#This Row],[BatchMeansHalfWidth]])</f>
        <v>3.8819968695886262E-2</v>
      </c>
      <c r="X353" s="5" cm="1">
        <f t="array" ref="X353">COUNT(IF((DiscreteStatsTable[GroupByKey]=DiscreteStatsTable[[#This Row],[GroupByKey]]),(DiscreteStatsTable[GroupByKey]=DiscreteStatsTable[[#This Row],[GroupByKey]])*DiscreteStatsTable[Replication]))</f>
        <v>50</v>
      </c>
      <c r="Y353" s="5">
        <f>IF(DiscreteStatsTable[[#This Row],[RepsRequested]]=DiscreteStatsTable[[#This Row],[RepsWithStatObserved]],1,0)</f>
        <v>1</v>
      </c>
    </row>
    <row r="354" spans="1:25" x14ac:dyDescent="0.25">
      <c r="A354" t="s">
        <v>68</v>
      </c>
      <c r="B354" t="s">
        <v>70</v>
      </c>
      <c r="C354">
        <v>27</v>
      </c>
      <c r="D354" t="s">
        <v>79</v>
      </c>
      <c r="E354" t="s">
        <v>80</v>
      </c>
      <c r="F354" t="s">
        <v>81</v>
      </c>
      <c r="G354">
        <v>0</v>
      </c>
      <c r="H354">
        <v>2E+20</v>
      </c>
      <c r="I354">
        <v>0</v>
      </c>
      <c r="J354">
        <v>0</v>
      </c>
      <c r="K354">
        <v>21</v>
      </c>
      <c r="L35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4" s="5" cm="1">
        <f t="array" ref="M354">MAX(IF((ProjectInfoTable[ProjectName]=DiscreteStatsTable[[#This Row],[ProjectName]]),(ProjectInfoTable[ProjectName]=DiscreteStatsTable[[#This Row],[ProjectName]])*ProjectInfoTable[NumberOfReplications]))</f>
        <v>50</v>
      </c>
      <c r="N354" s="5" cm="1">
        <f t="array" ref="N354">IFERROR(AVERAGE(IF((DiscreteStatsTable[GroupByKey]=DiscreteStatsTable[[#This Row],[GroupByKey]]),(DiscreteStatsTable[GroupByKey]=DiscreteStatsTable[[#This Row],[GroupByKey]])*DiscreteStatsTable[Average])),0)</f>
        <v>0</v>
      </c>
      <c r="O354" s="5" cm="1">
        <f t="array" ref="O354">IFERROR(_xlfn.STDEV.S(IF((DiscreteStatsTable[GroupByKey]=DiscreteStatsTable[[#This Row],[GroupByKey]]),(DiscreteStatsTable[GroupByKey]=DiscreteStatsTable[[#This Row],[GroupByKey]])*DiscreteStatsTable[Average])),0)</f>
        <v>0</v>
      </c>
      <c r="P354" s="5" cm="1">
        <f t="array" ref="P354">MAX(IF((ProjectInfoTable[ProjectName]=DiscreteStatsTable[[#This Row],[ProjectName]]),(ProjectInfoTable[ProjectName]=DiscreteStatsTable[[#This Row],[ProjectName]])*ProjectInfoTable[ConfidenceInterval]))</f>
        <v>0.95</v>
      </c>
      <c r="Q354" s="5">
        <f>IF(AND(DiscreteStatsTable[[#This Row],[RepsWithStatObserved]]=1,Y354=0),200000000000000000000,IFERROR(_xlfn.T.INV.2T(1 -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4" s="5" cm="1">
        <f t="array" ref="R354">MIN(IF((DiscreteStatsTable[GroupByKey]=DiscreteStatsTable[[#This Row],[GroupByKey]]),(DiscreteStatsTable[GroupByKey]=DiscreteStatsTable[[#This Row],[GroupByKey]])*DiscreteStatsTable[Average]))</f>
        <v>0</v>
      </c>
      <c r="S354" s="5" cm="1">
        <f t="array" ref="S354">MAX(IF((DiscreteStatsTable[GroupByKey]=DiscreteStatsTable[[#This Row],[GroupByKey]]),(DiscreteStatsTable[GroupByKey]=DiscreteStatsTable[[#This Row],[GroupByKey]])*DiscreteStatsTable[Average]))</f>
        <v>0</v>
      </c>
      <c r="T354" s="5" cm="1">
        <f t="array" ref="T354">MIN(IF((DiscreteStatsTable[GroupByKey]=DiscreteStatsTable[[#This Row],[GroupByKey]]),(DiscreteStatsTable[GroupByKey]=DiscreteStatsTable[[#This Row],[GroupByKey]])*DiscreteStatsTable[Minimum]))</f>
        <v>0</v>
      </c>
      <c r="U354" s="5" cm="1">
        <f t="array" ref="U354">MAX(IF((DiscreteStatsTable[GroupByKey]=DiscreteStatsTable[[#This Row],[GroupByKey]]),(DiscreteStatsTable[GroupByKey]=DiscreteStatsTable[[#This Row],[GroupByKey]])*DiscreteStatsTable[Maximum]))</f>
        <v>0</v>
      </c>
      <c r="V354" s="5" cm="1">
        <f t="array" ref="V354">IFERROR(AVERAGE(IF((DiscreteStatsTable[GroupByKey]=DiscreteStatsTable[[#This Row],[GroupByKey]]),(DiscreteStatsTable[GroupByKey]=DiscreteStatsTable[[#This Row],[GroupByKey]])*DiscreteStatsTable[NumberObservations])),0)</f>
        <v>20.28</v>
      </c>
      <c r="W354" s="5">
        <f>IF((DiscreteStatsTable[[#This Row],[RepsRequested]]&gt;1),DiscreteStatsTable[[#This Row],[HalfWidth]],DiscreteStatsTable[[#This Row],[BatchMeansHalfWidth]])</f>
        <v>0</v>
      </c>
      <c r="X354" s="5" cm="1">
        <f t="array" ref="X354">COUNT(IF((DiscreteStatsTable[GroupByKey]=DiscreteStatsTable[[#This Row],[GroupByKey]]),(DiscreteStatsTable[GroupByKey]=DiscreteStatsTable[[#This Row],[GroupByKey]])*DiscreteStatsTable[Replication]))</f>
        <v>50</v>
      </c>
      <c r="Y354" s="5">
        <f>IF(DiscreteStatsTable[[#This Row],[RepsRequested]]=DiscreteStatsTable[[#This Row],[RepsWithStatObserved]],1,0)</f>
        <v>1</v>
      </c>
    </row>
    <row r="355" spans="1:25" x14ac:dyDescent="0.25">
      <c r="A355" t="s">
        <v>68</v>
      </c>
      <c r="B355" t="s">
        <v>70</v>
      </c>
      <c r="C355">
        <v>27</v>
      </c>
      <c r="D355" t="s">
        <v>79</v>
      </c>
      <c r="E355" t="s">
        <v>82</v>
      </c>
      <c r="F355" t="s">
        <v>81</v>
      </c>
      <c r="G355">
        <v>0.254607452684668</v>
      </c>
      <c r="H355">
        <v>2E+20</v>
      </c>
      <c r="I355">
        <v>0</v>
      </c>
      <c r="J355">
        <v>1.4988261687578901</v>
      </c>
      <c r="K355">
        <v>21</v>
      </c>
      <c r="L35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5" s="5" cm="1">
        <f t="array" ref="M355">MAX(IF((ProjectInfoTable[ProjectName]=DiscreteStatsTable[[#This Row],[ProjectName]]),(ProjectInfoTable[ProjectName]=DiscreteStatsTable[[#This Row],[ProjectName]])*ProjectInfoTable[NumberOfReplications]))</f>
        <v>50</v>
      </c>
      <c r="N355" s="5" cm="1">
        <f t="array" ref="N355">IFERROR(AVERAGE(IF((DiscreteStatsTable[GroupByKey]=DiscreteStatsTable[[#This Row],[GroupByKey]]),(DiscreteStatsTable[GroupByKey]=DiscreteStatsTable[[#This Row],[GroupByKey]])*DiscreteStatsTable[Average])),0)</f>
        <v>0.2660564238292919</v>
      </c>
      <c r="O355" s="5" cm="1">
        <f t="array" ref="O355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55" s="5" cm="1">
        <f t="array" ref="P355">MAX(IF((ProjectInfoTable[ProjectName]=DiscreteStatsTable[[#This Row],[ProjectName]]),(ProjectInfoTable[ProjectName]=DiscreteStatsTable[[#This Row],[ProjectName]])*ProjectInfoTable[ConfidenceInterval]))</f>
        <v>0.95</v>
      </c>
      <c r="Q355" s="5">
        <f>IF(AND(DiscreteStatsTable[[#This Row],[RepsWithStatObserved]]=1,Y355=0),200000000000000000000,IFERROR(_xlfn.T.INV.2T(1 -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55" s="5" cm="1">
        <f t="array" ref="R355">MIN(IF((DiscreteStatsTable[GroupByKey]=DiscreteStatsTable[[#This Row],[GroupByKey]]),(DiscreteStatsTable[GroupByKey]=DiscreteStatsTable[[#This Row],[GroupByKey]])*DiscreteStatsTable[Average]))</f>
        <v>9.49362205547934E-3</v>
      </c>
      <c r="S355" s="5" cm="1">
        <f t="array" ref="S355">MAX(IF((DiscreteStatsTable[GroupByKey]=DiscreteStatsTable[[#This Row],[GroupByKey]]),(DiscreteStatsTable[GroupByKey]=DiscreteStatsTable[[#This Row],[GroupByKey]])*DiscreteStatsTable[Average]))</f>
        <v>0.556428814956336</v>
      </c>
      <c r="T355" s="5" cm="1">
        <f t="array" ref="T355">MIN(IF((DiscreteStatsTable[GroupByKey]=DiscreteStatsTable[[#This Row],[GroupByKey]]),(DiscreteStatsTable[GroupByKey]=DiscreteStatsTable[[#This Row],[GroupByKey]])*DiscreteStatsTable[Minimum]))</f>
        <v>0</v>
      </c>
      <c r="U355" s="5" cm="1">
        <f t="array" ref="U355">MAX(IF((DiscreteStatsTable[GroupByKey]=DiscreteStatsTable[[#This Row],[GroupByKey]]),(DiscreteStatsTable[GroupByKey]=DiscreteStatsTable[[#This Row],[GroupByKey]])*DiscreteStatsTable[Maximum]))</f>
        <v>4.9247273176603699</v>
      </c>
      <c r="V355" s="5" cm="1">
        <f t="array" ref="V355">IFERROR(AVERAGE(IF((DiscreteStatsTable[GroupByKey]=DiscreteStatsTable[[#This Row],[GroupByKey]]),(DiscreteStatsTable[GroupByKey]=DiscreteStatsTable[[#This Row],[GroupByKey]])*DiscreteStatsTable[NumberObservations])),0)</f>
        <v>20.28</v>
      </c>
      <c r="W355" s="5">
        <f>IF((DiscreteStatsTable[[#This Row],[RepsRequested]]&gt;1),DiscreteStatsTable[[#This Row],[HalfWidth]],DiscreteStatsTable[[#This Row],[BatchMeansHalfWidth]])</f>
        <v>3.8819968695886262E-2</v>
      </c>
      <c r="X355" s="5" cm="1">
        <f t="array" ref="X355">COUNT(IF((DiscreteStatsTable[GroupByKey]=DiscreteStatsTable[[#This Row],[GroupByKey]]),(DiscreteStatsTable[GroupByKey]=DiscreteStatsTable[[#This Row],[GroupByKey]])*DiscreteStatsTable[Replication]))</f>
        <v>50</v>
      </c>
      <c r="Y355" s="5">
        <f>IF(DiscreteStatsTable[[#This Row],[RepsRequested]]=DiscreteStatsTable[[#This Row],[RepsWithStatObserved]],1,0)</f>
        <v>1</v>
      </c>
    </row>
    <row r="356" spans="1:25" x14ac:dyDescent="0.25">
      <c r="A356" t="s">
        <v>68</v>
      </c>
      <c r="B356" t="s">
        <v>70</v>
      </c>
      <c r="C356">
        <v>28</v>
      </c>
      <c r="D356" t="s">
        <v>79</v>
      </c>
      <c r="E356" t="s">
        <v>80</v>
      </c>
      <c r="F356" t="s">
        <v>81</v>
      </c>
      <c r="G356">
        <v>0</v>
      </c>
      <c r="H356">
        <v>2E+20</v>
      </c>
      <c r="I356">
        <v>0</v>
      </c>
      <c r="J356">
        <v>0</v>
      </c>
      <c r="K356">
        <v>16</v>
      </c>
      <c r="L35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6" s="5" cm="1">
        <f t="array" ref="M356">MAX(IF((ProjectInfoTable[ProjectName]=DiscreteStatsTable[[#This Row],[ProjectName]]),(ProjectInfoTable[ProjectName]=DiscreteStatsTable[[#This Row],[ProjectName]])*ProjectInfoTable[NumberOfReplications]))</f>
        <v>50</v>
      </c>
      <c r="N356" s="5" cm="1">
        <f t="array" ref="N356">IFERROR(AVERAGE(IF((DiscreteStatsTable[GroupByKey]=DiscreteStatsTable[[#This Row],[GroupByKey]]),(DiscreteStatsTable[GroupByKey]=DiscreteStatsTable[[#This Row],[GroupByKey]])*DiscreteStatsTable[Average])),0)</f>
        <v>0</v>
      </c>
      <c r="O356" s="5" cm="1">
        <f t="array" ref="O356">IFERROR(_xlfn.STDEV.S(IF((DiscreteStatsTable[GroupByKey]=DiscreteStatsTable[[#This Row],[GroupByKey]]),(DiscreteStatsTable[GroupByKey]=DiscreteStatsTable[[#This Row],[GroupByKey]])*DiscreteStatsTable[Average])),0)</f>
        <v>0</v>
      </c>
      <c r="P356" s="5" cm="1">
        <f t="array" ref="P356">MAX(IF((ProjectInfoTable[ProjectName]=DiscreteStatsTable[[#This Row],[ProjectName]]),(ProjectInfoTable[ProjectName]=DiscreteStatsTable[[#This Row],[ProjectName]])*ProjectInfoTable[ConfidenceInterval]))</f>
        <v>0.95</v>
      </c>
      <c r="Q356" s="5">
        <f>IF(AND(DiscreteStatsTable[[#This Row],[RepsWithStatObserved]]=1,Y356=0),200000000000000000000,IFERROR(_xlfn.T.INV.2T(1 -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6" s="5" cm="1">
        <f t="array" ref="R356">MIN(IF((DiscreteStatsTable[GroupByKey]=DiscreteStatsTable[[#This Row],[GroupByKey]]),(DiscreteStatsTable[GroupByKey]=DiscreteStatsTable[[#This Row],[GroupByKey]])*DiscreteStatsTable[Average]))</f>
        <v>0</v>
      </c>
      <c r="S356" s="5" cm="1">
        <f t="array" ref="S356">MAX(IF((DiscreteStatsTable[GroupByKey]=DiscreteStatsTable[[#This Row],[GroupByKey]]),(DiscreteStatsTable[GroupByKey]=DiscreteStatsTable[[#This Row],[GroupByKey]])*DiscreteStatsTable[Average]))</f>
        <v>0</v>
      </c>
      <c r="T356" s="5" cm="1">
        <f t="array" ref="T356">MIN(IF((DiscreteStatsTable[GroupByKey]=DiscreteStatsTable[[#This Row],[GroupByKey]]),(DiscreteStatsTable[GroupByKey]=DiscreteStatsTable[[#This Row],[GroupByKey]])*DiscreteStatsTable[Minimum]))</f>
        <v>0</v>
      </c>
      <c r="U356" s="5" cm="1">
        <f t="array" ref="U356">MAX(IF((DiscreteStatsTable[GroupByKey]=DiscreteStatsTable[[#This Row],[GroupByKey]]),(DiscreteStatsTable[GroupByKey]=DiscreteStatsTable[[#This Row],[GroupByKey]])*DiscreteStatsTable[Maximum]))</f>
        <v>0</v>
      </c>
      <c r="V356" s="5" cm="1">
        <f t="array" ref="V356">IFERROR(AVERAGE(IF((DiscreteStatsTable[GroupByKey]=DiscreteStatsTable[[#This Row],[GroupByKey]]),(DiscreteStatsTable[GroupByKey]=DiscreteStatsTable[[#This Row],[GroupByKey]])*DiscreteStatsTable[NumberObservations])),0)</f>
        <v>20.28</v>
      </c>
      <c r="W356" s="5">
        <f>IF((DiscreteStatsTable[[#This Row],[RepsRequested]]&gt;1),DiscreteStatsTable[[#This Row],[HalfWidth]],DiscreteStatsTable[[#This Row],[BatchMeansHalfWidth]])</f>
        <v>0</v>
      </c>
      <c r="X356" s="5" cm="1">
        <f t="array" ref="X356">COUNT(IF((DiscreteStatsTable[GroupByKey]=DiscreteStatsTable[[#This Row],[GroupByKey]]),(DiscreteStatsTable[GroupByKey]=DiscreteStatsTable[[#This Row],[GroupByKey]])*DiscreteStatsTable[Replication]))</f>
        <v>50</v>
      </c>
      <c r="Y356" s="5">
        <f>IF(DiscreteStatsTable[[#This Row],[RepsRequested]]=DiscreteStatsTable[[#This Row],[RepsWithStatObserved]],1,0)</f>
        <v>1</v>
      </c>
    </row>
    <row r="357" spans="1:25" x14ac:dyDescent="0.25">
      <c r="A357" t="s">
        <v>68</v>
      </c>
      <c r="B357" t="s">
        <v>70</v>
      </c>
      <c r="C357">
        <v>28</v>
      </c>
      <c r="D357" t="s">
        <v>79</v>
      </c>
      <c r="E357" t="s">
        <v>82</v>
      </c>
      <c r="F357" t="s">
        <v>81</v>
      </c>
      <c r="G357">
        <v>0.186912448177074</v>
      </c>
      <c r="H357">
        <v>2E+20</v>
      </c>
      <c r="I357">
        <v>0</v>
      </c>
      <c r="J357">
        <v>1.0928053944869001</v>
      </c>
      <c r="K357">
        <v>16</v>
      </c>
      <c r="L35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7" s="5" cm="1">
        <f t="array" ref="M357">MAX(IF((ProjectInfoTable[ProjectName]=DiscreteStatsTable[[#This Row],[ProjectName]]),(ProjectInfoTable[ProjectName]=DiscreteStatsTable[[#This Row],[ProjectName]])*ProjectInfoTable[NumberOfReplications]))</f>
        <v>50</v>
      </c>
      <c r="N357" s="5" cm="1">
        <f t="array" ref="N357">IFERROR(AVERAGE(IF((DiscreteStatsTable[GroupByKey]=DiscreteStatsTable[[#This Row],[GroupByKey]]),(DiscreteStatsTable[GroupByKey]=DiscreteStatsTable[[#This Row],[GroupByKey]])*DiscreteStatsTable[Average])),0)</f>
        <v>0.2660564238292919</v>
      </c>
      <c r="O357" s="5" cm="1">
        <f t="array" ref="O357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57" s="5" cm="1">
        <f t="array" ref="P357">MAX(IF((ProjectInfoTable[ProjectName]=DiscreteStatsTable[[#This Row],[ProjectName]]),(ProjectInfoTable[ProjectName]=DiscreteStatsTable[[#This Row],[ProjectName]])*ProjectInfoTable[ConfidenceInterval]))</f>
        <v>0.95</v>
      </c>
      <c r="Q357" s="5">
        <f>IF(AND(DiscreteStatsTable[[#This Row],[RepsWithStatObserved]]=1,Y357=0),200000000000000000000,IFERROR(_xlfn.T.INV.2T(1 -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57" s="5" cm="1">
        <f t="array" ref="R357">MIN(IF((DiscreteStatsTable[GroupByKey]=DiscreteStatsTable[[#This Row],[GroupByKey]]),(DiscreteStatsTable[GroupByKey]=DiscreteStatsTable[[#This Row],[GroupByKey]])*DiscreteStatsTable[Average]))</f>
        <v>9.49362205547934E-3</v>
      </c>
      <c r="S357" s="5" cm="1">
        <f t="array" ref="S357">MAX(IF((DiscreteStatsTable[GroupByKey]=DiscreteStatsTable[[#This Row],[GroupByKey]]),(DiscreteStatsTable[GroupByKey]=DiscreteStatsTable[[#This Row],[GroupByKey]])*DiscreteStatsTable[Average]))</f>
        <v>0.556428814956336</v>
      </c>
      <c r="T357" s="5" cm="1">
        <f t="array" ref="T357">MIN(IF((DiscreteStatsTable[GroupByKey]=DiscreteStatsTable[[#This Row],[GroupByKey]]),(DiscreteStatsTable[GroupByKey]=DiscreteStatsTable[[#This Row],[GroupByKey]])*DiscreteStatsTable[Minimum]))</f>
        <v>0</v>
      </c>
      <c r="U357" s="5" cm="1">
        <f t="array" ref="U357">MAX(IF((DiscreteStatsTable[GroupByKey]=DiscreteStatsTable[[#This Row],[GroupByKey]]),(DiscreteStatsTable[GroupByKey]=DiscreteStatsTable[[#This Row],[GroupByKey]])*DiscreteStatsTable[Maximum]))</f>
        <v>4.9247273176603699</v>
      </c>
      <c r="V357" s="5" cm="1">
        <f t="array" ref="V357">IFERROR(AVERAGE(IF((DiscreteStatsTable[GroupByKey]=DiscreteStatsTable[[#This Row],[GroupByKey]]),(DiscreteStatsTable[GroupByKey]=DiscreteStatsTable[[#This Row],[GroupByKey]])*DiscreteStatsTable[NumberObservations])),0)</f>
        <v>20.28</v>
      </c>
      <c r="W357" s="5">
        <f>IF((DiscreteStatsTable[[#This Row],[RepsRequested]]&gt;1),DiscreteStatsTable[[#This Row],[HalfWidth]],DiscreteStatsTable[[#This Row],[BatchMeansHalfWidth]])</f>
        <v>3.8819968695886262E-2</v>
      </c>
      <c r="X357" s="5" cm="1">
        <f t="array" ref="X357">COUNT(IF((DiscreteStatsTable[GroupByKey]=DiscreteStatsTable[[#This Row],[GroupByKey]]),(DiscreteStatsTable[GroupByKey]=DiscreteStatsTable[[#This Row],[GroupByKey]])*DiscreteStatsTable[Replication]))</f>
        <v>50</v>
      </c>
      <c r="Y357" s="5">
        <f>IF(DiscreteStatsTable[[#This Row],[RepsRequested]]=DiscreteStatsTable[[#This Row],[RepsWithStatObserved]],1,0)</f>
        <v>1</v>
      </c>
    </row>
    <row r="358" spans="1:25" x14ac:dyDescent="0.25">
      <c r="A358" t="s">
        <v>68</v>
      </c>
      <c r="B358" t="s">
        <v>70</v>
      </c>
      <c r="C358">
        <v>29</v>
      </c>
      <c r="D358" t="s">
        <v>79</v>
      </c>
      <c r="E358" t="s">
        <v>80</v>
      </c>
      <c r="F358" t="s">
        <v>81</v>
      </c>
      <c r="G358">
        <v>0</v>
      </c>
      <c r="H358">
        <v>2E+20</v>
      </c>
      <c r="I358">
        <v>0</v>
      </c>
      <c r="J358">
        <v>0</v>
      </c>
      <c r="K358">
        <v>23</v>
      </c>
      <c r="L35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8" s="5" cm="1">
        <f t="array" ref="M358">MAX(IF((ProjectInfoTable[ProjectName]=DiscreteStatsTable[[#This Row],[ProjectName]]),(ProjectInfoTable[ProjectName]=DiscreteStatsTable[[#This Row],[ProjectName]])*ProjectInfoTable[NumberOfReplications]))</f>
        <v>50</v>
      </c>
      <c r="N358" s="5" cm="1">
        <f t="array" ref="N358">IFERROR(AVERAGE(IF((DiscreteStatsTable[GroupByKey]=DiscreteStatsTable[[#This Row],[GroupByKey]]),(DiscreteStatsTable[GroupByKey]=DiscreteStatsTable[[#This Row],[GroupByKey]])*DiscreteStatsTable[Average])),0)</f>
        <v>0</v>
      </c>
      <c r="O358" s="5" cm="1">
        <f t="array" ref="O358">IFERROR(_xlfn.STDEV.S(IF((DiscreteStatsTable[GroupByKey]=DiscreteStatsTable[[#This Row],[GroupByKey]]),(DiscreteStatsTable[GroupByKey]=DiscreteStatsTable[[#This Row],[GroupByKey]])*DiscreteStatsTable[Average])),0)</f>
        <v>0</v>
      </c>
      <c r="P358" s="5" cm="1">
        <f t="array" ref="P358">MAX(IF((ProjectInfoTable[ProjectName]=DiscreteStatsTable[[#This Row],[ProjectName]]),(ProjectInfoTable[ProjectName]=DiscreteStatsTable[[#This Row],[ProjectName]])*ProjectInfoTable[ConfidenceInterval]))</f>
        <v>0.95</v>
      </c>
      <c r="Q358" s="5">
        <f>IF(AND(DiscreteStatsTable[[#This Row],[RepsWithStatObserved]]=1,Y358=0),200000000000000000000,IFERROR(_xlfn.T.INV.2T(1 -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8" s="5" cm="1">
        <f t="array" ref="R358">MIN(IF((DiscreteStatsTable[GroupByKey]=DiscreteStatsTable[[#This Row],[GroupByKey]]),(DiscreteStatsTable[GroupByKey]=DiscreteStatsTable[[#This Row],[GroupByKey]])*DiscreteStatsTable[Average]))</f>
        <v>0</v>
      </c>
      <c r="S358" s="5" cm="1">
        <f t="array" ref="S358">MAX(IF((DiscreteStatsTable[GroupByKey]=DiscreteStatsTable[[#This Row],[GroupByKey]]),(DiscreteStatsTable[GroupByKey]=DiscreteStatsTable[[#This Row],[GroupByKey]])*DiscreteStatsTable[Average]))</f>
        <v>0</v>
      </c>
      <c r="T358" s="5" cm="1">
        <f t="array" ref="T358">MIN(IF((DiscreteStatsTable[GroupByKey]=DiscreteStatsTable[[#This Row],[GroupByKey]]),(DiscreteStatsTable[GroupByKey]=DiscreteStatsTable[[#This Row],[GroupByKey]])*DiscreteStatsTable[Minimum]))</f>
        <v>0</v>
      </c>
      <c r="U358" s="5" cm="1">
        <f t="array" ref="U358">MAX(IF((DiscreteStatsTable[GroupByKey]=DiscreteStatsTable[[#This Row],[GroupByKey]]),(DiscreteStatsTable[GroupByKey]=DiscreteStatsTable[[#This Row],[GroupByKey]])*DiscreteStatsTable[Maximum]))</f>
        <v>0</v>
      </c>
      <c r="V358" s="5" cm="1">
        <f t="array" ref="V358">IFERROR(AVERAGE(IF((DiscreteStatsTable[GroupByKey]=DiscreteStatsTable[[#This Row],[GroupByKey]]),(DiscreteStatsTable[GroupByKey]=DiscreteStatsTable[[#This Row],[GroupByKey]])*DiscreteStatsTable[NumberObservations])),0)</f>
        <v>20.28</v>
      </c>
      <c r="W358" s="5">
        <f>IF((DiscreteStatsTable[[#This Row],[RepsRequested]]&gt;1),DiscreteStatsTable[[#This Row],[HalfWidth]],DiscreteStatsTable[[#This Row],[BatchMeansHalfWidth]])</f>
        <v>0</v>
      </c>
      <c r="X358" s="5" cm="1">
        <f t="array" ref="X358">COUNT(IF((DiscreteStatsTable[GroupByKey]=DiscreteStatsTable[[#This Row],[GroupByKey]]),(DiscreteStatsTable[GroupByKey]=DiscreteStatsTable[[#This Row],[GroupByKey]])*DiscreteStatsTable[Replication]))</f>
        <v>50</v>
      </c>
      <c r="Y358" s="5">
        <f>IF(DiscreteStatsTable[[#This Row],[RepsRequested]]=DiscreteStatsTable[[#This Row],[RepsWithStatObserved]],1,0)</f>
        <v>1</v>
      </c>
    </row>
    <row r="359" spans="1:25" x14ac:dyDescent="0.25">
      <c r="A359" t="s">
        <v>68</v>
      </c>
      <c r="B359" t="s">
        <v>70</v>
      </c>
      <c r="C359">
        <v>29</v>
      </c>
      <c r="D359" t="s">
        <v>79</v>
      </c>
      <c r="E359" t="s">
        <v>82</v>
      </c>
      <c r="F359" t="s">
        <v>81</v>
      </c>
      <c r="G359">
        <v>0.27925106213423201</v>
      </c>
      <c r="H359">
        <v>2E+20</v>
      </c>
      <c r="I359">
        <v>0</v>
      </c>
      <c r="J359">
        <v>1.4947968525714499</v>
      </c>
      <c r="K359">
        <v>23</v>
      </c>
      <c r="L35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9" s="5" cm="1">
        <f t="array" ref="M359">MAX(IF((ProjectInfoTable[ProjectName]=DiscreteStatsTable[[#This Row],[ProjectName]]),(ProjectInfoTable[ProjectName]=DiscreteStatsTable[[#This Row],[ProjectName]])*ProjectInfoTable[NumberOfReplications]))</f>
        <v>50</v>
      </c>
      <c r="N359" s="5" cm="1">
        <f t="array" ref="N359">IFERROR(AVERAGE(IF((DiscreteStatsTable[GroupByKey]=DiscreteStatsTable[[#This Row],[GroupByKey]]),(DiscreteStatsTable[GroupByKey]=DiscreteStatsTable[[#This Row],[GroupByKey]])*DiscreteStatsTable[Average])),0)</f>
        <v>0.2660564238292919</v>
      </c>
      <c r="O359" s="5" cm="1">
        <f t="array" ref="O359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59" s="5" cm="1">
        <f t="array" ref="P359">MAX(IF((ProjectInfoTable[ProjectName]=DiscreteStatsTable[[#This Row],[ProjectName]]),(ProjectInfoTable[ProjectName]=DiscreteStatsTable[[#This Row],[ProjectName]])*ProjectInfoTable[ConfidenceInterval]))</f>
        <v>0.95</v>
      </c>
      <c r="Q359" s="5">
        <f>IF(AND(DiscreteStatsTable[[#This Row],[RepsWithStatObserved]]=1,Y359=0),200000000000000000000,IFERROR(_xlfn.T.INV.2T(1 -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59" s="5" cm="1">
        <f t="array" ref="R359">MIN(IF((DiscreteStatsTable[GroupByKey]=DiscreteStatsTable[[#This Row],[GroupByKey]]),(DiscreteStatsTable[GroupByKey]=DiscreteStatsTable[[#This Row],[GroupByKey]])*DiscreteStatsTable[Average]))</f>
        <v>9.49362205547934E-3</v>
      </c>
      <c r="S359" s="5" cm="1">
        <f t="array" ref="S359">MAX(IF((DiscreteStatsTable[GroupByKey]=DiscreteStatsTable[[#This Row],[GroupByKey]]),(DiscreteStatsTable[GroupByKey]=DiscreteStatsTable[[#This Row],[GroupByKey]])*DiscreteStatsTable[Average]))</f>
        <v>0.556428814956336</v>
      </c>
      <c r="T359" s="5" cm="1">
        <f t="array" ref="T359">MIN(IF((DiscreteStatsTable[GroupByKey]=DiscreteStatsTable[[#This Row],[GroupByKey]]),(DiscreteStatsTable[GroupByKey]=DiscreteStatsTable[[#This Row],[GroupByKey]])*DiscreteStatsTable[Minimum]))</f>
        <v>0</v>
      </c>
      <c r="U359" s="5" cm="1">
        <f t="array" ref="U359">MAX(IF((DiscreteStatsTable[GroupByKey]=DiscreteStatsTable[[#This Row],[GroupByKey]]),(DiscreteStatsTable[GroupByKey]=DiscreteStatsTable[[#This Row],[GroupByKey]])*DiscreteStatsTable[Maximum]))</f>
        <v>4.9247273176603699</v>
      </c>
      <c r="V359" s="5" cm="1">
        <f t="array" ref="V359">IFERROR(AVERAGE(IF((DiscreteStatsTable[GroupByKey]=DiscreteStatsTable[[#This Row],[GroupByKey]]),(DiscreteStatsTable[GroupByKey]=DiscreteStatsTable[[#This Row],[GroupByKey]])*DiscreteStatsTable[NumberObservations])),0)</f>
        <v>20.28</v>
      </c>
      <c r="W359" s="5">
        <f>IF((DiscreteStatsTable[[#This Row],[RepsRequested]]&gt;1),DiscreteStatsTable[[#This Row],[HalfWidth]],DiscreteStatsTable[[#This Row],[BatchMeansHalfWidth]])</f>
        <v>3.8819968695886262E-2</v>
      </c>
      <c r="X359" s="5" cm="1">
        <f t="array" ref="X359">COUNT(IF((DiscreteStatsTable[GroupByKey]=DiscreteStatsTable[[#This Row],[GroupByKey]]),(DiscreteStatsTable[GroupByKey]=DiscreteStatsTable[[#This Row],[GroupByKey]])*DiscreteStatsTable[Replication]))</f>
        <v>50</v>
      </c>
      <c r="Y359" s="5">
        <f>IF(DiscreteStatsTable[[#This Row],[RepsRequested]]=DiscreteStatsTable[[#This Row],[RepsWithStatObserved]],1,0)</f>
        <v>1</v>
      </c>
    </row>
    <row r="360" spans="1:25" x14ac:dyDescent="0.25">
      <c r="A360" t="s">
        <v>68</v>
      </c>
      <c r="B360" t="s">
        <v>70</v>
      </c>
      <c r="C360">
        <v>30</v>
      </c>
      <c r="D360" t="s">
        <v>79</v>
      </c>
      <c r="E360" t="s">
        <v>80</v>
      </c>
      <c r="F360" t="s">
        <v>81</v>
      </c>
      <c r="G360">
        <v>0</v>
      </c>
      <c r="H360">
        <v>2E+20</v>
      </c>
      <c r="I360">
        <v>0</v>
      </c>
      <c r="J360">
        <v>0</v>
      </c>
      <c r="K360">
        <v>20</v>
      </c>
      <c r="L36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0" s="5" cm="1">
        <f t="array" ref="M360">MAX(IF((ProjectInfoTable[ProjectName]=DiscreteStatsTable[[#This Row],[ProjectName]]),(ProjectInfoTable[ProjectName]=DiscreteStatsTable[[#This Row],[ProjectName]])*ProjectInfoTable[NumberOfReplications]))</f>
        <v>50</v>
      </c>
      <c r="N360" s="5" cm="1">
        <f t="array" ref="N360">IFERROR(AVERAGE(IF((DiscreteStatsTable[GroupByKey]=DiscreteStatsTable[[#This Row],[GroupByKey]]),(DiscreteStatsTable[GroupByKey]=DiscreteStatsTable[[#This Row],[GroupByKey]])*DiscreteStatsTable[Average])),0)</f>
        <v>0</v>
      </c>
      <c r="O360" s="5" cm="1">
        <f t="array" ref="O360">IFERROR(_xlfn.STDEV.S(IF((DiscreteStatsTable[GroupByKey]=DiscreteStatsTable[[#This Row],[GroupByKey]]),(DiscreteStatsTable[GroupByKey]=DiscreteStatsTable[[#This Row],[GroupByKey]])*DiscreteStatsTable[Average])),0)</f>
        <v>0</v>
      </c>
      <c r="P360" s="5" cm="1">
        <f t="array" ref="P360">MAX(IF((ProjectInfoTable[ProjectName]=DiscreteStatsTable[[#This Row],[ProjectName]]),(ProjectInfoTable[ProjectName]=DiscreteStatsTable[[#This Row],[ProjectName]])*ProjectInfoTable[ConfidenceInterval]))</f>
        <v>0.95</v>
      </c>
      <c r="Q360" s="5">
        <f>IF(AND(DiscreteStatsTable[[#This Row],[RepsWithStatObserved]]=1,Y360=0),200000000000000000000,IFERROR(_xlfn.T.INV.2T(1 -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0" s="5" cm="1">
        <f t="array" ref="R360">MIN(IF((DiscreteStatsTable[GroupByKey]=DiscreteStatsTable[[#This Row],[GroupByKey]]),(DiscreteStatsTable[GroupByKey]=DiscreteStatsTable[[#This Row],[GroupByKey]])*DiscreteStatsTable[Average]))</f>
        <v>0</v>
      </c>
      <c r="S360" s="5" cm="1">
        <f t="array" ref="S360">MAX(IF((DiscreteStatsTable[GroupByKey]=DiscreteStatsTable[[#This Row],[GroupByKey]]),(DiscreteStatsTable[GroupByKey]=DiscreteStatsTable[[#This Row],[GroupByKey]])*DiscreteStatsTable[Average]))</f>
        <v>0</v>
      </c>
      <c r="T360" s="5" cm="1">
        <f t="array" ref="T360">MIN(IF((DiscreteStatsTable[GroupByKey]=DiscreteStatsTable[[#This Row],[GroupByKey]]),(DiscreteStatsTable[GroupByKey]=DiscreteStatsTable[[#This Row],[GroupByKey]])*DiscreteStatsTable[Minimum]))</f>
        <v>0</v>
      </c>
      <c r="U360" s="5" cm="1">
        <f t="array" ref="U360">MAX(IF((DiscreteStatsTable[GroupByKey]=DiscreteStatsTable[[#This Row],[GroupByKey]]),(DiscreteStatsTable[GroupByKey]=DiscreteStatsTable[[#This Row],[GroupByKey]])*DiscreteStatsTable[Maximum]))</f>
        <v>0</v>
      </c>
      <c r="V360" s="5" cm="1">
        <f t="array" ref="V360">IFERROR(AVERAGE(IF((DiscreteStatsTable[GroupByKey]=DiscreteStatsTable[[#This Row],[GroupByKey]]),(DiscreteStatsTable[GroupByKey]=DiscreteStatsTable[[#This Row],[GroupByKey]])*DiscreteStatsTable[NumberObservations])),0)</f>
        <v>20.28</v>
      </c>
      <c r="W360" s="5">
        <f>IF((DiscreteStatsTable[[#This Row],[RepsRequested]]&gt;1),DiscreteStatsTable[[#This Row],[HalfWidth]],DiscreteStatsTable[[#This Row],[BatchMeansHalfWidth]])</f>
        <v>0</v>
      </c>
      <c r="X360" s="5" cm="1">
        <f t="array" ref="X360">COUNT(IF((DiscreteStatsTable[GroupByKey]=DiscreteStatsTable[[#This Row],[GroupByKey]]),(DiscreteStatsTable[GroupByKey]=DiscreteStatsTable[[#This Row],[GroupByKey]])*DiscreteStatsTable[Replication]))</f>
        <v>50</v>
      </c>
      <c r="Y360" s="5">
        <f>IF(DiscreteStatsTable[[#This Row],[RepsRequested]]=DiscreteStatsTable[[#This Row],[RepsWithStatObserved]],1,0)</f>
        <v>1</v>
      </c>
    </row>
    <row r="361" spans="1:25" x14ac:dyDescent="0.25">
      <c r="A361" t="s">
        <v>68</v>
      </c>
      <c r="B361" t="s">
        <v>70</v>
      </c>
      <c r="C361">
        <v>30</v>
      </c>
      <c r="D361" t="s">
        <v>79</v>
      </c>
      <c r="E361" t="s">
        <v>82</v>
      </c>
      <c r="F361" t="s">
        <v>81</v>
      </c>
      <c r="G361">
        <v>0.54551321803771702</v>
      </c>
      <c r="H361">
        <v>2E+20</v>
      </c>
      <c r="I361">
        <v>0</v>
      </c>
      <c r="J361">
        <v>4.8947910722511496</v>
      </c>
      <c r="K361">
        <v>20</v>
      </c>
      <c r="L36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1" s="5" cm="1">
        <f t="array" ref="M361">MAX(IF((ProjectInfoTable[ProjectName]=DiscreteStatsTable[[#This Row],[ProjectName]]),(ProjectInfoTable[ProjectName]=DiscreteStatsTable[[#This Row],[ProjectName]])*ProjectInfoTable[NumberOfReplications]))</f>
        <v>50</v>
      </c>
      <c r="N361" s="5" cm="1">
        <f t="array" ref="N361">IFERROR(AVERAGE(IF((DiscreteStatsTable[GroupByKey]=DiscreteStatsTable[[#This Row],[GroupByKey]]),(DiscreteStatsTable[GroupByKey]=DiscreteStatsTable[[#This Row],[GroupByKey]])*DiscreteStatsTable[Average])),0)</f>
        <v>0.2660564238292919</v>
      </c>
      <c r="O361" s="5" cm="1">
        <f t="array" ref="O361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61" s="5" cm="1">
        <f t="array" ref="P361">MAX(IF((ProjectInfoTable[ProjectName]=DiscreteStatsTable[[#This Row],[ProjectName]]),(ProjectInfoTable[ProjectName]=DiscreteStatsTable[[#This Row],[ProjectName]])*ProjectInfoTable[ConfidenceInterval]))</f>
        <v>0.95</v>
      </c>
      <c r="Q361" s="5">
        <f>IF(AND(DiscreteStatsTable[[#This Row],[RepsWithStatObserved]]=1,Y361=0),200000000000000000000,IFERROR(_xlfn.T.INV.2T(1 -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61" s="5" cm="1">
        <f t="array" ref="R361">MIN(IF((DiscreteStatsTable[GroupByKey]=DiscreteStatsTable[[#This Row],[GroupByKey]]),(DiscreteStatsTable[GroupByKey]=DiscreteStatsTable[[#This Row],[GroupByKey]])*DiscreteStatsTable[Average]))</f>
        <v>9.49362205547934E-3</v>
      </c>
      <c r="S361" s="5" cm="1">
        <f t="array" ref="S361">MAX(IF((DiscreteStatsTable[GroupByKey]=DiscreteStatsTable[[#This Row],[GroupByKey]]),(DiscreteStatsTable[GroupByKey]=DiscreteStatsTable[[#This Row],[GroupByKey]])*DiscreteStatsTable[Average]))</f>
        <v>0.556428814956336</v>
      </c>
      <c r="T361" s="5" cm="1">
        <f t="array" ref="T361">MIN(IF((DiscreteStatsTable[GroupByKey]=DiscreteStatsTable[[#This Row],[GroupByKey]]),(DiscreteStatsTable[GroupByKey]=DiscreteStatsTable[[#This Row],[GroupByKey]])*DiscreteStatsTable[Minimum]))</f>
        <v>0</v>
      </c>
      <c r="U361" s="5" cm="1">
        <f t="array" ref="U361">MAX(IF((DiscreteStatsTable[GroupByKey]=DiscreteStatsTable[[#This Row],[GroupByKey]]),(DiscreteStatsTable[GroupByKey]=DiscreteStatsTable[[#This Row],[GroupByKey]])*DiscreteStatsTable[Maximum]))</f>
        <v>4.9247273176603699</v>
      </c>
      <c r="V361" s="5" cm="1">
        <f t="array" ref="V361">IFERROR(AVERAGE(IF((DiscreteStatsTable[GroupByKey]=DiscreteStatsTable[[#This Row],[GroupByKey]]),(DiscreteStatsTable[GroupByKey]=DiscreteStatsTable[[#This Row],[GroupByKey]])*DiscreteStatsTable[NumberObservations])),0)</f>
        <v>20.28</v>
      </c>
      <c r="W361" s="5">
        <f>IF((DiscreteStatsTable[[#This Row],[RepsRequested]]&gt;1),DiscreteStatsTable[[#This Row],[HalfWidth]],DiscreteStatsTable[[#This Row],[BatchMeansHalfWidth]])</f>
        <v>3.8819968695886262E-2</v>
      </c>
      <c r="X361" s="5" cm="1">
        <f t="array" ref="X361">COUNT(IF((DiscreteStatsTable[GroupByKey]=DiscreteStatsTable[[#This Row],[GroupByKey]]),(DiscreteStatsTable[GroupByKey]=DiscreteStatsTable[[#This Row],[GroupByKey]])*DiscreteStatsTable[Replication]))</f>
        <v>50</v>
      </c>
      <c r="Y361" s="5">
        <f>IF(DiscreteStatsTable[[#This Row],[RepsRequested]]=DiscreteStatsTable[[#This Row],[RepsWithStatObserved]],1,0)</f>
        <v>1</v>
      </c>
    </row>
    <row r="362" spans="1:25" x14ac:dyDescent="0.25">
      <c r="A362" t="s">
        <v>68</v>
      </c>
      <c r="B362" t="s">
        <v>70</v>
      </c>
      <c r="C362">
        <v>31</v>
      </c>
      <c r="D362" t="s">
        <v>79</v>
      </c>
      <c r="E362" t="s">
        <v>80</v>
      </c>
      <c r="F362" t="s">
        <v>81</v>
      </c>
      <c r="G362">
        <v>0</v>
      </c>
      <c r="H362">
        <v>2E+20</v>
      </c>
      <c r="I362">
        <v>0</v>
      </c>
      <c r="J362">
        <v>0</v>
      </c>
      <c r="K362">
        <v>23</v>
      </c>
      <c r="L36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2" s="5" cm="1">
        <f t="array" ref="M362">MAX(IF((ProjectInfoTable[ProjectName]=DiscreteStatsTable[[#This Row],[ProjectName]]),(ProjectInfoTable[ProjectName]=DiscreteStatsTable[[#This Row],[ProjectName]])*ProjectInfoTable[NumberOfReplications]))</f>
        <v>50</v>
      </c>
      <c r="N362" s="5" cm="1">
        <f t="array" ref="N362">IFERROR(AVERAGE(IF((DiscreteStatsTable[GroupByKey]=DiscreteStatsTable[[#This Row],[GroupByKey]]),(DiscreteStatsTable[GroupByKey]=DiscreteStatsTable[[#This Row],[GroupByKey]])*DiscreteStatsTable[Average])),0)</f>
        <v>0</v>
      </c>
      <c r="O362" s="5" cm="1">
        <f t="array" ref="O362">IFERROR(_xlfn.STDEV.S(IF((DiscreteStatsTable[GroupByKey]=DiscreteStatsTable[[#This Row],[GroupByKey]]),(DiscreteStatsTable[GroupByKey]=DiscreteStatsTable[[#This Row],[GroupByKey]])*DiscreteStatsTable[Average])),0)</f>
        <v>0</v>
      </c>
      <c r="P362" s="5" cm="1">
        <f t="array" ref="P362">MAX(IF((ProjectInfoTable[ProjectName]=DiscreteStatsTable[[#This Row],[ProjectName]]),(ProjectInfoTable[ProjectName]=DiscreteStatsTable[[#This Row],[ProjectName]])*ProjectInfoTable[ConfidenceInterval]))</f>
        <v>0.95</v>
      </c>
      <c r="Q362" s="5">
        <f>IF(AND(DiscreteStatsTable[[#This Row],[RepsWithStatObserved]]=1,Y362=0),200000000000000000000,IFERROR(_xlfn.T.INV.2T(1 -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2" s="5" cm="1">
        <f t="array" ref="R362">MIN(IF((DiscreteStatsTable[GroupByKey]=DiscreteStatsTable[[#This Row],[GroupByKey]]),(DiscreteStatsTable[GroupByKey]=DiscreteStatsTable[[#This Row],[GroupByKey]])*DiscreteStatsTable[Average]))</f>
        <v>0</v>
      </c>
      <c r="S362" s="5" cm="1">
        <f t="array" ref="S362">MAX(IF((DiscreteStatsTable[GroupByKey]=DiscreteStatsTable[[#This Row],[GroupByKey]]),(DiscreteStatsTable[GroupByKey]=DiscreteStatsTable[[#This Row],[GroupByKey]])*DiscreteStatsTable[Average]))</f>
        <v>0</v>
      </c>
      <c r="T362" s="5" cm="1">
        <f t="array" ref="T362">MIN(IF((DiscreteStatsTable[GroupByKey]=DiscreteStatsTable[[#This Row],[GroupByKey]]),(DiscreteStatsTable[GroupByKey]=DiscreteStatsTable[[#This Row],[GroupByKey]])*DiscreteStatsTable[Minimum]))</f>
        <v>0</v>
      </c>
      <c r="U362" s="5" cm="1">
        <f t="array" ref="U362">MAX(IF((DiscreteStatsTable[GroupByKey]=DiscreteStatsTable[[#This Row],[GroupByKey]]),(DiscreteStatsTable[GroupByKey]=DiscreteStatsTable[[#This Row],[GroupByKey]])*DiscreteStatsTable[Maximum]))</f>
        <v>0</v>
      </c>
      <c r="V362" s="5" cm="1">
        <f t="array" ref="V362">IFERROR(AVERAGE(IF((DiscreteStatsTable[GroupByKey]=DiscreteStatsTable[[#This Row],[GroupByKey]]),(DiscreteStatsTable[GroupByKey]=DiscreteStatsTable[[#This Row],[GroupByKey]])*DiscreteStatsTable[NumberObservations])),0)</f>
        <v>20.28</v>
      </c>
      <c r="W362" s="5">
        <f>IF((DiscreteStatsTable[[#This Row],[RepsRequested]]&gt;1),DiscreteStatsTable[[#This Row],[HalfWidth]],DiscreteStatsTable[[#This Row],[BatchMeansHalfWidth]])</f>
        <v>0</v>
      </c>
      <c r="X362" s="5" cm="1">
        <f t="array" ref="X362">COUNT(IF((DiscreteStatsTable[GroupByKey]=DiscreteStatsTable[[#This Row],[GroupByKey]]),(DiscreteStatsTable[GroupByKey]=DiscreteStatsTable[[#This Row],[GroupByKey]])*DiscreteStatsTable[Replication]))</f>
        <v>50</v>
      </c>
      <c r="Y362" s="5">
        <f>IF(DiscreteStatsTable[[#This Row],[RepsRequested]]=DiscreteStatsTable[[#This Row],[RepsWithStatObserved]],1,0)</f>
        <v>1</v>
      </c>
    </row>
    <row r="363" spans="1:25" x14ac:dyDescent="0.25">
      <c r="A363" t="s">
        <v>68</v>
      </c>
      <c r="B363" t="s">
        <v>70</v>
      </c>
      <c r="C363">
        <v>31</v>
      </c>
      <c r="D363" t="s">
        <v>79</v>
      </c>
      <c r="E363" t="s">
        <v>82</v>
      </c>
      <c r="F363" t="s">
        <v>81</v>
      </c>
      <c r="G363">
        <v>0.16861820593083501</v>
      </c>
      <c r="H363">
        <v>2E+20</v>
      </c>
      <c r="I363">
        <v>0</v>
      </c>
      <c r="J363">
        <v>1.42622546692985</v>
      </c>
      <c r="K363">
        <v>23</v>
      </c>
      <c r="L36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3" s="5" cm="1">
        <f t="array" ref="M363">MAX(IF((ProjectInfoTable[ProjectName]=DiscreteStatsTable[[#This Row],[ProjectName]]),(ProjectInfoTable[ProjectName]=DiscreteStatsTable[[#This Row],[ProjectName]])*ProjectInfoTable[NumberOfReplications]))</f>
        <v>50</v>
      </c>
      <c r="N363" s="5" cm="1">
        <f t="array" ref="N363">IFERROR(AVERAGE(IF((DiscreteStatsTable[GroupByKey]=DiscreteStatsTable[[#This Row],[GroupByKey]]),(DiscreteStatsTable[GroupByKey]=DiscreteStatsTable[[#This Row],[GroupByKey]])*DiscreteStatsTable[Average])),0)</f>
        <v>0.2660564238292919</v>
      </c>
      <c r="O363" s="5" cm="1">
        <f t="array" ref="O363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63" s="5" cm="1">
        <f t="array" ref="P363">MAX(IF((ProjectInfoTable[ProjectName]=DiscreteStatsTable[[#This Row],[ProjectName]]),(ProjectInfoTable[ProjectName]=DiscreteStatsTable[[#This Row],[ProjectName]])*ProjectInfoTable[ConfidenceInterval]))</f>
        <v>0.95</v>
      </c>
      <c r="Q363" s="5">
        <f>IF(AND(DiscreteStatsTable[[#This Row],[RepsWithStatObserved]]=1,Y363=0),200000000000000000000,IFERROR(_xlfn.T.INV.2T(1 -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63" s="5" cm="1">
        <f t="array" ref="R363">MIN(IF((DiscreteStatsTable[GroupByKey]=DiscreteStatsTable[[#This Row],[GroupByKey]]),(DiscreteStatsTable[GroupByKey]=DiscreteStatsTable[[#This Row],[GroupByKey]])*DiscreteStatsTable[Average]))</f>
        <v>9.49362205547934E-3</v>
      </c>
      <c r="S363" s="5" cm="1">
        <f t="array" ref="S363">MAX(IF((DiscreteStatsTable[GroupByKey]=DiscreteStatsTable[[#This Row],[GroupByKey]]),(DiscreteStatsTable[GroupByKey]=DiscreteStatsTable[[#This Row],[GroupByKey]])*DiscreteStatsTable[Average]))</f>
        <v>0.556428814956336</v>
      </c>
      <c r="T363" s="5" cm="1">
        <f t="array" ref="T363">MIN(IF((DiscreteStatsTable[GroupByKey]=DiscreteStatsTable[[#This Row],[GroupByKey]]),(DiscreteStatsTable[GroupByKey]=DiscreteStatsTable[[#This Row],[GroupByKey]])*DiscreteStatsTable[Minimum]))</f>
        <v>0</v>
      </c>
      <c r="U363" s="5" cm="1">
        <f t="array" ref="U363">MAX(IF((DiscreteStatsTable[GroupByKey]=DiscreteStatsTable[[#This Row],[GroupByKey]]),(DiscreteStatsTable[GroupByKey]=DiscreteStatsTable[[#This Row],[GroupByKey]])*DiscreteStatsTable[Maximum]))</f>
        <v>4.9247273176603699</v>
      </c>
      <c r="V363" s="5" cm="1">
        <f t="array" ref="V363">IFERROR(AVERAGE(IF((DiscreteStatsTable[GroupByKey]=DiscreteStatsTable[[#This Row],[GroupByKey]]),(DiscreteStatsTable[GroupByKey]=DiscreteStatsTable[[#This Row],[GroupByKey]])*DiscreteStatsTable[NumberObservations])),0)</f>
        <v>20.28</v>
      </c>
      <c r="W363" s="5">
        <f>IF((DiscreteStatsTable[[#This Row],[RepsRequested]]&gt;1),DiscreteStatsTable[[#This Row],[HalfWidth]],DiscreteStatsTable[[#This Row],[BatchMeansHalfWidth]])</f>
        <v>3.8819968695886262E-2</v>
      </c>
      <c r="X363" s="5" cm="1">
        <f t="array" ref="X363">COUNT(IF((DiscreteStatsTable[GroupByKey]=DiscreteStatsTable[[#This Row],[GroupByKey]]),(DiscreteStatsTable[GroupByKey]=DiscreteStatsTable[[#This Row],[GroupByKey]])*DiscreteStatsTable[Replication]))</f>
        <v>50</v>
      </c>
      <c r="Y363" s="5">
        <f>IF(DiscreteStatsTable[[#This Row],[RepsRequested]]=DiscreteStatsTable[[#This Row],[RepsWithStatObserved]],1,0)</f>
        <v>1</v>
      </c>
    </row>
    <row r="364" spans="1:25" x14ac:dyDescent="0.25">
      <c r="A364" t="s">
        <v>68</v>
      </c>
      <c r="B364" t="s">
        <v>70</v>
      </c>
      <c r="C364">
        <v>32</v>
      </c>
      <c r="D364" t="s">
        <v>79</v>
      </c>
      <c r="E364" t="s">
        <v>80</v>
      </c>
      <c r="F364" t="s">
        <v>81</v>
      </c>
      <c r="G364">
        <v>0</v>
      </c>
      <c r="H364">
        <v>2E+20</v>
      </c>
      <c r="I364">
        <v>0</v>
      </c>
      <c r="J364">
        <v>0</v>
      </c>
      <c r="K364">
        <v>21</v>
      </c>
      <c r="L36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4" s="5" cm="1">
        <f t="array" ref="M364">MAX(IF((ProjectInfoTable[ProjectName]=DiscreteStatsTable[[#This Row],[ProjectName]]),(ProjectInfoTable[ProjectName]=DiscreteStatsTable[[#This Row],[ProjectName]])*ProjectInfoTable[NumberOfReplications]))</f>
        <v>50</v>
      </c>
      <c r="N364" s="5" cm="1">
        <f t="array" ref="N364">IFERROR(AVERAGE(IF((DiscreteStatsTable[GroupByKey]=DiscreteStatsTable[[#This Row],[GroupByKey]]),(DiscreteStatsTable[GroupByKey]=DiscreteStatsTable[[#This Row],[GroupByKey]])*DiscreteStatsTable[Average])),0)</f>
        <v>0</v>
      </c>
      <c r="O364" s="5" cm="1">
        <f t="array" ref="O364">IFERROR(_xlfn.STDEV.S(IF((DiscreteStatsTable[GroupByKey]=DiscreteStatsTable[[#This Row],[GroupByKey]]),(DiscreteStatsTable[GroupByKey]=DiscreteStatsTable[[#This Row],[GroupByKey]])*DiscreteStatsTable[Average])),0)</f>
        <v>0</v>
      </c>
      <c r="P364" s="5" cm="1">
        <f t="array" ref="P364">MAX(IF((ProjectInfoTable[ProjectName]=DiscreteStatsTable[[#This Row],[ProjectName]]),(ProjectInfoTable[ProjectName]=DiscreteStatsTable[[#This Row],[ProjectName]])*ProjectInfoTable[ConfidenceInterval]))</f>
        <v>0.95</v>
      </c>
      <c r="Q364" s="5">
        <f>IF(AND(DiscreteStatsTable[[#This Row],[RepsWithStatObserved]]=1,Y364=0),200000000000000000000,IFERROR(_xlfn.T.INV.2T(1 -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4" s="5" cm="1">
        <f t="array" ref="R364">MIN(IF((DiscreteStatsTable[GroupByKey]=DiscreteStatsTable[[#This Row],[GroupByKey]]),(DiscreteStatsTable[GroupByKey]=DiscreteStatsTable[[#This Row],[GroupByKey]])*DiscreteStatsTable[Average]))</f>
        <v>0</v>
      </c>
      <c r="S364" s="5" cm="1">
        <f t="array" ref="S364">MAX(IF((DiscreteStatsTable[GroupByKey]=DiscreteStatsTable[[#This Row],[GroupByKey]]),(DiscreteStatsTable[GroupByKey]=DiscreteStatsTable[[#This Row],[GroupByKey]])*DiscreteStatsTable[Average]))</f>
        <v>0</v>
      </c>
      <c r="T364" s="5" cm="1">
        <f t="array" ref="T364">MIN(IF((DiscreteStatsTable[GroupByKey]=DiscreteStatsTable[[#This Row],[GroupByKey]]),(DiscreteStatsTable[GroupByKey]=DiscreteStatsTable[[#This Row],[GroupByKey]])*DiscreteStatsTable[Minimum]))</f>
        <v>0</v>
      </c>
      <c r="U364" s="5" cm="1">
        <f t="array" ref="U364">MAX(IF((DiscreteStatsTable[GroupByKey]=DiscreteStatsTable[[#This Row],[GroupByKey]]),(DiscreteStatsTable[GroupByKey]=DiscreteStatsTable[[#This Row],[GroupByKey]])*DiscreteStatsTable[Maximum]))</f>
        <v>0</v>
      </c>
      <c r="V364" s="5" cm="1">
        <f t="array" ref="V364">IFERROR(AVERAGE(IF((DiscreteStatsTable[GroupByKey]=DiscreteStatsTable[[#This Row],[GroupByKey]]),(DiscreteStatsTable[GroupByKey]=DiscreteStatsTable[[#This Row],[GroupByKey]])*DiscreteStatsTable[NumberObservations])),0)</f>
        <v>20.28</v>
      </c>
      <c r="W364" s="5">
        <f>IF((DiscreteStatsTable[[#This Row],[RepsRequested]]&gt;1),DiscreteStatsTable[[#This Row],[HalfWidth]],DiscreteStatsTable[[#This Row],[BatchMeansHalfWidth]])</f>
        <v>0</v>
      </c>
      <c r="X364" s="5" cm="1">
        <f t="array" ref="X364">COUNT(IF((DiscreteStatsTable[GroupByKey]=DiscreteStatsTable[[#This Row],[GroupByKey]]),(DiscreteStatsTable[GroupByKey]=DiscreteStatsTable[[#This Row],[GroupByKey]])*DiscreteStatsTable[Replication]))</f>
        <v>50</v>
      </c>
      <c r="Y364" s="5">
        <f>IF(DiscreteStatsTable[[#This Row],[RepsRequested]]=DiscreteStatsTable[[#This Row],[RepsWithStatObserved]],1,0)</f>
        <v>1</v>
      </c>
    </row>
    <row r="365" spans="1:25" x14ac:dyDescent="0.25">
      <c r="A365" t="s">
        <v>68</v>
      </c>
      <c r="B365" t="s">
        <v>70</v>
      </c>
      <c r="C365">
        <v>32</v>
      </c>
      <c r="D365" t="s">
        <v>79</v>
      </c>
      <c r="E365" t="s">
        <v>82</v>
      </c>
      <c r="F365" t="s">
        <v>81</v>
      </c>
      <c r="G365">
        <v>0.23255949546000601</v>
      </c>
      <c r="H365">
        <v>2E+20</v>
      </c>
      <c r="I365">
        <v>0</v>
      </c>
      <c r="J365">
        <v>1.42079333034394</v>
      </c>
      <c r="K365">
        <v>21</v>
      </c>
      <c r="L36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5" s="5" cm="1">
        <f t="array" ref="M365">MAX(IF((ProjectInfoTable[ProjectName]=DiscreteStatsTable[[#This Row],[ProjectName]]),(ProjectInfoTable[ProjectName]=DiscreteStatsTable[[#This Row],[ProjectName]])*ProjectInfoTable[NumberOfReplications]))</f>
        <v>50</v>
      </c>
      <c r="N365" s="5" cm="1">
        <f t="array" ref="N365">IFERROR(AVERAGE(IF((DiscreteStatsTable[GroupByKey]=DiscreteStatsTable[[#This Row],[GroupByKey]]),(DiscreteStatsTable[GroupByKey]=DiscreteStatsTable[[#This Row],[GroupByKey]])*DiscreteStatsTable[Average])),0)</f>
        <v>0.2660564238292919</v>
      </c>
      <c r="O365" s="5" cm="1">
        <f t="array" ref="O365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65" s="5" cm="1">
        <f t="array" ref="P365">MAX(IF((ProjectInfoTable[ProjectName]=DiscreteStatsTable[[#This Row],[ProjectName]]),(ProjectInfoTable[ProjectName]=DiscreteStatsTable[[#This Row],[ProjectName]])*ProjectInfoTable[ConfidenceInterval]))</f>
        <v>0.95</v>
      </c>
      <c r="Q365" s="5">
        <f>IF(AND(DiscreteStatsTable[[#This Row],[RepsWithStatObserved]]=1,Y365=0),200000000000000000000,IFERROR(_xlfn.T.INV.2T(1 -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65" s="5" cm="1">
        <f t="array" ref="R365">MIN(IF((DiscreteStatsTable[GroupByKey]=DiscreteStatsTable[[#This Row],[GroupByKey]]),(DiscreteStatsTable[GroupByKey]=DiscreteStatsTable[[#This Row],[GroupByKey]])*DiscreteStatsTable[Average]))</f>
        <v>9.49362205547934E-3</v>
      </c>
      <c r="S365" s="5" cm="1">
        <f t="array" ref="S365">MAX(IF((DiscreteStatsTable[GroupByKey]=DiscreteStatsTable[[#This Row],[GroupByKey]]),(DiscreteStatsTable[GroupByKey]=DiscreteStatsTable[[#This Row],[GroupByKey]])*DiscreteStatsTable[Average]))</f>
        <v>0.556428814956336</v>
      </c>
      <c r="T365" s="5" cm="1">
        <f t="array" ref="T365">MIN(IF((DiscreteStatsTable[GroupByKey]=DiscreteStatsTable[[#This Row],[GroupByKey]]),(DiscreteStatsTable[GroupByKey]=DiscreteStatsTable[[#This Row],[GroupByKey]])*DiscreteStatsTable[Minimum]))</f>
        <v>0</v>
      </c>
      <c r="U365" s="5" cm="1">
        <f t="array" ref="U365">MAX(IF((DiscreteStatsTable[GroupByKey]=DiscreteStatsTable[[#This Row],[GroupByKey]]),(DiscreteStatsTable[GroupByKey]=DiscreteStatsTable[[#This Row],[GroupByKey]])*DiscreteStatsTable[Maximum]))</f>
        <v>4.9247273176603699</v>
      </c>
      <c r="V365" s="5" cm="1">
        <f t="array" ref="V365">IFERROR(AVERAGE(IF((DiscreteStatsTable[GroupByKey]=DiscreteStatsTable[[#This Row],[GroupByKey]]),(DiscreteStatsTable[GroupByKey]=DiscreteStatsTable[[#This Row],[GroupByKey]])*DiscreteStatsTable[NumberObservations])),0)</f>
        <v>20.28</v>
      </c>
      <c r="W365" s="5">
        <f>IF((DiscreteStatsTable[[#This Row],[RepsRequested]]&gt;1),DiscreteStatsTable[[#This Row],[HalfWidth]],DiscreteStatsTable[[#This Row],[BatchMeansHalfWidth]])</f>
        <v>3.8819968695886262E-2</v>
      </c>
      <c r="X365" s="5" cm="1">
        <f t="array" ref="X365">COUNT(IF((DiscreteStatsTable[GroupByKey]=DiscreteStatsTable[[#This Row],[GroupByKey]]),(DiscreteStatsTable[GroupByKey]=DiscreteStatsTable[[#This Row],[GroupByKey]])*DiscreteStatsTable[Replication]))</f>
        <v>50</v>
      </c>
      <c r="Y365" s="5">
        <f>IF(DiscreteStatsTable[[#This Row],[RepsRequested]]=DiscreteStatsTable[[#This Row],[RepsWithStatObserved]],1,0)</f>
        <v>1</v>
      </c>
    </row>
    <row r="366" spans="1:25" x14ac:dyDescent="0.25">
      <c r="A366" t="s">
        <v>68</v>
      </c>
      <c r="B366" t="s">
        <v>70</v>
      </c>
      <c r="C366">
        <v>33</v>
      </c>
      <c r="D366" t="s">
        <v>79</v>
      </c>
      <c r="E366" t="s">
        <v>80</v>
      </c>
      <c r="F366" t="s">
        <v>81</v>
      </c>
      <c r="G366">
        <v>0</v>
      </c>
      <c r="H366">
        <v>2E+20</v>
      </c>
      <c r="I366">
        <v>0</v>
      </c>
      <c r="J366">
        <v>0</v>
      </c>
      <c r="K366">
        <v>22</v>
      </c>
      <c r="L36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6" s="5" cm="1">
        <f t="array" ref="M366">MAX(IF((ProjectInfoTable[ProjectName]=DiscreteStatsTable[[#This Row],[ProjectName]]),(ProjectInfoTable[ProjectName]=DiscreteStatsTable[[#This Row],[ProjectName]])*ProjectInfoTable[NumberOfReplications]))</f>
        <v>50</v>
      </c>
      <c r="N366" s="5" cm="1">
        <f t="array" ref="N366">IFERROR(AVERAGE(IF((DiscreteStatsTable[GroupByKey]=DiscreteStatsTable[[#This Row],[GroupByKey]]),(DiscreteStatsTable[GroupByKey]=DiscreteStatsTable[[#This Row],[GroupByKey]])*DiscreteStatsTable[Average])),0)</f>
        <v>0</v>
      </c>
      <c r="O366" s="5" cm="1">
        <f t="array" ref="O366">IFERROR(_xlfn.STDEV.S(IF((DiscreteStatsTable[GroupByKey]=DiscreteStatsTable[[#This Row],[GroupByKey]]),(DiscreteStatsTable[GroupByKey]=DiscreteStatsTable[[#This Row],[GroupByKey]])*DiscreteStatsTable[Average])),0)</f>
        <v>0</v>
      </c>
      <c r="P366" s="5" cm="1">
        <f t="array" ref="P366">MAX(IF((ProjectInfoTable[ProjectName]=DiscreteStatsTable[[#This Row],[ProjectName]]),(ProjectInfoTable[ProjectName]=DiscreteStatsTable[[#This Row],[ProjectName]])*ProjectInfoTable[ConfidenceInterval]))</f>
        <v>0.95</v>
      </c>
      <c r="Q366" s="5">
        <f>IF(AND(DiscreteStatsTable[[#This Row],[RepsWithStatObserved]]=1,Y366=0),200000000000000000000,IFERROR(_xlfn.T.INV.2T(1 -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6" s="5" cm="1">
        <f t="array" ref="R366">MIN(IF((DiscreteStatsTable[GroupByKey]=DiscreteStatsTable[[#This Row],[GroupByKey]]),(DiscreteStatsTable[GroupByKey]=DiscreteStatsTable[[#This Row],[GroupByKey]])*DiscreteStatsTable[Average]))</f>
        <v>0</v>
      </c>
      <c r="S366" s="5" cm="1">
        <f t="array" ref="S366">MAX(IF((DiscreteStatsTable[GroupByKey]=DiscreteStatsTable[[#This Row],[GroupByKey]]),(DiscreteStatsTable[GroupByKey]=DiscreteStatsTable[[#This Row],[GroupByKey]])*DiscreteStatsTable[Average]))</f>
        <v>0</v>
      </c>
      <c r="T366" s="5" cm="1">
        <f t="array" ref="T366">MIN(IF((DiscreteStatsTable[GroupByKey]=DiscreteStatsTable[[#This Row],[GroupByKey]]),(DiscreteStatsTable[GroupByKey]=DiscreteStatsTable[[#This Row],[GroupByKey]])*DiscreteStatsTable[Minimum]))</f>
        <v>0</v>
      </c>
      <c r="U366" s="5" cm="1">
        <f t="array" ref="U366">MAX(IF((DiscreteStatsTable[GroupByKey]=DiscreteStatsTable[[#This Row],[GroupByKey]]),(DiscreteStatsTable[GroupByKey]=DiscreteStatsTable[[#This Row],[GroupByKey]])*DiscreteStatsTable[Maximum]))</f>
        <v>0</v>
      </c>
      <c r="V366" s="5" cm="1">
        <f t="array" ref="V366">IFERROR(AVERAGE(IF((DiscreteStatsTable[GroupByKey]=DiscreteStatsTable[[#This Row],[GroupByKey]]),(DiscreteStatsTable[GroupByKey]=DiscreteStatsTable[[#This Row],[GroupByKey]])*DiscreteStatsTable[NumberObservations])),0)</f>
        <v>20.28</v>
      </c>
      <c r="W366" s="5">
        <f>IF((DiscreteStatsTable[[#This Row],[RepsRequested]]&gt;1),DiscreteStatsTable[[#This Row],[HalfWidth]],DiscreteStatsTable[[#This Row],[BatchMeansHalfWidth]])</f>
        <v>0</v>
      </c>
      <c r="X366" s="5" cm="1">
        <f t="array" ref="X366">COUNT(IF((DiscreteStatsTable[GroupByKey]=DiscreteStatsTable[[#This Row],[GroupByKey]]),(DiscreteStatsTable[GroupByKey]=DiscreteStatsTable[[#This Row],[GroupByKey]])*DiscreteStatsTable[Replication]))</f>
        <v>50</v>
      </c>
      <c r="Y366" s="5">
        <f>IF(DiscreteStatsTable[[#This Row],[RepsRequested]]=DiscreteStatsTable[[#This Row],[RepsWithStatObserved]],1,0)</f>
        <v>1</v>
      </c>
    </row>
    <row r="367" spans="1:25" x14ac:dyDescent="0.25">
      <c r="A367" t="s">
        <v>68</v>
      </c>
      <c r="B367" t="s">
        <v>70</v>
      </c>
      <c r="C367">
        <v>33</v>
      </c>
      <c r="D367" t="s">
        <v>79</v>
      </c>
      <c r="E367" t="s">
        <v>82</v>
      </c>
      <c r="F367" t="s">
        <v>81</v>
      </c>
      <c r="G367">
        <v>0.27585048362941</v>
      </c>
      <c r="H367">
        <v>2E+20</v>
      </c>
      <c r="I367">
        <v>0</v>
      </c>
      <c r="J367">
        <v>2.2044520017292402</v>
      </c>
      <c r="K367">
        <v>22</v>
      </c>
      <c r="L36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7" s="5" cm="1">
        <f t="array" ref="M367">MAX(IF((ProjectInfoTable[ProjectName]=DiscreteStatsTable[[#This Row],[ProjectName]]),(ProjectInfoTable[ProjectName]=DiscreteStatsTable[[#This Row],[ProjectName]])*ProjectInfoTable[NumberOfReplications]))</f>
        <v>50</v>
      </c>
      <c r="N367" s="5" cm="1">
        <f t="array" ref="N367">IFERROR(AVERAGE(IF((DiscreteStatsTable[GroupByKey]=DiscreteStatsTable[[#This Row],[GroupByKey]]),(DiscreteStatsTable[GroupByKey]=DiscreteStatsTable[[#This Row],[GroupByKey]])*DiscreteStatsTable[Average])),0)</f>
        <v>0.2660564238292919</v>
      </c>
      <c r="O367" s="5" cm="1">
        <f t="array" ref="O367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67" s="5" cm="1">
        <f t="array" ref="P367">MAX(IF((ProjectInfoTable[ProjectName]=DiscreteStatsTable[[#This Row],[ProjectName]]),(ProjectInfoTable[ProjectName]=DiscreteStatsTable[[#This Row],[ProjectName]])*ProjectInfoTable[ConfidenceInterval]))</f>
        <v>0.95</v>
      </c>
      <c r="Q367" s="5">
        <f>IF(AND(DiscreteStatsTable[[#This Row],[RepsWithStatObserved]]=1,Y367=0),200000000000000000000,IFERROR(_xlfn.T.INV.2T(1 -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67" s="5" cm="1">
        <f t="array" ref="R367">MIN(IF((DiscreteStatsTable[GroupByKey]=DiscreteStatsTable[[#This Row],[GroupByKey]]),(DiscreteStatsTable[GroupByKey]=DiscreteStatsTable[[#This Row],[GroupByKey]])*DiscreteStatsTable[Average]))</f>
        <v>9.49362205547934E-3</v>
      </c>
      <c r="S367" s="5" cm="1">
        <f t="array" ref="S367">MAX(IF((DiscreteStatsTable[GroupByKey]=DiscreteStatsTable[[#This Row],[GroupByKey]]),(DiscreteStatsTable[GroupByKey]=DiscreteStatsTable[[#This Row],[GroupByKey]])*DiscreteStatsTable[Average]))</f>
        <v>0.556428814956336</v>
      </c>
      <c r="T367" s="5" cm="1">
        <f t="array" ref="T367">MIN(IF((DiscreteStatsTable[GroupByKey]=DiscreteStatsTable[[#This Row],[GroupByKey]]),(DiscreteStatsTable[GroupByKey]=DiscreteStatsTable[[#This Row],[GroupByKey]])*DiscreteStatsTable[Minimum]))</f>
        <v>0</v>
      </c>
      <c r="U367" s="5" cm="1">
        <f t="array" ref="U367">MAX(IF((DiscreteStatsTable[GroupByKey]=DiscreteStatsTable[[#This Row],[GroupByKey]]),(DiscreteStatsTable[GroupByKey]=DiscreteStatsTable[[#This Row],[GroupByKey]])*DiscreteStatsTable[Maximum]))</f>
        <v>4.9247273176603699</v>
      </c>
      <c r="V367" s="5" cm="1">
        <f t="array" ref="V367">IFERROR(AVERAGE(IF((DiscreteStatsTable[GroupByKey]=DiscreteStatsTable[[#This Row],[GroupByKey]]),(DiscreteStatsTable[GroupByKey]=DiscreteStatsTable[[#This Row],[GroupByKey]])*DiscreteStatsTable[NumberObservations])),0)</f>
        <v>20.28</v>
      </c>
      <c r="W367" s="5">
        <f>IF((DiscreteStatsTable[[#This Row],[RepsRequested]]&gt;1),DiscreteStatsTable[[#This Row],[HalfWidth]],DiscreteStatsTable[[#This Row],[BatchMeansHalfWidth]])</f>
        <v>3.8819968695886262E-2</v>
      </c>
      <c r="X367" s="5" cm="1">
        <f t="array" ref="X367">COUNT(IF((DiscreteStatsTable[GroupByKey]=DiscreteStatsTable[[#This Row],[GroupByKey]]),(DiscreteStatsTable[GroupByKey]=DiscreteStatsTable[[#This Row],[GroupByKey]])*DiscreteStatsTable[Replication]))</f>
        <v>50</v>
      </c>
      <c r="Y367" s="5">
        <f>IF(DiscreteStatsTable[[#This Row],[RepsRequested]]=DiscreteStatsTable[[#This Row],[RepsWithStatObserved]],1,0)</f>
        <v>1</v>
      </c>
    </row>
    <row r="368" spans="1:25" x14ac:dyDescent="0.25">
      <c r="A368" t="s">
        <v>68</v>
      </c>
      <c r="B368" t="s">
        <v>70</v>
      </c>
      <c r="C368">
        <v>34</v>
      </c>
      <c r="D368" t="s">
        <v>79</v>
      </c>
      <c r="E368" t="s">
        <v>80</v>
      </c>
      <c r="F368" t="s">
        <v>81</v>
      </c>
      <c r="G368">
        <v>0</v>
      </c>
      <c r="H368">
        <v>2E+20</v>
      </c>
      <c r="I368">
        <v>0</v>
      </c>
      <c r="J368">
        <v>0</v>
      </c>
      <c r="K368">
        <v>22</v>
      </c>
      <c r="L36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8" s="5" cm="1">
        <f t="array" ref="M368">MAX(IF((ProjectInfoTable[ProjectName]=DiscreteStatsTable[[#This Row],[ProjectName]]),(ProjectInfoTable[ProjectName]=DiscreteStatsTable[[#This Row],[ProjectName]])*ProjectInfoTable[NumberOfReplications]))</f>
        <v>50</v>
      </c>
      <c r="N368" s="5" cm="1">
        <f t="array" ref="N368">IFERROR(AVERAGE(IF((DiscreteStatsTable[GroupByKey]=DiscreteStatsTable[[#This Row],[GroupByKey]]),(DiscreteStatsTable[GroupByKey]=DiscreteStatsTable[[#This Row],[GroupByKey]])*DiscreteStatsTable[Average])),0)</f>
        <v>0</v>
      </c>
      <c r="O368" s="5" cm="1">
        <f t="array" ref="O368">IFERROR(_xlfn.STDEV.S(IF((DiscreteStatsTable[GroupByKey]=DiscreteStatsTable[[#This Row],[GroupByKey]]),(DiscreteStatsTable[GroupByKey]=DiscreteStatsTable[[#This Row],[GroupByKey]])*DiscreteStatsTable[Average])),0)</f>
        <v>0</v>
      </c>
      <c r="P368" s="5" cm="1">
        <f t="array" ref="P368">MAX(IF((ProjectInfoTable[ProjectName]=DiscreteStatsTable[[#This Row],[ProjectName]]),(ProjectInfoTable[ProjectName]=DiscreteStatsTable[[#This Row],[ProjectName]])*ProjectInfoTable[ConfidenceInterval]))</f>
        <v>0.95</v>
      </c>
      <c r="Q368" s="5">
        <f>IF(AND(DiscreteStatsTable[[#This Row],[RepsWithStatObserved]]=1,Y368=0),200000000000000000000,IFERROR(_xlfn.T.INV.2T(1 -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8" s="5" cm="1">
        <f t="array" ref="R368">MIN(IF((DiscreteStatsTable[GroupByKey]=DiscreteStatsTable[[#This Row],[GroupByKey]]),(DiscreteStatsTable[GroupByKey]=DiscreteStatsTable[[#This Row],[GroupByKey]])*DiscreteStatsTable[Average]))</f>
        <v>0</v>
      </c>
      <c r="S368" s="5" cm="1">
        <f t="array" ref="S368">MAX(IF((DiscreteStatsTable[GroupByKey]=DiscreteStatsTable[[#This Row],[GroupByKey]]),(DiscreteStatsTable[GroupByKey]=DiscreteStatsTable[[#This Row],[GroupByKey]])*DiscreteStatsTable[Average]))</f>
        <v>0</v>
      </c>
      <c r="T368" s="5" cm="1">
        <f t="array" ref="T368">MIN(IF((DiscreteStatsTable[GroupByKey]=DiscreteStatsTable[[#This Row],[GroupByKey]]),(DiscreteStatsTable[GroupByKey]=DiscreteStatsTable[[#This Row],[GroupByKey]])*DiscreteStatsTable[Minimum]))</f>
        <v>0</v>
      </c>
      <c r="U368" s="5" cm="1">
        <f t="array" ref="U368">MAX(IF((DiscreteStatsTable[GroupByKey]=DiscreteStatsTable[[#This Row],[GroupByKey]]),(DiscreteStatsTable[GroupByKey]=DiscreteStatsTable[[#This Row],[GroupByKey]])*DiscreteStatsTable[Maximum]))</f>
        <v>0</v>
      </c>
      <c r="V368" s="5" cm="1">
        <f t="array" ref="V368">IFERROR(AVERAGE(IF((DiscreteStatsTable[GroupByKey]=DiscreteStatsTable[[#This Row],[GroupByKey]]),(DiscreteStatsTable[GroupByKey]=DiscreteStatsTable[[#This Row],[GroupByKey]])*DiscreteStatsTable[NumberObservations])),0)</f>
        <v>20.28</v>
      </c>
      <c r="W368" s="5">
        <f>IF((DiscreteStatsTable[[#This Row],[RepsRequested]]&gt;1),DiscreteStatsTable[[#This Row],[HalfWidth]],DiscreteStatsTable[[#This Row],[BatchMeansHalfWidth]])</f>
        <v>0</v>
      </c>
      <c r="X368" s="5" cm="1">
        <f t="array" ref="X368">COUNT(IF((DiscreteStatsTable[GroupByKey]=DiscreteStatsTable[[#This Row],[GroupByKey]]),(DiscreteStatsTable[GroupByKey]=DiscreteStatsTable[[#This Row],[GroupByKey]])*DiscreteStatsTable[Replication]))</f>
        <v>50</v>
      </c>
      <c r="Y368" s="5">
        <f>IF(DiscreteStatsTable[[#This Row],[RepsRequested]]=DiscreteStatsTable[[#This Row],[RepsWithStatObserved]],1,0)</f>
        <v>1</v>
      </c>
    </row>
    <row r="369" spans="1:25" x14ac:dyDescent="0.25">
      <c r="A369" t="s">
        <v>68</v>
      </c>
      <c r="B369" t="s">
        <v>70</v>
      </c>
      <c r="C369">
        <v>34</v>
      </c>
      <c r="D369" t="s">
        <v>79</v>
      </c>
      <c r="E369" t="s">
        <v>82</v>
      </c>
      <c r="F369" t="s">
        <v>81</v>
      </c>
      <c r="G369">
        <v>0.34955634636358301</v>
      </c>
      <c r="H369">
        <v>2E+20</v>
      </c>
      <c r="I369">
        <v>0</v>
      </c>
      <c r="J369">
        <v>4.9247273176603699</v>
      </c>
      <c r="K369">
        <v>22</v>
      </c>
      <c r="L36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9" s="5" cm="1">
        <f t="array" ref="M369">MAX(IF((ProjectInfoTable[ProjectName]=DiscreteStatsTable[[#This Row],[ProjectName]]),(ProjectInfoTable[ProjectName]=DiscreteStatsTable[[#This Row],[ProjectName]])*ProjectInfoTable[NumberOfReplications]))</f>
        <v>50</v>
      </c>
      <c r="N369" s="5" cm="1">
        <f t="array" ref="N369">IFERROR(AVERAGE(IF((DiscreteStatsTable[GroupByKey]=DiscreteStatsTable[[#This Row],[GroupByKey]]),(DiscreteStatsTable[GroupByKey]=DiscreteStatsTable[[#This Row],[GroupByKey]])*DiscreteStatsTable[Average])),0)</f>
        <v>0.2660564238292919</v>
      </c>
      <c r="O369" s="5" cm="1">
        <f t="array" ref="O369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69" s="5" cm="1">
        <f t="array" ref="P369">MAX(IF((ProjectInfoTable[ProjectName]=DiscreteStatsTable[[#This Row],[ProjectName]]),(ProjectInfoTable[ProjectName]=DiscreteStatsTable[[#This Row],[ProjectName]])*ProjectInfoTable[ConfidenceInterval]))</f>
        <v>0.95</v>
      </c>
      <c r="Q369" s="5">
        <f>IF(AND(DiscreteStatsTable[[#This Row],[RepsWithStatObserved]]=1,Y369=0),200000000000000000000,IFERROR(_xlfn.T.INV.2T(1 -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69" s="5" cm="1">
        <f t="array" ref="R369">MIN(IF((DiscreteStatsTable[GroupByKey]=DiscreteStatsTable[[#This Row],[GroupByKey]]),(DiscreteStatsTable[GroupByKey]=DiscreteStatsTable[[#This Row],[GroupByKey]])*DiscreteStatsTable[Average]))</f>
        <v>9.49362205547934E-3</v>
      </c>
      <c r="S369" s="5" cm="1">
        <f t="array" ref="S369">MAX(IF((DiscreteStatsTable[GroupByKey]=DiscreteStatsTable[[#This Row],[GroupByKey]]),(DiscreteStatsTable[GroupByKey]=DiscreteStatsTable[[#This Row],[GroupByKey]])*DiscreteStatsTable[Average]))</f>
        <v>0.556428814956336</v>
      </c>
      <c r="T369" s="5" cm="1">
        <f t="array" ref="T369">MIN(IF((DiscreteStatsTable[GroupByKey]=DiscreteStatsTable[[#This Row],[GroupByKey]]),(DiscreteStatsTable[GroupByKey]=DiscreteStatsTable[[#This Row],[GroupByKey]])*DiscreteStatsTable[Minimum]))</f>
        <v>0</v>
      </c>
      <c r="U369" s="5" cm="1">
        <f t="array" ref="U369">MAX(IF((DiscreteStatsTable[GroupByKey]=DiscreteStatsTable[[#This Row],[GroupByKey]]),(DiscreteStatsTable[GroupByKey]=DiscreteStatsTable[[#This Row],[GroupByKey]])*DiscreteStatsTable[Maximum]))</f>
        <v>4.9247273176603699</v>
      </c>
      <c r="V369" s="5" cm="1">
        <f t="array" ref="V369">IFERROR(AVERAGE(IF((DiscreteStatsTable[GroupByKey]=DiscreteStatsTable[[#This Row],[GroupByKey]]),(DiscreteStatsTable[GroupByKey]=DiscreteStatsTable[[#This Row],[GroupByKey]])*DiscreteStatsTable[NumberObservations])),0)</f>
        <v>20.28</v>
      </c>
      <c r="W369" s="5">
        <f>IF((DiscreteStatsTable[[#This Row],[RepsRequested]]&gt;1),DiscreteStatsTable[[#This Row],[HalfWidth]],DiscreteStatsTable[[#This Row],[BatchMeansHalfWidth]])</f>
        <v>3.8819968695886262E-2</v>
      </c>
      <c r="X369" s="5" cm="1">
        <f t="array" ref="X369">COUNT(IF((DiscreteStatsTable[GroupByKey]=DiscreteStatsTable[[#This Row],[GroupByKey]]),(DiscreteStatsTable[GroupByKey]=DiscreteStatsTable[[#This Row],[GroupByKey]])*DiscreteStatsTable[Replication]))</f>
        <v>50</v>
      </c>
      <c r="Y369" s="5">
        <f>IF(DiscreteStatsTable[[#This Row],[RepsRequested]]=DiscreteStatsTable[[#This Row],[RepsWithStatObserved]],1,0)</f>
        <v>1</v>
      </c>
    </row>
    <row r="370" spans="1:25" x14ac:dyDescent="0.25">
      <c r="A370" t="s">
        <v>68</v>
      </c>
      <c r="B370" t="s">
        <v>70</v>
      </c>
      <c r="C370">
        <v>35</v>
      </c>
      <c r="D370" t="s">
        <v>79</v>
      </c>
      <c r="E370" t="s">
        <v>80</v>
      </c>
      <c r="F370" t="s">
        <v>81</v>
      </c>
      <c r="G370">
        <v>0</v>
      </c>
      <c r="H370">
        <v>2E+20</v>
      </c>
      <c r="I370">
        <v>0</v>
      </c>
      <c r="J370">
        <v>0</v>
      </c>
      <c r="K370">
        <v>23</v>
      </c>
      <c r="L37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0" s="5" cm="1">
        <f t="array" ref="M370">MAX(IF((ProjectInfoTable[ProjectName]=DiscreteStatsTable[[#This Row],[ProjectName]]),(ProjectInfoTable[ProjectName]=DiscreteStatsTable[[#This Row],[ProjectName]])*ProjectInfoTable[NumberOfReplications]))</f>
        <v>50</v>
      </c>
      <c r="N370" s="5" cm="1">
        <f t="array" ref="N370">IFERROR(AVERAGE(IF((DiscreteStatsTable[GroupByKey]=DiscreteStatsTable[[#This Row],[GroupByKey]]),(DiscreteStatsTable[GroupByKey]=DiscreteStatsTable[[#This Row],[GroupByKey]])*DiscreteStatsTable[Average])),0)</f>
        <v>0</v>
      </c>
      <c r="O370" s="5" cm="1">
        <f t="array" ref="O370">IFERROR(_xlfn.STDEV.S(IF((DiscreteStatsTable[GroupByKey]=DiscreteStatsTable[[#This Row],[GroupByKey]]),(DiscreteStatsTable[GroupByKey]=DiscreteStatsTable[[#This Row],[GroupByKey]])*DiscreteStatsTable[Average])),0)</f>
        <v>0</v>
      </c>
      <c r="P370" s="5" cm="1">
        <f t="array" ref="P370">MAX(IF((ProjectInfoTable[ProjectName]=DiscreteStatsTable[[#This Row],[ProjectName]]),(ProjectInfoTable[ProjectName]=DiscreteStatsTable[[#This Row],[ProjectName]])*ProjectInfoTable[ConfidenceInterval]))</f>
        <v>0.95</v>
      </c>
      <c r="Q370" s="5">
        <f>IF(AND(DiscreteStatsTable[[#This Row],[RepsWithStatObserved]]=1,Y370=0),200000000000000000000,IFERROR(_xlfn.T.INV.2T(1 -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0" s="5" cm="1">
        <f t="array" ref="R370">MIN(IF((DiscreteStatsTable[GroupByKey]=DiscreteStatsTable[[#This Row],[GroupByKey]]),(DiscreteStatsTable[GroupByKey]=DiscreteStatsTable[[#This Row],[GroupByKey]])*DiscreteStatsTable[Average]))</f>
        <v>0</v>
      </c>
      <c r="S370" s="5" cm="1">
        <f t="array" ref="S370">MAX(IF((DiscreteStatsTable[GroupByKey]=DiscreteStatsTable[[#This Row],[GroupByKey]]),(DiscreteStatsTable[GroupByKey]=DiscreteStatsTable[[#This Row],[GroupByKey]])*DiscreteStatsTable[Average]))</f>
        <v>0</v>
      </c>
      <c r="T370" s="5" cm="1">
        <f t="array" ref="T370">MIN(IF((DiscreteStatsTable[GroupByKey]=DiscreteStatsTable[[#This Row],[GroupByKey]]),(DiscreteStatsTable[GroupByKey]=DiscreteStatsTable[[#This Row],[GroupByKey]])*DiscreteStatsTable[Minimum]))</f>
        <v>0</v>
      </c>
      <c r="U370" s="5" cm="1">
        <f t="array" ref="U370">MAX(IF((DiscreteStatsTable[GroupByKey]=DiscreteStatsTable[[#This Row],[GroupByKey]]),(DiscreteStatsTable[GroupByKey]=DiscreteStatsTable[[#This Row],[GroupByKey]])*DiscreteStatsTable[Maximum]))</f>
        <v>0</v>
      </c>
      <c r="V370" s="5" cm="1">
        <f t="array" ref="V370">IFERROR(AVERAGE(IF((DiscreteStatsTable[GroupByKey]=DiscreteStatsTable[[#This Row],[GroupByKey]]),(DiscreteStatsTable[GroupByKey]=DiscreteStatsTable[[#This Row],[GroupByKey]])*DiscreteStatsTable[NumberObservations])),0)</f>
        <v>20.28</v>
      </c>
      <c r="W370" s="5">
        <f>IF((DiscreteStatsTable[[#This Row],[RepsRequested]]&gt;1),DiscreteStatsTable[[#This Row],[HalfWidth]],DiscreteStatsTable[[#This Row],[BatchMeansHalfWidth]])</f>
        <v>0</v>
      </c>
      <c r="X370" s="5" cm="1">
        <f t="array" ref="X370">COUNT(IF((DiscreteStatsTable[GroupByKey]=DiscreteStatsTable[[#This Row],[GroupByKey]]),(DiscreteStatsTable[GroupByKey]=DiscreteStatsTable[[#This Row],[GroupByKey]])*DiscreteStatsTable[Replication]))</f>
        <v>50</v>
      </c>
      <c r="Y370" s="5">
        <f>IF(DiscreteStatsTable[[#This Row],[RepsRequested]]=DiscreteStatsTable[[#This Row],[RepsWithStatObserved]],1,0)</f>
        <v>1</v>
      </c>
    </row>
    <row r="371" spans="1:25" x14ac:dyDescent="0.25">
      <c r="A371" t="s">
        <v>68</v>
      </c>
      <c r="B371" t="s">
        <v>70</v>
      </c>
      <c r="C371">
        <v>35</v>
      </c>
      <c r="D371" t="s">
        <v>79</v>
      </c>
      <c r="E371" t="s">
        <v>82</v>
      </c>
      <c r="F371" t="s">
        <v>81</v>
      </c>
      <c r="G371">
        <v>0.14503098032655201</v>
      </c>
      <c r="H371">
        <v>2E+20</v>
      </c>
      <c r="I371">
        <v>0</v>
      </c>
      <c r="J371">
        <v>2.0198434110480998</v>
      </c>
      <c r="K371">
        <v>23</v>
      </c>
      <c r="L37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1" s="5" cm="1">
        <f t="array" ref="M371">MAX(IF((ProjectInfoTable[ProjectName]=DiscreteStatsTable[[#This Row],[ProjectName]]),(ProjectInfoTable[ProjectName]=DiscreteStatsTable[[#This Row],[ProjectName]])*ProjectInfoTable[NumberOfReplications]))</f>
        <v>50</v>
      </c>
      <c r="N371" s="5" cm="1">
        <f t="array" ref="N371">IFERROR(AVERAGE(IF((DiscreteStatsTable[GroupByKey]=DiscreteStatsTable[[#This Row],[GroupByKey]]),(DiscreteStatsTable[GroupByKey]=DiscreteStatsTable[[#This Row],[GroupByKey]])*DiscreteStatsTable[Average])),0)</f>
        <v>0.2660564238292919</v>
      </c>
      <c r="O371" s="5" cm="1">
        <f t="array" ref="O371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71" s="5" cm="1">
        <f t="array" ref="P371">MAX(IF((ProjectInfoTable[ProjectName]=DiscreteStatsTable[[#This Row],[ProjectName]]),(ProjectInfoTable[ProjectName]=DiscreteStatsTable[[#This Row],[ProjectName]])*ProjectInfoTable[ConfidenceInterval]))</f>
        <v>0.95</v>
      </c>
      <c r="Q371" s="5">
        <f>IF(AND(DiscreteStatsTable[[#This Row],[RepsWithStatObserved]]=1,Y371=0),200000000000000000000,IFERROR(_xlfn.T.INV.2T(1 -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71" s="5" cm="1">
        <f t="array" ref="R371">MIN(IF((DiscreteStatsTable[GroupByKey]=DiscreteStatsTable[[#This Row],[GroupByKey]]),(DiscreteStatsTable[GroupByKey]=DiscreteStatsTable[[#This Row],[GroupByKey]])*DiscreteStatsTable[Average]))</f>
        <v>9.49362205547934E-3</v>
      </c>
      <c r="S371" s="5" cm="1">
        <f t="array" ref="S371">MAX(IF((DiscreteStatsTable[GroupByKey]=DiscreteStatsTable[[#This Row],[GroupByKey]]),(DiscreteStatsTable[GroupByKey]=DiscreteStatsTable[[#This Row],[GroupByKey]])*DiscreteStatsTable[Average]))</f>
        <v>0.556428814956336</v>
      </c>
      <c r="T371" s="5" cm="1">
        <f t="array" ref="T371">MIN(IF((DiscreteStatsTable[GroupByKey]=DiscreteStatsTable[[#This Row],[GroupByKey]]),(DiscreteStatsTable[GroupByKey]=DiscreteStatsTable[[#This Row],[GroupByKey]])*DiscreteStatsTable[Minimum]))</f>
        <v>0</v>
      </c>
      <c r="U371" s="5" cm="1">
        <f t="array" ref="U371">MAX(IF((DiscreteStatsTable[GroupByKey]=DiscreteStatsTable[[#This Row],[GroupByKey]]),(DiscreteStatsTable[GroupByKey]=DiscreteStatsTable[[#This Row],[GroupByKey]])*DiscreteStatsTable[Maximum]))</f>
        <v>4.9247273176603699</v>
      </c>
      <c r="V371" s="5" cm="1">
        <f t="array" ref="V371">IFERROR(AVERAGE(IF((DiscreteStatsTable[GroupByKey]=DiscreteStatsTable[[#This Row],[GroupByKey]]),(DiscreteStatsTable[GroupByKey]=DiscreteStatsTable[[#This Row],[GroupByKey]])*DiscreteStatsTable[NumberObservations])),0)</f>
        <v>20.28</v>
      </c>
      <c r="W371" s="5">
        <f>IF((DiscreteStatsTable[[#This Row],[RepsRequested]]&gt;1),DiscreteStatsTable[[#This Row],[HalfWidth]],DiscreteStatsTable[[#This Row],[BatchMeansHalfWidth]])</f>
        <v>3.8819968695886262E-2</v>
      </c>
      <c r="X371" s="5" cm="1">
        <f t="array" ref="X371">COUNT(IF((DiscreteStatsTable[GroupByKey]=DiscreteStatsTable[[#This Row],[GroupByKey]]),(DiscreteStatsTable[GroupByKey]=DiscreteStatsTable[[#This Row],[GroupByKey]])*DiscreteStatsTable[Replication]))</f>
        <v>50</v>
      </c>
      <c r="Y371" s="5">
        <f>IF(DiscreteStatsTable[[#This Row],[RepsRequested]]=DiscreteStatsTable[[#This Row],[RepsWithStatObserved]],1,0)</f>
        <v>1</v>
      </c>
    </row>
    <row r="372" spans="1:25" x14ac:dyDescent="0.25">
      <c r="A372" t="s">
        <v>68</v>
      </c>
      <c r="B372" t="s">
        <v>70</v>
      </c>
      <c r="C372">
        <v>36</v>
      </c>
      <c r="D372" t="s">
        <v>79</v>
      </c>
      <c r="E372" t="s">
        <v>80</v>
      </c>
      <c r="F372" t="s">
        <v>81</v>
      </c>
      <c r="G372">
        <v>0</v>
      </c>
      <c r="H372">
        <v>2E+20</v>
      </c>
      <c r="I372">
        <v>0</v>
      </c>
      <c r="J372">
        <v>0</v>
      </c>
      <c r="K372">
        <v>23</v>
      </c>
      <c r="L37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2" s="5" cm="1">
        <f t="array" ref="M372">MAX(IF((ProjectInfoTable[ProjectName]=DiscreteStatsTable[[#This Row],[ProjectName]]),(ProjectInfoTable[ProjectName]=DiscreteStatsTable[[#This Row],[ProjectName]])*ProjectInfoTable[NumberOfReplications]))</f>
        <v>50</v>
      </c>
      <c r="N372" s="5" cm="1">
        <f t="array" ref="N372">IFERROR(AVERAGE(IF((DiscreteStatsTable[GroupByKey]=DiscreteStatsTable[[#This Row],[GroupByKey]]),(DiscreteStatsTable[GroupByKey]=DiscreteStatsTable[[#This Row],[GroupByKey]])*DiscreteStatsTable[Average])),0)</f>
        <v>0</v>
      </c>
      <c r="O372" s="5" cm="1">
        <f t="array" ref="O372">IFERROR(_xlfn.STDEV.S(IF((DiscreteStatsTable[GroupByKey]=DiscreteStatsTable[[#This Row],[GroupByKey]]),(DiscreteStatsTable[GroupByKey]=DiscreteStatsTable[[#This Row],[GroupByKey]])*DiscreteStatsTable[Average])),0)</f>
        <v>0</v>
      </c>
      <c r="P372" s="5" cm="1">
        <f t="array" ref="P372">MAX(IF((ProjectInfoTable[ProjectName]=DiscreteStatsTable[[#This Row],[ProjectName]]),(ProjectInfoTable[ProjectName]=DiscreteStatsTable[[#This Row],[ProjectName]])*ProjectInfoTable[ConfidenceInterval]))</f>
        <v>0.95</v>
      </c>
      <c r="Q372" s="5">
        <f>IF(AND(DiscreteStatsTable[[#This Row],[RepsWithStatObserved]]=1,Y372=0),200000000000000000000,IFERROR(_xlfn.T.INV.2T(1 -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2" s="5" cm="1">
        <f t="array" ref="R372">MIN(IF((DiscreteStatsTable[GroupByKey]=DiscreteStatsTable[[#This Row],[GroupByKey]]),(DiscreteStatsTable[GroupByKey]=DiscreteStatsTable[[#This Row],[GroupByKey]])*DiscreteStatsTable[Average]))</f>
        <v>0</v>
      </c>
      <c r="S372" s="5" cm="1">
        <f t="array" ref="S372">MAX(IF((DiscreteStatsTable[GroupByKey]=DiscreteStatsTable[[#This Row],[GroupByKey]]),(DiscreteStatsTable[GroupByKey]=DiscreteStatsTable[[#This Row],[GroupByKey]])*DiscreteStatsTable[Average]))</f>
        <v>0</v>
      </c>
      <c r="T372" s="5" cm="1">
        <f t="array" ref="T372">MIN(IF((DiscreteStatsTable[GroupByKey]=DiscreteStatsTable[[#This Row],[GroupByKey]]),(DiscreteStatsTable[GroupByKey]=DiscreteStatsTable[[#This Row],[GroupByKey]])*DiscreteStatsTable[Minimum]))</f>
        <v>0</v>
      </c>
      <c r="U372" s="5" cm="1">
        <f t="array" ref="U372">MAX(IF((DiscreteStatsTable[GroupByKey]=DiscreteStatsTable[[#This Row],[GroupByKey]]),(DiscreteStatsTable[GroupByKey]=DiscreteStatsTable[[#This Row],[GroupByKey]])*DiscreteStatsTable[Maximum]))</f>
        <v>0</v>
      </c>
      <c r="V372" s="5" cm="1">
        <f t="array" ref="V372">IFERROR(AVERAGE(IF((DiscreteStatsTable[GroupByKey]=DiscreteStatsTable[[#This Row],[GroupByKey]]),(DiscreteStatsTable[GroupByKey]=DiscreteStatsTable[[#This Row],[GroupByKey]])*DiscreteStatsTable[NumberObservations])),0)</f>
        <v>20.28</v>
      </c>
      <c r="W372" s="5">
        <f>IF((DiscreteStatsTable[[#This Row],[RepsRequested]]&gt;1),DiscreteStatsTable[[#This Row],[HalfWidth]],DiscreteStatsTable[[#This Row],[BatchMeansHalfWidth]])</f>
        <v>0</v>
      </c>
      <c r="X372" s="5" cm="1">
        <f t="array" ref="X372">COUNT(IF((DiscreteStatsTable[GroupByKey]=DiscreteStatsTable[[#This Row],[GroupByKey]]),(DiscreteStatsTable[GroupByKey]=DiscreteStatsTable[[#This Row],[GroupByKey]])*DiscreteStatsTable[Replication]))</f>
        <v>50</v>
      </c>
      <c r="Y372" s="5">
        <f>IF(DiscreteStatsTable[[#This Row],[RepsRequested]]=DiscreteStatsTable[[#This Row],[RepsWithStatObserved]],1,0)</f>
        <v>1</v>
      </c>
    </row>
    <row r="373" spans="1:25" x14ac:dyDescent="0.25">
      <c r="A373" t="s">
        <v>68</v>
      </c>
      <c r="B373" t="s">
        <v>70</v>
      </c>
      <c r="C373">
        <v>36</v>
      </c>
      <c r="D373" t="s">
        <v>79</v>
      </c>
      <c r="E373" t="s">
        <v>82</v>
      </c>
      <c r="F373" t="s">
        <v>81</v>
      </c>
      <c r="G373">
        <v>0.21101102769831001</v>
      </c>
      <c r="H373">
        <v>2E+20</v>
      </c>
      <c r="I373">
        <v>0</v>
      </c>
      <c r="J373">
        <v>1.50774104016855</v>
      </c>
      <c r="K373">
        <v>23</v>
      </c>
      <c r="L37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3" s="5" cm="1">
        <f t="array" ref="M373">MAX(IF((ProjectInfoTable[ProjectName]=DiscreteStatsTable[[#This Row],[ProjectName]]),(ProjectInfoTable[ProjectName]=DiscreteStatsTable[[#This Row],[ProjectName]])*ProjectInfoTable[NumberOfReplications]))</f>
        <v>50</v>
      </c>
      <c r="N373" s="5" cm="1">
        <f t="array" ref="N373">IFERROR(AVERAGE(IF((DiscreteStatsTable[GroupByKey]=DiscreteStatsTable[[#This Row],[GroupByKey]]),(DiscreteStatsTable[GroupByKey]=DiscreteStatsTable[[#This Row],[GroupByKey]])*DiscreteStatsTable[Average])),0)</f>
        <v>0.2660564238292919</v>
      </c>
      <c r="O373" s="5" cm="1">
        <f t="array" ref="O373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73" s="5" cm="1">
        <f t="array" ref="P373">MAX(IF((ProjectInfoTable[ProjectName]=DiscreteStatsTable[[#This Row],[ProjectName]]),(ProjectInfoTable[ProjectName]=DiscreteStatsTable[[#This Row],[ProjectName]])*ProjectInfoTable[ConfidenceInterval]))</f>
        <v>0.95</v>
      </c>
      <c r="Q373" s="5">
        <f>IF(AND(DiscreteStatsTable[[#This Row],[RepsWithStatObserved]]=1,Y373=0),200000000000000000000,IFERROR(_xlfn.T.INV.2T(1 -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73" s="5" cm="1">
        <f t="array" ref="R373">MIN(IF((DiscreteStatsTable[GroupByKey]=DiscreteStatsTable[[#This Row],[GroupByKey]]),(DiscreteStatsTable[GroupByKey]=DiscreteStatsTable[[#This Row],[GroupByKey]])*DiscreteStatsTable[Average]))</f>
        <v>9.49362205547934E-3</v>
      </c>
      <c r="S373" s="5" cm="1">
        <f t="array" ref="S373">MAX(IF((DiscreteStatsTable[GroupByKey]=DiscreteStatsTable[[#This Row],[GroupByKey]]),(DiscreteStatsTable[GroupByKey]=DiscreteStatsTable[[#This Row],[GroupByKey]])*DiscreteStatsTable[Average]))</f>
        <v>0.556428814956336</v>
      </c>
      <c r="T373" s="5" cm="1">
        <f t="array" ref="T373">MIN(IF((DiscreteStatsTable[GroupByKey]=DiscreteStatsTable[[#This Row],[GroupByKey]]),(DiscreteStatsTable[GroupByKey]=DiscreteStatsTable[[#This Row],[GroupByKey]])*DiscreteStatsTable[Minimum]))</f>
        <v>0</v>
      </c>
      <c r="U373" s="5" cm="1">
        <f t="array" ref="U373">MAX(IF((DiscreteStatsTable[GroupByKey]=DiscreteStatsTable[[#This Row],[GroupByKey]]),(DiscreteStatsTable[GroupByKey]=DiscreteStatsTable[[#This Row],[GroupByKey]])*DiscreteStatsTable[Maximum]))</f>
        <v>4.9247273176603699</v>
      </c>
      <c r="V373" s="5" cm="1">
        <f t="array" ref="V373">IFERROR(AVERAGE(IF((DiscreteStatsTable[GroupByKey]=DiscreteStatsTable[[#This Row],[GroupByKey]]),(DiscreteStatsTable[GroupByKey]=DiscreteStatsTable[[#This Row],[GroupByKey]])*DiscreteStatsTable[NumberObservations])),0)</f>
        <v>20.28</v>
      </c>
      <c r="W373" s="5">
        <f>IF((DiscreteStatsTable[[#This Row],[RepsRequested]]&gt;1),DiscreteStatsTable[[#This Row],[HalfWidth]],DiscreteStatsTable[[#This Row],[BatchMeansHalfWidth]])</f>
        <v>3.8819968695886262E-2</v>
      </c>
      <c r="X373" s="5" cm="1">
        <f t="array" ref="X373">COUNT(IF((DiscreteStatsTable[GroupByKey]=DiscreteStatsTable[[#This Row],[GroupByKey]]),(DiscreteStatsTable[GroupByKey]=DiscreteStatsTable[[#This Row],[GroupByKey]])*DiscreteStatsTable[Replication]))</f>
        <v>50</v>
      </c>
      <c r="Y373" s="5">
        <f>IF(DiscreteStatsTable[[#This Row],[RepsRequested]]=DiscreteStatsTable[[#This Row],[RepsWithStatObserved]],1,0)</f>
        <v>1</v>
      </c>
    </row>
    <row r="374" spans="1:25" x14ac:dyDescent="0.25">
      <c r="A374" t="s">
        <v>68</v>
      </c>
      <c r="B374" t="s">
        <v>70</v>
      </c>
      <c r="C374">
        <v>37</v>
      </c>
      <c r="D374" t="s">
        <v>79</v>
      </c>
      <c r="E374" t="s">
        <v>80</v>
      </c>
      <c r="F374" t="s">
        <v>81</v>
      </c>
      <c r="G374">
        <v>0</v>
      </c>
      <c r="H374">
        <v>2E+20</v>
      </c>
      <c r="I374">
        <v>0</v>
      </c>
      <c r="J374">
        <v>0</v>
      </c>
      <c r="K374">
        <v>23</v>
      </c>
      <c r="L37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4" s="5" cm="1">
        <f t="array" ref="M374">MAX(IF((ProjectInfoTable[ProjectName]=DiscreteStatsTable[[#This Row],[ProjectName]]),(ProjectInfoTable[ProjectName]=DiscreteStatsTable[[#This Row],[ProjectName]])*ProjectInfoTable[NumberOfReplications]))</f>
        <v>50</v>
      </c>
      <c r="N374" s="5" cm="1">
        <f t="array" ref="N374">IFERROR(AVERAGE(IF((DiscreteStatsTable[GroupByKey]=DiscreteStatsTable[[#This Row],[GroupByKey]]),(DiscreteStatsTable[GroupByKey]=DiscreteStatsTable[[#This Row],[GroupByKey]])*DiscreteStatsTable[Average])),0)</f>
        <v>0</v>
      </c>
      <c r="O374" s="5" cm="1">
        <f t="array" ref="O374">IFERROR(_xlfn.STDEV.S(IF((DiscreteStatsTable[GroupByKey]=DiscreteStatsTable[[#This Row],[GroupByKey]]),(DiscreteStatsTable[GroupByKey]=DiscreteStatsTable[[#This Row],[GroupByKey]])*DiscreteStatsTable[Average])),0)</f>
        <v>0</v>
      </c>
      <c r="P374" s="5" cm="1">
        <f t="array" ref="P374">MAX(IF((ProjectInfoTable[ProjectName]=DiscreteStatsTable[[#This Row],[ProjectName]]),(ProjectInfoTable[ProjectName]=DiscreteStatsTable[[#This Row],[ProjectName]])*ProjectInfoTable[ConfidenceInterval]))</f>
        <v>0.95</v>
      </c>
      <c r="Q374" s="5">
        <f>IF(AND(DiscreteStatsTable[[#This Row],[RepsWithStatObserved]]=1,Y374=0),200000000000000000000,IFERROR(_xlfn.T.INV.2T(1 -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4" s="5" cm="1">
        <f t="array" ref="R374">MIN(IF((DiscreteStatsTable[GroupByKey]=DiscreteStatsTable[[#This Row],[GroupByKey]]),(DiscreteStatsTable[GroupByKey]=DiscreteStatsTable[[#This Row],[GroupByKey]])*DiscreteStatsTable[Average]))</f>
        <v>0</v>
      </c>
      <c r="S374" s="5" cm="1">
        <f t="array" ref="S374">MAX(IF((DiscreteStatsTable[GroupByKey]=DiscreteStatsTable[[#This Row],[GroupByKey]]),(DiscreteStatsTable[GroupByKey]=DiscreteStatsTable[[#This Row],[GroupByKey]])*DiscreteStatsTable[Average]))</f>
        <v>0</v>
      </c>
      <c r="T374" s="5" cm="1">
        <f t="array" ref="T374">MIN(IF((DiscreteStatsTable[GroupByKey]=DiscreteStatsTable[[#This Row],[GroupByKey]]),(DiscreteStatsTable[GroupByKey]=DiscreteStatsTable[[#This Row],[GroupByKey]])*DiscreteStatsTable[Minimum]))</f>
        <v>0</v>
      </c>
      <c r="U374" s="5" cm="1">
        <f t="array" ref="U374">MAX(IF((DiscreteStatsTable[GroupByKey]=DiscreteStatsTable[[#This Row],[GroupByKey]]),(DiscreteStatsTable[GroupByKey]=DiscreteStatsTable[[#This Row],[GroupByKey]])*DiscreteStatsTable[Maximum]))</f>
        <v>0</v>
      </c>
      <c r="V374" s="5" cm="1">
        <f t="array" ref="V374">IFERROR(AVERAGE(IF((DiscreteStatsTable[GroupByKey]=DiscreteStatsTable[[#This Row],[GroupByKey]]),(DiscreteStatsTable[GroupByKey]=DiscreteStatsTable[[#This Row],[GroupByKey]])*DiscreteStatsTable[NumberObservations])),0)</f>
        <v>20.28</v>
      </c>
      <c r="W374" s="5">
        <f>IF((DiscreteStatsTable[[#This Row],[RepsRequested]]&gt;1),DiscreteStatsTable[[#This Row],[HalfWidth]],DiscreteStatsTable[[#This Row],[BatchMeansHalfWidth]])</f>
        <v>0</v>
      </c>
      <c r="X374" s="5" cm="1">
        <f t="array" ref="X374">COUNT(IF((DiscreteStatsTable[GroupByKey]=DiscreteStatsTable[[#This Row],[GroupByKey]]),(DiscreteStatsTable[GroupByKey]=DiscreteStatsTable[[#This Row],[GroupByKey]])*DiscreteStatsTable[Replication]))</f>
        <v>50</v>
      </c>
      <c r="Y374" s="5">
        <f>IF(DiscreteStatsTable[[#This Row],[RepsRequested]]=DiscreteStatsTable[[#This Row],[RepsWithStatObserved]],1,0)</f>
        <v>1</v>
      </c>
    </row>
    <row r="375" spans="1:25" x14ac:dyDescent="0.25">
      <c r="A375" t="s">
        <v>68</v>
      </c>
      <c r="B375" t="s">
        <v>70</v>
      </c>
      <c r="C375">
        <v>37</v>
      </c>
      <c r="D375" t="s">
        <v>79</v>
      </c>
      <c r="E375" t="s">
        <v>82</v>
      </c>
      <c r="F375" t="s">
        <v>81</v>
      </c>
      <c r="G375">
        <v>0.47324744951289999</v>
      </c>
      <c r="H375">
        <v>2E+20</v>
      </c>
      <c r="I375">
        <v>0</v>
      </c>
      <c r="J375">
        <v>3.5624649962681998</v>
      </c>
      <c r="K375">
        <v>23</v>
      </c>
      <c r="L37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5" s="5" cm="1">
        <f t="array" ref="M375">MAX(IF((ProjectInfoTable[ProjectName]=DiscreteStatsTable[[#This Row],[ProjectName]]),(ProjectInfoTable[ProjectName]=DiscreteStatsTable[[#This Row],[ProjectName]])*ProjectInfoTable[NumberOfReplications]))</f>
        <v>50</v>
      </c>
      <c r="N375" s="5" cm="1">
        <f t="array" ref="N375">IFERROR(AVERAGE(IF((DiscreteStatsTable[GroupByKey]=DiscreteStatsTable[[#This Row],[GroupByKey]]),(DiscreteStatsTable[GroupByKey]=DiscreteStatsTable[[#This Row],[GroupByKey]])*DiscreteStatsTable[Average])),0)</f>
        <v>0.2660564238292919</v>
      </c>
      <c r="O375" s="5" cm="1">
        <f t="array" ref="O375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75" s="5" cm="1">
        <f t="array" ref="P375">MAX(IF((ProjectInfoTable[ProjectName]=DiscreteStatsTable[[#This Row],[ProjectName]]),(ProjectInfoTable[ProjectName]=DiscreteStatsTable[[#This Row],[ProjectName]])*ProjectInfoTable[ConfidenceInterval]))</f>
        <v>0.95</v>
      </c>
      <c r="Q375" s="5">
        <f>IF(AND(DiscreteStatsTable[[#This Row],[RepsWithStatObserved]]=1,Y375=0),200000000000000000000,IFERROR(_xlfn.T.INV.2T(1 -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75" s="5" cm="1">
        <f t="array" ref="R375">MIN(IF((DiscreteStatsTable[GroupByKey]=DiscreteStatsTable[[#This Row],[GroupByKey]]),(DiscreteStatsTable[GroupByKey]=DiscreteStatsTable[[#This Row],[GroupByKey]])*DiscreteStatsTable[Average]))</f>
        <v>9.49362205547934E-3</v>
      </c>
      <c r="S375" s="5" cm="1">
        <f t="array" ref="S375">MAX(IF((DiscreteStatsTable[GroupByKey]=DiscreteStatsTable[[#This Row],[GroupByKey]]),(DiscreteStatsTable[GroupByKey]=DiscreteStatsTable[[#This Row],[GroupByKey]])*DiscreteStatsTable[Average]))</f>
        <v>0.556428814956336</v>
      </c>
      <c r="T375" s="5" cm="1">
        <f t="array" ref="T375">MIN(IF((DiscreteStatsTable[GroupByKey]=DiscreteStatsTable[[#This Row],[GroupByKey]]),(DiscreteStatsTable[GroupByKey]=DiscreteStatsTable[[#This Row],[GroupByKey]])*DiscreteStatsTable[Minimum]))</f>
        <v>0</v>
      </c>
      <c r="U375" s="5" cm="1">
        <f t="array" ref="U375">MAX(IF((DiscreteStatsTable[GroupByKey]=DiscreteStatsTable[[#This Row],[GroupByKey]]),(DiscreteStatsTable[GroupByKey]=DiscreteStatsTable[[#This Row],[GroupByKey]])*DiscreteStatsTable[Maximum]))</f>
        <v>4.9247273176603699</v>
      </c>
      <c r="V375" s="5" cm="1">
        <f t="array" ref="V375">IFERROR(AVERAGE(IF((DiscreteStatsTable[GroupByKey]=DiscreteStatsTable[[#This Row],[GroupByKey]]),(DiscreteStatsTable[GroupByKey]=DiscreteStatsTable[[#This Row],[GroupByKey]])*DiscreteStatsTable[NumberObservations])),0)</f>
        <v>20.28</v>
      </c>
      <c r="W375" s="5">
        <f>IF((DiscreteStatsTable[[#This Row],[RepsRequested]]&gt;1),DiscreteStatsTable[[#This Row],[HalfWidth]],DiscreteStatsTable[[#This Row],[BatchMeansHalfWidth]])</f>
        <v>3.8819968695886262E-2</v>
      </c>
      <c r="X375" s="5" cm="1">
        <f t="array" ref="X375">COUNT(IF((DiscreteStatsTable[GroupByKey]=DiscreteStatsTable[[#This Row],[GroupByKey]]),(DiscreteStatsTable[GroupByKey]=DiscreteStatsTable[[#This Row],[GroupByKey]])*DiscreteStatsTable[Replication]))</f>
        <v>50</v>
      </c>
      <c r="Y375" s="5">
        <f>IF(DiscreteStatsTable[[#This Row],[RepsRequested]]=DiscreteStatsTable[[#This Row],[RepsWithStatObserved]],1,0)</f>
        <v>1</v>
      </c>
    </row>
    <row r="376" spans="1:25" x14ac:dyDescent="0.25">
      <c r="A376" t="s">
        <v>68</v>
      </c>
      <c r="B376" t="s">
        <v>70</v>
      </c>
      <c r="C376">
        <v>38</v>
      </c>
      <c r="D376" t="s">
        <v>79</v>
      </c>
      <c r="E376" t="s">
        <v>80</v>
      </c>
      <c r="F376" t="s">
        <v>81</v>
      </c>
      <c r="G376">
        <v>0</v>
      </c>
      <c r="H376">
        <v>2E+20</v>
      </c>
      <c r="I376">
        <v>0</v>
      </c>
      <c r="J376">
        <v>0</v>
      </c>
      <c r="K376">
        <v>27</v>
      </c>
      <c r="L37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6" s="5" cm="1">
        <f t="array" ref="M376">MAX(IF((ProjectInfoTable[ProjectName]=DiscreteStatsTable[[#This Row],[ProjectName]]),(ProjectInfoTable[ProjectName]=DiscreteStatsTable[[#This Row],[ProjectName]])*ProjectInfoTable[NumberOfReplications]))</f>
        <v>50</v>
      </c>
      <c r="N376" s="5" cm="1">
        <f t="array" ref="N376">IFERROR(AVERAGE(IF((DiscreteStatsTable[GroupByKey]=DiscreteStatsTable[[#This Row],[GroupByKey]]),(DiscreteStatsTable[GroupByKey]=DiscreteStatsTable[[#This Row],[GroupByKey]])*DiscreteStatsTable[Average])),0)</f>
        <v>0</v>
      </c>
      <c r="O376" s="5" cm="1">
        <f t="array" ref="O376">IFERROR(_xlfn.STDEV.S(IF((DiscreteStatsTable[GroupByKey]=DiscreteStatsTable[[#This Row],[GroupByKey]]),(DiscreteStatsTable[GroupByKey]=DiscreteStatsTable[[#This Row],[GroupByKey]])*DiscreteStatsTable[Average])),0)</f>
        <v>0</v>
      </c>
      <c r="P376" s="5" cm="1">
        <f t="array" ref="P376">MAX(IF((ProjectInfoTable[ProjectName]=DiscreteStatsTable[[#This Row],[ProjectName]]),(ProjectInfoTable[ProjectName]=DiscreteStatsTable[[#This Row],[ProjectName]])*ProjectInfoTable[ConfidenceInterval]))</f>
        <v>0.95</v>
      </c>
      <c r="Q376" s="5">
        <f>IF(AND(DiscreteStatsTable[[#This Row],[RepsWithStatObserved]]=1,Y376=0),200000000000000000000,IFERROR(_xlfn.T.INV.2T(1 -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6" s="5" cm="1">
        <f t="array" ref="R376">MIN(IF((DiscreteStatsTable[GroupByKey]=DiscreteStatsTable[[#This Row],[GroupByKey]]),(DiscreteStatsTable[GroupByKey]=DiscreteStatsTable[[#This Row],[GroupByKey]])*DiscreteStatsTable[Average]))</f>
        <v>0</v>
      </c>
      <c r="S376" s="5" cm="1">
        <f t="array" ref="S376">MAX(IF((DiscreteStatsTable[GroupByKey]=DiscreteStatsTable[[#This Row],[GroupByKey]]),(DiscreteStatsTable[GroupByKey]=DiscreteStatsTable[[#This Row],[GroupByKey]])*DiscreteStatsTable[Average]))</f>
        <v>0</v>
      </c>
      <c r="T376" s="5" cm="1">
        <f t="array" ref="T376">MIN(IF((DiscreteStatsTable[GroupByKey]=DiscreteStatsTable[[#This Row],[GroupByKey]]),(DiscreteStatsTable[GroupByKey]=DiscreteStatsTable[[#This Row],[GroupByKey]])*DiscreteStatsTable[Minimum]))</f>
        <v>0</v>
      </c>
      <c r="U376" s="5" cm="1">
        <f t="array" ref="U376">MAX(IF((DiscreteStatsTable[GroupByKey]=DiscreteStatsTable[[#This Row],[GroupByKey]]),(DiscreteStatsTable[GroupByKey]=DiscreteStatsTable[[#This Row],[GroupByKey]])*DiscreteStatsTable[Maximum]))</f>
        <v>0</v>
      </c>
      <c r="V376" s="5" cm="1">
        <f t="array" ref="V376">IFERROR(AVERAGE(IF((DiscreteStatsTable[GroupByKey]=DiscreteStatsTable[[#This Row],[GroupByKey]]),(DiscreteStatsTable[GroupByKey]=DiscreteStatsTable[[#This Row],[GroupByKey]])*DiscreteStatsTable[NumberObservations])),0)</f>
        <v>20.28</v>
      </c>
      <c r="W376" s="5">
        <f>IF((DiscreteStatsTable[[#This Row],[RepsRequested]]&gt;1),DiscreteStatsTable[[#This Row],[HalfWidth]],DiscreteStatsTable[[#This Row],[BatchMeansHalfWidth]])</f>
        <v>0</v>
      </c>
      <c r="X376" s="5" cm="1">
        <f t="array" ref="X376">COUNT(IF((DiscreteStatsTable[GroupByKey]=DiscreteStatsTable[[#This Row],[GroupByKey]]),(DiscreteStatsTable[GroupByKey]=DiscreteStatsTable[[#This Row],[GroupByKey]])*DiscreteStatsTable[Replication]))</f>
        <v>50</v>
      </c>
      <c r="Y376" s="5">
        <f>IF(DiscreteStatsTable[[#This Row],[RepsRequested]]=DiscreteStatsTable[[#This Row],[RepsWithStatObserved]],1,0)</f>
        <v>1</v>
      </c>
    </row>
    <row r="377" spans="1:25" x14ac:dyDescent="0.25">
      <c r="A377" t="s">
        <v>68</v>
      </c>
      <c r="B377" t="s">
        <v>70</v>
      </c>
      <c r="C377">
        <v>38</v>
      </c>
      <c r="D377" t="s">
        <v>79</v>
      </c>
      <c r="E377" t="s">
        <v>82</v>
      </c>
      <c r="F377" t="s">
        <v>81</v>
      </c>
      <c r="G377">
        <v>0.209597053027966</v>
      </c>
      <c r="H377">
        <v>2E+20</v>
      </c>
      <c r="I377">
        <v>0</v>
      </c>
      <c r="J377">
        <v>1.41388812428124</v>
      </c>
      <c r="K377">
        <v>27</v>
      </c>
      <c r="L37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7" s="5" cm="1">
        <f t="array" ref="M377">MAX(IF((ProjectInfoTable[ProjectName]=DiscreteStatsTable[[#This Row],[ProjectName]]),(ProjectInfoTable[ProjectName]=DiscreteStatsTable[[#This Row],[ProjectName]])*ProjectInfoTable[NumberOfReplications]))</f>
        <v>50</v>
      </c>
      <c r="N377" s="5" cm="1">
        <f t="array" ref="N377">IFERROR(AVERAGE(IF((DiscreteStatsTable[GroupByKey]=DiscreteStatsTable[[#This Row],[GroupByKey]]),(DiscreteStatsTable[GroupByKey]=DiscreteStatsTable[[#This Row],[GroupByKey]])*DiscreteStatsTable[Average])),0)</f>
        <v>0.2660564238292919</v>
      </c>
      <c r="O377" s="5" cm="1">
        <f t="array" ref="O377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77" s="5" cm="1">
        <f t="array" ref="P377">MAX(IF((ProjectInfoTable[ProjectName]=DiscreteStatsTable[[#This Row],[ProjectName]]),(ProjectInfoTable[ProjectName]=DiscreteStatsTable[[#This Row],[ProjectName]])*ProjectInfoTable[ConfidenceInterval]))</f>
        <v>0.95</v>
      </c>
      <c r="Q377" s="5">
        <f>IF(AND(DiscreteStatsTable[[#This Row],[RepsWithStatObserved]]=1,Y377=0),200000000000000000000,IFERROR(_xlfn.T.INV.2T(1 -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77" s="5" cm="1">
        <f t="array" ref="R377">MIN(IF((DiscreteStatsTable[GroupByKey]=DiscreteStatsTable[[#This Row],[GroupByKey]]),(DiscreteStatsTable[GroupByKey]=DiscreteStatsTable[[#This Row],[GroupByKey]])*DiscreteStatsTable[Average]))</f>
        <v>9.49362205547934E-3</v>
      </c>
      <c r="S377" s="5" cm="1">
        <f t="array" ref="S377">MAX(IF((DiscreteStatsTable[GroupByKey]=DiscreteStatsTable[[#This Row],[GroupByKey]]),(DiscreteStatsTable[GroupByKey]=DiscreteStatsTable[[#This Row],[GroupByKey]])*DiscreteStatsTable[Average]))</f>
        <v>0.556428814956336</v>
      </c>
      <c r="T377" s="5" cm="1">
        <f t="array" ref="T377">MIN(IF((DiscreteStatsTable[GroupByKey]=DiscreteStatsTable[[#This Row],[GroupByKey]]),(DiscreteStatsTable[GroupByKey]=DiscreteStatsTable[[#This Row],[GroupByKey]])*DiscreteStatsTable[Minimum]))</f>
        <v>0</v>
      </c>
      <c r="U377" s="5" cm="1">
        <f t="array" ref="U377">MAX(IF((DiscreteStatsTable[GroupByKey]=DiscreteStatsTable[[#This Row],[GroupByKey]]),(DiscreteStatsTable[GroupByKey]=DiscreteStatsTable[[#This Row],[GroupByKey]])*DiscreteStatsTable[Maximum]))</f>
        <v>4.9247273176603699</v>
      </c>
      <c r="V377" s="5" cm="1">
        <f t="array" ref="V377">IFERROR(AVERAGE(IF((DiscreteStatsTable[GroupByKey]=DiscreteStatsTable[[#This Row],[GroupByKey]]),(DiscreteStatsTable[GroupByKey]=DiscreteStatsTable[[#This Row],[GroupByKey]])*DiscreteStatsTable[NumberObservations])),0)</f>
        <v>20.28</v>
      </c>
      <c r="W377" s="5">
        <f>IF((DiscreteStatsTable[[#This Row],[RepsRequested]]&gt;1),DiscreteStatsTable[[#This Row],[HalfWidth]],DiscreteStatsTable[[#This Row],[BatchMeansHalfWidth]])</f>
        <v>3.8819968695886262E-2</v>
      </c>
      <c r="X377" s="5" cm="1">
        <f t="array" ref="X377">COUNT(IF((DiscreteStatsTable[GroupByKey]=DiscreteStatsTable[[#This Row],[GroupByKey]]),(DiscreteStatsTable[GroupByKey]=DiscreteStatsTable[[#This Row],[GroupByKey]])*DiscreteStatsTable[Replication]))</f>
        <v>50</v>
      </c>
      <c r="Y377" s="5">
        <f>IF(DiscreteStatsTable[[#This Row],[RepsRequested]]=DiscreteStatsTable[[#This Row],[RepsWithStatObserved]],1,0)</f>
        <v>1</v>
      </c>
    </row>
    <row r="378" spans="1:25" x14ac:dyDescent="0.25">
      <c r="A378" t="s">
        <v>68</v>
      </c>
      <c r="B378" t="s">
        <v>70</v>
      </c>
      <c r="C378">
        <v>39</v>
      </c>
      <c r="D378" t="s">
        <v>79</v>
      </c>
      <c r="E378" t="s">
        <v>80</v>
      </c>
      <c r="F378" t="s">
        <v>81</v>
      </c>
      <c r="G378">
        <v>0</v>
      </c>
      <c r="H378">
        <v>2E+20</v>
      </c>
      <c r="I378">
        <v>0</v>
      </c>
      <c r="J378">
        <v>0</v>
      </c>
      <c r="K378">
        <v>15</v>
      </c>
      <c r="L37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8" s="5" cm="1">
        <f t="array" ref="M378">MAX(IF((ProjectInfoTable[ProjectName]=DiscreteStatsTable[[#This Row],[ProjectName]]),(ProjectInfoTable[ProjectName]=DiscreteStatsTable[[#This Row],[ProjectName]])*ProjectInfoTable[NumberOfReplications]))</f>
        <v>50</v>
      </c>
      <c r="N378" s="5" cm="1">
        <f t="array" ref="N378">IFERROR(AVERAGE(IF((DiscreteStatsTable[GroupByKey]=DiscreteStatsTable[[#This Row],[GroupByKey]]),(DiscreteStatsTable[GroupByKey]=DiscreteStatsTable[[#This Row],[GroupByKey]])*DiscreteStatsTable[Average])),0)</f>
        <v>0</v>
      </c>
      <c r="O378" s="5" cm="1">
        <f t="array" ref="O378">IFERROR(_xlfn.STDEV.S(IF((DiscreteStatsTable[GroupByKey]=DiscreteStatsTable[[#This Row],[GroupByKey]]),(DiscreteStatsTable[GroupByKey]=DiscreteStatsTable[[#This Row],[GroupByKey]])*DiscreteStatsTable[Average])),0)</f>
        <v>0</v>
      </c>
      <c r="P378" s="5" cm="1">
        <f t="array" ref="P378">MAX(IF((ProjectInfoTable[ProjectName]=DiscreteStatsTable[[#This Row],[ProjectName]]),(ProjectInfoTable[ProjectName]=DiscreteStatsTable[[#This Row],[ProjectName]])*ProjectInfoTable[ConfidenceInterval]))</f>
        <v>0.95</v>
      </c>
      <c r="Q378" s="5">
        <f>IF(AND(DiscreteStatsTable[[#This Row],[RepsWithStatObserved]]=1,Y378=0),200000000000000000000,IFERROR(_xlfn.T.INV.2T(1 -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8" s="5" cm="1">
        <f t="array" ref="R378">MIN(IF((DiscreteStatsTable[GroupByKey]=DiscreteStatsTable[[#This Row],[GroupByKey]]),(DiscreteStatsTable[GroupByKey]=DiscreteStatsTable[[#This Row],[GroupByKey]])*DiscreteStatsTable[Average]))</f>
        <v>0</v>
      </c>
      <c r="S378" s="5" cm="1">
        <f t="array" ref="S378">MAX(IF((DiscreteStatsTable[GroupByKey]=DiscreteStatsTable[[#This Row],[GroupByKey]]),(DiscreteStatsTable[GroupByKey]=DiscreteStatsTable[[#This Row],[GroupByKey]])*DiscreteStatsTable[Average]))</f>
        <v>0</v>
      </c>
      <c r="T378" s="5" cm="1">
        <f t="array" ref="T378">MIN(IF((DiscreteStatsTable[GroupByKey]=DiscreteStatsTable[[#This Row],[GroupByKey]]),(DiscreteStatsTable[GroupByKey]=DiscreteStatsTable[[#This Row],[GroupByKey]])*DiscreteStatsTable[Minimum]))</f>
        <v>0</v>
      </c>
      <c r="U378" s="5" cm="1">
        <f t="array" ref="U378">MAX(IF((DiscreteStatsTable[GroupByKey]=DiscreteStatsTable[[#This Row],[GroupByKey]]),(DiscreteStatsTable[GroupByKey]=DiscreteStatsTable[[#This Row],[GroupByKey]])*DiscreteStatsTable[Maximum]))</f>
        <v>0</v>
      </c>
      <c r="V378" s="5" cm="1">
        <f t="array" ref="V378">IFERROR(AVERAGE(IF((DiscreteStatsTable[GroupByKey]=DiscreteStatsTable[[#This Row],[GroupByKey]]),(DiscreteStatsTable[GroupByKey]=DiscreteStatsTable[[#This Row],[GroupByKey]])*DiscreteStatsTable[NumberObservations])),0)</f>
        <v>20.28</v>
      </c>
      <c r="W378" s="5">
        <f>IF((DiscreteStatsTable[[#This Row],[RepsRequested]]&gt;1),DiscreteStatsTable[[#This Row],[HalfWidth]],DiscreteStatsTable[[#This Row],[BatchMeansHalfWidth]])</f>
        <v>0</v>
      </c>
      <c r="X378" s="5" cm="1">
        <f t="array" ref="X378">COUNT(IF((DiscreteStatsTable[GroupByKey]=DiscreteStatsTable[[#This Row],[GroupByKey]]),(DiscreteStatsTable[GroupByKey]=DiscreteStatsTable[[#This Row],[GroupByKey]])*DiscreteStatsTable[Replication]))</f>
        <v>50</v>
      </c>
      <c r="Y378" s="5">
        <f>IF(DiscreteStatsTable[[#This Row],[RepsRequested]]=DiscreteStatsTable[[#This Row],[RepsWithStatObserved]],1,0)</f>
        <v>1</v>
      </c>
    </row>
    <row r="379" spans="1:25" x14ac:dyDescent="0.25">
      <c r="A379" t="s">
        <v>68</v>
      </c>
      <c r="B379" t="s">
        <v>70</v>
      </c>
      <c r="C379">
        <v>39</v>
      </c>
      <c r="D379" t="s">
        <v>79</v>
      </c>
      <c r="E379" t="s">
        <v>82</v>
      </c>
      <c r="F379" t="s">
        <v>81</v>
      </c>
      <c r="G379">
        <v>0.233514821278961</v>
      </c>
      <c r="H379">
        <v>2E+20</v>
      </c>
      <c r="I379">
        <v>0</v>
      </c>
      <c r="J379">
        <v>1.26704802177829</v>
      </c>
      <c r="K379">
        <v>15</v>
      </c>
      <c r="L37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9" s="5" cm="1">
        <f t="array" ref="M379">MAX(IF((ProjectInfoTable[ProjectName]=DiscreteStatsTable[[#This Row],[ProjectName]]),(ProjectInfoTable[ProjectName]=DiscreteStatsTable[[#This Row],[ProjectName]])*ProjectInfoTable[NumberOfReplications]))</f>
        <v>50</v>
      </c>
      <c r="N379" s="5" cm="1">
        <f t="array" ref="N379">IFERROR(AVERAGE(IF((DiscreteStatsTable[GroupByKey]=DiscreteStatsTable[[#This Row],[GroupByKey]]),(DiscreteStatsTable[GroupByKey]=DiscreteStatsTable[[#This Row],[GroupByKey]])*DiscreteStatsTable[Average])),0)</f>
        <v>0.2660564238292919</v>
      </c>
      <c r="O379" s="5" cm="1">
        <f t="array" ref="O379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79" s="5" cm="1">
        <f t="array" ref="P379">MAX(IF((ProjectInfoTable[ProjectName]=DiscreteStatsTable[[#This Row],[ProjectName]]),(ProjectInfoTable[ProjectName]=DiscreteStatsTable[[#This Row],[ProjectName]])*ProjectInfoTable[ConfidenceInterval]))</f>
        <v>0.95</v>
      </c>
      <c r="Q379" s="5">
        <f>IF(AND(DiscreteStatsTable[[#This Row],[RepsWithStatObserved]]=1,Y379=0),200000000000000000000,IFERROR(_xlfn.T.INV.2T(1 -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79" s="5" cm="1">
        <f t="array" ref="R379">MIN(IF((DiscreteStatsTable[GroupByKey]=DiscreteStatsTable[[#This Row],[GroupByKey]]),(DiscreteStatsTable[GroupByKey]=DiscreteStatsTable[[#This Row],[GroupByKey]])*DiscreteStatsTable[Average]))</f>
        <v>9.49362205547934E-3</v>
      </c>
      <c r="S379" s="5" cm="1">
        <f t="array" ref="S379">MAX(IF((DiscreteStatsTable[GroupByKey]=DiscreteStatsTable[[#This Row],[GroupByKey]]),(DiscreteStatsTable[GroupByKey]=DiscreteStatsTable[[#This Row],[GroupByKey]])*DiscreteStatsTable[Average]))</f>
        <v>0.556428814956336</v>
      </c>
      <c r="T379" s="5" cm="1">
        <f t="array" ref="T379">MIN(IF((DiscreteStatsTable[GroupByKey]=DiscreteStatsTable[[#This Row],[GroupByKey]]),(DiscreteStatsTable[GroupByKey]=DiscreteStatsTable[[#This Row],[GroupByKey]])*DiscreteStatsTable[Minimum]))</f>
        <v>0</v>
      </c>
      <c r="U379" s="5" cm="1">
        <f t="array" ref="U379">MAX(IF((DiscreteStatsTable[GroupByKey]=DiscreteStatsTable[[#This Row],[GroupByKey]]),(DiscreteStatsTable[GroupByKey]=DiscreteStatsTable[[#This Row],[GroupByKey]])*DiscreteStatsTable[Maximum]))</f>
        <v>4.9247273176603699</v>
      </c>
      <c r="V379" s="5" cm="1">
        <f t="array" ref="V379">IFERROR(AVERAGE(IF((DiscreteStatsTable[GroupByKey]=DiscreteStatsTable[[#This Row],[GroupByKey]]),(DiscreteStatsTable[GroupByKey]=DiscreteStatsTable[[#This Row],[GroupByKey]])*DiscreteStatsTable[NumberObservations])),0)</f>
        <v>20.28</v>
      </c>
      <c r="W379" s="5">
        <f>IF((DiscreteStatsTable[[#This Row],[RepsRequested]]&gt;1),DiscreteStatsTable[[#This Row],[HalfWidth]],DiscreteStatsTable[[#This Row],[BatchMeansHalfWidth]])</f>
        <v>3.8819968695886262E-2</v>
      </c>
      <c r="X379" s="5" cm="1">
        <f t="array" ref="X379">COUNT(IF((DiscreteStatsTable[GroupByKey]=DiscreteStatsTable[[#This Row],[GroupByKey]]),(DiscreteStatsTable[GroupByKey]=DiscreteStatsTable[[#This Row],[GroupByKey]])*DiscreteStatsTable[Replication]))</f>
        <v>50</v>
      </c>
      <c r="Y379" s="5">
        <f>IF(DiscreteStatsTable[[#This Row],[RepsRequested]]=DiscreteStatsTable[[#This Row],[RepsWithStatObserved]],1,0)</f>
        <v>1</v>
      </c>
    </row>
    <row r="380" spans="1:25" x14ac:dyDescent="0.25">
      <c r="A380" t="s">
        <v>68</v>
      </c>
      <c r="B380" t="s">
        <v>70</v>
      </c>
      <c r="C380">
        <v>40</v>
      </c>
      <c r="D380" t="s">
        <v>79</v>
      </c>
      <c r="E380" t="s">
        <v>80</v>
      </c>
      <c r="F380" t="s">
        <v>81</v>
      </c>
      <c r="G380">
        <v>0</v>
      </c>
      <c r="H380">
        <v>2E+20</v>
      </c>
      <c r="I380">
        <v>0</v>
      </c>
      <c r="J380">
        <v>0</v>
      </c>
      <c r="K380">
        <v>20</v>
      </c>
      <c r="L38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0" s="5" cm="1">
        <f t="array" ref="M380">MAX(IF((ProjectInfoTable[ProjectName]=DiscreteStatsTable[[#This Row],[ProjectName]]),(ProjectInfoTable[ProjectName]=DiscreteStatsTable[[#This Row],[ProjectName]])*ProjectInfoTable[NumberOfReplications]))</f>
        <v>50</v>
      </c>
      <c r="N380" s="5" cm="1">
        <f t="array" ref="N380">IFERROR(AVERAGE(IF((DiscreteStatsTable[GroupByKey]=DiscreteStatsTable[[#This Row],[GroupByKey]]),(DiscreteStatsTable[GroupByKey]=DiscreteStatsTable[[#This Row],[GroupByKey]])*DiscreteStatsTable[Average])),0)</f>
        <v>0</v>
      </c>
      <c r="O380" s="5" cm="1">
        <f t="array" ref="O380">IFERROR(_xlfn.STDEV.S(IF((DiscreteStatsTable[GroupByKey]=DiscreteStatsTable[[#This Row],[GroupByKey]]),(DiscreteStatsTable[GroupByKey]=DiscreteStatsTable[[#This Row],[GroupByKey]])*DiscreteStatsTable[Average])),0)</f>
        <v>0</v>
      </c>
      <c r="P380" s="5" cm="1">
        <f t="array" ref="P380">MAX(IF((ProjectInfoTable[ProjectName]=DiscreteStatsTable[[#This Row],[ProjectName]]),(ProjectInfoTable[ProjectName]=DiscreteStatsTable[[#This Row],[ProjectName]])*ProjectInfoTable[ConfidenceInterval]))</f>
        <v>0.95</v>
      </c>
      <c r="Q380" s="5">
        <f>IF(AND(DiscreteStatsTable[[#This Row],[RepsWithStatObserved]]=1,Y380=0),200000000000000000000,IFERROR(_xlfn.T.INV.2T(1 -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0" s="5" cm="1">
        <f t="array" ref="R380">MIN(IF((DiscreteStatsTable[GroupByKey]=DiscreteStatsTable[[#This Row],[GroupByKey]]),(DiscreteStatsTable[GroupByKey]=DiscreteStatsTable[[#This Row],[GroupByKey]])*DiscreteStatsTable[Average]))</f>
        <v>0</v>
      </c>
      <c r="S380" s="5" cm="1">
        <f t="array" ref="S380">MAX(IF((DiscreteStatsTable[GroupByKey]=DiscreteStatsTable[[#This Row],[GroupByKey]]),(DiscreteStatsTable[GroupByKey]=DiscreteStatsTable[[#This Row],[GroupByKey]])*DiscreteStatsTable[Average]))</f>
        <v>0</v>
      </c>
      <c r="T380" s="5" cm="1">
        <f t="array" ref="T380">MIN(IF((DiscreteStatsTable[GroupByKey]=DiscreteStatsTable[[#This Row],[GroupByKey]]),(DiscreteStatsTable[GroupByKey]=DiscreteStatsTable[[#This Row],[GroupByKey]])*DiscreteStatsTable[Minimum]))</f>
        <v>0</v>
      </c>
      <c r="U380" s="5" cm="1">
        <f t="array" ref="U380">MAX(IF((DiscreteStatsTable[GroupByKey]=DiscreteStatsTable[[#This Row],[GroupByKey]]),(DiscreteStatsTable[GroupByKey]=DiscreteStatsTable[[#This Row],[GroupByKey]])*DiscreteStatsTable[Maximum]))</f>
        <v>0</v>
      </c>
      <c r="V380" s="5" cm="1">
        <f t="array" ref="V380">IFERROR(AVERAGE(IF((DiscreteStatsTable[GroupByKey]=DiscreteStatsTable[[#This Row],[GroupByKey]]),(DiscreteStatsTable[GroupByKey]=DiscreteStatsTable[[#This Row],[GroupByKey]])*DiscreteStatsTable[NumberObservations])),0)</f>
        <v>20.28</v>
      </c>
      <c r="W380" s="5">
        <f>IF((DiscreteStatsTable[[#This Row],[RepsRequested]]&gt;1),DiscreteStatsTable[[#This Row],[HalfWidth]],DiscreteStatsTable[[#This Row],[BatchMeansHalfWidth]])</f>
        <v>0</v>
      </c>
      <c r="X380" s="5" cm="1">
        <f t="array" ref="X380">COUNT(IF((DiscreteStatsTable[GroupByKey]=DiscreteStatsTable[[#This Row],[GroupByKey]]),(DiscreteStatsTable[GroupByKey]=DiscreteStatsTable[[#This Row],[GroupByKey]])*DiscreteStatsTable[Replication]))</f>
        <v>50</v>
      </c>
      <c r="Y380" s="5">
        <f>IF(DiscreteStatsTable[[#This Row],[RepsRequested]]=DiscreteStatsTable[[#This Row],[RepsWithStatObserved]],1,0)</f>
        <v>1</v>
      </c>
    </row>
    <row r="381" spans="1:25" x14ac:dyDescent="0.25">
      <c r="A381" t="s">
        <v>68</v>
      </c>
      <c r="B381" t="s">
        <v>70</v>
      </c>
      <c r="C381">
        <v>40</v>
      </c>
      <c r="D381" t="s">
        <v>79</v>
      </c>
      <c r="E381" t="s">
        <v>82</v>
      </c>
      <c r="F381" t="s">
        <v>81</v>
      </c>
      <c r="G381">
        <v>0.16736299951983299</v>
      </c>
      <c r="H381">
        <v>2E+20</v>
      </c>
      <c r="I381">
        <v>0</v>
      </c>
      <c r="J381">
        <v>1.47093292547629</v>
      </c>
      <c r="K381">
        <v>20</v>
      </c>
      <c r="L38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1" s="5" cm="1">
        <f t="array" ref="M381">MAX(IF((ProjectInfoTable[ProjectName]=DiscreteStatsTable[[#This Row],[ProjectName]]),(ProjectInfoTable[ProjectName]=DiscreteStatsTable[[#This Row],[ProjectName]])*ProjectInfoTable[NumberOfReplications]))</f>
        <v>50</v>
      </c>
      <c r="N381" s="5" cm="1">
        <f t="array" ref="N381">IFERROR(AVERAGE(IF((DiscreteStatsTable[GroupByKey]=DiscreteStatsTable[[#This Row],[GroupByKey]]),(DiscreteStatsTable[GroupByKey]=DiscreteStatsTable[[#This Row],[GroupByKey]])*DiscreteStatsTable[Average])),0)</f>
        <v>0.2660564238292919</v>
      </c>
      <c r="O381" s="5" cm="1">
        <f t="array" ref="O381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81" s="5" cm="1">
        <f t="array" ref="P381">MAX(IF((ProjectInfoTable[ProjectName]=DiscreteStatsTable[[#This Row],[ProjectName]]),(ProjectInfoTable[ProjectName]=DiscreteStatsTable[[#This Row],[ProjectName]])*ProjectInfoTable[ConfidenceInterval]))</f>
        <v>0.95</v>
      </c>
      <c r="Q381" s="5">
        <f>IF(AND(DiscreteStatsTable[[#This Row],[RepsWithStatObserved]]=1,Y381=0),200000000000000000000,IFERROR(_xlfn.T.INV.2T(1 -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81" s="5" cm="1">
        <f t="array" ref="R381">MIN(IF((DiscreteStatsTable[GroupByKey]=DiscreteStatsTable[[#This Row],[GroupByKey]]),(DiscreteStatsTable[GroupByKey]=DiscreteStatsTable[[#This Row],[GroupByKey]])*DiscreteStatsTable[Average]))</f>
        <v>9.49362205547934E-3</v>
      </c>
      <c r="S381" s="5" cm="1">
        <f t="array" ref="S381">MAX(IF((DiscreteStatsTable[GroupByKey]=DiscreteStatsTable[[#This Row],[GroupByKey]]),(DiscreteStatsTable[GroupByKey]=DiscreteStatsTable[[#This Row],[GroupByKey]])*DiscreteStatsTable[Average]))</f>
        <v>0.556428814956336</v>
      </c>
      <c r="T381" s="5" cm="1">
        <f t="array" ref="T381">MIN(IF((DiscreteStatsTable[GroupByKey]=DiscreteStatsTable[[#This Row],[GroupByKey]]),(DiscreteStatsTable[GroupByKey]=DiscreteStatsTable[[#This Row],[GroupByKey]])*DiscreteStatsTable[Minimum]))</f>
        <v>0</v>
      </c>
      <c r="U381" s="5" cm="1">
        <f t="array" ref="U381">MAX(IF((DiscreteStatsTable[GroupByKey]=DiscreteStatsTable[[#This Row],[GroupByKey]]),(DiscreteStatsTable[GroupByKey]=DiscreteStatsTable[[#This Row],[GroupByKey]])*DiscreteStatsTable[Maximum]))</f>
        <v>4.9247273176603699</v>
      </c>
      <c r="V381" s="5" cm="1">
        <f t="array" ref="V381">IFERROR(AVERAGE(IF((DiscreteStatsTable[GroupByKey]=DiscreteStatsTable[[#This Row],[GroupByKey]]),(DiscreteStatsTable[GroupByKey]=DiscreteStatsTable[[#This Row],[GroupByKey]])*DiscreteStatsTable[NumberObservations])),0)</f>
        <v>20.28</v>
      </c>
      <c r="W381" s="5">
        <f>IF((DiscreteStatsTable[[#This Row],[RepsRequested]]&gt;1),DiscreteStatsTable[[#This Row],[HalfWidth]],DiscreteStatsTable[[#This Row],[BatchMeansHalfWidth]])</f>
        <v>3.8819968695886262E-2</v>
      </c>
      <c r="X381" s="5" cm="1">
        <f t="array" ref="X381">COUNT(IF((DiscreteStatsTable[GroupByKey]=DiscreteStatsTable[[#This Row],[GroupByKey]]),(DiscreteStatsTable[GroupByKey]=DiscreteStatsTable[[#This Row],[GroupByKey]])*DiscreteStatsTable[Replication]))</f>
        <v>50</v>
      </c>
      <c r="Y381" s="5">
        <f>IF(DiscreteStatsTable[[#This Row],[RepsRequested]]=DiscreteStatsTable[[#This Row],[RepsWithStatObserved]],1,0)</f>
        <v>1</v>
      </c>
    </row>
    <row r="382" spans="1:25" x14ac:dyDescent="0.25">
      <c r="A382" t="s">
        <v>68</v>
      </c>
      <c r="B382" t="s">
        <v>70</v>
      </c>
      <c r="C382">
        <v>41</v>
      </c>
      <c r="D382" t="s">
        <v>79</v>
      </c>
      <c r="E382" t="s">
        <v>80</v>
      </c>
      <c r="F382" t="s">
        <v>81</v>
      </c>
      <c r="G382">
        <v>0</v>
      </c>
      <c r="H382">
        <v>2E+20</v>
      </c>
      <c r="I382">
        <v>0</v>
      </c>
      <c r="J382">
        <v>0</v>
      </c>
      <c r="K382">
        <v>24</v>
      </c>
      <c r="L38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2" s="5" cm="1">
        <f t="array" ref="M382">MAX(IF((ProjectInfoTable[ProjectName]=DiscreteStatsTable[[#This Row],[ProjectName]]),(ProjectInfoTable[ProjectName]=DiscreteStatsTable[[#This Row],[ProjectName]])*ProjectInfoTable[NumberOfReplications]))</f>
        <v>50</v>
      </c>
      <c r="N382" s="5" cm="1">
        <f t="array" ref="N382">IFERROR(AVERAGE(IF((DiscreteStatsTable[GroupByKey]=DiscreteStatsTable[[#This Row],[GroupByKey]]),(DiscreteStatsTable[GroupByKey]=DiscreteStatsTable[[#This Row],[GroupByKey]])*DiscreteStatsTable[Average])),0)</f>
        <v>0</v>
      </c>
      <c r="O382" s="5" cm="1">
        <f t="array" ref="O382">IFERROR(_xlfn.STDEV.S(IF((DiscreteStatsTable[GroupByKey]=DiscreteStatsTable[[#This Row],[GroupByKey]]),(DiscreteStatsTable[GroupByKey]=DiscreteStatsTable[[#This Row],[GroupByKey]])*DiscreteStatsTable[Average])),0)</f>
        <v>0</v>
      </c>
      <c r="P382" s="5" cm="1">
        <f t="array" ref="P382">MAX(IF((ProjectInfoTable[ProjectName]=DiscreteStatsTable[[#This Row],[ProjectName]]),(ProjectInfoTable[ProjectName]=DiscreteStatsTable[[#This Row],[ProjectName]])*ProjectInfoTable[ConfidenceInterval]))</f>
        <v>0.95</v>
      </c>
      <c r="Q382" s="5">
        <f>IF(AND(DiscreteStatsTable[[#This Row],[RepsWithStatObserved]]=1,Y382=0),200000000000000000000,IFERROR(_xlfn.T.INV.2T(1 -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2" s="5" cm="1">
        <f t="array" ref="R382">MIN(IF((DiscreteStatsTable[GroupByKey]=DiscreteStatsTable[[#This Row],[GroupByKey]]),(DiscreteStatsTable[GroupByKey]=DiscreteStatsTable[[#This Row],[GroupByKey]])*DiscreteStatsTable[Average]))</f>
        <v>0</v>
      </c>
      <c r="S382" s="5" cm="1">
        <f t="array" ref="S382">MAX(IF((DiscreteStatsTable[GroupByKey]=DiscreteStatsTable[[#This Row],[GroupByKey]]),(DiscreteStatsTable[GroupByKey]=DiscreteStatsTable[[#This Row],[GroupByKey]])*DiscreteStatsTable[Average]))</f>
        <v>0</v>
      </c>
      <c r="T382" s="5" cm="1">
        <f t="array" ref="T382">MIN(IF((DiscreteStatsTable[GroupByKey]=DiscreteStatsTable[[#This Row],[GroupByKey]]),(DiscreteStatsTable[GroupByKey]=DiscreteStatsTable[[#This Row],[GroupByKey]])*DiscreteStatsTable[Minimum]))</f>
        <v>0</v>
      </c>
      <c r="U382" s="5" cm="1">
        <f t="array" ref="U382">MAX(IF((DiscreteStatsTable[GroupByKey]=DiscreteStatsTable[[#This Row],[GroupByKey]]),(DiscreteStatsTable[GroupByKey]=DiscreteStatsTable[[#This Row],[GroupByKey]])*DiscreteStatsTable[Maximum]))</f>
        <v>0</v>
      </c>
      <c r="V382" s="5" cm="1">
        <f t="array" ref="V382">IFERROR(AVERAGE(IF((DiscreteStatsTable[GroupByKey]=DiscreteStatsTable[[#This Row],[GroupByKey]]),(DiscreteStatsTable[GroupByKey]=DiscreteStatsTable[[#This Row],[GroupByKey]])*DiscreteStatsTable[NumberObservations])),0)</f>
        <v>20.28</v>
      </c>
      <c r="W382" s="5">
        <f>IF((DiscreteStatsTable[[#This Row],[RepsRequested]]&gt;1),DiscreteStatsTable[[#This Row],[HalfWidth]],DiscreteStatsTable[[#This Row],[BatchMeansHalfWidth]])</f>
        <v>0</v>
      </c>
      <c r="X382" s="5" cm="1">
        <f t="array" ref="X382">COUNT(IF((DiscreteStatsTable[GroupByKey]=DiscreteStatsTable[[#This Row],[GroupByKey]]),(DiscreteStatsTable[GroupByKey]=DiscreteStatsTable[[#This Row],[GroupByKey]])*DiscreteStatsTable[Replication]))</f>
        <v>50</v>
      </c>
      <c r="Y382" s="5">
        <f>IF(DiscreteStatsTable[[#This Row],[RepsRequested]]=DiscreteStatsTable[[#This Row],[RepsWithStatObserved]],1,0)</f>
        <v>1</v>
      </c>
    </row>
    <row r="383" spans="1:25" x14ac:dyDescent="0.25">
      <c r="A383" t="s">
        <v>68</v>
      </c>
      <c r="B383" t="s">
        <v>70</v>
      </c>
      <c r="C383">
        <v>41</v>
      </c>
      <c r="D383" t="s">
        <v>79</v>
      </c>
      <c r="E383" t="s">
        <v>82</v>
      </c>
      <c r="F383" t="s">
        <v>81</v>
      </c>
      <c r="G383">
        <v>0.18870743043232499</v>
      </c>
      <c r="H383">
        <v>2E+20</v>
      </c>
      <c r="I383">
        <v>0</v>
      </c>
      <c r="J383">
        <v>1.4253768755866101</v>
      </c>
      <c r="K383">
        <v>24</v>
      </c>
      <c r="L38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3" s="5" cm="1">
        <f t="array" ref="M383">MAX(IF((ProjectInfoTable[ProjectName]=DiscreteStatsTable[[#This Row],[ProjectName]]),(ProjectInfoTable[ProjectName]=DiscreteStatsTable[[#This Row],[ProjectName]])*ProjectInfoTable[NumberOfReplications]))</f>
        <v>50</v>
      </c>
      <c r="N383" s="5" cm="1">
        <f t="array" ref="N383">IFERROR(AVERAGE(IF((DiscreteStatsTable[GroupByKey]=DiscreteStatsTable[[#This Row],[GroupByKey]]),(DiscreteStatsTable[GroupByKey]=DiscreteStatsTable[[#This Row],[GroupByKey]])*DiscreteStatsTable[Average])),0)</f>
        <v>0.2660564238292919</v>
      </c>
      <c r="O383" s="5" cm="1">
        <f t="array" ref="O383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83" s="5" cm="1">
        <f t="array" ref="P383">MAX(IF((ProjectInfoTable[ProjectName]=DiscreteStatsTable[[#This Row],[ProjectName]]),(ProjectInfoTable[ProjectName]=DiscreteStatsTable[[#This Row],[ProjectName]])*ProjectInfoTable[ConfidenceInterval]))</f>
        <v>0.95</v>
      </c>
      <c r="Q383" s="5">
        <f>IF(AND(DiscreteStatsTable[[#This Row],[RepsWithStatObserved]]=1,Y383=0),200000000000000000000,IFERROR(_xlfn.T.INV.2T(1 -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83" s="5" cm="1">
        <f t="array" ref="R383">MIN(IF((DiscreteStatsTable[GroupByKey]=DiscreteStatsTable[[#This Row],[GroupByKey]]),(DiscreteStatsTable[GroupByKey]=DiscreteStatsTable[[#This Row],[GroupByKey]])*DiscreteStatsTable[Average]))</f>
        <v>9.49362205547934E-3</v>
      </c>
      <c r="S383" s="5" cm="1">
        <f t="array" ref="S383">MAX(IF((DiscreteStatsTable[GroupByKey]=DiscreteStatsTable[[#This Row],[GroupByKey]]),(DiscreteStatsTable[GroupByKey]=DiscreteStatsTable[[#This Row],[GroupByKey]])*DiscreteStatsTable[Average]))</f>
        <v>0.556428814956336</v>
      </c>
      <c r="T383" s="5" cm="1">
        <f t="array" ref="T383">MIN(IF((DiscreteStatsTable[GroupByKey]=DiscreteStatsTable[[#This Row],[GroupByKey]]),(DiscreteStatsTable[GroupByKey]=DiscreteStatsTable[[#This Row],[GroupByKey]])*DiscreteStatsTable[Minimum]))</f>
        <v>0</v>
      </c>
      <c r="U383" s="5" cm="1">
        <f t="array" ref="U383">MAX(IF((DiscreteStatsTable[GroupByKey]=DiscreteStatsTable[[#This Row],[GroupByKey]]),(DiscreteStatsTable[GroupByKey]=DiscreteStatsTable[[#This Row],[GroupByKey]])*DiscreteStatsTable[Maximum]))</f>
        <v>4.9247273176603699</v>
      </c>
      <c r="V383" s="5" cm="1">
        <f t="array" ref="V383">IFERROR(AVERAGE(IF((DiscreteStatsTable[GroupByKey]=DiscreteStatsTable[[#This Row],[GroupByKey]]),(DiscreteStatsTable[GroupByKey]=DiscreteStatsTable[[#This Row],[GroupByKey]])*DiscreteStatsTable[NumberObservations])),0)</f>
        <v>20.28</v>
      </c>
      <c r="W383" s="5">
        <f>IF((DiscreteStatsTable[[#This Row],[RepsRequested]]&gt;1),DiscreteStatsTable[[#This Row],[HalfWidth]],DiscreteStatsTable[[#This Row],[BatchMeansHalfWidth]])</f>
        <v>3.8819968695886262E-2</v>
      </c>
      <c r="X383" s="5" cm="1">
        <f t="array" ref="X383">COUNT(IF((DiscreteStatsTable[GroupByKey]=DiscreteStatsTable[[#This Row],[GroupByKey]]),(DiscreteStatsTable[GroupByKey]=DiscreteStatsTable[[#This Row],[GroupByKey]])*DiscreteStatsTable[Replication]))</f>
        <v>50</v>
      </c>
      <c r="Y383" s="5">
        <f>IF(DiscreteStatsTable[[#This Row],[RepsRequested]]=DiscreteStatsTable[[#This Row],[RepsWithStatObserved]],1,0)</f>
        <v>1</v>
      </c>
    </row>
    <row r="384" spans="1:25" x14ac:dyDescent="0.25">
      <c r="A384" t="s">
        <v>68</v>
      </c>
      <c r="B384" t="s">
        <v>70</v>
      </c>
      <c r="C384">
        <v>42</v>
      </c>
      <c r="D384" t="s">
        <v>79</v>
      </c>
      <c r="E384" t="s">
        <v>80</v>
      </c>
      <c r="F384" t="s">
        <v>81</v>
      </c>
      <c r="G384">
        <v>0</v>
      </c>
      <c r="H384">
        <v>2E+20</v>
      </c>
      <c r="I384">
        <v>0</v>
      </c>
      <c r="J384">
        <v>0</v>
      </c>
      <c r="K384">
        <v>18</v>
      </c>
      <c r="L38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4" s="5" cm="1">
        <f t="array" ref="M384">MAX(IF((ProjectInfoTable[ProjectName]=DiscreteStatsTable[[#This Row],[ProjectName]]),(ProjectInfoTable[ProjectName]=DiscreteStatsTable[[#This Row],[ProjectName]])*ProjectInfoTable[NumberOfReplications]))</f>
        <v>50</v>
      </c>
      <c r="N384" s="5" cm="1">
        <f t="array" ref="N384">IFERROR(AVERAGE(IF((DiscreteStatsTable[GroupByKey]=DiscreteStatsTable[[#This Row],[GroupByKey]]),(DiscreteStatsTable[GroupByKey]=DiscreteStatsTable[[#This Row],[GroupByKey]])*DiscreteStatsTable[Average])),0)</f>
        <v>0</v>
      </c>
      <c r="O384" s="5" cm="1">
        <f t="array" ref="O384">IFERROR(_xlfn.STDEV.S(IF((DiscreteStatsTable[GroupByKey]=DiscreteStatsTable[[#This Row],[GroupByKey]]),(DiscreteStatsTable[GroupByKey]=DiscreteStatsTable[[#This Row],[GroupByKey]])*DiscreteStatsTable[Average])),0)</f>
        <v>0</v>
      </c>
      <c r="P384" s="5" cm="1">
        <f t="array" ref="P384">MAX(IF((ProjectInfoTable[ProjectName]=DiscreteStatsTable[[#This Row],[ProjectName]]),(ProjectInfoTable[ProjectName]=DiscreteStatsTable[[#This Row],[ProjectName]])*ProjectInfoTable[ConfidenceInterval]))</f>
        <v>0.95</v>
      </c>
      <c r="Q384" s="5">
        <f>IF(AND(DiscreteStatsTable[[#This Row],[RepsWithStatObserved]]=1,Y384=0),200000000000000000000,IFERROR(_xlfn.T.INV.2T(1 -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4" s="5" cm="1">
        <f t="array" ref="R384">MIN(IF((DiscreteStatsTable[GroupByKey]=DiscreteStatsTable[[#This Row],[GroupByKey]]),(DiscreteStatsTable[GroupByKey]=DiscreteStatsTable[[#This Row],[GroupByKey]])*DiscreteStatsTable[Average]))</f>
        <v>0</v>
      </c>
      <c r="S384" s="5" cm="1">
        <f t="array" ref="S384">MAX(IF((DiscreteStatsTable[GroupByKey]=DiscreteStatsTable[[#This Row],[GroupByKey]]),(DiscreteStatsTable[GroupByKey]=DiscreteStatsTable[[#This Row],[GroupByKey]])*DiscreteStatsTable[Average]))</f>
        <v>0</v>
      </c>
      <c r="T384" s="5" cm="1">
        <f t="array" ref="T384">MIN(IF((DiscreteStatsTable[GroupByKey]=DiscreteStatsTable[[#This Row],[GroupByKey]]),(DiscreteStatsTable[GroupByKey]=DiscreteStatsTable[[#This Row],[GroupByKey]])*DiscreteStatsTable[Minimum]))</f>
        <v>0</v>
      </c>
      <c r="U384" s="5" cm="1">
        <f t="array" ref="U384">MAX(IF((DiscreteStatsTable[GroupByKey]=DiscreteStatsTable[[#This Row],[GroupByKey]]),(DiscreteStatsTable[GroupByKey]=DiscreteStatsTable[[#This Row],[GroupByKey]])*DiscreteStatsTable[Maximum]))</f>
        <v>0</v>
      </c>
      <c r="V384" s="5" cm="1">
        <f t="array" ref="V384">IFERROR(AVERAGE(IF((DiscreteStatsTable[GroupByKey]=DiscreteStatsTable[[#This Row],[GroupByKey]]),(DiscreteStatsTable[GroupByKey]=DiscreteStatsTable[[#This Row],[GroupByKey]])*DiscreteStatsTable[NumberObservations])),0)</f>
        <v>20.28</v>
      </c>
      <c r="W384" s="5">
        <f>IF((DiscreteStatsTable[[#This Row],[RepsRequested]]&gt;1),DiscreteStatsTable[[#This Row],[HalfWidth]],DiscreteStatsTable[[#This Row],[BatchMeansHalfWidth]])</f>
        <v>0</v>
      </c>
      <c r="X384" s="5" cm="1">
        <f t="array" ref="X384">COUNT(IF((DiscreteStatsTable[GroupByKey]=DiscreteStatsTable[[#This Row],[GroupByKey]]),(DiscreteStatsTable[GroupByKey]=DiscreteStatsTable[[#This Row],[GroupByKey]])*DiscreteStatsTable[Replication]))</f>
        <v>50</v>
      </c>
      <c r="Y384" s="5">
        <f>IF(DiscreteStatsTable[[#This Row],[RepsRequested]]=DiscreteStatsTable[[#This Row],[RepsWithStatObserved]],1,0)</f>
        <v>1</v>
      </c>
    </row>
    <row r="385" spans="1:25" x14ac:dyDescent="0.25">
      <c r="A385" t="s">
        <v>68</v>
      </c>
      <c r="B385" t="s">
        <v>70</v>
      </c>
      <c r="C385">
        <v>42</v>
      </c>
      <c r="D385" t="s">
        <v>79</v>
      </c>
      <c r="E385" t="s">
        <v>82</v>
      </c>
      <c r="F385" t="s">
        <v>81</v>
      </c>
      <c r="G385">
        <v>0.16458323176730499</v>
      </c>
      <c r="H385">
        <v>2E+20</v>
      </c>
      <c r="I385">
        <v>0</v>
      </c>
      <c r="J385">
        <v>1.2143568775509801</v>
      </c>
      <c r="K385">
        <v>18</v>
      </c>
      <c r="L38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5" s="5" cm="1">
        <f t="array" ref="M385">MAX(IF((ProjectInfoTable[ProjectName]=DiscreteStatsTable[[#This Row],[ProjectName]]),(ProjectInfoTable[ProjectName]=DiscreteStatsTable[[#This Row],[ProjectName]])*ProjectInfoTable[NumberOfReplications]))</f>
        <v>50</v>
      </c>
      <c r="N385" s="5" cm="1">
        <f t="array" ref="N385">IFERROR(AVERAGE(IF((DiscreteStatsTable[GroupByKey]=DiscreteStatsTable[[#This Row],[GroupByKey]]),(DiscreteStatsTable[GroupByKey]=DiscreteStatsTable[[#This Row],[GroupByKey]])*DiscreteStatsTable[Average])),0)</f>
        <v>0.2660564238292919</v>
      </c>
      <c r="O385" s="5" cm="1">
        <f t="array" ref="O385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85" s="5" cm="1">
        <f t="array" ref="P385">MAX(IF((ProjectInfoTable[ProjectName]=DiscreteStatsTable[[#This Row],[ProjectName]]),(ProjectInfoTable[ProjectName]=DiscreteStatsTable[[#This Row],[ProjectName]])*ProjectInfoTable[ConfidenceInterval]))</f>
        <v>0.95</v>
      </c>
      <c r="Q385" s="5">
        <f>IF(AND(DiscreteStatsTable[[#This Row],[RepsWithStatObserved]]=1,Y385=0),200000000000000000000,IFERROR(_xlfn.T.INV.2T(1 -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85" s="5" cm="1">
        <f t="array" ref="R385">MIN(IF((DiscreteStatsTable[GroupByKey]=DiscreteStatsTable[[#This Row],[GroupByKey]]),(DiscreteStatsTable[GroupByKey]=DiscreteStatsTable[[#This Row],[GroupByKey]])*DiscreteStatsTable[Average]))</f>
        <v>9.49362205547934E-3</v>
      </c>
      <c r="S385" s="5" cm="1">
        <f t="array" ref="S385">MAX(IF((DiscreteStatsTable[GroupByKey]=DiscreteStatsTable[[#This Row],[GroupByKey]]),(DiscreteStatsTable[GroupByKey]=DiscreteStatsTable[[#This Row],[GroupByKey]])*DiscreteStatsTable[Average]))</f>
        <v>0.556428814956336</v>
      </c>
      <c r="T385" s="5" cm="1">
        <f t="array" ref="T385">MIN(IF((DiscreteStatsTable[GroupByKey]=DiscreteStatsTable[[#This Row],[GroupByKey]]),(DiscreteStatsTable[GroupByKey]=DiscreteStatsTable[[#This Row],[GroupByKey]])*DiscreteStatsTable[Minimum]))</f>
        <v>0</v>
      </c>
      <c r="U385" s="5" cm="1">
        <f t="array" ref="U385">MAX(IF((DiscreteStatsTable[GroupByKey]=DiscreteStatsTable[[#This Row],[GroupByKey]]),(DiscreteStatsTable[GroupByKey]=DiscreteStatsTable[[#This Row],[GroupByKey]])*DiscreteStatsTable[Maximum]))</f>
        <v>4.9247273176603699</v>
      </c>
      <c r="V385" s="5" cm="1">
        <f t="array" ref="V385">IFERROR(AVERAGE(IF((DiscreteStatsTable[GroupByKey]=DiscreteStatsTable[[#This Row],[GroupByKey]]),(DiscreteStatsTable[GroupByKey]=DiscreteStatsTable[[#This Row],[GroupByKey]])*DiscreteStatsTable[NumberObservations])),0)</f>
        <v>20.28</v>
      </c>
      <c r="W385" s="5">
        <f>IF((DiscreteStatsTable[[#This Row],[RepsRequested]]&gt;1),DiscreteStatsTable[[#This Row],[HalfWidth]],DiscreteStatsTable[[#This Row],[BatchMeansHalfWidth]])</f>
        <v>3.8819968695886262E-2</v>
      </c>
      <c r="X385" s="5" cm="1">
        <f t="array" ref="X385">COUNT(IF((DiscreteStatsTable[GroupByKey]=DiscreteStatsTable[[#This Row],[GroupByKey]]),(DiscreteStatsTable[GroupByKey]=DiscreteStatsTable[[#This Row],[GroupByKey]])*DiscreteStatsTable[Replication]))</f>
        <v>50</v>
      </c>
      <c r="Y385" s="5">
        <f>IF(DiscreteStatsTable[[#This Row],[RepsRequested]]=DiscreteStatsTable[[#This Row],[RepsWithStatObserved]],1,0)</f>
        <v>1</v>
      </c>
    </row>
    <row r="386" spans="1:25" x14ac:dyDescent="0.25">
      <c r="A386" t="s">
        <v>68</v>
      </c>
      <c r="B386" t="s">
        <v>70</v>
      </c>
      <c r="C386">
        <v>43</v>
      </c>
      <c r="D386" t="s">
        <v>79</v>
      </c>
      <c r="E386" t="s">
        <v>80</v>
      </c>
      <c r="F386" t="s">
        <v>81</v>
      </c>
      <c r="G386">
        <v>0</v>
      </c>
      <c r="H386">
        <v>2E+20</v>
      </c>
      <c r="I386">
        <v>0</v>
      </c>
      <c r="J386">
        <v>0</v>
      </c>
      <c r="K386">
        <v>31</v>
      </c>
      <c r="L38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6" s="5" cm="1">
        <f t="array" ref="M386">MAX(IF((ProjectInfoTable[ProjectName]=DiscreteStatsTable[[#This Row],[ProjectName]]),(ProjectInfoTable[ProjectName]=DiscreteStatsTable[[#This Row],[ProjectName]])*ProjectInfoTable[NumberOfReplications]))</f>
        <v>50</v>
      </c>
      <c r="N386" s="5" cm="1">
        <f t="array" ref="N386">IFERROR(AVERAGE(IF((DiscreteStatsTable[GroupByKey]=DiscreteStatsTable[[#This Row],[GroupByKey]]),(DiscreteStatsTable[GroupByKey]=DiscreteStatsTable[[#This Row],[GroupByKey]])*DiscreteStatsTable[Average])),0)</f>
        <v>0</v>
      </c>
      <c r="O386" s="5" cm="1">
        <f t="array" ref="O386">IFERROR(_xlfn.STDEV.S(IF((DiscreteStatsTable[GroupByKey]=DiscreteStatsTable[[#This Row],[GroupByKey]]),(DiscreteStatsTable[GroupByKey]=DiscreteStatsTable[[#This Row],[GroupByKey]])*DiscreteStatsTable[Average])),0)</f>
        <v>0</v>
      </c>
      <c r="P386" s="5" cm="1">
        <f t="array" ref="P386">MAX(IF((ProjectInfoTable[ProjectName]=DiscreteStatsTable[[#This Row],[ProjectName]]),(ProjectInfoTable[ProjectName]=DiscreteStatsTable[[#This Row],[ProjectName]])*ProjectInfoTable[ConfidenceInterval]))</f>
        <v>0.95</v>
      </c>
      <c r="Q386" s="5">
        <f>IF(AND(DiscreteStatsTable[[#This Row],[RepsWithStatObserved]]=1,Y386=0),200000000000000000000,IFERROR(_xlfn.T.INV.2T(1 -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6" s="5" cm="1">
        <f t="array" ref="R386">MIN(IF((DiscreteStatsTable[GroupByKey]=DiscreteStatsTable[[#This Row],[GroupByKey]]),(DiscreteStatsTable[GroupByKey]=DiscreteStatsTable[[#This Row],[GroupByKey]])*DiscreteStatsTable[Average]))</f>
        <v>0</v>
      </c>
      <c r="S386" s="5" cm="1">
        <f t="array" ref="S386">MAX(IF((DiscreteStatsTable[GroupByKey]=DiscreteStatsTable[[#This Row],[GroupByKey]]),(DiscreteStatsTable[GroupByKey]=DiscreteStatsTable[[#This Row],[GroupByKey]])*DiscreteStatsTable[Average]))</f>
        <v>0</v>
      </c>
      <c r="T386" s="5" cm="1">
        <f t="array" ref="T386">MIN(IF((DiscreteStatsTable[GroupByKey]=DiscreteStatsTable[[#This Row],[GroupByKey]]),(DiscreteStatsTable[GroupByKey]=DiscreteStatsTable[[#This Row],[GroupByKey]])*DiscreteStatsTable[Minimum]))</f>
        <v>0</v>
      </c>
      <c r="U386" s="5" cm="1">
        <f t="array" ref="U386">MAX(IF((DiscreteStatsTable[GroupByKey]=DiscreteStatsTable[[#This Row],[GroupByKey]]),(DiscreteStatsTable[GroupByKey]=DiscreteStatsTable[[#This Row],[GroupByKey]])*DiscreteStatsTable[Maximum]))</f>
        <v>0</v>
      </c>
      <c r="V386" s="5" cm="1">
        <f t="array" ref="V386">IFERROR(AVERAGE(IF((DiscreteStatsTable[GroupByKey]=DiscreteStatsTable[[#This Row],[GroupByKey]]),(DiscreteStatsTable[GroupByKey]=DiscreteStatsTable[[#This Row],[GroupByKey]])*DiscreteStatsTable[NumberObservations])),0)</f>
        <v>20.28</v>
      </c>
      <c r="W386" s="5">
        <f>IF((DiscreteStatsTable[[#This Row],[RepsRequested]]&gt;1),DiscreteStatsTable[[#This Row],[HalfWidth]],DiscreteStatsTable[[#This Row],[BatchMeansHalfWidth]])</f>
        <v>0</v>
      </c>
      <c r="X386" s="5" cm="1">
        <f t="array" ref="X386">COUNT(IF((DiscreteStatsTable[GroupByKey]=DiscreteStatsTable[[#This Row],[GroupByKey]]),(DiscreteStatsTable[GroupByKey]=DiscreteStatsTable[[#This Row],[GroupByKey]])*DiscreteStatsTable[Replication]))</f>
        <v>50</v>
      </c>
      <c r="Y386" s="5">
        <f>IF(DiscreteStatsTable[[#This Row],[RepsRequested]]=DiscreteStatsTable[[#This Row],[RepsWithStatObserved]],1,0)</f>
        <v>1</v>
      </c>
    </row>
    <row r="387" spans="1:25" x14ac:dyDescent="0.25">
      <c r="A387" t="s">
        <v>68</v>
      </c>
      <c r="B387" t="s">
        <v>70</v>
      </c>
      <c r="C387">
        <v>43</v>
      </c>
      <c r="D387" t="s">
        <v>79</v>
      </c>
      <c r="E387" t="s">
        <v>82</v>
      </c>
      <c r="F387" t="s">
        <v>81</v>
      </c>
      <c r="G387">
        <v>0.45100069793799102</v>
      </c>
      <c r="H387">
        <v>2E+20</v>
      </c>
      <c r="I387">
        <v>0</v>
      </c>
      <c r="J387">
        <v>2.5584855703002098</v>
      </c>
      <c r="K387">
        <v>31</v>
      </c>
      <c r="L38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7" s="5" cm="1">
        <f t="array" ref="M387">MAX(IF((ProjectInfoTable[ProjectName]=DiscreteStatsTable[[#This Row],[ProjectName]]),(ProjectInfoTable[ProjectName]=DiscreteStatsTable[[#This Row],[ProjectName]])*ProjectInfoTable[NumberOfReplications]))</f>
        <v>50</v>
      </c>
      <c r="N387" s="5" cm="1">
        <f t="array" ref="N387">IFERROR(AVERAGE(IF((DiscreteStatsTable[GroupByKey]=DiscreteStatsTable[[#This Row],[GroupByKey]]),(DiscreteStatsTable[GroupByKey]=DiscreteStatsTable[[#This Row],[GroupByKey]])*DiscreteStatsTable[Average])),0)</f>
        <v>0.2660564238292919</v>
      </c>
      <c r="O387" s="5" cm="1">
        <f t="array" ref="O387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87" s="5" cm="1">
        <f t="array" ref="P387">MAX(IF((ProjectInfoTable[ProjectName]=DiscreteStatsTable[[#This Row],[ProjectName]]),(ProjectInfoTable[ProjectName]=DiscreteStatsTable[[#This Row],[ProjectName]])*ProjectInfoTable[ConfidenceInterval]))</f>
        <v>0.95</v>
      </c>
      <c r="Q387" s="5">
        <f>IF(AND(DiscreteStatsTable[[#This Row],[RepsWithStatObserved]]=1,Y387=0),200000000000000000000,IFERROR(_xlfn.T.INV.2T(1 -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87" s="5" cm="1">
        <f t="array" ref="R387">MIN(IF((DiscreteStatsTable[GroupByKey]=DiscreteStatsTable[[#This Row],[GroupByKey]]),(DiscreteStatsTable[GroupByKey]=DiscreteStatsTable[[#This Row],[GroupByKey]])*DiscreteStatsTable[Average]))</f>
        <v>9.49362205547934E-3</v>
      </c>
      <c r="S387" s="5" cm="1">
        <f t="array" ref="S387">MAX(IF((DiscreteStatsTable[GroupByKey]=DiscreteStatsTable[[#This Row],[GroupByKey]]),(DiscreteStatsTable[GroupByKey]=DiscreteStatsTable[[#This Row],[GroupByKey]])*DiscreteStatsTable[Average]))</f>
        <v>0.556428814956336</v>
      </c>
      <c r="T387" s="5" cm="1">
        <f t="array" ref="T387">MIN(IF((DiscreteStatsTable[GroupByKey]=DiscreteStatsTable[[#This Row],[GroupByKey]]),(DiscreteStatsTable[GroupByKey]=DiscreteStatsTable[[#This Row],[GroupByKey]])*DiscreteStatsTable[Minimum]))</f>
        <v>0</v>
      </c>
      <c r="U387" s="5" cm="1">
        <f t="array" ref="U387">MAX(IF((DiscreteStatsTable[GroupByKey]=DiscreteStatsTable[[#This Row],[GroupByKey]]),(DiscreteStatsTable[GroupByKey]=DiscreteStatsTable[[#This Row],[GroupByKey]])*DiscreteStatsTable[Maximum]))</f>
        <v>4.9247273176603699</v>
      </c>
      <c r="V387" s="5" cm="1">
        <f t="array" ref="V387">IFERROR(AVERAGE(IF((DiscreteStatsTable[GroupByKey]=DiscreteStatsTable[[#This Row],[GroupByKey]]),(DiscreteStatsTable[GroupByKey]=DiscreteStatsTable[[#This Row],[GroupByKey]])*DiscreteStatsTable[NumberObservations])),0)</f>
        <v>20.28</v>
      </c>
      <c r="W387" s="5">
        <f>IF((DiscreteStatsTable[[#This Row],[RepsRequested]]&gt;1),DiscreteStatsTable[[#This Row],[HalfWidth]],DiscreteStatsTable[[#This Row],[BatchMeansHalfWidth]])</f>
        <v>3.8819968695886262E-2</v>
      </c>
      <c r="X387" s="5" cm="1">
        <f t="array" ref="X387">COUNT(IF((DiscreteStatsTable[GroupByKey]=DiscreteStatsTable[[#This Row],[GroupByKey]]),(DiscreteStatsTable[GroupByKey]=DiscreteStatsTable[[#This Row],[GroupByKey]])*DiscreteStatsTable[Replication]))</f>
        <v>50</v>
      </c>
      <c r="Y387" s="5">
        <f>IF(DiscreteStatsTable[[#This Row],[RepsRequested]]=DiscreteStatsTable[[#This Row],[RepsWithStatObserved]],1,0)</f>
        <v>1</v>
      </c>
    </row>
    <row r="388" spans="1:25" x14ac:dyDescent="0.25">
      <c r="A388" t="s">
        <v>68</v>
      </c>
      <c r="B388" t="s">
        <v>70</v>
      </c>
      <c r="C388">
        <v>44</v>
      </c>
      <c r="D388" t="s">
        <v>79</v>
      </c>
      <c r="E388" t="s">
        <v>80</v>
      </c>
      <c r="F388" t="s">
        <v>81</v>
      </c>
      <c r="G388">
        <v>0</v>
      </c>
      <c r="H388">
        <v>2E+20</v>
      </c>
      <c r="I388">
        <v>0</v>
      </c>
      <c r="J388">
        <v>0</v>
      </c>
      <c r="K388">
        <v>26</v>
      </c>
      <c r="L38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8" s="5" cm="1">
        <f t="array" ref="M388">MAX(IF((ProjectInfoTable[ProjectName]=DiscreteStatsTable[[#This Row],[ProjectName]]),(ProjectInfoTable[ProjectName]=DiscreteStatsTable[[#This Row],[ProjectName]])*ProjectInfoTable[NumberOfReplications]))</f>
        <v>50</v>
      </c>
      <c r="N388" s="5" cm="1">
        <f t="array" ref="N388">IFERROR(AVERAGE(IF((DiscreteStatsTable[GroupByKey]=DiscreteStatsTable[[#This Row],[GroupByKey]]),(DiscreteStatsTable[GroupByKey]=DiscreteStatsTable[[#This Row],[GroupByKey]])*DiscreteStatsTable[Average])),0)</f>
        <v>0</v>
      </c>
      <c r="O388" s="5" cm="1">
        <f t="array" ref="O388">IFERROR(_xlfn.STDEV.S(IF((DiscreteStatsTable[GroupByKey]=DiscreteStatsTable[[#This Row],[GroupByKey]]),(DiscreteStatsTable[GroupByKey]=DiscreteStatsTable[[#This Row],[GroupByKey]])*DiscreteStatsTable[Average])),0)</f>
        <v>0</v>
      </c>
      <c r="P388" s="5" cm="1">
        <f t="array" ref="P388">MAX(IF((ProjectInfoTable[ProjectName]=DiscreteStatsTable[[#This Row],[ProjectName]]),(ProjectInfoTable[ProjectName]=DiscreteStatsTable[[#This Row],[ProjectName]])*ProjectInfoTable[ConfidenceInterval]))</f>
        <v>0.95</v>
      </c>
      <c r="Q388" s="5">
        <f>IF(AND(DiscreteStatsTable[[#This Row],[RepsWithStatObserved]]=1,Y388=0),200000000000000000000,IFERROR(_xlfn.T.INV.2T(1 -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8" s="5" cm="1">
        <f t="array" ref="R388">MIN(IF((DiscreteStatsTable[GroupByKey]=DiscreteStatsTable[[#This Row],[GroupByKey]]),(DiscreteStatsTable[GroupByKey]=DiscreteStatsTable[[#This Row],[GroupByKey]])*DiscreteStatsTable[Average]))</f>
        <v>0</v>
      </c>
      <c r="S388" s="5" cm="1">
        <f t="array" ref="S388">MAX(IF((DiscreteStatsTable[GroupByKey]=DiscreteStatsTable[[#This Row],[GroupByKey]]),(DiscreteStatsTable[GroupByKey]=DiscreteStatsTable[[#This Row],[GroupByKey]])*DiscreteStatsTable[Average]))</f>
        <v>0</v>
      </c>
      <c r="T388" s="5" cm="1">
        <f t="array" ref="T388">MIN(IF((DiscreteStatsTable[GroupByKey]=DiscreteStatsTable[[#This Row],[GroupByKey]]),(DiscreteStatsTable[GroupByKey]=DiscreteStatsTable[[#This Row],[GroupByKey]])*DiscreteStatsTable[Minimum]))</f>
        <v>0</v>
      </c>
      <c r="U388" s="5" cm="1">
        <f t="array" ref="U388">MAX(IF((DiscreteStatsTable[GroupByKey]=DiscreteStatsTable[[#This Row],[GroupByKey]]),(DiscreteStatsTable[GroupByKey]=DiscreteStatsTable[[#This Row],[GroupByKey]])*DiscreteStatsTable[Maximum]))</f>
        <v>0</v>
      </c>
      <c r="V388" s="5" cm="1">
        <f t="array" ref="V388">IFERROR(AVERAGE(IF((DiscreteStatsTable[GroupByKey]=DiscreteStatsTable[[#This Row],[GroupByKey]]),(DiscreteStatsTable[GroupByKey]=DiscreteStatsTable[[#This Row],[GroupByKey]])*DiscreteStatsTable[NumberObservations])),0)</f>
        <v>20.28</v>
      </c>
      <c r="W388" s="5">
        <f>IF((DiscreteStatsTable[[#This Row],[RepsRequested]]&gt;1),DiscreteStatsTable[[#This Row],[HalfWidth]],DiscreteStatsTable[[#This Row],[BatchMeansHalfWidth]])</f>
        <v>0</v>
      </c>
      <c r="X388" s="5" cm="1">
        <f t="array" ref="X388">COUNT(IF((DiscreteStatsTable[GroupByKey]=DiscreteStatsTable[[#This Row],[GroupByKey]]),(DiscreteStatsTable[GroupByKey]=DiscreteStatsTable[[#This Row],[GroupByKey]])*DiscreteStatsTable[Replication]))</f>
        <v>50</v>
      </c>
      <c r="Y388" s="5">
        <f>IF(DiscreteStatsTable[[#This Row],[RepsRequested]]=DiscreteStatsTable[[#This Row],[RepsWithStatObserved]],1,0)</f>
        <v>1</v>
      </c>
    </row>
    <row r="389" spans="1:25" x14ac:dyDescent="0.25">
      <c r="A389" t="s">
        <v>68</v>
      </c>
      <c r="B389" t="s">
        <v>70</v>
      </c>
      <c r="C389">
        <v>44</v>
      </c>
      <c r="D389" t="s">
        <v>79</v>
      </c>
      <c r="E389" t="s">
        <v>82</v>
      </c>
      <c r="F389" t="s">
        <v>81</v>
      </c>
      <c r="G389">
        <v>0.40655058080571099</v>
      </c>
      <c r="H389">
        <v>2E+20</v>
      </c>
      <c r="I389">
        <v>0</v>
      </c>
      <c r="J389">
        <v>2.4616465259456399</v>
      </c>
      <c r="K389">
        <v>26</v>
      </c>
      <c r="L38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9" s="5" cm="1">
        <f t="array" ref="M389">MAX(IF((ProjectInfoTable[ProjectName]=DiscreteStatsTable[[#This Row],[ProjectName]]),(ProjectInfoTable[ProjectName]=DiscreteStatsTable[[#This Row],[ProjectName]])*ProjectInfoTable[NumberOfReplications]))</f>
        <v>50</v>
      </c>
      <c r="N389" s="5" cm="1">
        <f t="array" ref="N389">IFERROR(AVERAGE(IF((DiscreteStatsTable[GroupByKey]=DiscreteStatsTable[[#This Row],[GroupByKey]]),(DiscreteStatsTable[GroupByKey]=DiscreteStatsTable[[#This Row],[GroupByKey]])*DiscreteStatsTable[Average])),0)</f>
        <v>0.2660564238292919</v>
      </c>
      <c r="O389" s="5" cm="1">
        <f t="array" ref="O389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89" s="5" cm="1">
        <f t="array" ref="P389">MAX(IF((ProjectInfoTable[ProjectName]=DiscreteStatsTable[[#This Row],[ProjectName]]),(ProjectInfoTable[ProjectName]=DiscreteStatsTable[[#This Row],[ProjectName]])*ProjectInfoTable[ConfidenceInterval]))</f>
        <v>0.95</v>
      </c>
      <c r="Q389" s="5">
        <f>IF(AND(DiscreteStatsTable[[#This Row],[RepsWithStatObserved]]=1,Y389=0),200000000000000000000,IFERROR(_xlfn.T.INV.2T(1 -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89" s="5" cm="1">
        <f t="array" ref="R389">MIN(IF((DiscreteStatsTable[GroupByKey]=DiscreteStatsTable[[#This Row],[GroupByKey]]),(DiscreteStatsTable[GroupByKey]=DiscreteStatsTable[[#This Row],[GroupByKey]])*DiscreteStatsTable[Average]))</f>
        <v>9.49362205547934E-3</v>
      </c>
      <c r="S389" s="5" cm="1">
        <f t="array" ref="S389">MAX(IF((DiscreteStatsTable[GroupByKey]=DiscreteStatsTable[[#This Row],[GroupByKey]]),(DiscreteStatsTable[GroupByKey]=DiscreteStatsTable[[#This Row],[GroupByKey]])*DiscreteStatsTable[Average]))</f>
        <v>0.556428814956336</v>
      </c>
      <c r="T389" s="5" cm="1">
        <f t="array" ref="T389">MIN(IF((DiscreteStatsTable[GroupByKey]=DiscreteStatsTable[[#This Row],[GroupByKey]]),(DiscreteStatsTable[GroupByKey]=DiscreteStatsTable[[#This Row],[GroupByKey]])*DiscreteStatsTable[Minimum]))</f>
        <v>0</v>
      </c>
      <c r="U389" s="5" cm="1">
        <f t="array" ref="U389">MAX(IF((DiscreteStatsTable[GroupByKey]=DiscreteStatsTable[[#This Row],[GroupByKey]]),(DiscreteStatsTable[GroupByKey]=DiscreteStatsTable[[#This Row],[GroupByKey]])*DiscreteStatsTable[Maximum]))</f>
        <v>4.9247273176603699</v>
      </c>
      <c r="V389" s="5" cm="1">
        <f t="array" ref="V389">IFERROR(AVERAGE(IF((DiscreteStatsTable[GroupByKey]=DiscreteStatsTable[[#This Row],[GroupByKey]]),(DiscreteStatsTable[GroupByKey]=DiscreteStatsTable[[#This Row],[GroupByKey]])*DiscreteStatsTable[NumberObservations])),0)</f>
        <v>20.28</v>
      </c>
      <c r="W389" s="5">
        <f>IF((DiscreteStatsTable[[#This Row],[RepsRequested]]&gt;1),DiscreteStatsTable[[#This Row],[HalfWidth]],DiscreteStatsTable[[#This Row],[BatchMeansHalfWidth]])</f>
        <v>3.8819968695886262E-2</v>
      </c>
      <c r="X389" s="5" cm="1">
        <f t="array" ref="X389">COUNT(IF((DiscreteStatsTable[GroupByKey]=DiscreteStatsTable[[#This Row],[GroupByKey]]),(DiscreteStatsTable[GroupByKey]=DiscreteStatsTable[[#This Row],[GroupByKey]])*DiscreteStatsTable[Replication]))</f>
        <v>50</v>
      </c>
      <c r="Y389" s="5">
        <f>IF(DiscreteStatsTable[[#This Row],[RepsRequested]]=DiscreteStatsTable[[#This Row],[RepsWithStatObserved]],1,0)</f>
        <v>1</v>
      </c>
    </row>
    <row r="390" spans="1:25" x14ac:dyDescent="0.25">
      <c r="A390" t="s">
        <v>68</v>
      </c>
      <c r="B390" t="s">
        <v>70</v>
      </c>
      <c r="C390">
        <v>45</v>
      </c>
      <c r="D390" t="s">
        <v>79</v>
      </c>
      <c r="E390" t="s">
        <v>80</v>
      </c>
      <c r="F390" t="s">
        <v>81</v>
      </c>
      <c r="G390">
        <v>0</v>
      </c>
      <c r="H390">
        <v>2E+20</v>
      </c>
      <c r="I390">
        <v>0</v>
      </c>
      <c r="J390">
        <v>0</v>
      </c>
      <c r="K390">
        <v>14</v>
      </c>
      <c r="L39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0" s="5" cm="1">
        <f t="array" ref="M390">MAX(IF((ProjectInfoTable[ProjectName]=DiscreteStatsTable[[#This Row],[ProjectName]]),(ProjectInfoTable[ProjectName]=DiscreteStatsTable[[#This Row],[ProjectName]])*ProjectInfoTable[NumberOfReplications]))</f>
        <v>50</v>
      </c>
      <c r="N390" s="5" cm="1">
        <f t="array" ref="N390">IFERROR(AVERAGE(IF((DiscreteStatsTable[GroupByKey]=DiscreteStatsTable[[#This Row],[GroupByKey]]),(DiscreteStatsTable[GroupByKey]=DiscreteStatsTable[[#This Row],[GroupByKey]])*DiscreteStatsTable[Average])),0)</f>
        <v>0</v>
      </c>
      <c r="O390" s="5" cm="1">
        <f t="array" ref="O390">IFERROR(_xlfn.STDEV.S(IF((DiscreteStatsTable[GroupByKey]=DiscreteStatsTable[[#This Row],[GroupByKey]]),(DiscreteStatsTable[GroupByKey]=DiscreteStatsTable[[#This Row],[GroupByKey]])*DiscreteStatsTable[Average])),0)</f>
        <v>0</v>
      </c>
      <c r="P390" s="5" cm="1">
        <f t="array" ref="P390">MAX(IF((ProjectInfoTable[ProjectName]=DiscreteStatsTable[[#This Row],[ProjectName]]),(ProjectInfoTable[ProjectName]=DiscreteStatsTable[[#This Row],[ProjectName]])*ProjectInfoTable[ConfidenceInterval]))</f>
        <v>0.95</v>
      </c>
      <c r="Q390" s="5">
        <f>IF(AND(DiscreteStatsTable[[#This Row],[RepsWithStatObserved]]=1,Y390=0),200000000000000000000,IFERROR(_xlfn.T.INV.2T(1 -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0" s="5" cm="1">
        <f t="array" ref="R390">MIN(IF((DiscreteStatsTable[GroupByKey]=DiscreteStatsTable[[#This Row],[GroupByKey]]),(DiscreteStatsTable[GroupByKey]=DiscreteStatsTable[[#This Row],[GroupByKey]])*DiscreteStatsTable[Average]))</f>
        <v>0</v>
      </c>
      <c r="S390" s="5" cm="1">
        <f t="array" ref="S390">MAX(IF((DiscreteStatsTable[GroupByKey]=DiscreteStatsTable[[#This Row],[GroupByKey]]),(DiscreteStatsTable[GroupByKey]=DiscreteStatsTable[[#This Row],[GroupByKey]])*DiscreteStatsTable[Average]))</f>
        <v>0</v>
      </c>
      <c r="T390" s="5" cm="1">
        <f t="array" ref="T390">MIN(IF((DiscreteStatsTable[GroupByKey]=DiscreteStatsTable[[#This Row],[GroupByKey]]),(DiscreteStatsTable[GroupByKey]=DiscreteStatsTable[[#This Row],[GroupByKey]])*DiscreteStatsTable[Minimum]))</f>
        <v>0</v>
      </c>
      <c r="U390" s="5" cm="1">
        <f t="array" ref="U390">MAX(IF((DiscreteStatsTable[GroupByKey]=DiscreteStatsTable[[#This Row],[GroupByKey]]),(DiscreteStatsTable[GroupByKey]=DiscreteStatsTable[[#This Row],[GroupByKey]])*DiscreteStatsTable[Maximum]))</f>
        <v>0</v>
      </c>
      <c r="V390" s="5" cm="1">
        <f t="array" ref="V390">IFERROR(AVERAGE(IF((DiscreteStatsTable[GroupByKey]=DiscreteStatsTable[[#This Row],[GroupByKey]]),(DiscreteStatsTable[GroupByKey]=DiscreteStatsTable[[#This Row],[GroupByKey]])*DiscreteStatsTable[NumberObservations])),0)</f>
        <v>20.28</v>
      </c>
      <c r="W390" s="5">
        <f>IF((DiscreteStatsTable[[#This Row],[RepsRequested]]&gt;1),DiscreteStatsTable[[#This Row],[HalfWidth]],DiscreteStatsTable[[#This Row],[BatchMeansHalfWidth]])</f>
        <v>0</v>
      </c>
      <c r="X390" s="5" cm="1">
        <f t="array" ref="X390">COUNT(IF((DiscreteStatsTable[GroupByKey]=DiscreteStatsTable[[#This Row],[GroupByKey]]),(DiscreteStatsTable[GroupByKey]=DiscreteStatsTable[[#This Row],[GroupByKey]])*DiscreteStatsTable[Replication]))</f>
        <v>50</v>
      </c>
      <c r="Y390" s="5">
        <f>IF(DiscreteStatsTable[[#This Row],[RepsRequested]]=DiscreteStatsTable[[#This Row],[RepsWithStatObserved]],1,0)</f>
        <v>1</v>
      </c>
    </row>
    <row r="391" spans="1:25" x14ac:dyDescent="0.25">
      <c r="A391" t="s">
        <v>68</v>
      </c>
      <c r="B391" t="s">
        <v>70</v>
      </c>
      <c r="C391">
        <v>45</v>
      </c>
      <c r="D391" t="s">
        <v>79</v>
      </c>
      <c r="E391" t="s">
        <v>82</v>
      </c>
      <c r="F391" t="s">
        <v>81</v>
      </c>
      <c r="G391">
        <v>0.31389016511017698</v>
      </c>
      <c r="H391">
        <v>2E+20</v>
      </c>
      <c r="I391">
        <v>0</v>
      </c>
      <c r="J391">
        <v>1.3802463499766899</v>
      </c>
      <c r="K391">
        <v>14</v>
      </c>
      <c r="L39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1" s="5" cm="1">
        <f t="array" ref="M391">MAX(IF((ProjectInfoTable[ProjectName]=DiscreteStatsTable[[#This Row],[ProjectName]]),(ProjectInfoTable[ProjectName]=DiscreteStatsTable[[#This Row],[ProjectName]])*ProjectInfoTable[NumberOfReplications]))</f>
        <v>50</v>
      </c>
      <c r="N391" s="5" cm="1">
        <f t="array" ref="N391">IFERROR(AVERAGE(IF((DiscreteStatsTable[GroupByKey]=DiscreteStatsTable[[#This Row],[GroupByKey]]),(DiscreteStatsTable[GroupByKey]=DiscreteStatsTable[[#This Row],[GroupByKey]])*DiscreteStatsTable[Average])),0)</f>
        <v>0.2660564238292919</v>
      </c>
      <c r="O391" s="5" cm="1">
        <f t="array" ref="O391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91" s="5" cm="1">
        <f t="array" ref="P391">MAX(IF((ProjectInfoTable[ProjectName]=DiscreteStatsTable[[#This Row],[ProjectName]]),(ProjectInfoTable[ProjectName]=DiscreteStatsTable[[#This Row],[ProjectName]])*ProjectInfoTable[ConfidenceInterval]))</f>
        <v>0.95</v>
      </c>
      <c r="Q391" s="5">
        <f>IF(AND(DiscreteStatsTable[[#This Row],[RepsWithStatObserved]]=1,Y391=0),200000000000000000000,IFERROR(_xlfn.T.INV.2T(1 -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91" s="5" cm="1">
        <f t="array" ref="R391">MIN(IF((DiscreteStatsTable[GroupByKey]=DiscreteStatsTable[[#This Row],[GroupByKey]]),(DiscreteStatsTable[GroupByKey]=DiscreteStatsTable[[#This Row],[GroupByKey]])*DiscreteStatsTable[Average]))</f>
        <v>9.49362205547934E-3</v>
      </c>
      <c r="S391" s="5" cm="1">
        <f t="array" ref="S391">MAX(IF((DiscreteStatsTable[GroupByKey]=DiscreteStatsTable[[#This Row],[GroupByKey]]),(DiscreteStatsTable[GroupByKey]=DiscreteStatsTable[[#This Row],[GroupByKey]])*DiscreteStatsTable[Average]))</f>
        <v>0.556428814956336</v>
      </c>
      <c r="T391" s="5" cm="1">
        <f t="array" ref="T391">MIN(IF((DiscreteStatsTable[GroupByKey]=DiscreteStatsTable[[#This Row],[GroupByKey]]),(DiscreteStatsTable[GroupByKey]=DiscreteStatsTable[[#This Row],[GroupByKey]])*DiscreteStatsTable[Minimum]))</f>
        <v>0</v>
      </c>
      <c r="U391" s="5" cm="1">
        <f t="array" ref="U391">MAX(IF((DiscreteStatsTable[GroupByKey]=DiscreteStatsTable[[#This Row],[GroupByKey]]),(DiscreteStatsTable[GroupByKey]=DiscreteStatsTable[[#This Row],[GroupByKey]])*DiscreteStatsTable[Maximum]))</f>
        <v>4.9247273176603699</v>
      </c>
      <c r="V391" s="5" cm="1">
        <f t="array" ref="V391">IFERROR(AVERAGE(IF((DiscreteStatsTable[GroupByKey]=DiscreteStatsTable[[#This Row],[GroupByKey]]),(DiscreteStatsTable[GroupByKey]=DiscreteStatsTable[[#This Row],[GroupByKey]])*DiscreteStatsTable[NumberObservations])),0)</f>
        <v>20.28</v>
      </c>
      <c r="W391" s="5">
        <f>IF((DiscreteStatsTable[[#This Row],[RepsRequested]]&gt;1),DiscreteStatsTable[[#This Row],[HalfWidth]],DiscreteStatsTable[[#This Row],[BatchMeansHalfWidth]])</f>
        <v>3.8819968695886262E-2</v>
      </c>
      <c r="X391" s="5" cm="1">
        <f t="array" ref="X391">COUNT(IF((DiscreteStatsTable[GroupByKey]=DiscreteStatsTable[[#This Row],[GroupByKey]]),(DiscreteStatsTable[GroupByKey]=DiscreteStatsTable[[#This Row],[GroupByKey]])*DiscreteStatsTable[Replication]))</f>
        <v>50</v>
      </c>
      <c r="Y391" s="5">
        <f>IF(DiscreteStatsTable[[#This Row],[RepsRequested]]=DiscreteStatsTable[[#This Row],[RepsWithStatObserved]],1,0)</f>
        <v>1</v>
      </c>
    </row>
    <row r="392" spans="1:25" x14ac:dyDescent="0.25">
      <c r="A392" t="s">
        <v>68</v>
      </c>
      <c r="B392" t="s">
        <v>70</v>
      </c>
      <c r="C392">
        <v>46</v>
      </c>
      <c r="D392" t="s">
        <v>79</v>
      </c>
      <c r="E392" t="s">
        <v>80</v>
      </c>
      <c r="F392" t="s">
        <v>81</v>
      </c>
      <c r="G392">
        <v>0</v>
      </c>
      <c r="H392">
        <v>2E+20</v>
      </c>
      <c r="I392">
        <v>0</v>
      </c>
      <c r="J392">
        <v>0</v>
      </c>
      <c r="K392">
        <v>23</v>
      </c>
      <c r="L39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2" s="5" cm="1">
        <f t="array" ref="M392">MAX(IF((ProjectInfoTable[ProjectName]=DiscreteStatsTable[[#This Row],[ProjectName]]),(ProjectInfoTable[ProjectName]=DiscreteStatsTable[[#This Row],[ProjectName]])*ProjectInfoTable[NumberOfReplications]))</f>
        <v>50</v>
      </c>
      <c r="N392" s="5" cm="1">
        <f t="array" ref="N392">IFERROR(AVERAGE(IF((DiscreteStatsTable[GroupByKey]=DiscreteStatsTable[[#This Row],[GroupByKey]]),(DiscreteStatsTable[GroupByKey]=DiscreteStatsTable[[#This Row],[GroupByKey]])*DiscreteStatsTable[Average])),0)</f>
        <v>0</v>
      </c>
      <c r="O392" s="5" cm="1">
        <f t="array" ref="O392">IFERROR(_xlfn.STDEV.S(IF((DiscreteStatsTable[GroupByKey]=DiscreteStatsTable[[#This Row],[GroupByKey]]),(DiscreteStatsTable[GroupByKey]=DiscreteStatsTable[[#This Row],[GroupByKey]])*DiscreteStatsTable[Average])),0)</f>
        <v>0</v>
      </c>
      <c r="P392" s="5" cm="1">
        <f t="array" ref="P392">MAX(IF((ProjectInfoTable[ProjectName]=DiscreteStatsTable[[#This Row],[ProjectName]]),(ProjectInfoTable[ProjectName]=DiscreteStatsTable[[#This Row],[ProjectName]])*ProjectInfoTable[ConfidenceInterval]))</f>
        <v>0.95</v>
      </c>
      <c r="Q392" s="5">
        <f>IF(AND(DiscreteStatsTable[[#This Row],[RepsWithStatObserved]]=1,Y392=0),200000000000000000000,IFERROR(_xlfn.T.INV.2T(1 -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2" s="5" cm="1">
        <f t="array" ref="R392">MIN(IF((DiscreteStatsTable[GroupByKey]=DiscreteStatsTable[[#This Row],[GroupByKey]]),(DiscreteStatsTable[GroupByKey]=DiscreteStatsTable[[#This Row],[GroupByKey]])*DiscreteStatsTable[Average]))</f>
        <v>0</v>
      </c>
      <c r="S392" s="5" cm="1">
        <f t="array" ref="S392">MAX(IF((DiscreteStatsTable[GroupByKey]=DiscreteStatsTable[[#This Row],[GroupByKey]]),(DiscreteStatsTable[GroupByKey]=DiscreteStatsTable[[#This Row],[GroupByKey]])*DiscreteStatsTable[Average]))</f>
        <v>0</v>
      </c>
      <c r="T392" s="5" cm="1">
        <f t="array" ref="T392">MIN(IF((DiscreteStatsTable[GroupByKey]=DiscreteStatsTable[[#This Row],[GroupByKey]]),(DiscreteStatsTable[GroupByKey]=DiscreteStatsTable[[#This Row],[GroupByKey]])*DiscreteStatsTable[Minimum]))</f>
        <v>0</v>
      </c>
      <c r="U392" s="5" cm="1">
        <f t="array" ref="U392">MAX(IF((DiscreteStatsTable[GroupByKey]=DiscreteStatsTable[[#This Row],[GroupByKey]]),(DiscreteStatsTable[GroupByKey]=DiscreteStatsTable[[#This Row],[GroupByKey]])*DiscreteStatsTable[Maximum]))</f>
        <v>0</v>
      </c>
      <c r="V392" s="5" cm="1">
        <f t="array" ref="V392">IFERROR(AVERAGE(IF((DiscreteStatsTable[GroupByKey]=DiscreteStatsTable[[#This Row],[GroupByKey]]),(DiscreteStatsTable[GroupByKey]=DiscreteStatsTable[[#This Row],[GroupByKey]])*DiscreteStatsTable[NumberObservations])),0)</f>
        <v>20.28</v>
      </c>
      <c r="W392" s="5">
        <f>IF((DiscreteStatsTable[[#This Row],[RepsRequested]]&gt;1),DiscreteStatsTable[[#This Row],[HalfWidth]],DiscreteStatsTable[[#This Row],[BatchMeansHalfWidth]])</f>
        <v>0</v>
      </c>
      <c r="X392" s="5" cm="1">
        <f t="array" ref="X392">COUNT(IF((DiscreteStatsTable[GroupByKey]=DiscreteStatsTable[[#This Row],[GroupByKey]]),(DiscreteStatsTable[GroupByKey]=DiscreteStatsTable[[#This Row],[GroupByKey]])*DiscreteStatsTable[Replication]))</f>
        <v>50</v>
      </c>
      <c r="Y392" s="5">
        <f>IF(DiscreteStatsTable[[#This Row],[RepsRequested]]=DiscreteStatsTable[[#This Row],[RepsWithStatObserved]],1,0)</f>
        <v>1</v>
      </c>
    </row>
    <row r="393" spans="1:25" x14ac:dyDescent="0.25">
      <c r="A393" t="s">
        <v>68</v>
      </c>
      <c r="B393" t="s">
        <v>70</v>
      </c>
      <c r="C393">
        <v>46</v>
      </c>
      <c r="D393" t="s">
        <v>79</v>
      </c>
      <c r="E393" t="s">
        <v>82</v>
      </c>
      <c r="F393" t="s">
        <v>81</v>
      </c>
      <c r="G393">
        <v>0.22012724287801699</v>
      </c>
      <c r="H393">
        <v>2E+20</v>
      </c>
      <c r="I393">
        <v>0</v>
      </c>
      <c r="J393">
        <v>1.6606354176821601</v>
      </c>
      <c r="K393">
        <v>23</v>
      </c>
      <c r="L39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3" s="5" cm="1">
        <f t="array" ref="M393">MAX(IF((ProjectInfoTable[ProjectName]=DiscreteStatsTable[[#This Row],[ProjectName]]),(ProjectInfoTable[ProjectName]=DiscreteStatsTable[[#This Row],[ProjectName]])*ProjectInfoTable[NumberOfReplications]))</f>
        <v>50</v>
      </c>
      <c r="N393" s="5" cm="1">
        <f t="array" ref="N393">IFERROR(AVERAGE(IF((DiscreteStatsTable[GroupByKey]=DiscreteStatsTable[[#This Row],[GroupByKey]]),(DiscreteStatsTable[GroupByKey]=DiscreteStatsTable[[#This Row],[GroupByKey]])*DiscreteStatsTable[Average])),0)</f>
        <v>0.2660564238292919</v>
      </c>
      <c r="O393" s="5" cm="1">
        <f t="array" ref="O393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93" s="5" cm="1">
        <f t="array" ref="P393">MAX(IF((ProjectInfoTable[ProjectName]=DiscreteStatsTable[[#This Row],[ProjectName]]),(ProjectInfoTable[ProjectName]=DiscreteStatsTable[[#This Row],[ProjectName]])*ProjectInfoTable[ConfidenceInterval]))</f>
        <v>0.95</v>
      </c>
      <c r="Q393" s="5">
        <f>IF(AND(DiscreteStatsTable[[#This Row],[RepsWithStatObserved]]=1,Y393=0),200000000000000000000,IFERROR(_xlfn.T.INV.2T(1 -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93" s="5" cm="1">
        <f t="array" ref="R393">MIN(IF((DiscreteStatsTable[GroupByKey]=DiscreteStatsTable[[#This Row],[GroupByKey]]),(DiscreteStatsTable[GroupByKey]=DiscreteStatsTable[[#This Row],[GroupByKey]])*DiscreteStatsTable[Average]))</f>
        <v>9.49362205547934E-3</v>
      </c>
      <c r="S393" s="5" cm="1">
        <f t="array" ref="S393">MAX(IF((DiscreteStatsTable[GroupByKey]=DiscreteStatsTable[[#This Row],[GroupByKey]]),(DiscreteStatsTable[GroupByKey]=DiscreteStatsTable[[#This Row],[GroupByKey]])*DiscreteStatsTable[Average]))</f>
        <v>0.556428814956336</v>
      </c>
      <c r="T393" s="5" cm="1">
        <f t="array" ref="T393">MIN(IF((DiscreteStatsTable[GroupByKey]=DiscreteStatsTable[[#This Row],[GroupByKey]]),(DiscreteStatsTable[GroupByKey]=DiscreteStatsTable[[#This Row],[GroupByKey]])*DiscreteStatsTable[Minimum]))</f>
        <v>0</v>
      </c>
      <c r="U393" s="5" cm="1">
        <f t="array" ref="U393">MAX(IF((DiscreteStatsTable[GroupByKey]=DiscreteStatsTable[[#This Row],[GroupByKey]]),(DiscreteStatsTable[GroupByKey]=DiscreteStatsTable[[#This Row],[GroupByKey]])*DiscreteStatsTable[Maximum]))</f>
        <v>4.9247273176603699</v>
      </c>
      <c r="V393" s="5" cm="1">
        <f t="array" ref="V393">IFERROR(AVERAGE(IF((DiscreteStatsTable[GroupByKey]=DiscreteStatsTable[[#This Row],[GroupByKey]]),(DiscreteStatsTable[GroupByKey]=DiscreteStatsTable[[#This Row],[GroupByKey]])*DiscreteStatsTable[NumberObservations])),0)</f>
        <v>20.28</v>
      </c>
      <c r="W393" s="5">
        <f>IF((DiscreteStatsTable[[#This Row],[RepsRequested]]&gt;1),DiscreteStatsTable[[#This Row],[HalfWidth]],DiscreteStatsTable[[#This Row],[BatchMeansHalfWidth]])</f>
        <v>3.8819968695886262E-2</v>
      </c>
      <c r="X393" s="5" cm="1">
        <f t="array" ref="X393">COUNT(IF((DiscreteStatsTable[GroupByKey]=DiscreteStatsTable[[#This Row],[GroupByKey]]),(DiscreteStatsTable[GroupByKey]=DiscreteStatsTable[[#This Row],[GroupByKey]])*DiscreteStatsTable[Replication]))</f>
        <v>50</v>
      </c>
      <c r="Y393" s="5">
        <f>IF(DiscreteStatsTable[[#This Row],[RepsRequested]]=DiscreteStatsTable[[#This Row],[RepsWithStatObserved]],1,0)</f>
        <v>1</v>
      </c>
    </row>
    <row r="394" spans="1:25" x14ac:dyDescent="0.25">
      <c r="A394" t="s">
        <v>68</v>
      </c>
      <c r="B394" t="s">
        <v>70</v>
      </c>
      <c r="C394">
        <v>47</v>
      </c>
      <c r="D394" t="s">
        <v>79</v>
      </c>
      <c r="E394" t="s">
        <v>80</v>
      </c>
      <c r="F394" t="s">
        <v>81</v>
      </c>
      <c r="G394">
        <v>0</v>
      </c>
      <c r="H394">
        <v>2E+20</v>
      </c>
      <c r="I394">
        <v>0</v>
      </c>
      <c r="J394">
        <v>0</v>
      </c>
      <c r="K394">
        <v>27</v>
      </c>
      <c r="L39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4" s="5" cm="1">
        <f t="array" ref="M394">MAX(IF((ProjectInfoTable[ProjectName]=DiscreteStatsTable[[#This Row],[ProjectName]]),(ProjectInfoTable[ProjectName]=DiscreteStatsTable[[#This Row],[ProjectName]])*ProjectInfoTable[NumberOfReplications]))</f>
        <v>50</v>
      </c>
      <c r="N394" s="5" cm="1">
        <f t="array" ref="N394">IFERROR(AVERAGE(IF((DiscreteStatsTable[GroupByKey]=DiscreteStatsTable[[#This Row],[GroupByKey]]),(DiscreteStatsTable[GroupByKey]=DiscreteStatsTable[[#This Row],[GroupByKey]])*DiscreteStatsTable[Average])),0)</f>
        <v>0</v>
      </c>
      <c r="O394" s="5" cm="1">
        <f t="array" ref="O394">IFERROR(_xlfn.STDEV.S(IF((DiscreteStatsTable[GroupByKey]=DiscreteStatsTable[[#This Row],[GroupByKey]]),(DiscreteStatsTable[GroupByKey]=DiscreteStatsTable[[#This Row],[GroupByKey]])*DiscreteStatsTable[Average])),0)</f>
        <v>0</v>
      </c>
      <c r="P394" s="5" cm="1">
        <f t="array" ref="P394">MAX(IF((ProjectInfoTable[ProjectName]=DiscreteStatsTable[[#This Row],[ProjectName]]),(ProjectInfoTable[ProjectName]=DiscreteStatsTable[[#This Row],[ProjectName]])*ProjectInfoTable[ConfidenceInterval]))</f>
        <v>0.95</v>
      </c>
      <c r="Q394" s="5">
        <f>IF(AND(DiscreteStatsTable[[#This Row],[RepsWithStatObserved]]=1,Y394=0),200000000000000000000,IFERROR(_xlfn.T.INV.2T(1 -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4" s="5" cm="1">
        <f t="array" ref="R394">MIN(IF((DiscreteStatsTable[GroupByKey]=DiscreteStatsTable[[#This Row],[GroupByKey]]),(DiscreteStatsTable[GroupByKey]=DiscreteStatsTable[[#This Row],[GroupByKey]])*DiscreteStatsTable[Average]))</f>
        <v>0</v>
      </c>
      <c r="S394" s="5" cm="1">
        <f t="array" ref="S394">MAX(IF((DiscreteStatsTable[GroupByKey]=DiscreteStatsTable[[#This Row],[GroupByKey]]),(DiscreteStatsTable[GroupByKey]=DiscreteStatsTable[[#This Row],[GroupByKey]])*DiscreteStatsTable[Average]))</f>
        <v>0</v>
      </c>
      <c r="T394" s="5" cm="1">
        <f t="array" ref="T394">MIN(IF((DiscreteStatsTable[GroupByKey]=DiscreteStatsTable[[#This Row],[GroupByKey]]),(DiscreteStatsTable[GroupByKey]=DiscreteStatsTable[[#This Row],[GroupByKey]])*DiscreteStatsTable[Minimum]))</f>
        <v>0</v>
      </c>
      <c r="U394" s="5" cm="1">
        <f t="array" ref="U394">MAX(IF((DiscreteStatsTable[GroupByKey]=DiscreteStatsTable[[#This Row],[GroupByKey]]),(DiscreteStatsTable[GroupByKey]=DiscreteStatsTable[[#This Row],[GroupByKey]])*DiscreteStatsTable[Maximum]))</f>
        <v>0</v>
      </c>
      <c r="V394" s="5" cm="1">
        <f t="array" ref="V394">IFERROR(AVERAGE(IF((DiscreteStatsTable[GroupByKey]=DiscreteStatsTable[[#This Row],[GroupByKey]]),(DiscreteStatsTable[GroupByKey]=DiscreteStatsTable[[#This Row],[GroupByKey]])*DiscreteStatsTable[NumberObservations])),0)</f>
        <v>20.28</v>
      </c>
      <c r="W394" s="5">
        <f>IF((DiscreteStatsTable[[#This Row],[RepsRequested]]&gt;1),DiscreteStatsTable[[#This Row],[HalfWidth]],DiscreteStatsTable[[#This Row],[BatchMeansHalfWidth]])</f>
        <v>0</v>
      </c>
      <c r="X394" s="5" cm="1">
        <f t="array" ref="X394">COUNT(IF((DiscreteStatsTable[GroupByKey]=DiscreteStatsTable[[#This Row],[GroupByKey]]),(DiscreteStatsTable[GroupByKey]=DiscreteStatsTable[[#This Row],[GroupByKey]])*DiscreteStatsTable[Replication]))</f>
        <v>50</v>
      </c>
      <c r="Y394" s="5">
        <f>IF(DiscreteStatsTable[[#This Row],[RepsRequested]]=DiscreteStatsTable[[#This Row],[RepsWithStatObserved]],1,0)</f>
        <v>1</v>
      </c>
    </row>
    <row r="395" spans="1:25" x14ac:dyDescent="0.25">
      <c r="A395" t="s">
        <v>68</v>
      </c>
      <c r="B395" t="s">
        <v>70</v>
      </c>
      <c r="C395">
        <v>47</v>
      </c>
      <c r="D395" t="s">
        <v>79</v>
      </c>
      <c r="E395" t="s">
        <v>82</v>
      </c>
      <c r="F395" t="s">
        <v>81</v>
      </c>
      <c r="G395">
        <v>0.39419424359394201</v>
      </c>
      <c r="H395">
        <v>2E+20</v>
      </c>
      <c r="I395">
        <v>0</v>
      </c>
      <c r="J395">
        <v>2.2910491231612</v>
      </c>
      <c r="K395">
        <v>27</v>
      </c>
      <c r="L39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5" s="5" cm="1">
        <f t="array" ref="M395">MAX(IF((ProjectInfoTable[ProjectName]=DiscreteStatsTable[[#This Row],[ProjectName]]),(ProjectInfoTable[ProjectName]=DiscreteStatsTable[[#This Row],[ProjectName]])*ProjectInfoTable[NumberOfReplications]))</f>
        <v>50</v>
      </c>
      <c r="N395" s="5" cm="1">
        <f t="array" ref="N395">IFERROR(AVERAGE(IF((DiscreteStatsTable[GroupByKey]=DiscreteStatsTable[[#This Row],[GroupByKey]]),(DiscreteStatsTable[GroupByKey]=DiscreteStatsTable[[#This Row],[GroupByKey]])*DiscreteStatsTable[Average])),0)</f>
        <v>0.2660564238292919</v>
      </c>
      <c r="O395" s="5" cm="1">
        <f t="array" ref="O395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95" s="5" cm="1">
        <f t="array" ref="P395">MAX(IF((ProjectInfoTable[ProjectName]=DiscreteStatsTable[[#This Row],[ProjectName]]),(ProjectInfoTable[ProjectName]=DiscreteStatsTable[[#This Row],[ProjectName]])*ProjectInfoTable[ConfidenceInterval]))</f>
        <v>0.95</v>
      </c>
      <c r="Q395" s="5">
        <f>IF(AND(DiscreteStatsTable[[#This Row],[RepsWithStatObserved]]=1,Y395=0),200000000000000000000,IFERROR(_xlfn.T.INV.2T(1 -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95" s="5" cm="1">
        <f t="array" ref="R395">MIN(IF((DiscreteStatsTable[GroupByKey]=DiscreteStatsTable[[#This Row],[GroupByKey]]),(DiscreteStatsTable[GroupByKey]=DiscreteStatsTable[[#This Row],[GroupByKey]])*DiscreteStatsTable[Average]))</f>
        <v>9.49362205547934E-3</v>
      </c>
      <c r="S395" s="5" cm="1">
        <f t="array" ref="S395">MAX(IF((DiscreteStatsTable[GroupByKey]=DiscreteStatsTable[[#This Row],[GroupByKey]]),(DiscreteStatsTable[GroupByKey]=DiscreteStatsTable[[#This Row],[GroupByKey]])*DiscreteStatsTable[Average]))</f>
        <v>0.556428814956336</v>
      </c>
      <c r="T395" s="5" cm="1">
        <f t="array" ref="T395">MIN(IF((DiscreteStatsTable[GroupByKey]=DiscreteStatsTable[[#This Row],[GroupByKey]]),(DiscreteStatsTable[GroupByKey]=DiscreteStatsTable[[#This Row],[GroupByKey]])*DiscreteStatsTable[Minimum]))</f>
        <v>0</v>
      </c>
      <c r="U395" s="5" cm="1">
        <f t="array" ref="U395">MAX(IF((DiscreteStatsTable[GroupByKey]=DiscreteStatsTable[[#This Row],[GroupByKey]]),(DiscreteStatsTable[GroupByKey]=DiscreteStatsTable[[#This Row],[GroupByKey]])*DiscreteStatsTable[Maximum]))</f>
        <v>4.9247273176603699</v>
      </c>
      <c r="V395" s="5" cm="1">
        <f t="array" ref="V395">IFERROR(AVERAGE(IF((DiscreteStatsTable[GroupByKey]=DiscreteStatsTable[[#This Row],[GroupByKey]]),(DiscreteStatsTable[GroupByKey]=DiscreteStatsTable[[#This Row],[GroupByKey]])*DiscreteStatsTable[NumberObservations])),0)</f>
        <v>20.28</v>
      </c>
      <c r="W395" s="5">
        <f>IF((DiscreteStatsTable[[#This Row],[RepsRequested]]&gt;1),DiscreteStatsTable[[#This Row],[HalfWidth]],DiscreteStatsTable[[#This Row],[BatchMeansHalfWidth]])</f>
        <v>3.8819968695886262E-2</v>
      </c>
      <c r="X395" s="5" cm="1">
        <f t="array" ref="X395">COUNT(IF((DiscreteStatsTable[GroupByKey]=DiscreteStatsTable[[#This Row],[GroupByKey]]),(DiscreteStatsTable[GroupByKey]=DiscreteStatsTable[[#This Row],[GroupByKey]])*DiscreteStatsTable[Replication]))</f>
        <v>50</v>
      </c>
      <c r="Y395" s="5">
        <f>IF(DiscreteStatsTable[[#This Row],[RepsRequested]]=DiscreteStatsTable[[#This Row],[RepsWithStatObserved]],1,0)</f>
        <v>1</v>
      </c>
    </row>
    <row r="396" spans="1:25" x14ac:dyDescent="0.25">
      <c r="A396" t="s">
        <v>68</v>
      </c>
      <c r="B396" t="s">
        <v>70</v>
      </c>
      <c r="C396">
        <v>48</v>
      </c>
      <c r="D396" t="s">
        <v>79</v>
      </c>
      <c r="E396" t="s">
        <v>80</v>
      </c>
      <c r="F396" t="s">
        <v>81</v>
      </c>
      <c r="G396">
        <v>0</v>
      </c>
      <c r="H396">
        <v>2E+20</v>
      </c>
      <c r="I396">
        <v>0</v>
      </c>
      <c r="J396">
        <v>0</v>
      </c>
      <c r="K396">
        <v>17</v>
      </c>
      <c r="L39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6" s="5" cm="1">
        <f t="array" ref="M396">MAX(IF((ProjectInfoTable[ProjectName]=DiscreteStatsTable[[#This Row],[ProjectName]]),(ProjectInfoTable[ProjectName]=DiscreteStatsTable[[#This Row],[ProjectName]])*ProjectInfoTable[NumberOfReplications]))</f>
        <v>50</v>
      </c>
      <c r="N396" s="5" cm="1">
        <f t="array" ref="N396">IFERROR(AVERAGE(IF((DiscreteStatsTable[GroupByKey]=DiscreteStatsTable[[#This Row],[GroupByKey]]),(DiscreteStatsTable[GroupByKey]=DiscreteStatsTable[[#This Row],[GroupByKey]])*DiscreteStatsTable[Average])),0)</f>
        <v>0</v>
      </c>
      <c r="O396" s="5" cm="1">
        <f t="array" ref="O396">IFERROR(_xlfn.STDEV.S(IF((DiscreteStatsTable[GroupByKey]=DiscreteStatsTable[[#This Row],[GroupByKey]]),(DiscreteStatsTable[GroupByKey]=DiscreteStatsTable[[#This Row],[GroupByKey]])*DiscreteStatsTable[Average])),0)</f>
        <v>0</v>
      </c>
      <c r="P396" s="5" cm="1">
        <f t="array" ref="P396">MAX(IF((ProjectInfoTable[ProjectName]=DiscreteStatsTable[[#This Row],[ProjectName]]),(ProjectInfoTable[ProjectName]=DiscreteStatsTable[[#This Row],[ProjectName]])*ProjectInfoTable[ConfidenceInterval]))</f>
        <v>0.95</v>
      </c>
      <c r="Q396" s="5">
        <f>IF(AND(DiscreteStatsTable[[#This Row],[RepsWithStatObserved]]=1,Y396=0),200000000000000000000,IFERROR(_xlfn.T.INV.2T(1 -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6" s="5" cm="1">
        <f t="array" ref="R396">MIN(IF((DiscreteStatsTable[GroupByKey]=DiscreteStatsTable[[#This Row],[GroupByKey]]),(DiscreteStatsTable[GroupByKey]=DiscreteStatsTable[[#This Row],[GroupByKey]])*DiscreteStatsTable[Average]))</f>
        <v>0</v>
      </c>
      <c r="S396" s="5" cm="1">
        <f t="array" ref="S396">MAX(IF((DiscreteStatsTable[GroupByKey]=DiscreteStatsTable[[#This Row],[GroupByKey]]),(DiscreteStatsTable[GroupByKey]=DiscreteStatsTable[[#This Row],[GroupByKey]])*DiscreteStatsTable[Average]))</f>
        <v>0</v>
      </c>
      <c r="T396" s="5" cm="1">
        <f t="array" ref="T396">MIN(IF((DiscreteStatsTable[GroupByKey]=DiscreteStatsTable[[#This Row],[GroupByKey]]),(DiscreteStatsTable[GroupByKey]=DiscreteStatsTable[[#This Row],[GroupByKey]])*DiscreteStatsTable[Minimum]))</f>
        <v>0</v>
      </c>
      <c r="U396" s="5" cm="1">
        <f t="array" ref="U396">MAX(IF((DiscreteStatsTable[GroupByKey]=DiscreteStatsTable[[#This Row],[GroupByKey]]),(DiscreteStatsTable[GroupByKey]=DiscreteStatsTable[[#This Row],[GroupByKey]])*DiscreteStatsTable[Maximum]))</f>
        <v>0</v>
      </c>
      <c r="V396" s="5" cm="1">
        <f t="array" ref="V396">IFERROR(AVERAGE(IF((DiscreteStatsTable[GroupByKey]=DiscreteStatsTable[[#This Row],[GroupByKey]]),(DiscreteStatsTable[GroupByKey]=DiscreteStatsTable[[#This Row],[GroupByKey]])*DiscreteStatsTable[NumberObservations])),0)</f>
        <v>20.28</v>
      </c>
      <c r="W396" s="5">
        <f>IF((DiscreteStatsTable[[#This Row],[RepsRequested]]&gt;1),DiscreteStatsTable[[#This Row],[HalfWidth]],DiscreteStatsTable[[#This Row],[BatchMeansHalfWidth]])</f>
        <v>0</v>
      </c>
      <c r="X396" s="5" cm="1">
        <f t="array" ref="X396">COUNT(IF((DiscreteStatsTable[GroupByKey]=DiscreteStatsTable[[#This Row],[GroupByKey]]),(DiscreteStatsTable[GroupByKey]=DiscreteStatsTable[[#This Row],[GroupByKey]])*DiscreteStatsTable[Replication]))</f>
        <v>50</v>
      </c>
      <c r="Y396" s="5">
        <f>IF(DiscreteStatsTable[[#This Row],[RepsRequested]]=DiscreteStatsTable[[#This Row],[RepsWithStatObserved]],1,0)</f>
        <v>1</v>
      </c>
    </row>
    <row r="397" spans="1:25" x14ac:dyDescent="0.25">
      <c r="A397" t="s">
        <v>68</v>
      </c>
      <c r="B397" t="s">
        <v>70</v>
      </c>
      <c r="C397">
        <v>48</v>
      </c>
      <c r="D397" t="s">
        <v>79</v>
      </c>
      <c r="E397" t="s">
        <v>82</v>
      </c>
      <c r="F397" t="s">
        <v>81</v>
      </c>
      <c r="G397">
        <v>0.13263657752525801</v>
      </c>
      <c r="H397">
        <v>2E+20</v>
      </c>
      <c r="I397">
        <v>0</v>
      </c>
      <c r="J397">
        <v>1.25305336293758</v>
      </c>
      <c r="K397">
        <v>17</v>
      </c>
      <c r="L39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7" s="5" cm="1">
        <f t="array" ref="M397">MAX(IF((ProjectInfoTable[ProjectName]=DiscreteStatsTable[[#This Row],[ProjectName]]),(ProjectInfoTable[ProjectName]=DiscreteStatsTable[[#This Row],[ProjectName]])*ProjectInfoTable[NumberOfReplications]))</f>
        <v>50</v>
      </c>
      <c r="N397" s="5" cm="1">
        <f t="array" ref="N397">IFERROR(AVERAGE(IF((DiscreteStatsTable[GroupByKey]=DiscreteStatsTable[[#This Row],[GroupByKey]]),(DiscreteStatsTable[GroupByKey]=DiscreteStatsTable[[#This Row],[GroupByKey]])*DiscreteStatsTable[Average])),0)</f>
        <v>0.2660564238292919</v>
      </c>
      <c r="O397" s="5" cm="1">
        <f t="array" ref="O397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97" s="5" cm="1">
        <f t="array" ref="P397">MAX(IF((ProjectInfoTable[ProjectName]=DiscreteStatsTable[[#This Row],[ProjectName]]),(ProjectInfoTable[ProjectName]=DiscreteStatsTable[[#This Row],[ProjectName]])*ProjectInfoTable[ConfidenceInterval]))</f>
        <v>0.95</v>
      </c>
      <c r="Q397" s="5">
        <f>IF(AND(DiscreteStatsTable[[#This Row],[RepsWithStatObserved]]=1,Y397=0),200000000000000000000,IFERROR(_xlfn.T.INV.2T(1 -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97" s="5" cm="1">
        <f t="array" ref="R397">MIN(IF((DiscreteStatsTable[GroupByKey]=DiscreteStatsTable[[#This Row],[GroupByKey]]),(DiscreteStatsTable[GroupByKey]=DiscreteStatsTable[[#This Row],[GroupByKey]])*DiscreteStatsTable[Average]))</f>
        <v>9.49362205547934E-3</v>
      </c>
      <c r="S397" s="5" cm="1">
        <f t="array" ref="S397">MAX(IF((DiscreteStatsTable[GroupByKey]=DiscreteStatsTable[[#This Row],[GroupByKey]]),(DiscreteStatsTable[GroupByKey]=DiscreteStatsTable[[#This Row],[GroupByKey]])*DiscreteStatsTable[Average]))</f>
        <v>0.556428814956336</v>
      </c>
      <c r="T397" s="5" cm="1">
        <f t="array" ref="T397">MIN(IF((DiscreteStatsTable[GroupByKey]=DiscreteStatsTable[[#This Row],[GroupByKey]]),(DiscreteStatsTable[GroupByKey]=DiscreteStatsTable[[#This Row],[GroupByKey]])*DiscreteStatsTable[Minimum]))</f>
        <v>0</v>
      </c>
      <c r="U397" s="5" cm="1">
        <f t="array" ref="U397">MAX(IF((DiscreteStatsTable[GroupByKey]=DiscreteStatsTable[[#This Row],[GroupByKey]]),(DiscreteStatsTable[GroupByKey]=DiscreteStatsTable[[#This Row],[GroupByKey]])*DiscreteStatsTable[Maximum]))</f>
        <v>4.9247273176603699</v>
      </c>
      <c r="V397" s="5" cm="1">
        <f t="array" ref="V397">IFERROR(AVERAGE(IF((DiscreteStatsTable[GroupByKey]=DiscreteStatsTable[[#This Row],[GroupByKey]]),(DiscreteStatsTable[GroupByKey]=DiscreteStatsTable[[#This Row],[GroupByKey]])*DiscreteStatsTable[NumberObservations])),0)</f>
        <v>20.28</v>
      </c>
      <c r="W397" s="5">
        <f>IF((DiscreteStatsTable[[#This Row],[RepsRequested]]&gt;1),DiscreteStatsTable[[#This Row],[HalfWidth]],DiscreteStatsTable[[#This Row],[BatchMeansHalfWidth]])</f>
        <v>3.8819968695886262E-2</v>
      </c>
      <c r="X397" s="5" cm="1">
        <f t="array" ref="X397">COUNT(IF((DiscreteStatsTable[GroupByKey]=DiscreteStatsTable[[#This Row],[GroupByKey]]),(DiscreteStatsTable[GroupByKey]=DiscreteStatsTable[[#This Row],[GroupByKey]])*DiscreteStatsTable[Replication]))</f>
        <v>50</v>
      </c>
      <c r="Y397" s="5">
        <f>IF(DiscreteStatsTable[[#This Row],[RepsRequested]]=DiscreteStatsTable[[#This Row],[RepsWithStatObserved]],1,0)</f>
        <v>1</v>
      </c>
    </row>
    <row r="398" spans="1:25" x14ac:dyDescent="0.25">
      <c r="A398" t="s">
        <v>68</v>
      </c>
      <c r="B398" t="s">
        <v>70</v>
      </c>
      <c r="C398">
        <v>49</v>
      </c>
      <c r="D398" t="s">
        <v>79</v>
      </c>
      <c r="E398" t="s">
        <v>80</v>
      </c>
      <c r="F398" t="s">
        <v>81</v>
      </c>
      <c r="G398">
        <v>0</v>
      </c>
      <c r="H398">
        <v>2E+20</v>
      </c>
      <c r="I398">
        <v>0</v>
      </c>
      <c r="J398">
        <v>0</v>
      </c>
      <c r="K398">
        <v>17</v>
      </c>
      <c r="L39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8" s="5" cm="1">
        <f t="array" ref="M398">MAX(IF((ProjectInfoTable[ProjectName]=DiscreteStatsTable[[#This Row],[ProjectName]]),(ProjectInfoTable[ProjectName]=DiscreteStatsTable[[#This Row],[ProjectName]])*ProjectInfoTable[NumberOfReplications]))</f>
        <v>50</v>
      </c>
      <c r="N398" s="5" cm="1">
        <f t="array" ref="N398">IFERROR(AVERAGE(IF((DiscreteStatsTable[GroupByKey]=DiscreteStatsTable[[#This Row],[GroupByKey]]),(DiscreteStatsTable[GroupByKey]=DiscreteStatsTable[[#This Row],[GroupByKey]])*DiscreteStatsTable[Average])),0)</f>
        <v>0</v>
      </c>
      <c r="O398" s="5" cm="1">
        <f t="array" ref="O398">IFERROR(_xlfn.STDEV.S(IF((DiscreteStatsTable[GroupByKey]=DiscreteStatsTable[[#This Row],[GroupByKey]]),(DiscreteStatsTable[GroupByKey]=DiscreteStatsTable[[#This Row],[GroupByKey]])*DiscreteStatsTable[Average])),0)</f>
        <v>0</v>
      </c>
      <c r="P398" s="5" cm="1">
        <f t="array" ref="P398">MAX(IF((ProjectInfoTable[ProjectName]=DiscreteStatsTable[[#This Row],[ProjectName]]),(ProjectInfoTable[ProjectName]=DiscreteStatsTable[[#This Row],[ProjectName]])*ProjectInfoTable[ConfidenceInterval]))</f>
        <v>0.95</v>
      </c>
      <c r="Q398" s="5">
        <f>IF(AND(DiscreteStatsTable[[#This Row],[RepsWithStatObserved]]=1,Y398=0),200000000000000000000,IFERROR(_xlfn.T.INV.2T(1 -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8" s="5" cm="1">
        <f t="array" ref="R398">MIN(IF((DiscreteStatsTable[GroupByKey]=DiscreteStatsTable[[#This Row],[GroupByKey]]),(DiscreteStatsTable[GroupByKey]=DiscreteStatsTable[[#This Row],[GroupByKey]])*DiscreteStatsTable[Average]))</f>
        <v>0</v>
      </c>
      <c r="S398" s="5" cm="1">
        <f t="array" ref="S398">MAX(IF((DiscreteStatsTable[GroupByKey]=DiscreteStatsTable[[#This Row],[GroupByKey]]),(DiscreteStatsTable[GroupByKey]=DiscreteStatsTable[[#This Row],[GroupByKey]])*DiscreteStatsTable[Average]))</f>
        <v>0</v>
      </c>
      <c r="T398" s="5" cm="1">
        <f t="array" ref="T398">MIN(IF((DiscreteStatsTable[GroupByKey]=DiscreteStatsTable[[#This Row],[GroupByKey]]),(DiscreteStatsTable[GroupByKey]=DiscreteStatsTable[[#This Row],[GroupByKey]])*DiscreteStatsTable[Minimum]))</f>
        <v>0</v>
      </c>
      <c r="U398" s="5" cm="1">
        <f t="array" ref="U398">MAX(IF((DiscreteStatsTable[GroupByKey]=DiscreteStatsTable[[#This Row],[GroupByKey]]),(DiscreteStatsTable[GroupByKey]=DiscreteStatsTable[[#This Row],[GroupByKey]])*DiscreteStatsTable[Maximum]))</f>
        <v>0</v>
      </c>
      <c r="V398" s="5" cm="1">
        <f t="array" ref="V398">IFERROR(AVERAGE(IF((DiscreteStatsTable[GroupByKey]=DiscreteStatsTable[[#This Row],[GroupByKey]]),(DiscreteStatsTable[GroupByKey]=DiscreteStatsTable[[#This Row],[GroupByKey]])*DiscreteStatsTable[NumberObservations])),0)</f>
        <v>20.28</v>
      </c>
      <c r="W398" s="5">
        <f>IF((DiscreteStatsTable[[#This Row],[RepsRequested]]&gt;1),DiscreteStatsTable[[#This Row],[HalfWidth]],DiscreteStatsTable[[#This Row],[BatchMeansHalfWidth]])</f>
        <v>0</v>
      </c>
      <c r="X398" s="5" cm="1">
        <f t="array" ref="X398">COUNT(IF((DiscreteStatsTable[GroupByKey]=DiscreteStatsTable[[#This Row],[GroupByKey]]),(DiscreteStatsTable[GroupByKey]=DiscreteStatsTable[[#This Row],[GroupByKey]])*DiscreteStatsTable[Replication]))</f>
        <v>50</v>
      </c>
      <c r="Y398" s="5">
        <f>IF(DiscreteStatsTable[[#This Row],[RepsRequested]]=DiscreteStatsTable[[#This Row],[RepsWithStatObserved]],1,0)</f>
        <v>1</v>
      </c>
    </row>
    <row r="399" spans="1:25" x14ac:dyDescent="0.25">
      <c r="A399" t="s">
        <v>68</v>
      </c>
      <c r="B399" t="s">
        <v>70</v>
      </c>
      <c r="C399">
        <v>49</v>
      </c>
      <c r="D399" t="s">
        <v>79</v>
      </c>
      <c r="E399" t="s">
        <v>82</v>
      </c>
      <c r="F399" t="s">
        <v>81</v>
      </c>
      <c r="G399">
        <v>0.556428814956336</v>
      </c>
      <c r="H399">
        <v>2E+20</v>
      </c>
      <c r="I399">
        <v>0</v>
      </c>
      <c r="J399">
        <v>2.5064588566181101</v>
      </c>
      <c r="K399">
        <v>17</v>
      </c>
      <c r="L39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9" s="5" cm="1">
        <f t="array" ref="M399">MAX(IF((ProjectInfoTable[ProjectName]=DiscreteStatsTable[[#This Row],[ProjectName]]),(ProjectInfoTable[ProjectName]=DiscreteStatsTable[[#This Row],[ProjectName]])*ProjectInfoTable[NumberOfReplications]))</f>
        <v>50</v>
      </c>
      <c r="N399" s="5" cm="1">
        <f t="array" ref="N399">IFERROR(AVERAGE(IF((DiscreteStatsTable[GroupByKey]=DiscreteStatsTable[[#This Row],[GroupByKey]]),(DiscreteStatsTable[GroupByKey]=DiscreteStatsTable[[#This Row],[GroupByKey]])*DiscreteStatsTable[Average])),0)</f>
        <v>0.2660564238292919</v>
      </c>
      <c r="O399" s="5" cm="1">
        <f t="array" ref="O399">IFERROR(_xlfn.STDEV.S(IF((DiscreteStatsTable[GroupByKey]=DiscreteStatsTable[[#This Row],[GroupByKey]]),(DiscreteStatsTable[GroupByKey]=DiscreteStatsTable[[#This Row],[GroupByKey]])*DiscreteStatsTable[Average])),0)</f>
        <v>0.13659534912225499</v>
      </c>
      <c r="P399" s="5" cm="1">
        <f t="array" ref="P399">MAX(IF((ProjectInfoTable[ProjectName]=DiscreteStatsTable[[#This Row],[ProjectName]]),(ProjectInfoTable[ProjectName]=DiscreteStatsTable[[#This Row],[ProjectName]])*ProjectInfoTable[ConfidenceInterval]))</f>
        <v>0.95</v>
      </c>
      <c r="Q399" s="5">
        <f>IF(AND(DiscreteStatsTable[[#This Row],[RepsWithStatObserved]]=1,Y399=0),200000000000000000000,IFERROR(_xlfn.T.INV.2T(1 -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399" s="5" cm="1">
        <f t="array" ref="R399">MIN(IF((DiscreteStatsTable[GroupByKey]=DiscreteStatsTable[[#This Row],[GroupByKey]]),(DiscreteStatsTable[GroupByKey]=DiscreteStatsTable[[#This Row],[GroupByKey]])*DiscreteStatsTable[Average]))</f>
        <v>9.49362205547934E-3</v>
      </c>
      <c r="S399" s="5" cm="1">
        <f t="array" ref="S399">MAX(IF((DiscreteStatsTable[GroupByKey]=DiscreteStatsTable[[#This Row],[GroupByKey]]),(DiscreteStatsTable[GroupByKey]=DiscreteStatsTable[[#This Row],[GroupByKey]])*DiscreteStatsTable[Average]))</f>
        <v>0.556428814956336</v>
      </c>
      <c r="T399" s="5" cm="1">
        <f t="array" ref="T399">MIN(IF((DiscreteStatsTable[GroupByKey]=DiscreteStatsTable[[#This Row],[GroupByKey]]),(DiscreteStatsTable[GroupByKey]=DiscreteStatsTable[[#This Row],[GroupByKey]])*DiscreteStatsTable[Minimum]))</f>
        <v>0</v>
      </c>
      <c r="U399" s="5" cm="1">
        <f t="array" ref="U399">MAX(IF((DiscreteStatsTable[GroupByKey]=DiscreteStatsTable[[#This Row],[GroupByKey]]),(DiscreteStatsTable[GroupByKey]=DiscreteStatsTable[[#This Row],[GroupByKey]])*DiscreteStatsTable[Maximum]))</f>
        <v>4.9247273176603699</v>
      </c>
      <c r="V399" s="5" cm="1">
        <f t="array" ref="V399">IFERROR(AVERAGE(IF((DiscreteStatsTable[GroupByKey]=DiscreteStatsTable[[#This Row],[GroupByKey]]),(DiscreteStatsTable[GroupByKey]=DiscreteStatsTable[[#This Row],[GroupByKey]])*DiscreteStatsTable[NumberObservations])),0)</f>
        <v>20.28</v>
      </c>
      <c r="W399" s="5">
        <f>IF((DiscreteStatsTable[[#This Row],[RepsRequested]]&gt;1),DiscreteStatsTable[[#This Row],[HalfWidth]],DiscreteStatsTable[[#This Row],[BatchMeansHalfWidth]])</f>
        <v>3.8819968695886262E-2</v>
      </c>
      <c r="X399" s="5" cm="1">
        <f t="array" ref="X399">COUNT(IF((DiscreteStatsTable[GroupByKey]=DiscreteStatsTable[[#This Row],[GroupByKey]]),(DiscreteStatsTable[GroupByKey]=DiscreteStatsTable[[#This Row],[GroupByKey]])*DiscreteStatsTable[Replication]))</f>
        <v>50</v>
      </c>
      <c r="Y399" s="5">
        <f>IF(DiscreteStatsTable[[#This Row],[RepsRequested]]=DiscreteStatsTable[[#This Row],[RepsWithStatObserved]],1,0)</f>
        <v>1</v>
      </c>
    </row>
    <row r="400" spans="1:25" x14ac:dyDescent="0.25">
      <c r="A400" t="s">
        <v>68</v>
      </c>
      <c r="B400" t="s">
        <v>70</v>
      </c>
      <c r="C400">
        <v>50</v>
      </c>
      <c r="D400" t="s">
        <v>79</v>
      </c>
      <c r="E400" t="s">
        <v>80</v>
      </c>
      <c r="F400" t="s">
        <v>81</v>
      </c>
      <c r="G400">
        <v>0</v>
      </c>
      <c r="H400">
        <v>2E+20</v>
      </c>
      <c r="I400">
        <v>0</v>
      </c>
      <c r="J400">
        <v>0</v>
      </c>
      <c r="K400">
        <v>17</v>
      </c>
      <c r="L40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400" s="5" cm="1">
        <f t="array" ref="M400">MAX(IF((ProjectInfoTable[ProjectName]=DiscreteStatsTable[[#This Row],[ProjectName]]),(ProjectInfoTable[ProjectName]=DiscreteStatsTable[[#This Row],[ProjectName]])*ProjectInfoTable[NumberOfReplications]))</f>
        <v>50</v>
      </c>
      <c r="N400" s="5" cm="1">
        <f t="array" ref="N400">IFERROR(AVERAGE(IF((DiscreteStatsTable[GroupByKey]=DiscreteStatsTable[[#This Row],[GroupByKey]]),(DiscreteStatsTable[GroupByKey]=DiscreteStatsTable[[#This Row],[GroupByKey]])*DiscreteStatsTable[Average])),0)</f>
        <v>0</v>
      </c>
      <c r="O400" s="5" cm="1">
        <f t="array" ref="O400">IFERROR(_xlfn.STDEV.S(IF((DiscreteStatsTable[GroupByKey]=DiscreteStatsTable[[#This Row],[GroupByKey]]),(DiscreteStatsTable[GroupByKey]=DiscreteStatsTable[[#This Row],[GroupByKey]])*DiscreteStatsTable[Average])),0)</f>
        <v>0</v>
      </c>
      <c r="P400" s="5" cm="1">
        <f t="array" ref="P400">MAX(IF((ProjectInfoTable[ProjectName]=DiscreteStatsTable[[#This Row],[ProjectName]]),(ProjectInfoTable[ProjectName]=DiscreteStatsTable[[#This Row],[ProjectName]])*ProjectInfoTable[ConfidenceInterval]))</f>
        <v>0.95</v>
      </c>
      <c r="Q400" s="5">
        <f>IF(AND(DiscreteStatsTable[[#This Row],[RepsWithStatObserved]]=1,Y400=0),200000000000000000000,IFERROR(_xlfn.T.INV.2T(1 -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0" s="5" cm="1">
        <f t="array" ref="R400">MIN(IF((DiscreteStatsTable[GroupByKey]=DiscreteStatsTable[[#This Row],[GroupByKey]]),(DiscreteStatsTable[GroupByKey]=DiscreteStatsTable[[#This Row],[GroupByKey]])*DiscreteStatsTable[Average]))</f>
        <v>0</v>
      </c>
      <c r="S400" s="5" cm="1">
        <f t="array" ref="S400">MAX(IF((DiscreteStatsTable[GroupByKey]=DiscreteStatsTable[[#This Row],[GroupByKey]]),(DiscreteStatsTable[GroupByKey]=DiscreteStatsTable[[#This Row],[GroupByKey]])*DiscreteStatsTable[Average]))</f>
        <v>0</v>
      </c>
      <c r="T400" s="5" cm="1">
        <f t="array" ref="T400">MIN(IF((DiscreteStatsTable[GroupByKey]=DiscreteStatsTable[[#This Row],[GroupByKey]]),(DiscreteStatsTable[GroupByKey]=DiscreteStatsTable[[#This Row],[GroupByKey]])*DiscreteStatsTable[Minimum]))</f>
        <v>0</v>
      </c>
      <c r="U400" s="5" cm="1">
        <f t="array" ref="U400">MAX(IF((DiscreteStatsTable[GroupByKey]=DiscreteStatsTable[[#This Row],[GroupByKey]]),(DiscreteStatsTable[GroupByKey]=DiscreteStatsTable[[#This Row],[GroupByKey]])*DiscreteStatsTable[Maximum]))</f>
        <v>0</v>
      </c>
      <c r="V400" s="5" cm="1">
        <f t="array" ref="V400">IFERROR(AVERAGE(IF((DiscreteStatsTable[GroupByKey]=DiscreteStatsTable[[#This Row],[GroupByKey]]),(DiscreteStatsTable[GroupByKey]=DiscreteStatsTable[[#This Row],[GroupByKey]])*DiscreteStatsTable[NumberObservations])),0)</f>
        <v>20.28</v>
      </c>
      <c r="W400" s="5">
        <f>IF((DiscreteStatsTable[[#This Row],[RepsRequested]]&gt;1),DiscreteStatsTable[[#This Row],[HalfWidth]],DiscreteStatsTable[[#This Row],[BatchMeansHalfWidth]])</f>
        <v>0</v>
      </c>
      <c r="X400" s="5" cm="1">
        <f t="array" ref="X400">COUNT(IF((DiscreteStatsTable[GroupByKey]=DiscreteStatsTable[[#This Row],[GroupByKey]]),(DiscreteStatsTable[GroupByKey]=DiscreteStatsTable[[#This Row],[GroupByKey]])*DiscreteStatsTable[Replication]))</f>
        <v>50</v>
      </c>
      <c r="Y400" s="5">
        <f>IF(DiscreteStatsTable[[#This Row],[RepsRequested]]=DiscreteStatsTable[[#This Row],[RepsWithStatObserved]],1,0)</f>
        <v>1</v>
      </c>
    </row>
    <row r="401" spans="1:25" x14ac:dyDescent="0.25">
      <c r="A401" t="s">
        <v>68</v>
      </c>
      <c r="B401" t="s">
        <v>70</v>
      </c>
      <c r="C401">
        <v>50</v>
      </c>
      <c r="D401" t="s">
        <v>79</v>
      </c>
      <c r="E401" t="s">
        <v>82</v>
      </c>
      <c r="F401" t="s">
        <v>81</v>
      </c>
      <c r="G401">
        <v>0.40482296379409299</v>
      </c>
      <c r="H401">
        <v>2E+20</v>
      </c>
      <c r="I401">
        <v>0</v>
      </c>
      <c r="J401">
        <v>2.1053039384043002</v>
      </c>
      <c r="K401">
        <v>17</v>
      </c>
      <c r="L40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401" s="5" cm="1">
        <f t="array" ref="M401">MAX(IF((ProjectInfoTable[ProjectName]=DiscreteStatsTable[[#This Row],[ProjectName]]),(ProjectInfoTable[ProjectName]=DiscreteStatsTable[[#This Row],[ProjectName]])*ProjectInfoTable[NumberOfReplications]))</f>
        <v>50</v>
      </c>
      <c r="N401" s="5" cm="1">
        <f t="array" ref="N401">IFERROR(AVERAGE(IF((DiscreteStatsTable[GroupByKey]=DiscreteStatsTable[[#This Row],[GroupByKey]]),(DiscreteStatsTable[GroupByKey]=DiscreteStatsTable[[#This Row],[GroupByKey]])*DiscreteStatsTable[Average])),0)</f>
        <v>0.2660564238292919</v>
      </c>
      <c r="O401" s="5" cm="1">
        <f t="array" ref="O401">IFERROR(_xlfn.STDEV.S(IF((DiscreteStatsTable[GroupByKey]=DiscreteStatsTable[[#This Row],[GroupByKey]]),(DiscreteStatsTable[GroupByKey]=DiscreteStatsTable[[#This Row],[GroupByKey]])*DiscreteStatsTable[Average])),0)</f>
        <v>0.13659534912225499</v>
      </c>
      <c r="P401" s="5" cm="1">
        <f t="array" ref="P401">MAX(IF((ProjectInfoTable[ProjectName]=DiscreteStatsTable[[#This Row],[ProjectName]]),(ProjectInfoTable[ProjectName]=DiscreteStatsTable[[#This Row],[ProjectName]])*ProjectInfoTable[ConfidenceInterval]))</f>
        <v>0.95</v>
      </c>
      <c r="Q401" s="5">
        <f>IF(AND(DiscreteStatsTable[[#This Row],[RepsWithStatObserved]]=1,Y401=0),200000000000000000000,IFERROR(_xlfn.T.INV.2T(1 -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3.8819968695886262E-2</v>
      </c>
      <c r="R401" s="5" cm="1">
        <f t="array" ref="R401">MIN(IF((DiscreteStatsTable[GroupByKey]=DiscreteStatsTable[[#This Row],[GroupByKey]]),(DiscreteStatsTable[GroupByKey]=DiscreteStatsTable[[#This Row],[GroupByKey]])*DiscreteStatsTable[Average]))</f>
        <v>9.49362205547934E-3</v>
      </c>
      <c r="S401" s="5" cm="1">
        <f t="array" ref="S401">MAX(IF((DiscreteStatsTable[GroupByKey]=DiscreteStatsTable[[#This Row],[GroupByKey]]),(DiscreteStatsTable[GroupByKey]=DiscreteStatsTable[[#This Row],[GroupByKey]])*DiscreteStatsTable[Average]))</f>
        <v>0.556428814956336</v>
      </c>
      <c r="T401" s="5" cm="1">
        <f t="array" ref="T401">MIN(IF((DiscreteStatsTable[GroupByKey]=DiscreteStatsTable[[#This Row],[GroupByKey]]),(DiscreteStatsTable[GroupByKey]=DiscreteStatsTable[[#This Row],[GroupByKey]])*DiscreteStatsTable[Minimum]))</f>
        <v>0</v>
      </c>
      <c r="U401" s="5" cm="1">
        <f t="array" ref="U401">MAX(IF((DiscreteStatsTable[GroupByKey]=DiscreteStatsTable[[#This Row],[GroupByKey]]),(DiscreteStatsTable[GroupByKey]=DiscreteStatsTable[[#This Row],[GroupByKey]])*DiscreteStatsTable[Maximum]))</f>
        <v>4.9247273176603699</v>
      </c>
      <c r="V401" s="5" cm="1">
        <f t="array" ref="V401">IFERROR(AVERAGE(IF((DiscreteStatsTable[GroupByKey]=DiscreteStatsTable[[#This Row],[GroupByKey]]),(DiscreteStatsTable[GroupByKey]=DiscreteStatsTable[[#This Row],[GroupByKey]])*DiscreteStatsTable[NumberObservations])),0)</f>
        <v>20.28</v>
      </c>
      <c r="W401" s="5">
        <f>IF((DiscreteStatsTable[[#This Row],[RepsRequested]]&gt;1),DiscreteStatsTable[[#This Row],[HalfWidth]],DiscreteStatsTable[[#This Row],[BatchMeansHalfWidth]])</f>
        <v>3.8819968695886262E-2</v>
      </c>
      <c r="X401" s="5" cm="1">
        <f t="array" ref="X401">COUNT(IF((DiscreteStatsTable[GroupByKey]=DiscreteStatsTable[[#This Row],[GroupByKey]]),(DiscreteStatsTable[GroupByKey]=DiscreteStatsTable[[#This Row],[GroupByKey]])*DiscreteStatsTable[Replication]))</f>
        <v>50</v>
      </c>
      <c r="Y401" s="5">
        <f>IF(DiscreteStatsTable[[#This Row],[RepsRequested]]=DiscreteStatsTable[[#This Row],[RepsWithStatObserved]],1,0)</f>
        <v>1</v>
      </c>
    </row>
    <row r="402" spans="1:25" x14ac:dyDescent="0.25">
      <c r="A402" t="s">
        <v>68</v>
      </c>
      <c r="B402" t="s">
        <v>70</v>
      </c>
      <c r="C402">
        <v>1</v>
      </c>
      <c r="D402" t="s">
        <v>83</v>
      </c>
      <c r="E402" t="s">
        <v>72</v>
      </c>
      <c r="F402" t="s">
        <v>73</v>
      </c>
      <c r="G402">
        <v>2.9373514659132498E-2</v>
      </c>
      <c r="H402">
        <v>2E+20</v>
      </c>
      <c r="I402">
        <v>1.38896996592223E-2</v>
      </c>
      <c r="J402">
        <v>4.6723807679727697E-2</v>
      </c>
      <c r="K402">
        <v>317</v>
      </c>
      <c r="L40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02" s="5" cm="1">
        <f t="array" ref="M402">MAX(IF((ProjectInfoTable[ProjectName]=DiscreteStatsTable[[#This Row],[ProjectName]]),(ProjectInfoTable[ProjectName]=DiscreteStatsTable[[#This Row],[ProjectName]])*ProjectInfoTable[NumberOfReplications]))</f>
        <v>50</v>
      </c>
      <c r="N402" s="5" cm="1">
        <f t="array" ref="N402">IFERROR(AVERAGE(IF((DiscreteStatsTable[GroupByKey]=DiscreteStatsTable[[#This Row],[GroupByKey]]),(DiscreteStatsTable[GroupByKey]=DiscreteStatsTable[[#This Row],[GroupByKey]])*DiscreteStatsTable[Average])),0)</f>
        <v>2.9140044230663364E-2</v>
      </c>
      <c r="O402" s="5" cm="1">
        <f t="array" ref="O40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02" s="5" cm="1">
        <f t="array" ref="P402">MAX(IF((ProjectInfoTable[ProjectName]=DiscreteStatsTable[[#This Row],[ProjectName]]),(ProjectInfoTable[ProjectName]=DiscreteStatsTable[[#This Row],[ProjectName]])*ProjectInfoTable[ConfidenceInterval]))</f>
        <v>0.95</v>
      </c>
      <c r="Q402" s="5">
        <f>IF(AND(DiscreteStatsTable[[#This Row],[RepsWithStatObserved]]=1,Y402=0),200000000000000000000,IFERROR(_xlfn.T.INV.2T(1 -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02" s="5" cm="1">
        <f t="array" ref="R402">MIN(IF((DiscreteStatsTable[GroupByKey]=DiscreteStatsTable[[#This Row],[GroupByKey]]),(DiscreteStatsTable[GroupByKey]=DiscreteStatsTable[[#This Row],[GroupByKey]])*DiscreteStatsTable[Average]))</f>
        <v>2.83494744041787E-2</v>
      </c>
      <c r="S402" s="5" cm="1">
        <f t="array" ref="S402">MAX(IF((DiscreteStatsTable[GroupByKey]=DiscreteStatsTable[[#This Row],[GroupByKey]]),(DiscreteStatsTable[GroupByKey]=DiscreteStatsTable[[#This Row],[GroupByKey]])*DiscreteStatsTable[Average]))</f>
        <v>2.9665213130219501E-2</v>
      </c>
      <c r="T402" s="5" cm="1">
        <f t="array" ref="T402">MIN(IF((DiscreteStatsTable[GroupByKey]=DiscreteStatsTable[[#This Row],[GroupByKey]]),(DiscreteStatsTable[GroupByKey]=DiscreteStatsTable[[#This Row],[GroupByKey]])*DiscreteStatsTable[Minimum]))</f>
        <v>1.2596072452009799E-2</v>
      </c>
      <c r="U402" s="5" cm="1">
        <f t="array" ref="U402">MAX(IF((DiscreteStatsTable[GroupByKey]=DiscreteStatsTable[[#This Row],[GroupByKey]]),(DiscreteStatsTable[GroupByKey]=DiscreteStatsTable[[#This Row],[GroupByKey]])*DiscreteStatsTable[Maximum]))</f>
        <v>4.98834309779871E-2</v>
      </c>
      <c r="V402" s="5" cm="1">
        <f t="array" ref="V402">IFERROR(AVERAGE(IF((DiscreteStatsTable[GroupByKey]=DiscreteStatsTable[[#This Row],[GroupByKey]]),(DiscreteStatsTable[GroupByKey]=DiscreteStatsTable[[#This Row],[GroupByKey]])*DiscreteStatsTable[NumberObservations])),0)</f>
        <v>316.94</v>
      </c>
      <c r="W402" s="5">
        <f>IF((DiscreteStatsTable[[#This Row],[RepsRequested]]&gt;1),DiscreteStatsTable[[#This Row],[HalfWidth]],DiscreteStatsTable[[#This Row],[BatchMeansHalfWidth]])</f>
        <v>1.0181944756697419E-4</v>
      </c>
      <c r="X402" s="5" cm="1">
        <f t="array" ref="X402">COUNT(IF((DiscreteStatsTable[GroupByKey]=DiscreteStatsTable[[#This Row],[GroupByKey]]),(DiscreteStatsTable[GroupByKey]=DiscreteStatsTable[[#This Row],[GroupByKey]])*DiscreteStatsTable[Replication]))</f>
        <v>50</v>
      </c>
      <c r="Y402" s="5">
        <f>IF(DiscreteStatsTable[[#This Row],[RepsRequested]]=DiscreteStatsTable[[#This Row],[RepsWithStatObserved]],1,0)</f>
        <v>1</v>
      </c>
    </row>
    <row r="403" spans="1:25" x14ac:dyDescent="0.25">
      <c r="A403" t="s">
        <v>68</v>
      </c>
      <c r="B403" t="s">
        <v>70</v>
      </c>
      <c r="C403">
        <v>1</v>
      </c>
      <c r="D403" t="s">
        <v>83</v>
      </c>
      <c r="E403" t="s">
        <v>74</v>
      </c>
      <c r="F403" t="s">
        <v>73</v>
      </c>
      <c r="G403">
        <v>1.9490617582241301</v>
      </c>
      <c r="H403">
        <v>2E+20</v>
      </c>
      <c r="I403">
        <v>0.83338197955333704</v>
      </c>
      <c r="J403">
        <v>5.7882961166720204</v>
      </c>
      <c r="K403">
        <v>317</v>
      </c>
      <c r="L40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03" s="5" cm="1">
        <f t="array" ref="M403">MAX(IF((ProjectInfoTable[ProjectName]=DiscreteStatsTable[[#This Row],[ProjectName]]),(ProjectInfoTable[ProjectName]=DiscreteStatsTable[[#This Row],[ProjectName]])*ProjectInfoTable[NumberOfReplications]))</f>
        <v>50</v>
      </c>
      <c r="N403" s="5" cm="1">
        <f t="array" ref="N403">IFERROR(AVERAGE(IF((DiscreteStatsTable[GroupByKey]=DiscreteStatsTable[[#This Row],[GroupByKey]]),(DiscreteStatsTable[GroupByKey]=DiscreteStatsTable[[#This Row],[GroupByKey]])*DiscreteStatsTable[Average])),0)</f>
        <v>1.9230036261667984</v>
      </c>
      <c r="O403" s="5" cm="1">
        <f t="array" ref="O403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03" s="5" cm="1">
        <f t="array" ref="P403">MAX(IF((ProjectInfoTable[ProjectName]=DiscreteStatsTable[[#This Row],[ProjectName]]),(ProjectInfoTable[ProjectName]=DiscreteStatsTable[[#This Row],[ProjectName]])*ProjectInfoTable[ConfidenceInterval]))</f>
        <v>0.95</v>
      </c>
      <c r="Q403" s="5">
        <f>IF(AND(DiscreteStatsTable[[#This Row],[RepsWithStatObserved]]=1,Y403=0),200000000000000000000,IFERROR(_xlfn.T.INV.2T(1 -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03" s="5" cm="1">
        <f t="array" ref="R403">MIN(IF((DiscreteStatsTable[GroupByKey]=DiscreteStatsTable[[#This Row],[GroupByKey]]),(DiscreteStatsTable[GroupByKey]=DiscreteStatsTable[[#This Row],[GroupByKey]])*DiscreteStatsTable[Average]))</f>
        <v>1.76780221421957</v>
      </c>
      <c r="S403" s="5" cm="1">
        <f t="array" ref="S403">MAX(IF((DiscreteStatsTable[GroupByKey]=DiscreteStatsTable[[#This Row],[GroupByKey]]),(DiscreteStatsTable[GroupByKey]=DiscreteStatsTable[[#This Row],[GroupByKey]])*DiscreteStatsTable[Average]))</f>
        <v>2.1069755550221099</v>
      </c>
      <c r="T403" s="5" cm="1">
        <f t="array" ref="T403">MIN(IF((DiscreteStatsTable[GroupByKey]=DiscreteStatsTable[[#This Row],[GroupByKey]]),(DiscreteStatsTable[GroupByKey]=DiscreteStatsTable[[#This Row],[GroupByKey]])*DiscreteStatsTable[Minimum]))</f>
        <v>0.75576434712058904</v>
      </c>
      <c r="U403" s="5" cm="1">
        <f t="array" ref="U403">MAX(IF((DiscreteStatsTable[GroupByKey]=DiscreteStatsTable[[#This Row],[GroupByKey]]),(DiscreteStatsTable[GroupByKey]=DiscreteStatsTable[[#This Row],[GroupByKey]])*DiscreteStatsTable[Maximum]))</f>
        <v>8.9740994303808801</v>
      </c>
      <c r="V403" s="5" cm="1">
        <f t="array" ref="V403">IFERROR(AVERAGE(IF((DiscreteStatsTable[GroupByKey]=DiscreteStatsTable[[#This Row],[GroupByKey]]),(DiscreteStatsTable[GroupByKey]=DiscreteStatsTable[[#This Row],[GroupByKey]])*DiscreteStatsTable[NumberObservations])),0)</f>
        <v>316.94</v>
      </c>
      <c r="W403" s="5">
        <f>IF((DiscreteStatsTable[[#This Row],[RepsRequested]]&gt;1),DiscreteStatsTable[[#This Row],[HalfWidth]],DiscreteStatsTable[[#This Row],[BatchMeansHalfWidth]])</f>
        <v>1.7917006908396871E-2</v>
      </c>
      <c r="X403" s="5" cm="1">
        <f t="array" ref="X403">COUNT(IF((DiscreteStatsTable[GroupByKey]=DiscreteStatsTable[[#This Row],[GroupByKey]]),(DiscreteStatsTable[GroupByKey]=DiscreteStatsTable[[#This Row],[GroupByKey]])*DiscreteStatsTable[Replication]))</f>
        <v>50</v>
      </c>
      <c r="Y403" s="5">
        <f>IF(DiscreteStatsTable[[#This Row],[RepsRequested]]=DiscreteStatsTable[[#This Row],[RepsWithStatObserved]],1,0)</f>
        <v>1</v>
      </c>
    </row>
    <row r="404" spans="1:25" x14ac:dyDescent="0.25">
      <c r="A404" t="s">
        <v>68</v>
      </c>
      <c r="B404" t="s">
        <v>70</v>
      </c>
      <c r="C404">
        <v>1</v>
      </c>
      <c r="D404" t="s">
        <v>83</v>
      </c>
      <c r="E404" t="s">
        <v>75</v>
      </c>
      <c r="F404" t="s">
        <v>73</v>
      </c>
      <c r="G404">
        <v>2.9373514659132498E-2</v>
      </c>
      <c r="H404">
        <v>2E+20</v>
      </c>
      <c r="I404">
        <v>1.38896996592223E-2</v>
      </c>
      <c r="J404">
        <v>4.6723807679727697E-2</v>
      </c>
      <c r="K404">
        <v>317</v>
      </c>
      <c r="L40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04" s="5" cm="1">
        <f t="array" ref="M404">MAX(IF((ProjectInfoTable[ProjectName]=DiscreteStatsTable[[#This Row],[ProjectName]]),(ProjectInfoTable[ProjectName]=DiscreteStatsTable[[#This Row],[ProjectName]])*ProjectInfoTable[NumberOfReplications]))</f>
        <v>50</v>
      </c>
      <c r="N404" s="5" cm="1">
        <f t="array" ref="N404">IFERROR(AVERAGE(IF((DiscreteStatsTable[GroupByKey]=DiscreteStatsTable[[#This Row],[GroupByKey]]),(DiscreteStatsTable[GroupByKey]=DiscreteStatsTable[[#This Row],[GroupByKey]])*DiscreteStatsTable[Average])),0)</f>
        <v>2.9140044230663364E-2</v>
      </c>
      <c r="O404" s="5" cm="1">
        <f t="array" ref="O40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04" s="5" cm="1">
        <f t="array" ref="P404">MAX(IF((ProjectInfoTable[ProjectName]=DiscreteStatsTable[[#This Row],[ProjectName]]),(ProjectInfoTable[ProjectName]=DiscreteStatsTable[[#This Row],[ProjectName]])*ProjectInfoTable[ConfidenceInterval]))</f>
        <v>0.95</v>
      </c>
      <c r="Q404" s="5">
        <f>IF(AND(DiscreteStatsTable[[#This Row],[RepsWithStatObserved]]=1,Y404=0),200000000000000000000,IFERROR(_xlfn.T.INV.2T(1 -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04" s="5" cm="1">
        <f t="array" ref="R404">MIN(IF((DiscreteStatsTable[GroupByKey]=DiscreteStatsTable[[#This Row],[GroupByKey]]),(DiscreteStatsTable[GroupByKey]=DiscreteStatsTable[[#This Row],[GroupByKey]])*DiscreteStatsTable[Average]))</f>
        <v>2.83494744041787E-2</v>
      </c>
      <c r="S404" s="5" cm="1">
        <f t="array" ref="S404">MAX(IF((DiscreteStatsTable[GroupByKey]=DiscreteStatsTable[[#This Row],[GroupByKey]]),(DiscreteStatsTable[GroupByKey]=DiscreteStatsTable[[#This Row],[GroupByKey]])*DiscreteStatsTable[Average]))</f>
        <v>2.9665213130219501E-2</v>
      </c>
      <c r="T404" s="5" cm="1">
        <f t="array" ref="T404">MIN(IF((DiscreteStatsTable[GroupByKey]=DiscreteStatsTable[[#This Row],[GroupByKey]]),(DiscreteStatsTable[GroupByKey]=DiscreteStatsTable[[#This Row],[GroupByKey]])*DiscreteStatsTable[Minimum]))</f>
        <v>1.2596072452009799E-2</v>
      </c>
      <c r="U404" s="5" cm="1">
        <f t="array" ref="U404">MAX(IF((DiscreteStatsTable[GroupByKey]=DiscreteStatsTable[[#This Row],[GroupByKey]]),(DiscreteStatsTable[GroupByKey]=DiscreteStatsTable[[#This Row],[GroupByKey]])*DiscreteStatsTable[Maximum]))</f>
        <v>4.98834309779871E-2</v>
      </c>
      <c r="V404" s="5" cm="1">
        <f t="array" ref="V404">IFERROR(AVERAGE(IF((DiscreteStatsTable[GroupByKey]=DiscreteStatsTable[[#This Row],[GroupByKey]]),(DiscreteStatsTable[GroupByKey]=DiscreteStatsTable[[#This Row],[GroupByKey]])*DiscreteStatsTable[NumberObservations])),0)</f>
        <v>316.94</v>
      </c>
      <c r="W404" s="5">
        <f>IF((DiscreteStatsTable[[#This Row],[RepsRequested]]&gt;1),DiscreteStatsTable[[#This Row],[HalfWidth]],DiscreteStatsTable[[#This Row],[BatchMeansHalfWidth]])</f>
        <v>1.0181944756697419E-4</v>
      </c>
      <c r="X404" s="5" cm="1">
        <f t="array" ref="X404">COUNT(IF((DiscreteStatsTable[GroupByKey]=DiscreteStatsTable[[#This Row],[GroupByKey]]),(DiscreteStatsTable[GroupByKey]=DiscreteStatsTable[[#This Row],[GroupByKey]])*DiscreteStatsTable[Replication]))</f>
        <v>50</v>
      </c>
      <c r="Y404" s="5">
        <f>IF(DiscreteStatsTable[[#This Row],[RepsRequested]]=DiscreteStatsTable[[#This Row],[RepsWithStatObserved]],1,0)</f>
        <v>1</v>
      </c>
    </row>
    <row r="405" spans="1:25" x14ac:dyDescent="0.25">
      <c r="A405" t="s">
        <v>68</v>
      </c>
      <c r="B405" t="s">
        <v>70</v>
      </c>
      <c r="C405">
        <v>1</v>
      </c>
      <c r="D405" t="s">
        <v>83</v>
      </c>
      <c r="E405" t="s">
        <v>76</v>
      </c>
      <c r="F405" t="s">
        <v>73</v>
      </c>
      <c r="G405">
        <v>1.7624108795479501</v>
      </c>
      <c r="H405">
        <v>2E+20</v>
      </c>
      <c r="I405">
        <v>0.83338197955333704</v>
      </c>
      <c r="J405">
        <v>2.8034284607836599</v>
      </c>
      <c r="K405">
        <v>317</v>
      </c>
      <c r="L40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05" s="5" cm="1">
        <f t="array" ref="M405">MAX(IF((ProjectInfoTable[ProjectName]=DiscreteStatsTable[[#This Row],[ProjectName]]),(ProjectInfoTable[ProjectName]=DiscreteStatsTable[[#This Row],[ProjectName]])*ProjectInfoTable[NumberOfReplications]))</f>
        <v>50</v>
      </c>
      <c r="N405" s="5" cm="1">
        <f t="array" ref="N405">IFERROR(AVERAGE(IF((DiscreteStatsTable[GroupByKey]=DiscreteStatsTable[[#This Row],[GroupByKey]]),(DiscreteStatsTable[GroupByKey]=DiscreteStatsTable[[#This Row],[GroupByKey]])*DiscreteStatsTable[Average])),0)</f>
        <v>1.7484026538398019</v>
      </c>
      <c r="O405" s="5" cm="1">
        <f t="array" ref="O405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05" s="5" cm="1">
        <f t="array" ref="P405">MAX(IF((ProjectInfoTable[ProjectName]=DiscreteStatsTable[[#This Row],[ProjectName]]),(ProjectInfoTable[ProjectName]=DiscreteStatsTable[[#This Row],[ProjectName]])*ProjectInfoTable[ConfidenceInterval]))</f>
        <v>0.95</v>
      </c>
      <c r="Q405" s="5">
        <f>IF(AND(DiscreteStatsTable[[#This Row],[RepsWithStatObserved]]=1,Y405=0),200000000000000000000,IFERROR(_xlfn.T.INV.2T(1 -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05" s="5" cm="1">
        <f t="array" ref="R405">MIN(IF((DiscreteStatsTable[GroupByKey]=DiscreteStatsTable[[#This Row],[GroupByKey]]),(DiscreteStatsTable[GroupByKey]=DiscreteStatsTable[[#This Row],[GroupByKey]])*DiscreteStatsTable[Average]))</f>
        <v>1.7009684642507199</v>
      </c>
      <c r="S405" s="5" cm="1">
        <f t="array" ref="S405">MAX(IF((DiscreteStatsTable[GroupByKey]=DiscreteStatsTable[[#This Row],[GroupByKey]]),(DiscreteStatsTable[GroupByKey]=DiscreteStatsTable[[#This Row],[GroupByKey]])*DiscreteStatsTable[Average]))</f>
        <v>1.77991278781317</v>
      </c>
      <c r="T405" s="5" cm="1">
        <f t="array" ref="T405">MIN(IF((DiscreteStatsTable[GroupByKey]=DiscreteStatsTable[[#This Row],[GroupByKey]]),(DiscreteStatsTable[GroupByKey]=DiscreteStatsTable[[#This Row],[GroupByKey]])*DiscreteStatsTable[Minimum]))</f>
        <v>0.75576434712058904</v>
      </c>
      <c r="U405" s="5" cm="1">
        <f t="array" ref="U405">MAX(IF((DiscreteStatsTable[GroupByKey]=DiscreteStatsTable[[#This Row],[GroupByKey]]),(DiscreteStatsTable[GroupByKey]=DiscreteStatsTable[[#This Row],[GroupByKey]])*DiscreteStatsTable[Maximum]))</f>
        <v>2.9930058586792301</v>
      </c>
      <c r="V405" s="5" cm="1">
        <f t="array" ref="V405">IFERROR(AVERAGE(IF((DiscreteStatsTable[GroupByKey]=DiscreteStatsTable[[#This Row],[GroupByKey]]),(DiscreteStatsTable[GroupByKey]=DiscreteStatsTable[[#This Row],[GroupByKey]])*DiscreteStatsTable[NumberObservations])),0)</f>
        <v>316.94</v>
      </c>
      <c r="W405" s="5">
        <f>IF((DiscreteStatsTable[[#This Row],[RepsRequested]]&gt;1),DiscreteStatsTable[[#This Row],[HalfWidth]],DiscreteStatsTable[[#This Row],[BatchMeansHalfWidth]])</f>
        <v>6.1091668540185929E-3</v>
      </c>
      <c r="X405" s="5" cm="1">
        <f t="array" ref="X405">COUNT(IF((DiscreteStatsTable[GroupByKey]=DiscreteStatsTable[[#This Row],[GroupByKey]]),(DiscreteStatsTable[GroupByKey]=DiscreteStatsTable[[#This Row],[GroupByKey]])*DiscreteStatsTable[Replication]))</f>
        <v>50</v>
      </c>
      <c r="Y405" s="5">
        <f>IF(DiscreteStatsTable[[#This Row],[RepsRequested]]=DiscreteStatsTable[[#This Row],[RepsWithStatObserved]],1,0)</f>
        <v>1</v>
      </c>
    </row>
    <row r="406" spans="1:25" x14ac:dyDescent="0.25">
      <c r="A406" t="s">
        <v>68</v>
      </c>
      <c r="B406" t="s">
        <v>70</v>
      </c>
      <c r="C406">
        <v>1</v>
      </c>
      <c r="D406" t="s">
        <v>83</v>
      </c>
      <c r="E406" t="s">
        <v>77</v>
      </c>
      <c r="F406" t="s">
        <v>73</v>
      </c>
      <c r="G406">
        <v>0</v>
      </c>
      <c r="H406">
        <v>2E+20</v>
      </c>
      <c r="I406">
        <v>0</v>
      </c>
      <c r="J406">
        <v>0</v>
      </c>
      <c r="K406">
        <v>317</v>
      </c>
      <c r="L40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06" s="5" cm="1">
        <f t="array" ref="M406">MAX(IF((ProjectInfoTable[ProjectName]=DiscreteStatsTable[[#This Row],[ProjectName]]),(ProjectInfoTable[ProjectName]=DiscreteStatsTable[[#This Row],[ProjectName]])*ProjectInfoTable[NumberOfReplications]))</f>
        <v>50</v>
      </c>
      <c r="N406" s="5" cm="1">
        <f t="array" ref="N406">IFERROR(AVERAGE(IF((DiscreteStatsTable[GroupByKey]=DiscreteStatsTable[[#This Row],[GroupByKey]]),(DiscreteStatsTable[GroupByKey]=DiscreteStatsTable[[#This Row],[GroupByKey]])*DiscreteStatsTable[Average])),0)</f>
        <v>0</v>
      </c>
      <c r="O406" s="5" cm="1">
        <f t="array" ref="O406">IFERROR(_xlfn.STDEV.S(IF((DiscreteStatsTable[GroupByKey]=DiscreteStatsTable[[#This Row],[GroupByKey]]),(DiscreteStatsTable[GroupByKey]=DiscreteStatsTable[[#This Row],[GroupByKey]])*DiscreteStatsTable[Average])),0)</f>
        <v>0</v>
      </c>
      <c r="P406" s="5" cm="1">
        <f t="array" ref="P406">MAX(IF((ProjectInfoTable[ProjectName]=DiscreteStatsTable[[#This Row],[ProjectName]]),(ProjectInfoTable[ProjectName]=DiscreteStatsTable[[#This Row],[ProjectName]])*ProjectInfoTable[ConfidenceInterval]))</f>
        <v>0.95</v>
      </c>
      <c r="Q406" s="5">
        <f>IF(AND(DiscreteStatsTable[[#This Row],[RepsWithStatObserved]]=1,Y406=0),200000000000000000000,IFERROR(_xlfn.T.INV.2T(1 -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6" s="5" cm="1">
        <f t="array" ref="R406">MIN(IF((DiscreteStatsTable[GroupByKey]=DiscreteStatsTable[[#This Row],[GroupByKey]]),(DiscreteStatsTable[GroupByKey]=DiscreteStatsTable[[#This Row],[GroupByKey]])*DiscreteStatsTable[Average]))</f>
        <v>0</v>
      </c>
      <c r="S406" s="5" cm="1">
        <f t="array" ref="S406">MAX(IF((DiscreteStatsTable[GroupByKey]=DiscreteStatsTable[[#This Row],[GroupByKey]]),(DiscreteStatsTable[GroupByKey]=DiscreteStatsTable[[#This Row],[GroupByKey]])*DiscreteStatsTable[Average]))</f>
        <v>0</v>
      </c>
      <c r="T406" s="5" cm="1">
        <f t="array" ref="T406">MIN(IF((DiscreteStatsTable[GroupByKey]=DiscreteStatsTable[[#This Row],[GroupByKey]]),(DiscreteStatsTable[GroupByKey]=DiscreteStatsTable[[#This Row],[GroupByKey]])*DiscreteStatsTable[Minimum]))</f>
        <v>0</v>
      </c>
      <c r="U406" s="5" cm="1">
        <f t="array" ref="U406">MAX(IF((DiscreteStatsTable[GroupByKey]=DiscreteStatsTable[[#This Row],[GroupByKey]]),(DiscreteStatsTable[GroupByKey]=DiscreteStatsTable[[#This Row],[GroupByKey]])*DiscreteStatsTable[Maximum]))</f>
        <v>0</v>
      </c>
      <c r="V406" s="5" cm="1">
        <f t="array" ref="V406">IFERROR(AVERAGE(IF((DiscreteStatsTable[GroupByKey]=DiscreteStatsTable[[#This Row],[GroupByKey]]),(DiscreteStatsTable[GroupByKey]=DiscreteStatsTable[[#This Row],[GroupByKey]])*DiscreteStatsTable[NumberObservations])),0)</f>
        <v>316.94</v>
      </c>
      <c r="W406" s="5">
        <f>IF((DiscreteStatsTable[[#This Row],[RepsRequested]]&gt;1),DiscreteStatsTable[[#This Row],[HalfWidth]],DiscreteStatsTable[[#This Row],[BatchMeansHalfWidth]])</f>
        <v>0</v>
      </c>
      <c r="X406" s="5" cm="1">
        <f t="array" ref="X406">COUNT(IF((DiscreteStatsTable[GroupByKey]=DiscreteStatsTable[[#This Row],[GroupByKey]]),(DiscreteStatsTable[GroupByKey]=DiscreteStatsTable[[#This Row],[GroupByKey]])*DiscreteStatsTable[Replication]))</f>
        <v>50</v>
      </c>
      <c r="Y406" s="5">
        <f>IF(DiscreteStatsTable[[#This Row],[RepsRequested]]=DiscreteStatsTable[[#This Row],[RepsWithStatObserved]],1,0)</f>
        <v>1</v>
      </c>
    </row>
    <row r="407" spans="1:25" x14ac:dyDescent="0.25">
      <c r="A407" t="s">
        <v>68</v>
      </c>
      <c r="B407" t="s">
        <v>70</v>
      </c>
      <c r="C407">
        <v>1</v>
      </c>
      <c r="D407" t="s">
        <v>83</v>
      </c>
      <c r="E407" t="s">
        <v>78</v>
      </c>
      <c r="F407" t="s">
        <v>73</v>
      </c>
      <c r="G407">
        <v>0.18665087867618299</v>
      </c>
      <c r="H407">
        <v>2E+20</v>
      </c>
      <c r="I407">
        <v>0</v>
      </c>
      <c r="J407">
        <v>4.1872565371941697</v>
      </c>
      <c r="K407">
        <v>317</v>
      </c>
      <c r="L40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07" s="5" cm="1">
        <f t="array" ref="M407">MAX(IF((ProjectInfoTable[ProjectName]=DiscreteStatsTable[[#This Row],[ProjectName]]),(ProjectInfoTable[ProjectName]=DiscreteStatsTable[[#This Row],[ProjectName]])*ProjectInfoTable[NumberOfReplications]))</f>
        <v>50</v>
      </c>
      <c r="N407" s="5" cm="1">
        <f t="array" ref="N407">IFERROR(AVERAGE(IF((DiscreteStatsTable[GroupByKey]=DiscreteStatsTable[[#This Row],[GroupByKey]]),(DiscreteStatsTable[GroupByKey]=DiscreteStatsTable[[#This Row],[GroupByKey]])*DiscreteStatsTable[Average])),0)</f>
        <v>0.17460097232699684</v>
      </c>
      <c r="O407" s="5" cm="1">
        <f t="array" ref="O407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07" s="5" cm="1">
        <f t="array" ref="P407">MAX(IF((ProjectInfoTable[ProjectName]=DiscreteStatsTable[[#This Row],[ProjectName]]),(ProjectInfoTable[ProjectName]=DiscreteStatsTable[[#This Row],[ProjectName]])*ProjectInfoTable[ConfidenceInterval]))</f>
        <v>0.95</v>
      </c>
      <c r="Q407" s="5">
        <f>IF(AND(DiscreteStatsTable[[#This Row],[RepsWithStatObserved]]=1,Y407=0),200000000000000000000,IFERROR(_xlfn.T.INV.2T(1 -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07" s="5" cm="1">
        <f t="array" ref="R407">MIN(IF((DiscreteStatsTable[GroupByKey]=DiscreteStatsTable[[#This Row],[GroupByKey]]),(DiscreteStatsTable[GroupByKey]=DiscreteStatsTable[[#This Row],[GroupByKey]])*DiscreteStatsTable[Average]))</f>
        <v>6.6229675511977795E-2</v>
      </c>
      <c r="S407" s="5" cm="1">
        <f t="array" ref="S407">MAX(IF((DiscreteStatsTable[GroupByKey]=DiscreteStatsTable[[#This Row],[GroupByKey]]),(DiscreteStatsTable[GroupByKey]=DiscreteStatsTable[[#This Row],[GroupByKey]])*DiscreteStatsTable[Average]))</f>
        <v>0.33518621726314302</v>
      </c>
      <c r="T407" s="5" cm="1">
        <f t="array" ref="T407">MIN(IF((DiscreteStatsTable[GroupByKey]=DiscreteStatsTable[[#This Row],[GroupByKey]]),(DiscreteStatsTable[GroupByKey]=DiscreteStatsTable[[#This Row],[GroupByKey]])*DiscreteStatsTable[Minimum]))</f>
        <v>0</v>
      </c>
      <c r="U407" s="5" cm="1">
        <f t="array" ref="U407">MAX(IF((DiscreteStatsTable[GroupByKey]=DiscreteStatsTable[[#This Row],[GroupByKey]]),(DiscreteStatsTable[GroupByKey]=DiscreteStatsTable[[#This Row],[GroupByKey]])*DiscreteStatsTable[Maximum]))</f>
        <v>7.6409613053795198</v>
      </c>
      <c r="V407" s="5" cm="1">
        <f t="array" ref="V407">IFERROR(AVERAGE(IF((DiscreteStatsTable[GroupByKey]=DiscreteStatsTable[[#This Row],[GroupByKey]]),(DiscreteStatsTable[GroupByKey]=DiscreteStatsTable[[#This Row],[GroupByKey]])*DiscreteStatsTable[NumberObservations])),0)</f>
        <v>316.94</v>
      </c>
      <c r="W407" s="5">
        <f>IF((DiscreteStatsTable[[#This Row],[RepsRequested]]&gt;1),DiscreteStatsTable[[#This Row],[HalfWidth]],DiscreteStatsTable[[#This Row],[BatchMeansHalfWidth]])</f>
        <v>1.655000005490757E-2</v>
      </c>
      <c r="X407" s="5" cm="1">
        <f t="array" ref="X407">COUNT(IF((DiscreteStatsTable[GroupByKey]=DiscreteStatsTable[[#This Row],[GroupByKey]]),(DiscreteStatsTable[GroupByKey]=DiscreteStatsTable[[#This Row],[GroupByKey]])*DiscreteStatsTable[Replication]))</f>
        <v>50</v>
      </c>
      <c r="Y407" s="5">
        <f>IF(DiscreteStatsTable[[#This Row],[RepsRequested]]=DiscreteStatsTable[[#This Row],[RepsWithStatObserved]],1,0)</f>
        <v>1</v>
      </c>
    </row>
    <row r="408" spans="1:25" x14ac:dyDescent="0.25">
      <c r="A408" t="s">
        <v>68</v>
      </c>
      <c r="B408" t="s">
        <v>70</v>
      </c>
      <c r="C408">
        <v>2</v>
      </c>
      <c r="D408" t="s">
        <v>83</v>
      </c>
      <c r="E408" t="s">
        <v>72</v>
      </c>
      <c r="F408" t="s">
        <v>73</v>
      </c>
      <c r="G408">
        <v>2.8894153625272999E-2</v>
      </c>
      <c r="H408">
        <v>2E+20</v>
      </c>
      <c r="I408">
        <v>1.31058467683118E-2</v>
      </c>
      <c r="J408">
        <v>4.8383450013024798E-2</v>
      </c>
      <c r="K408">
        <v>317</v>
      </c>
      <c r="L40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08" s="5" cm="1">
        <f t="array" ref="M408">MAX(IF((ProjectInfoTable[ProjectName]=DiscreteStatsTable[[#This Row],[ProjectName]]),(ProjectInfoTable[ProjectName]=DiscreteStatsTable[[#This Row],[ProjectName]])*ProjectInfoTable[NumberOfReplications]))</f>
        <v>50</v>
      </c>
      <c r="N408" s="5" cm="1">
        <f t="array" ref="N408">IFERROR(AVERAGE(IF((DiscreteStatsTable[GroupByKey]=DiscreteStatsTable[[#This Row],[GroupByKey]]),(DiscreteStatsTable[GroupByKey]=DiscreteStatsTable[[#This Row],[GroupByKey]])*DiscreteStatsTable[Average])),0)</f>
        <v>2.9140044230663364E-2</v>
      </c>
      <c r="O408" s="5" cm="1">
        <f t="array" ref="O40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08" s="5" cm="1">
        <f t="array" ref="P408">MAX(IF((ProjectInfoTable[ProjectName]=DiscreteStatsTable[[#This Row],[ProjectName]]),(ProjectInfoTable[ProjectName]=DiscreteStatsTable[[#This Row],[ProjectName]])*ProjectInfoTable[ConfidenceInterval]))</f>
        <v>0.95</v>
      </c>
      <c r="Q408" s="5">
        <f>IF(AND(DiscreteStatsTable[[#This Row],[RepsWithStatObserved]]=1,Y408=0),200000000000000000000,IFERROR(_xlfn.T.INV.2T(1 -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08" s="5" cm="1">
        <f t="array" ref="R408">MIN(IF((DiscreteStatsTable[GroupByKey]=DiscreteStatsTable[[#This Row],[GroupByKey]]),(DiscreteStatsTable[GroupByKey]=DiscreteStatsTable[[#This Row],[GroupByKey]])*DiscreteStatsTable[Average]))</f>
        <v>2.83494744041787E-2</v>
      </c>
      <c r="S408" s="5" cm="1">
        <f t="array" ref="S408">MAX(IF((DiscreteStatsTable[GroupByKey]=DiscreteStatsTable[[#This Row],[GroupByKey]]),(DiscreteStatsTable[GroupByKey]=DiscreteStatsTable[[#This Row],[GroupByKey]])*DiscreteStatsTable[Average]))</f>
        <v>2.9665213130219501E-2</v>
      </c>
      <c r="T408" s="5" cm="1">
        <f t="array" ref="T408">MIN(IF((DiscreteStatsTable[GroupByKey]=DiscreteStatsTable[[#This Row],[GroupByKey]]),(DiscreteStatsTable[GroupByKey]=DiscreteStatsTable[[#This Row],[GroupByKey]])*DiscreteStatsTable[Minimum]))</f>
        <v>1.2596072452009799E-2</v>
      </c>
      <c r="U408" s="5" cm="1">
        <f t="array" ref="U408">MAX(IF((DiscreteStatsTable[GroupByKey]=DiscreteStatsTable[[#This Row],[GroupByKey]]),(DiscreteStatsTable[GroupByKey]=DiscreteStatsTable[[#This Row],[GroupByKey]])*DiscreteStatsTable[Maximum]))</f>
        <v>4.98834309779871E-2</v>
      </c>
      <c r="V408" s="5" cm="1">
        <f t="array" ref="V408">IFERROR(AVERAGE(IF((DiscreteStatsTable[GroupByKey]=DiscreteStatsTable[[#This Row],[GroupByKey]]),(DiscreteStatsTable[GroupByKey]=DiscreteStatsTable[[#This Row],[GroupByKey]])*DiscreteStatsTable[NumberObservations])),0)</f>
        <v>316.94</v>
      </c>
      <c r="W408" s="5">
        <f>IF((DiscreteStatsTable[[#This Row],[RepsRequested]]&gt;1),DiscreteStatsTable[[#This Row],[HalfWidth]],DiscreteStatsTable[[#This Row],[BatchMeansHalfWidth]])</f>
        <v>1.0181944756697419E-4</v>
      </c>
      <c r="X408" s="5" cm="1">
        <f t="array" ref="X408">COUNT(IF((DiscreteStatsTable[GroupByKey]=DiscreteStatsTable[[#This Row],[GroupByKey]]),(DiscreteStatsTable[GroupByKey]=DiscreteStatsTable[[#This Row],[GroupByKey]])*DiscreteStatsTable[Replication]))</f>
        <v>50</v>
      </c>
      <c r="Y408" s="5">
        <f>IF(DiscreteStatsTable[[#This Row],[RepsRequested]]=DiscreteStatsTable[[#This Row],[RepsWithStatObserved]],1,0)</f>
        <v>1</v>
      </c>
    </row>
    <row r="409" spans="1:25" x14ac:dyDescent="0.25">
      <c r="A409" t="s">
        <v>68</v>
      </c>
      <c r="B409" t="s">
        <v>70</v>
      </c>
      <c r="C409">
        <v>2</v>
      </c>
      <c r="D409" t="s">
        <v>83</v>
      </c>
      <c r="E409" t="s">
        <v>74</v>
      </c>
      <c r="F409" t="s">
        <v>73</v>
      </c>
      <c r="G409">
        <v>1.86059421945843</v>
      </c>
      <c r="H409">
        <v>2E+20</v>
      </c>
      <c r="I409">
        <v>0.78635080609871</v>
      </c>
      <c r="J409">
        <v>3.69023955638291</v>
      </c>
      <c r="K409">
        <v>317</v>
      </c>
      <c r="L40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09" s="5" cm="1">
        <f t="array" ref="M409">MAX(IF((ProjectInfoTable[ProjectName]=DiscreteStatsTable[[#This Row],[ProjectName]]),(ProjectInfoTable[ProjectName]=DiscreteStatsTable[[#This Row],[ProjectName]])*ProjectInfoTable[NumberOfReplications]))</f>
        <v>50</v>
      </c>
      <c r="N409" s="5" cm="1">
        <f t="array" ref="N409">IFERROR(AVERAGE(IF((DiscreteStatsTable[GroupByKey]=DiscreteStatsTable[[#This Row],[GroupByKey]]),(DiscreteStatsTable[GroupByKey]=DiscreteStatsTable[[#This Row],[GroupByKey]])*DiscreteStatsTable[Average])),0)</f>
        <v>1.9230036261667984</v>
      </c>
      <c r="O409" s="5" cm="1">
        <f t="array" ref="O409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09" s="5" cm="1">
        <f t="array" ref="P409">MAX(IF((ProjectInfoTable[ProjectName]=DiscreteStatsTable[[#This Row],[ProjectName]]),(ProjectInfoTable[ProjectName]=DiscreteStatsTable[[#This Row],[ProjectName]])*ProjectInfoTable[ConfidenceInterval]))</f>
        <v>0.95</v>
      </c>
      <c r="Q409" s="5">
        <f>IF(AND(DiscreteStatsTable[[#This Row],[RepsWithStatObserved]]=1,Y409=0),200000000000000000000,IFERROR(_xlfn.T.INV.2T(1 -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09" s="5" cm="1">
        <f t="array" ref="R409">MIN(IF((DiscreteStatsTable[GroupByKey]=DiscreteStatsTable[[#This Row],[GroupByKey]]),(DiscreteStatsTable[GroupByKey]=DiscreteStatsTable[[#This Row],[GroupByKey]])*DiscreteStatsTable[Average]))</f>
        <v>1.76780221421957</v>
      </c>
      <c r="S409" s="5" cm="1">
        <f t="array" ref="S409">MAX(IF((DiscreteStatsTable[GroupByKey]=DiscreteStatsTable[[#This Row],[GroupByKey]]),(DiscreteStatsTable[GroupByKey]=DiscreteStatsTable[[#This Row],[GroupByKey]])*DiscreteStatsTable[Average]))</f>
        <v>2.1069755550221099</v>
      </c>
      <c r="T409" s="5" cm="1">
        <f t="array" ref="T409">MIN(IF((DiscreteStatsTable[GroupByKey]=DiscreteStatsTable[[#This Row],[GroupByKey]]),(DiscreteStatsTable[GroupByKey]=DiscreteStatsTable[[#This Row],[GroupByKey]])*DiscreteStatsTable[Minimum]))</f>
        <v>0.75576434712058904</v>
      </c>
      <c r="U409" s="5" cm="1">
        <f t="array" ref="U409">MAX(IF((DiscreteStatsTable[GroupByKey]=DiscreteStatsTable[[#This Row],[GroupByKey]]),(DiscreteStatsTable[GroupByKey]=DiscreteStatsTable[[#This Row],[GroupByKey]])*DiscreteStatsTable[Maximum]))</f>
        <v>8.9740994303808801</v>
      </c>
      <c r="V409" s="5" cm="1">
        <f t="array" ref="V409">IFERROR(AVERAGE(IF((DiscreteStatsTable[GroupByKey]=DiscreteStatsTable[[#This Row],[GroupByKey]]),(DiscreteStatsTable[GroupByKey]=DiscreteStatsTable[[#This Row],[GroupByKey]])*DiscreteStatsTable[NumberObservations])),0)</f>
        <v>316.94</v>
      </c>
      <c r="W409" s="5">
        <f>IF((DiscreteStatsTable[[#This Row],[RepsRequested]]&gt;1),DiscreteStatsTable[[#This Row],[HalfWidth]],DiscreteStatsTable[[#This Row],[BatchMeansHalfWidth]])</f>
        <v>1.7917006908396871E-2</v>
      </c>
      <c r="X409" s="5" cm="1">
        <f t="array" ref="X409">COUNT(IF((DiscreteStatsTable[GroupByKey]=DiscreteStatsTable[[#This Row],[GroupByKey]]),(DiscreteStatsTable[GroupByKey]=DiscreteStatsTable[[#This Row],[GroupByKey]])*DiscreteStatsTable[Replication]))</f>
        <v>50</v>
      </c>
      <c r="Y409" s="5">
        <f>IF(DiscreteStatsTable[[#This Row],[RepsRequested]]=DiscreteStatsTable[[#This Row],[RepsWithStatObserved]],1,0)</f>
        <v>1</v>
      </c>
    </row>
    <row r="410" spans="1:25" x14ac:dyDescent="0.25">
      <c r="A410" t="s">
        <v>68</v>
      </c>
      <c r="B410" t="s">
        <v>70</v>
      </c>
      <c r="C410">
        <v>2</v>
      </c>
      <c r="D410" t="s">
        <v>83</v>
      </c>
      <c r="E410" t="s">
        <v>75</v>
      </c>
      <c r="F410" t="s">
        <v>73</v>
      </c>
      <c r="G410">
        <v>2.8894153625272999E-2</v>
      </c>
      <c r="H410">
        <v>2E+20</v>
      </c>
      <c r="I410">
        <v>1.31058467683118E-2</v>
      </c>
      <c r="J410">
        <v>4.8383450013024798E-2</v>
      </c>
      <c r="K410">
        <v>317</v>
      </c>
      <c r="L41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10" s="5" cm="1">
        <f t="array" ref="M410">MAX(IF((ProjectInfoTable[ProjectName]=DiscreteStatsTable[[#This Row],[ProjectName]]),(ProjectInfoTable[ProjectName]=DiscreteStatsTable[[#This Row],[ProjectName]])*ProjectInfoTable[NumberOfReplications]))</f>
        <v>50</v>
      </c>
      <c r="N410" s="5" cm="1">
        <f t="array" ref="N410">IFERROR(AVERAGE(IF((DiscreteStatsTable[GroupByKey]=DiscreteStatsTable[[#This Row],[GroupByKey]]),(DiscreteStatsTable[GroupByKey]=DiscreteStatsTable[[#This Row],[GroupByKey]])*DiscreteStatsTable[Average])),0)</f>
        <v>2.9140044230663364E-2</v>
      </c>
      <c r="O410" s="5" cm="1">
        <f t="array" ref="O41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10" s="5" cm="1">
        <f t="array" ref="P410">MAX(IF((ProjectInfoTable[ProjectName]=DiscreteStatsTable[[#This Row],[ProjectName]]),(ProjectInfoTable[ProjectName]=DiscreteStatsTable[[#This Row],[ProjectName]])*ProjectInfoTable[ConfidenceInterval]))</f>
        <v>0.95</v>
      </c>
      <c r="Q410" s="5">
        <f>IF(AND(DiscreteStatsTable[[#This Row],[RepsWithStatObserved]]=1,Y410=0),200000000000000000000,IFERROR(_xlfn.T.INV.2T(1 -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10" s="5" cm="1">
        <f t="array" ref="R410">MIN(IF((DiscreteStatsTable[GroupByKey]=DiscreteStatsTable[[#This Row],[GroupByKey]]),(DiscreteStatsTable[GroupByKey]=DiscreteStatsTable[[#This Row],[GroupByKey]])*DiscreteStatsTable[Average]))</f>
        <v>2.83494744041787E-2</v>
      </c>
      <c r="S410" s="5" cm="1">
        <f t="array" ref="S410">MAX(IF((DiscreteStatsTable[GroupByKey]=DiscreteStatsTable[[#This Row],[GroupByKey]]),(DiscreteStatsTable[GroupByKey]=DiscreteStatsTable[[#This Row],[GroupByKey]])*DiscreteStatsTable[Average]))</f>
        <v>2.9665213130219501E-2</v>
      </c>
      <c r="T410" s="5" cm="1">
        <f t="array" ref="T410">MIN(IF((DiscreteStatsTable[GroupByKey]=DiscreteStatsTable[[#This Row],[GroupByKey]]),(DiscreteStatsTable[GroupByKey]=DiscreteStatsTable[[#This Row],[GroupByKey]])*DiscreteStatsTable[Minimum]))</f>
        <v>1.2596072452009799E-2</v>
      </c>
      <c r="U410" s="5" cm="1">
        <f t="array" ref="U410">MAX(IF((DiscreteStatsTable[GroupByKey]=DiscreteStatsTable[[#This Row],[GroupByKey]]),(DiscreteStatsTable[GroupByKey]=DiscreteStatsTable[[#This Row],[GroupByKey]])*DiscreteStatsTable[Maximum]))</f>
        <v>4.98834309779871E-2</v>
      </c>
      <c r="V410" s="5" cm="1">
        <f t="array" ref="V410">IFERROR(AVERAGE(IF((DiscreteStatsTable[GroupByKey]=DiscreteStatsTable[[#This Row],[GroupByKey]]),(DiscreteStatsTable[GroupByKey]=DiscreteStatsTable[[#This Row],[GroupByKey]])*DiscreteStatsTable[NumberObservations])),0)</f>
        <v>316.94</v>
      </c>
      <c r="W410" s="5">
        <f>IF((DiscreteStatsTable[[#This Row],[RepsRequested]]&gt;1),DiscreteStatsTable[[#This Row],[HalfWidth]],DiscreteStatsTable[[#This Row],[BatchMeansHalfWidth]])</f>
        <v>1.0181944756697419E-4</v>
      </c>
      <c r="X410" s="5" cm="1">
        <f t="array" ref="X410">COUNT(IF((DiscreteStatsTable[GroupByKey]=DiscreteStatsTable[[#This Row],[GroupByKey]]),(DiscreteStatsTable[GroupByKey]=DiscreteStatsTable[[#This Row],[GroupByKey]])*DiscreteStatsTable[Replication]))</f>
        <v>50</v>
      </c>
      <c r="Y410" s="5">
        <f>IF(DiscreteStatsTable[[#This Row],[RepsRequested]]=DiscreteStatsTable[[#This Row],[RepsWithStatObserved]],1,0)</f>
        <v>1</v>
      </c>
    </row>
    <row r="411" spans="1:25" x14ac:dyDescent="0.25">
      <c r="A411" t="s">
        <v>68</v>
      </c>
      <c r="B411" t="s">
        <v>70</v>
      </c>
      <c r="C411">
        <v>2</v>
      </c>
      <c r="D411" t="s">
        <v>83</v>
      </c>
      <c r="E411" t="s">
        <v>76</v>
      </c>
      <c r="F411" t="s">
        <v>73</v>
      </c>
      <c r="G411">
        <v>1.73364921751638</v>
      </c>
      <c r="H411">
        <v>2E+20</v>
      </c>
      <c r="I411">
        <v>0.78635080609871</v>
      </c>
      <c r="J411">
        <v>2.9030070007814901</v>
      </c>
      <c r="K411">
        <v>317</v>
      </c>
      <c r="L41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11" s="5" cm="1">
        <f t="array" ref="M411">MAX(IF((ProjectInfoTable[ProjectName]=DiscreteStatsTable[[#This Row],[ProjectName]]),(ProjectInfoTable[ProjectName]=DiscreteStatsTable[[#This Row],[ProjectName]])*ProjectInfoTable[NumberOfReplications]))</f>
        <v>50</v>
      </c>
      <c r="N411" s="5" cm="1">
        <f t="array" ref="N411">IFERROR(AVERAGE(IF((DiscreteStatsTable[GroupByKey]=DiscreteStatsTable[[#This Row],[GroupByKey]]),(DiscreteStatsTable[GroupByKey]=DiscreteStatsTable[[#This Row],[GroupByKey]])*DiscreteStatsTable[Average])),0)</f>
        <v>1.7484026538398019</v>
      </c>
      <c r="O411" s="5" cm="1">
        <f t="array" ref="O411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11" s="5" cm="1">
        <f t="array" ref="P411">MAX(IF((ProjectInfoTable[ProjectName]=DiscreteStatsTable[[#This Row],[ProjectName]]),(ProjectInfoTable[ProjectName]=DiscreteStatsTable[[#This Row],[ProjectName]])*ProjectInfoTable[ConfidenceInterval]))</f>
        <v>0.95</v>
      </c>
      <c r="Q411" s="5">
        <f>IF(AND(DiscreteStatsTable[[#This Row],[RepsWithStatObserved]]=1,Y411=0),200000000000000000000,IFERROR(_xlfn.T.INV.2T(1 -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11" s="5" cm="1">
        <f t="array" ref="R411">MIN(IF((DiscreteStatsTable[GroupByKey]=DiscreteStatsTable[[#This Row],[GroupByKey]]),(DiscreteStatsTable[GroupByKey]=DiscreteStatsTable[[#This Row],[GroupByKey]])*DiscreteStatsTable[Average]))</f>
        <v>1.7009684642507199</v>
      </c>
      <c r="S411" s="5" cm="1">
        <f t="array" ref="S411">MAX(IF((DiscreteStatsTable[GroupByKey]=DiscreteStatsTable[[#This Row],[GroupByKey]]),(DiscreteStatsTable[GroupByKey]=DiscreteStatsTable[[#This Row],[GroupByKey]])*DiscreteStatsTable[Average]))</f>
        <v>1.77991278781317</v>
      </c>
      <c r="T411" s="5" cm="1">
        <f t="array" ref="T411">MIN(IF((DiscreteStatsTable[GroupByKey]=DiscreteStatsTable[[#This Row],[GroupByKey]]),(DiscreteStatsTable[GroupByKey]=DiscreteStatsTable[[#This Row],[GroupByKey]])*DiscreteStatsTable[Minimum]))</f>
        <v>0.75576434712058904</v>
      </c>
      <c r="U411" s="5" cm="1">
        <f t="array" ref="U411">MAX(IF((DiscreteStatsTable[GroupByKey]=DiscreteStatsTable[[#This Row],[GroupByKey]]),(DiscreteStatsTable[GroupByKey]=DiscreteStatsTable[[#This Row],[GroupByKey]])*DiscreteStatsTable[Maximum]))</f>
        <v>2.9930058586792301</v>
      </c>
      <c r="V411" s="5" cm="1">
        <f t="array" ref="V411">IFERROR(AVERAGE(IF((DiscreteStatsTable[GroupByKey]=DiscreteStatsTable[[#This Row],[GroupByKey]]),(DiscreteStatsTable[GroupByKey]=DiscreteStatsTable[[#This Row],[GroupByKey]])*DiscreteStatsTable[NumberObservations])),0)</f>
        <v>316.94</v>
      </c>
      <c r="W411" s="5">
        <f>IF((DiscreteStatsTable[[#This Row],[RepsRequested]]&gt;1),DiscreteStatsTable[[#This Row],[HalfWidth]],DiscreteStatsTable[[#This Row],[BatchMeansHalfWidth]])</f>
        <v>6.1091668540185929E-3</v>
      </c>
      <c r="X411" s="5" cm="1">
        <f t="array" ref="X411">COUNT(IF((DiscreteStatsTable[GroupByKey]=DiscreteStatsTable[[#This Row],[GroupByKey]]),(DiscreteStatsTable[GroupByKey]=DiscreteStatsTable[[#This Row],[GroupByKey]])*DiscreteStatsTable[Replication]))</f>
        <v>50</v>
      </c>
      <c r="Y411" s="5">
        <f>IF(DiscreteStatsTable[[#This Row],[RepsRequested]]=DiscreteStatsTable[[#This Row],[RepsWithStatObserved]],1,0)</f>
        <v>1</v>
      </c>
    </row>
    <row r="412" spans="1:25" x14ac:dyDescent="0.25">
      <c r="A412" t="s">
        <v>68</v>
      </c>
      <c r="B412" t="s">
        <v>70</v>
      </c>
      <c r="C412">
        <v>2</v>
      </c>
      <c r="D412" t="s">
        <v>83</v>
      </c>
      <c r="E412" t="s">
        <v>77</v>
      </c>
      <c r="F412" t="s">
        <v>73</v>
      </c>
      <c r="G412">
        <v>0</v>
      </c>
      <c r="H412">
        <v>2E+20</v>
      </c>
      <c r="I412">
        <v>0</v>
      </c>
      <c r="J412">
        <v>0</v>
      </c>
      <c r="K412">
        <v>317</v>
      </c>
      <c r="L41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12" s="5" cm="1">
        <f t="array" ref="M412">MAX(IF((ProjectInfoTable[ProjectName]=DiscreteStatsTable[[#This Row],[ProjectName]]),(ProjectInfoTable[ProjectName]=DiscreteStatsTable[[#This Row],[ProjectName]])*ProjectInfoTable[NumberOfReplications]))</f>
        <v>50</v>
      </c>
      <c r="N412" s="5" cm="1">
        <f t="array" ref="N412">IFERROR(AVERAGE(IF((DiscreteStatsTable[GroupByKey]=DiscreteStatsTable[[#This Row],[GroupByKey]]),(DiscreteStatsTable[GroupByKey]=DiscreteStatsTable[[#This Row],[GroupByKey]])*DiscreteStatsTable[Average])),0)</f>
        <v>0</v>
      </c>
      <c r="O412" s="5" cm="1">
        <f t="array" ref="O412">IFERROR(_xlfn.STDEV.S(IF((DiscreteStatsTable[GroupByKey]=DiscreteStatsTable[[#This Row],[GroupByKey]]),(DiscreteStatsTable[GroupByKey]=DiscreteStatsTable[[#This Row],[GroupByKey]])*DiscreteStatsTable[Average])),0)</f>
        <v>0</v>
      </c>
      <c r="P412" s="5" cm="1">
        <f t="array" ref="P412">MAX(IF((ProjectInfoTable[ProjectName]=DiscreteStatsTable[[#This Row],[ProjectName]]),(ProjectInfoTable[ProjectName]=DiscreteStatsTable[[#This Row],[ProjectName]])*ProjectInfoTable[ConfidenceInterval]))</f>
        <v>0.95</v>
      </c>
      <c r="Q412" s="5">
        <f>IF(AND(DiscreteStatsTable[[#This Row],[RepsWithStatObserved]]=1,Y412=0),200000000000000000000,IFERROR(_xlfn.T.INV.2T(1 -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2" s="5" cm="1">
        <f t="array" ref="R412">MIN(IF((DiscreteStatsTable[GroupByKey]=DiscreteStatsTable[[#This Row],[GroupByKey]]),(DiscreteStatsTable[GroupByKey]=DiscreteStatsTable[[#This Row],[GroupByKey]])*DiscreteStatsTable[Average]))</f>
        <v>0</v>
      </c>
      <c r="S412" s="5" cm="1">
        <f t="array" ref="S412">MAX(IF((DiscreteStatsTable[GroupByKey]=DiscreteStatsTable[[#This Row],[GroupByKey]]),(DiscreteStatsTable[GroupByKey]=DiscreteStatsTable[[#This Row],[GroupByKey]])*DiscreteStatsTable[Average]))</f>
        <v>0</v>
      </c>
      <c r="T412" s="5" cm="1">
        <f t="array" ref="T412">MIN(IF((DiscreteStatsTable[GroupByKey]=DiscreteStatsTable[[#This Row],[GroupByKey]]),(DiscreteStatsTable[GroupByKey]=DiscreteStatsTable[[#This Row],[GroupByKey]])*DiscreteStatsTable[Minimum]))</f>
        <v>0</v>
      </c>
      <c r="U412" s="5" cm="1">
        <f t="array" ref="U412">MAX(IF((DiscreteStatsTable[GroupByKey]=DiscreteStatsTable[[#This Row],[GroupByKey]]),(DiscreteStatsTable[GroupByKey]=DiscreteStatsTable[[#This Row],[GroupByKey]])*DiscreteStatsTable[Maximum]))</f>
        <v>0</v>
      </c>
      <c r="V412" s="5" cm="1">
        <f t="array" ref="V412">IFERROR(AVERAGE(IF((DiscreteStatsTable[GroupByKey]=DiscreteStatsTable[[#This Row],[GroupByKey]]),(DiscreteStatsTable[GroupByKey]=DiscreteStatsTable[[#This Row],[GroupByKey]])*DiscreteStatsTable[NumberObservations])),0)</f>
        <v>316.94</v>
      </c>
      <c r="W412" s="5">
        <f>IF((DiscreteStatsTable[[#This Row],[RepsRequested]]&gt;1),DiscreteStatsTable[[#This Row],[HalfWidth]],DiscreteStatsTable[[#This Row],[BatchMeansHalfWidth]])</f>
        <v>0</v>
      </c>
      <c r="X412" s="5" cm="1">
        <f t="array" ref="X412">COUNT(IF((DiscreteStatsTable[GroupByKey]=DiscreteStatsTable[[#This Row],[GroupByKey]]),(DiscreteStatsTable[GroupByKey]=DiscreteStatsTable[[#This Row],[GroupByKey]])*DiscreteStatsTable[Replication]))</f>
        <v>50</v>
      </c>
      <c r="Y412" s="5">
        <f>IF(DiscreteStatsTable[[#This Row],[RepsRequested]]=DiscreteStatsTable[[#This Row],[RepsWithStatObserved]],1,0)</f>
        <v>1</v>
      </c>
    </row>
    <row r="413" spans="1:25" x14ac:dyDescent="0.25">
      <c r="A413" t="s">
        <v>68</v>
      </c>
      <c r="B413" t="s">
        <v>70</v>
      </c>
      <c r="C413">
        <v>2</v>
      </c>
      <c r="D413" t="s">
        <v>83</v>
      </c>
      <c r="E413" t="s">
        <v>78</v>
      </c>
      <c r="F413" t="s">
        <v>73</v>
      </c>
      <c r="G413">
        <v>0.12694500194205099</v>
      </c>
      <c r="H413">
        <v>2E+20</v>
      </c>
      <c r="I413">
        <v>0</v>
      </c>
      <c r="J413">
        <v>2.2337846032209501</v>
      </c>
      <c r="K413">
        <v>317</v>
      </c>
      <c r="L41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13" s="5" cm="1">
        <f t="array" ref="M413">MAX(IF((ProjectInfoTable[ProjectName]=DiscreteStatsTable[[#This Row],[ProjectName]]),(ProjectInfoTable[ProjectName]=DiscreteStatsTable[[#This Row],[ProjectName]])*ProjectInfoTable[NumberOfReplications]))</f>
        <v>50</v>
      </c>
      <c r="N413" s="5" cm="1">
        <f t="array" ref="N413">IFERROR(AVERAGE(IF((DiscreteStatsTable[GroupByKey]=DiscreteStatsTable[[#This Row],[GroupByKey]]),(DiscreteStatsTable[GroupByKey]=DiscreteStatsTable[[#This Row],[GroupByKey]])*DiscreteStatsTable[Average])),0)</f>
        <v>0.17460097232699684</v>
      </c>
      <c r="O413" s="5" cm="1">
        <f t="array" ref="O413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13" s="5" cm="1">
        <f t="array" ref="P413">MAX(IF((ProjectInfoTable[ProjectName]=DiscreteStatsTable[[#This Row],[ProjectName]]),(ProjectInfoTable[ProjectName]=DiscreteStatsTable[[#This Row],[ProjectName]])*ProjectInfoTable[ConfidenceInterval]))</f>
        <v>0.95</v>
      </c>
      <c r="Q413" s="5">
        <f>IF(AND(DiscreteStatsTable[[#This Row],[RepsWithStatObserved]]=1,Y413=0),200000000000000000000,IFERROR(_xlfn.T.INV.2T(1 -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13" s="5" cm="1">
        <f t="array" ref="R413">MIN(IF((DiscreteStatsTable[GroupByKey]=DiscreteStatsTable[[#This Row],[GroupByKey]]),(DiscreteStatsTable[GroupByKey]=DiscreteStatsTable[[#This Row],[GroupByKey]])*DiscreteStatsTable[Average]))</f>
        <v>6.6229675511977795E-2</v>
      </c>
      <c r="S413" s="5" cm="1">
        <f t="array" ref="S413">MAX(IF((DiscreteStatsTable[GroupByKey]=DiscreteStatsTable[[#This Row],[GroupByKey]]),(DiscreteStatsTable[GroupByKey]=DiscreteStatsTable[[#This Row],[GroupByKey]])*DiscreteStatsTable[Average]))</f>
        <v>0.33518621726314302</v>
      </c>
      <c r="T413" s="5" cm="1">
        <f t="array" ref="T413">MIN(IF((DiscreteStatsTable[GroupByKey]=DiscreteStatsTable[[#This Row],[GroupByKey]]),(DiscreteStatsTable[GroupByKey]=DiscreteStatsTable[[#This Row],[GroupByKey]])*DiscreteStatsTable[Minimum]))</f>
        <v>0</v>
      </c>
      <c r="U413" s="5" cm="1">
        <f t="array" ref="U413">MAX(IF((DiscreteStatsTable[GroupByKey]=DiscreteStatsTable[[#This Row],[GroupByKey]]),(DiscreteStatsTable[GroupByKey]=DiscreteStatsTable[[#This Row],[GroupByKey]])*DiscreteStatsTable[Maximum]))</f>
        <v>7.6409613053795198</v>
      </c>
      <c r="V413" s="5" cm="1">
        <f t="array" ref="V413">IFERROR(AVERAGE(IF((DiscreteStatsTable[GroupByKey]=DiscreteStatsTable[[#This Row],[GroupByKey]]),(DiscreteStatsTable[GroupByKey]=DiscreteStatsTable[[#This Row],[GroupByKey]])*DiscreteStatsTable[NumberObservations])),0)</f>
        <v>316.94</v>
      </c>
      <c r="W413" s="5">
        <f>IF((DiscreteStatsTable[[#This Row],[RepsRequested]]&gt;1),DiscreteStatsTable[[#This Row],[HalfWidth]],DiscreteStatsTable[[#This Row],[BatchMeansHalfWidth]])</f>
        <v>1.655000005490757E-2</v>
      </c>
      <c r="X413" s="5" cm="1">
        <f t="array" ref="X413">COUNT(IF((DiscreteStatsTable[GroupByKey]=DiscreteStatsTable[[#This Row],[GroupByKey]]),(DiscreteStatsTable[GroupByKey]=DiscreteStatsTable[[#This Row],[GroupByKey]])*DiscreteStatsTable[Replication]))</f>
        <v>50</v>
      </c>
      <c r="Y413" s="5">
        <f>IF(DiscreteStatsTable[[#This Row],[RepsRequested]]=DiscreteStatsTable[[#This Row],[RepsWithStatObserved]],1,0)</f>
        <v>1</v>
      </c>
    </row>
    <row r="414" spans="1:25" x14ac:dyDescent="0.25">
      <c r="A414" t="s">
        <v>68</v>
      </c>
      <c r="B414" t="s">
        <v>70</v>
      </c>
      <c r="C414">
        <v>3</v>
      </c>
      <c r="D414" t="s">
        <v>83</v>
      </c>
      <c r="E414" t="s">
        <v>72</v>
      </c>
      <c r="F414" t="s">
        <v>73</v>
      </c>
      <c r="G414">
        <v>2.83494744041787E-2</v>
      </c>
      <c r="H414">
        <v>2E+20</v>
      </c>
      <c r="I414">
        <v>1.30634221340263E-2</v>
      </c>
      <c r="J414">
        <v>4.7968796627136101E-2</v>
      </c>
      <c r="K414">
        <v>317</v>
      </c>
      <c r="L41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14" s="5" cm="1">
        <f t="array" ref="M414">MAX(IF((ProjectInfoTable[ProjectName]=DiscreteStatsTable[[#This Row],[ProjectName]]),(ProjectInfoTable[ProjectName]=DiscreteStatsTable[[#This Row],[ProjectName]])*ProjectInfoTable[NumberOfReplications]))</f>
        <v>50</v>
      </c>
      <c r="N414" s="5" cm="1">
        <f t="array" ref="N414">IFERROR(AVERAGE(IF((DiscreteStatsTable[GroupByKey]=DiscreteStatsTable[[#This Row],[GroupByKey]]),(DiscreteStatsTable[GroupByKey]=DiscreteStatsTable[[#This Row],[GroupByKey]])*DiscreteStatsTable[Average])),0)</f>
        <v>2.9140044230663364E-2</v>
      </c>
      <c r="O414" s="5" cm="1">
        <f t="array" ref="O41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14" s="5" cm="1">
        <f t="array" ref="P414">MAX(IF((ProjectInfoTable[ProjectName]=DiscreteStatsTable[[#This Row],[ProjectName]]),(ProjectInfoTable[ProjectName]=DiscreteStatsTable[[#This Row],[ProjectName]])*ProjectInfoTable[ConfidenceInterval]))</f>
        <v>0.95</v>
      </c>
      <c r="Q414" s="5">
        <f>IF(AND(DiscreteStatsTable[[#This Row],[RepsWithStatObserved]]=1,Y414=0),200000000000000000000,IFERROR(_xlfn.T.INV.2T(1 -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14" s="5" cm="1">
        <f t="array" ref="R414">MIN(IF((DiscreteStatsTable[GroupByKey]=DiscreteStatsTable[[#This Row],[GroupByKey]]),(DiscreteStatsTable[GroupByKey]=DiscreteStatsTable[[#This Row],[GroupByKey]])*DiscreteStatsTable[Average]))</f>
        <v>2.83494744041787E-2</v>
      </c>
      <c r="S414" s="5" cm="1">
        <f t="array" ref="S414">MAX(IF((DiscreteStatsTable[GroupByKey]=DiscreteStatsTable[[#This Row],[GroupByKey]]),(DiscreteStatsTable[GroupByKey]=DiscreteStatsTable[[#This Row],[GroupByKey]])*DiscreteStatsTable[Average]))</f>
        <v>2.9665213130219501E-2</v>
      </c>
      <c r="T414" s="5" cm="1">
        <f t="array" ref="T414">MIN(IF((DiscreteStatsTable[GroupByKey]=DiscreteStatsTable[[#This Row],[GroupByKey]]),(DiscreteStatsTable[GroupByKey]=DiscreteStatsTable[[#This Row],[GroupByKey]])*DiscreteStatsTable[Minimum]))</f>
        <v>1.2596072452009799E-2</v>
      </c>
      <c r="U414" s="5" cm="1">
        <f t="array" ref="U414">MAX(IF((DiscreteStatsTable[GroupByKey]=DiscreteStatsTable[[#This Row],[GroupByKey]]),(DiscreteStatsTable[GroupByKey]=DiscreteStatsTable[[#This Row],[GroupByKey]])*DiscreteStatsTable[Maximum]))</f>
        <v>4.98834309779871E-2</v>
      </c>
      <c r="V414" s="5" cm="1">
        <f t="array" ref="V414">IFERROR(AVERAGE(IF((DiscreteStatsTable[GroupByKey]=DiscreteStatsTable[[#This Row],[GroupByKey]]),(DiscreteStatsTable[GroupByKey]=DiscreteStatsTable[[#This Row],[GroupByKey]])*DiscreteStatsTable[NumberObservations])),0)</f>
        <v>316.94</v>
      </c>
      <c r="W414" s="5">
        <f>IF((DiscreteStatsTable[[#This Row],[RepsRequested]]&gt;1),DiscreteStatsTable[[#This Row],[HalfWidth]],DiscreteStatsTable[[#This Row],[BatchMeansHalfWidth]])</f>
        <v>1.0181944756697419E-4</v>
      </c>
      <c r="X414" s="5" cm="1">
        <f t="array" ref="X414">COUNT(IF((DiscreteStatsTable[GroupByKey]=DiscreteStatsTable[[#This Row],[GroupByKey]]),(DiscreteStatsTable[GroupByKey]=DiscreteStatsTable[[#This Row],[GroupByKey]])*DiscreteStatsTable[Replication]))</f>
        <v>50</v>
      </c>
      <c r="Y414" s="5">
        <f>IF(DiscreteStatsTable[[#This Row],[RepsRequested]]=DiscreteStatsTable[[#This Row],[RepsWithStatObserved]],1,0)</f>
        <v>1</v>
      </c>
    </row>
    <row r="415" spans="1:25" x14ac:dyDescent="0.25">
      <c r="A415" t="s">
        <v>68</v>
      </c>
      <c r="B415" t="s">
        <v>70</v>
      </c>
      <c r="C415">
        <v>3</v>
      </c>
      <c r="D415" t="s">
        <v>83</v>
      </c>
      <c r="E415" t="s">
        <v>74</v>
      </c>
      <c r="F415" t="s">
        <v>73</v>
      </c>
      <c r="G415">
        <v>1.82036068756869</v>
      </c>
      <c r="H415">
        <v>2E+20</v>
      </c>
      <c r="I415">
        <v>0.78380532804158098</v>
      </c>
      <c r="J415">
        <v>4.5676803784754201</v>
      </c>
      <c r="K415">
        <v>317</v>
      </c>
      <c r="L41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15" s="5" cm="1">
        <f t="array" ref="M415">MAX(IF((ProjectInfoTable[ProjectName]=DiscreteStatsTable[[#This Row],[ProjectName]]),(ProjectInfoTable[ProjectName]=DiscreteStatsTable[[#This Row],[ProjectName]])*ProjectInfoTable[NumberOfReplications]))</f>
        <v>50</v>
      </c>
      <c r="N415" s="5" cm="1">
        <f t="array" ref="N415">IFERROR(AVERAGE(IF((DiscreteStatsTable[GroupByKey]=DiscreteStatsTable[[#This Row],[GroupByKey]]),(DiscreteStatsTable[GroupByKey]=DiscreteStatsTable[[#This Row],[GroupByKey]])*DiscreteStatsTable[Average])),0)</f>
        <v>1.9230036261667984</v>
      </c>
      <c r="O415" s="5" cm="1">
        <f t="array" ref="O415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15" s="5" cm="1">
        <f t="array" ref="P415">MAX(IF((ProjectInfoTable[ProjectName]=DiscreteStatsTable[[#This Row],[ProjectName]]),(ProjectInfoTable[ProjectName]=DiscreteStatsTable[[#This Row],[ProjectName]])*ProjectInfoTable[ConfidenceInterval]))</f>
        <v>0.95</v>
      </c>
      <c r="Q415" s="5">
        <f>IF(AND(DiscreteStatsTable[[#This Row],[RepsWithStatObserved]]=1,Y415=0),200000000000000000000,IFERROR(_xlfn.T.INV.2T(1 -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15" s="5" cm="1">
        <f t="array" ref="R415">MIN(IF((DiscreteStatsTable[GroupByKey]=DiscreteStatsTable[[#This Row],[GroupByKey]]),(DiscreteStatsTable[GroupByKey]=DiscreteStatsTable[[#This Row],[GroupByKey]])*DiscreteStatsTable[Average]))</f>
        <v>1.76780221421957</v>
      </c>
      <c r="S415" s="5" cm="1">
        <f t="array" ref="S415">MAX(IF((DiscreteStatsTable[GroupByKey]=DiscreteStatsTable[[#This Row],[GroupByKey]]),(DiscreteStatsTable[GroupByKey]=DiscreteStatsTable[[#This Row],[GroupByKey]])*DiscreteStatsTable[Average]))</f>
        <v>2.1069755550221099</v>
      </c>
      <c r="T415" s="5" cm="1">
        <f t="array" ref="T415">MIN(IF((DiscreteStatsTable[GroupByKey]=DiscreteStatsTable[[#This Row],[GroupByKey]]),(DiscreteStatsTable[GroupByKey]=DiscreteStatsTable[[#This Row],[GroupByKey]])*DiscreteStatsTable[Minimum]))</f>
        <v>0.75576434712058904</v>
      </c>
      <c r="U415" s="5" cm="1">
        <f t="array" ref="U415">MAX(IF((DiscreteStatsTable[GroupByKey]=DiscreteStatsTable[[#This Row],[GroupByKey]]),(DiscreteStatsTable[GroupByKey]=DiscreteStatsTable[[#This Row],[GroupByKey]])*DiscreteStatsTable[Maximum]))</f>
        <v>8.9740994303808801</v>
      </c>
      <c r="V415" s="5" cm="1">
        <f t="array" ref="V415">IFERROR(AVERAGE(IF((DiscreteStatsTable[GroupByKey]=DiscreteStatsTable[[#This Row],[GroupByKey]]),(DiscreteStatsTable[GroupByKey]=DiscreteStatsTable[[#This Row],[GroupByKey]])*DiscreteStatsTable[NumberObservations])),0)</f>
        <v>316.94</v>
      </c>
      <c r="W415" s="5">
        <f>IF((DiscreteStatsTable[[#This Row],[RepsRequested]]&gt;1),DiscreteStatsTable[[#This Row],[HalfWidth]],DiscreteStatsTable[[#This Row],[BatchMeansHalfWidth]])</f>
        <v>1.7917006908396871E-2</v>
      </c>
      <c r="X415" s="5" cm="1">
        <f t="array" ref="X415">COUNT(IF((DiscreteStatsTable[GroupByKey]=DiscreteStatsTable[[#This Row],[GroupByKey]]),(DiscreteStatsTable[GroupByKey]=DiscreteStatsTable[[#This Row],[GroupByKey]])*DiscreteStatsTable[Replication]))</f>
        <v>50</v>
      </c>
      <c r="Y415" s="5">
        <f>IF(DiscreteStatsTable[[#This Row],[RepsRequested]]=DiscreteStatsTable[[#This Row],[RepsWithStatObserved]],1,0)</f>
        <v>1</v>
      </c>
    </row>
    <row r="416" spans="1:25" x14ac:dyDescent="0.25">
      <c r="A416" t="s">
        <v>68</v>
      </c>
      <c r="B416" t="s">
        <v>70</v>
      </c>
      <c r="C416">
        <v>3</v>
      </c>
      <c r="D416" t="s">
        <v>83</v>
      </c>
      <c r="E416" t="s">
        <v>75</v>
      </c>
      <c r="F416" t="s">
        <v>73</v>
      </c>
      <c r="G416">
        <v>2.83494744041787E-2</v>
      </c>
      <c r="H416">
        <v>2E+20</v>
      </c>
      <c r="I416">
        <v>1.30634221340263E-2</v>
      </c>
      <c r="J416">
        <v>4.7968796627136101E-2</v>
      </c>
      <c r="K416">
        <v>317</v>
      </c>
      <c r="L41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16" s="5" cm="1">
        <f t="array" ref="M416">MAX(IF((ProjectInfoTable[ProjectName]=DiscreteStatsTable[[#This Row],[ProjectName]]),(ProjectInfoTable[ProjectName]=DiscreteStatsTable[[#This Row],[ProjectName]])*ProjectInfoTable[NumberOfReplications]))</f>
        <v>50</v>
      </c>
      <c r="N416" s="5" cm="1">
        <f t="array" ref="N416">IFERROR(AVERAGE(IF((DiscreteStatsTable[GroupByKey]=DiscreteStatsTable[[#This Row],[GroupByKey]]),(DiscreteStatsTable[GroupByKey]=DiscreteStatsTable[[#This Row],[GroupByKey]])*DiscreteStatsTable[Average])),0)</f>
        <v>2.9140044230663364E-2</v>
      </c>
      <c r="O416" s="5" cm="1">
        <f t="array" ref="O41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16" s="5" cm="1">
        <f t="array" ref="P416">MAX(IF((ProjectInfoTable[ProjectName]=DiscreteStatsTable[[#This Row],[ProjectName]]),(ProjectInfoTable[ProjectName]=DiscreteStatsTable[[#This Row],[ProjectName]])*ProjectInfoTable[ConfidenceInterval]))</f>
        <v>0.95</v>
      </c>
      <c r="Q416" s="5">
        <f>IF(AND(DiscreteStatsTable[[#This Row],[RepsWithStatObserved]]=1,Y416=0),200000000000000000000,IFERROR(_xlfn.T.INV.2T(1 -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16" s="5" cm="1">
        <f t="array" ref="R416">MIN(IF((DiscreteStatsTable[GroupByKey]=DiscreteStatsTable[[#This Row],[GroupByKey]]),(DiscreteStatsTable[GroupByKey]=DiscreteStatsTable[[#This Row],[GroupByKey]])*DiscreteStatsTable[Average]))</f>
        <v>2.83494744041787E-2</v>
      </c>
      <c r="S416" s="5" cm="1">
        <f t="array" ref="S416">MAX(IF((DiscreteStatsTable[GroupByKey]=DiscreteStatsTable[[#This Row],[GroupByKey]]),(DiscreteStatsTable[GroupByKey]=DiscreteStatsTable[[#This Row],[GroupByKey]])*DiscreteStatsTable[Average]))</f>
        <v>2.9665213130219501E-2</v>
      </c>
      <c r="T416" s="5" cm="1">
        <f t="array" ref="T416">MIN(IF((DiscreteStatsTable[GroupByKey]=DiscreteStatsTable[[#This Row],[GroupByKey]]),(DiscreteStatsTable[GroupByKey]=DiscreteStatsTable[[#This Row],[GroupByKey]])*DiscreteStatsTable[Minimum]))</f>
        <v>1.2596072452009799E-2</v>
      </c>
      <c r="U416" s="5" cm="1">
        <f t="array" ref="U416">MAX(IF((DiscreteStatsTable[GroupByKey]=DiscreteStatsTable[[#This Row],[GroupByKey]]),(DiscreteStatsTable[GroupByKey]=DiscreteStatsTable[[#This Row],[GroupByKey]])*DiscreteStatsTable[Maximum]))</f>
        <v>4.98834309779871E-2</v>
      </c>
      <c r="V416" s="5" cm="1">
        <f t="array" ref="V416">IFERROR(AVERAGE(IF((DiscreteStatsTable[GroupByKey]=DiscreteStatsTable[[#This Row],[GroupByKey]]),(DiscreteStatsTable[GroupByKey]=DiscreteStatsTable[[#This Row],[GroupByKey]])*DiscreteStatsTable[NumberObservations])),0)</f>
        <v>316.94</v>
      </c>
      <c r="W416" s="5">
        <f>IF((DiscreteStatsTable[[#This Row],[RepsRequested]]&gt;1),DiscreteStatsTable[[#This Row],[HalfWidth]],DiscreteStatsTable[[#This Row],[BatchMeansHalfWidth]])</f>
        <v>1.0181944756697419E-4</v>
      </c>
      <c r="X416" s="5" cm="1">
        <f t="array" ref="X416">COUNT(IF((DiscreteStatsTable[GroupByKey]=DiscreteStatsTable[[#This Row],[GroupByKey]]),(DiscreteStatsTable[GroupByKey]=DiscreteStatsTable[[#This Row],[GroupByKey]])*DiscreteStatsTable[Replication]))</f>
        <v>50</v>
      </c>
      <c r="Y416" s="5">
        <f>IF(DiscreteStatsTable[[#This Row],[RepsRequested]]=DiscreteStatsTable[[#This Row],[RepsWithStatObserved]],1,0)</f>
        <v>1</v>
      </c>
    </row>
    <row r="417" spans="1:25" x14ac:dyDescent="0.25">
      <c r="A417" t="s">
        <v>68</v>
      </c>
      <c r="B417" t="s">
        <v>70</v>
      </c>
      <c r="C417">
        <v>3</v>
      </c>
      <c r="D417" t="s">
        <v>83</v>
      </c>
      <c r="E417" t="s">
        <v>76</v>
      </c>
      <c r="F417" t="s">
        <v>73</v>
      </c>
      <c r="G417">
        <v>1.7009684642507199</v>
      </c>
      <c r="H417">
        <v>2E+20</v>
      </c>
      <c r="I417">
        <v>0.78380532804158098</v>
      </c>
      <c r="J417">
        <v>2.8781277976281698</v>
      </c>
      <c r="K417">
        <v>317</v>
      </c>
      <c r="L41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17" s="5" cm="1">
        <f t="array" ref="M417">MAX(IF((ProjectInfoTable[ProjectName]=DiscreteStatsTable[[#This Row],[ProjectName]]),(ProjectInfoTable[ProjectName]=DiscreteStatsTable[[#This Row],[ProjectName]])*ProjectInfoTable[NumberOfReplications]))</f>
        <v>50</v>
      </c>
      <c r="N417" s="5" cm="1">
        <f t="array" ref="N417">IFERROR(AVERAGE(IF((DiscreteStatsTable[GroupByKey]=DiscreteStatsTable[[#This Row],[GroupByKey]]),(DiscreteStatsTable[GroupByKey]=DiscreteStatsTable[[#This Row],[GroupByKey]])*DiscreteStatsTable[Average])),0)</f>
        <v>1.7484026538398019</v>
      </c>
      <c r="O417" s="5" cm="1">
        <f t="array" ref="O417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17" s="5" cm="1">
        <f t="array" ref="P417">MAX(IF((ProjectInfoTable[ProjectName]=DiscreteStatsTable[[#This Row],[ProjectName]]),(ProjectInfoTable[ProjectName]=DiscreteStatsTable[[#This Row],[ProjectName]])*ProjectInfoTable[ConfidenceInterval]))</f>
        <v>0.95</v>
      </c>
      <c r="Q417" s="5">
        <f>IF(AND(DiscreteStatsTable[[#This Row],[RepsWithStatObserved]]=1,Y417=0),200000000000000000000,IFERROR(_xlfn.T.INV.2T(1 -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17" s="5" cm="1">
        <f t="array" ref="R417">MIN(IF((DiscreteStatsTable[GroupByKey]=DiscreteStatsTable[[#This Row],[GroupByKey]]),(DiscreteStatsTable[GroupByKey]=DiscreteStatsTable[[#This Row],[GroupByKey]])*DiscreteStatsTable[Average]))</f>
        <v>1.7009684642507199</v>
      </c>
      <c r="S417" s="5" cm="1">
        <f t="array" ref="S417">MAX(IF((DiscreteStatsTable[GroupByKey]=DiscreteStatsTable[[#This Row],[GroupByKey]]),(DiscreteStatsTable[GroupByKey]=DiscreteStatsTable[[#This Row],[GroupByKey]])*DiscreteStatsTable[Average]))</f>
        <v>1.77991278781317</v>
      </c>
      <c r="T417" s="5" cm="1">
        <f t="array" ref="T417">MIN(IF((DiscreteStatsTable[GroupByKey]=DiscreteStatsTable[[#This Row],[GroupByKey]]),(DiscreteStatsTable[GroupByKey]=DiscreteStatsTable[[#This Row],[GroupByKey]])*DiscreteStatsTable[Minimum]))</f>
        <v>0.75576434712058904</v>
      </c>
      <c r="U417" s="5" cm="1">
        <f t="array" ref="U417">MAX(IF((DiscreteStatsTable[GroupByKey]=DiscreteStatsTable[[#This Row],[GroupByKey]]),(DiscreteStatsTable[GroupByKey]=DiscreteStatsTable[[#This Row],[GroupByKey]])*DiscreteStatsTable[Maximum]))</f>
        <v>2.9930058586792301</v>
      </c>
      <c r="V417" s="5" cm="1">
        <f t="array" ref="V417">IFERROR(AVERAGE(IF((DiscreteStatsTable[GroupByKey]=DiscreteStatsTable[[#This Row],[GroupByKey]]),(DiscreteStatsTable[GroupByKey]=DiscreteStatsTable[[#This Row],[GroupByKey]])*DiscreteStatsTable[NumberObservations])),0)</f>
        <v>316.94</v>
      </c>
      <c r="W417" s="5">
        <f>IF((DiscreteStatsTable[[#This Row],[RepsRequested]]&gt;1),DiscreteStatsTable[[#This Row],[HalfWidth]],DiscreteStatsTable[[#This Row],[BatchMeansHalfWidth]])</f>
        <v>6.1091668540185929E-3</v>
      </c>
      <c r="X417" s="5" cm="1">
        <f t="array" ref="X417">COUNT(IF((DiscreteStatsTable[GroupByKey]=DiscreteStatsTable[[#This Row],[GroupByKey]]),(DiscreteStatsTable[GroupByKey]=DiscreteStatsTable[[#This Row],[GroupByKey]])*DiscreteStatsTable[Replication]))</f>
        <v>50</v>
      </c>
      <c r="Y417" s="5">
        <f>IF(DiscreteStatsTable[[#This Row],[RepsRequested]]=DiscreteStatsTable[[#This Row],[RepsWithStatObserved]],1,0)</f>
        <v>1</v>
      </c>
    </row>
    <row r="418" spans="1:25" x14ac:dyDescent="0.25">
      <c r="A418" t="s">
        <v>68</v>
      </c>
      <c r="B418" t="s">
        <v>70</v>
      </c>
      <c r="C418">
        <v>3</v>
      </c>
      <c r="D418" t="s">
        <v>83</v>
      </c>
      <c r="E418" t="s">
        <v>77</v>
      </c>
      <c r="F418" t="s">
        <v>73</v>
      </c>
      <c r="G418">
        <v>0</v>
      </c>
      <c r="H418">
        <v>2E+20</v>
      </c>
      <c r="I418">
        <v>0</v>
      </c>
      <c r="J418">
        <v>0</v>
      </c>
      <c r="K418">
        <v>317</v>
      </c>
      <c r="L41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18" s="5" cm="1">
        <f t="array" ref="M418">MAX(IF((ProjectInfoTable[ProjectName]=DiscreteStatsTable[[#This Row],[ProjectName]]),(ProjectInfoTable[ProjectName]=DiscreteStatsTable[[#This Row],[ProjectName]])*ProjectInfoTable[NumberOfReplications]))</f>
        <v>50</v>
      </c>
      <c r="N418" s="5" cm="1">
        <f t="array" ref="N418">IFERROR(AVERAGE(IF((DiscreteStatsTable[GroupByKey]=DiscreteStatsTable[[#This Row],[GroupByKey]]),(DiscreteStatsTable[GroupByKey]=DiscreteStatsTable[[#This Row],[GroupByKey]])*DiscreteStatsTable[Average])),0)</f>
        <v>0</v>
      </c>
      <c r="O418" s="5" cm="1">
        <f t="array" ref="O418">IFERROR(_xlfn.STDEV.S(IF((DiscreteStatsTable[GroupByKey]=DiscreteStatsTable[[#This Row],[GroupByKey]]),(DiscreteStatsTable[GroupByKey]=DiscreteStatsTable[[#This Row],[GroupByKey]])*DiscreteStatsTable[Average])),0)</f>
        <v>0</v>
      </c>
      <c r="P418" s="5" cm="1">
        <f t="array" ref="P418">MAX(IF((ProjectInfoTable[ProjectName]=DiscreteStatsTable[[#This Row],[ProjectName]]),(ProjectInfoTable[ProjectName]=DiscreteStatsTable[[#This Row],[ProjectName]])*ProjectInfoTable[ConfidenceInterval]))</f>
        <v>0.95</v>
      </c>
      <c r="Q418" s="5">
        <f>IF(AND(DiscreteStatsTable[[#This Row],[RepsWithStatObserved]]=1,Y418=0),200000000000000000000,IFERROR(_xlfn.T.INV.2T(1 -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8" s="5" cm="1">
        <f t="array" ref="R418">MIN(IF((DiscreteStatsTable[GroupByKey]=DiscreteStatsTable[[#This Row],[GroupByKey]]),(DiscreteStatsTable[GroupByKey]=DiscreteStatsTable[[#This Row],[GroupByKey]])*DiscreteStatsTable[Average]))</f>
        <v>0</v>
      </c>
      <c r="S418" s="5" cm="1">
        <f t="array" ref="S418">MAX(IF((DiscreteStatsTable[GroupByKey]=DiscreteStatsTable[[#This Row],[GroupByKey]]),(DiscreteStatsTable[GroupByKey]=DiscreteStatsTable[[#This Row],[GroupByKey]])*DiscreteStatsTable[Average]))</f>
        <v>0</v>
      </c>
      <c r="T418" s="5" cm="1">
        <f t="array" ref="T418">MIN(IF((DiscreteStatsTable[GroupByKey]=DiscreteStatsTable[[#This Row],[GroupByKey]]),(DiscreteStatsTable[GroupByKey]=DiscreteStatsTable[[#This Row],[GroupByKey]])*DiscreteStatsTable[Minimum]))</f>
        <v>0</v>
      </c>
      <c r="U418" s="5" cm="1">
        <f t="array" ref="U418">MAX(IF((DiscreteStatsTable[GroupByKey]=DiscreteStatsTable[[#This Row],[GroupByKey]]),(DiscreteStatsTable[GroupByKey]=DiscreteStatsTable[[#This Row],[GroupByKey]])*DiscreteStatsTable[Maximum]))</f>
        <v>0</v>
      </c>
      <c r="V418" s="5" cm="1">
        <f t="array" ref="V418">IFERROR(AVERAGE(IF((DiscreteStatsTable[GroupByKey]=DiscreteStatsTable[[#This Row],[GroupByKey]]),(DiscreteStatsTable[GroupByKey]=DiscreteStatsTable[[#This Row],[GroupByKey]])*DiscreteStatsTable[NumberObservations])),0)</f>
        <v>316.94</v>
      </c>
      <c r="W418" s="5">
        <f>IF((DiscreteStatsTable[[#This Row],[RepsRequested]]&gt;1),DiscreteStatsTable[[#This Row],[HalfWidth]],DiscreteStatsTable[[#This Row],[BatchMeansHalfWidth]])</f>
        <v>0</v>
      </c>
      <c r="X418" s="5" cm="1">
        <f t="array" ref="X418">COUNT(IF((DiscreteStatsTable[GroupByKey]=DiscreteStatsTable[[#This Row],[GroupByKey]]),(DiscreteStatsTable[GroupByKey]=DiscreteStatsTable[[#This Row],[GroupByKey]])*DiscreteStatsTable[Replication]))</f>
        <v>50</v>
      </c>
      <c r="Y418" s="5">
        <f>IF(DiscreteStatsTable[[#This Row],[RepsRequested]]=DiscreteStatsTable[[#This Row],[RepsWithStatObserved]],1,0)</f>
        <v>1</v>
      </c>
    </row>
    <row r="419" spans="1:25" x14ac:dyDescent="0.25">
      <c r="A419" t="s">
        <v>68</v>
      </c>
      <c r="B419" t="s">
        <v>70</v>
      </c>
      <c r="C419">
        <v>3</v>
      </c>
      <c r="D419" t="s">
        <v>83</v>
      </c>
      <c r="E419" t="s">
        <v>78</v>
      </c>
      <c r="F419" t="s">
        <v>73</v>
      </c>
      <c r="G419">
        <v>0.11939222331796399</v>
      </c>
      <c r="H419">
        <v>2E+20</v>
      </c>
      <c r="I419">
        <v>0</v>
      </c>
      <c r="J419">
        <v>2.5565371618068302</v>
      </c>
      <c r="K419">
        <v>317</v>
      </c>
      <c r="L41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19" s="5" cm="1">
        <f t="array" ref="M419">MAX(IF((ProjectInfoTable[ProjectName]=DiscreteStatsTable[[#This Row],[ProjectName]]),(ProjectInfoTable[ProjectName]=DiscreteStatsTable[[#This Row],[ProjectName]])*ProjectInfoTable[NumberOfReplications]))</f>
        <v>50</v>
      </c>
      <c r="N419" s="5" cm="1">
        <f t="array" ref="N419">IFERROR(AVERAGE(IF((DiscreteStatsTable[GroupByKey]=DiscreteStatsTable[[#This Row],[GroupByKey]]),(DiscreteStatsTable[GroupByKey]=DiscreteStatsTable[[#This Row],[GroupByKey]])*DiscreteStatsTable[Average])),0)</f>
        <v>0.17460097232699684</v>
      </c>
      <c r="O419" s="5" cm="1">
        <f t="array" ref="O419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19" s="5" cm="1">
        <f t="array" ref="P419">MAX(IF((ProjectInfoTable[ProjectName]=DiscreteStatsTable[[#This Row],[ProjectName]]),(ProjectInfoTable[ProjectName]=DiscreteStatsTable[[#This Row],[ProjectName]])*ProjectInfoTable[ConfidenceInterval]))</f>
        <v>0.95</v>
      </c>
      <c r="Q419" s="5">
        <f>IF(AND(DiscreteStatsTable[[#This Row],[RepsWithStatObserved]]=1,Y419=0),200000000000000000000,IFERROR(_xlfn.T.INV.2T(1 -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19" s="5" cm="1">
        <f t="array" ref="R419">MIN(IF((DiscreteStatsTable[GroupByKey]=DiscreteStatsTable[[#This Row],[GroupByKey]]),(DiscreteStatsTable[GroupByKey]=DiscreteStatsTable[[#This Row],[GroupByKey]])*DiscreteStatsTable[Average]))</f>
        <v>6.6229675511977795E-2</v>
      </c>
      <c r="S419" s="5" cm="1">
        <f t="array" ref="S419">MAX(IF((DiscreteStatsTable[GroupByKey]=DiscreteStatsTable[[#This Row],[GroupByKey]]),(DiscreteStatsTable[GroupByKey]=DiscreteStatsTable[[#This Row],[GroupByKey]])*DiscreteStatsTable[Average]))</f>
        <v>0.33518621726314302</v>
      </c>
      <c r="T419" s="5" cm="1">
        <f t="array" ref="T419">MIN(IF((DiscreteStatsTable[GroupByKey]=DiscreteStatsTable[[#This Row],[GroupByKey]]),(DiscreteStatsTable[GroupByKey]=DiscreteStatsTable[[#This Row],[GroupByKey]])*DiscreteStatsTable[Minimum]))</f>
        <v>0</v>
      </c>
      <c r="U419" s="5" cm="1">
        <f t="array" ref="U419">MAX(IF((DiscreteStatsTable[GroupByKey]=DiscreteStatsTable[[#This Row],[GroupByKey]]),(DiscreteStatsTable[GroupByKey]=DiscreteStatsTable[[#This Row],[GroupByKey]])*DiscreteStatsTable[Maximum]))</f>
        <v>7.6409613053795198</v>
      </c>
      <c r="V419" s="5" cm="1">
        <f t="array" ref="V419">IFERROR(AVERAGE(IF((DiscreteStatsTable[GroupByKey]=DiscreteStatsTable[[#This Row],[GroupByKey]]),(DiscreteStatsTable[GroupByKey]=DiscreteStatsTable[[#This Row],[GroupByKey]])*DiscreteStatsTable[NumberObservations])),0)</f>
        <v>316.94</v>
      </c>
      <c r="W419" s="5">
        <f>IF((DiscreteStatsTable[[#This Row],[RepsRequested]]&gt;1),DiscreteStatsTable[[#This Row],[HalfWidth]],DiscreteStatsTable[[#This Row],[BatchMeansHalfWidth]])</f>
        <v>1.655000005490757E-2</v>
      </c>
      <c r="X419" s="5" cm="1">
        <f t="array" ref="X419">COUNT(IF((DiscreteStatsTable[GroupByKey]=DiscreteStatsTable[[#This Row],[GroupByKey]]),(DiscreteStatsTable[GroupByKey]=DiscreteStatsTable[[#This Row],[GroupByKey]])*DiscreteStatsTable[Replication]))</f>
        <v>50</v>
      </c>
      <c r="Y419" s="5">
        <f>IF(DiscreteStatsTable[[#This Row],[RepsRequested]]=DiscreteStatsTable[[#This Row],[RepsWithStatObserved]],1,0)</f>
        <v>1</v>
      </c>
    </row>
    <row r="420" spans="1:25" x14ac:dyDescent="0.25">
      <c r="A420" t="s">
        <v>68</v>
      </c>
      <c r="B420" t="s">
        <v>70</v>
      </c>
      <c r="C420">
        <v>4</v>
      </c>
      <c r="D420" t="s">
        <v>83</v>
      </c>
      <c r="E420" t="s">
        <v>72</v>
      </c>
      <c r="F420" t="s">
        <v>73</v>
      </c>
      <c r="G420">
        <v>2.91872999652425E-2</v>
      </c>
      <c r="H420">
        <v>2E+20</v>
      </c>
      <c r="I420">
        <v>1.3480484433578801E-2</v>
      </c>
      <c r="J420">
        <v>4.8518640946031602E-2</v>
      </c>
      <c r="K420">
        <v>317</v>
      </c>
      <c r="L42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20" s="5" cm="1">
        <f t="array" ref="M420">MAX(IF((ProjectInfoTable[ProjectName]=DiscreteStatsTable[[#This Row],[ProjectName]]),(ProjectInfoTable[ProjectName]=DiscreteStatsTable[[#This Row],[ProjectName]])*ProjectInfoTable[NumberOfReplications]))</f>
        <v>50</v>
      </c>
      <c r="N420" s="5" cm="1">
        <f t="array" ref="N420">IFERROR(AVERAGE(IF((DiscreteStatsTable[GroupByKey]=DiscreteStatsTable[[#This Row],[GroupByKey]]),(DiscreteStatsTable[GroupByKey]=DiscreteStatsTable[[#This Row],[GroupByKey]])*DiscreteStatsTable[Average])),0)</f>
        <v>2.9140044230663364E-2</v>
      </c>
      <c r="O420" s="5" cm="1">
        <f t="array" ref="O42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20" s="5" cm="1">
        <f t="array" ref="P420">MAX(IF((ProjectInfoTable[ProjectName]=DiscreteStatsTable[[#This Row],[ProjectName]]),(ProjectInfoTable[ProjectName]=DiscreteStatsTable[[#This Row],[ProjectName]])*ProjectInfoTable[ConfidenceInterval]))</f>
        <v>0.95</v>
      </c>
      <c r="Q420" s="5">
        <f>IF(AND(DiscreteStatsTable[[#This Row],[RepsWithStatObserved]]=1,Y420=0),200000000000000000000,IFERROR(_xlfn.T.INV.2T(1 -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20" s="5" cm="1">
        <f t="array" ref="R420">MIN(IF((DiscreteStatsTable[GroupByKey]=DiscreteStatsTable[[#This Row],[GroupByKey]]),(DiscreteStatsTable[GroupByKey]=DiscreteStatsTable[[#This Row],[GroupByKey]])*DiscreteStatsTable[Average]))</f>
        <v>2.83494744041787E-2</v>
      </c>
      <c r="S420" s="5" cm="1">
        <f t="array" ref="S420">MAX(IF((DiscreteStatsTable[GroupByKey]=DiscreteStatsTable[[#This Row],[GroupByKey]]),(DiscreteStatsTable[GroupByKey]=DiscreteStatsTable[[#This Row],[GroupByKey]])*DiscreteStatsTable[Average]))</f>
        <v>2.9665213130219501E-2</v>
      </c>
      <c r="T420" s="5" cm="1">
        <f t="array" ref="T420">MIN(IF((DiscreteStatsTable[GroupByKey]=DiscreteStatsTable[[#This Row],[GroupByKey]]),(DiscreteStatsTable[GroupByKey]=DiscreteStatsTable[[#This Row],[GroupByKey]])*DiscreteStatsTable[Minimum]))</f>
        <v>1.2596072452009799E-2</v>
      </c>
      <c r="U420" s="5" cm="1">
        <f t="array" ref="U420">MAX(IF((DiscreteStatsTable[GroupByKey]=DiscreteStatsTable[[#This Row],[GroupByKey]]),(DiscreteStatsTable[GroupByKey]=DiscreteStatsTable[[#This Row],[GroupByKey]])*DiscreteStatsTable[Maximum]))</f>
        <v>4.98834309779871E-2</v>
      </c>
      <c r="V420" s="5" cm="1">
        <f t="array" ref="V420">IFERROR(AVERAGE(IF((DiscreteStatsTable[GroupByKey]=DiscreteStatsTable[[#This Row],[GroupByKey]]),(DiscreteStatsTable[GroupByKey]=DiscreteStatsTable[[#This Row],[GroupByKey]])*DiscreteStatsTable[NumberObservations])),0)</f>
        <v>316.94</v>
      </c>
      <c r="W420" s="5">
        <f>IF((DiscreteStatsTable[[#This Row],[RepsRequested]]&gt;1),DiscreteStatsTable[[#This Row],[HalfWidth]],DiscreteStatsTable[[#This Row],[BatchMeansHalfWidth]])</f>
        <v>1.0181944756697419E-4</v>
      </c>
      <c r="X420" s="5" cm="1">
        <f t="array" ref="X420">COUNT(IF((DiscreteStatsTable[GroupByKey]=DiscreteStatsTable[[#This Row],[GroupByKey]]),(DiscreteStatsTable[GroupByKey]=DiscreteStatsTable[[#This Row],[GroupByKey]])*DiscreteStatsTable[Replication]))</f>
        <v>50</v>
      </c>
      <c r="Y420" s="5">
        <f>IF(DiscreteStatsTable[[#This Row],[RepsRequested]]=DiscreteStatsTable[[#This Row],[RepsWithStatObserved]],1,0)</f>
        <v>1</v>
      </c>
    </row>
    <row r="421" spans="1:25" x14ac:dyDescent="0.25">
      <c r="A421" t="s">
        <v>68</v>
      </c>
      <c r="B421" t="s">
        <v>70</v>
      </c>
      <c r="C421">
        <v>4</v>
      </c>
      <c r="D421" t="s">
        <v>83</v>
      </c>
      <c r="E421" t="s">
        <v>74</v>
      </c>
      <c r="F421" t="s">
        <v>73</v>
      </c>
      <c r="G421">
        <v>1.9552520247846299</v>
      </c>
      <c r="H421">
        <v>2E+20</v>
      </c>
      <c r="I421">
        <v>0.80882906601473104</v>
      </c>
      <c r="J421">
        <v>6.1167597028165197</v>
      </c>
      <c r="K421">
        <v>317</v>
      </c>
      <c r="L42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21" s="5" cm="1">
        <f t="array" ref="M421">MAX(IF((ProjectInfoTable[ProjectName]=DiscreteStatsTable[[#This Row],[ProjectName]]),(ProjectInfoTable[ProjectName]=DiscreteStatsTable[[#This Row],[ProjectName]])*ProjectInfoTable[NumberOfReplications]))</f>
        <v>50</v>
      </c>
      <c r="N421" s="5" cm="1">
        <f t="array" ref="N421">IFERROR(AVERAGE(IF((DiscreteStatsTable[GroupByKey]=DiscreteStatsTable[[#This Row],[GroupByKey]]),(DiscreteStatsTable[GroupByKey]=DiscreteStatsTable[[#This Row],[GroupByKey]])*DiscreteStatsTable[Average])),0)</f>
        <v>1.9230036261667984</v>
      </c>
      <c r="O421" s="5" cm="1">
        <f t="array" ref="O421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21" s="5" cm="1">
        <f t="array" ref="P421">MAX(IF((ProjectInfoTable[ProjectName]=DiscreteStatsTable[[#This Row],[ProjectName]]),(ProjectInfoTable[ProjectName]=DiscreteStatsTable[[#This Row],[ProjectName]])*ProjectInfoTable[ConfidenceInterval]))</f>
        <v>0.95</v>
      </c>
      <c r="Q421" s="5">
        <f>IF(AND(DiscreteStatsTable[[#This Row],[RepsWithStatObserved]]=1,Y421=0),200000000000000000000,IFERROR(_xlfn.T.INV.2T(1 -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21" s="5" cm="1">
        <f t="array" ref="R421">MIN(IF((DiscreteStatsTable[GroupByKey]=DiscreteStatsTable[[#This Row],[GroupByKey]]),(DiscreteStatsTable[GroupByKey]=DiscreteStatsTable[[#This Row],[GroupByKey]])*DiscreteStatsTable[Average]))</f>
        <v>1.76780221421957</v>
      </c>
      <c r="S421" s="5" cm="1">
        <f t="array" ref="S421">MAX(IF((DiscreteStatsTable[GroupByKey]=DiscreteStatsTable[[#This Row],[GroupByKey]]),(DiscreteStatsTable[GroupByKey]=DiscreteStatsTable[[#This Row],[GroupByKey]])*DiscreteStatsTable[Average]))</f>
        <v>2.1069755550221099</v>
      </c>
      <c r="T421" s="5" cm="1">
        <f t="array" ref="T421">MIN(IF((DiscreteStatsTable[GroupByKey]=DiscreteStatsTable[[#This Row],[GroupByKey]]),(DiscreteStatsTable[GroupByKey]=DiscreteStatsTable[[#This Row],[GroupByKey]])*DiscreteStatsTable[Minimum]))</f>
        <v>0.75576434712058904</v>
      </c>
      <c r="U421" s="5" cm="1">
        <f t="array" ref="U421">MAX(IF((DiscreteStatsTable[GroupByKey]=DiscreteStatsTable[[#This Row],[GroupByKey]]),(DiscreteStatsTable[GroupByKey]=DiscreteStatsTable[[#This Row],[GroupByKey]])*DiscreteStatsTable[Maximum]))</f>
        <v>8.9740994303808801</v>
      </c>
      <c r="V421" s="5" cm="1">
        <f t="array" ref="V421">IFERROR(AVERAGE(IF((DiscreteStatsTable[GroupByKey]=DiscreteStatsTable[[#This Row],[GroupByKey]]),(DiscreteStatsTable[GroupByKey]=DiscreteStatsTable[[#This Row],[GroupByKey]])*DiscreteStatsTable[NumberObservations])),0)</f>
        <v>316.94</v>
      </c>
      <c r="W421" s="5">
        <f>IF((DiscreteStatsTable[[#This Row],[RepsRequested]]&gt;1),DiscreteStatsTable[[#This Row],[HalfWidth]],DiscreteStatsTable[[#This Row],[BatchMeansHalfWidth]])</f>
        <v>1.7917006908396871E-2</v>
      </c>
      <c r="X421" s="5" cm="1">
        <f t="array" ref="X421">COUNT(IF((DiscreteStatsTable[GroupByKey]=DiscreteStatsTable[[#This Row],[GroupByKey]]),(DiscreteStatsTable[GroupByKey]=DiscreteStatsTable[[#This Row],[GroupByKey]])*DiscreteStatsTable[Replication]))</f>
        <v>50</v>
      </c>
      <c r="Y421" s="5">
        <f>IF(DiscreteStatsTable[[#This Row],[RepsRequested]]=DiscreteStatsTable[[#This Row],[RepsWithStatObserved]],1,0)</f>
        <v>1</v>
      </c>
    </row>
    <row r="422" spans="1:25" x14ac:dyDescent="0.25">
      <c r="A422" t="s">
        <v>68</v>
      </c>
      <c r="B422" t="s">
        <v>70</v>
      </c>
      <c r="C422">
        <v>4</v>
      </c>
      <c r="D422" t="s">
        <v>83</v>
      </c>
      <c r="E422" t="s">
        <v>75</v>
      </c>
      <c r="F422" t="s">
        <v>73</v>
      </c>
      <c r="G422">
        <v>2.91872999652425E-2</v>
      </c>
      <c r="H422">
        <v>2E+20</v>
      </c>
      <c r="I422">
        <v>1.3480484433578801E-2</v>
      </c>
      <c r="J422">
        <v>4.8518640946031602E-2</v>
      </c>
      <c r="K422">
        <v>317</v>
      </c>
      <c r="L42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22" s="5" cm="1">
        <f t="array" ref="M422">MAX(IF((ProjectInfoTable[ProjectName]=DiscreteStatsTable[[#This Row],[ProjectName]]),(ProjectInfoTable[ProjectName]=DiscreteStatsTable[[#This Row],[ProjectName]])*ProjectInfoTable[NumberOfReplications]))</f>
        <v>50</v>
      </c>
      <c r="N422" s="5" cm="1">
        <f t="array" ref="N422">IFERROR(AVERAGE(IF((DiscreteStatsTable[GroupByKey]=DiscreteStatsTable[[#This Row],[GroupByKey]]),(DiscreteStatsTable[GroupByKey]=DiscreteStatsTable[[#This Row],[GroupByKey]])*DiscreteStatsTable[Average])),0)</f>
        <v>2.9140044230663364E-2</v>
      </c>
      <c r="O422" s="5" cm="1">
        <f t="array" ref="O42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22" s="5" cm="1">
        <f t="array" ref="P422">MAX(IF((ProjectInfoTable[ProjectName]=DiscreteStatsTable[[#This Row],[ProjectName]]),(ProjectInfoTable[ProjectName]=DiscreteStatsTable[[#This Row],[ProjectName]])*ProjectInfoTable[ConfidenceInterval]))</f>
        <v>0.95</v>
      </c>
      <c r="Q422" s="5">
        <f>IF(AND(DiscreteStatsTable[[#This Row],[RepsWithStatObserved]]=1,Y422=0),200000000000000000000,IFERROR(_xlfn.T.INV.2T(1 -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22" s="5" cm="1">
        <f t="array" ref="R422">MIN(IF((DiscreteStatsTable[GroupByKey]=DiscreteStatsTable[[#This Row],[GroupByKey]]),(DiscreteStatsTable[GroupByKey]=DiscreteStatsTable[[#This Row],[GroupByKey]])*DiscreteStatsTable[Average]))</f>
        <v>2.83494744041787E-2</v>
      </c>
      <c r="S422" s="5" cm="1">
        <f t="array" ref="S422">MAX(IF((DiscreteStatsTable[GroupByKey]=DiscreteStatsTable[[#This Row],[GroupByKey]]),(DiscreteStatsTable[GroupByKey]=DiscreteStatsTable[[#This Row],[GroupByKey]])*DiscreteStatsTable[Average]))</f>
        <v>2.9665213130219501E-2</v>
      </c>
      <c r="T422" s="5" cm="1">
        <f t="array" ref="T422">MIN(IF((DiscreteStatsTable[GroupByKey]=DiscreteStatsTable[[#This Row],[GroupByKey]]),(DiscreteStatsTable[GroupByKey]=DiscreteStatsTable[[#This Row],[GroupByKey]])*DiscreteStatsTable[Minimum]))</f>
        <v>1.2596072452009799E-2</v>
      </c>
      <c r="U422" s="5" cm="1">
        <f t="array" ref="U422">MAX(IF((DiscreteStatsTable[GroupByKey]=DiscreteStatsTable[[#This Row],[GroupByKey]]),(DiscreteStatsTable[GroupByKey]=DiscreteStatsTable[[#This Row],[GroupByKey]])*DiscreteStatsTable[Maximum]))</f>
        <v>4.98834309779871E-2</v>
      </c>
      <c r="V422" s="5" cm="1">
        <f t="array" ref="V422">IFERROR(AVERAGE(IF((DiscreteStatsTable[GroupByKey]=DiscreteStatsTable[[#This Row],[GroupByKey]]),(DiscreteStatsTable[GroupByKey]=DiscreteStatsTable[[#This Row],[GroupByKey]])*DiscreteStatsTable[NumberObservations])),0)</f>
        <v>316.94</v>
      </c>
      <c r="W422" s="5">
        <f>IF((DiscreteStatsTable[[#This Row],[RepsRequested]]&gt;1),DiscreteStatsTable[[#This Row],[HalfWidth]],DiscreteStatsTable[[#This Row],[BatchMeansHalfWidth]])</f>
        <v>1.0181944756697419E-4</v>
      </c>
      <c r="X422" s="5" cm="1">
        <f t="array" ref="X422">COUNT(IF((DiscreteStatsTable[GroupByKey]=DiscreteStatsTable[[#This Row],[GroupByKey]]),(DiscreteStatsTable[GroupByKey]=DiscreteStatsTable[[#This Row],[GroupByKey]])*DiscreteStatsTable[Replication]))</f>
        <v>50</v>
      </c>
      <c r="Y422" s="5">
        <f>IF(DiscreteStatsTable[[#This Row],[RepsRequested]]=DiscreteStatsTable[[#This Row],[RepsWithStatObserved]],1,0)</f>
        <v>1</v>
      </c>
    </row>
    <row r="423" spans="1:25" x14ac:dyDescent="0.25">
      <c r="A423" t="s">
        <v>68</v>
      </c>
      <c r="B423" t="s">
        <v>70</v>
      </c>
      <c r="C423">
        <v>4</v>
      </c>
      <c r="D423" t="s">
        <v>83</v>
      </c>
      <c r="E423" t="s">
        <v>76</v>
      </c>
      <c r="F423" t="s">
        <v>73</v>
      </c>
      <c r="G423">
        <v>1.75123799791455</v>
      </c>
      <c r="H423">
        <v>2E+20</v>
      </c>
      <c r="I423">
        <v>0.80882906601473104</v>
      </c>
      <c r="J423">
        <v>2.9111184567619</v>
      </c>
      <c r="K423">
        <v>317</v>
      </c>
      <c r="L42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23" s="5" cm="1">
        <f t="array" ref="M423">MAX(IF((ProjectInfoTable[ProjectName]=DiscreteStatsTable[[#This Row],[ProjectName]]),(ProjectInfoTable[ProjectName]=DiscreteStatsTable[[#This Row],[ProjectName]])*ProjectInfoTable[NumberOfReplications]))</f>
        <v>50</v>
      </c>
      <c r="N423" s="5" cm="1">
        <f t="array" ref="N423">IFERROR(AVERAGE(IF((DiscreteStatsTable[GroupByKey]=DiscreteStatsTable[[#This Row],[GroupByKey]]),(DiscreteStatsTable[GroupByKey]=DiscreteStatsTable[[#This Row],[GroupByKey]])*DiscreteStatsTable[Average])),0)</f>
        <v>1.7484026538398019</v>
      </c>
      <c r="O423" s="5" cm="1">
        <f t="array" ref="O423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23" s="5" cm="1">
        <f t="array" ref="P423">MAX(IF((ProjectInfoTable[ProjectName]=DiscreteStatsTable[[#This Row],[ProjectName]]),(ProjectInfoTable[ProjectName]=DiscreteStatsTable[[#This Row],[ProjectName]])*ProjectInfoTable[ConfidenceInterval]))</f>
        <v>0.95</v>
      </c>
      <c r="Q423" s="5">
        <f>IF(AND(DiscreteStatsTable[[#This Row],[RepsWithStatObserved]]=1,Y423=0),200000000000000000000,IFERROR(_xlfn.T.INV.2T(1 -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23" s="5" cm="1">
        <f t="array" ref="R423">MIN(IF((DiscreteStatsTable[GroupByKey]=DiscreteStatsTable[[#This Row],[GroupByKey]]),(DiscreteStatsTable[GroupByKey]=DiscreteStatsTable[[#This Row],[GroupByKey]])*DiscreteStatsTable[Average]))</f>
        <v>1.7009684642507199</v>
      </c>
      <c r="S423" s="5" cm="1">
        <f t="array" ref="S423">MAX(IF((DiscreteStatsTable[GroupByKey]=DiscreteStatsTable[[#This Row],[GroupByKey]]),(DiscreteStatsTable[GroupByKey]=DiscreteStatsTable[[#This Row],[GroupByKey]])*DiscreteStatsTable[Average]))</f>
        <v>1.77991278781317</v>
      </c>
      <c r="T423" s="5" cm="1">
        <f t="array" ref="T423">MIN(IF((DiscreteStatsTable[GroupByKey]=DiscreteStatsTable[[#This Row],[GroupByKey]]),(DiscreteStatsTable[GroupByKey]=DiscreteStatsTable[[#This Row],[GroupByKey]])*DiscreteStatsTable[Minimum]))</f>
        <v>0.75576434712058904</v>
      </c>
      <c r="U423" s="5" cm="1">
        <f t="array" ref="U423">MAX(IF((DiscreteStatsTable[GroupByKey]=DiscreteStatsTable[[#This Row],[GroupByKey]]),(DiscreteStatsTable[GroupByKey]=DiscreteStatsTable[[#This Row],[GroupByKey]])*DiscreteStatsTable[Maximum]))</f>
        <v>2.9930058586792301</v>
      </c>
      <c r="V423" s="5" cm="1">
        <f t="array" ref="V423">IFERROR(AVERAGE(IF((DiscreteStatsTable[GroupByKey]=DiscreteStatsTable[[#This Row],[GroupByKey]]),(DiscreteStatsTable[GroupByKey]=DiscreteStatsTable[[#This Row],[GroupByKey]])*DiscreteStatsTable[NumberObservations])),0)</f>
        <v>316.94</v>
      </c>
      <c r="W423" s="5">
        <f>IF((DiscreteStatsTable[[#This Row],[RepsRequested]]&gt;1),DiscreteStatsTable[[#This Row],[HalfWidth]],DiscreteStatsTable[[#This Row],[BatchMeansHalfWidth]])</f>
        <v>6.1091668540185929E-3</v>
      </c>
      <c r="X423" s="5" cm="1">
        <f t="array" ref="X423">COUNT(IF((DiscreteStatsTable[GroupByKey]=DiscreteStatsTable[[#This Row],[GroupByKey]]),(DiscreteStatsTable[GroupByKey]=DiscreteStatsTable[[#This Row],[GroupByKey]])*DiscreteStatsTable[Replication]))</f>
        <v>50</v>
      </c>
      <c r="Y423" s="5">
        <f>IF(DiscreteStatsTable[[#This Row],[RepsRequested]]=DiscreteStatsTable[[#This Row],[RepsWithStatObserved]],1,0)</f>
        <v>1</v>
      </c>
    </row>
    <row r="424" spans="1:25" x14ac:dyDescent="0.25">
      <c r="A424" t="s">
        <v>68</v>
      </c>
      <c r="B424" t="s">
        <v>70</v>
      </c>
      <c r="C424">
        <v>4</v>
      </c>
      <c r="D424" t="s">
        <v>83</v>
      </c>
      <c r="E424" t="s">
        <v>77</v>
      </c>
      <c r="F424" t="s">
        <v>73</v>
      </c>
      <c r="G424">
        <v>0</v>
      </c>
      <c r="H424">
        <v>2E+20</v>
      </c>
      <c r="I424">
        <v>0</v>
      </c>
      <c r="J424">
        <v>0</v>
      </c>
      <c r="K424">
        <v>317</v>
      </c>
      <c r="L42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24" s="5" cm="1">
        <f t="array" ref="M424">MAX(IF((ProjectInfoTable[ProjectName]=DiscreteStatsTable[[#This Row],[ProjectName]]),(ProjectInfoTable[ProjectName]=DiscreteStatsTable[[#This Row],[ProjectName]])*ProjectInfoTable[NumberOfReplications]))</f>
        <v>50</v>
      </c>
      <c r="N424" s="5" cm="1">
        <f t="array" ref="N424">IFERROR(AVERAGE(IF((DiscreteStatsTable[GroupByKey]=DiscreteStatsTable[[#This Row],[GroupByKey]]),(DiscreteStatsTable[GroupByKey]=DiscreteStatsTable[[#This Row],[GroupByKey]])*DiscreteStatsTable[Average])),0)</f>
        <v>0</v>
      </c>
      <c r="O424" s="5" cm="1">
        <f t="array" ref="O424">IFERROR(_xlfn.STDEV.S(IF((DiscreteStatsTable[GroupByKey]=DiscreteStatsTable[[#This Row],[GroupByKey]]),(DiscreteStatsTable[GroupByKey]=DiscreteStatsTable[[#This Row],[GroupByKey]])*DiscreteStatsTable[Average])),0)</f>
        <v>0</v>
      </c>
      <c r="P424" s="5" cm="1">
        <f t="array" ref="P424">MAX(IF((ProjectInfoTable[ProjectName]=DiscreteStatsTable[[#This Row],[ProjectName]]),(ProjectInfoTable[ProjectName]=DiscreteStatsTable[[#This Row],[ProjectName]])*ProjectInfoTable[ConfidenceInterval]))</f>
        <v>0.95</v>
      </c>
      <c r="Q424" s="5">
        <f>IF(AND(DiscreteStatsTable[[#This Row],[RepsWithStatObserved]]=1,Y424=0),200000000000000000000,IFERROR(_xlfn.T.INV.2T(1 -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4" s="5" cm="1">
        <f t="array" ref="R424">MIN(IF((DiscreteStatsTable[GroupByKey]=DiscreteStatsTable[[#This Row],[GroupByKey]]),(DiscreteStatsTable[GroupByKey]=DiscreteStatsTable[[#This Row],[GroupByKey]])*DiscreteStatsTable[Average]))</f>
        <v>0</v>
      </c>
      <c r="S424" s="5" cm="1">
        <f t="array" ref="S424">MAX(IF((DiscreteStatsTable[GroupByKey]=DiscreteStatsTable[[#This Row],[GroupByKey]]),(DiscreteStatsTable[GroupByKey]=DiscreteStatsTable[[#This Row],[GroupByKey]])*DiscreteStatsTable[Average]))</f>
        <v>0</v>
      </c>
      <c r="T424" s="5" cm="1">
        <f t="array" ref="T424">MIN(IF((DiscreteStatsTable[GroupByKey]=DiscreteStatsTable[[#This Row],[GroupByKey]]),(DiscreteStatsTable[GroupByKey]=DiscreteStatsTable[[#This Row],[GroupByKey]])*DiscreteStatsTable[Minimum]))</f>
        <v>0</v>
      </c>
      <c r="U424" s="5" cm="1">
        <f t="array" ref="U424">MAX(IF((DiscreteStatsTable[GroupByKey]=DiscreteStatsTable[[#This Row],[GroupByKey]]),(DiscreteStatsTable[GroupByKey]=DiscreteStatsTable[[#This Row],[GroupByKey]])*DiscreteStatsTable[Maximum]))</f>
        <v>0</v>
      </c>
      <c r="V424" s="5" cm="1">
        <f t="array" ref="V424">IFERROR(AVERAGE(IF((DiscreteStatsTable[GroupByKey]=DiscreteStatsTable[[#This Row],[GroupByKey]]),(DiscreteStatsTable[GroupByKey]=DiscreteStatsTable[[#This Row],[GroupByKey]])*DiscreteStatsTable[NumberObservations])),0)</f>
        <v>316.94</v>
      </c>
      <c r="W424" s="5">
        <f>IF((DiscreteStatsTable[[#This Row],[RepsRequested]]&gt;1),DiscreteStatsTable[[#This Row],[HalfWidth]],DiscreteStatsTable[[#This Row],[BatchMeansHalfWidth]])</f>
        <v>0</v>
      </c>
      <c r="X424" s="5" cm="1">
        <f t="array" ref="X424">COUNT(IF((DiscreteStatsTable[GroupByKey]=DiscreteStatsTable[[#This Row],[GroupByKey]]),(DiscreteStatsTable[GroupByKey]=DiscreteStatsTable[[#This Row],[GroupByKey]])*DiscreteStatsTable[Replication]))</f>
        <v>50</v>
      </c>
      <c r="Y424" s="5">
        <f>IF(DiscreteStatsTable[[#This Row],[RepsRequested]]=DiscreteStatsTable[[#This Row],[RepsWithStatObserved]],1,0)</f>
        <v>1</v>
      </c>
    </row>
    <row r="425" spans="1:25" x14ac:dyDescent="0.25">
      <c r="A425" t="s">
        <v>68</v>
      </c>
      <c r="B425" t="s">
        <v>70</v>
      </c>
      <c r="C425">
        <v>4</v>
      </c>
      <c r="D425" t="s">
        <v>83</v>
      </c>
      <c r="E425" t="s">
        <v>78</v>
      </c>
      <c r="F425" t="s">
        <v>73</v>
      </c>
      <c r="G425">
        <v>0.20401402687008599</v>
      </c>
      <c r="H425">
        <v>2E+20</v>
      </c>
      <c r="I425">
        <v>0</v>
      </c>
      <c r="J425">
        <v>3.3450085712950699</v>
      </c>
      <c r="K425">
        <v>317</v>
      </c>
      <c r="L42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25" s="5" cm="1">
        <f t="array" ref="M425">MAX(IF((ProjectInfoTable[ProjectName]=DiscreteStatsTable[[#This Row],[ProjectName]]),(ProjectInfoTable[ProjectName]=DiscreteStatsTable[[#This Row],[ProjectName]])*ProjectInfoTable[NumberOfReplications]))</f>
        <v>50</v>
      </c>
      <c r="N425" s="5" cm="1">
        <f t="array" ref="N425">IFERROR(AVERAGE(IF((DiscreteStatsTable[GroupByKey]=DiscreteStatsTable[[#This Row],[GroupByKey]]),(DiscreteStatsTable[GroupByKey]=DiscreteStatsTable[[#This Row],[GroupByKey]])*DiscreteStatsTable[Average])),0)</f>
        <v>0.17460097232699684</v>
      </c>
      <c r="O425" s="5" cm="1">
        <f t="array" ref="O425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25" s="5" cm="1">
        <f t="array" ref="P425">MAX(IF((ProjectInfoTable[ProjectName]=DiscreteStatsTable[[#This Row],[ProjectName]]),(ProjectInfoTable[ProjectName]=DiscreteStatsTable[[#This Row],[ProjectName]])*ProjectInfoTable[ConfidenceInterval]))</f>
        <v>0.95</v>
      </c>
      <c r="Q425" s="5">
        <f>IF(AND(DiscreteStatsTable[[#This Row],[RepsWithStatObserved]]=1,Y425=0),200000000000000000000,IFERROR(_xlfn.T.INV.2T(1 -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25" s="5" cm="1">
        <f t="array" ref="R425">MIN(IF((DiscreteStatsTable[GroupByKey]=DiscreteStatsTable[[#This Row],[GroupByKey]]),(DiscreteStatsTable[GroupByKey]=DiscreteStatsTable[[#This Row],[GroupByKey]])*DiscreteStatsTable[Average]))</f>
        <v>6.6229675511977795E-2</v>
      </c>
      <c r="S425" s="5" cm="1">
        <f t="array" ref="S425">MAX(IF((DiscreteStatsTable[GroupByKey]=DiscreteStatsTable[[#This Row],[GroupByKey]]),(DiscreteStatsTable[GroupByKey]=DiscreteStatsTable[[#This Row],[GroupByKey]])*DiscreteStatsTable[Average]))</f>
        <v>0.33518621726314302</v>
      </c>
      <c r="T425" s="5" cm="1">
        <f t="array" ref="T425">MIN(IF((DiscreteStatsTable[GroupByKey]=DiscreteStatsTable[[#This Row],[GroupByKey]]),(DiscreteStatsTable[GroupByKey]=DiscreteStatsTable[[#This Row],[GroupByKey]])*DiscreteStatsTable[Minimum]))</f>
        <v>0</v>
      </c>
      <c r="U425" s="5" cm="1">
        <f t="array" ref="U425">MAX(IF((DiscreteStatsTable[GroupByKey]=DiscreteStatsTable[[#This Row],[GroupByKey]]),(DiscreteStatsTable[GroupByKey]=DiscreteStatsTable[[#This Row],[GroupByKey]])*DiscreteStatsTable[Maximum]))</f>
        <v>7.6409613053795198</v>
      </c>
      <c r="V425" s="5" cm="1">
        <f t="array" ref="V425">IFERROR(AVERAGE(IF((DiscreteStatsTable[GroupByKey]=DiscreteStatsTable[[#This Row],[GroupByKey]]),(DiscreteStatsTable[GroupByKey]=DiscreteStatsTable[[#This Row],[GroupByKey]])*DiscreteStatsTable[NumberObservations])),0)</f>
        <v>316.94</v>
      </c>
      <c r="W425" s="5">
        <f>IF((DiscreteStatsTable[[#This Row],[RepsRequested]]&gt;1),DiscreteStatsTable[[#This Row],[HalfWidth]],DiscreteStatsTable[[#This Row],[BatchMeansHalfWidth]])</f>
        <v>1.655000005490757E-2</v>
      </c>
      <c r="X425" s="5" cm="1">
        <f t="array" ref="X425">COUNT(IF((DiscreteStatsTable[GroupByKey]=DiscreteStatsTable[[#This Row],[GroupByKey]]),(DiscreteStatsTable[GroupByKey]=DiscreteStatsTable[[#This Row],[GroupByKey]])*DiscreteStatsTable[Replication]))</f>
        <v>50</v>
      </c>
      <c r="Y425" s="5">
        <f>IF(DiscreteStatsTable[[#This Row],[RepsRequested]]=DiscreteStatsTable[[#This Row],[RepsWithStatObserved]],1,0)</f>
        <v>1</v>
      </c>
    </row>
    <row r="426" spans="1:25" x14ac:dyDescent="0.25">
      <c r="A426" t="s">
        <v>68</v>
      </c>
      <c r="B426" t="s">
        <v>70</v>
      </c>
      <c r="C426">
        <v>5</v>
      </c>
      <c r="D426" t="s">
        <v>83</v>
      </c>
      <c r="E426" t="s">
        <v>72</v>
      </c>
      <c r="F426" t="s">
        <v>73</v>
      </c>
      <c r="G426">
        <v>2.9148174808520399E-2</v>
      </c>
      <c r="H426">
        <v>2E+20</v>
      </c>
      <c r="I426">
        <v>1.4245465496787801E-2</v>
      </c>
      <c r="J426">
        <v>4.8310854878718397E-2</v>
      </c>
      <c r="K426">
        <v>317</v>
      </c>
      <c r="L42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26" s="5" cm="1">
        <f t="array" ref="M426">MAX(IF((ProjectInfoTable[ProjectName]=DiscreteStatsTable[[#This Row],[ProjectName]]),(ProjectInfoTable[ProjectName]=DiscreteStatsTable[[#This Row],[ProjectName]])*ProjectInfoTable[NumberOfReplications]))</f>
        <v>50</v>
      </c>
      <c r="N426" s="5" cm="1">
        <f t="array" ref="N426">IFERROR(AVERAGE(IF((DiscreteStatsTable[GroupByKey]=DiscreteStatsTable[[#This Row],[GroupByKey]]),(DiscreteStatsTable[GroupByKey]=DiscreteStatsTable[[#This Row],[GroupByKey]])*DiscreteStatsTable[Average])),0)</f>
        <v>2.9140044230663364E-2</v>
      </c>
      <c r="O426" s="5" cm="1">
        <f t="array" ref="O42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26" s="5" cm="1">
        <f t="array" ref="P426">MAX(IF((ProjectInfoTable[ProjectName]=DiscreteStatsTable[[#This Row],[ProjectName]]),(ProjectInfoTable[ProjectName]=DiscreteStatsTable[[#This Row],[ProjectName]])*ProjectInfoTable[ConfidenceInterval]))</f>
        <v>0.95</v>
      </c>
      <c r="Q426" s="5">
        <f>IF(AND(DiscreteStatsTable[[#This Row],[RepsWithStatObserved]]=1,Y426=0),200000000000000000000,IFERROR(_xlfn.T.INV.2T(1 -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26" s="5" cm="1">
        <f t="array" ref="R426">MIN(IF((DiscreteStatsTable[GroupByKey]=DiscreteStatsTable[[#This Row],[GroupByKey]]),(DiscreteStatsTable[GroupByKey]=DiscreteStatsTable[[#This Row],[GroupByKey]])*DiscreteStatsTable[Average]))</f>
        <v>2.83494744041787E-2</v>
      </c>
      <c r="S426" s="5" cm="1">
        <f t="array" ref="S426">MAX(IF((DiscreteStatsTable[GroupByKey]=DiscreteStatsTable[[#This Row],[GroupByKey]]),(DiscreteStatsTable[GroupByKey]=DiscreteStatsTable[[#This Row],[GroupByKey]])*DiscreteStatsTable[Average]))</f>
        <v>2.9665213130219501E-2</v>
      </c>
      <c r="T426" s="5" cm="1">
        <f t="array" ref="T426">MIN(IF((DiscreteStatsTable[GroupByKey]=DiscreteStatsTable[[#This Row],[GroupByKey]]),(DiscreteStatsTable[GroupByKey]=DiscreteStatsTable[[#This Row],[GroupByKey]])*DiscreteStatsTable[Minimum]))</f>
        <v>1.2596072452009799E-2</v>
      </c>
      <c r="U426" s="5" cm="1">
        <f t="array" ref="U426">MAX(IF((DiscreteStatsTable[GroupByKey]=DiscreteStatsTable[[#This Row],[GroupByKey]]),(DiscreteStatsTable[GroupByKey]=DiscreteStatsTable[[#This Row],[GroupByKey]])*DiscreteStatsTable[Maximum]))</f>
        <v>4.98834309779871E-2</v>
      </c>
      <c r="V426" s="5" cm="1">
        <f t="array" ref="V426">IFERROR(AVERAGE(IF((DiscreteStatsTable[GroupByKey]=DiscreteStatsTable[[#This Row],[GroupByKey]]),(DiscreteStatsTable[GroupByKey]=DiscreteStatsTable[[#This Row],[GroupByKey]])*DiscreteStatsTable[NumberObservations])),0)</f>
        <v>316.94</v>
      </c>
      <c r="W426" s="5">
        <f>IF((DiscreteStatsTable[[#This Row],[RepsRequested]]&gt;1),DiscreteStatsTable[[#This Row],[HalfWidth]],DiscreteStatsTable[[#This Row],[BatchMeansHalfWidth]])</f>
        <v>1.0181944756697419E-4</v>
      </c>
      <c r="X426" s="5" cm="1">
        <f t="array" ref="X426">COUNT(IF((DiscreteStatsTable[GroupByKey]=DiscreteStatsTable[[#This Row],[GroupByKey]]),(DiscreteStatsTable[GroupByKey]=DiscreteStatsTable[[#This Row],[GroupByKey]])*DiscreteStatsTable[Replication]))</f>
        <v>50</v>
      </c>
      <c r="Y426" s="5">
        <f>IF(DiscreteStatsTable[[#This Row],[RepsRequested]]=DiscreteStatsTable[[#This Row],[RepsWithStatObserved]],1,0)</f>
        <v>1</v>
      </c>
    </row>
    <row r="427" spans="1:25" x14ac:dyDescent="0.25">
      <c r="A427" t="s">
        <v>68</v>
      </c>
      <c r="B427" t="s">
        <v>70</v>
      </c>
      <c r="C427">
        <v>5</v>
      </c>
      <c r="D427" t="s">
        <v>83</v>
      </c>
      <c r="E427" t="s">
        <v>74</v>
      </c>
      <c r="F427" t="s">
        <v>73</v>
      </c>
      <c r="G427">
        <v>1.9107156015273701</v>
      </c>
      <c r="H427">
        <v>2E+20</v>
      </c>
      <c r="I427">
        <v>0.85472792980726797</v>
      </c>
      <c r="J427">
        <v>4.7107217391997596</v>
      </c>
      <c r="K427">
        <v>317</v>
      </c>
      <c r="L42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27" s="5" cm="1">
        <f t="array" ref="M427">MAX(IF((ProjectInfoTable[ProjectName]=DiscreteStatsTable[[#This Row],[ProjectName]]),(ProjectInfoTable[ProjectName]=DiscreteStatsTable[[#This Row],[ProjectName]])*ProjectInfoTable[NumberOfReplications]))</f>
        <v>50</v>
      </c>
      <c r="N427" s="5" cm="1">
        <f t="array" ref="N427">IFERROR(AVERAGE(IF((DiscreteStatsTable[GroupByKey]=DiscreteStatsTable[[#This Row],[GroupByKey]]),(DiscreteStatsTable[GroupByKey]=DiscreteStatsTable[[#This Row],[GroupByKey]])*DiscreteStatsTable[Average])),0)</f>
        <v>1.9230036261667984</v>
      </c>
      <c r="O427" s="5" cm="1">
        <f t="array" ref="O427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27" s="5" cm="1">
        <f t="array" ref="P427">MAX(IF((ProjectInfoTable[ProjectName]=DiscreteStatsTable[[#This Row],[ProjectName]]),(ProjectInfoTable[ProjectName]=DiscreteStatsTable[[#This Row],[ProjectName]])*ProjectInfoTable[ConfidenceInterval]))</f>
        <v>0.95</v>
      </c>
      <c r="Q427" s="5">
        <f>IF(AND(DiscreteStatsTable[[#This Row],[RepsWithStatObserved]]=1,Y427=0),200000000000000000000,IFERROR(_xlfn.T.INV.2T(1 -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27" s="5" cm="1">
        <f t="array" ref="R427">MIN(IF((DiscreteStatsTable[GroupByKey]=DiscreteStatsTable[[#This Row],[GroupByKey]]),(DiscreteStatsTable[GroupByKey]=DiscreteStatsTable[[#This Row],[GroupByKey]])*DiscreteStatsTable[Average]))</f>
        <v>1.76780221421957</v>
      </c>
      <c r="S427" s="5" cm="1">
        <f t="array" ref="S427">MAX(IF((DiscreteStatsTable[GroupByKey]=DiscreteStatsTable[[#This Row],[GroupByKey]]),(DiscreteStatsTable[GroupByKey]=DiscreteStatsTable[[#This Row],[GroupByKey]])*DiscreteStatsTable[Average]))</f>
        <v>2.1069755550221099</v>
      </c>
      <c r="T427" s="5" cm="1">
        <f t="array" ref="T427">MIN(IF((DiscreteStatsTable[GroupByKey]=DiscreteStatsTable[[#This Row],[GroupByKey]]),(DiscreteStatsTable[GroupByKey]=DiscreteStatsTable[[#This Row],[GroupByKey]])*DiscreteStatsTable[Minimum]))</f>
        <v>0.75576434712058904</v>
      </c>
      <c r="U427" s="5" cm="1">
        <f t="array" ref="U427">MAX(IF((DiscreteStatsTable[GroupByKey]=DiscreteStatsTable[[#This Row],[GroupByKey]]),(DiscreteStatsTable[GroupByKey]=DiscreteStatsTable[[#This Row],[GroupByKey]])*DiscreteStatsTable[Maximum]))</f>
        <v>8.9740994303808801</v>
      </c>
      <c r="V427" s="5" cm="1">
        <f t="array" ref="V427">IFERROR(AVERAGE(IF((DiscreteStatsTable[GroupByKey]=DiscreteStatsTable[[#This Row],[GroupByKey]]),(DiscreteStatsTable[GroupByKey]=DiscreteStatsTable[[#This Row],[GroupByKey]])*DiscreteStatsTable[NumberObservations])),0)</f>
        <v>316.94</v>
      </c>
      <c r="W427" s="5">
        <f>IF((DiscreteStatsTable[[#This Row],[RepsRequested]]&gt;1),DiscreteStatsTable[[#This Row],[HalfWidth]],DiscreteStatsTable[[#This Row],[BatchMeansHalfWidth]])</f>
        <v>1.7917006908396871E-2</v>
      </c>
      <c r="X427" s="5" cm="1">
        <f t="array" ref="X427">COUNT(IF((DiscreteStatsTable[GroupByKey]=DiscreteStatsTable[[#This Row],[GroupByKey]]),(DiscreteStatsTable[GroupByKey]=DiscreteStatsTable[[#This Row],[GroupByKey]])*DiscreteStatsTable[Replication]))</f>
        <v>50</v>
      </c>
      <c r="Y427" s="5">
        <f>IF(DiscreteStatsTable[[#This Row],[RepsRequested]]=DiscreteStatsTable[[#This Row],[RepsWithStatObserved]],1,0)</f>
        <v>1</v>
      </c>
    </row>
    <row r="428" spans="1:25" x14ac:dyDescent="0.25">
      <c r="A428" t="s">
        <v>68</v>
      </c>
      <c r="B428" t="s">
        <v>70</v>
      </c>
      <c r="C428">
        <v>5</v>
      </c>
      <c r="D428" t="s">
        <v>83</v>
      </c>
      <c r="E428" t="s">
        <v>75</v>
      </c>
      <c r="F428" t="s">
        <v>73</v>
      </c>
      <c r="G428">
        <v>2.9148174808520399E-2</v>
      </c>
      <c r="H428">
        <v>2E+20</v>
      </c>
      <c r="I428">
        <v>1.4245465496787801E-2</v>
      </c>
      <c r="J428">
        <v>4.8310854878718397E-2</v>
      </c>
      <c r="K428">
        <v>317</v>
      </c>
      <c r="L42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28" s="5" cm="1">
        <f t="array" ref="M428">MAX(IF((ProjectInfoTable[ProjectName]=DiscreteStatsTable[[#This Row],[ProjectName]]),(ProjectInfoTable[ProjectName]=DiscreteStatsTable[[#This Row],[ProjectName]])*ProjectInfoTable[NumberOfReplications]))</f>
        <v>50</v>
      </c>
      <c r="N428" s="5" cm="1">
        <f t="array" ref="N428">IFERROR(AVERAGE(IF((DiscreteStatsTable[GroupByKey]=DiscreteStatsTable[[#This Row],[GroupByKey]]),(DiscreteStatsTable[GroupByKey]=DiscreteStatsTable[[#This Row],[GroupByKey]])*DiscreteStatsTable[Average])),0)</f>
        <v>2.9140044230663364E-2</v>
      </c>
      <c r="O428" s="5" cm="1">
        <f t="array" ref="O42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28" s="5" cm="1">
        <f t="array" ref="P428">MAX(IF((ProjectInfoTable[ProjectName]=DiscreteStatsTable[[#This Row],[ProjectName]]),(ProjectInfoTable[ProjectName]=DiscreteStatsTable[[#This Row],[ProjectName]])*ProjectInfoTable[ConfidenceInterval]))</f>
        <v>0.95</v>
      </c>
      <c r="Q428" s="5">
        <f>IF(AND(DiscreteStatsTable[[#This Row],[RepsWithStatObserved]]=1,Y428=0),200000000000000000000,IFERROR(_xlfn.T.INV.2T(1 -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28" s="5" cm="1">
        <f t="array" ref="R428">MIN(IF((DiscreteStatsTable[GroupByKey]=DiscreteStatsTable[[#This Row],[GroupByKey]]),(DiscreteStatsTable[GroupByKey]=DiscreteStatsTable[[#This Row],[GroupByKey]])*DiscreteStatsTable[Average]))</f>
        <v>2.83494744041787E-2</v>
      </c>
      <c r="S428" s="5" cm="1">
        <f t="array" ref="S428">MAX(IF((DiscreteStatsTable[GroupByKey]=DiscreteStatsTable[[#This Row],[GroupByKey]]),(DiscreteStatsTable[GroupByKey]=DiscreteStatsTable[[#This Row],[GroupByKey]])*DiscreteStatsTable[Average]))</f>
        <v>2.9665213130219501E-2</v>
      </c>
      <c r="T428" s="5" cm="1">
        <f t="array" ref="T428">MIN(IF((DiscreteStatsTable[GroupByKey]=DiscreteStatsTable[[#This Row],[GroupByKey]]),(DiscreteStatsTable[GroupByKey]=DiscreteStatsTable[[#This Row],[GroupByKey]])*DiscreteStatsTable[Minimum]))</f>
        <v>1.2596072452009799E-2</v>
      </c>
      <c r="U428" s="5" cm="1">
        <f t="array" ref="U428">MAX(IF((DiscreteStatsTable[GroupByKey]=DiscreteStatsTable[[#This Row],[GroupByKey]]),(DiscreteStatsTable[GroupByKey]=DiscreteStatsTable[[#This Row],[GroupByKey]])*DiscreteStatsTable[Maximum]))</f>
        <v>4.98834309779871E-2</v>
      </c>
      <c r="V428" s="5" cm="1">
        <f t="array" ref="V428">IFERROR(AVERAGE(IF((DiscreteStatsTable[GroupByKey]=DiscreteStatsTable[[#This Row],[GroupByKey]]),(DiscreteStatsTable[GroupByKey]=DiscreteStatsTable[[#This Row],[GroupByKey]])*DiscreteStatsTable[NumberObservations])),0)</f>
        <v>316.94</v>
      </c>
      <c r="W428" s="5">
        <f>IF((DiscreteStatsTable[[#This Row],[RepsRequested]]&gt;1),DiscreteStatsTable[[#This Row],[HalfWidth]],DiscreteStatsTable[[#This Row],[BatchMeansHalfWidth]])</f>
        <v>1.0181944756697419E-4</v>
      </c>
      <c r="X428" s="5" cm="1">
        <f t="array" ref="X428">COUNT(IF((DiscreteStatsTable[GroupByKey]=DiscreteStatsTable[[#This Row],[GroupByKey]]),(DiscreteStatsTable[GroupByKey]=DiscreteStatsTable[[#This Row],[GroupByKey]])*DiscreteStatsTable[Replication]))</f>
        <v>50</v>
      </c>
      <c r="Y428" s="5">
        <f>IF(DiscreteStatsTable[[#This Row],[RepsRequested]]=DiscreteStatsTable[[#This Row],[RepsWithStatObserved]],1,0)</f>
        <v>1</v>
      </c>
    </row>
    <row r="429" spans="1:25" x14ac:dyDescent="0.25">
      <c r="A429" t="s">
        <v>68</v>
      </c>
      <c r="B429" t="s">
        <v>70</v>
      </c>
      <c r="C429">
        <v>5</v>
      </c>
      <c r="D429" t="s">
        <v>83</v>
      </c>
      <c r="E429" t="s">
        <v>76</v>
      </c>
      <c r="F429" t="s">
        <v>73</v>
      </c>
      <c r="G429">
        <v>1.74889048851122</v>
      </c>
      <c r="H429">
        <v>2E+20</v>
      </c>
      <c r="I429">
        <v>0.85472792980726797</v>
      </c>
      <c r="J429">
        <v>2.8986512927231001</v>
      </c>
      <c r="K429">
        <v>317</v>
      </c>
      <c r="L42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29" s="5" cm="1">
        <f t="array" ref="M429">MAX(IF((ProjectInfoTable[ProjectName]=DiscreteStatsTable[[#This Row],[ProjectName]]),(ProjectInfoTable[ProjectName]=DiscreteStatsTable[[#This Row],[ProjectName]])*ProjectInfoTable[NumberOfReplications]))</f>
        <v>50</v>
      </c>
      <c r="N429" s="5" cm="1">
        <f t="array" ref="N429">IFERROR(AVERAGE(IF((DiscreteStatsTable[GroupByKey]=DiscreteStatsTable[[#This Row],[GroupByKey]]),(DiscreteStatsTable[GroupByKey]=DiscreteStatsTable[[#This Row],[GroupByKey]])*DiscreteStatsTable[Average])),0)</f>
        <v>1.7484026538398019</v>
      </c>
      <c r="O429" s="5" cm="1">
        <f t="array" ref="O429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29" s="5" cm="1">
        <f t="array" ref="P429">MAX(IF((ProjectInfoTable[ProjectName]=DiscreteStatsTable[[#This Row],[ProjectName]]),(ProjectInfoTable[ProjectName]=DiscreteStatsTable[[#This Row],[ProjectName]])*ProjectInfoTable[ConfidenceInterval]))</f>
        <v>0.95</v>
      </c>
      <c r="Q429" s="5">
        <f>IF(AND(DiscreteStatsTable[[#This Row],[RepsWithStatObserved]]=1,Y429=0),200000000000000000000,IFERROR(_xlfn.T.INV.2T(1 -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29" s="5" cm="1">
        <f t="array" ref="R429">MIN(IF((DiscreteStatsTable[GroupByKey]=DiscreteStatsTable[[#This Row],[GroupByKey]]),(DiscreteStatsTable[GroupByKey]=DiscreteStatsTable[[#This Row],[GroupByKey]])*DiscreteStatsTable[Average]))</f>
        <v>1.7009684642507199</v>
      </c>
      <c r="S429" s="5" cm="1">
        <f t="array" ref="S429">MAX(IF((DiscreteStatsTable[GroupByKey]=DiscreteStatsTable[[#This Row],[GroupByKey]]),(DiscreteStatsTable[GroupByKey]=DiscreteStatsTable[[#This Row],[GroupByKey]])*DiscreteStatsTable[Average]))</f>
        <v>1.77991278781317</v>
      </c>
      <c r="T429" s="5" cm="1">
        <f t="array" ref="T429">MIN(IF((DiscreteStatsTable[GroupByKey]=DiscreteStatsTable[[#This Row],[GroupByKey]]),(DiscreteStatsTable[GroupByKey]=DiscreteStatsTable[[#This Row],[GroupByKey]])*DiscreteStatsTable[Minimum]))</f>
        <v>0.75576434712058904</v>
      </c>
      <c r="U429" s="5" cm="1">
        <f t="array" ref="U429">MAX(IF((DiscreteStatsTable[GroupByKey]=DiscreteStatsTable[[#This Row],[GroupByKey]]),(DiscreteStatsTable[GroupByKey]=DiscreteStatsTable[[#This Row],[GroupByKey]])*DiscreteStatsTable[Maximum]))</f>
        <v>2.9930058586792301</v>
      </c>
      <c r="V429" s="5" cm="1">
        <f t="array" ref="V429">IFERROR(AVERAGE(IF((DiscreteStatsTable[GroupByKey]=DiscreteStatsTable[[#This Row],[GroupByKey]]),(DiscreteStatsTable[GroupByKey]=DiscreteStatsTable[[#This Row],[GroupByKey]])*DiscreteStatsTable[NumberObservations])),0)</f>
        <v>316.94</v>
      </c>
      <c r="W429" s="5">
        <f>IF((DiscreteStatsTable[[#This Row],[RepsRequested]]&gt;1),DiscreteStatsTable[[#This Row],[HalfWidth]],DiscreteStatsTable[[#This Row],[BatchMeansHalfWidth]])</f>
        <v>6.1091668540185929E-3</v>
      </c>
      <c r="X429" s="5" cm="1">
        <f t="array" ref="X429">COUNT(IF((DiscreteStatsTable[GroupByKey]=DiscreteStatsTable[[#This Row],[GroupByKey]]),(DiscreteStatsTable[GroupByKey]=DiscreteStatsTable[[#This Row],[GroupByKey]])*DiscreteStatsTable[Replication]))</f>
        <v>50</v>
      </c>
      <c r="Y429" s="5">
        <f>IF(DiscreteStatsTable[[#This Row],[RepsRequested]]=DiscreteStatsTable[[#This Row],[RepsWithStatObserved]],1,0)</f>
        <v>1</v>
      </c>
    </row>
    <row r="430" spans="1:25" x14ac:dyDescent="0.25">
      <c r="A430" t="s">
        <v>68</v>
      </c>
      <c r="B430" t="s">
        <v>70</v>
      </c>
      <c r="C430">
        <v>5</v>
      </c>
      <c r="D430" t="s">
        <v>83</v>
      </c>
      <c r="E430" t="s">
        <v>77</v>
      </c>
      <c r="F430" t="s">
        <v>73</v>
      </c>
      <c r="G430">
        <v>0</v>
      </c>
      <c r="H430">
        <v>2E+20</v>
      </c>
      <c r="I430">
        <v>0</v>
      </c>
      <c r="J430">
        <v>0</v>
      </c>
      <c r="K430">
        <v>317</v>
      </c>
      <c r="L43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30" s="5" cm="1">
        <f t="array" ref="M430">MAX(IF((ProjectInfoTable[ProjectName]=DiscreteStatsTable[[#This Row],[ProjectName]]),(ProjectInfoTable[ProjectName]=DiscreteStatsTable[[#This Row],[ProjectName]])*ProjectInfoTable[NumberOfReplications]))</f>
        <v>50</v>
      </c>
      <c r="N430" s="5" cm="1">
        <f t="array" ref="N430">IFERROR(AVERAGE(IF((DiscreteStatsTable[GroupByKey]=DiscreteStatsTable[[#This Row],[GroupByKey]]),(DiscreteStatsTable[GroupByKey]=DiscreteStatsTable[[#This Row],[GroupByKey]])*DiscreteStatsTable[Average])),0)</f>
        <v>0</v>
      </c>
      <c r="O430" s="5" cm="1">
        <f t="array" ref="O430">IFERROR(_xlfn.STDEV.S(IF((DiscreteStatsTable[GroupByKey]=DiscreteStatsTable[[#This Row],[GroupByKey]]),(DiscreteStatsTable[GroupByKey]=DiscreteStatsTable[[#This Row],[GroupByKey]])*DiscreteStatsTable[Average])),0)</f>
        <v>0</v>
      </c>
      <c r="P430" s="5" cm="1">
        <f t="array" ref="P430">MAX(IF((ProjectInfoTable[ProjectName]=DiscreteStatsTable[[#This Row],[ProjectName]]),(ProjectInfoTable[ProjectName]=DiscreteStatsTable[[#This Row],[ProjectName]])*ProjectInfoTable[ConfidenceInterval]))</f>
        <v>0.95</v>
      </c>
      <c r="Q430" s="5">
        <f>IF(AND(DiscreteStatsTable[[#This Row],[RepsWithStatObserved]]=1,Y430=0),200000000000000000000,IFERROR(_xlfn.T.INV.2T(1 -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0" s="5" cm="1">
        <f t="array" ref="R430">MIN(IF((DiscreteStatsTable[GroupByKey]=DiscreteStatsTable[[#This Row],[GroupByKey]]),(DiscreteStatsTable[GroupByKey]=DiscreteStatsTable[[#This Row],[GroupByKey]])*DiscreteStatsTable[Average]))</f>
        <v>0</v>
      </c>
      <c r="S430" s="5" cm="1">
        <f t="array" ref="S430">MAX(IF((DiscreteStatsTable[GroupByKey]=DiscreteStatsTable[[#This Row],[GroupByKey]]),(DiscreteStatsTable[GroupByKey]=DiscreteStatsTable[[#This Row],[GroupByKey]])*DiscreteStatsTable[Average]))</f>
        <v>0</v>
      </c>
      <c r="T430" s="5" cm="1">
        <f t="array" ref="T430">MIN(IF((DiscreteStatsTable[GroupByKey]=DiscreteStatsTable[[#This Row],[GroupByKey]]),(DiscreteStatsTable[GroupByKey]=DiscreteStatsTable[[#This Row],[GroupByKey]])*DiscreteStatsTable[Minimum]))</f>
        <v>0</v>
      </c>
      <c r="U430" s="5" cm="1">
        <f t="array" ref="U430">MAX(IF((DiscreteStatsTable[GroupByKey]=DiscreteStatsTable[[#This Row],[GroupByKey]]),(DiscreteStatsTable[GroupByKey]=DiscreteStatsTable[[#This Row],[GroupByKey]])*DiscreteStatsTable[Maximum]))</f>
        <v>0</v>
      </c>
      <c r="V430" s="5" cm="1">
        <f t="array" ref="V430">IFERROR(AVERAGE(IF((DiscreteStatsTable[GroupByKey]=DiscreteStatsTable[[#This Row],[GroupByKey]]),(DiscreteStatsTable[GroupByKey]=DiscreteStatsTable[[#This Row],[GroupByKey]])*DiscreteStatsTable[NumberObservations])),0)</f>
        <v>316.94</v>
      </c>
      <c r="W430" s="5">
        <f>IF((DiscreteStatsTable[[#This Row],[RepsRequested]]&gt;1),DiscreteStatsTable[[#This Row],[HalfWidth]],DiscreteStatsTable[[#This Row],[BatchMeansHalfWidth]])</f>
        <v>0</v>
      </c>
      <c r="X430" s="5" cm="1">
        <f t="array" ref="X430">COUNT(IF((DiscreteStatsTable[GroupByKey]=DiscreteStatsTable[[#This Row],[GroupByKey]]),(DiscreteStatsTable[GroupByKey]=DiscreteStatsTable[[#This Row],[GroupByKey]])*DiscreteStatsTable[Replication]))</f>
        <v>50</v>
      </c>
      <c r="Y430" s="5">
        <f>IF(DiscreteStatsTable[[#This Row],[RepsRequested]]=DiscreteStatsTable[[#This Row],[RepsWithStatObserved]],1,0)</f>
        <v>1</v>
      </c>
    </row>
    <row r="431" spans="1:25" x14ac:dyDescent="0.25">
      <c r="A431" t="s">
        <v>68</v>
      </c>
      <c r="B431" t="s">
        <v>70</v>
      </c>
      <c r="C431">
        <v>5</v>
      </c>
      <c r="D431" t="s">
        <v>83</v>
      </c>
      <c r="E431" t="s">
        <v>78</v>
      </c>
      <c r="F431" t="s">
        <v>73</v>
      </c>
      <c r="G431">
        <v>0.16182511301615299</v>
      </c>
      <c r="H431">
        <v>2E+20</v>
      </c>
      <c r="I431">
        <v>0</v>
      </c>
      <c r="J431">
        <v>2.87123309607898</v>
      </c>
      <c r="K431">
        <v>317</v>
      </c>
      <c r="L43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31" s="5" cm="1">
        <f t="array" ref="M431">MAX(IF((ProjectInfoTable[ProjectName]=DiscreteStatsTable[[#This Row],[ProjectName]]),(ProjectInfoTable[ProjectName]=DiscreteStatsTable[[#This Row],[ProjectName]])*ProjectInfoTable[NumberOfReplications]))</f>
        <v>50</v>
      </c>
      <c r="N431" s="5" cm="1">
        <f t="array" ref="N431">IFERROR(AVERAGE(IF((DiscreteStatsTable[GroupByKey]=DiscreteStatsTable[[#This Row],[GroupByKey]]),(DiscreteStatsTable[GroupByKey]=DiscreteStatsTable[[#This Row],[GroupByKey]])*DiscreteStatsTable[Average])),0)</f>
        <v>0.17460097232699684</v>
      </c>
      <c r="O431" s="5" cm="1">
        <f t="array" ref="O431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31" s="5" cm="1">
        <f t="array" ref="P431">MAX(IF((ProjectInfoTable[ProjectName]=DiscreteStatsTable[[#This Row],[ProjectName]]),(ProjectInfoTable[ProjectName]=DiscreteStatsTable[[#This Row],[ProjectName]])*ProjectInfoTable[ConfidenceInterval]))</f>
        <v>0.95</v>
      </c>
      <c r="Q431" s="5">
        <f>IF(AND(DiscreteStatsTable[[#This Row],[RepsWithStatObserved]]=1,Y431=0),200000000000000000000,IFERROR(_xlfn.T.INV.2T(1 -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31" s="5" cm="1">
        <f t="array" ref="R431">MIN(IF((DiscreteStatsTable[GroupByKey]=DiscreteStatsTable[[#This Row],[GroupByKey]]),(DiscreteStatsTable[GroupByKey]=DiscreteStatsTable[[#This Row],[GroupByKey]])*DiscreteStatsTable[Average]))</f>
        <v>6.6229675511977795E-2</v>
      </c>
      <c r="S431" s="5" cm="1">
        <f t="array" ref="S431">MAX(IF((DiscreteStatsTable[GroupByKey]=DiscreteStatsTable[[#This Row],[GroupByKey]]),(DiscreteStatsTable[GroupByKey]=DiscreteStatsTable[[#This Row],[GroupByKey]])*DiscreteStatsTable[Average]))</f>
        <v>0.33518621726314302</v>
      </c>
      <c r="T431" s="5" cm="1">
        <f t="array" ref="T431">MIN(IF((DiscreteStatsTable[GroupByKey]=DiscreteStatsTable[[#This Row],[GroupByKey]]),(DiscreteStatsTable[GroupByKey]=DiscreteStatsTable[[#This Row],[GroupByKey]])*DiscreteStatsTable[Minimum]))</f>
        <v>0</v>
      </c>
      <c r="U431" s="5" cm="1">
        <f t="array" ref="U431">MAX(IF((DiscreteStatsTable[GroupByKey]=DiscreteStatsTable[[#This Row],[GroupByKey]]),(DiscreteStatsTable[GroupByKey]=DiscreteStatsTable[[#This Row],[GroupByKey]])*DiscreteStatsTable[Maximum]))</f>
        <v>7.6409613053795198</v>
      </c>
      <c r="V431" s="5" cm="1">
        <f t="array" ref="V431">IFERROR(AVERAGE(IF((DiscreteStatsTable[GroupByKey]=DiscreteStatsTable[[#This Row],[GroupByKey]]),(DiscreteStatsTable[GroupByKey]=DiscreteStatsTable[[#This Row],[GroupByKey]])*DiscreteStatsTable[NumberObservations])),0)</f>
        <v>316.94</v>
      </c>
      <c r="W431" s="5">
        <f>IF((DiscreteStatsTable[[#This Row],[RepsRequested]]&gt;1),DiscreteStatsTable[[#This Row],[HalfWidth]],DiscreteStatsTable[[#This Row],[BatchMeansHalfWidth]])</f>
        <v>1.655000005490757E-2</v>
      </c>
      <c r="X431" s="5" cm="1">
        <f t="array" ref="X431">COUNT(IF((DiscreteStatsTable[GroupByKey]=DiscreteStatsTable[[#This Row],[GroupByKey]]),(DiscreteStatsTable[GroupByKey]=DiscreteStatsTable[[#This Row],[GroupByKey]])*DiscreteStatsTable[Replication]))</f>
        <v>50</v>
      </c>
      <c r="Y431" s="5">
        <f>IF(DiscreteStatsTable[[#This Row],[RepsRequested]]=DiscreteStatsTable[[#This Row],[RepsWithStatObserved]],1,0)</f>
        <v>1</v>
      </c>
    </row>
    <row r="432" spans="1:25" x14ac:dyDescent="0.25">
      <c r="A432" t="s">
        <v>68</v>
      </c>
      <c r="B432" t="s">
        <v>70</v>
      </c>
      <c r="C432">
        <v>6</v>
      </c>
      <c r="D432" t="s">
        <v>83</v>
      </c>
      <c r="E432" t="s">
        <v>72</v>
      </c>
      <c r="F432" t="s">
        <v>73</v>
      </c>
      <c r="G432">
        <v>2.9141183240470599E-2</v>
      </c>
      <c r="H432">
        <v>2E+20</v>
      </c>
      <c r="I432">
        <v>1.27755813186269E-2</v>
      </c>
      <c r="J432">
        <v>4.8138752819137202E-2</v>
      </c>
      <c r="K432">
        <v>317</v>
      </c>
      <c r="L43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32" s="5" cm="1">
        <f t="array" ref="M432">MAX(IF((ProjectInfoTable[ProjectName]=DiscreteStatsTable[[#This Row],[ProjectName]]),(ProjectInfoTable[ProjectName]=DiscreteStatsTable[[#This Row],[ProjectName]])*ProjectInfoTable[NumberOfReplications]))</f>
        <v>50</v>
      </c>
      <c r="N432" s="5" cm="1">
        <f t="array" ref="N432">IFERROR(AVERAGE(IF((DiscreteStatsTable[GroupByKey]=DiscreteStatsTable[[#This Row],[GroupByKey]]),(DiscreteStatsTable[GroupByKey]=DiscreteStatsTable[[#This Row],[GroupByKey]])*DiscreteStatsTable[Average])),0)</f>
        <v>2.9140044230663364E-2</v>
      </c>
      <c r="O432" s="5" cm="1">
        <f t="array" ref="O43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32" s="5" cm="1">
        <f t="array" ref="P432">MAX(IF((ProjectInfoTable[ProjectName]=DiscreteStatsTable[[#This Row],[ProjectName]]),(ProjectInfoTable[ProjectName]=DiscreteStatsTable[[#This Row],[ProjectName]])*ProjectInfoTable[ConfidenceInterval]))</f>
        <v>0.95</v>
      </c>
      <c r="Q432" s="5">
        <f>IF(AND(DiscreteStatsTable[[#This Row],[RepsWithStatObserved]]=1,Y432=0),200000000000000000000,IFERROR(_xlfn.T.INV.2T(1 -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32" s="5" cm="1">
        <f t="array" ref="R432">MIN(IF((DiscreteStatsTable[GroupByKey]=DiscreteStatsTable[[#This Row],[GroupByKey]]),(DiscreteStatsTable[GroupByKey]=DiscreteStatsTable[[#This Row],[GroupByKey]])*DiscreteStatsTable[Average]))</f>
        <v>2.83494744041787E-2</v>
      </c>
      <c r="S432" s="5" cm="1">
        <f t="array" ref="S432">MAX(IF((DiscreteStatsTable[GroupByKey]=DiscreteStatsTable[[#This Row],[GroupByKey]]),(DiscreteStatsTable[GroupByKey]=DiscreteStatsTable[[#This Row],[GroupByKey]])*DiscreteStatsTable[Average]))</f>
        <v>2.9665213130219501E-2</v>
      </c>
      <c r="T432" s="5" cm="1">
        <f t="array" ref="T432">MIN(IF((DiscreteStatsTable[GroupByKey]=DiscreteStatsTable[[#This Row],[GroupByKey]]),(DiscreteStatsTable[GroupByKey]=DiscreteStatsTable[[#This Row],[GroupByKey]])*DiscreteStatsTable[Minimum]))</f>
        <v>1.2596072452009799E-2</v>
      </c>
      <c r="U432" s="5" cm="1">
        <f t="array" ref="U432">MAX(IF((DiscreteStatsTable[GroupByKey]=DiscreteStatsTable[[#This Row],[GroupByKey]]),(DiscreteStatsTable[GroupByKey]=DiscreteStatsTable[[#This Row],[GroupByKey]])*DiscreteStatsTable[Maximum]))</f>
        <v>4.98834309779871E-2</v>
      </c>
      <c r="V432" s="5" cm="1">
        <f t="array" ref="V432">IFERROR(AVERAGE(IF((DiscreteStatsTable[GroupByKey]=DiscreteStatsTable[[#This Row],[GroupByKey]]),(DiscreteStatsTable[GroupByKey]=DiscreteStatsTable[[#This Row],[GroupByKey]])*DiscreteStatsTable[NumberObservations])),0)</f>
        <v>316.94</v>
      </c>
      <c r="W432" s="5">
        <f>IF((DiscreteStatsTable[[#This Row],[RepsRequested]]&gt;1),DiscreteStatsTable[[#This Row],[HalfWidth]],DiscreteStatsTable[[#This Row],[BatchMeansHalfWidth]])</f>
        <v>1.0181944756697419E-4</v>
      </c>
      <c r="X432" s="5" cm="1">
        <f t="array" ref="X432">COUNT(IF((DiscreteStatsTable[GroupByKey]=DiscreteStatsTable[[#This Row],[GroupByKey]]),(DiscreteStatsTable[GroupByKey]=DiscreteStatsTable[[#This Row],[GroupByKey]])*DiscreteStatsTable[Replication]))</f>
        <v>50</v>
      </c>
      <c r="Y432" s="5">
        <f>IF(DiscreteStatsTable[[#This Row],[RepsRequested]]=DiscreteStatsTable[[#This Row],[RepsWithStatObserved]],1,0)</f>
        <v>1</v>
      </c>
    </row>
    <row r="433" spans="1:25" x14ac:dyDescent="0.25">
      <c r="A433" t="s">
        <v>68</v>
      </c>
      <c r="B433" t="s">
        <v>70</v>
      </c>
      <c r="C433">
        <v>6</v>
      </c>
      <c r="D433" t="s">
        <v>83</v>
      </c>
      <c r="E433" t="s">
        <v>74</v>
      </c>
      <c r="F433" t="s">
        <v>73</v>
      </c>
      <c r="G433">
        <v>1.91823355819699</v>
      </c>
      <c r="H433">
        <v>2E+20</v>
      </c>
      <c r="I433">
        <v>0.76653487911761398</v>
      </c>
      <c r="J433">
        <v>5.5762783949636496</v>
      </c>
      <c r="K433">
        <v>317</v>
      </c>
      <c r="L43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33" s="5" cm="1">
        <f t="array" ref="M433">MAX(IF((ProjectInfoTable[ProjectName]=DiscreteStatsTable[[#This Row],[ProjectName]]),(ProjectInfoTable[ProjectName]=DiscreteStatsTable[[#This Row],[ProjectName]])*ProjectInfoTable[NumberOfReplications]))</f>
        <v>50</v>
      </c>
      <c r="N433" s="5" cm="1">
        <f t="array" ref="N433">IFERROR(AVERAGE(IF((DiscreteStatsTable[GroupByKey]=DiscreteStatsTable[[#This Row],[GroupByKey]]),(DiscreteStatsTable[GroupByKey]=DiscreteStatsTable[[#This Row],[GroupByKey]])*DiscreteStatsTable[Average])),0)</f>
        <v>1.9230036261667984</v>
      </c>
      <c r="O433" s="5" cm="1">
        <f t="array" ref="O433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33" s="5" cm="1">
        <f t="array" ref="P433">MAX(IF((ProjectInfoTable[ProjectName]=DiscreteStatsTable[[#This Row],[ProjectName]]),(ProjectInfoTable[ProjectName]=DiscreteStatsTable[[#This Row],[ProjectName]])*ProjectInfoTable[ConfidenceInterval]))</f>
        <v>0.95</v>
      </c>
      <c r="Q433" s="5">
        <f>IF(AND(DiscreteStatsTable[[#This Row],[RepsWithStatObserved]]=1,Y433=0),200000000000000000000,IFERROR(_xlfn.T.INV.2T(1 -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33" s="5" cm="1">
        <f t="array" ref="R433">MIN(IF((DiscreteStatsTable[GroupByKey]=DiscreteStatsTable[[#This Row],[GroupByKey]]),(DiscreteStatsTable[GroupByKey]=DiscreteStatsTable[[#This Row],[GroupByKey]])*DiscreteStatsTable[Average]))</f>
        <v>1.76780221421957</v>
      </c>
      <c r="S433" s="5" cm="1">
        <f t="array" ref="S433">MAX(IF((DiscreteStatsTable[GroupByKey]=DiscreteStatsTable[[#This Row],[GroupByKey]]),(DiscreteStatsTable[GroupByKey]=DiscreteStatsTable[[#This Row],[GroupByKey]])*DiscreteStatsTable[Average]))</f>
        <v>2.1069755550221099</v>
      </c>
      <c r="T433" s="5" cm="1">
        <f t="array" ref="T433">MIN(IF((DiscreteStatsTable[GroupByKey]=DiscreteStatsTable[[#This Row],[GroupByKey]]),(DiscreteStatsTable[GroupByKey]=DiscreteStatsTable[[#This Row],[GroupByKey]])*DiscreteStatsTable[Minimum]))</f>
        <v>0.75576434712058904</v>
      </c>
      <c r="U433" s="5" cm="1">
        <f t="array" ref="U433">MAX(IF((DiscreteStatsTable[GroupByKey]=DiscreteStatsTable[[#This Row],[GroupByKey]]),(DiscreteStatsTable[GroupByKey]=DiscreteStatsTable[[#This Row],[GroupByKey]])*DiscreteStatsTable[Maximum]))</f>
        <v>8.9740994303808801</v>
      </c>
      <c r="V433" s="5" cm="1">
        <f t="array" ref="V433">IFERROR(AVERAGE(IF((DiscreteStatsTable[GroupByKey]=DiscreteStatsTable[[#This Row],[GroupByKey]]),(DiscreteStatsTable[GroupByKey]=DiscreteStatsTable[[#This Row],[GroupByKey]])*DiscreteStatsTable[NumberObservations])),0)</f>
        <v>316.94</v>
      </c>
      <c r="W433" s="5">
        <f>IF((DiscreteStatsTable[[#This Row],[RepsRequested]]&gt;1),DiscreteStatsTable[[#This Row],[HalfWidth]],DiscreteStatsTable[[#This Row],[BatchMeansHalfWidth]])</f>
        <v>1.7917006908396871E-2</v>
      </c>
      <c r="X433" s="5" cm="1">
        <f t="array" ref="X433">COUNT(IF((DiscreteStatsTable[GroupByKey]=DiscreteStatsTable[[#This Row],[GroupByKey]]),(DiscreteStatsTable[GroupByKey]=DiscreteStatsTable[[#This Row],[GroupByKey]])*DiscreteStatsTable[Replication]))</f>
        <v>50</v>
      </c>
      <c r="Y433" s="5">
        <f>IF(DiscreteStatsTable[[#This Row],[RepsRequested]]=DiscreteStatsTable[[#This Row],[RepsWithStatObserved]],1,0)</f>
        <v>1</v>
      </c>
    </row>
    <row r="434" spans="1:25" x14ac:dyDescent="0.25">
      <c r="A434" t="s">
        <v>68</v>
      </c>
      <c r="B434" t="s">
        <v>70</v>
      </c>
      <c r="C434">
        <v>6</v>
      </c>
      <c r="D434" t="s">
        <v>83</v>
      </c>
      <c r="E434" t="s">
        <v>75</v>
      </c>
      <c r="F434" t="s">
        <v>73</v>
      </c>
      <c r="G434">
        <v>2.9141183240470599E-2</v>
      </c>
      <c r="H434">
        <v>2E+20</v>
      </c>
      <c r="I434">
        <v>1.27755813186269E-2</v>
      </c>
      <c r="J434">
        <v>4.8138752819137202E-2</v>
      </c>
      <c r="K434">
        <v>317</v>
      </c>
      <c r="L43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34" s="5" cm="1">
        <f t="array" ref="M434">MAX(IF((ProjectInfoTable[ProjectName]=DiscreteStatsTable[[#This Row],[ProjectName]]),(ProjectInfoTable[ProjectName]=DiscreteStatsTable[[#This Row],[ProjectName]])*ProjectInfoTable[NumberOfReplications]))</f>
        <v>50</v>
      </c>
      <c r="N434" s="5" cm="1">
        <f t="array" ref="N434">IFERROR(AVERAGE(IF((DiscreteStatsTable[GroupByKey]=DiscreteStatsTable[[#This Row],[GroupByKey]]),(DiscreteStatsTable[GroupByKey]=DiscreteStatsTable[[#This Row],[GroupByKey]])*DiscreteStatsTable[Average])),0)</f>
        <v>2.9140044230663364E-2</v>
      </c>
      <c r="O434" s="5" cm="1">
        <f t="array" ref="O43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34" s="5" cm="1">
        <f t="array" ref="P434">MAX(IF((ProjectInfoTable[ProjectName]=DiscreteStatsTable[[#This Row],[ProjectName]]),(ProjectInfoTable[ProjectName]=DiscreteStatsTable[[#This Row],[ProjectName]])*ProjectInfoTable[ConfidenceInterval]))</f>
        <v>0.95</v>
      </c>
      <c r="Q434" s="5">
        <f>IF(AND(DiscreteStatsTable[[#This Row],[RepsWithStatObserved]]=1,Y434=0),200000000000000000000,IFERROR(_xlfn.T.INV.2T(1 -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34" s="5" cm="1">
        <f t="array" ref="R434">MIN(IF((DiscreteStatsTable[GroupByKey]=DiscreteStatsTable[[#This Row],[GroupByKey]]),(DiscreteStatsTable[GroupByKey]=DiscreteStatsTable[[#This Row],[GroupByKey]])*DiscreteStatsTable[Average]))</f>
        <v>2.83494744041787E-2</v>
      </c>
      <c r="S434" s="5" cm="1">
        <f t="array" ref="S434">MAX(IF((DiscreteStatsTable[GroupByKey]=DiscreteStatsTable[[#This Row],[GroupByKey]]),(DiscreteStatsTable[GroupByKey]=DiscreteStatsTable[[#This Row],[GroupByKey]])*DiscreteStatsTable[Average]))</f>
        <v>2.9665213130219501E-2</v>
      </c>
      <c r="T434" s="5" cm="1">
        <f t="array" ref="T434">MIN(IF((DiscreteStatsTable[GroupByKey]=DiscreteStatsTable[[#This Row],[GroupByKey]]),(DiscreteStatsTable[GroupByKey]=DiscreteStatsTable[[#This Row],[GroupByKey]])*DiscreteStatsTable[Minimum]))</f>
        <v>1.2596072452009799E-2</v>
      </c>
      <c r="U434" s="5" cm="1">
        <f t="array" ref="U434">MAX(IF((DiscreteStatsTable[GroupByKey]=DiscreteStatsTable[[#This Row],[GroupByKey]]),(DiscreteStatsTable[GroupByKey]=DiscreteStatsTable[[#This Row],[GroupByKey]])*DiscreteStatsTable[Maximum]))</f>
        <v>4.98834309779871E-2</v>
      </c>
      <c r="V434" s="5" cm="1">
        <f t="array" ref="V434">IFERROR(AVERAGE(IF((DiscreteStatsTable[GroupByKey]=DiscreteStatsTable[[#This Row],[GroupByKey]]),(DiscreteStatsTable[GroupByKey]=DiscreteStatsTable[[#This Row],[GroupByKey]])*DiscreteStatsTable[NumberObservations])),0)</f>
        <v>316.94</v>
      </c>
      <c r="W434" s="5">
        <f>IF((DiscreteStatsTable[[#This Row],[RepsRequested]]&gt;1),DiscreteStatsTable[[#This Row],[HalfWidth]],DiscreteStatsTable[[#This Row],[BatchMeansHalfWidth]])</f>
        <v>1.0181944756697419E-4</v>
      </c>
      <c r="X434" s="5" cm="1">
        <f t="array" ref="X434">COUNT(IF((DiscreteStatsTable[GroupByKey]=DiscreteStatsTable[[#This Row],[GroupByKey]]),(DiscreteStatsTable[GroupByKey]=DiscreteStatsTable[[#This Row],[GroupByKey]])*DiscreteStatsTable[Replication]))</f>
        <v>50</v>
      </c>
      <c r="Y434" s="5">
        <f>IF(DiscreteStatsTable[[#This Row],[RepsRequested]]=DiscreteStatsTable[[#This Row],[RepsWithStatObserved]],1,0)</f>
        <v>1</v>
      </c>
    </row>
    <row r="435" spans="1:25" x14ac:dyDescent="0.25">
      <c r="A435" t="s">
        <v>68</v>
      </c>
      <c r="B435" t="s">
        <v>70</v>
      </c>
      <c r="C435">
        <v>6</v>
      </c>
      <c r="D435" t="s">
        <v>83</v>
      </c>
      <c r="E435" t="s">
        <v>76</v>
      </c>
      <c r="F435" t="s">
        <v>73</v>
      </c>
      <c r="G435">
        <v>1.74847099442823</v>
      </c>
      <c r="H435">
        <v>2E+20</v>
      </c>
      <c r="I435">
        <v>0.76653487911761398</v>
      </c>
      <c r="J435">
        <v>2.8883251691482301</v>
      </c>
      <c r="K435">
        <v>317</v>
      </c>
      <c r="L43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35" s="5" cm="1">
        <f t="array" ref="M435">MAX(IF((ProjectInfoTable[ProjectName]=DiscreteStatsTable[[#This Row],[ProjectName]]),(ProjectInfoTable[ProjectName]=DiscreteStatsTable[[#This Row],[ProjectName]])*ProjectInfoTable[NumberOfReplications]))</f>
        <v>50</v>
      </c>
      <c r="N435" s="5" cm="1">
        <f t="array" ref="N435">IFERROR(AVERAGE(IF((DiscreteStatsTable[GroupByKey]=DiscreteStatsTable[[#This Row],[GroupByKey]]),(DiscreteStatsTable[GroupByKey]=DiscreteStatsTable[[#This Row],[GroupByKey]])*DiscreteStatsTable[Average])),0)</f>
        <v>1.7484026538398019</v>
      </c>
      <c r="O435" s="5" cm="1">
        <f t="array" ref="O435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35" s="5" cm="1">
        <f t="array" ref="P435">MAX(IF((ProjectInfoTable[ProjectName]=DiscreteStatsTable[[#This Row],[ProjectName]]),(ProjectInfoTable[ProjectName]=DiscreteStatsTable[[#This Row],[ProjectName]])*ProjectInfoTable[ConfidenceInterval]))</f>
        <v>0.95</v>
      </c>
      <c r="Q435" s="5">
        <f>IF(AND(DiscreteStatsTable[[#This Row],[RepsWithStatObserved]]=1,Y435=0),200000000000000000000,IFERROR(_xlfn.T.INV.2T(1 -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35" s="5" cm="1">
        <f t="array" ref="R435">MIN(IF((DiscreteStatsTable[GroupByKey]=DiscreteStatsTable[[#This Row],[GroupByKey]]),(DiscreteStatsTable[GroupByKey]=DiscreteStatsTable[[#This Row],[GroupByKey]])*DiscreteStatsTable[Average]))</f>
        <v>1.7009684642507199</v>
      </c>
      <c r="S435" s="5" cm="1">
        <f t="array" ref="S435">MAX(IF((DiscreteStatsTable[GroupByKey]=DiscreteStatsTable[[#This Row],[GroupByKey]]),(DiscreteStatsTable[GroupByKey]=DiscreteStatsTable[[#This Row],[GroupByKey]])*DiscreteStatsTable[Average]))</f>
        <v>1.77991278781317</v>
      </c>
      <c r="T435" s="5" cm="1">
        <f t="array" ref="T435">MIN(IF((DiscreteStatsTable[GroupByKey]=DiscreteStatsTable[[#This Row],[GroupByKey]]),(DiscreteStatsTable[GroupByKey]=DiscreteStatsTable[[#This Row],[GroupByKey]])*DiscreteStatsTable[Minimum]))</f>
        <v>0.75576434712058904</v>
      </c>
      <c r="U435" s="5" cm="1">
        <f t="array" ref="U435">MAX(IF((DiscreteStatsTable[GroupByKey]=DiscreteStatsTable[[#This Row],[GroupByKey]]),(DiscreteStatsTable[GroupByKey]=DiscreteStatsTable[[#This Row],[GroupByKey]])*DiscreteStatsTable[Maximum]))</f>
        <v>2.9930058586792301</v>
      </c>
      <c r="V435" s="5" cm="1">
        <f t="array" ref="V435">IFERROR(AVERAGE(IF((DiscreteStatsTable[GroupByKey]=DiscreteStatsTable[[#This Row],[GroupByKey]]),(DiscreteStatsTable[GroupByKey]=DiscreteStatsTable[[#This Row],[GroupByKey]])*DiscreteStatsTable[NumberObservations])),0)</f>
        <v>316.94</v>
      </c>
      <c r="W435" s="5">
        <f>IF((DiscreteStatsTable[[#This Row],[RepsRequested]]&gt;1),DiscreteStatsTable[[#This Row],[HalfWidth]],DiscreteStatsTable[[#This Row],[BatchMeansHalfWidth]])</f>
        <v>6.1091668540185929E-3</v>
      </c>
      <c r="X435" s="5" cm="1">
        <f t="array" ref="X435">COUNT(IF((DiscreteStatsTable[GroupByKey]=DiscreteStatsTable[[#This Row],[GroupByKey]]),(DiscreteStatsTable[GroupByKey]=DiscreteStatsTable[[#This Row],[GroupByKey]])*DiscreteStatsTable[Replication]))</f>
        <v>50</v>
      </c>
      <c r="Y435" s="5">
        <f>IF(DiscreteStatsTable[[#This Row],[RepsRequested]]=DiscreteStatsTable[[#This Row],[RepsWithStatObserved]],1,0)</f>
        <v>1</v>
      </c>
    </row>
    <row r="436" spans="1:25" x14ac:dyDescent="0.25">
      <c r="A436" t="s">
        <v>68</v>
      </c>
      <c r="B436" t="s">
        <v>70</v>
      </c>
      <c r="C436">
        <v>6</v>
      </c>
      <c r="D436" t="s">
        <v>83</v>
      </c>
      <c r="E436" t="s">
        <v>77</v>
      </c>
      <c r="F436" t="s">
        <v>73</v>
      </c>
      <c r="G436">
        <v>0</v>
      </c>
      <c r="H436">
        <v>2E+20</v>
      </c>
      <c r="I436">
        <v>0</v>
      </c>
      <c r="J436">
        <v>0</v>
      </c>
      <c r="K436">
        <v>317</v>
      </c>
      <c r="L43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36" s="5" cm="1">
        <f t="array" ref="M436">MAX(IF((ProjectInfoTable[ProjectName]=DiscreteStatsTable[[#This Row],[ProjectName]]),(ProjectInfoTable[ProjectName]=DiscreteStatsTable[[#This Row],[ProjectName]])*ProjectInfoTable[NumberOfReplications]))</f>
        <v>50</v>
      </c>
      <c r="N436" s="5" cm="1">
        <f t="array" ref="N436">IFERROR(AVERAGE(IF((DiscreteStatsTable[GroupByKey]=DiscreteStatsTable[[#This Row],[GroupByKey]]),(DiscreteStatsTable[GroupByKey]=DiscreteStatsTable[[#This Row],[GroupByKey]])*DiscreteStatsTable[Average])),0)</f>
        <v>0</v>
      </c>
      <c r="O436" s="5" cm="1">
        <f t="array" ref="O436">IFERROR(_xlfn.STDEV.S(IF((DiscreteStatsTable[GroupByKey]=DiscreteStatsTable[[#This Row],[GroupByKey]]),(DiscreteStatsTable[GroupByKey]=DiscreteStatsTable[[#This Row],[GroupByKey]])*DiscreteStatsTable[Average])),0)</f>
        <v>0</v>
      </c>
      <c r="P436" s="5" cm="1">
        <f t="array" ref="P436">MAX(IF((ProjectInfoTable[ProjectName]=DiscreteStatsTable[[#This Row],[ProjectName]]),(ProjectInfoTable[ProjectName]=DiscreteStatsTable[[#This Row],[ProjectName]])*ProjectInfoTable[ConfidenceInterval]))</f>
        <v>0.95</v>
      </c>
      <c r="Q436" s="5">
        <f>IF(AND(DiscreteStatsTable[[#This Row],[RepsWithStatObserved]]=1,Y436=0),200000000000000000000,IFERROR(_xlfn.T.INV.2T(1 -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6" s="5" cm="1">
        <f t="array" ref="R436">MIN(IF((DiscreteStatsTable[GroupByKey]=DiscreteStatsTable[[#This Row],[GroupByKey]]),(DiscreteStatsTable[GroupByKey]=DiscreteStatsTable[[#This Row],[GroupByKey]])*DiscreteStatsTable[Average]))</f>
        <v>0</v>
      </c>
      <c r="S436" s="5" cm="1">
        <f t="array" ref="S436">MAX(IF((DiscreteStatsTable[GroupByKey]=DiscreteStatsTable[[#This Row],[GroupByKey]]),(DiscreteStatsTable[GroupByKey]=DiscreteStatsTable[[#This Row],[GroupByKey]])*DiscreteStatsTable[Average]))</f>
        <v>0</v>
      </c>
      <c r="T436" s="5" cm="1">
        <f t="array" ref="T436">MIN(IF((DiscreteStatsTable[GroupByKey]=DiscreteStatsTable[[#This Row],[GroupByKey]]),(DiscreteStatsTable[GroupByKey]=DiscreteStatsTable[[#This Row],[GroupByKey]])*DiscreteStatsTable[Minimum]))</f>
        <v>0</v>
      </c>
      <c r="U436" s="5" cm="1">
        <f t="array" ref="U436">MAX(IF((DiscreteStatsTable[GroupByKey]=DiscreteStatsTable[[#This Row],[GroupByKey]]),(DiscreteStatsTable[GroupByKey]=DiscreteStatsTable[[#This Row],[GroupByKey]])*DiscreteStatsTable[Maximum]))</f>
        <v>0</v>
      </c>
      <c r="V436" s="5" cm="1">
        <f t="array" ref="V436">IFERROR(AVERAGE(IF((DiscreteStatsTable[GroupByKey]=DiscreteStatsTable[[#This Row],[GroupByKey]]),(DiscreteStatsTable[GroupByKey]=DiscreteStatsTable[[#This Row],[GroupByKey]])*DiscreteStatsTable[NumberObservations])),0)</f>
        <v>316.94</v>
      </c>
      <c r="W436" s="5">
        <f>IF((DiscreteStatsTable[[#This Row],[RepsRequested]]&gt;1),DiscreteStatsTable[[#This Row],[HalfWidth]],DiscreteStatsTable[[#This Row],[BatchMeansHalfWidth]])</f>
        <v>0</v>
      </c>
      <c r="X436" s="5" cm="1">
        <f t="array" ref="X436">COUNT(IF((DiscreteStatsTable[GroupByKey]=DiscreteStatsTable[[#This Row],[GroupByKey]]),(DiscreteStatsTable[GroupByKey]=DiscreteStatsTable[[#This Row],[GroupByKey]])*DiscreteStatsTable[Replication]))</f>
        <v>50</v>
      </c>
      <c r="Y436" s="5">
        <f>IF(DiscreteStatsTable[[#This Row],[RepsRequested]]=DiscreteStatsTable[[#This Row],[RepsWithStatObserved]],1,0)</f>
        <v>1</v>
      </c>
    </row>
    <row r="437" spans="1:25" x14ac:dyDescent="0.25">
      <c r="A437" t="s">
        <v>68</v>
      </c>
      <c r="B437" t="s">
        <v>70</v>
      </c>
      <c r="C437">
        <v>6</v>
      </c>
      <c r="D437" t="s">
        <v>83</v>
      </c>
      <c r="E437" t="s">
        <v>78</v>
      </c>
      <c r="F437" t="s">
        <v>73</v>
      </c>
      <c r="G437">
        <v>0.16976256376875101</v>
      </c>
      <c r="H437">
        <v>2E+20</v>
      </c>
      <c r="I437">
        <v>0</v>
      </c>
      <c r="J437">
        <v>3.1662996401175301</v>
      </c>
      <c r="K437">
        <v>317</v>
      </c>
      <c r="L43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37" s="5" cm="1">
        <f t="array" ref="M437">MAX(IF((ProjectInfoTable[ProjectName]=DiscreteStatsTable[[#This Row],[ProjectName]]),(ProjectInfoTable[ProjectName]=DiscreteStatsTable[[#This Row],[ProjectName]])*ProjectInfoTable[NumberOfReplications]))</f>
        <v>50</v>
      </c>
      <c r="N437" s="5" cm="1">
        <f t="array" ref="N437">IFERROR(AVERAGE(IF((DiscreteStatsTable[GroupByKey]=DiscreteStatsTable[[#This Row],[GroupByKey]]),(DiscreteStatsTable[GroupByKey]=DiscreteStatsTable[[#This Row],[GroupByKey]])*DiscreteStatsTable[Average])),0)</f>
        <v>0.17460097232699684</v>
      </c>
      <c r="O437" s="5" cm="1">
        <f t="array" ref="O437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37" s="5" cm="1">
        <f t="array" ref="P437">MAX(IF((ProjectInfoTable[ProjectName]=DiscreteStatsTable[[#This Row],[ProjectName]]),(ProjectInfoTable[ProjectName]=DiscreteStatsTable[[#This Row],[ProjectName]])*ProjectInfoTable[ConfidenceInterval]))</f>
        <v>0.95</v>
      </c>
      <c r="Q437" s="5">
        <f>IF(AND(DiscreteStatsTable[[#This Row],[RepsWithStatObserved]]=1,Y437=0),200000000000000000000,IFERROR(_xlfn.T.INV.2T(1 -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37" s="5" cm="1">
        <f t="array" ref="R437">MIN(IF((DiscreteStatsTable[GroupByKey]=DiscreteStatsTable[[#This Row],[GroupByKey]]),(DiscreteStatsTable[GroupByKey]=DiscreteStatsTable[[#This Row],[GroupByKey]])*DiscreteStatsTable[Average]))</f>
        <v>6.6229675511977795E-2</v>
      </c>
      <c r="S437" s="5" cm="1">
        <f t="array" ref="S437">MAX(IF((DiscreteStatsTable[GroupByKey]=DiscreteStatsTable[[#This Row],[GroupByKey]]),(DiscreteStatsTable[GroupByKey]=DiscreteStatsTable[[#This Row],[GroupByKey]])*DiscreteStatsTable[Average]))</f>
        <v>0.33518621726314302</v>
      </c>
      <c r="T437" s="5" cm="1">
        <f t="array" ref="T437">MIN(IF((DiscreteStatsTable[GroupByKey]=DiscreteStatsTable[[#This Row],[GroupByKey]]),(DiscreteStatsTable[GroupByKey]=DiscreteStatsTable[[#This Row],[GroupByKey]])*DiscreteStatsTable[Minimum]))</f>
        <v>0</v>
      </c>
      <c r="U437" s="5" cm="1">
        <f t="array" ref="U437">MAX(IF((DiscreteStatsTable[GroupByKey]=DiscreteStatsTable[[#This Row],[GroupByKey]]),(DiscreteStatsTable[GroupByKey]=DiscreteStatsTable[[#This Row],[GroupByKey]])*DiscreteStatsTable[Maximum]))</f>
        <v>7.6409613053795198</v>
      </c>
      <c r="V437" s="5" cm="1">
        <f t="array" ref="V437">IFERROR(AVERAGE(IF((DiscreteStatsTable[GroupByKey]=DiscreteStatsTable[[#This Row],[GroupByKey]]),(DiscreteStatsTable[GroupByKey]=DiscreteStatsTable[[#This Row],[GroupByKey]])*DiscreteStatsTable[NumberObservations])),0)</f>
        <v>316.94</v>
      </c>
      <c r="W437" s="5">
        <f>IF((DiscreteStatsTable[[#This Row],[RepsRequested]]&gt;1),DiscreteStatsTable[[#This Row],[HalfWidth]],DiscreteStatsTable[[#This Row],[BatchMeansHalfWidth]])</f>
        <v>1.655000005490757E-2</v>
      </c>
      <c r="X437" s="5" cm="1">
        <f t="array" ref="X437">COUNT(IF((DiscreteStatsTable[GroupByKey]=DiscreteStatsTable[[#This Row],[GroupByKey]]),(DiscreteStatsTable[GroupByKey]=DiscreteStatsTable[[#This Row],[GroupByKey]])*DiscreteStatsTable[Replication]))</f>
        <v>50</v>
      </c>
      <c r="Y437" s="5">
        <f>IF(DiscreteStatsTable[[#This Row],[RepsRequested]]=DiscreteStatsTable[[#This Row],[RepsWithStatObserved]],1,0)</f>
        <v>1</v>
      </c>
    </row>
    <row r="438" spans="1:25" x14ac:dyDescent="0.25">
      <c r="A438" t="s">
        <v>68</v>
      </c>
      <c r="B438" t="s">
        <v>70</v>
      </c>
      <c r="C438">
        <v>7</v>
      </c>
      <c r="D438" t="s">
        <v>83</v>
      </c>
      <c r="E438" t="s">
        <v>72</v>
      </c>
      <c r="F438" t="s">
        <v>73</v>
      </c>
      <c r="G438">
        <v>2.8935387128368201E-2</v>
      </c>
      <c r="H438">
        <v>2E+20</v>
      </c>
      <c r="I438">
        <v>1.38196462075702E-2</v>
      </c>
      <c r="J438">
        <v>4.8840533302615098E-2</v>
      </c>
      <c r="K438">
        <v>317</v>
      </c>
      <c r="L43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38" s="5" cm="1">
        <f t="array" ref="M438">MAX(IF((ProjectInfoTable[ProjectName]=DiscreteStatsTable[[#This Row],[ProjectName]]),(ProjectInfoTable[ProjectName]=DiscreteStatsTable[[#This Row],[ProjectName]])*ProjectInfoTable[NumberOfReplications]))</f>
        <v>50</v>
      </c>
      <c r="N438" s="5" cm="1">
        <f t="array" ref="N438">IFERROR(AVERAGE(IF((DiscreteStatsTable[GroupByKey]=DiscreteStatsTable[[#This Row],[GroupByKey]]),(DiscreteStatsTable[GroupByKey]=DiscreteStatsTable[[#This Row],[GroupByKey]])*DiscreteStatsTable[Average])),0)</f>
        <v>2.9140044230663364E-2</v>
      </c>
      <c r="O438" s="5" cm="1">
        <f t="array" ref="O43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38" s="5" cm="1">
        <f t="array" ref="P438">MAX(IF((ProjectInfoTable[ProjectName]=DiscreteStatsTable[[#This Row],[ProjectName]]),(ProjectInfoTable[ProjectName]=DiscreteStatsTable[[#This Row],[ProjectName]])*ProjectInfoTable[ConfidenceInterval]))</f>
        <v>0.95</v>
      </c>
      <c r="Q438" s="5">
        <f>IF(AND(DiscreteStatsTable[[#This Row],[RepsWithStatObserved]]=1,Y438=0),200000000000000000000,IFERROR(_xlfn.T.INV.2T(1 -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38" s="5" cm="1">
        <f t="array" ref="R438">MIN(IF((DiscreteStatsTable[GroupByKey]=DiscreteStatsTable[[#This Row],[GroupByKey]]),(DiscreteStatsTable[GroupByKey]=DiscreteStatsTable[[#This Row],[GroupByKey]])*DiscreteStatsTable[Average]))</f>
        <v>2.83494744041787E-2</v>
      </c>
      <c r="S438" s="5" cm="1">
        <f t="array" ref="S438">MAX(IF((DiscreteStatsTable[GroupByKey]=DiscreteStatsTable[[#This Row],[GroupByKey]]),(DiscreteStatsTable[GroupByKey]=DiscreteStatsTable[[#This Row],[GroupByKey]])*DiscreteStatsTable[Average]))</f>
        <v>2.9665213130219501E-2</v>
      </c>
      <c r="T438" s="5" cm="1">
        <f t="array" ref="T438">MIN(IF((DiscreteStatsTable[GroupByKey]=DiscreteStatsTable[[#This Row],[GroupByKey]]),(DiscreteStatsTable[GroupByKey]=DiscreteStatsTable[[#This Row],[GroupByKey]])*DiscreteStatsTable[Minimum]))</f>
        <v>1.2596072452009799E-2</v>
      </c>
      <c r="U438" s="5" cm="1">
        <f t="array" ref="U438">MAX(IF((DiscreteStatsTable[GroupByKey]=DiscreteStatsTable[[#This Row],[GroupByKey]]),(DiscreteStatsTable[GroupByKey]=DiscreteStatsTable[[#This Row],[GroupByKey]])*DiscreteStatsTable[Maximum]))</f>
        <v>4.98834309779871E-2</v>
      </c>
      <c r="V438" s="5" cm="1">
        <f t="array" ref="V438">IFERROR(AVERAGE(IF((DiscreteStatsTable[GroupByKey]=DiscreteStatsTable[[#This Row],[GroupByKey]]),(DiscreteStatsTable[GroupByKey]=DiscreteStatsTable[[#This Row],[GroupByKey]])*DiscreteStatsTable[NumberObservations])),0)</f>
        <v>316.94</v>
      </c>
      <c r="W438" s="5">
        <f>IF((DiscreteStatsTable[[#This Row],[RepsRequested]]&gt;1),DiscreteStatsTable[[#This Row],[HalfWidth]],DiscreteStatsTable[[#This Row],[BatchMeansHalfWidth]])</f>
        <v>1.0181944756697419E-4</v>
      </c>
      <c r="X438" s="5" cm="1">
        <f t="array" ref="X438">COUNT(IF((DiscreteStatsTable[GroupByKey]=DiscreteStatsTable[[#This Row],[GroupByKey]]),(DiscreteStatsTable[GroupByKey]=DiscreteStatsTable[[#This Row],[GroupByKey]])*DiscreteStatsTable[Replication]))</f>
        <v>50</v>
      </c>
      <c r="Y438" s="5">
        <f>IF(DiscreteStatsTable[[#This Row],[RepsRequested]]=DiscreteStatsTable[[#This Row],[RepsWithStatObserved]],1,0)</f>
        <v>1</v>
      </c>
    </row>
    <row r="439" spans="1:25" x14ac:dyDescent="0.25">
      <c r="A439" t="s">
        <v>68</v>
      </c>
      <c r="B439" t="s">
        <v>70</v>
      </c>
      <c r="C439">
        <v>7</v>
      </c>
      <c r="D439" t="s">
        <v>83</v>
      </c>
      <c r="E439" t="s">
        <v>74</v>
      </c>
      <c r="F439" t="s">
        <v>73</v>
      </c>
      <c r="G439">
        <v>1.8543189989939799</v>
      </c>
      <c r="H439">
        <v>2E+20</v>
      </c>
      <c r="I439">
        <v>0.82917877245421301</v>
      </c>
      <c r="J439">
        <v>4.1814674091675101</v>
      </c>
      <c r="K439">
        <v>317</v>
      </c>
      <c r="L43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39" s="5" cm="1">
        <f t="array" ref="M439">MAX(IF((ProjectInfoTable[ProjectName]=DiscreteStatsTable[[#This Row],[ProjectName]]),(ProjectInfoTable[ProjectName]=DiscreteStatsTable[[#This Row],[ProjectName]])*ProjectInfoTable[NumberOfReplications]))</f>
        <v>50</v>
      </c>
      <c r="N439" s="5" cm="1">
        <f t="array" ref="N439">IFERROR(AVERAGE(IF((DiscreteStatsTable[GroupByKey]=DiscreteStatsTable[[#This Row],[GroupByKey]]),(DiscreteStatsTable[GroupByKey]=DiscreteStatsTable[[#This Row],[GroupByKey]])*DiscreteStatsTable[Average])),0)</f>
        <v>1.9230036261667984</v>
      </c>
      <c r="O439" s="5" cm="1">
        <f t="array" ref="O439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39" s="5" cm="1">
        <f t="array" ref="P439">MAX(IF((ProjectInfoTable[ProjectName]=DiscreteStatsTable[[#This Row],[ProjectName]]),(ProjectInfoTable[ProjectName]=DiscreteStatsTable[[#This Row],[ProjectName]])*ProjectInfoTable[ConfidenceInterval]))</f>
        <v>0.95</v>
      </c>
      <c r="Q439" s="5">
        <f>IF(AND(DiscreteStatsTable[[#This Row],[RepsWithStatObserved]]=1,Y439=0),200000000000000000000,IFERROR(_xlfn.T.INV.2T(1 -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39" s="5" cm="1">
        <f t="array" ref="R439">MIN(IF((DiscreteStatsTable[GroupByKey]=DiscreteStatsTable[[#This Row],[GroupByKey]]),(DiscreteStatsTable[GroupByKey]=DiscreteStatsTable[[#This Row],[GroupByKey]])*DiscreteStatsTable[Average]))</f>
        <v>1.76780221421957</v>
      </c>
      <c r="S439" s="5" cm="1">
        <f t="array" ref="S439">MAX(IF((DiscreteStatsTable[GroupByKey]=DiscreteStatsTable[[#This Row],[GroupByKey]]),(DiscreteStatsTable[GroupByKey]=DiscreteStatsTable[[#This Row],[GroupByKey]])*DiscreteStatsTable[Average]))</f>
        <v>2.1069755550221099</v>
      </c>
      <c r="T439" s="5" cm="1">
        <f t="array" ref="T439">MIN(IF((DiscreteStatsTable[GroupByKey]=DiscreteStatsTable[[#This Row],[GroupByKey]]),(DiscreteStatsTable[GroupByKey]=DiscreteStatsTable[[#This Row],[GroupByKey]])*DiscreteStatsTable[Minimum]))</f>
        <v>0.75576434712058904</v>
      </c>
      <c r="U439" s="5" cm="1">
        <f t="array" ref="U439">MAX(IF((DiscreteStatsTable[GroupByKey]=DiscreteStatsTable[[#This Row],[GroupByKey]]),(DiscreteStatsTable[GroupByKey]=DiscreteStatsTable[[#This Row],[GroupByKey]])*DiscreteStatsTable[Maximum]))</f>
        <v>8.9740994303808801</v>
      </c>
      <c r="V439" s="5" cm="1">
        <f t="array" ref="V439">IFERROR(AVERAGE(IF((DiscreteStatsTable[GroupByKey]=DiscreteStatsTable[[#This Row],[GroupByKey]]),(DiscreteStatsTable[GroupByKey]=DiscreteStatsTable[[#This Row],[GroupByKey]])*DiscreteStatsTable[NumberObservations])),0)</f>
        <v>316.94</v>
      </c>
      <c r="W439" s="5">
        <f>IF((DiscreteStatsTable[[#This Row],[RepsRequested]]&gt;1),DiscreteStatsTable[[#This Row],[HalfWidth]],DiscreteStatsTable[[#This Row],[BatchMeansHalfWidth]])</f>
        <v>1.7917006908396871E-2</v>
      </c>
      <c r="X439" s="5" cm="1">
        <f t="array" ref="X439">COUNT(IF((DiscreteStatsTable[GroupByKey]=DiscreteStatsTable[[#This Row],[GroupByKey]]),(DiscreteStatsTable[GroupByKey]=DiscreteStatsTable[[#This Row],[GroupByKey]])*DiscreteStatsTable[Replication]))</f>
        <v>50</v>
      </c>
      <c r="Y439" s="5">
        <f>IF(DiscreteStatsTable[[#This Row],[RepsRequested]]=DiscreteStatsTable[[#This Row],[RepsWithStatObserved]],1,0)</f>
        <v>1</v>
      </c>
    </row>
    <row r="440" spans="1:25" x14ac:dyDescent="0.25">
      <c r="A440" t="s">
        <v>68</v>
      </c>
      <c r="B440" t="s">
        <v>70</v>
      </c>
      <c r="C440">
        <v>7</v>
      </c>
      <c r="D440" t="s">
        <v>83</v>
      </c>
      <c r="E440" t="s">
        <v>75</v>
      </c>
      <c r="F440" t="s">
        <v>73</v>
      </c>
      <c r="G440">
        <v>2.8935387128368201E-2</v>
      </c>
      <c r="H440">
        <v>2E+20</v>
      </c>
      <c r="I440">
        <v>1.38196462075702E-2</v>
      </c>
      <c r="J440">
        <v>4.8840533302615098E-2</v>
      </c>
      <c r="K440">
        <v>317</v>
      </c>
      <c r="L44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40" s="5" cm="1">
        <f t="array" ref="M440">MAX(IF((ProjectInfoTable[ProjectName]=DiscreteStatsTable[[#This Row],[ProjectName]]),(ProjectInfoTable[ProjectName]=DiscreteStatsTable[[#This Row],[ProjectName]])*ProjectInfoTable[NumberOfReplications]))</f>
        <v>50</v>
      </c>
      <c r="N440" s="5" cm="1">
        <f t="array" ref="N440">IFERROR(AVERAGE(IF((DiscreteStatsTable[GroupByKey]=DiscreteStatsTable[[#This Row],[GroupByKey]]),(DiscreteStatsTable[GroupByKey]=DiscreteStatsTable[[#This Row],[GroupByKey]])*DiscreteStatsTable[Average])),0)</f>
        <v>2.9140044230663364E-2</v>
      </c>
      <c r="O440" s="5" cm="1">
        <f t="array" ref="O44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40" s="5" cm="1">
        <f t="array" ref="P440">MAX(IF((ProjectInfoTable[ProjectName]=DiscreteStatsTable[[#This Row],[ProjectName]]),(ProjectInfoTable[ProjectName]=DiscreteStatsTable[[#This Row],[ProjectName]])*ProjectInfoTable[ConfidenceInterval]))</f>
        <v>0.95</v>
      </c>
      <c r="Q440" s="5">
        <f>IF(AND(DiscreteStatsTable[[#This Row],[RepsWithStatObserved]]=1,Y440=0),200000000000000000000,IFERROR(_xlfn.T.INV.2T(1 -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40" s="5" cm="1">
        <f t="array" ref="R440">MIN(IF((DiscreteStatsTable[GroupByKey]=DiscreteStatsTable[[#This Row],[GroupByKey]]),(DiscreteStatsTable[GroupByKey]=DiscreteStatsTable[[#This Row],[GroupByKey]])*DiscreteStatsTable[Average]))</f>
        <v>2.83494744041787E-2</v>
      </c>
      <c r="S440" s="5" cm="1">
        <f t="array" ref="S440">MAX(IF((DiscreteStatsTable[GroupByKey]=DiscreteStatsTable[[#This Row],[GroupByKey]]),(DiscreteStatsTable[GroupByKey]=DiscreteStatsTable[[#This Row],[GroupByKey]])*DiscreteStatsTable[Average]))</f>
        <v>2.9665213130219501E-2</v>
      </c>
      <c r="T440" s="5" cm="1">
        <f t="array" ref="T440">MIN(IF((DiscreteStatsTable[GroupByKey]=DiscreteStatsTable[[#This Row],[GroupByKey]]),(DiscreteStatsTable[GroupByKey]=DiscreteStatsTable[[#This Row],[GroupByKey]])*DiscreteStatsTable[Minimum]))</f>
        <v>1.2596072452009799E-2</v>
      </c>
      <c r="U440" s="5" cm="1">
        <f t="array" ref="U440">MAX(IF((DiscreteStatsTable[GroupByKey]=DiscreteStatsTable[[#This Row],[GroupByKey]]),(DiscreteStatsTable[GroupByKey]=DiscreteStatsTable[[#This Row],[GroupByKey]])*DiscreteStatsTable[Maximum]))</f>
        <v>4.98834309779871E-2</v>
      </c>
      <c r="V440" s="5" cm="1">
        <f t="array" ref="V440">IFERROR(AVERAGE(IF((DiscreteStatsTable[GroupByKey]=DiscreteStatsTable[[#This Row],[GroupByKey]]),(DiscreteStatsTable[GroupByKey]=DiscreteStatsTable[[#This Row],[GroupByKey]])*DiscreteStatsTable[NumberObservations])),0)</f>
        <v>316.94</v>
      </c>
      <c r="W440" s="5">
        <f>IF((DiscreteStatsTable[[#This Row],[RepsRequested]]&gt;1),DiscreteStatsTable[[#This Row],[HalfWidth]],DiscreteStatsTable[[#This Row],[BatchMeansHalfWidth]])</f>
        <v>1.0181944756697419E-4</v>
      </c>
      <c r="X440" s="5" cm="1">
        <f t="array" ref="X440">COUNT(IF((DiscreteStatsTable[GroupByKey]=DiscreteStatsTable[[#This Row],[GroupByKey]]),(DiscreteStatsTable[GroupByKey]=DiscreteStatsTable[[#This Row],[GroupByKey]])*DiscreteStatsTable[Replication]))</f>
        <v>50</v>
      </c>
      <c r="Y440" s="5">
        <f>IF(DiscreteStatsTable[[#This Row],[RepsRequested]]=DiscreteStatsTable[[#This Row],[RepsWithStatObserved]],1,0)</f>
        <v>1</v>
      </c>
    </row>
    <row r="441" spans="1:25" x14ac:dyDescent="0.25">
      <c r="A441" t="s">
        <v>68</v>
      </c>
      <c r="B441" t="s">
        <v>70</v>
      </c>
      <c r="C441">
        <v>7</v>
      </c>
      <c r="D441" t="s">
        <v>83</v>
      </c>
      <c r="E441" t="s">
        <v>76</v>
      </c>
      <c r="F441" t="s">
        <v>73</v>
      </c>
      <c r="G441">
        <v>1.7361232277020899</v>
      </c>
      <c r="H441">
        <v>2E+20</v>
      </c>
      <c r="I441">
        <v>0.82917877245421301</v>
      </c>
      <c r="J441">
        <v>2.93043199815691</v>
      </c>
      <c r="K441">
        <v>317</v>
      </c>
      <c r="L44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41" s="5" cm="1">
        <f t="array" ref="M441">MAX(IF((ProjectInfoTable[ProjectName]=DiscreteStatsTable[[#This Row],[ProjectName]]),(ProjectInfoTable[ProjectName]=DiscreteStatsTable[[#This Row],[ProjectName]])*ProjectInfoTable[NumberOfReplications]))</f>
        <v>50</v>
      </c>
      <c r="N441" s="5" cm="1">
        <f t="array" ref="N441">IFERROR(AVERAGE(IF((DiscreteStatsTable[GroupByKey]=DiscreteStatsTable[[#This Row],[GroupByKey]]),(DiscreteStatsTable[GroupByKey]=DiscreteStatsTable[[#This Row],[GroupByKey]])*DiscreteStatsTable[Average])),0)</f>
        <v>1.7484026538398019</v>
      </c>
      <c r="O441" s="5" cm="1">
        <f t="array" ref="O441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41" s="5" cm="1">
        <f t="array" ref="P441">MAX(IF((ProjectInfoTable[ProjectName]=DiscreteStatsTable[[#This Row],[ProjectName]]),(ProjectInfoTable[ProjectName]=DiscreteStatsTable[[#This Row],[ProjectName]])*ProjectInfoTable[ConfidenceInterval]))</f>
        <v>0.95</v>
      </c>
      <c r="Q441" s="5">
        <f>IF(AND(DiscreteStatsTable[[#This Row],[RepsWithStatObserved]]=1,Y441=0),200000000000000000000,IFERROR(_xlfn.T.INV.2T(1 -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41" s="5" cm="1">
        <f t="array" ref="R441">MIN(IF((DiscreteStatsTable[GroupByKey]=DiscreteStatsTable[[#This Row],[GroupByKey]]),(DiscreteStatsTable[GroupByKey]=DiscreteStatsTable[[#This Row],[GroupByKey]])*DiscreteStatsTable[Average]))</f>
        <v>1.7009684642507199</v>
      </c>
      <c r="S441" s="5" cm="1">
        <f t="array" ref="S441">MAX(IF((DiscreteStatsTable[GroupByKey]=DiscreteStatsTable[[#This Row],[GroupByKey]]),(DiscreteStatsTable[GroupByKey]=DiscreteStatsTable[[#This Row],[GroupByKey]])*DiscreteStatsTable[Average]))</f>
        <v>1.77991278781317</v>
      </c>
      <c r="T441" s="5" cm="1">
        <f t="array" ref="T441">MIN(IF((DiscreteStatsTable[GroupByKey]=DiscreteStatsTable[[#This Row],[GroupByKey]]),(DiscreteStatsTable[GroupByKey]=DiscreteStatsTable[[#This Row],[GroupByKey]])*DiscreteStatsTable[Minimum]))</f>
        <v>0.75576434712058904</v>
      </c>
      <c r="U441" s="5" cm="1">
        <f t="array" ref="U441">MAX(IF((DiscreteStatsTable[GroupByKey]=DiscreteStatsTable[[#This Row],[GroupByKey]]),(DiscreteStatsTable[GroupByKey]=DiscreteStatsTable[[#This Row],[GroupByKey]])*DiscreteStatsTable[Maximum]))</f>
        <v>2.9930058586792301</v>
      </c>
      <c r="V441" s="5" cm="1">
        <f t="array" ref="V441">IFERROR(AVERAGE(IF((DiscreteStatsTable[GroupByKey]=DiscreteStatsTable[[#This Row],[GroupByKey]]),(DiscreteStatsTable[GroupByKey]=DiscreteStatsTable[[#This Row],[GroupByKey]])*DiscreteStatsTable[NumberObservations])),0)</f>
        <v>316.94</v>
      </c>
      <c r="W441" s="5">
        <f>IF((DiscreteStatsTable[[#This Row],[RepsRequested]]&gt;1),DiscreteStatsTable[[#This Row],[HalfWidth]],DiscreteStatsTable[[#This Row],[BatchMeansHalfWidth]])</f>
        <v>6.1091668540185929E-3</v>
      </c>
      <c r="X441" s="5" cm="1">
        <f t="array" ref="X441">COUNT(IF((DiscreteStatsTable[GroupByKey]=DiscreteStatsTable[[#This Row],[GroupByKey]]),(DiscreteStatsTable[GroupByKey]=DiscreteStatsTable[[#This Row],[GroupByKey]])*DiscreteStatsTable[Replication]))</f>
        <v>50</v>
      </c>
      <c r="Y441" s="5">
        <f>IF(DiscreteStatsTable[[#This Row],[RepsRequested]]=DiscreteStatsTable[[#This Row],[RepsWithStatObserved]],1,0)</f>
        <v>1</v>
      </c>
    </row>
    <row r="442" spans="1:25" x14ac:dyDescent="0.25">
      <c r="A442" t="s">
        <v>68</v>
      </c>
      <c r="B442" t="s">
        <v>70</v>
      </c>
      <c r="C442">
        <v>7</v>
      </c>
      <c r="D442" t="s">
        <v>83</v>
      </c>
      <c r="E442" t="s">
        <v>77</v>
      </c>
      <c r="F442" t="s">
        <v>73</v>
      </c>
      <c r="G442">
        <v>0</v>
      </c>
      <c r="H442">
        <v>2E+20</v>
      </c>
      <c r="I442">
        <v>0</v>
      </c>
      <c r="J442">
        <v>0</v>
      </c>
      <c r="K442">
        <v>317</v>
      </c>
      <c r="L44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42" s="5" cm="1">
        <f t="array" ref="M442">MAX(IF((ProjectInfoTable[ProjectName]=DiscreteStatsTable[[#This Row],[ProjectName]]),(ProjectInfoTable[ProjectName]=DiscreteStatsTable[[#This Row],[ProjectName]])*ProjectInfoTable[NumberOfReplications]))</f>
        <v>50</v>
      </c>
      <c r="N442" s="5" cm="1">
        <f t="array" ref="N442">IFERROR(AVERAGE(IF((DiscreteStatsTable[GroupByKey]=DiscreteStatsTable[[#This Row],[GroupByKey]]),(DiscreteStatsTable[GroupByKey]=DiscreteStatsTable[[#This Row],[GroupByKey]])*DiscreteStatsTable[Average])),0)</f>
        <v>0</v>
      </c>
      <c r="O442" s="5" cm="1">
        <f t="array" ref="O442">IFERROR(_xlfn.STDEV.S(IF((DiscreteStatsTable[GroupByKey]=DiscreteStatsTable[[#This Row],[GroupByKey]]),(DiscreteStatsTable[GroupByKey]=DiscreteStatsTable[[#This Row],[GroupByKey]])*DiscreteStatsTable[Average])),0)</f>
        <v>0</v>
      </c>
      <c r="P442" s="5" cm="1">
        <f t="array" ref="P442">MAX(IF((ProjectInfoTable[ProjectName]=DiscreteStatsTable[[#This Row],[ProjectName]]),(ProjectInfoTable[ProjectName]=DiscreteStatsTable[[#This Row],[ProjectName]])*ProjectInfoTable[ConfidenceInterval]))</f>
        <v>0.95</v>
      </c>
      <c r="Q442" s="5">
        <f>IF(AND(DiscreteStatsTable[[#This Row],[RepsWithStatObserved]]=1,Y442=0),200000000000000000000,IFERROR(_xlfn.T.INV.2T(1 -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2" s="5" cm="1">
        <f t="array" ref="R442">MIN(IF((DiscreteStatsTable[GroupByKey]=DiscreteStatsTable[[#This Row],[GroupByKey]]),(DiscreteStatsTable[GroupByKey]=DiscreteStatsTable[[#This Row],[GroupByKey]])*DiscreteStatsTable[Average]))</f>
        <v>0</v>
      </c>
      <c r="S442" s="5" cm="1">
        <f t="array" ref="S442">MAX(IF((DiscreteStatsTable[GroupByKey]=DiscreteStatsTable[[#This Row],[GroupByKey]]),(DiscreteStatsTable[GroupByKey]=DiscreteStatsTable[[#This Row],[GroupByKey]])*DiscreteStatsTable[Average]))</f>
        <v>0</v>
      </c>
      <c r="T442" s="5" cm="1">
        <f t="array" ref="T442">MIN(IF((DiscreteStatsTable[GroupByKey]=DiscreteStatsTable[[#This Row],[GroupByKey]]),(DiscreteStatsTable[GroupByKey]=DiscreteStatsTable[[#This Row],[GroupByKey]])*DiscreteStatsTable[Minimum]))</f>
        <v>0</v>
      </c>
      <c r="U442" s="5" cm="1">
        <f t="array" ref="U442">MAX(IF((DiscreteStatsTable[GroupByKey]=DiscreteStatsTable[[#This Row],[GroupByKey]]),(DiscreteStatsTable[GroupByKey]=DiscreteStatsTable[[#This Row],[GroupByKey]])*DiscreteStatsTable[Maximum]))</f>
        <v>0</v>
      </c>
      <c r="V442" s="5" cm="1">
        <f t="array" ref="V442">IFERROR(AVERAGE(IF((DiscreteStatsTable[GroupByKey]=DiscreteStatsTable[[#This Row],[GroupByKey]]),(DiscreteStatsTable[GroupByKey]=DiscreteStatsTable[[#This Row],[GroupByKey]])*DiscreteStatsTable[NumberObservations])),0)</f>
        <v>316.94</v>
      </c>
      <c r="W442" s="5">
        <f>IF((DiscreteStatsTable[[#This Row],[RepsRequested]]&gt;1),DiscreteStatsTable[[#This Row],[HalfWidth]],DiscreteStatsTable[[#This Row],[BatchMeansHalfWidth]])</f>
        <v>0</v>
      </c>
      <c r="X442" s="5" cm="1">
        <f t="array" ref="X442">COUNT(IF((DiscreteStatsTable[GroupByKey]=DiscreteStatsTable[[#This Row],[GroupByKey]]),(DiscreteStatsTable[GroupByKey]=DiscreteStatsTable[[#This Row],[GroupByKey]])*DiscreteStatsTable[Replication]))</f>
        <v>50</v>
      </c>
      <c r="Y442" s="5">
        <f>IF(DiscreteStatsTable[[#This Row],[RepsRequested]]=DiscreteStatsTable[[#This Row],[RepsWithStatObserved]],1,0)</f>
        <v>1</v>
      </c>
    </row>
    <row r="443" spans="1:25" x14ac:dyDescent="0.25">
      <c r="A443" t="s">
        <v>68</v>
      </c>
      <c r="B443" t="s">
        <v>70</v>
      </c>
      <c r="C443">
        <v>7</v>
      </c>
      <c r="D443" t="s">
        <v>83</v>
      </c>
      <c r="E443" t="s">
        <v>78</v>
      </c>
      <c r="F443" t="s">
        <v>73</v>
      </c>
      <c r="G443">
        <v>0.118195771291888</v>
      </c>
      <c r="H443">
        <v>2E+20</v>
      </c>
      <c r="I443">
        <v>0</v>
      </c>
      <c r="J443">
        <v>2.7800932011590498</v>
      </c>
      <c r="K443">
        <v>317</v>
      </c>
      <c r="L44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43" s="5" cm="1">
        <f t="array" ref="M443">MAX(IF((ProjectInfoTable[ProjectName]=DiscreteStatsTable[[#This Row],[ProjectName]]),(ProjectInfoTable[ProjectName]=DiscreteStatsTable[[#This Row],[ProjectName]])*ProjectInfoTable[NumberOfReplications]))</f>
        <v>50</v>
      </c>
      <c r="N443" s="5" cm="1">
        <f t="array" ref="N443">IFERROR(AVERAGE(IF((DiscreteStatsTable[GroupByKey]=DiscreteStatsTable[[#This Row],[GroupByKey]]),(DiscreteStatsTable[GroupByKey]=DiscreteStatsTable[[#This Row],[GroupByKey]])*DiscreteStatsTable[Average])),0)</f>
        <v>0.17460097232699684</v>
      </c>
      <c r="O443" s="5" cm="1">
        <f t="array" ref="O443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43" s="5" cm="1">
        <f t="array" ref="P443">MAX(IF((ProjectInfoTable[ProjectName]=DiscreteStatsTable[[#This Row],[ProjectName]]),(ProjectInfoTable[ProjectName]=DiscreteStatsTable[[#This Row],[ProjectName]])*ProjectInfoTable[ConfidenceInterval]))</f>
        <v>0.95</v>
      </c>
      <c r="Q443" s="5">
        <f>IF(AND(DiscreteStatsTable[[#This Row],[RepsWithStatObserved]]=1,Y443=0),200000000000000000000,IFERROR(_xlfn.T.INV.2T(1 -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43" s="5" cm="1">
        <f t="array" ref="R443">MIN(IF((DiscreteStatsTable[GroupByKey]=DiscreteStatsTable[[#This Row],[GroupByKey]]),(DiscreteStatsTable[GroupByKey]=DiscreteStatsTable[[#This Row],[GroupByKey]])*DiscreteStatsTable[Average]))</f>
        <v>6.6229675511977795E-2</v>
      </c>
      <c r="S443" s="5" cm="1">
        <f t="array" ref="S443">MAX(IF((DiscreteStatsTable[GroupByKey]=DiscreteStatsTable[[#This Row],[GroupByKey]]),(DiscreteStatsTable[GroupByKey]=DiscreteStatsTable[[#This Row],[GroupByKey]])*DiscreteStatsTable[Average]))</f>
        <v>0.33518621726314302</v>
      </c>
      <c r="T443" s="5" cm="1">
        <f t="array" ref="T443">MIN(IF((DiscreteStatsTable[GroupByKey]=DiscreteStatsTable[[#This Row],[GroupByKey]]),(DiscreteStatsTable[GroupByKey]=DiscreteStatsTable[[#This Row],[GroupByKey]])*DiscreteStatsTable[Minimum]))</f>
        <v>0</v>
      </c>
      <c r="U443" s="5" cm="1">
        <f t="array" ref="U443">MAX(IF((DiscreteStatsTable[GroupByKey]=DiscreteStatsTable[[#This Row],[GroupByKey]]),(DiscreteStatsTable[GroupByKey]=DiscreteStatsTable[[#This Row],[GroupByKey]])*DiscreteStatsTable[Maximum]))</f>
        <v>7.6409613053795198</v>
      </c>
      <c r="V443" s="5" cm="1">
        <f t="array" ref="V443">IFERROR(AVERAGE(IF((DiscreteStatsTable[GroupByKey]=DiscreteStatsTable[[#This Row],[GroupByKey]]),(DiscreteStatsTable[GroupByKey]=DiscreteStatsTable[[#This Row],[GroupByKey]])*DiscreteStatsTable[NumberObservations])),0)</f>
        <v>316.94</v>
      </c>
      <c r="W443" s="5">
        <f>IF((DiscreteStatsTable[[#This Row],[RepsRequested]]&gt;1),DiscreteStatsTable[[#This Row],[HalfWidth]],DiscreteStatsTable[[#This Row],[BatchMeansHalfWidth]])</f>
        <v>1.655000005490757E-2</v>
      </c>
      <c r="X443" s="5" cm="1">
        <f t="array" ref="X443">COUNT(IF((DiscreteStatsTable[GroupByKey]=DiscreteStatsTable[[#This Row],[GroupByKey]]),(DiscreteStatsTable[GroupByKey]=DiscreteStatsTable[[#This Row],[GroupByKey]])*DiscreteStatsTable[Replication]))</f>
        <v>50</v>
      </c>
      <c r="Y443" s="5">
        <f>IF(DiscreteStatsTable[[#This Row],[RepsRequested]]=DiscreteStatsTable[[#This Row],[RepsWithStatObserved]],1,0)</f>
        <v>1</v>
      </c>
    </row>
    <row r="444" spans="1:25" x14ac:dyDescent="0.25">
      <c r="A444" t="s">
        <v>68</v>
      </c>
      <c r="B444" t="s">
        <v>70</v>
      </c>
      <c r="C444">
        <v>8</v>
      </c>
      <c r="D444" t="s">
        <v>83</v>
      </c>
      <c r="E444" t="s">
        <v>72</v>
      </c>
      <c r="F444" t="s">
        <v>73</v>
      </c>
      <c r="G444">
        <v>2.9097393083951598E-2</v>
      </c>
      <c r="H444">
        <v>2E+20</v>
      </c>
      <c r="I444">
        <v>1.3203710223223201E-2</v>
      </c>
      <c r="J444">
        <v>4.9135737390334597E-2</v>
      </c>
      <c r="K444">
        <v>317</v>
      </c>
      <c r="L44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44" s="5" cm="1">
        <f t="array" ref="M444">MAX(IF((ProjectInfoTable[ProjectName]=DiscreteStatsTable[[#This Row],[ProjectName]]),(ProjectInfoTable[ProjectName]=DiscreteStatsTable[[#This Row],[ProjectName]])*ProjectInfoTable[NumberOfReplications]))</f>
        <v>50</v>
      </c>
      <c r="N444" s="5" cm="1">
        <f t="array" ref="N444">IFERROR(AVERAGE(IF((DiscreteStatsTable[GroupByKey]=DiscreteStatsTable[[#This Row],[GroupByKey]]),(DiscreteStatsTable[GroupByKey]=DiscreteStatsTable[[#This Row],[GroupByKey]])*DiscreteStatsTable[Average])),0)</f>
        <v>2.9140044230663364E-2</v>
      </c>
      <c r="O444" s="5" cm="1">
        <f t="array" ref="O44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44" s="5" cm="1">
        <f t="array" ref="P444">MAX(IF((ProjectInfoTable[ProjectName]=DiscreteStatsTable[[#This Row],[ProjectName]]),(ProjectInfoTable[ProjectName]=DiscreteStatsTable[[#This Row],[ProjectName]])*ProjectInfoTable[ConfidenceInterval]))</f>
        <v>0.95</v>
      </c>
      <c r="Q444" s="5">
        <f>IF(AND(DiscreteStatsTable[[#This Row],[RepsWithStatObserved]]=1,Y444=0),200000000000000000000,IFERROR(_xlfn.T.INV.2T(1 -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44" s="5" cm="1">
        <f t="array" ref="R444">MIN(IF((DiscreteStatsTable[GroupByKey]=DiscreteStatsTable[[#This Row],[GroupByKey]]),(DiscreteStatsTable[GroupByKey]=DiscreteStatsTable[[#This Row],[GroupByKey]])*DiscreteStatsTable[Average]))</f>
        <v>2.83494744041787E-2</v>
      </c>
      <c r="S444" s="5" cm="1">
        <f t="array" ref="S444">MAX(IF((DiscreteStatsTable[GroupByKey]=DiscreteStatsTable[[#This Row],[GroupByKey]]),(DiscreteStatsTable[GroupByKey]=DiscreteStatsTable[[#This Row],[GroupByKey]])*DiscreteStatsTable[Average]))</f>
        <v>2.9665213130219501E-2</v>
      </c>
      <c r="T444" s="5" cm="1">
        <f t="array" ref="T444">MIN(IF((DiscreteStatsTable[GroupByKey]=DiscreteStatsTable[[#This Row],[GroupByKey]]),(DiscreteStatsTable[GroupByKey]=DiscreteStatsTable[[#This Row],[GroupByKey]])*DiscreteStatsTable[Minimum]))</f>
        <v>1.2596072452009799E-2</v>
      </c>
      <c r="U444" s="5" cm="1">
        <f t="array" ref="U444">MAX(IF((DiscreteStatsTable[GroupByKey]=DiscreteStatsTable[[#This Row],[GroupByKey]]),(DiscreteStatsTable[GroupByKey]=DiscreteStatsTable[[#This Row],[GroupByKey]])*DiscreteStatsTable[Maximum]))</f>
        <v>4.98834309779871E-2</v>
      </c>
      <c r="V444" s="5" cm="1">
        <f t="array" ref="V444">IFERROR(AVERAGE(IF((DiscreteStatsTable[GroupByKey]=DiscreteStatsTable[[#This Row],[GroupByKey]]),(DiscreteStatsTable[GroupByKey]=DiscreteStatsTable[[#This Row],[GroupByKey]])*DiscreteStatsTable[NumberObservations])),0)</f>
        <v>316.94</v>
      </c>
      <c r="W444" s="5">
        <f>IF((DiscreteStatsTable[[#This Row],[RepsRequested]]&gt;1),DiscreteStatsTable[[#This Row],[HalfWidth]],DiscreteStatsTable[[#This Row],[BatchMeansHalfWidth]])</f>
        <v>1.0181944756697419E-4</v>
      </c>
      <c r="X444" s="5" cm="1">
        <f t="array" ref="X444">COUNT(IF((DiscreteStatsTable[GroupByKey]=DiscreteStatsTable[[#This Row],[GroupByKey]]),(DiscreteStatsTable[GroupByKey]=DiscreteStatsTable[[#This Row],[GroupByKey]])*DiscreteStatsTable[Replication]))</f>
        <v>50</v>
      </c>
      <c r="Y444" s="5">
        <f>IF(DiscreteStatsTable[[#This Row],[RepsRequested]]=DiscreteStatsTable[[#This Row],[RepsWithStatObserved]],1,0)</f>
        <v>1</v>
      </c>
    </row>
    <row r="445" spans="1:25" x14ac:dyDescent="0.25">
      <c r="A445" t="s">
        <v>68</v>
      </c>
      <c r="B445" t="s">
        <v>70</v>
      </c>
      <c r="C445">
        <v>8</v>
      </c>
      <c r="D445" t="s">
        <v>83</v>
      </c>
      <c r="E445" t="s">
        <v>74</v>
      </c>
      <c r="F445" t="s">
        <v>73</v>
      </c>
      <c r="G445">
        <v>1.9311321444523</v>
      </c>
      <c r="H445">
        <v>2E+20</v>
      </c>
      <c r="I445">
        <v>0.79222261339339195</v>
      </c>
      <c r="J445">
        <v>6.1677555578792704</v>
      </c>
      <c r="K445">
        <v>317</v>
      </c>
      <c r="L44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45" s="5" cm="1">
        <f t="array" ref="M445">MAX(IF((ProjectInfoTable[ProjectName]=DiscreteStatsTable[[#This Row],[ProjectName]]),(ProjectInfoTable[ProjectName]=DiscreteStatsTable[[#This Row],[ProjectName]])*ProjectInfoTable[NumberOfReplications]))</f>
        <v>50</v>
      </c>
      <c r="N445" s="5" cm="1">
        <f t="array" ref="N445">IFERROR(AVERAGE(IF((DiscreteStatsTable[GroupByKey]=DiscreteStatsTable[[#This Row],[GroupByKey]]),(DiscreteStatsTable[GroupByKey]=DiscreteStatsTable[[#This Row],[GroupByKey]])*DiscreteStatsTable[Average])),0)</f>
        <v>1.9230036261667984</v>
      </c>
      <c r="O445" s="5" cm="1">
        <f t="array" ref="O445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45" s="5" cm="1">
        <f t="array" ref="P445">MAX(IF((ProjectInfoTable[ProjectName]=DiscreteStatsTable[[#This Row],[ProjectName]]),(ProjectInfoTable[ProjectName]=DiscreteStatsTable[[#This Row],[ProjectName]])*ProjectInfoTable[ConfidenceInterval]))</f>
        <v>0.95</v>
      </c>
      <c r="Q445" s="5">
        <f>IF(AND(DiscreteStatsTable[[#This Row],[RepsWithStatObserved]]=1,Y445=0),200000000000000000000,IFERROR(_xlfn.T.INV.2T(1 -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45" s="5" cm="1">
        <f t="array" ref="R445">MIN(IF((DiscreteStatsTable[GroupByKey]=DiscreteStatsTable[[#This Row],[GroupByKey]]),(DiscreteStatsTable[GroupByKey]=DiscreteStatsTable[[#This Row],[GroupByKey]])*DiscreteStatsTable[Average]))</f>
        <v>1.76780221421957</v>
      </c>
      <c r="S445" s="5" cm="1">
        <f t="array" ref="S445">MAX(IF((DiscreteStatsTable[GroupByKey]=DiscreteStatsTable[[#This Row],[GroupByKey]]),(DiscreteStatsTable[GroupByKey]=DiscreteStatsTable[[#This Row],[GroupByKey]])*DiscreteStatsTable[Average]))</f>
        <v>2.1069755550221099</v>
      </c>
      <c r="T445" s="5" cm="1">
        <f t="array" ref="T445">MIN(IF((DiscreteStatsTable[GroupByKey]=DiscreteStatsTable[[#This Row],[GroupByKey]]),(DiscreteStatsTable[GroupByKey]=DiscreteStatsTable[[#This Row],[GroupByKey]])*DiscreteStatsTable[Minimum]))</f>
        <v>0.75576434712058904</v>
      </c>
      <c r="U445" s="5" cm="1">
        <f t="array" ref="U445">MAX(IF((DiscreteStatsTable[GroupByKey]=DiscreteStatsTable[[#This Row],[GroupByKey]]),(DiscreteStatsTable[GroupByKey]=DiscreteStatsTable[[#This Row],[GroupByKey]])*DiscreteStatsTable[Maximum]))</f>
        <v>8.9740994303808801</v>
      </c>
      <c r="V445" s="5" cm="1">
        <f t="array" ref="V445">IFERROR(AVERAGE(IF((DiscreteStatsTable[GroupByKey]=DiscreteStatsTable[[#This Row],[GroupByKey]]),(DiscreteStatsTable[GroupByKey]=DiscreteStatsTable[[#This Row],[GroupByKey]])*DiscreteStatsTable[NumberObservations])),0)</f>
        <v>316.94</v>
      </c>
      <c r="W445" s="5">
        <f>IF((DiscreteStatsTable[[#This Row],[RepsRequested]]&gt;1),DiscreteStatsTable[[#This Row],[HalfWidth]],DiscreteStatsTable[[#This Row],[BatchMeansHalfWidth]])</f>
        <v>1.7917006908396871E-2</v>
      </c>
      <c r="X445" s="5" cm="1">
        <f t="array" ref="X445">COUNT(IF((DiscreteStatsTable[GroupByKey]=DiscreteStatsTable[[#This Row],[GroupByKey]]),(DiscreteStatsTable[GroupByKey]=DiscreteStatsTable[[#This Row],[GroupByKey]])*DiscreteStatsTable[Replication]))</f>
        <v>50</v>
      </c>
      <c r="Y445" s="5">
        <f>IF(DiscreteStatsTable[[#This Row],[RepsRequested]]=DiscreteStatsTable[[#This Row],[RepsWithStatObserved]],1,0)</f>
        <v>1</v>
      </c>
    </row>
    <row r="446" spans="1:25" x14ac:dyDescent="0.25">
      <c r="A446" t="s">
        <v>68</v>
      </c>
      <c r="B446" t="s">
        <v>70</v>
      </c>
      <c r="C446">
        <v>8</v>
      </c>
      <c r="D446" t="s">
        <v>83</v>
      </c>
      <c r="E446" t="s">
        <v>75</v>
      </c>
      <c r="F446" t="s">
        <v>73</v>
      </c>
      <c r="G446">
        <v>2.9097393083951598E-2</v>
      </c>
      <c r="H446">
        <v>2E+20</v>
      </c>
      <c r="I446">
        <v>1.3203710223223201E-2</v>
      </c>
      <c r="J446">
        <v>4.9135737390334597E-2</v>
      </c>
      <c r="K446">
        <v>317</v>
      </c>
      <c r="L44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46" s="5" cm="1">
        <f t="array" ref="M446">MAX(IF((ProjectInfoTable[ProjectName]=DiscreteStatsTable[[#This Row],[ProjectName]]),(ProjectInfoTable[ProjectName]=DiscreteStatsTable[[#This Row],[ProjectName]])*ProjectInfoTable[NumberOfReplications]))</f>
        <v>50</v>
      </c>
      <c r="N446" s="5" cm="1">
        <f t="array" ref="N446">IFERROR(AVERAGE(IF((DiscreteStatsTable[GroupByKey]=DiscreteStatsTable[[#This Row],[GroupByKey]]),(DiscreteStatsTable[GroupByKey]=DiscreteStatsTable[[#This Row],[GroupByKey]])*DiscreteStatsTable[Average])),0)</f>
        <v>2.9140044230663364E-2</v>
      </c>
      <c r="O446" s="5" cm="1">
        <f t="array" ref="O44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46" s="5" cm="1">
        <f t="array" ref="P446">MAX(IF((ProjectInfoTable[ProjectName]=DiscreteStatsTable[[#This Row],[ProjectName]]),(ProjectInfoTable[ProjectName]=DiscreteStatsTable[[#This Row],[ProjectName]])*ProjectInfoTable[ConfidenceInterval]))</f>
        <v>0.95</v>
      </c>
      <c r="Q446" s="5">
        <f>IF(AND(DiscreteStatsTable[[#This Row],[RepsWithStatObserved]]=1,Y446=0),200000000000000000000,IFERROR(_xlfn.T.INV.2T(1 -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46" s="5" cm="1">
        <f t="array" ref="R446">MIN(IF((DiscreteStatsTable[GroupByKey]=DiscreteStatsTable[[#This Row],[GroupByKey]]),(DiscreteStatsTable[GroupByKey]=DiscreteStatsTable[[#This Row],[GroupByKey]])*DiscreteStatsTable[Average]))</f>
        <v>2.83494744041787E-2</v>
      </c>
      <c r="S446" s="5" cm="1">
        <f t="array" ref="S446">MAX(IF((DiscreteStatsTable[GroupByKey]=DiscreteStatsTable[[#This Row],[GroupByKey]]),(DiscreteStatsTable[GroupByKey]=DiscreteStatsTable[[#This Row],[GroupByKey]])*DiscreteStatsTable[Average]))</f>
        <v>2.9665213130219501E-2</v>
      </c>
      <c r="T446" s="5" cm="1">
        <f t="array" ref="T446">MIN(IF((DiscreteStatsTable[GroupByKey]=DiscreteStatsTable[[#This Row],[GroupByKey]]),(DiscreteStatsTable[GroupByKey]=DiscreteStatsTable[[#This Row],[GroupByKey]])*DiscreteStatsTable[Minimum]))</f>
        <v>1.2596072452009799E-2</v>
      </c>
      <c r="U446" s="5" cm="1">
        <f t="array" ref="U446">MAX(IF((DiscreteStatsTable[GroupByKey]=DiscreteStatsTable[[#This Row],[GroupByKey]]),(DiscreteStatsTable[GroupByKey]=DiscreteStatsTable[[#This Row],[GroupByKey]])*DiscreteStatsTable[Maximum]))</f>
        <v>4.98834309779871E-2</v>
      </c>
      <c r="V446" s="5" cm="1">
        <f t="array" ref="V446">IFERROR(AVERAGE(IF((DiscreteStatsTable[GroupByKey]=DiscreteStatsTable[[#This Row],[GroupByKey]]),(DiscreteStatsTable[GroupByKey]=DiscreteStatsTable[[#This Row],[GroupByKey]])*DiscreteStatsTable[NumberObservations])),0)</f>
        <v>316.94</v>
      </c>
      <c r="W446" s="5">
        <f>IF((DiscreteStatsTable[[#This Row],[RepsRequested]]&gt;1),DiscreteStatsTable[[#This Row],[HalfWidth]],DiscreteStatsTable[[#This Row],[BatchMeansHalfWidth]])</f>
        <v>1.0181944756697419E-4</v>
      </c>
      <c r="X446" s="5" cm="1">
        <f t="array" ref="X446">COUNT(IF((DiscreteStatsTable[GroupByKey]=DiscreteStatsTable[[#This Row],[GroupByKey]]),(DiscreteStatsTable[GroupByKey]=DiscreteStatsTable[[#This Row],[GroupByKey]])*DiscreteStatsTable[Replication]))</f>
        <v>50</v>
      </c>
      <c r="Y446" s="5">
        <f>IF(DiscreteStatsTable[[#This Row],[RepsRequested]]=DiscreteStatsTable[[#This Row],[RepsWithStatObserved]],1,0)</f>
        <v>1</v>
      </c>
    </row>
    <row r="447" spans="1:25" x14ac:dyDescent="0.25">
      <c r="A447" t="s">
        <v>68</v>
      </c>
      <c r="B447" t="s">
        <v>70</v>
      </c>
      <c r="C447">
        <v>8</v>
      </c>
      <c r="D447" t="s">
        <v>83</v>
      </c>
      <c r="E447" t="s">
        <v>76</v>
      </c>
      <c r="F447" t="s">
        <v>73</v>
      </c>
      <c r="G447">
        <v>1.7458435850370999</v>
      </c>
      <c r="H447">
        <v>2E+20</v>
      </c>
      <c r="I447">
        <v>0.79222261339339195</v>
      </c>
      <c r="J447">
        <v>2.94814424342007</v>
      </c>
      <c r="K447">
        <v>317</v>
      </c>
      <c r="L44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47" s="5" cm="1">
        <f t="array" ref="M447">MAX(IF((ProjectInfoTable[ProjectName]=DiscreteStatsTable[[#This Row],[ProjectName]]),(ProjectInfoTable[ProjectName]=DiscreteStatsTable[[#This Row],[ProjectName]])*ProjectInfoTable[NumberOfReplications]))</f>
        <v>50</v>
      </c>
      <c r="N447" s="5" cm="1">
        <f t="array" ref="N447">IFERROR(AVERAGE(IF((DiscreteStatsTable[GroupByKey]=DiscreteStatsTable[[#This Row],[GroupByKey]]),(DiscreteStatsTable[GroupByKey]=DiscreteStatsTable[[#This Row],[GroupByKey]])*DiscreteStatsTable[Average])),0)</f>
        <v>1.7484026538398019</v>
      </c>
      <c r="O447" s="5" cm="1">
        <f t="array" ref="O447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47" s="5" cm="1">
        <f t="array" ref="P447">MAX(IF((ProjectInfoTable[ProjectName]=DiscreteStatsTable[[#This Row],[ProjectName]]),(ProjectInfoTable[ProjectName]=DiscreteStatsTable[[#This Row],[ProjectName]])*ProjectInfoTable[ConfidenceInterval]))</f>
        <v>0.95</v>
      </c>
      <c r="Q447" s="5">
        <f>IF(AND(DiscreteStatsTable[[#This Row],[RepsWithStatObserved]]=1,Y447=0),200000000000000000000,IFERROR(_xlfn.T.INV.2T(1 -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47" s="5" cm="1">
        <f t="array" ref="R447">MIN(IF((DiscreteStatsTable[GroupByKey]=DiscreteStatsTable[[#This Row],[GroupByKey]]),(DiscreteStatsTable[GroupByKey]=DiscreteStatsTable[[#This Row],[GroupByKey]])*DiscreteStatsTable[Average]))</f>
        <v>1.7009684642507199</v>
      </c>
      <c r="S447" s="5" cm="1">
        <f t="array" ref="S447">MAX(IF((DiscreteStatsTable[GroupByKey]=DiscreteStatsTable[[#This Row],[GroupByKey]]),(DiscreteStatsTable[GroupByKey]=DiscreteStatsTable[[#This Row],[GroupByKey]])*DiscreteStatsTable[Average]))</f>
        <v>1.77991278781317</v>
      </c>
      <c r="T447" s="5" cm="1">
        <f t="array" ref="T447">MIN(IF((DiscreteStatsTable[GroupByKey]=DiscreteStatsTable[[#This Row],[GroupByKey]]),(DiscreteStatsTable[GroupByKey]=DiscreteStatsTable[[#This Row],[GroupByKey]])*DiscreteStatsTable[Minimum]))</f>
        <v>0.75576434712058904</v>
      </c>
      <c r="U447" s="5" cm="1">
        <f t="array" ref="U447">MAX(IF((DiscreteStatsTable[GroupByKey]=DiscreteStatsTable[[#This Row],[GroupByKey]]),(DiscreteStatsTable[GroupByKey]=DiscreteStatsTable[[#This Row],[GroupByKey]])*DiscreteStatsTable[Maximum]))</f>
        <v>2.9930058586792301</v>
      </c>
      <c r="V447" s="5" cm="1">
        <f t="array" ref="V447">IFERROR(AVERAGE(IF((DiscreteStatsTable[GroupByKey]=DiscreteStatsTable[[#This Row],[GroupByKey]]),(DiscreteStatsTable[GroupByKey]=DiscreteStatsTable[[#This Row],[GroupByKey]])*DiscreteStatsTable[NumberObservations])),0)</f>
        <v>316.94</v>
      </c>
      <c r="W447" s="5">
        <f>IF((DiscreteStatsTable[[#This Row],[RepsRequested]]&gt;1),DiscreteStatsTable[[#This Row],[HalfWidth]],DiscreteStatsTable[[#This Row],[BatchMeansHalfWidth]])</f>
        <v>6.1091668540185929E-3</v>
      </c>
      <c r="X447" s="5" cm="1">
        <f t="array" ref="X447">COUNT(IF((DiscreteStatsTable[GroupByKey]=DiscreteStatsTable[[#This Row],[GroupByKey]]),(DiscreteStatsTable[GroupByKey]=DiscreteStatsTable[[#This Row],[GroupByKey]])*DiscreteStatsTable[Replication]))</f>
        <v>50</v>
      </c>
      <c r="Y447" s="5">
        <f>IF(DiscreteStatsTable[[#This Row],[RepsRequested]]=DiscreteStatsTable[[#This Row],[RepsWithStatObserved]],1,0)</f>
        <v>1</v>
      </c>
    </row>
    <row r="448" spans="1:25" x14ac:dyDescent="0.25">
      <c r="A448" t="s">
        <v>68</v>
      </c>
      <c r="B448" t="s">
        <v>70</v>
      </c>
      <c r="C448">
        <v>8</v>
      </c>
      <c r="D448" t="s">
        <v>83</v>
      </c>
      <c r="E448" t="s">
        <v>77</v>
      </c>
      <c r="F448" t="s">
        <v>73</v>
      </c>
      <c r="G448">
        <v>0</v>
      </c>
      <c r="H448">
        <v>2E+20</v>
      </c>
      <c r="I448">
        <v>0</v>
      </c>
      <c r="J448">
        <v>0</v>
      </c>
      <c r="K448">
        <v>317</v>
      </c>
      <c r="L44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48" s="5" cm="1">
        <f t="array" ref="M448">MAX(IF((ProjectInfoTable[ProjectName]=DiscreteStatsTable[[#This Row],[ProjectName]]),(ProjectInfoTable[ProjectName]=DiscreteStatsTable[[#This Row],[ProjectName]])*ProjectInfoTable[NumberOfReplications]))</f>
        <v>50</v>
      </c>
      <c r="N448" s="5" cm="1">
        <f t="array" ref="N448">IFERROR(AVERAGE(IF((DiscreteStatsTable[GroupByKey]=DiscreteStatsTable[[#This Row],[GroupByKey]]),(DiscreteStatsTable[GroupByKey]=DiscreteStatsTable[[#This Row],[GroupByKey]])*DiscreteStatsTable[Average])),0)</f>
        <v>0</v>
      </c>
      <c r="O448" s="5" cm="1">
        <f t="array" ref="O448">IFERROR(_xlfn.STDEV.S(IF((DiscreteStatsTable[GroupByKey]=DiscreteStatsTable[[#This Row],[GroupByKey]]),(DiscreteStatsTable[GroupByKey]=DiscreteStatsTable[[#This Row],[GroupByKey]])*DiscreteStatsTable[Average])),0)</f>
        <v>0</v>
      </c>
      <c r="P448" s="5" cm="1">
        <f t="array" ref="P448">MAX(IF((ProjectInfoTable[ProjectName]=DiscreteStatsTable[[#This Row],[ProjectName]]),(ProjectInfoTable[ProjectName]=DiscreteStatsTable[[#This Row],[ProjectName]])*ProjectInfoTable[ConfidenceInterval]))</f>
        <v>0.95</v>
      </c>
      <c r="Q448" s="5">
        <f>IF(AND(DiscreteStatsTable[[#This Row],[RepsWithStatObserved]]=1,Y448=0),200000000000000000000,IFERROR(_xlfn.T.INV.2T(1 -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8" s="5" cm="1">
        <f t="array" ref="R448">MIN(IF((DiscreteStatsTable[GroupByKey]=DiscreteStatsTable[[#This Row],[GroupByKey]]),(DiscreteStatsTable[GroupByKey]=DiscreteStatsTable[[#This Row],[GroupByKey]])*DiscreteStatsTable[Average]))</f>
        <v>0</v>
      </c>
      <c r="S448" s="5" cm="1">
        <f t="array" ref="S448">MAX(IF((DiscreteStatsTable[GroupByKey]=DiscreteStatsTable[[#This Row],[GroupByKey]]),(DiscreteStatsTable[GroupByKey]=DiscreteStatsTable[[#This Row],[GroupByKey]])*DiscreteStatsTable[Average]))</f>
        <v>0</v>
      </c>
      <c r="T448" s="5" cm="1">
        <f t="array" ref="T448">MIN(IF((DiscreteStatsTable[GroupByKey]=DiscreteStatsTable[[#This Row],[GroupByKey]]),(DiscreteStatsTable[GroupByKey]=DiscreteStatsTable[[#This Row],[GroupByKey]])*DiscreteStatsTable[Minimum]))</f>
        <v>0</v>
      </c>
      <c r="U448" s="5" cm="1">
        <f t="array" ref="U448">MAX(IF((DiscreteStatsTable[GroupByKey]=DiscreteStatsTable[[#This Row],[GroupByKey]]),(DiscreteStatsTable[GroupByKey]=DiscreteStatsTable[[#This Row],[GroupByKey]])*DiscreteStatsTable[Maximum]))</f>
        <v>0</v>
      </c>
      <c r="V448" s="5" cm="1">
        <f t="array" ref="V448">IFERROR(AVERAGE(IF((DiscreteStatsTable[GroupByKey]=DiscreteStatsTable[[#This Row],[GroupByKey]]),(DiscreteStatsTable[GroupByKey]=DiscreteStatsTable[[#This Row],[GroupByKey]])*DiscreteStatsTable[NumberObservations])),0)</f>
        <v>316.94</v>
      </c>
      <c r="W448" s="5">
        <f>IF((DiscreteStatsTable[[#This Row],[RepsRequested]]&gt;1),DiscreteStatsTable[[#This Row],[HalfWidth]],DiscreteStatsTable[[#This Row],[BatchMeansHalfWidth]])</f>
        <v>0</v>
      </c>
      <c r="X448" s="5" cm="1">
        <f t="array" ref="X448">COUNT(IF((DiscreteStatsTable[GroupByKey]=DiscreteStatsTable[[#This Row],[GroupByKey]]),(DiscreteStatsTable[GroupByKey]=DiscreteStatsTable[[#This Row],[GroupByKey]])*DiscreteStatsTable[Replication]))</f>
        <v>50</v>
      </c>
      <c r="Y448" s="5">
        <f>IF(DiscreteStatsTable[[#This Row],[RepsRequested]]=DiscreteStatsTable[[#This Row],[RepsWithStatObserved]],1,0)</f>
        <v>1</v>
      </c>
    </row>
    <row r="449" spans="1:25" x14ac:dyDescent="0.25">
      <c r="A449" t="s">
        <v>68</v>
      </c>
      <c r="B449" t="s">
        <v>70</v>
      </c>
      <c r="C449">
        <v>8</v>
      </c>
      <c r="D449" t="s">
        <v>83</v>
      </c>
      <c r="E449" t="s">
        <v>78</v>
      </c>
      <c r="F449" t="s">
        <v>73</v>
      </c>
      <c r="G449">
        <v>0.185288559415206</v>
      </c>
      <c r="H449">
        <v>2E+20</v>
      </c>
      <c r="I449">
        <v>0</v>
      </c>
      <c r="J449">
        <v>4.4346776003296799</v>
      </c>
      <c r="K449">
        <v>317</v>
      </c>
      <c r="L44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49" s="5" cm="1">
        <f t="array" ref="M449">MAX(IF((ProjectInfoTable[ProjectName]=DiscreteStatsTable[[#This Row],[ProjectName]]),(ProjectInfoTable[ProjectName]=DiscreteStatsTable[[#This Row],[ProjectName]])*ProjectInfoTable[NumberOfReplications]))</f>
        <v>50</v>
      </c>
      <c r="N449" s="5" cm="1">
        <f t="array" ref="N449">IFERROR(AVERAGE(IF((DiscreteStatsTable[GroupByKey]=DiscreteStatsTable[[#This Row],[GroupByKey]]),(DiscreteStatsTable[GroupByKey]=DiscreteStatsTable[[#This Row],[GroupByKey]])*DiscreteStatsTable[Average])),0)</f>
        <v>0.17460097232699684</v>
      </c>
      <c r="O449" s="5" cm="1">
        <f t="array" ref="O449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49" s="5" cm="1">
        <f t="array" ref="P449">MAX(IF((ProjectInfoTable[ProjectName]=DiscreteStatsTable[[#This Row],[ProjectName]]),(ProjectInfoTable[ProjectName]=DiscreteStatsTable[[#This Row],[ProjectName]])*ProjectInfoTable[ConfidenceInterval]))</f>
        <v>0.95</v>
      </c>
      <c r="Q449" s="5">
        <f>IF(AND(DiscreteStatsTable[[#This Row],[RepsWithStatObserved]]=1,Y449=0),200000000000000000000,IFERROR(_xlfn.T.INV.2T(1 -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49" s="5" cm="1">
        <f t="array" ref="R449">MIN(IF((DiscreteStatsTable[GroupByKey]=DiscreteStatsTable[[#This Row],[GroupByKey]]),(DiscreteStatsTable[GroupByKey]=DiscreteStatsTable[[#This Row],[GroupByKey]])*DiscreteStatsTable[Average]))</f>
        <v>6.6229675511977795E-2</v>
      </c>
      <c r="S449" s="5" cm="1">
        <f t="array" ref="S449">MAX(IF((DiscreteStatsTable[GroupByKey]=DiscreteStatsTable[[#This Row],[GroupByKey]]),(DiscreteStatsTable[GroupByKey]=DiscreteStatsTable[[#This Row],[GroupByKey]])*DiscreteStatsTable[Average]))</f>
        <v>0.33518621726314302</v>
      </c>
      <c r="T449" s="5" cm="1">
        <f t="array" ref="T449">MIN(IF((DiscreteStatsTable[GroupByKey]=DiscreteStatsTable[[#This Row],[GroupByKey]]),(DiscreteStatsTable[GroupByKey]=DiscreteStatsTable[[#This Row],[GroupByKey]])*DiscreteStatsTable[Minimum]))</f>
        <v>0</v>
      </c>
      <c r="U449" s="5" cm="1">
        <f t="array" ref="U449">MAX(IF((DiscreteStatsTable[GroupByKey]=DiscreteStatsTable[[#This Row],[GroupByKey]]),(DiscreteStatsTable[GroupByKey]=DiscreteStatsTable[[#This Row],[GroupByKey]])*DiscreteStatsTable[Maximum]))</f>
        <v>7.6409613053795198</v>
      </c>
      <c r="V449" s="5" cm="1">
        <f t="array" ref="V449">IFERROR(AVERAGE(IF((DiscreteStatsTable[GroupByKey]=DiscreteStatsTable[[#This Row],[GroupByKey]]),(DiscreteStatsTable[GroupByKey]=DiscreteStatsTable[[#This Row],[GroupByKey]])*DiscreteStatsTable[NumberObservations])),0)</f>
        <v>316.94</v>
      </c>
      <c r="W449" s="5">
        <f>IF((DiscreteStatsTable[[#This Row],[RepsRequested]]&gt;1),DiscreteStatsTable[[#This Row],[HalfWidth]],DiscreteStatsTable[[#This Row],[BatchMeansHalfWidth]])</f>
        <v>1.655000005490757E-2</v>
      </c>
      <c r="X449" s="5" cm="1">
        <f t="array" ref="X449">COUNT(IF((DiscreteStatsTable[GroupByKey]=DiscreteStatsTable[[#This Row],[GroupByKey]]),(DiscreteStatsTable[GroupByKey]=DiscreteStatsTable[[#This Row],[GroupByKey]])*DiscreteStatsTable[Replication]))</f>
        <v>50</v>
      </c>
      <c r="Y449" s="5">
        <f>IF(DiscreteStatsTable[[#This Row],[RepsRequested]]=DiscreteStatsTable[[#This Row],[RepsWithStatObserved]],1,0)</f>
        <v>1</v>
      </c>
    </row>
    <row r="450" spans="1:25" x14ac:dyDescent="0.25">
      <c r="A450" t="s">
        <v>68</v>
      </c>
      <c r="B450" t="s">
        <v>70</v>
      </c>
      <c r="C450">
        <v>9</v>
      </c>
      <c r="D450" t="s">
        <v>83</v>
      </c>
      <c r="E450" t="s">
        <v>72</v>
      </c>
      <c r="F450" t="s">
        <v>73</v>
      </c>
      <c r="G450">
        <v>2.9594402843229801E-2</v>
      </c>
      <c r="H450">
        <v>2E+20</v>
      </c>
      <c r="I450">
        <v>1.35604332837583E-2</v>
      </c>
      <c r="J450">
        <v>4.8781720639820003E-2</v>
      </c>
      <c r="K450">
        <v>317</v>
      </c>
      <c r="L45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50" s="5" cm="1">
        <f t="array" ref="M450">MAX(IF((ProjectInfoTable[ProjectName]=DiscreteStatsTable[[#This Row],[ProjectName]]),(ProjectInfoTable[ProjectName]=DiscreteStatsTable[[#This Row],[ProjectName]])*ProjectInfoTable[NumberOfReplications]))</f>
        <v>50</v>
      </c>
      <c r="N450" s="5" cm="1">
        <f t="array" ref="N450">IFERROR(AVERAGE(IF((DiscreteStatsTable[GroupByKey]=DiscreteStatsTable[[#This Row],[GroupByKey]]),(DiscreteStatsTable[GroupByKey]=DiscreteStatsTable[[#This Row],[GroupByKey]])*DiscreteStatsTable[Average])),0)</f>
        <v>2.9140044230663364E-2</v>
      </c>
      <c r="O450" s="5" cm="1">
        <f t="array" ref="O45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50" s="5" cm="1">
        <f t="array" ref="P450">MAX(IF((ProjectInfoTable[ProjectName]=DiscreteStatsTable[[#This Row],[ProjectName]]),(ProjectInfoTable[ProjectName]=DiscreteStatsTable[[#This Row],[ProjectName]])*ProjectInfoTable[ConfidenceInterval]))</f>
        <v>0.95</v>
      </c>
      <c r="Q450" s="5">
        <f>IF(AND(DiscreteStatsTable[[#This Row],[RepsWithStatObserved]]=1,Y450=0),200000000000000000000,IFERROR(_xlfn.T.INV.2T(1 -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50" s="5" cm="1">
        <f t="array" ref="R450">MIN(IF((DiscreteStatsTable[GroupByKey]=DiscreteStatsTable[[#This Row],[GroupByKey]]),(DiscreteStatsTable[GroupByKey]=DiscreteStatsTable[[#This Row],[GroupByKey]])*DiscreteStatsTable[Average]))</f>
        <v>2.83494744041787E-2</v>
      </c>
      <c r="S450" s="5" cm="1">
        <f t="array" ref="S450">MAX(IF((DiscreteStatsTable[GroupByKey]=DiscreteStatsTable[[#This Row],[GroupByKey]]),(DiscreteStatsTable[GroupByKey]=DiscreteStatsTable[[#This Row],[GroupByKey]])*DiscreteStatsTable[Average]))</f>
        <v>2.9665213130219501E-2</v>
      </c>
      <c r="T450" s="5" cm="1">
        <f t="array" ref="T450">MIN(IF((DiscreteStatsTable[GroupByKey]=DiscreteStatsTable[[#This Row],[GroupByKey]]),(DiscreteStatsTable[GroupByKey]=DiscreteStatsTable[[#This Row],[GroupByKey]])*DiscreteStatsTable[Minimum]))</f>
        <v>1.2596072452009799E-2</v>
      </c>
      <c r="U450" s="5" cm="1">
        <f t="array" ref="U450">MAX(IF((DiscreteStatsTable[GroupByKey]=DiscreteStatsTable[[#This Row],[GroupByKey]]),(DiscreteStatsTable[GroupByKey]=DiscreteStatsTable[[#This Row],[GroupByKey]])*DiscreteStatsTable[Maximum]))</f>
        <v>4.98834309779871E-2</v>
      </c>
      <c r="V450" s="5" cm="1">
        <f t="array" ref="V450">IFERROR(AVERAGE(IF((DiscreteStatsTable[GroupByKey]=DiscreteStatsTable[[#This Row],[GroupByKey]]),(DiscreteStatsTable[GroupByKey]=DiscreteStatsTable[[#This Row],[GroupByKey]])*DiscreteStatsTable[NumberObservations])),0)</f>
        <v>316.94</v>
      </c>
      <c r="W450" s="5">
        <f>IF((DiscreteStatsTable[[#This Row],[RepsRequested]]&gt;1),DiscreteStatsTable[[#This Row],[HalfWidth]],DiscreteStatsTable[[#This Row],[BatchMeansHalfWidth]])</f>
        <v>1.0181944756697419E-4</v>
      </c>
      <c r="X450" s="5" cm="1">
        <f t="array" ref="X450">COUNT(IF((DiscreteStatsTable[GroupByKey]=DiscreteStatsTable[[#This Row],[GroupByKey]]),(DiscreteStatsTable[GroupByKey]=DiscreteStatsTable[[#This Row],[GroupByKey]])*DiscreteStatsTable[Replication]))</f>
        <v>50</v>
      </c>
      <c r="Y450" s="5">
        <f>IF(DiscreteStatsTable[[#This Row],[RepsRequested]]=DiscreteStatsTable[[#This Row],[RepsWithStatObserved]],1,0)</f>
        <v>1</v>
      </c>
    </row>
    <row r="451" spans="1:25" x14ac:dyDescent="0.25">
      <c r="A451" t="s">
        <v>68</v>
      </c>
      <c r="B451" t="s">
        <v>70</v>
      </c>
      <c r="C451">
        <v>9</v>
      </c>
      <c r="D451" t="s">
        <v>83</v>
      </c>
      <c r="E451" t="s">
        <v>74</v>
      </c>
      <c r="F451" t="s">
        <v>73</v>
      </c>
      <c r="G451">
        <v>1.8746637851383601</v>
      </c>
      <c r="H451">
        <v>2E+20</v>
      </c>
      <c r="I451">
        <v>0.81362599702549698</v>
      </c>
      <c r="J451">
        <v>4.4124527606273896</v>
      </c>
      <c r="K451">
        <v>317</v>
      </c>
      <c r="L45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51" s="5" cm="1">
        <f t="array" ref="M451">MAX(IF((ProjectInfoTable[ProjectName]=DiscreteStatsTable[[#This Row],[ProjectName]]),(ProjectInfoTable[ProjectName]=DiscreteStatsTable[[#This Row],[ProjectName]])*ProjectInfoTable[NumberOfReplications]))</f>
        <v>50</v>
      </c>
      <c r="N451" s="5" cm="1">
        <f t="array" ref="N451">IFERROR(AVERAGE(IF((DiscreteStatsTable[GroupByKey]=DiscreteStatsTable[[#This Row],[GroupByKey]]),(DiscreteStatsTable[GroupByKey]=DiscreteStatsTable[[#This Row],[GroupByKey]])*DiscreteStatsTable[Average])),0)</f>
        <v>1.9230036261667984</v>
      </c>
      <c r="O451" s="5" cm="1">
        <f t="array" ref="O451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51" s="5" cm="1">
        <f t="array" ref="P451">MAX(IF((ProjectInfoTable[ProjectName]=DiscreteStatsTable[[#This Row],[ProjectName]]),(ProjectInfoTable[ProjectName]=DiscreteStatsTable[[#This Row],[ProjectName]])*ProjectInfoTable[ConfidenceInterval]))</f>
        <v>0.95</v>
      </c>
      <c r="Q451" s="5">
        <f>IF(AND(DiscreteStatsTable[[#This Row],[RepsWithStatObserved]]=1,Y451=0),200000000000000000000,IFERROR(_xlfn.T.INV.2T(1 -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51" s="5" cm="1">
        <f t="array" ref="R451">MIN(IF((DiscreteStatsTable[GroupByKey]=DiscreteStatsTable[[#This Row],[GroupByKey]]),(DiscreteStatsTable[GroupByKey]=DiscreteStatsTable[[#This Row],[GroupByKey]])*DiscreteStatsTable[Average]))</f>
        <v>1.76780221421957</v>
      </c>
      <c r="S451" s="5" cm="1">
        <f t="array" ref="S451">MAX(IF((DiscreteStatsTable[GroupByKey]=DiscreteStatsTable[[#This Row],[GroupByKey]]),(DiscreteStatsTable[GroupByKey]=DiscreteStatsTable[[#This Row],[GroupByKey]])*DiscreteStatsTable[Average]))</f>
        <v>2.1069755550221099</v>
      </c>
      <c r="T451" s="5" cm="1">
        <f t="array" ref="T451">MIN(IF((DiscreteStatsTable[GroupByKey]=DiscreteStatsTable[[#This Row],[GroupByKey]]),(DiscreteStatsTable[GroupByKey]=DiscreteStatsTable[[#This Row],[GroupByKey]])*DiscreteStatsTable[Minimum]))</f>
        <v>0.75576434712058904</v>
      </c>
      <c r="U451" s="5" cm="1">
        <f t="array" ref="U451">MAX(IF((DiscreteStatsTable[GroupByKey]=DiscreteStatsTable[[#This Row],[GroupByKey]]),(DiscreteStatsTable[GroupByKey]=DiscreteStatsTable[[#This Row],[GroupByKey]])*DiscreteStatsTable[Maximum]))</f>
        <v>8.9740994303808801</v>
      </c>
      <c r="V451" s="5" cm="1">
        <f t="array" ref="V451">IFERROR(AVERAGE(IF((DiscreteStatsTable[GroupByKey]=DiscreteStatsTable[[#This Row],[GroupByKey]]),(DiscreteStatsTable[GroupByKey]=DiscreteStatsTable[[#This Row],[GroupByKey]])*DiscreteStatsTable[NumberObservations])),0)</f>
        <v>316.94</v>
      </c>
      <c r="W451" s="5">
        <f>IF((DiscreteStatsTable[[#This Row],[RepsRequested]]&gt;1),DiscreteStatsTable[[#This Row],[HalfWidth]],DiscreteStatsTable[[#This Row],[BatchMeansHalfWidth]])</f>
        <v>1.7917006908396871E-2</v>
      </c>
      <c r="X451" s="5" cm="1">
        <f t="array" ref="X451">COUNT(IF((DiscreteStatsTable[GroupByKey]=DiscreteStatsTable[[#This Row],[GroupByKey]]),(DiscreteStatsTable[GroupByKey]=DiscreteStatsTable[[#This Row],[GroupByKey]])*DiscreteStatsTable[Replication]))</f>
        <v>50</v>
      </c>
      <c r="Y451" s="5">
        <f>IF(DiscreteStatsTable[[#This Row],[RepsRequested]]=DiscreteStatsTable[[#This Row],[RepsWithStatObserved]],1,0)</f>
        <v>1</v>
      </c>
    </row>
    <row r="452" spans="1:25" x14ac:dyDescent="0.25">
      <c r="A452" t="s">
        <v>68</v>
      </c>
      <c r="B452" t="s">
        <v>70</v>
      </c>
      <c r="C452">
        <v>9</v>
      </c>
      <c r="D452" t="s">
        <v>83</v>
      </c>
      <c r="E452" t="s">
        <v>75</v>
      </c>
      <c r="F452" t="s">
        <v>73</v>
      </c>
      <c r="G452">
        <v>2.9594402843229801E-2</v>
      </c>
      <c r="H452">
        <v>2E+20</v>
      </c>
      <c r="I452">
        <v>1.35604332837583E-2</v>
      </c>
      <c r="J452">
        <v>4.8781720639820003E-2</v>
      </c>
      <c r="K452">
        <v>317</v>
      </c>
      <c r="L45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52" s="5" cm="1">
        <f t="array" ref="M452">MAX(IF((ProjectInfoTable[ProjectName]=DiscreteStatsTable[[#This Row],[ProjectName]]),(ProjectInfoTable[ProjectName]=DiscreteStatsTable[[#This Row],[ProjectName]])*ProjectInfoTable[NumberOfReplications]))</f>
        <v>50</v>
      </c>
      <c r="N452" s="5" cm="1">
        <f t="array" ref="N452">IFERROR(AVERAGE(IF((DiscreteStatsTable[GroupByKey]=DiscreteStatsTable[[#This Row],[GroupByKey]]),(DiscreteStatsTable[GroupByKey]=DiscreteStatsTable[[#This Row],[GroupByKey]])*DiscreteStatsTable[Average])),0)</f>
        <v>2.9140044230663364E-2</v>
      </c>
      <c r="O452" s="5" cm="1">
        <f t="array" ref="O45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52" s="5" cm="1">
        <f t="array" ref="P452">MAX(IF((ProjectInfoTable[ProjectName]=DiscreteStatsTable[[#This Row],[ProjectName]]),(ProjectInfoTable[ProjectName]=DiscreteStatsTable[[#This Row],[ProjectName]])*ProjectInfoTable[ConfidenceInterval]))</f>
        <v>0.95</v>
      </c>
      <c r="Q452" s="5">
        <f>IF(AND(DiscreteStatsTable[[#This Row],[RepsWithStatObserved]]=1,Y452=0),200000000000000000000,IFERROR(_xlfn.T.INV.2T(1 -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52" s="5" cm="1">
        <f t="array" ref="R452">MIN(IF((DiscreteStatsTable[GroupByKey]=DiscreteStatsTable[[#This Row],[GroupByKey]]),(DiscreteStatsTable[GroupByKey]=DiscreteStatsTable[[#This Row],[GroupByKey]])*DiscreteStatsTable[Average]))</f>
        <v>2.83494744041787E-2</v>
      </c>
      <c r="S452" s="5" cm="1">
        <f t="array" ref="S452">MAX(IF((DiscreteStatsTable[GroupByKey]=DiscreteStatsTable[[#This Row],[GroupByKey]]),(DiscreteStatsTable[GroupByKey]=DiscreteStatsTable[[#This Row],[GroupByKey]])*DiscreteStatsTable[Average]))</f>
        <v>2.9665213130219501E-2</v>
      </c>
      <c r="T452" s="5" cm="1">
        <f t="array" ref="T452">MIN(IF((DiscreteStatsTable[GroupByKey]=DiscreteStatsTable[[#This Row],[GroupByKey]]),(DiscreteStatsTable[GroupByKey]=DiscreteStatsTable[[#This Row],[GroupByKey]])*DiscreteStatsTable[Minimum]))</f>
        <v>1.2596072452009799E-2</v>
      </c>
      <c r="U452" s="5" cm="1">
        <f t="array" ref="U452">MAX(IF((DiscreteStatsTable[GroupByKey]=DiscreteStatsTable[[#This Row],[GroupByKey]]),(DiscreteStatsTable[GroupByKey]=DiscreteStatsTable[[#This Row],[GroupByKey]])*DiscreteStatsTable[Maximum]))</f>
        <v>4.98834309779871E-2</v>
      </c>
      <c r="V452" s="5" cm="1">
        <f t="array" ref="V452">IFERROR(AVERAGE(IF((DiscreteStatsTable[GroupByKey]=DiscreteStatsTable[[#This Row],[GroupByKey]]),(DiscreteStatsTable[GroupByKey]=DiscreteStatsTable[[#This Row],[GroupByKey]])*DiscreteStatsTable[NumberObservations])),0)</f>
        <v>316.94</v>
      </c>
      <c r="W452" s="5">
        <f>IF((DiscreteStatsTable[[#This Row],[RepsRequested]]&gt;1),DiscreteStatsTable[[#This Row],[HalfWidth]],DiscreteStatsTable[[#This Row],[BatchMeansHalfWidth]])</f>
        <v>1.0181944756697419E-4</v>
      </c>
      <c r="X452" s="5" cm="1">
        <f t="array" ref="X452">COUNT(IF((DiscreteStatsTable[GroupByKey]=DiscreteStatsTable[[#This Row],[GroupByKey]]),(DiscreteStatsTable[GroupByKey]=DiscreteStatsTable[[#This Row],[GroupByKey]])*DiscreteStatsTable[Replication]))</f>
        <v>50</v>
      </c>
      <c r="Y452" s="5">
        <f>IF(DiscreteStatsTable[[#This Row],[RepsRequested]]=DiscreteStatsTable[[#This Row],[RepsWithStatObserved]],1,0)</f>
        <v>1</v>
      </c>
    </row>
    <row r="453" spans="1:25" x14ac:dyDescent="0.25">
      <c r="A453" t="s">
        <v>68</v>
      </c>
      <c r="B453" t="s">
        <v>70</v>
      </c>
      <c r="C453">
        <v>9</v>
      </c>
      <c r="D453" t="s">
        <v>83</v>
      </c>
      <c r="E453" t="s">
        <v>76</v>
      </c>
      <c r="F453" t="s">
        <v>73</v>
      </c>
      <c r="G453">
        <v>1.7756641705937899</v>
      </c>
      <c r="H453">
        <v>2E+20</v>
      </c>
      <c r="I453">
        <v>0.81362599702549698</v>
      </c>
      <c r="J453">
        <v>2.9269032383892002</v>
      </c>
      <c r="K453">
        <v>317</v>
      </c>
      <c r="L45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53" s="5" cm="1">
        <f t="array" ref="M453">MAX(IF((ProjectInfoTable[ProjectName]=DiscreteStatsTable[[#This Row],[ProjectName]]),(ProjectInfoTable[ProjectName]=DiscreteStatsTable[[#This Row],[ProjectName]])*ProjectInfoTable[NumberOfReplications]))</f>
        <v>50</v>
      </c>
      <c r="N453" s="5" cm="1">
        <f t="array" ref="N453">IFERROR(AVERAGE(IF((DiscreteStatsTable[GroupByKey]=DiscreteStatsTable[[#This Row],[GroupByKey]]),(DiscreteStatsTable[GroupByKey]=DiscreteStatsTable[[#This Row],[GroupByKey]])*DiscreteStatsTable[Average])),0)</f>
        <v>1.7484026538398019</v>
      </c>
      <c r="O453" s="5" cm="1">
        <f t="array" ref="O453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53" s="5" cm="1">
        <f t="array" ref="P453">MAX(IF((ProjectInfoTable[ProjectName]=DiscreteStatsTable[[#This Row],[ProjectName]]),(ProjectInfoTable[ProjectName]=DiscreteStatsTable[[#This Row],[ProjectName]])*ProjectInfoTable[ConfidenceInterval]))</f>
        <v>0.95</v>
      </c>
      <c r="Q453" s="5">
        <f>IF(AND(DiscreteStatsTable[[#This Row],[RepsWithStatObserved]]=1,Y453=0),200000000000000000000,IFERROR(_xlfn.T.INV.2T(1 -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53" s="5" cm="1">
        <f t="array" ref="R453">MIN(IF((DiscreteStatsTable[GroupByKey]=DiscreteStatsTable[[#This Row],[GroupByKey]]),(DiscreteStatsTable[GroupByKey]=DiscreteStatsTable[[#This Row],[GroupByKey]])*DiscreteStatsTable[Average]))</f>
        <v>1.7009684642507199</v>
      </c>
      <c r="S453" s="5" cm="1">
        <f t="array" ref="S453">MAX(IF((DiscreteStatsTable[GroupByKey]=DiscreteStatsTable[[#This Row],[GroupByKey]]),(DiscreteStatsTable[GroupByKey]=DiscreteStatsTable[[#This Row],[GroupByKey]])*DiscreteStatsTable[Average]))</f>
        <v>1.77991278781317</v>
      </c>
      <c r="T453" s="5" cm="1">
        <f t="array" ref="T453">MIN(IF((DiscreteStatsTable[GroupByKey]=DiscreteStatsTable[[#This Row],[GroupByKey]]),(DiscreteStatsTable[GroupByKey]=DiscreteStatsTable[[#This Row],[GroupByKey]])*DiscreteStatsTable[Minimum]))</f>
        <v>0.75576434712058904</v>
      </c>
      <c r="U453" s="5" cm="1">
        <f t="array" ref="U453">MAX(IF((DiscreteStatsTable[GroupByKey]=DiscreteStatsTable[[#This Row],[GroupByKey]]),(DiscreteStatsTable[GroupByKey]=DiscreteStatsTable[[#This Row],[GroupByKey]])*DiscreteStatsTable[Maximum]))</f>
        <v>2.9930058586792301</v>
      </c>
      <c r="V453" s="5" cm="1">
        <f t="array" ref="V453">IFERROR(AVERAGE(IF((DiscreteStatsTable[GroupByKey]=DiscreteStatsTable[[#This Row],[GroupByKey]]),(DiscreteStatsTable[GroupByKey]=DiscreteStatsTable[[#This Row],[GroupByKey]])*DiscreteStatsTable[NumberObservations])),0)</f>
        <v>316.94</v>
      </c>
      <c r="W453" s="5">
        <f>IF((DiscreteStatsTable[[#This Row],[RepsRequested]]&gt;1),DiscreteStatsTable[[#This Row],[HalfWidth]],DiscreteStatsTable[[#This Row],[BatchMeansHalfWidth]])</f>
        <v>6.1091668540185929E-3</v>
      </c>
      <c r="X453" s="5" cm="1">
        <f t="array" ref="X453">COUNT(IF((DiscreteStatsTable[GroupByKey]=DiscreteStatsTable[[#This Row],[GroupByKey]]),(DiscreteStatsTable[GroupByKey]=DiscreteStatsTable[[#This Row],[GroupByKey]])*DiscreteStatsTable[Replication]))</f>
        <v>50</v>
      </c>
      <c r="Y453" s="5">
        <f>IF(DiscreteStatsTable[[#This Row],[RepsRequested]]=DiscreteStatsTable[[#This Row],[RepsWithStatObserved]],1,0)</f>
        <v>1</v>
      </c>
    </row>
    <row r="454" spans="1:25" x14ac:dyDescent="0.25">
      <c r="A454" t="s">
        <v>68</v>
      </c>
      <c r="B454" t="s">
        <v>70</v>
      </c>
      <c r="C454">
        <v>9</v>
      </c>
      <c r="D454" t="s">
        <v>83</v>
      </c>
      <c r="E454" t="s">
        <v>77</v>
      </c>
      <c r="F454" t="s">
        <v>73</v>
      </c>
      <c r="G454">
        <v>0</v>
      </c>
      <c r="H454">
        <v>2E+20</v>
      </c>
      <c r="I454">
        <v>0</v>
      </c>
      <c r="J454">
        <v>0</v>
      </c>
      <c r="K454">
        <v>317</v>
      </c>
      <c r="L45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54" s="5" cm="1">
        <f t="array" ref="M454">MAX(IF((ProjectInfoTable[ProjectName]=DiscreteStatsTable[[#This Row],[ProjectName]]),(ProjectInfoTable[ProjectName]=DiscreteStatsTable[[#This Row],[ProjectName]])*ProjectInfoTable[NumberOfReplications]))</f>
        <v>50</v>
      </c>
      <c r="N454" s="5" cm="1">
        <f t="array" ref="N454">IFERROR(AVERAGE(IF((DiscreteStatsTable[GroupByKey]=DiscreteStatsTable[[#This Row],[GroupByKey]]),(DiscreteStatsTable[GroupByKey]=DiscreteStatsTable[[#This Row],[GroupByKey]])*DiscreteStatsTable[Average])),0)</f>
        <v>0</v>
      </c>
      <c r="O454" s="5" cm="1">
        <f t="array" ref="O454">IFERROR(_xlfn.STDEV.S(IF((DiscreteStatsTable[GroupByKey]=DiscreteStatsTable[[#This Row],[GroupByKey]]),(DiscreteStatsTable[GroupByKey]=DiscreteStatsTable[[#This Row],[GroupByKey]])*DiscreteStatsTable[Average])),0)</f>
        <v>0</v>
      </c>
      <c r="P454" s="5" cm="1">
        <f t="array" ref="P454">MAX(IF((ProjectInfoTable[ProjectName]=DiscreteStatsTable[[#This Row],[ProjectName]]),(ProjectInfoTable[ProjectName]=DiscreteStatsTable[[#This Row],[ProjectName]])*ProjectInfoTable[ConfidenceInterval]))</f>
        <v>0.95</v>
      </c>
      <c r="Q454" s="5">
        <f>IF(AND(DiscreteStatsTable[[#This Row],[RepsWithStatObserved]]=1,Y454=0),200000000000000000000,IFERROR(_xlfn.T.INV.2T(1 -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4" s="5" cm="1">
        <f t="array" ref="R454">MIN(IF((DiscreteStatsTable[GroupByKey]=DiscreteStatsTable[[#This Row],[GroupByKey]]),(DiscreteStatsTable[GroupByKey]=DiscreteStatsTable[[#This Row],[GroupByKey]])*DiscreteStatsTable[Average]))</f>
        <v>0</v>
      </c>
      <c r="S454" s="5" cm="1">
        <f t="array" ref="S454">MAX(IF((DiscreteStatsTable[GroupByKey]=DiscreteStatsTable[[#This Row],[GroupByKey]]),(DiscreteStatsTable[GroupByKey]=DiscreteStatsTable[[#This Row],[GroupByKey]])*DiscreteStatsTable[Average]))</f>
        <v>0</v>
      </c>
      <c r="T454" s="5" cm="1">
        <f t="array" ref="T454">MIN(IF((DiscreteStatsTable[GroupByKey]=DiscreteStatsTable[[#This Row],[GroupByKey]]),(DiscreteStatsTable[GroupByKey]=DiscreteStatsTable[[#This Row],[GroupByKey]])*DiscreteStatsTable[Minimum]))</f>
        <v>0</v>
      </c>
      <c r="U454" s="5" cm="1">
        <f t="array" ref="U454">MAX(IF((DiscreteStatsTable[GroupByKey]=DiscreteStatsTable[[#This Row],[GroupByKey]]),(DiscreteStatsTable[GroupByKey]=DiscreteStatsTable[[#This Row],[GroupByKey]])*DiscreteStatsTable[Maximum]))</f>
        <v>0</v>
      </c>
      <c r="V454" s="5" cm="1">
        <f t="array" ref="V454">IFERROR(AVERAGE(IF((DiscreteStatsTable[GroupByKey]=DiscreteStatsTable[[#This Row],[GroupByKey]]),(DiscreteStatsTable[GroupByKey]=DiscreteStatsTable[[#This Row],[GroupByKey]])*DiscreteStatsTable[NumberObservations])),0)</f>
        <v>316.94</v>
      </c>
      <c r="W454" s="5">
        <f>IF((DiscreteStatsTable[[#This Row],[RepsRequested]]&gt;1),DiscreteStatsTable[[#This Row],[HalfWidth]],DiscreteStatsTable[[#This Row],[BatchMeansHalfWidth]])</f>
        <v>0</v>
      </c>
      <c r="X454" s="5" cm="1">
        <f t="array" ref="X454">COUNT(IF((DiscreteStatsTable[GroupByKey]=DiscreteStatsTable[[#This Row],[GroupByKey]]),(DiscreteStatsTable[GroupByKey]=DiscreteStatsTable[[#This Row],[GroupByKey]])*DiscreteStatsTable[Replication]))</f>
        <v>50</v>
      </c>
      <c r="Y454" s="5">
        <f>IF(DiscreteStatsTable[[#This Row],[RepsRequested]]=DiscreteStatsTable[[#This Row],[RepsWithStatObserved]],1,0)</f>
        <v>1</v>
      </c>
    </row>
    <row r="455" spans="1:25" x14ac:dyDescent="0.25">
      <c r="A455" t="s">
        <v>68</v>
      </c>
      <c r="B455" t="s">
        <v>70</v>
      </c>
      <c r="C455">
        <v>9</v>
      </c>
      <c r="D455" t="s">
        <v>83</v>
      </c>
      <c r="E455" t="s">
        <v>78</v>
      </c>
      <c r="F455" t="s">
        <v>73</v>
      </c>
      <c r="G455">
        <v>9.8999614544577397E-2</v>
      </c>
      <c r="H455">
        <v>2E+20</v>
      </c>
      <c r="I455">
        <v>0</v>
      </c>
      <c r="J455">
        <v>2.6252617478064102</v>
      </c>
      <c r="K455">
        <v>317</v>
      </c>
      <c r="L45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55" s="5" cm="1">
        <f t="array" ref="M455">MAX(IF((ProjectInfoTable[ProjectName]=DiscreteStatsTable[[#This Row],[ProjectName]]),(ProjectInfoTable[ProjectName]=DiscreteStatsTable[[#This Row],[ProjectName]])*ProjectInfoTable[NumberOfReplications]))</f>
        <v>50</v>
      </c>
      <c r="N455" s="5" cm="1">
        <f t="array" ref="N455">IFERROR(AVERAGE(IF((DiscreteStatsTable[GroupByKey]=DiscreteStatsTable[[#This Row],[GroupByKey]]),(DiscreteStatsTable[GroupByKey]=DiscreteStatsTable[[#This Row],[GroupByKey]])*DiscreteStatsTable[Average])),0)</f>
        <v>0.17460097232699684</v>
      </c>
      <c r="O455" s="5" cm="1">
        <f t="array" ref="O455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55" s="5" cm="1">
        <f t="array" ref="P455">MAX(IF((ProjectInfoTable[ProjectName]=DiscreteStatsTable[[#This Row],[ProjectName]]),(ProjectInfoTable[ProjectName]=DiscreteStatsTable[[#This Row],[ProjectName]])*ProjectInfoTable[ConfidenceInterval]))</f>
        <v>0.95</v>
      </c>
      <c r="Q455" s="5">
        <f>IF(AND(DiscreteStatsTable[[#This Row],[RepsWithStatObserved]]=1,Y455=0),200000000000000000000,IFERROR(_xlfn.T.INV.2T(1 -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55" s="5" cm="1">
        <f t="array" ref="R455">MIN(IF((DiscreteStatsTable[GroupByKey]=DiscreteStatsTable[[#This Row],[GroupByKey]]),(DiscreteStatsTable[GroupByKey]=DiscreteStatsTable[[#This Row],[GroupByKey]])*DiscreteStatsTable[Average]))</f>
        <v>6.6229675511977795E-2</v>
      </c>
      <c r="S455" s="5" cm="1">
        <f t="array" ref="S455">MAX(IF((DiscreteStatsTable[GroupByKey]=DiscreteStatsTable[[#This Row],[GroupByKey]]),(DiscreteStatsTable[GroupByKey]=DiscreteStatsTable[[#This Row],[GroupByKey]])*DiscreteStatsTable[Average]))</f>
        <v>0.33518621726314302</v>
      </c>
      <c r="T455" s="5" cm="1">
        <f t="array" ref="T455">MIN(IF((DiscreteStatsTable[GroupByKey]=DiscreteStatsTable[[#This Row],[GroupByKey]]),(DiscreteStatsTable[GroupByKey]=DiscreteStatsTable[[#This Row],[GroupByKey]])*DiscreteStatsTable[Minimum]))</f>
        <v>0</v>
      </c>
      <c r="U455" s="5" cm="1">
        <f t="array" ref="U455">MAX(IF((DiscreteStatsTable[GroupByKey]=DiscreteStatsTable[[#This Row],[GroupByKey]]),(DiscreteStatsTable[GroupByKey]=DiscreteStatsTable[[#This Row],[GroupByKey]])*DiscreteStatsTable[Maximum]))</f>
        <v>7.6409613053795198</v>
      </c>
      <c r="V455" s="5" cm="1">
        <f t="array" ref="V455">IFERROR(AVERAGE(IF((DiscreteStatsTable[GroupByKey]=DiscreteStatsTable[[#This Row],[GroupByKey]]),(DiscreteStatsTable[GroupByKey]=DiscreteStatsTable[[#This Row],[GroupByKey]])*DiscreteStatsTable[NumberObservations])),0)</f>
        <v>316.94</v>
      </c>
      <c r="W455" s="5">
        <f>IF((DiscreteStatsTable[[#This Row],[RepsRequested]]&gt;1),DiscreteStatsTable[[#This Row],[HalfWidth]],DiscreteStatsTable[[#This Row],[BatchMeansHalfWidth]])</f>
        <v>1.655000005490757E-2</v>
      </c>
      <c r="X455" s="5" cm="1">
        <f t="array" ref="X455">COUNT(IF((DiscreteStatsTable[GroupByKey]=DiscreteStatsTable[[#This Row],[GroupByKey]]),(DiscreteStatsTable[GroupByKey]=DiscreteStatsTable[[#This Row],[GroupByKey]])*DiscreteStatsTable[Replication]))</f>
        <v>50</v>
      </c>
      <c r="Y455" s="5">
        <f>IF(DiscreteStatsTable[[#This Row],[RepsRequested]]=DiscreteStatsTable[[#This Row],[RepsWithStatObserved]],1,0)</f>
        <v>1</v>
      </c>
    </row>
    <row r="456" spans="1:25" x14ac:dyDescent="0.25">
      <c r="A456" t="s">
        <v>68</v>
      </c>
      <c r="B456" t="s">
        <v>70</v>
      </c>
      <c r="C456">
        <v>10</v>
      </c>
      <c r="D456" t="s">
        <v>83</v>
      </c>
      <c r="E456" t="s">
        <v>72</v>
      </c>
      <c r="F456" t="s">
        <v>73</v>
      </c>
      <c r="G456">
        <v>2.83595423117932E-2</v>
      </c>
      <c r="H456">
        <v>2E+20</v>
      </c>
      <c r="I456">
        <v>1.28060529738737E-2</v>
      </c>
      <c r="J456">
        <v>4.9573635202944902E-2</v>
      </c>
      <c r="K456">
        <v>317</v>
      </c>
      <c r="L45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56" s="5" cm="1">
        <f t="array" ref="M456">MAX(IF((ProjectInfoTable[ProjectName]=DiscreteStatsTable[[#This Row],[ProjectName]]),(ProjectInfoTable[ProjectName]=DiscreteStatsTable[[#This Row],[ProjectName]])*ProjectInfoTable[NumberOfReplications]))</f>
        <v>50</v>
      </c>
      <c r="N456" s="5" cm="1">
        <f t="array" ref="N456">IFERROR(AVERAGE(IF((DiscreteStatsTable[GroupByKey]=DiscreteStatsTable[[#This Row],[GroupByKey]]),(DiscreteStatsTable[GroupByKey]=DiscreteStatsTable[[#This Row],[GroupByKey]])*DiscreteStatsTable[Average])),0)</f>
        <v>2.9140044230663364E-2</v>
      </c>
      <c r="O456" s="5" cm="1">
        <f t="array" ref="O45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56" s="5" cm="1">
        <f t="array" ref="P456">MAX(IF((ProjectInfoTable[ProjectName]=DiscreteStatsTable[[#This Row],[ProjectName]]),(ProjectInfoTable[ProjectName]=DiscreteStatsTable[[#This Row],[ProjectName]])*ProjectInfoTable[ConfidenceInterval]))</f>
        <v>0.95</v>
      </c>
      <c r="Q456" s="5">
        <f>IF(AND(DiscreteStatsTable[[#This Row],[RepsWithStatObserved]]=1,Y456=0),200000000000000000000,IFERROR(_xlfn.T.INV.2T(1 -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56" s="5" cm="1">
        <f t="array" ref="R456">MIN(IF((DiscreteStatsTable[GroupByKey]=DiscreteStatsTable[[#This Row],[GroupByKey]]),(DiscreteStatsTable[GroupByKey]=DiscreteStatsTable[[#This Row],[GroupByKey]])*DiscreteStatsTable[Average]))</f>
        <v>2.83494744041787E-2</v>
      </c>
      <c r="S456" s="5" cm="1">
        <f t="array" ref="S456">MAX(IF((DiscreteStatsTable[GroupByKey]=DiscreteStatsTable[[#This Row],[GroupByKey]]),(DiscreteStatsTable[GroupByKey]=DiscreteStatsTable[[#This Row],[GroupByKey]])*DiscreteStatsTable[Average]))</f>
        <v>2.9665213130219501E-2</v>
      </c>
      <c r="T456" s="5" cm="1">
        <f t="array" ref="T456">MIN(IF((DiscreteStatsTable[GroupByKey]=DiscreteStatsTable[[#This Row],[GroupByKey]]),(DiscreteStatsTable[GroupByKey]=DiscreteStatsTable[[#This Row],[GroupByKey]])*DiscreteStatsTable[Minimum]))</f>
        <v>1.2596072452009799E-2</v>
      </c>
      <c r="U456" s="5" cm="1">
        <f t="array" ref="U456">MAX(IF((DiscreteStatsTable[GroupByKey]=DiscreteStatsTable[[#This Row],[GroupByKey]]),(DiscreteStatsTable[GroupByKey]=DiscreteStatsTable[[#This Row],[GroupByKey]])*DiscreteStatsTable[Maximum]))</f>
        <v>4.98834309779871E-2</v>
      </c>
      <c r="V456" s="5" cm="1">
        <f t="array" ref="V456">IFERROR(AVERAGE(IF((DiscreteStatsTable[GroupByKey]=DiscreteStatsTable[[#This Row],[GroupByKey]]),(DiscreteStatsTable[GroupByKey]=DiscreteStatsTable[[#This Row],[GroupByKey]])*DiscreteStatsTable[NumberObservations])),0)</f>
        <v>316.94</v>
      </c>
      <c r="W456" s="5">
        <f>IF((DiscreteStatsTable[[#This Row],[RepsRequested]]&gt;1),DiscreteStatsTable[[#This Row],[HalfWidth]],DiscreteStatsTable[[#This Row],[BatchMeansHalfWidth]])</f>
        <v>1.0181944756697419E-4</v>
      </c>
      <c r="X456" s="5" cm="1">
        <f t="array" ref="X456">COUNT(IF((DiscreteStatsTable[GroupByKey]=DiscreteStatsTable[[#This Row],[GroupByKey]]),(DiscreteStatsTable[GroupByKey]=DiscreteStatsTable[[#This Row],[GroupByKey]])*DiscreteStatsTable[Replication]))</f>
        <v>50</v>
      </c>
      <c r="Y456" s="5">
        <f>IF(DiscreteStatsTable[[#This Row],[RepsRequested]]=DiscreteStatsTable[[#This Row],[RepsWithStatObserved]],1,0)</f>
        <v>1</v>
      </c>
    </row>
    <row r="457" spans="1:25" x14ac:dyDescent="0.25">
      <c r="A457" t="s">
        <v>68</v>
      </c>
      <c r="B457" t="s">
        <v>70</v>
      </c>
      <c r="C457">
        <v>10</v>
      </c>
      <c r="D457" t="s">
        <v>83</v>
      </c>
      <c r="E457" t="s">
        <v>74</v>
      </c>
      <c r="F457" t="s">
        <v>73</v>
      </c>
      <c r="G457">
        <v>1.76780221421957</v>
      </c>
      <c r="H457">
        <v>2E+20</v>
      </c>
      <c r="I457">
        <v>0.76836317843242297</v>
      </c>
      <c r="J457">
        <v>5.3456408460362503</v>
      </c>
      <c r="K457">
        <v>317</v>
      </c>
      <c r="L45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57" s="5" cm="1">
        <f t="array" ref="M457">MAX(IF((ProjectInfoTable[ProjectName]=DiscreteStatsTable[[#This Row],[ProjectName]]),(ProjectInfoTable[ProjectName]=DiscreteStatsTable[[#This Row],[ProjectName]])*ProjectInfoTable[NumberOfReplications]))</f>
        <v>50</v>
      </c>
      <c r="N457" s="5" cm="1">
        <f t="array" ref="N457">IFERROR(AVERAGE(IF((DiscreteStatsTable[GroupByKey]=DiscreteStatsTable[[#This Row],[GroupByKey]]),(DiscreteStatsTable[GroupByKey]=DiscreteStatsTable[[#This Row],[GroupByKey]])*DiscreteStatsTable[Average])),0)</f>
        <v>1.9230036261667984</v>
      </c>
      <c r="O457" s="5" cm="1">
        <f t="array" ref="O457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57" s="5" cm="1">
        <f t="array" ref="P457">MAX(IF((ProjectInfoTable[ProjectName]=DiscreteStatsTable[[#This Row],[ProjectName]]),(ProjectInfoTable[ProjectName]=DiscreteStatsTable[[#This Row],[ProjectName]])*ProjectInfoTable[ConfidenceInterval]))</f>
        <v>0.95</v>
      </c>
      <c r="Q457" s="5">
        <f>IF(AND(DiscreteStatsTable[[#This Row],[RepsWithStatObserved]]=1,Y457=0),200000000000000000000,IFERROR(_xlfn.T.INV.2T(1 -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57" s="5" cm="1">
        <f t="array" ref="R457">MIN(IF((DiscreteStatsTable[GroupByKey]=DiscreteStatsTable[[#This Row],[GroupByKey]]),(DiscreteStatsTable[GroupByKey]=DiscreteStatsTable[[#This Row],[GroupByKey]])*DiscreteStatsTable[Average]))</f>
        <v>1.76780221421957</v>
      </c>
      <c r="S457" s="5" cm="1">
        <f t="array" ref="S457">MAX(IF((DiscreteStatsTable[GroupByKey]=DiscreteStatsTable[[#This Row],[GroupByKey]]),(DiscreteStatsTable[GroupByKey]=DiscreteStatsTable[[#This Row],[GroupByKey]])*DiscreteStatsTable[Average]))</f>
        <v>2.1069755550221099</v>
      </c>
      <c r="T457" s="5" cm="1">
        <f t="array" ref="T457">MIN(IF((DiscreteStatsTable[GroupByKey]=DiscreteStatsTable[[#This Row],[GroupByKey]]),(DiscreteStatsTable[GroupByKey]=DiscreteStatsTable[[#This Row],[GroupByKey]])*DiscreteStatsTable[Minimum]))</f>
        <v>0.75576434712058904</v>
      </c>
      <c r="U457" s="5" cm="1">
        <f t="array" ref="U457">MAX(IF((DiscreteStatsTable[GroupByKey]=DiscreteStatsTable[[#This Row],[GroupByKey]]),(DiscreteStatsTable[GroupByKey]=DiscreteStatsTable[[#This Row],[GroupByKey]])*DiscreteStatsTable[Maximum]))</f>
        <v>8.9740994303808801</v>
      </c>
      <c r="V457" s="5" cm="1">
        <f t="array" ref="V457">IFERROR(AVERAGE(IF((DiscreteStatsTable[GroupByKey]=DiscreteStatsTable[[#This Row],[GroupByKey]]),(DiscreteStatsTable[GroupByKey]=DiscreteStatsTable[[#This Row],[GroupByKey]])*DiscreteStatsTable[NumberObservations])),0)</f>
        <v>316.94</v>
      </c>
      <c r="W457" s="5">
        <f>IF((DiscreteStatsTable[[#This Row],[RepsRequested]]&gt;1),DiscreteStatsTable[[#This Row],[HalfWidth]],DiscreteStatsTable[[#This Row],[BatchMeansHalfWidth]])</f>
        <v>1.7917006908396871E-2</v>
      </c>
      <c r="X457" s="5" cm="1">
        <f t="array" ref="X457">COUNT(IF((DiscreteStatsTable[GroupByKey]=DiscreteStatsTable[[#This Row],[GroupByKey]]),(DiscreteStatsTable[GroupByKey]=DiscreteStatsTable[[#This Row],[GroupByKey]])*DiscreteStatsTable[Replication]))</f>
        <v>50</v>
      </c>
      <c r="Y457" s="5">
        <f>IF(DiscreteStatsTable[[#This Row],[RepsRequested]]=DiscreteStatsTable[[#This Row],[RepsWithStatObserved]],1,0)</f>
        <v>1</v>
      </c>
    </row>
    <row r="458" spans="1:25" x14ac:dyDescent="0.25">
      <c r="A458" t="s">
        <v>68</v>
      </c>
      <c r="B458" t="s">
        <v>70</v>
      </c>
      <c r="C458">
        <v>10</v>
      </c>
      <c r="D458" t="s">
        <v>83</v>
      </c>
      <c r="E458" t="s">
        <v>75</v>
      </c>
      <c r="F458" t="s">
        <v>73</v>
      </c>
      <c r="G458">
        <v>2.83595423117932E-2</v>
      </c>
      <c r="H458">
        <v>2E+20</v>
      </c>
      <c r="I458">
        <v>1.28060529738737E-2</v>
      </c>
      <c r="J458">
        <v>4.9573635202944902E-2</v>
      </c>
      <c r="K458">
        <v>317</v>
      </c>
      <c r="L45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58" s="5" cm="1">
        <f t="array" ref="M458">MAX(IF((ProjectInfoTable[ProjectName]=DiscreteStatsTable[[#This Row],[ProjectName]]),(ProjectInfoTable[ProjectName]=DiscreteStatsTable[[#This Row],[ProjectName]])*ProjectInfoTable[NumberOfReplications]))</f>
        <v>50</v>
      </c>
      <c r="N458" s="5" cm="1">
        <f t="array" ref="N458">IFERROR(AVERAGE(IF((DiscreteStatsTable[GroupByKey]=DiscreteStatsTable[[#This Row],[GroupByKey]]),(DiscreteStatsTable[GroupByKey]=DiscreteStatsTable[[#This Row],[GroupByKey]])*DiscreteStatsTable[Average])),0)</f>
        <v>2.9140044230663364E-2</v>
      </c>
      <c r="O458" s="5" cm="1">
        <f t="array" ref="O45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58" s="5" cm="1">
        <f t="array" ref="P458">MAX(IF((ProjectInfoTable[ProjectName]=DiscreteStatsTable[[#This Row],[ProjectName]]),(ProjectInfoTable[ProjectName]=DiscreteStatsTable[[#This Row],[ProjectName]])*ProjectInfoTable[ConfidenceInterval]))</f>
        <v>0.95</v>
      </c>
      <c r="Q458" s="5">
        <f>IF(AND(DiscreteStatsTable[[#This Row],[RepsWithStatObserved]]=1,Y458=0),200000000000000000000,IFERROR(_xlfn.T.INV.2T(1 -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58" s="5" cm="1">
        <f t="array" ref="R458">MIN(IF((DiscreteStatsTable[GroupByKey]=DiscreteStatsTable[[#This Row],[GroupByKey]]),(DiscreteStatsTable[GroupByKey]=DiscreteStatsTable[[#This Row],[GroupByKey]])*DiscreteStatsTable[Average]))</f>
        <v>2.83494744041787E-2</v>
      </c>
      <c r="S458" s="5" cm="1">
        <f t="array" ref="S458">MAX(IF((DiscreteStatsTable[GroupByKey]=DiscreteStatsTable[[#This Row],[GroupByKey]]),(DiscreteStatsTable[GroupByKey]=DiscreteStatsTable[[#This Row],[GroupByKey]])*DiscreteStatsTable[Average]))</f>
        <v>2.9665213130219501E-2</v>
      </c>
      <c r="T458" s="5" cm="1">
        <f t="array" ref="T458">MIN(IF((DiscreteStatsTable[GroupByKey]=DiscreteStatsTable[[#This Row],[GroupByKey]]),(DiscreteStatsTable[GroupByKey]=DiscreteStatsTable[[#This Row],[GroupByKey]])*DiscreteStatsTable[Minimum]))</f>
        <v>1.2596072452009799E-2</v>
      </c>
      <c r="U458" s="5" cm="1">
        <f t="array" ref="U458">MAX(IF((DiscreteStatsTable[GroupByKey]=DiscreteStatsTable[[#This Row],[GroupByKey]]),(DiscreteStatsTable[GroupByKey]=DiscreteStatsTable[[#This Row],[GroupByKey]])*DiscreteStatsTable[Maximum]))</f>
        <v>4.98834309779871E-2</v>
      </c>
      <c r="V458" s="5" cm="1">
        <f t="array" ref="V458">IFERROR(AVERAGE(IF((DiscreteStatsTable[GroupByKey]=DiscreteStatsTable[[#This Row],[GroupByKey]]),(DiscreteStatsTable[GroupByKey]=DiscreteStatsTable[[#This Row],[GroupByKey]])*DiscreteStatsTable[NumberObservations])),0)</f>
        <v>316.94</v>
      </c>
      <c r="W458" s="5">
        <f>IF((DiscreteStatsTable[[#This Row],[RepsRequested]]&gt;1),DiscreteStatsTable[[#This Row],[HalfWidth]],DiscreteStatsTable[[#This Row],[BatchMeansHalfWidth]])</f>
        <v>1.0181944756697419E-4</v>
      </c>
      <c r="X458" s="5" cm="1">
        <f t="array" ref="X458">COUNT(IF((DiscreteStatsTable[GroupByKey]=DiscreteStatsTable[[#This Row],[GroupByKey]]),(DiscreteStatsTable[GroupByKey]=DiscreteStatsTable[[#This Row],[GroupByKey]])*DiscreteStatsTable[Replication]))</f>
        <v>50</v>
      </c>
      <c r="Y458" s="5">
        <f>IF(DiscreteStatsTable[[#This Row],[RepsRequested]]=DiscreteStatsTable[[#This Row],[RepsWithStatObserved]],1,0)</f>
        <v>1</v>
      </c>
    </row>
    <row r="459" spans="1:25" x14ac:dyDescent="0.25">
      <c r="A459" t="s">
        <v>68</v>
      </c>
      <c r="B459" t="s">
        <v>70</v>
      </c>
      <c r="C459">
        <v>10</v>
      </c>
      <c r="D459" t="s">
        <v>83</v>
      </c>
      <c r="E459" t="s">
        <v>76</v>
      </c>
      <c r="F459" t="s">
        <v>73</v>
      </c>
      <c r="G459">
        <v>1.70157253870759</v>
      </c>
      <c r="H459">
        <v>2E+20</v>
      </c>
      <c r="I459">
        <v>0.76836317843242297</v>
      </c>
      <c r="J459">
        <v>2.9744181121766902</v>
      </c>
      <c r="K459">
        <v>317</v>
      </c>
      <c r="L45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59" s="5" cm="1">
        <f t="array" ref="M459">MAX(IF((ProjectInfoTable[ProjectName]=DiscreteStatsTable[[#This Row],[ProjectName]]),(ProjectInfoTable[ProjectName]=DiscreteStatsTable[[#This Row],[ProjectName]])*ProjectInfoTable[NumberOfReplications]))</f>
        <v>50</v>
      </c>
      <c r="N459" s="5" cm="1">
        <f t="array" ref="N459">IFERROR(AVERAGE(IF((DiscreteStatsTable[GroupByKey]=DiscreteStatsTable[[#This Row],[GroupByKey]]),(DiscreteStatsTable[GroupByKey]=DiscreteStatsTable[[#This Row],[GroupByKey]])*DiscreteStatsTable[Average])),0)</f>
        <v>1.7484026538398019</v>
      </c>
      <c r="O459" s="5" cm="1">
        <f t="array" ref="O459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59" s="5" cm="1">
        <f t="array" ref="P459">MAX(IF((ProjectInfoTable[ProjectName]=DiscreteStatsTable[[#This Row],[ProjectName]]),(ProjectInfoTable[ProjectName]=DiscreteStatsTable[[#This Row],[ProjectName]])*ProjectInfoTable[ConfidenceInterval]))</f>
        <v>0.95</v>
      </c>
      <c r="Q459" s="5">
        <f>IF(AND(DiscreteStatsTable[[#This Row],[RepsWithStatObserved]]=1,Y459=0),200000000000000000000,IFERROR(_xlfn.T.INV.2T(1 -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59" s="5" cm="1">
        <f t="array" ref="R459">MIN(IF((DiscreteStatsTable[GroupByKey]=DiscreteStatsTable[[#This Row],[GroupByKey]]),(DiscreteStatsTable[GroupByKey]=DiscreteStatsTable[[#This Row],[GroupByKey]])*DiscreteStatsTable[Average]))</f>
        <v>1.7009684642507199</v>
      </c>
      <c r="S459" s="5" cm="1">
        <f t="array" ref="S459">MAX(IF((DiscreteStatsTable[GroupByKey]=DiscreteStatsTable[[#This Row],[GroupByKey]]),(DiscreteStatsTable[GroupByKey]=DiscreteStatsTable[[#This Row],[GroupByKey]])*DiscreteStatsTable[Average]))</f>
        <v>1.77991278781317</v>
      </c>
      <c r="T459" s="5" cm="1">
        <f t="array" ref="T459">MIN(IF((DiscreteStatsTable[GroupByKey]=DiscreteStatsTable[[#This Row],[GroupByKey]]),(DiscreteStatsTable[GroupByKey]=DiscreteStatsTable[[#This Row],[GroupByKey]])*DiscreteStatsTable[Minimum]))</f>
        <v>0.75576434712058904</v>
      </c>
      <c r="U459" s="5" cm="1">
        <f t="array" ref="U459">MAX(IF((DiscreteStatsTable[GroupByKey]=DiscreteStatsTable[[#This Row],[GroupByKey]]),(DiscreteStatsTable[GroupByKey]=DiscreteStatsTable[[#This Row],[GroupByKey]])*DiscreteStatsTable[Maximum]))</f>
        <v>2.9930058586792301</v>
      </c>
      <c r="V459" s="5" cm="1">
        <f t="array" ref="V459">IFERROR(AVERAGE(IF((DiscreteStatsTable[GroupByKey]=DiscreteStatsTable[[#This Row],[GroupByKey]]),(DiscreteStatsTable[GroupByKey]=DiscreteStatsTable[[#This Row],[GroupByKey]])*DiscreteStatsTable[NumberObservations])),0)</f>
        <v>316.94</v>
      </c>
      <c r="W459" s="5">
        <f>IF((DiscreteStatsTable[[#This Row],[RepsRequested]]&gt;1),DiscreteStatsTable[[#This Row],[HalfWidth]],DiscreteStatsTable[[#This Row],[BatchMeansHalfWidth]])</f>
        <v>6.1091668540185929E-3</v>
      </c>
      <c r="X459" s="5" cm="1">
        <f t="array" ref="X459">COUNT(IF((DiscreteStatsTable[GroupByKey]=DiscreteStatsTable[[#This Row],[GroupByKey]]),(DiscreteStatsTable[GroupByKey]=DiscreteStatsTable[[#This Row],[GroupByKey]])*DiscreteStatsTable[Replication]))</f>
        <v>50</v>
      </c>
      <c r="Y459" s="5">
        <f>IF(DiscreteStatsTable[[#This Row],[RepsRequested]]=DiscreteStatsTable[[#This Row],[RepsWithStatObserved]],1,0)</f>
        <v>1</v>
      </c>
    </row>
    <row r="460" spans="1:25" x14ac:dyDescent="0.25">
      <c r="A460" t="s">
        <v>68</v>
      </c>
      <c r="B460" t="s">
        <v>70</v>
      </c>
      <c r="C460">
        <v>10</v>
      </c>
      <c r="D460" t="s">
        <v>83</v>
      </c>
      <c r="E460" t="s">
        <v>77</v>
      </c>
      <c r="F460" t="s">
        <v>73</v>
      </c>
      <c r="G460">
        <v>0</v>
      </c>
      <c r="H460">
        <v>2E+20</v>
      </c>
      <c r="I460">
        <v>0</v>
      </c>
      <c r="J460">
        <v>0</v>
      </c>
      <c r="K460">
        <v>317</v>
      </c>
      <c r="L46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60" s="5" cm="1">
        <f t="array" ref="M460">MAX(IF((ProjectInfoTable[ProjectName]=DiscreteStatsTable[[#This Row],[ProjectName]]),(ProjectInfoTable[ProjectName]=DiscreteStatsTable[[#This Row],[ProjectName]])*ProjectInfoTable[NumberOfReplications]))</f>
        <v>50</v>
      </c>
      <c r="N460" s="5" cm="1">
        <f t="array" ref="N460">IFERROR(AVERAGE(IF((DiscreteStatsTable[GroupByKey]=DiscreteStatsTable[[#This Row],[GroupByKey]]),(DiscreteStatsTable[GroupByKey]=DiscreteStatsTable[[#This Row],[GroupByKey]])*DiscreteStatsTable[Average])),0)</f>
        <v>0</v>
      </c>
      <c r="O460" s="5" cm="1">
        <f t="array" ref="O460">IFERROR(_xlfn.STDEV.S(IF((DiscreteStatsTable[GroupByKey]=DiscreteStatsTable[[#This Row],[GroupByKey]]),(DiscreteStatsTable[GroupByKey]=DiscreteStatsTable[[#This Row],[GroupByKey]])*DiscreteStatsTable[Average])),0)</f>
        <v>0</v>
      </c>
      <c r="P460" s="5" cm="1">
        <f t="array" ref="P460">MAX(IF((ProjectInfoTable[ProjectName]=DiscreteStatsTable[[#This Row],[ProjectName]]),(ProjectInfoTable[ProjectName]=DiscreteStatsTable[[#This Row],[ProjectName]])*ProjectInfoTable[ConfidenceInterval]))</f>
        <v>0.95</v>
      </c>
      <c r="Q460" s="5">
        <f>IF(AND(DiscreteStatsTable[[#This Row],[RepsWithStatObserved]]=1,Y460=0),200000000000000000000,IFERROR(_xlfn.T.INV.2T(1 -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0" s="5" cm="1">
        <f t="array" ref="R460">MIN(IF((DiscreteStatsTable[GroupByKey]=DiscreteStatsTable[[#This Row],[GroupByKey]]),(DiscreteStatsTable[GroupByKey]=DiscreteStatsTable[[#This Row],[GroupByKey]])*DiscreteStatsTable[Average]))</f>
        <v>0</v>
      </c>
      <c r="S460" s="5" cm="1">
        <f t="array" ref="S460">MAX(IF((DiscreteStatsTable[GroupByKey]=DiscreteStatsTable[[#This Row],[GroupByKey]]),(DiscreteStatsTable[GroupByKey]=DiscreteStatsTable[[#This Row],[GroupByKey]])*DiscreteStatsTable[Average]))</f>
        <v>0</v>
      </c>
      <c r="T460" s="5" cm="1">
        <f t="array" ref="T460">MIN(IF((DiscreteStatsTable[GroupByKey]=DiscreteStatsTable[[#This Row],[GroupByKey]]),(DiscreteStatsTable[GroupByKey]=DiscreteStatsTable[[#This Row],[GroupByKey]])*DiscreteStatsTable[Minimum]))</f>
        <v>0</v>
      </c>
      <c r="U460" s="5" cm="1">
        <f t="array" ref="U460">MAX(IF((DiscreteStatsTable[GroupByKey]=DiscreteStatsTable[[#This Row],[GroupByKey]]),(DiscreteStatsTable[GroupByKey]=DiscreteStatsTable[[#This Row],[GroupByKey]])*DiscreteStatsTable[Maximum]))</f>
        <v>0</v>
      </c>
      <c r="V460" s="5" cm="1">
        <f t="array" ref="V460">IFERROR(AVERAGE(IF((DiscreteStatsTable[GroupByKey]=DiscreteStatsTable[[#This Row],[GroupByKey]]),(DiscreteStatsTable[GroupByKey]=DiscreteStatsTable[[#This Row],[GroupByKey]])*DiscreteStatsTable[NumberObservations])),0)</f>
        <v>316.94</v>
      </c>
      <c r="W460" s="5">
        <f>IF((DiscreteStatsTable[[#This Row],[RepsRequested]]&gt;1),DiscreteStatsTable[[#This Row],[HalfWidth]],DiscreteStatsTable[[#This Row],[BatchMeansHalfWidth]])</f>
        <v>0</v>
      </c>
      <c r="X460" s="5" cm="1">
        <f t="array" ref="X460">COUNT(IF((DiscreteStatsTable[GroupByKey]=DiscreteStatsTable[[#This Row],[GroupByKey]]),(DiscreteStatsTable[GroupByKey]=DiscreteStatsTable[[#This Row],[GroupByKey]])*DiscreteStatsTable[Replication]))</f>
        <v>50</v>
      </c>
      <c r="Y460" s="5">
        <f>IF(DiscreteStatsTable[[#This Row],[RepsRequested]]=DiscreteStatsTable[[#This Row],[RepsWithStatObserved]],1,0)</f>
        <v>1</v>
      </c>
    </row>
    <row r="461" spans="1:25" x14ac:dyDescent="0.25">
      <c r="A461" t="s">
        <v>68</v>
      </c>
      <c r="B461" t="s">
        <v>70</v>
      </c>
      <c r="C461">
        <v>10</v>
      </c>
      <c r="D461" t="s">
        <v>83</v>
      </c>
      <c r="E461" t="s">
        <v>78</v>
      </c>
      <c r="F461" t="s">
        <v>73</v>
      </c>
      <c r="G461">
        <v>6.6229675511977795E-2</v>
      </c>
      <c r="H461">
        <v>2E+20</v>
      </c>
      <c r="I461">
        <v>0</v>
      </c>
      <c r="J461">
        <v>2.7187922727520699</v>
      </c>
      <c r="K461">
        <v>317</v>
      </c>
      <c r="L46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61" s="5" cm="1">
        <f t="array" ref="M461">MAX(IF((ProjectInfoTable[ProjectName]=DiscreteStatsTable[[#This Row],[ProjectName]]),(ProjectInfoTable[ProjectName]=DiscreteStatsTable[[#This Row],[ProjectName]])*ProjectInfoTable[NumberOfReplications]))</f>
        <v>50</v>
      </c>
      <c r="N461" s="5" cm="1">
        <f t="array" ref="N461">IFERROR(AVERAGE(IF((DiscreteStatsTable[GroupByKey]=DiscreteStatsTable[[#This Row],[GroupByKey]]),(DiscreteStatsTable[GroupByKey]=DiscreteStatsTable[[#This Row],[GroupByKey]])*DiscreteStatsTable[Average])),0)</f>
        <v>0.17460097232699684</v>
      </c>
      <c r="O461" s="5" cm="1">
        <f t="array" ref="O461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61" s="5" cm="1">
        <f t="array" ref="P461">MAX(IF((ProjectInfoTable[ProjectName]=DiscreteStatsTable[[#This Row],[ProjectName]]),(ProjectInfoTable[ProjectName]=DiscreteStatsTable[[#This Row],[ProjectName]])*ProjectInfoTable[ConfidenceInterval]))</f>
        <v>0.95</v>
      </c>
      <c r="Q461" s="5">
        <f>IF(AND(DiscreteStatsTable[[#This Row],[RepsWithStatObserved]]=1,Y461=0),200000000000000000000,IFERROR(_xlfn.T.INV.2T(1 -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61" s="5" cm="1">
        <f t="array" ref="R461">MIN(IF((DiscreteStatsTable[GroupByKey]=DiscreteStatsTable[[#This Row],[GroupByKey]]),(DiscreteStatsTable[GroupByKey]=DiscreteStatsTable[[#This Row],[GroupByKey]])*DiscreteStatsTable[Average]))</f>
        <v>6.6229675511977795E-2</v>
      </c>
      <c r="S461" s="5" cm="1">
        <f t="array" ref="S461">MAX(IF((DiscreteStatsTable[GroupByKey]=DiscreteStatsTable[[#This Row],[GroupByKey]]),(DiscreteStatsTable[GroupByKey]=DiscreteStatsTable[[#This Row],[GroupByKey]])*DiscreteStatsTable[Average]))</f>
        <v>0.33518621726314302</v>
      </c>
      <c r="T461" s="5" cm="1">
        <f t="array" ref="T461">MIN(IF((DiscreteStatsTable[GroupByKey]=DiscreteStatsTable[[#This Row],[GroupByKey]]),(DiscreteStatsTable[GroupByKey]=DiscreteStatsTable[[#This Row],[GroupByKey]])*DiscreteStatsTable[Minimum]))</f>
        <v>0</v>
      </c>
      <c r="U461" s="5" cm="1">
        <f t="array" ref="U461">MAX(IF((DiscreteStatsTable[GroupByKey]=DiscreteStatsTable[[#This Row],[GroupByKey]]),(DiscreteStatsTable[GroupByKey]=DiscreteStatsTable[[#This Row],[GroupByKey]])*DiscreteStatsTable[Maximum]))</f>
        <v>7.6409613053795198</v>
      </c>
      <c r="V461" s="5" cm="1">
        <f t="array" ref="V461">IFERROR(AVERAGE(IF((DiscreteStatsTable[GroupByKey]=DiscreteStatsTable[[#This Row],[GroupByKey]]),(DiscreteStatsTable[GroupByKey]=DiscreteStatsTable[[#This Row],[GroupByKey]])*DiscreteStatsTable[NumberObservations])),0)</f>
        <v>316.94</v>
      </c>
      <c r="W461" s="5">
        <f>IF((DiscreteStatsTable[[#This Row],[RepsRequested]]&gt;1),DiscreteStatsTable[[#This Row],[HalfWidth]],DiscreteStatsTable[[#This Row],[BatchMeansHalfWidth]])</f>
        <v>1.655000005490757E-2</v>
      </c>
      <c r="X461" s="5" cm="1">
        <f t="array" ref="X461">COUNT(IF((DiscreteStatsTable[GroupByKey]=DiscreteStatsTable[[#This Row],[GroupByKey]]),(DiscreteStatsTable[GroupByKey]=DiscreteStatsTable[[#This Row],[GroupByKey]])*DiscreteStatsTable[Replication]))</f>
        <v>50</v>
      </c>
      <c r="Y461" s="5">
        <f>IF(DiscreteStatsTable[[#This Row],[RepsRequested]]=DiscreteStatsTable[[#This Row],[RepsWithStatObserved]],1,0)</f>
        <v>1</v>
      </c>
    </row>
    <row r="462" spans="1:25" x14ac:dyDescent="0.25">
      <c r="A462" t="s">
        <v>68</v>
      </c>
      <c r="B462" t="s">
        <v>70</v>
      </c>
      <c r="C462">
        <v>11</v>
      </c>
      <c r="D462" t="s">
        <v>83</v>
      </c>
      <c r="E462" t="s">
        <v>72</v>
      </c>
      <c r="F462" t="s">
        <v>73</v>
      </c>
      <c r="G462">
        <v>2.8954147278722898E-2</v>
      </c>
      <c r="H462">
        <v>2E+20</v>
      </c>
      <c r="I462">
        <v>1.2941586017357501E-2</v>
      </c>
      <c r="J462">
        <v>4.8931552778931998E-2</v>
      </c>
      <c r="K462">
        <v>317</v>
      </c>
      <c r="L46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62" s="5" cm="1">
        <f t="array" ref="M462">MAX(IF((ProjectInfoTable[ProjectName]=DiscreteStatsTable[[#This Row],[ProjectName]]),(ProjectInfoTable[ProjectName]=DiscreteStatsTable[[#This Row],[ProjectName]])*ProjectInfoTable[NumberOfReplications]))</f>
        <v>50</v>
      </c>
      <c r="N462" s="5" cm="1">
        <f t="array" ref="N462">IFERROR(AVERAGE(IF((DiscreteStatsTable[GroupByKey]=DiscreteStatsTable[[#This Row],[GroupByKey]]),(DiscreteStatsTable[GroupByKey]=DiscreteStatsTable[[#This Row],[GroupByKey]])*DiscreteStatsTable[Average])),0)</f>
        <v>2.9140044230663364E-2</v>
      </c>
      <c r="O462" s="5" cm="1">
        <f t="array" ref="O46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62" s="5" cm="1">
        <f t="array" ref="P462">MAX(IF((ProjectInfoTable[ProjectName]=DiscreteStatsTable[[#This Row],[ProjectName]]),(ProjectInfoTable[ProjectName]=DiscreteStatsTable[[#This Row],[ProjectName]])*ProjectInfoTable[ConfidenceInterval]))</f>
        <v>0.95</v>
      </c>
      <c r="Q462" s="5">
        <f>IF(AND(DiscreteStatsTable[[#This Row],[RepsWithStatObserved]]=1,Y462=0),200000000000000000000,IFERROR(_xlfn.T.INV.2T(1 -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62" s="5" cm="1">
        <f t="array" ref="R462">MIN(IF((DiscreteStatsTable[GroupByKey]=DiscreteStatsTable[[#This Row],[GroupByKey]]),(DiscreteStatsTable[GroupByKey]=DiscreteStatsTable[[#This Row],[GroupByKey]])*DiscreteStatsTable[Average]))</f>
        <v>2.83494744041787E-2</v>
      </c>
      <c r="S462" s="5" cm="1">
        <f t="array" ref="S462">MAX(IF((DiscreteStatsTable[GroupByKey]=DiscreteStatsTable[[#This Row],[GroupByKey]]),(DiscreteStatsTable[GroupByKey]=DiscreteStatsTable[[#This Row],[GroupByKey]])*DiscreteStatsTable[Average]))</f>
        <v>2.9665213130219501E-2</v>
      </c>
      <c r="T462" s="5" cm="1">
        <f t="array" ref="T462">MIN(IF((DiscreteStatsTable[GroupByKey]=DiscreteStatsTable[[#This Row],[GroupByKey]]),(DiscreteStatsTable[GroupByKey]=DiscreteStatsTable[[#This Row],[GroupByKey]])*DiscreteStatsTable[Minimum]))</f>
        <v>1.2596072452009799E-2</v>
      </c>
      <c r="U462" s="5" cm="1">
        <f t="array" ref="U462">MAX(IF((DiscreteStatsTable[GroupByKey]=DiscreteStatsTable[[#This Row],[GroupByKey]]),(DiscreteStatsTable[GroupByKey]=DiscreteStatsTable[[#This Row],[GroupByKey]])*DiscreteStatsTable[Maximum]))</f>
        <v>4.98834309779871E-2</v>
      </c>
      <c r="V462" s="5" cm="1">
        <f t="array" ref="V462">IFERROR(AVERAGE(IF((DiscreteStatsTable[GroupByKey]=DiscreteStatsTable[[#This Row],[GroupByKey]]),(DiscreteStatsTable[GroupByKey]=DiscreteStatsTable[[#This Row],[GroupByKey]])*DiscreteStatsTable[NumberObservations])),0)</f>
        <v>316.94</v>
      </c>
      <c r="W462" s="5">
        <f>IF((DiscreteStatsTable[[#This Row],[RepsRequested]]&gt;1),DiscreteStatsTable[[#This Row],[HalfWidth]],DiscreteStatsTable[[#This Row],[BatchMeansHalfWidth]])</f>
        <v>1.0181944756697419E-4</v>
      </c>
      <c r="X462" s="5" cm="1">
        <f t="array" ref="X462">COUNT(IF((DiscreteStatsTable[GroupByKey]=DiscreteStatsTable[[#This Row],[GroupByKey]]),(DiscreteStatsTable[GroupByKey]=DiscreteStatsTable[[#This Row],[GroupByKey]])*DiscreteStatsTable[Replication]))</f>
        <v>50</v>
      </c>
      <c r="Y462" s="5">
        <f>IF(DiscreteStatsTable[[#This Row],[RepsRequested]]=DiscreteStatsTable[[#This Row],[RepsWithStatObserved]],1,0)</f>
        <v>1</v>
      </c>
    </row>
    <row r="463" spans="1:25" x14ac:dyDescent="0.25">
      <c r="A463" t="s">
        <v>68</v>
      </c>
      <c r="B463" t="s">
        <v>70</v>
      </c>
      <c r="C463">
        <v>11</v>
      </c>
      <c r="D463" t="s">
        <v>83</v>
      </c>
      <c r="E463" t="s">
        <v>74</v>
      </c>
      <c r="F463" t="s">
        <v>73</v>
      </c>
      <c r="G463">
        <v>2.03118254086553</v>
      </c>
      <c r="H463">
        <v>2E+20</v>
      </c>
      <c r="I463">
        <v>0.776495161041453</v>
      </c>
      <c r="J463">
        <v>7.2191304011698101</v>
      </c>
      <c r="K463">
        <v>317</v>
      </c>
      <c r="L46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63" s="5" cm="1">
        <f t="array" ref="M463">MAX(IF((ProjectInfoTable[ProjectName]=DiscreteStatsTable[[#This Row],[ProjectName]]),(ProjectInfoTable[ProjectName]=DiscreteStatsTable[[#This Row],[ProjectName]])*ProjectInfoTable[NumberOfReplications]))</f>
        <v>50</v>
      </c>
      <c r="N463" s="5" cm="1">
        <f t="array" ref="N463">IFERROR(AVERAGE(IF((DiscreteStatsTable[GroupByKey]=DiscreteStatsTable[[#This Row],[GroupByKey]]),(DiscreteStatsTable[GroupByKey]=DiscreteStatsTable[[#This Row],[GroupByKey]])*DiscreteStatsTable[Average])),0)</f>
        <v>1.9230036261667984</v>
      </c>
      <c r="O463" s="5" cm="1">
        <f t="array" ref="O463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63" s="5" cm="1">
        <f t="array" ref="P463">MAX(IF((ProjectInfoTable[ProjectName]=DiscreteStatsTable[[#This Row],[ProjectName]]),(ProjectInfoTable[ProjectName]=DiscreteStatsTable[[#This Row],[ProjectName]])*ProjectInfoTable[ConfidenceInterval]))</f>
        <v>0.95</v>
      </c>
      <c r="Q463" s="5">
        <f>IF(AND(DiscreteStatsTable[[#This Row],[RepsWithStatObserved]]=1,Y463=0),200000000000000000000,IFERROR(_xlfn.T.INV.2T(1 -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63" s="5" cm="1">
        <f t="array" ref="R463">MIN(IF((DiscreteStatsTable[GroupByKey]=DiscreteStatsTable[[#This Row],[GroupByKey]]),(DiscreteStatsTable[GroupByKey]=DiscreteStatsTable[[#This Row],[GroupByKey]])*DiscreteStatsTable[Average]))</f>
        <v>1.76780221421957</v>
      </c>
      <c r="S463" s="5" cm="1">
        <f t="array" ref="S463">MAX(IF((DiscreteStatsTable[GroupByKey]=DiscreteStatsTable[[#This Row],[GroupByKey]]),(DiscreteStatsTable[GroupByKey]=DiscreteStatsTable[[#This Row],[GroupByKey]])*DiscreteStatsTable[Average]))</f>
        <v>2.1069755550221099</v>
      </c>
      <c r="T463" s="5" cm="1">
        <f t="array" ref="T463">MIN(IF((DiscreteStatsTable[GroupByKey]=DiscreteStatsTable[[#This Row],[GroupByKey]]),(DiscreteStatsTable[GroupByKey]=DiscreteStatsTable[[#This Row],[GroupByKey]])*DiscreteStatsTable[Minimum]))</f>
        <v>0.75576434712058904</v>
      </c>
      <c r="U463" s="5" cm="1">
        <f t="array" ref="U463">MAX(IF((DiscreteStatsTable[GroupByKey]=DiscreteStatsTable[[#This Row],[GroupByKey]]),(DiscreteStatsTable[GroupByKey]=DiscreteStatsTable[[#This Row],[GroupByKey]])*DiscreteStatsTable[Maximum]))</f>
        <v>8.9740994303808801</v>
      </c>
      <c r="V463" s="5" cm="1">
        <f t="array" ref="V463">IFERROR(AVERAGE(IF((DiscreteStatsTable[GroupByKey]=DiscreteStatsTable[[#This Row],[GroupByKey]]),(DiscreteStatsTable[GroupByKey]=DiscreteStatsTable[[#This Row],[GroupByKey]])*DiscreteStatsTable[NumberObservations])),0)</f>
        <v>316.94</v>
      </c>
      <c r="W463" s="5">
        <f>IF((DiscreteStatsTable[[#This Row],[RepsRequested]]&gt;1),DiscreteStatsTable[[#This Row],[HalfWidth]],DiscreteStatsTable[[#This Row],[BatchMeansHalfWidth]])</f>
        <v>1.7917006908396871E-2</v>
      </c>
      <c r="X463" s="5" cm="1">
        <f t="array" ref="X463">COUNT(IF((DiscreteStatsTable[GroupByKey]=DiscreteStatsTable[[#This Row],[GroupByKey]]),(DiscreteStatsTable[GroupByKey]=DiscreteStatsTable[[#This Row],[GroupByKey]])*DiscreteStatsTable[Replication]))</f>
        <v>50</v>
      </c>
      <c r="Y463" s="5">
        <f>IF(DiscreteStatsTable[[#This Row],[RepsRequested]]=DiscreteStatsTable[[#This Row],[RepsWithStatObserved]],1,0)</f>
        <v>1</v>
      </c>
    </row>
    <row r="464" spans="1:25" x14ac:dyDescent="0.25">
      <c r="A464" t="s">
        <v>68</v>
      </c>
      <c r="B464" t="s">
        <v>70</v>
      </c>
      <c r="C464">
        <v>11</v>
      </c>
      <c r="D464" t="s">
        <v>83</v>
      </c>
      <c r="E464" t="s">
        <v>75</v>
      </c>
      <c r="F464" t="s">
        <v>73</v>
      </c>
      <c r="G464">
        <v>2.8954147278722898E-2</v>
      </c>
      <c r="H464">
        <v>2E+20</v>
      </c>
      <c r="I464">
        <v>1.2941586017357501E-2</v>
      </c>
      <c r="J464">
        <v>4.8931552778931998E-2</v>
      </c>
      <c r="K464">
        <v>317</v>
      </c>
      <c r="L46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64" s="5" cm="1">
        <f t="array" ref="M464">MAX(IF((ProjectInfoTable[ProjectName]=DiscreteStatsTable[[#This Row],[ProjectName]]),(ProjectInfoTable[ProjectName]=DiscreteStatsTable[[#This Row],[ProjectName]])*ProjectInfoTable[NumberOfReplications]))</f>
        <v>50</v>
      </c>
      <c r="N464" s="5" cm="1">
        <f t="array" ref="N464">IFERROR(AVERAGE(IF((DiscreteStatsTable[GroupByKey]=DiscreteStatsTable[[#This Row],[GroupByKey]]),(DiscreteStatsTable[GroupByKey]=DiscreteStatsTable[[#This Row],[GroupByKey]])*DiscreteStatsTable[Average])),0)</f>
        <v>2.9140044230663364E-2</v>
      </c>
      <c r="O464" s="5" cm="1">
        <f t="array" ref="O46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64" s="5" cm="1">
        <f t="array" ref="P464">MAX(IF((ProjectInfoTable[ProjectName]=DiscreteStatsTable[[#This Row],[ProjectName]]),(ProjectInfoTable[ProjectName]=DiscreteStatsTable[[#This Row],[ProjectName]])*ProjectInfoTable[ConfidenceInterval]))</f>
        <v>0.95</v>
      </c>
      <c r="Q464" s="5">
        <f>IF(AND(DiscreteStatsTable[[#This Row],[RepsWithStatObserved]]=1,Y464=0),200000000000000000000,IFERROR(_xlfn.T.INV.2T(1 -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64" s="5" cm="1">
        <f t="array" ref="R464">MIN(IF((DiscreteStatsTable[GroupByKey]=DiscreteStatsTable[[#This Row],[GroupByKey]]),(DiscreteStatsTable[GroupByKey]=DiscreteStatsTable[[#This Row],[GroupByKey]])*DiscreteStatsTable[Average]))</f>
        <v>2.83494744041787E-2</v>
      </c>
      <c r="S464" s="5" cm="1">
        <f t="array" ref="S464">MAX(IF((DiscreteStatsTable[GroupByKey]=DiscreteStatsTable[[#This Row],[GroupByKey]]),(DiscreteStatsTable[GroupByKey]=DiscreteStatsTable[[#This Row],[GroupByKey]])*DiscreteStatsTable[Average]))</f>
        <v>2.9665213130219501E-2</v>
      </c>
      <c r="T464" s="5" cm="1">
        <f t="array" ref="T464">MIN(IF((DiscreteStatsTable[GroupByKey]=DiscreteStatsTable[[#This Row],[GroupByKey]]),(DiscreteStatsTable[GroupByKey]=DiscreteStatsTable[[#This Row],[GroupByKey]])*DiscreteStatsTable[Minimum]))</f>
        <v>1.2596072452009799E-2</v>
      </c>
      <c r="U464" s="5" cm="1">
        <f t="array" ref="U464">MAX(IF((DiscreteStatsTable[GroupByKey]=DiscreteStatsTable[[#This Row],[GroupByKey]]),(DiscreteStatsTable[GroupByKey]=DiscreteStatsTable[[#This Row],[GroupByKey]])*DiscreteStatsTable[Maximum]))</f>
        <v>4.98834309779871E-2</v>
      </c>
      <c r="V464" s="5" cm="1">
        <f t="array" ref="V464">IFERROR(AVERAGE(IF((DiscreteStatsTable[GroupByKey]=DiscreteStatsTable[[#This Row],[GroupByKey]]),(DiscreteStatsTable[GroupByKey]=DiscreteStatsTable[[#This Row],[GroupByKey]])*DiscreteStatsTable[NumberObservations])),0)</f>
        <v>316.94</v>
      </c>
      <c r="W464" s="5">
        <f>IF((DiscreteStatsTable[[#This Row],[RepsRequested]]&gt;1),DiscreteStatsTable[[#This Row],[HalfWidth]],DiscreteStatsTable[[#This Row],[BatchMeansHalfWidth]])</f>
        <v>1.0181944756697419E-4</v>
      </c>
      <c r="X464" s="5" cm="1">
        <f t="array" ref="X464">COUNT(IF((DiscreteStatsTable[GroupByKey]=DiscreteStatsTable[[#This Row],[GroupByKey]]),(DiscreteStatsTable[GroupByKey]=DiscreteStatsTable[[#This Row],[GroupByKey]])*DiscreteStatsTable[Replication]))</f>
        <v>50</v>
      </c>
      <c r="Y464" s="5">
        <f>IF(DiscreteStatsTable[[#This Row],[RepsRequested]]=DiscreteStatsTable[[#This Row],[RepsWithStatObserved]],1,0)</f>
        <v>1</v>
      </c>
    </row>
    <row r="465" spans="1:25" x14ac:dyDescent="0.25">
      <c r="A465" t="s">
        <v>68</v>
      </c>
      <c r="B465" t="s">
        <v>70</v>
      </c>
      <c r="C465">
        <v>11</v>
      </c>
      <c r="D465" t="s">
        <v>83</v>
      </c>
      <c r="E465" t="s">
        <v>76</v>
      </c>
      <c r="F465" t="s">
        <v>73</v>
      </c>
      <c r="G465">
        <v>1.73724883672337</v>
      </c>
      <c r="H465">
        <v>2E+20</v>
      </c>
      <c r="I465">
        <v>0.776495161041453</v>
      </c>
      <c r="J465">
        <v>2.9358931667359198</v>
      </c>
      <c r="K465">
        <v>317</v>
      </c>
      <c r="L46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65" s="5" cm="1">
        <f t="array" ref="M465">MAX(IF((ProjectInfoTable[ProjectName]=DiscreteStatsTable[[#This Row],[ProjectName]]),(ProjectInfoTable[ProjectName]=DiscreteStatsTable[[#This Row],[ProjectName]])*ProjectInfoTable[NumberOfReplications]))</f>
        <v>50</v>
      </c>
      <c r="N465" s="5" cm="1">
        <f t="array" ref="N465">IFERROR(AVERAGE(IF((DiscreteStatsTable[GroupByKey]=DiscreteStatsTable[[#This Row],[GroupByKey]]),(DiscreteStatsTable[GroupByKey]=DiscreteStatsTable[[#This Row],[GroupByKey]])*DiscreteStatsTable[Average])),0)</f>
        <v>1.7484026538398019</v>
      </c>
      <c r="O465" s="5" cm="1">
        <f t="array" ref="O465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65" s="5" cm="1">
        <f t="array" ref="P465">MAX(IF((ProjectInfoTable[ProjectName]=DiscreteStatsTable[[#This Row],[ProjectName]]),(ProjectInfoTable[ProjectName]=DiscreteStatsTable[[#This Row],[ProjectName]])*ProjectInfoTable[ConfidenceInterval]))</f>
        <v>0.95</v>
      </c>
      <c r="Q465" s="5">
        <f>IF(AND(DiscreteStatsTable[[#This Row],[RepsWithStatObserved]]=1,Y465=0),200000000000000000000,IFERROR(_xlfn.T.INV.2T(1 -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65" s="5" cm="1">
        <f t="array" ref="R465">MIN(IF((DiscreteStatsTable[GroupByKey]=DiscreteStatsTable[[#This Row],[GroupByKey]]),(DiscreteStatsTable[GroupByKey]=DiscreteStatsTable[[#This Row],[GroupByKey]])*DiscreteStatsTable[Average]))</f>
        <v>1.7009684642507199</v>
      </c>
      <c r="S465" s="5" cm="1">
        <f t="array" ref="S465">MAX(IF((DiscreteStatsTable[GroupByKey]=DiscreteStatsTable[[#This Row],[GroupByKey]]),(DiscreteStatsTable[GroupByKey]=DiscreteStatsTable[[#This Row],[GroupByKey]])*DiscreteStatsTable[Average]))</f>
        <v>1.77991278781317</v>
      </c>
      <c r="T465" s="5" cm="1">
        <f t="array" ref="T465">MIN(IF((DiscreteStatsTable[GroupByKey]=DiscreteStatsTable[[#This Row],[GroupByKey]]),(DiscreteStatsTable[GroupByKey]=DiscreteStatsTable[[#This Row],[GroupByKey]])*DiscreteStatsTable[Minimum]))</f>
        <v>0.75576434712058904</v>
      </c>
      <c r="U465" s="5" cm="1">
        <f t="array" ref="U465">MAX(IF((DiscreteStatsTable[GroupByKey]=DiscreteStatsTable[[#This Row],[GroupByKey]]),(DiscreteStatsTable[GroupByKey]=DiscreteStatsTable[[#This Row],[GroupByKey]])*DiscreteStatsTable[Maximum]))</f>
        <v>2.9930058586792301</v>
      </c>
      <c r="V465" s="5" cm="1">
        <f t="array" ref="V465">IFERROR(AVERAGE(IF((DiscreteStatsTable[GroupByKey]=DiscreteStatsTable[[#This Row],[GroupByKey]]),(DiscreteStatsTable[GroupByKey]=DiscreteStatsTable[[#This Row],[GroupByKey]])*DiscreteStatsTable[NumberObservations])),0)</f>
        <v>316.94</v>
      </c>
      <c r="W465" s="5">
        <f>IF((DiscreteStatsTable[[#This Row],[RepsRequested]]&gt;1),DiscreteStatsTable[[#This Row],[HalfWidth]],DiscreteStatsTable[[#This Row],[BatchMeansHalfWidth]])</f>
        <v>6.1091668540185929E-3</v>
      </c>
      <c r="X465" s="5" cm="1">
        <f t="array" ref="X465">COUNT(IF((DiscreteStatsTable[GroupByKey]=DiscreteStatsTable[[#This Row],[GroupByKey]]),(DiscreteStatsTable[GroupByKey]=DiscreteStatsTable[[#This Row],[GroupByKey]])*DiscreteStatsTable[Replication]))</f>
        <v>50</v>
      </c>
      <c r="Y465" s="5">
        <f>IF(DiscreteStatsTable[[#This Row],[RepsRequested]]=DiscreteStatsTable[[#This Row],[RepsWithStatObserved]],1,0)</f>
        <v>1</v>
      </c>
    </row>
    <row r="466" spans="1:25" x14ac:dyDescent="0.25">
      <c r="A466" t="s">
        <v>68</v>
      </c>
      <c r="B466" t="s">
        <v>70</v>
      </c>
      <c r="C466">
        <v>11</v>
      </c>
      <c r="D466" t="s">
        <v>83</v>
      </c>
      <c r="E466" t="s">
        <v>77</v>
      </c>
      <c r="F466" t="s">
        <v>73</v>
      </c>
      <c r="G466">
        <v>0</v>
      </c>
      <c r="H466">
        <v>2E+20</v>
      </c>
      <c r="I466">
        <v>0</v>
      </c>
      <c r="J466">
        <v>0</v>
      </c>
      <c r="K466">
        <v>317</v>
      </c>
      <c r="L46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66" s="5" cm="1">
        <f t="array" ref="M466">MAX(IF((ProjectInfoTable[ProjectName]=DiscreteStatsTable[[#This Row],[ProjectName]]),(ProjectInfoTable[ProjectName]=DiscreteStatsTable[[#This Row],[ProjectName]])*ProjectInfoTable[NumberOfReplications]))</f>
        <v>50</v>
      </c>
      <c r="N466" s="5" cm="1">
        <f t="array" ref="N466">IFERROR(AVERAGE(IF((DiscreteStatsTable[GroupByKey]=DiscreteStatsTable[[#This Row],[GroupByKey]]),(DiscreteStatsTable[GroupByKey]=DiscreteStatsTable[[#This Row],[GroupByKey]])*DiscreteStatsTable[Average])),0)</f>
        <v>0</v>
      </c>
      <c r="O466" s="5" cm="1">
        <f t="array" ref="O466">IFERROR(_xlfn.STDEV.S(IF((DiscreteStatsTable[GroupByKey]=DiscreteStatsTable[[#This Row],[GroupByKey]]),(DiscreteStatsTable[GroupByKey]=DiscreteStatsTable[[#This Row],[GroupByKey]])*DiscreteStatsTable[Average])),0)</f>
        <v>0</v>
      </c>
      <c r="P466" s="5" cm="1">
        <f t="array" ref="P466">MAX(IF((ProjectInfoTable[ProjectName]=DiscreteStatsTable[[#This Row],[ProjectName]]),(ProjectInfoTable[ProjectName]=DiscreteStatsTable[[#This Row],[ProjectName]])*ProjectInfoTable[ConfidenceInterval]))</f>
        <v>0.95</v>
      </c>
      <c r="Q466" s="5">
        <f>IF(AND(DiscreteStatsTable[[#This Row],[RepsWithStatObserved]]=1,Y466=0),200000000000000000000,IFERROR(_xlfn.T.INV.2T(1 -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6" s="5" cm="1">
        <f t="array" ref="R466">MIN(IF((DiscreteStatsTable[GroupByKey]=DiscreteStatsTable[[#This Row],[GroupByKey]]),(DiscreteStatsTable[GroupByKey]=DiscreteStatsTable[[#This Row],[GroupByKey]])*DiscreteStatsTable[Average]))</f>
        <v>0</v>
      </c>
      <c r="S466" s="5" cm="1">
        <f t="array" ref="S466">MAX(IF((DiscreteStatsTable[GroupByKey]=DiscreteStatsTable[[#This Row],[GroupByKey]]),(DiscreteStatsTable[GroupByKey]=DiscreteStatsTable[[#This Row],[GroupByKey]])*DiscreteStatsTable[Average]))</f>
        <v>0</v>
      </c>
      <c r="T466" s="5" cm="1">
        <f t="array" ref="T466">MIN(IF((DiscreteStatsTable[GroupByKey]=DiscreteStatsTable[[#This Row],[GroupByKey]]),(DiscreteStatsTable[GroupByKey]=DiscreteStatsTable[[#This Row],[GroupByKey]])*DiscreteStatsTable[Minimum]))</f>
        <v>0</v>
      </c>
      <c r="U466" s="5" cm="1">
        <f t="array" ref="U466">MAX(IF((DiscreteStatsTable[GroupByKey]=DiscreteStatsTable[[#This Row],[GroupByKey]]),(DiscreteStatsTable[GroupByKey]=DiscreteStatsTable[[#This Row],[GroupByKey]])*DiscreteStatsTable[Maximum]))</f>
        <v>0</v>
      </c>
      <c r="V466" s="5" cm="1">
        <f t="array" ref="V466">IFERROR(AVERAGE(IF((DiscreteStatsTable[GroupByKey]=DiscreteStatsTable[[#This Row],[GroupByKey]]),(DiscreteStatsTable[GroupByKey]=DiscreteStatsTable[[#This Row],[GroupByKey]])*DiscreteStatsTable[NumberObservations])),0)</f>
        <v>316.94</v>
      </c>
      <c r="W466" s="5">
        <f>IF((DiscreteStatsTable[[#This Row],[RepsRequested]]&gt;1),DiscreteStatsTable[[#This Row],[HalfWidth]],DiscreteStatsTable[[#This Row],[BatchMeansHalfWidth]])</f>
        <v>0</v>
      </c>
      <c r="X466" s="5" cm="1">
        <f t="array" ref="X466">COUNT(IF((DiscreteStatsTable[GroupByKey]=DiscreteStatsTable[[#This Row],[GroupByKey]]),(DiscreteStatsTable[GroupByKey]=DiscreteStatsTable[[#This Row],[GroupByKey]])*DiscreteStatsTable[Replication]))</f>
        <v>50</v>
      </c>
      <c r="Y466" s="5">
        <f>IF(DiscreteStatsTable[[#This Row],[RepsRequested]]=DiscreteStatsTable[[#This Row],[RepsWithStatObserved]],1,0)</f>
        <v>1</v>
      </c>
    </row>
    <row r="467" spans="1:25" x14ac:dyDescent="0.25">
      <c r="A467" t="s">
        <v>68</v>
      </c>
      <c r="B467" t="s">
        <v>70</v>
      </c>
      <c r="C467">
        <v>11</v>
      </c>
      <c r="D467" t="s">
        <v>83</v>
      </c>
      <c r="E467" t="s">
        <v>78</v>
      </c>
      <c r="F467" t="s">
        <v>73</v>
      </c>
      <c r="G467">
        <v>0.29393370414215902</v>
      </c>
      <c r="H467">
        <v>2E+20</v>
      </c>
      <c r="I467">
        <v>0</v>
      </c>
      <c r="J467">
        <v>4.6291382614302004</v>
      </c>
      <c r="K467">
        <v>317</v>
      </c>
      <c r="L46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67" s="5" cm="1">
        <f t="array" ref="M467">MAX(IF((ProjectInfoTable[ProjectName]=DiscreteStatsTable[[#This Row],[ProjectName]]),(ProjectInfoTable[ProjectName]=DiscreteStatsTable[[#This Row],[ProjectName]])*ProjectInfoTable[NumberOfReplications]))</f>
        <v>50</v>
      </c>
      <c r="N467" s="5" cm="1">
        <f t="array" ref="N467">IFERROR(AVERAGE(IF((DiscreteStatsTable[GroupByKey]=DiscreteStatsTable[[#This Row],[GroupByKey]]),(DiscreteStatsTable[GroupByKey]=DiscreteStatsTable[[#This Row],[GroupByKey]])*DiscreteStatsTable[Average])),0)</f>
        <v>0.17460097232699684</v>
      </c>
      <c r="O467" s="5" cm="1">
        <f t="array" ref="O467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67" s="5" cm="1">
        <f t="array" ref="P467">MAX(IF((ProjectInfoTable[ProjectName]=DiscreteStatsTable[[#This Row],[ProjectName]]),(ProjectInfoTable[ProjectName]=DiscreteStatsTable[[#This Row],[ProjectName]])*ProjectInfoTable[ConfidenceInterval]))</f>
        <v>0.95</v>
      </c>
      <c r="Q467" s="5">
        <f>IF(AND(DiscreteStatsTable[[#This Row],[RepsWithStatObserved]]=1,Y467=0),200000000000000000000,IFERROR(_xlfn.T.INV.2T(1 -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67" s="5" cm="1">
        <f t="array" ref="R467">MIN(IF((DiscreteStatsTable[GroupByKey]=DiscreteStatsTable[[#This Row],[GroupByKey]]),(DiscreteStatsTable[GroupByKey]=DiscreteStatsTable[[#This Row],[GroupByKey]])*DiscreteStatsTable[Average]))</f>
        <v>6.6229675511977795E-2</v>
      </c>
      <c r="S467" s="5" cm="1">
        <f t="array" ref="S467">MAX(IF((DiscreteStatsTable[GroupByKey]=DiscreteStatsTable[[#This Row],[GroupByKey]]),(DiscreteStatsTable[GroupByKey]=DiscreteStatsTable[[#This Row],[GroupByKey]])*DiscreteStatsTable[Average]))</f>
        <v>0.33518621726314302</v>
      </c>
      <c r="T467" s="5" cm="1">
        <f t="array" ref="T467">MIN(IF((DiscreteStatsTable[GroupByKey]=DiscreteStatsTable[[#This Row],[GroupByKey]]),(DiscreteStatsTable[GroupByKey]=DiscreteStatsTable[[#This Row],[GroupByKey]])*DiscreteStatsTable[Minimum]))</f>
        <v>0</v>
      </c>
      <c r="U467" s="5" cm="1">
        <f t="array" ref="U467">MAX(IF((DiscreteStatsTable[GroupByKey]=DiscreteStatsTable[[#This Row],[GroupByKey]]),(DiscreteStatsTable[GroupByKey]=DiscreteStatsTable[[#This Row],[GroupByKey]])*DiscreteStatsTable[Maximum]))</f>
        <v>7.6409613053795198</v>
      </c>
      <c r="V467" s="5" cm="1">
        <f t="array" ref="V467">IFERROR(AVERAGE(IF((DiscreteStatsTable[GroupByKey]=DiscreteStatsTable[[#This Row],[GroupByKey]]),(DiscreteStatsTable[GroupByKey]=DiscreteStatsTable[[#This Row],[GroupByKey]])*DiscreteStatsTable[NumberObservations])),0)</f>
        <v>316.94</v>
      </c>
      <c r="W467" s="5">
        <f>IF((DiscreteStatsTable[[#This Row],[RepsRequested]]&gt;1),DiscreteStatsTable[[#This Row],[HalfWidth]],DiscreteStatsTable[[#This Row],[BatchMeansHalfWidth]])</f>
        <v>1.655000005490757E-2</v>
      </c>
      <c r="X467" s="5" cm="1">
        <f t="array" ref="X467">COUNT(IF((DiscreteStatsTable[GroupByKey]=DiscreteStatsTable[[#This Row],[GroupByKey]]),(DiscreteStatsTable[GroupByKey]=DiscreteStatsTable[[#This Row],[GroupByKey]])*DiscreteStatsTable[Replication]))</f>
        <v>50</v>
      </c>
      <c r="Y467" s="5">
        <f>IF(DiscreteStatsTable[[#This Row],[RepsRequested]]=DiscreteStatsTable[[#This Row],[RepsWithStatObserved]],1,0)</f>
        <v>1</v>
      </c>
    </row>
    <row r="468" spans="1:25" x14ac:dyDescent="0.25">
      <c r="A468" t="s">
        <v>68</v>
      </c>
      <c r="B468" t="s">
        <v>70</v>
      </c>
      <c r="C468">
        <v>12</v>
      </c>
      <c r="D468" t="s">
        <v>83</v>
      </c>
      <c r="E468" t="s">
        <v>72</v>
      </c>
      <c r="F468" t="s">
        <v>73</v>
      </c>
      <c r="G468">
        <v>2.9524957084787799E-2</v>
      </c>
      <c r="H468">
        <v>2E+20</v>
      </c>
      <c r="I468">
        <v>1.3385812009570799E-2</v>
      </c>
      <c r="J468">
        <v>4.7364549137021102E-2</v>
      </c>
      <c r="K468">
        <v>316</v>
      </c>
      <c r="L46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68" s="5" cm="1">
        <f t="array" ref="M468">MAX(IF((ProjectInfoTable[ProjectName]=DiscreteStatsTable[[#This Row],[ProjectName]]),(ProjectInfoTable[ProjectName]=DiscreteStatsTable[[#This Row],[ProjectName]])*ProjectInfoTable[NumberOfReplications]))</f>
        <v>50</v>
      </c>
      <c r="N468" s="5" cm="1">
        <f t="array" ref="N468">IFERROR(AVERAGE(IF((DiscreteStatsTable[GroupByKey]=DiscreteStatsTable[[#This Row],[GroupByKey]]),(DiscreteStatsTable[GroupByKey]=DiscreteStatsTable[[#This Row],[GroupByKey]])*DiscreteStatsTable[Average])),0)</f>
        <v>2.9140044230663364E-2</v>
      </c>
      <c r="O468" s="5" cm="1">
        <f t="array" ref="O46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68" s="5" cm="1">
        <f t="array" ref="P468">MAX(IF((ProjectInfoTable[ProjectName]=DiscreteStatsTable[[#This Row],[ProjectName]]),(ProjectInfoTable[ProjectName]=DiscreteStatsTable[[#This Row],[ProjectName]])*ProjectInfoTable[ConfidenceInterval]))</f>
        <v>0.95</v>
      </c>
      <c r="Q468" s="5">
        <f>IF(AND(DiscreteStatsTable[[#This Row],[RepsWithStatObserved]]=1,Y468=0),200000000000000000000,IFERROR(_xlfn.T.INV.2T(1 -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68" s="5" cm="1">
        <f t="array" ref="R468">MIN(IF((DiscreteStatsTable[GroupByKey]=DiscreteStatsTable[[#This Row],[GroupByKey]]),(DiscreteStatsTable[GroupByKey]=DiscreteStatsTable[[#This Row],[GroupByKey]])*DiscreteStatsTable[Average]))</f>
        <v>2.83494744041787E-2</v>
      </c>
      <c r="S468" s="5" cm="1">
        <f t="array" ref="S468">MAX(IF((DiscreteStatsTable[GroupByKey]=DiscreteStatsTable[[#This Row],[GroupByKey]]),(DiscreteStatsTable[GroupByKey]=DiscreteStatsTable[[#This Row],[GroupByKey]])*DiscreteStatsTable[Average]))</f>
        <v>2.9665213130219501E-2</v>
      </c>
      <c r="T468" s="5" cm="1">
        <f t="array" ref="T468">MIN(IF((DiscreteStatsTable[GroupByKey]=DiscreteStatsTable[[#This Row],[GroupByKey]]),(DiscreteStatsTable[GroupByKey]=DiscreteStatsTable[[#This Row],[GroupByKey]])*DiscreteStatsTable[Minimum]))</f>
        <v>1.2596072452009799E-2</v>
      </c>
      <c r="U468" s="5" cm="1">
        <f t="array" ref="U468">MAX(IF((DiscreteStatsTable[GroupByKey]=DiscreteStatsTable[[#This Row],[GroupByKey]]),(DiscreteStatsTable[GroupByKey]=DiscreteStatsTable[[#This Row],[GroupByKey]])*DiscreteStatsTable[Maximum]))</f>
        <v>4.98834309779871E-2</v>
      </c>
      <c r="V468" s="5" cm="1">
        <f t="array" ref="V468">IFERROR(AVERAGE(IF((DiscreteStatsTable[GroupByKey]=DiscreteStatsTable[[#This Row],[GroupByKey]]),(DiscreteStatsTable[GroupByKey]=DiscreteStatsTable[[#This Row],[GroupByKey]])*DiscreteStatsTable[NumberObservations])),0)</f>
        <v>316.94</v>
      </c>
      <c r="W468" s="5">
        <f>IF((DiscreteStatsTable[[#This Row],[RepsRequested]]&gt;1),DiscreteStatsTable[[#This Row],[HalfWidth]],DiscreteStatsTable[[#This Row],[BatchMeansHalfWidth]])</f>
        <v>1.0181944756697419E-4</v>
      </c>
      <c r="X468" s="5" cm="1">
        <f t="array" ref="X468">COUNT(IF((DiscreteStatsTable[GroupByKey]=DiscreteStatsTable[[#This Row],[GroupByKey]]),(DiscreteStatsTable[GroupByKey]=DiscreteStatsTable[[#This Row],[GroupByKey]])*DiscreteStatsTable[Replication]))</f>
        <v>50</v>
      </c>
      <c r="Y468" s="5">
        <f>IF(DiscreteStatsTable[[#This Row],[RepsRequested]]=DiscreteStatsTable[[#This Row],[RepsWithStatObserved]],1,0)</f>
        <v>1</v>
      </c>
    </row>
    <row r="469" spans="1:25" x14ac:dyDescent="0.25">
      <c r="A469" t="s">
        <v>68</v>
      </c>
      <c r="B469" t="s">
        <v>70</v>
      </c>
      <c r="C469">
        <v>12</v>
      </c>
      <c r="D469" t="s">
        <v>83</v>
      </c>
      <c r="E469" t="s">
        <v>74</v>
      </c>
      <c r="F469" t="s">
        <v>73</v>
      </c>
      <c r="G469">
        <v>1.90276650838763</v>
      </c>
      <c r="H469">
        <v>2E+20</v>
      </c>
      <c r="I469">
        <v>0.80314872057424602</v>
      </c>
      <c r="J469">
        <v>4.7885992946365796</v>
      </c>
      <c r="K469">
        <v>316</v>
      </c>
      <c r="L46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69" s="5" cm="1">
        <f t="array" ref="M469">MAX(IF((ProjectInfoTable[ProjectName]=DiscreteStatsTable[[#This Row],[ProjectName]]),(ProjectInfoTable[ProjectName]=DiscreteStatsTable[[#This Row],[ProjectName]])*ProjectInfoTable[NumberOfReplications]))</f>
        <v>50</v>
      </c>
      <c r="N469" s="5" cm="1">
        <f t="array" ref="N469">IFERROR(AVERAGE(IF((DiscreteStatsTable[GroupByKey]=DiscreteStatsTable[[#This Row],[GroupByKey]]),(DiscreteStatsTable[GroupByKey]=DiscreteStatsTable[[#This Row],[GroupByKey]])*DiscreteStatsTable[Average])),0)</f>
        <v>1.9230036261667984</v>
      </c>
      <c r="O469" s="5" cm="1">
        <f t="array" ref="O469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69" s="5" cm="1">
        <f t="array" ref="P469">MAX(IF((ProjectInfoTable[ProjectName]=DiscreteStatsTable[[#This Row],[ProjectName]]),(ProjectInfoTable[ProjectName]=DiscreteStatsTable[[#This Row],[ProjectName]])*ProjectInfoTable[ConfidenceInterval]))</f>
        <v>0.95</v>
      </c>
      <c r="Q469" s="5">
        <f>IF(AND(DiscreteStatsTable[[#This Row],[RepsWithStatObserved]]=1,Y469=0),200000000000000000000,IFERROR(_xlfn.T.INV.2T(1 -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69" s="5" cm="1">
        <f t="array" ref="R469">MIN(IF((DiscreteStatsTable[GroupByKey]=DiscreteStatsTable[[#This Row],[GroupByKey]]),(DiscreteStatsTable[GroupByKey]=DiscreteStatsTable[[#This Row],[GroupByKey]])*DiscreteStatsTable[Average]))</f>
        <v>1.76780221421957</v>
      </c>
      <c r="S469" s="5" cm="1">
        <f t="array" ref="S469">MAX(IF((DiscreteStatsTable[GroupByKey]=DiscreteStatsTable[[#This Row],[GroupByKey]]),(DiscreteStatsTable[GroupByKey]=DiscreteStatsTable[[#This Row],[GroupByKey]])*DiscreteStatsTable[Average]))</f>
        <v>2.1069755550221099</v>
      </c>
      <c r="T469" s="5" cm="1">
        <f t="array" ref="T469">MIN(IF((DiscreteStatsTable[GroupByKey]=DiscreteStatsTable[[#This Row],[GroupByKey]]),(DiscreteStatsTable[GroupByKey]=DiscreteStatsTable[[#This Row],[GroupByKey]])*DiscreteStatsTable[Minimum]))</f>
        <v>0.75576434712058904</v>
      </c>
      <c r="U469" s="5" cm="1">
        <f t="array" ref="U469">MAX(IF((DiscreteStatsTable[GroupByKey]=DiscreteStatsTable[[#This Row],[GroupByKey]]),(DiscreteStatsTable[GroupByKey]=DiscreteStatsTable[[#This Row],[GroupByKey]])*DiscreteStatsTable[Maximum]))</f>
        <v>8.9740994303808801</v>
      </c>
      <c r="V469" s="5" cm="1">
        <f t="array" ref="V469">IFERROR(AVERAGE(IF((DiscreteStatsTable[GroupByKey]=DiscreteStatsTable[[#This Row],[GroupByKey]]),(DiscreteStatsTable[GroupByKey]=DiscreteStatsTable[[#This Row],[GroupByKey]])*DiscreteStatsTable[NumberObservations])),0)</f>
        <v>316.94</v>
      </c>
      <c r="W469" s="5">
        <f>IF((DiscreteStatsTable[[#This Row],[RepsRequested]]&gt;1),DiscreteStatsTable[[#This Row],[HalfWidth]],DiscreteStatsTable[[#This Row],[BatchMeansHalfWidth]])</f>
        <v>1.7917006908396871E-2</v>
      </c>
      <c r="X469" s="5" cm="1">
        <f t="array" ref="X469">COUNT(IF((DiscreteStatsTable[GroupByKey]=DiscreteStatsTable[[#This Row],[GroupByKey]]),(DiscreteStatsTable[GroupByKey]=DiscreteStatsTable[[#This Row],[GroupByKey]])*DiscreteStatsTable[Replication]))</f>
        <v>50</v>
      </c>
      <c r="Y469" s="5">
        <f>IF(DiscreteStatsTable[[#This Row],[RepsRequested]]=DiscreteStatsTable[[#This Row],[RepsWithStatObserved]],1,0)</f>
        <v>1</v>
      </c>
    </row>
    <row r="470" spans="1:25" x14ac:dyDescent="0.25">
      <c r="A470" t="s">
        <v>68</v>
      </c>
      <c r="B470" t="s">
        <v>70</v>
      </c>
      <c r="C470">
        <v>12</v>
      </c>
      <c r="D470" t="s">
        <v>83</v>
      </c>
      <c r="E470" t="s">
        <v>75</v>
      </c>
      <c r="F470" t="s">
        <v>73</v>
      </c>
      <c r="G470">
        <v>2.9524957084787799E-2</v>
      </c>
      <c r="H470">
        <v>2E+20</v>
      </c>
      <c r="I470">
        <v>1.3385812009570799E-2</v>
      </c>
      <c r="J470">
        <v>4.7364549137021102E-2</v>
      </c>
      <c r="K470">
        <v>316</v>
      </c>
      <c r="L47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70" s="5" cm="1">
        <f t="array" ref="M470">MAX(IF((ProjectInfoTable[ProjectName]=DiscreteStatsTable[[#This Row],[ProjectName]]),(ProjectInfoTable[ProjectName]=DiscreteStatsTable[[#This Row],[ProjectName]])*ProjectInfoTable[NumberOfReplications]))</f>
        <v>50</v>
      </c>
      <c r="N470" s="5" cm="1">
        <f t="array" ref="N470">IFERROR(AVERAGE(IF((DiscreteStatsTable[GroupByKey]=DiscreteStatsTable[[#This Row],[GroupByKey]]),(DiscreteStatsTable[GroupByKey]=DiscreteStatsTable[[#This Row],[GroupByKey]])*DiscreteStatsTable[Average])),0)</f>
        <v>2.9140044230663364E-2</v>
      </c>
      <c r="O470" s="5" cm="1">
        <f t="array" ref="O47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70" s="5" cm="1">
        <f t="array" ref="P470">MAX(IF((ProjectInfoTable[ProjectName]=DiscreteStatsTable[[#This Row],[ProjectName]]),(ProjectInfoTable[ProjectName]=DiscreteStatsTable[[#This Row],[ProjectName]])*ProjectInfoTable[ConfidenceInterval]))</f>
        <v>0.95</v>
      </c>
      <c r="Q470" s="5">
        <f>IF(AND(DiscreteStatsTable[[#This Row],[RepsWithStatObserved]]=1,Y470=0),200000000000000000000,IFERROR(_xlfn.T.INV.2T(1 -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70" s="5" cm="1">
        <f t="array" ref="R470">MIN(IF((DiscreteStatsTable[GroupByKey]=DiscreteStatsTable[[#This Row],[GroupByKey]]),(DiscreteStatsTable[GroupByKey]=DiscreteStatsTable[[#This Row],[GroupByKey]])*DiscreteStatsTable[Average]))</f>
        <v>2.83494744041787E-2</v>
      </c>
      <c r="S470" s="5" cm="1">
        <f t="array" ref="S470">MAX(IF((DiscreteStatsTable[GroupByKey]=DiscreteStatsTable[[#This Row],[GroupByKey]]),(DiscreteStatsTable[GroupByKey]=DiscreteStatsTable[[#This Row],[GroupByKey]])*DiscreteStatsTable[Average]))</f>
        <v>2.9665213130219501E-2</v>
      </c>
      <c r="T470" s="5" cm="1">
        <f t="array" ref="T470">MIN(IF((DiscreteStatsTable[GroupByKey]=DiscreteStatsTable[[#This Row],[GroupByKey]]),(DiscreteStatsTable[GroupByKey]=DiscreteStatsTable[[#This Row],[GroupByKey]])*DiscreteStatsTable[Minimum]))</f>
        <v>1.2596072452009799E-2</v>
      </c>
      <c r="U470" s="5" cm="1">
        <f t="array" ref="U470">MAX(IF((DiscreteStatsTable[GroupByKey]=DiscreteStatsTable[[#This Row],[GroupByKey]]),(DiscreteStatsTable[GroupByKey]=DiscreteStatsTable[[#This Row],[GroupByKey]])*DiscreteStatsTable[Maximum]))</f>
        <v>4.98834309779871E-2</v>
      </c>
      <c r="V470" s="5" cm="1">
        <f t="array" ref="V470">IFERROR(AVERAGE(IF((DiscreteStatsTable[GroupByKey]=DiscreteStatsTable[[#This Row],[GroupByKey]]),(DiscreteStatsTable[GroupByKey]=DiscreteStatsTable[[#This Row],[GroupByKey]])*DiscreteStatsTable[NumberObservations])),0)</f>
        <v>316.94</v>
      </c>
      <c r="W470" s="5">
        <f>IF((DiscreteStatsTable[[#This Row],[RepsRequested]]&gt;1),DiscreteStatsTable[[#This Row],[HalfWidth]],DiscreteStatsTable[[#This Row],[BatchMeansHalfWidth]])</f>
        <v>1.0181944756697419E-4</v>
      </c>
      <c r="X470" s="5" cm="1">
        <f t="array" ref="X470">COUNT(IF((DiscreteStatsTable[GroupByKey]=DiscreteStatsTable[[#This Row],[GroupByKey]]),(DiscreteStatsTable[GroupByKey]=DiscreteStatsTable[[#This Row],[GroupByKey]])*DiscreteStatsTable[Replication]))</f>
        <v>50</v>
      </c>
      <c r="Y470" s="5">
        <f>IF(DiscreteStatsTable[[#This Row],[RepsRequested]]=DiscreteStatsTable[[#This Row],[RepsWithStatObserved]],1,0)</f>
        <v>1</v>
      </c>
    </row>
    <row r="471" spans="1:25" x14ac:dyDescent="0.25">
      <c r="A471" t="s">
        <v>68</v>
      </c>
      <c r="B471" t="s">
        <v>70</v>
      </c>
      <c r="C471">
        <v>12</v>
      </c>
      <c r="D471" t="s">
        <v>83</v>
      </c>
      <c r="E471" t="s">
        <v>76</v>
      </c>
      <c r="F471" t="s">
        <v>73</v>
      </c>
      <c r="G471">
        <v>1.7714974250872699</v>
      </c>
      <c r="H471">
        <v>2E+20</v>
      </c>
      <c r="I471">
        <v>0.80314872057424602</v>
      </c>
      <c r="J471">
        <v>2.8418729482212699</v>
      </c>
      <c r="K471">
        <v>316</v>
      </c>
      <c r="L47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71" s="5" cm="1">
        <f t="array" ref="M471">MAX(IF((ProjectInfoTable[ProjectName]=DiscreteStatsTable[[#This Row],[ProjectName]]),(ProjectInfoTable[ProjectName]=DiscreteStatsTable[[#This Row],[ProjectName]])*ProjectInfoTable[NumberOfReplications]))</f>
        <v>50</v>
      </c>
      <c r="N471" s="5" cm="1">
        <f t="array" ref="N471">IFERROR(AVERAGE(IF((DiscreteStatsTable[GroupByKey]=DiscreteStatsTable[[#This Row],[GroupByKey]]),(DiscreteStatsTable[GroupByKey]=DiscreteStatsTable[[#This Row],[GroupByKey]])*DiscreteStatsTable[Average])),0)</f>
        <v>1.7484026538398019</v>
      </c>
      <c r="O471" s="5" cm="1">
        <f t="array" ref="O471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71" s="5" cm="1">
        <f t="array" ref="P471">MAX(IF((ProjectInfoTable[ProjectName]=DiscreteStatsTable[[#This Row],[ProjectName]]),(ProjectInfoTable[ProjectName]=DiscreteStatsTable[[#This Row],[ProjectName]])*ProjectInfoTable[ConfidenceInterval]))</f>
        <v>0.95</v>
      </c>
      <c r="Q471" s="5">
        <f>IF(AND(DiscreteStatsTable[[#This Row],[RepsWithStatObserved]]=1,Y471=0),200000000000000000000,IFERROR(_xlfn.T.INV.2T(1 -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71" s="5" cm="1">
        <f t="array" ref="R471">MIN(IF((DiscreteStatsTable[GroupByKey]=DiscreteStatsTable[[#This Row],[GroupByKey]]),(DiscreteStatsTable[GroupByKey]=DiscreteStatsTable[[#This Row],[GroupByKey]])*DiscreteStatsTable[Average]))</f>
        <v>1.7009684642507199</v>
      </c>
      <c r="S471" s="5" cm="1">
        <f t="array" ref="S471">MAX(IF((DiscreteStatsTable[GroupByKey]=DiscreteStatsTable[[#This Row],[GroupByKey]]),(DiscreteStatsTable[GroupByKey]=DiscreteStatsTable[[#This Row],[GroupByKey]])*DiscreteStatsTable[Average]))</f>
        <v>1.77991278781317</v>
      </c>
      <c r="T471" s="5" cm="1">
        <f t="array" ref="T471">MIN(IF((DiscreteStatsTable[GroupByKey]=DiscreteStatsTable[[#This Row],[GroupByKey]]),(DiscreteStatsTable[GroupByKey]=DiscreteStatsTable[[#This Row],[GroupByKey]])*DiscreteStatsTable[Minimum]))</f>
        <v>0.75576434712058904</v>
      </c>
      <c r="U471" s="5" cm="1">
        <f t="array" ref="U471">MAX(IF((DiscreteStatsTable[GroupByKey]=DiscreteStatsTable[[#This Row],[GroupByKey]]),(DiscreteStatsTable[GroupByKey]=DiscreteStatsTable[[#This Row],[GroupByKey]])*DiscreteStatsTable[Maximum]))</f>
        <v>2.9930058586792301</v>
      </c>
      <c r="V471" s="5" cm="1">
        <f t="array" ref="V471">IFERROR(AVERAGE(IF((DiscreteStatsTable[GroupByKey]=DiscreteStatsTable[[#This Row],[GroupByKey]]),(DiscreteStatsTable[GroupByKey]=DiscreteStatsTable[[#This Row],[GroupByKey]])*DiscreteStatsTable[NumberObservations])),0)</f>
        <v>316.94</v>
      </c>
      <c r="W471" s="5">
        <f>IF((DiscreteStatsTable[[#This Row],[RepsRequested]]&gt;1),DiscreteStatsTable[[#This Row],[HalfWidth]],DiscreteStatsTable[[#This Row],[BatchMeansHalfWidth]])</f>
        <v>6.1091668540185929E-3</v>
      </c>
      <c r="X471" s="5" cm="1">
        <f t="array" ref="X471">COUNT(IF((DiscreteStatsTable[GroupByKey]=DiscreteStatsTable[[#This Row],[GroupByKey]]),(DiscreteStatsTable[GroupByKey]=DiscreteStatsTable[[#This Row],[GroupByKey]])*DiscreteStatsTable[Replication]))</f>
        <v>50</v>
      </c>
      <c r="Y471" s="5">
        <f>IF(DiscreteStatsTable[[#This Row],[RepsRequested]]=DiscreteStatsTable[[#This Row],[RepsWithStatObserved]],1,0)</f>
        <v>1</v>
      </c>
    </row>
    <row r="472" spans="1:25" x14ac:dyDescent="0.25">
      <c r="A472" t="s">
        <v>68</v>
      </c>
      <c r="B472" t="s">
        <v>70</v>
      </c>
      <c r="C472">
        <v>12</v>
      </c>
      <c r="D472" t="s">
        <v>83</v>
      </c>
      <c r="E472" t="s">
        <v>77</v>
      </c>
      <c r="F472" t="s">
        <v>73</v>
      </c>
      <c r="G472">
        <v>0</v>
      </c>
      <c r="H472">
        <v>2E+20</v>
      </c>
      <c r="I472">
        <v>0</v>
      </c>
      <c r="J472">
        <v>0</v>
      </c>
      <c r="K472">
        <v>316</v>
      </c>
      <c r="L47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72" s="5" cm="1">
        <f t="array" ref="M472">MAX(IF((ProjectInfoTable[ProjectName]=DiscreteStatsTable[[#This Row],[ProjectName]]),(ProjectInfoTable[ProjectName]=DiscreteStatsTable[[#This Row],[ProjectName]])*ProjectInfoTable[NumberOfReplications]))</f>
        <v>50</v>
      </c>
      <c r="N472" s="5" cm="1">
        <f t="array" ref="N472">IFERROR(AVERAGE(IF((DiscreteStatsTable[GroupByKey]=DiscreteStatsTable[[#This Row],[GroupByKey]]),(DiscreteStatsTable[GroupByKey]=DiscreteStatsTable[[#This Row],[GroupByKey]])*DiscreteStatsTable[Average])),0)</f>
        <v>0</v>
      </c>
      <c r="O472" s="5" cm="1">
        <f t="array" ref="O472">IFERROR(_xlfn.STDEV.S(IF((DiscreteStatsTable[GroupByKey]=DiscreteStatsTable[[#This Row],[GroupByKey]]),(DiscreteStatsTable[GroupByKey]=DiscreteStatsTable[[#This Row],[GroupByKey]])*DiscreteStatsTable[Average])),0)</f>
        <v>0</v>
      </c>
      <c r="P472" s="5" cm="1">
        <f t="array" ref="P472">MAX(IF((ProjectInfoTable[ProjectName]=DiscreteStatsTable[[#This Row],[ProjectName]]),(ProjectInfoTable[ProjectName]=DiscreteStatsTable[[#This Row],[ProjectName]])*ProjectInfoTable[ConfidenceInterval]))</f>
        <v>0.95</v>
      </c>
      <c r="Q472" s="5">
        <f>IF(AND(DiscreteStatsTable[[#This Row],[RepsWithStatObserved]]=1,Y472=0),200000000000000000000,IFERROR(_xlfn.T.INV.2T(1 -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2" s="5" cm="1">
        <f t="array" ref="R472">MIN(IF((DiscreteStatsTable[GroupByKey]=DiscreteStatsTable[[#This Row],[GroupByKey]]),(DiscreteStatsTable[GroupByKey]=DiscreteStatsTable[[#This Row],[GroupByKey]])*DiscreteStatsTable[Average]))</f>
        <v>0</v>
      </c>
      <c r="S472" s="5" cm="1">
        <f t="array" ref="S472">MAX(IF((DiscreteStatsTable[GroupByKey]=DiscreteStatsTable[[#This Row],[GroupByKey]]),(DiscreteStatsTable[GroupByKey]=DiscreteStatsTable[[#This Row],[GroupByKey]])*DiscreteStatsTable[Average]))</f>
        <v>0</v>
      </c>
      <c r="T472" s="5" cm="1">
        <f t="array" ref="T472">MIN(IF((DiscreteStatsTable[GroupByKey]=DiscreteStatsTable[[#This Row],[GroupByKey]]),(DiscreteStatsTable[GroupByKey]=DiscreteStatsTable[[#This Row],[GroupByKey]])*DiscreteStatsTable[Minimum]))</f>
        <v>0</v>
      </c>
      <c r="U472" s="5" cm="1">
        <f t="array" ref="U472">MAX(IF((DiscreteStatsTable[GroupByKey]=DiscreteStatsTable[[#This Row],[GroupByKey]]),(DiscreteStatsTable[GroupByKey]=DiscreteStatsTable[[#This Row],[GroupByKey]])*DiscreteStatsTable[Maximum]))</f>
        <v>0</v>
      </c>
      <c r="V472" s="5" cm="1">
        <f t="array" ref="V472">IFERROR(AVERAGE(IF((DiscreteStatsTable[GroupByKey]=DiscreteStatsTable[[#This Row],[GroupByKey]]),(DiscreteStatsTable[GroupByKey]=DiscreteStatsTable[[#This Row],[GroupByKey]])*DiscreteStatsTable[NumberObservations])),0)</f>
        <v>316.94</v>
      </c>
      <c r="W472" s="5">
        <f>IF((DiscreteStatsTable[[#This Row],[RepsRequested]]&gt;1),DiscreteStatsTable[[#This Row],[HalfWidth]],DiscreteStatsTable[[#This Row],[BatchMeansHalfWidth]])</f>
        <v>0</v>
      </c>
      <c r="X472" s="5" cm="1">
        <f t="array" ref="X472">COUNT(IF((DiscreteStatsTable[GroupByKey]=DiscreteStatsTable[[#This Row],[GroupByKey]]),(DiscreteStatsTable[GroupByKey]=DiscreteStatsTable[[#This Row],[GroupByKey]])*DiscreteStatsTable[Replication]))</f>
        <v>50</v>
      </c>
      <c r="Y472" s="5">
        <f>IF(DiscreteStatsTable[[#This Row],[RepsRequested]]=DiscreteStatsTable[[#This Row],[RepsWithStatObserved]],1,0)</f>
        <v>1</v>
      </c>
    </row>
    <row r="473" spans="1:25" x14ac:dyDescent="0.25">
      <c r="A473" t="s">
        <v>68</v>
      </c>
      <c r="B473" t="s">
        <v>70</v>
      </c>
      <c r="C473">
        <v>12</v>
      </c>
      <c r="D473" t="s">
        <v>83</v>
      </c>
      <c r="E473" t="s">
        <v>78</v>
      </c>
      <c r="F473" t="s">
        <v>73</v>
      </c>
      <c r="G473">
        <v>0.13126908330036099</v>
      </c>
      <c r="H473">
        <v>2E+20</v>
      </c>
      <c r="I473">
        <v>0</v>
      </c>
      <c r="J473">
        <v>2.6424162139812801</v>
      </c>
      <c r="K473">
        <v>316</v>
      </c>
      <c r="L47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73" s="5" cm="1">
        <f t="array" ref="M473">MAX(IF((ProjectInfoTable[ProjectName]=DiscreteStatsTable[[#This Row],[ProjectName]]),(ProjectInfoTable[ProjectName]=DiscreteStatsTable[[#This Row],[ProjectName]])*ProjectInfoTable[NumberOfReplications]))</f>
        <v>50</v>
      </c>
      <c r="N473" s="5" cm="1">
        <f t="array" ref="N473">IFERROR(AVERAGE(IF((DiscreteStatsTable[GroupByKey]=DiscreteStatsTable[[#This Row],[GroupByKey]]),(DiscreteStatsTable[GroupByKey]=DiscreteStatsTable[[#This Row],[GroupByKey]])*DiscreteStatsTable[Average])),0)</f>
        <v>0.17460097232699684</v>
      </c>
      <c r="O473" s="5" cm="1">
        <f t="array" ref="O473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73" s="5" cm="1">
        <f t="array" ref="P473">MAX(IF((ProjectInfoTable[ProjectName]=DiscreteStatsTable[[#This Row],[ProjectName]]),(ProjectInfoTable[ProjectName]=DiscreteStatsTable[[#This Row],[ProjectName]])*ProjectInfoTable[ConfidenceInterval]))</f>
        <v>0.95</v>
      </c>
      <c r="Q473" s="5">
        <f>IF(AND(DiscreteStatsTable[[#This Row],[RepsWithStatObserved]]=1,Y473=0),200000000000000000000,IFERROR(_xlfn.T.INV.2T(1 -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73" s="5" cm="1">
        <f t="array" ref="R473">MIN(IF((DiscreteStatsTable[GroupByKey]=DiscreteStatsTable[[#This Row],[GroupByKey]]),(DiscreteStatsTable[GroupByKey]=DiscreteStatsTable[[#This Row],[GroupByKey]])*DiscreteStatsTable[Average]))</f>
        <v>6.6229675511977795E-2</v>
      </c>
      <c r="S473" s="5" cm="1">
        <f t="array" ref="S473">MAX(IF((DiscreteStatsTable[GroupByKey]=DiscreteStatsTable[[#This Row],[GroupByKey]]),(DiscreteStatsTable[GroupByKey]=DiscreteStatsTable[[#This Row],[GroupByKey]])*DiscreteStatsTable[Average]))</f>
        <v>0.33518621726314302</v>
      </c>
      <c r="T473" s="5" cm="1">
        <f t="array" ref="T473">MIN(IF((DiscreteStatsTable[GroupByKey]=DiscreteStatsTable[[#This Row],[GroupByKey]]),(DiscreteStatsTable[GroupByKey]=DiscreteStatsTable[[#This Row],[GroupByKey]])*DiscreteStatsTable[Minimum]))</f>
        <v>0</v>
      </c>
      <c r="U473" s="5" cm="1">
        <f t="array" ref="U473">MAX(IF((DiscreteStatsTable[GroupByKey]=DiscreteStatsTable[[#This Row],[GroupByKey]]),(DiscreteStatsTable[GroupByKey]=DiscreteStatsTable[[#This Row],[GroupByKey]])*DiscreteStatsTable[Maximum]))</f>
        <v>7.6409613053795198</v>
      </c>
      <c r="V473" s="5" cm="1">
        <f t="array" ref="V473">IFERROR(AVERAGE(IF((DiscreteStatsTable[GroupByKey]=DiscreteStatsTable[[#This Row],[GroupByKey]]),(DiscreteStatsTable[GroupByKey]=DiscreteStatsTable[[#This Row],[GroupByKey]])*DiscreteStatsTable[NumberObservations])),0)</f>
        <v>316.94</v>
      </c>
      <c r="W473" s="5">
        <f>IF((DiscreteStatsTable[[#This Row],[RepsRequested]]&gt;1),DiscreteStatsTable[[#This Row],[HalfWidth]],DiscreteStatsTable[[#This Row],[BatchMeansHalfWidth]])</f>
        <v>1.655000005490757E-2</v>
      </c>
      <c r="X473" s="5" cm="1">
        <f t="array" ref="X473">COUNT(IF((DiscreteStatsTable[GroupByKey]=DiscreteStatsTable[[#This Row],[GroupByKey]]),(DiscreteStatsTable[GroupByKey]=DiscreteStatsTable[[#This Row],[GroupByKey]])*DiscreteStatsTable[Replication]))</f>
        <v>50</v>
      </c>
      <c r="Y473" s="5">
        <f>IF(DiscreteStatsTable[[#This Row],[RepsRequested]]=DiscreteStatsTable[[#This Row],[RepsWithStatObserved]],1,0)</f>
        <v>1</v>
      </c>
    </row>
    <row r="474" spans="1:25" x14ac:dyDescent="0.25">
      <c r="A474" t="s">
        <v>68</v>
      </c>
      <c r="B474" t="s">
        <v>70</v>
      </c>
      <c r="C474">
        <v>13</v>
      </c>
      <c r="D474" t="s">
        <v>83</v>
      </c>
      <c r="E474" t="s">
        <v>72</v>
      </c>
      <c r="F474" t="s">
        <v>73</v>
      </c>
      <c r="G474">
        <v>2.8570644636264599E-2</v>
      </c>
      <c r="H474">
        <v>2E+20</v>
      </c>
      <c r="I474">
        <v>1.29441359484768E-2</v>
      </c>
      <c r="J474">
        <v>4.8114660508619497E-2</v>
      </c>
      <c r="K474">
        <v>316</v>
      </c>
      <c r="L47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74" s="5" cm="1">
        <f t="array" ref="M474">MAX(IF((ProjectInfoTable[ProjectName]=DiscreteStatsTable[[#This Row],[ProjectName]]),(ProjectInfoTable[ProjectName]=DiscreteStatsTable[[#This Row],[ProjectName]])*ProjectInfoTable[NumberOfReplications]))</f>
        <v>50</v>
      </c>
      <c r="N474" s="5" cm="1">
        <f t="array" ref="N474">IFERROR(AVERAGE(IF((DiscreteStatsTable[GroupByKey]=DiscreteStatsTable[[#This Row],[GroupByKey]]),(DiscreteStatsTable[GroupByKey]=DiscreteStatsTable[[#This Row],[GroupByKey]])*DiscreteStatsTable[Average])),0)</f>
        <v>2.9140044230663364E-2</v>
      </c>
      <c r="O474" s="5" cm="1">
        <f t="array" ref="O47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74" s="5" cm="1">
        <f t="array" ref="P474">MAX(IF((ProjectInfoTable[ProjectName]=DiscreteStatsTable[[#This Row],[ProjectName]]),(ProjectInfoTable[ProjectName]=DiscreteStatsTable[[#This Row],[ProjectName]])*ProjectInfoTable[ConfidenceInterval]))</f>
        <v>0.95</v>
      </c>
      <c r="Q474" s="5">
        <f>IF(AND(DiscreteStatsTable[[#This Row],[RepsWithStatObserved]]=1,Y474=0),200000000000000000000,IFERROR(_xlfn.T.INV.2T(1 -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74" s="5" cm="1">
        <f t="array" ref="R474">MIN(IF((DiscreteStatsTable[GroupByKey]=DiscreteStatsTable[[#This Row],[GroupByKey]]),(DiscreteStatsTable[GroupByKey]=DiscreteStatsTable[[#This Row],[GroupByKey]])*DiscreteStatsTable[Average]))</f>
        <v>2.83494744041787E-2</v>
      </c>
      <c r="S474" s="5" cm="1">
        <f t="array" ref="S474">MAX(IF((DiscreteStatsTable[GroupByKey]=DiscreteStatsTable[[#This Row],[GroupByKey]]),(DiscreteStatsTable[GroupByKey]=DiscreteStatsTable[[#This Row],[GroupByKey]])*DiscreteStatsTable[Average]))</f>
        <v>2.9665213130219501E-2</v>
      </c>
      <c r="T474" s="5" cm="1">
        <f t="array" ref="T474">MIN(IF((DiscreteStatsTable[GroupByKey]=DiscreteStatsTable[[#This Row],[GroupByKey]]),(DiscreteStatsTable[GroupByKey]=DiscreteStatsTable[[#This Row],[GroupByKey]])*DiscreteStatsTable[Minimum]))</f>
        <v>1.2596072452009799E-2</v>
      </c>
      <c r="U474" s="5" cm="1">
        <f t="array" ref="U474">MAX(IF((DiscreteStatsTable[GroupByKey]=DiscreteStatsTable[[#This Row],[GroupByKey]]),(DiscreteStatsTable[GroupByKey]=DiscreteStatsTable[[#This Row],[GroupByKey]])*DiscreteStatsTable[Maximum]))</f>
        <v>4.98834309779871E-2</v>
      </c>
      <c r="V474" s="5" cm="1">
        <f t="array" ref="V474">IFERROR(AVERAGE(IF((DiscreteStatsTable[GroupByKey]=DiscreteStatsTable[[#This Row],[GroupByKey]]),(DiscreteStatsTable[GroupByKey]=DiscreteStatsTable[[#This Row],[GroupByKey]])*DiscreteStatsTable[NumberObservations])),0)</f>
        <v>316.94</v>
      </c>
      <c r="W474" s="5">
        <f>IF((DiscreteStatsTable[[#This Row],[RepsRequested]]&gt;1),DiscreteStatsTable[[#This Row],[HalfWidth]],DiscreteStatsTable[[#This Row],[BatchMeansHalfWidth]])</f>
        <v>1.0181944756697419E-4</v>
      </c>
      <c r="X474" s="5" cm="1">
        <f t="array" ref="X474">COUNT(IF((DiscreteStatsTable[GroupByKey]=DiscreteStatsTable[[#This Row],[GroupByKey]]),(DiscreteStatsTable[GroupByKey]=DiscreteStatsTable[[#This Row],[GroupByKey]])*DiscreteStatsTable[Replication]))</f>
        <v>50</v>
      </c>
      <c r="Y474" s="5">
        <f>IF(DiscreteStatsTable[[#This Row],[RepsRequested]]=DiscreteStatsTable[[#This Row],[RepsWithStatObserved]],1,0)</f>
        <v>1</v>
      </c>
    </row>
    <row r="475" spans="1:25" x14ac:dyDescent="0.25">
      <c r="A475" t="s">
        <v>68</v>
      </c>
      <c r="B475" t="s">
        <v>70</v>
      </c>
      <c r="C475">
        <v>13</v>
      </c>
      <c r="D475" t="s">
        <v>83</v>
      </c>
      <c r="E475" t="s">
        <v>74</v>
      </c>
      <c r="F475" t="s">
        <v>73</v>
      </c>
      <c r="G475">
        <v>1.8805332192183299</v>
      </c>
      <c r="H475">
        <v>2E+20</v>
      </c>
      <c r="I475">
        <v>0.776648156908607</v>
      </c>
      <c r="J475">
        <v>5.2078389687911804</v>
      </c>
      <c r="K475">
        <v>316</v>
      </c>
      <c r="L47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75" s="5" cm="1">
        <f t="array" ref="M475">MAX(IF((ProjectInfoTable[ProjectName]=DiscreteStatsTable[[#This Row],[ProjectName]]),(ProjectInfoTable[ProjectName]=DiscreteStatsTable[[#This Row],[ProjectName]])*ProjectInfoTable[NumberOfReplications]))</f>
        <v>50</v>
      </c>
      <c r="N475" s="5" cm="1">
        <f t="array" ref="N475">IFERROR(AVERAGE(IF((DiscreteStatsTable[GroupByKey]=DiscreteStatsTable[[#This Row],[GroupByKey]]),(DiscreteStatsTable[GroupByKey]=DiscreteStatsTable[[#This Row],[GroupByKey]])*DiscreteStatsTable[Average])),0)</f>
        <v>1.9230036261667984</v>
      </c>
      <c r="O475" s="5" cm="1">
        <f t="array" ref="O475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75" s="5" cm="1">
        <f t="array" ref="P475">MAX(IF((ProjectInfoTable[ProjectName]=DiscreteStatsTable[[#This Row],[ProjectName]]),(ProjectInfoTable[ProjectName]=DiscreteStatsTable[[#This Row],[ProjectName]])*ProjectInfoTable[ConfidenceInterval]))</f>
        <v>0.95</v>
      </c>
      <c r="Q475" s="5">
        <f>IF(AND(DiscreteStatsTable[[#This Row],[RepsWithStatObserved]]=1,Y475=0),200000000000000000000,IFERROR(_xlfn.T.INV.2T(1 -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75" s="5" cm="1">
        <f t="array" ref="R475">MIN(IF((DiscreteStatsTable[GroupByKey]=DiscreteStatsTable[[#This Row],[GroupByKey]]),(DiscreteStatsTable[GroupByKey]=DiscreteStatsTable[[#This Row],[GroupByKey]])*DiscreteStatsTable[Average]))</f>
        <v>1.76780221421957</v>
      </c>
      <c r="S475" s="5" cm="1">
        <f t="array" ref="S475">MAX(IF((DiscreteStatsTable[GroupByKey]=DiscreteStatsTable[[#This Row],[GroupByKey]]),(DiscreteStatsTable[GroupByKey]=DiscreteStatsTable[[#This Row],[GroupByKey]])*DiscreteStatsTable[Average]))</f>
        <v>2.1069755550221099</v>
      </c>
      <c r="T475" s="5" cm="1">
        <f t="array" ref="T475">MIN(IF((DiscreteStatsTable[GroupByKey]=DiscreteStatsTable[[#This Row],[GroupByKey]]),(DiscreteStatsTable[GroupByKey]=DiscreteStatsTable[[#This Row],[GroupByKey]])*DiscreteStatsTable[Minimum]))</f>
        <v>0.75576434712058904</v>
      </c>
      <c r="U475" s="5" cm="1">
        <f t="array" ref="U475">MAX(IF((DiscreteStatsTable[GroupByKey]=DiscreteStatsTable[[#This Row],[GroupByKey]]),(DiscreteStatsTable[GroupByKey]=DiscreteStatsTable[[#This Row],[GroupByKey]])*DiscreteStatsTable[Maximum]))</f>
        <v>8.9740994303808801</v>
      </c>
      <c r="V475" s="5" cm="1">
        <f t="array" ref="V475">IFERROR(AVERAGE(IF((DiscreteStatsTable[GroupByKey]=DiscreteStatsTable[[#This Row],[GroupByKey]]),(DiscreteStatsTable[GroupByKey]=DiscreteStatsTable[[#This Row],[GroupByKey]])*DiscreteStatsTable[NumberObservations])),0)</f>
        <v>316.94</v>
      </c>
      <c r="W475" s="5">
        <f>IF((DiscreteStatsTable[[#This Row],[RepsRequested]]&gt;1),DiscreteStatsTable[[#This Row],[HalfWidth]],DiscreteStatsTable[[#This Row],[BatchMeansHalfWidth]])</f>
        <v>1.7917006908396871E-2</v>
      </c>
      <c r="X475" s="5" cm="1">
        <f t="array" ref="X475">COUNT(IF((DiscreteStatsTable[GroupByKey]=DiscreteStatsTable[[#This Row],[GroupByKey]]),(DiscreteStatsTable[GroupByKey]=DiscreteStatsTable[[#This Row],[GroupByKey]])*DiscreteStatsTable[Replication]))</f>
        <v>50</v>
      </c>
      <c r="Y475" s="5">
        <f>IF(DiscreteStatsTable[[#This Row],[RepsRequested]]=DiscreteStatsTable[[#This Row],[RepsWithStatObserved]],1,0)</f>
        <v>1</v>
      </c>
    </row>
    <row r="476" spans="1:25" x14ac:dyDescent="0.25">
      <c r="A476" t="s">
        <v>68</v>
      </c>
      <c r="B476" t="s">
        <v>70</v>
      </c>
      <c r="C476">
        <v>13</v>
      </c>
      <c r="D476" t="s">
        <v>83</v>
      </c>
      <c r="E476" t="s">
        <v>75</v>
      </c>
      <c r="F476" t="s">
        <v>73</v>
      </c>
      <c r="G476">
        <v>2.8570644636264599E-2</v>
      </c>
      <c r="H476">
        <v>2E+20</v>
      </c>
      <c r="I476">
        <v>1.29441359484768E-2</v>
      </c>
      <c r="J476">
        <v>4.8114660508619497E-2</v>
      </c>
      <c r="K476">
        <v>316</v>
      </c>
      <c r="L47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76" s="5" cm="1">
        <f t="array" ref="M476">MAX(IF((ProjectInfoTable[ProjectName]=DiscreteStatsTable[[#This Row],[ProjectName]]),(ProjectInfoTable[ProjectName]=DiscreteStatsTable[[#This Row],[ProjectName]])*ProjectInfoTable[NumberOfReplications]))</f>
        <v>50</v>
      </c>
      <c r="N476" s="5" cm="1">
        <f t="array" ref="N476">IFERROR(AVERAGE(IF((DiscreteStatsTable[GroupByKey]=DiscreteStatsTable[[#This Row],[GroupByKey]]),(DiscreteStatsTable[GroupByKey]=DiscreteStatsTable[[#This Row],[GroupByKey]])*DiscreteStatsTable[Average])),0)</f>
        <v>2.9140044230663364E-2</v>
      </c>
      <c r="O476" s="5" cm="1">
        <f t="array" ref="O47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76" s="5" cm="1">
        <f t="array" ref="P476">MAX(IF((ProjectInfoTable[ProjectName]=DiscreteStatsTable[[#This Row],[ProjectName]]),(ProjectInfoTable[ProjectName]=DiscreteStatsTable[[#This Row],[ProjectName]])*ProjectInfoTable[ConfidenceInterval]))</f>
        <v>0.95</v>
      </c>
      <c r="Q476" s="5">
        <f>IF(AND(DiscreteStatsTable[[#This Row],[RepsWithStatObserved]]=1,Y476=0),200000000000000000000,IFERROR(_xlfn.T.INV.2T(1 -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76" s="5" cm="1">
        <f t="array" ref="R476">MIN(IF((DiscreteStatsTable[GroupByKey]=DiscreteStatsTable[[#This Row],[GroupByKey]]),(DiscreteStatsTable[GroupByKey]=DiscreteStatsTable[[#This Row],[GroupByKey]])*DiscreteStatsTable[Average]))</f>
        <v>2.83494744041787E-2</v>
      </c>
      <c r="S476" s="5" cm="1">
        <f t="array" ref="S476">MAX(IF((DiscreteStatsTable[GroupByKey]=DiscreteStatsTable[[#This Row],[GroupByKey]]),(DiscreteStatsTable[GroupByKey]=DiscreteStatsTable[[#This Row],[GroupByKey]])*DiscreteStatsTable[Average]))</f>
        <v>2.9665213130219501E-2</v>
      </c>
      <c r="T476" s="5" cm="1">
        <f t="array" ref="T476">MIN(IF((DiscreteStatsTable[GroupByKey]=DiscreteStatsTable[[#This Row],[GroupByKey]]),(DiscreteStatsTable[GroupByKey]=DiscreteStatsTable[[#This Row],[GroupByKey]])*DiscreteStatsTable[Minimum]))</f>
        <v>1.2596072452009799E-2</v>
      </c>
      <c r="U476" s="5" cm="1">
        <f t="array" ref="U476">MAX(IF((DiscreteStatsTable[GroupByKey]=DiscreteStatsTable[[#This Row],[GroupByKey]]),(DiscreteStatsTable[GroupByKey]=DiscreteStatsTable[[#This Row],[GroupByKey]])*DiscreteStatsTable[Maximum]))</f>
        <v>4.98834309779871E-2</v>
      </c>
      <c r="V476" s="5" cm="1">
        <f t="array" ref="V476">IFERROR(AVERAGE(IF((DiscreteStatsTable[GroupByKey]=DiscreteStatsTable[[#This Row],[GroupByKey]]),(DiscreteStatsTable[GroupByKey]=DiscreteStatsTable[[#This Row],[GroupByKey]])*DiscreteStatsTable[NumberObservations])),0)</f>
        <v>316.94</v>
      </c>
      <c r="W476" s="5">
        <f>IF((DiscreteStatsTable[[#This Row],[RepsRequested]]&gt;1),DiscreteStatsTable[[#This Row],[HalfWidth]],DiscreteStatsTable[[#This Row],[BatchMeansHalfWidth]])</f>
        <v>1.0181944756697419E-4</v>
      </c>
      <c r="X476" s="5" cm="1">
        <f t="array" ref="X476">COUNT(IF((DiscreteStatsTable[GroupByKey]=DiscreteStatsTable[[#This Row],[GroupByKey]]),(DiscreteStatsTable[GroupByKey]=DiscreteStatsTable[[#This Row],[GroupByKey]])*DiscreteStatsTable[Replication]))</f>
        <v>50</v>
      </c>
      <c r="Y476" s="5">
        <f>IF(DiscreteStatsTable[[#This Row],[RepsRequested]]=DiscreteStatsTable[[#This Row],[RepsWithStatObserved]],1,0)</f>
        <v>1</v>
      </c>
    </row>
    <row r="477" spans="1:25" x14ac:dyDescent="0.25">
      <c r="A477" t="s">
        <v>68</v>
      </c>
      <c r="B477" t="s">
        <v>70</v>
      </c>
      <c r="C477">
        <v>13</v>
      </c>
      <c r="D477" t="s">
        <v>83</v>
      </c>
      <c r="E477" t="s">
        <v>76</v>
      </c>
      <c r="F477" t="s">
        <v>73</v>
      </c>
      <c r="G477">
        <v>1.71423867817588</v>
      </c>
      <c r="H477">
        <v>2E+20</v>
      </c>
      <c r="I477">
        <v>0.776648156908607</v>
      </c>
      <c r="J477">
        <v>2.88687963051717</v>
      </c>
      <c r="K477">
        <v>316</v>
      </c>
      <c r="L47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77" s="5" cm="1">
        <f t="array" ref="M477">MAX(IF((ProjectInfoTable[ProjectName]=DiscreteStatsTable[[#This Row],[ProjectName]]),(ProjectInfoTable[ProjectName]=DiscreteStatsTable[[#This Row],[ProjectName]])*ProjectInfoTable[NumberOfReplications]))</f>
        <v>50</v>
      </c>
      <c r="N477" s="5" cm="1">
        <f t="array" ref="N477">IFERROR(AVERAGE(IF((DiscreteStatsTable[GroupByKey]=DiscreteStatsTable[[#This Row],[GroupByKey]]),(DiscreteStatsTable[GroupByKey]=DiscreteStatsTable[[#This Row],[GroupByKey]])*DiscreteStatsTable[Average])),0)</f>
        <v>1.7484026538398019</v>
      </c>
      <c r="O477" s="5" cm="1">
        <f t="array" ref="O477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77" s="5" cm="1">
        <f t="array" ref="P477">MAX(IF((ProjectInfoTable[ProjectName]=DiscreteStatsTable[[#This Row],[ProjectName]]),(ProjectInfoTable[ProjectName]=DiscreteStatsTable[[#This Row],[ProjectName]])*ProjectInfoTable[ConfidenceInterval]))</f>
        <v>0.95</v>
      </c>
      <c r="Q477" s="5">
        <f>IF(AND(DiscreteStatsTable[[#This Row],[RepsWithStatObserved]]=1,Y477=0),200000000000000000000,IFERROR(_xlfn.T.INV.2T(1 -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77" s="5" cm="1">
        <f t="array" ref="R477">MIN(IF((DiscreteStatsTable[GroupByKey]=DiscreteStatsTable[[#This Row],[GroupByKey]]),(DiscreteStatsTable[GroupByKey]=DiscreteStatsTable[[#This Row],[GroupByKey]])*DiscreteStatsTable[Average]))</f>
        <v>1.7009684642507199</v>
      </c>
      <c r="S477" s="5" cm="1">
        <f t="array" ref="S477">MAX(IF((DiscreteStatsTable[GroupByKey]=DiscreteStatsTable[[#This Row],[GroupByKey]]),(DiscreteStatsTable[GroupByKey]=DiscreteStatsTable[[#This Row],[GroupByKey]])*DiscreteStatsTable[Average]))</f>
        <v>1.77991278781317</v>
      </c>
      <c r="T477" s="5" cm="1">
        <f t="array" ref="T477">MIN(IF((DiscreteStatsTable[GroupByKey]=DiscreteStatsTable[[#This Row],[GroupByKey]]),(DiscreteStatsTable[GroupByKey]=DiscreteStatsTable[[#This Row],[GroupByKey]])*DiscreteStatsTable[Minimum]))</f>
        <v>0.75576434712058904</v>
      </c>
      <c r="U477" s="5" cm="1">
        <f t="array" ref="U477">MAX(IF((DiscreteStatsTable[GroupByKey]=DiscreteStatsTable[[#This Row],[GroupByKey]]),(DiscreteStatsTable[GroupByKey]=DiscreteStatsTable[[#This Row],[GroupByKey]])*DiscreteStatsTable[Maximum]))</f>
        <v>2.9930058586792301</v>
      </c>
      <c r="V477" s="5" cm="1">
        <f t="array" ref="V477">IFERROR(AVERAGE(IF((DiscreteStatsTable[GroupByKey]=DiscreteStatsTable[[#This Row],[GroupByKey]]),(DiscreteStatsTable[GroupByKey]=DiscreteStatsTable[[#This Row],[GroupByKey]])*DiscreteStatsTable[NumberObservations])),0)</f>
        <v>316.94</v>
      </c>
      <c r="W477" s="5">
        <f>IF((DiscreteStatsTable[[#This Row],[RepsRequested]]&gt;1),DiscreteStatsTable[[#This Row],[HalfWidth]],DiscreteStatsTable[[#This Row],[BatchMeansHalfWidth]])</f>
        <v>6.1091668540185929E-3</v>
      </c>
      <c r="X477" s="5" cm="1">
        <f t="array" ref="X477">COUNT(IF((DiscreteStatsTable[GroupByKey]=DiscreteStatsTable[[#This Row],[GroupByKey]]),(DiscreteStatsTable[GroupByKey]=DiscreteStatsTable[[#This Row],[GroupByKey]])*DiscreteStatsTable[Replication]))</f>
        <v>50</v>
      </c>
      <c r="Y477" s="5">
        <f>IF(DiscreteStatsTable[[#This Row],[RepsRequested]]=DiscreteStatsTable[[#This Row],[RepsWithStatObserved]],1,0)</f>
        <v>1</v>
      </c>
    </row>
    <row r="478" spans="1:25" x14ac:dyDescent="0.25">
      <c r="A478" t="s">
        <v>68</v>
      </c>
      <c r="B478" t="s">
        <v>70</v>
      </c>
      <c r="C478">
        <v>13</v>
      </c>
      <c r="D478" t="s">
        <v>83</v>
      </c>
      <c r="E478" t="s">
        <v>77</v>
      </c>
      <c r="F478" t="s">
        <v>73</v>
      </c>
      <c r="G478">
        <v>0</v>
      </c>
      <c r="H478">
        <v>2E+20</v>
      </c>
      <c r="I478">
        <v>0</v>
      </c>
      <c r="J478">
        <v>0</v>
      </c>
      <c r="K478">
        <v>316</v>
      </c>
      <c r="L47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78" s="5" cm="1">
        <f t="array" ref="M478">MAX(IF((ProjectInfoTable[ProjectName]=DiscreteStatsTable[[#This Row],[ProjectName]]),(ProjectInfoTable[ProjectName]=DiscreteStatsTable[[#This Row],[ProjectName]])*ProjectInfoTable[NumberOfReplications]))</f>
        <v>50</v>
      </c>
      <c r="N478" s="5" cm="1">
        <f t="array" ref="N478">IFERROR(AVERAGE(IF((DiscreteStatsTable[GroupByKey]=DiscreteStatsTable[[#This Row],[GroupByKey]]),(DiscreteStatsTable[GroupByKey]=DiscreteStatsTable[[#This Row],[GroupByKey]])*DiscreteStatsTable[Average])),0)</f>
        <v>0</v>
      </c>
      <c r="O478" s="5" cm="1">
        <f t="array" ref="O478">IFERROR(_xlfn.STDEV.S(IF((DiscreteStatsTable[GroupByKey]=DiscreteStatsTable[[#This Row],[GroupByKey]]),(DiscreteStatsTable[GroupByKey]=DiscreteStatsTable[[#This Row],[GroupByKey]])*DiscreteStatsTable[Average])),0)</f>
        <v>0</v>
      </c>
      <c r="P478" s="5" cm="1">
        <f t="array" ref="P478">MAX(IF((ProjectInfoTable[ProjectName]=DiscreteStatsTable[[#This Row],[ProjectName]]),(ProjectInfoTable[ProjectName]=DiscreteStatsTable[[#This Row],[ProjectName]])*ProjectInfoTable[ConfidenceInterval]))</f>
        <v>0.95</v>
      </c>
      <c r="Q478" s="5">
        <f>IF(AND(DiscreteStatsTable[[#This Row],[RepsWithStatObserved]]=1,Y478=0),200000000000000000000,IFERROR(_xlfn.T.INV.2T(1 -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8" s="5" cm="1">
        <f t="array" ref="R478">MIN(IF((DiscreteStatsTable[GroupByKey]=DiscreteStatsTable[[#This Row],[GroupByKey]]),(DiscreteStatsTable[GroupByKey]=DiscreteStatsTable[[#This Row],[GroupByKey]])*DiscreteStatsTable[Average]))</f>
        <v>0</v>
      </c>
      <c r="S478" s="5" cm="1">
        <f t="array" ref="S478">MAX(IF((DiscreteStatsTable[GroupByKey]=DiscreteStatsTable[[#This Row],[GroupByKey]]),(DiscreteStatsTable[GroupByKey]=DiscreteStatsTable[[#This Row],[GroupByKey]])*DiscreteStatsTable[Average]))</f>
        <v>0</v>
      </c>
      <c r="T478" s="5" cm="1">
        <f t="array" ref="T478">MIN(IF((DiscreteStatsTable[GroupByKey]=DiscreteStatsTable[[#This Row],[GroupByKey]]),(DiscreteStatsTable[GroupByKey]=DiscreteStatsTable[[#This Row],[GroupByKey]])*DiscreteStatsTable[Minimum]))</f>
        <v>0</v>
      </c>
      <c r="U478" s="5" cm="1">
        <f t="array" ref="U478">MAX(IF((DiscreteStatsTable[GroupByKey]=DiscreteStatsTable[[#This Row],[GroupByKey]]),(DiscreteStatsTable[GroupByKey]=DiscreteStatsTable[[#This Row],[GroupByKey]])*DiscreteStatsTable[Maximum]))</f>
        <v>0</v>
      </c>
      <c r="V478" s="5" cm="1">
        <f t="array" ref="V478">IFERROR(AVERAGE(IF((DiscreteStatsTable[GroupByKey]=DiscreteStatsTable[[#This Row],[GroupByKey]]),(DiscreteStatsTable[GroupByKey]=DiscreteStatsTable[[#This Row],[GroupByKey]])*DiscreteStatsTable[NumberObservations])),0)</f>
        <v>316.94</v>
      </c>
      <c r="W478" s="5">
        <f>IF((DiscreteStatsTable[[#This Row],[RepsRequested]]&gt;1),DiscreteStatsTable[[#This Row],[HalfWidth]],DiscreteStatsTable[[#This Row],[BatchMeansHalfWidth]])</f>
        <v>0</v>
      </c>
      <c r="X478" s="5" cm="1">
        <f t="array" ref="X478">COUNT(IF((DiscreteStatsTable[GroupByKey]=DiscreteStatsTable[[#This Row],[GroupByKey]]),(DiscreteStatsTable[GroupByKey]=DiscreteStatsTable[[#This Row],[GroupByKey]])*DiscreteStatsTable[Replication]))</f>
        <v>50</v>
      </c>
      <c r="Y478" s="5">
        <f>IF(DiscreteStatsTable[[#This Row],[RepsRequested]]=DiscreteStatsTable[[#This Row],[RepsWithStatObserved]],1,0)</f>
        <v>1</v>
      </c>
    </row>
    <row r="479" spans="1:25" x14ac:dyDescent="0.25">
      <c r="A479" t="s">
        <v>68</v>
      </c>
      <c r="B479" t="s">
        <v>70</v>
      </c>
      <c r="C479">
        <v>13</v>
      </c>
      <c r="D479" t="s">
        <v>83</v>
      </c>
      <c r="E479" t="s">
        <v>78</v>
      </c>
      <c r="F479" t="s">
        <v>73</v>
      </c>
      <c r="G479">
        <v>0.166294541042455</v>
      </c>
      <c r="H479">
        <v>2E+20</v>
      </c>
      <c r="I479">
        <v>0</v>
      </c>
      <c r="J479">
        <v>3.0923226012859</v>
      </c>
      <c r="K479">
        <v>316</v>
      </c>
      <c r="L47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79" s="5" cm="1">
        <f t="array" ref="M479">MAX(IF((ProjectInfoTable[ProjectName]=DiscreteStatsTable[[#This Row],[ProjectName]]),(ProjectInfoTable[ProjectName]=DiscreteStatsTable[[#This Row],[ProjectName]])*ProjectInfoTable[NumberOfReplications]))</f>
        <v>50</v>
      </c>
      <c r="N479" s="5" cm="1">
        <f t="array" ref="N479">IFERROR(AVERAGE(IF((DiscreteStatsTable[GroupByKey]=DiscreteStatsTable[[#This Row],[GroupByKey]]),(DiscreteStatsTable[GroupByKey]=DiscreteStatsTable[[#This Row],[GroupByKey]])*DiscreteStatsTable[Average])),0)</f>
        <v>0.17460097232699684</v>
      </c>
      <c r="O479" s="5" cm="1">
        <f t="array" ref="O479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79" s="5" cm="1">
        <f t="array" ref="P479">MAX(IF((ProjectInfoTable[ProjectName]=DiscreteStatsTable[[#This Row],[ProjectName]]),(ProjectInfoTable[ProjectName]=DiscreteStatsTable[[#This Row],[ProjectName]])*ProjectInfoTable[ConfidenceInterval]))</f>
        <v>0.95</v>
      </c>
      <c r="Q479" s="5">
        <f>IF(AND(DiscreteStatsTable[[#This Row],[RepsWithStatObserved]]=1,Y479=0),200000000000000000000,IFERROR(_xlfn.T.INV.2T(1 -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79" s="5" cm="1">
        <f t="array" ref="R479">MIN(IF((DiscreteStatsTable[GroupByKey]=DiscreteStatsTable[[#This Row],[GroupByKey]]),(DiscreteStatsTable[GroupByKey]=DiscreteStatsTable[[#This Row],[GroupByKey]])*DiscreteStatsTable[Average]))</f>
        <v>6.6229675511977795E-2</v>
      </c>
      <c r="S479" s="5" cm="1">
        <f t="array" ref="S479">MAX(IF((DiscreteStatsTable[GroupByKey]=DiscreteStatsTable[[#This Row],[GroupByKey]]),(DiscreteStatsTable[GroupByKey]=DiscreteStatsTable[[#This Row],[GroupByKey]])*DiscreteStatsTable[Average]))</f>
        <v>0.33518621726314302</v>
      </c>
      <c r="T479" s="5" cm="1">
        <f t="array" ref="T479">MIN(IF((DiscreteStatsTable[GroupByKey]=DiscreteStatsTable[[#This Row],[GroupByKey]]),(DiscreteStatsTable[GroupByKey]=DiscreteStatsTable[[#This Row],[GroupByKey]])*DiscreteStatsTable[Minimum]))</f>
        <v>0</v>
      </c>
      <c r="U479" s="5" cm="1">
        <f t="array" ref="U479">MAX(IF((DiscreteStatsTable[GroupByKey]=DiscreteStatsTable[[#This Row],[GroupByKey]]),(DiscreteStatsTable[GroupByKey]=DiscreteStatsTable[[#This Row],[GroupByKey]])*DiscreteStatsTable[Maximum]))</f>
        <v>7.6409613053795198</v>
      </c>
      <c r="V479" s="5" cm="1">
        <f t="array" ref="V479">IFERROR(AVERAGE(IF((DiscreteStatsTable[GroupByKey]=DiscreteStatsTable[[#This Row],[GroupByKey]]),(DiscreteStatsTable[GroupByKey]=DiscreteStatsTable[[#This Row],[GroupByKey]])*DiscreteStatsTable[NumberObservations])),0)</f>
        <v>316.94</v>
      </c>
      <c r="W479" s="5">
        <f>IF((DiscreteStatsTable[[#This Row],[RepsRequested]]&gt;1),DiscreteStatsTable[[#This Row],[HalfWidth]],DiscreteStatsTable[[#This Row],[BatchMeansHalfWidth]])</f>
        <v>1.655000005490757E-2</v>
      </c>
      <c r="X479" s="5" cm="1">
        <f t="array" ref="X479">COUNT(IF((DiscreteStatsTable[GroupByKey]=DiscreteStatsTable[[#This Row],[GroupByKey]]),(DiscreteStatsTable[GroupByKey]=DiscreteStatsTable[[#This Row],[GroupByKey]])*DiscreteStatsTable[Replication]))</f>
        <v>50</v>
      </c>
      <c r="Y479" s="5">
        <f>IF(DiscreteStatsTable[[#This Row],[RepsRequested]]=DiscreteStatsTable[[#This Row],[RepsWithStatObserved]],1,0)</f>
        <v>1</v>
      </c>
    </row>
    <row r="480" spans="1:25" x14ac:dyDescent="0.25">
      <c r="A480" t="s">
        <v>68</v>
      </c>
      <c r="B480" t="s">
        <v>70</v>
      </c>
      <c r="C480">
        <v>14</v>
      </c>
      <c r="D480" t="s">
        <v>83</v>
      </c>
      <c r="E480" t="s">
        <v>72</v>
      </c>
      <c r="F480" t="s">
        <v>73</v>
      </c>
      <c r="G480">
        <v>2.9313892281132198E-2</v>
      </c>
      <c r="H480">
        <v>2E+20</v>
      </c>
      <c r="I480">
        <v>1.31914698875481E-2</v>
      </c>
      <c r="J480">
        <v>4.9340189429767603E-2</v>
      </c>
      <c r="K480">
        <v>316</v>
      </c>
      <c r="L48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80" s="5" cm="1">
        <f t="array" ref="M480">MAX(IF((ProjectInfoTable[ProjectName]=DiscreteStatsTable[[#This Row],[ProjectName]]),(ProjectInfoTable[ProjectName]=DiscreteStatsTable[[#This Row],[ProjectName]])*ProjectInfoTable[NumberOfReplications]))</f>
        <v>50</v>
      </c>
      <c r="N480" s="5" cm="1">
        <f t="array" ref="N480">IFERROR(AVERAGE(IF((DiscreteStatsTable[GroupByKey]=DiscreteStatsTable[[#This Row],[GroupByKey]]),(DiscreteStatsTable[GroupByKey]=DiscreteStatsTable[[#This Row],[GroupByKey]])*DiscreteStatsTable[Average])),0)</f>
        <v>2.9140044230663364E-2</v>
      </c>
      <c r="O480" s="5" cm="1">
        <f t="array" ref="O48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80" s="5" cm="1">
        <f t="array" ref="P480">MAX(IF((ProjectInfoTable[ProjectName]=DiscreteStatsTable[[#This Row],[ProjectName]]),(ProjectInfoTable[ProjectName]=DiscreteStatsTable[[#This Row],[ProjectName]])*ProjectInfoTable[ConfidenceInterval]))</f>
        <v>0.95</v>
      </c>
      <c r="Q480" s="5">
        <f>IF(AND(DiscreteStatsTable[[#This Row],[RepsWithStatObserved]]=1,Y480=0),200000000000000000000,IFERROR(_xlfn.T.INV.2T(1 -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80" s="5" cm="1">
        <f t="array" ref="R480">MIN(IF((DiscreteStatsTable[GroupByKey]=DiscreteStatsTable[[#This Row],[GroupByKey]]),(DiscreteStatsTable[GroupByKey]=DiscreteStatsTable[[#This Row],[GroupByKey]])*DiscreteStatsTable[Average]))</f>
        <v>2.83494744041787E-2</v>
      </c>
      <c r="S480" s="5" cm="1">
        <f t="array" ref="S480">MAX(IF((DiscreteStatsTable[GroupByKey]=DiscreteStatsTable[[#This Row],[GroupByKey]]),(DiscreteStatsTable[GroupByKey]=DiscreteStatsTable[[#This Row],[GroupByKey]])*DiscreteStatsTable[Average]))</f>
        <v>2.9665213130219501E-2</v>
      </c>
      <c r="T480" s="5" cm="1">
        <f t="array" ref="T480">MIN(IF((DiscreteStatsTable[GroupByKey]=DiscreteStatsTable[[#This Row],[GroupByKey]]),(DiscreteStatsTable[GroupByKey]=DiscreteStatsTable[[#This Row],[GroupByKey]])*DiscreteStatsTable[Minimum]))</f>
        <v>1.2596072452009799E-2</v>
      </c>
      <c r="U480" s="5" cm="1">
        <f t="array" ref="U480">MAX(IF((DiscreteStatsTable[GroupByKey]=DiscreteStatsTable[[#This Row],[GroupByKey]]),(DiscreteStatsTable[GroupByKey]=DiscreteStatsTable[[#This Row],[GroupByKey]])*DiscreteStatsTable[Maximum]))</f>
        <v>4.98834309779871E-2</v>
      </c>
      <c r="V480" s="5" cm="1">
        <f t="array" ref="V480">IFERROR(AVERAGE(IF((DiscreteStatsTable[GroupByKey]=DiscreteStatsTable[[#This Row],[GroupByKey]]),(DiscreteStatsTable[GroupByKey]=DiscreteStatsTable[[#This Row],[GroupByKey]])*DiscreteStatsTable[NumberObservations])),0)</f>
        <v>316.94</v>
      </c>
      <c r="W480" s="5">
        <f>IF((DiscreteStatsTable[[#This Row],[RepsRequested]]&gt;1),DiscreteStatsTable[[#This Row],[HalfWidth]],DiscreteStatsTable[[#This Row],[BatchMeansHalfWidth]])</f>
        <v>1.0181944756697419E-4</v>
      </c>
      <c r="X480" s="5" cm="1">
        <f t="array" ref="X480">COUNT(IF((DiscreteStatsTable[GroupByKey]=DiscreteStatsTable[[#This Row],[GroupByKey]]),(DiscreteStatsTable[GroupByKey]=DiscreteStatsTable[[#This Row],[GroupByKey]])*DiscreteStatsTable[Replication]))</f>
        <v>50</v>
      </c>
      <c r="Y480" s="5">
        <f>IF(DiscreteStatsTable[[#This Row],[RepsRequested]]=DiscreteStatsTable[[#This Row],[RepsWithStatObserved]],1,0)</f>
        <v>1</v>
      </c>
    </row>
    <row r="481" spans="1:25" x14ac:dyDescent="0.25">
      <c r="A481" t="s">
        <v>68</v>
      </c>
      <c r="B481" t="s">
        <v>70</v>
      </c>
      <c r="C481">
        <v>14</v>
      </c>
      <c r="D481" t="s">
        <v>83</v>
      </c>
      <c r="E481" t="s">
        <v>74</v>
      </c>
      <c r="F481" t="s">
        <v>73</v>
      </c>
      <c r="G481">
        <v>1.9144805150845401</v>
      </c>
      <c r="H481">
        <v>2E+20</v>
      </c>
      <c r="I481">
        <v>0.79148819325288899</v>
      </c>
      <c r="J481">
        <v>6.0988252751998298</v>
      </c>
      <c r="K481">
        <v>316</v>
      </c>
      <c r="L48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81" s="5" cm="1">
        <f t="array" ref="M481">MAX(IF((ProjectInfoTable[ProjectName]=DiscreteStatsTable[[#This Row],[ProjectName]]),(ProjectInfoTable[ProjectName]=DiscreteStatsTable[[#This Row],[ProjectName]])*ProjectInfoTable[NumberOfReplications]))</f>
        <v>50</v>
      </c>
      <c r="N481" s="5" cm="1">
        <f t="array" ref="N481">IFERROR(AVERAGE(IF((DiscreteStatsTable[GroupByKey]=DiscreteStatsTable[[#This Row],[GroupByKey]]),(DiscreteStatsTable[GroupByKey]=DiscreteStatsTable[[#This Row],[GroupByKey]])*DiscreteStatsTable[Average])),0)</f>
        <v>1.9230036261667984</v>
      </c>
      <c r="O481" s="5" cm="1">
        <f t="array" ref="O481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81" s="5" cm="1">
        <f t="array" ref="P481">MAX(IF((ProjectInfoTable[ProjectName]=DiscreteStatsTable[[#This Row],[ProjectName]]),(ProjectInfoTable[ProjectName]=DiscreteStatsTable[[#This Row],[ProjectName]])*ProjectInfoTable[ConfidenceInterval]))</f>
        <v>0.95</v>
      </c>
      <c r="Q481" s="5">
        <f>IF(AND(DiscreteStatsTable[[#This Row],[RepsWithStatObserved]]=1,Y481=0),200000000000000000000,IFERROR(_xlfn.T.INV.2T(1 -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81" s="5" cm="1">
        <f t="array" ref="R481">MIN(IF((DiscreteStatsTable[GroupByKey]=DiscreteStatsTable[[#This Row],[GroupByKey]]),(DiscreteStatsTable[GroupByKey]=DiscreteStatsTable[[#This Row],[GroupByKey]])*DiscreteStatsTable[Average]))</f>
        <v>1.76780221421957</v>
      </c>
      <c r="S481" s="5" cm="1">
        <f t="array" ref="S481">MAX(IF((DiscreteStatsTable[GroupByKey]=DiscreteStatsTable[[#This Row],[GroupByKey]]),(DiscreteStatsTable[GroupByKey]=DiscreteStatsTable[[#This Row],[GroupByKey]])*DiscreteStatsTable[Average]))</f>
        <v>2.1069755550221099</v>
      </c>
      <c r="T481" s="5" cm="1">
        <f t="array" ref="T481">MIN(IF((DiscreteStatsTable[GroupByKey]=DiscreteStatsTable[[#This Row],[GroupByKey]]),(DiscreteStatsTable[GroupByKey]=DiscreteStatsTable[[#This Row],[GroupByKey]])*DiscreteStatsTable[Minimum]))</f>
        <v>0.75576434712058904</v>
      </c>
      <c r="U481" s="5" cm="1">
        <f t="array" ref="U481">MAX(IF((DiscreteStatsTable[GroupByKey]=DiscreteStatsTable[[#This Row],[GroupByKey]]),(DiscreteStatsTable[GroupByKey]=DiscreteStatsTable[[#This Row],[GroupByKey]])*DiscreteStatsTable[Maximum]))</f>
        <v>8.9740994303808801</v>
      </c>
      <c r="V481" s="5" cm="1">
        <f t="array" ref="V481">IFERROR(AVERAGE(IF((DiscreteStatsTable[GroupByKey]=DiscreteStatsTable[[#This Row],[GroupByKey]]),(DiscreteStatsTable[GroupByKey]=DiscreteStatsTable[[#This Row],[GroupByKey]])*DiscreteStatsTable[NumberObservations])),0)</f>
        <v>316.94</v>
      </c>
      <c r="W481" s="5">
        <f>IF((DiscreteStatsTable[[#This Row],[RepsRequested]]&gt;1),DiscreteStatsTable[[#This Row],[HalfWidth]],DiscreteStatsTable[[#This Row],[BatchMeansHalfWidth]])</f>
        <v>1.7917006908396871E-2</v>
      </c>
      <c r="X481" s="5" cm="1">
        <f t="array" ref="X481">COUNT(IF((DiscreteStatsTable[GroupByKey]=DiscreteStatsTable[[#This Row],[GroupByKey]]),(DiscreteStatsTable[GroupByKey]=DiscreteStatsTable[[#This Row],[GroupByKey]])*DiscreteStatsTable[Replication]))</f>
        <v>50</v>
      </c>
      <c r="Y481" s="5">
        <f>IF(DiscreteStatsTable[[#This Row],[RepsRequested]]=DiscreteStatsTable[[#This Row],[RepsWithStatObserved]],1,0)</f>
        <v>1</v>
      </c>
    </row>
    <row r="482" spans="1:25" x14ac:dyDescent="0.25">
      <c r="A482" t="s">
        <v>68</v>
      </c>
      <c r="B482" t="s">
        <v>70</v>
      </c>
      <c r="C482">
        <v>14</v>
      </c>
      <c r="D482" t="s">
        <v>83</v>
      </c>
      <c r="E482" t="s">
        <v>75</v>
      </c>
      <c r="F482" t="s">
        <v>73</v>
      </c>
      <c r="G482">
        <v>2.9313892281132198E-2</v>
      </c>
      <c r="H482">
        <v>2E+20</v>
      </c>
      <c r="I482">
        <v>1.31914698875481E-2</v>
      </c>
      <c r="J482">
        <v>4.9340189429767603E-2</v>
      </c>
      <c r="K482">
        <v>316</v>
      </c>
      <c r="L48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82" s="5" cm="1">
        <f t="array" ref="M482">MAX(IF((ProjectInfoTable[ProjectName]=DiscreteStatsTable[[#This Row],[ProjectName]]),(ProjectInfoTable[ProjectName]=DiscreteStatsTable[[#This Row],[ProjectName]])*ProjectInfoTable[NumberOfReplications]))</f>
        <v>50</v>
      </c>
      <c r="N482" s="5" cm="1">
        <f t="array" ref="N482">IFERROR(AVERAGE(IF((DiscreteStatsTable[GroupByKey]=DiscreteStatsTable[[#This Row],[GroupByKey]]),(DiscreteStatsTable[GroupByKey]=DiscreteStatsTable[[#This Row],[GroupByKey]])*DiscreteStatsTable[Average])),0)</f>
        <v>2.9140044230663364E-2</v>
      </c>
      <c r="O482" s="5" cm="1">
        <f t="array" ref="O48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82" s="5" cm="1">
        <f t="array" ref="P482">MAX(IF((ProjectInfoTable[ProjectName]=DiscreteStatsTable[[#This Row],[ProjectName]]),(ProjectInfoTable[ProjectName]=DiscreteStatsTable[[#This Row],[ProjectName]])*ProjectInfoTable[ConfidenceInterval]))</f>
        <v>0.95</v>
      </c>
      <c r="Q482" s="5">
        <f>IF(AND(DiscreteStatsTable[[#This Row],[RepsWithStatObserved]]=1,Y482=0),200000000000000000000,IFERROR(_xlfn.T.INV.2T(1 -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82" s="5" cm="1">
        <f t="array" ref="R482">MIN(IF((DiscreteStatsTable[GroupByKey]=DiscreteStatsTable[[#This Row],[GroupByKey]]),(DiscreteStatsTable[GroupByKey]=DiscreteStatsTable[[#This Row],[GroupByKey]])*DiscreteStatsTable[Average]))</f>
        <v>2.83494744041787E-2</v>
      </c>
      <c r="S482" s="5" cm="1">
        <f t="array" ref="S482">MAX(IF((DiscreteStatsTable[GroupByKey]=DiscreteStatsTable[[#This Row],[GroupByKey]]),(DiscreteStatsTable[GroupByKey]=DiscreteStatsTable[[#This Row],[GroupByKey]])*DiscreteStatsTable[Average]))</f>
        <v>2.9665213130219501E-2</v>
      </c>
      <c r="T482" s="5" cm="1">
        <f t="array" ref="T482">MIN(IF((DiscreteStatsTable[GroupByKey]=DiscreteStatsTable[[#This Row],[GroupByKey]]),(DiscreteStatsTable[GroupByKey]=DiscreteStatsTable[[#This Row],[GroupByKey]])*DiscreteStatsTable[Minimum]))</f>
        <v>1.2596072452009799E-2</v>
      </c>
      <c r="U482" s="5" cm="1">
        <f t="array" ref="U482">MAX(IF((DiscreteStatsTable[GroupByKey]=DiscreteStatsTable[[#This Row],[GroupByKey]]),(DiscreteStatsTable[GroupByKey]=DiscreteStatsTable[[#This Row],[GroupByKey]])*DiscreteStatsTable[Maximum]))</f>
        <v>4.98834309779871E-2</v>
      </c>
      <c r="V482" s="5" cm="1">
        <f t="array" ref="V482">IFERROR(AVERAGE(IF((DiscreteStatsTable[GroupByKey]=DiscreteStatsTable[[#This Row],[GroupByKey]]),(DiscreteStatsTable[GroupByKey]=DiscreteStatsTable[[#This Row],[GroupByKey]])*DiscreteStatsTable[NumberObservations])),0)</f>
        <v>316.94</v>
      </c>
      <c r="W482" s="5">
        <f>IF((DiscreteStatsTable[[#This Row],[RepsRequested]]&gt;1),DiscreteStatsTable[[#This Row],[HalfWidth]],DiscreteStatsTable[[#This Row],[BatchMeansHalfWidth]])</f>
        <v>1.0181944756697419E-4</v>
      </c>
      <c r="X482" s="5" cm="1">
        <f t="array" ref="X482">COUNT(IF((DiscreteStatsTable[GroupByKey]=DiscreteStatsTable[[#This Row],[GroupByKey]]),(DiscreteStatsTable[GroupByKey]=DiscreteStatsTable[[#This Row],[GroupByKey]])*DiscreteStatsTable[Replication]))</f>
        <v>50</v>
      </c>
      <c r="Y482" s="5">
        <f>IF(DiscreteStatsTable[[#This Row],[RepsRequested]]=DiscreteStatsTable[[#This Row],[RepsWithStatObserved]],1,0)</f>
        <v>1</v>
      </c>
    </row>
    <row r="483" spans="1:25" x14ac:dyDescent="0.25">
      <c r="A483" t="s">
        <v>68</v>
      </c>
      <c r="B483" t="s">
        <v>70</v>
      </c>
      <c r="C483">
        <v>14</v>
      </c>
      <c r="D483" t="s">
        <v>83</v>
      </c>
      <c r="E483" t="s">
        <v>76</v>
      </c>
      <c r="F483" t="s">
        <v>73</v>
      </c>
      <c r="G483">
        <v>1.75883353686793</v>
      </c>
      <c r="H483">
        <v>2E+20</v>
      </c>
      <c r="I483">
        <v>0.79148819325288899</v>
      </c>
      <c r="J483">
        <v>2.9604113657860598</v>
      </c>
      <c r="K483">
        <v>316</v>
      </c>
      <c r="L48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83" s="5" cm="1">
        <f t="array" ref="M483">MAX(IF((ProjectInfoTable[ProjectName]=DiscreteStatsTable[[#This Row],[ProjectName]]),(ProjectInfoTable[ProjectName]=DiscreteStatsTable[[#This Row],[ProjectName]])*ProjectInfoTable[NumberOfReplications]))</f>
        <v>50</v>
      </c>
      <c r="N483" s="5" cm="1">
        <f t="array" ref="N483">IFERROR(AVERAGE(IF((DiscreteStatsTable[GroupByKey]=DiscreteStatsTable[[#This Row],[GroupByKey]]),(DiscreteStatsTable[GroupByKey]=DiscreteStatsTable[[#This Row],[GroupByKey]])*DiscreteStatsTable[Average])),0)</f>
        <v>1.7484026538398019</v>
      </c>
      <c r="O483" s="5" cm="1">
        <f t="array" ref="O483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83" s="5" cm="1">
        <f t="array" ref="P483">MAX(IF((ProjectInfoTable[ProjectName]=DiscreteStatsTable[[#This Row],[ProjectName]]),(ProjectInfoTable[ProjectName]=DiscreteStatsTable[[#This Row],[ProjectName]])*ProjectInfoTable[ConfidenceInterval]))</f>
        <v>0.95</v>
      </c>
      <c r="Q483" s="5">
        <f>IF(AND(DiscreteStatsTable[[#This Row],[RepsWithStatObserved]]=1,Y483=0),200000000000000000000,IFERROR(_xlfn.T.INV.2T(1 -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83" s="5" cm="1">
        <f t="array" ref="R483">MIN(IF((DiscreteStatsTable[GroupByKey]=DiscreteStatsTable[[#This Row],[GroupByKey]]),(DiscreteStatsTable[GroupByKey]=DiscreteStatsTable[[#This Row],[GroupByKey]])*DiscreteStatsTable[Average]))</f>
        <v>1.7009684642507199</v>
      </c>
      <c r="S483" s="5" cm="1">
        <f t="array" ref="S483">MAX(IF((DiscreteStatsTable[GroupByKey]=DiscreteStatsTable[[#This Row],[GroupByKey]]),(DiscreteStatsTable[GroupByKey]=DiscreteStatsTable[[#This Row],[GroupByKey]])*DiscreteStatsTable[Average]))</f>
        <v>1.77991278781317</v>
      </c>
      <c r="T483" s="5" cm="1">
        <f t="array" ref="T483">MIN(IF((DiscreteStatsTable[GroupByKey]=DiscreteStatsTable[[#This Row],[GroupByKey]]),(DiscreteStatsTable[GroupByKey]=DiscreteStatsTable[[#This Row],[GroupByKey]])*DiscreteStatsTable[Minimum]))</f>
        <v>0.75576434712058904</v>
      </c>
      <c r="U483" s="5" cm="1">
        <f t="array" ref="U483">MAX(IF((DiscreteStatsTable[GroupByKey]=DiscreteStatsTable[[#This Row],[GroupByKey]]),(DiscreteStatsTable[GroupByKey]=DiscreteStatsTable[[#This Row],[GroupByKey]])*DiscreteStatsTable[Maximum]))</f>
        <v>2.9930058586792301</v>
      </c>
      <c r="V483" s="5" cm="1">
        <f t="array" ref="V483">IFERROR(AVERAGE(IF((DiscreteStatsTable[GroupByKey]=DiscreteStatsTable[[#This Row],[GroupByKey]]),(DiscreteStatsTable[GroupByKey]=DiscreteStatsTable[[#This Row],[GroupByKey]])*DiscreteStatsTable[NumberObservations])),0)</f>
        <v>316.94</v>
      </c>
      <c r="W483" s="5">
        <f>IF((DiscreteStatsTable[[#This Row],[RepsRequested]]&gt;1),DiscreteStatsTable[[#This Row],[HalfWidth]],DiscreteStatsTable[[#This Row],[BatchMeansHalfWidth]])</f>
        <v>6.1091668540185929E-3</v>
      </c>
      <c r="X483" s="5" cm="1">
        <f t="array" ref="X483">COUNT(IF((DiscreteStatsTable[GroupByKey]=DiscreteStatsTable[[#This Row],[GroupByKey]]),(DiscreteStatsTable[GroupByKey]=DiscreteStatsTable[[#This Row],[GroupByKey]])*DiscreteStatsTable[Replication]))</f>
        <v>50</v>
      </c>
      <c r="Y483" s="5">
        <f>IF(DiscreteStatsTable[[#This Row],[RepsRequested]]=DiscreteStatsTable[[#This Row],[RepsWithStatObserved]],1,0)</f>
        <v>1</v>
      </c>
    </row>
    <row r="484" spans="1:25" x14ac:dyDescent="0.25">
      <c r="A484" t="s">
        <v>68</v>
      </c>
      <c r="B484" t="s">
        <v>70</v>
      </c>
      <c r="C484">
        <v>14</v>
      </c>
      <c r="D484" t="s">
        <v>83</v>
      </c>
      <c r="E484" t="s">
        <v>77</v>
      </c>
      <c r="F484" t="s">
        <v>73</v>
      </c>
      <c r="G484">
        <v>0</v>
      </c>
      <c r="H484">
        <v>2E+20</v>
      </c>
      <c r="I484">
        <v>0</v>
      </c>
      <c r="J484">
        <v>0</v>
      </c>
      <c r="K484">
        <v>316</v>
      </c>
      <c r="L48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84" s="5" cm="1">
        <f t="array" ref="M484">MAX(IF((ProjectInfoTable[ProjectName]=DiscreteStatsTable[[#This Row],[ProjectName]]),(ProjectInfoTable[ProjectName]=DiscreteStatsTable[[#This Row],[ProjectName]])*ProjectInfoTable[NumberOfReplications]))</f>
        <v>50</v>
      </c>
      <c r="N484" s="5" cm="1">
        <f t="array" ref="N484">IFERROR(AVERAGE(IF((DiscreteStatsTable[GroupByKey]=DiscreteStatsTable[[#This Row],[GroupByKey]]),(DiscreteStatsTable[GroupByKey]=DiscreteStatsTable[[#This Row],[GroupByKey]])*DiscreteStatsTable[Average])),0)</f>
        <v>0</v>
      </c>
      <c r="O484" s="5" cm="1">
        <f t="array" ref="O484">IFERROR(_xlfn.STDEV.S(IF((DiscreteStatsTable[GroupByKey]=DiscreteStatsTable[[#This Row],[GroupByKey]]),(DiscreteStatsTable[GroupByKey]=DiscreteStatsTable[[#This Row],[GroupByKey]])*DiscreteStatsTable[Average])),0)</f>
        <v>0</v>
      </c>
      <c r="P484" s="5" cm="1">
        <f t="array" ref="P484">MAX(IF((ProjectInfoTable[ProjectName]=DiscreteStatsTable[[#This Row],[ProjectName]]),(ProjectInfoTable[ProjectName]=DiscreteStatsTable[[#This Row],[ProjectName]])*ProjectInfoTable[ConfidenceInterval]))</f>
        <v>0.95</v>
      </c>
      <c r="Q484" s="5">
        <f>IF(AND(DiscreteStatsTable[[#This Row],[RepsWithStatObserved]]=1,Y484=0),200000000000000000000,IFERROR(_xlfn.T.INV.2T(1 -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4" s="5" cm="1">
        <f t="array" ref="R484">MIN(IF((DiscreteStatsTable[GroupByKey]=DiscreteStatsTable[[#This Row],[GroupByKey]]),(DiscreteStatsTable[GroupByKey]=DiscreteStatsTable[[#This Row],[GroupByKey]])*DiscreteStatsTable[Average]))</f>
        <v>0</v>
      </c>
      <c r="S484" s="5" cm="1">
        <f t="array" ref="S484">MAX(IF((DiscreteStatsTable[GroupByKey]=DiscreteStatsTable[[#This Row],[GroupByKey]]),(DiscreteStatsTable[GroupByKey]=DiscreteStatsTable[[#This Row],[GroupByKey]])*DiscreteStatsTable[Average]))</f>
        <v>0</v>
      </c>
      <c r="T484" s="5" cm="1">
        <f t="array" ref="T484">MIN(IF((DiscreteStatsTable[GroupByKey]=DiscreteStatsTable[[#This Row],[GroupByKey]]),(DiscreteStatsTable[GroupByKey]=DiscreteStatsTable[[#This Row],[GroupByKey]])*DiscreteStatsTable[Minimum]))</f>
        <v>0</v>
      </c>
      <c r="U484" s="5" cm="1">
        <f t="array" ref="U484">MAX(IF((DiscreteStatsTable[GroupByKey]=DiscreteStatsTable[[#This Row],[GroupByKey]]),(DiscreteStatsTable[GroupByKey]=DiscreteStatsTable[[#This Row],[GroupByKey]])*DiscreteStatsTable[Maximum]))</f>
        <v>0</v>
      </c>
      <c r="V484" s="5" cm="1">
        <f t="array" ref="V484">IFERROR(AVERAGE(IF((DiscreteStatsTable[GroupByKey]=DiscreteStatsTable[[#This Row],[GroupByKey]]),(DiscreteStatsTable[GroupByKey]=DiscreteStatsTable[[#This Row],[GroupByKey]])*DiscreteStatsTable[NumberObservations])),0)</f>
        <v>316.94</v>
      </c>
      <c r="W484" s="5">
        <f>IF((DiscreteStatsTable[[#This Row],[RepsRequested]]&gt;1),DiscreteStatsTable[[#This Row],[HalfWidth]],DiscreteStatsTable[[#This Row],[BatchMeansHalfWidth]])</f>
        <v>0</v>
      </c>
      <c r="X484" s="5" cm="1">
        <f t="array" ref="X484">COUNT(IF((DiscreteStatsTable[GroupByKey]=DiscreteStatsTable[[#This Row],[GroupByKey]]),(DiscreteStatsTable[GroupByKey]=DiscreteStatsTable[[#This Row],[GroupByKey]])*DiscreteStatsTable[Replication]))</f>
        <v>50</v>
      </c>
      <c r="Y484" s="5">
        <f>IF(DiscreteStatsTable[[#This Row],[RepsRequested]]=DiscreteStatsTable[[#This Row],[RepsWithStatObserved]],1,0)</f>
        <v>1</v>
      </c>
    </row>
    <row r="485" spans="1:25" x14ac:dyDescent="0.25">
      <c r="A485" t="s">
        <v>68</v>
      </c>
      <c r="B485" t="s">
        <v>70</v>
      </c>
      <c r="C485">
        <v>14</v>
      </c>
      <c r="D485" t="s">
        <v>83</v>
      </c>
      <c r="E485" t="s">
        <v>78</v>
      </c>
      <c r="F485" t="s">
        <v>73</v>
      </c>
      <c r="G485">
        <v>0.155646978216608</v>
      </c>
      <c r="H485">
        <v>2E+20</v>
      </c>
      <c r="I485">
        <v>0</v>
      </c>
      <c r="J485">
        <v>4.49153730027456</v>
      </c>
      <c r="K485">
        <v>316</v>
      </c>
      <c r="L48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85" s="5" cm="1">
        <f t="array" ref="M485">MAX(IF((ProjectInfoTable[ProjectName]=DiscreteStatsTable[[#This Row],[ProjectName]]),(ProjectInfoTable[ProjectName]=DiscreteStatsTable[[#This Row],[ProjectName]])*ProjectInfoTable[NumberOfReplications]))</f>
        <v>50</v>
      </c>
      <c r="N485" s="5" cm="1">
        <f t="array" ref="N485">IFERROR(AVERAGE(IF((DiscreteStatsTable[GroupByKey]=DiscreteStatsTable[[#This Row],[GroupByKey]]),(DiscreteStatsTable[GroupByKey]=DiscreteStatsTable[[#This Row],[GroupByKey]])*DiscreteStatsTable[Average])),0)</f>
        <v>0.17460097232699684</v>
      </c>
      <c r="O485" s="5" cm="1">
        <f t="array" ref="O485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85" s="5" cm="1">
        <f t="array" ref="P485">MAX(IF((ProjectInfoTable[ProjectName]=DiscreteStatsTable[[#This Row],[ProjectName]]),(ProjectInfoTable[ProjectName]=DiscreteStatsTable[[#This Row],[ProjectName]])*ProjectInfoTable[ConfidenceInterval]))</f>
        <v>0.95</v>
      </c>
      <c r="Q485" s="5">
        <f>IF(AND(DiscreteStatsTable[[#This Row],[RepsWithStatObserved]]=1,Y485=0),200000000000000000000,IFERROR(_xlfn.T.INV.2T(1 -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85" s="5" cm="1">
        <f t="array" ref="R485">MIN(IF((DiscreteStatsTable[GroupByKey]=DiscreteStatsTable[[#This Row],[GroupByKey]]),(DiscreteStatsTable[GroupByKey]=DiscreteStatsTable[[#This Row],[GroupByKey]])*DiscreteStatsTable[Average]))</f>
        <v>6.6229675511977795E-2</v>
      </c>
      <c r="S485" s="5" cm="1">
        <f t="array" ref="S485">MAX(IF((DiscreteStatsTable[GroupByKey]=DiscreteStatsTable[[#This Row],[GroupByKey]]),(DiscreteStatsTable[GroupByKey]=DiscreteStatsTable[[#This Row],[GroupByKey]])*DiscreteStatsTable[Average]))</f>
        <v>0.33518621726314302</v>
      </c>
      <c r="T485" s="5" cm="1">
        <f t="array" ref="T485">MIN(IF((DiscreteStatsTable[GroupByKey]=DiscreteStatsTable[[#This Row],[GroupByKey]]),(DiscreteStatsTable[GroupByKey]=DiscreteStatsTable[[#This Row],[GroupByKey]])*DiscreteStatsTable[Minimum]))</f>
        <v>0</v>
      </c>
      <c r="U485" s="5" cm="1">
        <f t="array" ref="U485">MAX(IF((DiscreteStatsTable[GroupByKey]=DiscreteStatsTable[[#This Row],[GroupByKey]]),(DiscreteStatsTable[GroupByKey]=DiscreteStatsTable[[#This Row],[GroupByKey]])*DiscreteStatsTable[Maximum]))</f>
        <v>7.6409613053795198</v>
      </c>
      <c r="V485" s="5" cm="1">
        <f t="array" ref="V485">IFERROR(AVERAGE(IF((DiscreteStatsTable[GroupByKey]=DiscreteStatsTable[[#This Row],[GroupByKey]]),(DiscreteStatsTable[GroupByKey]=DiscreteStatsTable[[#This Row],[GroupByKey]])*DiscreteStatsTable[NumberObservations])),0)</f>
        <v>316.94</v>
      </c>
      <c r="W485" s="5">
        <f>IF((DiscreteStatsTable[[#This Row],[RepsRequested]]&gt;1),DiscreteStatsTable[[#This Row],[HalfWidth]],DiscreteStatsTable[[#This Row],[BatchMeansHalfWidth]])</f>
        <v>1.655000005490757E-2</v>
      </c>
      <c r="X485" s="5" cm="1">
        <f t="array" ref="X485">COUNT(IF((DiscreteStatsTable[GroupByKey]=DiscreteStatsTable[[#This Row],[GroupByKey]]),(DiscreteStatsTable[GroupByKey]=DiscreteStatsTable[[#This Row],[GroupByKey]])*DiscreteStatsTable[Replication]))</f>
        <v>50</v>
      </c>
      <c r="Y485" s="5">
        <f>IF(DiscreteStatsTable[[#This Row],[RepsRequested]]=DiscreteStatsTable[[#This Row],[RepsWithStatObserved]],1,0)</f>
        <v>1</v>
      </c>
    </row>
    <row r="486" spans="1:25" x14ac:dyDescent="0.25">
      <c r="A486" t="s">
        <v>68</v>
      </c>
      <c r="B486" t="s">
        <v>70</v>
      </c>
      <c r="C486">
        <v>15</v>
      </c>
      <c r="D486" t="s">
        <v>83</v>
      </c>
      <c r="E486" t="s">
        <v>72</v>
      </c>
      <c r="F486" t="s">
        <v>73</v>
      </c>
      <c r="G486">
        <v>2.9511257324575001E-2</v>
      </c>
      <c r="H486">
        <v>2E+20</v>
      </c>
      <c r="I486">
        <v>1.27578161108498E-2</v>
      </c>
      <c r="J486">
        <v>4.8206562674433399E-2</v>
      </c>
      <c r="K486">
        <v>317</v>
      </c>
      <c r="L48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86" s="5" cm="1">
        <f t="array" ref="M486">MAX(IF((ProjectInfoTable[ProjectName]=DiscreteStatsTable[[#This Row],[ProjectName]]),(ProjectInfoTable[ProjectName]=DiscreteStatsTable[[#This Row],[ProjectName]])*ProjectInfoTable[NumberOfReplications]))</f>
        <v>50</v>
      </c>
      <c r="N486" s="5" cm="1">
        <f t="array" ref="N486">IFERROR(AVERAGE(IF((DiscreteStatsTable[GroupByKey]=DiscreteStatsTable[[#This Row],[GroupByKey]]),(DiscreteStatsTable[GroupByKey]=DiscreteStatsTable[[#This Row],[GroupByKey]])*DiscreteStatsTable[Average])),0)</f>
        <v>2.9140044230663364E-2</v>
      </c>
      <c r="O486" s="5" cm="1">
        <f t="array" ref="O48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86" s="5" cm="1">
        <f t="array" ref="P486">MAX(IF((ProjectInfoTable[ProjectName]=DiscreteStatsTable[[#This Row],[ProjectName]]),(ProjectInfoTable[ProjectName]=DiscreteStatsTable[[#This Row],[ProjectName]])*ProjectInfoTable[ConfidenceInterval]))</f>
        <v>0.95</v>
      </c>
      <c r="Q486" s="5">
        <f>IF(AND(DiscreteStatsTable[[#This Row],[RepsWithStatObserved]]=1,Y486=0),200000000000000000000,IFERROR(_xlfn.T.INV.2T(1 -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86" s="5" cm="1">
        <f t="array" ref="R486">MIN(IF((DiscreteStatsTable[GroupByKey]=DiscreteStatsTable[[#This Row],[GroupByKey]]),(DiscreteStatsTable[GroupByKey]=DiscreteStatsTable[[#This Row],[GroupByKey]])*DiscreteStatsTable[Average]))</f>
        <v>2.83494744041787E-2</v>
      </c>
      <c r="S486" s="5" cm="1">
        <f t="array" ref="S486">MAX(IF((DiscreteStatsTable[GroupByKey]=DiscreteStatsTable[[#This Row],[GroupByKey]]),(DiscreteStatsTable[GroupByKey]=DiscreteStatsTable[[#This Row],[GroupByKey]])*DiscreteStatsTable[Average]))</f>
        <v>2.9665213130219501E-2</v>
      </c>
      <c r="T486" s="5" cm="1">
        <f t="array" ref="T486">MIN(IF((DiscreteStatsTable[GroupByKey]=DiscreteStatsTable[[#This Row],[GroupByKey]]),(DiscreteStatsTable[GroupByKey]=DiscreteStatsTable[[#This Row],[GroupByKey]])*DiscreteStatsTable[Minimum]))</f>
        <v>1.2596072452009799E-2</v>
      </c>
      <c r="U486" s="5" cm="1">
        <f t="array" ref="U486">MAX(IF((DiscreteStatsTable[GroupByKey]=DiscreteStatsTable[[#This Row],[GroupByKey]]),(DiscreteStatsTable[GroupByKey]=DiscreteStatsTable[[#This Row],[GroupByKey]])*DiscreteStatsTable[Maximum]))</f>
        <v>4.98834309779871E-2</v>
      </c>
      <c r="V486" s="5" cm="1">
        <f t="array" ref="V486">IFERROR(AVERAGE(IF((DiscreteStatsTable[GroupByKey]=DiscreteStatsTable[[#This Row],[GroupByKey]]),(DiscreteStatsTable[GroupByKey]=DiscreteStatsTable[[#This Row],[GroupByKey]])*DiscreteStatsTable[NumberObservations])),0)</f>
        <v>316.94</v>
      </c>
      <c r="W486" s="5">
        <f>IF((DiscreteStatsTable[[#This Row],[RepsRequested]]&gt;1),DiscreteStatsTable[[#This Row],[HalfWidth]],DiscreteStatsTable[[#This Row],[BatchMeansHalfWidth]])</f>
        <v>1.0181944756697419E-4</v>
      </c>
      <c r="X486" s="5" cm="1">
        <f t="array" ref="X486">COUNT(IF((DiscreteStatsTable[GroupByKey]=DiscreteStatsTable[[#This Row],[GroupByKey]]),(DiscreteStatsTable[GroupByKey]=DiscreteStatsTable[[#This Row],[GroupByKey]])*DiscreteStatsTable[Replication]))</f>
        <v>50</v>
      </c>
      <c r="Y486" s="5">
        <f>IF(DiscreteStatsTable[[#This Row],[RepsRequested]]=DiscreteStatsTable[[#This Row],[RepsWithStatObserved]],1,0)</f>
        <v>1</v>
      </c>
    </row>
    <row r="487" spans="1:25" x14ac:dyDescent="0.25">
      <c r="A487" t="s">
        <v>68</v>
      </c>
      <c r="B487" t="s">
        <v>70</v>
      </c>
      <c r="C487">
        <v>15</v>
      </c>
      <c r="D487" t="s">
        <v>83</v>
      </c>
      <c r="E487" t="s">
        <v>74</v>
      </c>
      <c r="F487" t="s">
        <v>73</v>
      </c>
      <c r="G487">
        <v>1.8943429472128701</v>
      </c>
      <c r="H487">
        <v>2E+20</v>
      </c>
      <c r="I487">
        <v>0.76546896665098496</v>
      </c>
      <c r="J487">
        <v>4.1505504917698799</v>
      </c>
      <c r="K487">
        <v>317</v>
      </c>
      <c r="L48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87" s="5" cm="1">
        <f t="array" ref="M487">MAX(IF((ProjectInfoTable[ProjectName]=DiscreteStatsTable[[#This Row],[ProjectName]]),(ProjectInfoTable[ProjectName]=DiscreteStatsTable[[#This Row],[ProjectName]])*ProjectInfoTable[NumberOfReplications]))</f>
        <v>50</v>
      </c>
      <c r="N487" s="5" cm="1">
        <f t="array" ref="N487">IFERROR(AVERAGE(IF((DiscreteStatsTable[GroupByKey]=DiscreteStatsTable[[#This Row],[GroupByKey]]),(DiscreteStatsTable[GroupByKey]=DiscreteStatsTable[[#This Row],[GroupByKey]])*DiscreteStatsTable[Average])),0)</f>
        <v>1.9230036261667984</v>
      </c>
      <c r="O487" s="5" cm="1">
        <f t="array" ref="O487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87" s="5" cm="1">
        <f t="array" ref="P487">MAX(IF((ProjectInfoTable[ProjectName]=DiscreteStatsTable[[#This Row],[ProjectName]]),(ProjectInfoTable[ProjectName]=DiscreteStatsTable[[#This Row],[ProjectName]])*ProjectInfoTable[ConfidenceInterval]))</f>
        <v>0.95</v>
      </c>
      <c r="Q487" s="5">
        <f>IF(AND(DiscreteStatsTable[[#This Row],[RepsWithStatObserved]]=1,Y487=0),200000000000000000000,IFERROR(_xlfn.T.INV.2T(1 -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87" s="5" cm="1">
        <f t="array" ref="R487">MIN(IF((DiscreteStatsTable[GroupByKey]=DiscreteStatsTable[[#This Row],[GroupByKey]]),(DiscreteStatsTable[GroupByKey]=DiscreteStatsTable[[#This Row],[GroupByKey]])*DiscreteStatsTable[Average]))</f>
        <v>1.76780221421957</v>
      </c>
      <c r="S487" s="5" cm="1">
        <f t="array" ref="S487">MAX(IF((DiscreteStatsTable[GroupByKey]=DiscreteStatsTable[[#This Row],[GroupByKey]]),(DiscreteStatsTable[GroupByKey]=DiscreteStatsTable[[#This Row],[GroupByKey]])*DiscreteStatsTable[Average]))</f>
        <v>2.1069755550221099</v>
      </c>
      <c r="T487" s="5" cm="1">
        <f t="array" ref="T487">MIN(IF((DiscreteStatsTable[GroupByKey]=DiscreteStatsTable[[#This Row],[GroupByKey]]),(DiscreteStatsTable[GroupByKey]=DiscreteStatsTable[[#This Row],[GroupByKey]])*DiscreteStatsTable[Minimum]))</f>
        <v>0.75576434712058904</v>
      </c>
      <c r="U487" s="5" cm="1">
        <f t="array" ref="U487">MAX(IF((DiscreteStatsTable[GroupByKey]=DiscreteStatsTable[[#This Row],[GroupByKey]]),(DiscreteStatsTable[GroupByKey]=DiscreteStatsTable[[#This Row],[GroupByKey]])*DiscreteStatsTable[Maximum]))</f>
        <v>8.9740994303808801</v>
      </c>
      <c r="V487" s="5" cm="1">
        <f t="array" ref="V487">IFERROR(AVERAGE(IF((DiscreteStatsTable[GroupByKey]=DiscreteStatsTable[[#This Row],[GroupByKey]]),(DiscreteStatsTable[GroupByKey]=DiscreteStatsTable[[#This Row],[GroupByKey]])*DiscreteStatsTable[NumberObservations])),0)</f>
        <v>316.94</v>
      </c>
      <c r="W487" s="5">
        <f>IF((DiscreteStatsTable[[#This Row],[RepsRequested]]&gt;1),DiscreteStatsTable[[#This Row],[HalfWidth]],DiscreteStatsTable[[#This Row],[BatchMeansHalfWidth]])</f>
        <v>1.7917006908396871E-2</v>
      </c>
      <c r="X487" s="5" cm="1">
        <f t="array" ref="X487">COUNT(IF((DiscreteStatsTable[GroupByKey]=DiscreteStatsTable[[#This Row],[GroupByKey]]),(DiscreteStatsTable[GroupByKey]=DiscreteStatsTable[[#This Row],[GroupByKey]])*DiscreteStatsTable[Replication]))</f>
        <v>50</v>
      </c>
      <c r="Y487" s="5">
        <f>IF(DiscreteStatsTable[[#This Row],[RepsRequested]]=DiscreteStatsTable[[#This Row],[RepsWithStatObserved]],1,0)</f>
        <v>1</v>
      </c>
    </row>
    <row r="488" spans="1:25" x14ac:dyDescent="0.25">
      <c r="A488" t="s">
        <v>68</v>
      </c>
      <c r="B488" t="s">
        <v>70</v>
      </c>
      <c r="C488">
        <v>15</v>
      </c>
      <c r="D488" t="s">
        <v>83</v>
      </c>
      <c r="E488" t="s">
        <v>75</v>
      </c>
      <c r="F488" t="s">
        <v>73</v>
      </c>
      <c r="G488">
        <v>2.9511257324575001E-2</v>
      </c>
      <c r="H488">
        <v>2E+20</v>
      </c>
      <c r="I488">
        <v>1.27578161108498E-2</v>
      </c>
      <c r="J488">
        <v>4.8206562674433399E-2</v>
      </c>
      <c r="K488">
        <v>317</v>
      </c>
      <c r="L48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88" s="5" cm="1">
        <f t="array" ref="M488">MAX(IF((ProjectInfoTable[ProjectName]=DiscreteStatsTable[[#This Row],[ProjectName]]),(ProjectInfoTable[ProjectName]=DiscreteStatsTable[[#This Row],[ProjectName]])*ProjectInfoTable[NumberOfReplications]))</f>
        <v>50</v>
      </c>
      <c r="N488" s="5" cm="1">
        <f t="array" ref="N488">IFERROR(AVERAGE(IF((DiscreteStatsTable[GroupByKey]=DiscreteStatsTable[[#This Row],[GroupByKey]]),(DiscreteStatsTable[GroupByKey]=DiscreteStatsTable[[#This Row],[GroupByKey]])*DiscreteStatsTable[Average])),0)</f>
        <v>2.9140044230663364E-2</v>
      </c>
      <c r="O488" s="5" cm="1">
        <f t="array" ref="O48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88" s="5" cm="1">
        <f t="array" ref="P488">MAX(IF((ProjectInfoTable[ProjectName]=DiscreteStatsTable[[#This Row],[ProjectName]]),(ProjectInfoTable[ProjectName]=DiscreteStatsTable[[#This Row],[ProjectName]])*ProjectInfoTable[ConfidenceInterval]))</f>
        <v>0.95</v>
      </c>
      <c r="Q488" s="5">
        <f>IF(AND(DiscreteStatsTable[[#This Row],[RepsWithStatObserved]]=1,Y488=0),200000000000000000000,IFERROR(_xlfn.T.INV.2T(1 -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88" s="5" cm="1">
        <f t="array" ref="R488">MIN(IF((DiscreteStatsTable[GroupByKey]=DiscreteStatsTable[[#This Row],[GroupByKey]]),(DiscreteStatsTable[GroupByKey]=DiscreteStatsTable[[#This Row],[GroupByKey]])*DiscreteStatsTable[Average]))</f>
        <v>2.83494744041787E-2</v>
      </c>
      <c r="S488" s="5" cm="1">
        <f t="array" ref="S488">MAX(IF((DiscreteStatsTable[GroupByKey]=DiscreteStatsTable[[#This Row],[GroupByKey]]),(DiscreteStatsTable[GroupByKey]=DiscreteStatsTable[[#This Row],[GroupByKey]])*DiscreteStatsTable[Average]))</f>
        <v>2.9665213130219501E-2</v>
      </c>
      <c r="T488" s="5" cm="1">
        <f t="array" ref="T488">MIN(IF((DiscreteStatsTable[GroupByKey]=DiscreteStatsTable[[#This Row],[GroupByKey]]),(DiscreteStatsTable[GroupByKey]=DiscreteStatsTable[[#This Row],[GroupByKey]])*DiscreteStatsTable[Minimum]))</f>
        <v>1.2596072452009799E-2</v>
      </c>
      <c r="U488" s="5" cm="1">
        <f t="array" ref="U488">MAX(IF((DiscreteStatsTable[GroupByKey]=DiscreteStatsTable[[#This Row],[GroupByKey]]),(DiscreteStatsTable[GroupByKey]=DiscreteStatsTable[[#This Row],[GroupByKey]])*DiscreteStatsTable[Maximum]))</f>
        <v>4.98834309779871E-2</v>
      </c>
      <c r="V488" s="5" cm="1">
        <f t="array" ref="V488">IFERROR(AVERAGE(IF((DiscreteStatsTable[GroupByKey]=DiscreteStatsTable[[#This Row],[GroupByKey]]),(DiscreteStatsTable[GroupByKey]=DiscreteStatsTable[[#This Row],[GroupByKey]])*DiscreteStatsTable[NumberObservations])),0)</f>
        <v>316.94</v>
      </c>
      <c r="W488" s="5">
        <f>IF((DiscreteStatsTable[[#This Row],[RepsRequested]]&gt;1),DiscreteStatsTable[[#This Row],[HalfWidth]],DiscreteStatsTable[[#This Row],[BatchMeansHalfWidth]])</f>
        <v>1.0181944756697419E-4</v>
      </c>
      <c r="X488" s="5" cm="1">
        <f t="array" ref="X488">COUNT(IF((DiscreteStatsTable[GroupByKey]=DiscreteStatsTable[[#This Row],[GroupByKey]]),(DiscreteStatsTable[GroupByKey]=DiscreteStatsTable[[#This Row],[GroupByKey]])*DiscreteStatsTable[Replication]))</f>
        <v>50</v>
      </c>
      <c r="Y488" s="5">
        <f>IF(DiscreteStatsTable[[#This Row],[RepsRequested]]=DiscreteStatsTable[[#This Row],[RepsWithStatObserved]],1,0)</f>
        <v>1</v>
      </c>
    </row>
    <row r="489" spans="1:25" x14ac:dyDescent="0.25">
      <c r="A489" t="s">
        <v>68</v>
      </c>
      <c r="B489" t="s">
        <v>70</v>
      </c>
      <c r="C489">
        <v>15</v>
      </c>
      <c r="D489" t="s">
        <v>83</v>
      </c>
      <c r="E489" t="s">
        <v>76</v>
      </c>
      <c r="F489" t="s">
        <v>73</v>
      </c>
      <c r="G489">
        <v>1.7706754394744999</v>
      </c>
      <c r="H489">
        <v>2E+20</v>
      </c>
      <c r="I489">
        <v>0.76546896665098496</v>
      </c>
      <c r="J489">
        <v>2.8923937604660099</v>
      </c>
      <c r="K489">
        <v>317</v>
      </c>
      <c r="L48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89" s="5" cm="1">
        <f t="array" ref="M489">MAX(IF((ProjectInfoTable[ProjectName]=DiscreteStatsTable[[#This Row],[ProjectName]]),(ProjectInfoTable[ProjectName]=DiscreteStatsTable[[#This Row],[ProjectName]])*ProjectInfoTable[NumberOfReplications]))</f>
        <v>50</v>
      </c>
      <c r="N489" s="5" cm="1">
        <f t="array" ref="N489">IFERROR(AVERAGE(IF((DiscreteStatsTable[GroupByKey]=DiscreteStatsTable[[#This Row],[GroupByKey]]),(DiscreteStatsTable[GroupByKey]=DiscreteStatsTable[[#This Row],[GroupByKey]])*DiscreteStatsTable[Average])),0)</f>
        <v>1.7484026538398019</v>
      </c>
      <c r="O489" s="5" cm="1">
        <f t="array" ref="O489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89" s="5" cm="1">
        <f t="array" ref="P489">MAX(IF((ProjectInfoTable[ProjectName]=DiscreteStatsTable[[#This Row],[ProjectName]]),(ProjectInfoTable[ProjectName]=DiscreteStatsTable[[#This Row],[ProjectName]])*ProjectInfoTable[ConfidenceInterval]))</f>
        <v>0.95</v>
      </c>
      <c r="Q489" s="5">
        <f>IF(AND(DiscreteStatsTable[[#This Row],[RepsWithStatObserved]]=1,Y489=0),200000000000000000000,IFERROR(_xlfn.T.INV.2T(1 -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89" s="5" cm="1">
        <f t="array" ref="R489">MIN(IF((DiscreteStatsTable[GroupByKey]=DiscreteStatsTable[[#This Row],[GroupByKey]]),(DiscreteStatsTable[GroupByKey]=DiscreteStatsTable[[#This Row],[GroupByKey]])*DiscreteStatsTable[Average]))</f>
        <v>1.7009684642507199</v>
      </c>
      <c r="S489" s="5" cm="1">
        <f t="array" ref="S489">MAX(IF((DiscreteStatsTable[GroupByKey]=DiscreteStatsTable[[#This Row],[GroupByKey]]),(DiscreteStatsTable[GroupByKey]=DiscreteStatsTable[[#This Row],[GroupByKey]])*DiscreteStatsTable[Average]))</f>
        <v>1.77991278781317</v>
      </c>
      <c r="T489" s="5" cm="1">
        <f t="array" ref="T489">MIN(IF((DiscreteStatsTable[GroupByKey]=DiscreteStatsTable[[#This Row],[GroupByKey]]),(DiscreteStatsTable[GroupByKey]=DiscreteStatsTable[[#This Row],[GroupByKey]])*DiscreteStatsTable[Minimum]))</f>
        <v>0.75576434712058904</v>
      </c>
      <c r="U489" s="5" cm="1">
        <f t="array" ref="U489">MAX(IF((DiscreteStatsTable[GroupByKey]=DiscreteStatsTable[[#This Row],[GroupByKey]]),(DiscreteStatsTable[GroupByKey]=DiscreteStatsTable[[#This Row],[GroupByKey]])*DiscreteStatsTable[Maximum]))</f>
        <v>2.9930058586792301</v>
      </c>
      <c r="V489" s="5" cm="1">
        <f t="array" ref="V489">IFERROR(AVERAGE(IF((DiscreteStatsTable[GroupByKey]=DiscreteStatsTable[[#This Row],[GroupByKey]]),(DiscreteStatsTable[GroupByKey]=DiscreteStatsTable[[#This Row],[GroupByKey]])*DiscreteStatsTable[NumberObservations])),0)</f>
        <v>316.94</v>
      </c>
      <c r="W489" s="5">
        <f>IF((DiscreteStatsTable[[#This Row],[RepsRequested]]&gt;1),DiscreteStatsTable[[#This Row],[HalfWidth]],DiscreteStatsTable[[#This Row],[BatchMeansHalfWidth]])</f>
        <v>6.1091668540185929E-3</v>
      </c>
      <c r="X489" s="5" cm="1">
        <f t="array" ref="X489">COUNT(IF((DiscreteStatsTable[GroupByKey]=DiscreteStatsTable[[#This Row],[GroupByKey]]),(DiscreteStatsTable[GroupByKey]=DiscreteStatsTable[[#This Row],[GroupByKey]])*DiscreteStatsTable[Replication]))</f>
        <v>50</v>
      </c>
      <c r="Y489" s="5">
        <f>IF(DiscreteStatsTable[[#This Row],[RepsRequested]]=DiscreteStatsTable[[#This Row],[RepsWithStatObserved]],1,0)</f>
        <v>1</v>
      </c>
    </row>
    <row r="490" spans="1:25" x14ac:dyDescent="0.25">
      <c r="A490" t="s">
        <v>68</v>
      </c>
      <c r="B490" t="s">
        <v>70</v>
      </c>
      <c r="C490">
        <v>15</v>
      </c>
      <c r="D490" t="s">
        <v>83</v>
      </c>
      <c r="E490" t="s">
        <v>77</v>
      </c>
      <c r="F490" t="s">
        <v>73</v>
      </c>
      <c r="G490">
        <v>0</v>
      </c>
      <c r="H490">
        <v>2E+20</v>
      </c>
      <c r="I490">
        <v>0</v>
      </c>
      <c r="J490">
        <v>0</v>
      </c>
      <c r="K490">
        <v>317</v>
      </c>
      <c r="L49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90" s="5" cm="1">
        <f t="array" ref="M490">MAX(IF((ProjectInfoTable[ProjectName]=DiscreteStatsTable[[#This Row],[ProjectName]]),(ProjectInfoTable[ProjectName]=DiscreteStatsTable[[#This Row],[ProjectName]])*ProjectInfoTable[NumberOfReplications]))</f>
        <v>50</v>
      </c>
      <c r="N490" s="5" cm="1">
        <f t="array" ref="N490">IFERROR(AVERAGE(IF((DiscreteStatsTable[GroupByKey]=DiscreteStatsTable[[#This Row],[GroupByKey]]),(DiscreteStatsTable[GroupByKey]=DiscreteStatsTable[[#This Row],[GroupByKey]])*DiscreteStatsTable[Average])),0)</f>
        <v>0</v>
      </c>
      <c r="O490" s="5" cm="1">
        <f t="array" ref="O490">IFERROR(_xlfn.STDEV.S(IF((DiscreteStatsTable[GroupByKey]=DiscreteStatsTable[[#This Row],[GroupByKey]]),(DiscreteStatsTable[GroupByKey]=DiscreteStatsTable[[#This Row],[GroupByKey]])*DiscreteStatsTable[Average])),0)</f>
        <v>0</v>
      </c>
      <c r="P490" s="5" cm="1">
        <f t="array" ref="P490">MAX(IF((ProjectInfoTable[ProjectName]=DiscreteStatsTable[[#This Row],[ProjectName]]),(ProjectInfoTable[ProjectName]=DiscreteStatsTable[[#This Row],[ProjectName]])*ProjectInfoTable[ConfidenceInterval]))</f>
        <v>0.95</v>
      </c>
      <c r="Q490" s="5">
        <f>IF(AND(DiscreteStatsTable[[#This Row],[RepsWithStatObserved]]=1,Y490=0),200000000000000000000,IFERROR(_xlfn.T.INV.2T(1 -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0" s="5" cm="1">
        <f t="array" ref="R490">MIN(IF((DiscreteStatsTable[GroupByKey]=DiscreteStatsTable[[#This Row],[GroupByKey]]),(DiscreteStatsTable[GroupByKey]=DiscreteStatsTable[[#This Row],[GroupByKey]])*DiscreteStatsTable[Average]))</f>
        <v>0</v>
      </c>
      <c r="S490" s="5" cm="1">
        <f t="array" ref="S490">MAX(IF((DiscreteStatsTable[GroupByKey]=DiscreteStatsTable[[#This Row],[GroupByKey]]),(DiscreteStatsTable[GroupByKey]=DiscreteStatsTable[[#This Row],[GroupByKey]])*DiscreteStatsTable[Average]))</f>
        <v>0</v>
      </c>
      <c r="T490" s="5" cm="1">
        <f t="array" ref="T490">MIN(IF((DiscreteStatsTable[GroupByKey]=DiscreteStatsTable[[#This Row],[GroupByKey]]),(DiscreteStatsTable[GroupByKey]=DiscreteStatsTable[[#This Row],[GroupByKey]])*DiscreteStatsTable[Minimum]))</f>
        <v>0</v>
      </c>
      <c r="U490" s="5" cm="1">
        <f t="array" ref="U490">MAX(IF((DiscreteStatsTable[GroupByKey]=DiscreteStatsTable[[#This Row],[GroupByKey]]),(DiscreteStatsTable[GroupByKey]=DiscreteStatsTable[[#This Row],[GroupByKey]])*DiscreteStatsTable[Maximum]))</f>
        <v>0</v>
      </c>
      <c r="V490" s="5" cm="1">
        <f t="array" ref="V490">IFERROR(AVERAGE(IF((DiscreteStatsTable[GroupByKey]=DiscreteStatsTable[[#This Row],[GroupByKey]]),(DiscreteStatsTable[GroupByKey]=DiscreteStatsTable[[#This Row],[GroupByKey]])*DiscreteStatsTable[NumberObservations])),0)</f>
        <v>316.94</v>
      </c>
      <c r="W490" s="5">
        <f>IF((DiscreteStatsTable[[#This Row],[RepsRequested]]&gt;1),DiscreteStatsTable[[#This Row],[HalfWidth]],DiscreteStatsTable[[#This Row],[BatchMeansHalfWidth]])</f>
        <v>0</v>
      </c>
      <c r="X490" s="5" cm="1">
        <f t="array" ref="X490">COUNT(IF((DiscreteStatsTable[GroupByKey]=DiscreteStatsTable[[#This Row],[GroupByKey]]),(DiscreteStatsTable[GroupByKey]=DiscreteStatsTable[[#This Row],[GroupByKey]])*DiscreteStatsTable[Replication]))</f>
        <v>50</v>
      </c>
      <c r="Y490" s="5">
        <f>IF(DiscreteStatsTable[[#This Row],[RepsRequested]]=DiscreteStatsTable[[#This Row],[RepsWithStatObserved]],1,0)</f>
        <v>1</v>
      </c>
    </row>
    <row r="491" spans="1:25" x14ac:dyDescent="0.25">
      <c r="A491" t="s">
        <v>68</v>
      </c>
      <c r="B491" t="s">
        <v>70</v>
      </c>
      <c r="C491">
        <v>15</v>
      </c>
      <c r="D491" t="s">
        <v>83</v>
      </c>
      <c r="E491" t="s">
        <v>78</v>
      </c>
      <c r="F491" t="s">
        <v>73</v>
      </c>
      <c r="G491">
        <v>0.123667507738373</v>
      </c>
      <c r="H491">
        <v>2E+20</v>
      </c>
      <c r="I491">
        <v>0</v>
      </c>
      <c r="J491">
        <v>2.2766555246708999</v>
      </c>
      <c r="K491">
        <v>317</v>
      </c>
      <c r="L49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91" s="5" cm="1">
        <f t="array" ref="M491">MAX(IF((ProjectInfoTable[ProjectName]=DiscreteStatsTable[[#This Row],[ProjectName]]),(ProjectInfoTable[ProjectName]=DiscreteStatsTable[[#This Row],[ProjectName]])*ProjectInfoTable[NumberOfReplications]))</f>
        <v>50</v>
      </c>
      <c r="N491" s="5" cm="1">
        <f t="array" ref="N491">IFERROR(AVERAGE(IF((DiscreteStatsTable[GroupByKey]=DiscreteStatsTable[[#This Row],[GroupByKey]]),(DiscreteStatsTable[GroupByKey]=DiscreteStatsTable[[#This Row],[GroupByKey]])*DiscreteStatsTable[Average])),0)</f>
        <v>0.17460097232699684</v>
      </c>
      <c r="O491" s="5" cm="1">
        <f t="array" ref="O491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91" s="5" cm="1">
        <f t="array" ref="P491">MAX(IF((ProjectInfoTable[ProjectName]=DiscreteStatsTable[[#This Row],[ProjectName]]),(ProjectInfoTable[ProjectName]=DiscreteStatsTable[[#This Row],[ProjectName]])*ProjectInfoTable[ConfidenceInterval]))</f>
        <v>0.95</v>
      </c>
      <c r="Q491" s="5">
        <f>IF(AND(DiscreteStatsTable[[#This Row],[RepsWithStatObserved]]=1,Y491=0),200000000000000000000,IFERROR(_xlfn.T.INV.2T(1 -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91" s="5" cm="1">
        <f t="array" ref="R491">MIN(IF((DiscreteStatsTable[GroupByKey]=DiscreteStatsTable[[#This Row],[GroupByKey]]),(DiscreteStatsTable[GroupByKey]=DiscreteStatsTable[[#This Row],[GroupByKey]])*DiscreteStatsTable[Average]))</f>
        <v>6.6229675511977795E-2</v>
      </c>
      <c r="S491" s="5" cm="1">
        <f t="array" ref="S491">MAX(IF((DiscreteStatsTable[GroupByKey]=DiscreteStatsTable[[#This Row],[GroupByKey]]),(DiscreteStatsTable[GroupByKey]=DiscreteStatsTable[[#This Row],[GroupByKey]])*DiscreteStatsTable[Average]))</f>
        <v>0.33518621726314302</v>
      </c>
      <c r="T491" s="5" cm="1">
        <f t="array" ref="T491">MIN(IF((DiscreteStatsTable[GroupByKey]=DiscreteStatsTable[[#This Row],[GroupByKey]]),(DiscreteStatsTable[GroupByKey]=DiscreteStatsTable[[#This Row],[GroupByKey]])*DiscreteStatsTable[Minimum]))</f>
        <v>0</v>
      </c>
      <c r="U491" s="5" cm="1">
        <f t="array" ref="U491">MAX(IF((DiscreteStatsTable[GroupByKey]=DiscreteStatsTable[[#This Row],[GroupByKey]]),(DiscreteStatsTable[GroupByKey]=DiscreteStatsTable[[#This Row],[GroupByKey]])*DiscreteStatsTable[Maximum]))</f>
        <v>7.6409613053795198</v>
      </c>
      <c r="V491" s="5" cm="1">
        <f t="array" ref="V491">IFERROR(AVERAGE(IF((DiscreteStatsTable[GroupByKey]=DiscreteStatsTable[[#This Row],[GroupByKey]]),(DiscreteStatsTable[GroupByKey]=DiscreteStatsTable[[#This Row],[GroupByKey]])*DiscreteStatsTable[NumberObservations])),0)</f>
        <v>316.94</v>
      </c>
      <c r="W491" s="5">
        <f>IF((DiscreteStatsTable[[#This Row],[RepsRequested]]&gt;1),DiscreteStatsTable[[#This Row],[HalfWidth]],DiscreteStatsTable[[#This Row],[BatchMeansHalfWidth]])</f>
        <v>1.655000005490757E-2</v>
      </c>
      <c r="X491" s="5" cm="1">
        <f t="array" ref="X491">COUNT(IF((DiscreteStatsTable[GroupByKey]=DiscreteStatsTable[[#This Row],[GroupByKey]]),(DiscreteStatsTable[GroupByKey]=DiscreteStatsTable[[#This Row],[GroupByKey]])*DiscreteStatsTable[Replication]))</f>
        <v>50</v>
      </c>
      <c r="Y491" s="5">
        <f>IF(DiscreteStatsTable[[#This Row],[RepsRequested]]=DiscreteStatsTable[[#This Row],[RepsWithStatObserved]],1,0)</f>
        <v>1</v>
      </c>
    </row>
    <row r="492" spans="1:25" x14ac:dyDescent="0.25">
      <c r="A492" t="s">
        <v>68</v>
      </c>
      <c r="B492" t="s">
        <v>70</v>
      </c>
      <c r="C492">
        <v>16</v>
      </c>
      <c r="D492" t="s">
        <v>83</v>
      </c>
      <c r="E492" t="s">
        <v>72</v>
      </c>
      <c r="F492" t="s">
        <v>73</v>
      </c>
      <c r="G492">
        <v>2.9623074496376502E-2</v>
      </c>
      <c r="H492">
        <v>2E+20</v>
      </c>
      <c r="I492">
        <v>1.3353461896307799E-2</v>
      </c>
      <c r="J492">
        <v>4.9276273875250798E-2</v>
      </c>
      <c r="K492">
        <v>317</v>
      </c>
      <c r="L49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92" s="5" cm="1">
        <f t="array" ref="M492">MAX(IF((ProjectInfoTable[ProjectName]=DiscreteStatsTable[[#This Row],[ProjectName]]),(ProjectInfoTable[ProjectName]=DiscreteStatsTable[[#This Row],[ProjectName]])*ProjectInfoTable[NumberOfReplications]))</f>
        <v>50</v>
      </c>
      <c r="N492" s="5" cm="1">
        <f t="array" ref="N492">IFERROR(AVERAGE(IF((DiscreteStatsTable[GroupByKey]=DiscreteStatsTable[[#This Row],[GroupByKey]]),(DiscreteStatsTable[GroupByKey]=DiscreteStatsTable[[#This Row],[GroupByKey]])*DiscreteStatsTable[Average])),0)</f>
        <v>2.9140044230663364E-2</v>
      </c>
      <c r="O492" s="5" cm="1">
        <f t="array" ref="O49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92" s="5" cm="1">
        <f t="array" ref="P492">MAX(IF((ProjectInfoTable[ProjectName]=DiscreteStatsTable[[#This Row],[ProjectName]]),(ProjectInfoTable[ProjectName]=DiscreteStatsTable[[#This Row],[ProjectName]])*ProjectInfoTable[ConfidenceInterval]))</f>
        <v>0.95</v>
      </c>
      <c r="Q492" s="5">
        <f>IF(AND(DiscreteStatsTable[[#This Row],[RepsWithStatObserved]]=1,Y492=0),200000000000000000000,IFERROR(_xlfn.T.INV.2T(1 -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92" s="5" cm="1">
        <f t="array" ref="R492">MIN(IF((DiscreteStatsTable[GroupByKey]=DiscreteStatsTable[[#This Row],[GroupByKey]]),(DiscreteStatsTable[GroupByKey]=DiscreteStatsTable[[#This Row],[GroupByKey]])*DiscreteStatsTable[Average]))</f>
        <v>2.83494744041787E-2</v>
      </c>
      <c r="S492" s="5" cm="1">
        <f t="array" ref="S492">MAX(IF((DiscreteStatsTable[GroupByKey]=DiscreteStatsTable[[#This Row],[GroupByKey]]),(DiscreteStatsTable[GroupByKey]=DiscreteStatsTable[[#This Row],[GroupByKey]])*DiscreteStatsTable[Average]))</f>
        <v>2.9665213130219501E-2</v>
      </c>
      <c r="T492" s="5" cm="1">
        <f t="array" ref="T492">MIN(IF((DiscreteStatsTable[GroupByKey]=DiscreteStatsTable[[#This Row],[GroupByKey]]),(DiscreteStatsTable[GroupByKey]=DiscreteStatsTable[[#This Row],[GroupByKey]])*DiscreteStatsTable[Minimum]))</f>
        <v>1.2596072452009799E-2</v>
      </c>
      <c r="U492" s="5" cm="1">
        <f t="array" ref="U492">MAX(IF((DiscreteStatsTable[GroupByKey]=DiscreteStatsTable[[#This Row],[GroupByKey]]),(DiscreteStatsTable[GroupByKey]=DiscreteStatsTable[[#This Row],[GroupByKey]])*DiscreteStatsTable[Maximum]))</f>
        <v>4.98834309779871E-2</v>
      </c>
      <c r="V492" s="5" cm="1">
        <f t="array" ref="V492">IFERROR(AVERAGE(IF((DiscreteStatsTable[GroupByKey]=DiscreteStatsTable[[#This Row],[GroupByKey]]),(DiscreteStatsTable[GroupByKey]=DiscreteStatsTable[[#This Row],[GroupByKey]])*DiscreteStatsTable[NumberObservations])),0)</f>
        <v>316.94</v>
      </c>
      <c r="W492" s="5">
        <f>IF((DiscreteStatsTable[[#This Row],[RepsRequested]]&gt;1),DiscreteStatsTable[[#This Row],[HalfWidth]],DiscreteStatsTable[[#This Row],[BatchMeansHalfWidth]])</f>
        <v>1.0181944756697419E-4</v>
      </c>
      <c r="X492" s="5" cm="1">
        <f t="array" ref="X492">COUNT(IF((DiscreteStatsTable[GroupByKey]=DiscreteStatsTable[[#This Row],[GroupByKey]]),(DiscreteStatsTable[GroupByKey]=DiscreteStatsTable[[#This Row],[GroupByKey]])*DiscreteStatsTable[Replication]))</f>
        <v>50</v>
      </c>
      <c r="Y492" s="5">
        <f>IF(DiscreteStatsTable[[#This Row],[RepsRequested]]=DiscreteStatsTable[[#This Row],[RepsWithStatObserved]],1,0)</f>
        <v>1</v>
      </c>
    </row>
    <row r="493" spans="1:25" x14ac:dyDescent="0.25">
      <c r="A493" t="s">
        <v>68</v>
      </c>
      <c r="B493" t="s">
        <v>70</v>
      </c>
      <c r="C493">
        <v>16</v>
      </c>
      <c r="D493" t="s">
        <v>83</v>
      </c>
      <c r="E493" t="s">
        <v>74</v>
      </c>
      <c r="F493" t="s">
        <v>73</v>
      </c>
      <c r="G493">
        <v>2.0227023735321499</v>
      </c>
      <c r="H493">
        <v>2E+20</v>
      </c>
      <c r="I493">
        <v>0.80230629291523303</v>
      </c>
      <c r="J493">
        <v>7.24079530467327</v>
      </c>
      <c r="K493">
        <v>317</v>
      </c>
      <c r="L49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93" s="5" cm="1">
        <f t="array" ref="M493">MAX(IF((ProjectInfoTable[ProjectName]=DiscreteStatsTable[[#This Row],[ProjectName]]),(ProjectInfoTable[ProjectName]=DiscreteStatsTable[[#This Row],[ProjectName]])*ProjectInfoTable[NumberOfReplications]))</f>
        <v>50</v>
      </c>
      <c r="N493" s="5" cm="1">
        <f t="array" ref="N493">IFERROR(AVERAGE(IF((DiscreteStatsTable[GroupByKey]=DiscreteStatsTable[[#This Row],[GroupByKey]]),(DiscreteStatsTable[GroupByKey]=DiscreteStatsTable[[#This Row],[GroupByKey]])*DiscreteStatsTable[Average])),0)</f>
        <v>1.9230036261667984</v>
      </c>
      <c r="O493" s="5" cm="1">
        <f t="array" ref="O493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93" s="5" cm="1">
        <f t="array" ref="P493">MAX(IF((ProjectInfoTable[ProjectName]=DiscreteStatsTable[[#This Row],[ProjectName]]),(ProjectInfoTable[ProjectName]=DiscreteStatsTable[[#This Row],[ProjectName]])*ProjectInfoTable[ConfidenceInterval]))</f>
        <v>0.95</v>
      </c>
      <c r="Q493" s="5">
        <f>IF(AND(DiscreteStatsTable[[#This Row],[RepsWithStatObserved]]=1,Y493=0),200000000000000000000,IFERROR(_xlfn.T.INV.2T(1 -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93" s="5" cm="1">
        <f t="array" ref="R493">MIN(IF((DiscreteStatsTable[GroupByKey]=DiscreteStatsTable[[#This Row],[GroupByKey]]),(DiscreteStatsTable[GroupByKey]=DiscreteStatsTable[[#This Row],[GroupByKey]])*DiscreteStatsTable[Average]))</f>
        <v>1.76780221421957</v>
      </c>
      <c r="S493" s="5" cm="1">
        <f t="array" ref="S493">MAX(IF((DiscreteStatsTable[GroupByKey]=DiscreteStatsTable[[#This Row],[GroupByKey]]),(DiscreteStatsTable[GroupByKey]=DiscreteStatsTable[[#This Row],[GroupByKey]])*DiscreteStatsTable[Average]))</f>
        <v>2.1069755550221099</v>
      </c>
      <c r="T493" s="5" cm="1">
        <f t="array" ref="T493">MIN(IF((DiscreteStatsTable[GroupByKey]=DiscreteStatsTable[[#This Row],[GroupByKey]]),(DiscreteStatsTable[GroupByKey]=DiscreteStatsTable[[#This Row],[GroupByKey]])*DiscreteStatsTable[Minimum]))</f>
        <v>0.75576434712058904</v>
      </c>
      <c r="U493" s="5" cm="1">
        <f t="array" ref="U493">MAX(IF((DiscreteStatsTable[GroupByKey]=DiscreteStatsTable[[#This Row],[GroupByKey]]),(DiscreteStatsTable[GroupByKey]=DiscreteStatsTable[[#This Row],[GroupByKey]])*DiscreteStatsTable[Maximum]))</f>
        <v>8.9740994303808801</v>
      </c>
      <c r="V493" s="5" cm="1">
        <f t="array" ref="V493">IFERROR(AVERAGE(IF((DiscreteStatsTable[GroupByKey]=DiscreteStatsTable[[#This Row],[GroupByKey]]),(DiscreteStatsTable[GroupByKey]=DiscreteStatsTable[[#This Row],[GroupByKey]])*DiscreteStatsTable[NumberObservations])),0)</f>
        <v>316.94</v>
      </c>
      <c r="W493" s="5">
        <f>IF((DiscreteStatsTable[[#This Row],[RepsRequested]]&gt;1),DiscreteStatsTable[[#This Row],[HalfWidth]],DiscreteStatsTable[[#This Row],[BatchMeansHalfWidth]])</f>
        <v>1.7917006908396871E-2</v>
      </c>
      <c r="X493" s="5" cm="1">
        <f t="array" ref="X493">COUNT(IF((DiscreteStatsTable[GroupByKey]=DiscreteStatsTable[[#This Row],[GroupByKey]]),(DiscreteStatsTable[GroupByKey]=DiscreteStatsTable[[#This Row],[GroupByKey]])*DiscreteStatsTable[Replication]))</f>
        <v>50</v>
      </c>
      <c r="Y493" s="5">
        <f>IF(DiscreteStatsTable[[#This Row],[RepsRequested]]=DiscreteStatsTable[[#This Row],[RepsWithStatObserved]],1,0)</f>
        <v>1</v>
      </c>
    </row>
    <row r="494" spans="1:25" x14ac:dyDescent="0.25">
      <c r="A494" t="s">
        <v>68</v>
      </c>
      <c r="B494" t="s">
        <v>70</v>
      </c>
      <c r="C494">
        <v>16</v>
      </c>
      <c r="D494" t="s">
        <v>83</v>
      </c>
      <c r="E494" t="s">
        <v>75</v>
      </c>
      <c r="F494" t="s">
        <v>73</v>
      </c>
      <c r="G494">
        <v>2.9623074496376502E-2</v>
      </c>
      <c r="H494">
        <v>2E+20</v>
      </c>
      <c r="I494">
        <v>1.3353461896307799E-2</v>
      </c>
      <c r="J494">
        <v>4.9276273875250798E-2</v>
      </c>
      <c r="K494">
        <v>317</v>
      </c>
      <c r="L49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94" s="5" cm="1">
        <f t="array" ref="M494">MAX(IF((ProjectInfoTable[ProjectName]=DiscreteStatsTable[[#This Row],[ProjectName]]),(ProjectInfoTable[ProjectName]=DiscreteStatsTable[[#This Row],[ProjectName]])*ProjectInfoTable[NumberOfReplications]))</f>
        <v>50</v>
      </c>
      <c r="N494" s="5" cm="1">
        <f t="array" ref="N494">IFERROR(AVERAGE(IF((DiscreteStatsTable[GroupByKey]=DiscreteStatsTable[[#This Row],[GroupByKey]]),(DiscreteStatsTable[GroupByKey]=DiscreteStatsTable[[#This Row],[GroupByKey]])*DiscreteStatsTable[Average])),0)</f>
        <v>2.9140044230663364E-2</v>
      </c>
      <c r="O494" s="5" cm="1">
        <f t="array" ref="O49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94" s="5" cm="1">
        <f t="array" ref="P494">MAX(IF((ProjectInfoTable[ProjectName]=DiscreteStatsTable[[#This Row],[ProjectName]]),(ProjectInfoTable[ProjectName]=DiscreteStatsTable[[#This Row],[ProjectName]])*ProjectInfoTable[ConfidenceInterval]))</f>
        <v>0.95</v>
      </c>
      <c r="Q494" s="5">
        <f>IF(AND(DiscreteStatsTable[[#This Row],[RepsWithStatObserved]]=1,Y494=0),200000000000000000000,IFERROR(_xlfn.T.INV.2T(1 -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94" s="5" cm="1">
        <f t="array" ref="R494">MIN(IF((DiscreteStatsTable[GroupByKey]=DiscreteStatsTable[[#This Row],[GroupByKey]]),(DiscreteStatsTable[GroupByKey]=DiscreteStatsTable[[#This Row],[GroupByKey]])*DiscreteStatsTable[Average]))</f>
        <v>2.83494744041787E-2</v>
      </c>
      <c r="S494" s="5" cm="1">
        <f t="array" ref="S494">MAX(IF((DiscreteStatsTable[GroupByKey]=DiscreteStatsTable[[#This Row],[GroupByKey]]),(DiscreteStatsTable[GroupByKey]=DiscreteStatsTable[[#This Row],[GroupByKey]])*DiscreteStatsTable[Average]))</f>
        <v>2.9665213130219501E-2</v>
      </c>
      <c r="T494" s="5" cm="1">
        <f t="array" ref="T494">MIN(IF((DiscreteStatsTable[GroupByKey]=DiscreteStatsTable[[#This Row],[GroupByKey]]),(DiscreteStatsTable[GroupByKey]=DiscreteStatsTable[[#This Row],[GroupByKey]])*DiscreteStatsTable[Minimum]))</f>
        <v>1.2596072452009799E-2</v>
      </c>
      <c r="U494" s="5" cm="1">
        <f t="array" ref="U494">MAX(IF((DiscreteStatsTable[GroupByKey]=DiscreteStatsTable[[#This Row],[GroupByKey]]),(DiscreteStatsTable[GroupByKey]=DiscreteStatsTable[[#This Row],[GroupByKey]])*DiscreteStatsTable[Maximum]))</f>
        <v>4.98834309779871E-2</v>
      </c>
      <c r="V494" s="5" cm="1">
        <f t="array" ref="V494">IFERROR(AVERAGE(IF((DiscreteStatsTable[GroupByKey]=DiscreteStatsTable[[#This Row],[GroupByKey]]),(DiscreteStatsTable[GroupByKey]=DiscreteStatsTable[[#This Row],[GroupByKey]])*DiscreteStatsTable[NumberObservations])),0)</f>
        <v>316.94</v>
      </c>
      <c r="W494" s="5">
        <f>IF((DiscreteStatsTable[[#This Row],[RepsRequested]]&gt;1),DiscreteStatsTable[[#This Row],[HalfWidth]],DiscreteStatsTable[[#This Row],[BatchMeansHalfWidth]])</f>
        <v>1.0181944756697419E-4</v>
      </c>
      <c r="X494" s="5" cm="1">
        <f t="array" ref="X494">COUNT(IF((DiscreteStatsTable[GroupByKey]=DiscreteStatsTable[[#This Row],[GroupByKey]]),(DiscreteStatsTable[GroupByKey]=DiscreteStatsTable[[#This Row],[GroupByKey]])*DiscreteStatsTable[Replication]))</f>
        <v>50</v>
      </c>
      <c r="Y494" s="5">
        <f>IF(DiscreteStatsTable[[#This Row],[RepsRequested]]=DiscreteStatsTable[[#This Row],[RepsWithStatObserved]],1,0)</f>
        <v>1</v>
      </c>
    </row>
    <row r="495" spans="1:25" x14ac:dyDescent="0.25">
      <c r="A495" t="s">
        <v>68</v>
      </c>
      <c r="B495" t="s">
        <v>70</v>
      </c>
      <c r="C495">
        <v>16</v>
      </c>
      <c r="D495" t="s">
        <v>83</v>
      </c>
      <c r="E495" t="s">
        <v>76</v>
      </c>
      <c r="F495" t="s">
        <v>73</v>
      </c>
      <c r="G495">
        <v>1.77738446978259</v>
      </c>
      <c r="H495">
        <v>2E+20</v>
      </c>
      <c r="I495">
        <v>0.801207713778467</v>
      </c>
      <c r="J495">
        <v>2.9565764325150501</v>
      </c>
      <c r="K495">
        <v>317</v>
      </c>
      <c r="L49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95" s="5" cm="1">
        <f t="array" ref="M495">MAX(IF((ProjectInfoTable[ProjectName]=DiscreteStatsTable[[#This Row],[ProjectName]]),(ProjectInfoTable[ProjectName]=DiscreteStatsTable[[#This Row],[ProjectName]])*ProjectInfoTable[NumberOfReplications]))</f>
        <v>50</v>
      </c>
      <c r="N495" s="5" cm="1">
        <f t="array" ref="N495">IFERROR(AVERAGE(IF((DiscreteStatsTable[GroupByKey]=DiscreteStatsTable[[#This Row],[GroupByKey]]),(DiscreteStatsTable[GroupByKey]=DiscreteStatsTable[[#This Row],[GroupByKey]])*DiscreteStatsTable[Average])),0)</f>
        <v>1.7484026538398019</v>
      </c>
      <c r="O495" s="5" cm="1">
        <f t="array" ref="O495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495" s="5" cm="1">
        <f t="array" ref="P495">MAX(IF((ProjectInfoTable[ProjectName]=DiscreteStatsTable[[#This Row],[ProjectName]]),(ProjectInfoTable[ProjectName]=DiscreteStatsTable[[#This Row],[ProjectName]])*ProjectInfoTable[ConfidenceInterval]))</f>
        <v>0.95</v>
      </c>
      <c r="Q495" s="5">
        <f>IF(AND(DiscreteStatsTable[[#This Row],[RepsWithStatObserved]]=1,Y495=0),200000000000000000000,IFERROR(_xlfn.T.INV.2T(1 -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495" s="5" cm="1">
        <f t="array" ref="R495">MIN(IF((DiscreteStatsTable[GroupByKey]=DiscreteStatsTable[[#This Row],[GroupByKey]]),(DiscreteStatsTable[GroupByKey]=DiscreteStatsTable[[#This Row],[GroupByKey]])*DiscreteStatsTable[Average]))</f>
        <v>1.7009684642507199</v>
      </c>
      <c r="S495" s="5" cm="1">
        <f t="array" ref="S495">MAX(IF((DiscreteStatsTable[GroupByKey]=DiscreteStatsTable[[#This Row],[GroupByKey]]),(DiscreteStatsTable[GroupByKey]=DiscreteStatsTable[[#This Row],[GroupByKey]])*DiscreteStatsTable[Average]))</f>
        <v>1.77991278781317</v>
      </c>
      <c r="T495" s="5" cm="1">
        <f t="array" ref="T495">MIN(IF((DiscreteStatsTable[GroupByKey]=DiscreteStatsTable[[#This Row],[GroupByKey]]),(DiscreteStatsTable[GroupByKey]=DiscreteStatsTable[[#This Row],[GroupByKey]])*DiscreteStatsTable[Minimum]))</f>
        <v>0.75576434712058904</v>
      </c>
      <c r="U495" s="5" cm="1">
        <f t="array" ref="U495">MAX(IF((DiscreteStatsTable[GroupByKey]=DiscreteStatsTable[[#This Row],[GroupByKey]]),(DiscreteStatsTable[GroupByKey]=DiscreteStatsTable[[#This Row],[GroupByKey]])*DiscreteStatsTable[Maximum]))</f>
        <v>2.9930058586792301</v>
      </c>
      <c r="V495" s="5" cm="1">
        <f t="array" ref="V495">IFERROR(AVERAGE(IF((DiscreteStatsTable[GroupByKey]=DiscreteStatsTable[[#This Row],[GroupByKey]]),(DiscreteStatsTable[GroupByKey]=DiscreteStatsTable[[#This Row],[GroupByKey]])*DiscreteStatsTable[NumberObservations])),0)</f>
        <v>316.94</v>
      </c>
      <c r="W495" s="5">
        <f>IF((DiscreteStatsTable[[#This Row],[RepsRequested]]&gt;1),DiscreteStatsTable[[#This Row],[HalfWidth]],DiscreteStatsTable[[#This Row],[BatchMeansHalfWidth]])</f>
        <v>6.1091668540185929E-3</v>
      </c>
      <c r="X495" s="5" cm="1">
        <f t="array" ref="X495">COUNT(IF((DiscreteStatsTable[GroupByKey]=DiscreteStatsTable[[#This Row],[GroupByKey]]),(DiscreteStatsTable[GroupByKey]=DiscreteStatsTable[[#This Row],[GroupByKey]])*DiscreteStatsTable[Replication]))</f>
        <v>50</v>
      </c>
      <c r="Y495" s="5">
        <f>IF(DiscreteStatsTable[[#This Row],[RepsRequested]]=DiscreteStatsTable[[#This Row],[RepsWithStatObserved]],1,0)</f>
        <v>1</v>
      </c>
    </row>
    <row r="496" spans="1:25" x14ac:dyDescent="0.25">
      <c r="A496" t="s">
        <v>68</v>
      </c>
      <c r="B496" t="s">
        <v>70</v>
      </c>
      <c r="C496">
        <v>16</v>
      </c>
      <c r="D496" t="s">
        <v>83</v>
      </c>
      <c r="E496" t="s">
        <v>77</v>
      </c>
      <c r="F496" t="s">
        <v>73</v>
      </c>
      <c r="G496">
        <v>0</v>
      </c>
      <c r="H496">
        <v>2E+20</v>
      </c>
      <c r="I496">
        <v>0</v>
      </c>
      <c r="J496">
        <v>0</v>
      </c>
      <c r="K496">
        <v>317</v>
      </c>
      <c r="L49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96" s="5" cm="1">
        <f t="array" ref="M496">MAX(IF((ProjectInfoTable[ProjectName]=DiscreteStatsTable[[#This Row],[ProjectName]]),(ProjectInfoTable[ProjectName]=DiscreteStatsTable[[#This Row],[ProjectName]])*ProjectInfoTable[NumberOfReplications]))</f>
        <v>50</v>
      </c>
      <c r="N496" s="5" cm="1">
        <f t="array" ref="N496">IFERROR(AVERAGE(IF((DiscreteStatsTable[GroupByKey]=DiscreteStatsTable[[#This Row],[GroupByKey]]),(DiscreteStatsTable[GroupByKey]=DiscreteStatsTable[[#This Row],[GroupByKey]])*DiscreteStatsTable[Average])),0)</f>
        <v>0</v>
      </c>
      <c r="O496" s="5" cm="1">
        <f t="array" ref="O496">IFERROR(_xlfn.STDEV.S(IF((DiscreteStatsTable[GroupByKey]=DiscreteStatsTable[[#This Row],[GroupByKey]]),(DiscreteStatsTable[GroupByKey]=DiscreteStatsTable[[#This Row],[GroupByKey]])*DiscreteStatsTable[Average])),0)</f>
        <v>0</v>
      </c>
      <c r="P496" s="5" cm="1">
        <f t="array" ref="P496">MAX(IF((ProjectInfoTable[ProjectName]=DiscreteStatsTable[[#This Row],[ProjectName]]),(ProjectInfoTable[ProjectName]=DiscreteStatsTable[[#This Row],[ProjectName]])*ProjectInfoTable[ConfidenceInterval]))</f>
        <v>0.95</v>
      </c>
      <c r="Q496" s="5">
        <f>IF(AND(DiscreteStatsTable[[#This Row],[RepsWithStatObserved]]=1,Y496=0),200000000000000000000,IFERROR(_xlfn.T.INV.2T(1 -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6" s="5" cm="1">
        <f t="array" ref="R496">MIN(IF((DiscreteStatsTable[GroupByKey]=DiscreteStatsTable[[#This Row],[GroupByKey]]),(DiscreteStatsTable[GroupByKey]=DiscreteStatsTable[[#This Row],[GroupByKey]])*DiscreteStatsTable[Average]))</f>
        <v>0</v>
      </c>
      <c r="S496" s="5" cm="1">
        <f t="array" ref="S496">MAX(IF((DiscreteStatsTable[GroupByKey]=DiscreteStatsTable[[#This Row],[GroupByKey]]),(DiscreteStatsTable[GroupByKey]=DiscreteStatsTable[[#This Row],[GroupByKey]])*DiscreteStatsTable[Average]))</f>
        <v>0</v>
      </c>
      <c r="T496" s="5" cm="1">
        <f t="array" ref="T496">MIN(IF((DiscreteStatsTable[GroupByKey]=DiscreteStatsTable[[#This Row],[GroupByKey]]),(DiscreteStatsTable[GroupByKey]=DiscreteStatsTable[[#This Row],[GroupByKey]])*DiscreteStatsTable[Minimum]))</f>
        <v>0</v>
      </c>
      <c r="U496" s="5" cm="1">
        <f t="array" ref="U496">MAX(IF((DiscreteStatsTable[GroupByKey]=DiscreteStatsTable[[#This Row],[GroupByKey]]),(DiscreteStatsTable[GroupByKey]=DiscreteStatsTable[[#This Row],[GroupByKey]])*DiscreteStatsTable[Maximum]))</f>
        <v>0</v>
      </c>
      <c r="V496" s="5" cm="1">
        <f t="array" ref="V496">IFERROR(AVERAGE(IF((DiscreteStatsTable[GroupByKey]=DiscreteStatsTable[[#This Row],[GroupByKey]]),(DiscreteStatsTable[GroupByKey]=DiscreteStatsTable[[#This Row],[GroupByKey]])*DiscreteStatsTable[NumberObservations])),0)</f>
        <v>316.94</v>
      </c>
      <c r="W496" s="5">
        <f>IF((DiscreteStatsTable[[#This Row],[RepsRequested]]&gt;1),DiscreteStatsTable[[#This Row],[HalfWidth]],DiscreteStatsTable[[#This Row],[BatchMeansHalfWidth]])</f>
        <v>0</v>
      </c>
      <c r="X496" s="5" cm="1">
        <f t="array" ref="X496">COUNT(IF((DiscreteStatsTable[GroupByKey]=DiscreteStatsTable[[#This Row],[GroupByKey]]),(DiscreteStatsTable[GroupByKey]=DiscreteStatsTable[[#This Row],[GroupByKey]])*DiscreteStatsTable[Replication]))</f>
        <v>50</v>
      </c>
      <c r="Y496" s="5">
        <f>IF(DiscreteStatsTable[[#This Row],[RepsRequested]]=DiscreteStatsTable[[#This Row],[RepsWithStatObserved]],1,0)</f>
        <v>1</v>
      </c>
    </row>
    <row r="497" spans="1:25" x14ac:dyDescent="0.25">
      <c r="A497" t="s">
        <v>68</v>
      </c>
      <c r="B497" t="s">
        <v>70</v>
      </c>
      <c r="C497">
        <v>16</v>
      </c>
      <c r="D497" t="s">
        <v>83</v>
      </c>
      <c r="E497" t="s">
        <v>78</v>
      </c>
      <c r="F497" t="s">
        <v>73</v>
      </c>
      <c r="G497">
        <v>0.245317903749561</v>
      </c>
      <c r="H497">
        <v>2E+20</v>
      </c>
      <c r="I497">
        <v>0</v>
      </c>
      <c r="J497">
        <v>5.0189328671856401</v>
      </c>
      <c r="K497">
        <v>317</v>
      </c>
      <c r="L49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97" s="5" cm="1">
        <f t="array" ref="M497">MAX(IF((ProjectInfoTable[ProjectName]=DiscreteStatsTable[[#This Row],[ProjectName]]),(ProjectInfoTable[ProjectName]=DiscreteStatsTable[[#This Row],[ProjectName]])*ProjectInfoTable[NumberOfReplications]))</f>
        <v>50</v>
      </c>
      <c r="N497" s="5" cm="1">
        <f t="array" ref="N497">IFERROR(AVERAGE(IF((DiscreteStatsTable[GroupByKey]=DiscreteStatsTable[[#This Row],[GroupByKey]]),(DiscreteStatsTable[GroupByKey]=DiscreteStatsTable[[#This Row],[GroupByKey]])*DiscreteStatsTable[Average])),0)</f>
        <v>0.17460097232699684</v>
      </c>
      <c r="O497" s="5" cm="1">
        <f t="array" ref="O497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497" s="5" cm="1">
        <f t="array" ref="P497">MAX(IF((ProjectInfoTable[ProjectName]=DiscreteStatsTable[[#This Row],[ProjectName]]),(ProjectInfoTable[ProjectName]=DiscreteStatsTable[[#This Row],[ProjectName]])*ProjectInfoTable[ConfidenceInterval]))</f>
        <v>0.95</v>
      </c>
      <c r="Q497" s="5">
        <f>IF(AND(DiscreteStatsTable[[#This Row],[RepsWithStatObserved]]=1,Y497=0),200000000000000000000,IFERROR(_xlfn.T.INV.2T(1 -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497" s="5" cm="1">
        <f t="array" ref="R497">MIN(IF((DiscreteStatsTable[GroupByKey]=DiscreteStatsTable[[#This Row],[GroupByKey]]),(DiscreteStatsTable[GroupByKey]=DiscreteStatsTable[[#This Row],[GroupByKey]])*DiscreteStatsTable[Average]))</f>
        <v>6.6229675511977795E-2</v>
      </c>
      <c r="S497" s="5" cm="1">
        <f t="array" ref="S497">MAX(IF((DiscreteStatsTable[GroupByKey]=DiscreteStatsTable[[#This Row],[GroupByKey]]),(DiscreteStatsTable[GroupByKey]=DiscreteStatsTable[[#This Row],[GroupByKey]])*DiscreteStatsTable[Average]))</f>
        <v>0.33518621726314302</v>
      </c>
      <c r="T497" s="5" cm="1">
        <f t="array" ref="T497">MIN(IF((DiscreteStatsTable[GroupByKey]=DiscreteStatsTable[[#This Row],[GroupByKey]]),(DiscreteStatsTable[GroupByKey]=DiscreteStatsTable[[#This Row],[GroupByKey]])*DiscreteStatsTable[Minimum]))</f>
        <v>0</v>
      </c>
      <c r="U497" s="5" cm="1">
        <f t="array" ref="U497">MAX(IF((DiscreteStatsTable[GroupByKey]=DiscreteStatsTable[[#This Row],[GroupByKey]]),(DiscreteStatsTable[GroupByKey]=DiscreteStatsTable[[#This Row],[GroupByKey]])*DiscreteStatsTable[Maximum]))</f>
        <v>7.6409613053795198</v>
      </c>
      <c r="V497" s="5" cm="1">
        <f t="array" ref="V497">IFERROR(AVERAGE(IF((DiscreteStatsTable[GroupByKey]=DiscreteStatsTable[[#This Row],[GroupByKey]]),(DiscreteStatsTable[GroupByKey]=DiscreteStatsTable[[#This Row],[GroupByKey]])*DiscreteStatsTable[NumberObservations])),0)</f>
        <v>316.94</v>
      </c>
      <c r="W497" s="5">
        <f>IF((DiscreteStatsTable[[#This Row],[RepsRequested]]&gt;1),DiscreteStatsTable[[#This Row],[HalfWidth]],DiscreteStatsTable[[#This Row],[BatchMeansHalfWidth]])</f>
        <v>1.655000005490757E-2</v>
      </c>
      <c r="X497" s="5" cm="1">
        <f t="array" ref="X497">COUNT(IF((DiscreteStatsTable[GroupByKey]=DiscreteStatsTable[[#This Row],[GroupByKey]]),(DiscreteStatsTable[GroupByKey]=DiscreteStatsTable[[#This Row],[GroupByKey]])*DiscreteStatsTable[Replication]))</f>
        <v>50</v>
      </c>
      <c r="Y497" s="5">
        <f>IF(DiscreteStatsTable[[#This Row],[RepsRequested]]=DiscreteStatsTable[[#This Row],[RepsWithStatObserved]],1,0)</f>
        <v>1</v>
      </c>
    </row>
    <row r="498" spans="1:25" x14ac:dyDescent="0.25">
      <c r="A498" t="s">
        <v>68</v>
      </c>
      <c r="B498" t="s">
        <v>70</v>
      </c>
      <c r="C498">
        <v>17</v>
      </c>
      <c r="D498" t="s">
        <v>83</v>
      </c>
      <c r="E498" t="s">
        <v>72</v>
      </c>
      <c r="F498" t="s">
        <v>73</v>
      </c>
      <c r="G498">
        <v>2.9005201481326501E-2</v>
      </c>
      <c r="H498">
        <v>2E+20</v>
      </c>
      <c r="I498">
        <v>1.39868827747004E-2</v>
      </c>
      <c r="J498">
        <v>4.95837809806794E-2</v>
      </c>
      <c r="K498">
        <v>317</v>
      </c>
      <c r="L49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98" s="5" cm="1">
        <f t="array" ref="M498">MAX(IF((ProjectInfoTable[ProjectName]=DiscreteStatsTable[[#This Row],[ProjectName]]),(ProjectInfoTable[ProjectName]=DiscreteStatsTable[[#This Row],[ProjectName]])*ProjectInfoTable[NumberOfReplications]))</f>
        <v>50</v>
      </c>
      <c r="N498" s="5" cm="1">
        <f t="array" ref="N498">IFERROR(AVERAGE(IF((DiscreteStatsTable[GroupByKey]=DiscreteStatsTable[[#This Row],[GroupByKey]]),(DiscreteStatsTable[GroupByKey]=DiscreteStatsTable[[#This Row],[GroupByKey]])*DiscreteStatsTable[Average])),0)</f>
        <v>2.9140044230663364E-2</v>
      </c>
      <c r="O498" s="5" cm="1">
        <f t="array" ref="O49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498" s="5" cm="1">
        <f t="array" ref="P498">MAX(IF((ProjectInfoTable[ProjectName]=DiscreteStatsTable[[#This Row],[ProjectName]]),(ProjectInfoTable[ProjectName]=DiscreteStatsTable[[#This Row],[ProjectName]])*ProjectInfoTable[ConfidenceInterval]))</f>
        <v>0.95</v>
      </c>
      <c r="Q498" s="5">
        <f>IF(AND(DiscreteStatsTable[[#This Row],[RepsWithStatObserved]]=1,Y498=0),200000000000000000000,IFERROR(_xlfn.T.INV.2T(1 -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498" s="5" cm="1">
        <f t="array" ref="R498">MIN(IF((DiscreteStatsTable[GroupByKey]=DiscreteStatsTable[[#This Row],[GroupByKey]]),(DiscreteStatsTable[GroupByKey]=DiscreteStatsTable[[#This Row],[GroupByKey]])*DiscreteStatsTable[Average]))</f>
        <v>2.83494744041787E-2</v>
      </c>
      <c r="S498" s="5" cm="1">
        <f t="array" ref="S498">MAX(IF((DiscreteStatsTable[GroupByKey]=DiscreteStatsTable[[#This Row],[GroupByKey]]),(DiscreteStatsTable[GroupByKey]=DiscreteStatsTable[[#This Row],[GroupByKey]])*DiscreteStatsTable[Average]))</f>
        <v>2.9665213130219501E-2</v>
      </c>
      <c r="T498" s="5" cm="1">
        <f t="array" ref="T498">MIN(IF((DiscreteStatsTable[GroupByKey]=DiscreteStatsTable[[#This Row],[GroupByKey]]),(DiscreteStatsTable[GroupByKey]=DiscreteStatsTable[[#This Row],[GroupByKey]])*DiscreteStatsTable[Minimum]))</f>
        <v>1.2596072452009799E-2</v>
      </c>
      <c r="U498" s="5" cm="1">
        <f t="array" ref="U498">MAX(IF((DiscreteStatsTable[GroupByKey]=DiscreteStatsTable[[#This Row],[GroupByKey]]),(DiscreteStatsTable[GroupByKey]=DiscreteStatsTable[[#This Row],[GroupByKey]])*DiscreteStatsTable[Maximum]))</f>
        <v>4.98834309779871E-2</v>
      </c>
      <c r="V498" s="5" cm="1">
        <f t="array" ref="V498">IFERROR(AVERAGE(IF((DiscreteStatsTable[GroupByKey]=DiscreteStatsTable[[#This Row],[GroupByKey]]),(DiscreteStatsTable[GroupByKey]=DiscreteStatsTable[[#This Row],[GroupByKey]])*DiscreteStatsTable[NumberObservations])),0)</f>
        <v>316.94</v>
      </c>
      <c r="W498" s="5">
        <f>IF((DiscreteStatsTable[[#This Row],[RepsRequested]]&gt;1),DiscreteStatsTable[[#This Row],[HalfWidth]],DiscreteStatsTable[[#This Row],[BatchMeansHalfWidth]])</f>
        <v>1.0181944756697419E-4</v>
      </c>
      <c r="X498" s="5" cm="1">
        <f t="array" ref="X498">COUNT(IF((DiscreteStatsTable[GroupByKey]=DiscreteStatsTable[[#This Row],[GroupByKey]]),(DiscreteStatsTable[GroupByKey]=DiscreteStatsTable[[#This Row],[GroupByKey]])*DiscreteStatsTable[Replication]))</f>
        <v>50</v>
      </c>
      <c r="Y498" s="5">
        <f>IF(DiscreteStatsTable[[#This Row],[RepsRequested]]=DiscreteStatsTable[[#This Row],[RepsWithStatObserved]],1,0)</f>
        <v>1</v>
      </c>
    </row>
    <row r="499" spans="1:25" x14ac:dyDescent="0.25">
      <c r="A499" t="s">
        <v>68</v>
      </c>
      <c r="B499" t="s">
        <v>70</v>
      </c>
      <c r="C499">
        <v>17</v>
      </c>
      <c r="D499" t="s">
        <v>83</v>
      </c>
      <c r="E499" t="s">
        <v>74</v>
      </c>
      <c r="F499" t="s">
        <v>73</v>
      </c>
      <c r="G499">
        <v>1.8385065682018999</v>
      </c>
      <c r="H499">
        <v>2E+20</v>
      </c>
      <c r="I499">
        <v>0.83921296648202304</v>
      </c>
      <c r="J499">
        <v>4.7924621267958099</v>
      </c>
      <c r="K499">
        <v>317</v>
      </c>
      <c r="L49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99" s="5" cm="1">
        <f t="array" ref="M499">MAX(IF((ProjectInfoTable[ProjectName]=DiscreteStatsTable[[#This Row],[ProjectName]]),(ProjectInfoTable[ProjectName]=DiscreteStatsTable[[#This Row],[ProjectName]])*ProjectInfoTable[NumberOfReplications]))</f>
        <v>50</v>
      </c>
      <c r="N499" s="5" cm="1">
        <f t="array" ref="N499">IFERROR(AVERAGE(IF((DiscreteStatsTable[GroupByKey]=DiscreteStatsTable[[#This Row],[GroupByKey]]),(DiscreteStatsTable[GroupByKey]=DiscreteStatsTable[[#This Row],[GroupByKey]])*DiscreteStatsTable[Average])),0)</f>
        <v>1.9230036261667984</v>
      </c>
      <c r="O499" s="5" cm="1">
        <f t="array" ref="O499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499" s="5" cm="1">
        <f t="array" ref="P499">MAX(IF((ProjectInfoTable[ProjectName]=DiscreteStatsTable[[#This Row],[ProjectName]]),(ProjectInfoTable[ProjectName]=DiscreteStatsTable[[#This Row],[ProjectName]])*ProjectInfoTable[ConfidenceInterval]))</f>
        <v>0.95</v>
      </c>
      <c r="Q499" s="5">
        <f>IF(AND(DiscreteStatsTable[[#This Row],[RepsWithStatObserved]]=1,Y499=0),200000000000000000000,IFERROR(_xlfn.T.INV.2T(1 -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499" s="5" cm="1">
        <f t="array" ref="R499">MIN(IF((DiscreteStatsTable[GroupByKey]=DiscreteStatsTable[[#This Row],[GroupByKey]]),(DiscreteStatsTable[GroupByKey]=DiscreteStatsTable[[#This Row],[GroupByKey]])*DiscreteStatsTable[Average]))</f>
        <v>1.76780221421957</v>
      </c>
      <c r="S499" s="5" cm="1">
        <f t="array" ref="S499">MAX(IF((DiscreteStatsTable[GroupByKey]=DiscreteStatsTable[[#This Row],[GroupByKey]]),(DiscreteStatsTable[GroupByKey]=DiscreteStatsTable[[#This Row],[GroupByKey]])*DiscreteStatsTable[Average]))</f>
        <v>2.1069755550221099</v>
      </c>
      <c r="T499" s="5" cm="1">
        <f t="array" ref="T499">MIN(IF((DiscreteStatsTable[GroupByKey]=DiscreteStatsTable[[#This Row],[GroupByKey]]),(DiscreteStatsTable[GroupByKey]=DiscreteStatsTable[[#This Row],[GroupByKey]])*DiscreteStatsTable[Minimum]))</f>
        <v>0.75576434712058904</v>
      </c>
      <c r="U499" s="5" cm="1">
        <f t="array" ref="U499">MAX(IF((DiscreteStatsTable[GroupByKey]=DiscreteStatsTable[[#This Row],[GroupByKey]]),(DiscreteStatsTable[GroupByKey]=DiscreteStatsTable[[#This Row],[GroupByKey]])*DiscreteStatsTable[Maximum]))</f>
        <v>8.9740994303808801</v>
      </c>
      <c r="V499" s="5" cm="1">
        <f t="array" ref="V499">IFERROR(AVERAGE(IF((DiscreteStatsTable[GroupByKey]=DiscreteStatsTable[[#This Row],[GroupByKey]]),(DiscreteStatsTable[GroupByKey]=DiscreteStatsTable[[#This Row],[GroupByKey]])*DiscreteStatsTable[NumberObservations])),0)</f>
        <v>316.94</v>
      </c>
      <c r="W499" s="5">
        <f>IF((DiscreteStatsTable[[#This Row],[RepsRequested]]&gt;1),DiscreteStatsTable[[#This Row],[HalfWidth]],DiscreteStatsTable[[#This Row],[BatchMeansHalfWidth]])</f>
        <v>1.7917006908396871E-2</v>
      </c>
      <c r="X499" s="5" cm="1">
        <f t="array" ref="X499">COUNT(IF((DiscreteStatsTable[GroupByKey]=DiscreteStatsTable[[#This Row],[GroupByKey]]),(DiscreteStatsTable[GroupByKey]=DiscreteStatsTable[[#This Row],[GroupByKey]])*DiscreteStatsTable[Replication]))</f>
        <v>50</v>
      </c>
      <c r="Y499" s="5">
        <f>IF(DiscreteStatsTable[[#This Row],[RepsRequested]]=DiscreteStatsTable[[#This Row],[RepsWithStatObserved]],1,0)</f>
        <v>1</v>
      </c>
    </row>
    <row r="500" spans="1:25" x14ac:dyDescent="0.25">
      <c r="A500" t="s">
        <v>68</v>
      </c>
      <c r="B500" t="s">
        <v>70</v>
      </c>
      <c r="C500">
        <v>17</v>
      </c>
      <c r="D500" t="s">
        <v>83</v>
      </c>
      <c r="E500" t="s">
        <v>75</v>
      </c>
      <c r="F500" t="s">
        <v>73</v>
      </c>
      <c r="G500">
        <v>2.9005201481326501E-2</v>
      </c>
      <c r="H500">
        <v>2E+20</v>
      </c>
      <c r="I500">
        <v>1.39868827747004E-2</v>
      </c>
      <c r="J500">
        <v>4.95837809806794E-2</v>
      </c>
      <c r="K500">
        <v>317</v>
      </c>
      <c r="L50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00" s="5" cm="1">
        <f t="array" ref="M500">MAX(IF((ProjectInfoTable[ProjectName]=DiscreteStatsTable[[#This Row],[ProjectName]]),(ProjectInfoTable[ProjectName]=DiscreteStatsTable[[#This Row],[ProjectName]])*ProjectInfoTable[NumberOfReplications]))</f>
        <v>50</v>
      </c>
      <c r="N500" s="5" cm="1">
        <f t="array" ref="N500">IFERROR(AVERAGE(IF((DiscreteStatsTable[GroupByKey]=DiscreteStatsTable[[#This Row],[GroupByKey]]),(DiscreteStatsTable[GroupByKey]=DiscreteStatsTable[[#This Row],[GroupByKey]])*DiscreteStatsTable[Average])),0)</f>
        <v>2.9140044230663364E-2</v>
      </c>
      <c r="O500" s="5" cm="1">
        <f t="array" ref="O50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00" s="5" cm="1">
        <f t="array" ref="P500">MAX(IF((ProjectInfoTable[ProjectName]=DiscreteStatsTable[[#This Row],[ProjectName]]),(ProjectInfoTable[ProjectName]=DiscreteStatsTable[[#This Row],[ProjectName]])*ProjectInfoTable[ConfidenceInterval]))</f>
        <v>0.95</v>
      </c>
      <c r="Q500" s="5">
        <f>IF(AND(DiscreteStatsTable[[#This Row],[RepsWithStatObserved]]=1,Y500=0),200000000000000000000,IFERROR(_xlfn.T.INV.2T(1 -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00" s="5" cm="1">
        <f t="array" ref="R500">MIN(IF((DiscreteStatsTable[GroupByKey]=DiscreteStatsTable[[#This Row],[GroupByKey]]),(DiscreteStatsTable[GroupByKey]=DiscreteStatsTable[[#This Row],[GroupByKey]])*DiscreteStatsTable[Average]))</f>
        <v>2.83494744041787E-2</v>
      </c>
      <c r="S500" s="5" cm="1">
        <f t="array" ref="S500">MAX(IF((DiscreteStatsTable[GroupByKey]=DiscreteStatsTable[[#This Row],[GroupByKey]]),(DiscreteStatsTable[GroupByKey]=DiscreteStatsTable[[#This Row],[GroupByKey]])*DiscreteStatsTable[Average]))</f>
        <v>2.9665213130219501E-2</v>
      </c>
      <c r="T500" s="5" cm="1">
        <f t="array" ref="T500">MIN(IF((DiscreteStatsTable[GroupByKey]=DiscreteStatsTable[[#This Row],[GroupByKey]]),(DiscreteStatsTable[GroupByKey]=DiscreteStatsTable[[#This Row],[GroupByKey]])*DiscreteStatsTable[Minimum]))</f>
        <v>1.2596072452009799E-2</v>
      </c>
      <c r="U500" s="5" cm="1">
        <f t="array" ref="U500">MAX(IF((DiscreteStatsTable[GroupByKey]=DiscreteStatsTable[[#This Row],[GroupByKey]]),(DiscreteStatsTable[GroupByKey]=DiscreteStatsTable[[#This Row],[GroupByKey]])*DiscreteStatsTable[Maximum]))</f>
        <v>4.98834309779871E-2</v>
      </c>
      <c r="V500" s="5" cm="1">
        <f t="array" ref="V500">IFERROR(AVERAGE(IF((DiscreteStatsTable[GroupByKey]=DiscreteStatsTable[[#This Row],[GroupByKey]]),(DiscreteStatsTable[GroupByKey]=DiscreteStatsTable[[#This Row],[GroupByKey]])*DiscreteStatsTable[NumberObservations])),0)</f>
        <v>316.94</v>
      </c>
      <c r="W500" s="5">
        <f>IF((DiscreteStatsTable[[#This Row],[RepsRequested]]&gt;1),DiscreteStatsTable[[#This Row],[HalfWidth]],DiscreteStatsTable[[#This Row],[BatchMeansHalfWidth]])</f>
        <v>1.0181944756697419E-4</v>
      </c>
      <c r="X500" s="5" cm="1">
        <f t="array" ref="X500">COUNT(IF((DiscreteStatsTable[GroupByKey]=DiscreteStatsTable[[#This Row],[GroupByKey]]),(DiscreteStatsTable[GroupByKey]=DiscreteStatsTable[[#This Row],[GroupByKey]])*DiscreteStatsTable[Replication]))</f>
        <v>50</v>
      </c>
      <c r="Y500" s="5">
        <f>IF(DiscreteStatsTable[[#This Row],[RepsRequested]]=DiscreteStatsTable[[#This Row],[RepsWithStatObserved]],1,0)</f>
        <v>1</v>
      </c>
    </row>
    <row r="501" spans="1:25" x14ac:dyDescent="0.25">
      <c r="A501" t="s">
        <v>68</v>
      </c>
      <c r="B501" t="s">
        <v>70</v>
      </c>
      <c r="C501">
        <v>17</v>
      </c>
      <c r="D501" t="s">
        <v>83</v>
      </c>
      <c r="E501" t="s">
        <v>76</v>
      </c>
      <c r="F501" t="s">
        <v>73</v>
      </c>
      <c r="G501">
        <v>1.74031208887959</v>
      </c>
      <c r="H501">
        <v>2E+20</v>
      </c>
      <c r="I501">
        <v>0.83921296648202304</v>
      </c>
      <c r="J501">
        <v>2.97502685884076</v>
      </c>
      <c r="K501">
        <v>317</v>
      </c>
      <c r="L50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01" s="5" cm="1">
        <f t="array" ref="M501">MAX(IF((ProjectInfoTable[ProjectName]=DiscreteStatsTable[[#This Row],[ProjectName]]),(ProjectInfoTable[ProjectName]=DiscreteStatsTable[[#This Row],[ProjectName]])*ProjectInfoTable[NumberOfReplications]))</f>
        <v>50</v>
      </c>
      <c r="N501" s="5" cm="1">
        <f t="array" ref="N501">IFERROR(AVERAGE(IF((DiscreteStatsTable[GroupByKey]=DiscreteStatsTable[[#This Row],[GroupByKey]]),(DiscreteStatsTable[GroupByKey]=DiscreteStatsTable[[#This Row],[GroupByKey]])*DiscreteStatsTable[Average])),0)</f>
        <v>1.7484026538398019</v>
      </c>
      <c r="O501" s="5" cm="1">
        <f t="array" ref="O501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01" s="5" cm="1">
        <f t="array" ref="P501">MAX(IF((ProjectInfoTable[ProjectName]=DiscreteStatsTable[[#This Row],[ProjectName]]),(ProjectInfoTable[ProjectName]=DiscreteStatsTable[[#This Row],[ProjectName]])*ProjectInfoTable[ConfidenceInterval]))</f>
        <v>0.95</v>
      </c>
      <c r="Q501" s="5">
        <f>IF(AND(DiscreteStatsTable[[#This Row],[RepsWithStatObserved]]=1,Y501=0),200000000000000000000,IFERROR(_xlfn.T.INV.2T(1 -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01" s="5" cm="1">
        <f t="array" ref="R501">MIN(IF((DiscreteStatsTable[GroupByKey]=DiscreteStatsTable[[#This Row],[GroupByKey]]),(DiscreteStatsTable[GroupByKey]=DiscreteStatsTable[[#This Row],[GroupByKey]])*DiscreteStatsTable[Average]))</f>
        <v>1.7009684642507199</v>
      </c>
      <c r="S501" s="5" cm="1">
        <f t="array" ref="S501">MAX(IF((DiscreteStatsTable[GroupByKey]=DiscreteStatsTable[[#This Row],[GroupByKey]]),(DiscreteStatsTable[GroupByKey]=DiscreteStatsTable[[#This Row],[GroupByKey]])*DiscreteStatsTable[Average]))</f>
        <v>1.77991278781317</v>
      </c>
      <c r="T501" s="5" cm="1">
        <f t="array" ref="T501">MIN(IF((DiscreteStatsTable[GroupByKey]=DiscreteStatsTable[[#This Row],[GroupByKey]]),(DiscreteStatsTable[GroupByKey]=DiscreteStatsTable[[#This Row],[GroupByKey]])*DiscreteStatsTable[Minimum]))</f>
        <v>0.75576434712058904</v>
      </c>
      <c r="U501" s="5" cm="1">
        <f t="array" ref="U501">MAX(IF((DiscreteStatsTable[GroupByKey]=DiscreteStatsTable[[#This Row],[GroupByKey]]),(DiscreteStatsTable[GroupByKey]=DiscreteStatsTable[[#This Row],[GroupByKey]])*DiscreteStatsTable[Maximum]))</f>
        <v>2.9930058586792301</v>
      </c>
      <c r="V501" s="5" cm="1">
        <f t="array" ref="V501">IFERROR(AVERAGE(IF((DiscreteStatsTable[GroupByKey]=DiscreteStatsTable[[#This Row],[GroupByKey]]),(DiscreteStatsTable[GroupByKey]=DiscreteStatsTable[[#This Row],[GroupByKey]])*DiscreteStatsTable[NumberObservations])),0)</f>
        <v>316.94</v>
      </c>
      <c r="W501" s="5">
        <f>IF((DiscreteStatsTable[[#This Row],[RepsRequested]]&gt;1),DiscreteStatsTable[[#This Row],[HalfWidth]],DiscreteStatsTable[[#This Row],[BatchMeansHalfWidth]])</f>
        <v>6.1091668540185929E-3</v>
      </c>
      <c r="X501" s="5" cm="1">
        <f t="array" ref="X501">COUNT(IF((DiscreteStatsTable[GroupByKey]=DiscreteStatsTable[[#This Row],[GroupByKey]]),(DiscreteStatsTable[GroupByKey]=DiscreteStatsTable[[#This Row],[GroupByKey]])*DiscreteStatsTable[Replication]))</f>
        <v>50</v>
      </c>
      <c r="Y501" s="5">
        <f>IF(DiscreteStatsTable[[#This Row],[RepsRequested]]=DiscreteStatsTable[[#This Row],[RepsWithStatObserved]],1,0)</f>
        <v>1</v>
      </c>
    </row>
    <row r="502" spans="1:25" x14ac:dyDescent="0.25">
      <c r="A502" t="s">
        <v>68</v>
      </c>
      <c r="B502" t="s">
        <v>70</v>
      </c>
      <c r="C502">
        <v>17</v>
      </c>
      <c r="D502" t="s">
        <v>83</v>
      </c>
      <c r="E502" t="s">
        <v>77</v>
      </c>
      <c r="F502" t="s">
        <v>73</v>
      </c>
      <c r="G502">
        <v>0</v>
      </c>
      <c r="H502">
        <v>2E+20</v>
      </c>
      <c r="I502">
        <v>0</v>
      </c>
      <c r="J502">
        <v>0</v>
      </c>
      <c r="K502">
        <v>317</v>
      </c>
      <c r="L50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02" s="5" cm="1">
        <f t="array" ref="M502">MAX(IF((ProjectInfoTable[ProjectName]=DiscreteStatsTable[[#This Row],[ProjectName]]),(ProjectInfoTable[ProjectName]=DiscreteStatsTable[[#This Row],[ProjectName]])*ProjectInfoTable[NumberOfReplications]))</f>
        <v>50</v>
      </c>
      <c r="N502" s="5" cm="1">
        <f t="array" ref="N502">IFERROR(AVERAGE(IF((DiscreteStatsTable[GroupByKey]=DiscreteStatsTable[[#This Row],[GroupByKey]]),(DiscreteStatsTable[GroupByKey]=DiscreteStatsTable[[#This Row],[GroupByKey]])*DiscreteStatsTable[Average])),0)</f>
        <v>0</v>
      </c>
      <c r="O502" s="5" cm="1">
        <f t="array" ref="O502">IFERROR(_xlfn.STDEV.S(IF((DiscreteStatsTable[GroupByKey]=DiscreteStatsTable[[#This Row],[GroupByKey]]),(DiscreteStatsTable[GroupByKey]=DiscreteStatsTable[[#This Row],[GroupByKey]])*DiscreteStatsTable[Average])),0)</f>
        <v>0</v>
      </c>
      <c r="P502" s="5" cm="1">
        <f t="array" ref="P502">MAX(IF((ProjectInfoTable[ProjectName]=DiscreteStatsTable[[#This Row],[ProjectName]]),(ProjectInfoTable[ProjectName]=DiscreteStatsTable[[#This Row],[ProjectName]])*ProjectInfoTable[ConfidenceInterval]))</f>
        <v>0.95</v>
      </c>
      <c r="Q502" s="5">
        <f>IF(AND(DiscreteStatsTable[[#This Row],[RepsWithStatObserved]]=1,Y502=0),200000000000000000000,IFERROR(_xlfn.T.INV.2T(1 -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2" s="5" cm="1">
        <f t="array" ref="R502">MIN(IF((DiscreteStatsTable[GroupByKey]=DiscreteStatsTable[[#This Row],[GroupByKey]]),(DiscreteStatsTable[GroupByKey]=DiscreteStatsTable[[#This Row],[GroupByKey]])*DiscreteStatsTable[Average]))</f>
        <v>0</v>
      </c>
      <c r="S502" s="5" cm="1">
        <f t="array" ref="S502">MAX(IF((DiscreteStatsTable[GroupByKey]=DiscreteStatsTable[[#This Row],[GroupByKey]]),(DiscreteStatsTable[GroupByKey]=DiscreteStatsTable[[#This Row],[GroupByKey]])*DiscreteStatsTable[Average]))</f>
        <v>0</v>
      </c>
      <c r="T502" s="5" cm="1">
        <f t="array" ref="T502">MIN(IF((DiscreteStatsTable[GroupByKey]=DiscreteStatsTable[[#This Row],[GroupByKey]]),(DiscreteStatsTable[GroupByKey]=DiscreteStatsTable[[#This Row],[GroupByKey]])*DiscreteStatsTable[Minimum]))</f>
        <v>0</v>
      </c>
      <c r="U502" s="5" cm="1">
        <f t="array" ref="U502">MAX(IF((DiscreteStatsTable[GroupByKey]=DiscreteStatsTable[[#This Row],[GroupByKey]]),(DiscreteStatsTable[GroupByKey]=DiscreteStatsTable[[#This Row],[GroupByKey]])*DiscreteStatsTable[Maximum]))</f>
        <v>0</v>
      </c>
      <c r="V502" s="5" cm="1">
        <f t="array" ref="V502">IFERROR(AVERAGE(IF((DiscreteStatsTable[GroupByKey]=DiscreteStatsTable[[#This Row],[GroupByKey]]),(DiscreteStatsTable[GroupByKey]=DiscreteStatsTable[[#This Row],[GroupByKey]])*DiscreteStatsTable[NumberObservations])),0)</f>
        <v>316.94</v>
      </c>
      <c r="W502" s="5">
        <f>IF((DiscreteStatsTable[[#This Row],[RepsRequested]]&gt;1),DiscreteStatsTable[[#This Row],[HalfWidth]],DiscreteStatsTable[[#This Row],[BatchMeansHalfWidth]])</f>
        <v>0</v>
      </c>
      <c r="X502" s="5" cm="1">
        <f t="array" ref="X502">COUNT(IF((DiscreteStatsTable[GroupByKey]=DiscreteStatsTable[[#This Row],[GroupByKey]]),(DiscreteStatsTable[GroupByKey]=DiscreteStatsTable[[#This Row],[GroupByKey]])*DiscreteStatsTable[Replication]))</f>
        <v>50</v>
      </c>
      <c r="Y502" s="5">
        <f>IF(DiscreteStatsTable[[#This Row],[RepsRequested]]=DiscreteStatsTable[[#This Row],[RepsWithStatObserved]],1,0)</f>
        <v>1</v>
      </c>
    </row>
    <row r="503" spans="1:25" x14ac:dyDescent="0.25">
      <c r="A503" t="s">
        <v>68</v>
      </c>
      <c r="B503" t="s">
        <v>70</v>
      </c>
      <c r="C503">
        <v>17</v>
      </c>
      <c r="D503" t="s">
        <v>83</v>
      </c>
      <c r="E503" t="s">
        <v>78</v>
      </c>
      <c r="F503" t="s">
        <v>73</v>
      </c>
      <c r="G503">
        <v>9.8194479322312803E-2</v>
      </c>
      <c r="H503">
        <v>2E+20</v>
      </c>
      <c r="I503">
        <v>0</v>
      </c>
      <c r="J503">
        <v>2.46438720137931</v>
      </c>
      <c r="K503">
        <v>317</v>
      </c>
      <c r="L50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03" s="5" cm="1">
        <f t="array" ref="M503">MAX(IF((ProjectInfoTable[ProjectName]=DiscreteStatsTable[[#This Row],[ProjectName]]),(ProjectInfoTable[ProjectName]=DiscreteStatsTable[[#This Row],[ProjectName]])*ProjectInfoTable[NumberOfReplications]))</f>
        <v>50</v>
      </c>
      <c r="N503" s="5" cm="1">
        <f t="array" ref="N503">IFERROR(AVERAGE(IF((DiscreteStatsTable[GroupByKey]=DiscreteStatsTable[[#This Row],[GroupByKey]]),(DiscreteStatsTable[GroupByKey]=DiscreteStatsTable[[#This Row],[GroupByKey]])*DiscreteStatsTable[Average])),0)</f>
        <v>0.17460097232699684</v>
      </c>
      <c r="O503" s="5" cm="1">
        <f t="array" ref="O503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03" s="5" cm="1">
        <f t="array" ref="P503">MAX(IF((ProjectInfoTable[ProjectName]=DiscreteStatsTable[[#This Row],[ProjectName]]),(ProjectInfoTable[ProjectName]=DiscreteStatsTable[[#This Row],[ProjectName]])*ProjectInfoTable[ConfidenceInterval]))</f>
        <v>0.95</v>
      </c>
      <c r="Q503" s="5">
        <f>IF(AND(DiscreteStatsTable[[#This Row],[RepsWithStatObserved]]=1,Y503=0),200000000000000000000,IFERROR(_xlfn.T.INV.2T(1 -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03" s="5" cm="1">
        <f t="array" ref="R503">MIN(IF((DiscreteStatsTable[GroupByKey]=DiscreteStatsTable[[#This Row],[GroupByKey]]),(DiscreteStatsTable[GroupByKey]=DiscreteStatsTable[[#This Row],[GroupByKey]])*DiscreteStatsTable[Average]))</f>
        <v>6.6229675511977795E-2</v>
      </c>
      <c r="S503" s="5" cm="1">
        <f t="array" ref="S503">MAX(IF((DiscreteStatsTable[GroupByKey]=DiscreteStatsTable[[#This Row],[GroupByKey]]),(DiscreteStatsTable[GroupByKey]=DiscreteStatsTable[[#This Row],[GroupByKey]])*DiscreteStatsTable[Average]))</f>
        <v>0.33518621726314302</v>
      </c>
      <c r="T503" s="5" cm="1">
        <f t="array" ref="T503">MIN(IF((DiscreteStatsTable[GroupByKey]=DiscreteStatsTable[[#This Row],[GroupByKey]]),(DiscreteStatsTable[GroupByKey]=DiscreteStatsTable[[#This Row],[GroupByKey]])*DiscreteStatsTable[Minimum]))</f>
        <v>0</v>
      </c>
      <c r="U503" s="5" cm="1">
        <f t="array" ref="U503">MAX(IF((DiscreteStatsTable[GroupByKey]=DiscreteStatsTable[[#This Row],[GroupByKey]]),(DiscreteStatsTable[GroupByKey]=DiscreteStatsTable[[#This Row],[GroupByKey]])*DiscreteStatsTable[Maximum]))</f>
        <v>7.6409613053795198</v>
      </c>
      <c r="V503" s="5" cm="1">
        <f t="array" ref="V503">IFERROR(AVERAGE(IF((DiscreteStatsTable[GroupByKey]=DiscreteStatsTable[[#This Row],[GroupByKey]]),(DiscreteStatsTable[GroupByKey]=DiscreteStatsTable[[#This Row],[GroupByKey]])*DiscreteStatsTable[NumberObservations])),0)</f>
        <v>316.94</v>
      </c>
      <c r="W503" s="5">
        <f>IF((DiscreteStatsTable[[#This Row],[RepsRequested]]&gt;1),DiscreteStatsTable[[#This Row],[HalfWidth]],DiscreteStatsTable[[#This Row],[BatchMeansHalfWidth]])</f>
        <v>1.655000005490757E-2</v>
      </c>
      <c r="X503" s="5" cm="1">
        <f t="array" ref="X503">COUNT(IF((DiscreteStatsTable[GroupByKey]=DiscreteStatsTable[[#This Row],[GroupByKey]]),(DiscreteStatsTable[GroupByKey]=DiscreteStatsTable[[#This Row],[GroupByKey]])*DiscreteStatsTable[Replication]))</f>
        <v>50</v>
      </c>
      <c r="Y503" s="5">
        <f>IF(DiscreteStatsTable[[#This Row],[RepsRequested]]=DiscreteStatsTable[[#This Row],[RepsWithStatObserved]],1,0)</f>
        <v>1</v>
      </c>
    </row>
    <row r="504" spans="1:25" x14ac:dyDescent="0.25">
      <c r="A504" t="s">
        <v>68</v>
      </c>
      <c r="B504" t="s">
        <v>70</v>
      </c>
      <c r="C504">
        <v>18</v>
      </c>
      <c r="D504" t="s">
        <v>83</v>
      </c>
      <c r="E504" t="s">
        <v>72</v>
      </c>
      <c r="F504" t="s">
        <v>73</v>
      </c>
      <c r="G504">
        <v>2.9621846547669299E-2</v>
      </c>
      <c r="H504">
        <v>2E+20</v>
      </c>
      <c r="I504">
        <v>1.39629535851138E-2</v>
      </c>
      <c r="J504">
        <v>4.9444801073111201E-2</v>
      </c>
      <c r="K504">
        <v>317</v>
      </c>
      <c r="L50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04" s="5" cm="1">
        <f t="array" ref="M504">MAX(IF((ProjectInfoTable[ProjectName]=DiscreteStatsTable[[#This Row],[ProjectName]]),(ProjectInfoTable[ProjectName]=DiscreteStatsTable[[#This Row],[ProjectName]])*ProjectInfoTable[NumberOfReplications]))</f>
        <v>50</v>
      </c>
      <c r="N504" s="5" cm="1">
        <f t="array" ref="N504">IFERROR(AVERAGE(IF((DiscreteStatsTable[GroupByKey]=DiscreteStatsTable[[#This Row],[GroupByKey]]),(DiscreteStatsTable[GroupByKey]=DiscreteStatsTable[[#This Row],[GroupByKey]])*DiscreteStatsTable[Average])),0)</f>
        <v>2.9140044230663364E-2</v>
      </c>
      <c r="O504" s="5" cm="1">
        <f t="array" ref="O50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04" s="5" cm="1">
        <f t="array" ref="P504">MAX(IF((ProjectInfoTable[ProjectName]=DiscreteStatsTable[[#This Row],[ProjectName]]),(ProjectInfoTable[ProjectName]=DiscreteStatsTable[[#This Row],[ProjectName]])*ProjectInfoTable[ConfidenceInterval]))</f>
        <v>0.95</v>
      </c>
      <c r="Q504" s="5">
        <f>IF(AND(DiscreteStatsTable[[#This Row],[RepsWithStatObserved]]=1,Y504=0),200000000000000000000,IFERROR(_xlfn.T.INV.2T(1 -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04" s="5" cm="1">
        <f t="array" ref="R504">MIN(IF((DiscreteStatsTable[GroupByKey]=DiscreteStatsTable[[#This Row],[GroupByKey]]),(DiscreteStatsTable[GroupByKey]=DiscreteStatsTable[[#This Row],[GroupByKey]])*DiscreteStatsTable[Average]))</f>
        <v>2.83494744041787E-2</v>
      </c>
      <c r="S504" s="5" cm="1">
        <f t="array" ref="S504">MAX(IF((DiscreteStatsTable[GroupByKey]=DiscreteStatsTable[[#This Row],[GroupByKey]]),(DiscreteStatsTable[GroupByKey]=DiscreteStatsTable[[#This Row],[GroupByKey]])*DiscreteStatsTable[Average]))</f>
        <v>2.9665213130219501E-2</v>
      </c>
      <c r="T504" s="5" cm="1">
        <f t="array" ref="T504">MIN(IF((DiscreteStatsTable[GroupByKey]=DiscreteStatsTable[[#This Row],[GroupByKey]]),(DiscreteStatsTable[GroupByKey]=DiscreteStatsTable[[#This Row],[GroupByKey]])*DiscreteStatsTable[Minimum]))</f>
        <v>1.2596072452009799E-2</v>
      </c>
      <c r="U504" s="5" cm="1">
        <f t="array" ref="U504">MAX(IF((DiscreteStatsTable[GroupByKey]=DiscreteStatsTable[[#This Row],[GroupByKey]]),(DiscreteStatsTable[GroupByKey]=DiscreteStatsTable[[#This Row],[GroupByKey]])*DiscreteStatsTable[Maximum]))</f>
        <v>4.98834309779871E-2</v>
      </c>
      <c r="V504" s="5" cm="1">
        <f t="array" ref="V504">IFERROR(AVERAGE(IF((DiscreteStatsTable[GroupByKey]=DiscreteStatsTable[[#This Row],[GroupByKey]]),(DiscreteStatsTable[GroupByKey]=DiscreteStatsTable[[#This Row],[GroupByKey]])*DiscreteStatsTable[NumberObservations])),0)</f>
        <v>316.94</v>
      </c>
      <c r="W504" s="5">
        <f>IF((DiscreteStatsTable[[#This Row],[RepsRequested]]&gt;1),DiscreteStatsTable[[#This Row],[HalfWidth]],DiscreteStatsTable[[#This Row],[BatchMeansHalfWidth]])</f>
        <v>1.0181944756697419E-4</v>
      </c>
      <c r="X504" s="5" cm="1">
        <f t="array" ref="X504">COUNT(IF((DiscreteStatsTable[GroupByKey]=DiscreteStatsTable[[#This Row],[GroupByKey]]),(DiscreteStatsTable[GroupByKey]=DiscreteStatsTable[[#This Row],[GroupByKey]])*DiscreteStatsTable[Replication]))</f>
        <v>50</v>
      </c>
      <c r="Y504" s="5">
        <f>IF(DiscreteStatsTable[[#This Row],[RepsRequested]]=DiscreteStatsTable[[#This Row],[RepsWithStatObserved]],1,0)</f>
        <v>1</v>
      </c>
    </row>
    <row r="505" spans="1:25" x14ac:dyDescent="0.25">
      <c r="A505" t="s">
        <v>68</v>
      </c>
      <c r="B505" t="s">
        <v>70</v>
      </c>
      <c r="C505">
        <v>18</v>
      </c>
      <c r="D505" t="s">
        <v>83</v>
      </c>
      <c r="E505" t="s">
        <v>74</v>
      </c>
      <c r="F505" t="s">
        <v>73</v>
      </c>
      <c r="G505">
        <v>1.8816381625545699</v>
      </c>
      <c r="H505">
        <v>2E+20</v>
      </c>
      <c r="I505">
        <v>0.83777721510682601</v>
      </c>
      <c r="J505">
        <v>4.6744575358100597</v>
      </c>
      <c r="K505">
        <v>317</v>
      </c>
      <c r="L50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05" s="5" cm="1">
        <f t="array" ref="M505">MAX(IF((ProjectInfoTable[ProjectName]=DiscreteStatsTable[[#This Row],[ProjectName]]),(ProjectInfoTable[ProjectName]=DiscreteStatsTable[[#This Row],[ProjectName]])*ProjectInfoTable[NumberOfReplications]))</f>
        <v>50</v>
      </c>
      <c r="N505" s="5" cm="1">
        <f t="array" ref="N505">IFERROR(AVERAGE(IF((DiscreteStatsTable[GroupByKey]=DiscreteStatsTable[[#This Row],[GroupByKey]]),(DiscreteStatsTable[GroupByKey]=DiscreteStatsTable[[#This Row],[GroupByKey]])*DiscreteStatsTable[Average])),0)</f>
        <v>1.9230036261667984</v>
      </c>
      <c r="O505" s="5" cm="1">
        <f t="array" ref="O505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05" s="5" cm="1">
        <f t="array" ref="P505">MAX(IF((ProjectInfoTable[ProjectName]=DiscreteStatsTable[[#This Row],[ProjectName]]),(ProjectInfoTable[ProjectName]=DiscreteStatsTable[[#This Row],[ProjectName]])*ProjectInfoTable[ConfidenceInterval]))</f>
        <v>0.95</v>
      </c>
      <c r="Q505" s="5">
        <f>IF(AND(DiscreteStatsTable[[#This Row],[RepsWithStatObserved]]=1,Y505=0),200000000000000000000,IFERROR(_xlfn.T.INV.2T(1 -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05" s="5" cm="1">
        <f t="array" ref="R505">MIN(IF((DiscreteStatsTable[GroupByKey]=DiscreteStatsTable[[#This Row],[GroupByKey]]),(DiscreteStatsTable[GroupByKey]=DiscreteStatsTable[[#This Row],[GroupByKey]])*DiscreteStatsTable[Average]))</f>
        <v>1.76780221421957</v>
      </c>
      <c r="S505" s="5" cm="1">
        <f t="array" ref="S505">MAX(IF((DiscreteStatsTable[GroupByKey]=DiscreteStatsTable[[#This Row],[GroupByKey]]),(DiscreteStatsTable[GroupByKey]=DiscreteStatsTable[[#This Row],[GroupByKey]])*DiscreteStatsTable[Average]))</f>
        <v>2.1069755550221099</v>
      </c>
      <c r="T505" s="5" cm="1">
        <f t="array" ref="T505">MIN(IF((DiscreteStatsTable[GroupByKey]=DiscreteStatsTable[[#This Row],[GroupByKey]]),(DiscreteStatsTable[GroupByKey]=DiscreteStatsTable[[#This Row],[GroupByKey]])*DiscreteStatsTable[Minimum]))</f>
        <v>0.75576434712058904</v>
      </c>
      <c r="U505" s="5" cm="1">
        <f t="array" ref="U505">MAX(IF((DiscreteStatsTable[GroupByKey]=DiscreteStatsTable[[#This Row],[GroupByKey]]),(DiscreteStatsTable[GroupByKey]=DiscreteStatsTable[[#This Row],[GroupByKey]])*DiscreteStatsTable[Maximum]))</f>
        <v>8.9740994303808801</v>
      </c>
      <c r="V505" s="5" cm="1">
        <f t="array" ref="V505">IFERROR(AVERAGE(IF((DiscreteStatsTable[GroupByKey]=DiscreteStatsTable[[#This Row],[GroupByKey]]),(DiscreteStatsTable[GroupByKey]=DiscreteStatsTable[[#This Row],[GroupByKey]])*DiscreteStatsTable[NumberObservations])),0)</f>
        <v>316.94</v>
      </c>
      <c r="W505" s="5">
        <f>IF((DiscreteStatsTable[[#This Row],[RepsRequested]]&gt;1),DiscreteStatsTable[[#This Row],[HalfWidth]],DiscreteStatsTable[[#This Row],[BatchMeansHalfWidth]])</f>
        <v>1.7917006908396871E-2</v>
      </c>
      <c r="X505" s="5" cm="1">
        <f t="array" ref="X505">COUNT(IF((DiscreteStatsTable[GroupByKey]=DiscreteStatsTable[[#This Row],[GroupByKey]]),(DiscreteStatsTable[GroupByKey]=DiscreteStatsTable[[#This Row],[GroupByKey]])*DiscreteStatsTable[Replication]))</f>
        <v>50</v>
      </c>
      <c r="Y505" s="5">
        <f>IF(DiscreteStatsTable[[#This Row],[RepsRequested]]=DiscreteStatsTable[[#This Row],[RepsWithStatObserved]],1,0)</f>
        <v>1</v>
      </c>
    </row>
    <row r="506" spans="1:25" x14ac:dyDescent="0.25">
      <c r="A506" t="s">
        <v>68</v>
      </c>
      <c r="B506" t="s">
        <v>70</v>
      </c>
      <c r="C506">
        <v>18</v>
      </c>
      <c r="D506" t="s">
        <v>83</v>
      </c>
      <c r="E506" t="s">
        <v>75</v>
      </c>
      <c r="F506" t="s">
        <v>73</v>
      </c>
      <c r="G506">
        <v>2.9621846547669299E-2</v>
      </c>
      <c r="H506">
        <v>2E+20</v>
      </c>
      <c r="I506">
        <v>1.39629535851138E-2</v>
      </c>
      <c r="J506">
        <v>4.9444801073111201E-2</v>
      </c>
      <c r="K506">
        <v>317</v>
      </c>
      <c r="L50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06" s="5" cm="1">
        <f t="array" ref="M506">MAX(IF((ProjectInfoTable[ProjectName]=DiscreteStatsTable[[#This Row],[ProjectName]]),(ProjectInfoTable[ProjectName]=DiscreteStatsTable[[#This Row],[ProjectName]])*ProjectInfoTable[NumberOfReplications]))</f>
        <v>50</v>
      </c>
      <c r="N506" s="5" cm="1">
        <f t="array" ref="N506">IFERROR(AVERAGE(IF((DiscreteStatsTable[GroupByKey]=DiscreteStatsTable[[#This Row],[GroupByKey]]),(DiscreteStatsTable[GroupByKey]=DiscreteStatsTable[[#This Row],[GroupByKey]])*DiscreteStatsTable[Average])),0)</f>
        <v>2.9140044230663364E-2</v>
      </c>
      <c r="O506" s="5" cm="1">
        <f t="array" ref="O50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06" s="5" cm="1">
        <f t="array" ref="P506">MAX(IF((ProjectInfoTable[ProjectName]=DiscreteStatsTable[[#This Row],[ProjectName]]),(ProjectInfoTable[ProjectName]=DiscreteStatsTable[[#This Row],[ProjectName]])*ProjectInfoTable[ConfidenceInterval]))</f>
        <v>0.95</v>
      </c>
      <c r="Q506" s="5">
        <f>IF(AND(DiscreteStatsTable[[#This Row],[RepsWithStatObserved]]=1,Y506=0),200000000000000000000,IFERROR(_xlfn.T.INV.2T(1 -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06" s="5" cm="1">
        <f t="array" ref="R506">MIN(IF((DiscreteStatsTable[GroupByKey]=DiscreteStatsTable[[#This Row],[GroupByKey]]),(DiscreteStatsTable[GroupByKey]=DiscreteStatsTable[[#This Row],[GroupByKey]])*DiscreteStatsTable[Average]))</f>
        <v>2.83494744041787E-2</v>
      </c>
      <c r="S506" s="5" cm="1">
        <f t="array" ref="S506">MAX(IF((DiscreteStatsTable[GroupByKey]=DiscreteStatsTable[[#This Row],[GroupByKey]]),(DiscreteStatsTable[GroupByKey]=DiscreteStatsTable[[#This Row],[GroupByKey]])*DiscreteStatsTable[Average]))</f>
        <v>2.9665213130219501E-2</v>
      </c>
      <c r="T506" s="5" cm="1">
        <f t="array" ref="T506">MIN(IF((DiscreteStatsTable[GroupByKey]=DiscreteStatsTable[[#This Row],[GroupByKey]]),(DiscreteStatsTable[GroupByKey]=DiscreteStatsTable[[#This Row],[GroupByKey]])*DiscreteStatsTable[Minimum]))</f>
        <v>1.2596072452009799E-2</v>
      </c>
      <c r="U506" s="5" cm="1">
        <f t="array" ref="U506">MAX(IF((DiscreteStatsTable[GroupByKey]=DiscreteStatsTable[[#This Row],[GroupByKey]]),(DiscreteStatsTable[GroupByKey]=DiscreteStatsTable[[#This Row],[GroupByKey]])*DiscreteStatsTable[Maximum]))</f>
        <v>4.98834309779871E-2</v>
      </c>
      <c r="V506" s="5" cm="1">
        <f t="array" ref="V506">IFERROR(AVERAGE(IF((DiscreteStatsTable[GroupByKey]=DiscreteStatsTable[[#This Row],[GroupByKey]]),(DiscreteStatsTable[GroupByKey]=DiscreteStatsTable[[#This Row],[GroupByKey]])*DiscreteStatsTable[NumberObservations])),0)</f>
        <v>316.94</v>
      </c>
      <c r="W506" s="5">
        <f>IF((DiscreteStatsTable[[#This Row],[RepsRequested]]&gt;1),DiscreteStatsTable[[#This Row],[HalfWidth]],DiscreteStatsTable[[#This Row],[BatchMeansHalfWidth]])</f>
        <v>1.0181944756697419E-4</v>
      </c>
      <c r="X506" s="5" cm="1">
        <f t="array" ref="X506">COUNT(IF((DiscreteStatsTable[GroupByKey]=DiscreteStatsTable[[#This Row],[GroupByKey]]),(DiscreteStatsTable[GroupByKey]=DiscreteStatsTable[[#This Row],[GroupByKey]])*DiscreteStatsTable[Replication]))</f>
        <v>50</v>
      </c>
      <c r="Y506" s="5">
        <f>IF(DiscreteStatsTable[[#This Row],[RepsRequested]]=DiscreteStatsTable[[#This Row],[RepsWithStatObserved]],1,0)</f>
        <v>1</v>
      </c>
    </row>
    <row r="507" spans="1:25" x14ac:dyDescent="0.25">
      <c r="A507" t="s">
        <v>68</v>
      </c>
      <c r="B507" t="s">
        <v>70</v>
      </c>
      <c r="C507">
        <v>18</v>
      </c>
      <c r="D507" t="s">
        <v>83</v>
      </c>
      <c r="E507" t="s">
        <v>76</v>
      </c>
      <c r="F507" t="s">
        <v>73</v>
      </c>
      <c r="G507">
        <v>1.7773107928601599</v>
      </c>
      <c r="H507">
        <v>2E+20</v>
      </c>
      <c r="I507">
        <v>0.83777721510682601</v>
      </c>
      <c r="J507">
        <v>2.9666880643866702</v>
      </c>
      <c r="K507">
        <v>317</v>
      </c>
      <c r="L50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07" s="5" cm="1">
        <f t="array" ref="M507">MAX(IF((ProjectInfoTable[ProjectName]=DiscreteStatsTable[[#This Row],[ProjectName]]),(ProjectInfoTable[ProjectName]=DiscreteStatsTable[[#This Row],[ProjectName]])*ProjectInfoTable[NumberOfReplications]))</f>
        <v>50</v>
      </c>
      <c r="N507" s="5" cm="1">
        <f t="array" ref="N507">IFERROR(AVERAGE(IF((DiscreteStatsTable[GroupByKey]=DiscreteStatsTable[[#This Row],[GroupByKey]]),(DiscreteStatsTable[GroupByKey]=DiscreteStatsTable[[#This Row],[GroupByKey]])*DiscreteStatsTable[Average])),0)</f>
        <v>1.7484026538398019</v>
      </c>
      <c r="O507" s="5" cm="1">
        <f t="array" ref="O507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07" s="5" cm="1">
        <f t="array" ref="P507">MAX(IF((ProjectInfoTable[ProjectName]=DiscreteStatsTable[[#This Row],[ProjectName]]),(ProjectInfoTable[ProjectName]=DiscreteStatsTable[[#This Row],[ProjectName]])*ProjectInfoTable[ConfidenceInterval]))</f>
        <v>0.95</v>
      </c>
      <c r="Q507" s="5">
        <f>IF(AND(DiscreteStatsTable[[#This Row],[RepsWithStatObserved]]=1,Y507=0),200000000000000000000,IFERROR(_xlfn.T.INV.2T(1 -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07" s="5" cm="1">
        <f t="array" ref="R507">MIN(IF((DiscreteStatsTable[GroupByKey]=DiscreteStatsTable[[#This Row],[GroupByKey]]),(DiscreteStatsTable[GroupByKey]=DiscreteStatsTable[[#This Row],[GroupByKey]])*DiscreteStatsTable[Average]))</f>
        <v>1.7009684642507199</v>
      </c>
      <c r="S507" s="5" cm="1">
        <f t="array" ref="S507">MAX(IF((DiscreteStatsTable[GroupByKey]=DiscreteStatsTable[[#This Row],[GroupByKey]]),(DiscreteStatsTable[GroupByKey]=DiscreteStatsTable[[#This Row],[GroupByKey]])*DiscreteStatsTable[Average]))</f>
        <v>1.77991278781317</v>
      </c>
      <c r="T507" s="5" cm="1">
        <f t="array" ref="T507">MIN(IF((DiscreteStatsTable[GroupByKey]=DiscreteStatsTable[[#This Row],[GroupByKey]]),(DiscreteStatsTable[GroupByKey]=DiscreteStatsTable[[#This Row],[GroupByKey]])*DiscreteStatsTable[Minimum]))</f>
        <v>0.75576434712058904</v>
      </c>
      <c r="U507" s="5" cm="1">
        <f t="array" ref="U507">MAX(IF((DiscreteStatsTable[GroupByKey]=DiscreteStatsTable[[#This Row],[GroupByKey]]),(DiscreteStatsTable[GroupByKey]=DiscreteStatsTable[[#This Row],[GroupByKey]])*DiscreteStatsTable[Maximum]))</f>
        <v>2.9930058586792301</v>
      </c>
      <c r="V507" s="5" cm="1">
        <f t="array" ref="V507">IFERROR(AVERAGE(IF((DiscreteStatsTable[GroupByKey]=DiscreteStatsTable[[#This Row],[GroupByKey]]),(DiscreteStatsTable[GroupByKey]=DiscreteStatsTable[[#This Row],[GroupByKey]])*DiscreteStatsTable[NumberObservations])),0)</f>
        <v>316.94</v>
      </c>
      <c r="W507" s="5">
        <f>IF((DiscreteStatsTable[[#This Row],[RepsRequested]]&gt;1),DiscreteStatsTable[[#This Row],[HalfWidth]],DiscreteStatsTable[[#This Row],[BatchMeansHalfWidth]])</f>
        <v>6.1091668540185929E-3</v>
      </c>
      <c r="X507" s="5" cm="1">
        <f t="array" ref="X507">COUNT(IF((DiscreteStatsTable[GroupByKey]=DiscreteStatsTable[[#This Row],[GroupByKey]]),(DiscreteStatsTable[GroupByKey]=DiscreteStatsTable[[#This Row],[GroupByKey]])*DiscreteStatsTable[Replication]))</f>
        <v>50</v>
      </c>
      <c r="Y507" s="5">
        <f>IF(DiscreteStatsTable[[#This Row],[RepsRequested]]=DiscreteStatsTable[[#This Row],[RepsWithStatObserved]],1,0)</f>
        <v>1</v>
      </c>
    </row>
    <row r="508" spans="1:25" x14ac:dyDescent="0.25">
      <c r="A508" t="s">
        <v>68</v>
      </c>
      <c r="B508" t="s">
        <v>70</v>
      </c>
      <c r="C508">
        <v>18</v>
      </c>
      <c r="D508" t="s">
        <v>83</v>
      </c>
      <c r="E508" t="s">
        <v>77</v>
      </c>
      <c r="F508" t="s">
        <v>73</v>
      </c>
      <c r="G508">
        <v>0</v>
      </c>
      <c r="H508">
        <v>2E+20</v>
      </c>
      <c r="I508">
        <v>0</v>
      </c>
      <c r="J508">
        <v>0</v>
      </c>
      <c r="K508">
        <v>317</v>
      </c>
      <c r="L50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08" s="5" cm="1">
        <f t="array" ref="M508">MAX(IF((ProjectInfoTable[ProjectName]=DiscreteStatsTable[[#This Row],[ProjectName]]),(ProjectInfoTable[ProjectName]=DiscreteStatsTable[[#This Row],[ProjectName]])*ProjectInfoTable[NumberOfReplications]))</f>
        <v>50</v>
      </c>
      <c r="N508" s="5" cm="1">
        <f t="array" ref="N508">IFERROR(AVERAGE(IF((DiscreteStatsTable[GroupByKey]=DiscreteStatsTable[[#This Row],[GroupByKey]]),(DiscreteStatsTable[GroupByKey]=DiscreteStatsTable[[#This Row],[GroupByKey]])*DiscreteStatsTable[Average])),0)</f>
        <v>0</v>
      </c>
      <c r="O508" s="5" cm="1">
        <f t="array" ref="O508">IFERROR(_xlfn.STDEV.S(IF((DiscreteStatsTable[GroupByKey]=DiscreteStatsTable[[#This Row],[GroupByKey]]),(DiscreteStatsTable[GroupByKey]=DiscreteStatsTable[[#This Row],[GroupByKey]])*DiscreteStatsTable[Average])),0)</f>
        <v>0</v>
      </c>
      <c r="P508" s="5" cm="1">
        <f t="array" ref="P508">MAX(IF((ProjectInfoTable[ProjectName]=DiscreteStatsTable[[#This Row],[ProjectName]]),(ProjectInfoTable[ProjectName]=DiscreteStatsTable[[#This Row],[ProjectName]])*ProjectInfoTable[ConfidenceInterval]))</f>
        <v>0.95</v>
      </c>
      <c r="Q508" s="5">
        <f>IF(AND(DiscreteStatsTable[[#This Row],[RepsWithStatObserved]]=1,Y508=0),200000000000000000000,IFERROR(_xlfn.T.INV.2T(1 -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8" s="5" cm="1">
        <f t="array" ref="R508">MIN(IF((DiscreteStatsTable[GroupByKey]=DiscreteStatsTable[[#This Row],[GroupByKey]]),(DiscreteStatsTable[GroupByKey]=DiscreteStatsTable[[#This Row],[GroupByKey]])*DiscreteStatsTable[Average]))</f>
        <v>0</v>
      </c>
      <c r="S508" s="5" cm="1">
        <f t="array" ref="S508">MAX(IF((DiscreteStatsTable[GroupByKey]=DiscreteStatsTable[[#This Row],[GroupByKey]]),(DiscreteStatsTable[GroupByKey]=DiscreteStatsTable[[#This Row],[GroupByKey]])*DiscreteStatsTable[Average]))</f>
        <v>0</v>
      </c>
      <c r="T508" s="5" cm="1">
        <f t="array" ref="T508">MIN(IF((DiscreteStatsTable[GroupByKey]=DiscreteStatsTable[[#This Row],[GroupByKey]]),(DiscreteStatsTable[GroupByKey]=DiscreteStatsTable[[#This Row],[GroupByKey]])*DiscreteStatsTable[Minimum]))</f>
        <v>0</v>
      </c>
      <c r="U508" s="5" cm="1">
        <f t="array" ref="U508">MAX(IF((DiscreteStatsTable[GroupByKey]=DiscreteStatsTable[[#This Row],[GroupByKey]]),(DiscreteStatsTable[GroupByKey]=DiscreteStatsTable[[#This Row],[GroupByKey]])*DiscreteStatsTable[Maximum]))</f>
        <v>0</v>
      </c>
      <c r="V508" s="5" cm="1">
        <f t="array" ref="V508">IFERROR(AVERAGE(IF((DiscreteStatsTable[GroupByKey]=DiscreteStatsTable[[#This Row],[GroupByKey]]),(DiscreteStatsTable[GroupByKey]=DiscreteStatsTable[[#This Row],[GroupByKey]])*DiscreteStatsTable[NumberObservations])),0)</f>
        <v>316.94</v>
      </c>
      <c r="W508" s="5">
        <f>IF((DiscreteStatsTable[[#This Row],[RepsRequested]]&gt;1),DiscreteStatsTable[[#This Row],[HalfWidth]],DiscreteStatsTable[[#This Row],[BatchMeansHalfWidth]])</f>
        <v>0</v>
      </c>
      <c r="X508" s="5" cm="1">
        <f t="array" ref="X508">COUNT(IF((DiscreteStatsTable[GroupByKey]=DiscreteStatsTable[[#This Row],[GroupByKey]]),(DiscreteStatsTable[GroupByKey]=DiscreteStatsTable[[#This Row],[GroupByKey]])*DiscreteStatsTable[Replication]))</f>
        <v>50</v>
      </c>
      <c r="Y508" s="5">
        <f>IF(DiscreteStatsTable[[#This Row],[RepsRequested]]=DiscreteStatsTable[[#This Row],[RepsWithStatObserved]],1,0)</f>
        <v>1</v>
      </c>
    </row>
    <row r="509" spans="1:25" x14ac:dyDescent="0.25">
      <c r="A509" t="s">
        <v>68</v>
      </c>
      <c r="B509" t="s">
        <v>70</v>
      </c>
      <c r="C509">
        <v>18</v>
      </c>
      <c r="D509" t="s">
        <v>83</v>
      </c>
      <c r="E509" t="s">
        <v>78</v>
      </c>
      <c r="F509" t="s">
        <v>73</v>
      </c>
      <c r="G509">
        <v>0.10432736969441</v>
      </c>
      <c r="H509">
        <v>2E+20</v>
      </c>
      <c r="I509">
        <v>0</v>
      </c>
      <c r="J509">
        <v>2.8121565048593902</v>
      </c>
      <c r="K509">
        <v>317</v>
      </c>
      <c r="L50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09" s="5" cm="1">
        <f t="array" ref="M509">MAX(IF((ProjectInfoTable[ProjectName]=DiscreteStatsTable[[#This Row],[ProjectName]]),(ProjectInfoTable[ProjectName]=DiscreteStatsTable[[#This Row],[ProjectName]])*ProjectInfoTable[NumberOfReplications]))</f>
        <v>50</v>
      </c>
      <c r="N509" s="5" cm="1">
        <f t="array" ref="N509">IFERROR(AVERAGE(IF((DiscreteStatsTable[GroupByKey]=DiscreteStatsTable[[#This Row],[GroupByKey]]),(DiscreteStatsTable[GroupByKey]=DiscreteStatsTable[[#This Row],[GroupByKey]])*DiscreteStatsTable[Average])),0)</f>
        <v>0.17460097232699684</v>
      </c>
      <c r="O509" s="5" cm="1">
        <f t="array" ref="O509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09" s="5" cm="1">
        <f t="array" ref="P509">MAX(IF((ProjectInfoTable[ProjectName]=DiscreteStatsTable[[#This Row],[ProjectName]]),(ProjectInfoTable[ProjectName]=DiscreteStatsTable[[#This Row],[ProjectName]])*ProjectInfoTable[ConfidenceInterval]))</f>
        <v>0.95</v>
      </c>
      <c r="Q509" s="5">
        <f>IF(AND(DiscreteStatsTable[[#This Row],[RepsWithStatObserved]]=1,Y509=0),200000000000000000000,IFERROR(_xlfn.T.INV.2T(1 -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09" s="5" cm="1">
        <f t="array" ref="R509">MIN(IF((DiscreteStatsTable[GroupByKey]=DiscreteStatsTable[[#This Row],[GroupByKey]]),(DiscreteStatsTable[GroupByKey]=DiscreteStatsTable[[#This Row],[GroupByKey]])*DiscreteStatsTable[Average]))</f>
        <v>6.6229675511977795E-2</v>
      </c>
      <c r="S509" s="5" cm="1">
        <f t="array" ref="S509">MAX(IF((DiscreteStatsTable[GroupByKey]=DiscreteStatsTable[[#This Row],[GroupByKey]]),(DiscreteStatsTable[GroupByKey]=DiscreteStatsTable[[#This Row],[GroupByKey]])*DiscreteStatsTable[Average]))</f>
        <v>0.33518621726314302</v>
      </c>
      <c r="T509" s="5" cm="1">
        <f t="array" ref="T509">MIN(IF((DiscreteStatsTable[GroupByKey]=DiscreteStatsTable[[#This Row],[GroupByKey]]),(DiscreteStatsTable[GroupByKey]=DiscreteStatsTable[[#This Row],[GroupByKey]])*DiscreteStatsTable[Minimum]))</f>
        <v>0</v>
      </c>
      <c r="U509" s="5" cm="1">
        <f t="array" ref="U509">MAX(IF((DiscreteStatsTable[GroupByKey]=DiscreteStatsTable[[#This Row],[GroupByKey]]),(DiscreteStatsTable[GroupByKey]=DiscreteStatsTable[[#This Row],[GroupByKey]])*DiscreteStatsTable[Maximum]))</f>
        <v>7.6409613053795198</v>
      </c>
      <c r="V509" s="5" cm="1">
        <f t="array" ref="V509">IFERROR(AVERAGE(IF((DiscreteStatsTable[GroupByKey]=DiscreteStatsTable[[#This Row],[GroupByKey]]),(DiscreteStatsTable[GroupByKey]=DiscreteStatsTable[[#This Row],[GroupByKey]])*DiscreteStatsTable[NumberObservations])),0)</f>
        <v>316.94</v>
      </c>
      <c r="W509" s="5">
        <f>IF((DiscreteStatsTable[[#This Row],[RepsRequested]]&gt;1),DiscreteStatsTable[[#This Row],[HalfWidth]],DiscreteStatsTable[[#This Row],[BatchMeansHalfWidth]])</f>
        <v>1.655000005490757E-2</v>
      </c>
      <c r="X509" s="5" cm="1">
        <f t="array" ref="X509">COUNT(IF((DiscreteStatsTable[GroupByKey]=DiscreteStatsTable[[#This Row],[GroupByKey]]),(DiscreteStatsTable[GroupByKey]=DiscreteStatsTable[[#This Row],[GroupByKey]])*DiscreteStatsTable[Replication]))</f>
        <v>50</v>
      </c>
      <c r="Y509" s="5">
        <f>IF(DiscreteStatsTable[[#This Row],[RepsRequested]]=DiscreteStatsTable[[#This Row],[RepsWithStatObserved]],1,0)</f>
        <v>1</v>
      </c>
    </row>
    <row r="510" spans="1:25" x14ac:dyDescent="0.25">
      <c r="A510" t="s">
        <v>68</v>
      </c>
      <c r="B510" t="s">
        <v>70</v>
      </c>
      <c r="C510">
        <v>19</v>
      </c>
      <c r="D510" t="s">
        <v>83</v>
      </c>
      <c r="E510" t="s">
        <v>72</v>
      </c>
      <c r="F510" t="s">
        <v>73</v>
      </c>
      <c r="G510">
        <v>2.8692914660327501E-2</v>
      </c>
      <c r="H510">
        <v>2E+20</v>
      </c>
      <c r="I510">
        <v>1.3101525386186599E-2</v>
      </c>
      <c r="J510">
        <v>4.7870139513282603E-2</v>
      </c>
      <c r="K510">
        <v>317</v>
      </c>
      <c r="L51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10" s="5" cm="1">
        <f t="array" ref="M510">MAX(IF((ProjectInfoTable[ProjectName]=DiscreteStatsTable[[#This Row],[ProjectName]]),(ProjectInfoTable[ProjectName]=DiscreteStatsTable[[#This Row],[ProjectName]])*ProjectInfoTable[NumberOfReplications]))</f>
        <v>50</v>
      </c>
      <c r="N510" s="5" cm="1">
        <f t="array" ref="N510">IFERROR(AVERAGE(IF((DiscreteStatsTable[GroupByKey]=DiscreteStatsTable[[#This Row],[GroupByKey]]),(DiscreteStatsTable[GroupByKey]=DiscreteStatsTable[[#This Row],[GroupByKey]])*DiscreteStatsTable[Average])),0)</f>
        <v>2.9140044230663364E-2</v>
      </c>
      <c r="O510" s="5" cm="1">
        <f t="array" ref="O51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10" s="5" cm="1">
        <f t="array" ref="P510">MAX(IF((ProjectInfoTable[ProjectName]=DiscreteStatsTable[[#This Row],[ProjectName]]),(ProjectInfoTable[ProjectName]=DiscreteStatsTable[[#This Row],[ProjectName]])*ProjectInfoTable[ConfidenceInterval]))</f>
        <v>0.95</v>
      </c>
      <c r="Q510" s="5">
        <f>IF(AND(DiscreteStatsTable[[#This Row],[RepsWithStatObserved]]=1,Y510=0),200000000000000000000,IFERROR(_xlfn.T.INV.2T(1 -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10" s="5" cm="1">
        <f t="array" ref="R510">MIN(IF((DiscreteStatsTable[GroupByKey]=DiscreteStatsTable[[#This Row],[GroupByKey]]),(DiscreteStatsTable[GroupByKey]=DiscreteStatsTable[[#This Row],[GroupByKey]])*DiscreteStatsTable[Average]))</f>
        <v>2.83494744041787E-2</v>
      </c>
      <c r="S510" s="5" cm="1">
        <f t="array" ref="S510">MAX(IF((DiscreteStatsTable[GroupByKey]=DiscreteStatsTable[[#This Row],[GroupByKey]]),(DiscreteStatsTable[GroupByKey]=DiscreteStatsTable[[#This Row],[GroupByKey]])*DiscreteStatsTable[Average]))</f>
        <v>2.9665213130219501E-2</v>
      </c>
      <c r="T510" s="5" cm="1">
        <f t="array" ref="T510">MIN(IF((DiscreteStatsTable[GroupByKey]=DiscreteStatsTable[[#This Row],[GroupByKey]]),(DiscreteStatsTable[GroupByKey]=DiscreteStatsTable[[#This Row],[GroupByKey]])*DiscreteStatsTable[Minimum]))</f>
        <v>1.2596072452009799E-2</v>
      </c>
      <c r="U510" s="5" cm="1">
        <f t="array" ref="U510">MAX(IF((DiscreteStatsTable[GroupByKey]=DiscreteStatsTable[[#This Row],[GroupByKey]]),(DiscreteStatsTable[GroupByKey]=DiscreteStatsTable[[#This Row],[GroupByKey]])*DiscreteStatsTable[Maximum]))</f>
        <v>4.98834309779871E-2</v>
      </c>
      <c r="V510" s="5" cm="1">
        <f t="array" ref="V510">IFERROR(AVERAGE(IF((DiscreteStatsTable[GroupByKey]=DiscreteStatsTable[[#This Row],[GroupByKey]]),(DiscreteStatsTable[GroupByKey]=DiscreteStatsTable[[#This Row],[GroupByKey]])*DiscreteStatsTable[NumberObservations])),0)</f>
        <v>316.94</v>
      </c>
      <c r="W510" s="5">
        <f>IF((DiscreteStatsTable[[#This Row],[RepsRequested]]&gt;1),DiscreteStatsTable[[#This Row],[HalfWidth]],DiscreteStatsTable[[#This Row],[BatchMeansHalfWidth]])</f>
        <v>1.0181944756697419E-4</v>
      </c>
      <c r="X510" s="5" cm="1">
        <f t="array" ref="X510">COUNT(IF((DiscreteStatsTable[GroupByKey]=DiscreteStatsTable[[#This Row],[GroupByKey]]),(DiscreteStatsTable[GroupByKey]=DiscreteStatsTable[[#This Row],[GroupByKey]])*DiscreteStatsTable[Replication]))</f>
        <v>50</v>
      </c>
      <c r="Y510" s="5">
        <f>IF(DiscreteStatsTable[[#This Row],[RepsRequested]]=DiscreteStatsTable[[#This Row],[RepsWithStatObserved]],1,0)</f>
        <v>1</v>
      </c>
    </row>
    <row r="511" spans="1:25" x14ac:dyDescent="0.25">
      <c r="A511" t="s">
        <v>68</v>
      </c>
      <c r="B511" t="s">
        <v>70</v>
      </c>
      <c r="C511">
        <v>19</v>
      </c>
      <c r="D511" t="s">
        <v>83</v>
      </c>
      <c r="E511" t="s">
        <v>74</v>
      </c>
      <c r="F511" t="s">
        <v>73</v>
      </c>
      <c r="G511">
        <v>1.88873183465793</v>
      </c>
      <c r="H511">
        <v>2E+20</v>
      </c>
      <c r="I511">
        <v>0.78609152317119402</v>
      </c>
      <c r="J511">
        <v>4.5487629026129603</v>
      </c>
      <c r="K511">
        <v>317</v>
      </c>
      <c r="L51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11" s="5" cm="1">
        <f t="array" ref="M511">MAX(IF((ProjectInfoTable[ProjectName]=DiscreteStatsTable[[#This Row],[ProjectName]]),(ProjectInfoTable[ProjectName]=DiscreteStatsTable[[#This Row],[ProjectName]])*ProjectInfoTable[NumberOfReplications]))</f>
        <v>50</v>
      </c>
      <c r="N511" s="5" cm="1">
        <f t="array" ref="N511">IFERROR(AVERAGE(IF((DiscreteStatsTable[GroupByKey]=DiscreteStatsTable[[#This Row],[GroupByKey]]),(DiscreteStatsTable[GroupByKey]=DiscreteStatsTable[[#This Row],[GroupByKey]])*DiscreteStatsTable[Average])),0)</f>
        <v>1.9230036261667984</v>
      </c>
      <c r="O511" s="5" cm="1">
        <f t="array" ref="O511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11" s="5" cm="1">
        <f t="array" ref="P511">MAX(IF((ProjectInfoTable[ProjectName]=DiscreteStatsTable[[#This Row],[ProjectName]]),(ProjectInfoTable[ProjectName]=DiscreteStatsTable[[#This Row],[ProjectName]])*ProjectInfoTable[ConfidenceInterval]))</f>
        <v>0.95</v>
      </c>
      <c r="Q511" s="5">
        <f>IF(AND(DiscreteStatsTable[[#This Row],[RepsWithStatObserved]]=1,Y511=0),200000000000000000000,IFERROR(_xlfn.T.INV.2T(1 -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11" s="5" cm="1">
        <f t="array" ref="R511">MIN(IF((DiscreteStatsTable[GroupByKey]=DiscreteStatsTable[[#This Row],[GroupByKey]]),(DiscreteStatsTable[GroupByKey]=DiscreteStatsTable[[#This Row],[GroupByKey]])*DiscreteStatsTable[Average]))</f>
        <v>1.76780221421957</v>
      </c>
      <c r="S511" s="5" cm="1">
        <f t="array" ref="S511">MAX(IF((DiscreteStatsTable[GroupByKey]=DiscreteStatsTable[[#This Row],[GroupByKey]]),(DiscreteStatsTable[GroupByKey]=DiscreteStatsTable[[#This Row],[GroupByKey]])*DiscreteStatsTable[Average]))</f>
        <v>2.1069755550221099</v>
      </c>
      <c r="T511" s="5" cm="1">
        <f t="array" ref="T511">MIN(IF((DiscreteStatsTable[GroupByKey]=DiscreteStatsTable[[#This Row],[GroupByKey]]),(DiscreteStatsTable[GroupByKey]=DiscreteStatsTable[[#This Row],[GroupByKey]])*DiscreteStatsTable[Minimum]))</f>
        <v>0.75576434712058904</v>
      </c>
      <c r="U511" s="5" cm="1">
        <f t="array" ref="U511">MAX(IF((DiscreteStatsTable[GroupByKey]=DiscreteStatsTable[[#This Row],[GroupByKey]]),(DiscreteStatsTable[GroupByKey]=DiscreteStatsTable[[#This Row],[GroupByKey]])*DiscreteStatsTable[Maximum]))</f>
        <v>8.9740994303808801</v>
      </c>
      <c r="V511" s="5" cm="1">
        <f t="array" ref="V511">IFERROR(AVERAGE(IF((DiscreteStatsTable[GroupByKey]=DiscreteStatsTable[[#This Row],[GroupByKey]]),(DiscreteStatsTable[GroupByKey]=DiscreteStatsTable[[#This Row],[GroupByKey]])*DiscreteStatsTable[NumberObservations])),0)</f>
        <v>316.94</v>
      </c>
      <c r="W511" s="5">
        <f>IF((DiscreteStatsTable[[#This Row],[RepsRequested]]&gt;1),DiscreteStatsTable[[#This Row],[HalfWidth]],DiscreteStatsTable[[#This Row],[BatchMeansHalfWidth]])</f>
        <v>1.7917006908396871E-2</v>
      </c>
      <c r="X511" s="5" cm="1">
        <f t="array" ref="X511">COUNT(IF((DiscreteStatsTable[GroupByKey]=DiscreteStatsTable[[#This Row],[GroupByKey]]),(DiscreteStatsTable[GroupByKey]=DiscreteStatsTable[[#This Row],[GroupByKey]])*DiscreteStatsTable[Replication]))</f>
        <v>50</v>
      </c>
      <c r="Y511" s="5">
        <f>IF(DiscreteStatsTable[[#This Row],[RepsRequested]]=DiscreteStatsTable[[#This Row],[RepsWithStatObserved]],1,0)</f>
        <v>1</v>
      </c>
    </row>
    <row r="512" spans="1:25" x14ac:dyDescent="0.25">
      <c r="A512" t="s">
        <v>68</v>
      </c>
      <c r="B512" t="s">
        <v>70</v>
      </c>
      <c r="C512">
        <v>19</v>
      </c>
      <c r="D512" t="s">
        <v>83</v>
      </c>
      <c r="E512" t="s">
        <v>75</v>
      </c>
      <c r="F512" t="s">
        <v>73</v>
      </c>
      <c r="G512">
        <v>2.8692914660327501E-2</v>
      </c>
      <c r="H512">
        <v>2E+20</v>
      </c>
      <c r="I512">
        <v>1.3101525386186599E-2</v>
      </c>
      <c r="J512">
        <v>4.7870139513282603E-2</v>
      </c>
      <c r="K512">
        <v>317</v>
      </c>
      <c r="L51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12" s="5" cm="1">
        <f t="array" ref="M512">MAX(IF((ProjectInfoTable[ProjectName]=DiscreteStatsTable[[#This Row],[ProjectName]]),(ProjectInfoTable[ProjectName]=DiscreteStatsTable[[#This Row],[ProjectName]])*ProjectInfoTable[NumberOfReplications]))</f>
        <v>50</v>
      </c>
      <c r="N512" s="5" cm="1">
        <f t="array" ref="N512">IFERROR(AVERAGE(IF((DiscreteStatsTable[GroupByKey]=DiscreteStatsTable[[#This Row],[GroupByKey]]),(DiscreteStatsTable[GroupByKey]=DiscreteStatsTable[[#This Row],[GroupByKey]])*DiscreteStatsTable[Average])),0)</f>
        <v>2.9140044230663364E-2</v>
      </c>
      <c r="O512" s="5" cm="1">
        <f t="array" ref="O51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12" s="5" cm="1">
        <f t="array" ref="P512">MAX(IF((ProjectInfoTable[ProjectName]=DiscreteStatsTable[[#This Row],[ProjectName]]),(ProjectInfoTable[ProjectName]=DiscreteStatsTable[[#This Row],[ProjectName]])*ProjectInfoTable[ConfidenceInterval]))</f>
        <v>0.95</v>
      </c>
      <c r="Q512" s="5">
        <f>IF(AND(DiscreteStatsTable[[#This Row],[RepsWithStatObserved]]=1,Y512=0),200000000000000000000,IFERROR(_xlfn.T.INV.2T(1 -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12" s="5" cm="1">
        <f t="array" ref="R512">MIN(IF((DiscreteStatsTable[GroupByKey]=DiscreteStatsTable[[#This Row],[GroupByKey]]),(DiscreteStatsTable[GroupByKey]=DiscreteStatsTable[[#This Row],[GroupByKey]])*DiscreteStatsTable[Average]))</f>
        <v>2.83494744041787E-2</v>
      </c>
      <c r="S512" s="5" cm="1">
        <f t="array" ref="S512">MAX(IF((DiscreteStatsTable[GroupByKey]=DiscreteStatsTable[[#This Row],[GroupByKey]]),(DiscreteStatsTable[GroupByKey]=DiscreteStatsTable[[#This Row],[GroupByKey]])*DiscreteStatsTable[Average]))</f>
        <v>2.9665213130219501E-2</v>
      </c>
      <c r="T512" s="5" cm="1">
        <f t="array" ref="T512">MIN(IF((DiscreteStatsTable[GroupByKey]=DiscreteStatsTable[[#This Row],[GroupByKey]]),(DiscreteStatsTable[GroupByKey]=DiscreteStatsTable[[#This Row],[GroupByKey]])*DiscreteStatsTable[Minimum]))</f>
        <v>1.2596072452009799E-2</v>
      </c>
      <c r="U512" s="5" cm="1">
        <f t="array" ref="U512">MAX(IF((DiscreteStatsTable[GroupByKey]=DiscreteStatsTable[[#This Row],[GroupByKey]]),(DiscreteStatsTable[GroupByKey]=DiscreteStatsTable[[#This Row],[GroupByKey]])*DiscreteStatsTable[Maximum]))</f>
        <v>4.98834309779871E-2</v>
      </c>
      <c r="V512" s="5" cm="1">
        <f t="array" ref="V512">IFERROR(AVERAGE(IF((DiscreteStatsTable[GroupByKey]=DiscreteStatsTable[[#This Row],[GroupByKey]]),(DiscreteStatsTable[GroupByKey]=DiscreteStatsTable[[#This Row],[GroupByKey]])*DiscreteStatsTable[NumberObservations])),0)</f>
        <v>316.94</v>
      </c>
      <c r="W512" s="5">
        <f>IF((DiscreteStatsTable[[#This Row],[RepsRequested]]&gt;1),DiscreteStatsTable[[#This Row],[HalfWidth]],DiscreteStatsTable[[#This Row],[BatchMeansHalfWidth]])</f>
        <v>1.0181944756697419E-4</v>
      </c>
      <c r="X512" s="5" cm="1">
        <f t="array" ref="X512">COUNT(IF((DiscreteStatsTable[GroupByKey]=DiscreteStatsTable[[#This Row],[GroupByKey]]),(DiscreteStatsTable[GroupByKey]=DiscreteStatsTable[[#This Row],[GroupByKey]])*DiscreteStatsTable[Replication]))</f>
        <v>50</v>
      </c>
      <c r="Y512" s="5">
        <f>IF(DiscreteStatsTable[[#This Row],[RepsRequested]]=DiscreteStatsTable[[#This Row],[RepsWithStatObserved]],1,0)</f>
        <v>1</v>
      </c>
    </row>
    <row r="513" spans="1:25" x14ac:dyDescent="0.25">
      <c r="A513" t="s">
        <v>68</v>
      </c>
      <c r="B513" t="s">
        <v>70</v>
      </c>
      <c r="C513">
        <v>19</v>
      </c>
      <c r="D513" t="s">
        <v>83</v>
      </c>
      <c r="E513" t="s">
        <v>76</v>
      </c>
      <c r="F513" t="s">
        <v>73</v>
      </c>
      <c r="G513">
        <v>1.7215748796196499</v>
      </c>
      <c r="H513">
        <v>2E+20</v>
      </c>
      <c r="I513">
        <v>0.78609152317119402</v>
      </c>
      <c r="J513">
        <v>2.8722083707969501</v>
      </c>
      <c r="K513">
        <v>317</v>
      </c>
      <c r="L51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13" s="5" cm="1">
        <f t="array" ref="M513">MAX(IF((ProjectInfoTable[ProjectName]=DiscreteStatsTable[[#This Row],[ProjectName]]),(ProjectInfoTable[ProjectName]=DiscreteStatsTable[[#This Row],[ProjectName]])*ProjectInfoTable[NumberOfReplications]))</f>
        <v>50</v>
      </c>
      <c r="N513" s="5" cm="1">
        <f t="array" ref="N513">IFERROR(AVERAGE(IF((DiscreteStatsTable[GroupByKey]=DiscreteStatsTable[[#This Row],[GroupByKey]]),(DiscreteStatsTable[GroupByKey]=DiscreteStatsTable[[#This Row],[GroupByKey]])*DiscreteStatsTable[Average])),0)</f>
        <v>1.7484026538398019</v>
      </c>
      <c r="O513" s="5" cm="1">
        <f t="array" ref="O513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13" s="5" cm="1">
        <f t="array" ref="P513">MAX(IF((ProjectInfoTable[ProjectName]=DiscreteStatsTable[[#This Row],[ProjectName]]),(ProjectInfoTable[ProjectName]=DiscreteStatsTable[[#This Row],[ProjectName]])*ProjectInfoTable[ConfidenceInterval]))</f>
        <v>0.95</v>
      </c>
      <c r="Q513" s="5">
        <f>IF(AND(DiscreteStatsTable[[#This Row],[RepsWithStatObserved]]=1,Y513=0),200000000000000000000,IFERROR(_xlfn.T.INV.2T(1 -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13" s="5" cm="1">
        <f t="array" ref="R513">MIN(IF((DiscreteStatsTable[GroupByKey]=DiscreteStatsTable[[#This Row],[GroupByKey]]),(DiscreteStatsTable[GroupByKey]=DiscreteStatsTable[[#This Row],[GroupByKey]])*DiscreteStatsTable[Average]))</f>
        <v>1.7009684642507199</v>
      </c>
      <c r="S513" s="5" cm="1">
        <f t="array" ref="S513">MAX(IF((DiscreteStatsTable[GroupByKey]=DiscreteStatsTable[[#This Row],[GroupByKey]]),(DiscreteStatsTable[GroupByKey]=DiscreteStatsTable[[#This Row],[GroupByKey]])*DiscreteStatsTable[Average]))</f>
        <v>1.77991278781317</v>
      </c>
      <c r="T513" s="5" cm="1">
        <f t="array" ref="T513">MIN(IF((DiscreteStatsTable[GroupByKey]=DiscreteStatsTable[[#This Row],[GroupByKey]]),(DiscreteStatsTable[GroupByKey]=DiscreteStatsTable[[#This Row],[GroupByKey]])*DiscreteStatsTable[Minimum]))</f>
        <v>0.75576434712058904</v>
      </c>
      <c r="U513" s="5" cm="1">
        <f t="array" ref="U513">MAX(IF((DiscreteStatsTable[GroupByKey]=DiscreteStatsTable[[#This Row],[GroupByKey]]),(DiscreteStatsTable[GroupByKey]=DiscreteStatsTable[[#This Row],[GroupByKey]])*DiscreteStatsTable[Maximum]))</f>
        <v>2.9930058586792301</v>
      </c>
      <c r="V513" s="5" cm="1">
        <f t="array" ref="V513">IFERROR(AVERAGE(IF((DiscreteStatsTable[GroupByKey]=DiscreteStatsTable[[#This Row],[GroupByKey]]),(DiscreteStatsTable[GroupByKey]=DiscreteStatsTable[[#This Row],[GroupByKey]])*DiscreteStatsTable[NumberObservations])),0)</f>
        <v>316.94</v>
      </c>
      <c r="W513" s="5">
        <f>IF((DiscreteStatsTable[[#This Row],[RepsRequested]]&gt;1),DiscreteStatsTable[[#This Row],[HalfWidth]],DiscreteStatsTable[[#This Row],[BatchMeansHalfWidth]])</f>
        <v>6.1091668540185929E-3</v>
      </c>
      <c r="X513" s="5" cm="1">
        <f t="array" ref="X513">COUNT(IF((DiscreteStatsTable[GroupByKey]=DiscreteStatsTable[[#This Row],[GroupByKey]]),(DiscreteStatsTable[GroupByKey]=DiscreteStatsTable[[#This Row],[GroupByKey]])*DiscreteStatsTable[Replication]))</f>
        <v>50</v>
      </c>
      <c r="Y513" s="5">
        <f>IF(DiscreteStatsTable[[#This Row],[RepsRequested]]=DiscreteStatsTable[[#This Row],[RepsWithStatObserved]],1,0)</f>
        <v>1</v>
      </c>
    </row>
    <row r="514" spans="1:25" x14ac:dyDescent="0.25">
      <c r="A514" t="s">
        <v>68</v>
      </c>
      <c r="B514" t="s">
        <v>70</v>
      </c>
      <c r="C514">
        <v>19</v>
      </c>
      <c r="D514" t="s">
        <v>83</v>
      </c>
      <c r="E514" t="s">
        <v>77</v>
      </c>
      <c r="F514" t="s">
        <v>73</v>
      </c>
      <c r="G514">
        <v>0</v>
      </c>
      <c r="H514">
        <v>2E+20</v>
      </c>
      <c r="I514">
        <v>0</v>
      </c>
      <c r="J514">
        <v>0</v>
      </c>
      <c r="K514">
        <v>317</v>
      </c>
      <c r="L51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14" s="5" cm="1">
        <f t="array" ref="M514">MAX(IF((ProjectInfoTable[ProjectName]=DiscreteStatsTable[[#This Row],[ProjectName]]),(ProjectInfoTable[ProjectName]=DiscreteStatsTable[[#This Row],[ProjectName]])*ProjectInfoTable[NumberOfReplications]))</f>
        <v>50</v>
      </c>
      <c r="N514" s="5" cm="1">
        <f t="array" ref="N514">IFERROR(AVERAGE(IF((DiscreteStatsTable[GroupByKey]=DiscreteStatsTable[[#This Row],[GroupByKey]]),(DiscreteStatsTable[GroupByKey]=DiscreteStatsTable[[#This Row],[GroupByKey]])*DiscreteStatsTable[Average])),0)</f>
        <v>0</v>
      </c>
      <c r="O514" s="5" cm="1">
        <f t="array" ref="O514">IFERROR(_xlfn.STDEV.S(IF((DiscreteStatsTable[GroupByKey]=DiscreteStatsTable[[#This Row],[GroupByKey]]),(DiscreteStatsTable[GroupByKey]=DiscreteStatsTable[[#This Row],[GroupByKey]])*DiscreteStatsTable[Average])),0)</f>
        <v>0</v>
      </c>
      <c r="P514" s="5" cm="1">
        <f t="array" ref="P514">MAX(IF((ProjectInfoTable[ProjectName]=DiscreteStatsTable[[#This Row],[ProjectName]]),(ProjectInfoTable[ProjectName]=DiscreteStatsTable[[#This Row],[ProjectName]])*ProjectInfoTable[ConfidenceInterval]))</f>
        <v>0.95</v>
      </c>
      <c r="Q514" s="5">
        <f>IF(AND(DiscreteStatsTable[[#This Row],[RepsWithStatObserved]]=1,Y514=0),200000000000000000000,IFERROR(_xlfn.T.INV.2T(1 -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4" s="5" cm="1">
        <f t="array" ref="R514">MIN(IF((DiscreteStatsTable[GroupByKey]=DiscreteStatsTable[[#This Row],[GroupByKey]]),(DiscreteStatsTable[GroupByKey]=DiscreteStatsTable[[#This Row],[GroupByKey]])*DiscreteStatsTable[Average]))</f>
        <v>0</v>
      </c>
      <c r="S514" s="5" cm="1">
        <f t="array" ref="S514">MAX(IF((DiscreteStatsTable[GroupByKey]=DiscreteStatsTable[[#This Row],[GroupByKey]]),(DiscreteStatsTable[GroupByKey]=DiscreteStatsTable[[#This Row],[GroupByKey]])*DiscreteStatsTable[Average]))</f>
        <v>0</v>
      </c>
      <c r="T514" s="5" cm="1">
        <f t="array" ref="T514">MIN(IF((DiscreteStatsTable[GroupByKey]=DiscreteStatsTable[[#This Row],[GroupByKey]]),(DiscreteStatsTable[GroupByKey]=DiscreteStatsTable[[#This Row],[GroupByKey]])*DiscreteStatsTable[Minimum]))</f>
        <v>0</v>
      </c>
      <c r="U514" s="5" cm="1">
        <f t="array" ref="U514">MAX(IF((DiscreteStatsTable[GroupByKey]=DiscreteStatsTable[[#This Row],[GroupByKey]]),(DiscreteStatsTable[GroupByKey]=DiscreteStatsTable[[#This Row],[GroupByKey]])*DiscreteStatsTable[Maximum]))</f>
        <v>0</v>
      </c>
      <c r="V514" s="5" cm="1">
        <f t="array" ref="V514">IFERROR(AVERAGE(IF((DiscreteStatsTable[GroupByKey]=DiscreteStatsTable[[#This Row],[GroupByKey]]),(DiscreteStatsTable[GroupByKey]=DiscreteStatsTable[[#This Row],[GroupByKey]])*DiscreteStatsTable[NumberObservations])),0)</f>
        <v>316.94</v>
      </c>
      <c r="W514" s="5">
        <f>IF((DiscreteStatsTable[[#This Row],[RepsRequested]]&gt;1),DiscreteStatsTable[[#This Row],[HalfWidth]],DiscreteStatsTable[[#This Row],[BatchMeansHalfWidth]])</f>
        <v>0</v>
      </c>
      <c r="X514" s="5" cm="1">
        <f t="array" ref="X514">COUNT(IF((DiscreteStatsTable[GroupByKey]=DiscreteStatsTable[[#This Row],[GroupByKey]]),(DiscreteStatsTable[GroupByKey]=DiscreteStatsTable[[#This Row],[GroupByKey]])*DiscreteStatsTable[Replication]))</f>
        <v>50</v>
      </c>
      <c r="Y514" s="5">
        <f>IF(DiscreteStatsTable[[#This Row],[RepsRequested]]=DiscreteStatsTable[[#This Row],[RepsWithStatObserved]],1,0)</f>
        <v>1</v>
      </c>
    </row>
    <row r="515" spans="1:25" x14ac:dyDescent="0.25">
      <c r="A515" t="s">
        <v>68</v>
      </c>
      <c r="B515" t="s">
        <v>70</v>
      </c>
      <c r="C515">
        <v>19</v>
      </c>
      <c r="D515" t="s">
        <v>83</v>
      </c>
      <c r="E515" t="s">
        <v>78</v>
      </c>
      <c r="F515" t="s">
        <v>73</v>
      </c>
      <c r="G515">
        <v>0.16715695503827899</v>
      </c>
      <c r="H515">
        <v>2E+20</v>
      </c>
      <c r="I515">
        <v>0</v>
      </c>
      <c r="J515">
        <v>2.9334607515148701</v>
      </c>
      <c r="K515">
        <v>317</v>
      </c>
      <c r="L51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15" s="5" cm="1">
        <f t="array" ref="M515">MAX(IF((ProjectInfoTable[ProjectName]=DiscreteStatsTable[[#This Row],[ProjectName]]),(ProjectInfoTable[ProjectName]=DiscreteStatsTable[[#This Row],[ProjectName]])*ProjectInfoTable[NumberOfReplications]))</f>
        <v>50</v>
      </c>
      <c r="N515" s="5" cm="1">
        <f t="array" ref="N515">IFERROR(AVERAGE(IF((DiscreteStatsTable[GroupByKey]=DiscreteStatsTable[[#This Row],[GroupByKey]]),(DiscreteStatsTable[GroupByKey]=DiscreteStatsTable[[#This Row],[GroupByKey]])*DiscreteStatsTable[Average])),0)</f>
        <v>0.17460097232699684</v>
      </c>
      <c r="O515" s="5" cm="1">
        <f t="array" ref="O515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15" s="5" cm="1">
        <f t="array" ref="P515">MAX(IF((ProjectInfoTable[ProjectName]=DiscreteStatsTable[[#This Row],[ProjectName]]),(ProjectInfoTable[ProjectName]=DiscreteStatsTable[[#This Row],[ProjectName]])*ProjectInfoTable[ConfidenceInterval]))</f>
        <v>0.95</v>
      </c>
      <c r="Q515" s="5">
        <f>IF(AND(DiscreteStatsTable[[#This Row],[RepsWithStatObserved]]=1,Y515=0),200000000000000000000,IFERROR(_xlfn.T.INV.2T(1 -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15" s="5" cm="1">
        <f t="array" ref="R515">MIN(IF((DiscreteStatsTable[GroupByKey]=DiscreteStatsTable[[#This Row],[GroupByKey]]),(DiscreteStatsTable[GroupByKey]=DiscreteStatsTable[[#This Row],[GroupByKey]])*DiscreteStatsTable[Average]))</f>
        <v>6.6229675511977795E-2</v>
      </c>
      <c r="S515" s="5" cm="1">
        <f t="array" ref="S515">MAX(IF((DiscreteStatsTable[GroupByKey]=DiscreteStatsTable[[#This Row],[GroupByKey]]),(DiscreteStatsTable[GroupByKey]=DiscreteStatsTable[[#This Row],[GroupByKey]])*DiscreteStatsTable[Average]))</f>
        <v>0.33518621726314302</v>
      </c>
      <c r="T515" s="5" cm="1">
        <f t="array" ref="T515">MIN(IF((DiscreteStatsTable[GroupByKey]=DiscreteStatsTable[[#This Row],[GroupByKey]]),(DiscreteStatsTable[GroupByKey]=DiscreteStatsTable[[#This Row],[GroupByKey]])*DiscreteStatsTable[Minimum]))</f>
        <v>0</v>
      </c>
      <c r="U515" s="5" cm="1">
        <f t="array" ref="U515">MAX(IF((DiscreteStatsTable[GroupByKey]=DiscreteStatsTable[[#This Row],[GroupByKey]]),(DiscreteStatsTable[GroupByKey]=DiscreteStatsTable[[#This Row],[GroupByKey]])*DiscreteStatsTable[Maximum]))</f>
        <v>7.6409613053795198</v>
      </c>
      <c r="V515" s="5" cm="1">
        <f t="array" ref="V515">IFERROR(AVERAGE(IF((DiscreteStatsTable[GroupByKey]=DiscreteStatsTable[[#This Row],[GroupByKey]]),(DiscreteStatsTable[GroupByKey]=DiscreteStatsTable[[#This Row],[GroupByKey]])*DiscreteStatsTable[NumberObservations])),0)</f>
        <v>316.94</v>
      </c>
      <c r="W515" s="5">
        <f>IF((DiscreteStatsTable[[#This Row],[RepsRequested]]&gt;1),DiscreteStatsTable[[#This Row],[HalfWidth]],DiscreteStatsTable[[#This Row],[BatchMeansHalfWidth]])</f>
        <v>1.655000005490757E-2</v>
      </c>
      <c r="X515" s="5" cm="1">
        <f t="array" ref="X515">COUNT(IF((DiscreteStatsTable[GroupByKey]=DiscreteStatsTable[[#This Row],[GroupByKey]]),(DiscreteStatsTable[GroupByKey]=DiscreteStatsTable[[#This Row],[GroupByKey]])*DiscreteStatsTable[Replication]))</f>
        <v>50</v>
      </c>
      <c r="Y515" s="5">
        <f>IF(DiscreteStatsTable[[#This Row],[RepsRequested]]=DiscreteStatsTable[[#This Row],[RepsWithStatObserved]],1,0)</f>
        <v>1</v>
      </c>
    </row>
    <row r="516" spans="1:25" x14ac:dyDescent="0.25">
      <c r="A516" t="s">
        <v>68</v>
      </c>
      <c r="B516" t="s">
        <v>70</v>
      </c>
      <c r="C516">
        <v>20</v>
      </c>
      <c r="D516" t="s">
        <v>83</v>
      </c>
      <c r="E516" t="s">
        <v>72</v>
      </c>
      <c r="F516" t="s">
        <v>73</v>
      </c>
      <c r="G516">
        <v>2.86089678150531E-2</v>
      </c>
      <c r="H516">
        <v>2E+20</v>
      </c>
      <c r="I516">
        <v>1.4730818881947501E-2</v>
      </c>
      <c r="J516">
        <v>4.9526110898385899E-2</v>
      </c>
      <c r="K516">
        <v>317</v>
      </c>
      <c r="L51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16" s="5" cm="1">
        <f t="array" ref="M516">MAX(IF((ProjectInfoTable[ProjectName]=DiscreteStatsTable[[#This Row],[ProjectName]]),(ProjectInfoTable[ProjectName]=DiscreteStatsTable[[#This Row],[ProjectName]])*ProjectInfoTable[NumberOfReplications]))</f>
        <v>50</v>
      </c>
      <c r="N516" s="5" cm="1">
        <f t="array" ref="N516">IFERROR(AVERAGE(IF((DiscreteStatsTable[GroupByKey]=DiscreteStatsTable[[#This Row],[GroupByKey]]),(DiscreteStatsTable[GroupByKey]=DiscreteStatsTable[[#This Row],[GroupByKey]])*DiscreteStatsTable[Average])),0)</f>
        <v>2.9140044230663364E-2</v>
      </c>
      <c r="O516" s="5" cm="1">
        <f t="array" ref="O51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16" s="5" cm="1">
        <f t="array" ref="P516">MAX(IF((ProjectInfoTable[ProjectName]=DiscreteStatsTable[[#This Row],[ProjectName]]),(ProjectInfoTable[ProjectName]=DiscreteStatsTable[[#This Row],[ProjectName]])*ProjectInfoTable[ConfidenceInterval]))</f>
        <v>0.95</v>
      </c>
      <c r="Q516" s="5">
        <f>IF(AND(DiscreteStatsTable[[#This Row],[RepsWithStatObserved]]=1,Y516=0),200000000000000000000,IFERROR(_xlfn.T.INV.2T(1 -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16" s="5" cm="1">
        <f t="array" ref="R516">MIN(IF((DiscreteStatsTable[GroupByKey]=DiscreteStatsTable[[#This Row],[GroupByKey]]),(DiscreteStatsTable[GroupByKey]=DiscreteStatsTable[[#This Row],[GroupByKey]])*DiscreteStatsTable[Average]))</f>
        <v>2.83494744041787E-2</v>
      </c>
      <c r="S516" s="5" cm="1">
        <f t="array" ref="S516">MAX(IF((DiscreteStatsTable[GroupByKey]=DiscreteStatsTable[[#This Row],[GroupByKey]]),(DiscreteStatsTable[GroupByKey]=DiscreteStatsTable[[#This Row],[GroupByKey]])*DiscreteStatsTable[Average]))</f>
        <v>2.9665213130219501E-2</v>
      </c>
      <c r="T516" s="5" cm="1">
        <f t="array" ref="T516">MIN(IF((DiscreteStatsTable[GroupByKey]=DiscreteStatsTable[[#This Row],[GroupByKey]]),(DiscreteStatsTable[GroupByKey]=DiscreteStatsTable[[#This Row],[GroupByKey]])*DiscreteStatsTable[Minimum]))</f>
        <v>1.2596072452009799E-2</v>
      </c>
      <c r="U516" s="5" cm="1">
        <f t="array" ref="U516">MAX(IF((DiscreteStatsTable[GroupByKey]=DiscreteStatsTable[[#This Row],[GroupByKey]]),(DiscreteStatsTable[GroupByKey]=DiscreteStatsTable[[#This Row],[GroupByKey]])*DiscreteStatsTable[Maximum]))</f>
        <v>4.98834309779871E-2</v>
      </c>
      <c r="V516" s="5" cm="1">
        <f t="array" ref="V516">IFERROR(AVERAGE(IF((DiscreteStatsTable[GroupByKey]=DiscreteStatsTable[[#This Row],[GroupByKey]]),(DiscreteStatsTable[GroupByKey]=DiscreteStatsTable[[#This Row],[GroupByKey]])*DiscreteStatsTable[NumberObservations])),0)</f>
        <v>316.94</v>
      </c>
      <c r="W516" s="5">
        <f>IF((DiscreteStatsTable[[#This Row],[RepsRequested]]&gt;1),DiscreteStatsTable[[#This Row],[HalfWidth]],DiscreteStatsTable[[#This Row],[BatchMeansHalfWidth]])</f>
        <v>1.0181944756697419E-4</v>
      </c>
      <c r="X516" s="5" cm="1">
        <f t="array" ref="X516">COUNT(IF((DiscreteStatsTable[GroupByKey]=DiscreteStatsTable[[#This Row],[GroupByKey]]),(DiscreteStatsTable[GroupByKey]=DiscreteStatsTable[[#This Row],[GroupByKey]])*DiscreteStatsTable[Replication]))</f>
        <v>50</v>
      </c>
      <c r="Y516" s="5">
        <f>IF(DiscreteStatsTable[[#This Row],[RepsRequested]]=DiscreteStatsTable[[#This Row],[RepsWithStatObserved]],1,0)</f>
        <v>1</v>
      </c>
    </row>
    <row r="517" spans="1:25" x14ac:dyDescent="0.25">
      <c r="A517" t="s">
        <v>68</v>
      </c>
      <c r="B517" t="s">
        <v>70</v>
      </c>
      <c r="C517">
        <v>20</v>
      </c>
      <c r="D517" t="s">
        <v>83</v>
      </c>
      <c r="E517" t="s">
        <v>74</v>
      </c>
      <c r="F517" t="s">
        <v>73</v>
      </c>
      <c r="G517">
        <v>1.9860922391992</v>
      </c>
      <c r="H517">
        <v>2E+20</v>
      </c>
      <c r="I517">
        <v>0.88384913291685097</v>
      </c>
      <c r="J517">
        <v>6.1231949326706898</v>
      </c>
      <c r="K517">
        <v>317</v>
      </c>
      <c r="L51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17" s="5" cm="1">
        <f t="array" ref="M517">MAX(IF((ProjectInfoTable[ProjectName]=DiscreteStatsTable[[#This Row],[ProjectName]]),(ProjectInfoTable[ProjectName]=DiscreteStatsTable[[#This Row],[ProjectName]])*ProjectInfoTable[NumberOfReplications]))</f>
        <v>50</v>
      </c>
      <c r="N517" s="5" cm="1">
        <f t="array" ref="N517">IFERROR(AVERAGE(IF((DiscreteStatsTable[GroupByKey]=DiscreteStatsTable[[#This Row],[GroupByKey]]),(DiscreteStatsTable[GroupByKey]=DiscreteStatsTable[[#This Row],[GroupByKey]])*DiscreteStatsTable[Average])),0)</f>
        <v>1.9230036261667984</v>
      </c>
      <c r="O517" s="5" cm="1">
        <f t="array" ref="O517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17" s="5" cm="1">
        <f t="array" ref="P517">MAX(IF((ProjectInfoTable[ProjectName]=DiscreteStatsTable[[#This Row],[ProjectName]]),(ProjectInfoTable[ProjectName]=DiscreteStatsTable[[#This Row],[ProjectName]])*ProjectInfoTable[ConfidenceInterval]))</f>
        <v>0.95</v>
      </c>
      <c r="Q517" s="5">
        <f>IF(AND(DiscreteStatsTable[[#This Row],[RepsWithStatObserved]]=1,Y517=0),200000000000000000000,IFERROR(_xlfn.T.INV.2T(1 -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17" s="5" cm="1">
        <f t="array" ref="R517">MIN(IF((DiscreteStatsTable[GroupByKey]=DiscreteStatsTable[[#This Row],[GroupByKey]]),(DiscreteStatsTable[GroupByKey]=DiscreteStatsTable[[#This Row],[GroupByKey]])*DiscreteStatsTable[Average]))</f>
        <v>1.76780221421957</v>
      </c>
      <c r="S517" s="5" cm="1">
        <f t="array" ref="S517">MAX(IF((DiscreteStatsTable[GroupByKey]=DiscreteStatsTable[[#This Row],[GroupByKey]]),(DiscreteStatsTable[GroupByKey]=DiscreteStatsTable[[#This Row],[GroupByKey]])*DiscreteStatsTable[Average]))</f>
        <v>2.1069755550221099</v>
      </c>
      <c r="T517" s="5" cm="1">
        <f t="array" ref="T517">MIN(IF((DiscreteStatsTable[GroupByKey]=DiscreteStatsTable[[#This Row],[GroupByKey]]),(DiscreteStatsTable[GroupByKey]=DiscreteStatsTable[[#This Row],[GroupByKey]])*DiscreteStatsTable[Minimum]))</f>
        <v>0.75576434712058904</v>
      </c>
      <c r="U517" s="5" cm="1">
        <f t="array" ref="U517">MAX(IF((DiscreteStatsTable[GroupByKey]=DiscreteStatsTable[[#This Row],[GroupByKey]]),(DiscreteStatsTable[GroupByKey]=DiscreteStatsTable[[#This Row],[GroupByKey]])*DiscreteStatsTable[Maximum]))</f>
        <v>8.9740994303808801</v>
      </c>
      <c r="V517" s="5" cm="1">
        <f t="array" ref="V517">IFERROR(AVERAGE(IF((DiscreteStatsTable[GroupByKey]=DiscreteStatsTable[[#This Row],[GroupByKey]]),(DiscreteStatsTable[GroupByKey]=DiscreteStatsTable[[#This Row],[GroupByKey]])*DiscreteStatsTable[NumberObservations])),0)</f>
        <v>316.94</v>
      </c>
      <c r="W517" s="5">
        <f>IF((DiscreteStatsTable[[#This Row],[RepsRequested]]&gt;1),DiscreteStatsTable[[#This Row],[HalfWidth]],DiscreteStatsTable[[#This Row],[BatchMeansHalfWidth]])</f>
        <v>1.7917006908396871E-2</v>
      </c>
      <c r="X517" s="5" cm="1">
        <f t="array" ref="X517">COUNT(IF((DiscreteStatsTable[GroupByKey]=DiscreteStatsTable[[#This Row],[GroupByKey]]),(DiscreteStatsTable[GroupByKey]=DiscreteStatsTable[[#This Row],[GroupByKey]])*DiscreteStatsTable[Replication]))</f>
        <v>50</v>
      </c>
      <c r="Y517" s="5">
        <f>IF(DiscreteStatsTable[[#This Row],[RepsRequested]]=DiscreteStatsTable[[#This Row],[RepsWithStatObserved]],1,0)</f>
        <v>1</v>
      </c>
    </row>
    <row r="518" spans="1:25" x14ac:dyDescent="0.25">
      <c r="A518" t="s">
        <v>68</v>
      </c>
      <c r="B518" t="s">
        <v>70</v>
      </c>
      <c r="C518">
        <v>20</v>
      </c>
      <c r="D518" t="s">
        <v>83</v>
      </c>
      <c r="E518" t="s">
        <v>75</v>
      </c>
      <c r="F518" t="s">
        <v>73</v>
      </c>
      <c r="G518">
        <v>2.86089678150531E-2</v>
      </c>
      <c r="H518">
        <v>2E+20</v>
      </c>
      <c r="I518">
        <v>1.4730818881947501E-2</v>
      </c>
      <c r="J518">
        <v>4.9526110898385899E-2</v>
      </c>
      <c r="K518">
        <v>317</v>
      </c>
      <c r="L51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18" s="5" cm="1">
        <f t="array" ref="M518">MAX(IF((ProjectInfoTable[ProjectName]=DiscreteStatsTable[[#This Row],[ProjectName]]),(ProjectInfoTable[ProjectName]=DiscreteStatsTable[[#This Row],[ProjectName]])*ProjectInfoTable[NumberOfReplications]))</f>
        <v>50</v>
      </c>
      <c r="N518" s="5" cm="1">
        <f t="array" ref="N518">IFERROR(AVERAGE(IF((DiscreteStatsTable[GroupByKey]=DiscreteStatsTable[[#This Row],[GroupByKey]]),(DiscreteStatsTable[GroupByKey]=DiscreteStatsTable[[#This Row],[GroupByKey]])*DiscreteStatsTable[Average])),0)</f>
        <v>2.9140044230663364E-2</v>
      </c>
      <c r="O518" s="5" cm="1">
        <f t="array" ref="O51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18" s="5" cm="1">
        <f t="array" ref="P518">MAX(IF((ProjectInfoTable[ProjectName]=DiscreteStatsTable[[#This Row],[ProjectName]]),(ProjectInfoTable[ProjectName]=DiscreteStatsTable[[#This Row],[ProjectName]])*ProjectInfoTable[ConfidenceInterval]))</f>
        <v>0.95</v>
      </c>
      <c r="Q518" s="5">
        <f>IF(AND(DiscreteStatsTable[[#This Row],[RepsWithStatObserved]]=1,Y518=0),200000000000000000000,IFERROR(_xlfn.T.INV.2T(1 -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18" s="5" cm="1">
        <f t="array" ref="R518">MIN(IF((DiscreteStatsTable[GroupByKey]=DiscreteStatsTable[[#This Row],[GroupByKey]]),(DiscreteStatsTable[GroupByKey]=DiscreteStatsTable[[#This Row],[GroupByKey]])*DiscreteStatsTable[Average]))</f>
        <v>2.83494744041787E-2</v>
      </c>
      <c r="S518" s="5" cm="1">
        <f t="array" ref="S518">MAX(IF((DiscreteStatsTable[GroupByKey]=DiscreteStatsTable[[#This Row],[GroupByKey]]),(DiscreteStatsTable[GroupByKey]=DiscreteStatsTable[[#This Row],[GroupByKey]])*DiscreteStatsTable[Average]))</f>
        <v>2.9665213130219501E-2</v>
      </c>
      <c r="T518" s="5" cm="1">
        <f t="array" ref="T518">MIN(IF((DiscreteStatsTable[GroupByKey]=DiscreteStatsTable[[#This Row],[GroupByKey]]),(DiscreteStatsTable[GroupByKey]=DiscreteStatsTable[[#This Row],[GroupByKey]])*DiscreteStatsTable[Minimum]))</f>
        <v>1.2596072452009799E-2</v>
      </c>
      <c r="U518" s="5" cm="1">
        <f t="array" ref="U518">MAX(IF((DiscreteStatsTable[GroupByKey]=DiscreteStatsTable[[#This Row],[GroupByKey]]),(DiscreteStatsTable[GroupByKey]=DiscreteStatsTable[[#This Row],[GroupByKey]])*DiscreteStatsTable[Maximum]))</f>
        <v>4.98834309779871E-2</v>
      </c>
      <c r="V518" s="5" cm="1">
        <f t="array" ref="V518">IFERROR(AVERAGE(IF((DiscreteStatsTable[GroupByKey]=DiscreteStatsTable[[#This Row],[GroupByKey]]),(DiscreteStatsTable[GroupByKey]=DiscreteStatsTable[[#This Row],[GroupByKey]])*DiscreteStatsTable[NumberObservations])),0)</f>
        <v>316.94</v>
      </c>
      <c r="W518" s="5">
        <f>IF((DiscreteStatsTable[[#This Row],[RepsRequested]]&gt;1),DiscreteStatsTable[[#This Row],[HalfWidth]],DiscreteStatsTable[[#This Row],[BatchMeansHalfWidth]])</f>
        <v>1.0181944756697419E-4</v>
      </c>
      <c r="X518" s="5" cm="1">
        <f t="array" ref="X518">COUNT(IF((DiscreteStatsTable[GroupByKey]=DiscreteStatsTable[[#This Row],[GroupByKey]]),(DiscreteStatsTable[GroupByKey]=DiscreteStatsTable[[#This Row],[GroupByKey]])*DiscreteStatsTable[Replication]))</f>
        <v>50</v>
      </c>
      <c r="Y518" s="5">
        <f>IF(DiscreteStatsTable[[#This Row],[RepsRequested]]=DiscreteStatsTable[[#This Row],[RepsWithStatObserved]],1,0)</f>
        <v>1</v>
      </c>
    </row>
    <row r="519" spans="1:25" x14ac:dyDescent="0.25">
      <c r="A519" t="s">
        <v>68</v>
      </c>
      <c r="B519" t="s">
        <v>70</v>
      </c>
      <c r="C519">
        <v>20</v>
      </c>
      <c r="D519" t="s">
        <v>83</v>
      </c>
      <c r="E519" t="s">
        <v>76</v>
      </c>
      <c r="F519" t="s">
        <v>73</v>
      </c>
      <c r="G519">
        <v>1.7165380689031899</v>
      </c>
      <c r="H519">
        <v>2E+20</v>
      </c>
      <c r="I519">
        <v>0.88384913291685097</v>
      </c>
      <c r="J519">
        <v>2.97156665390315</v>
      </c>
      <c r="K519">
        <v>317</v>
      </c>
      <c r="L51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19" s="5" cm="1">
        <f t="array" ref="M519">MAX(IF((ProjectInfoTable[ProjectName]=DiscreteStatsTable[[#This Row],[ProjectName]]),(ProjectInfoTable[ProjectName]=DiscreteStatsTable[[#This Row],[ProjectName]])*ProjectInfoTable[NumberOfReplications]))</f>
        <v>50</v>
      </c>
      <c r="N519" s="5" cm="1">
        <f t="array" ref="N519">IFERROR(AVERAGE(IF((DiscreteStatsTable[GroupByKey]=DiscreteStatsTable[[#This Row],[GroupByKey]]),(DiscreteStatsTable[GroupByKey]=DiscreteStatsTable[[#This Row],[GroupByKey]])*DiscreteStatsTable[Average])),0)</f>
        <v>1.7484026538398019</v>
      </c>
      <c r="O519" s="5" cm="1">
        <f t="array" ref="O519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19" s="5" cm="1">
        <f t="array" ref="P519">MAX(IF((ProjectInfoTable[ProjectName]=DiscreteStatsTable[[#This Row],[ProjectName]]),(ProjectInfoTable[ProjectName]=DiscreteStatsTable[[#This Row],[ProjectName]])*ProjectInfoTable[ConfidenceInterval]))</f>
        <v>0.95</v>
      </c>
      <c r="Q519" s="5">
        <f>IF(AND(DiscreteStatsTable[[#This Row],[RepsWithStatObserved]]=1,Y519=0),200000000000000000000,IFERROR(_xlfn.T.INV.2T(1 -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19" s="5" cm="1">
        <f t="array" ref="R519">MIN(IF((DiscreteStatsTable[GroupByKey]=DiscreteStatsTable[[#This Row],[GroupByKey]]),(DiscreteStatsTable[GroupByKey]=DiscreteStatsTable[[#This Row],[GroupByKey]])*DiscreteStatsTable[Average]))</f>
        <v>1.7009684642507199</v>
      </c>
      <c r="S519" s="5" cm="1">
        <f t="array" ref="S519">MAX(IF((DiscreteStatsTable[GroupByKey]=DiscreteStatsTable[[#This Row],[GroupByKey]]),(DiscreteStatsTable[GroupByKey]=DiscreteStatsTable[[#This Row],[GroupByKey]])*DiscreteStatsTable[Average]))</f>
        <v>1.77991278781317</v>
      </c>
      <c r="T519" s="5" cm="1">
        <f t="array" ref="T519">MIN(IF((DiscreteStatsTable[GroupByKey]=DiscreteStatsTable[[#This Row],[GroupByKey]]),(DiscreteStatsTable[GroupByKey]=DiscreteStatsTable[[#This Row],[GroupByKey]])*DiscreteStatsTable[Minimum]))</f>
        <v>0.75576434712058904</v>
      </c>
      <c r="U519" s="5" cm="1">
        <f t="array" ref="U519">MAX(IF((DiscreteStatsTable[GroupByKey]=DiscreteStatsTable[[#This Row],[GroupByKey]]),(DiscreteStatsTable[GroupByKey]=DiscreteStatsTable[[#This Row],[GroupByKey]])*DiscreteStatsTable[Maximum]))</f>
        <v>2.9930058586792301</v>
      </c>
      <c r="V519" s="5" cm="1">
        <f t="array" ref="V519">IFERROR(AVERAGE(IF((DiscreteStatsTable[GroupByKey]=DiscreteStatsTable[[#This Row],[GroupByKey]]),(DiscreteStatsTable[GroupByKey]=DiscreteStatsTable[[#This Row],[GroupByKey]])*DiscreteStatsTable[NumberObservations])),0)</f>
        <v>316.94</v>
      </c>
      <c r="W519" s="5">
        <f>IF((DiscreteStatsTable[[#This Row],[RepsRequested]]&gt;1),DiscreteStatsTable[[#This Row],[HalfWidth]],DiscreteStatsTable[[#This Row],[BatchMeansHalfWidth]])</f>
        <v>6.1091668540185929E-3</v>
      </c>
      <c r="X519" s="5" cm="1">
        <f t="array" ref="X519">COUNT(IF((DiscreteStatsTable[GroupByKey]=DiscreteStatsTable[[#This Row],[GroupByKey]]),(DiscreteStatsTable[GroupByKey]=DiscreteStatsTable[[#This Row],[GroupByKey]])*DiscreteStatsTable[Replication]))</f>
        <v>50</v>
      </c>
      <c r="Y519" s="5">
        <f>IF(DiscreteStatsTable[[#This Row],[RepsRequested]]=DiscreteStatsTable[[#This Row],[RepsWithStatObserved]],1,0)</f>
        <v>1</v>
      </c>
    </row>
    <row r="520" spans="1:25" x14ac:dyDescent="0.25">
      <c r="A520" t="s">
        <v>68</v>
      </c>
      <c r="B520" t="s">
        <v>70</v>
      </c>
      <c r="C520">
        <v>20</v>
      </c>
      <c r="D520" t="s">
        <v>83</v>
      </c>
      <c r="E520" t="s">
        <v>77</v>
      </c>
      <c r="F520" t="s">
        <v>73</v>
      </c>
      <c r="G520">
        <v>0</v>
      </c>
      <c r="H520">
        <v>2E+20</v>
      </c>
      <c r="I520">
        <v>0</v>
      </c>
      <c r="J520">
        <v>0</v>
      </c>
      <c r="K520">
        <v>317</v>
      </c>
      <c r="L52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20" s="5" cm="1">
        <f t="array" ref="M520">MAX(IF((ProjectInfoTable[ProjectName]=DiscreteStatsTable[[#This Row],[ProjectName]]),(ProjectInfoTable[ProjectName]=DiscreteStatsTable[[#This Row],[ProjectName]])*ProjectInfoTable[NumberOfReplications]))</f>
        <v>50</v>
      </c>
      <c r="N520" s="5" cm="1">
        <f t="array" ref="N520">IFERROR(AVERAGE(IF((DiscreteStatsTable[GroupByKey]=DiscreteStatsTable[[#This Row],[GroupByKey]]),(DiscreteStatsTable[GroupByKey]=DiscreteStatsTable[[#This Row],[GroupByKey]])*DiscreteStatsTable[Average])),0)</f>
        <v>0</v>
      </c>
      <c r="O520" s="5" cm="1">
        <f t="array" ref="O520">IFERROR(_xlfn.STDEV.S(IF((DiscreteStatsTable[GroupByKey]=DiscreteStatsTable[[#This Row],[GroupByKey]]),(DiscreteStatsTable[GroupByKey]=DiscreteStatsTable[[#This Row],[GroupByKey]])*DiscreteStatsTable[Average])),0)</f>
        <v>0</v>
      </c>
      <c r="P520" s="5" cm="1">
        <f t="array" ref="P520">MAX(IF((ProjectInfoTable[ProjectName]=DiscreteStatsTable[[#This Row],[ProjectName]]),(ProjectInfoTable[ProjectName]=DiscreteStatsTable[[#This Row],[ProjectName]])*ProjectInfoTable[ConfidenceInterval]))</f>
        <v>0.95</v>
      </c>
      <c r="Q520" s="5">
        <f>IF(AND(DiscreteStatsTable[[#This Row],[RepsWithStatObserved]]=1,Y520=0),200000000000000000000,IFERROR(_xlfn.T.INV.2T(1 -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0" s="5" cm="1">
        <f t="array" ref="R520">MIN(IF((DiscreteStatsTable[GroupByKey]=DiscreteStatsTable[[#This Row],[GroupByKey]]),(DiscreteStatsTable[GroupByKey]=DiscreteStatsTable[[#This Row],[GroupByKey]])*DiscreteStatsTable[Average]))</f>
        <v>0</v>
      </c>
      <c r="S520" s="5" cm="1">
        <f t="array" ref="S520">MAX(IF((DiscreteStatsTable[GroupByKey]=DiscreteStatsTable[[#This Row],[GroupByKey]]),(DiscreteStatsTable[GroupByKey]=DiscreteStatsTable[[#This Row],[GroupByKey]])*DiscreteStatsTable[Average]))</f>
        <v>0</v>
      </c>
      <c r="T520" s="5" cm="1">
        <f t="array" ref="T520">MIN(IF((DiscreteStatsTable[GroupByKey]=DiscreteStatsTable[[#This Row],[GroupByKey]]),(DiscreteStatsTable[GroupByKey]=DiscreteStatsTable[[#This Row],[GroupByKey]])*DiscreteStatsTable[Minimum]))</f>
        <v>0</v>
      </c>
      <c r="U520" s="5" cm="1">
        <f t="array" ref="U520">MAX(IF((DiscreteStatsTable[GroupByKey]=DiscreteStatsTable[[#This Row],[GroupByKey]]),(DiscreteStatsTable[GroupByKey]=DiscreteStatsTable[[#This Row],[GroupByKey]])*DiscreteStatsTable[Maximum]))</f>
        <v>0</v>
      </c>
      <c r="V520" s="5" cm="1">
        <f t="array" ref="V520">IFERROR(AVERAGE(IF((DiscreteStatsTable[GroupByKey]=DiscreteStatsTable[[#This Row],[GroupByKey]]),(DiscreteStatsTable[GroupByKey]=DiscreteStatsTable[[#This Row],[GroupByKey]])*DiscreteStatsTable[NumberObservations])),0)</f>
        <v>316.94</v>
      </c>
      <c r="W520" s="5">
        <f>IF((DiscreteStatsTable[[#This Row],[RepsRequested]]&gt;1),DiscreteStatsTable[[#This Row],[HalfWidth]],DiscreteStatsTable[[#This Row],[BatchMeansHalfWidth]])</f>
        <v>0</v>
      </c>
      <c r="X520" s="5" cm="1">
        <f t="array" ref="X520">COUNT(IF((DiscreteStatsTable[GroupByKey]=DiscreteStatsTable[[#This Row],[GroupByKey]]),(DiscreteStatsTable[GroupByKey]=DiscreteStatsTable[[#This Row],[GroupByKey]])*DiscreteStatsTable[Replication]))</f>
        <v>50</v>
      </c>
      <c r="Y520" s="5">
        <f>IF(DiscreteStatsTable[[#This Row],[RepsRequested]]=DiscreteStatsTable[[#This Row],[RepsWithStatObserved]],1,0)</f>
        <v>1</v>
      </c>
    </row>
    <row r="521" spans="1:25" x14ac:dyDescent="0.25">
      <c r="A521" t="s">
        <v>68</v>
      </c>
      <c r="B521" t="s">
        <v>70</v>
      </c>
      <c r="C521">
        <v>20</v>
      </c>
      <c r="D521" t="s">
        <v>83</v>
      </c>
      <c r="E521" t="s">
        <v>78</v>
      </c>
      <c r="F521" t="s">
        <v>73</v>
      </c>
      <c r="G521">
        <v>0.26955417029601098</v>
      </c>
      <c r="H521">
        <v>2E+20</v>
      </c>
      <c r="I521">
        <v>0</v>
      </c>
      <c r="J521">
        <v>3.3425621827937002</v>
      </c>
      <c r="K521">
        <v>317</v>
      </c>
      <c r="L52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21" s="5" cm="1">
        <f t="array" ref="M521">MAX(IF((ProjectInfoTable[ProjectName]=DiscreteStatsTable[[#This Row],[ProjectName]]),(ProjectInfoTable[ProjectName]=DiscreteStatsTable[[#This Row],[ProjectName]])*ProjectInfoTable[NumberOfReplications]))</f>
        <v>50</v>
      </c>
      <c r="N521" s="5" cm="1">
        <f t="array" ref="N521">IFERROR(AVERAGE(IF((DiscreteStatsTable[GroupByKey]=DiscreteStatsTable[[#This Row],[GroupByKey]]),(DiscreteStatsTable[GroupByKey]=DiscreteStatsTable[[#This Row],[GroupByKey]])*DiscreteStatsTable[Average])),0)</f>
        <v>0.17460097232699684</v>
      </c>
      <c r="O521" s="5" cm="1">
        <f t="array" ref="O521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21" s="5" cm="1">
        <f t="array" ref="P521">MAX(IF((ProjectInfoTable[ProjectName]=DiscreteStatsTable[[#This Row],[ProjectName]]),(ProjectInfoTable[ProjectName]=DiscreteStatsTable[[#This Row],[ProjectName]])*ProjectInfoTable[ConfidenceInterval]))</f>
        <v>0.95</v>
      </c>
      <c r="Q521" s="5">
        <f>IF(AND(DiscreteStatsTable[[#This Row],[RepsWithStatObserved]]=1,Y521=0),200000000000000000000,IFERROR(_xlfn.T.INV.2T(1 -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21" s="5" cm="1">
        <f t="array" ref="R521">MIN(IF((DiscreteStatsTable[GroupByKey]=DiscreteStatsTable[[#This Row],[GroupByKey]]),(DiscreteStatsTable[GroupByKey]=DiscreteStatsTable[[#This Row],[GroupByKey]])*DiscreteStatsTable[Average]))</f>
        <v>6.6229675511977795E-2</v>
      </c>
      <c r="S521" s="5" cm="1">
        <f t="array" ref="S521">MAX(IF((DiscreteStatsTable[GroupByKey]=DiscreteStatsTable[[#This Row],[GroupByKey]]),(DiscreteStatsTable[GroupByKey]=DiscreteStatsTable[[#This Row],[GroupByKey]])*DiscreteStatsTable[Average]))</f>
        <v>0.33518621726314302</v>
      </c>
      <c r="T521" s="5" cm="1">
        <f t="array" ref="T521">MIN(IF((DiscreteStatsTable[GroupByKey]=DiscreteStatsTable[[#This Row],[GroupByKey]]),(DiscreteStatsTable[GroupByKey]=DiscreteStatsTable[[#This Row],[GroupByKey]])*DiscreteStatsTable[Minimum]))</f>
        <v>0</v>
      </c>
      <c r="U521" s="5" cm="1">
        <f t="array" ref="U521">MAX(IF((DiscreteStatsTable[GroupByKey]=DiscreteStatsTable[[#This Row],[GroupByKey]]),(DiscreteStatsTable[GroupByKey]=DiscreteStatsTable[[#This Row],[GroupByKey]])*DiscreteStatsTable[Maximum]))</f>
        <v>7.6409613053795198</v>
      </c>
      <c r="V521" s="5" cm="1">
        <f t="array" ref="V521">IFERROR(AVERAGE(IF((DiscreteStatsTable[GroupByKey]=DiscreteStatsTable[[#This Row],[GroupByKey]]),(DiscreteStatsTable[GroupByKey]=DiscreteStatsTable[[#This Row],[GroupByKey]])*DiscreteStatsTable[NumberObservations])),0)</f>
        <v>316.94</v>
      </c>
      <c r="W521" s="5">
        <f>IF((DiscreteStatsTable[[#This Row],[RepsRequested]]&gt;1),DiscreteStatsTable[[#This Row],[HalfWidth]],DiscreteStatsTable[[#This Row],[BatchMeansHalfWidth]])</f>
        <v>1.655000005490757E-2</v>
      </c>
      <c r="X521" s="5" cm="1">
        <f t="array" ref="X521">COUNT(IF((DiscreteStatsTable[GroupByKey]=DiscreteStatsTable[[#This Row],[GroupByKey]]),(DiscreteStatsTable[GroupByKey]=DiscreteStatsTable[[#This Row],[GroupByKey]])*DiscreteStatsTable[Replication]))</f>
        <v>50</v>
      </c>
      <c r="Y521" s="5">
        <f>IF(DiscreteStatsTable[[#This Row],[RepsRequested]]=DiscreteStatsTable[[#This Row],[RepsWithStatObserved]],1,0)</f>
        <v>1</v>
      </c>
    </row>
    <row r="522" spans="1:25" x14ac:dyDescent="0.25">
      <c r="A522" t="s">
        <v>68</v>
      </c>
      <c r="B522" t="s">
        <v>70</v>
      </c>
      <c r="C522">
        <v>21</v>
      </c>
      <c r="D522" t="s">
        <v>83</v>
      </c>
      <c r="E522" t="s">
        <v>72</v>
      </c>
      <c r="F522" t="s">
        <v>73</v>
      </c>
      <c r="G522">
        <v>2.9201097482382601E-2</v>
      </c>
      <c r="H522">
        <v>2E+20</v>
      </c>
      <c r="I522">
        <v>1.45313843199167E-2</v>
      </c>
      <c r="J522">
        <v>4.6244301817440797E-2</v>
      </c>
      <c r="K522">
        <v>317</v>
      </c>
      <c r="L52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22" s="5" cm="1">
        <f t="array" ref="M522">MAX(IF((ProjectInfoTable[ProjectName]=DiscreteStatsTable[[#This Row],[ProjectName]]),(ProjectInfoTable[ProjectName]=DiscreteStatsTable[[#This Row],[ProjectName]])*ProjectInfoTable[NumberOfReplications]))</f>
        <v>50</v>
      </c>
      <c r="N522" s="5" cm="1">
        <f t="array" ref="N522">IFERROR(AVERAGE(IF((DiscreteStatsTable[GroupByKey]=DiscreteStatsTable[[#This Row],[GroupByKey]]),(DiscreteStatsTable[GroupByKey]=DiscreteStatsTable[[#This Row],[GroupByKey]])*DiscreteStatsTable[Average])),0)</f>
        <v>2.9140044230663364E-2</v>
      </c>
      <c r="O522" s="5" cm="1">
        <f t="array" ref="O52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22" s="5" cm="1">
        <f t="array" ref="P522">MAX(IF((ProjectInfoTable[ProjectName]=DiscreteStatsTable[[#This Row],[ProjectName]]),(ProjectInfoTable[ProjectName]=DiscreteStatsTable[[#This Row],[ProjectName]])*ProjectInfoTable[ConfidenceInterval]))</f>
        <v>0.95</v>
      </c>
      <c r="Q522" s="5">
        <f>IF(AND(DiscreteStatsTable[[#This Row],[RepsWithStatObserved]]=1,Y522=0),200000000000000000000,IFERROR(_xlfn.T.INV.2T(1 -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22" s="5" cm="1">
        <f t="array" ref="R522">MIN(IF((DiscreteStatsTable[GroupByKey]=DiscreteStatsTable[[#This Row],[GroupByKey]]),(DiscreteStatsTable[GroupByKey]=DiscreteStatsTable[[#This Row],[GroupByKey]])*DiscreteStatsTable[Average]))</f>
        <v>2.83494744041787E-2</v>
      </c>
      <c r="S522" s="5" cm="1">
        <f t="array" ref="S522">MAX(IF((DiscreteStatsTable[GroupByKey]=DiscreteStatsTable[[#This Row],[GroupByKey]]),(DiscreteStatsTable[GroupByKey]=DiscreteStatsTable[[#This Row],[GroupByKey]])*DiscreteStatsTable[Average]))</f>
        <v>2.9665213130219501E-2</v>
      </c>
      <c r="T522" s="5" cm="1">
        <f t="array" ref="T522">MIN(IF((DiscreteStatsTable[GroupByKey]=DiscreteStatsTable[[#This Row],[GroupByKey]]),(DiscreteStatsTable[GroupByKey]=DiscreteStatsTable[[#This Row],[GroupByKey]])*DiscreteStatsTable[Minimum]))</f>
        <v>1.2596072452009799E-2</v>
      </c>
      <c r="U522" s="5" cm="1">
        <f t="array" ref="U522">MAX(IF((DiscreteStatsTable[GroupByKey]=DiscreteStatsTable[[#This Row],[GroupByKey]]),(DiscreteStatsTable[GroupByKey]=DiscreteStatsTable[[#This Row],[GroupByKey]])*DiscreteStatsTable[Maximum]))</f>
        <v>4.98834309779871E-2</v>
      </c>
      <c r="V522" s="5" cm="1">
        <f t="array" ref="V522">IFERROR(AVERAGE(IF((DiscreteStatsTable[GroupByKey]=DiscreteStatsTable[[#This Row],[GroupByKey]]),(DiscreteStatsTable[GroupByKey]=DiscreteStatsTable[[#This Row],[GroupByKey]])*DiscreteStatsTable[NumberObservations])),0)</f>
        <v>316.94</v>
      </c>
      <c r="W522" s="5">
        <f>IF((DiscreteStatsTable[[#This Row],[RepsRequested]]&gt;1),DiscreteStatsTable[[#This Row],[HalfWidth]],DiscreteStatsTable[[#This Row],[BatchMeansHalfWidth]])</f>
        <v>1.0181944756697419E-4</v>
      </c>
      <c r="X522" s="5" cm="1">
        <f t="array" ref="X522">COUNT(IF((DiscreteStatsTable[GroupByKey]=DiscreteStatsTable[[#This Row],[GroupByKey]]),(DiscreteStatsTable[GroupByKey]=DiscreteStatsTable[[#This Row],[GroupByKey]])*DiscreteStatsTable[Replication]))</f>
        <v>50</v>
      </c>
      <c r="Y522" s="5">
        <f>IF(DiscreteStatsTable[[#This Row],[RepsRequested]]=DiscreteStatsTable[[#This Row],[RepsWithStatObserved]],1,0)</f>
        <v>1</v>
      </c>
    </row>
    <row r="523" spans="1:25" x14ac:dyDescent="0.25">
      <c r="A523" t="s">
        <v>68</v>
      </c>
      <c r="B523" t="s">
        <v>70</v>
      </c>
      <c r="C523">
        <v>21</v>
      </c>
      <c r="D523" t="s">
        <v>83</v>
      </c>
      <c r="E523" t="s">
        <v>74</v>
      </c>
      <c r="F523" t="s">
        <v>73</v>
      </c>
      <c r="G523">
        <v>1.9132589567884599</v>
      </c>
      <c r="H523">
        <v>2E+20</v>
      </c>
      <c r="I523">
        <v>0.87188305919499998</v>
      </c>
      <c r="J523">
        <v>6.6531746721782401</v>
      </c>
      <c r="K523">
        <v>317</v>
      </c>
      <c r="L52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23" s="5" cm="1">
        <f t="array" ref="M523">MAX(IF((ProjectInfoTable[ProjectName]=DiscreteStatsTable[[#This Row],[ProjectName]]),(ProjectInfoTable[ProjectName]=DiscreteStatsTable[[#This Row],[ProjectName]])*ProjectInfoTable[NumberOfReplications]))</f>
        <v>50</v>
      </c>
      <c r="N523" s="5" cm="1">
        <f t="array" ref="N523">IFERROR(AVERAGE(IF((DiscreteStatsTable[GroupByKey]=DiscreteStatsTable[[#This Row],[GroupByKey]]),(DiscreteStatsTable[GroupByKey]=DiscreteStatsTable[[#This Row],[GroupByKey]])*DiscreteStatsTable[Average])),0)</f>
        <v>1.9230036261667984</v>
      </c>
      <c r="O523" s="5" cm="1">
        <f t="array" ref="O523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23" s="5" cm="1">
        <f t="array" ref="P523">MAX(IF((ProjectInfoTable[ProjectName]=DiscreteStatsTable[[#This Row],[ProjectName]]),(ProjectInfoTable[ProjectName]=DiscreteStatsTable[[#This Row],[ProjectName]])*ProjectInfoTable[ConfidenceInterval]))</f>
        <v>0.95</v>
      </c>
      <c r="Q523" s="5">
        <f>IF(AND(DiscreteStatsTable[[#This Row],[RepsWithStatObserved]]=1,Y523=0),200000000000000000000,IFERROR(_xlfn.T.INV.2T(1 -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23" s="5" cm="1">
        <f t="array" ref="R523">MIN(IF((DiscreteStatsTable[GroupByKey]=DiscreteStatsTable[[#This Row],[GroupByKey]]),(DiscreteStatsTable[GroupByKey]=DiscreteStatsTable[[#This Row],[GroupByKey]])*DiscreteStatsTable[Average]))</f>
        <v>1.76780221421957</v>
      </c>
      <c r="S523" s="5" cm="1">
        <f t="array" ref="S523">MAX(IF((DiscreteStatsTable[GroupByKey]=DiscreteStatsTable[[#This Row],[GroupByKey]]),(DiscreteStatsTable[GroupByKey]=DiscreteStatsTable[[#This Row],[GroupByKey]])*DiscreteStatsTable[Average]))</f>
        <v>2.1069755550221099</v>
      </c>
      <c r="T523" s="5" cm="1">
        <f t="array" ref="T523">MIN(IF((DiscreteStatsTable[GroupByKey]=DiscreteStatsTable[[#This Row],[GroupByKey]]),(DiscreteStatsTable[GroupByKey]=DiscreteStatsTable[[#This Row],[GroupByKey]])*DiscreteStatsTable[Minimum]))</f>
        <v>0.75576434712058904</v>
      </c>
      <c r="U523" s="5" cm="1">
        <f t="array" ref="U523">MAX(IF((DiscreteStatsTable[GroupByKey]=DiscreteStatsTable[[#This Row],[GroupByKey]]),(DiscreteStatsTable[GroupByKey]=DiscreteStatsTable[[#This Row],[GroupByKey]])*DiscreteStatsTable[Maximum]))</f>
        <v>8.9740994303808801</v>
      </c>
      <c r="V523" s="5" cm="1">
        <f t="array" ref="V523">IFERROR(AVERAGE(IF((DiscreteStatsTable[GroupByKey]=DiscreteStatsTable[[#This Row],[GroupByKey]]),(DiscreteStatsTable[GroupByKey]=DiscreteStatsTable[[#This Row],[GroupByKey]])*DiscreteStatsTable[NumberObservations])),0)</f>
        <v>316.94</v>
      </c>
      <c r="W523" s="5">
        <f>IF((DiscreteStatsTable[[#This Row],[RepsRequested]]&gt;1),DiscreteStatsTable[[#This Row],[HalfWidth]],DiscreteStatsTable[[#This Row],[BatchMeansHalfWidth]])</f>
        <v>1.7917006908396871E-2</v>
      </c>
      <c r="X523" s="5" cm="1">
        <f t="array" ref="X523">COUNT(IF((DiscreteStatsTable[GroupByKey]=DiscreteStatsTable[[#This Row],[GroupByKey]]),(DiscreteStatsTable[GroupByKey]=DiscreteStatsTable[[#This Row],[GroupByKey]])*DiscreteStatsTable[Replication]))</f>
        <v>50</v>
      </c>
      <c r="Y523" s="5">
        <f>IF(DiscreteStatsTable[[#This Row],[RepsRequested]]=DiscreteStatsTable[[#This Row],[RepsWithStatObserved]],1,0)</f>
        <v>1</v>
      </c>
    </row>
    <row r="524" spans="1:25" x14ac:dyDescent="0.25">
      <c r="A524" t="s">
        <v>68</v>
      </c>
      <c r="B524" t="s">
        <v>70</v>
      </c>
      <c r="C524">
        <v>21</v>
      </c>
      <c r="D524" t="s">
        <v>83</v>
      </c>
      <c r="E524" t="s">
        <v>75</v>
      </c>
      <c r="F524" t="s">
        <v>73</v>
      </c>
      <c r="G524">
        <v>2.9201097482382601E-2</v>
      </c>
      <c r="H524">
        <v>2E+20</v>
      </c>
      <c r="I524">
        <v>1.45313843199167E-2</v>
      </c>
      <c r="J524">
        <v>4.6244301817440797E-2</v>
      </c>
      <c r="K524">
        <v>317</v>
      </c>
      <c r="L52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24" s="5" cm="1">
        <f t="array" ref="M524">MAX(IF((ProjectInfoTable[ProjectName]=DiscreteStatsTable[[#This Row],[ProjectName]]),(ProjectInfoTable[ProjectName]=DiscreteStatsTable[[#This Row],[ProjectName]])*ProjectInfoTable[NumberOfReplications]))</f>
        <v>50</v>
      </c>
      <c r="N524" s="5" cm="1">
        <f t="array" ref="N524">IFERROR(AVERAGE(IF((DiscreteStatsTable[GroupByKey]=DiscreteStatsTable[[#This Row],[GroupByKey]]),(DiscreteStatsTable[GroupByKey]=DiscreteStatsTable[[#This Row],[GroupByKey]])*DiscreteStatsTable[Average])),0)</f>
        <v>2.9140044230663364E-2</v>
      </c>
      <c r="O524" s="5" cm="1">
        <f t="array" ref="O52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24" s="5" cm="1">
        <f t="array" ref="P524">MAX(IF((ProjectInfoTable[ProjectName]=DiscreteStatsTable[[#This Row],[ProjectName]]),(ProjectInfoTable[ProjectName]=DiscreteStatsTable[[#This Row],[ProjectName]])*ProjectInfoTable[ConfidenceInterval]))</f>
        <v>0.95</v>
      </c>
      <c r="Q524" s="5">
        <f>IF(AND(DiscreteStatsTable[[#This Row],[RepsWithStatObserved]]=1,Y524=0),200000000000000000000,IFERROR(_xlfn.T.INV.2T(1 -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24" s="5" cm="1">
        <f t="array" ref="R524">MIN(IF((DiscreteStatsTable[GroupByKey]=DiscreteStatsTable[[#This Row],[GroupByKey]]),(DiscreteStatsTable[GroupByKey]=DiscreteStatsTable[[#This Row],[GroupByKey]])*DiscreteStatsTable[Average]))</f>
        <v>2.83494744041787E-2</v>
      </c>
      <c r="S524" s="5" cm="1">
        <f t="array" ref="S524">MAX(IF((DiscreteStatsTable[GroupByKey]=DiscreteStatsTable[[#This Row],[GroupByKey]]),(DiscreteStatsTable[GroupByKey]=DiscreteStatsTable[[#This Row],[GroupByKey]])*DiscreteStatsTable[Average]))</f>
        <v>2.9665213130219501E-2</v>
      </c>
      <c r="T524" s="5" cm="1">
        <f t="array" ref="T524">MIN(IF((DiscreteStatsTable[GroupByKey]=DiscreteStatsTable[[#This Row],[GroupByKey]]),(DiscreteStatsTable[GroupByKey]=DiscreteStatsTable[[#This Row],[GroupByKey]])*DiscreteStatsTable[Minimum]))</f>
        <v>1.2596072452009799E-2</v>
      </c>
      <c r="U524" s="5" cm="1">
        <f t="array" ref="U524">MAX(IF((DiscreteStatsTable[GroupByKey]=DiscreteStatsTable[[#This Row],[GroupByKey]]),(DiscreteStatsTable[GroupByKey]=DiscreteStatsTable[[#This Row],[GroupByKey]])*DiscreteStatsTable[Maximum]))</f>
        <v>4.98834309779871E-2</v>
      </c>
      <c r="V524" s="5" cm="1">
        <f t="array" ref="V524">IFERROR(AVERAGE(IF((DiscreteStatsTable[GroupByKey]=DiscreteStatsTable[[#This Row],[GroupByKey]]),(DiscreteStatsTable[GroupByKey]=DiscreteStatsTable[[#This Row],[GroupByKey]])*DiscreteStatsTable[NumberObservations])),0)</f>
        <v>316.94</v>
      </c>
      <c r="W524" s="5">
        <f>IF((DiscreteStatsTable[[#This Row],[RepsRequested]]&gt;1),DiscreteStatsTable[[#This Row],[HalfWidth]],DiscreteStatsTable[[#This Row],[BatchMeansHalfWidth]])</f>
        <v>1.0181944756697419E-4</v>
      </c>
      <c r="X524" s="5" cm="1">
        <f t="array" ref="X524">COUNT(IF((DiscreteStatsTable[GroupByKey]=DiscreteStatsTable[[#This Row],[GroupByKey]]),(DiscreteStatsTable[GroupByKey]=DiscreteStatsTable[[#This Row],[GroupByKey]])*DiscreteStatsTable[Replication]))</f>
        <v>50</v>
      </c>
      <c r="Y524" s="5">
        <f>IF(DiscreteStatsTable[[#This Row],[RepsRequested]]=DiscreteStatsTable[[#This Row],[RepsWithStatObserved]],1,0)</f>
        <v>1</v>
      </c>
    </row>
    <row r="525" spans="1:25" x14ac:dyDescent="0.25">
      <c r="A525" t="s">
        <v>68</v>
      </c>
      <c r="B525" t="s">
        <v>70</v>
      </c>
      <c r="C525">
        <v>21</v>
      </c>
      <c r="D525" t="s">
        <v>83</v>
      </c>
      <c r="E525" t="s">
        <v>76</v>
      </c>
      <c r="F525" t="s">
        <v>73</v>
      </c>
      <c r="G525">
        <v>1.7520658489429499</v>
      </c>
      <c r="H525">
        <v>2E+20</v>
      </c>
      <c r="I525">
        <v>0.87188305919499998</v>
      </c>
      <c r="J525">
        <v>2.7746581090464502</v>
      </c>
      <c r="K525">
        <v>317</v>
      </c>
      <c r="L52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25" s="5" cm="1">
        <f t="array" ref="M525">MAX(IF((ProjectInfoTable[ProjectName]=DiscreteStatsTable[[#This Row],[ProjectName]]),(ProjectInfoTable[ProjectName]=DiscreteStatsTable[[#This Row],[ProjectName]])*ProjectInfoTable[NumberOfReplications]))</f>
        <v>50</v>
      </c>
      <c r="N525" s="5" cm="1">
        <f t="array" ref="N525">IFERROR(AVERAGE(IF((DiscreteStatsTable[GroupByKey]=DiscreteStatsTable[[#This Row],[GroupByKey]]),(DiscreteStatsTable[GroupByKey]=DiscreteStatsTable[[#This Row],[GroupByKey]])*DiscreteStatsTable[Average])),0)</f>
        <v>1.7484026538398019</v>
      </c>
      <c r="O525" s="5" cm="1">
        <f t="array" ref="O525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25" s="5" cm="1">
        <f t="array" ref="P525">MAX(IF((ProjectInfoTable[ProjectName]=DiscreteStatsTable[[#This Row],[ProjectName]]),(ProjectInfoTable[ProjectName]=DiscreteStatsTable[[#This Row],[ProjectName]])*ProjectInfoTable[ConfidenceInterval]))</f>
        <v>0.95</v>
      </c>
      <c r="Q525" s="5">
        <f>IF(AND(DiscreteStatsTable[[#This Row],[RepsWithStatObserved]]=1,Y525=0),200000000000000000000,IFERROR(_xlfn.T.INV.2T(1 -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25" s="5" cm="1">
        <f t="array" ref="R525">MIN(IF((DiscreteStatsTable[GroupByKey]=DiscreteStatsTable[[#This Row],[GroupByKey]]),(DiscreteStatsTable[GroupByKey]=DiscreteStatsTable[[#This Row],[GroupByKey]])*DiscreteStatsTable[Average]))</f>
        <v>1.7009684642507199</v>
      </c>
      <c r="S525" s="5" cm="1">
        <f t="array" ref="S525">MAX(IF((DiscreteStatsTable[GroupByKey]=DiscreteStatsTable[[#This Row],[GroupByKey]]),(DiscreteStatsTable[GroupByKey]=DiscreteStatsTable[[#This Row],[GroupByKey]])*DiscreteStatsTable[Average]))</f>
        <v>1.77991278781317</v>
      </c>
      <c r="T525" s="5" cm="1">
        <f t="array" ref="T525">MIN(IF((DiscreteStatsTable[GroupByKey]=DiscreteStatsTable[[#This Row],[GroupByKey]]),(DiscreteStatsTable[GroupByKey]=DiscreteStatsTable[[#This Row],[GroupByKey]])*DiscreteStatsTable[Minimum]))</f>
        <v>0.75576434712058904</v>
      </c>
      <c r="U525" s="5" cm="1">
        <f t="array" ref="U525">MAX(IF((DiscreteStatsTable[GroupByKey]=DiscreteStatsTable[[#This Row],[GroupByKey]]),(DiscreteStatsTable[GroupByKey]=DiscreteStatsTable[[#This Row],[GroupByKey]])*DiscreteStatsTable[Maximum]))</f>
        <v>2.9930058586792301</v>
      </c>
      <c r="V525" s="5" cm="1">
        <f t="array" ref="V525">IFERROR(AVERAGE(IF((DiscreteStatsTable[GroupByKey]=DiscreteStatsTable[[#This Row],[GroupByKey]]),(DiscreteStatsTable[GroupByKey]=DiscreteStatsTable[[#This Row],[GroupByKey]])*DiscreteStatsTable[NumberObservations])),0)</f>
        <v>316.94</v>
      </c>
      <c r="W525" s="5">
        <f>IF((DiscreteStatsTable[[#This Row],[RepsRequested]]&gt;1),DiscreteStatsTable[[#This Row],[HalfWidth]],DiscreteStatsTable[[#This Row],[BatchMeansHalfWidth]])</f>
        <v>6.1091668540185929E-3</v>
      </c>
      <c r="X525" s="5" cm="1">
        <f t="array" ref="X525">COUNT(IF((DiscreteStatsTable[GroupByKey]=DiscreteStatsTable[[#This Row],[GroupByKey]]),(DiscreteStatsTable[GroupByKey]=DiscreteStatsTable[[#This Row],[GroupByKey]])*DiscreteStatsTable[Replication]))</f>
        <v>50</v>
      </c>
      <c r="Y525" s="5">
        <f>IF(DiscreteStatsTable[[#This Row],[RepsRequested]]=DiscreteStatsTable[[#This Row],[RepsWithStatObserved]],1,0)</f>
        <v>1</v>
      </c>
    </row>
    <row r="526" spans="1:25" x14ac:dyDescent="0.25">
      <c r="A526" t="s">
        <v>68</v>
      </c>
      <c r="B526" t="s">
        <v>70</v>
      </c>
      <c r="C526">
        <v>21</v>
      </c>
      <c r="D526" t="s">
        <v>83</v>
      </c>
      <c r="E526" t="s">
        <v>77</v>
      </c>
      <c r="F526" t="s">
        <v>73</v>
      </c>
      <c r="G526">
        <v>0</v>
      </c>
      <c r="H526">
        <v>2E+20</v>
      </c>
      <c r="I526">
        <v>0</v>
      </c>
      <c r="J526">
        <v>0</v>
      </c>
      <c r="K526">
        <v>317</v>
      </c>
      <c r="L52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26" s="5" cm="1">
        <f t="array" ref="M526">MAX(IF((ProjectInfoTable[ProjectName]=DiscreteStatsTable[[#This Row],[ProjectName]]),(ProjectInfoTable[ProjectName]=DiscreteStatsTable[[#This Row],[ProjectName]])*ProjectInfoTable[NumberOfReplications]))</f>
        <v>50</v>
      </c>
      <c r="N526" s="5" cm="1">
        <f t="array" ref="N526">IFERROR(AVERAGE(IF((DiscreteStatsTable[GroupByKey]=DiscreteStatsTable[[#This Row],[GroupByKey]]),(DiscreteStatsTable[GroupByKey]=DiscreteStatsTable[[#This Row],[GroupByKey]])*DiscreteStatsTable[Average])),0)</f>
        <v>0</v>
      </c>
      <c r="O526" s="5" cm="1">
        <f t="array" ref="O526">IFERROR(_xlfn.STDEV.S(IF((DiscreteStatsTable[GroupByKey]=DiscreteStatsTable[[#This Row],[GroupByKey]]),(DiscreteStatsTable[GroupByKey]=DiscreteStatsTable[[#This Row],[GroupByKey]])*DiscreteStatsTable[Average])),0)</f>
        <v>0</v>
      </c>
      <c r="P526" s="5" cm="1">
        <f t="array" ref="P526">MAX(IF((ProjectInfoTable[ProjectName]=DiscreteStatsTable[[#This Row],[ProjectName]]),(ProjectInfoTable[ProjectName]=DiscreteStatsTable[[#This Row],[ProjectName]])*ProjectInfoTable[ConfidenceInterval]))</f>
        <v>0.95</v>
      </c>
      <c r="Q526" s="5">
        <f>IF(AND(DiscreteStatsTable[[#This Row],[RepsWithStatObserved]]=1,Y526=0),200000000000000000000,IFERROR(_xlfn.T.INV.2T(1 -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6" s="5" cm="1">
        <f t="array" ref="R526">MIN(IF((DiscreteStatsTable[GroupByKey]=DiscreteStatsTable[[#This Row],[GroupByKey]]),(DiscreteStatsTable[GroupByKey]=DiscreteStatsTable[[#This Row],[GroupByKey]])*DiscreteStatsTable[Average]))</f>
        <v>0</v>
      </c>
      <c r="S526" s="5" cm="1">
        <f t="array" ref="S526">MAX(IF((DiscreteStatsTable[GroupByKey]=DiscreteStatsTable[[#This Row],[GroupByKey]]),(DiscreteStatsTable[GroupByKey]=DiscreteStatsTable[[#This Row],[GroupByKey]])*DiscreteStatsTable[Average]))</f>
        <v>0</v>
      </c>
      <c r="T526" s="5" cm="1">
        <f t="array" ref="T526">MIN(IF((DiscreteStatsTable[GroupByKey]=DiscreteStatsTable[[#This Row],[GroupByKey]]),(DiscreteStatsTable[GroupByKey]=DiscreteStatsTable[[#This Row],[GroupByKey]])*DiscreteStatsTable[Minimum]))</f>
        <v>0</v>
      </c>
      <c r="U526" s="5" cm="1">
        <f t="array" ref="U526">MAX(IF((DiscreteStatsTable[GroupByKey]=DiscreteStatsTable[[#This Row],[GroupByKey]]),(DiscreteStatsTable[GroupByKey]=DiscreteStatsTable[[#This Row],[GroupByKey]])*DiscreteStatsTable[Maximum]))</f>
        <v>0</v>
      </c>
      <c r="V526" s="5" cm="1">
        <f t="array" ref="V526">IFERROR(AVERAGE(IF((DiscreteStatsTable[GroupByKey]=DiscreteStatsTable[[#This Row],[GroupByKey]]),(DiscreteStatsTable[GroupByKey]=DiscreteStatsTable[[#This Row],[GroupByKey]])*DiscreteStatsTable[NumberObservations])),0)</f>
        <v>316.94</v>
      </c>
      <c r="W526" s="5">
        <f>IF((DiscreteStatsTable[[#This Row],[RepsRequested]]&gt;1),DiscreteStatsTable[[#This Row],[HalfWidth]],DiscreteStatsTable[[#This Row],[BatchMeansHalfWidth]])</f>
        <v>0</v>
      </c>
      <c r="X526" s="5" cm="1">
        <f t="array" ref="X526">COUNT(IF((DiscreteStatsTable[GroupByKey]=DiscreteStatsTable[[#This Row],[GroupByKey]]),(DiscreteStatsTable[GroupByKey]=DiscreteStatsTable[[#This Row],[GroupByKey]])*DiscreteStatsTable[Replication]))</f>
        <v>50</v>
      </c>
      <c r="Y526" s="5">
        <f>IF(DiscreteStatsTable[[#This Row],[RepsRequested]]=DiscreteStatsTable[[#This Row],[RepsWithStatObserved]],1,0)</f>
        <v>1</v>
      </c>
    </row>
    <row r="527" spans="1:25" x14ac:dyDescent="0.25">
      <c r="A527" t="s">
        <v>68</v>
      </c>
      <c r="B527" t="s">
        <v>70</v>
      </c>
      <c r="C527">
        <v>21</v>
      </c>
      <c r="D527" t="s">
        <v>83</v>
      </c>
      <c r="E527" t="s">
        <v>78</v>
      </c>
      <c r="F527" t="s">
        <v>73</v>
      </c>
      <c r="G527">
        <v>0.161193107845505</v>
      </c>
      <c r="H527">
        <v>2E+20</v>
      </c>
      <c r="I527">
        <v>0</v>
      </c>
      <c r="J527">
        <v>4.7011229625765099</v>
      </c>
      <c r="K527">
        <v>317</v>
      </c>
      <c r="L52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27" s="5" cm="1">
        <f t="array" ref="M527">MAX(IF((ProjectInfoTable[ProjectName]=DiscreteStatsTable[[#This Row],[ProjectName]]),(ProjectInfoTable[ProjectName]=DiscreteStatsTable[[#This Row],[ProjectName]])*ProjectInfoTable[NumberOfReplications]))</f>
        <v>50</v>
      </c>
      <c r="N527" s="5" cm="1">
        <f t="array" ref="N527">IFERROR(AVERAGE(IF((DiscreteStatsTable[GroupByKey]=DiscreteStatsTable[[#This Row],[GroupByKey]]),(DiscreteStatsTable[GroupByKey]=DiscreteStatsTable[[#This Row],[GroupByKey]])*DiscreteStatsTable[Average])),0)</f>
        <v>0.17460097232699684</v>
      </c>
      <c r="O527" s="5" cm="1">
        <f t="array" ref="O527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27" s="5" cm="1">
        <f t="array" ref="P527">MAX(IF((ProjectInfoTable[ProjectName]=DiscreteStatsTable[[#This Row],[ProjectName]]),(ProjectInfoTable[ProjectName]=DiscreteStatsTable[[#This Row],[ProjectName]])*ProjectInfoTable[ConfidenceInterval]))</f>
        <v>0.95</v>
      </c>
      <c r="Q527" s="5">
        <f>IF(AND(DiscreteStatsTable[[#This Row],[RepsWithStatObserved]]=1,Y527=0),200000000000000000000,IFERROR(_xlfn.T.INV.2T(1 -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27" s="5" cm="1">
        <f t="array" ref="R527">MIN(IF((DiscreteStatsTable[GroupByKey]=DiscreteStatsTable[[#This Row],[GroupByKey]]),(DiscreteStatsTable[GroupByKey]=DiscreteStatsTable[[#This Row],[GroupByKey]])*DiscreteStatsTable[Average]))</f>
        <v>6.6229675511977795E-2</v>
      </c>
      <c r="S527" s="5" cm="1">
        <f t="array" ref="S527">MAX(IF((DiscreteStatsTable[GroupByKey]=DiscreteStatsTable[[#This Row],[GroupByKey]]),(DiscreteStatsTable[GroupByKey]=DiscreteStatsTable[[#This Row],[GroupByKey]])*DiscreteStatsTable[Average]))</f>
        <v>0.33518621726314302</v>
      </c>
      <c r="T527" s="5" cm="1">
        <f t="array" ref="T527">MIN(IF((DiscreteStatsTable[GroupByKey]=DiscreteStatsTable[[#This Row],[GroupByKey]]),(DiscreteStatsTable[GroupByKey]=DiscreteStatsTable[[#This Row],[GroupByKey]])*DiscreteStatsTable[Minimum]))</f>
        <v>0</v>
      </c>
      <c r="U527" s="5" cm="1">
        <f t="array" ref="U527">MAX(IF((DiscreteStatsTable[GroupByKey]=DiscreteStatsTable[[#This Row],[GroupByKey]]),(DiscreteStatsTable[GroupByKey]=DiscreteStatsTable[[#This Row],[GroupByKey]])*DiscreteStatsTable[Maximum]))</f>
        <v>7.6409613053795198</v>
      </c>
      <c r="V527" s="5" cm="1">
        <f t="array" ref="V527">IFERROR(AVERAGE(IF((DiscreteStatsTable[GroupByKey]=DiscreteStatsTable[[#This Row],[GroupByKey]]),(DiscreteStatsTable[GroupByKey]=DiscreteStatsTable[[#This Row],[GroupByKey]])*DiscreteStatsTable[NumberObservations])),0)</f>
        <v>316.94</v>
      </c>
      <c r="W527" s="5">
        <f>IF((DiscreteStatsTable[[#This Row],[RepsRequested]]&gt;1),DiscreteStatsTable[[#This Row],[HalfWidth]],DiscreteStatsTable[[#This Row],[BatchMeansHalfWidth]])</f>
        <v>1.655000005490757E-2</v>
      </c>
      <c r="X527" s="5" cm="1">
        <f t="array" ref="X527">COUNT(IF((DiscreteStatsTable[GroupByKey]=DiscreteStatsTable[[#This Row],[GroupByKey]]),(DiscreteStatsTable[GroupByKey]=DiscreteStatsTable[[#This Row],[GroupByKey]])*DiscreteStatsTable[Replication]))</f>
        <v>50</v>
      </c>
      <c r="Y527" s="5">
        <f>IF(DiscreteStatsTable[[#This Row],[RepsRequested]]=DiscreteStatsTable[[#This Row],[RepsWithStatObserved]],1,0)</f>
        <v>1</v>
      </c>
    </row>
    <row r="528" spans="1:25" x14ac:dyDescent="0.25">
      <c r="A528" t="s">
        <v>68</v>
      </c>
      <c r="B528" t="s">
        <v>70</v>
      </c>
      <c r="C528">
        <v>22</v>
      </c>
      <c r="D528" t="s">
        <v>83</v>
      </c>
      <c r="E528" t="s">
        <v>72</v>
      </c>
      <c r="F528" t="s">
        <v>73</v>
      </c>
      <c r="G528">
        <v>2.8937368985782301E-2</v>
      </c>
      <c r="H528">
        <v>2E+20</v>
      </c>
      <c r="I528">
        <v>1.3640035281917999E-2</v>
      </c>
      <c r="J528">
        <v>4.8378716262911299E-2</v>
      </c>
      <c r="K528">
        <v>317</v>
      </c>
      <c r="L52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28" s="5" cm="1">
        <f t="array" ref="M528">MAX(IF((ProjectInfoTable[ProjectName]=DiscreteStatsTable[[#This Row],[ProjectName]]),(ProjectInfoTable[ProjectName]=DiscreteStatsTable[[#This Row],[ProjectName]])*ProjectInfoTable[NumberOfReplications]))</f>
        <v>50</v>
      </c>
      <c r="N528" s="5" cm="1">
        <f t="array" ref="N528">IFERROR(AVERAGE(IF((DiscreteStatsTable[GroupByKey]=DiscreteStatsTable[[#This Row],[GroupByKey]]),(DiscreteStatsTable[GroupByKey]=DiscreteStatsTable[[#This Row],[GroupByKey]])*DiscreteStatsTable[Average])),0)</f>
        <v>2.9140044230663364E-2</v>
      </c>
      <c r="O528" s="5" cm="1">
        <f t="array" ref="O52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28" s="5" cm="1">
        <f t="array" ref="P528">MAX(IF((ProjectInfoTable[ProjectName]=DiscreteStatsTable[[#This Row],[ProjectName]]),(ProjectInfoTable[ProjectName]=DiscreteStatsTable[[#This Row],[ProjectName]])*ProjectInfoTable[ConfidenceInterval]))</f>
        <v>0.95</v>
      </c>
      <c r="Q528" s="5">
        <f>IF(AND(DiscreteStatsTable[[#This Row],[RepsWithStatObserved]]=1,Y528=0),200000000000000000000,IFERROR(_xlfn.T.INV.2T(1 -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28" s="5" cm="1">
        <f t="array" ref="R528">MIN(IF((DiscreteStatsTable[GroupByKey]=DiscreteStatsTable[[#This Row],[GroupByKey]]),(DiscreteStatsTable[GroupByKey]=DiscreteStatsTable[[#This Row],[GroupByKey]])*DiscreteStatsTable[Average]))</f>
        <v>2.83494744041787E-2</v>
      </c>
      <c r="S528" s="5" cm="1">
        <f t="array" ref="S528">MAX(IF((DiscreteStatsTable[GroupByKey]=DiscreteStatsTable[[#This Row],[GroupByKey]]),(DiscreteStatsTable[GroupByKey]=DiscreteStatsTable[[#This Row],[GroupByKey]])*DiscreteStatsTable[Average]))</f>
        <v>2.9665213130219501E-2</v>
      </c>
      <c r="T528" s="5" cm="1">
        <f t="array" ref="T528">MIN(IF((DiscreteStatsTable[GroupByKey]=DiscreteStatsTable[[#This Row],[GroupByKey]]),(DiscreteStatsTable[GroupByKey]=DiscreteStatsTable[[#This Row],[GroupByKey]])*DiscreteStatsTable[Minimum]))</f>
        <v>1.2596072452009799E-2</v>
      </c>
      <c r="U528" s="5" cm="1">
        <f t="array" ref="U528">MAX(IF((DiscreteStatsTable[GroupByKey]=DiscreteStatsTable[[#This Row],[GroupByKey]]),(DiscreteStatsTable[GroupByKey]=DiscreteStatsTable[[#This Row],[GroupByKey]])*DiscreteStatsTable[Maximum]))</f>
        <v>4.98834309779871E-2</v>
      </c>
      <c r="V528" s="5" cm="1">
        <f t="array" ref="V528">IFERROR(AVERAGE(IF((DiscreteStatsTable[GroupByKey]=DiscreteStatsTable[[#This Row],[GroupByKey]]),(DiscreteStatsTable[GroupByKey]=DiscreteStatsTable[[#This Row],[GroupByKey]])*DiscreteStatsTable[NumberObservations])),0)</f>
        <v>316.94</v>
      </c>
      <c r="W528" s="5">
        <f>IF((DiscreteStatsTable[[#This Row],[RepsRequested]]&gt;1),DiscreteStatsTable[[#This Row],[HalfWidth]],DiscreteStatsTable[[#This Row],[BatchMeansHalfWidth]])</f>
        <v>1.0181944756697419E-4</v>
      </c>
      <c r="X528" s="5" cm="1">
        <f t="array" ref="X528">COUNT(IF((DiscreteStatsTable[GroupByKey]=DiscreteStatsTable[[#This Row],[GroupByKey]]),(DiscreteStatsTable[GroupByKey]=DiscreteStatsTable[[#This Row],[GroupByKey]])*DiscreteStatsTable[Replication]))</f>
        <v>50</v>
      </c>
      <c r="Y528" s="5">
        <f>IF(DiscreteStatsTable[[#This Row],[RepsRequested]]=DiscreteStatsTable[[#This Row],[RepsWithStatObserved]],1,0)</f>
        <v>1</v>
      </c>
    </row>
    <row r="529" spans="1:25" x14ac:dyDescent="0.25">
      <c r="A529" t="s">
        <v>68</v>
      </c>
      <c r="B529" t="s">
        <v>70</v>
      </c>
      <c r="C529">
        <v>22</v>
      </c>
      <c r="D529" t="s">
        <v>83</v>
      </c>
      <c r="E529" t="s">
        <v>74</v>
      </c>
      <c r="F529" t="s">
        <v>73</v>
      </c>
      <c r="G529">
        <v>1.8863244019563601</v>
      </c>
      <c r="H529">
        <v>2E+20</v>
      </c>
      <c r="I529">
        <v>0.81840211691508102</v>
      </c>
      <c r="J529">
        <v>5.5234966789846602</v>
      </c>
      <c r="K529">
        <v>317</v>
      </c>
      <c r="L52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29" s="5" cm="1">
        <f t="array" ref="M529">MAX(IF((ProjectInfoTable[ProjectName]=DiscreteStatsTable[[#This Row],[ProjectName]]),(ProjectInfoTable[ProjectName]=DiscreteStatsTable[[#This Row],[ProjectName]])*ProjectInfoTable[NumberOfReplications]))</f>
        <v>50</v>
      </c>
      <c r="N529" s="5" cm="1">
        <f t="array" ref="N529">IFERROR(AVERAGE(IF((DiscreteStatsTable[GroupByKey]=DiscreteStatsTable[[#This Row],[GroupByKey]]),(DiscreteStatsTable[GroupByKey]=DiscreteStatsTable[[#This Row],[GroupByKey]])*DiscreteStatsTable[Average])),0)</f>
        <v>1.9230036261667984</v>
      </c>
      <c r="O529" s="5" cm="1">
        <f t="array" ref="O529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29" s="5" cm="1">
        <f t="array" ref="P529">MAX(IF((ProjectInfoTable[ProjectName]=DiscreteStatsTable[[#This Row],[ProjectName]]),(ProjectInfoTable[ProjectName]=DiscreteStatsTable[[#This Row],[ProjectName]])*ProjectInfoTable[ConfidenceInterval]))</f>
        <v>0.95</v>
      </c>
      <c r="Q529" s="5">
        <f>IF(AND(DiscreteStatsTable[[#This Row],[RepsWithStatObserved]]=1,Y529=0),200000000000000000000,IFERROR(_xlfn.T.INV.2T(1 -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29" s="5" cm="1">
        <f t="array" ref="R529">MIN(IF((DiscreteStatsTable[GroupByKey]=DiscreteStatsTable[[#This Row],[GroupByKey]]),(DiscreteStatsTable[GroupByKey]=DiscreteStatsTable[[#This Row],[GroupByKey]])*DiscreteStatsTable[Average]))</f>
        <v>1.76780221421957</v>
      </c>
      <c r="S529" s="5" cm="1">
        <f t="array" ref="S529">MAX(IF((DiscreteStatsTable[GroupByKey]=DiscreteStatsTable[[#This Row],[GroupByKey]]),(DiscreteStatsTable[GroupByKey]=DiscreteStatsTable[[#This Row],[GroupByKey]])*DiscreteStatsTable[Average]))</f>
        <v>2.1069755550221099</v>
      </c>
      <c r="T529" s="5" cm="1">
        <f t="array" ref="T529">MIN(IF((DiscreteStatsTable[GroupByKey]=DiscreteStatsTable[[#This Row],[GroupByKey]]),(DiscreteStatsTable[GroupByKey]=DiscreteStatsTable[[#This Row],[GroupByKey]])*DiscreteStatsTable[Minimum]))</f>
        <v>0.75576434712058904</v>
      </c>
      <c r="U529" s="5" cm="1">
        <f t="array" ref="U529">MAX(IF((DiscreteStatsTable[GroupByKey]=DiscreteStatsTable[[#This Row],[GroupByKey]]),(DiscreteStatsTable[GroupByKey]=DiscreteStatsTable[[#This Row],[GroupByKey]])*DiscreteStatsTable[Maximum]))</f>
        <v>8.9740994303808801</v>
      </c>
      <c r="V529" s="5" cm="1">
        <f t="array" ref="V529">IFERROR(AVERAGE(IF((DiscreteStatsTable[GroupByKey]=DiscreteStatsTable[[#This Row],[GroupByKey]]),(DiscreteStatsTable[GroupByKey]=DiscreteStatsTable[[#This Row],[GroupByKey]])*DiscreteStatsTable[NumberObservations])),0)</f>
        <v>316.94</v>
      </c>
      <c r="W529" s="5">
        <f>IF((DiscreteStatsTable[[#This Row],[RepsRequested]]&gt;1),DiscreteStatsTable[[#This Row],[HalfWidth]],DiscreteStatsTable[[#This Row],[BatchMeansHalfWidth]])</f>
        <v>1.7917006908396871E-2</v>
      </c>
      <c r="X529" s="5" cm="1">
        <f t="array" ref="X529">COUNT(IF((DiscreteStatsTable[GroupByKey]=DiscreteStatsTable[[#This Row],[GroupByKey]]),(DiscreteStatsTable[GroupByKey]=DiscreteStatsTable[[#This Row],[GroupByKey]])*DiscreteStatsTable[Replication]))</f>
        <v>50</v>
      </c>
      <c r="Y529" s="5">
        <f>IF(DiscreteStatsTable[[#This Row],[RepsRequested]]=DiscreteStatsTable[[#This Row],[RepsWithStatObserved]],1,0)</f>
        <v>1</v>
      </c>
    </row>
    <row r="530" spans="1:25" x14ac:dyDescent="0.25">
      <c r="A530" t="s">
        <v>68</v>
      </c>
      <c r="B530" t="s">
        <v>70</v>
      </c>
      <c r="C530">
        <v>22</v>
      </c>
      <c r="D530" t="s">
        <v>83</v>
      </c>
      <c r="E530" t="s">
        <v>75</v>
      </c>
      <c r="F530" t="s">
        <v>73</v>
      </c>
      <c r="G530">
        <v>2.8937368985782301E-2</v>
      </c>
      <c r="H530">
        <v>2E+20</v>
      </c>
      <c r="I530">
        <v>1.3640035281917999E-2</v>
      </c>
      <c r="J530">
        <v>4.8378716262911299E-2</v>
      </c>
      <c r="K530">
        <v>317</v>
      </c>
      <c r="L53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30" s="5" cm="1">
        <f t="array" ref="M530">MAX(IF((ProjectInfoTable[ProjectName]=DiscreteStatsTable[[#This Row],[ProjectName]]),(ProjectInfoTable[ProjectName]=DiscreteStatsTable[[#This Row],[ProjectName]])*ProjectInfoTable[NumberOfReplications]))</f>
        <v>50</v>
      </c>
      <c r="N530" s="5" cm="1">
        <f t="array" ref="N530">IFERROR(AVERAGE(IF((DiscreteStatsTable[GroupByKey]=DiscreteStatsTable[[#This Row],[GroupByKey]]),(DiscreteStatsTable[GroupByKey]=DiscreteStatsTable[[#This Row],[GroupByKey]])*DiscreteStatsTable[Average])),0)</f>
        <v>2.9140044230663364E-2</v>
      </c>
      <c r="O530" s="5" cm="1">
        <f t="array" ref="O53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30" s="5" cm="1">
        <f t="array" ref="P530">MAX(IF((ProjectInfoTable[ProjectName]=DiscreteStatsTable[[#This Row],[ProjectName]]),(ProjectInfoTable[ProjectName]=DiscreteStatsTable[[#This Row],[ProjectName]])*ProjectInfoTable[ConfidenceInterval]))</f>
        <v>0.95</v>
      </c>
      <c r="Q530" s="5">
        <f>IF(AND(DiscreteStatsTable[[#This Row],[RepsWithStatObserved]]=1,Y530=0),200000000000000000000,IFERROR(_xlfn.T.INV.2T(1 -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30" s="5" cm="1">
        <f t="array" ref="R530">MIN(IF((DiscreteStatsTable[GroupByKey]=DiscreteStatsTable[[#This Row],[GroupByKey]]),(DiscreteStatsTable[GroupByKey]=DiscreteStatsTable[[#This Row],[GroupByKey]])*DiscreteStatsTable[Average]))</f>
        <v>2.83494744041787E-2</v>
      </c>
      <c r="S530" s="5" cm="1">
        <f t="array" ref="S530">MAX(IF((DiscreteStatsTable[GroupByKey]=DiscreteStatsTable[[#This Row],[GroupByKey]]),(DiscreteStatsTable[GroupByKey]=DiscreteStatsTable[[#This Row],[GroupByKey]])*DiscreteStatsTable[Average]))</f>
        <v>2.9665213130219501E-2</v>
      </c>
      <c r="T530" s="5" cm="1">
        <f t="array" ref="T530">MIN(IF((DiscreteStatsTable[GroupByKey]=DiscreteStatsTable[[#This Row],[GroupByKey]]),(DiscreteStatsTable[GroupByKey]=DiscreteStatsTable[[#This Row],[GroupByKey]])*DiscreteStatsTable[Minimum]))</f>
        <v>1.2596072452009799E-2</v>
      </c>
      <c r="U530" s="5" cm="1">
        <f t="array" ref="U530">MAX(IF((DiscreteStatsTable[GroupByKey]=DiscreteStatsTable[[#This Row],[GroupByKey]]),(DiscreteStatsTable[GroupByKey]=DiscreteStatsTable[[#This Row],[GroupByKey]])*DiscreteStatsTable[Maximum]))</f>
        <v>4.98834309779871E-2</v>
      </c>
      <c r="V530" s="5" cm="1">
        <f t="array" ref="V530">IFERROR(AVERAGE(IF((DiscreteStatsTable[GroupByKey]=DiscreteStatsTable[[#This Row],[GroupByKey]]),(DiscreteStatsTable[GroupByKey]=DiscreteStatsTable[[#This Row],[GroupByKey]])*DiscreteStatsTable[NumberObservations])),0)</f>
        <v>316.94</v>
      </c>
      <c r="W530" s="5">
        <f>IF((DiscreteStatsTable[[#This Row],[RepsRequested]]&gt;1),DiscreteStatsTable[[#This Row],[HalfWidth]],DiscreteStatsTable[[#This Row],[BatchMeansHalfWidth]])</f>
        <v>1.0181944756697419E-4</v>
      </c>
      <c r="X530" s="5" cm="1">
        <f t="array" ref="X530">COUNT(IF((DiscreteStatsTable[GroupByKey]=DiscreteStatsTable[[#This Row],[GroupByKey]]),(DiscreteStatsTable[GroupByKey]=DiscreteStatsTable[[#This Row],[GroupByKey]])*DiscreteStatsTable[Replication]))</f>
        <v>50</v>
      </c>
      <c r="Y530" s="5">
        <f>IF(DiscreteStatsTable[[#This Row],[RepsRequested]]=DiscreteStatsTable[[#This Row],[RepsWithStatObserved]],1,0)</f>
        <v>1</v>
      </c>
    </row>
    <row r="531" spans="1:25" x14ac:dyDescent="0.25">
      <c r="A531" t="s">
        <v>68</v>
      </c>
      <c r="B531" t="s">
        <v>70</v>
      </c>
      <c r="C531">
        <v>22</v>
      </c>
      <c r="D531" t="s">
        <v>83</v>
      </c>
      <c r="E531" t="s">
        <v>76</v>
      </c>
      <c r="F531" t="s">
        <v>73</v>
      </c>
      <c r="G531">
        <v>1.73624213914694</v>
      </c>
      <c r="H531">
        <v>2E+20</v>
      </c>
      <c r="I531">
        <v>0.81840211691508102</v>
      </c>
      <c r="J531">
        <v>2.90272297577468</v>
      </c>
      <c r="K531">
        <v>317</v>
      </c>
      <c r="L53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31" s="5" cm="1">
        <f t="array" ref="M531">MAX(IF((ProjectInfoTable[ProjectName]=DiscreteStatsTable[[#This Row],[ProjectName]]),(ProjectInfoTable[ProjectName]=DiscreteStatsTable[[#This Row],[ProjectName]])*ProjectInfoTable[NumberOfReplications]))</f>
        <v>50</v>
      </c>
      <c r="N531" s="5" cm="1">
        <f t="array" ref="N531">IFERROR(AVERAGE(IF((DiscreteStatsTable[GroupByKey]=DiscreteStatsTable[[#This Row],[GroupByKey]]),(DiscreteStatsTable[GroupByKey]=DiscreteStatsTable[[#This Row],[GroupByKey]])*DiscreteStatsTable[Average])),0)</f>
        <v>1.7484026538398019</v>
      </c>
      <c r="O531" s="5" cm="1">
        <f t="array" ref="O531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31" s="5" cm="1">
        <f t="array" ref="P531">MAX(IF((ProjectInfoTable[ProjectName]=DiscreteStatsTable[[#This Row],[ProjectName]]),(ProjectInfoTable[ProjectName]=DiscreteStatsTable[[#This Row],[ProjectName]])*ProjectInfoTable[ConfidenceInterval]))</f>
        <v>0.95</v>
      </c>
      <c r="Q531" s="5">
        <f>IF(AND(DiscreteStatsTable[[#This Row],[RepsWithStatObserved]]=1,Y531=0),200000000000000000000,IFERROR(_xlfn.T.INV.2T(1 -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31" s="5" cm="1">
        <f t="array" ref="R531">MIN(IF((DiscreteStatsTable[GroupByKey]=DiscreteStatsTable[[#This Row],[GroupByKey]]),(DiscreteStatsTable[GroupByKey]=DiscreteStatsTable[[#This Row],[GroupByKey]])*DiscreteStatsTable[Average]))</f>
        <v>1.7009684642507199</v>
      </c>
      <c r="S531" s="5" cm="1">
        <f t="array" ref="S531">MAX(IF((DiscreteStatsTable[GroupByKey]=DiscreteStatsTable[[#This Row],[GroupByKey]]),(DiscreteStatsTable[GroupByKey]=DiscreteStatsTable[[#This Row],[GroupByKey]])*DiscreteStatsTable[Average]))</f>
        <v>1.77991278781317</v>
      </c>
      <c r="T531" s="5" cm="1">
        <f t="array" ref="T531">MIN(IF((DiscreteStatsTable[GroupByKey]=DiscreteStatsTable[[#This Row],[GroupByKey]]),(DiscreteStatsTable[GroupByKey]=DiscreteStatsTable[[#This Row],[GroupByKey]])*DiscreteStatsTable[Minimum]))</f>
        <v>0.75576434712058904</v>
      </c>
      <c r="U531" s="5" cm="1">
        <f t="array" ref="U531">MAX(IF((DiscreteStatsTable[GroupByKey]=DiscreteStatsTable[[#This Row],[GroupByKey]]),(DiscreteStatsTable[GroupByKey]=DiscreteStatsTable[[#This Row],[GroupByKey]])*DiscreteStatsTable[Maximum]))</f>
        <v>2.9930058586792301</v>
      </c>
      <c r="V531" s="5" cm="1">
        <f t="array" ref="V531">IFERROR(AVERAGE(IF((DiscreteStatsTable[GroupByKey]=DiscreteStatsTable[[#This Row],[GroupByKey]]),(DiscreteStatsTable[GroupByKey]=DiscreteStatsTable[[#This Row],[GroupByKey]])*DiscreteStatsTable[NumberObservations])),0)</f>
        <v>316.94</v>
      </c>
      <c r="W531" s="5">
        <f>IF((DiscreteStatsTable[[#This Row],[RepsRequested]]&gt;1),DiscreteStatsTable[[#This Row],[HalfWidth]],DiscreteStatsTable[[#This Row],[BatchMeansHalfWidth]])</f>
        <v>6.1091668540185929E-3</v>
      </c>
      <c r="X531" s="5" cm="1">
        <f t="array" ref="X531">COUNT(IF((DiscreteStatsTable[GroupByKey]=DiscreteStatsTable[[#This Row],[GroupByKey]]),(DiscreteStatsTable[GroupByKey]=DiscreteStatsTable[[#This Row],[GroupByKey]])*DiscreteStatsTable[Replication]))</f>
        <v>50</v>
      </c>
      <c r="Y531" s="5">
        <f>IF(DiscreteStatsTable[[#This Row],[RepsRequested]]=DiscreteStatsTable[[#This Row],[RepsWithStatObserved]],1,0)</f>
        <v>1</v>
      </c>
    </row>
    <row r="532" spans="1:25" x14ac:dyDescent="0.25">
      <c r="A532" t="s">
        <v>68</v>
      </c>
      <c r="B532" t="s">
        <v>70</v>
      </c>
      <c r="C532">
        <v>22</v>
      </c>
      <c r="D532" t="s">
        <v>83</v>
      </c>
      <c r="E532" t="s">
        <v>77</v>
      </c>
      <c r="F532" t="s">
        <v>73</v>
      </c>
      <c r="G532">
        <v>0</v>
      </c>
      <c r="H532">
        <v>2E+20</v>
      </c>
      <c r="I532">
        <v>0</v>
      </c>
      <c r="J532">
        <v>0</v>
      </c>
      <c r="K532">
        <v>317</v>
      </c>
      <c r="L53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32" s="5" cm="1">
        <f t="array" ref="M532">MAX(IF((ProjectInfoTable[ProjectName]=DiscreteStatsTable[[#This Row],[ProjectName]]),(ProjectInfoTable[ProjectName]=DiscreteStatsTable[[#This Row],[ProjectName]])*ProjectInfoTable[NumberOfReplications]))</f>
        <v>50</v>
      </c>
      <c r="N532" s="5" cm="1">
        <f t="array" ref="N532">IFERROR(AVERAGE(IF((DiscreteStatsTable[GroupByKey]=DiscreteStatsTable[[#This Row],[GroupByKey]]),(DiscreteStatsTable[GroupByKey]=DiscreteStatsTable[[#This Row],[GroupByKey]])*DiscreteStatsTable[Average])),0)</f>
        <v>0</v>
      </c>
      <c r="O532" s="5" cm="1">
        <f t="array" ref="O532">IFERROR(_xlfn.STDEV.S(IF((DiscreteStatsTable[GroupByKey]=DiscreteStatsTable[[#This Row],[GroupByKey]]),(DiscreteStatsTable[GroupByKey]=DiscreteStatsTable[[#This Row],[GroupByKey]])*DiscreteStatsTable[Average])),0)</f>
        <v>0</v>
      </c>
      <c r="P532" s="5" cm="1">
        <f t="array" ref="P532">MAX(IF((ProjectInfoTable[ProjectName]=DiscreteStatsTable[[#This Row],[ProjectName]]),(ProjectInfoTable[ProjectName]=DiscreteStatsTable[[#This Row],[ProjectName]])*ProjectInfoTable[ConfidenceInterval]))</f>
        <v>0.95</v>
      </c>
      <c r="Q532" s="5">
        <f>IF(AND(DiscreteStatsTable[[#This Row],[RepsWithStatObserved]]=1,Y532=0),200000000000000000000,IFERROR(_xlfn.T.INV.2T(1 -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2" s="5" cm="1">
        <f t="array" ref="R532">MIN(IF((DiscreteStatsTable[GroupByKey]=DiscreteStatsTable[[#This Row],[GroupByKey]]),(DiscreteStatsTable[GroupByKey]=DiscreteStatsTable[[#This Row],[GroupByKey]])*DiscreteStatsTable[Average]))</f>
        <v>0</v>
      </c>
      <c r="S532" s="5" cm="1">
        <f t="array" ref="S532">MAX(IF((DiscreteStatsTable[GroupByKey]=DiscreteStatsTable[[#This Row],[GroupByKey]]),(DiscreteStatsTable[GroupByKey]=DiscreteStatsTable[[#This Row],[GroupByKey]])*DiscreteStatsTable[Average]))</f>
        <v>0</v>
      </c>
      <c r="T532" s="5" cm="1">
        <f t="array" ref="T532">MIN(IF((DiscreteStatsTable[GroupByKey]=DiscreteStatsTable[[#This Row],[GroupByKey]]),(DiscreteStatsTable[GroupByKey]=DiscreteStatsTable[[#This Row],[GroupByKey]])*DiscreteStatsTable[Minimum]))</f>
        <v>0</v>
      </c>
      <c r="U532" s="5" cm="1">
        <f t="array" ref="U532">MAX(IF((DiscreteStatsTable[GroupByKey]=DiscreteStatsTable[[#This Row],[GroupByKey]]),(DiscreteStatsTable[GroupByKey]=DiscreteStatsTable[[#This Row],[GroupByKey]])*DiscreteStatsTable[Maximum]))</f>
        <v>0</v>
      </c>
      <c r="V532" s="5" cm="1">
        <f t="array" ref="V532">IFERROR(AVERAGE(IF((DiscreteStatsTable[GroupByKey]=DiscreteStatsTable[[#This Row],[GroupByKey]]),(DiscreteStatsTable[GroupByKey]=DiscreteStatsTable[[#This Row],[GroupByKey]])*DiscreteStatsTable[NumberObservations])),0)</f>
        <v>316.94</v>
      </c>
      <c r="W532" s="5">
        <f>IF((DiscreteStatsTable[[#This Row],[RepsRequested]]&gt;1),DiscreteStatsTable[[#This Row],[HalfWidth]],DiscreteStatsTable[[#This Row],[BatchMeansHalfWidth]])</f>
        <v>0</v>
      </c>
      <c r="X532" s="5" cm="1">
        <f t="array" ref="X532">COUNT(IF((DiscreteStatsTable[GroupByKey]=DiscreteStatsTable[[#This Row],[GroupByKey]]),(DiscreteStatsTable[GroupByKey]=DiscreteStatsTable[[#This Row],[GroupByKey]])*DiscreteStatsTable[Replication]))</f>
        <v>50</v>
      </c>
      <c r="Y532" s="5">
        <f>IF(DiscreteStatsTable[[#This Row],[RepsRequested]]=DiscreteStatsTable[[#This Row],[RepsWithStatObserved]],1,0)</f>
        <v>1</v>
      </c>
    </row>
    <row r="533" spans="1:25" x14ac:dyDescent="0.25">
      <c r="A533" t="s">
        <v>68</v>
      </c>
      <c r="B533" t="s">
        <v>70</v>
      </c>
      <c r="C533">
        <v>22</v>
      </c>
      <c r="D533" t="s">
        <v>83</v>
      </c>
      <c r="E533" t="s">
        <v>78</v>
      </c>
      <c r="F533" t="s">
        <v>73</v>
      </c>
      <c r="G533">
        <v>0.15008226280942599</v>
      </c>
      <c r="H533">
        <v>2E+20</v>
      </c>
      <c r="I533">
        <v>0</v>
      </c>
      <c r="J533">
        <v>3.02316902104184</v>
      </c>
      <c r="K533">
        <v>317</v>
      </c>
      <c r="L53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33" s="5" cm="1">
        <f t="array" ref="M533">MAX(IF((ProjectInfoTable[ProjectName]=DiscreteStatsTable[[#This Row],[ProjectName]]),(ProjectInfoTable[ProjectName]=DiscreteStatsTable[[#This Row],[ProjectName]])*ProjectInfoTable[NumberOfReplications]))</f>
        <v>50</v>
      </c>
      <c r="N533" s="5" cm="1">
        <f t="array" ref="N533">IFERROR(AVERAGE(IF((DiscreteStatsTable[GroupByKey]=DiscreteStatsTable[[#This Row],[GroupByKey]]),(DiscreteStatsTable[GroupByKey]=DiscreteStatsTable[[#This Row],[GroupByKey]])*DiscreteStatsTable[Average])),0)</f>
        <v>0.17460097232699684</v>
      </c>
      <c r="O533" s="5" cm="1">
        <f t="array" ref="O533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33" s="5" cm="1">
        <f t="array" ref="P533">MAX(IF((ProjectInfoTable[ProjectName]=DiscreteStatsTable[[#This Row],[ProjectName]]),(ProjectInfoTable[ProjectName]=DiscreteStatsTable[[#This Row],[ProjectName]])*ProjectInfoTable[ConfidenceInterval]))</f>
        <v>0.95</v>
      </c>
      <c r="Q533" s="5">
        <f>IF(AND(DiscreteStatsTable[[#This Row],[RepsWithStatObserved]]=1,Y533=0),200000000000000000000,IFERROR(_xlfn.T.INV.2T(1 -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33" s="5" cm="1">
        <f t="array" ref="R533">MIN(IF((DiscreteStatsTable[GroupByKey]=DiscreteStatsTable[[#This Row],[GroupByKey]]),(DiscreteStatsTable[GroupByKey]=DiscreteStatsTable[[#This Row],[GroupByKey]])*DiscreteStatsTable[Average]))</f>
        <v>6.6229675511977795E-2</v>
      </c>
      <c r="S533" s="5" cm="1">
        <f t="array" ref="S533">MAX(IF((DiscreteStatsTable[GroupByKey]=DiscreteStatsTable[[#This Row],[GroupByKey]]),(DiscreteStatsTable[GroupByKey]=DiscreteStatsTable[[#This Row],[GroupByKey]])*DiscreteStatsTable[Average]))</f>
        <v>0.33518621726314302</v>
      </c>
      <c r="T533" s="5" cm="1">
        <f t="array" ref="T533">MIN(IF((DiscreteStatsTable[GroupByKey]=DiscreteStatsTable[[#This Row],[GroupByKey]]),(DiscreteStatsTable[GroupByKey]=DiscreteStatsTable[[#This Row],[GroupByKey]])*DiscreteStatsTable[Minimum]))</f>
        <v>0</v>
      </c>
      <c r="U533" s="5" cm="1">
        <f t="array" ref="U533">MAX(IF((DiscreteStatsTable[GroupByKey]=DiscreteStatsTable[[#This Row],[GroupByKey]]),(DiscreteStatsTable[GroupByKey]=DiscreteStatsTable[[#This Row],[GroupByKey]])*DiscreteStatsTable[Maximum]))</f>
        <v>7.6409613053795198</v>
      </c>
      <c r="V533" s="5" cm="1">
        <f t="array" ref="V533">IFERROR(AVERAGE(IF((DiscreteStatsTable[GroupByKey]=DiscreteStatsTable[[#This Row],[GroupByKey]]),(DiscreteStatsTable[GroupByKey]=DiscreteStatsTable[[#This Row],[GroupByKey]])*DiscreteStatsTable[NumberObservations])),0)</f>
        <v>316.94</v>
      </c>
      <c r="W533" s="5">
        <f>IF((DiscreteStatsTable[[#This Row],[RepsRequested]]&gt;1),DiscreteStatsTable[[#This Row],[HalfWidth]],DiscreteStatsTable[[#This Row],[BatchMeansHalfWidth]])</f>
        <v>1.655000005490757E-2</v>
      </c>
      <c r="X533" s="5" cm="1">
        <f t="array" ref="X533">COUNT(IF((DiscreteStatsTable[GroupByKey]=DiscreteStatsTable[[#This Row],[GroupByKey]]),(DiscreteStatsTable[GroupByKey]=DiscreteStatsTable[[#This Row],[GroupByKey]])*DiscreteStatsTable[Replication]))</f>
        <v>50</v>
      </c>
      <c r="Y533" s="5">
        <f>IF(DiscreteStatsTable[[#This Row],[RepsRequested]]=DiscreteStatsTable[[#This Row],[RepsWithStatObserved]],1,0)</f>
        <v>1</v>
      </c>
    </row>
    <row r="534" spans="1:25" x14ac:dyDescent="0.25">
      <c r="A534" t="s">
        <v>68</v>
      </c>
      <c r="B534" t="s">
        <v>70</v>
      </c>
      <c r="C534">
        <v>23</v>
      </c>
      <c r="D534" t="s">
        <v>83</v>
      </c>
      <c r="E534" t="s">
        <v>72</v>
      </c>
      <c r="F534" t="s">
        <v>73</v>
      </c>
      <c r="G534">
        <v>2.94881525885228E-2</v>
      </c>
      <c r="H534">
        <v>2E+20</v>
      </c>
      <c r="I534">
        <v>1.42333999699484E-2</v>
      </c>
      <c r="J534">
        <v>4.9001123699470399E-2</v>
      </c>
      <c r="K534">
        <v>317</v>
      </c>
      <c r="L53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34" s="5" cm="1">
        <f t="array" ref="M534">MAX(IF((ProjectInfoTable[ProjectName]=DiscreteStatsTable[[#This Row],[ProjectName]]),(ProjectInfoTable[ProjectName]=DiscreteStatsTable[[#This Row],[ProjectName]])*ProjectInfoTable[NumberOfReplications]))</f>
        <v>50</v>
      </c>
      <c r="N534" s="5" cm="1">
        <f t="array" ref="N534">IFERROR(AVERAGE(IF((DiscreteStatsTable[GroupByKey]=DiscreteStatsTable[[#This Row],[GroupByKey]]),(DiscreteStatsTable[GroupByKey]=DiscreteStatsTable[[#This Row],[GroupByKey]])*DiscreteStatsTable[Average])),0)</f>
        <v>2.9140044230663364E-2</v>
      </c>
      <c r="O534" s="5" cm="1">
        <f t="array" ref="O53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34" s="5" cm="1">
        <f t="array" ref="P534">MAX(IF((ProjectInfoTable[ProjectName]=DiscreteStatsTable[[#This Row],[ProjectName]]),(ProjectInfoTable[ProjectName]=DiscreteStatsTable[[#This Row],[ProjectName]])*ProjectInfoTable[ConfidenceInterval]))</f>
        <v>0.95</v>
      </c>
      <c r="Q534" s="5">
        <f>IF(AND(DiscreteStatsTable[[#This Row],[RepsWithStatObserved]]=1,Y534=0),200000000000000000000,IFERROR(_xlfn.T.INV.2T(1 -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34" s="5" cm="1">
        <f t="array" ref="R534">MIN(IF((DiscreteStatsTable[GroupByKey]=DiscreteStatsTable[[#This Row],[GroupByKey]]),(DiscreteStatsTable[GroupByKey]=DiscreteStatsTable[[#This Row],[GroupByKey]])*DiscreteStatsTable[Average]))</f>
        <v>2.83494744041787E-2</v>
      </c>
      <c r="S534" s="5" cm="1">
        <f t="array" ref="S534">MAX(IF((DiscreteStatsTable[GroupByKey]=DiscreteStatsTable[[#This Row],[GroupByKey]]),(DiscreteStatsTable[GroupByKey]=DiscreteStatsTable[[#This Row],[GroupByKey]])*DiscreteStatsTable[Average]))</f>
        <v>2.9665213130219501E-2</v>
      </c>
      <c r="T534" s="5" cm="1">
        <f t="array" ref="T534">MIN(IF((DiscreteStatsTable[GroupByKey]=DiscreteStatsTable[[#This Row],[GroupByKey]]),(DiscreteStatsTable[GroupByKey]=DiscreteStatsTable[[#This Row],[GroupByKey]])*DiscreteStatsTable[Minimum]))</f>
        <v>1.2596072452009799E-2</v>
      </c>
      <c r="U534" s="5" cm="1">
        <f t="array" ref="U534">MAX(IF((DiscreteStatsTable[GroupByKey]=DiscreteStatsTable[[#This Row],[GroupByKey]]),(DiscreteStatsTable[GroupByKey]=DiscreteStatsTable[[#This Row],[GroupByKey]])*DiscreteStatsTable[Maximum]))</f>
        <v>4.98834309779871E-2</v>
      </c>
      <c r="V534" s="5" cm="1">
        <f t="array" ref="V534">IFERROR(AVERAGE(IF((DiscreteStatsTable[GroupByKey]=DiscreteStatsTable[[#This Row],[GroupByKey]]),(DiscreteStatsTable[GroupByKey]=DiscreteStatsTable[[#This Row],[GroupByKey]])*DiscreteStatsTable[NumberObservations])),0)</f>
        <v>316.94</v>
      </c>
      <c r="W534" s="5">
        <f>IF((DiscreteStatsTable[[#This Row],[RepsRequested]]&gt;1),DiscreteStatsTable[[#This Row],[HalfWidth]],DiscreteStatsTable[[#This Row],[BatchMeansHalfWidth]])</f>
        <v>1.0181944756697419E-4</v>
      </c>
      <c r="X534" s="5" cm="1">
        <f t="array" ref="X534">COUNT(IF((DiscreteStatsTable[GroupByKey]=DiscreteStatsTable[[#This Row],[GroupByKey]]),(DiscreteStatsTable[GroupByKey]=DiscreteStatsTable[[#This Row],[GroupByKey]])*DiscreteStatsTable[Replication]))</f>
        <v>50</v>
      </c>
      <c r="Y534" s="5">
        <f>IF(DiscreteStatsTable[[#This Row],[RepsRequested]]=DiscreteStatsTable[[#This Row],[RepsWithStatObserved]],1,0)</f>
        <v>1</v>
      </c>
    </row>
    <row r="535" spans="1:25" x14ac:dyDescent="0.25">
      <c r="A535" t="s">
        <v>68</v>
      </c>
      <c r="B535" t="s">
        <v>70</v>
      </c>
      <c r="C535">
        <v>23</v>
      </c>
      <c r="D535" t="s">
        <v>83</v>
      </c>
      <c r="E535" t="s">
        <v>74</v>
      </c>
      <c r="F535" t="s">
        <v>73</v>
      </c>
      <c r="G535">
        <v>1.9226657585645299</v>
      </c>
      <c r="H535">
        <v>2E+20</v>
      </c>
      <c r="I535">
        <v>0.85400399819690198</v>
      </c>
      <c r="J535">
        <v>5.2842009019932403</v>
      </c>
      <c r="K535">
        <v>317</v>
      </c>
      <c r="L53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35" s="5" cm="1">
        <f t="array" ref="M535">MAX(IF((ProjectInfoTable[ProjectName]=DiscreteStatsTable[[#This Row],[ProjectName]]),(ProjectInfoTable[ProjectName]=DiscreteStatsTable[[#This Row],[ProjectName]])*ProjectInfoTable[NumberOfReplications]))</f>
        <v>50</v>
      </c>
      <c r="N535" s="5" cm="1">
        <f t="array" ref="N535">IFERROR(AVERAGE(IF((DiscreteStatsTable[GroupByKey]=DiscreteStatsTable[[#This Row],[GroupByKey]]),(DiscreteStatsTable[GroupByKey]=DiscreteStatsTable[[#This Row],[GroupByKey]])*DiscreteStatsTable[Average])),0)</f>
        <v>1.9230036261667984</v>
      </c>
      <c r="O535" s="5" cm="1">
        <f t="array" ref="O535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35" s="5" cm="1">
        <f t="array" ref="P535">MAX(IF((ProjectInfoTable[ProjectName]=DiscreteStatsTable[[#This Row],[ProjectName]]),(ProjectInfoTable[ProjectName]=DiscreteStatsTable[[#This Row],[ProjectName]])*ProjectInfoTable[ConfidenceInterval]))</f>
        <v>0.95</v>
      </c>
      <c r="Q535" s="5">
        <f>IF(AND(DiscreteStatsTable[[#This Row],[RepsWithStatObserved]]=1,Y535=0),200000000000000000000,IFERROR(_xlfn.T.INV.2T(1 -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35" s="5" cm="1">
        <f t="array" ref="R535">MIN(IF((DiscreteStatsTable[GroupByKey]=DiscreteStatsTable[[#This Row],[GroupByKey]]),(DiscreteStatsTable[GroupByKey]=DiscreteStatsTable[[#This Row],[GroupByKey]])*DiscreteStatsTable[Average]))</f>
        <v>1.76780221421957</v>
      </c>
      <c r="S535" s="5" cm="1">
        <f t="array" ref="S535">MAX(IF((DiscreteStatsTable[GroupByKey]=DiscreteStatsTable[[#This Row],[GroupByKey]]),(DiscreteStatsTable[GroupByKey]=DiscreteStatsTable[[#This Row],[GroupByKey]])*DiscreteStatsTable[Average]))</f>
        <v>2.1069755550221099</v>
      </c>
      <c r="T535" s="5" cm="1">
        <f t="array" ref="T535">MIN(IF((DiscreteStatsTable[GroupByKey]=DiscreteStatsTable[[#This Row],[GroupByKey]]),(DiscreteStatsTable[GroupByKey]=DiscreteStatsTable[[#This Row],[GroupByKey]])*DiscreteStatsTable[Minimum]))</f>
        <v>0.75576434712058904</v>
      </c>
      <c r="U535" s="5" cm="1">
        <f t="array" ref="U535">MAX(IF((DiscreteStatsTable[GroupByKey]=DiscreteStatsTable[[#This Row],[GroupByKey]]),(DiscreteStatsTable[GroupByKey]=DiscreteStatsTable[[#This Row],[GroupByKey]])*DiscreteStatsTable[Maximum]))</f>
        <v>8.9740994303808801</v>
      </c>
      <c r="V535" s="5" cm="1">
        <f t="array" ref="V535">IFERROR(AVERAGE(IF((DiscreteStatsTable[GroupByKey]=DiscreteStatsTable[[#This Row],[GroupByKey]]),(DiscreteStatsTable[GroupByKey]=DiscreteStatsTable[[#This Row],[GroupByKey]])*DiscreteStatsTable[NumberObservations])),0)</f>
        <v>316.94</v>
      </c>
      <c r="W535" s="5">
        <f>IF((DiscreteStatsTable[[#This Row],[RepsRequested]]&gt;1),DiscreteStatsTable[[#This Row],[HalfWidth]],DiscreteStatsTable[[#This Row],[BatchMeansHalfWidth]])</f>
        <v>1.7917006908396871E-2</v>
      </c>
      <c r="X535" s="5" cm="1">
        <f t="array" ref="X535">COUNT(IF((DiscreteStatsTable[GroupByKey]=DiscreteStatsTable[[#This Row],[GroupByKey]]),(DiscreteStatsTable[GroupByKey]=DiscreteStatsTable[[#This Row],[GroupByKey]])*DiscreteStatsTable[Replication]))</f>
        <v>50</v>
      </c>
      <c r="Y535" s="5">
        <f>IF(DiscreteStatsTable[[#This Row],[RepsRequested]]=DiscreteStatsTable[[#This Row],[RepsWithStatObserved]],1,0)</f>
        <v>1</v>
      </c>
    </row>
    <row r="536" spans="1:25" x14ac:dyDescent="0.25">
      <c r="A536" t="s">
        <v>68</v>
      </c>
      <c r="B536" t="s">
        <v>70</v>
      </c>
      <c r="C536">
        <v>23</v>
      </c>
      <c r="D536" t="s">
        <v>83</v>
      </c>
      <c r="E536" t="s">
        <v>75</v>
      </c>
      <c r="F536" t="s">
        <v>73</v>
      </c>
      <c r="G536">
        <v>2.94881525885228E-2</v>
      </c>
      <c r="H536">
        <v>2E+20</v>
      </c>
      <c r="I536">
        <v>1.42333999699484E-2</v>
      </c>
      <c r="J536">
        <v>4.9001123699470399E-2</v>
      </c>
      <c r="K536">
        <v>317</v>
      </c>
      <c r="L53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36" s="5" cm="1">
        <f t="array" ref="M536">MAX(IF((ProjectInfoTable[ProjectName]=DiscreteStatsTable[[#This Row],[ProjectName]]),(ProjectInfoTable[ProjectName]=DiscreteStatsTable[[#This Row],[ProjectName]])*ProjectInfoTable[NumberOfReplications]))</f>
        <v>50</v>
      </c>
      <c r="N536" s="5" cm="1">
        <f t="array" ref="N536">IFERROR(AVERAGE(IF((DiscreteStatsTable[GroupByKey]=DiscreteStatsTable[[#This Row],[GroupByKey]]),(DiscreteStatsTable[GroupByKey]=DiscreteStatsTable[[#This Row],[GroupByKey]])*DiscreteStatsTable[Average])),0)</f>
        <v>2.9140044230663364E-2</v>
      </c>
      <c r="O536" s="5" cm="1">
        <f t="array" ref="O53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36" s="5" cm="1">
        <f t="array" ref="P536">MAX(IF((ProjectInfoTable[ProjectName]=DiscreteStatsTable[[#This Row],[ProjectName]]),(ProjectInfoTable[ProjectName]=DiscreteStatsTable[[#This Row],[ProjectName]])*ProjectInfoTable[ConfidenceInterval]))</f>
        <v>0.95</v>
      </c>
      <c r="Q536" s="5">
        <f>IF(AND(DiscreteStatsTable[[#This Row],[RepsWithStatObserved]]=1,Y536=0),200000000000000000000,IFERROR(_xlfn.T.INV.2T(1 -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36" s="5" cm="1">
        <f t="array" ref="R536">MIN(IF((DiscreteStatsTable[GroupByKey]=DiscreteStatsTable[[#This Row],[GroupByKey]]),(DiscreteStatsTable[GroupByKey]=DiscreteStatsTable[[#This Row],[GroupByKey]])*DiscreteStatsTable[Average]))</f>
        <v>2.83494744041787E-2</v>
      </c>
      <c r="S536" s="5" cm="1">
        <f t="array" ref="S536">MAX(IF((DiscreteStatsTable[GroupByKey]=DiscreteStatsTable[[#This Row],[GroupByKey]]),(DiscreteStatsTable[GroupByKey]=DiscreteStatsTable[[#This Row],[GroupByKey]])*DiscreteStatsTable[Average]))</f>
        <v>2.9665213130219501E-2</v>
      </c>
      <c r="T536" s="5" cm="1">
        <f t="array" ref="T536">MIN(IF((DiscreteStatsTable[GroupByKey]=DiscreteStatsTable[[#This Row],[GroupByKey]]),(DiscreteStatsTable[GroupByKey]=DiscreteStatsTable[[#This Row],[GroupByKey]])*DiscreteStatsTable[Minimum]))</f>
        <v>1.2596072452009799E-2</v>
      </c>
      <c r="U536" s="5" cm="1">
        <f t="array" ref="U536">MAX(IF((DiscreteStatsTable[GroupByKey]=DiscreteStatsTable[[#This Row],[GroupByKey]]),(DiscreteStatsTable[GroupByKey]=DiscreteStatsTable[[#This Row],[GroupByKey]])*DiscreteStatsTable[Maximum]))</f>
        <v>4.98834309779871E-2</v>
      </c>
      <c r="V536" s="5" cm="1">
        <f t="array" ref="V536">IFERROR(AVERAGE(IF((DiscreteStatsTable[GroupByKey]=DiscreteStatsTable[[#This Row],[GroupByKey]]),(DiscreteStatsTable[GroupByKey]=DiscreteStatsTable[[#This Row],[GroupByKey]])*DiscreteStatsTable[NumberObservations])),0)</f>
        <v>316.94</v>
      </c>
      <c r="W536" s="5">
        <f>IF((DiscreteStatsTable[[#This Row],[RepsRequested]]&gt;1),DiscreteStatsTable[[#This Row],[HalfWidth]],DiscreteStatsTable[[#This Row],[BatchMeansHalfWidth]])</f>
        <v>1.0181944756697419E-4</v>
      </c>
      <c r="X536" s="5" cm="1">
        <f t="array" ref="X536">COUNT(IF((DiscreteStatsTable[GroupByKey]=DiscreteStatsTable[[#This Row],[GroupByKey]]),(DiscreteStatsTable[GroupByKey]=DiscreteStatsTable[[#This Row],[GroupByKey]])*DiscreteStatsTable[Replication]))</f>
        <v>50</v>
      </c>
      <c r="Y536" s="5">
        <f>IF(DiscreteStatsTable[[#This Row],[RepsRequested]]=DiscreteStatsTable[[#This Row],[RepsWithStatObserved]],1,0)</f>
        <v>1</v>
      </c>
    </row>
    <row r="537" spans="1:25" x14ac:dyDescent="0.25">
      <c r="A537" t="s">
        <v>68</v>
      </c>
      <c r="B537" t="s">
        <v>70</v>
      </c>
      <c r="C537">
        <v>23</v>
      </c>
      <c r="D537" t="s">
        <v>83</v>
      </c>
      <c r="E537" t="s">
        <v>76</v>
      </c>
      <c r="F537" t="s">
        <v>73</v>
      </c>
      <c r="G537">
        <v>1.7692891553113701</v>
      </c>
      <c r="H537">
        <v>2E+20</v>
      </c>
      <c r="I537">
        <v>0.85400399819690198</v>
      </c>
      <c r="J537">
        <v>2.9400674219682199</v>
      </c>
      <c r="K537">
        <v>317</v>
      </c>
      <c r="L53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37" s="5" cm="1">
        <f t="array" ref="M537">MAX(IF((ProjectInfoTable[ProjectName]=DiscreteStatsTable[[#This Row],[ProjectName]]),(ProjectInfoTable[ProjectName]=DiscreteStatsTable[[#This Row],[ProjectName]])*ProjectInfoTable[NumberOfReplications]))</f>
        <v>50</v>
      </c>
      <c r="N537" s="5" cm="1">
        <f t="array" ref="N537">IFERROR(AVERAGE(IF((DiscreteStatsTable[GroupByKey]=DiscreteStatsTable[[#This Row],[GroupByKey]]),(DiscreteStatsTable[GroupByKey]=DiscreteStatsTable[[#This Row],[GroupByKey]])*DiscreteStatsTable[Average])),0)</f>
        <v>1.7484026538398019</v>
      </c>
      <c r="O537" s="5" cm="1">
        <f t="array" ref="O537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37" s="5" cm="1">
        <f t="array" ref="P537">MAX(IF((ProjectInfoTable[ProjectName]=DiscreteStatsTable[[#This Row],[ProjectName]]),(ProjectInfoTable[ProjectName]=DiscreteStatsTable[[#This Row],[ProjectName]])*ProjectInfoTable[ConfidenceInterval]))</f>
        <v>0.95</v>
      </c>
      <c r="Q537" s="5">
        <f>IF(AND(DiscreteStatsTable[[#This Row],[RepsWithStatObserved]]=1,Y537=0),200000000000000000000,IFERROR(_xlfn.T.INV.2T(1 -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37" s="5" cm="1">
        <f t="array" ref="R537">MIN(IF((DiscreteStatsTable[GroupByKey]=DiscreteStatsTable[[#This Row],[GroupByKey]]),(DiscreteStatsTable[GroupByKey]=DiscreteStatsTable[[#This Row],[GroupByKey]])*DiscreteStatsTable[Average]))</f>
        <v>1.7009684642507199</v>
      </c>
      <c r="S537" s="5" cm="1">
        <f t="array" ref="S537">MAX(IF((DiscreteStatsTable[GroupByKey]=DiscreteStatsTable[[#This Row],[GroupByKey]]),(DiscreteStatsTable[GroupByKey]=DiscreteStatsTable[[#This Row],[GroupByKey]])*DiscreteStatsTable[Average]))</f>
        <v>1.77991278781317</v>
      </c>
      <c r="T537" s="5" cm="1">
        <f t="array" ref="T537">MIN(IF((DiscreteStatsTable[GroupByKey]=DiscreteStatsTable[[#This Row],[GroupByKey]]),(DiscreteStatsTable[GroupByKey]=DiscreteStatsTable[[#This Row],[GroupByKey]])*DiscreteStatsTable[Minimum]))</f>
        <v>0.75576434712058904</v>
      </c>
      <c r="U537" s="5" cm="1">
        <f t="array" ref="U537">MAX(IF((DiscreteStatsTable[GroupByKey]=DiscreteStatsTable[[#This Row],[GroupByKey]]),(DiscreteStatsTable[GroupByKey]=DiscreteStatsTable[[#This Row],[GroupByKey]])*DiscreteStatsTable[Maximum]))</f>
        <v>2.9930058586792301</v>
      </c>
      <c r="V537" s="5" cm="1">
        <f t="array" ref="V537">IFERROR(AVERAGE(IF((DiscreteStatsTable[GroupByKey]=DiscreteStatsTable[[#This Row],[GroupByKey]]),(DiscreteStatsTable[GroupByKey]=DiscreteStatsTable[[#This Row],[GroupByKey]])*DiscreteStatsTable[NumberObservations])),0)</f>
        <v>316.94</v>
      </c>
      <c r="W537" s="5">
        <f>IF((DiscreteStatsTable[[#This Row],[RepsRequested]]&gt;1),DiscreteStatsTable[[#This Row],[HalfWidth]],DiscreteStatsTable[[#This Row],[BatchMeansHalfWidth]])</f>
        <v>6.1091668540185929E-3</v>
      </c>
      <c r="X537" s="5" cm="1">
        <f t="array" ref="X537">COUNT(IF((DiscreteStatsTable[GroupByKey]=DiscreteStatsTable[[#This Row],[GroupByKey]]),(DiscreteStatsTable[GroupByKey]=DiscreteStatsTable[[#This Row],[GroupByKey]])*DiscreteStatsTable[Replication]))</f>
        <v>50</v>
      </c>
      <c r="Y537" s="5">
        <f>IF(DiscreteStatsTable[[#This Row],[RepsRequested]]=DiscreteStatsTable[[#This Row],[RepsWithStatObserved]],1,0)</f>
        <v>1</v>
      </c>
    </row>
    <row r="538" spans="1:25" x14ac:dyDescent="0.25">
      <c r="A538" t="s">
        <v>68</v>
      </c>
      <c r="B538" t="s">
        <v>70</v>
      </c>
      <c r="C538">
        <v>23</v>
      </c>
      <c r="D538" t="s">
        <v>83</v>
      </c>
      <c r="E538" t="s">
        <v>77</v>
      </c>
      <c r="F538" t="s">
        <v>73</v>
      </c>
      <c r="G538">
        <v>0</v>
      </c>
      <c r="H538">
        <v>2E+20</v>
      </c>
      <c r="I538">
        <v>0</v>
      </c>
      <c r="J538">
        <v>0</v>
      </c>
      <c r="K538">
        <v>317</v>
      </c>
      <c r="L53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38" s="5" cm="1">
        <f t="array" ref="M538">MAX(IF((ProjectInfoTable[ProjectName]=DiscreteStatsTable[[#This Row],[ProjectName]]),(ProjectInfoTable[ProjectName]=DiscreteStatsTable[[#This Row],[ProjectName]])*ProjectInfoTable[NumberOfReplications]))</f>
        <v>50</v>
      </c>
      <c r="N538" s="5" cm="1">
        <f t="array" ref="N538">IFERROR(AVERAGE(IF((DiscreteStatsTable[GroupByKey]=DiscreteStatsTable[[#This Row],[GroupByKey]]),(DiscreteStatsTable[GroupByKey]=DiscreteStatsTable[[#This Row],[GroupByKey]])*DiscreteStatsTable[Average])),0)</f>
        <v>0</v>
      </c>
      <c r="O538" s="5" cm="1">
        <f t="array" ref="O538">IFERROR(_xlfn.STDEV.S(IF((DiscreteStatsTable[GroupByKey]=DiscreteStatsTable[[#This Row],[GroupByKey]]),(DiscreteStatsTable[GroupByKey]=DiscreteStatsTable[[#This Row],[GroupByKey]])*DiscreteStatsTable[Average])),0)</f>
        <v>0</v>
      </c>
      <c r="P538" s="5" cm="1">
        <f t="array" ref="P538">MAX(IF((ProjectInfoTable[ProjectName]=DiscreteStatsTable[[#This Row],[ProjectName]]),(ProjectInfoTable[ProjectName]=DiscreteStatsTable[[#This Row],[ProjectName]])*ProjectInfoTable[ConfidenceInterval]))</f>
        <v>0.95</v>
      </c>
      <c r="Q538" s="5">
        <f>IF(AND(DiscreteStatsTable[[#This Row],[RepsWithStatObserved]]=1,Y538=0),200000000000000000000,IFERROR(_xlfn.T.INV.2T(1 -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8" s="5" cm="1">
        <f t="array" ref="R538">MIN(IF((DiscreteStatsTable[GroupByKey]=DiscreteStatsTable[[#This Row],[GroupByKey]]),(DiscreteStatsTable[GroupByKey]=DiscreteStatsTable[[#This Row],[GroupByKey]])*DiscreteStatsTable[Average]))</f>
        <v>0</v>
      </c>
      <c r="S538" s="5" cm="1">
        <f t="array" ref="S538">MAX(IF((DiscreteStatsTable[GroupByKey]=DiscreteStatsTable[[#This Row],[GroupByKey]]),(DiscreteStatsTable[GroupByKey]=DiscreteStatsTable[[#This Row],[GroupByKey]])*DiscreteStatsTable[Average]))</f>
        <v>0</v>
      </c>
      <c r="T538" s="5" cm="1">
        <f t="array" ref="T538">MIN(IF((DiscreteStatsTable[GroupByKey]=DiscreteStatsTable[[#This Row],[GroupByKey]]),(DiscreteStatsTable[GroupByKey]=DiscreteStatsTable[[#This Row],[GroupByKey]])*DiscreteStatsTable[Minimum]))</f>
        <v>0</v>
      </c>
      <c r="U538" s="5" cm="1">
        <f t="array" ref="U538">MAX(IF((DiscreteStatsTable[GroupByKey]=DiscreteStatsTable[[#This Row],[GroupByKey]]),(DiscreteStatsTable[GroupByKey]=DiscreteStatsTable[[#This Row],[GroupByKey]])*DiscreteStatsTable[Maximum]))</f>
        <v>0</v>
      </c>
      <c r="V538" s="5" cm="1">
        <f t="array" ref="V538">IFERROR(AVERAGE(IF((DiscreteStatsTable[GroupByKey]=DiscreteStatsTable[[#This Row],[GroupByKey]]),(DiscreteStatsTable[GroupByKey]=DiscreteStatsTable[[#This Row],[GroupByKey]])*DiscreteStatsTable[NumberObservations])),0)</f>
        <v>316.94</v>
      </c>
      <c r="W538" s="5">
        <f>IF((DiscreteStatsTable[[#This Row],[RepsRequested]]&gt;1),DiscreteStatsTable[[#This Row],[HalfWidth]],DiscreteStatsTable[[#This Row],[BatchMeansHalfWidth]])</f>
        <v>0</v>
      </c>
      <c r="X538" s="5" cm="1">
        <f t="array" ref="X538">COUNT(IF((DiscreteStatsTable[GroupByKey]=DiscreteStatsTable[[#This Row],[GroupByKey]]),(DiscreteStatsTable[GroupByKey]=DiscreteStatsTable[[#This Row],[GroupByKey]])*DiscreteStatsTable[Replication]))</f>
        <v>50</v>
      </c>
      <c r="Y538" s="5">
        <f>IF(DiscreteStatsTable[[#This Row],[RepsRequested]]=DiscreteStatsTable[[#This Row],[RepsWithStatObserved]],1,0)</f>
        <v>1</v>
      </c>
    </row>
    <row r="539" spans="1:25" x14ac:dyDescent="0.25">
      <c r="A539" t="s">
        <v>68</v>
      </c>
      <c r="B539" t="s">
        <v>70</v>
      </c>
      <c r="C539">
        <v>23</v>
      </c>
      <c r="D539" t="s">
        <v>83</v>
      </c>
      <c r="E539" t="s">
        <v>78</v>
      </c>
      <c r="F539" t="s">
        <v>73</v>
      </c>
      <c r="G539">
        <v>0.153376603253156</v>
      </c>
      <c r="H539">
        <v>2E+20</v>
      </c>
      <c r="I539">
        <v>0</v>
      </c>
      <c r="J539">
        <v>3.5048150926610302</v>
      </c>
      <c r="K539">
        <v>317</v>
      </c>
      <c r="L53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39" s="5" cm="1">
        <f t="array" ref="M539">MAX(IF((ProjectInfoTable[ProjectName]=DiscreteStatsTable[[#This Row],[ProjectName]]),(ProjectInfoTable[ProjectName]=DiscreteStatsTable[[#This Row],[ProjectName]])*ProjectInfoTable[NumberOfReplications]))</f>
        <v>50</v>
      </c>
      <c r="N539" s="5" cm="1">
        <f t="array" ref="N539">IFERROR(AVERAGE(IF((DiscreteStatsTable[GroupByKey]=DiscreteStatsTable[[#This Row],[GroupByKey]]),(DiscreteStatsTable[GroupByKey]=DiscreteStatsTable[[#This Row],[GroupByKey]])*DiscreteStatsTable[Average])),0)</f>
        <v>0.17460097232699684</v>
      </c>
      <c r="O539" s="5" cm="1">
        <f t="array" ref="O539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39" s="5" cm="1">
        <f t="array" ref="P539">MAX(IF((ProjectInfoTable[ProjectName]=DiscreteStatsTable[[#This Row],[ProjectName]]),(ProjectInfoTable[ProjectName]=DiscreteStatsTable[[#This Row],[ProjectName]])*ProjectInfoTable[ConfidenceInterval]))</f>
        <v>0.95</v>
      </c>
      <c r="Q539" s="5">
        <f>IF(AND(DiscreteStatsTable[[#This Row],[RepsWithStatObserved]]=1,Y539=0),200000000000000000000,IFERROR(_xlfn.T.INV.2T(1 -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39" s="5" cm="1">
        <f t="array" ref="R539">MIN(IF((DiscreteStatsTable[GroupByKey]=DiscreteStatsTable[[#This Row],[GroupByKey]]),(DiscreteStatsTable[GroupByKey]=DiscreteStatsTable[[#This Row],[GroupByKey]])*DiscreteStatsTable[Average]))</f>
        <v>6.6229675511977795E-2</v>
      </c>
      <c r="S539" s="5" cm="1">
        <f t="array" ref="S539">MAX(IF((DiscreteStatsTable[GroupByKey]=DiscreteStatsTable[[#This Row],[GroupByKey]]),(DiscreteStatsTable[GroupByKey]=DiscreteStatsTable[[#This Row],[GroupByKey]])*DiscreteStatsTable[Average]))</f>
        <v>0.33518621726314302</v>
      </c>
      <c r="T539" s="5" cm="1">
        <f t="array" ref="T539">MIN(IF((DiscreteStatsTable[GroupByKey]=DiscreteStatsTable[[#This Row],[GroupByKey]]),(DiscreteStatsTable[GroupByKey]=DiscreteStatsTable[[#This Row],[GroupByKey]])*DiscreteStatsTable[Minimum]))</f>
        <v>0</v>
      </c>
      <c r="U539" s="5" cm="1">
        <f t="array" ref="U539">MAX(IF((DiscreteStatsTable[GroupByKey]=DiscreteStatsTable[[#This Row],[GroupByKey]]),(DiscreteStatsTable[GroupByKey]=DiscreteStatsTable[[#This Row],[GroupByKey]])*DiscreteStatsTable[Maximum]))</f>
        <v>7.6409613053795198</v>
      </c>
      <c r="V539" s="5" cm="1">
        <f t="array" ref="V539">IFERROR(AVERAGE(IF((DiscreteStatsTable[GroupByKey]=DiscreteStatsTable[[#This Row],[GroupByKey]]),(DiscreteStatsTable[GroupByKey]=DiscreteStatsTable[[#This Row],[GroupByKey]])*DiscreteStatsTable[NumberObservations])),0)</f>
        <v>316.94</v>
      </c>
      <c r="W539" s="5">
        <f>IF((DiscreteStatsTable[[#This Row],[RepsRequested]]&gt;1),DiscreteStatsTable[[#This Row],[HalfWidth]],DiscreteStatsTable[[#This Row],[BatchMeansHalfWidth]])</f>
        <v>1.655000005490757E-2</v>
      </c>
      <c r="X539" s="5" cm="1">
        <f t="array" ref="X539">COUNT(IF((DiscreteStatsTable[GroupByKey]=DiscreteStatsTable[[#This Row],[GroupByKey]]),(DiscreteStatsTable[GroupByKey]=DiscreteStatsTable[[#This Row],[GroupByKey]])*DiscreteStatsTable[Replication]))</f>
        <v>50</v>
      </c>
      <c r="Y539" s="5">
        <f>IF(DiscreteStatsTable[[#This Row],[RepsRequested]]=DiscreteStatsTable[[#This Row],[RepsWithStatObserved]],1,0)</f>
        <v>1</v>
      </c>
    </row>
    <row r="540" spans="1:25" x14ac:dyDescent="0.25">
      <c r="A540" t="s">
        <v>68</v>
      </c>
      <c r="B540" t="s">
        <v>70</v>
      </c>
      <c r="C540">
        <v>24</v>
      </c>
      <c r="D540" t="s">
        <v>83</v>
      </c>
      <c r="E540" t="s">
        <v>72</v>
      </c>
      <c r="F540" t="s">
        <v>73</v>
      </c>
      <c r="G540">
        <v>2.86703739626821E-2</v>
      </c>
      <c r="H540">
        <v>2E+20</v>
      </c>
      <c r="I540">
        <v>1.3111247716219099E-2</v>
      </c>
      <c r="J540">
        <v>4.98834309779871E-2</v>
      </c>
      <c r="K540">
        <v>317</v>
      </c>
      <c r="L54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40" s="5" cm="1">
        <f t="array" ref="M540">MAX(IF((ProjectInfoTable[ProjectName]=DiscreteStatsTable[[#This Row],[ProjectName]]),(ProjectInfoTable[ProjectName]=DiscreteStatsTable[[#This Row],[ProjectName]])*ProjectInfoTable[NumberOfReplications]))</f>
        <v>50</v>
      </c>
      <c r="N540" s="5" cm="1">
        <f t="array" ref="N540">IFERROR(AVERAGE(IF((DiscreteStatsTable[GroupByKey]=DiscreteStatsTable[[#This Row],[GroupByKey]]),(DiscreteStatsTable[GroupByKey]=DiscreteStatsTable[[#This Row],[GroupByKey]])*DiscreteStatsTable[Average])),0)</f>
        <v>2.9140044230663364E-2</v>
      </c>
      <c r="O540" s="5" cm="1">
        <f t="array" ref="O54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40" s="5" cm="1">
        <f t="array" ref="P540">MAX(IF((ProjectInfoTable[ProjectName]=DiscreteStatsTable[[#This Row],[ProjectName]]),(ProjectInfoTable[ProjectName]=DiscreteStatsTable[[#This Row],[ProjectName]])*ProjectInfoTable[ConfidenceInterval]))</f>
        <v>0.95</v>
      </c>
      <c r="Q540" s="5">
        <f>IF(AND(DiscreteStatsTable[[#This Row],[RepsWithStatObserved]]=1,Y540=0),200000000000000000000,IFERROR(_xlfn.T.INV.2T(1 -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40" s="5" cm="1">
        <f t="array" ref="R540">MIN(IF((DiscreteStatsTable[GroupByKey]=DiscreteStatsTable[[#This Row],[GroupByKey]]),(DiscreteStatsTable[GroupByKey]=DiscreteStatsTable[[#This Row],[GroupByKey]])*DiscreteStatsTable[Average]))</f>
        <v>2.83494744041787E-2</v>
      </c>
      <c r="S540" s="5" cm="1">
        <f t="array" ref="S540">MAX(IF((DiscreteStatsTable[GroupByKey]=DiscreteStatsTable[[#This Row],[GroupByKey]]),(DiscreteStatsTable[GroupByKey]=DiscreteStatsTable[[#This Row],[GroupByKey]])*DiscreteStatsTable[Average]))</f>
        <v>2.9665213130219501E-2</v>
      </c>
      <c r="T540" s="5" cm="1">
        <f t="array" ref="T540">MIN(IF((DiscreteStatsTable[GroupByKey]=DiscreteStatsTable[[#This Row],[GroupByKey]]),(DiscreteStatsTable[GroupByKey]=DiscreteStatsTable[[#This Row],[GroupByKey]])*DiscreteStatsTable[Minimum]))</f>
        <v>1.2596072452009799E-2</v>
      </c>
      <c r="U540" s="5" cm="1">
        <f t="array" ref="U540">MAX(IF((DiscreteStatsTable[GroupByKey]=DiscreteStatsTable[[#This Row],[GroupByKey]]),(DiscreteStatsTable[GroupByKey]=DiscreteStatsTable[[#This Row],[GroupByKey]])*DiscreteStatsTable[Maximum]))</f>
        <v>4.98834309779871E-2</v>
      </c>
      <c r="V540" s="5" cm="1">
        <f t="array" ref="V540">IFERROR(AVERAGE(IF((DiscreteStatsTable[GroupByKey]=DiscreteStatsTable[[#This Row],[GroupByKey]]),(DiscreteStatsTable[GroupByKey]=DiscreteStatsTable[[#This Row],[GroupByKey]])*DiscreteStatsTable[NumberObservations])),0)</f>
        <v>316.94</v>
      </c>
      <c r="W540" s="5">
        <f>IF((DiscreteStatsTable[[#This Row],[RepsRequested]]&gt;1),DiscreteStatsTable[[#This Row],[HalfWidth]],DiscreteStatsTable[[#This Row],[BatchMeansHalfWidth]])</f>
        <v>1.0181944756697419E-4</v>
      </c>
      <c r="X540" s="5" cm="1">
        <f t="array" ref="X540">COUNT(IF((DiscreteStatsTable[GroupByKey]=DiscreteStatsTable[[#This Row],[GroupByKey]]),(DiscreteStatsTable[GroupByKey]=DiscreteStatsTable[[#This Row],[GroupByKey]])*DiscreteStatsTable[Replication]))</f>
        <v>50</v>
      </c>
      <c r="Y540" s="5">
        <f>IF(DiscreteStatsTable[[#This Row],[RepsRequested]]=DiscreteStatsTable[[#This Row],[RepsWithStatObserved]],1,0)</f>
        <v>1</v>
      </c>
    </row>
    <row r="541" spans="1:25" x14ac:dyDescent="0.25">
      <c r="A541" t="s">
        <v>68</v>
      </c>
      <c r="B541" t="s">
        <v>70</v>
      </c>
      <c r="C541">
        <v>24</v>
      </c>
      <c r="D541" t="s">
        <v>83</v>
      </c>
      <c r="E541" t="s">
        <v>74</v>
      </c>
      <c r="F541" t="s">
        <v>73</v>
      </c>
      <c r="G541">
        <v>1.95397664080954</v>
      </c>
      <c r="H541">
        <v>2E+20</v>
      </c>
      <c r="I541">
        <v>0.78667486297314304</v>
      </c>
      <c r="J541">
        <v>6.1532044724448296</v>
      </c>
      <c r="K541">
        <v>317</v>
      </c>
      <c r="L54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41" s="5" cm="1">
        <f t="array" ref="M541">MAX(IF((ProjectInfoTable[ProjectName]=DiscreteStatsTable[[#This Row],[ProjectName]]),(ProjectInfoTable[ProjectName]=DiscreteStatsTable[[#This Row],[ProjectName]])*ProjectInfoTable[NumberOfReplications]))</f>
        <v>50</v>
      </c>
      <c r="N541" s="5" cm="1">
        <f t="array" ref="N541">IFERROR(AVERAGE(IF((DiscreteStatsTable[GroupByKey]=DiscreteStatsTable[[#This Row],[GroupByKey]]),(DiscreteStatsTable[GroupByKey]=DiscreteStatsTable[[#This Row],[GroupByKey]])*DiscreteStatsTable[Average])),0)</f>
        <v>1.9230036261667984</v>
      </c>
      <c r="O541" s="5" cm="1">
        <f t="array" ref="O541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41" s="5" cm="1">
        <f t="array" ref="P541">MAX(IF((ProjectInfoTable[ProjectName]=DiscreteStatsTable[[#This Row],[ProjectName]]),(ProjectInfoTable[ProjectName]=DiscreteStatsTable[[#This Row],[ProjectName]])*ProjectInfoTable[ConfidenceInterval]))</f>
        <v>0.95</v>
      </c>
      <c r="Q541" s="5">
        <f>IF(AND(DiscreteStatsTable[[#This Row],[RepsWithStatObserved]]=1,Y541=0),200000000000000000000,IFERROR(_xlfn.T.INV.2T(1 -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41" s="5" cm="1">
        <f t="array" ref="R541">MIN(IF((DiscreteStatsTable[GroupByKey]=DiscreteStatsTable[[#This Row],[GroupByKey]]),(DiscreteStatsTable[GroupByKey]=DiscreteStatsTable[[#This Row],[GroupByKey]])*DiscreteStatsTable[Average]))</f>
        <v>1.76780221421957</v>
      </c>
      <c r="S541" s="5" cm="1">
        <f t="array" ref="S541">MAX(IF((DiscreteStatsTable[GroupByKey]=DiscreteStatsTable[[#This Row],[GroupByKey]]),(DiscreteStatsTable[GroupByKey]=DiscreteStatsTable[[#This Row],[GroupByKey]])*DiscreteStatsTable[Average]))</f>
        <v>2.1069755550221099</v>
      </c>
      <c r="T541" s="5" cm="1">
        <f t="array" ref="T541">MIN(IF((DiscreteStatsTable[GroupByKey]=DiscreteStatsTable[[#This Row],[GroupByKey]]),(DiscreteStatsTable[GroupByKey]=DiscreteStatsTable[[#This Row],[GroupByKey]])*DiscreteStatsTable[Minimum]))</f>
        <v>0.75576434712058904</v>
      </c>
      <c r="U541" s="5" cm="1">
        <f t="array" ref="U541">MAX(IF((DiscreteStatsTable[GroupByKey]=DiscreteStatsTable[[#This Row],[GroupByKey]]),(DiscreteStatsTable[GroupByKey]=DiscreteStatsTable[[#This Row],[GroupByKey]])*DiscreteStatsTable[Maximum]))</f>
        <v>8.9740994303808801</v>
      </c>
      <c r="V541" s="5" cm="1">
        <f t="array" ref="V541">IFERROR(AVERAGE(IF((DiscreteStatsTable[GroupByKey]=DiscreteStatsTable[[#This Row],[GroupByKey]]),(DiscreteStatsTable[GroupByKey]=DiscreteStatsTable[[#This Row],[GroupByKey]])*DiscreteStatsTable[NumberObservations])),0)</f>
        <v>316.94</v>
      </c>
      <c r="W541" s="5">
        <f>IF((DiscreteStatsTable[[#This Row],[RepsRequested]]&gt;1),DiscreteStatsTable[[#This Row],[HalfWidth]],DiscreteStatsTable[[#This Row],[BatchMeansHalfWidth]])</f>
        <v>1.7917006908396871E-2</v>
      </c>
      <c r="X541" s="5" cm="1">
        <f t="array" ref="X541">COUNT(IF((DiscreteStatsTable[GroupByKey]=DiscreteStatsTable[[#This Row],[GroupByKey]]),(DiscreteStatsTable[GroupByKey]=DiscreteStatsTable[[#This Row],[GroupByKey]])*DiscreteStatsTable[Replication]))</f>
        <v>50</v>
      </c>
      <c r="Y541" s="5">
        <f>IF(DiscreteStatsTable[[#This Row],[RepsRequested]]=DiscreteStatsTable[[#This Row],[RepsWithStatObserved]],1,0)</f>
        <v>1</v>
      </c>
    </row>
    <row r="542" spans="1:25" x14ac:dyDescent="0.25">
      <c r="A542" t="s">
        <v>68</v>
      </c>
      <c r="B542" t="s">
        <v>70</v>
      </c>
      <c r="C542">
        <v>24</v>
      </c>
      <c r="D542" t="s">
        <v>83</v>
      </c>
      <c r="E542" t="s">
        <v>75</v>
      </c>
      <c r="F542" t="s">
        <v>73</v>
      </c>
      <c r="G542">
        <v>2.86703739626821E-2</v>
      </c>
      <c r="H542">
        <v>2E+20</v>
      </c>
      <c r="I542">
        <v>1.3111247716219099E-2</v>
      </c>
      <c r="J542">
        <v>4.98834309779871E-2</v>
      </c>
      <c r="K542">
        <v>317</v>
      </c>
      <c r="L54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42" s="5" cm="1">
        <f t="array" ref="M542">MAX(IF((ProjectInfoTable[ProjectName]=DiscreteStatsTable[[#This Row],[ProjectName]]),(ProjectInfoTable[ProjectName]=DiscreteStatsTable[[#This Row],[ProjectName]])*ProjectInfoTable[NumberOfReplications]))</f>
        <v>50</v>
      </c>
      <c r="N542" s="5" cm="1">
        <f t="array" ref="N542">IFERROR(AVERAGE(IF((DiscreteStatsTable[GroupByKey]=DiscreteStatsTable[[#This Row],[GroupByKey]]),(DiscreteStatsTable[GroupByKey]=DiscreteStatsTable[[#This Row],[GroupByKey]])*DiscreteStatsTable[Average])),0)</f>
        <v>2.9140044230663364E-2</v>
      </c>
      <c r="O542" s="5" cm="1">
        <f t="array" ref="O54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42" s="5" cm="1">
        <f t="array" ref="P542">MAX(IF((ProjectInfoTable[ProjectName]=DiscreteStatsTable[[#This Row],[ProjectName]]),(ProjectInfoTable[ProjectName]=DiscreteStatsTable[[#This Row],[ProjectName]])*ProjectInfoTable[ConfidenceInterval]))</f>
        <v>0.95</v>
      </c>
      <c r="Q542" s="5">
        <f>IF(AND(DiscreteStatsTable[[#This Row],[RepsWithStatObserved]]=1,Y542=0),200000000000000000000,IFERROR(_xlfn.T.INV.2T(1 -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42" s="5" cm="1">
        <f t="array" ref="R542">MIN(IF((DiscreteStatsTable[GroupByKey]=DiscreteStatsTable[[#This Row],[GroupByKey]]),(DiscreteStatsTable[GroupByKey]=DiscreteStatsTable[[#This Row],[GroupByKey]])*DiscreteStatsTable[Average]))</f>
        <v>2.83494744041787E-2</v>
      </c>
      <c r="S542" s="5" cm="1">
        <f t="array" ref="S542">MAX(IF((DiscreteStatsTable[GroupByKey]=DiscreteStatsTable[[#This Row],[GroupByKey]]),(DiscreteStatsTable[GroupByKey]=DiscreteStatsTable[[#This Row],[GroupByKey]])*DiscreteStatsTable[Average]))</f>
        <v>2.9665213130219501E-2</v>
      </c>
      <c r="T542" s="5" cm="1">
        <f t="array" ref="T542">MIN(IF((DiscreteStatsTable[GroupByKey]=DiscreteStatsTable[[#This Row],[GroupByKey]]),(DiscreteStatsTable[GroupByKey]=DiscreteStatsTable[[#This Row],[GroupByKey]])*DiscreteStatsTable[Minimum]))</f>
        <v>1.2596072452009799E-2</v>
      </c>
      <c r="U542" s="5" cm="1">
        <f t="array" ref="U542">MAX(IF((DiscreteStatsTable[GroupByKey]=DiscreteStatsTable[[#This Row],[GroupByKey]]),(DiscreteStatsTable[GroupByKey]=DiscreteStatsTable[[#This Row],[GroupByKey]])*DiscreteStatsTable[Maximum]))</f>
        <v>4.98834309779871E-2</v>
      </c>
      <c r="V542" s="5" cm="1">
        <f t="array" ref="V542">IFERROR(AVERAGE(IF((DiscreteStatsTable[GroupByKey]=DiscreteStatsTable[[#This Row],[GroupByKey]]),(DiscreteStatsTable[GroupByKey]=DiscreteStatsTable[[#This Row],[GroupByKey]])*DiscreteStatsTable[NumberObservations])),0)</f>
        <v>316.94</v>
      </c>
      <c r="W542" s="5">
        <f>IF((DiscreteStatsTable[[#This Row],[RepsRequested]]&gt;1),DiscreteStatsTable[[#This Row],[HalfWidth]],DiscreteStatsTable[[#This Row],[BatchMeansHalfWidth]])</f>
        <v>1.0181944756697419E-4</v>
      </c>
      <c r="X542" s="5" cm="1">
        <f t="array" ref="X542">COUNT(IF((DiscreteStatsTable[GroupByKey]=DiscreteStatsTable[[#This Row],[GroupByKey]]),(DiscreteStatsTable[GroupByKey]=DiscreteStatsTable[[#This Row],[GroupByKey]])*DiscreteStatsTable[Replication]))</f>
        <v>50</v>
      </c>
      <c r="Y542" s="5">
        <f>IF(DiscreteStatsTable[[#This Row],[RepsRequested]]=DiscreteStatsTable[[#This Row],[RepsWithStatObserved]],1,0)</f>
        <v>1</v>
      </c>
    </row>
    <row r="543" spans="1:25" x14ac:dyDescent="0.25">
      <c r="A543" t="s">
        <v>68</v>
      </c>
      <c r="B543" t="s">
        <v>70</v>
      </c>
      <c r="C543">
        <v>24</v>
      </c>
      <c r="D543" t="s">
        <v>83</v>
      </c>
      <c r="E543" t="s">
        <v>76</v>
      </c>
      <c r="F543" t="s">
        <v>73</v>
      </c>
      <c r="G543">
        <v>1.7202224377609301</v>
      </c>
      <c r="H543">
        <v>2E+20</v>
      </c>
      <c r="I543">
        <v>0.78667486297314304</v>
      </c>
      <c r="J543">
        <v>2.9930058586792301</v>
      </c>
      <c r="K543">
        <v>317</v>
      </c>
      <c r="L54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43" s="5" cm="1">
        <f t="array" ref="M543">MAX(IF((ProjectInfoTable[ProjectName]=DiscreteStatsTable[[#This Row],[ProjectName]]),(ProjectInfoTable[ProjectName]=DiscreteStatsTable[[#This Row],[ProjectName]])*ProjectInfoTable[NumberOfReplications]))</f>
        <v>50</v>
      </c>
      <c r="N543" s="5" cm="1">
        <f t="array" ref="N543">IFERROR(AVERAGE(IF((DiscreteStatsTable[GroupByKey]=DiscreteStatsTable[[#This Row],[GroupByKey]]),(DiscreteStatsTable[GroupByKey]=DiscreteStatsTable[[#This Row],[GroupByKey]])*DiscreteStatsTable[Average])),0)</f>
        <v>1.7484026538398019</v>
      </c>
      <c r="O543" s="5" cm="1">
        <f t="array" ref="O543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43" s="5" cm="1">
        <f t="array" ref="P543">MAX(IF((ProjectInfoTable[ProjectName]=DiscreteStatsTable[[#This Row],[ProjectName]]),(ProjectInfoTable[ProjectName]=DiscreteStatsTable[[#This Row],[ProjectName]])*ProjectInfoTable[ConfidenceInterval]))</f>
        <v>0.95</v>
      </c>
      <c r="Q543" s="5">
        <f>IF(AND(DiscreteStatsTable[[#This Row],[RepsWithStatObserved]]=1,Y543=0),200000000000000000000,IFERROR(_xlfn.T.INV.2T(1 -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43" s="5" cm="1">
        <f t="array" ref="R543">MIN(IF((DiscreteStatsTable[GroupByKey]=DiscreteStatsTable[[#This Row],[GroupByKey]]),(DiscreteStatsTable[GroupByKey]=DiscreteStatsTable[[#This Row],[GroupByKey]])*DiscreteStatsTable[Average]))</f>
        <v>1.7009684642507199</v>
      </c>
      <c r="S543" s="5" cm="1">
        <f t="array" ref="S543">MAX(IF((DiscreteStatsTable[GroupByKey]=DiscreteStatsTable[[#This Row],[GroupByKey]]),(DiscreteStatsTable[GroupByKey]=DiscreteStatsTable[[#This Row],[GroupByKey]])*DiscreteStatsTable[Average]))</f>
        <v>1.77991278781317</v>
      </c>
      <c r="T543" s="5" cm="1">
        <f t="array" ref="T543">MIN(IF((DiscreteStatsTable[GroupByKey]=DiscreteStatsTable[[#This Row],[GroupByKey]]),(DiscreteStatsTable[GroupByKey]=DiscreteStatsTable[[#This Row],[GroupByKey]])*DiscreteStatsTable[Minimum]))</f>
        <v>0.75576434712058904</v>
      </c>
      <c r="U543" s="5" cm="1">
        <f t="array" ref="U543">MAX(IF((DiscreteStatsTable[GroupByKey]=DiscreteStatsTable[[#This Row],[GroupByKey]]),(DiscreteStatsTable[GroupByKey]=DiscreteStatsTable[[#This Row],[GroupByKey]])*DiscreteStatsTable[Maximum]))</f>
        <v>2.9930058586792301</v>
      </c>
      <c r="V543" s="5" cm="1">
        <f t="array" ref="V543">IFERROR(AVERAGE(IF((DiscreteStatsTable[GroupByKey]=DiscreteStatsTable[[#This Row],[GroupByKey]]),(DiscreteStatsTable[GroupByKey]=DiscreteStatsTable[[#This Row],[GroupByKey]])*DiscreteStatsTable[NumberObservations])),0)</f>
        <v>316.94</v>
      </c>
      <c r="W543" s="5">
        <f>IF((DiscreteStatsTable[[#This Row],[RepsRequested]]&gt;1),DiscreteStatsTable[[#This Row],[HalfWidth]],DiscreteStatsTable[[#This Row],[BatchMeansHalfWidth]])</f>
        <v>6.1091668540185929E-3</v>
      </c>
      <c r="X543" s="5" cm="1">
        <f t="array" ref="X543">COUNT(IF((DiscreteStatsTable[GroupByKey]=DiscreteStatsTable[[#This Row],[GroupByKey]]),(DiscreteStatsTable[GroupByKey]=DiscreteStatsTable[[#This Row],[GroupByKey]])*DiscreteStatsTable[Replication]))</f>
        <v>50</v>
      </c>
      <c r="Y543" s="5">
        <f>IF(DiscreteStatsTable[[#This Row],[RepsRequested]]=DiscreteStatsTable[[#This Row],[RepsWithStatObserved]],1,0)</f>
        <v>1</v>
      </c>
    </row>
    <row r="544" spans="1:25" x14ac:dyDescent="0.25">
      <c r="A544" t="s">
        <v>68</v>
      </c>
      <c r="B544" t="s">
        <v>70</v>
      </c>
      <c r="C544">
        <v>24</v>
      </c>
      <c r="D544" t="s">
        <v>83</v>
      </c>
      <c r="E544" t="s">
        <v>77</v>
      </c>
      <c r="F544" t="s">
        <v>73</v>
      </c>
      <c r="G544">
        <v>0</v>
      </c>
      <c r="H544">
        <v>2E+20</v>
      </c>
      <c r="I544">
        <v>0</v>
      </c>
      <c r="J544">
        <v>0</v>
      </c>
      <c r="K544">
        <v>317</v>
      </c>
      <c r="L54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44" s="5" cm="1">
        <f t="array" ref="M544">MAX(IF((ProjectInfoTable[ProjectName]=DiscreteStatsTable[[#This Row],[ProjectName]]),(ProjectInfoTable[ProjectName]=DiscreteStatsTable[[#This Row],[ProjectName]])*ProjectInfoTable[NumberOfReplications]))</f>
        <v>50</v>
      </c>
      <c r="N544" s="5" cm="1">
        <f t="array" ref="N544">IFERROR(AVERAGE(IF((DiscreteStatsTable[GroupByKey]=DiscreteStatsTable[[#This Row],[GroupByKey]]),(DiscreteStatsTable[GroupByKey]=DiscreteStatsTable[[#This Row],[GroupByKey]])*DiscreteStatsTable[Average])),0)</f>
        <v>0</v>
      </c>
      <c r="O544" s="5" cm="1">
        <f t="array" ref="O544">IFERROR(_xlfn.STDEV.S(IF((DiscreteStatsTable[GroupByKey]=DiscreteStatsTable[[#This Row],[GroupByKey]]),(DiscreteStatsTable[GroupByKey]=DiscreteStatsTable[[#This Row],[GroupByKey]])*DiscreteStatsTable[Average])),0)</f>
        <v>0</v>
      </c>
      <c r="P544" s="5" cm="1">
        <f t="array" ref="P544">MAX(IF((ProjectInfoTable[ProjectName]=DiscreteStatsTable[[#This Row],[ProjectName]]),(ProjectInfoTable[ProjectName]=DiscreteStatsTable[[#This Row],[ProjectName]])*ProjectInfoTable[ConfidenceInterval]))</f>
        <v>0.95</v>
      </c>
      <c r="Q544" s="5">
        <f>IF(AND(DiscreteStatsTable[[#This Row],[RepsWithStatObserved]]=1,Y544=0),200000000000000000000,IFERROR(_xlfn.T.INV.2T(1 -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4" s="5" cm="1">
        <f t="array" ref="R544">MIN(IF((DiscreteStatsTable[GroupByKey]=DiscreteStatsTable[[#This Row],[GroupByKey]]),(DiscreteStatsTable[GroupByKey]=DiscreteStatsTable[[#This Row],[GroupByKey]])*DiscreteStatsTable[Average]))</f>
        <v>0</v>
      </c>
      <c r="S544" s="5" cm="1">
        <f t="array" ref="S544">MAX(IF((DiscreteStatsTable[GroupByKey]=DiscreteStatsTable[[#This Row],[GroupByKey]]),(DiscreteStatsTable[GroupByKey]=DiscreteStatsTable[[#This Row],[GroupByKey]])*DiscreteStatsTable[Average]))</f>
        <v>0</v>
      </c>
      <c r="T544" s="5" cm="1">
        <f t="array" ref="T544">MIN(IF((DiscreteStatsTable[GroupByKey]=DiscreteStatsTable[[#This Row],[GroupByKey]]),(DiscreteStatsTable[GroupByKey]=DiscreteStatsTable[[#This Row],[GroupByKey]])*DiscreteStatsTable[Minimum]))</f>
        <v>0</v>
      </c>
      <c r="U544" s="5" cm="1">
        <f t="array" ref="U544">MAX(IF((DiscreteStatsTable[GroupByKey]=DiscreteStatsTable[[#This Row],[GroupByKey]]),(DiscreteStatsTable[GroupByKey]=DiscreteStatsTable[[#This Row],[GroupByKey]])*DiscreteStatsTable[Maximum]))</f>
        <v>0</v>
      </c>
      <c r="V544" s="5" cm="1">
        <f t="array" ref="V544">IFERROR(AVERAGE(IF((DiscreteStatsTable[GroupByKey]=DiscreteStatsTable[[#This Row],[GroupByKey]]),(DiscreteStatsTable[GroupByKey]=DiscreteStatsTable[[#This Row],[GroupByKey]])*DiscreteStatsTable[NumberObservations])),0)</f>
        <v>316.94</v>
      </c>
      <c r="W544" s="5">
        <f>IF((DiscreteStatsTable[[#This Row],[RepsRequested]]&gt;1),DiscreteStatsTable[[#This Row],[HalfWidth]],DiscreteStatsTable[[#This Row],[BatchMeansHalfWidth]])</f>
        <v>0</v>
      </c>
      <c r="X544" s="5" cm="1">
        <f t="array" ref="X544">COUNT(IF((DiscreteStatsTable[GroupByKey]=DiscreteStatsTable[[#This Row],[GroupByKey]]),(DiscreteStatsTable[GroupByKey]=DiscreteStatsTable[[#This Row],[GroupByKey]])*DiscreteStatsTable[Replication]))</f>
        <v>50</v>
      </c>
      <c r="Y544" s="5">
        <f>IF(DiscreteStatsTable[[#This Row],[RepsRequested]]=DiscreteStatsTable[[#This Row],[RepsWithStatObserved]],1,0)</f>
        <v>1</v>
      </c>
    </row>
    <row r="545" spans="1:25" x14ac:dyDescent="0.25">
      <c r="A545" t="s">
        <v>68</v>
      </c>
      <c r="B545" t="s">
        <v>70</v>
      </c>
      <c r="C545">
        <v>24</v>
      </c>
      <c r="D545" t="s">
        <v>83</v>
      </c>
      <c r="E545" t="s">
        <v>78</v>
      </c>
      <c r="F545" t="s">
        <v>73</v>
      </c>
      <c r="G545">
        <v>0.23375420304861499</v>
      </c>
      <c r="H545">
        <v>2E+20</v>
      </c>
      <c r="I545">
        <v>0</v>
      </c>
      <c r="J545">
        <v>4.2986947932462298</v>
      </c>
      <c r="K545">
        <v>317</v>
      </c>
      <c r="L54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45" s="5" cm="1">
        <f t="array" ref="M545">MAX(IF((ProjectInfoTable[ProjectName]=DiscreteStatsTable[[#This Row],[ProjectName]]),(ProjectInfoTable[ProjectName]=DiscreteStatsTable[[#This Row],[ProjectName]])*ProjectInfoTable[NumberOfReplications]))</f>
        <v>50</v>
      </c>
      <c r="N545" s="5" cm="1">
        <f t="array" ref="N545">IFERROR(AVERAGE(IF((DiscreteStatsTable[GroupByKey]=DiscreteStatsTable[[#This Row],[GroupByKey]]),(DiscreteStatsTable[GroupByKey]=DiscreteStatsTable[[#This Row],[GroupByKey]])*DiscreteStatsTable[Average])),0)</f>
        <v>0.17460097232699684</v>
      </c>
      <c r="O545" s="5" cm="1">
        <f t="array" ref="O545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45" s="5" cm="1">
        <f t="array" ref="P545">MAX(IF((ProjectInfoTable[ProjectName]=DiscreteStatsTable[[#This Row],[ProjectName]]),(ProjectInfoTable[ProjectName]=DiscreteStatsTable[[#This Row],[ProjectName]])*ProjectInfoTable[ConfidenceInterval]))</f>
        <v>0.95</v>
      </c>
      <c r="Q545" s="5">
        <f>IF(AND(DiscreteStatsTable[[#This Row],[RepsWithStatObserved]]=1,Y545=0),200000000000000000000,IFERROR(_xlfn.T.INV.2T(1 -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45" s="5" cm="1">
        <f t="array" ref="R545">MIN(IF((DiscreteStatsTable[GroupByKey]=DiscreteStatsTable[[#This Row],[GroupByKey]]),(DiscreteStatsTable[GroupByKey]=DiscreteStatsTable[[#This Row],[GroupByKey]])*DiscreteStatsTable[Average]))</f>
        <v>6.6229675511977795E-2</v>
      </c>
      <c r="S545" s="5" cm="1">
        <f t="array" ref="S545">MAX(IF((DiscreteStatsTable[GroupByKey]=DiscreteStatsTable[[#This Row],[GroupByKey]]),(DiscreteStatsTable[GroupByKey]=DiscreteStatsTable[[#This Row],[GroupByKey]])*DiscreteStatsTable[Average]))</f>
        <v>0.33518621726314302</v>
      </c>
      <c r="T545" s="5" cm="1">
        <f t="array" ref="T545">MIN(IF((DiscreteStatsTable[GroupByKey]=DiscreteStatsTable[[#This Row],[GroupByKey]]),(DiscreteStatsTable[GroupByKey]=DiscreteStatsTable[[#This Row],[GroupByKey]])*DiscreteStatsTable[Minimum]))</f>
        <v>0</v>
      </c>
      <c r="U545" s="5" cm="1">
        <f t="array" ref="U545">MAX(IF((DiscreteStatsTable[GroupByKey]=DiscreteStatsTable[[#This Row],[GroupByKey]]),(DiscreteStatsTable[GroupByKey]=DiscreteStatsTable[[#This Row],[GroupByKey]])*DiscreteStatsTable[Maximum]))</f>
        <v>7.6409613053795198</v>
      </c>
      <c r="V545" s="5" cm="1">
        <f t="array" ref="V545">IFERROR(AVERAGE(IF((DiscreteStatsTable[GroupByKey]=DiscreteStatsTable[[#This Row],[GroupByKey]]),(DiscreteStatsTable[GroupByKey]=DiscreteStatsTable[[#This Row],[GroupByKey]])*DiscreteStatsTable[NumberObservations])),0)</f>
        <v>316.94</v>
      </c>
      <c r="W545" s="5">
        <f>IF((DiscreteStatsTable[[#This Row],[RepsRequested]]&gt;1),DiscreteStatsTable[[#This Row],[HalfWidth]],DiscreteStatsTable[[#This Row],[BatchMeansHalfWidth]])</f>
        <v>1.655000005490757E-2</v>
      </c>
      <c r="X545" s="5" cm="1">
        <f t="array" ref="X545">COUNT(IF((DiscreteStatsTable[GroupByKey]=DiscreteStatsTable[[#This Row],[GroupByKey]]),(DiscreteStatsTable[GroupByKey]=DiscreteStatsTable[[#This Row],[GroupByKey]])*DiscreteStatsTable[Replication]))</f>
        <v>50</v>
      </c>
      <c r="Y545" s="5">
        <f>IF(DiscreteStatsTable[[#This Row],[RepsRequested]]=DiscreteStatsTable[[#This Row],[RepsWithStatObserved]],1,0)</f>
        <v>1</v>
      </c>
    </row>
    <row r="546" spans="1:25" x14ac:dyDescent="0.25">
      <c r="A546" t="s">
        <v>68</v>
      </c>
      <c r="B546" t="s">
        <v>70</v>
      </c>
      <c r="C546">
        <v>25</v>
      </c>
      <c r="D546" t="s">
        <v>83</v>
      </c>
      <c r="E546" t="s">
        <v>72</v>
      </c>
      <c r="F546" t="s">
        <v>73</v>
      </c>
      <c r="G546">
        <v>2.9547521145031602E-2</v>
      </c>
      <c r="H546">
        <v>2E+20</v>
      </c>
      <c r="I546">
        <v>1.33877616063103E-2</v>
      </c>
      <c r="J546">
        <v>4.7254969151115697E-2</v>
      </c>
      <c r="K546">
        <v>317</v>
      </c>
      <c r="L54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46" s="5" cm="1">
        <f t="array" ref="M546">MAX(IF((ProjectInfoTable[ProjectName]=DiscreteStatsTable[[#This Row],[ProjectName]]),(ProjectInfoTable[ProjectName]=DiscreteStatsTable[[#This Row],[ProjectName]])*ProjectInfoTable[NumberOfReplications]))</f>
        <v>50</v>
      </c>
      <c r="N546" s="5" cm="1">
        <f t="array" ref="N546">IFERROR(AVERAGE(IF((DiscreteStatsTable[GroupByKey]=DiscreteStatsTable[[#This Row],[GroupByKey]]),(DiscreteStatsTable[GroupByKey]=DiscreteStatsTable[[#This Row],[GroupByKey]])*DiscreteStatsTable[Average])),0)</f>
        <v>2.9140044230663364E-2</v>
      </c>
      <c r="O546" s="5" cm="1">
        <f t="array" ref="O54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46" s="5" cm="1">
        <f t="array" ref="P546">MAX(IF((ProjectInfoTable[ProjectName]=DiscreteStatsTable[[#This Row],[ProjectName]]),(ProjectInfoTable[ProjectName]=DiscreteStatsTable[[#This Row],[ProjectName]])*ProjectInfoTable[ConfidenceInterval]))</f>
        <v>0.95</v>
      </c>
      <c r="Q546" s="5">
        <f>IF(AND(DiscreteStatsTable[[#This Row],[RepsWithStatObserved]]=1,Y546=0),200000000000000000000,IFERROR(_xlfn.T.INV.2T(1 -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46" s="5" cm="1">
        <f t="array" ref="R546">MIN(IF((DiscreteStatsTable[GroupByKey]=DiscreteStatsTable[[#This Row],[GroupByKey]]),(DiscreteStatsTable[GroupByKey]=DiscreteStatsTable[[#This Row],[GroupByKey]])*DiscreteStatsTable[Average]))</f>
        <v>2.83494744041787E-2</v>
      </c>
      <c r="S546" s="5" cm="1">
        <f t="array" ref="S546">MAX(IF((DiscreteStatsTable[GroupByKey]=DiscreteStatsTable[[#This Row],[GroupByKey]]),(DiscreteStatsTable[GroupByKey]=DiscreteStatsTable[[#This Row],[GroupByKey]])*DiscreteStatsTable[Average]))</f>
        <v>2.9665213130219501E-2</v>
      </c>
      <c r="T546" s="5" cm="1">
        <f t="array" ref="T546">MIN(IF((DiscreteStatsTable[GroupByKey]=DiscreteStatsTable[[#This Row],[GroupByKey]]),(DiscreteStatsTable[GroupByKey]=DiscreteStatsTable[[#This Row],[GroupByKey]])*DiscreteStatsTable[Minimum]))</f>
        <v>1.2596072452009799E-2</v>
      </c>
      <c r="U546" s="5" cm="1">
        <f t="array" ref="U546">MAX(IF((DiscreteStatsTable[GroupByKey]=DiscreteStatsTable[[#This Row],[GroupByKey]]),(DiscreteStatsTable[GroupByKey]=DiscreteStatsTable[[#This Row],[GroupByKey]])*DiscreteStatsTable[Maximum]))</f>
        <v>4.98834309779871E-2</v>
      </c>
      <c r="V546" s="5" cm="1">
        <f t="array" ref="V546">IFERROR(AVERAGE(IF((DiscreteStatsTable[GroupByKey]=DiscreteStatsTable[[#This Row],[GroupByKey]]),(DiscreteStatsTable[GroupByKey]=DiscreteStatsTable[[#This Row],[GroupByKey]])*DiscreteStatsTable[NumberObservations])),0)</f>
        <v>316.94</v>
      </c>
      <c r="W546" s="5">
        <f>IF((DiscreteStatsTable[[#This Row],[RepsRequested]]&gt;1),DiscreteStatsTable[[#This Row],[HalfWidth]],DiscreteStatsTable[[#This Row],[BatchMeansHalfWidth]])</f>
        <v>1.0181944756697419E-4</v>
      </c>
      <c r="X546" s="5" cm="1">
        <f t="array" ref="X546">COUNT(IF((DiscreteStatsTable[GroupByKey]=DiscreteStatsTable[[#This Row],[GroupByKey]]),(DiscreteStatsTable[GroupByKey]=DiscreteStatsTable[[#This Row],[GroupByKey]])*DiscreteStatsTable[Replication]))</f>
        <v>50</v>
      </c>
      <c r="Y546" s="5">
        <f>IF(DiscreteStatsTable[[#This Row],[RepsRequested]]=DiscreteStatsTable[[#This Row],[RepsWithStatObserved]],1,0)</f>
        <v>1</v>
      </c>
    </row>
    <row r="547" spans="1:25" x14ac:dyDescent="0.25">
      <c r="A547" t="s">
        <v>68</v>
      </c>
      <c r="B547" t="s">
        <v>70</v>
      </c>
      <c r="C547">
        <v>25</v>
      </c>
      <c r="D547" t="s">
        <v>83</v>
      </c>
      <c r="E547" t="s">
        <v>74</v>
      </c>
      <c r="F547" t="s">
        <v>73</v>
      </c>
      <c r="G547">
        <v>1.98570719570089</v>
      </c>
      <c r="H547">
        <v>2E+20</v>
      </c>
      <c r="I547">
        <v>0.84431200823604502</v>
      </c>
      <c r="J547">
        <v>6.1154372317665802</v>
      </c>
      <c r="K547">
        <v>317</v>
      </c>
      <c r="L54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47" s="5" cm="1">
        <f t="array" ref="M547">MAX(IF((ProjectInfoTable[ProjectName]=DiscreteStatsTable[[#This Row],[ProjectName]]),(ProjectInfoTable[ProjectName]=DiscreteStatsTable[[#This Row],[ProjectName]])*ProjectInfoTable[NumberOfReplications]))</f>
        <v>50</v>
      </c>
      <c r="N547" s="5" cm="1">
        <f t="array" ref="N547">IFERROR(AVERAGE(IF((DiscreteStatsTable[GroupByKey]=DiscreteStatsTable[[#This Row],[GroupByKey]]),(DiscreteStatsTable[GroupByKey]=DiscreteStatsTable[[#This Row],[GroupByKey]])*DiscreteStatsTable[Average])),0)</f>
        <v>1.9230036261667984</v>
      </c>
      <c r="O547" s="5" cm="1">
        <f t="array" ref="O547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47" s="5" cm="1">
        <f t="array" ref="P547">MAX(IF((ProjectInfoTable[ProjectName]=DiscreteStatsTable[[#This Row],[ProjectName]]),(ProjectInfoTable[ProjectName]=DiscreteStatsTable[[#This Row],[ProjectName]])*ProjectInfoTable[ConfidenceInterval]))</f>
        <v>0.95</v>
      </c>
      <c r="Q547" s="5">
        <f>IF(AND(DiscreteStatsTable[[#This Row],[RepsWithStatObserved]]=1,Y547=0),200000000000000000000,IFERROR(_xlfn.T.INV.2T(1 -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47" s="5" cm="1">
        <f t="array" ref="R547">MIN(IF((DiscreteStatsTable[GroupByKey]=DiscreteStatsTable[[#This Row],[GroupByKey]]),(DiscreteStatsTable[GroupByKey]=DiscreteStatsTable[[#This Row],[GroupByKey]])*DiscreteStatsTable[Average]))</f>
        <v>1.76780221421957</v>
      </c>
      <c r="S547" s="5" cm="1">
        <f t="array" ref="S547">MAX(IF((DiscreteStatsTable[GroupByKey]=DiscreteStatsTable[[#This Row],[GroupByKey]]),(DiscreteStatsTable[GroupByKey]=DiscreteStatsTable[[#This Row],[GroupByKey]])*DiscreteStatsTable[Average]))</f>
        <v>2.1069755550221099</v>
      </c>
      <c r="T547" s="5" cm="1">
        <f t="array" ref="T547">MIN(IF((DiscreteStatsTable[GroupByKey]=DiscreteStatsTable[[#This Row],[GroupByKey]]),(DiscreteStatsTable[GroupByKey]=DiscreteStatsTable[[#This Row],[GroupByKey]])*DiscreteStatsTable[Minimum]))</f>
        <v>0.75576434712058904</v>
      </c>
      <c r="U547" s="5" cm="1">
        <f t="array" ref="U547">MAX(IF((DiscreteStatsTable[GroupByKey]=DiscreteStatsTable[[#This Row],[GroupByKey]]),(DiscreteStatsTable[GroupByKey]=DiscreteStatsTable[[#This Row],[GroupByKey]])*DiscreteStatsTable[Maximum]))</f>
        <v>8.9740994303808801</v>
      </c>
      <c r="V547" s="5" cm="1">
        <f t="array" ref="V547">IFERROR(AVERAGE(IF((DiscreteStatsTable[GroupByKey]=DiscreteStatsTable[[#This Row],[GroupByKey]]),(DiscreteStatsTable[GroupByKey]=DiscreteStatsTable[[#This Row],[GroupByKey]])*DiscreteStatsTable[NumberObservations])),0)</f>
        <v>316.94</v>
      </c>
      <c r="W547" s="5">
        <f>IF((DiscreteStatsTable[[#This Row],[RepsRequested]]&gt;1),DiscreteStatsTable[[#This Row],[HalfWidth]],DiscreteStatsTable[[#This Row],[BatchMeansHalfWidth]])</f>
        <v>1.7917006908396871E-2</v>
      </c>
      <c r="X547" s="5" cm="1">
        <f t="array" ref="X547">COUNT(IF((DiscreteStatsTable[GroupByKey]=DiscreteStatsTable[[#This Row],[GroupByKey]]),(DiscreteStatsTable[GroupByKey]=DiscreteStatsTable[[#This Row],[GroupByKey]])*DiscreteStatsTable[Replication]))</f>
        <v>50</v>
      </c>
      <c r="Y547" s="5">
        <f>IF(DiscreteStatsTable[[#This Row],[RepsRequested]]=DiscreteStatsTable[[#This Row],[RepsWithStatObserved]],1,0)</f>
        <v>1</v>
      </c>
    </row>
    <row r="548" spans="1:25" x14ac:dyDescent="0.25">
      <c r="A548" t="s">
        <v>68</v>
      </c>
      <c r="B548" t="s">
        <v>70</v>
      </c>
      <c r="C548">
        <v>25</v>
      </c>
      <c r="D548" t="s">
        <v>83</v>
      </c>
      <c r="E548" t="s">
        <v>75</v>
      </c>
      <c r="F548" t="s">
        <v>73</v>
      </c>
      <c r="G548">
        <v>2.9547521145031602E-2</v>
      </c>
      <c r="H548">
        <v>2E+20</v>
      </c>
      <c r="I548">
        <v>1.33877616063103E-2</v>
      </c>
      <c r="J548">
        <v>4.7254969151115697E-2</v>
      </c>
      <c r="K548">
        <v>317</v>
      </c>
      <c r="L54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48" s="5" cm="1">
        <f t="array" ref="M548">MAX(IF((ProjectInfoTable[ProjectName]=DiscreteStatsTable[[#This Row],[ProjectName]]),(ProjectInfoTable[ProjectName]=DiscreteStatsTable[[#This Row],[ProjectName]])*ProjectInfoTable[NumberOfReplications]))</f>
        <v>50</v>
      </c>
      <c r="N548" s="5" cm="1">
        <f t="array" ref="N548">IFERROR(AVERAGE(IF((DiscreteStatsTable[GroupByKey]=DiscreteStatsTable[[#This Row],[GroupByKey]]),(DiscreteStatsTable[GroupByKey]=DiscreteStatsTable[[#This Row],[GroupByKey]])*DiscreteStatsTable[Average])),0)</f>
        <v>2.9140044230663364E-2</v>
      </c>
      <c r="O548" s="5" cm="1">
        <f t="array" ref="O54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48" s="5" cm="1">
        <f t="array" ref="P548">MAX(IF((ProjectInfoTable[ProjectName]=DiscreteStatsTable[[#This Row],[ProjectName]]),(ProjectInfoTable[ProjectName]=DiscreteStatsTable[[#This Row],[ProjectName]])*ProjectInfoTable[ConfidenceInterval]))</f>
        <v>0.95</v>
      </c>
      <c r="Q548" s="5">
        <f>IF(AND(DiscreteStatsTable[[#This Row],[RepsWithStatObserved]]=1,Y548=0),200000000000000000000,IFERROR(_xlfn.T.INV.2T(1 -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48" s="5" cm="1">
        <f t="array" ref="R548">MIN(IF((DiscreteStatsTable[GroupByKey]=DiscreteStatsTable[[#This Row],[GroupByKey]]),(DiscreteStatsTable[GroupByKey]=DiscreteStatsTable[[#This Row],[GroupByKey]])*DiscreteStatsTable[Average]))</f>
        <v>2.83494744041787E-2</v>
      </c>
      <c r="S548" s="5" cm="1">
        <f t="array" ref="S548">MAX(IF((DiscreteStatsTable[GroupByKey]=DiscreteStatsTable[[#This Row],[GroupByKey]]),(DiscreteStatsTable[GroupByKey]=DiscreteStatsTable[[#This Row],[GroupByKey]])*DiscreteStatsTable[Average]))</f>
        <v>2.9665213130219501E-2</v>
      </c>
      <c r="T548" s="5" cm="1">
        <f t="array" ref="T548">MIN(IF((DiscreteStatsTable[GroupByKey]=DiscreteStatsTable[[#This Row],[GroupByKey]]),(DiscreteStatsTable[GroupByKey]=DiscreteStatsTable[[#This Row],[GroupByKey]])*DiscreteStatsTable[Minimum]))</f>
        <v>1.2596072452009799E-2</v>
      </c>
      <c r="U548" s="5" cm="1">
        <f t="array" ref="U548">MAX(IF((DiscreteStatsTable[GroupByKey]=DiscreteStatsTable[[#This Row],[GroupByKey]]),(DiscreteStatsTable[GroupByKey]=DiscreteStatsTable[[#This Row],[GroupByKey]])*DiscreteStatsTable[Maximum]))</f>
        <v>4.98834309779871E-2</v>
      </c>
      <c r="V548" s="5" cm="1">
        <f t="array" ref="V548">IFERROR(AVERAGE(IF((DiscreteStatsTable[GroupByKey]=DiscreteStatsTable[[#This Row],[GroupByKey]]),(DiscreteStatsTable[GroupByKey]=DiscreteStatsTable[[#This Row],[GroupByKey]])*DiscreteStatsTable[NumberObservations])),0)</f>
        <v>316.94</v>
      </c>
      <c r="W548" s="5">
        <f>IF((DiscreteStatsTable[[#This Row],[RepsRequested]]&gt;1),DiscreteStatsTable[[#This Row],[HalfWidth]],DiscreteStatsTable[[#This Row],[BatchMeansHalfWidth]])</f>
        <v>1.0181944756697419E-4</v>
      </c>
      <c r="X548" s="5" cm="1">
        <f t="array" ref="X548">COUNT(IF((DiscreteStatsTable[GroupByKey]=DiscreteStatsTable[[#This Row],[GroupByKey]]),(DiscreteStatsTable[GroupByKey]=DiscreteStatsTable[[#This Row],[GroupByKey]])*DiscreteStatsTable[Replication]))</f>
        <v>50</v>
      </c>
      <c r="Y548" s="5">
        <f>IF(DiscreteStatsTable[[#This Row],[RepsRequested]]=DiscreteStatsTable[[#This Row],[RepsWithStatObserved]],1,0)</f>
        <v>1</v>
      </c>
    </row>
    <row r="549" spans="1:25" x14ac:dyDescent="0.25">
      <c r="A549" t="s">
        <v>68</v>
      </c>
      <c r="B549" t="s">
        <v>70</v>
      </c>
      <c r="C549">
        <v>25</v>
      </c>
      <c r="D549" t="s">
        <v>83</v>
      </c>
      <c r="E549" t="s">
        <v>76</v>
      </c>
      <c r="F549" t="s">
        <v>73</v>
      </c>
      <c r="G549">
        <v>1.77285126870189</v>
      </c>
      <c r="H549">
        <v>2E+20</v>
      </c>
      <c r="I549">
        <v>0.803265696378617</v>
      </c>
      <c r="J549">
        <v>2.83529814906694</v>
      </c>
      <c r="K549">
        <v>317</v>
      </c>
      <c r="L54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49" s="5" cm="1">
        <f t="array" ref="M549">MAX(IF((ProjectInfoTable[ProjectName]=DiscreteStatsTable[[#This Row],[ProjectName]]),(ProjectInfoTable[ProjectName]=DiscreteStatsTable[[#This Row],[ProjectName]])*ProjectInfoTable[NumberOfReplications]))</f>
        <v>50</v>
      </c>
      <c r="N549" s="5" cm="1">
        <f t="array" ref="N549">IFERROR(AVERAGE(IF((DiscreteStatsTable[GroupByKey]=DiscreteStatsTable[[#This Row],[GroupByKey]]),(DiscreteStatsTable[GroupByKey]=DiscreteStatsTable[[#This Row],[GroupByKey]])*DiscreteStatsTable[Average])),0)</f>
        <v>1.7484026538398019</v>
      </c>
      <c r="O549" s="5" cm="1">
        <f t="array" ref="O549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49" s="5" cm="1">
        <f t="array" ref="P549">MAX(IF((ProjectInfoTable[ProjectName]=DiscreteStatsTable[[#This Row],[ProjectName]]),(ProjectInfoTable[ProjectName]=DiscreteStatsTable[[#This Row],[ProjectName]])*ProjectInfoTable[ConfidenceInterval]))</f>
        <v>0.95</v>
      </c>
      <c r="Q549" s="5">
        <f>IF(AND(DiscreteStatsTable[[#This Row],[RepsWithStatObserved]]=1,Y549=0),200000000000000000000,IFERROR(_xlfn.T.INV.2T(1 -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49" s="5" cm="1">
        <f t="array" ref="R549">MIN(IF((DiscreteStatsTable[GroupByKey]=DiscreteStatsTable[[#This Row],[GroupByKey]]),(DiscreteStatsTable[GroupByKey]=DiscreteStatsTable[[#This Row],[GroupByKey]])*DiscreteStatsTable[Average]))</f>
        <v>1.7009684642507199</v>
      </c>
      <c r="S549" s="5" cm="1">
        <f t="array" ref="S549">MAX(IF((DiscreteStatsTable[GroupByKey]=DiscreteStatsTable[[#This Row],[GroupByKey]]),(DiscreteStatsTable[GroupByKey]=DiscreteStatsTable[[#This Row],[GroupByKey]])*DiscreteStatsTable[Average]))</f>
        <v>1.77991278781317</v>
      </c>
      <c r="T549" s="5" cm="1">
        <f t="array" ref="T549">MIN(IF((DiscreteStatsTable[GroupByKey]=DiscreteStatsTable[[#This Row],[GroupByKey]]),(DiscreteStatsTable[GroupByKey]=DiscreteStatsTable[[#This Row],[GroupByKey]])*DiscreteStatsTable[Minimum]))</f>
        <v>0.75576434712058904</v>
      </c>
      <c r="U549" s="5" cm="1">
        <f t="array" ref="U549">MAX(IF((DiscreteStatsTable[GroupByKey]=DiscreteStatsTable[[#This Row],[GroupByKey]]),(DiscreteStatsTable[GroupByKey]=DiscreteStatsTable[[#This Row],[GroupByKey]])*DiscreteStatsTable[Maximum]))</f>
        <v>2.9930058586792301</v>
      </c>
      <c r="V549" s="5" cm="1">
        <f t="array" ref="V549">IFERROR(AVERAGE(IF((DiscreteStatsTable[GroupByKey]=DiscreteStatsTable[[#This Row],[GroupByKey]]),(DiscreteStatsTable[GroupByKey]=DiscreteStatsTable[[#This Row],[GroupByKey]])*DiscreteStatsTable[NumberObservations])),0)</f>
        <v>316.94</v>
      </c>
      <c r="W549" s="5">
        <f>IF((DiscreteStatsTable[[#This Row],[RepsRequested]]&gt;1),DiscreteStatsTable[[#This Row],[HalfWidth]],DiscreteStatsTable[[#This Row],[BatchMeansHalfWidth]])</f>
        <v>6.1091668540185929E-3</v>
      </c>
      <c r="X549" s="5" cm="1">
        <f t="array" ref="X549">COUNT(IF((DiscreteStatsTable[GroupByKey]=DiscreteStatsTable[[#This Row],[GroupByKey]]),(DiscreteStatsTable[GroupByKey]=DiscreteStatsTable[[#This Row],[GroupByKey]])*DiscreteStatsTable[Replication]))</f>
        <v>50</v>
      </c>
      <c r="Y549" s="5">
        <f>IF(DiscreteStatsTable[[#This Row],[RepsRequested]]=DiscreteStatsTable[[#This Row],[RepsWithStatObserved]],1,0)</f>
        <v>1</v>
      </c>
    </row>
    <row r="550" spans="1:25" x14ac:dyDescent="0.25">
      <c r="A550" t="s">
        <v>68</v>
      </c>
      <c r="B550" t="s">
        <v>70</v>
      </c>
      <c r="C550">
        <v>25</v>
      </c>
      <c r="D550" t="s">
        <v>83</v>
      </c>
      <c r="E550" t="s">
        <v>77</v>
      </c>
      <c r="F550" t="s">
        <v>73</v>
      </c>
      <c r="G550">
        <v>0</v>
      </c>
      <c r="H550">
        <v>2E+20</v>
      </c>
      <c r="I550">
        <v>0</v>
      </c>
      <c r="J550">
        <v>0</v>
      </c>
      <c r="K550">
        <v>317</v>
      </c>
      <c r="L55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50" s="5" cm="1">
        <f t="array" ref="M550">MAX(IF((ProjectInfoTable[ProjectName]=DiscreteStatsTable[[#This Row],[ProjectName]]),(ProjectInfoTable[ProjectName]=DiscreteStatsTable[[#This Row],[ProjectName]])*ProjectInfoTable[NumberOfReplications]))</f>
        <v>50</v>
      </c>
      <c r="N550" s="5" cm="1">
        <f t="array" ref="N550">IFERROR(AVERAGE(IF((DiscreteStatsTable[GroupByKey]=DiscreteStatsTable[[#This Row],[GroupByKey]]),(DiscreteStatsTable[GroupByKey]=DiscreteStatsTable[[#This Row],[GroupByKey]])*DiscreteStatsTable[Average])),0)</f>
        <v>0</v>
      </c>
      <c r="O550" s="5" cm="1">
        <f t="array" ref="O550">IFERROR(_xlfn.STDEV.S(IF((DiscreteStatsTable[GroupByKey]=DiscreteStatsTable[[#This Row],[GroupByKey]]),(DiscreteStatsTable[GroupByKey]=DiscreteStatsTable[[#This Row],[GroupByKey]])*DiscreteStatsTable[Average])),0)</f>
        <v>0</v>
      </c>
      <c r="P550" s="5" cm="1">
        <f t="array" ref="P550">MAX(IF((ProjectInfoTable[ProjectName]=DiscreteStatsTable[[#This Row],[ProjectName]]),(ProjectInfoTable[ProjectName]=DiscreteStatsTable[[#This Row],[ProjectName]])*ProjectInfoTable[ConfidenceInterval]))</f>
        <v>0.95</v>
      </c>
      <c r="Q550" s="5">
        <f>IF(AND(DiscreteStatsTable[[#This Row],[RepsWithStatObserved]]=1,Y550=0),200000000000000000000,IFERROR(_xlfn.T.INV.2T(1 -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0" s="5" cm="1">
        <f t="array" ref="R550">MIN(IF((DiscreteStatsTable[GroupByKey]=DiscreteStatsTable[[#This Row],[GroupByKey]]),(DiscreteStatsTable[GroupByKey]=DiscreteStatsTable[[#This Row],[GroupByKey]])*DiscreteStatsTable[Average]))</f>
        <v>0</v>
      </c>
      <c r="S550" s="5" cm="1">
        <f t="array" ref="S550">MAX(IF((DiscreteStatsTable[GroupByKey]=DiscreteStatsTable[[#This Row],[GroupByKey]]),(DiscreteStatsTable[GroupByKey]=DiscreteStatsTable[[#This Row],[GroupByKey]])*DiscreteStatsTable[Average]))</f>
        <v>0</v>
      </c>
      <c r="T550" s="5" cm="1">
        <f t="array" ref="T550">MIN(IF((DiscreteStatsTable[GroupByKey]=DiscreteStatsTable[[#This Row],[GroupByKey]]),(DiscreteStatsTable[GroupByKey]=DiscreteStatsTable[[#This Row],[GroupByKey]])*DiscreteStatsTable[Minimum]))</f>
        <v>0</v>
      </c>
      <c r="U550" s="5" cm="1">
        <f t="array" ref="U550">MAX(IF((DiscreteStatsTable[GroupByKey]=DiscreteStatsTable[[#This Row],[GroupByKey]]),(DiscreteStatsTable[GroupByKey]=DiscreteStatsTable[[#This Row],[GroupByKey]])*DiscreteStatsTable[Maximum]))</f>
        <v>0</v>
      </c>
      <c r="V550" s="5" cm="1">
        <f t="array" ref="V550">IFERROR(AVERAGE(IF((DiscreteStatsTable[GroupByKey]=DiscreteStatsTable[[#This Row],[GroupByKey]]),(DiscreteStatsTable[GroupByKey]=DiscreteStatsTable[[#This Row],[GroupByKey]])*DiscreteStatsTable[NumberObservations])),0)</f>
        <v>316.94</v>
      </c>
      <c r="W550" s="5">
        <f>IF((DiscreteStatsTable[[#This Row],[RepsRequested]]&gt;1),DiscreteStatsTable[[#This Row],[HalfWidth]],DiscreteStatsTable[[#This Row],[BatchMeansHalfWidth]])</f>
        <v>0</v>
      </c>
      <c r="X550" s="5" cm="1">
        <f t="array" ref="X550">COUNT(IF((DiscreteStatsTable[GroupByKey]=DiscreteStatsTable[[#This Row],[GroupByKey]]),(DiscreteStatsTable[GroupByKey]=DiscreteStatsTable[[#This Row],[GroupByKey]])*DiscreteStatsTable[Replication]))</f>
        <v>50</v>
      </c>
      <c r="Y550" s="5">
        <f>IF(DiscreteStatsTable[[#This Row],[RepsRequested]]=DiscreteStatsTable[[#This Row],[RepsWithStatObserved]],1,0)</f>
        <v>1</v>
      </c>
    </row>
    <row r="551" spans="1:25" x14ac:dyDescent="0.25">
      <c r="A551" t="s">
        <v>68</v>
      </c>
      <c r="B551" t="s">
        <v>70</v>
      </c>
      <c r="C551">
        <v>25</v>
      </c>
      <c r="D551" t="s">
        <v>83</v>
      </c>
      <c r="E551" t="s">
        <v>78</v>
      </c>
      <c r="F551" t="s">
        <v>73</v>
      </c>
      <c r="G551">
        <v>0.212855926998997</v>
      </c>
      <c r="H551">
        <v>2E+20</v>
      </c>
      <c r="I551">
        <v>0</v>
      </c>
      <c r="J551">
        <v>4.2762664351641302</v>
      </c>
      <c r="K551">
        <v>317</v>
      </c>
      <c r="L55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51" s="5" cm="1">
        <f t="array" ref="M551">MAX(IF((ProjectInfoTable[ProjectName]=DiscreteStatsTable[[#This Row],[ProjectName]]),(ProjectInfoTable[ProjectName]=DiscreteStatsTable[[#This Row],[ProjectName]])*ProjectInfoTable[NumberOfReplications]))</f>
        <v>50</v>
      </c>
      <c r="N551" s="5" cm="1">
        <f t="array" ref="N551">IFERROR(AVERAGE(IF((DiscreteStatsTable[GroupByKey]=DiscreteStatsTable[[#This Row],[GroupByKey]]),(DiscreteStatsTable[GroupByKey]=DiscreteStatsTable[[#This Row],[GroupByKey]])*DiscreteStatsTable[Average])),0)</f>
        <v>0.17460097232699684</v>
      </c>
      <c r="O551" s="5" cm="1">
        <f t="array" ref="O551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51" s="5" cm="1">
        <f t="array" ref="P551">MAX(IF((ProjectInfoTable[ProjectName]=DiscreteStatsTable[[#This Row],[ProjectName]]),(ProjectInfoTable[ProjectName]=DiscreteStatsTable[[#This Row],[ProjectName]])*ProjectInfoTable[ConfidenceInterval]))</f>
        <v>0.95</v>
      </c>
      <c r="Q551" s="5">
        <f>IF(AND(DiscreteStatsTable[[#This Row],[RepsWithStatObserved]]=1,Y551=0),200000000000000000000,IFERROR(_xlfn.T.INV.2T(1 -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51" s="5" cm="1">
        <f t="array" ref="R551">MIN(IF((DiscreteStatsTable[GroupByKey]=DiscreteStatsTable[[#This Row],[GroupByKey]]),(DiscreteStatsTable[GroupByKey]=DiscreteStatsTable[[#This Row],[GroupByKey]])*DiscreteStatsTable[Average]))</f>
        <v>6.6229675511977795E-2</v>
      </c>
      <c r="S551" s="5" cm="1">
        <f t="array" ref="S551">MAX(IF((DiscreteStatsTable[GroupByKey]=DiscreteStatsTable[[#This Row],[GroupByKey]]),(DiscreteStatsTable[GroupByKey]=DiscreteStatsTable[[#This Row],[GroupByKey]])*DiscreteStatsTable[Average]))</f>
        <v>0.33518621726314302</v>
      </c>
      <c r="T551" s="5" cm="1">
        <f t="array" ref="T551">MIN(IF((DiscreteStatsTable[GroupByKey]=DiscreteStatsTable[[#This Row],[GroupByKey]]),(DiscreteStatsTable[GroupByKey]=DiscreteStatsTable[[#This Row],[GroupByKey]])*DiscreteStatsTable[Minimum]))</f>
        <v>0</v>
      </c>
      <c r="U551" s="5" cm="1">
        <f t="array" ref="U551">MAX(IF((DiscreteStatsTable[GroupByKey]=DiscreteStatsTable[[#This Row],[GroupByKey]]),(DiscreteStatsTable[GroupByKey]=DiscreteStatsTable[[#This Row],[GroupByKey]])*DiscreteStatsTable[Maximum]))</f>
        <v>7.6409613053795198</v>
      </c>
      <c r="V551" s="5" cm="1">
        <f t="array" ref="V551">IFERROR(AVERAGE(IF((DiscreteStatsTable[GroupByKey]=DiscreteStatsTable[[#This Row],[GroupByKey]]),(DiscreteStatsTable[GroupByKey]=DiscreteStatsTable[[#This Row],[GroupByKey]])*DiscreteStatsTable[NumberObservations])),0)</f>
        <v>316.94</v>
      </c>
      <c r="W551" s="5">
        <f>IF((DiscreteStatsTable[[#This Row],[RepsRequested]]&gt;1),DiscreteStatsTable[[#This Row],[HalfWidth]],DiscreteStatsTable[[#This Row],[BatchMeansHalfWidth]])</f>
        <v>1.655000005490757E-2</v>
      </c>
      <c r="X551" s="5" cm="1">
        <f t="array" ref="X551">COUNT(IF((DiscreteStatsTable[GroupByKey]=DiscreteStatsTable[[#This Row],[GroupByKey]]),(DiscreteStatsTable[GroupByKey]=DiscreteStatsTable[[#This Row],[GroupByKey]])*DiscreteStatsTable[Replication]))</f>
        <v>50</v>
      </c>
      <c r="Y551" s="5">
        <f>IF(DiscreteStatsTable[[#This Row],[RepsRequested]]=DiscreteStatsTable[[#This Row],[RepsWithStatObserved]],1,0)</f>
        <v>1</v>
      </c>
    </row>
    <row r="552" spans="1:25" x14ac:dyDescent="0.25">
      <c r="A552" t="s">
        <v>68</v>
      </c>
      <c r="B552" t="s">
        <v>70</v>
      </c>
      <c r="C552">
        <v>26</v>
      </c>
      <c r="D552" t="s">
        <v>83</v>
      </c>
      <c r="E552" t="s">
        <v>72</v>
      </c>
      <c r="F552" t="s">
        <v>73</v>
      </c>
      <c r="G552">
        <v>2.9170306327146098E-2</v>
      </c>
      <c r="H552">
        <v>2E+20</v>
      </c>
      <c r="I552">
        <v>1.37424073114535E-2</v>
      </c>
      <c r="J552">
        <v>4.8060597467385502E-2</v>
      </c>
      <c r="K552">
        <v>317</v>
      </c>
      <c r="L55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52" s="5" cm="1">
        <f t="array" ref="M552">MAX(IF((ProjectInfoTable[ProjectName]=DiscreteStatsTable[[#This Row],[ProjectName]]),(ProjectInfoTable[ProjectName]=DiscreteStatsTable[[#This Row],[ProjectName]])*ProjectInfoTable[NumberOfReplications]))</f>
        <v>50</v>
      </c>
      <c r="N552" s="5" cm="1">
        <f t="array" ref="N552">IFERROR(AVERAGE(IF((DiscreteStatsTable[GroupByKey]=DiscreteStatsTable[[#This Row],[GroupByKey]]),(DiscreteStatsTable[GroupByKey]=DiscreteStatsTable[[#This Row],[GroupByKey]])*DiscreteStatsTable[Average])),0)</f>
        <v>2.9140044230663364E-2</v>
      </c>
      <c r="O552" s="5" cm="1">
        <f t="array" ref="O55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52" s="5" cm="1">
        <f t="array" ref="P552">MAX(IF((ProjectInfoTable[ProjectName]=DiscreteStatsTable[[#This Row],[ProjectName]]),(ProjectInfoTable[ProjectName]=DiscreteStatsTable[[#This Row],[ProjectName]])*ProjectInfoTable[ConfidenceInterval]))</f>
        <v>0.95</v>
      </c>
      <c r="Q552" s="5">
        <f>IF(AND(DiscreteStatsTable[[#This Row],[RepsWithStatObserved]]=1,Y552=0),200000000000000000000,IFERROR(_xlfn.T.INV.2T(1 -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52" s="5" cm="1">
        <f t="array" ref="R552">MIN(IF((DiscreteStatsTable[GroupByKey]=DiscreteStatsTable[[#This Row],[GroupByKey]]),(DiscreteStatsTable[GroupByKey]=DiscreteStatsTable[[#This Row],[GroupByKey]])*DiscreteStatsTable[Average]))</f>
        <v>2.83494744041787E-2</v>
      </c>
      <c r="S552" s="5" cm="1">
        <f t="array" ref="S552">MAX(IF((DiscreteStatsTable[GroupByKey]=DiscreteStatsTable[[#This Row],[GroupByKey]]),(DiscreteStatsTable[GroupByKey]=DiscreteStatsTable[[#This Row],[GroupByKey]])*DiscreteStatsTable[Average]))</f>
        <v>2.9665213130219501E-2</v>
      </c>
      <c r="T552" s="5" cm="1">
        <f t="array" ref="T552">MIN(IF((DiscreteStatsTable[GroupByKey]=DiscreteStatsTable[[#This Row],[GroupByKey]]),(DiscreteStatsTable[GroupByKey]=DiscreteStatsTable[[#This Row],[GroupByKey]])*DiscreteStatsTable[Minimum]))</f>
        <v>1.2596072452009799E-2</v>
      </c>
      <c r="U552" s="5" cm="1">
        <f t="array" ref="U552">MAX(IF((DiscreteStatsTable[GroupByKey]=DiscreteStatsTable[[#This Row],[GroupByKey]]),(DiscreteStatsTable[GroupByKey]=DiscreteStatsTable[[#This Row],[GroupByKey]])*DiscreteStatsTable[Maximum]))</f>
        <v>4.98834309779871E-2</v>
      </c>
      <c r="V552" s="5" cm="1">
        <f t="array" ref="V552">IFERROR(AVERAGE(IF((DiscreteStatsTable[GroupByKey]=DiscreteStatsTable[[#This Row],[GroupByKey]]),(DiscreteStatsTable[GroupByKey]=DiscreteStatsTable[[#This Row],[GroupByKey]])*DiscreteStatsTable[NumberObservations])),0)</f>
        <v>316.94</v>
      </c>
      <c r="W552" s="5">
        <f>IF((DiscreteStatsTable[[#This Row],[RepsRequested]]&gt;1),DiscreteStatsTable[[#This Row],[HalfWidth]],DiscreteStatsTable[[#This Row],[BatchMeansHalfWidth]])</f>
        <v>1.0181944756697419E-4</v>
      </c>
      <c r="X552" s="5" cm="1">
        <f t="array" ref="X552">COUNT(IF((DiscreteStatsTable[GroupByKey]=DiscreteStatsTable[[#This Row],[GroupByKey]]),(DiscreteStatsTable[GroupByKey]=DiscreteStatsTable[[#This Row],[GroupByKey]])*DiscreteStatsTable[Replication]))</f>
        <v>50</v>
      </c>
      <c r="Y552" s="5">
        <f>IF(DiscreteStatsTable[[#This Row],[RepsRequested]]=DiscreteStatsTable[[#This Row],[RepsWithStatObserved]],1,0)</f>
        <v>1</v>
      </c>
    </row>
    <row r="553" spans="1:25" x14ac:dyDescent="0.25">
      <c r="A553" t="s">
        <v>68</v>
      </c>
      <c r="B553" t="s">
        <v>70</v>
      </c>
      <c r="C553">
        <v>26</v>
      </c>
      <c r="D553" t="s">
        <v>83</v>
      </c>
      <c r="E553" t="s">
        <v>74</v>
      </c>
      <c r="F553" t="s">
        <v>73</v>
      </c>
      <c r="G553">
        <v>1.96202588342155</v>
      </c>
      <c r="H553">
        <v>2E+20</v>
      </c>
      <c r="I553">
        <v>0.82454443868721194</v>
      </c>
      <c r="J553">
        <v>5.5763464304112604</v>
      </c>
      <c r="K553">
        <v>317</v>
      </c>
      <c r="L55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53" s="5" cm="1">
        <f t="array" ref="M553">MAX(IF((ProjectInfoTable[ProjectName]=DiscreteStatsTable[[#This Row],[ProjectName]]),(ProjectInfoTable[ProjectName]=DiscreteStatsTable[[#This Row],[ProjectName]])*ProjectInfoTable[NumberOfReplications]))</f>
        <v>50</v>
      </c>
      <c r="N553" s="5" cm="1">
        <f t="array" ref="N553">IFERROR(AVERAGE(IF((DiscreteStatsTable[GroupByKey]=DiscreteStatsTable[[#This Row],[GroupByKey]]),(DiscreteStatsTable[GroupByKey]=DiscreteStatsTable[[#This Row],[GroupByKey]])*DiscreteStatsTable[Average])),0)</f>
        <v>1.9230036261667984</v>
      </c>
      <c r="O553" s="5" cm="1">
        <f t="array" ref="O553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53" s="5" cm="1">
        <f t="array" ref="P553">MAX(IF((ProjectInfoTable[ProjectName]=DiscreteStatsTable[[#This Row],[ProjectName]]),(ProjectInfoTable[ProjectName]=DiscreteStatsTable[[#This Row],[ProjectName]])*ProjectInfoTable[ConfidenceInterval]))</f>
        <v>0.95</v>
      </c>
      <c r="Q553" s="5">
        <f>IF(AND(DiscreteStatsTable[[#This Row],[RepsWithStatObserved]]=1,Y553=0),200000000000000000000,IFERROR(_xlfn.T.INV.2T(1 -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53" s="5" cm="1">
        <f t="array" ref="R553">MIN(IF((DiscreteStatsTable[GroupByKey]=DiscreteStatsTable[[#This Row],[GroupByKey]]),(DiscreteStatsTable[GroupByKey]=DiscreteStatsTable[[#This Row],[GroupByKey]])*DiscreteStatsTable[Average]))</f>
        <v>1.76780221421957</v>
      </c>
      <c r="S553" s="5" cm="1">
        <f t="array" ref="S553">MAX(IF((DiscreteStatsTable[GroupByKey]=DiscreteStatsTable[[#This Row],[GroupByKey]]),(DiscreteStatsTable[GroupByKey]=DiscreteStatsTable[[#This Row],[GroupByKey]])*DiscreteStatsTable[Average]))</f>
        <v>2.1069755550221099</v>
      </c>
      <c r="T553" s="5" cm="1">
        <f t="array" ref="T553">MIN(IF((DiscreteStatsTable[GroupByKey]=DiscreteStatsTable[[#This Row],[GroupByKey]]),(DiscreteStatsTable[GroupByKey]=DiscreteStatsTable[[#This Row],[GroupByKey]])*DiscreteStatsTable[Minimum]))</f>
        <v>0.75576434712058904</v>
      </c>
      <c r="U553" s="5" cm="1">
        <f t="array" ref="U553">MAX(IF((DiscreteStatsTable[GroupByKey]=DiscreteStatsTable[[#This Row],[GroupByKey]]),(DiscreteStatsTable[GroupByKey]=DiscreteStatsTable[[#This Row],[GroupByKey]])*DiscreteStatsTable[Maximum]))</f>
        <v>8.9740994303808801</v>
      </c>
      <c r="V553" s="5" cm="1">
        <f t="array" ref="V553">IFERROR(AVERAGE(IF((DiscreteStatsTable[GroupByKey]=DiscreteStatsTable[[#This Row],[GroupByKey]]),(DiscreteStatsTable[GroupByKey]=DiscreteStatsTable[[#This Row],[GroupByKey]])*DiscreteStatsTable[NumberObservations])),0)</f>
        <v>316.94</v>
      </c>
      <c r="W553" s="5">
        <f>IF((DiscreteStatsTable[[#This Row],[RepsRequested]]&gt;1),DiscreteStatsTable[[#This Row],[HalfWidth]],DiscreteStatsTable[[#This Row],[BatchMeansHalfWidth]])</f>
        <v>1.7917006908396871E-2</v>
      </c>
      <c r="X553" s="5" cm="1">
        <f t="array" ref="X553">COUNT(IF((DiscreteStatsTable[GroupByKey]=DiscreteStatsTable[[#This Row],[GroupByKey]]),(DiscreteStatsTable[GroupByKey]=DiscreteStatsTable[[#This Row],[GroupByKey]])*DiscreteStatsTable[Replication]))</f>
        <v>50</v>
      </c>
      <c r="Y553" s="5">
        <f>IF(DiscreteStatsTable[[#This Row],[RepsRequested]]=DiscreteStatsTable[[#This Row],[RepsWithStatObserved]],1,0)</f>
        <v>1</v>
      </c>
    </row>
    <row r="554" spans="1:25" x14ac:dyDescent="0.25">
      <c r="A554" t="s">
        <v>68</v>
      </c>
      <c r="B554" t="s">
        <v>70</v>
      </c>
      <c r="C554">
        <v>26</v>
      </c>
      <c r="D554" t="s">
        <v>83</v>
      </c>
      <c r="E554" t="s">
        <v>75</v>
      </c>
      <c r="F554" t="s">
        <v>73</v>
      </c>
      <c r="G554">
        <v>2.9170306327146098E-2</v>
      </c>
      <c r="H554">
        <v>2E+20</v>
      </c>
      <c r="I554">
        <v>1.37424073114535E-2</v>
      </c>
      <c r="J554">
        <v>4.8060597467385502E-2</v>
      </c>
      <c r="K554">
        <v>317</v>
      </c>
      <c r="L55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54" s="5" cm="1">
        <f t="array" ref="M554">MAX(IF((ProjectInfoTable[ProjectName]=DiscreteStatsTable[[#This Row],[ProjectName]]),(ProjectInfoTable[ProjectName]=DiscreteStatsTable[[#This Row],[ProjectName]])*ProjectInfoTable[NumberOfReplications]))</f>
        <v>50</v>
      </c>
      <c r="N554" s="5" cm="1">
        <f t="array" ref="N554">IFERROR(AVERAGE(IF((DiscreteStatsTable[GroupByKey]=DiscreteStatsTable[[#This Row],[GroupByKey]]),(DiscreteStatsTable[GroupByKey]=DiscreteStatsTable[[#This Row],[GroupByKey]])*DiscreteStatsTable[Average])),0)</f>
        <v>2.9140044230663364E-2</v>
      </c>
      <c r="O554" s="5" cm="1">
        <f t="array" ref="O55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54" s="5" cm="1">
        <f t="array" ref="P554">MAX(IF((ProjectInfoTable[ProjectName]=DiscreteStatsTable[[#This Row],[ProjectName]]),(ProjectInfoTable[ProjectName]=DiscreteStatsTable[[#This Row],[ProjectName]])*ProjectInfoTable[ConfidenceInterval]))</f>
        <v>0.95</v>
      </c>
      <c r="Q554" s="5">
        <f>IF(AND(DiscreteStatsTable[[#This Row],[RepsWithStatObserved]]=1,Y554=0),200000000000000000000,IFERROR(_xlfn.T.INV.2T(1 -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54" s="5" cm="1">
        <f t="array" ref="R554">MIN(IF((DiscreteStatsTable[GroupByKey]=DiscreteStatsTable[[#This Row],[GroupByKey]]),(DiscreteStatsTable[GroupByKey]=DiscreteStatsTable[[#This Row],[GroupByKey]])*DiscreteStatsTable[Average]))</f>
        <v>2.83494744041787E-2</v>
      </c>
      <c r="S554" s="5" cm="1">
        <f t="array" ref="S554">MAX(IF((DiscreteStatsTable[GroupByKey]=DiscreteStatsTable[[#This Row],[GroupByKey]]),(DiscreteStatsTable[GroupByKey]=DiscreteStatsTable[[#This Row],[GroupByKey]])*DiscreteStatsTable[Average]))</f>
        <v>2.9665213130219501E-2</v>
      </c>
      <c r="T554" s="5" cm="1">
        <f t="array" ref="T554">MIN(IF((DiscreteStatsTable[GroupByKey]=DiscreteStatsTable[[#This Row],[GroupByKey]]),(DiscreteStatsTable[GroupByKey]=DiscreteStatsTable[[#This Row],[GroupByKey]])*DiscreteStatsTable[Minimum]))</f>
        <v>1.2596072452009799E-2</v>
      </c>
      <c r="U554" s="5" cm="1">
        <f t="array" ref="U554">MAX(IF((DiscreteStatsTable[GroupByKey]=DiscreteStatsTable[[#This Row],[GroupByKey]]),(DiscreteStatsTable[GroupByKey]=DiscreteStatsTable[[#This Row],[GroupByKey]])*DiscreteStatsTable[Maximum]))</f>
        <v>4.98834309779871E-2</v>
      </c>
      <c r="V554" s="5" cm="1">
        <f t="array" ref="V554">IFERROR(AVERAGE(IF((DiscreteStatsTable[GroupByKey]=DiscreteStatsTable[[#This Row],[GroupByKey]]),(DiscreteStatsTable[GroupByKey]=DiscreteStatsTable[[#This Row],[GroupByKey]])*DiscreteStatsTable[NumberObservations])),0)</f>
        <v>316.94</v>
      </c>
      <c r="W554" s="5">
        <f>IF((DiscreteStatsTable[[#This Row],[RepsRequested]]&gt;1),DiscreteStatsTable[[#This Row],[HalfWidth]],DiscreteStatsTable[[#This Row],[BatchMeansHalfWidth]])</f>
        <v>1.0181944756697419E-4</v>
      </c>
      <c r="X554" s="5" cm="1">
        <f t="array" ref="X554">COUNT(IF((DiscreteStatsTable[GroupByKey]=DiscreteStatsTable[[#This Row],[GroupByKey]]),(DiscreteStatsTable[GroupByKey]=DiscreteStatsTable[[#This Row],[GroupByKey]])*DiscreteStatsTable[Replication]))</f>
        <v>50</v>
      </c>
      <c r="Y554" s="5">
        <f>IF(DiscreteStatsTable[[#This Row],[RepsRequested]]=DiscreteStatsTable[[#This Row],[RepsWithStatObserved]],1,0)</f>
        <v>1</v>
      </c>
    </row>
    <row r="555" spans="1:25" x14ac:dyDescent="0.25">
      <c r="A555" t="s">
        <v>68</v>
      </c>
      <c r="B555" t="s">
        <v>70</v>
      </c>
      <c r="C555">
        <v>26</v>
      </c>
      <c r="D555" t="s">
        <v>83</v>
      </c>
      <c r="E555" t="s">
        <v>76</v>
      </c>
      <c r="F555" t="s">
        <v>73</v>
      </c>
      <c r="G555">
        <v>1.75021837962877</v>
      </c>
      <c r="H555">
        <v>2E+20</v>
      </c>
      <c r="I555">
        <v>0.82454443868721194</v>
      </c>
      <c r="J555">
        <v>2.8836358480431299</v>
      </c>
      <c r="K555">
        <v>317</v>
      </c>
      <c r="L55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55" s="5" cm="1">
        <f t="array" ref="M555">MAX(IF((ProjectInfoTable[ProjectName]=DiscreteStatsTable[[#This Row],[ProjectName]]),(ProjectInfoTable[ProjectName]=DiscreteStatsTable[[#This Row],[ProjectName]])*ProjectInfoTable[NumberOfReplications]))</f>
        <v>50</v>
      </c>
      <c r="N555" s="5" cm="1">
        <f t="array" ref="N555">IFERROR(AVERAGE(IF((DiscreteStatsTable[GroupByKey]=DiscreteStatsTable[[#This Row],[GroupByKey]]),(DiscreteStatsTable[GroupByKey]=DiscreteStatsTable[[#This Row],[GroupByKey]])*DiscreteStatsTable[Average])),0)</f>
        <v>1.7484026538398019</v>
      </c>
      <c r="O555" s="5" cm="1">
        <f t="array" ref="O555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55" s="5" cm="1">
        <f t="array" ref="P555">MAX(IF((ProjectInfoTable[ProjectName]=DiscreteStatsTable[[#This Row],[ProjectName]]),(ProjectInfoTable[ProjectName]=DiscreteStatsTable[[#This Row],[ProjectName]])*ProjectInfoTable[ConfidenceInterval]))</f>
        <v>0.95</v>
      </c>
      <c r="Q555" s="5">
        <f>IF(AND(DiscreteStatsTable[[#This Row],[RepsWithStatObserved]]=1,Y555=0),200000000000000000000,IFERROR(_xlfn.T.INV.2T(1 -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55" s="5" cm="1">
        <f t="array" ref="R555">MIN(IF((DiscreteStatsTable[GroupByKey]=DiscreteStatsTable[[#This Row],[GroupByKey]]),(DiscreteStatsTable[GroupByKey]=DiscreteStatsTable[[#This Row],[GroupByKey]])*DiscreteStatsTable[Average]))</f>
        <v>1.7009684642507199</v>
      </c>
      <c r="S555" s="5" cm="1">
        <f t="array" ref="S555">MAX(IF((DiscreteStatsTable[GroupByKey]=DiscreteStatsTable[[#This Row],[GroupByKey]]),(DiscreteStatsTable[GroupByKey]=DiscreteStatsTable[[#This Row],[GroupByKey]])*DiscreteStatsTable[Average]))</f>
        <v>1.77991278781317</v>
      </c>
      <c r="T555" s="5" cm="1">
        <f t="array" ref="T555">MIN(IF((DiscreteStatsTable[GroupByKey]=DiscreteStatsTable[[#This Row],[GroupByKey]]),(DiscreteStatsTable[GroupByKey]=DiscreteStatsTable[[#This Row],[GroupByKey]])*DiscreteStatsTable[Minimum]))</f>
        <v>0.75576434712058904</v>
      </c>
      <c r="U555" s="5" cm="1">
        <f t="array" ref="U555">MAX(IF((DiscreteStatsTable[GroupByKey]=DiscreteStatsTable[[#This Row],[GroupByKey]]),(DiscreteStatsTable[GroupByKey]=DiscreteStatsTable[[#This Row],[GroupByKey]])*DiscreteStatsTable[Maximum]))</f>
        <v>2.9930058586792301</v>
      </c>
      <c r="V555" s="5" cm="1">
        <f t="array" ref="V555">IFERROR(AVERAGE(IF((DiscreteStatsTable[GroupByKey]=DiscreteStatsTable[[#This Row],[GroupByKey]]),(DiscreteStatsTable[GroupByKey]=DiscreteStatsTable[[#This Row],[GroupByKey]])*DiscreteStatsTable[NumberObservations])),0)</f>
        <v>316.94</v>
      </c>
      <c r="W555" s="5">
        <f>IF((DiscreteStatsTable[[#This Row],[RepsRequested]]&gt;1),DiscreteStatsTable[[#This Row],[HalfWidth]],DiscreteStatsTable[[#This Row],[BatchMeansHalfWidth]])</f>
        <v>6.1091668540185929E-3</v>
      </c>
      <c r="X555" s="5" cm="1">
        <f t="array" ref="X555">COUNT(IF((DiscreteStatsTable[GroupByKey]=DiscreteStatsTable[[#This Row],[GroupByKey]]),(DiscreteStatsTable[GroupByKey]=DiscreteStatsTable[[#This Row],[GroupByKey]])*DiscreteStatsTable[Replication]))</f>
        <v>50</v>
      </c>
      <c r="Y555" s="5">
        <f>IF(DiscreteStatsTable[[#This Row],[RepsRequested]]=DiscreteStatsTable[[#This Row],[RepsWithStatObserved]],1,0)</f>
        <v>1</v>
      </c>
    </row>
    <row r="556" spans="1:25" x14ac:dyDescent="0.25">
      <c r="A556" t="s">
        <v>68</v>
      </c>
      <c r="B556" t="s">
        <v>70</v>
      </c>
      <c r="C556">
        <v>26</v>
      </c>
      <c r="D556" t="s">
        <v>83</v>
      </c>
      <c r="E556" t="s">
        <v>77</v>
      </c>
      <c r="F556" t="s">
        <v>73</v>
      </c>
      <c r="G556">
        <v>0</v>
      </c>
      <c r="H556">
        <v>2E+20</v>
      </c>
      <c r="I556">
        <v>0</v>
      </c>
      <c r="J556">
        <v>0</v>
      </c>
      <c r="K556">
        <v>317</v>
      </c>
      <c r="L55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56" s="5" cm="1">
        <f t="array" ref="M556">MAX(IF((ProjectInfoTable[ProjectName]=DiscreteStatsTable[[#This Row],[ProjectName]]),(ProjectInfoTable[ProjectName]=DiscreteStatsTable[[#This Row],[ProjectName]])*ProjectInfoTable[NumberOfReplications]))</f>
        <v>50</v>
      </c>
      <c r="N556" s="5" cm="1">
        <f t="array" ref="N556">IFERROR(AVERAGE(IF((DiscreteStatsTable[GroupByKey]=DiscreteStatsTable[[#This Row],[GroupByKey]]),(DiscreteStatsTable[GroupByKey]=DiscreteStatsTable[[#This Row],[GroupByKey]])*DiscreteStatsTable[Average])),0)</f>
        <v>0</v>
      </c>
      <c r="O556" s="5" cm="1">
        <f t="array" ref="O556">IFERROR(_xlfn.STDEV.S(IF((DiscreteStatsTable[GroupByKey]=DiscreteStatsTable[[#This Row],[GroupByKey]]),(DiscreteStatsTable[GroupByKey]=DiscreteStatsTable[[#This Row],[GroupByKey]])*DiscreteStatsTable[Average])),0)</f>
        <v>0</v>
      </c>
      <c r="P556" s="5" cm="1">
        <f t="array" ref="P556">MAX(IF((ProjectInfoTable[ProjectName]=DiscreteStatsTable[[#This Row],[ProjectName]]),(ProjectInfoTable[ProjectName]=DiscreteStatsTable[[#This Row],[ProjectName]])*ProjectInfoTable[ConfidenceInterval]))</f>
        <v>0.95</v>
      </c>
      <c r="Q556" s="5">
        <f>IF(AND(DiscreteStatsTable[[#This Row],[RepsWithStatObserved]]=1,Y556=0),200000000000000000000,IFERROR(_xlfn.T.INV.2T(1 -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6" s="5" cm="1">
        <f t="array" ref="R556">MIN(IF((DiscreteStatsTable[GroupByKey]=DiscreteStatsTable[[#This Row],[GroupByKey]]),(DiscreteStatsTable[GroupByKey]=DiscreteStatsTable[[#This Row],[GroupByKey]])*DiscreteStatsTable[Average]))</f>
        <v>0</v>
      </c>
      <c r="S556" s="5" cm="1">
        <f t="array" ref="S556">MAX(IF((DiscreteStatsTable[GroupByKey]=DiscreteStatsTable[[#This Row],[GroupByKey]]),(DiscreteStatsTable[GroupByKey]=DiscreteStatsTable[[#This Row],[GroupByKey]])*DiscreteStatsTable[Average]))</f>
        <v>0</v>
      </c>
      <c r="T556" s="5" cm="1">
        <f t="array" ref="T556">MIN(IF((DiscreteStatsTable[GroupByKey]=DiscreteStatsTable[[#This Row],[GroupByKey]]),(DiscreteStatsTable[GroupByKey]=DiscreteStatsTable[[#This Row],[GroupByKey]])*DiscreteStatsTable[Minimum]))</f>
        <v>0</v>
      </c>
      <c r="U556" s="5" cm="1">
        <f t="array" ref="U556">MAX(IF((DiscreteStatsTable[GroupByKey]=DiscreteStatsTable[[#This Row],[GroupByKey]]),(DiscreteStatsTable[GroupByKey]=DiscreteStatsTable[[#This Row],[GroupByKey]])*DiscreteStatsTable[Maximum]))</f>
        <v>0</v>
      </c>
      <c r="V556" s="5" cm="1">
        <f t="array" ref="V556">IFERROR(AVERAGE(IF((DiscreteStatsTable[GroupByKey]=DiscreteStatsTable[[#This Row],[GroupByKey]]),(DiscreteStatsTable[GroupByKey]=DiscreteStatsTable[[#This Row],[GroupByKey]])*DiscreteStatsTable[NumberObservations])),0)</f>
        <v>316.94</v>
      </c>
      <c r="W556" s="5">
        <f>IF((DiscreteStatsTable[[#This Row],[RepsRequested]]&gt;1),DiscreteStatsTable[[#This Row],[HalfWidth]],DiscreteStatsTable[[#This Row],[BatchMeansHalfWidth]])</f>
        <v>0</v>
      </c>
      <c r="X556" s="5" cm="1">
        <f t="array" ref="X556">COUNT(IF((DiscreteStatsTable[GroupByKey]=DiscreteStatsTable[[#This Row],[GroupByKey]]),(DiscreteStatsTable[GroupByKey]=DiscreteStatsTable[[#This Row],[GroupByKey]])*DiscreteStatsTable[Replication]))</f>
        <v>50</v>
      </c>
      <c r="Y556" s="5">
        <f>IF(DiscreteStatsTable[[#This Row],[RepsRequested]]=DiscreteStatsTable[[#This Row],[RepsWithStatObserved]],1,0)</f>
        <v>1</v>
      </c>
    </row>
    <row r="557" spans="1:25" x14ac:dyDescent="0.25">
      <c r="A557" t="s">
        <v>68</v>
      </c>
      <c r="B557" t="s">
        <v>70</v>
      </c>
      <c r="C557">
        <v>26</v>
      </c>
      <c r="D557" t="s">
        <v>83</v>
      </c>
      <c r="E557" t="s">
        <v>78</v>
      </c>
      <c r="F557" t="s">
        <v>73</v>
      </c>
      <c r="G557">
        <v>0.21180750379277999</v>
      </c>
      <c r="H557">
        <v>2E+20</v>
      </c>
      <c r="I557">
        <v>0</v>
      </c>
      <c r="J557">
        <v>3.4324567290614101</v>
      </c>
      <c r="K557">
        <v>317</v>
      </c>
      <c r="L55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57" s="5" cm="1">
        <f t="array" ref="M557">MAX(IF((ProjectInfoTable[ProjectName]=DiscreteStatsTable[[#This Row],[ProjectName]]),(ProjectInfoTable[ProjectName]=DiscreteStatsTable[[#This Row],[ProjectName]])*ProjectInfoTable[NumberOfReplications]))</f>
        <v>50</v>
      </c>
      <c r="N557" s="5" cm="1">
        <f t="array" ref="N557">IFERROR(AVERAGE(IF((DiscreteStatsTable[GroupByKey]=DiscreteStatsTable[[#This Row],[GroupByKey]]),(DiscreteStatsTable[GroupByKey]=DiscreteStatsTable[[#This Row],[GroupByKey]])*DiscreteStatsTable[Average])),0)</f>
        <v>0.17460097232699684</v>
      </c>
      <c r="O557" s="5" cm="1">
        <f t="array" ref="O557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57" s="5" cm="1">
        <f t="array" ref="P557">MAX(IF((ProjectInfoTable[ProjectName]=DiscreteStatsTable[[#This Row],[ProjectName]]),(ProjectInfoTable[ProjectName]=DiscreteStatsTable[[#This Row],[ProjectName]])*ProjectInfoTable[ConfidenceInterval]))</f>
        <v>0.95</v>
      </c>
      <c r="Q557" s="5">
        <f>IF(AND(DiscreteStatsTable[[#This Row],[RepsWithStatObserved]]=1,Y557=0),200000000000000000000,IFERROR(_xlfn.T.INV.2T(1 -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57" s="5" cm="1">
        <f t="array" ref="R557">MIN(IF((DiscreteStatsTable[GroupByKey]=DiscreteStatsTable[[#This Row],[GroupByKey]]),(DiscreteStatsTable[GroupByKey]=DiscreteStatsTable[[#This Row],[GroupByKey]])*DiscreteStatsTable[Average]))</f>
        <v>6.6229675511977795E-2</v>
      </c>
      <c r="S557" s="5" cm="1">
        <f t="array" ref="S557">MAX(IF((DiscreteStatsTable[GroupByKey]=DiscreteStatsTable[[#This Row],[GroupByKey]]),(DiscreteStatsTable[GroupByKey]=DiscreteStatsTable[[#This Row],[GroupByKey]])*DiscreteStatsTable[Average]))</f>
        <v>0.33518621726314302</v>
      </c>
      <c r="T557" s="5" cm="1">
        <f t="array" ref="T557">MIN(IF((DiscreteStatsTable[GroupByKey]=DiscreteStatsTable[[#This Row],[GroupByKey]]),(DiscreteStatsTable[GroupByKey]=DiscreteStatsTable[[#This Row],[GroupByKey]])*DiscreteStatsTable[Minimum]))</f>
        <v>0</v>
      </c>
      <c r="U557" s="5" cm="1">
        <f t="array" ref="U557">MAX(IF((DiscreteStatsTable[GroupByKey]=DiscreteStatsTable[[#This Row],[GroupByKey]]),(DiscreteStatsTable[GroupByKey]=DiscreteStatsTable[[#This Row],[GroupByKey]])*DiscreteStatsTable[Maximum]))</f>
        <v>7.6409613053795198</v>
      </c>
      <c r="V557" s="5" cm="1">
        <f t="array" ref="V557">IFERROR(AVERAGE(IF((DiscreteStatsTable[GroupByKey]=DiscreteStatsTable[[#This Row],[GroupByKey]]),(DiscreteStatsTable[GroupByKey]=DiscreteStatsTable[[#This Row],[GroupByKey]])*DiscreteStatsTable[NumberObservations])),0)</f>
        <v>316.94</v>
      </c>
      <c r="W557" s="5">
        <f>IF((DiscreteStatsTable[[#This Row],[RepsRequested]]&gt;1),DiscreteStatsTable[[#This Row],[HalfWidth]],DiscreteStatsTable[[#This Row],[BatchMeansHalfWidth]])</f>
        <v>1.655000005490757E-2</v>
      </c>
      <c r="X557" s="5" cm="1">
        <f t="array" ref="X557">COUNT(IF((DiscreteStatsTable[GroupByKey]=DiscreteStatsTable[[#This Row],[GroupByKey]]),(DiscreteStatsTable[GroupByKey]=DiscreteStatsTable[[#This Row],[GroupByKey]])*DiscreteStatsTable[Replication]))</f>
        <v>50</v>
      </c>
      <c r="Y557" s="5">
        <f>IF(DiscreteStatsTable[[#This Row],[RepsRequested]]=DiscreteStatsTable[[#This Row],[RepsWithStatObserved]],1,0)</f>
        <v>1</v>
      </c>
    </row>
    <row r="558" spans="1:25" x14ac:dyDescent="0.25">
      <c r="A558" t="s">
        <v>68</v>
      </c>
      <c r="B558" t="s">
        <v>70</v>
      </c>
      <c r="C558">
        <v>27</v>
      </c>
      <c r="D558" t="s">
        <v>83</v>
      </c>
      <c r="E558" t="s">
        <v>72</v>
      </c>
      <c r="F558" t="s">
        <v>73</v>
      </c>
      <c r="G558">
        <v>2.8667122023253399E-2</v>
      </c>
      <c r="H558">
        <v>2E+20</v>
      </c>
      <c r="I558">
        <v>1.2700732654164401E-2</v>
      </c>
      <c r="J558">
        <v>4.7563635179417897E-2</v>
      </c>
      <c r="K558">
        <v>317</v>
      </c>
      <c r="L55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58" s="5" cm="1">
        <f t="array" ref="M558">MAX(IF((ProjectInfoTable[ProjectName]=DiscreteStatsTable[[#This Row],[ProjectName]]),(ProjectInfoTable[ProjectName]=DiscreteStatsTable[[#This Row],[ProjectName]])*ProjectInfoTable[NumberOfReplications]))</f>
        <v>50</v>
      </c>
      <c r="N558" s="5" cm="1">
        <f t="array" ref="N558">IFERROR(AVERAGE(IF((DiscreteStatsTable[GroupByKey]=DiscreteStatsTable[[#This Row],[GroupByKey]]),(DiscreteStatsTable[GroupByKey]=DiscreteStatsTable[[#This Row],[GroupByKey]])*DiscreteStatsTable[Average])),0)</f>
        <v>2.9140044230663364E-2</v>
      </c>
      <c r="O558" s="5" cm="1">
        <f t="array" ref="O55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58" s="5" cm="1">
        <f t="array" ref="P558">MAX(IF((ProjectInfoTable[ProjectName]=DiscreteStatsTable[[#This Row],[ProjectName]]),(ProjectInfoTable[ProjectName]=DiscreteStatsTable[[#This Row],[ProjectName]])*ProjectInfoTable[ConfidenceInterval]))</f>
        <v>0.95</v>
      </c>
      <c r="Q558" s="5">
        <f>IF(AND(DiscreteStatsTable[[#This Row],[RepsWithStatObserved]]=1,Y558=0),200000000000000000000,IFERROR(_xlfn.T.INV.2T(1 -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58" s="5" cm="1">
        <f t="array" ref="R558">MIN(IF((DiscreteStatsTable[GroupByKey]=DiscreteStatsTable[[#This Row],[GroupByKey]]),(DiscreteStatsTable[GroupByKey]=DiscreteStatsTable[[#This Row],[GroupByKey]])*DiscreteStatsTable[Average]))</f>
        <v>2.83494744041787E-2</v>
      </c>
      <c r="S558" s="5" cm="1">
        <f t="array" ref="S558">MAX(IF((DiscreteStatsTable[GroupByKey]=DiscreteStatsTable[[#This Row],[GroupByKey]]),(DiscreteStatsTable[GroupByKey]=DiscreteStatsTable[[#This Row],[GroupByKey]])*DiscreteStatsTable[Average]))</f>
        <v>2.9665213130219501E-2</v>
      </c>
      <c r="T558" s="5" cm="1">
        <f t="array" ref="T558">MIN(IF((DiscreteStatsTable[GroupByKey]=DiscreteStatsTable[[#This Row],[GroupByKey]]),(DiscreteStatsTable[GroupByKey]=DiscreteStatsTable[[#This Row],[GroupByKey]])*DiscreteStatsTable[Minimum]))</f>
        <v>1.2596072452009799E-2</v>
      </c>
      <c r="U558" s="5" cm="1">
        <f t="array" ref="U558">MAX(IF((DiscreteStatsTable[GroupByKey]=DiscreteStatsTable[[#This Row],[GroupByKey]]),(DiscreteStatsTable[GroupByKey]=DiscreteStatsTable[[#This Row],[GroupByKey]])*DiscreteStatsTable[Maximum]))</f>
        <v>4.98834309779871E-2</v>
      </c>
      <c r="V558" s="5" cm="1">
        <f t="array" ref="V558">IFERROR(AVERAGE(IF((DiscreteStatsTable[GroupByKey]=DiscreteStatsTable[[#This Row],[GroupByKey]]),(DiscreteStatsTable[GroupByKey]=DiscreteStatsTable[[#This Row],[GroupByKey]])*DiscreteStatsTable[NumberObservations])),0)</f>
        <v>316.94</v>
      </c>
      <c r="W558" s="5">
        <f>IF((DiscreteStatsTable[[#This Row],[RepsRequested]]&gt;1),DiscreteStatsTable[[#This Row],[HalfWidth]],DiscreteStatsTable[[#This Row],[BatchMeansHalfWidth]])</f>
        <v>1.0181944756697419E-4</v>
      </c>
      <c r="X558" s="5" cm="1">
        <f t="array" ref="X558">COUNT(IF((DiscreteStatsTable[GroupByKey]=DiscreteStatsTable[[#This Row],[GroupByKey]]),(DiscreteStatsTable[GroupByKey]=DiscreteStatsTable[[#This Row],[GroupByKey]])*DiscreteStatsTable[Replication]))</f>
        <v>50</v>
      </c>
      <c r="Y558" s="5">
        <f>IF(DiscreteStatsTable[[#This Row],[RepsRequested]]=DiscreteStatsTable[[#This Row],[RepsWithStatObserved]],1,0)</f>
        <v>1</v>
      </c>
    </row>
    <row r="559" spans="1:25" x14ac:dyDescent="0.25">
      <c r="A559" t="s">
        <v>68</v>
      </c>
      <c r="B559" t="s">
        <v>70</v>
      </c>
      <c r="C559">
        <v>27</v>
      </c>
      <c r="D559" t="s">
        <v>83</v>
      </c>
      <c r="E559" t="s">
        <v>74</v>
      </c>
      <c r="F559" t="s">
        <v>73</v>
      </c>
      <c r="G559">
        <v>1.8870385629733699</v>
      </c>
      <c r="H559">
        <v>2E+20</v>
      </c>
      <c r="I559">
        <v>0.76204395924986601</v>
      </c>
      <c r="J559">
        <v>5.0852742336143697</v>
      </c>
      <c r="K559">
        <v>317</v>
      </c>
      <c r="L55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59" s="5" cm="1">
        <f t="array" ref="M559">MAX(IF((ProjectInfoTable[ProjectName]=DiscreteStatsTable[[#This Row],[ProjectName]]),(ProjectInfoTable[ProjectName]=DiscreteStatsTable[[#This Row],[ProjectName]])*ProjectInfoTable[NumberOfReplications]))</f>
        <v>50</v>
      </c>
      <c r="N559" s="5" cm="1">
        <f t="array" ref="N559">IFERROR(AVERAGE(IF((DiscreteStatsTable[GroupByKey]=DiscreteStatsTable[[#This Row],[GroupByKey]]),(DiscreteStatsTable[GroupByKey]=DiscreteStatsTable[[#This Row],[GroupByKey]])*DiscreteStatsTable[Average])),0)</f>
        <v>1.9230036261667984</v>
      </c>
      <c r="O559" s="5" cm="1">
        <f t="array" ref="O559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59" s="5" cm="1">
        <f t="array" ref="P559">MAX(IF((ProjectInfoTable[ProjectName]=DiscreteStatsTable[[#This Row],[ProjectName]]),(ProjectInfoTable[ProjectName]=DiscreteStatsTable[[#This Row],[ProjectName]])*ProjectInfoTable[ConfidenceInterval]))</f>
        <v>0.95</v>
      </c>
      <c r="Q559" s="5">
        <f>IF(AND(DiscreteStatsTable[[#This Row],[RepsWithStatObserved]]=1,Y559=0),200000000000000000000,IFERROR(_xlfn.T.INV.2T(1 -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59" s="5" cm="1">
        <f t="array" ref="R559">MIN(IF((DiscreteStatsTable[GroupByKey]=DiscreteStatsTable[[#This Row],[GroupByKey]]),(DiscreteStatsTable[GroupByKey]=DiscreteStatsTable[[#This Row],[GroupByKey]])*DiscreteStatsTable[Average]))</f>
        <v>1.76780221421957</v>
      </c>
      <c r="S559" s="5" cm="1">
        <f t="array" ref="S559">MAX(IF((DiscreteStatsTable[GroupByKey]=DiscreteStatsTable[[#This Row],[GroupByKey]]),(DiscreteStatsTable[GroupByKey]=DiscreteStatsTable[[#This Row],[GroupByKey]])*DiscreteStatsTable[Average]))</f>
        <v>2.1069755550221099</v>
      </c>
      <c r="T559" s="5" cm="1">
        <f t="array" ref="T559">MIN(IF((DiscreteStatsTable[GroupByKey]=DiscreteStatsTable[[#This Row],[GroupByKey]]),(DiscreteStatsTable[GroupByKey]=DiscreteStatsTable[[#This Row],[GroupByKey]])*DiscreteStatsTable[Minimum]))</f>
        <v>0.75576434712058904</v>
      </c>
      <c r="U559" s="5" cm="1">
        <f t="array" ref="U559">MAX(IF((DiscreteStatsTable[GroupByKey]=DiscreteStatsTable[[#This Row],[GroupByKey]]),(DiscreteStatsTable[GroupByKey]=DiscreteStatsTable[[#This Row],[GroupByKey]])*DiscreteStatsTable[Maximum]))</f>
        <v>8.9740994303808801</v>
      </c>
      <c r="V559" s="5" cm="1">
        <f t="array" ref="V559">IFERROR(AVERAGE(IF((DiscreteStatsTable[GroupByKey]=DiscreteStatsTable[[#This Row],[GroupByKey]]),(DiscreteStatsTable[GroupByKey]=DiscreteStatsTable[[#This Row],[GroupByKey]])*DiscreteStatsTable[NumberObservations])),0)</f>
        <v>316.94</v>
      </c>
      <c r="W559" s="5">
        <f>IF((DiscreteStatsTable[[#This Row],[RepsRequested]]&gt;1),DiscreteStatsTable[[#This Row],[HalfWidth]],DiscreteStatsTable[[#This Row],[BatchMeansHalfWidth]])</f>
        <v>1.7917006908396871E-2</v>
      </c>
      <c r="X559" s="5" cm="1">
        <f t="array" ref="X559">COUNT(IF((DiscreteStatsTable[GroupByKey]=DiscreteStatsTable[[#This Row],[GroupByKey]]),(DiscreteStatsTable[GroupByKey]=DiscreteStatsTable[[#This Row],[GroupByKey]])*DiscreteStatsTable[Replication]))</f>
        <v>50</v>
      </c>
      <c r="Y559" s="5">
        <f>IF(DiscreteStatsTable[[#This Row],[RepsRequested]]=DiscreteStatsTable[[#This Row],[RepsWithStatObserved]],1,0)</f>
        <v>1</v>
      </c>
    </row>
    <row r="560" spans="1:25" x14ac:dyDescent="0.25">
      <c r="A560" t="s">
        <v>68</v>
      </c>
      <c r="B560" t="s">
        <v>70</v>
      </c>
      <c r="C560">
        <v>27</v>
      </c>
      <c r="D560" t="s">
        <v>83</v>
      </c>
      <c r="E560" t="s">
        <v>75</v>
      </c>
      <c r="F560" t="s">
        <v>73</v>
      </c>
      <c r="G560">
        <v>2.8667122023253399E-2</v>
      </c>
      <c r="H560">
        <v>2E+20</v>
      </c>
      <c r="I560">
        <v>1.2700732654164401E-2</v>
      </c>
      <c r="J560">
        <v>4.7563635179417897E-2</v>
      </c>
      <c r="K560">
        <v>317</v>
      </c>
      <c r="L56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60" s="5" cm="1">
        <f t="array" ref="M560">MAX(IF((ProjectInfoTable[ProjectName]=DiscreteStatsTable[[#This Row],[ProjectName]]),(ProjectInfoTable[ProjectName]=DiscreteStatsTable[[#This Row],[ProjectName]])*ProjectInfoTable[NumberOfReplications]))</f>
        <v>50</v>
      </c>
      <c r="N560" s="5" cm="1">
        <f t="array" ref="N560">IFERROR(AVERAGE(IF((DiscreteStatsTable[GroupByKey]=DiscreteStatsTable[[#This Row],[GroupByKey]]),(DiscreteStatsTable[GroupByKey]=DiscreteStatsTable[[#This Row],[GroupByKey]])*DiscreteStatsTable[Average])),0)</f>
        <v>2.9140044230663364E-2</v>
      </c>
      <c r="O560" s="5" cm="1">
        <f t="array" ref="O56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60" s="5" cm="1">
        <f t="array" ref="P560">MAX(IF((ProjectInfoTable[ProjectName]=DiscreteStatsTable[[#This Row],[ProjectName]]),(ProjectInfoTable[ProjectName]=DiscreteStatsTable[[#This Row],[ProjectName]])*ProjectInfoTable[ConfidenceInterval]))</f>
        <v>0.95</v>
      </c>
      <c r="Q560" s="5">
        <f>IF(AND(DiscreteStatsTable[[#This Row],[RepsWithStatObserved]]=1,Y560=0),200000000000000000000,IFERROR(_xlfn.T.INV.2T(1 -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60" s="5" cm="1">
        <f t="array" ref="R560">MIN(IF((DiscreteStatsTable[GroupByKey]=DiscreteStatsTable[[#This Row],[GroupByKey]]),(DiscreteStatsTable[GroupByKey]=DiscreteStatsTable[[#This Row],[GroupByKey]])*DiscreteStatsTable[Average]))</f>
        <v>2.83494744041787E-2</v>
      </c>
      <c r="S560" s="5" cm="1">
        <f t="array" ref="S560">MAX(IF((DiscreteStatsTable[GroupByKey]=DiscreteStatsTable[[#This Row],[GroupByKey]]),(DiscreteStatsTable[GroupByKey]=DiscreteStatsTable[[#This Row],[GroupByKey]])*DiscreteStatsTable[Average]))</f>
        <v>2.9665213130219501E-2</v>
      </c>
      <c r="T560" s="5" cm="1">
        <f t="array" ref="T560">MIN(IF((DiscreteStatsTable[GroupByKey]=DiscreteStatsTable[[#This Row],[GroupByKey]]),(DiscreteStatsTable[GroupByKey]=DiscreteStatsTable[[#This Row],[GroupByKey]])*DiscreteStatsTable[Minimum]))</f>
        <v>1.2596072452009799E-2</v>
      </c>
      <c r="U560" s="5" cm="1">
        <f t="array" ref="U560">MAX(IF((DiscreteStatsTable[GroupByKey]=DiscreteStatsTable[[#This Row],[GroupByKey]]),(DiscreteStatsTable[GroupByKey]=DiscreteStatsTable[[#This Row],[GroupByKey]])*DiscreteStatsTable[Maximum]))</f>
        <v>4.98834309779871E-2</v>
      </c>
      <c r="V560" s="5" cm="1">
        <f t="array" ref="V560">IFERROR(AVERAGE(IF((DiscreteStatsTable[GroupByKey]=DiscreteStatsTable[[#This Row],[GroupByKey]]),(DiscreteStatsTable[GroupByKey]=DiscreteStatsTable[[#This Row],[GroupByKey]])*DiscreteStatsTable[NumberObservations])),0)</f>
        <v>316.94</v>
      </c>
      <c r="W560" s="5">
        <f>IF((DiscreteStatsTable[[#This Row],[RepsRequested]]&gt;1),DiscreteStatsTable[[#This Row],[HalfWidth]],DiscreteStatsTable[[#This Row],[BatchMeansHalfWidth]])</f>
        <v>1.0181944756697419E-4</v>
      </c>
      <c r="X560" s="5" cm="1">
        <f t="array" ref="X560">COUNT(IF((DiscreteStatsTable[GroupByKey]=DiscreteStatsTable[[#This Row],[GroupByKey]]),(DiscreteStatsTable[GroupByKey]=DiscreteStatsTable[[#This Row],[GroupByKey]])*DiscreteStatsTable[Replication]))</f>
        <v>50</v>
      </c>
      <c r="Y560" s="5">
        <f>IF(DiscreteStatsTable[[#This Row],[RepsRequested]]=DiscreteStatsTable[[#This Row],[RepsWithStatObserved]],1,0)</f>
        <v>1</v>
      </c>
    </row>
    <row r="561" spans="1:25" x14ac:dyDescent="0.25">
      <c r="A561" t="s">
        <v>68</v>
      </c>
      <c r="B561" t="s">
        <v>70</v>
      </c>
      <c r="C561">
        <v>27</v>
      </c>
      <c r="D561" t="s">
        <v>83</v>
      </c>
      <c r="E561" t="s">
        <v>76</v>
      </c>
      <c r="F561" t="s">
        <v>73</v>
      </c>
      <c r="G561">
        <v>1.7200273213952</v>
      </c>
      <c r="H561">
        <v>2E+20</v>
      </c>
      <c r="I561">
        <v>0.76204395924986601</v>
      </c>
      <c r="J561">
        <v>2.8538181107650802</v>
      </c>
      <c r="K561">
        <v>317</v>
      </c>
      <c r="L56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61" s="5" cm="1">
        <f t="array" ref="M561">MAX(IF((ProjectInfoTable[ProjectName]=DiscreteStatsTable[[#This Row],[ProjectName]]),(ProjectInfoTable[ProjectName]=DiscreteStatsTable[[#This Row],[ProjectName]])*ProjectInfoTable[NumberOfReplications]))</f>
        <v>50</v>
      </c>
      <c r="N561" s="5" cm="1">
        <f t="array" ref="N561">IFERROR(AVERAGE(IF((DiscreteStatsTable[GroupByKey]=DiscreteStatsTable[[#This Row],[GroupByKey]]),(DiscreteStatsTable[GroupByKey]=DiscreteStatsTable[[#This Row],[GroupByKey]])*DiscreteStatsTable[Average])),0)</f>
        <v>1.7484026538398019</v>
      </c>
      <c r="O561" s="5" cm="1">
        <f t="array" ref="O561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61" s="5" cm="1">
        <f t="array" ref="P561">MAX(IF((ProjectInfoTable[ProjectName]=DiscreteStatsTable[[#This Row],[ProjectName]]),(ProjectInfoTable[ProjectName]=DiscreteStatsTable[[#This Row],[ProjectName]])*ProjectInfoTable[ConfidenceInterval]))</f>
        <v>0.95</v>
      </c>
      <c r="Q561" s="5">
        <f>IF(AND(DiscreteStatsTable[[#This Row],[RepsWithStatObserved]]=1,Y561=0),200000000000000000000,IFERROR(_xlfn.T.INV.2T(1 -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61" s="5" cm="1">
        <f t="array" ref="R561">MIN(IF((DiscreteStatsTable[GroupByKey]=DiscreteStatsTable[[#This Row],[GroupByKey]]),(DiscreteStatsTable[GroupByKey]=DiscreteStatsTable[[#This Row],[GroupByKey]])*DiscreteStatsTable[Average]))</f>
        <v>1.7009684642507199</v>
      </c>
      <c r="S561" s="5" cm="1">
        <f t="array" ref="S561">MAX(IF((DiscreteStatsTable[GroupByKey]=DiscreteStatsTable[[#This Row],[GroupByKey]]),(DiscreteStatsTable[GroupByKey]=DiscreteStatsTable[[#This Row],[GroupByKey]])*DiscreteStatsTable[Average]))</f>
        <v>1.77991278781317</v>
      </c>
      <c r="T561" s="5" cm="1">
        <f t="array" ref="T561">MIN(IF((DiscreteStatsTable[GroupByKey]=DiscreteStatsTable[[#This Row],[GroupByKey]]),(DiscreteStatsTable[GroupByKey]=DiscreteStatsTable[[#This Row],[GroupByKey]])*DiscreteStatsTable[Minimum]))</f>
        <v>0.75576434712058904</v>
      </c>
      <c r="U561" s="5" cm="1">
        <f t="array" ref="U561">MAX(IF((DiscreteStatsTable[GroupByKey]=DiscreteStatsTable[[#This Row],[GroupByKey]]),(DiscreteStatsTable[GroupByKey]=DiscreteStatsTable[[#This Row],[GroupByKey]])*DiscreteStatsTable[Maximum]))</f>
        <v>2.9930058586792301</v>
      </c>
      <c r="V561" s="5" cm="1">
        <f t="array" ref="V561">IFERROR(AVERAGE(IF((DiscreteStatsTable[GroupByKey]=DiscreteStatsTable[[#This Row],[GroupByKey]]),(DiscreteStatsTable[GroupByKey]=DiscreteStatsTable[[#This Row],[GroupByKey]])*DiscreteStatsTable[NumberObservations])),0)</f>
        <v>316.94</v>
      </c>
      <c r="W561" s="5">
        <f>IF((DiscreteStatsTable[[#This Row],[RepsRequested]]&gt;1),DiscreteStatsTable[[#This Row],[HalfWidth]],DiscreteStatsTable[[#This Row],[BatchMeansHalfWidth]])</f>
        <v>6.1091668540185929E-3</v>
      </c>
      <c r="X561" s="5" cm="1">
        <f t="array" ref="X561">COUNT(IF((DiscreteStatsTable[GroupByKey]=DiscreteStatsTable[[#This Row],[GroupByKey]]),(DiscreteStatsTable[GroupByKey]=DiscreteStatsTable[[#This Row],[GroupByKey]])*DiscreteStatsTable[Replication]))</f>
        <v>50</v>
      </c>
      <c r="Y561" s="5">
        <f>IF(DiscreteStatsTable[[#This Row],[RepsRequested]]=DiscreteStatsTable[[#This Row],[RepsWithStatObserved]],1,0)</f>
        <v>1</v>
      </c>
    </row>
    <row r="562" spans="1:25" x14ac:dyDescent="0.25">
      <c r="A562" t="s">
        <v>68</v>
      </c>
      <c r="B562" t="s">
        <v>70</v>
      </c>
      <c r="C562">
        <v>27</v>
      </c>
      <c r="D562" t="s">
        <v>83</v>
      </c>
      <c r="E562" t="s">
        <v>77</v>
      </c>
      <c r="F562" t="s">
        <v>73</v>
      </c>
      <c r="G562">
        <v>0</v>
      </c>
      <c r="H562">
        <v>2E+20</v>
      </c>
      <c r="I562">
        <v>0</v>
      </c>
      <c r="J562">
        <v>0</v>
      </c>
      <c r="K562">
        <v>317</v>
      </c>
      <c r="L56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62" s="5" cm="1">
        <f t="array" ref="M562">MAX(IF((ProjectInfoTable[ProjectName]=DiscreteStatsTable[[#This Row],[ProjectName]]),(ProjectInfoTable[ProjectName]=DiscreteStatsTable[[#This Row],[ProjectName]])*ProjectInfoTable[NumberOfReplications]))</f>
        <v>50</v>
      </c>
      <c r="N562" s="5" cm="1">
        <f t="array" ref="N562">IFERROR(AVERAGE(IF((DiscreteStatsTable[GroupByKey]=DiscreteStatsTable[[#This Row],[GroupByKey]]),(DiscreteStatsTable[GroupByKey]=DiscreteStatsTable[[#This Row],[GroupByKey]])*DiscreteStatsTable[Average])),0)</f>
        <v>0</v>
      </c>
      <c r="O562" s="5" cm="1">
        <f t="array" ref="O562">IFERROR(_xlfn.STDEV.S(IF((DiscreteStatsTable[GroupByKey]=DiscreteStatsTable[[#This Row],[GroupByKey]]),(DiscreteStatsTable[GroupByKey]=DiscreteStatsTable[[#This Row],[GroupByKey]])*DiscreteStatsTable[Average])),0)</f>
        <v>0</v>
      </c>
      <c r="P562" s="5" cm="1">
        <f t="array" ref="P562">MAX(IF((ProjectInfoTable[ProjectName]=DiscreteStatsTable[[#This Row],[ProjectName]]),(ProjectInfoTable[ProjectName]=DiscreteStatsTable[[#This Row],[ProjectName]])*ProjectInfoTable[ConfidenceInterval]))</f>
        <v>0.95</v>
      </c>
      <c r="Q562" s="5">
        <f>IF(AND(DiscreteStatsTable[[#This Row],[RepsWithStatObserved]]=1,Y562=0),200000000000000000000,IFERROR(_xlfn.T.INV.2T(1 -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2" s="5" cm="1">
        <f t="array" ref="R562">MIN(IF((DiscreteStatsTable[GroupByKey]=DiscreteStatsTable[[#This Row],[GroupByKey]]),(DiscreteStatsTable[GroupByKey]=DiscreteStatsTable[[#This Row],[GroupByKey]])*DiscreteStatsTable[Average]))</f>
        <v>0</v>
      </c>
      <c r="S562" s="5" cm="1">
        <f t="array" ref="S562">MAX(IF((DiscreteStatsTable[GroupByKey]=DiscreteStatsTable[[#This Row],[GroupByKey]]),(DiscreteStatsTable[GroupByKey]=DiscreteStatsTable[[#This Row],[GroupByKey]])*DiscreteStatsTable[Average]))</f>
        <v>0</v>
      </c>
      <c r="T562" s="5" cm="1">
        <f t="array" ref="T562">MIN(IF((DiscreteStatsTable[GroupByKey]=DiscreteStatsTable[[#This Row],[GroupByKey]]),(DiscreteStatsTable[GroupByKey]=DiscreteStatsTable[[#This Row],[GroupByKey]])*DiscreteStatsTable[Minimum]))</f>
        <v>0</v>
      </c>
      <c r="U562" s="5" cm="1">
        <f t="array" ref="U562">MAX(IF((DiscreteStatsTable[GroupByKey]=DiscreteStatsTable[[#This Row],[GroupByKey]]),(DiscreteStatsTable[GroupByKey]=DiscreteStatsTable[[#This Row],[GroupByKey]])*DiscreteStatsTable[Maximum]))</f>
        <v>0</v>
      </c>
      <c r="V562" s="5" cm="1">
        <f t="array" ref="V562">IFERROR(AVERAGE(IF((DiscreteStatsTable[GroupByKey]=DiscreteStatsTable[[#This Row],[GroupByKey]]),(DiscreteStatsTable[GroupByKey]=DiscreteStatsTable[[#This Row],[GroupByKey]])*DiscreteStatsTable[NumberObservations])),0)</f>
        <v>316.94</v>
      </c>
      <c r="W562" s="5">
        <f>IF((DiscreteStatsTable[[#This Row],[RepsRequested]]&gt;1),DiscreteStatsTable[[#This Row],[HalfWidth]],DiscreteStatsTable[[#This Row],[BatchMeansHalfWidth]])</f>
        <v>0</v>
      </c>
      <c r="X562" s="5" cm="1">
        <f t="array" ref="X562">COUNT(IF((DiscreteStatsTable[GroupByKey]=DiscreteStatsTable[[#This Row],[GroupByKey]]),(DiscreteStatsTable[GroupByKey]=DiscreteStatsTable[[#This Row],[GroupByKey]])*DiscreteStatsTable[Replication]))</f>
        <v>50</v>
      </c>
      <c r="Y562" s="5">
        <f>IF(DiscreteStatsTable[[#This Row],[RepsRequested]]=DiscreteStatsTable[[#This Row],[RepsWithStatObserved]],1,0)</f>
        <v>1</v>
      </c>
    </row>
    <row r="563" spans="1:25" x14ac:dyDescent="0.25">
      <c r="A563" t="s">
        <v>68</v>
      </c>
      <c r="B563" t="s">
        <v>70</v>
      </c>
      <c r="C563">
        <v>27</v>
      </c>
      <c r="D563" t="s">
        <v>83</v>
      </c>
      <c r="E563" t="s">
        <v>78</v>
      </c>
      <c r="F563" t="s">
        <v>73</v>
      </c>
      <c r="G563">
        <v>0.16701124157817199</v>
      </c>
      <c r="H563">
        <v>2E+20</v>
      </c>
      <c r="I563">
        <v>0</v>
      </c>
      <c r="J563">
        <v>3.1530221177595199</v>
      </c>
      <c r="K563">
        <v>317</v>
      </c>
      <c r="L56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63" s="5" cm="1">
        <f t="array" ref="M563">MAX(IF((ProjectInfoTable[ProjectName]=DiscreteStatsTable[[#This Row],[ProjectName]]),(ProjectInfoTable[ProjectName]=DiscreteStatsTable[[#This Row],[ProjectName]])*ProjectInfoTable[NumberOfReplications]))</f>
        <v>50</v>
      </c>
      <c r="N563" s="5" cm="1">
        <f t="array" ref="N563">IFERROR(AVERAGE(IF((DiscreteStatsTable[GroupByKey]=DiscreteStatsTable[[#This Row],[GroupByKey]]),(DiscreteStatsTable[GroupByKey]=DiscreteStatsTable[[#This Row],[GroupByKey]])*DiscreteStatsTable[Average])),0)</f>
        <v>0.17460097232699684</v>
      </c>
      <c r="O563" s="5" cm="1">
        <f t="array" ref="O563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63" s="5" cm="1">
        <f t="array" ref="P563">MAX(IF((ProjectInfoTable[ProjectName]=DiscreteStatsTable[[#This Row],[ProjectName]]),(ProjectInfoTable[ProjectName]=DiscreteStatsTable[[#This Row],[ProjectName]])*ProjectInfoTable[ConfidenceInterval]))</f>
        <v>0.95</v>
      </c>
      <c r="Q563" s="5">
        <f>IF(AND(DiscreteStatsTable[[#This Row],[RepsWithStatObserved]]=1,Y563=0),200000000000000000000,IFERROR(_xlfn.T.INV.2T(1 -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63" s="5" cm="1">
        <f t="array" ref="R563">MIN(IF((DiscreteStatsTable[GroupByKey]=DiscreteStatsTable[[#This Row],[GroupByKey]]),(DiscreteStatsTable[GroupByKey]=DiscreteStatsTable[[#This Row],[GroupByKey]])*DiscreteStatsTable[Average]))</f>
        <v>6.6229675511977795E-2</v>
      </c>
      <c r="S563" s="5" cm="1">
        <f t="array" ref="S563">MAX(IF((DiscreteStatsTable[GroupByKey]=DiscreteStatsTable[[#This Row],[GroupByKey]]),(DiscreteStatsTable[GroupByKey]=DiscreteStatsTable[[#This Row],[GroupByKey]])*DiscreteStatsTable[Average]))</f>
        <v>0.33518621726314302</v>
      </c>
      <c r="T563" s="5" cm="1">
        <f t="array" ref="T563">MIN(IF((DiscreteStatsTable[GroupByKey]=DiscreteStatsTable[[#This Row],[GroupByKey]]),(DiscreteStatsTable[GroupByKey]=DiscreteStatsTable[[#This Row],[GroupByKey]])*DiscreteStatsTable[Minimum]))</f>
        <v>0</v>
      </c>
      <c r="U563" s="5" cm="1">
        <f t="array" ref="U563">MAX(IF((DiscreteStatsTable[GroupByKey]=DiscreteStatsTable[[#This Row],[GroupByKey]]),(DiscreteStatsTable[GroupByKey]=DiscreteStatsTable[[#This Row],[GroupByKey]])*DiscreteStatsTable[Maximum]))</f>
        <v>7.6409613053795198</v>
      </c>
      <c r="V563" s="5" cm="1">
        <f t="array" ref="V563">IFERROR(AVERAGE(IF((DiscreteStatsTable[GroupByKey]=DiscreteStatsTable[[#This Row],[GroupByKey]]),(DiscreteStatsTable[GroupByKey]=DiscreteStatsTable[[#This Row],[GroupByKey]])*DiscreteStatsTable[NumberObservations])),0)</f>
        <v>316.94</v>
      </c>
      <c r="W563" s="5">
        <f>IF((DiscreteStatsTable[[#This Row],[RepsRequested]]&gt;1),DiscreteStatsTable[[#This Row],[HalfWidth]],DiscreteStatsTable[[#This Row],[BatchMeansHalfWidth]])</f>
        <v>1.655000005490757E-2</v>
      </c>
      <c r="X563" s="5" cm="1">
        <f t="array" ref="X563">COUNT(IF((DiscreteStatsTable[GroupByKey]=DiscreteStatsTable[[#This Row],[GroupByKey]]),(DiscreteStatsTable[GroupByKey]=DiscreteStatsTable[[#This Row],[GroupByKey]])*DiscreteStatsTable[Replication]))</f>
        <v>50</v>
      </c>
      <c r="Y563" s="5">
        <f>IF(DiscreteStatsTable[[#This Row],[RepsRequested]]=DiscreteStatsTable[[#This Row],[RepsWithStatObserved]],1,0)</f>
        <v>1</v>
      </c>
    </row>
    <row r="564" spans="1:25" x14ac:dyDescent="0.25">
      <c r="A564" t="s">
        <v>68</v>
      </c>
      <c r="B564" t="s">
        <v>70</v>
      </c>
      <c r="C564">
        <v>28</v>
      </c>
      <c r="D564" t="s">
        <v>83</v>
      </c>
      <c r="E564" t="s">
        <v>72</v>
      </c>
      <c r="F564" t="s">
        <v>73</v>
      </c>
      <c r="G564">
        <v>2.94700437692E-2</v>
      </c>
      <c r="H564">
        <v>2E+20</v>
      </c>
      <c r="I564">
        <v>1.35535617209825E-2</v>
      </c>
      <c r="J564">
        <v>4.89522041545494E-2</v>
      </c>
      <c r="K564">
        <v>317</v>
      </c>
      <c r="L56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64" s="5" cm="1">
        <f t="array" ref="M564">MAX(IF((ProjectInfoTable[ProjectName]=DiscreteStatsTable[[#This Row],[ProjectName]]),(ProjectInfoTable[ProjectName]=DiscreteStatsTable[[#This Row],[ProjectName]])*ProjectInfoTable[NumberOfReplications]))</f>
        <v>50</v>
      </c>
      <c r="N564" s="5" cm="1">
        <f t="array" ref="N564">IFERROR(AVERAGE(IF((DiscreteStatsTable[GroupByKey]=DiscreteStatsTable[[#This Row],[GroupByKey]]),(DiscreteStatsTable[GroupByKey]=DiscreteStatsTable[[#This Row],[GroupByKey]])*DiscreteStatsTable[Average])),0)</f>
        <v>2.9140044230663364E-2</v>
      </c>
      <c r="O564" s="5" cm="1">
        <f t="array" ref="O56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64" s="5" cm="1">
        <f t="array" ref="P564">MAX(IF((ProjectInfoTable[ProjectName]=DiscreteStatsTable[[#This Row],[ProjectName]]),(ProjectInfoTable[ProjectName]=DiscreteStatsTable[[#This Row],[ProjectName]])*ProjectInfoTable[ConfidenceInterval]))</f>
        <v>0.95</v>
      </c>
      <c r="Q564" s="5">
        <f>IF(AND(DiscreteStatsTable[[#This Row],[RepsWithStatObserved]]=1,Y564=0),200000000000000000000,IFERROR(_xlfn.T.INV.2T(1 -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64" s="5" cm="1">
        <f t="array" ref="R564">MIN(IF((DiscreteStatsTable[GroupByKey]=DiscreteStatsTable[[#This Row],[GroupByKey]]),(DiscreteStatsTable[GroupByKey]=DiscreteStatsTable[[#This Row],[GroupByKey]])*DiscreteStatsTable[Average]))</f>
        <v>2.83494744041787E-2</v>
      </c>
      <c r="S564" s="5" cm="1">
        <f t="array" ref="S564">MAX(IF((DiscreteStatsTable[GroupByKey]=DiscreteStatsTable[[#This Row],[GroupByKey]]),(DiscreteStatsTable[GroupByKey]=DiscreteStatsTable[[#This Row],[GroupByKey]])*DiscreteStatsTable[Average]))</f>
        <v>2.9665213130219501E-2</v>
      </c>
      <c r="T564" s="5" cm="1">
        <f t="array" ref="T564">MIN(IF((DiscreteStatsTable[GroupByKey]=DiscreteStatsTable[[#This Row],[GroupByKey]]),(DiscreteStatsTable[GroupByKey]=DiscreteStatsTable[[#This Row],[GroupByKey]])*DiscreteStatsTable[Minimum]))</f>
        <v>1.2596072452009799E-2</v>
      </c>
      <c r="U564" s="5" cm="1">
        <f t="array" ref="U564">MAX(IF((DiscreteStatsTable[GroupByKey]=DiscreteStatsTable[[#This Row],[GroupByKey]]),(DiscreteStatsTable[GroupByKey]=DiscreteStatsTable[[#This Row],[GroupByKey]])*DiscreteStatsTable[Maximum]))</f>
        <v>4.98834309779871E-2</v>
      </c>
      <c r="V564" s="5" cm="1">
        <f t="array" ref="V564">IFERROR(AVERAGE(IF((DiscreteStatsTable[GroupByKey]=DiscreteStatsTable[[#This Row],[GroupByKey]]),(DiscreteStatsTable[GroupByKey]=DiscreteStatsTable[[#This Row],[GroupByKey]])*DiscreteStatsTable[NumberObservations])),0)</f>
        <v>316.94</v>
      </c>
      <c r="W564" s="5">
        <f>IF((DiscreteStatsTable[[#This Row],[RepsRequested]]&gt;1),DiscreteStatsTable[[#This Row],[HalfWidth]],DiscreteStatsTable[[#This Row],[BatchMeansHalfWidth]])</f>
        <v>1.0181944756697419E-4</v>
      </c>
      <c r="X564" s="5" cm="1">
        <f t="array" ref="X564">COUNT(IF((DiscreteStatsTable[GroupByKey]=DiscreteStatsTable[[#This Row],[GroupByKey]]),(DiscreteStatsTable[GroupByKey]=DiscreteStatsTable[[#This Row],[GroupByKey]])*DiscreteStatsTable[Replication]))</f>
        <v>50</v>
      </c>
      <c r="Y564" s="5">
        <f>IF(DiscreteStatsTable[[#This Row],[RepsRequested]]=DiscreteStatsTable[[#This Row],[RepsWithStatObserved]],1,0)</f>
        <v>1</v>
      </c>
    </row>
    <row r="565" spans="1:25" x14ac:dyDescent="0.25">
      <c r="A565" t="s">
        <v>68</v>
      </c>
      <c r="B565" t="s">
        <v>70</v>
      </c>
      <c r="C565">
        <v>28</v>
      </c>
      <c r="D565" t="s">
        <v>83</v>
      </c>
      <c r="E565" t="s">
        <v>74</v>
      </c>
      <c r="F565" t="s">
        <v>73</v>
      </c>
      <c r="G565">
        <v>1.9334510481476199</v>
      </c>
      <c r="H565">
        <v>2E+20</v>
      </c>
      <c r="I565">
        <v>0.92442188511313395</v>
      </c>
      <c r="J565">
        <v>5.4873348056803497</v>
      </c>
      <c r="K565">
        <v>317</v>
      </c>
      <c r="L56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65" s="5" cm="1">
        <f t="array" ref="M565">MAX(IF((ProjectInfoTable[ProjectName]=DiscreteStatsTable[[#This Row],[ProjectName]]),(ProjectInfoTable[ProjectName]=DiscreteStatsTable[[#This Row],[ProjectName]])*ProjectInfoTable[NumberOfReplications]))</f>
        <v>50</v>
      </c>
      <c r="N565" s="5" cm="1">
        <f t="array" ref="N565">IFERROR(AVERAGE(IF((DiscreteStatsTable[GroupByKey]=DiscreteStatsTable[[#This Row],[GroupByKey]]),(DiscreteStatsTable[GroupByKey]=DiscreteStatsTable[[#This Row],[GroupByKey]])*DiscreteStatsTable[Average])),0)</f>
        <v>1.9230036261667984</v>
      </c>
      <c r="O565" s="5" cm="1">
        <f t="array" ref="O565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65" s="5" cm="1">
        <f t="array" ref="P565">MAX(IF((ProjectInfoTable[ProjectName]=DiscreteStatsTable[[#This Row],[ProjectName]]),(ProjectInfoTable[ProjectName]=DiscreteStatsTable[[#This Row],[ProjectName]])*ProjectInfoTable[ConfidenceInterval]))</f>
        <v>0.95</v>
      </c>
      <c r="Q565" s="5">
        <f>IF(AND(DiscreteStatsTable[[#This Row],[RepsWithStatObserved]]=1,Y565=0),200000000000000000000,IFERROR(_xlfn.T.INV.2T(1 -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65" s="5" cm="1">
        <f t="array" ref="R565">MIN(IF((DiscreteStatsTable[GroupByKey]=DiscreteStatsTable[[#This Row],[GroupByKey]]),(DiscreteStatsTable[GroupByKey]=DiscreteStatsTable[[#This Row],[GroupByKey]])*DiscreteStatsTable[Average]))</f>
        <v>1.76780221421957</v>
      </c>
      <c r="S565" s="5" cm="1">
        <f t="array" ref="S565">MAX(IF((DiscreteStatsTable[GroupByKey]=DiscreteStatsTable[[#This Row],[GroupByKey]]),(DiscreteStatsTable[GroupByKey]=DiscreteStatsTable[[#This Row],[GroupByKey]])*DiscreteStatsTable[Average]))</f>
        <v>2.1069755550221099</v>
      </c>
      <c r="T565" s="5" cm="1">
        <f t="array" ref="T565">MIN(IF((DiscreteStatsTable[GroupByKey]=DiscreteStatsTable[[#This Row],[GroupByKey]]),(DiscreteStatsTable[GroupByKey]=DiscreteStatsTable[[#This Row],[GroupByKey]])*DiscreteStatsTable[Minimum]))</f>
        <v>0.75576434712058904</v>
      </c>
      <c r="U565" s="5" cm="1">
        <f t="array" ref="U565">MAX(IF((DiscreteStatsTable[GroupByKey]=DiscreteStatsTable[[#This Row],[GroupByKey]]),(DiscreteStatsTable[GroupByKey]=DiscreteStatsTable[[#This Row],[GroupByKey]])*DiscreteStatsTable[Maximum]))</f>
        <v>8.9740994303808801</v>
      </c>
      <c r="V565" s="5" cm="1">
        <f t="array" ref="V565">IFERROR(AVERAGE(IF((DiscreteStatsTable[GroupByKey]=DiscreteStatsTable[[#This Row],[GroupByKey]]),(DiscreteStatsTable[GroupByKey]=DiscreteStatsTable[[#This Row],[GroupByKey]])*DiscreteStatsTable[NumberObservations])),0)</f>
        <v>316.94</v>
      </c>
      <c r="W565" s="5">
        <f>IF((DiscreteStatsTable[[#This Row],[RepsRequested]]&gt;1),DiscreteStatsTable[[#This Row],[HalfWidth]],DiscreteStatsTable[[#This Row],[BatchMeansHalfWidth]])</f>
        <v>1.7917006908396871E-2</v>
      </c>
      <c r="X565" s="5" cm="1">
        <f t="array" ref="X565">COUNT(IF((DiscreteStatsTable[GroupByKey]=DiscreteStatsTable[[#This Row],[GroupByKey]]),(DiscreteStatsTable[GroupByKey]=DiscreteStatsTable[[#This Row],[GroupByKey]])*DiscreteStatsTable[Replication]))</f>
        <v>50</v>
      </c>
      <c r="Y565" s="5">
        <f>IF(DiscreteStatsTable[[#This Row],[RepsRequested]]=DiscreteStatsTable[[#This Row],[RepsWithStatObserved]],1,0)</f>
        <v>1</v>
      </c>
    </row>
    <row r="566" spans="1:25" x14ac:dyDescent="0.25">
      <c r="A566" t="s">
        <v>68</v>
      </c>
      <c r="B566" t="s">
        <v>70</v>
      </c>
      <c r="C566">
        <v>28</v>
      </c>
      <c r="D566" t="s">
        <v>83</v>
      </c>
      <c r="E566" t="s">
        <v>75</v>
      </c>
      <c r="F566" t="s">
        <v>73</v>
      </c>
      <c r="G566">
        <v>2.94700437692E-2</v>
      </c>
      <c r="H566">
        <v>2E+20</v>
      </c>
      <c r="I566">
        <v>1.35535617209825E-2</v>
      </c>
      <c r="J566">
        <v>4.89522041545494E-2</v>
      </c>
      <c r="K566">
        <v>317</v>
      </c>
      <c r="L56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66" s="5" cm="1">
        <f t="array" ref="M566">MAX(IF((ProjectInfoTable[ProjectName]=DiscreteStatsTable[[#This Row],[ProjectName]]),(ProjectInfoTable[ProjectName]=DiscreteStatsTable[[#This Row],[ProjectName]])*ProjectInfoTable[NumberOfReplications]))</f>
        <v>50</v>
      </c>
      <c r="N566" s="5" cm="1">
        <f t="array" ref="N566">IFERROR(AVERAGE(IF((DiscreteStatsTable[GroupByKey]=DiscreteStatsTable[[#This Row],[GroupByKey]]),(DiscreteStatsTable[GroupByKey]=DiscreteStatsTable[[#This Row],[GroupByKey]])*DiscreteStatsTable[Average])),0)</f>
        <v>2.9140044230663364E-2</v>
      </c>
      <c r="O566" s="5" cm="1">
        <f t="array" ref="O56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66" s="5" cm="1">
        <f t="array" ref="P566">MAX(IF((ProjectInfoTable[ProjectName]=DiscreteStatsTable[[#This Row],[ProjectName]]),(ProjectInfoTable[ProjectName]=DiscreteStatsTable[[#This Row],[ProjectName]])*ProjectInfoTable[ConfidenceInterval]))</f>
        <v>0.95</v>
      </c>
      <c r="Q566" s="5">
        <f>IF(AND(DiscreteStatsTable[[#This Row],[RepsWithStatObserved]]=1,Y566=0),200000000000000000000,IFERROR(_xlfn.T.INV.2T(1 -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66" s="5" cm="1">
        <f t="array" ref="R566">MIN(IF((DiscreteStatsTable[GroupByKey]=DiscreteStatsTable[[#This Row],[GroupByKey]]),(DiscreteStatsTable[GroupByKey]=DiscreteStatsTable[[#This Row],[GroupByKey]])*DiscreteStatsTable[Average]))</f>
        <v>2.83494744041787E-2</v>
      </c>
      <c r="S566" s="5" cm="1">
        <f t="array" ref="S566">MAX(IF((DiscreteStatsTable[GroupByKey]=DiscreteStatsTable[[#This Row],[GroupByKey]]),(DiscreteStatsTable[GroupByKey]=DiscreteStatsTable[[#This Row],[GroupByKey]])*DiscreteStatsTable[Average]))</f>
        <v>2.9665213130219501E-2</v>
      </c>
      <c r="T566" s="5" cm="1">
        <f t="array" ref="T566">MIN(IF((DiscreteStatsTable[GroupByKey]=DiscreteStatsTable[[#This Row],[GroupByKey]]),(DiscreteStatsTable[GroupByKey]=DiscreteStatsTable[[#This Row],[GroupByKey]])*DiscreteStatsTable[Minimum]))</f>
        <v>1.2596072452009799E-2</v>
      </c>
      <c r="U566" s="5" cm="1">
        <f t="array" ref="U566">MAX(IF((DiscreteStatsTable[GroupByKey]=DiscreteStatsTable[[#This Row],[GroupByKey]]),(DiscreteStatsTable[GroupByKey]=DiscreteStatsTable[[#This Row],[GroupByKey]])*DiscreteStatsTable[Maximum]))</f>
        <v>4.98834309779871E-2</v>
      </c>
      <c r="V566" s="5" cm="1">
        <f t="array" ref="V566">IFERROR(AVERAGE(IF((DiscreteStatsTable[GroupByKey]=DiscreteStatsTable[[#This Row],[GroupByKey]]),(DiscreteStatsTable[GroupByKey]=DiscreteStatsTable[[#This Row],[GroupByKey]])*DiscreteStatsTable[NumberObservations])),0)</f>
        <v>316.94</v>
      </c>
      <c r="W566" s="5">
        <f>IF((DiscreteStatsTable[[#This Row],[RepsRequested]]&gt;1),DiscreteStatsTable[[#This Row],[HalfWidth]],DiscreteStatsTable[[#This Row],[BatchMeansHalfWidth]])</f>
        <v>1.0181944756697419E-4</v>
      </c>
      <c r="X566" s="5" cm="1">
        <f t="array" ref="X566">COUNT(IF((DiscreteStatsTable[GroupByKey]=DiscreteStatsTable[[#This Row],[GroupByKey]]),(DiscreteStatsTable[GroupByKey]=DiscreteStatsTable[[#This Row],[GroupByKey]])*DiscreteStatsTable[Replication]))</f>
        <v>50</v>
      </c>
      <c r="Y566" s="5">
        <f>IF(DiscreteStatsTable[[#This Row],[RepsRequested]]=DiscreteStatsTable[[#This Row],[RepsWithStatObserved]],1,0)</f>
        <v>1</v>
      </c>
    </row>
    <row r="567" spans="1:25" x14ac:dyDescent="0.25">
      <c r="A567" t="s">
        <v>68</v>
      </c>
      <c r="B567" t="s">
        <v>70</v>
      </c>
      <c r="C567">
        <v>28</v>
      </c>
      <c r="D567" t="s">
        <v>83</v>
      </c>
      <c r="E567" t="s">
        <v>76</v>
      </c>
      <c r="F567" t="s">
        <v>73</v>
      </c>
      <c r="G567">
        <v>1.7682026261520001</v>
      </c>
      <c r="H567">
        <v>2E+20</v>
      </c>
      <c r="I567">
        <v>0.81321370325895304</v>
      </c>
      <c r="J567">
        <v>2.9371322492729601</v>
      </c>
      <c r="K567">
        <v>317</v>
      </c>
      <c r="L56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67" s="5" cm="1">
        <f t="array" ref="M567">MAX(IF((ProjectInfoTable[ProjectName]=DiscreteStatsTable[[#This Row],[ProjectName]]),(ProjectInfoTable[ProjectName]=DiscreteStatsTable[[#This Row],[ProjectName]])*ProjectInfoTable[NumberOfReplications]))</f>
        <v>50</v>
      </c>
      <c r="N567" s="5" cm="1">
        <f t="array" ref="N567">IFERROR(AVERAGE(IF((DiscreteStatsTable[GroupByKey]=DiscreteStatsTable[[#This Row],[GroupByKey]]),(DiscreteStatsTable[GroupByKey]=DiscreteStatsTable[[#This Row],[GroupByKey]])*DiscreteStatsTable[Average])),0)</f>
        <v>1.7484026538398019</v>
      </c>
      <c r="O567" s="5" cm="1">
        <f t="array" ref="O567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67" s="5" cm="1">
        <f t="array" ref="P567">MAX(IF((ProjectInfoTable[ProjectName]=DiscreteStatsTable[[#This Row],[ProjectName]]),(ProjectInfoTable[ProjectName]=DiscreteStatsTable[[#This Row],[ProjectName]])*ProjectInfoTable[ConfidenceInterval]))</f>
        <v>0.95</v>
      </c>
      <c r="Q567" s="5">
        <f>IF(AND(DiscreteStatsTable[[#This Row],[RepsWithStatObserved]]=1,Y567=0),200000000000000000000,IFERROR(_xlfn.T.INV.2T(1 -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67" s="5" cm="1">
        <f t="array" ref="R567">MIN(IF((DiscreteStatsTable[GroupByKey]=DiscreteStatsTable[[#This Row],[GroupByKey]]),(DiscreteStatsTable[GroupByKey]=DiscreteStatsTable[[#This Row],[GroupByKey]])*DiscreteStatsTable[Average]))</f>
        <v>1.7009684642507199</v>
      </c>
      <c r="S567" s="5" cm="1">
        <f t="array" ref="S567">MAX(IF((DiscreteStatsTable[GroupByKey]=DiscreteStatsTable[[#This Row],[GroupByKey]]),(DiscreteStatsTable[GroupByKey]=DiscreteStatsTable[[#This Row],[GroupByKey]])*DiscreteStatsTable[Average]))</f>
        <v>1.77991278781317</v>
      </c>
      <c r="T567" s="5" cm="1">
        <f t="array" ref="T567">MIN(IF((DiscreteStatsTable[GroupByKey]=DiscreteStatsTable[[#This Row],[GroupByKey]]),(DiscreteStatsTable[GroupByKey]=DiscreteStatsTable[[#This Row],[GroupByKey]])*DiscreteStatsTable[Minimum]))</f>
        <v>0.75576434712058904</v>
      </c>
      <c r="U567" s="5" cm="1">
        <f t="array" ref="U567">MAX(IF((DiscreteStatsTable[GroupByKey]=DiscreteStatsTable[[#This Row],[GroupByKey]]),(DiscreteStatsTable[GroupByKey]=DiscreteStatsTable[[#This Row],[GroupByKey]])*DiscreteStatsTable[Maximum]))</f>
        <v>2.9930058586792301</v>
      </c>
      <c r="V567" s="5" cm="1">
        <f t="array" ref="V567">IFERROR(AVERAGE(IF((DiscreteStatsTable[GroupByKey]=DiscreteStatsTable[[#This Row],[GroupByKey]]),(DiscreteStatsTable[GroupByKey]=DiscreteStatsTable[[#This Row],[GroupByKey]])*DiscreteStatsTable[NumberObservations])),0)</f>
        <v>316.94</v>
      </c>
      <c r="W567" s="5">
        <f>IF((DiscreteStatsTable[[#This Row],[RepsRequested]]&gt;1),DiscreteStatsTable[[#This Row],[HalfWidth]],DiscreteStatsTable[[#This Row],[BatchMeansHalfWidth]])</f>
        <v>6.1091668540185929E-3</v>
      </c>
      <c r="X567" s="5" cm="1">
        <f t="array" ref="X567">COUNT(IF((DiscreteStatsTable[GroupByKey]=DiscreteStatsTable[[#This Row],[GroupByKey]]),(DiscreteStatsTable[GroupByKey]=DiscreteStatsTable[[#This Row],[GroupByKey]])*DiscreteStatsTable[Replication]))</f>
        <v>50</v>
      </c>
      <c r="Y567" s="5">
        <f>IF(DiscreteStatsTable[[#This Row],[RepsRequested]]=DiscreteStatsTable[[#This Row],[RepsWithStatObserved]],1,0)</f>
        <v>1</v>
      </c>
    </row>
    <row r="568" spans="1:25" x14ac:dyDescent="0.25">
      <c r="A568" t="s">
        <v>68</v>
      </c>
      <c r="B568" t="s">
        <v>70</v>
      </c>
      <c r="C568">
        <v>28</v>
      </c>
      <c r="D568" t="s">
        <v>83</v>
      </c>
      <c r="E568" t="s">
        <v>77</v>
      </c>
      <c r="F568" t="s">
        <v>73</v>
      </c>
      <c r="G568">
        <v>0</v>
      </c>
      <c r="H568">
        <v>2E+20</v>
      </c>
      <c r="I568">
        <v>0</v>
      </c>
      <c r="J568">
        <v>0</v>
      </c>
      <c r="K568">
        <v>317</v>
      </c>
      <c r="L56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68" s="5" cm="1">
        <f t="array" ref="M568">MAX(IF((ProjectInfoTable[ProjectName]=DiscreteStatsTable[[#This Row],[ProjectName]]),(ProjectInfoTable[ProjectName]=DiscreteStatsTable[[#This Row],[ProjectName]])*ProjectInfoTable[NumberOfReplications]))</f>
        <v>50</v>
      </c>
      <c r="N568" s="5" cm="1">
        <f t="array" ref="N568">IFERROR(AVERAGE(IF((DiscreteStatsTable[GroupByKey]=DiscreteStatsTable[[#This Row],[GroupByKey]]),(DiscreteStatsTable[GroupByKey]=DiscreteStatsTable[[#This Row],[GroupByKey]])*DiscreteStatsTable[Average])),0)</f>
        <v>0</v>
      </c>
      <c r="O568" s="5" cm="1">
        <f t="array" ref="O568">IFERROR(_xlfn.STDEV.S(IF((DiscreteStatsTable[GroupByKey]=DiscreteStatsTable[[#This Row],[GroupByKey]]),(DiscreteStatsTable[GroupByKey]=DiscreteStatsTable[[#This Row],[GroupByKey]])*DiscreteStatsTable[Average])),0)</f>
        <v>0</v>
      </c>
      <c r="P568" s="5" cm="1">
        <f t="array" ref="P568">MAX(IF((ProjectInfoTable[ProjectName]=DiscreteStatsTable[[#This Row],[ProjectName]]),(ProjectInfoTable[ProjectName]=DiscreteStatsTable[[#This Row],[ProjectName]])*ProjectInfoTable[ConfidenceInterval]))</f>
        <v>0.95</v>
      </c>
      <c r="Q568" s="5">
        <f>IF(AND(DiscreteStatsTable[[#This Row],[RepsWithStatObserved]]=1,Y568=0),200000000000000000000,IFERROR(_xlfn.T.INV.2T(1 -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8" s="5" cm="1">
        <f t="array" ref="R568">MIN(IF((DiscreteStatsTable[GroupByKey]=DiscreteStatsTable[[#This Row],[GroupByKey]]),(DiscreteStatsTable[GroupByKey]=DiscreteStatsTable[[#This Row],[GroupByKey]])*DiscreteStatsTable[Average]))</f>
        <v>0</v>
      </c>
      <c r="S568" s="5" cm="1">
        <f t="array" ref="S568">MAX(IF((DiscreteStatsTable[GroupByKey]=DiscreteStatsTable[[#This Row],[GroupByKey]]),(DiscreteStatsTable[GroupByKey]=DiscreteStatsTable[[#This Row],[GroupByKey]])*DiscreteStatsTable[Average]))</f>
        <v>0</v>
      </c>
      <c r="T568" s="5" cm="1">
        <f t="array" ref="T568">MIN(IF((DiscreteStatsTable[GroupByKey]=DiscreteStatsTable[[#This Row],[GroupByKey]]),(DiscreteStatsTable[GroupByKey]=DiscreteStatsTable[[#This Row],[GroupByKey]])*DiscreteStatsTable[Minimum]))</f>
        <v>0</v>
      </c>
      <c r="U568" s="5" cm="1">
        <f t="array" ref="U568">MAX(IF((DiscreteStatsTable[GroupByKey]=DiscreteStatsTable[[#This Row],[GroupByKey]]),(DiscreteStatsTable[GroupByKey]=DiscreteStatsTable[[#This Row],[GroupByKey]])*DiscreteStatsTable[Maximum]))</f>
        <v>0</v>
      </c>
      <c r="V568" s="5" cm="1">
        <f t="array" ref="V568">IFERROR(AVERAGE(IF((DiscreteStatsTable[GroupByKey]=DiscreteStatsTable[[#This Row],[GroupByKey]]),(DiscreteStatsTable[GroupByKey]=DiscreteStatsTable[[#This Row],[GroupByKey]])*DiscreteStatsTable[NumberObservations])),0)</f>
        <v>316.94</v>
      </c>
      <c r="W568" s="5">
        <f>IF((DiscreteStatsTable[[#This Row],[RepsRequested]]&gt;1),DiscreteStatsTable[[#This Row],[HalfWidth]],DiscreteStatsTable[[#This Row],[BatchMeansHalfWidth]])</f>
        <v>0</v>
      </c>
      <c r="X568" s="5" cm="1">
        <f t="array" ref="X568">COUNT(IF((DiscreteStatsTable[GroupByKey]=DiscreteStatsTable[[#This Row],[GroupByKey]]),(DiscreteStatsTable[GroupByKey]=DiscreteStatsTable[[#This Row],[GroupByKey]])*DiscreteStatsTable[Replication]))</f>
        <v>50</v>
      </c>
      <c r="Y568" s="5">
        <f>IF(DiscreteStatsTable[[#This Row],[RepsRequested]]=DiscreteStatsTable[[#This Row],[RepsWithStatObserved]],1,0)</f>
        <v>1</v>
      </c>
    </row>
    <row r="569" spans="1:25" x14ac:dyDescent="0.25">
      <c r="A569" t="s">
        <v>68</v>
      </c>
      <c r="B569" t="s">
        <v>70</v>
      </c>
      <c r="C569">
        <v>28</v>
      </c>
      <c r="D569" t="s">
        <v>83</v>
      </c>
      <c r="E569" t="s">
        <v>78</v>
      </c>
      <c r="F569" t="s">
        <v>73</v>
      </c>
      <c r="G569">
        <v>0.16524842199561901</v>
      </c>
      <c r="H569">
        <v>2E+20</v>
      </c>
      <c r="I569">
        <v>0</v>
      </c>
      <c r="J569">
        <v>3.3051267106234299</v>
      </c>
      <c r="K569">
        <v>317</v>
      </c>
      <c r="L56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69" s="5" cm="1">
        <f t="array" ref="M569">MAX(IF((ProjectInfoTable[ProjectName]=DiscreteStatsTable[[#This Row],[ProjectName]]),(ProjectInfoTable[ProjectName]=DiscreteStatsTable[[#This Row],[ProjectName]])*ProjectInfoTable[NumberOfReplications]))</f>
        <v>50</v>
      </c>
      <c r="N569" s="5" cm="1">
        <f t="array" ref="N569">IFERROR(AVERAGE(IF((DiscreteStatsTable[GroupByKey]=DiscreteStatsTable[[#This Row],[GroupByKey]]),(DiscreteStatsTable[GroupByKey]=DiscreteStatsTable[[#This Row],[GroupByKey]])*DiscreteStatsTable[Average])),0)</f>
        <v>0.17460097232699684</v>
      </c>
      <c r="O569" s="5" cm="1">
        <f t="array" ref="O569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69" s="5" cm="1">
        <f t="array" ref="P569">MAX(IF((ProjectInfoTable[ProjectName]=DiscreteStatsTable[[#This Row],[ProjectName]]),(ProjectInfoTable[ProjectName]=DiscreteStatsTable[[#This Row],[ProjectName]])*ProjectInfoTable[ConfidenceInterval]))</f>
        <v>0.95</v>
      </c>
      <c r="Q569" s="5">
        <f>IF(AND(DiscreteStatsTable[[#This Row],[RepsWithStatObserved]]=1,Y569=0),200000000000000000000,IFERROR(_xlfn.T.INV.2T(1 -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69" s="5" cm="1">
        <f t="array" ref="R569">MIN(IF((DiscreteStatsTable[GroupByKey]=DiscreteStatsTable[[#This Row],[GroupByKey]]),(DiscreteStatsTable[GroupByKey]=DiscreteStatsTable[[#This Row],[GroupByKey]])*DiscreteStatsTable[Average]))</f>
        <v>6.6229675511977795E-2</v>
      </c>
      <c r="S569" s="5" cm="1">
        <f t="array" ref="S569">MAX(IF((DiscreteStatsTable[GroupByKey]=DiscreteStatsTable[[#This Row],[GroupByKey]]),(DiscreteStatsTable[GroupByKey]=DiscreteStatsTable[[#This Row],[GroupByKey]])*DiscreteStatsTable[Average]))</f>
        <v>0.33518621726314302</v>
      </c>
      <c r="T569" s="5" cm="1">
        <f t="array" ref="T569">MIN(IF((DiscreteStatsTable[GroupByKey]=DiscreteStatsTable[[#This Row],[GroupByKey]]),(DiscreteStatsTable[GroupByKey]=DiscreteStatsTable[[#This Row],[GroupByKey]])*DiscreteStatsTable[Minimum]))</f>
        <v>0</v>
      </c>
      <c r="U569" s="5" cm="1">
        <f t="array" ref="U569">MAX(IF((DiscreteStatsTable[GroupByKey]=DiscreteStatsTable[[#This Row],[GroupByKey]]),(DiscreteStatsTable[GroupByKey]=DiscreteStatsTable[[#This Row],[GroupByKey]])*DiscreteStatsTable[Maximum]))</f>
        <v>7.6409613053795198</v>
      </c>
      <c r="V569" s="5" cm="1">
        <f t="array" ref="V569">IFERROR(AVERAGE(IF((DiscreteStatsTable[GroupByKey]=DiscreteStatsTable[[#This Row],[GroupByKey]]),(DiscreteStatsTable[GroupByKey]=DiscreteStatsTable[[#This Row],[GroupByKey]])*DiscreteStatsTable[NumberObservations])),0)</f>
        <v>316.94</v>
      </c>
      <c r="W569" s="5">
        <f>IF((DiscreteStatsTable[[#This Row],[RepsRequested]]&gt;1),DiscreteStatsTable[[#This Row],[HalfWidth]],DiscreteStatsTable[[#This Row],[BatchMeansHalfWidth]])</f>
        <v>1.655000005490757E-2</v>
      </c>
      <c r="X569" s="5" cm="1">
        <f t="array" ref="X569">COUNT(IF((DiscreteStatsTable[GroupByKey]=DiscreteStatsTable[[#This Row],[GroupByKey]]),(DiscreteStatsTable[GroupByKey]=DiscreteStatsTable[[#This Row],[GroupByKey]])*DiscreteStatsTable[Replication]))</f>
        <v>50</v>
      </c>
      <c r="Y569" s="5">
        <f>IF(DiscreteStatsTable[[#This Row],[RepsRequested]]=DiscreteStatsTable[[#This Row],[RepsWithStatObserved]],1,0)</f>
        <v>1</v>
      </c>
    </row>
    <row r="570" spans="1:25" x14ac:dyDescent="0.25">
      <c r="A570" t="s">
        <v>68</v>
      </c>
      <c r="B570" t="s">
        <v>70</v>
      </c>
      <c r="C570">
        <v>29</v>
      </c>
      <c r="D570" t="s">
        <v>83</v>
      </c>
      <c r="E570" t="s">
        <v>72</v>
      </c>
      <c r="F570" t="s">
        <v>73</v>
      </c>
      <c r="G570">
        <v>2.9418041669481702E-2</v>
      </c>
      <c r="H570">
        <v>2E+20</v>
      </c>
      <c r="I570">
        <v>1.3212205563135199E-2</v>
      </c>
      <c r="J570">
        <v>4.7078206884475497E-2</v>
      </c>
      <c r="K570">
        <v>317</v>
      </c>
      <c r="L57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70" s="5" cm="1">
        <f t="array" ref="M570">MAX(IF((ProjectInfoTable[ProjectName]=DiscreteStatsTable[[#This Row],[ProjectName]]),(ProjectInfoTable[ProjectName]=DiscreteStatsTable[[#This Row],[ProjectName]])*ProjectInfoTable[NumberOfReplications]))</f>
        <v>50</v>
      </c>
      <c r="N570" s="5" cm="1">
        <f t="array" ref="N570">IFERROR(AVERAGE(IF((DiscreteStatsTable[GroupByKey]=DiscreteStatsTable[[#This Row],[GroupByKey]]),(DiscreteStatsTable[GroupByKey]=DiscreteStatsTable[[#This Row],[GroupByKey]])*DiscreteStatsTable[Average])),0)</f>
        <v>2.9140044230663364E-2</v>
      </c>
      <c r="O570" s="5" cm="1">
        <f t="array" ref="O57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70" s="5" cm="1">
        <f t="array" ref="P570">MAX(IF((ProjectInfoTable[ProjectName]=DiscreteStatsTable[[#This Row],[ProjectName]]),(ProjectInfoTable[ProjectName]=DiscreteStatsTable[[#This Row],[ProjectName]])*ProjectInfoTable[ConfidenceInterval]))</f>
        <v>0.95</v>
      </c>
      <c r="Q570" s="5">
        <f>IF(AND(DiscreteStatsTable[[#This Row],[RepsWithStatObserved]]=1,Y570=0),200000000000000000000,IFERROR(_xlfn.T.INV.2T(1 -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70" s="5" cm="1">
        <f t="array" ref="R570">MIN(IF((DiscreteStatsTable[GroupByKey]=DiscreteStatsTable[[#This Row],[GroupByKey]]),(DiscreteStatsTable[GroupByKey]=DiscreteStatsTable[[#This Row],[GroupByKey]])*DiscreteStatsTable[Average]))</f>
        <v>2.83494744041787E-2</v>
      </c>
      <c r="S570" s="5" cm="1">
        <f t="array" ref="S570">MAX(IF((DiscreteStatsTable[GroupByKey]=DiscreteStatsTable[[#This Row],[GroupByKey]]),(DiscreteStatsTable[GroupByKey]=DiscreteStatsTable[[#This Row],[GroupByKey]])*DiscreteStatsTable[Average]))</f>
        <v>2.9665213130219501E-2</v>
      </c>
      <c r="T570" s="5" cm="1">
        <f t="array" ref="T570">MIN(IF((DiscreteStatsTable[GroupByKey]=DiscreteStatsTable[[#This Row],[GroupByKey]]),(DiscreteStatsTable[GroupByKey]=DiscreteStatsTable[[#This Row],[GroupByKey]])*DiscreteStatsTable[Minimum]))</f>
        <v>1.2596072452009799E-2</v>
      </c>
      <c r="U570" s="5" cm="1">
        <f t="array" ref="U570">MAX(IF((DiscreteStatsTable[GroupByKey]=DiscreteStatsTable[[#This Row],[GroupByKey]]),(DiscreteStatsTable[GroupByKey]=DiscreteStatsTable[[#This Row],[GroupByKey]])*DiscreteStatsTable[Maximum]))</f>
        <v>4.98834309779871E-2</v>
      </c>
      <c r="V570" s="5" cm="1">
        <f t="array" ref="V570">IFERROR(AVERAGE(IF((DiscreteStatsTable[GroupByKey]=DiscreteStatsTable[[#This Row],[GroupByKey]]),(DiscreteStatsTable[GroupByKey]=DiscreteStatsTable[[#This Row],[GroupByKey]])*DiscreteStatsTable[NumberObservations])),0)</f>
        <v>316.94</v>
      </c>
      <c r="W570" s="5">
        <f>IF((DiscreteStatsTable[[#This Row],[RepsRequested]]&gt;1),DiscreteStatsTable[[#This Row],[HalfWidth]],DiscreteStatsTable[[#This Row],[BatchMeansHalfWidth]])</f>
        <v>1.0181944756697419E-4</v>
      </c>
      <c r="X570" s="5" cm="1">
        <f t="array" ref="X570">COUNT(IF((DiscreteStatsTable[GroupByKey]=DiscreteStatsTable[[#This Row],[GroupByKey]]),(DiscreteStatsTable[GroupByKey]=DiscreteStatsTable[[#This Row],[GroupByKey]])*DiscreteStatsTable[Replication]))</f>
        <v>50</v>
      </c>
      <c r="Y570" s="5">
        <f>IF(DiscreteStatsTable[[#This Row],[RepsRequested]]=DiscreteStatsTable[[#This Row],[RepsWithStatObserved]],1,0)</f>
        <v>1</v>
      </c>
    </row>
    <row r="571" spans="1:25" x14ac:dyDescent="0.25">
      <c r="A571" t="s">
        <v>68</v>
      </c>
      <c r="B571" t="s">
        <v>70</v>
      </c>
      <c r="C571">
        <v>29</v>
      </c>
      <c r="D571" t="s">
        <v>83</v>
      </c>
      <c r="E571" t="s">
        <v>74</v>
      </c>
      <c r="F571" t="s">
        <v>73</v>
      </c>
      <c r="G571">
        <v>1.92795087622192</v>
      </c>
      <c r="H571">
        <v>2E+20</v>
      </c>
      <c r="I571">
        <v>0.79273233378811403</v>
      </c>
      <c r="J571">
        <v>4.9014835579829397</v>
      </c>
      <c r="K571">
        <v>317</v>
      </c>
      <c r="L57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71" s="5" cm="1">
        <f t="array" ref="M571">MAX(IF((ProjectInfoTable[ProjectName]=DiscreteStatsTable[[#This Row],[ProjectName]]),(ProjectInfoTable[ProjectName]=DiscreteStatsTable[[#This Row],[ProjectName]])*ProjectInfoTable[NumberOfReplications]))</f>
        <v>50</v>
      </c>
      <c r="N571" s="5" cm="1">
        <f t="array" ref="N571">IFERROR(AVERAGE(IF((DiscreteStatsTable[GroupByKey]=DiscreteStatsTable[[#This Row],[GroupByKey]]),(DiscreteStatsTable[GroupByKey]=DiscreteStatsTable[[#This Row],[GroupByKey]])*DiscreteStatsTable[Average])),0)</f>
        <v>1.9230036261667984</v>
      </c>
      <c r="O571" s="5" cm="1">
        <f t="array" ref="O571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71" s="5" cm="1">
        <f t="array" ref="P571">MAX(IF((ProjectInfoTable[ProjectName]=DiscreteStatsTable[[#This Row],[ProjectName]]),(ProjectInfoTable[ProjectName]=DiscreteStatsTable[[#This Row],[ProjectName]])*ProjectInfoTable[ConfidenceInterval]))</f>
        <v>0.95</v>
      </c>
      <c r="Q571" s="5">
        <f>IF(AND(DiscreteStatsTable[[#This Row],[RepsWithStatObserved]]=1,Y571=0),200000000000000000000,IFERROR(_xlfn.T.INV.2T(1 -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71" s="5" cm="1">
        <f t="array" ref="R571">MIN(IF((DiscreteStatsTable[GroupByKey]=DiscreteStatsTable[[#This Row],[GroupByKey]]),(DiscreteStatsTable[GroupByKey]=DiscreteStatsTable[[#This Row],[GroupByKey]])*DiscreteStatsTable[Average]))</f>
        <v>1.76780221421957</v>
      </c>
      <c r="S571" s="5" cm="1">
        <f t="array" ref="S571">MAX(IF((DiscreteStatsTable[GroupByKey]=DiscreteStatsTable[[#This Row],[GroupByKey]]),(DiscreteStatsTable[GroupByKey]=DiscreteStatsTable[[#This Row],[GroupByKey]])*DiscreteStatsTable[Average]))</f>
        <v>2.1069755550221099</v>
      </c>
      <c r="T571" s="5" cm="1">
        <f t="array" ref="T571">MIN(IF((DiscreteStatsTable[GroupByKey]=DiscreteStatsTable[[#This Row],[GroupByKey]]),(DiscreteStatsTable[GroupByKey]=DiscreteStatsTable[[#This Row],[GroupByKey]])*DiscreteStatsTable[Minimum]))</f>
        <v>0.75576434712058904</v>
      </c>
      <c r="U571" s="5" cm="1">
        <f t="array" ref="U571">MAX(IF((DiscreteStatsTable[GroupByKey]=DiscreteStatsTable[[#This Row],[GroupByKey]]),(DiscreteStatsTable[GroupByKey]=DiscreteStatsTable[[#This Row],[GroupByKey]])*DiscreteStatsTable[Maximum]))</f>
        <v>8.9740994303808801</v>
      </c>
      <c r="V571" s="5" cm="1">
        <f t="array" ref="V571">IFERROR(AVERAGE(IF((DiscreteStatsTable[GroupByKey]=DiscreteStatsTable[[#This Row],[GroupByKey]]),(DiscreteStatsTable[GroupByKey]=DiscreteStatsTable[[#This Row],[GroupByKey]])*DiscreteStatsTable[NumberObservations])),0)</f>
        <v>316.94</v>
      </c>
      <c r="W571" s="5">
        <f>IF((DiscreteStatsTable[[#This Row],[RepsRequested]]&gt;1),DiscreteStatsTable[[#This Row],[HalfWidth]],DiscreteStatsTable[[#This Row],[BatchMeansHalfWidth]])</f>
        <v>1.7917006908396871E-2</v>
      </c>
      <c r="X571" s="5" cm="1">
        <f t="array" ref="X571">COUNT(IF((DiscreteStatsTable[GroupByKey]=DiscreteStatsTable[[#This Row],[GroupByKey]]),(DiscreteStatsTable[GroupByKey]=DiscreteStatsTable[[#This Row],[GroupByKey]])*DiscreteStatsTable[Replication]))</f>
        <v>50</v>
      </c>
      <c r="Y571" s="5">
        <f>IF(DiscreteStatsTable[[#This Row],[RepsRequested]]=DiscreteStatsTable[[#This Row],[RepsWithStatObserved]],1,0)</f>
        <v>1</v>
      </c>
    </row>
    <row r="572" spans="1:25" x14ac:dyDescent="0.25">
      <c r="A572" t="s">
        <v>68</v>
      </c>
      <c r="B572" t="s">
        <v>70</v>
      </c>
      <c r="C572">
        <v>29</v>
      </c>
      <c r="D572" t="s">
        <v>83</v>
      </c>
      <c r="E572" t="s">
        <v>75</v>
      </c>
      <c r="F572" t="s">
        <v>73</v>
      </c>
      <c r="G572">
        <v>2.9418041669481702E-2</v>
      </c>
      <c r="H572">
        <v>2E+20</v>
      </c>
      <c r="I572">
        <v>1.3212205563135199E-2</v>
      </c>
      <c r="J572">
        <v>4.7078206884475497E-2</v>
      </c>
      <c r="K572">
        <v>317</v>
      </c>
      <c r="L57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72" s="5" cm="1">
        <f t="array" ref="M572">MAX(IF((ProjectInfoTable[ProjectName]=DiscreteStatsTable[[#This Row],[ProjectName]]),(ProjectInfoTable[ProjectName]=DiscreteStatsTable[[#This Row],[ProjectName]])*ProjectInfoTable[NumberOfReplications]))</f>
        <v>50</v>
      </c>
      <c r="N572" s="5" cm="1">
        <f t="array" ref="N572">IFERROR(AVERAGE(IF((DiscreteStatsTable[GroupByKey]=DiscreteStatsTable[[#This Row],[GroupByKey]]),(DiscreteStatsTable[GroupByKey]=DiscreteStatsTable[[#This Row],[GroupByKey]])*DiscreteStatsTable[Average])),0)</f>
        <v>2.9140044230663364E-2</v>
      </c>
      <c r="O572" s="5" cm="1">
        <f t="array" ref="O57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72" s="5" cm="1">
        <f t="array" ref="P572">MAX(IF((ProjectInfoTable[ProjectName]=DiscreteStatsTable[[#This Row],[ProjectName]]),(ProjectInfoTable[ProjectName]=DiscreteStatsTable[[#This Row],[ProjectName]])*ProjectInfoTable[ConfidenceInterval]))</f>
        <v>0.95</v>
      </c>
      <c r="Q572" s="5">
        <f>IF(AND(DiscreteStatsTable[[#This Row],[RepsWithStatObserved]]=1,Y572=0),200000000000000000000,IFERROR(_xlfn.T.INV.2T(1 -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72" s="5" cm="1">
        <f t="array" ref="R572">MIN(IF((DiscreteStatsTable[GroupByKey]=DiscreteStatsTable[[#This Row],[GroupByKey]]),(DiscreteStatsTable[GroupByKey]=DiscreteStatsTable[[#This Row],[GroupByKey]])*DiscreteStatsTable[Average]))</f>
        <v>2.83494744041787E-2</v>
      </c>
      <c r="S572" s="5" cm="1">
        <f t="array" ref="S572">MAX(IF((DiscreteStatsTable[GroupByKey]=DiscreteStatsTable[[#This Row],[GroupByKey]]),(DiscreteStatsTable[GroupByKey]=DiscreteStatsTable[[#This Row],[GroupByKey]])*DiscreteStatsTable[Average]))</f>
        <v>2.9665213130219501E-2</v>
      </c>
      <c r="T572" s="5" cm="1">
        <f t="array" ref="T572">MIN(IF((DiscreteStatsTable[GroupByKey]=DiscreteStatsTable[[#This Row],[GroupByKey]]),(DiscreteStatsTable[GroupByKey]=DiscreteStatsTable[[#This Row],[GroupByKey]])*DiscreteStatsTable[Minimum]))</f>
        <v>1.2596072452009799E-2</v>
      </c>
      <c r="U572" s="5" cm="1">
        <f t="array" ref="U572">MAX(IF((DiscreteStatsTable[GroupByKey]=DiscreteStatsTable[[#This Row],[GroupByKey]]),(DiscreteStatsTable[GroupByKey]=DiscreteStatsTable[[#This Row],[GroupByKey]])*DiscreteStatsTable[Maximum]))</f>
        <v>4.98834309779871E-2</v>
      </c>
      <c r="V572" s="5" cm="1">
        <f t="array" ref="V572">IFERROR(AVERAGE(IF((DiscreteStatsTable[GroupByKey]=DiscreteStatsTable[[#This Row],[GroupByKey]]),(DiscreteStatsTable[GroupByKey]=DiscreteStatsTable[[#This Row],[GroupByKey]])*DiscreteStatsTable[NumberObservations])),0)</f>
        <v>316.94</v>
      </c>
      <c r="W572" s="5">
        <f>IF((DiscreteStatsTable[[#This Row],[RepsRequested]]&gt;1),DiscreteStatsTable[[#This Row],[HalfWidth]],DiscreteStatsTable[[#This Row],[BatchMeansHalfWidth]])</f>
        <v>1.0181944756697419E-4</v>
      </c>
      <c r="X572" s="5" cm="1">
        <f t="array" ref="X572">COUNT(IF((DiscreteStatsTable[GroupByKey]=DiscreteStatsTable[[#This Row],[GroupByKey]]),(DiscreteStatsTable[GroupByKey]=DiscreteStatsTable[[#This Row],[GroupByKey]])*DiscreteStatsTable[Replication]))</f>
        <v>50</v>
      </c>
      <c r="Y572" s="5">
        <f>IF(DiscreteStatsTable[[#This Row],[RepsRequested]]=DiscreteStatsTable[[#This Row],[RepsWithStatObserved]],1,0)</f>
        <v>1</v>
      </c>
    </row>
    <row r="573" spans="1:25" x14ac:dyDescent="0.25">
      <c r="A573" t="s">
        <v>68</v>
      </c>
      <c r="B573" t="s">
        <v>70</v>
      </c>
      <c r="C573">
        <v>29</v>
      </c>
      <c r="D573" t="s">
        <v>83</v>
      </c>
      <c r="E573" t="s">
        <v>76</v>
      </c>
      <c r="F573" t="s">
        <v>73</v>
      </c>
      <c r="G573">
        <v>1.7650825001688999</v>
      </c>
      <c r="H573">
        <v>2E+20</v>
      </c>
      <c r="I573">
        <v>0.79273233378811403</v>
      </c>
      <c r="J573">
        <v>2.8246924130685298</v>
      </c>
      <c r="K573">
        <v>317</v>
      </c>
      <c r="L57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73" s="5" cm="1">
        <f t="array" ref="M573">MAX(IF((ProjectInfoTable[ProjectName]=DiscreteStatsTable[[#This Row],[ProjectName]]),(ProjectInfoTable[ProjectName]=DiscreteStatsTable[[#This Row],[ProjectName]])*ProjectInfoTable[NumberOfReplications]))</f>
        <v>50</v>
      </c>
      <c r="N573" s="5" cm="1">
        <f t="array" ref="N573">IFERROR(AVERAGE(IF((DiscreteStatsTable[GroupByKey]=DiscreteStatsTable[[#This Row],[GroupByKey]]),(DiscreteStatsTable[GroupByKey]=DiscreteStatsTable[[#This Row],[GroupByKey]])*DiscreteStatsTable[Average])),0)</f>
        <v>1.7484026538398019</v>
      </c>
      <c r="O573" s="5" cm="1">
        <f t="array" ref="O573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73" s="5" cm="1">
        <f t="array" ref="P573">MAX(IF((ProjectInfoTable[ProjectName]=DiscreteStatsTable[[#This Row],[ProjectName]]),(ProjectInfoTable[ProjectName]=DiscreteStatsTable[[#This Row],[ProjectName]])*ProjectInfoTable[ConfidenceInterval]))</f>
        <v>0.95</v>
      </c>
      <c r="Q573" s="5">
        <f>IF(AND(DiscreteStatsTable[[#This Row],[RepsWithStatObserved]]=1,Y573=0),200000000000000000000,IFERROR(_xlfn.T.INV.2T(1 -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73" s="5" cm="1">
        <f t="array" ref="R573">MIN(IF((DiscreteStatsTable[GroupByKey]=DiscreteStatsTable[[#This Row],[GroupByKey]]),(DiscreteStatsTable[GroupByKey]=DiscreteStatsTable[[#This Row],[GroupByKey]])*DiscreteStatsTable[Average]))</f>
        <v>1.7009684642507199</v>
      </c>
      <c r="S573" s="5" cm="1">
        <f t="array" ref="S573">MAX(IF((DiscreteStatsTable[GroupByKey]=DiscreteStatsTable[[#This Row],[GroupByKey]]),(DiscreteStatsTable[GroupByKey]=DiscreteStatsTable[[#This Row],[GroupByKey]])*DiscreteStatsTable[Average]))</f>
        <v>1.77991278781317</v>
      </c>
      <c r="T573" s="5" cm="1">
        <f t="array" ref="T573">MIN(IF((DiscreteStatsTable[GroupByKey]=DiscreteStatsTable[[#This Row],[GroupByKey]]),(DiscreteStatsTable[GroupByKey]=DiscreteStatsTable[[#This Row],[GroupByKey]])*DiscreteStatsTable[Minimum]))</f>
        <v>0.75576434712058904</v>
      </c>
      <c r="U573" s="5" cm="1">
        <f t="array" ref="U573">MAX(IF((DiscreteStatsTable[GroupByKey]=DiscreteStatsTable[[#This Row],[GroupByKey]]),(DiscreteStatsTable[GroupByKey]=DiscreteStatsTable[[#This Row],[GroupByKey]])*DiscreteStatsTable[Maximum]))</f>
        <v>2.9930058586792301</v>
      </c>
      <c r="V573" s="5" cm="1">
        <f t="array" ref="V573">IFERROR(AVERAGE(IF((DiscreteStatsTable[GroupByKey]=DiscreteStatsTable[[#This Row],[GroupByKey]]),(DiscreteStatsTable[GroupByKey]=DiscreteStatsTable[[#This Row],[GroupByKey]])*DiscreteStatsTable[NumberObservations])),0)</f>
        <v>316.94</v>
      </c>
      <c r="W573" s="5">
        <f>IF((DiscreteStatsTable[[#This Row],[RepsRequested]]&gt;1),DiscreteStatsTable[[#This Row],[HalfWidth]],DiscreteStatsTable[[#This Row],[BatchMeansHalfWidth]])</f>
        <v>6.1091668540185929E-3</v>
      </c>
      <c r="X573" s="5" cm="1">
        <f t="array" ref="X573">COUNT(IF((DiscreteStatsTable[GroupByKey]=DiscreteStatsTable[[#This Row],[GroupByKey]]),(DiscreteStatsTable[GroupByKey]=DiscreteStatsTable[[#This Row],[GroupByKey]])*DiscreteStatsTable[Replication]))</f>
        <v>50</v>
      </c>
      <c r="Y573" s="5">
        <f>IF(DiscreteStatsTable[[#This Row],[RepsRequested]]=DiscreteStatsTable[[#This Row],[RepsWithStatObserved]],1,0)</f>
        <v>1</v>
      </c>
    </row>
    <row r="574" spans="1:25" x14ac:dyDescent="0.25">
      <c r="A574" t="s">
        <v>68</v>
      </c>
      <c r="B574" t="s">
        <v>70</v>
      </c>
      <c r="C574">
        <v>29</v>
      </c>
      <c r="D574" t="s">
        <v>83</v>
      </c>
      <c r="E574" t="s">
        <v>77</v>
      </c>
      <c r="F574" t="s">
        <v>73</v>
      </c>
      <c r="G574">
        <v>0</v>
      </c>
      <c r="H574">
        <v>2E+20</v>
      </c>
      <c r="I574">
        <v>0</v>
      </c>
      <c r="J574">
        <v>0</v>
      </c>
      <c r="K574">
        <v>317</v>
      </c>
      <c r="L57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74" s="5" cm="1">
        <f t="array" ref="M574">MAX(IF((ProjectInfoTable[ProjectName]=DiscreteStatsTable[[#This Row],[ProjectName]]),(ProjectInfoTable[ProjectName]=DiscreteStatsTable[[#This Row],[ProjectName]])*ProjectInfoTable[NumberOfReplications]))</f>
        <v>50</v>
      </c>
      <c r="N574" s="5" cm="1">
        <f t="array" ref="N574">IFERROR(AVERAGE(IF((DiscreteStatsTable[GroupByKey]=DiscreteStatsTable[[#This Row],[GroupByKey]]),(DiscreteStatsTable[GroupByKey]=DiscreteStatsTable[[#This Row],[GroupByKey]])*DiscreteStatsTable[Average])),0)</f>
        <v>0</v>
      </c>
      <c r="O574" s="5" cm="1">
        <f t="array" ref="O574">IFERROR(_xlfn.STDEV.S(IF((DiscreteStatsTable[GroupByKey]=DiscreteStatsTable[[#This Row],[GroupByKey]]),(DiscreteStatsTable[GroupByKey]=DiscreteStatsTable[[#This Row],[GroupByKey]])*DiscreteStatsTable[Average])),0)</f>
        <v>0</v>
      </c>
      <c r="P574" s="5" cm="1">
        <f t="array" ref="P574">MAX(IF((ProjectInfoTable[ProjectName]=DiscreteStatsTable[[#This Row],[ProjectName]]),(ProjectInfoTable[ProjectName]=DiscreteStatsTable[[#This Row],[ProjectName]])*ProjectInfoTable[ConfidenceInterval]))</f>
        <v>0.95</v>
      </c>
      <c r="Q574" s="5">
        <f>IF(AND(DiscreteStatsTable[[#This Row],[RepsWithStatObserved]]=1,Y574=0),200000000000000000000,IFERROR(_xlfn.T.INV.2T(1 -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4" s="5" cm="1">
        <f t="array" ref="R574">MIN(IF((DiscreteStatsTable[GroupByKey]=DiscreteStatsTable[[#This Row],[GroupByKey]]),(DiscreteStatsTable[GroupByKey]=DiscreteStatsTable[[#This Row],[GroupByKey]])*DiscreteStatsTable[Average]))</f>
        <v>0</v>
      </c>
      <c r="S574" s="5" cm="1">
        <f t="array" ref="S574">MAX(IF((DiscreteStatsTable[GroupByKey]=DiscreteStatsTable[[#This Row],[GroupByKey]]),(DiscreteStatsTable[GroupByKey]=DiscreteStatsTable[[#This Row],[GroupByKey]])*DiscreteStatsTable[Average]))</f>
        <v>0</v>
      </c>
      <c r="T574" s="5" cm="1">
        <f t="array" ref="T574">MIN(IF((DiscreteStatsTable[GroupByKey]=DiscreteStatsTable[[#This Row],[GroupByKey]]),(DiscreteStatsTable[GroupByKey]=DiscreteStatsTable[[#This Row],[GroupByKey]])*DiscreteStatsTable[Minimum]))</f>
        <v>0</v>
      </c>
      <c r="U574" s="5" cm="1">
        <f t="array" ref="U574">MAX(IF((DiscreteStatsTable[GroupByKey]=DiscreteStatsTable[[#This Row],[GroupByKey]]),(DiscreteStatsTable[GroupByKey]=DiscreteStatsTable[[#This Row],[GroupByKey]])*DiscreteStatsTable[Maximum]))</f>
        <v>0</v>
      </c>
      <c r="V574" s="5" cm="1">
        <f t="array" ref="V574">IFERROR(AVERAGE(IF((DiscreteStatsTable[GroupByKey]=DiscreteStatsTable[[#This Row],[GroupByKey]]),(DiscreteStatsTable[GroupByKey]=DiscreteStatsTable[[#This Row],[GroupByKey]])*DiscreteStatsTable[NumberObservations])),0)</f>
        <v>316.94</v>
      </c>
      <c r="W574" s="5">
        <f>IF((DiscreteStatsTable[[#This Row],[RepsRequested]]&gt;1),DiscreteStatsTable[[#This Row],[HalfWidth]],DiscreteStatsTable[[#This Row],[BatchMeansHalfWidth]])</f>
        <v>0</v>
      </c>
      <c r="X574" s="5" cm="1">
        <f t="array" ref="X574">COUNT(IF((DiscreteStatsTable[GroupByKey]=DiscreteStatsTable[[#This Row],[GroupByKey]]),(DiscreteStatsTable[GroupByKey]=DiscreteStatsTable[[#This Row],[GroupByKey]])*DiscreteStatsTable[Replication]))</f>
        <v>50</v>
      </c>
      <c r="Y574" s="5">
        <f>IF(DiscreteStatsTable[[#This Row],[RepsRequested]]=DiscreteStatsTable[[#This Row],[RepsWithStatObserved]],1,0)</f>
        <v>1</v>
      </c>
    </row>
    <row r="575" spans="1:25" x14ac:dyDescent="0.25">
      <c r="A575" t="s">
        <v>68</v>
      </c>
      <c r="B575" t="s">
        <v>70</v>
      </c>
      <c r="C575">
        <v>29</v>
      </c>
      <c r="D575" t="s">
        <v>83</v>
      </c>
      <c r="E575" t="s">
        <v>78</v>
      </c>
      <c r="F575" t="s">
        <v>73</v>
      </c>
      <c r="G575">
        <v>0.16286837605302201</v>
      </c>
      <c r="H575">
        <v>2E+20</v>
      </c>
      <c r="I575">
        <v>0</v>
      </c>
      <c r="J575">
        <v>3.6005395168322099</v>
      </c>
      <c r="K575">
        <v>317</v>
      </c>
      <c r="L57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75" s="5" cm="1">
        <f t="array" ref="M575">MAX(IF((ProjectInfoTable[ProjectName]=DiscreteStatsTable[[#This Row],[ProjectName]]),(ProjectInfoTable[ProjectName]=DiscreteStatsTable[[#This Row],[ProjectName]])*ProjectInfoTable[NumberOfReplications]))</f>
        <v>50</v>
      </c>
      <c r="N575" s="5" cm="1">
        <f t="array" ref="N575">IFERROR(AVERAGE(IF((DiscreteStatsTable[GroupByKey]=DiscreteStatsTable[[#This Row],[GroupByKey]]),(DiscreteStatsTable[GroupByKey]=DiscreteStatsTable[[#This Row],[GroupByKey]])*DiscreteStatsTable[Average])),0)</f>
        <v>0.17460097232699684</v>
      </c>
      <c r="O575" s="5" cm="1">
        <f t="array" ref="O575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75" s="5" cm="1">
        <f t="array" ref="P575">MAX(IF((ProjectInfoTable[ProjectName]=DiscreteStatsTable[[#This Row],[ProjectName]]),(ProjectInfoTable[ProjectName]=DiscreteStatsTable[[#This Row],[ProjectName]])*ProjectInfoTable[ConfidenceInterval]))</f>
        <v>0.95</v>
      </c>
      <c r="Q575" s="5">
        <f>IF(AND(DiscreteStatsTable[[#This Row],[RepsWithStatObserved]]=1,Y575=0),200000000000000000000,IFERROR(_xlfn.T.INV.2T(1 -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75" s="5" cm="1">
        <f t="array" ref="R575">MIN(IF((DiscreteStatsTable[GroupByKey]=DiscreteStatsTable[[#This Row],[GroupByKey]]),(DiscreteStatsTable[GroupByKey]=DiscreteStatsTable[[#This Row],[GroupByKey]])*DiscreteStatsTable[Average]))</f>
        <v>6.6229675511977795E-2</v>
      </c>
      <c r="S575" s="5" cm="1">
        <f t="array" ref="S575">MAX(IF((DiscreteStatsTable[GroupByKey]=DiscreteStatsTable[[#This Row],[GroupByKey]]),(DiscreteStatsTable[GroupByKey]=DiscreteStatsTable[[#This Row],[GroupByKey]])*DiscreteStatsTable[Average]))</f>
        <v>0.33518621726314302</v>
      </c>
      <c r="T575" s="5" cm="1">
        <f t="array" ref="T575">MIN(IF((DiscreteStatsTable[GroupByKey]=DiscreteStatsTable[[#This Row],[GroupByKey]]),(DiscreteStatsTable[GroupByKey]=DiscreteStatsTable[[#This Row],[GroupByKey]])*DiscreteStatsTable[Minimum]))</f>
        <v>0</v>
      </c>
      <c r="U575" s="5" cm="1">
        <f t="array" ref="U575">MAX(IF((DiscreteStatsTable[GroupByKey]=DiscreteStatsTable[[#This Row],[GroupByKey]]),(DiscreteStatsTable[GroupByKey]=DiscreteStatsTable[[#This Row],[GroupByKey]])*DiscreteStatsTable[Maximum]))</f>
        <v>7.6409613053795198</v>
      </c>
      <c r="V575" s="5" cm="1">
        <f t="array" ref="V575">IFERROR(AVERAGE(IF((DiscreteStatsTable[GroupByKey]=DiscreteStatsTable[[#This Row],[GroupByKey]]),(DiscreteStatsTable[GroupByKey]=DiscreteStatsTable[[#This Row],[GroupByKey]])*DiscreteStatsTable[NumberObservations])),0)</f>
        <v>316.94</v>
      </c>
      <c r="W575" s="5">
        <f>IF((DiscreteStatsTable[[#This Row],[RepsRequested]]&gt;1),DiscreteStatsTable[[#This Row],[HalfWidth]],DiscreteStatsTable[[#This Row],[BatchMeansHalfWidth]])</f>
        <v>1.655000005490757E-2</v>
      </c>
      <c r="X575" s="5" cm="1">
        <f t="array" ref="X575">COUNT(IF((DiscreteStatsTable[GroupByKey]=DiscreteStatsTable[[#This Row],[GroupByKey]]),(DiscreteStatsTable[GroupByKey]=DiscreteStatsTable[[#This Row],[GroupByKey]])*DiscreteStatsTable[Replication]))</f>
        <v>50</v>
      </c>
      <c r="Y575" s="5">
        <f>IF(DiscreteStatsTable[[#This Row],[RepsRequested]]=DiscreteStatsTable[[#This Row],[RepsWithStatObserved]],1,0)</f>
        <v>1</v>
      </c>
    </row>
    <row r="576" spans="1:25" x14ac:dyDescent="0.25">
      <c r="A576" t="s">
        <v>68</v>
      </c>
      <c r="B576" t="s">
        <v>70</v>
      </c>
      <c r="C576">
        <v>30</v>
      </c>
      <c r="D576" t="s">
        <v>83</v>
      </c>
      <c r="E576" t="s">
        <v>72</v>
      </c>
      <c r="F576" t="s">
        <v>73</v>
      </c>
      <c r="G576">
        <v>2.8943445823672E-2</v>
      </c>
      <c r="H576">
        <v>2E+20</v>
      </c>
      <c r="I576">
        <v>1.33782123271912E-2</v>
      </c>
      <c r="J576">
        <v>4.6828626027937803E-2</v>
      </c>
      <c r="K576">
        <v>317</v>
      </c>
      <c r="L57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76" s="5" cm="1">
        <f t="array" ref="M576">MAX(IF((ProjectInfoTable[ProjectName]=DiscreteStatsTable[[#This Row],[ProjectName]]),(ProjectInfoTable[ProjectName]=DiscreteStatsTable[[#This Row],[ProjectName]])*ProjectInfoTable[NumberOfReplications]))</f>
        <v>50</v>
      </c>
      <c r="N576" s="5" cm="1">
        <f t="array" ref="N576">IFERROR(AVERAGE(IF((DiscreteStatsTable[GroupByKey]=DiscreteStatsTable[[#This Row],[GroupByKey]]),(DiscreteStatsTable[GroupByKey]=DiscreteStatsTable[[#This Row],[GroupByKey]])*DiscreteStatsTable[Average])),0)</f>
        <v>2.9140044230663364E-2</v>
      </c>
      <c r="O576" s="5" cm="1">
        <f t="array" ref="O57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76" s="5" cm="1">
        <f t="array" ref="P576">MAX(IF((ProjectInfoTable[ProjectName]=DiscreteStatsTable[[#This Row],[ProjectName]]),(ProjectInfoTable[ProjectName]=DiscreteStatsTable[[#This Row],[ProjectName]])*ProjectInfoTable[ConfidenceInterval]))</f>
        <v>0.95</v>
      </c>
      <c r="Q576" s="5">
        <f>IF(AND(DiscreteStatsTable[[#This Row],[RepsWithStatObserved]]=1,Y576=0),200000000000000000000,IFERROR(_xlfn.T.INV.2T(1 -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76" s="5" cm="1">
        <f t="array" ref="R576">MIN(IF((DiscreteStatsTable[GroupByKey]=DiscreteStatsTable[[#This Row],[GroupByKey]]),(DiscreteStatsTable[GroupByKey]=DiscreteStatsTable[[#This Row],[GroupByKey]])*DiscreteStatsTable[Average]))</f>
        <v>2.83494744041787E-2</v>
      </c>
      <c r="S576" s="5" cm="1">
        <f t="array" ref="S576">MAX(IF((DiscreteStatsTable[GroupByKey]=DiscreteStatsTable[[#This Row],[GroupByKey]]),(DiscreteStatsTable[GroupByKey]=DiscreteStatsTable[[#This Row],[GroupByKey]])*DiscreteStatsTable[Average]))</f>
        <v>2.9665213130219501E-2</v>
      </c>
      <c r="T576" s="5" cm="1">
        <f t="array" ref="T576">MIN(IF((DiscreteStatsTable[GroupByKey]=DiscreteStatsTable[[#This Row],[GroupByKey]]),(DiscreteStatsTable[GroupByKey]=DiscreteStatsTable[[#This Row],[GroupByKey]])*DiscreteStatsTable[Minimum]))</f>
        <v>1.2596072452009799E-2</v>
      </c>
      <c r="U576" s="5" cm="1">
        <f t="array" ref="U576">MAX(IF((DiscreteStatsTable[GroupByKey]=DiscreteStatsTable[[#This Row],[GroupByKey]]),(DiscreteStatsTable[GroupByKey]=DiscreteStatsTable[[#This Row],[GroupByKey]])*DiscreteStatsTable[Maximum]))</f>
        <v>4.98834309779871E-2</v>
      </c>
      <c r="V576" s="5" cm="1">
        <f t="array" ref="V576">IFERROR(AVERAGE(IF((DiscreteStatsTable[GroupByKey]=DiscreteStatsTable[[#This Row],[GroupByKey]]),(DiscreteStatsTable[GroupByKey]=DiscreteStatsTable[[#This Row],[GroupByKey]])*DiscreteStatsTable[NumberObservations])),0)</f>
        <v>316.94</v>
      </c>
      <c r="W576" s="5">
        <f>IF((DiscreteStatsTable[[#This Row],[RepsRequested]]&gt;1),DiscreteStatsTable[[#This Row],[HalfWidth]],DiscreteStatsTable[[#This Row],[BatchMeansHalfWidth]])</f>
        <v>1.0181944756697419E-4</v>
      </c>
      <c r="X576" s="5" cm="1">
        <f t="array" ref="X576">COUNT(IF((DiscreteStatsTable[GroupByKey]=DiscreteStatsTable[[#This Row],[GroupByKey]]),(DiscreteStatsTable[GroupByKey]=DiscreteStatsTable[[#This Row],[GroupByKey]])*DiscreteStatsTable[Replication]))</f>
        <v>50</v>
      </c>
      <c r="Y576" s="5">
        <f>IF(DiscreteStatsTable[[#This Row],[RepsRequested]]=DiscreteStatsTable[[#This Row],[RepsWithStatObserved]],1,0)</f>
        <v>1</v>
      </c>
    </row>
    <row r="577" spans="1:25" x14ac:dyDescent="0.25">
      <c r="A577" t="s">
        <v>68</v>
      </c>
      <c r="B577" t="s">
        <v>70</v>
      </c>
      <c r="C577">
        <v>30</v>
      </c>
      <c r="D577" t="s">
        <v>83</v>
      </c>
      <c r="E577" t="s">
        <v>74</v>
      </c>
      <c r="F577" t="s">
        <v>73</v>
      </c>
      <c r="G577">
        <v>1.95935705429116</v>
      </c>
      <c r="H577">
        <v>2E+20</v>
      </c>
      <c r="I577">
        <v>0.80269273963146903</v>
      </c>
      <c r="J577">
        <v>8.9740994303808801</v>
      </c>
      <c r="K577">
        <v>317</v>
      </c>
      <c r="L57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77" s="5" cm="1">
        <f t="array" ref="M577">MAX(IF((ProjectInfoTable[ProjectName]=DiscreteStatsTable[[#This Row],[ProjectName]]),(ProjectInfoTable[ProjectName]=DiscreteStatsTable[[#This Row],[ProjectName]])*ProjectInfoTable[NumberOfReplications]))</f>
        <v>50</v>
      </c>
      <c r="N577" s="5" cm="1">
        <f t="array" ref="N577">IFERROR(AVERAGE(IF((DiscreteStatsTable[GroupByKey]=DiscreteStatsTable[[#This Row],[GroupByKey]]),(DiscreteStatsTable[GroupByKey]=DiscreteStatsTable[[#This Row],[GroupByKey]])*DiscreteStatsTable[Average])),0)</f>
        <v>1.9230036261667984</v>
      </c>
      <c r="O577" s="5" cm="1">
        <f t="array" ref="O577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77" s="5" cm="1">
        <f t="array" ref="P577">MAX(IF((ProjectInfoTable[ProjectName]=DiscreteStatsTable[[#This Row],[ProjectName]]),(ProjectInfoTable[ProjectName]=DiscreteStatsTable[[#This Row],[ProjectName]])*ProjectInfoTable[ConfidenceInterval]))</f>
        <v>0.95</v>
      </c>
      <c r="Q577" s="5">
        <f>IF(AND(DiscreteStatsTable[[#This Row],[RepsWithStatObserved]]=1,Y577=0),200000000000000000000,IFERROR(_xlfn.T.INV.2T(1 -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77" s="5" cm="1">
        <f t="array" ref="R577">MIN(IF((DiscreteStatsTable[GroupByKey]=DiscreteStatsTable[[#This Row],[GroupByKey]]),(DiscreteStatsTable[GroupByKey]=DiscreteStatsTable[[#This Row],[GroupByKey]])*DiscreteStatsTable[Average]))</f>
        <v>1.76780221421957</v>
      </c>
      <c r="S577" s="5" cm="1">
        <f t="array" ref="S577">MAX(IF((DiscreteStatsTable[GroupByKey]=DiscreteStatsTable[[#This Row],[GroupByKey]]),(DiscreteStatsTable[GroupByKey]=DiscreteStatsTable[[#This Row],[GroupByKey]])*DiscreteStatsTable[Average]))</f>
        <v>2.1069755550221099</v>
      </c>
      <c r="T577" s="5" cm="1">
        <f t="array" ref="T577">MIN(IF((DiscreteStatsTable[GroupByKey]=DiscreteStatsTable[[#This Row],[GroupByKey]]),(DiscreteStatsTable[GroupByKey]=DiscreteStatsTable[[#This Row],[GroupByKey]])*DiscreteStatsTable[Minimum]))</f>
        <v>0.75576434712058904</v>
      </c>
      <c r="U577" s="5" cm="1">
        <f t="array" ref="U577">MAX(IF((DiscreteStatsTable[GroupByKey]=DiscreteStatsTable[[#This Row],[GroupByKey]]),(DiscreteStatsTable[GroupByKey]=DiscreteStatsTable[[#This Row],[GroupByKey]])*DiscreteStatsTable[Maximum]))</f>
        <v>8.9740994303808801</v>
      </c>
      <c r="V577" s="5" cm="1">
        <f t="array" ref="V577">IFERROR(AVERAGE(IF((DiscreteStatsTable[GroupByKey]=DiscreteStatsTable[[#This Row],[GroupByKey]]),(DiscreteStatsTable[GroupByKey]=DiscreteStatsTable[[#This Row],[GroupByKey]])*DiscreteStatsTable[NumberObservations])),0)</f>
        <v>316.94</v>
      </c>
      <c r="W577" s="5">
        <f>IF((DiscreteStatsTable[[#This Row],[RepsRequested]]&gt;1),DiscreteStatsTable[[#This Row],[HalfWidth]],DiscreteStatsTable[[#This Row],[BatchMeansHalfWidth]])</f>
        <v>1.7917006908396871E-2</v>
      </c>
      <c r="X577" s="5" cm="1">
        <f t="array" ref="X577">COUNT(IF((DiscreteStatsTable[GroupByKey]=DiscreteStatsTable[[#This Row],[GroupByKey]]),(DiscreteStatsTable[GroupByKey]=DiscreteStatsTable[[#This Row],[GroupByKey]])*DiscreteStatsTable[Replication]))</f>
        <v>50</v>
      </c>
      <c r="Y577" s="5">
        <f>IF(DiscreteStatsTable[[#This Row],[RepsRequested]]=DiscreteStatsTable[[#This Row],[RepsWithStatObserved]],1,0)</f>
        <v>1</v>
      </c>
    </row>
    <row r="578" spans="1:25" x14ac:dyDescent="0.25">
      <c r="A578" t="s">
        <v>68</v>
      </c>
      <c r="B578" t="s">
        <v>70</v>
      </c>
      <c r="C578">
        <v>30</v>
      </c>
      <c r="D578" t="s">
        <v>83</v>
      </c>
      <c r="E578" t="s">
        <v>75</v>
      </c>
      <c r="F578" t="s">
        <v>73</v>
      </c>
      <c r="G578">
        <v>2.8943445823672E-2</v>
      </c>
      <c r="H578">
        <v>2E+20</v>
      </c>
      <c r="I578">
        <v>1.33782123271912E-2</v>
      </c>
      <c r="J578">
        <v>4.6828626027937803E-2</v>
      </c>
      <c r="K578">
        <v>317</v>
      </c>
      <c r="L57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78" s="5" cm="1">
        <f t="array" ref="M578">MAX(IF((ProjectInfoTable[ProjectName]=DiscreteStatsTable[[#This Row],[ProjectName]]),(ProjectInfoTable[ProjectName]=DiscreteStatsTable[[#This Row],[ProjectName]])*ProjectInfoTable[NumberOfReplications]))</f>
        <v>50</v>
      </c>
      <c r="N578" s="5" cm="1">
        <f t="array" ref="N578">IFERROR(AVERAGE(IF((DiscreteStatsTable[GroupByKey]=DiscreteStatsTable[[#This Row],[GroupByKey]]),(DiscreteStatsTable[GroupByKey]=DiscreteStatsTable[[#This Row],[GroupByKey]])*DiscreteStatsTable[Average])),0)</f>
        <v>2.9140044230663364E-2</v>
      </c>
      <c r="O578" s="5" cm="1">
        <f t="array" ref="O57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78" s="5" cm="1">
        <f t="array" ref="P578">MAX(IF((ProjectInfoTable[ProjectName]=DiscreteStatsTable[[#This Row],[ProjectName]]),(ProjectInfoTable[ProjectName]=DiscreteStatsTable[[#This Row],[ProjectName]])*ProjectInfoTable[ConfidenceInterval]))</f>
        <v>0.95</v>
      </c>
      <c r="Q578" s="5">
        <f>IF(AND(DiscreteStatsTable[[#This Row],[RepsWithStatObserved]]=1,Y578=0),200000000000000000000,IFERROR(_xlfn.T.INV.2T(1 -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78" s="5" cm="1">
        <f t="array" ref="R578">MIN(IF((DiscreteStatsTable[GroupByKey]=DiscreteStatsTable[[#This Row],[GroupByKey]]),(DiscreteStatsTable[GroupByKey]=DiscreteStatsTable[[#This Row],[GroupByKey]])*DiscreteStatsTable[Average]))</f>
        <v>2.83494744041787E-2</v>
      </c>
      <c r="S578" s="5" cm="1">
        <f t="array" ref="S578">MAX(IF((DiscreteStatsTable[GroupByKey]=DiscreteStatsTable[[#This Row],[GroupByKey]]),(DiscreteStatsTable[GroupByKey]=DiscreteStatsTable[[#This Row],[GroupByKey]])*DiscreteStatsTable[Average]))</f>
        <v>2.9665213130219501E-2</v>
      </c>
      <c r="T578" s="5" cm="1">
        <f t="array" ref="T578">MIN(IF((DiscreteStatsTable[GroupByKey]=DiscreteStatsTable[[#This Row],[GroupByKey]]),(DiscreteStatsTable[GroupByKey]=DiscreteStatsTable[[#This Row],[GroupByKey]])*DiscreteStatsTable[Minimum]))</f>
        <v>1.2596072452009799E-2</v>
      </c>
      <c r="U578" s="5" cm="1">
        <f t="array" ref="U578">MAX(IF((DiscreteStatsTable[GroupByKey]=DiscreteStatsTable[[#This Row],[GroupByKey]]),(DiscreteStatsTable[GroupByKey]=DiscreteStatsTable[[#This Row],[GroupByKey]])*DiscreteStatsTable[Maximum]))</f>
        <v>4.98834309779871E-2</v>
      </c>
      <c r="V578" s="5" cm="1">
        <f t="array" ref="V578">IFERROR(AVERAGE(IF((DiscreteStatsTable[GroupByKey]=DiscreteStatsTable[[#This Row],[GroupByKey]]),(DiscreteStatsTable[GroupByKey]=DiscreteStatsTable[[#This Row],[GroupByKey]])*DiscreteStatsTable[NumberObservations])),0)</f>
        <v>316.94</v>
      </c>
      <c r="W578" s="5">
        <f>IF((DiscreteStatsTable[[#This Row],[RepsRequested]]&gt;1),DiscreteStatsTable[[#This Row],[HalfWidth]],DiscreteStatsTable[[#This Row],[BatchMeansHalfWidth]])</f>
        <v>1.0181944756697419E-4</v>
      </c>
      <c r="X578" s="5" cm="1">
        <f t="array" ref="X578">COUNT(IF((DiscreteStatsTable[GroupByKey]=DiscreteStatsTable[[#This Row],[GroupByKey]]),(DiscreteStatsTable[GroupByKey]=DiscreteStatsTable[[#This Row],[GroupByKey]])*DiscreteStatsTable[Replication]))</f>
        <v>50</v>
      </c>
      <c r="Y578" s="5">
        <f>IF(DiscreteStatsTable[[#This Row],[RepsRequested]]=DiscreteStatsTable[[#This Row],[RepsWithStatObserved]],1,0)</f>
        <v>1</v>
      </c>
    </row>
    <row r="579" spans="1:25" x14ac:dyDescent="0.25">
      <c r="A579" t="s">
        <v>68</v>
      </c>
      <c r="B579" t="s">
        <v>70</v>
      </c>
      <c r="C579">
        <v>30</v>
      </c>
      <c r="D579" t="s">
        <v>83</v>
      </c>
      <c r="E579" t="s">
        <v>76</v>
      </c>
      <c r="F579" t="s">
        <v>73</v>
      </c>
      <c r="G579">
        <v>1.7366067494203199</v>
      </c>
      <c r="H579">
        <v>2E+20</v>
      </c>
      <c r="I579">
        <v>0.80269273963146903</v>
      </c>
      <c r="J579">
        <v>2.80971756167627</v>
      </c>
      <c r="K579">
        <v>317</v>
      </c>
      <c r="L57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79" s="5" cm="1">
        <f t="array" ref="M579">MAX(IF((ProjectInfoTable[ProjectName]=DiscreteStatsTable[[#This Row],[ProjectName]]),(ProjectInfoTable[ProjectName]=DiscreteStatsTable[[#This Row],[ProjectName]])*ProjectInfoTable[NumberOfReplications]))</f>
        <v>50</v>
      </c>
      <c r="N579" s="5" cm="1">
        <f t="array" ref="N579">IFERROR(AVERAGE(IF((DiscreteStatsTable[GroupByKey]=DiscreteStatsTable[[#This Row],[GroupByKey]]),(DiscreteStatsTable[GroupByKey]=DiscreteStatsTable[[#This Row],[GroupByKey]])*DiscreteStatsTable[Average])),0)</f>
        <v>1.7484026538398019</v>
      </c>
      <c r="O579" s="5" cm="1">
        <f t="array" ref="O579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79" s="5" cm="1">
        <f t="array" ref="P579">MAX(IF((ProjectInfoTable[ProjectName]=DiscreteStatsTable[[#This Row],[ProjectName]]),(ProjectInfoTable[ProjectName]=DiscreteStatsTable[[#This Row],[ProjectName]])*ProjectInfoTable[ConfidenceInterval]))</f>
        <v>0.95</v>
      </c>
      <c r="Q579" s="5">
        <f>IF(AND(DiscreteStatsTable[[#This Row],[RepsWithStatObserved]]=1,Y579=0),200000000000000000000,IFERROR(_xlfn.T.INV.2T(1 -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79" s="5" cm="1">
        <f t="array" ref="R579">MIN(IF((DiscreteStatsTable[GroupByKey]=DiscreteStatsTable[[#This Row],[GroupByKey]]),(DiscreteStatsTable[GroupByKey]=DiscreteStatsTable[[#This Row],[GroupByKey]])*DiscreteStatsTable[Average]))</f>
        <v>1.7009684642507199</v>
      </c>
      <c r="S579" s="5" cm="1">
        <f t="array" ref="S579">MAX(IF((DiscreteStatsTable[GroupByKey]=DiscreteStatsTable[[#This Row],[GroupByKey]]),(DiscreteStatsTable[GroupByKey]=DiscreteStatsTable[[#This Row],[GroupByKey]])*DiscreteStatsTable[Average]))</f>
        <v>1.77991278781317</v>
      </c>
      <c r="T579" s="5" cm="1">
        <f t="array" ref="T579">MIN(IF((DiscreteStatsTable[GroupByKey]=DiscreteStatsTable[[#This Row],[GroupByKey]]),(DiscreteStatsTable[GroupByKey]=DiscreteStatsTable[[#This Row],[GroupByKey]])*DiscreteStatsTable[Minimum]))</f>
        <v>0.75576434712058904</v>
      </c>
      <c r="U579" s="5" cm="1">
        <f t="array" ref="U579">MAX(IF((DiscreteStatsTable[GroupByKey]=DiscreteStatsTable[[#This Row],[GroupByKey]]),(DiscreteStatsTable[GroupByKey]=DiscreteStatsTable[[#This Row],[GroupByKey]])*DiscreteStatsTable[Maximum]))</f>
        <v>2.9930058586792301</v>
      </c>
      <c r="V579" s="5" cm="1">
        <f t="array" ref="V579">IFERROR(AVERAGE(IF((DiscreteStatsTable[GroupByKey]=DiscreteStatsTable[[#This Row],[GroupByKey]]),(DiscreteStatsTable[GroupByKey]=DiscreteStatsTable[[#This Row],[GroupByKey]])*DiscreteStatsTable[NumberObservations])),0)</f>
        <v>316.94</v>
      </c>
      <c r="W579" s="5">
        <f>IF((DiscreteStatsTable[[#This Row],[RepsRequested]]&gt;1),DiscreteStatsTable[[#This Row],[HalfWidth]],DiscreteStatsTable[[#This Row],[BatchMeansHalfWidth]])</f>
        <v>6.1091668540185929E-3</v>
      </c>
      <c r="X579" s="5" cm="1">
        <f t="array" ref="X579">COUNT(IF((DiscreteStatsTable[GroupByKey]=DiscreteStatsTable[[#This Row],[GroupByKey]]),(DiscreteStatsTable[GroupByKey]=DiscreteStatsTable[[#This Row],[GroupByKey]])*DiscreteStatsTable[Replication]))</f>
        <v>50</v>
      </c>
      <c r="Y579" s="5">
        <f>IF(DiscreteStatsTable[[#This Row],[RepsRequested]]=DiscreteStatsTable[[#This Row],[RepsWithStatObserved]],1,0)</f>
        <v>1</v>
      </c>
    </row>
    <row r="580" spans="1:25" x14ac:dyDescent="0.25">
      <c r="A580" t="s">
        <v>68</v>
      </c>
      <c r="B580" t="s">
        <v>70</v>
      </c>
      <c r="C580">
        <v>30</v>
      </c>
      <c r="D580" t="s">
        <v>83</v>
      </c>
      <c r="E580" t="s">
        <v>77</v>
      </c>
      <c r="F580" t="s">
        <v>73</v>
      </c>
      <c r="G580">
        <v>0</v>
      </c>
      <c r="H580">
        <v>2E+20</v>
      </c>
      <c r="I580">
        <v>0</v>
      </c>
      <c r="J580">
        <v>0</v>
      </c>
      <c r="K580">
        <v>317</v>
      </c>
      <c r="L58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80" s="5" cm="1">
        <f t="array" ref="M580">MAX(IF((ProjectInfoTable[ProjectName]=DiscreteStatsTable[[#This Row],[ProjectName]]),(ProjectInfoTable[ProjectName]=DiscreteStatsTable[[#This Row],[ProjectName]])*ProjectInfoTable[NumberOfReplications]))</f>
        <v>50</v>
      </c>
      <c r="N580" s="5" cm="1">
        <f t="array" ref="N580">IFERROR(AVERAGE(IF((DiscreteStatsTable[GroupByKey]=DiscreteStatsTable[[#This Row],[GroupByKey]]),(DiscreteStatsTable[GroupByKey]=DiscreteStatsTable[[#This Row],[GroupByKey]])*DiscreteStatsTable[Average])),0)</f>
        <v>0</v>
      </c>
      <c r="O580" s="5" cm="1">
        <f t="array" ref="O580">IFERROR(_xlfn.STDEV.S(IF((DiscreteStatsTable[GroupByKey]=DiscreteStatsTable[[#This Row],[GroupByKey]]),(DiscreteStatsTable[GroupByKey]=DiscreteStatsTable[[#This Row],[GroupByKey]])*DiscreteStatsTable[Average])),0)</f>
        <v>0</v>
      </c>
      <c r="P580" s="5" cm="1">
        <f t="array" ref="P580">MAX(IF((ProjectInfoTable[ProjectName]=DiscreteStatsTable[[#This Row],[ProjectName]]),(ProjectInfoTable[ProjectName]=DiscreteStatsTable[[#This Row],[ProjectName]])*ProjectInfoTable[ConfidenceInterval]))</f>
        <v>0.95</v>
      </c>
      <c r="Q580" s="5">
        <f>IF(AND(DiscreteStatsTable[[#This Row],[RepsWithStatObserved]]=1,Y580=0),200000000000000000000,IFERROR(_xlfn.T.INV.2T(1 -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0" s="5" cm="1">
        <f t="array" ref="R580">MIN(IF((DiscreteStatsTable[GroupByKey]=DiscreteStatsTable[[#This Row],[GroupByKey]]),(DiscreteStatsTable[GroupByKey]=DiscreteStatsTable[[#This Row],[GroupByKey]])*DiscreteStatsTable[Average]))</f>
        <v>0</v>
      </c>
      <c r="S580" s="5" cm="1">
        <f t="array" ref="S580">MAX(IF((DiscreteStatsTable[GroupByKey]=DiscreteStatsTable[[#This Row],[GroupByKey]]),(DiscreteStatsTable[GroupByKey]=DiscreteStatsTable[[#This Row],[GroupByKey]])*DiscreteStatsTable[Average]))</f>
        <v>0</v>
      </c>
      <c r="T580" s="5" cm="1">
        <f t="array" ref="T580">MIN(IF((DiscreteStatsTable[GroupByKey]=DiscreteStatsTable[[#This Row],[GroupByKey]]),(DiscreteStatsTable[GroupByKey]=DiscreteStatsTable[[#This Row],[GroupByKey]])*DiscreteStatsTable[Minimum]))</f>
        <v>0</v>
      </c>
      <c r="U580" s="5" cm="1">
        <f t="array" ref="U580">MAX(IF((DiscreteStatsTable[GroupByKey]=DiscreteStatsTable[[#This Row],[GroupByKey]]),(DiscreteStatsTable[GroupByKey]=DiscreteStatsTable[[#This Row],[GroupByKey]])*DiscreteStatsTable[Maximum]))</f>
        <v>0</v>
      </c>
      <c r="V580" s="5" cm="1">
        <f t="array" ref="V580">IFERROR(AVERAGE(IF((DiscreteStatsTable[GroupByKey]=DiscreteStatsTable[[#This Row],[GroupByKey]]),(DiscreteStatsTable[GroupByKey]=DiscreteStatsTable[[#This Row],[GroupByKey]])*DiscreteStatsTable[NumberObservations])),0)</f>
        <v>316.94</v>
      </c>
      <c r="W580" s="5">
        <f>IF((DiscreteStatsTable[[#This Row],[RepsRequested]]&gt;1),DiscreteStatsTable[[#This Row],[HalfWidth]],DiscreteStatsTable[[#This Row],[BatchMeansHalfWidth]])</f>
        <v>0</v>
      </c>
      <c r="X580" s="5" cm="1">
        <f t="array" ref="X580">COUNT(IF((DiscreteStatsTable[GroupByKey]=DiscreteStatsTable[[#This Row],[GroupByKey]]),(DiscreteStatsTable[GroupByKey]=DiscreteStatsTable[[#This Row],[GroupByKey]])*DiscreteStatsTable[Replication]))</f>
        <v>50</v>
      </c>
      <c r="Y580" s="5">
        <f>IF(DiscreteStatsTable[[#This Row],[RepsRequested]]=DiscreteStatsTable[[#This Row],[RepsWithStatObserved]],1,0)</f>
        <v>1</v>
      </c>
    </row>
    <row r="581" spans="1:25" x14ac:dyDescent="0.25">
      <c r="A581" t="s">
        <v>68</v>
      </c>
      <c r="B581" t="s">
        <v>70</v>
      </c>
      <c r="C581">
        <v>30</v>
      </c>
      <c r="D581" t="s">
        <v>83</v>
      </c>
      <c r="E581" t="s">
        <v>78</v>
      </c>
      <c r="F581" t="s">
        <v>73</v>
      </c>
      <c r="G581">
        <v>0.222750304870835</v>
      </c>
      <c r="H581">
        <v>2E+20</v>
      </c>
      <c r="I581">
        <v>0</v>
      </c>
      <c r="J581">
        <v>6.6456226872887996</v>
      </c>
      <c r="K581">
        <v>317</v>
      </c>
      <c r="L58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81" s="5" cm="1">
        <f t="array" ref="M581">MAX(IF((ProjectInfoTable[ProjectName]=DiscreteStatsTable[[#This Row],[ProjectName]]),(ProjectInfoTable[ProjectName]=DiscreteStatsTable[[#This Row],[ProjectName]])*ProjectInfoTable[NumberOfReplications]))</f>
        <v>50</v>
      </c>
      <c r="N581" s="5" cm="1">
        <f t="array" ref="N581">IFERROR(AVERAGE(IF((DiscreteStatsTable[GroupByKey]=DiscreteStatsTable[[#This Row],[GroupByKey]]),(DiscreteStatsTable[GroupByKey]=DiscreteStatsTable[[#This Row],[GroupByKey]])*DiscreteStatsTable[Average])),0)</f>
        <v>0.17460097232699684</v>
      </c>
      <c r="O581" s="5" cm="1">
        <f t="array" ref="O581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81" s="5" cm="1">
        <f t="array" ref="P581">MAX(IF((ProjectInfoTable[ProjectName]=DiscreteStatsTable[[#This Row],[ProjectName]]),(ProjectInfoTable[ProjectName]=DiscreteStatsTable[[#This Row],[ProjectName]])*ProjectInfoTable[ConfidenceInterval]))</f>
        <v>0.95</v>
      </c>
      <c r="Q581" s="5">
        <f>IF(AND(DiscreteStatsTable[[#This Row],[RepsWithStatObserved]]=1,Y581=0),200000000000000000000,IFERROR(_xlfn.T.INV.2T(1 -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81" s="5" cm="1">
        <f t="array" ref="R581">MIN(IF((DiscreteStatsTable[GroupByKey]=DiscreteStatsTable[[#This Row],[GroupByKey]]),(DiscreteStatsTable[GroupByKey]=DiscreteStatsTable[[#This Row],[GroupByKey]])*DiscreteStatsTable[Average]))</f>
        <v>6.6229675511977795E-2</v>
      </c>
      <c r="S581" s="5" cm="1">
        <f t="array" ref="S581">MAX(IF((DiscreteStatsTable[GroupByKey]=DiscreteStatsTable[[#This Row],[GroupByKey]]),(DiscreteStatsTable[GroupByKey]=DiscreteStatsTable[[#This Row],[GroupByKey]])*DiscreteStatsTable[Average]))</f>
        <v>0.33518621726314302</v>
      </c>
      <c r="T581" s="5" cm="1">
        <f t="array" ref="T581">MIN(IF((DiscreteStatsTable[GroupByKey]=DiscreteStatsTable[[#This Row],[GroupByKey]]),(DiscreteStatsTable[GroupByKey]=DiscreteStatsTable[[#This Row],[GroupByKey]])*DiscreteStatsTable[Minimum]))</f>
        <v>0</v>
      </c>
      <c r="U581" s="5" cm="1">
        <f t="array" ref="U581">MAX(IF((DiscreteStatsTable[GroupByKey]=DiscreteStatsTable[[#This Row],[GroupByKey]]),(DiscreteStatsTable[GroupByKey]=DiscreteStatsTable[[#This Row],[GroupByKey]])*DiscreteStatsTable[Maximum]))</f>
        <v>7.6409613053795198</v>
      </c>
      <c r="V581" s="5" cm="1">
        <f t="array" ref="V581">IFERROR(AVERAGE(IF((DiscreteStatsTable[GroupByKey]=DiscreteStatsTable[[#This Row],[GroupByKey]]),(DiscreteStatsTable[GroupByKey]=DiscreteStatsTable[[#This Row],[GroupByKey]])*DiscreteStatsTable[NumberObservations])),0)</f>
        <v>316.94</v>
      </c>
      <c r="W581" s="5">
        <f>IF((DiscreteStatsTable[[#This Row],[RepsRequested]]&gt;1),DiscreteStatsTable[[#This Row],[HalfWidth]],DiscreteStatsTable[[#This Row],[BatchMeansHalfWidth]])</f>
        <v>1.655000005490757E-2</v>
      </c>
      <c r="X581" s="5" cm="1">
        <f t="array" ref="X581">COUNT(IF((DiscreteStatsTable[GroupByKey]=DiscreteStatsTable[[#This Row],[GroupByKey]]),(DiscreteStatsTable[GroupByKey]=DiscreteStatsTable[[#This Row],[GroupByKey]])*DiscreteStatsTable[Replication]))</f>
        <v>50</v>
      </c>
      <c r="Y581" s="5">
        <f>IF(DiscreteStatsTable[[#This Row],[RepsRequested]]=DiscreteStatsTable[[#This Row],[RepsWithStatObserved]],1,0)</f>
        <v>1</v>
      </c>
    </row>
    <row r="582" spans="1:25" x14ac:dyDescent="0.25">
      <c r="A582" t="s">
        <v>68</v>
      </c>
      <c r="B582" t="s">
        <v>70</v>
      </c>
      <c r="C582">
        <v>31</v>
      </c>
      <c r="D582" t="s">
        <v>83</v>
      </c>
      <c r="E582" t="s">
        <v>72</v>
      </c>
      <c r="F582" t="s">
        <v>73</v>
      </c>
      <c r="G582">
        <v>2.9109738921275899E-2</v>
      </c>
      <c r="H582">
        <v>2E+20</v>
      </c>
      <c r="I582">
        <v>1.41228490876481E-2</v>
      </c>
      <c r="J582">
        <v>4.9382973060296299E-2</v>
      </c>
      <c r="K582">
        <v>317</v>
      </c>
      <c r="L58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82" s="5" cm="1">
        <f t="array" ref="M582">MAX(IF((ProjectInfoTable[ProjectName]=DiscreteStatsTable[[#This Row],[ProjectName]]),(ProjectInfoTable[ProjectName]=DiscreteStatsTable[[#This Row],[ProjectName]])*ProjectInfoTable[NumberOfReplications]))</f>
        <v>50</v>
      </c>
      <c r="N582" s="5" cm="1">
        <f t="array" ref="N582">IFERROR(AVERAGE(IF((DiscreteStatsTable[GroupByKey]=DiscreteStatsTable[[#This Row],[GroupByKey]]),(DiscreteStatsTable[GroupByKey]=DiscreteStatsTable[[#This Row],[GroupByKey]])*DiscreteStatsTable[Average])),0)</f>
        <v>2.9140044230663364E-2</v>
      </c>
      <c r="O582" s="5" cm="1">
        <f t="array" ref="O58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82" s="5" cm="1">
        <f t="array" ref="P582">MAX(IF((ProjectInfoTable[ProjectName]=DiscreteStatsTable[[#This Row],[ProjectName]]),(ProjectInfoTable[ProjectName]=DiscreteStatsTable[[#This Row],[ProjectName]])*ProjectInfoTable[ConfidenceInterval]))</f>
        <v>0.95</v>
      </c>
      <c r="Q582" s="5">
        <f>IF(AND(DiscreteStatsTable[[#This Row],[RepsWithStatObserved]]=1,Y582=0),200000000000000000000,IFERROR(_xlfn.T.INV.2T(1 -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82" s="5" cm="1">
        <f t="array" ref="R582">MIN(IF((DiscreteStatsTable[GroupByKey]=DiscreteStatsTable[[#This Row],[GroupByKey]]),(DiscreteStatsTable[GroupByKey]=DiscreteStatsTable[[#This Row],[GroupByKey]])*DiscreteStatsTable[Average]))</f>
        <v>2.83494744041787E-2</v>
      </c>
      <c r="S582" s="5" cm="1">
        <f t="array" ref="S582">MAX(IF((DiscreteStatsTable[GroupByKey]=DiscreteStatsTable[[#This Row],[GroupByKey]]),(DiscreteStatsTable[GroupByKey]=DiscreteStatsTable[[#This Row],[GroupByKey]])*DiscreteStatsTable[Average]))</f>
        <v>2.9665213130219501E-2</v>
      </c>
      <c r="T582" s="5" cm="1">
        <f t="array" ref="T582">MIN(IF((DiscreteStatsTable[GroupByKey]=DiscreteStatsTable[[#This Row],[GroupByKey]]),(DiscreteStatsTable[GroupByKey]=DiscreteStatsTable[[#This Row],[GroupByKey]])*DiscreteStatsTable[Minimum]))</f>
        <v>1.2596072452009799E-2</v>
      </c>
      <c r="U582" s="5" cm="1">
        <f t="array" ref="U582">MAX(IF((DiscreteStatsTable[GroupByKey]=DiscreteStatsTable[[#This Row],[GroupByKey]]),(DiscreteStatsTable[GroupByKey]=DiscreteStatsTable[[#This Row],[GroupByKey]])*DiscreteStatsTable[Maximum]))</f>
        <v>4.98834309779871E-2</v>
      </c>
      <c r="V582" s="5" cm="1">
        <f t="array" ref="V582">IFERROR(AVERAGE(IF((DiscreteStatsTable[GroupByKey]=DiscreteStatsTable[[#This Row],[GroupByKey]]),(DiscreteStatsTable[GroupByKey]=DiscreteStatsTable[[#This Row],[GroupByKey]])*DiscreteStatsTable[NumberObservations])),0)</f>
        <v>316.94</v>
      </c>
      <c r="W582" s="5">
        <f>IF((DiscreteStatsTable[[#This Row],[RepsRequested]]&gt;1),DiscreteStatsTable[[#This Row],[HalfWidth]],DiscreteStatsTable[[#This Row],[BatchMeansHalfWidth]])</f>
        <v>1.0181944756697419E-4</v>
      </c>
      <c r="X582" s="5" cm="1">
        <f t="array" ref="X582">COUNT(IF((DiscreteStatsTable[GroupByKey]=DiscreteStatsTable[[#This Row],[GroupByKey]]),(DiscreteStatsTable[GroupByKey]=DiscreteStatsTable[[#This Row],[GroupByKey]])*DiscreteStatsTable[Replication]))</f>
        <v>50</v>
      </c>
      <c r="Y582" s="5">
        <f>IF(DiscreteStatsTable[[#This Row],[RepsRequested]]=DiscreteStatsTable[[#This Row],[RepsWithStatObserved]],1,0)</f>
        <v>1</v>
      </c>
    </row>
    <row r="583" spans="1:25" x14ac:dyDescent="0.25">
      <c r="A583" t="s">
        <v>68</v>
      </c>
      <c r="B583" t="s">
        <v>70</v>
      </c>
      <c r="C583">
        <v>31</v>
      </c>
      <c r="D583" t="s">
        <v>83</v>
      </c>
      <c r="E583" t="s">
        <v>74</v>
      </c>
      <c r="F583" t="s">
        <v>73</v>
      </c>
      <c r="G583">
        <v>1.9495754516103101</v>
      </c>
      <c r="H583">
        <v>2E+20</v>
      </c>
      <c r="I583">
        <v>0.84737094525888801</v>
      </c>
      <c r="J583">
        <v>5.8795870456194601</v>
      </c>
      <c r="K583">
        <v>317</v>
      </c>
      <c r="L58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83" s="5" cm="1">
        <f t="array" ref="M583">MAX(IF((ProjectInfoTable[ProjectName]=DiscreteStatsTable[[#This Row],[ProjectName]]),(ProjectInfoTable[ProjectName]=DiscreteStatsTable[[#This Row],[ProjectName]])*ProjectInfoTable[NumberOfReplications]))</f>
        <v>50</v>
      </c>
      <c r="N583" s="5" cm="1">
        <f t="array" ref="N583">IFERROR(AVERAGE(IF((DiscreteStatsTable[GroupByKey]=DiscreteStatsTable[[#This Row],[GroupByKey]]),(DiscreteStatsTable[GroupByKey]=DiscreteStatsTable[[#This Row],[GroupByKey]])*DiscreteStatsTable[Average])),0)</f>
        <v>1.9230036261667984</v>
      </c>
      <c r="O583" s="5" cm="1">
        <f t="array" ref="O583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83" s="5" cm="1">
        <f t="array" ref="P583">MAX(IF((ProjectInfoTable[ProjectName]=DiscreteStatsTable[[#This Row],[ProjectName]]),(ProjectInfoTable[ProjectName]=DiscreteStatsTable[[#This Row],[ProjectName]])*ProjectInfoTable[ConfidenceInterval]))</f>
        <v>0.95</v>
      </c>
      <c r="Q583" s="5">
        <f>IF(AND(DiscreteStatsTable[[#This Row],[RepsWithStatObserved]]=1,Y583=0),200000000000000000000,IFERROR(_xlfn.T.INV.2T(1 -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83" s="5" cm="1">
        <f t="array" ref="R583">MIN(IF((DiscreteStatsTable[GroupByKey]=DiscreteStatsTable[[#This Row],[GroupByKey]]),(DiscreteStatsTable[GroupByKey]=DiscreteStatsTable[[#This Row],[GroupByKey]])*DiscreteStatsTable[Average]))</f>
        <v>1.76780221421957</v>
      </c>
      <c r="S583" s="5" cm="1">
        <f t="array" ref="S583">MAX(IF((DiscreteStatsTable[GroupByKey]=DiscreteStatsTable[[#This Row],[GroupByKey]]),(DiscreteStatsTable[GroupByKey]=DiscreteStatsTable[[#This Row],[GroupByKey]])*DiscreteStatsTable[Average]))</f>
        <v>2.1069755550221099</v>
      </c>
      <c r="T583" s="5" cm="1">
        <f t="array" ref="T583">MIN(IF((DiscreteStatsTable[GroupByKey]=DiscreteStatsTable[[#This Row],[GroupByKey]]),(DiscreteStatsTable[GroupByKey]=DiscreteStatsTable[[#This Row],[GroupByKey]])*DiscreteStatsTable[Minimum]))</f>
        <v>0.75576434712058904</v>
      </c>
      <c r="U583" s="5" cm="1">
        <f t="array" ref="U583">MAX(IF((DiscreteStatsTable[GroupByKey]=DiscreteStatsTable[[#This Row],[GroupByKey]]),(DiscreteStatsTable[GroupByKey]=DiscreteStatsTable[[#This Row],[GroupByKey]])*DiscreteStatsTable[Maximum]))</f>
        <v>8.9740994303808801</v>
      </c>
      <c r="V583" s="5" cm="1">
        <f t="array" ref="V583">IFERROR(AVERAGE(IF((DiscreteStatsTable[GroupByKey]=DiscreteStatsTable[[#This Row],[GroupByKey]]),(DiscreteStatsTable[GroupByKey]=DiscreteStatsTable[[#This Row],[GroupByKey]])*DiscreteStatsTable[NumberObservations])),0)</f>
        <v>316.94</v>
      </c>
      <c r="W583" s="5">
        <f>IF((DiscreteStatsTable[[#This Row],[RepsRequested]]&gt;1),DiscreteStatsTable[[#This Row],[HalfWidth]],DiscreteStatsTable[[#This Row],[BatchMeansHalfWidth]])</f>
        <v>1.7917006908396871E-2</v>
      </c>
      <c r="X583" s="5" cm="1">
        <f t="array" ref="X583">COUNT(IF((DiscreteStatsTable[GroupByKey]=DiscreteStatsTable[[#This Row],[GroupByKey]]),(DiscreteStatsTable[GroupByKey]=DiscreteStatsTable[[#This Row],[GroupByKey]])*DiscreteStatsTable[Replication]))</f>
        <v>50</v>
      </c>
      <c r="Y583" s="5">
        <f>IF(DiscreteStatsTable[[#This Row],[RepsRequested]]=DiscreteStatsTable[[#This Row],[RepsWithStatObserved]],1,0)</f>
        <v>1</v>
      </c>
    </row>
    <row r="584" spans="1:25" x14ac:dyDescent="0.25">
      <c r="A584" t="s">
        <v>68</v>
      </c>
      <c r="B584" t="s">
        <v>70</v>
      </c>
      <c r="C584">
        <v>31</v>
      </c>
      <c r="D584" t="s">
        <v>83</v>
      </c>
      <c r="E584" t="s">
        <v>75</v>
      </c>
      <c r="F584" t="s">
        <v>73</v>
      </c>
      <c r="G584">
        <v>2.9109738921275899E-2</v>
      </c>
      <c r="H584">
        <v>2E+20</v>
      </c>
      <c r="I584">
        <v>1.41228490876481E-2</v>
      </c>
      <c r="J584">
        <v>4.9382973060296299E-2</v>
      </c>
      <c r="K584">
        <v>317</v>
      </c>
      <c r="L58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84" s="5" cm="1">
        <f t="array" ref="M584">MAX(IF((ProjectInfoTable[ProjectName]=DiscreteStatsTable[[#This Row],[ProjectName]]),(ProjectInfoTable[ProjectName]=DiscreteStatsTable[[#This Row],[ProjectName]])*ProjectInfoTable[NumberOfReplications]))</f>
        <v>50</v>
      </c>
      <c r="N584" s="5" cm="1">
        <f t="array" ref="N584">IFERROR(AVERAGE(IF((DiscreteStatsTable[GroupByKey]=DiscreteStatsTable[[#This Row],[GroupByKey]]),(DiscreteStatsTable[GroupByKey]=DiscreteStatsTable[[#This Row],[GroupByKey]])*DiscreteStatsTable[Average])),0)</f>
        <v>2.9140044230663364E-2</v>
      </c>
      <c r="O584" s="5" cm="1">
        <f t="array" ref="O58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84" s="5" cm="1">
        <f t="array" ref="P584">MAX(IF((ProjectInfoTable[ProjectName]=DiscreteStatsTable[[#This Row],[ProjectName]]),(ProjectInfoTable[ProjectName]=DiscreteStatsTable[[#This Row],[ProjectName]])*ProjectInfoTable[ConfidenceInterval]))</f>
        <v>0.95</v>
      </c>
      <c r="Q584" s="5">
        <f>IF(AND(DiscreteStatsTable[[#This Row],[RepsWithStatObserved]]=1,Y584=0),200000000000000000000,IFERROR(_xlfn.T.INV.2T(1 -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84" s="5" cm="1">
        <f t="array" ref="R584">MIN(IF((DiscreteStatsTable[GroupByKey]=DiscreteStatsTable[[#This Row],[GroupByKey]]),(DiscreteStatsTable[GroupByKey]=DiscreteStatsTable[[#This Row],[GroupByKey]])*DiscreteStatsTable[Average]))</f>
        <v>2.83494744041787E-2</v>
      </c>
      <c r="S584" s="5" cm="1">
        <f t="array" ref="S584">MAX(IF((DiscreteStatsTable[GroupByKey]=DiscreteStatsTable[[#This Row],[GroupByKey]]),(DiscreteStatsTable[GroupByKey]=DiscreteStatsTable[[#This Row],[GroupByKey]])*DiscreteStatsTable[Average]))</f>
        <v>2.9665213130219501E-2</v>
      </c>
      <c r="T584" s="5" cm="1">
        <f t="array" ref="T584">MIN(IF((DiscreteStatsTable[GroupByKey]=DiscreteStatsTable[[#This Row],[GroupByKey]]),(DiscreteStatsTable[GroupByKey]=DiscreteStatsTable[[#This Row],[GroupByKey]])*DiscreteStatsTable[Minimum]))</f>
        <v>1.2596072452009799E-2</v>
      </c>
      <c r="U584" s="5" cm="1">
        <f t="array" ref="U584">MAX(IF((DiscreteStatsTable[GroupByKey]=DiscreteStatsTable[[#This Row],[GroupByKey]]),(DiscreteStatsTable[GroupByKey]=DiscreteStatsTable[[#This Row],[GroupByKey]])*DiscreteStatsTable[Maximum]))</f>
        <v>4.98834309779871E-2</v>
      </c>
      <c r="V584" s="5" cm="1">
        <f t="array" ref="V584">IFERROR(AVERAGE(IF((DiscreteStatsTable[GroupByKey]=DiscreteStatsTable[[#This Row],[GroupByKey]]),(DiscreteStatsTable[GroupByKey]=DiscreteStatsTable[[#This Row],[GroupByKey]])*DiscreteStatsTable[NumberObservations])),0)</f>
        <v>316.94</v>
      </c>
      <c r="W584" s="5">
        <f>IF((DiscreteStatsTable[[#This Row],[RepsRequested]]&gt;1),DiscreteStatsTable[[#This Row],[HalfWidth]],DiscreteStatsTable[[#This Row],[BatchMeansHalfWidth]])</f>
        <v>1.0181944756697419E-4</v>
      </c>
      <c r="X584" s="5" cm="1">
        <f t="array" ref="X584">COUNT(IF((DiscreteStatsTable[GroupByKey]=DiscreteStatsTable[[#This Row],[GroupByKey]]),(DiscreteStatsTable[GroupByKey]=DiscreteStatsTable[[#This Row],[GroupByKey]])*DiscreteStatsTable[Replication]))</f>
        <v>50</v>
      </c>
      <c r="Y584" s="5">
        <f>IF(DiscreteStatsTable[[#This Row],[RepsRequested]]=DiscreteStatsTable[[#This Row],[RepsWithStatObserved]],1,0)</f>
        <v>1</v>
      </c>
    </row>
    <row r="585" spans="1:25" x14ac:dyDescent="0.25">
      <c r="A585" t="s">
        <v>68</v>
      </c>
      <c r="B585" t="s">
        <v>70</v>
      </c>
      <c r="C585">
        <v>31</v>
      </c>
      <c r="D585" t="s">
        <v>83</v>
      </c>
      <c r="E585" t="s">
        <v>76</v>
      </c>
      <c r="F585" t="s">
        <v>73</v>
      </c>
      <c r="G585">
        <v>1.74658433527656</v>
      </c>
      <c r="H585">
        <v>2E+20</v>
      </c>
      <c r="I585">
        <v>0.84737094525888801</v>
      </c>
      <c r="J585">
        <v>2.9629783836177799</v>
      </c>
      <c r="K585">
        <v>317</v>
      </c>
      <c r="L58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85" s="5" cm="1">
        <f t="array" ref="M585">MAX(IF((ProjectInfoTable[ProjectName]=DiscreteStatsTable[[#This Row],[ProjectName]]),(ProjectInfoTable[ProjectName]=DiscreteStatsTable[[#This Row],[ProjectName]])*ProjectInfoTable[NumberOfReplications]))</f>
        <v>50</v>
      </c>
      <c r="N585" s="5" cm="1">
        <f t="array" ref="N585">IFERROR(AVERAGE(IF((DiscreteStatsTable[GroupByKey]=DiscreteStatsTable[[#This Row],[GroupByKey]]),(DiscreteStatsTable[GroupByKey]=DiscreteStatsTable[[#This Row],[GroupByKey]])*DiscreteStatsTable[Average])),0)</f>
        <v>1.7484026538398019</v>
      </c>
      <c r="O585" s="5" cm="1">
        <f t="array" ref="O585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85" s="5" cm="1">
        <f t="array" ref="P585">MAX(IF((ProjectInfoTable[ProjectName]=DiscreteStatsTable[[#This Row],[ProjectName]]),(ProjectInfoTable[ProjectName]=DiscreteStatsTable[[#This Row],[ProjectName]])*ProjectInfoTable[ConfidenceInterval]))</f>
        <v>0.95</v>
      </c>
      <c r="Q585" s="5">
        <f>IF(AND(DiscreteStatsTable[[#This Row],[RepsWithStatObserved]]=1,Y585=0),200000000000000000000,IFERROR(_xlfn.T.INV.2T(1 -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85" s="5" cm="1">
        <f t="array" ref="R585">MIN(IF((DiscreteStatsTable[GroupByKey]=DiscreteStatsTable[[#This Row],[GroupByKey]]),(DiscreteStatsTable[GroupByKey]=DiscreteStatsTable[[#This Row],[GroupByKey]])*DiscreteStatsTable[Average]))</f>
        <v>1.7009684642507199</v>
      </c>
      <c r="S585" s="5" cm="1">
        <f t="array" ref="S585">MAX(IF((DiscreteStatsTable[GroupByKey]=DiscreteStatsTable[[#This Row],[GroupByKey]]),(DiscreteStatsTable[GroupByKey]=DiscreteStatsTable[[#This Row],[GroupByKey]])*DiscreteStatsTable[Average]))</f>
        <v>1.77991278781317</v>
      </c>
      <c r="T585" s="5" cm="1">
        <f t="array" ref="T585">MIN(IF((DiscreteStatsTable[GroupByKey]=DiscreteStatsTable[[#This Row],[GroupByKey]]),(DiscreteStatsTable[GroupByKey]=DiscreteStatsTable[[#This Row],[GroupByKey]])*DiscreteStatsTable[Minimum]))</f>
        <v>0.75576434712058904</v>
      </c>
      <c r="U585" s="5" cm="1">
        <f t="array" ref="U585">MAX(IF((DiscreteStatsTable[GroupByKey]=DiscreteStatsTable[[#This Row],[GroupByKey]]),(DiscreteStatsTable[GroupByKey]=DiscreteStatsTable[[#This Row],[GroupByKey]])*DiscreteStatsTable[Maximum]))</f>
        <v>2.9930058586792301</v>
      </c>
      <c r="V585" s="5" cm="1">
        <f t="array" ref="V585">IFERROR(AVERAGE(IF((DiscreteStatsTable[GroupByKey]=DiscreteStatsTable[[#This Row],[GroupByKey]]),(DiscreteStatsTable[GroupByKey]=DiscreteStatsTable[[#This Row],[GroupByKey]])*DiscreteStatsTable[NumberObservations])),0)</f>
        <v>316.94</v>
      </c>
      <c r="W585" s="5">
        <f>IF((DiscreteStatsTable[[#This Row],[RepsRequested]]&gt;1),DiscreteStatsTable[[#This Row],[HalfWidth]],DiscreteStatsTable[[#This Row],[BatchMeansHalfWidth]])</f>
        <v>6.1091668540185929E-3</v>
      </c>
      <c r="X585" s="5" cm="1">
        <f t="array" ref="X585">COUNT(IF((DiscreteStatsTable[GroupByKey]=DiscreteStatsTable[[#This Row],[GroupByKey]]),(DiscreteStatsTable[GroupByKey]=DiscreteStatsTable[[#This Row],[GroupByKey]])*DiscreteStatsTable[Replication]))</f>
        <v>50</v>
      </c>
      <c r="Y585" s="5">
        <f>IF(DiscreteStatsTable[[#This Row],[RepsRequested]]=DiscreteStatsTable[[#This Row],[RepsWithStatObserved]],1,0)</f>
        <v>1</v>
      </c>
    </row>
    <row r="586" spans="1:25" x14ac:dyDescent="0.25">
      <c r="A586" t="s">
        <v>68</v>
      </c>
      <c r="B586" t="s">
        <v>70</v>
      </c>
      <c r="C586">
        <v>31</v>
      </c>
      <c r="D586" t="s">
        <v>83</v>
      </c>
      <c r="E586" t="s">
        <v>77</v>
      </c>
      <c r="F586" t="s">
        <v>73</v>
      </c>
      <c r="G586">
        <v>0</v>
      </c>
      <c r="H586">
        <v>2E+20</v>
      </c>
      <c r="I586">
        <v>0</v>
      </c>
      <c r="J586">
        <v>0</v>
      </c>
      <c r="K586">
        <v>317</v>
      </c>
      <c r="L58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86" s="5" cm="1">
        <f t="array" ref="M586">MAX(IF((ProjectInfoTable[ProjectName]=DiscreteStatsTable[[#This Row],[ProjectName]]),(ProjectInfoTable[ProjectName]=DiscreteStatsTable[[#This Row],[ProjectName]])*ProjectInfoTable[NumberOfReplications]))</f>
        <v>50</v>
      </c>
      <c r="N586" s="5" cm="1">
        <f t="array" ref="N586">IFERROR(AVERAGE(IF((DiscreteStatsTable[GroupByKey]=DiscreteStatsTable[[#This Row],[GroupByKey]]),(DiscreteStatsTable[GroupByKey]=DiscreteStatsTable[[#This Row],[GroupByKey]])*DiscreteStatsTable[Average])),0)</f>
        <v>0</v>
      </c>
      <c r="O586" s="5" cm="1">
        <f t="array" ref="O586">IFERROR(_xlfn.STDEV.S(IF((DiscreteStatsTable[GroupByKey]=DiscreteStatsTable[[#This Row],[GroupByKey]]),(DiscreteStatsTable[GroupByKey]=DiscreteStatsTable[[#This Row],[GroupByKey]])*DiscreteStatsTable[Average])),0)</f>
        <v>0</v>
      </c>
      <c r="P586" s="5" cm="1">
        <f t="array" ref="P586">MAX(IF((ProjectInfoTable[ProjectName]=DiscreteStatsTable[[#This Row],[ProjectName]]),(ProjectInfoTable[ProjectName]=DiscreteStatsTable[[#This Row],[ProjectName]])*ProjectInfoTable[ConfidenceInterval]))</f>
        <v>0.95</v>
      </c>
      <c r="Q586" s="5">
        <f>IF(AND(DiscreteStatsTable[[#This Row],[RepsWithStatObserved]]=1,Y586=0),200000000000000000000,IFERROR(_xlfn.T.INV.2T(1 -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6" s="5" cm="1">
        <f t="array" ref="R586">MIN(IF((DiscreteStatsTable[GroupByKey]=DiscreteStatsTable[[#This Row],[GroupByKey]]),(DiscreteStatsTable[GroupByKey]=DiscreteStatsTable[[#This Row],[GroupByKey]])*DiscreteStatsTable[Average]))</f>
        <v>0</v>
      </c>
      <c r="S586" s="5" cm="1">
        <f t="array" ref="S586">MAX(IF((DiscreteStatsTable[GroupByKey]=DiscreteStatsTable[[#This Row],[GroupByKey]]),(DiscreteStatsTable[GroupByKey]=DiscreteStatsTable[[#This Row],[GroupByKey]])*DiscreteStatsTable[Average]))</f>
        <v>0</v>
      </c>
      <c r="T586" s="5" cm="1">
        <f t="array" ref="T586">MIN(IF((DiscreteStatsTable[GroupByKey]=DiscreteStatsTable[[#This Row],[GroupByKey]]),(DiscreteStatsTable[GroupByKey]=DiscreteStatsTable[[#This Row],[GroupByKey]])*DiscreteStatsTable[Minimum]))</f>
        <v>0</v>
      </c>
      <c r="U586" s="5" cm="1">
        <f t="array" ref="U586">MAX(IF((DiscreteStatsTable[GroupByKey]=DiscreteStatsTable[[#This Row],[GroupByKey]]),(DiscreteStatsTable[GroupByKey]=DiscreteStatsTable[[#This Row],[GroupByKey]])*DiscreteStatsTable[Maximum]))</f>
        <v>0</v>
      </c>
      <c r="V586" s="5" cm="1">
        <f t="array" ref="V586">IFERROR(AVERAGE(IF((DiscreteStatsTable[GroupByKey]=DiscreteStatsTable[[#This Row],[GroupByKey]]),(DiscreteStatsTable[GroupByKey]=DiscreteStatsTable[[#This Row],[GroupByKey]])*DiscreteStatsTable[NumberObservations])),0)</f>
        <v>316.94</v>
      </c>
      <c r="W586" s="5">
        <f>IF((DiscreteStatsTable[[#This Row],[RepsRequested]]&gt;1),DiscreteStatsTable[[#This Row],[HalfWidth]],DiscreteStatsTable[[#This Row],[BatchMeansHalfWidth]])</f>
        <v>0</v>
      </c>
      <c r="X586" s="5" cm="1">
        <f t="array" ref="X586">COUNT(IF((DiscreteStatsTable[GroupByKey]=DiscreteStatsTable[[#This Row],[GroupByKey]]),(DiscreteStatsTable[GroupByKey]=DiscreteStatsTable[[#This Row],[GroupByKey]])*DiscreteStatsTable[Replication]))</f>
        <v>50</v>
      </c>
      <c r="Y586" s="5">
        <f>IF(DiscreteStatsTable[[#This Row],[RepsRequested]]=DiscreteStatsTable[[#This Row],[RepsWithStatObserved]],1,0)</f>
        <v>1</v>
      </c>
    </row>
    <row r="587" spans="1:25" x14ac:dyDescent="0.25">
      <c r="A587" t="s">
        <v>68</v>
      </c>
      <c r="B587" t="s">
        <v>70</v>
      </c>
      <c r="C587">
        <v>31</v>
      </c>
      <c r="D587" t="s">
        <v>83</v>
      </c>
      <c r="E587" t="s">
        <v>78</v>
      </c>
      <c r="F587" t="s">
        <v>73</v>
      </c>
      <c r="G587">
        <v>0.20299111633375599</v>
      </c>
      <c r="H587">
        <v>2E+20</v>
      </c>
      <c r="I587">
        <v>0</v>
      </c>
      <c r="J587">
        <v>4.16969919347817</v>
      </c>
      <c r="K587">
        <v>317</v>
      </c>
      <c r="L58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87" s="5" cm="1">
        <f t="array" ref="M587">MAX(IF((ProjectInfoTable[ProjectName]=DiscreteStatsTable[[#This Row],[ProjectName]]),(ProjectInfoTable[ProjectName]=DiscreteStatsTable[[#This Row],[ProjectName]])*ProjectInfoTable[NumberOfReplications]))</f>
        <v>50</v>
      </c>
      <c r="N587" s="5" cm="1">
        <f t="array" ref="N587">IFERROR(AVERAGE(IF((DiscreteStatsTable[GroupByKey]=DiscreteStatsTable[[#This Row],[GroupByKey]]),(DiscreteStatsTable[GroupByKey]=DiscreteStatsTable[[#This Row],[GroupByKey]])*DiscreteStatsTable[Average])),0)</f>
        <v>0.17460097232699684</v>
      </c>
      <c r="O587" s="5" cm="1">
        <f t="array" ref="O587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87" s="5" cm="1">
        <f t="array" ref="P587">MAX(IF((ProjectInfoTable[ProjectName]=DiscreteStatsTable[[#This Row],[ProjectName]]),(ProjectInfoTable[ProjectName]=DiscreteStatsTable[[#This Row],[ProjectName]])*ProjectInfoTable[ConfidenceInterval]))</f>
        <v>0.95</v>
      </c>
      <c r="Q587" s="5">
        <f>IF(AND(DiscreteStatsTable[[#This Row],[RepsWithStatObserved]]=1,Y587=0),200000000000000000000,IFERROR(_xlfn.T.INV.2T(1 -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87" s="5" cm="1">
        <f t="array" ref="R587">MIN(IF((DiscreteStatsTable[GroupByKey]=DiscreteStatsTable[[#This Row],[GroupByKey]]),(DiscreteStatsTable[GroupByKey]=DiscreteStatsTable[[#This Row],[GroupByKey]])*DiscreteStatsTable[Average]))</f>
        <v>6.6229675511977795E-2</v>
      </c>
      <c r="S587" s="5" cm="1">
        <f t="array" ref="S587">MAX(IF((DiscreteStatsTable[GroupByKey]=DiscreteStatsTable[[#This Row],[GroupByKey]]),(DiscreteStatsTable[GroupByKey]=DiscreteStatsTable[[#This Row],[GroupByKey]])*DiscreteStatsTable[Average]))</f>
        <v>0.33518621726314302</v>
      </c>
      <c r="T587" s="5" cm="1">
        <f t="array" ref="T587">MIN(IF((DiscreteStatsTable[GroupByKey]=DiscreteStatsTable[[#This Row],[GroupByKey]]),(DiscreteStatsTable[GroupByKey]=DiscreteStatsTable[[#This Row],[GroupByKey]])*DiscreteStatsTable[Minimum]))</f>
        <v>0</v>
      </c>
      <c r="U587" s="5" cm="1">
        <f t="array" ref="U587">MAX(IF((DiscreteStatsTable[GroupByKey]=DiscreteStatsTable[[#This Row],[GroupByKey]]),(DiscreteStatsTable[GroupByKey]=DiscreteStatsTable[[#This Row],[GroupByKey]])*DiscreteStatsTable[Maximum]))</f>
        <v>7.6409613053795198</v>
      </c>
      <c r="V587" s="5" cm="1">
        <f t="array" ref="V587">IFERROR(AVERAGE(IF((DiscreteStatsTable[GroupByKey]=DiscreteStatsTable[[#This Row],[GroupByKey]]),(DiscreteStatsTable[GroupByKey]=DiscreteStatsTable[[#This Row],[GroupByKey]])*DiscreteStatsTable[NumberObservations])),0)</f>
        <v>316.94</v>
      </c>
      <c r="W587" s="5">
        <f>IF((DiscreteStatsTable[[#This Row],[RepsRequested]]&gt;1),DiscreteStatsTable[[#This Row],[HalfWidth]],DiscreteStatsTable[[#This Row],[BatchMeansHalfWidth]])</f>
        <v>1.655000005490757E-2</v>
      </c>
      <c r="X587" s="5" cm="1">
        <f t="array" ref="X587">COUNT(IF((DiscreteStatsTable[GroupByKey]=DiscreteStatsTable[[#This Row],[GroupByKey]]),(DiscreteStatsTable[GroupByKey]=DiscreteStatsTable[[#This Row],[GroupByKey]])*DiscreteStatsTable[Replication]))</f>
        <v>50</v>
      </c>
      <c r="Y587" s="5">
        <f>IF(DiscreteStatsTable[[#This Row],[RepsRequested]]=DiscreteStatsTable[[#This Row],[RepsWithStatObserved]],1,0)</f>
        <v>1</v>
      </c>
    </row>
    <row r="588" spans="1:25" x14ac:dyDescent="0.25">
      <c r="A588" t="s">
        <v>68</v>
      </c>
      <c r="B588" t="s">
        <v>70</v>
      </c>
      <c r="C588">
        <v>32</v>
      </c>
      <c r="D588" t="s">
        <v>83</v>
      </c>
      <c r="E588" t="s">
        <v>72</v>
      </c>
      <c r="F588" t="s">
        <v>73</v>
      </c>
      <c r="G588">
        <v>2.8608277942789102E-2</v>
      </c>
      <c r="H588">
        <v>2E+20</v>
      </c>
      <c r="I588">
        <v>1.39452490209644E-2</v>
      </c>
      <c r="J588">
        <v>4.9306613280708698E-2</v>
      </c>
      <c r="K588">
        <v>317</v>
      </c>
      <c r="L58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88" s="5" cm="1">
        <f t="array" ref="M588">MAX(IF((ProjectInfoTable[ProjectName]=DiscreteStatsTable[[#This Row],[ProjectName]]),(ProjectInfoTable[ProjectName]=DiscreteStatsTable[[#This Row],[ProjectName]])*ProjectInfoTable[NumberOfReplications]))</f>
        <v>50</v>
      </c>
      <c r="N588" s="5" cm="1">
        <f t="array" ref="N588">IFERROR(AVERAGE(IF((DiscreteStatsTable[GroupByKey]=DiscreteStatsTable[[#This Row],[GroupByKey]]),(DiscreteStatsTable[GroupByKey]=DiscreteStatsTable[[#This Row],[GroupByKey]])*DiscreteStatsTable[Average])),0)</f>
        <v>2.9140044230663364E-2</v>
      </c>
      <c r="O588" s="5" cm="1">
        <f t="array" ref="O58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88" s="5" cm="1">
        <f t="array" ref="P588">MAX(IF((ProjectInfoTable[ProjectName]=DiscreteStatsTable[[#This Row],[ProjectName]]),(ProjectInfoTable[ProjectName]=DiscreteStatsTable[[#This Row],[ProjectName]])*ProjectInfoTable[ConfidenceInterval]))</f>
        <v>0.95</v>
      </c>
      <c r="Q588" s="5">
        <f>IF(AND(DiscreteStatsTable[[#This Row],[RepsWithStatObserved]]=1,Y588=0),200000000000000000000,IFERROR(_xlfn.T.INV.2T(1 -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88" s="5" cm="1">
        <f t="array" ref="R588">MIN(IF((DiscreteStatsTable[GroupByKey]=DiscreteStatsTable[[#This Row],[GroupByKey]]),(DiscreteStatsTable[GroupByKey]=DiscreteStatsTable[[#This Row],[GroupByKey]])*DiscreteStatsTable[Average]))</f>
        <v>2.83494744041787E-2</v>
      </c>
      <c r="S588" s="5" cm="1">
        <f t="array" ref="S588">MAX(IF((DiscreteStatsTable[GroupByKey]=DiscreteStatsTable[[#This Row],[GroupByKey]]),(DiscreteStatsTable[GroupByKey]=DiscreteStatsTable[[#This Row],[GroupByKey]])*DiscreteStatsTable[Average]))</f>
        <v>2.9665213130219501E-2</v>
      </c>
      <c r="T588" s="5" cm="1">
        <f t="array" ref="T588">MIN(IF((DiscreteStatsTable[GroupByKey]=DiscreteStatsTable[[#This Row],[GroupByKey]]),(DiscreteStatsTable[GroupByKey]=DiscreteStatsTable[[#This Row],[GroupByKey]])*DiscreteStatsTable[Minimum]))</f>
        <v>1.2596072452009799E-2</v>
      </c>
      <c r="U588" s="5" cm="1">
        <f t="array" ref="U588">MAX(IF((DiscreteStatsTable[GroupByKey]=DiscreteStatsTable[[#This Row],[GroupByKey]]),(DiscreteStatsTable[GroupByKey]=DiscreteStatsTable[[#This Row],[GroupByKey]])*DiscreteStatsTable[Maximum]))</f>
        <v>4.98834309779871E-2</v>
      </c>
      <c r="V588" s="5" cm="1">
        <f t="array" ref="V588">IFERROR(AVERAGE(IF((DiscreteStatsTable[GroupByKey]=DiscreteStatsTable[[#This Row],[GroupByKey]]),(DiscreteStatsTable[GroupByKey]=DiscreteStatsTable[[#This Row],[GroupByKey]])*DiscreteStatsTable[NumberObservations])),0)</f>
        <v>316.94</v>
      </c>
      <c r="W588" s="5">
        <f>IF((DiscreteStatsTable[[#This Row],[RepsRequested]]&gt;1),DiscreteStatsTable[[#This Row],[HalfWidth]],DiscreteStatsTable[[#This Row],[BatchMeansHalfWidth]])</f>
        <v>1.0181944756697419E-4</v>
      </c>
      <c r="X588" s="5" cm="1">
        <f t="array" ref="X588">COUNT(IF((DiscreteStatsTable[GroupByKey]=DiscreteStatsTable[[#This Row],[GroupByKey]]),(DiscreteStatsTable[GroupByKey]=DiscreteStatsTable[[#This Row],[GroupByKey]])*DiscreteStatsTable[Replication]))</f>
        <v>50</v>
      </c>
      <c r="Y588" s="5">
        <f>IF(DiscreteStatsTable[[#This Row],[RepsRequested]]=DiscreteStatsTable[[#This Row],[RepsWithStatObserved]],1,0)</f>
        <v>1</v>
      </c>
    </row>
    <row r="589" spans="1:25" x14ac:dyDescent="0.25">
      <c r="A589" t="s">
        <v>68</v>
      </c>
      <c r="B589" t="s">
        <v>70</v>
      </c>
      <c r="C589">
        <v>32</v>
      </c>
      <c r="D589" t="s">
        <v>83</v>
      </c>
      <c r="E589" t="s">
        <v>74</v>
      </c>
      <c r="F589" t="s">
        <v>73</v>
      </c>
      <c r="G589">
        <v>1.8670321283008899</v>
      </c>
      <c r="H589">
        <v>2E+20</v>
      </c>
      <c r="I589">
        <v>0.83671494125786705</v>
      </c>
      <c r="J589">
        <v>5.8784964460867304</v>
      </c>
      <c r="K589">
        <v>317</v>
      </c>
      <c r="L58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89" s="5" cm="1">
        <f t="array" ref="M589">MAX(IF((ProjectInfoTable[ProjectName]=DiscreteStatsTable[[#This Row],[ProjectName]]),(ProjectInfoTable[ProjectName]=DiscreteStatsTable[[#This Row],[ProjectName]])*ProjectInfoTable[NumberOfReplications]))</f>
        <v>50</v>
      </c>
      <c r="N589" s="5" cm="1">
        <f t="array" ref="N589">IFERROR(AVERAGE(IF((DiscreteStatsTable[GroupByKey]=DiscreteStatsTable[[#This Row],[GroupByKey]]),(DiscreteStatsTable[GroupByKey]=DiscreteStatsTable[[#This Row],[GroupByKey]])*DiscreteStatsTable[Average])),0)</f>
        <v>1.9230036261667984</v>
      </c>
      <c r="O589" s="5" cm="1">
        <f t="array" ref="O589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89" s="5" cm="1">
        <f t="array" ref="P589">MAX(IF((ProjectInfoTable[ProjectName]=DiscreteStatsTable[[#This Row],[ProjectName]]),(ProjectInfoTable[ProjectName]=DiscreteStatsTable[[#This Row],[ProjectName]])*ProjectInfoTable[ConfidenceInterval]))</f>
        <v>0.95</v>
      </c>
      <c r="Q589" s="5">
        <f>IF(AND(DiscreteStatsTable[[#This Row],[RepsWithStatObserved]]=1,Y589=0),200000000000000000000,IFERROR(_xlfn.T.INV.2T(1 -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89" s="5" cm="1">
        <f t="array" ref="R589">MIN(IF((DiscreteStatsTable[GroupByKey]=DiscreteStatsTable[[#This Row],[GroupByKey]]),(DiscreteStatsTable[GroupByKey]=DiscreteStatsTable[[#This Row],[GroupByKey]])*DiscreteStatsTable[Average]))</f>
        <v>1.76780221421957</v>
      </c>
      <c r="S589" s="5" cm="1">
        <f t="array" ref="S589">MAX(IF((DiscreteStatsTable[GroupByKey]=DiscreteStatsTable[[#This Row],[GroupByKey]]),(DiscreteStatsTable[GroupByKey]=DiscreteStatsTable[[#This Row],[GroupByKey]])*DiscreteStatsTable[Average]))</f>
        <v>2.1069755550221099</v>
      </c>
      <c r="T589" s="5" cm="1">
        <f t="array" ref="T589">MIN(IF((DiscreteStatsTable[GroupByKey]=DiscreteStatsTable[[#This Row],[GroupByKey]]),(DiscreteStatsTable[GroupByKey]=DiscreteStatsTable[[#This Row],[GroupByKey]])*DiscreteStatsTable[Minimum]))</f>
        <v>0.75576434712058904</v>
      </c>
      <c r="U589" s="5" cm="1">
        <f t="array" ref="U589">MAX(IF((DiscreteStatsTable[GroupByKey]=DiscreteStatsTable[[#This Row],[GroupByKey]]),(DiscreteStatsTable[GroupByKey]=DiscreteStatsTable[[#This Row],[GroupByKey]])*DiscreteStatsTable[Maximum]))</f>
        <v>8.9740994303808801</v>
      </c>
      <c r="V589" s="5" cm="1">
        <f t="array" ref="V589">IFERROR(AVERAGE(IF((DiscreteStatsTable[GroupByKey]=DiscreteStatsTable[[#This Row],[GroupByKey]]),(DiscreteStatsTable[GroupByKey]=DiscreteStatsTable[[#This Row],[GroupByKey]])*DiscreteStatsTable[NumberObservations])),0)</f>
        <v>316.94</v>
      </c>
      <c r="W589" s="5">
        <f>IF((DiscreteStatsTable[[#This Row],[RepsRequested]]&gt;1),DiscreteStatsTable[[#This Row],[HalfWidth]],DiscreteStatsTable[[#This Row],[BatchMeansHalfWidth]])</f>
        <v>1.7917006908396871E-2</v>
      </c>
      <c r="X589" s="5" cm="1">
        <f t="array" ref="X589">COUNT(IF((DiscreteStatsTable[GroupByKey]=DiscreteStatsTable[[#This Row],[GroupByKey]]),(DiscreteStatsTable[GroupByKey]=DiscreteStatsTable[[#This Row],[GroupByKey]])*DiscreteStatsTable[Replication]))</f>
        <v>50</v>
      </c>
      <c r="Y589" s="5">
        <f>IF(DiscreteStatsTable[[#This Row],[RepsRequested]]=DiscreteStatsTable[[#This Row],[RepsWithStatObserved]],1,0)</f>
        <v>1</v>
      </c>
    </row>
    <row r="590" spans="1:25" x14ac:dyDescent="0.25">
      <c r="A590" t="s">
        <v>68</v>
      </c>
      <c r="B590" t="s">
        <v>70</v>
      </c>
      <c r="C590">
        <v>32</v>
      </c>
      <c r="D590" t="s">
        <v>83</v>
      </c>
      <c r="E590" t="s">
        <v>75</v>
      </c>
      <c r="F590" t="s">
        <v>73</v>
      </c>
      <c r="G590">
        <v>2.8608277942789102E-2</v>
      </c>
      <c r="H590">
        <v>2E+20</v>
      </c>
      <c r="I590">
        <v>1.39452490209644E-2</v>
      </c>
      <c r="J590">
        <v>4.9306613280708698E-2</v>
      </c>
      <c r="K590">
        <v>317</v>
      </c>
      <c r="L59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90" s="5" cm="1">
        <f t="array" ref="M590">MAX(IF((ProjectInfoTable[ProjectName]=DiscreteStatsTable[[#This Row],[ProjectName]]),(ProjectInfoTable[ProjectName]=DiscreteStatsTable[[#This Row],[ProjectName]])*ProjectInfoTable[NumberOfReplications]))</f>
        <v>50</v>
      </c>
      <c r="N590" s="5" cm="1">
        <f t="array" ref="N590">IFERROR(AVERAGE(IF((DiscreteStatsTable[GroupByKey]=DiscreteStatsTable[[#This Row],[GroupByKey]]),(DiscreteStatsTable[GroupByKey]=DiscreteStatsTable[[#This Row],[GroupByKey]])*DiscreteStatsTable[Average])),0)</f>
        <v>2.9140044230663364E-2</v>
      </c>
      <c r="O590" s="5" cm="1">
        <f t="array" ref="O59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90" s="5" cm="1">
        <f t="array" ref="P590">MAX(IF((ProjectInfoTable[ProjectName]=DiscreteStatsTable[[#This Row],[ProjectName]]),(ProjectInfoTable[ProjectName]=DiscreteStatsTable[[#This Row],[ProjectName]])*ProjectInfoTable[ConfidenceInterval]))</f>
        <v>0.95</v>
      </c>
      <c r="Q590" s="5">
        <f>IF(AND(DiscreteStatsTable[[#This Row],[RepsWithStatObserved]]=1,Y590=0),200000000000000000000,IFERROR(_xlfn.T.INV.2T(1 -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90" s="5" cm="1">
        <f t="array" ref="R590">MIN(IF((DiscreteStatsTable[GroupByKey]=DiscreteStatsTable[[#This Row],[GroupByKey]]),(DiscreteStatsTable[GroupByKey]=DiscreteStatsTable[[#This Row],[GroupByKey]])*DiscreteStatsTable[Average]))</f>
        <v>2.83494744041787E-2</v>
      </c>
      <c r="S590" s="5" cm="1">
        <f t="array" ref="S590">MAX(IF((DiscreteStatsTable[GroupByKey]=DiscreteStatsTable[[#This Row],[GroupByKey]]),(DiscreteStatsTable[GroupByKey]=DiscreteStatsTable[[#This Row],[GroupByKey]])*DiscreteStatsTable[Average]))</f>
        <v>2.9665213130219501E-2</v>
      </c>
      <c r="T590" s="5" cm="1">
        <f t="array" ref="T590">MIN(IF((DiscreteStatsTable[GroupByKey]=DiscreteStatsTable[[#This Row],[GroupByKey]]),(DiscreteStatsTable[GroupByKey]=DiscreteStatsTable[[#This Row],[GroupByKey]])*DiscreteStatsTable[Minimum]))</f>
        <v>1.2596072452009799E-2</v>
      </c>
      <c r="U590" s="5" cm="1">
        <f t="array" ref="U590">MAX(IF((DiscreteStatsTable[GroupByKey]=DiscreteStatsTable[[#This Row],[GroupByKey]]),(DiscreteStatsTable[GroupByKey]=DiscreteStatsTable[[#This Row],[GroupByKey]])*DiscreteStatsTable[Maximum]))</f>
        <v>4.98834309779871E-2</v>
      </c>
      <c r="V590" s="5" cm="1">
        <f t="array" ref="V590">IFERROR(AVERAGE(IF((DiscreteStatsTable[GroupByKey]=DiscreteStatsTable[[#This Row],[GroupByKey]]),(DiscreteStatsTable[GroupByKey]=DiscreteStatsTable[[#This Row],[GroupByKey]])*DiscreteStatsTable[NumberObservations])),0)</f>
        <v>316.94</v>
      </c>
      <c r="W590" s="5">
        <f>IF((DiscreteStatsTable[[#This Row],[RepsRequested]]&gt;1),DiscreteStatsTable[[#This Row],[HalfWidth]],DiscreteStatsTable[[#This Row],[BatchMeansHalfWidth]])</f>
        <v>1.0181944756697419E-4</v>
      </c>
      <c r="X590" s="5" cm="1">
        <f t="array" ref="X590">COUNT(IF((DiscreteStatsTable[GroupByKey]=DiscreteStatsTable[[#This Row],[GroupByKey]]),(DiscreteStatsTable[GroupByKey]=DiscreteStatsTable[[#This Row],[GroupByKey]])*DiscreteStatsTable[Replication]))</f>
        <v>50</v>
      </c>
      <c r="Y590" s="5">
        <f>IF(DiscreteStatsTable[[#This Row],[RepsRequested]]=DiscreteStatsTable[[#This Row],[RepsWithStatObserved]],1,0)</f>
        <v>1</v>
      </c>
    </row>
    <row r="591" spans="1:25" x14ac:dyDescent="0.25">
      <c r="A591" t="s">
        <v>68</v>
      </c>
      <c r="B591" t="s">
        <v>70</v>
      </c>
      <c r="C591">
        <v>32</v>
      </c>
      <c r="D591" t="s">
        <v>83</v>
      </c>
      <c r="E591" t="s">
        <v>76</v>
      </c>
      <c r="F591" t="s">
        <v>73</v>
      </c>
      <c r="G591">
        <v>1.71649667656734</v>
      </c>
      <c r="H591">
        <v>2E+20</v>
      </c>
      <c r="I591">
        <v>0.83671494125786705</v>
      </c>
      <c r="J591">
        <v>2.95839679684252</v>
      </c>
      <c r="K591">
        <v>317</v>
      </c>
      <c r="L59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91" s="5" cm="1">
        <f t="array" ref="M591">MAX(IF((ProjectInfoTable[ProjectName]=DiscreteStatsTable[[#This Row],[ProjectName]]),(ProjectInfoTable[ProjectName]=DiscreteStatsTable[[#This Row],[ProjectName]])*ProjectInfoTable[NumberOfReplications]))</f>
        <v>50</v>
      </c>
      <c r="N591" s="5" cm="1">
        <f t="array" ref="N591">IFERROR(AVERAGE(IF((DiscreteStatsTable[GroupByKey]=DiscreteStatsTable[[#This Row],[GroupByKey]]),(DiscreteStatsTable[GroupByKey]=DiscreteStatsTable[[#This Row],[GroupByKey]])*DiscreteStatsTable[Average])),0)</f>
        <v>1.7484026538398019</v>
      </c>
      <c r="O591" s="5" cm="1">
        <f t="array" ref="O591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91" s="5" cm="1">
        <f t="array" ref="P591">MAX(IF((ProjectInfoTable[ProjectName]=DiscreteStatsTable[[#This Row],[ProjectName]]),(ProjectInfoTable[ProjectName]=DiscreteStatsTable[[#This Row],[ProjectName]])*ProjectInfoTable[ConfidenceInterval]))</f>
        <v>0.95</v>
      </c>
      <c r="Q591" s="5">
        <f>IF(AND(DiscreteStatsTable[[#This Row],[RepsWithStatObserved]]=1,Y591=0),200000000000000000000,IFERROR(_xlfn.T.INV.2T(1 -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91" s="5" cm="1">
        <f t="array" ref="R591">MIN(IF((DiscreteStatsTable[GroupByKey]=DiscreteStatsTable[[#This Row],[GroupByKey]]),(DiscreteStatsTable[GroupByKey]=DiscreteStatsTable[[#This Row],[GroupByKey]])*DiscreteStatsTable[Average]))</f>
        <v>1.7009684642507199</v>
      </c>
      <c r="S591" s="5" cm="1">
        <f t="array" ref="S591">MAX(IF((DiscreteStatsTable[GroupByKey]=DiscreteStatsTable[[#This Row],[GroupByKey]]),(DiscreteStatsTable[GroupByKey]=DiscreteStatsTable[[#This Row],[GroupByKey]])*DiscreteStatsTable[Average]))</f>
        <v>1.77991278781317</v>
      </c>
      <c r="T591" s="5" cm="1">
        <f t="array" ref="T591">MIN(IF((DiscreteStatsTable[GroupByKey]=DiscreteStatsTable[[#This Row],[GroupByKey]]),(DiscreteStatsTable[GroupByKey]=DiscreteStatsTable[[#This Row],[GroupByKey]])*DiscreteStatsTable[Minimum]))</f>
        <v>0.75576434712058904</v>
      </c>
      <c r="U591" s="5" cm="1">
        <f t="array" ref="U591">MAX(IF((DiscreteStatsTable[GroupByKey]=DiscreteStatsTable[[#This Row],[GroupByKey]]),(DiscreteStatsTable[GroupByKey]=DiscreteStatsTable[[#This Row],[GroupByKey]])*DiscreteStatsTable[Maximum]))</f>
        <v>2.9930058586792301</v>
      </c>
      <c r="V591" s="5" cm="1">
        <f t="array" ref="V591">IFERROR(AVERAGE(IF((DiscreteStatsTable[GroupByKey]=DiscreteStatsTable[[#This Row],[GroupByKey]]),(DiscreteStatsTable[GroupByKey]=DiscreteStatsTable[[#This Row],[GroupByKey]])*DiscreteStatsTable[NumberObservations])),0)</f>
        <v>316.94</v>
      </c>
      <c r="W591" s="5">
        <f>IF((DiscreteStatsTable[[#This Row],[RepsRequested]]&gt;1),DiscreteStatsTable[[#This Row],[HalfWidth]],DiscreteStatsTable[[#This Row],[BatchMeansHalfWidth]])</f>
        <v>6.1091668540185929E-3</v>
      </c>
      <c r="X591" s="5" cm="1">
        <f t="array" ref="X591">COUNT(IF((DiscreteStatsTable[GroupByKey]=DiscreteStatsTable[[#This Row],[GroupByKey]]),(DiscreteStatsTable[GroupByKey]=DiscreteStatsTable[[#This Row],[GroupByKey]])*DiscreteStatsTable[Replication]))</f>
        <v>50</v>
      </c>
      <c r="Y591" s="5">
        <f>IF(DiscreteStatsTable[[#This Row],[RepsRequested]]=DiscreteStatsTable[[#This Row],[RepsWithStatObserved]],1,0)</f>
        <v>1</v>
      </c>
    </row>
    <row r="592" spans="1:25" x14ac:dyDescent="0.25">
      <c r="A592" t="s">
        <v>68</v>
      </c>
      <c r="B592" t="s">
        <v>70</v>
      </c>
      <c r="C592">
        <v>32</v>
      </c>
      <c r="D592" t="s">
        <v>83</v>
      </c>
      <c r="E592" t="s">
        <v>77</v>
      </c>
      <c r="F592" t="s">
        <v>73</v>
      </c>
      <c r="G592">
        <v>0</v>
      </c>
      <c r="H592">
        <v>2E+20</v>
      </c>
      <c r="I592">
        <v>0</v>
      </c>
      <c r="J592">
        <v>0</v>
      </c>
      <c r="K592">
        <v>317</v>
      </c>
      <c r="L59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92" s="5" cm="1">
        <f t="array" ref="M592">MAX(IF((ProjectInfoTable[ProjectName]=DiscreteStatsTable[[#This Row],[ProjectName]]),(ProjectInfoTable[ProjectName]=DiscreteStatsTable[[#This Row],[ProjectName]])*ProjectInfoTable[NumberOfReplications]))</f>
        <v>50</v>
      </c>
      <c r="N592" s="5" cm="1">
        <f t="array" ref="N592">IFERROR(AVERAGE(IF((DiscreteStatsTable[GroupByKey]=DiscreteStatsTable[[#This Row],[GroupByKey]]),(DiscreteStatsTable[GroupByKey]=DiscreteStatsTable[[#This Row],[GroupByKey]])*DiscreteStatsTable[Average])),0)</f>
        <v>0</v>
      </c>
      <c r="O592" s="5" cm="1">
        <f t="array" ref="O592">IFERROR(_xlfn.STDEV.S(IF((DiscreteStatsTable[GroupByKey]=DiscreteStatsTable[[#This Row],[GroupByKey]]),(DiscreteStatsTable[GroupByKey]=DiscreteStatsTable[[#This Row],[GroupByKey]])*DiscreteStatsTable[Average])),0)</f>
        <v>0</v>
      </c>
      <c r="P592" s="5" cm="1">
        <f t="array" ref="P592">MAX(IF((ProjectInfoTable[ProjectName]=DiscreteStatsTable[[#This Row],[ProjectName]]),(ProjectInfoTable[ProjectName]=DiscreteStatsTable[[#This Row],[ProjectName]])*ProjectInfoTable[ConfidenceInterval]))</f>
        <v>0.95</v>
      </c>
      <c r="Q592" s="5">
        <f>IF(AND(DiscreteStatsTable[[#This Row],[RepsWithStatObserved]]=1,Y592=0),200000000000000000000,IFERROR(_xlfn.T.INV.2T(1 -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2" s="5" cm="1">
        <f t="array" ref="R592">MIN(IF((DiscreteStatsTable[GroupByKey]=DiscreteStatsTable[[#This Row],[GroupByKey]]),(DiscreteStatsTable[GroupByKey]=DiscreteStatsTable[[#This Row],[GroupByKey]])*DiscreteStatsTable[Average]))</f>
        <v>0</v>
      </c>
      <c r="S592" s="5" cm="1">
        <f t="array" ref="S592">MAX(IF((DiscreteStatsTable[GroupByKey]=DiscreteStatsTable[[#This Row],[GroupByKey]]),(DiscreteStatsTable[GroupByKey]=DiscreteStatsTable[[#This Row],[GroupByKey]])*DiscreteStatsTable[Average]))</f>
        <v>0</v>
      </c>
      <c r="T592" s="5" cm="1">
        <f t="array" ref="T592">MIN(IF((DiscreteStatsTable[GroupByKey]=DiscreteStatsTable[[#This Row],[GroupByKey]]),(DiscreteStatsTable[GroupByKey]=DiscreteStatsTable[[#This Row],[GroupByKey]])*DiscreteStatsTable[Minimum]))</f>
        <v>0</v>
      </c>
      <c r="U592" s="5" cm="1">
        <f t="array" ref="U592">MAX(IF((DiscreteStatsTable[GroupByKey]=DiscreteStatsTable[[#This Row],[GroupByKey]]),(DiscreteStatsTable[GroupByKey]=DiscreteStatsTable[[#This Row],[GroupByKey]])*DiscreteStatsTable[Maximum]))</f>
        <v>0</v>
      </c>
      <c r="V592" s="5" cm="1">
        <f t="array" ref="V592">IFERROR(AVERAGE(IF((DiscreteStatsTable[GroupByKey]=DiscreteStatsTable[[#This Row],[GroupByKey]]),(DiscreteStatsTable[GroupByKey]=DiscreteStatsTable[[#This Row],[GroupByKey]])*DiscreteStatsTable[NumberObservations])),0)</f>
        <v>316.94</v>
      </c>
      <c r="W592" s="5">
        <f>IF((DiscreteStatsTable[[#This Row],[RepsRequested]]&gt;1),DiscreteStatsTable[[#This Row],[HalfWidth]],DiscreteStatsTable[[#This Row],[BatchMeansHalfWidth]])</f>
        <v>0</v>
      </c>
      <c r="X592" s="5" cm="1">
        <f t="array" ref="X592">COUNT(IF((DiscreteStatsTable[GroupByKey]=DiscreteStatsTable[[#This Row],[GroupByKey]]),(DiscreteStatsTable[GroupByKey]=DiscreteStatsTable[[#This Row],[GroupByKey]])*DiscreteStatsTable[Replication]))</f>
        <v>50</v>
      </c>
      <c r="Y592" s="5">
        <f>IF(DiscreteStatsTable[[#This Row],[RepsRequested]]=DiscreteStatsTable[[#This Row],[RepsWithStatObserved]],1,0)</f>
        <v>1</v>
      </c>
    </row>
    <row r="593" spans="1:25" x14ac:dyDescent="0.25">
      <c r="A593" t="s">
        <v>68</v>
      </c>
      <c r="B593" t="s">
        <v>70</v>
      </c>
      <c r="C593">
        <v>32</v>
      </c>
      <c r="D593" t="s">
        <v>83</v>
      </c>
      <c r="E593" t="s">
        <v>78</v>
      </c>
      <c r="F593" t="s">
        <v>73</v>
      </c>
      <c r="G593">
        <v>0.15053545173354099</v>
      </c>
      <c r="H593">
        <v>2E+20</v>
      </c>
      <c r="I593">
        <v>0</v>
      </c>
      <c r="J593">
        <v>3.74082673310921</v>
      </c>
      <c r="K593">
        <v>317</v>
      </c>
      <c r="L59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93" s="5" cm="1">
        <f t="array" ref="M593">MAX(IF((ProjectInfoTable[ProjectName]=DiscreteStatsTable[[#This Row],[ProjectName]]),(ProjectInfoTable[ProjectName]=DiscreteStatsTable[[#This Row],[ProjectName]])*ProjectInfoTable[NumberOfReplications]))</f>
        <v>50</v>
      </c>
      <c r="N593" s="5" cm="1">
        <f t="array" ref="N593">IFERROR(AVERAGE(IF((DiscreteStatsTable[GroupByKey]=DiscreteStatsTable[[#This Row],[GroupByKey]]),(DiscreteStatsTable[GroupByKey]=DiscreteStatsTable[[#This Row],[GroupByKey]])*DiscreteStatsTable[Average])),0)</f>
        <v>0.17460097232699684</v>
      </c>
      <c r="O593" s="5" cm="1">
        <f t="array" ref="O593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93" s="5" cm="1">
        <f t="array" ref="P593">MAX(IF((ProjectInfoTable[ProjectName]=DiscreteStatsTable[[#This Row],[ProjectName]]),(ProjectInfoTable[ProjectName]=DiscreteStatsTable[[#This Row],[ProjectName]])*ProjectInfoTable[ConfidenceInterval]))</f>
        <v>0.95</v>
      </c>
      <c r="Q593" s="5">
        <f>IF(AND(DiscreteStatsTable[[#This Row],[RepsWithStatObserved]]=1,Y593=0),200000000000000000000,IFERROR(_xlfn.T.INV.2T(1 -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93" s="5" cm="1">
        <f t="array" ref="R593">MIN(IF((DiscreteStatsTable[GroupByKey]=DiscreteStatsTable[[#This Row],[GroupByKey]]),(DiscreteStatsTable[GroupByKey]=DiscreteStatsTable[[#This Row],[GroupByKey]])*DiscreteStatsTable[Average]))</f>
        <v>6.6229675511977795E-2</v>
      </c>
      <c r="S593" s="5" cm="1">
        <f t="array" ref="S593">MAX(IF((DiscreteStatsTable[GroupByKey]=DiscreteStatsTable[[#This Row],[GroupByKey]]),(DiscreteStatsTable[GroupByKey]=DiscreteStatsTable[[#This Row],[GroupByKey]])*DiscreteStatsTable[Average]))</f>
        <v>0.33518621726314302</v>
      </c>
      <c r="T593" s="5" cm="1">
        <f t="array" ref="T593">MIN(IF((DiscreteStatsTable[GroupByKey]=DiscreteStatsTable[[#This Row],[GroupByKey]]),(DiscreteStatsTable[GroupByKey]=DiscreteStatsTable[[#This Row],[GroupByKey]])*DiscreteStatsTable[Minimum]))</f>
        <v>0</v>
      </c>
      <c r="U593" s="5" cm="1">
        <f t="array" ref="U593">MAX(IF((DiscreteStatsTable[GroupByKey]=DiscreteStatsTable[[#This Row],[GroupByKey]]),(DiscreteStatsTable[GroupByKey]=DiscreteStatsTable[[#This Row],[GroupByKey]])*DiscreteStatsTable[Maximum]))</f>
        <v>7.6409613053795198</v>
      </c>
      <c r="V593" s="5" cm="1">
        <f t="array" ref="V593">IFERROR(AVERAGE(IF((DiscreteStatsTable[GroupByKey]=DiscreteStatsTable[[#This Row],[GroupByKey]]),(DiscreteStatsTable[GroupByKey]=DiscreteStatsTable[[#This Row],[GroupByKey]])*DiscreteStatsTable[NumberObservations])),0)</f>
        <v>316.94</v>
      </c>
      <c r="W593" s="5">
        <f>IF((DiscreteStatsTable[[#This Row],[RepsRequested]]&gt;1),DiscreteStatsTable[[#This Row],[HalfWidth]],DiscreteStatsTable[[#This Row],[BatchMeansHalfWidth]])</f>
        <v>1.655000005490757E-2</v>
      </c>
      <c r="X593" s="5" cm="1">
        <f t="array" ref="X593">COUNT(IF((DiscreteStatsTable[GroupByKey]=DiscreteStatsTable[[#This Row],[GroupByKey]]),(DiscreteStatsTable[GroupByKey]=DiscreteStatsTable[[#This Row],[GroupByKey]])*DiscreteStatsTable[Replication]))</f>
        <v>50</v>
      </c>
      <c r="Y593" s="5">
        <f>IF(DiscreteStatsTable[[#This Row],[RepsRequested]]=DiscreteStatsTable[[#This Row],[RepsWithStatObserved]],1,0)</f>
        <v>1</v>
      </c>
    </row>
    <row r="594" spans="1:25" x14ac:dyDescent="0.25">
      <c r="A594" t="s">
        <v>68</v>
      </c>
      <c r="B594" t="s">
        <v>70</v>
      </c>
      <c r="C594">
        <v>33</v>
      </c>
      <c r="D594" t="s">
        <v>83</v>
      </c>
      <c r="E594" t="s">
        <v>72</v>
      </c>
      <c r="F594" t="s">
        <v>73</v>
      </c>
      <c r="G594">
        <v>2.93702302137211E-2</v>
      </c>
      <c r="H594">
        <v>2E+20</v>
      </c>
      <c r="I594">
        <v>1.2918180435297201E-2</v>
      </c>
      <c r="J594">
        <v>4.9690820177345503E-2</v>
      </c>
      <c r="K594">
        <v>317</v>
      </c>
      <c r="L59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94" s="5" cm="1">
        <f t="array" ref="M594">MAX(IF((ProjectInfoTable[ProjectName]=DiscreteStatsTable[[#This Row],[ProjectName]]),(ProjectInfoTable[ProjectName]=DiscreteStatsTable[[#This Row],[ProjectName]])*ProjectInfoTable[NumberOfReplications]))</f>
        <v>50</v>
      </c>
      <c r="N594" s="5" cm="1">
        <f t="array" ref="N594">IFERROR(AVERAGE(IF((DiscreteStatsTable[GroupByKey]=DiscreteStatsTable[[#This Row],[GroupByKey]]),(DiscreteStatsTable[GroupByKey]=DiscreteStatsTable[[#This Row],[GroupByKey]])*DiscreteStatsTable[Average])),0)</f>
        <v>2.9140044230663364E-2</v>
      </c>
      <c r="O594" s="5" cm="1">
        <f t="array" ref="O59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94" s="5" cm="1">
        <f t="array" ref="P594">MAX(IF((ProjectInfoTable[ProjectName]=DiscreteStatsTable[[#This Row],[ProjectName]]),(ProjectInfoTable[ProjectName]=DiscreteStatsTable[[#This Row],[ProjectName]])*ProjectInfoTable[ConfidenceInterval]))</f>
        <v>0.95</v>
      </c>
      <c r="Q594" s="5">
        <f>IF(AND(DiscreteStatsTable[[#This Row],[RepsWithStatObserved]]=1,Y594=0),200000000000000000000,IFERROR(_xlfn.T.INV.2T(1 -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94" s="5" cm="1">
        <f t="array" ref="R594">MIN(IF((DiscreteStatsTable[GroupByKey]=DiscreteStatsTable[[#This Row],[GroupByKey]]),(DiscreteStatsTable[GroupByKey]=DiscreteStatsTable[[#This Row],[GroupByKey]])*DiscreteStatsTable[Average]))</f>
        <v>2.83494744041787E-2</v>
      </c>
      <c r="S594" s="5" cm="1">
        <f t="array" ref="S594">MAX(IF((DiscreteStatsTable[GroupByKey]=DiscreteStatsTable[[#This Row],[GroupByKey]]),(DiscreteStatsTable[GroupByKey]=DiscreteStatsTable[[#This Row],[GroupByKey]])*DiscreteStatsTable[Average]))</f>
        <v>2.9665213130219501E-2</v>
      </c>
      <c r="T594" s="5" cm="1">
        <f t="array" ref="T594">MIN(IF((DiscreteStatsTable[GroupByKey]=DiscreteStatsTable[[#This Row],[GroupByKey]]),(DiscreteStatsTable[GroupByKey]=DiscreteStatsTable[[#This Row],[GroupByKey]])*DiscreteStatsTable[Minimum]))</f>
        <v>1.2596072452009799E-2</v>
      </c>
      <c r="U594" s="5" cm="1">
        <f t="array" ref="U594">MAX(IF((DiscreteStatsTable[GroupByKey]=DiscreteStatsTable[[#This Row],[GroupByKey]]),(DiscreteStatsTable[GroupByKey]=DiscreteStatsTable[[#This Row],[GroupByKey]])*DiscreteStatsTable[Maximum]))</f>
        <v>4.98834309779871E-2</v>
      </c>
      <c r="V594" s="5" cm="1">
        <f t="array" ref="V594">IFERROR(AVERAGE(IF((DiscreteStatsTable[GroupByKey]=DiscreteStatsTable[[#This Row],[GroupByKey]]),(DiscreteStatsTable[GroupByKey]=DiscreteStatsTable[[#This Row],[GroupByKey]])*DiscreteStatsTable[NumberObservations])),0)</f>
        <v>316.94</v>
      </c>
      <c r="W594" s="5">
        <f>IF((DiscreteStatsTable[[#This Row],[RepsRequested]]&gt;1),DiscreteStatsTable[[#This Row],[HalfWidth]],DiscreteStatsTable[[#This Row],[BatchMeansHalfWidth]])</f>
        <v>1.0181944756697419E-4</v>
      </c>
      <c r="X594" s="5" cm="1">
        <f t="array" ref="X594">COUNT(IF((DiscreteStatsTable[GroupByKey]=DiscreteStatsTable[[#This Row],[GroupByKey]]),(DiscreteStatsTable[GroupByKey]=DiscreteStatsTable[[#This Row],[GroupByKey]])*DiscreteStatsTable[Replication]))</f>
        <v>50</v>
      </c>
      <c r="Y594" s="5">
        <f>IF(DiscreteStatsTable[[#This Row],[RepsRequested]]=DiscreteStatsTable[[#This Row],[RepsWithStatObserved]],1,0)</f>
        <v>1</v>
      </c>
    </row>
    <row r="595" spans="1:25" x14ac:dyDescent="0.25">
      <c r="A595" t="s">
        <v>68</v>
      </c>
      <c r="B595" t="s">
        <v>70</v>
      </c>
      <c r="C595">
        <v>33</v>
      </c>
      <c r="D595" t="s">
        <v>83</v>
      </c>
      <c r="E595" t="s">
        <v>74</v>
      </c>
      <c r="F595" t="s">
        <v>73</v>
      </c>
      <c r="G595">
        <v>1.9730537507464101</v>
      </c>
      <c r="H595">
        <v>2E+20</v>
      </c>
      <c r="I595">
        <v>0.77509082611783198</v>
      </c>
      <c r="J595">
        <v>5.1626142960186003</v>
      </c>
      <c r="K595">
        <v>317</v>
      </c>
      <c r="L59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95" s="5" cm="1">
        <f t="array" ref="M595">MAX(IF((ProjectInfoTable[ProjectName]=DiscreteStatsTable[[#This Row],[ProjectName]]),(ProjectInfoTable[ProjectName]=DiscreteStatsTable[[#This Row],[ProjectName]])*ProjectInfoTable[NumberOfReplications]))</f>
        <v>50</v>
      </c>
      <c r="N595" s="5" cm="1">
        <f t="array" ref="N595">IFERROR(AVERAGE(IF((DiscreteStatsTable[GroupByKey]=DiscreteStatsTable[[#This Row],[GroupByKey]]),(DiscreteStatsTable[GroupByKey]=DiscreteStatsTable[[#This Row],[GroupByKey]])*DiscreteStatsTable[Average])),0)</f>
        <v>1.9230036261667984</v>
      </c>
      <c r="O595" s="5" cm="1">
        <f t="array" ref="O595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595" s="5" cm="1">
        <f t="array" ref="P595">MAX(IF((ProjectInfoTable[ProjectName]=DiscreteStatsTable[[#This Row],[ProjectName]]),(ProjectInfoTable[ProjectName]=DiscreteStatsTable[[#This Row],[ProjectName]])*ProjectInfoTable[ConfidenceInterval]))</f>
        <v>0.95</v>
      </c>
      <c r="Q595" s="5">
        <f>IF(AND(DiscreteStatsTable[[#This Row],[RepsWithStatObserved]]=1,Y595=0),200000000000000000000,IFERROR(_xlfn.T.INV.2T(1 -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595" s="5" cm="1">
        <f t="array" ref="R595">MIN(IF((DiscreteStatsTable[GroupByKey]=DiscreteStatsTable[[#This Row],[GroupByKey]]),(DiscreteStatsTable[GroupByKey]=DiscreteStatsTable[[#This Row],[GroupByKey]])*DiscreteStatsTable[Average]))</f>
        <v>1.76780221421957</v>
      </c>
      <c r="S595" s="5" cm="1">
        <f t="array" ref="S595">MAX(IF((DiscreteStatsTable[GroupByKey]=DiscreteStatsTable[[#This Row],[GroupByKey]]),(DiscreteStatsTable[GroupByKey]=DiscreteStatsTable[[#This Row],[GroupByKey]])*DiscreteStatsTable[Average]))</f>
        <v>2.1069755550221099</v>
      </c>
      <c r="T595" s="5" cm="1">
        <f t="array" ref="T595">MIN(IF((DiscreteStatsTable[GroupByKey]=DiscreteStatsTable[[#This Row],[GroupByKey]]),(DiscreteStatsTable[GroupByKey]=DiscreteStatsTable[[#This Row],[GroupByKey]])*DiscreteStatsTable[Minimum]))</f>
        <v>0.75576434712058904</v>
      </c>
      <c r="U595" s="5" cm="1">
        <f t="array" ref="U595">MAX(IF((DiscreteStatsTable[GroupByKey]=DiscreteStatsTable[[#This Row],[GroupByKey]]),(DiscreteStatsTable[GroupByKey]=DiscreteStatsTable[[#This Row],[GroupByKey]])*DiscreteStatsTable[Maximum]))</f>
        <v>8.9740994303808801</v>
      </c>
      <c r="V595" s="5" cm="1">
        <f t="array" ref="V595">IFERROR(AVERAGE(IF((DiscreteStatsTable[GroupByKey]=DiscreteStatsTable[[#This Row],[GroupByKey]]),(DiscreteStatsTable[GroupByKey]=DiscreteStatsTable[[#This Row],[GroupByKey]])*DiscreteStatsTable[NumberObservations])),0)</f>
        <v>316.94</v>
      </c>
      <c r="W595" s="5">
        <f>IF((DiscreteStatsTable[[#This Row],[RepsRequested]]&gt;1),DiscreteStatsTable[[#This Row],[HalfWidth]],DiscreteStatsTable[[#This Row],[BatchMeansHalfWidth]])</f>
        <v>1.7917006908396871E-2</v>
      </c>
      <c r="X595" s="5" cm="1">
        <f t="array" ref="X595">COUNT(IF((DiscreteStatsTable[GroupByKey]=DiscreteStatsTable[[#This Row],[GroupByKey]]),(DiscreteStatsTable[GroupByKey]=DiscreteStatsTable[[#This Row],[GroupByKey]])*DiscreteStatsTable[Replication]))</f>
        <v>50</v>
      </c>
      <c r="Y595" s="5">
        <f>IF(DiscreteStatsTable[[#This Row],[RepsRequested]]=DiscreteStatsTable[[#This Row],[RepsWithStatObserved]],1,0)</f>
        <v>1</v>
      </c>
    </row>
    <row r="596" spans="1:25" x14ac:dyDescent="0.25">
      <c r="A596" t="s">
        <v>68</v>
      </c>
      <c r="B596" t="s">
        <v>70</v>
      </c>
      <c r="C596">
        <v>33</v>
      </c>
      <c r="D596" t="s">
        <v>83</v>
      </c>
      <c r="E596" t="s">
        <v>75</v>
      </c>
      <c r="F596" t="s">
        <v>73</v>
      </c>
      <c r="G596">
        <v>2.93702302137211E-2</v>
      </c>
      <c r="H596">
        <v>2E+20</v>
      </c>
      <c r="I596">
        <v>1.2918180435297201E-2</v>
      </c>
      <c r="J596">
        <v>4.9690820177345503E-2</v>
      </c>
      <c r="K596">
        <v>317</v>
      </c>
      <c r="L59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96" s="5" cm="1">
        <f t="array" ref="M596">MAX(IF((ProjectInfoTable[ProjectName]=DiscreteStatsTable[[#This Row],[ProjectName]]),(ProjectInfoTable[ProjectName]=DiscreteStatsTable[[#This Row],[ProjectName]])*ProjectInfoTable[NumberOfReplications]))</f>
        <v>50</v>
      </c>
      <c r="N596" s="5" cm="1">
        <f t="array" ref="N596">IFERROR(AVERAGE(IF((DiscreteStatsTable[GroupByKey]=DiscreteStatsTable[[#This Row],[GroupByKey]]),(DiscreteStatsTable[GroupByKey]=DiscreteStatsTable[[#This Row],[GroupByKey]])*DiscreteStatsTable[Average])),0)</f>
        <v>2.9140044230663364E-2</v>
      </c>
      <c r="O596" s="5" cm="1">
        <f t="array" ref="O59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596" s="5" cm="1">
        <f t="array" ref="P596">MAX(IF((ProjectInfoTable[ProjectName]=DiscreteStatsTable[[#This Row],[ProjectName]]),(ProjectInfoTable[ProjectName]=DiscreteStatsTable[[#This Row],[ProjectName]])*ProjectInfoTable[ConfidenceInterval]))</f>
        <v>0.95</v>
      </c>
      <c r="Q596" s="5">
        <f>IF(AND(DiscreteStatsTable[[#This Row],[RepsWithStatObserved]]=1,Y596=0),200000000000000000000,IFERROR(_xlfn.T.INV.2T(1 -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596" s="5" cm="1">
        <f t="array" ref="R596">MIN(IF((DiscreteStatsTable[GroupByKey]=DiscreteStatsTable[[#This Row],[GroupByKey]]),(DiscreteStatsTable[GroupByKey]=DiscreteStatsTable[[#This Row],[GroupByKey]])*DiscreteStatsTable[Average]))</f>
        <v>2.83494744041787E-2</v>
      </c>
      <c r="S596" s="5" cm="1">
        <f t="array" ref="S596">MAX(IF((DiscreteStatsTable[GroupByKey]=DiscreteStatsTable[[#This Row],[GroupByKey]]),(DiscreteStatsTable[GroupByKey]=DiscreteStatsTable[[#This Row],[GroupByKey]])*DiscreteStatsTable[Average]))</f>
        <v>2.9665213130219501E-2</v>
      </c>
      <c r="T596" s="5" cm="1">
        <f t="array" ref="T596">MIN(IF((DiscreteStatsTable[GroupByKey]=DiscreteStatsTable[[#This Row],[GroupByKey]]),(DiscreteStatsTable[GroupByKey]=DiscreteStatsTable[[#This Row],[GroupByKey]])*DiscreteStatsTable[Minimum]))</f>
        <v>1.2596072452009799E-2</v>
      </c>
      <c r="U596" s="5" cm="1">
        <f t="array" ref="U596">MAX(IF((DiscreteStatsTable[GroupByKey]=DiscreteStatsTable[[#This Row],[GroupByKey]]),(DiscreteStatsTable[GroupByKey]=DiscreteStatsTable[[#This Row],[GroupByKey]])*DiscreteStatsTable[Maximum]))</f>
        <v>4.98834309779871E-2</v>
      </c>
      <c r="V596" s="5" cm="1">
        <f t="array" ref="V596">IFERROR(AVERAGE(IF((DiscreteStatsTable[GroupByKey]=DiscreteStatsTable[[#This Row],[GroupByKey]]),(DiscreteStatsTable[GroupByKey]=DiscreteStatsTable[[#This Row],[GroupByKey]])*DiscreteStatsTable[NumberObservations])),0)</f>
        <v>316.94</v>
      </c>
      <c r="W596" s="5">
        <f>IF((DiscreteStatsTable[[#This Row],[RepsRequested]]&gt;1),DiscreteStatsTable[[#This Row],[HalfWidth]],DiscreteStatsTable[[#This Row],[BatchMeansHalfWidth]])</f>
        <v>1.0181944756697419E-4</v>
      </c>
      <c r="X596" s="5" cm="1">
        <f t="array" ref="X596">COUNT(IF((DiscreteStatsTable[GroupByKey]=DiscreteStatsTable[[#This Row],[GroupByKey]]),(DiscreteStatsTable[GroupByKey]=DiscreteStatsTable[[#This Row],[GroupByKey]])*DiscreteStatsTable[Replication]))</f>
        <v>50</v>
      </c>
      <c r="Y596" s="5">
        <f>IF(DiscreteStatsTable[[#This Row],[RepsRequested]]=DiscreteStatsTable[[#This Row],[RepsWithStatObserved]],1,0)</f>
        <v>1</v>
      </c>
    </row>
    <row r="597" spans="1:25" x14ac:dyDescent="0.25">
      <c r="A597" t="s">
        <v>68</v>
      </c>
      <c r="B597" t="s">
        <v>70</v>
      </c>
      <c r="C597">
        <v>33</v>
      </c>
      <c r="D597" t="s">
        <v>83</v>
      </c>
      <c r="E597" t="s">
        <v>76</v>
      </c>
      <c r="F597" t="s">
        <v>73</v>
      </c>
      <c r="G597">
        <v>1.7622138128232701</v>
      </c>
      <c r="H597">
        <v>2E+20</v>
      </c>
      <c r="I597">
        <v>0.77509082611783198</v>
      </c>
      <c r="J597">
        <v>2.9814492106407302</v>
      </c>
      <c r="K597">
        <v>317</v>
      </c>
      <c r="L59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97" s="5" cm="1">
        <f t="array" ref="M597">MAX(IF((ProjectInfoTable[ProjectName]=DiscreteStatsTable[[#This Row],[ProjectName]]),(ProjectInfoTable[ProjectName]=DiscreteStatsTable[[#This Row],[ProjectName]])*ProjectInfoTable[NumberOfReplications]))</f>
        <v>50</v>
      </c>
      <c r="N597" s="5" cm="1">
        <f t="array" ref="N597">IFERROR(AVERAGE(IF((DiscreteStatsTable[GroupByKey]=DiscreteStatsTable[[#This Row],[GroupByKey]]),(DiscreteStatsTable[GroupByKey]=DiscreteStatsTable[[#This Row],[GroupByKey]])*DiscreteStatsTable[Average])),0)</f>
        <v>1.7484026538398019</v>
      </c>
      <c r="O597" s="5" cm="1">
        <f t="array" ref="O597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597" s="5" cm="1">
        <f t="array" ref="P597">MAX(IF((ProjectInfoTable[ProjectName]=DiscreteStatsTable[[#This Row],[ProjectName]]),(ProjectInfoTable[ProjectName]=DiscreteStatsTable[[#This Row],[ProjectName]])*ProjectInfoTable[ConfidenceInterval]))</f>
        <v>0.95</v>
      </c>
      <c r="Q597" s="5">
        <f>IF(AND(DiscreteStatsTable[[#This Row],[RepsWithStatObserved]]=1,Y597=0),200000000000000000000,IFERROR(_xlfn.T.INV.2T(1 -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597" s="5" cm="1">
        <f t="array" ref="R597">MIN(IF((DiscreteStatsTable[GroupByKey]=DiscreteStatsTable[[#This Row],[GroupByKey]]),(DiscreteStatsTable[GroupByKey]=DiscreteStatsTable[[#This Row],[GroupByKey]])*DiscreteStatsTable[Average]))</f>
        <v>1.7009684642507199</v>
      </c>
      <c r="S597" s="5" cm="1">
        <f t="array" ref="S597">MAX(IF((DiscreteStatsTable[GroupByKey]=DiscreteStatsTable[[#This Row],[GroupByKey]]),(DiscreteStatsTable[GroupByKey]=DiscreteStatsTable[[#This Row],[GroupByKey]])*DiscreteStatsTable[Average]))</f>
        <v>1.77991278781317</v>
      </c>
      <c r="T597" s="5" cm="1">
        <f t="array" ref="T597">MIN(IF((DiscreteStatsTable[GroupByKey]=DiscreteStatsTable[[#This Row],[GroupByKey]]),(DiscreteStatsTable[GroupByKey]=DiscreteStatsTable[[#This Row],[GroupByKey]])*DiscreteStatsTable[Minimum]))</f>
        <v>0.75576434712058904</v>
      </c>
      <c r="U597" s="5" cm="1">
        <f t="array" ref="U597">MAX(IF((DiscreteStatsTable[GroupByKey]=DiscreteStatsTable[[#This Row],[GroupByKey]]),(DiscreteStatsTable[GroupByKey]=DiscreteStatsTable[[#This Row],[GroupByKey]])*DiscreteStatsTable[Maximum]))</f>
        <v>2.9930058586792301</v>
      </c>
      <c r="V597" s="5" cm="1">
        <f t="array" ref="V597">IFERROR(AVERAGE(IF((DiscreteStatsTable[GroupByKey]=DiscreteStatsTable[[#This Row],[GroupByKey]]),(DiscreteStatsTable[GroupByKey]=DiscreteStatsTable[[#This Row],[GroupByKey]])*DiscreteStatsTable[NumberObservations])),0)</f>
        <v>316.94</v>
      </c>
      <c r="W597" s="5">
        <f>IF((DiscreteStatsTable[[#This Row],[RepsRequested]]&gt;1),DiscreteStatsTable[[#This Row],[HalfWidth]],DiscreteStatsTable[[#This Row],[BatchMeansHalfWidth]])</f>
        <v>6.1091668540185929E-3</v>
      </c>
      <c r="X597" s="5" cm="1">
        <f t="array" ref="X597">COUNT(IF((DiscreteStatsTable[GroupByKey]=DiscreteStatsTable[[#This Row],[GroupByKey]]),(DiscreteStatsTable[GroupByKey]=DiscreteStatsTable[[#This Row],[GroupByKey]])*DiscreteStatsTable[Replication]))</f>
        <v>50</v>
      </c>
      <c r="Y597" s="5">
        <f>IF(DiscreteStatsTable[[#This Row],[RepsRequested]]=DiscreteStatsTable[[#This Row],[RepsWithStatObserved]],1,0)</f>
        <v>1</v>
      </c>
    </row>
    <row r="598" spans="1:25" x14ac:dyDescent="0.25">
      <c r="A598" t="s">
        <v>68</v>
      </c>
      <c r="B598" t="s">
        <v>70</v>
      </c>
      <c r="C598">
        <v>33</v>
      </c>
      <c r="D598" t="s">
        <v>83</v>
      </c>
      <c r="E598" t="s">
        <v>77</v>
      </c>
      <c r="F598" t="s">
        <v>73</v>
      </c>
      <c r="G598">
        <v>0</v>
      </c>
      <c r="H598">
        <v>2E+20</v>
      </c>
      <c r="I598">
        <v>0</v>
      </c>
      <c r="J598">
        <v>0</v>
      </c>
      <c r="K598">
        <v>317</v>
      </c>
      <c r="L59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98" s="5" cm="1">
        <f t="array" ref="M598">MAX(IF((ProjectInfoTable[ProjectName]=DiscreteStatsTable[[#This Row],[ProjectName]]),(ProjectInfoTable[ProjectName]=DiscreteStatsTable[[#This Row],[ProjectName]])*ProjectInfoTable[NumberOfReplications]))</f>
        <v>50</v>
      </c>
      <c r="N598" s="5" cm="1">
        <f t="array" ref="N598">IFERROR(AVERAGE(IF((DiscreteStatsTable[GroupByKey]=DiscreteStatsTable[[#This Row],[GroupByKey]]),(DiscreteStatsTable[GroupByKey]=DiscreteStatsTable[[#This Row],[GroupByKey]])*DiscreteStatsTable[Average])),0)</f>
        <v>0</v>
      </c>
      <c r="O598" s="5" cm="1">
        <f t="array" ref="O598">IFERROR(_xlfn.STDEV.S(IF((DiscreteStatsTable[GroupByKey]=DiscreteStatsTable[[#This Row],[GroupByKey]]),(DiscreteStatsTable[GroupByKey]=DiscreteStatsTable[[#This Row],[GroupByKey]])*DiscreteStatsTable[Average])),0)</f>
        <v>0</v>
      </c>
      <c r="P598" s="5" cm="1">
        <f t="array" ref="P598">MAX(IF((ProjectInfoTable[ProjectName]=DiscreteStatsTable[[#This Row],[ProjectName]]),(ProjectInfoTable[ProjectName]=DiscreteStatsTable[[#This Row],[ProjectName]])*ProjectInfoTable[ConfidenceInterval]))</f>
        <v>0.95</v>
      </c>
      <c r="Q598" s="5">
        <f>IF(AND(DiscreteStatsTable[[#This Row],[RepsWithStatObserved]]=1,Y598=0),200000000000000000000,IFERROR(_xlfn.T.INV.2T(1 -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8" s="5" cm="1">
        <f t="array" ref="R598">MIN(IF((DiscreteStatsTable[GroupByKey]=DiscreteStatsTable[[#This Row],[GroupByKey]]),(DiscreteStatsTable[GroupByKey]=DiscreteStatsTable[[#This Row],[GroupByKey]])*DiscreteStatsTable[Average]))</f>
        <v>0</v>
      </c>
      <c r="S598" s="5" cm="1">
        <f t="array" ref="S598">MAX(IF((DiscreteStatsTable[GroupByKey]=DiscreteStatsTable[[#This Row],[GroupByKey]]),(DiscreteStatsTable[GroupByKey]=DiscreteStatsTable[[#This Row],[GroupByKey]])*DiscreteStatsTable[Average]))</f>
        <v>0</v>
      </c>
      <c r="T598" s="5" cm="1">
        <f t="array" ref="T598">MIN(IF((DiscreteStatsTable[GroupByKey]=DiscreteStatsTable[[#This Row],[GroupByKey]]),(DiscreteStatsTable[GroupByKey]=DiscreteStatsTable[[#This Row],[GroupByKey]])*DiscreteStatsTable[Minimum]))</f>
        <v>0</v>
      </c>
      <c r="U598" s="5" cm="1">
        <f t="array" ref="U598">MAX(IF((DiscreteStatsTable[GroupByKey]=DiscreteStatsTable[[#This Row],[GroupByKey]]),(DiscreteStatsTable[GroupByKey]=DiscreteStatsTable[[#This Row],[GroupByKey]])*DiscreteStatsTable[Maximum]))</f>
        <v>0</v>
      </c>
      <c r="V598" s="5" cm="1">
        <f t="array" ref="V598">IFERROR(AVERAGE(IF((DiscreteStatsTable[GroupByKey]=DiscreteStatsTable[[#This Row],[GroupByKey]]),(DiscreteStatsTable[GroupByKey]=DiscreteStatsTable[[#This Row],[GroupByKey]])*DiscreteStatsTable[NumberObservations])),0)</f>
        <v>316.94</v>
      </c>
      <c r="W598" s="5">
        <f>IF((DiscreteStatsTable[[#This Row],[RepsRequested]]&gt;1),DiscreteStatsTable[[#This Row],[HalfWidth]],DiscreteStatsTable[[#This Row],[BatchMeansHalfWidth]])</f>
        <v>0</v>
      </c>
      <c r="X598" s="5" cm="1">
        <f t="array" ref="X598">COUNT(IF((DiscreteStatsTable[GroupByKey]=DiscreteStatsTable[[#This Row],[GroupByKey]]),(DiscreteStatsTable[GroupByKey]=DiscreteStatsTable[[#This Row],[GroupByKey]])*DiscreteStatsTable[Replication]))</f>
        <v>50</v>
      </c>
      <c r="Y598" s="5">
        <f>IF(DiscreteStatsTable[[#This Row],[RepsRequested]]=DiscreteStatsTable[[#This Row],[RepsWithStatObserved]],1,0)</f>
        <v>1</v>
      </c>
    </row>
    <row r="599" spans="1:25" x14ac:dyDescent="0.25">
      <c r="A599" t="s">
        <v>68</v>
      </c>
      <c r="B599" t="s">
        <v>70</v>
      </c>
      <c r="C599">
        <v>33</v>
      </c>
      <c r="D599" t="s">
        <v>83</v>
      </c>
      <c r="E599" t="s">
        <v>78</v>
      </c>
      <c r="F599" t="s">
        <v>73</v>
      </c>
      <c r="G599">
        <v>0.21083993792314601</v>
      </c>
      <c r="H599">
        <v>2E+20</v>
      </c>
      <c r="I599">
        <v>0</v>
      </c>
      <c r="J599">
        <v>3.7644107541688099</v>
      </c>
      <c r="K599">
        <v>317</v>
      </c>
      <c r="L59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99" s="5" cm="1">
        <f t="array" ref="M599">MAX(IF((ProjectInfoTable[ProjectName]=DiscreteStatsTable[[#This Row],[ProjectName]]),(ProjectInfoTable[ProjectName]=DiscreteStatsTable[[#This Row],[ProjectName]])*ProjectInfoTable[NumberOfReplications]))</f>
        <v>50</v>
      </c>
      <c r="N599" s="5" cm="1">
        <f t="array" ref="N599">IFERROR(AVERAGE(IF((DiscreteStatsTable[GroupByKey]=DiscreteStatsTable[[#This Row],[GroupByKey]]),(DiscreteStatsTable[GroupByKey]=DiscreteStatsTable[[#This Row],[GroupByKey]])*DiscreteStatsTable[Average])),0)</f>
        <v>0.17460097232699684</v>
      </c>
      <c r="O599" s="5" cm="1">
        <f t="array" ref="O599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599" s="5" cm="1">
        <f t="array" ref="P599">MAX(IF((ProjectInfoTable[ProjectName]=DiscreteStatsTable[[#This Row],[ProjectName]]),(ProjectInfoTable[ProjectName]=DiscreteStatsTable[[#This Row],[ProjectName]])*ProjectInfoTable[ConfidenceInterval]))</f>
        <v>0.95</v>
      </c>
      <c r="Q599" s="5">
        <f>IF(AND(DiscreteStatsTable[[#This Row],[RepsWithStatObserved]]=1,Y599=0),200000000000000000000,IFERROR(_xlfn.T.INV.2T(1 -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599" s="5" cm="1">
        <f t="array" ref="R599">MIN(IF((DiscreteStatsTable[GroupByKey]=DiscreteStatsTable[[#This Row],[GroupByKey]]),(DiscreteStatsTable[GroupByKey]=DiscreteStatsTable[[#This Row],[GroupByKey]])*DiscreteStatsTable[Average]))</f>
        <v>6.6229675511977795E-2</v>
      </c>
      <c r="S599" s="5" cm="1">
        <f t="array" ref="S599">MAX(IF((DiscreteStatsTable[GroupByKey]=DiscreteStatsTable[[#This Row],[GroupByKey]]),(DiscreteStatsTable[GroupByKey]=DiscreteStatsTable[[#This Row],[GroupByKey]])*DiscreteStatsTable[Average]))</f>
        <v>0.33518621726314302</v>
      </c>
      <c r="T599" s="5" cm="1">
        <f t="array" ref="T599">MIN(IF((DiscreteStatsTable[GroupByKey]=DiscreteStatsTable[[#This Row],[GroupByKey]]),(DiscreteStatsTable[GroupByKey]=DiscreteStatsTable[[#This Row],[GroupByKey]])*DiscreteStatsTable[Minimum]))</f>
        <v>0</v>
      </c>
      <c r="U599" s="5" cm="1">
        <f t="array" ref="U599">MAX(IF((DiscreteStatsTable[GroupByKey]=DiscreteStatsTable[[#This Row],[GroupByKey]]),(DiscreteStatsTable[GroupByKey]=DiscreteStatsTable[[#This Row],[GroupByKey]])*DiscreteStatsTable[Maximum]))</f>
        <v>7.6409613053795198</v>
      </c>
      <c r="V599" s="5" cm="1">
        <f t="array" ref="V599">IFERROR(AVERAGE(IF((DiscreteStatsTable[GroupByKey]=DiscreteStatsTable[[#This Row],[GroupByKey]]),(DiscreteStatsTable[GroupByKey]=DiscreteStatsTable[[#This Row],[GroupByKey]])*DiscreteStatsTable[NumberObservations])),0)</f>
        <v>316.94</v>
      </c>
      <c r="W599" s="5">
        <f>IF((DiscreteStatsTable[[#This Row],[RepsRequested]]&gt;1),DiscreteStatsTable[[#This Row],[HalfWidth]],DiscreteStatsTable[[#This Row],[BatchMeansHalfWidth]])</f>
        <v>1.655000005490757E-2</v>
      </c>
      <c r="X599" s="5" cm="1">
        <f t="array" ref="X599">COUNT(IF((DiscreteStatsTable[GroupByKey]=DiscreteStatsTable[[#This Row],[GroupByKey]]),(DiscreteStatsTable[GroupByKey]=DiscreteStatsTable[[#This Row],[GroupByKey]])*DiscreteStatsTable[Replication]))</f>
        <v>50</v>
      </c>
      <c r="Y599" s="5">
        <f>IF(DiscreteStatsTable[[#This Row],[RepsRequested]]=DiscreteStatsTable[[#This Row],[RepsWithStatObserved]],1,0)</f>
        <v>1</v>
      </c>
    </row>
    <row r="600" spans="1:25" x14ac:dyDescent="0.25">
      <c r="A600" t="s">
        <v>68</v>
      </c>
      <c r="B600" t="s">
        <v>70</v>
      </c>
      <c r="C600">
        <v>34</v>
      </c>
      <c r="D600" t="s">
        <v>83</v>
      </c>
      <c r="E600" t="s">
        <v>72</v>
      </c>
      <c r="F600" t="s">
        <v>73</v>
      </c>
      <c r="G600">
        <v>2.95238937532568E-2</v>
      </c>
      <c r="H600">
        <v>2E+20</v>
      </c>
      <c r="I600">
        <v>1.2596072452009799E-2</v>
      </c>
      <c r="J600">
        <v>4.8776149019585102E-2</v>
      </c>
      <c r="K600">
        <v>317</v>
      </c>
      <c r="L60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00" s="5" cm="1">
        <f t="array" ref="M600">MAX(IF((ProjectInfoTable[ProjectName]=DiscreteStatsTable[[#This Row],[ProjectName]]),(ProjectInfoTable[ProjectName]=DiscreteStatsTable[[#This Row],[ProjectName]])*ProjectInfoTable[NumberOfReplications]))</f>
        <v>50</v>
      </c>
      <c r="N600" s="5" cm="1">
        <f t="array" ref="N600">IFERROR(AVERAGE(IF((DiscreteStatsTable[GroupByKey]=DiscreteStatsTable[[#This Row],[GroupByKey]]),(DiscreteStatsTable[GroupByKey]=DiscreteStatsTable[[#This Row],[GroupByKey]])*DiscreteStatsTable[Average])),0)</f>
        <v>2.9140044230663364E-2</v>
      </c>
      <c r="O600" s="5" cm="1">
        <f t="array" ref="O60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00" s="5" cm="1">
        <f t="array" ref="P600">MAX(IF((ProjectInfoTable[ProjectName]=DiscreteStatsTable[[#This Row],[ProjectName]]),(ProjectInfoTable[ProjectName]=DiscreteStatsTable[[#This Row],[ProjectName]])*ProjectInfoTable[ConfidenceInterval]))</f>
        <v>0.95</v>
      </c>
      <c r="Q600" s="5">
        <f>IF(AND(DiscreteStatsTable[[#This Row],[RepsWithStatObserved]]=1,Y600=0),200000000000000000000,IFERROR(_xlfn.T.INV.2T(1 -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00" s="5" cm="1">
        <f t="array" ref="R600">MIN(IF((DiscreteStatsTable[GroupByKey]=DiscreteStatsTable[[#This Row],[GroupByKey]]),(DiscreteStatsTable[GroupByKey]=DiscreteStatsTable[[#This Row],[GroupByKey]])*DiscreteStatsTable[Average]))</f>
        <v>2.83494744041787E-2</v>
      </c>
      <c r="S600" s="5" cm="1">
        <f t="array" ref="S600">MAX(IF((DiscreteStatsTable[GroupByKey]=DiscreteStatsTable[[#This Row],[GroupByKey]]),(DiscreteStatsTable[GroupByKey]=DiscreteStatsTable[[#This Row],[GroupByKey]])*DiscreteStatsTable[Average]))</f>
        <v>2.9665213130219501E-2</v>
      </c>
      <c r="T600" s="5" cm="1">
        <f t="array" ref="T600">MIN(IF((DiscreteStatsTable[GroupByKey]=DiscreteStatsTable[[#This Row],[GroupByKey]]),(DiscreteStatsTable[GroupByKey]=DiscreteStatsTable[[#This Row],[GroupByKey]])*DiscreteStatsTable[Minimum]))</f>
        <v>1.2596072452009799E-2</v>
      </c>
      <c r="U600" s="5" cm="1">
        <f t="array" ref="U600">MAX(IF((DiscreteStatsTable[GroupByKey]=DiscreteStatsTable[[#This Row],[GroupByKey]]),(DiscreteStatsTable[GroupByKey]=DiscreteStatsTable[[#This Row],[GroupByKey]])*DiscreteStatsTable[Maximum]))</f>
        <v>4.98834309779871E-2</v>
      </c>
      <c r="V600" s="5" cm="1">
        <f t="array" ref="V600">IFERROR(AVERAGE(IF((DiscreteStatsTable[GroupByKey]=DiscreteStatsTable[[#This Row],[GroupByKey]]),(DiscreteStatsTable[GroupByKey]=DiscreteStatsTable[[#This Row],[GroupByKey]])*DiscreteStatsTable[NumberObservations])),0)</f>
        <v>316.94</v>
      </c>
      <c r="W600" s="5">
        <f>IF((DiscreteStatsTable[[#This Row],[RepsRequested]]&gt;1),DiscreteStatsTable[[#This Row],[HalfWidth]],DiscreteStatsTable[[#This Row],[BatchMeansHalfWidth]])</f>
        <v>1.0181944756697419E-4</v>
      </c>
      <c r="X600" s="5" cm="1">
        <f t="array" ref="X600">COUNT(IF((DiscreteStatsTable[GroupByKey]=DiscreteStatsTable[[#This Row],[GroupByKey]]),(DiscreteStatsTable[GroupByKey]=DiscreteStatsTable[[#This Row],[GroupByKey]])*DiscreteStatsTable[Replication]))</f>
        <v>50</v>
      </c>
      <c r="Y600" s="5">
        <f>IF(DiscreteStatsTable[[#This Row],[RepsRequested]]=DiscreteStatsTable[[#This Row],[RepsWithStatObserved]],1,0)</f>
        <v>1</v>
      </c>
    </row>
    <row r="601" spans="1:25" x14ac:dyDescent="0.25">
      <c r="A601" t="s">
        <v>68</v>
      </c>
      <c r="B601" t="s">
        <v>70</v>
      </c>
      <c r="C601">
        <v>34</v>
      </c>
      <c r="D601" t="s">
        <v>83</v>
      </c>
      <c r="E601" t="s">
        <v>74</v>
      </c>
      <c r="F601" t="s">
        <v>73</v>
      </c>
      <c r="G601">
        <v>2.0499271075973202</v>
      </c>
      <c r="H601">
        <v>2E+20</v>
      </c>
      <c r="I601">
        <v>0.75576434712058904</v>
      </c>
      <c r="J601">
        <v>8.4900200365970999</v>
      </c>
      <c r="K601">
        <v>317</v>
      </c>
      <c r="L60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01" s="5" cm="1">
        <f t="array" ref="M601">MAX(IF((ProjectInfoTable[ProjectName]=DiscreteStatsTable[[#This Row],[ProjectName]]),(ProjectInfoTable[ProjectName]=DiscreteStatsTable[[#This Row],[ProjectName]])*ProjectInfoTable[NumberOfReplications]))</f>
        <v>50</v>
      </c>
      <c r="N601" s="5" cm="1">
        <f t="array" ref="N601">IFERROR(AVERAGE(IF((DiscreteStatsTable[GroupByKey]=DiscreteStatsTable[[#This Row],[GroupByKey]]),(DiscreteStatsTable[GroupByKey]=DiscreteStatsTable[[#This Row],[GroupByKey]])*DiscreteStatsTable[Average])),0)</f>
        <v>1.9230036261667984</v>
      </c>
      <c r="O601" s="5" cm="1">
        <f t="array" ref="O601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01" s="5" cm="1">
        <f t="array" ref="P601">MAX(IF((ProjectInfoTable[ProjectName]=DiscreteStatsTable[[#This Row],[ProjectName]]),(ProjectInfoTable[ProjectName]=DiscreteStatsTable[[#This Row],[ProjectName]])*ProjectInfoTable[ConfidenceInterval]))</f>
        <v>0.95</v>
      </c>
      <c r="Q601" s="5">
        <f>IF(AND(DiscreteStatsTable[[#This Row],[RepsWithStatObserved]]=1,Y601=0),200000000000000000000,IFERROR(_xlfn.T.INV.2T(1 -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01" s="5" cm="1">
        <f t="array" ref="R601">MIN(IF((DiscreteStatsTable[GroupByKey]=DiscreteStatsTable[[#This Row],[GroupByKey]]),(DiscreteStatsTable[GroupByKey]=DiscreteStatsTable[[#This Row],[GroupByKey]])*DiscreteStatsTable[Average]))</f>
        <v>1.76780221421957</v>
      </c>
      <c r="S601" s="5" cm="1">
        <f t="array" ref="S601">MAX(IF((DiscreteStatsTable[GroupByKey]=DiscreteStatsTable[[#This Row],[GroupByKey]]),(DiscreteStatsTable[GroupByKey]=DiscreteStatsTable[[#This Row],[GroupByKey]])*DiscreteStatsTable[Average]))</f>
        <v>2.1069755550221099</v>
      </c>
      <c r="T601" s="5" cm="1">
        <f t="array" ref="T601">MIN(IF((DiscreteStatsTable[GroupByKey]=DiscreteStatsTable[[#This Row],[GroupByKey]]),(DiscreteStatsTable[GroupByKey]=DiscreteStatsTable[[#This Row],[GroupByKey]])*DiscreteStatsTable[Minimum]))</f>
        <v>0.75576434712058904</v>
      </c>
      <c r="U601" s="5" cm="1">
        <f t="array" ref="U601">MAX(IF((DiscreteStatsTable[GroupByKey]=DiscreteStatsTable[[#This Row],[GroupByKey]]),(DiscreteStatsTable[GroupByKey]=DiscreteStatsTable[[#This Row],[GroupByKey]])*DiscreteStatsTable[Maximum]))</f>
        <v>8.9740994303808801</v>
      </c>
      <c r="V601" s="5" cm="1">
        <f t="array" ref="V601">IFERROR(AVERAGE(IF((DiscreteStatsTable[GroupByKey]=DiscreteStatsTable[[#This Row],[GroupByKey]]),(DiscreteStatsTable[GroupByKey]=DiscreteStatsTable[[#This Row],[GroupByKey]])*DiscreteStatsTable[NumberObservations])),0)</f>
        <v>316.94</v>
      </c>
      <c r="W601" s="5">
        <f>IF((DiscreteStatsTable[[#This Row],[RepsRequested]]&gt;1),DiscreteStatsTable[[#This Row],[HalfWidth]],DiscreteStatsTable[[#This Row],[BatchMeansHalfWidth]])</f>
        <v>1.7917006908396871E-2</v>
      </c>
      <c r="X601" s="5" cm="1">
        <f t="array" ref="X601">COUNT(IF((DiscreteStatsTable[GroupByKey]=DiscreteStatsTable[[#This Row],[GroupByKey]]),(DiscreteStatsTable[GroupByKey]=DiscreteStatsTable[[#This Row],[GroupByKey]])*DiscreteStatsTable[Replication]))</f>
        <v>50</v>
      </c>
      <c r="Y601" s="5">
        <f>IF(DiscreteStatsTable[[#This Row],[RepsRequested]]=DiscreteStatsTable[[#This Row],[RepsWithStatObserved]],1,0)</f>
        <v>1</v>
      </c>
    </row>
    <row r="602" spans="1:25" x14ac:dyDescent="0.25">
      <c r="A602" t="s">
        <v>68</v>
      </c>
      <c r="B602" t="s">
        <v>70</v>
      </c>
      <c r="C602">
        <v>34</v>
      </c>
      <c r="D602" t="s">
        <v>83</v>
      </c>
      <c r="E602" t="s">
        <v>75</v>
      </c>
      <c r="F602" t="s">
        <v>73</v>
      </c>
      <c r="G602">
        <v>2.95238937532568E-2</v>
      </c>
      <c r="H602">
        <v>2E+20</v>
      </c>
      <c r="I602">
        <v>1.2596072452009799E-2</v>
      </c>
      <c r="J602">
        <v>4.8776149019585102E-2</v>
      </c>
      <c r="K602">
        <v>317</v>
      </c>
      <c r="L60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02" s="5" cm="1">
        <f t="array" ref="M602">MAX(IF((ProjectInfoTable[ProjectName]=DiscreteStatsTable[[#This Row],[ProjectName]]),(ProjectInfoTable[ProjectName]=DiscreteStatsTable[[#This Row],[ProjectName]])*ProjectInfoTable[NumberOfReplications]))</f>
        <v>50</v>
      </c>
      <c r="N602" s="5" cm="1">
        <f t="array" ref="N602">IFERROR(AVERAGE(IF((DiscreteStatsTable[GroupByKey]=DiscreteStatsTable[[#This Row],[GroupByKey]]),(DiscreteStatsTable[GroupByKey]=DiscreteStatsTable[[#This Row],[GroupByKey]])*DiscreteStatsTable[Average])),0)</f>
        <v>2.9140044230663364E-2</v>
      </c>
      <c r="O602" s="5" cm="1">
        <f t="array" ref="O60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02" s="5" cm="1">
        <f t="array" ref="P602">MAX(IF((ProjectInfoTable[ProjectName]=DiscreteStatsTable[[#This Row],[ProjectName]]),(ProjectInfoTable[ProjectName]=DiscreteStatsTable[[#This Row],[ProjectName]])*ProjectInfoTable[ConfidenceInterval]))</f>
        <v>0.95</v>
      </c>
      <c r="Q602" s="5">
        <f>IF(AND(DiscreteStatsTable[[#This Row],[RepsWithStatObserved]]=1,Y602=0),200000000000000000000,IFERROR(_xlfn.T.INV.2T(1 -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02" s="5" cm="1">
        <f t="array" ref="R602">MIN(IF((DiscreteStatsTable[GroupByKey]=DiscreteStatsTable[[#This Row],[GroupByKey]]),(DiscreteStatsTable[GroupByKey]=DiscreteStatsTable[[#This Row],[GroupByKey]])*DiscreteStatsTable[Average]))</f>
        <v>2.83494744041787E-2</v>
      </c>
      <c r="S602" s="5" cm="1">
        <f t="array" ref="S602">MAX(IF((DiscreteStatsTable[GroupByKey]=DiscreteStatsTable[[#This Row],[GroupByKey]]),(DiscreteStatsTable[GroupByKey]=DiscreteStatsTable[[#This Row],[GroupByKey]])*DiscreteStatsTable[Average]))</f>
        <v>2.9665213130219501E-2</v>
      </c>
      <c r="T602" s="5" cm="1">
        <f t="array" ref="T602">MIN(IF((DiscreteStatsTable[GroupByKey]=DiscreteStatsTable[[#This Row],[GroupByKey]]),(DiscreteStatsTable[GroupByKey]=DiscreteStatsTable[[#This Row],[GroupByKey]])*DiscreteStatsTable[Minimum]))</f>
        <v>1.2596072452009799E-2</v>
      </c>
      <c r="U602" s="5" cm="1">
        <f t="array" ref="U602">MAX(IF((DiscreteStatsTable[GroupByKey]=DiscreteStatsTable[[#This Row],[GroupByKey]]),(DiscreteStatsTable[GroupByKey]=DiscreteStatsTable[[#This Row],[GroupByKey]])*DiscreteStatsTable[Maximum]))</f>
        <v>4.98834309779871E-2</v>
      </c>
      <c r="V602" s="5" cm="1">
        <f t="array" ref="V602">IFERROR(AVERAGE(IF((DiscreteStatsTable[GroupByKey]=DiscreteStatsTable[[#This Row],[GroupByKey]]),(DiscreteStatsTable[GroupByKey]=DiscreteStatsTable[[#This Row],[GroupByKey]])*DiscreteStatsTable[NumberObservations])),0)</f>
        <v>316.94</v>
      </c>
      <c r="W602" s="5">
        <f>IF((DiscreteStatsTable[[#This Row],[RepsRequested]]&gt;1),DiscreteStatsTable[[#This Row],[HalfWidth]],DiscreteStatsTable[[#This Row],[BatchMeansHalfWidth]])</f>
        <v>1.0181944756697419E-4</v>
      </c>
      <c r="X602" s="5" cm="1">
        <f t="array" ref="X602">COUNT(IF((DiscreteStatsTable[GroupByKey]=DiscreteStatsTable[[#This Row],[GroupByKey]]),(DiscreteStatsTable[GroupByKey]=DiscreteStatsTable[[#This Row],[GroupByKey]])*DiscreteStatsTable[Replication]))</f>
        <v>50</v>
      </c>
      <c r="Y602" s="5">
        <f>IF(DiscreteStatsTable[[#This Row],[RepsRequested]]=DiscreteStatsTable[[#This Row],[RepsWithStatObserved]],1,0)</f>
        <v>1</v>
      </c>
    </row>
    <row r="603" spans="1:25" x14ac:dyDescent="0.25">
      <c r="A603" t="s">
        <v>68</v>
      </c>
      <c r="B603" t="s">
        <v>70</v>
      </c>
      <c r="C603">
        <v>34</v>
      </c>
      <c r="D603" t="s">
        <v>83</v>
      </c>
      <c r="E603" t="s">
        <v>76</v>
      </c>
      <c r="F603" t="s">
        <v>73</v>
      </c>
      <c r="G603">
        <v>1.7714336251954099</v>
      </c>
      <c r="H603">
        <v>2E+20</v>
      </c>
      <c r="I603">
        <v>0.75576434712058904</v>
      </c>
      <c r="J603">
        <v>2.9265689411751099</v>
      </c>
      <c r="K603">
        <v>317</v>
      </c>
      <c r="L60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03" s="5" cm="1">
        <f t="array" ref="M603">MAX(IF((ProjectInfoTable[ProjectName]=DiscreteStatsTable[[#This Row],[ProjectName]]),(ProjectInfoTable[ProjectName]=DiscreteStatsTable[[#This Row],[ProjectName]])*ProjectInfoTable[NumberOfReplications]))</f>
        <v>50</v>
      </c>
      <c r="N603" s="5" cm="1">
        <f t="array" ref="N603">IFERROR(AVERAGE(IF((DiscreteStatsTable[GroupByKey]=DiscreteStatsTable[[#This Row],[GroupByKey]]),(DiscreteStatsTable[GroupByKey]=DiscreteStatsTable[[#This Row],[GroupByKey]])*DiscreteStatsTable[Average])),0)</f>
        <v>1.7484026538398019</v>
      </c>
      <c r="O603" s="5" cm="1">
        <f t="array" ref="O603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03" s="5" cm="1">
        <f t="array" ref="P603">MAX(IF((ProjectInfoTable[ProjectName]=DiscreteStatsTable[[#This Row],[ProjectName]]),(ProjectInfoTable[ProjectName]=DiscreteStatsTable[[#This Row],[ProjectName]])*ProjectInfoTable[ConfidenceInterval]))</f>
        <v>0.95</v>
      </c>
      <c r="Q603" s="5">
        <f>IF(AND(DiscreteStatsTable[[#This Row],[RepsWithStatObserved]]=1,Y603=0),200000000000000000000,IFERROR(_xlfn.T.INV.2T(1 -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03" s="5" cm="1">
        <f t="array" ref="R603">MIN(IF((DiscreteStatsTable[GroupByKey]=DiscreteStatsTable[[#This Row],[GroupByKey]]),(DiscreteStatsTable[GroupByKey]=DiscreteStatsTable[[#This Row],[GroupByKey]])*DiscreteStatsTable[Average]))</f>
        <v>1.7009684642507199</v>
      </c>
      <c r="S603" s="5" cm="1">
        <f t="array" ref="S603">MAX(IF((DiscreteStatsTable[GroupByKey]=DiscreteStatsTable[[#This Row],[GroupByKey]]),(DiscreteStatsTable[GroupByKey]=DiscreteStatsTable[[#This Row],[GroupByKey]])*DiscreteStatsTable[Average]))</f>
        <v>1.77991278781317</v>
      </c>
      <c r="T603" s="5" cm="1">
        <f t="array" ref="T603">MIN(IF((DiscreteStatsTable[GroupByKey]=DiscreteStatsTable[[#This Row],[GroupByKey]]),(DiscreteStatsTable[GroupByKey]=DiscreteStatsTable[[#This Row],[GroupByKey]])*DiscreteStatsTable[Minimum]))</f>
        <v>0.75576434712058904</v>
      </c>
      <c r="U603" s="5" cm="1">
        <f t="array" ref="U603">MAX(IF((DiscreteStatsTable[GroupByKey]=DiscreteStatsTable[[#This Row],[GroupByKey]]),(DiscreteStatsTable[GroupByKey]=DiscreteStatsTable[[#This Row],[GroupByKey]])*DiscreteStatsTable[Maximum]))</f>
        <v>2.9930058586792301</v>
      </c>
      <c r="V603" s="5" cm="1">
        <f t="array" ref="V603">IFERROR(AVERAGE(IF((DiscreteStatsTable[GroupByKey]=DiscreteStatsTable[[#This Row],[GroupByKey]]),(DiscreteStatsTable[GroupByKey]=DiscreteStatsTable[[#This Row],[GroupByKey]])*DiscreteStatsTable[NumberObservations])),0)</f>
        <v>316.94</v>
      </c>
      <c r="W603" s="5">
        <f>IF((DiscreteStatsTable[[#This Row],[RepsRequested]]&gt;1),DiscreteStatsTable[[#This Row],[HalfWidth]],DiscreteStatsTable[[#This Row],[BatchMeansHalfWidth]])</f>
        <v>6.1091668540185929E-3</v>
      </c>
      <c r="X603" s="5" cm="1">
        <f t="array" ref="X603">COUNT(IF((DiscreteStatsTable[GroupByKey]=DiscreteStatsTable[[#This Row],[GroupByKey]]),(DiscreteStatsTable[GroupByKey]=DiscreteStatsTable[[#This Row],[GroupByKey]])*DiscreteStatsTable[Replication]))</f>
        <v>50</v>
      </c>
      <c r="Y603" s="5">
        <f>IF(DiscreteStatsTable[[#This Row],[RepsRequested]]=DiscreteStatsTable[[#This Row],[RepsWithStatObserved]],1,0)</f>
        <v>1</v>
      </c>
    </row>
    <row r="604" spans="1:25" x14ac:dyDescent="0.25">
      <c r="A604" t="s">
        <v>68</v>
      </c>
      <c r="B604" t="s">
        <v>70</v>
      </c>
      <c r="C604">
        <v>34</v>
      </c>
      <c r="D604" t="s">
        <v>83</v>
      </c>
      <c r="E604" t="s">
        <v>77</v>
      </c>
      <c r="F604" t="s">
        <v>73</v>
      </c>
      <c r="G604">
        <v>0</v>
      </c>
      <c r="H604">
        <v>2E+20</v>
      </c>
      <c r="I604">
        <v>0</v>
      </c>
      <c r="J604">
        <v>0</v>
      </c>
      <c r="K604">
        <v>317</v>
      </c>
      <c r="L60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04" s="5" cm="1">
        <f t="array" ref="M604">MAX(IF((ProjectInfoTable[ProjectName]=DiscreteStatsTable[[#This Row],[ProjectName]]),(ProjectInfoTable[ProjectName]=DiscreteStatsTable[[#This Row],[ProjectName]])*ProjectInfoTable[NumberOfReplications]))</f>
        <v>50</v>
      </c>
      <c r="N604" s="5" cm="1">
        <f t="array" ref="N604">IFERROR(AVERAGE(IF((DiscreteStatsTable[GroupByKey]=DiscreteStatsTable[[#This Row],[GroupByKey]]),(DiscreteStatsTable[GroupByKey]=DiscreteStatsTable[[#This Row],[GroupByKey]])*DiscreteStatsTable[Average])),0)</f>
        <v>0</v>
      </c>
      <c r="O604" s="5" cm="1">
        <f t="array" ref="O604">IFERROR(_xlfn.STDEV.S(IF((DiscreteStatsTable[GroupByKey]=DiscreteStatsTable[[#This Row],[GroupByKey]]),(DiscreteStatsTable[GroupByKey]=DiscreteStatsTable[[#This Row],[GroupByKey]])*DiscreteStatsTable[Average])),0)</f>
        <v>0</v>
      </c>
      <c r="P604" s="5" cm="1">
        <f t="array" ref="P604">MAX(IF((ProjectInfoTable[ProjectName]=DiscreteStatsTable[[#This Row],[ProjectName]]),(ProjectInfoTable[ProjectName]=DiscreteStatsTable[[#This Row],[ProjectName]])*ProjectInfoTable[ConfidenceInterval]))</f>
        <v>0.95</v>
      </c>
      <c r="Q604" s="5">
        <f>IF(AND(DiscreteStatsTable[[#This Row],[RepsWithStatObserved]]=1,Y604=0),200000000000000000000,IFERROR(_xlfn.T.INV.2T(1 -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4" s="5" cm="1">
        <f t="array" ref="R604">MIN(IF((DiscreteStatsTable[GroupByKey]=DiscreteStatsTable[[#This Row],[GroupByKey]]),(DiscreteStatsTable[GroupByKey]=DiscreteStatsTable[[#This Row],[GroupByKey]])*DiscreteStatsTable[Average]))</f>
        <v>0</v>
      </c>
      <c r="S604" s="5" cm="1">
        <f t="array" ref="S604">MAX(IF((DiscreteStatsTable[GroupByKey]=DiscreteStatsTable[[#This Row],[GroupByKey]]),(DiscreteStatsTable[GroupByKey]=DiscreteStatsTable[[#This Row],[GroupByKey]])*DiscreteStatsTable[Average]))</f>
        <v>0</v>
      </c>
      <c r="T604" s="5" cm="1">
        <f t="array" ref="T604">MIN(IF((DiscreteStatsTable[GroupByKey]=DiscreteStatsTable[[#This Row],[GroupByKey]]),(DiscreteStatsTable[GroupByKey]=DiscreteStatsTable[[#This Row],[GroupByKey]])*DiscreteStatsTable[Minimum]))</f>
        <v>0</v>
      </c>
      <c r="U604" s="5" cm="1">
        <f t="array" ref="U604">MAX(IF((DiscreteStatsTable[GroupByKey]=DiscreteStatsTable[[#This Row],[GroupByKey]]),(DiscreteStatsTable[GroupByKey]=DiscreteStatsTable[[#This Row],[GroupByKey]])*DiscreteStatsTable[Maximum]))</f>
        <v>0</v>
      </c>
      <c r="V604" s="5" cm="1">
        <f t="array" ref="V604">IFERROR(AVERAGE(IF((DiscreteStatsTable[GroupByKey]=DiscreteStatsTable[[#This Row],[GroupByKey]]),(DiscreteStatsTable[GroupByKey]=DiscreteStatsTable[[#This Row],[GroupByKey]])*DiscreteStatsTable[NumberObservations])),0)</f>
        <v>316.94</v>
      </c>
      <c r="W604" s="5">
        <f>IF((DiscreteStatsTable[[#This Row],[RepsRequested]]&gt;1),DiscreteStatsTable[[#This Row],[HalfWidth]],DiscreteStatsTable[[#This Row],[BatchMeansHalfWidth]])</f>
        <v>0</v>
      </c>
      <c r="X604" s="5" cm="1">
        <f t="array" ref="X604">COUNT(IF((DiscreteStatsTable[GroupByKey]=DiscreteStatsTable[[#This Row],[GroupByKey]]),(DiscreteStatsTable[GroupByKey]=DiscreteStatsTable[[#This Row],[GroupByKey]])*DiscreteStatsTable[Replication]))</f>
        <v>50</v>
      </c>
      <c r="Y604" s="5">
        <f>IF(DiscreteStatsTable[[#This Row],[RepsRequested]]=DiscreteStatsTable[[#This Row],[RepsWithStatObserved]],1,0)</f>
        <v>1</v>
      </c>
    </row>
    <row r="605" spans="1:25" x14ac:dyDescent="0.25">
      <c r="A605" t="s">
        <v>68</v>
      </c>
      <c r="B605" t="s">
        <v>70</v>
      </c>
      <c r="C605">
        <v>34</v>
      </c>
      <c r="D605" t="s">
        <v>83</v>
      </c>
      <c r="E605" t="s">
        <v>78</v>
      </c>
      <c r="F605" t="s">
        <v>73</v>
      </c>
      <c r="G605">
        <v>0.27849348240190702</v>
      </c>
      <c r="H605">
        <v>2E+20</v>
      </c>
      <c r="I605">
        <v>0</v>
      </c>
      <c r="J605">
        <v>7.6409613053795198</v>
      </c>
      <c r="K605">
        <v>317</v>
      </c>
      <c r="L60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05" s="5" cm="1">
        <f t="array" ref="M605">MAX(IF((ProjectInfoTable[ProjectName]=DiscreteStatsTable[[#This Row],[ProjectName]]),(ProjectInfoTable[ProjectName]=DiscreteStatsTable[[#This Row],[ProjectName]])*ProjectInfoTable[NumberOfReplications]))</f>
        <v>50</v>
      </c>
      <c r="N605" s="5" cm="1">
        <f t="array" ref="N605">IFERROR(AVERAGE(IF((DiscreteStatsTable[GroupByKey]=DiscreteStatsTable[[#This Row],[GroupByKey]]),(DiscreteStatsTable[GroupByKey]=DiscreteStatsTable[[#This Row],[GroupByKey]])*DiscreteStatsTable[Average])),0)</f>
        <v>0.17460097232699684</v>
      </c>
      <c r="O605" s="5" cm="1">
        <f t="array" ref="O605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05" s="5" cm="1">
        <f t="array" ref="P605">MAX(IF((ProjectInfoTable[ProjectName]=DiscreteStatsTable[[#This Row],[ProjectName]]),(ProjectInfoTable[ProjectName]=DiscreteStatsTable[[#This Row],[ProjectName]])*ProjectInfoTable[ConfidenceInterval]))</f>
        <v>0.95</v>
      </c>
      <c r="Q605" s="5">
        <f>IF(AND(DiscreteStatsTable[[#This Row],[RepsWithStatObserved]]=1,Y605=0),200000000000000000000,IFERROR(_xlfn.T.INV.2T(1 -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05" s="5" cm="1">
        <f t="array" ref="R605">MIN(IF((DiscreteStatsTable[GroupByKey]=DiscreteStatsTable[[#This Row],[GroupByKey]]),(DiscreteStatsTable[GroupByKey]=DiscreteStatsTable[[#This Row],[GroupByKey]])*DiscreteStatsTable[Average]))</f>
        <v>6.6229675511977795E-2</v>
      </c>
      <c r="S605" s="5" cm="1">
        <f t="array" ref="S605">MAX(IF((DiscreteStatsTable[GroupByKey]=DiscreteStatsTable[[#This Row],[GroupByKey]]),(DiscreteStatsTable[GroupByKey]=DiscreteStatsTable[[#This Row],[GroupByKey]])*DiscreteStatsTable[Average]))</f>
        <v>0.33518621726314302</v>
      </c>
      <c r="T605" s="5" cm="1">
        <f t="array" ref="T605">MIN(IF((DiscreteStatsTable[GroupByKey]=DiscreteStatsTable[[#This Row],[GroupByKey]]),(DiscreteStatsTable[GroupByKey]=DiscreteStatsTable[[#This Row],[GroupByKey]])*DiscreteStatsTable[Minimum]))</f>
        <v>0</v>
      </c>
      <c r="U605" s="5" cm="1">
        <f t="array" ref="U605">MAX(IF((DiscreteStatsTable[GroupByKey]=DiscreteStatsTable[[#This Row],[GroupByKey]]),(DiscreteStatsTable[GroupByKey]=DiscreteStatsTable[[#This Row],[GroupByKey]])*DiscreteStatsTable[Maximum]))</f>
        <v>7.6409613053795198</v>
      </c>
      <c r="V605" s="5" cm="1">
        <f t="array" ref="V605">IFERROR(AVERAGE(IF((DiscreteStatsTable[GroupByKey]=DiscreteStatsTable[[#This Row],[GroupByKey]]),(DiscreteStatsTable[GroupByKey]=DiscreteStatsTable[[#This Row],[GroupByKey]])*DiscreteStatsTable[NumberObservations])),0)</f>
        <v>316.94</v>
      </c>
      <c r="W605" s="5">
        <f>IF((DiscreteStatsTable[[#This Row],[RepsRequested]]&gt;1),DiscreteStatsTable[[#This Row],[HalfWidth]],DiscreteStatsTable[[#This Row],[BatchMeansHalfWidth]])</f>
        <v>1.655000005490757E-2</v>
      </c>
      <c r="X605" s="5" cm="1">
        <f t="array" ref="X605">COUNT(IF((DiscreteStatsTable[GroupByKey]=DiscreteStatsTable[[#This Row],[GroupByKey]]),(DiscreteStatsTable[GroupByKey]=DiscreteStatsTable[[#This Row],[GroupByKey]])*DiscreteStatsTable[Replication]))</f>
        <v>50</v>
      </c>
      <c r="Y605" s="5">
        <f>IF(DiscreteStatsTable[[#This Row],[RepsRequested]]=DiscreteStatsTable[[#This Row],[RepsWithStatObserved]],1,0)</f>
        <v>1</v>
      </c>
    </row>
    <row r="606" spans="1:25" x14ac:dyDescent="0.25">
      <c r="A606" t="s">
        <v>68</v>
      </c>
      <c r="B606" t="s">
        <v>70</v>
      </c>
      <c r="C606">
        <v>35</v>
      </c>
      <c r="D606" t="s">
        <v>83</v>
      </c>
      <c r="E606" t="s">
        <v>72</v>
      </c>
      <c r="F606" t="s">
        <v>73</v>
      </c>
      <c r="G606">
        <v>2.8701800147616599E-2</v>
      </c>
      <c r="H606">
        <v>2E+20</v>
      </c>
      <c r="I606">
        <v>1.31556757212744E-2</v>
      </c>
      <c r="J606">
        <v>4.8536667990621597E-2</v>
      </c>
      <c r="K606">
        <v>317</v>
      </c>
      <c r="L60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06" s="5" cm="1">
        <f t="array" ref="M606">MAX(IF((ProjectInfoTable[ProjectName]=DiscreteStatsTable[[#This Row],[ProjectName]]),(ProjectInfoTable[ProjectName]=DiscreteStatsTable[[#This Row],[ProjectName]])*ProjectInfoTable[NumberOfReplications]))</f>
        <v>50</v>
      </c>
      <c r="N606" s="5" cm="1">
        <f t="array" ref="N606">IFERROR(AVERAGE(IF((DiscreteStatsTable[GroupByKey]=DiscreteStatsTable[[#This Row],[GroupByKey]]),(DiscreteStatsTable[GroupByKey]=DiscreteStatsTable[[#This Row],[GroupByKey]])*DiscreteStatsTable[Average])),0)</f>
        <v>2.9140044230663364E-2</v>
      </c>
      <c r="O606" s="5" cm="1">
        <f t="array" ref="O60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06" s="5" cm="1">
        <f t="array" ref="P606">MAX(IF((ProjectInfoTable[ProjectName]=DiscreteStatsTable[[#This Row],[ProjectName]]),(ProjectInfoTable[ProjectName]=DiscreteStatsTable[[#This Row],[ProjectName]])*ProjectInfoTable[ConfidenceInterval]))</f>
        <v>0.95</v>
      </c>
      <c r="Q606" s="5">
        <f>IF(AND(DiscreteStatsTable[[#This Row],[RepsWithStatObserved]]=1,Y606=0),200000000000000000000,IFERROR(_xlfn.T.INV.2T(1 -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06" s="5" cm="1">
        <f t="array" ref="R606">MIN(IF((DiscreteStatsTable[GroupByKey]=DiscreteStatsTable[[#This Row],[GroupByKey]]),(DiscreteStatsTable[GroupByKey]=DiscreteStatsTable[[#This Row],[GroupByKey]])*DiscreteStatsTable[Average]))</f>
        <v>2.83494744041787E-2</v>
      </c>
      <c r="S606" s="5" cm="1">
        <f t="array" ref="S606">MAX(IF((DiscreteStatsTable[GroupByKey]=DiscreteStatsTable[[#This Row],[GroupByKey]]),(DiscreteStatsTable[GroupByKey]=DiscreteStatsTable[[#This Row],[GroupByKey]])*DiscreteStatsTable[Average]))</f>
        <v>2.9665213130219501E-2</v>
      </c>
      <c r="T606" s="5" cm="1">
        <f t="array" ref="T606">MIN(IF((DiscreteStatsTable[GroupByKey]=DiscreteStatsTable[[#This Row],[GroupByKey]]),(DiscreteStatsTable[GroupByKey]=DiscreteStatsTable[[#This Row],[GroupByKey]])*DiscreteStatsTable[Minimum]))</f>
        <v>1.2596072452009799E-2</v>
      </c>
      <c r="U606" s="5" cm="1">
        <f t="array" ref="U606">MAX(IF((DiscreteStatsTable[GroupByKey]=DiscreteStatsTable[[#This Row],[GroupByKey]]),(DiscreteStatsTable[GroupByKey]=DiscreteStatsTable[[#This Row],[GroupByKey]])*DiscreteStatsTable[Maximum]))</f>
        <v>4.98834309779871E-2</v>
      </c>
      <c r="V606" s="5" cm="1">
        <f t="array" ref="V606">IFERROR(AVERAGE(IF((DiscreteStatsTable[GroupByKey]=DiscreteStatsTable[[#This Row],[GroupByKey]]),(DiscreteStatsTable[GroupByKey]=DiscreteStatsTable[[#This Row],[GroupByKey]])*DiscreteStatsTable[NumberObservations])),0)</f>
        <v>316.94</v>
      </c>
      <c r="W606" s="5">
        <f>IF((DiscreteStatsTable[[#This Row],[RepsRequested]]&gt;1),DiscreteStatsTable[[#This Row],[HalfWidth]],DiscreteStatsTable[[#This Row],[BatchMeansHalfWidth]])</f>
        <v>1.0181944756697419E-4</v>
      </c>
      <c r="X606" s="5" cm="1">
        <f t="array" ref="X606">COUNT(IF((DiscreteStatsTable[GroupByKey]=DiscreteStatsTable[[#This Row],[GroupByKey]]),(DiscreteStatsTable[GroupByKey]=DiscreteStatsTable[[#This Row],[GroupByKey]])*DiscreteStatsTable[Replication]))</f>
        <v>50</v>
      </c>
      <c r="Y606" s="5">
        <f>IF(DiscreteStatsTable[[#This Row],[RepsRequested]]=DiscreteStatsTable[[#This Row],[RepsWithStatObserved]],1,0)</f>
        <v>1</v>
      </c>
    </row>
    <row r="607" spans="1:25" x14ac:dyDescent="0.25">
      <c r="A607" t="s">
        <v>68</v>
      </c>
      <c r="B607" t="s">
        <v>70</v>
      </c>
      <c r="C607">
        <v>35</v>
      </c>
      <c r="D607" t="s">
        <v>83</v>
      </c>
      <c r="E607" t="s">
        <v>74</v>
      </c>
      <c r="F607" t="s">
        <v>73</v>
      </c>
      <c r="G607">
        <v>1.9329647434561401</v>
      </c>
      <c r="H607">
        <v>2E+20</v>
      </c>
      <c r="I607">
        <v>0.81260084747560801</v>
      </c>
      <c r="J607">
        <v>6.6365696885469596</v>
      </c>
      <c r="K607">
        <v>317</v>
      </c>
      <c r="L60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07" s="5" cm="1">
        <f t="array" ref="M607">MAX(IF((ProjectInfoTable[ProjectName]=DiscreteStatsTable[[#This Row],[ProjectName]]),(ProjectInfoTable[ProjectName]=DiscreteStatsTable[[#This Row],[ProjectName]])*ProjectInfoTable[NumberOfReplications]))</f>
        <v>50</v>
      </c>
      <c r="N607" s="5" cm="1">
        <f t="array" ref="N607">IFERROR(AVERAGE(IF((DiscreteStatsTable[GroupByKey]=DiscreteStatsTable[[#This Row],[GroupByKey]]),(DiscreteStatsTable[GroupByKey]=DiscreteStatsTable[[#This Row],[GroupByKey]])*DiscreteStatsTable[Average])),0)</f>
        <v>1.9230036261667984</v>
      </c>
      <c r="O607" s="5" cm="1">
        <f t="array" ref="O607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07" s="5" cm="1">
        <f t="array" ref="P607">MAX(IF((ProjectInfoTable[ProjectName]=DiscreteStatsTable[[#This Row],[ProjectName]]),(ProjectInfoTable[ProjectName]=DiscreteStatsTable[[#This Row],[ProjectName]])*ProjectInfoTable[ConfidenceInterval]))</f>
        <v>0.95</v>
      </c>
      <c r="Q607" s="5">
        <f>IF(AND(DiscreteStatsTable[[#This Row],[RepsWithStatObserved]]=1,Y607=0),200000000000000000000,IFERROR(_xlfn.T.INV.2T(1 -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07" s="5" cm="1">
        <f t="array" ref="R607">MIN(IF((DiscreteStatsTable[GroupByKey]=DiscreteStatsTable[[#This Row],[GroupByKey]]),(DiscreteStatsTable[GroupByKey]=DiscreteStatsTable[[#This Row],[GroupByKey]])*DiscreteStatsTable[Average]))</f>
        <v>1.76780221421957</v>
      </c>
      <c r="S607" s="5" cm="1">
        <f t="array" ref="S607">MAX(IF((DiscreteStatsTable[GroupByKey]=DiscreteStatsTable[[#This Row],[GroupByKey]]),(DiscreteStatsTable[GroupByKey]=DiscreteStatsTable[[#This Row],[GroupByKey]])*DiscreteStatsTable[Average]))</f>
        <v>2.1069755550221099</v>
      </c>
      <c r="T607" s="5" cm="1">
        <f t="array" ref="T607">MIN(IF((DiscreteStatsTable[GroupByKey]=DiscreteStatsTable[[#This Row],[GroupByKey]]),(DiscreteStatsTable[GroupByKey]=DiscreteStatsTable[[#This Row],[GroupByKey]])*DiscreteStatsTable[Minimum]))</f>
        <v>0.75576434712058904</v>
      </c>
      <c r="U607" s="5" cm="1">
        <f t="array" ref="U607">MAX(IF((DiscreteStatsTable[GroupByKey]=DiscreteStatsTable[[#This Row],[GroupByKey]]),(DiscreteStatsTable[GroupByKey]=DiscreteStatsTable[[#This Row],[GroupByKey]])*DiscreteStatsTable[Maximum]))</f>
        <v>8.9740994303808801</v>
      </c>
      <c r="V607" s="5" cm="1">
        <f t="array" ref="V607">IFERROR(AVERAGE(IF((DiscreteStatsTable[GroupByKey]=DiscreteStatsTable[[#This Row],[GroupByKey]]),(DiscreteStatsTable[GroupByKey]=DiscreteStatsTable[[#This Row],[GroupByKey]])*DiscreteStatsTable[NumberObservations])),0)</f>
        <v>316.94</v>
      </c>
      <c r="W607" s="5">
        <f>IF((DiscreteStatsTable[[#This Row],[RepsRequested]]&gt;1),DiscreteStatsTable[[#This Row],[HalfWidth]],DiscreteStatsTable[[#This Row],[BatchMeansHalfWidth]])</f>
        <v>1.7917006908396871E-2</v>
      </c>
      <c r="X607" s="5" cm="1">
        <f t="array" ref="X607">COUNT(IF((DiscreteStatsTable[GroupByKey]=DiscreteStatsTable[[#This Row],[GroupByKey]]),(DiscreteStatsTable[GroupByKey]=DiscreteStatsTable[[#This Row],[GroupByKey]])*DiscreteStatsTable[Replication]))</f>
        <v>50</v>
      </c>
      <c r="Y607" s="5">
        <f>IF(DiscreteStatsTable[[#This Row],[RepsRequested]]=DiscreteStatsTable[[#This Row],[RepsWithStatObserved]],1,0)</f>
        <v>1</v>
      </c>
    </row>
    <row r="608" spans="1:25" x14ac:dyDescent="0.25">
      <c r="A608" t="s">
        <v>68</v>
      </c>
      <c r="B608" t="s">
        <v>70</v>
      </c>
      <c r="C608">
        <v>35</v>
      </c>
      <c r="D608" t="s">
        <v>83</v>
      </c>
      <c r="E608" t="s">
        <v>75</v>
      </c>
      <c r="F608" t="s">
        <v>73</v>
      </c>
      <c r="G608">
        <v>2.8701800147616599E-2</v>
      </c>
      <c r="H608">
        <v>2E+20</v>
      </c>
      <c r="I608">
        <v>1.31556757212744E-2</v>
      </c>
      <c r="J608">
        <v>4.8536667990621597E-2</v>
      </c>
      <c r="K608">
        <v>317</v>
      </c>
      <c r="L60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08" s="5" cm="1">
        <f t="array" ref="M608">MAX(IF((ProjectInfoTable[ProjectName]=DiscreteStatsTable[[#This Row],[ProjectName]]),(ProjectInfoTable[ProjectName]=DiscreteStatsTable[[#This Row],[ProjectName]])*ProjectInfoTable[NumberOfReplications]))</f>
        <v>50</v>
      </c>
      <c r="N608" s="5" cm="1">
        <f t="array" ref="N608">IFERROR(AVERAGE(IF((DiscreteStatsTable[GroupByKey]=DiscreteStatsTable[[#This Row],[GroupByKey]]),(DiscreteStatsTable[GroupByKey]=DiscreteStatsTable[[#This Row],[GroupByKey]])*DiscreteStatsTable[Average])),0)</f>
        <v>2.9140044230663364E-2</v>
      </c>
      <c r="O608" s="5" cm="1">
        <f t="array" ref="O60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08" s="5" cm="1">
        <f t="array" ref="P608">MAX(IF((ProjectInfoTable[ProjectName]=DiscreteStatsTable[[#This Row],[ProjectName]]),(ProjectInfoTable[ProjectName]=DiscreteStatsTable[[#This Row],[ProjectName]])*ProjectInfoTable[ConfidenceInterval]))</f>
        <v>0.95</v>
      </c>
      <c r="Q608" s="5">
        <f>IF(AND(DiscreteStatsTable[[#This Row],[RepsWithStatObserved]]=1,Y608=0),200000000000000000000,IFERROR(_xlfn.T.INV.2T(1 -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08" s="5" cm="1">
        <f t="array" ref="R608">MIN(IF((DiscreteStatsTable[GroupByKey]=DiscreteStatsTable[[#This Row],[GroupByKey]]),(DiscreteStatsTable[GroupByKey]=DiscreteStatsTable[[#This Row],[GroupByKey]])*DiscreteStatsTable[Average]))</f>
        <v>2.83494744041787E-2</v>
      </c>
      <c r="S608" s="5" cm="1">
        <f t="array" ref="S608">MAX(IF((DiscreteStatsTable[GroupByKey]=DiscreteStatsTable[[#This Row],[GroupByKey]]),(DiscreteStatsTable[GroupByKey]=DiscreteStatsTable[[#This Row],[GroupByKey]])*DiscreteStatsTable[Average]))</f>
        <v>2.9665213130219501E-2</v>
      </c>
      <c r="T608" s="5" cm="1">
        <f t="array" ref="T608">MIN(IF((DiscreteStatsTable[GroupByKey]=DiscreteStatsTable[[#This Row],[GroupByKey]]),(DiscreteStatsTable[GroupByKey]=DiscreteStatsTable[[#This Row],[GroupByKey]])*DiscreteStatsTable[Minimum]))</f>
        <v>1.2596072452009799E-2</v>
      </c>
      <c r="U608" s="5" cm="1">
        <f t="array" ref="U608">MAX(IF((DiscreteStatsTable[GroupByKey]=DiscreteStatsTable[[#This Row],[GroupByKey]]),(DiscreteStatsTable[GroupByKey]=DiscreteStatsTable[[#This Row],[GroupByKey]])*DiscreteStatsTable[Maximum]))</f>
        <v>4.98834309779871E-2</v>
      </c>
      <c r="V608" s="5" cm="1">
        <f t="array" ref="V608">IFERROR(AVERAGE(IF((DiscreteStatsTable[GroupByKey]=DiscreteStatsTable[[#This Row],[GroupByKey]]),(DiscreteStatsTable[GroupByKey]=DiscreteStatsTable[[#This Row],[GroupByKey]])*DiscreteStatsTable[NumberObservations])),0)</f>
        <v>316.94</v>
      </c>
      <c r="W608" s="5">
        <f>IF((DiscreteStatsTable[[#This Row],[RepsRequested]]&gt;1),DiscreteStatsTable[[#This Row],[HalfWidth]],DiscreteStatsTable[[#This Row],[BatchMeansHalfWidth]])</f>
        <v>1.0181944756697419E-4</v>
      </c>
      <c r="X608" s="5" cm="1">
        <f t="array" ref="X608">COUNT(IF((DiscreteStatsTable[GroupByKey]=DiscreteStatsTable[[#This Row],[GroupByKey]]),(DiscreteStatsTable[GroupByKey]=DiscreteStatsTable[[#This Row],[GroupByKey]])*DiscreteStatsTable[Replication]))</f>
        <v>50</v>
      </c>
      <c r="Y608" s="5">
        <f>IF(DiscreteStatsTable[[#This Row],[RepsRequested]]=DiscreteStatsTable[[#This Row],[RepsWithStatObserved]],1,0)</f>
        <v>1</v>
      </c>
    </row>
    <row r="609" spans="1:25" x14ac:dyDescent="0.25">
      <c r="A609" t="s">
        <v>68</v>
      </c>
      <c r="B609" t="s">
        <v>70</v>
      </c>
      <c r="C609">
        <v>35</v>
      </c>
      <c r="D609" t="s">
        <v>83</v>
      </c>
      <c r="E609" t="s">
        <v>76</v>
      </c>
      <c r="F609" t="s">
        <v>73</v>
      </c>
      <c r="G609">
        <v>1.72210800885699</v>
      </c>
      <c r="H609">
        <v>2E+20</v>
      </c>
      <c r="I609">
        <v>0.78934054327646697</v>
      </c>
      <c r="J609">
        <v>2.9122000794373002</v>
      </c>
      <c r="K609">
        <v>317</v>
      </c>
      <c r="L60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09" s="5" cm="1">
        <f t="array" ref="M609">MAX(IF((ProjectInfoTable[ProjectName]=DiscreteStatsTable[[#This Row],[ProjectName]]),(ProjectInfoTable[ProjectName]=DiscreteStatsTable[[#This Row],[ProjectName]])*ProjectInfoTable[NumberOfReplications]))</f>
        <v>50</v>
      </c>
      <c r="N609" s="5" cm="1">
        <f t="array" ref="N609">IFERROR(AVERAGE(IF((DiscreteStatsTable[GroupByKey]=DiscreteStatsTable[[#This Row],[GroupByKey]]),(DiscreteStatsTable[GroupByKey]=DiscreteStatsTable[[#This Row],[GroupByKey]])*DiscreteStatsTable[Average])),0)</f>
        <v>1.7484026538398019</v>
      </c>
      <c r="O609" s="5" cm="1">
        <f t="array" ref="O609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09" s="5" cm="1">
        <f t="array" ref="P609">MAX(IF((ProjectInfoTable[ProjectName]=DiscreteStatsTable[[#This Row],[ProjectName]]),(ProjectInfoTable[ProjectName]=DiscreteStatsTable[[#This Row],[ProjectName]])*ProjectInfoTable[ConfidenceInterval]))</f>
        <v>0.95</v>
      </c>
      <c r="Q609" s="5">
        <f>IF(AND(DiscreteStatsTable[[#This Row],[RepsWithStatObserved]]=1,Y609=0),200000000000000000000,IFERROR(_xlfn.T.INV.2T(1 -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09" s="5" cm="1">
        <f t="array" ref="R609">MIN(IF((DiscreteStatsTable[GroupByKey]=DiscreteStatsTable[[#This Row],[GroupByKey]]),(DiscreteStatsTable[GroupByKey]=DiscreteStatsTable[[#This Row],[GroupByKey]])*DiscreteStatsTable[Average]))</f>
        <v>1.7009684642507199</v>
      </c>
      <c r="S609" s="5" cm="1">
        <f t="array" ref="S609">MAX(IF((DiscreteStatsTable[GroupByKey]=DiscreteStatsTable[[#This Row],[GroupByKey]]),(DiscreteStatsTable[GroupByKey]=DiscreteStatsTable[[#This Row],[GroupByKey]])*DiscreteStatsTable[Average]))</f>
        <v>1.77991278781317</v>
      </c>
      <c r="T609" s="5" cm="1">
        <f t="array" ref="T609">MIN(IF((DiscreteStatsTable[GroupByKey]=DiscreteStatsTable[[#This Row],[GroupByKey]]),(DiscreteStatsTable[GroupByKey]=DiscreteStatsTable[[#This Row],[GroupByKey]])*DiscreteStatsTable[Minimum]))</f>
        <v>0.75576434712058904</v>
      </c>
      <c r="U609" s="5" cm="1">
        <f t="array" ref="U609">MAX(IF((DiscreteStatsTable[GroupByKey]=DiscreteStatsTable[[#This Row],[GroupByKey]]),(DiscreteStatsTable[GroupByKey]=DiscreteStatsTable[[#This Row],[GroupByKey]])*DiscreteStatsTable[Maximum]))</f>
        <v>2.9930058586792301</v>
      </c>
      <c r="V609" s="5" cm="1">
        <f t="array" ref="V609">IFERROR(AVERAGE(IF((DiscreteStatsTable[GroupByKey]=DiscreteStatsTable[[#This Row],[GroupByKey]]),(DiscreteStatsTable[GroupByKey]=DiscreteStatsTable[[#This Row],[GroupByKey]])*DiscreteStatsTable[NumberObservations])),0)</f>
        <v>316.94</v>
      </c>
      <c r="W609" s="5">
        <f>IF((DiscreteStatsTable[[#This Row],[RepsRequested]]&gt;1),DiscreteStatsTable[[#This Row],[HalfWidth]],DiscreteStatsTable[[#This Row],[BatchMeansHalfWidth]])</f>
        <v>6.1091668540185929E-3</v>
      </c>
      <c r="X609" s="5" cm="1">
        <f t="array" ref="X609">COUNT(IF((DiscreteStatsTable[GroupByKey]=DiscreteStatsTable[[#This Row],[GroupByKey]]),(DiscreteStatsTable[GroupByKey]=DiscreteStatsTable[[#This Row],[GroupByKey]])*DiscreteStatsTable[Replication]))</f>
        <v>50</v>
      </c>
      <c r="Y609" s="5">
        <f>IF(DiscreteStatsTable[[#This Row],[RepsRequested]]=DiscreteStatsTable[[#This Row],[RepsWithStatObserved]],1,0)</f>
        <v>1</v>
      </c>
    </row>
    <row r="610" spans="1:25" x14ac:dyDescent="0.25">
      <c r="A610" t="s">
        <v>68</v>
      </c>
      <c r="B610" t="s">
        <v>70</v>
      </c>
      <c r="C610">
        <v>35</v>
      </c>
      <c r="D610" t="s">
        <v>83</v>
      </c>
      <c r="E610" t="s">
        <v>77</v>
      </c>
      <c r="F610" t="s">
        <v>73</v>
      </c>
      <c r="G610">
        <v>0</v>
      </c>
      <c r="H610">
        <v>2E+20</v>
      </c>
      <c r="I610">
        <v>0</v>
      </c>
      <c r="J610">
        <v>0</v>
      </c>
      <c r="K610">
        <v>317</v>
      </c>
      <c r="L61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10" s="5" cm="1">
        <f t="array" ref="M610">MAX(IF((ProjectInfoTable[ProjectName]=DiscreteStatsTable[[#This Row],[ProjectName]]),(ProjectInfoTable[ProjectName]=DiscreteStatsTable[[#This Row],[ProjectName]])*ProjectInfoTable[NumberOfReplications]))</f>
        <v>50</v>
      </c>
      <c r="N610" s="5" cm="1">
        <f t="array" ref="N610">IFERROR(AVERAGE(IF((DiscreteStatsTable[GroupByKey]=DiscreteStatsTable[[#This Row],[GroupByKey]]),(DiscreteStatsTable[GroupByKey]=DiscreteStatsTable[[#This Row],[GroupByKey]])*DiscreteStatsTable[Average])),0)</f>
        <v>0</v>
      </c>
      <c r="O610" s="5" cm="1">
        <f t="array" ref="O610">IFERROR(_xlfn.STDEV.S(IF((DiscreteStatsTable[GroupByKey]=DiscreteStatsTable[[#This Row],[GroupByKey]]),(DiscreteStatsTable[GroupByKey]=DiscreteStatsTable[[#This Row],[GroupByKey]])*DiscreteStatsTable[Average])),0)</f>
        <v>0</v>
      </c>
      <c r="P610" s="5" cm="1">
        <f t="array" ref="P610">MAX(IF((ProjectInfoTable[ProjectName]=DiscreteStatsTable[[#This Row],[ProjectName]]),(ProjectInfoTable[ProjectName]=DiscreteStatsTable[[#This Row],[ProjectName]])*ProjectInfoTable[ConfidenceInterval]))</f>
        <v>0.95</v>
      </c>
      <c r="Q610" s="5">
        <f>IF(AND(DiscreteStatsTable[[#This Row],[RepsWithStatObserved]]=1,Y610=0),200000000000000000000,IFERROR(_xlfn.T.INV.2T(1 -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0" s="5" cm="1">
        <f t="array" ref="R610">MIN(IF((DiscreteStatsTable[GroupByKey]=DiscreteStatsTable[[#This Row],[GroupByKey]]),(DiscreteStatsTable[GroupByKey]=DiscreteStatsTable[[#This Row],[GroupByKey]])*DiscreteStatsTable[Average]))</f>
        <v>0</v>
      </c>
      <c r="S610" s="5" cm="1">
        <f t="array" ref="S610">MAX(IF((DiscreteStatsTable[GroupByKey]=DiscreteStatsTable[[#This Row],[GroupByKey]]),(DiscreteStatsTable[GroupByKey]=DiscreteStatsTable[[#This Row],[GroupByKey]])*DiscreteStatsTable[Average]))</f>
        <v>0</v>
      </c>
      <c r="T610" s="5" cm="1">
        <f t="array" ref="T610">MIN(IF((DiscreteStatsTable[GroupByKey]=DiscreteStatsTable[[#This Row],[GroupByKey]]),(DiscreteStatsTable[GroupByKey]=DiscreteStatsTable[[#This Row],[GroupByKey]])*DiscreteStatsTable[Minimum]))</f>
        <v>0</v>
      </c>
      <c r="U610" s="5" cm="1">
        <f t="array" ref="U610">MAX(IF((DiscreteStatsTable[GroupByKey]=DiscreteStatsTable[[#This Row],[GroupByKey]]),(DiscreteStatsTable[GroupByKey]=DiscreteStatsTable[[#This Row],[GroupByKey]])*DiscreteStatsTable[Maximum]))</f>
        <v>0</v>
      </c>
      <c r="V610" s="5" cm="1">
        <f t="array" ref="V610">IFERROR(AVERAGE(IF((DiscreteStatsTable[GroupByKey]=DiscreteStatsTable[[#This Row],[GroupByKey]]),(DiscreteStatsTable[GroupByKey]=DiscreteStatsTable[[#This Row],[GroupByKey]])*DiscreteStatsTable[NumberObservations])),0)</f>
        <v>316.94</v>
      </c>
      <c r="W610" s="5">
        <f>IF((DiscreteStatsTable[[#This Row],[RepsRequested]]&gt;1),DiscreteStatsTable[[#This Row],[HalfWidth]],DiscreteStatsTable[[#This Row],[BatchMeansHalfWidth]])</f>
        <v>0</v>
      </c>
      <c r="X610" s="5" cm="1">
        <f t="array" ref="X610">COUNT(IF((DiscreteStatsTable[GroupByKey]=DiscreteStatsTable[[#This Row],[GroupByKey]]),(DiscreteStatsTable[GroupByKey]=DiscreteStatsTable[[#This Row],[GroupByKey]])*DiscreteStatsTable[Replication]))</f>
        <v>50</v>
      </c>
      <c r="Y610" s="5">
        <f>IF(DiscreteStatsTable[[#This Row],[RepsRequested]]=DiscreteStatsTable[[#This Row],[RepsWithStatObserved]],1,0)</f>
        <v>1</v>
      </c>
    </row>
    <row r="611" spans="1:25" x14ac:dyDescent="0.25">
      <c r="A611" t="s">
        <v>68</v>
      </c>
      <c r="B611" t="s">
        <v>70</v>
      </c>
      <c r="C611">
        <v>35</v>
      </c>
      <c r="D611" t="s">
        <v>83</v>
      </c>
      <c r="E611" t="s">
        <v>78</v>
      </c>
      <c r="F611" t="s">
        <v>73</v>
      </c>
      <c r="G611">
        <v>0.210856734599143</v>
      </c>
      <c r="H611">
        <v>2E+20</v>
      </c>
      <c r="I611">
        <v>0</v>
      </c>
      <c r="J611">
        <v>3.9362231993557102</v>
      </c>
      <c r="K611">
        <v>317</v>
      </c>
      <c r="L61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11" s="5" cm="1">
        <f t="array" ref="M611">MAX(IF((ProjectInfoTable[ProjectName]=DiscreteStatsTable[[#This Row],[ProjectName]]),(ProjectInfoTable[ProjectName]=DiscreteStatsTable[[#This Row],[ProjectName]])*ProjectInfoTable[NumberOfReplications]))</f>
        <v>50</v>
      </c>
      <c r="N611" s="5" cm="1">
        <f t="array" ref="N611">IFERROR(AVERAGE(IF((DiscreteStatsTable[GroupByKey]=DiscreteStatsTable[[#This Row],[GroupByKey]]),(DiscreteStatsTable[GroupByKey]=DiscreteStatsTable[[#This Row],[GroupByKey]])*DiscreteStatsTable[Average])),0)</f>
        <v>0.17460097232699684</v>
      </c>
      <c r="O611" s="5" cm="1">
        <f t="array" ref="O611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11" s="5" cm="1">
        <f t="array" ref="P611">MAX(IF((ProjectInfoTable[ProjectName]=DiscreteStatsTable[[#This Row],[ProjectName]]),(ProjectInfoTable[ProjectName]=DiscreteStatsTable[[#This Row],[ProjectName]])*ProjectInfoTable[ConfidenceInterval]))</f>
        <v>0.95</v>
      </c>
      <c r="Q611" s="5">
        <f>IF(AND(DiscreteStatsTable[[#This Row],[RepsWithStatObserved]]=1,Y611=0),200000000000000000000,IFERROR(_xlfn.T.INV.2T(1 -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11" s="5" cm="1">
        <f t="array" ref="R611">MIN(IF((DiscreteStatsTable[GroupByKey]=DiscreteStatsTable[[#This Row],[GroupByKey]]),(DiscreteStatsTable[GroupByKey]=DiscreteStatsTable[[#This Row],[GroupByKey]])*DiscreteStatsTable[Average]))</f>
        <v>6.6229675511977795E-2</v>
      </c>
      <c r="S611" s="5" cm="1">
        <f t="array" ref="S611">MAX(IF((DiscreteStatsTable[GroupByKey]=DiscreteStatsTable[[#This Row],[GroupByKey]]),(DiscreteStatsTable[GroupByKey]=DiscreteStatsTable[[#This Row],[GroupByKey]])*DiscreteStatsTable[Average]))</f>
        <v>0.33518621726314302</v>
      </c>
      <c r="T611" s="5" cm="1">
        <f t="array" ref="T611">MIN(IF((DiscreteStatsTable[GroupByKey]=DiscreteStatsTable[[#This Row],[GroupByKey]]),(DiscreteStatsTable[GroupByKey]=DiscreteStatsTable[[#This Row],[GroupByKey]])*DiscreteStatsTable[Minimum]))</f>
        <v>0</v>
      </c>
      <c r="U611" s="5" cm="1">
        <f t="array" ref="U611">MAX(IF((DiscreteStatsTable[GroupByKey]=DiscreteStatsTable[[#This Row],[GroupByKey]]),(DiscreteStatsTable[GroupByKey]=DiscreteStatsTable[[#This Row],[GroupByKey]])*DiscreteStatsTable[Maximum]))</f>
        <v>7.6409613053795198</v>
      </c>
      <c r="V611" s="5" cm="1">
        <f t="array" ref="V611">IFERROR(AVERAGE(IF((DiscreteStatsTable[GroupByKey]=DiscreteStatsTable[[#This Row],[GroupByKey]]),(DiscreteStatsTable[GroupByKey]=DiscreteStatsTable[[#This Row],[GroupByKey]])*DiscreteStatsTable[NumberObservations])),0)</f>
        <v>316.94</v>
      </c>
      <c r="W611" s="5">
        <f>IF((DiscreteStatsTable[[#This Row],[RepsRequested]]&gt;1),DiscreteStatsTable[[#This Row],[HalfWidth]],DiscreteStatsTable[[#This Row],[BatchMeansHalfWidth]])</f>
        <v>1.655000005490757E-2</v>
      </c>
      <c r="X611" s="5" cm="1">
        <f t="array" ref="X611">COUNT(IF((DiscreteStatsTable[GroupByKey]=DiscreteStatsTable[[#This Row],[GroupByKey]]),(DiscreteStatsTable[GroupByKey]=DiscreteStatsTable[[#This Row],[GroupByKey]])*DiscreteStatsTable[Replication]))</f>
        <v>50</v>
      </c>
      <c r="Y611" s="5">
        <f>IF(DiscreteStatsTable[[#This Row],[RepsRequested]]=DiscreteStatsTable[[#This Row],[RepsWithStatObserved]],1,0)</f>
        <v>1</v>
      </c>
    </row>
    <row r="612" spans="1:25" x14ac:dyDescent="0.25">
      <c r="A612" t="s">
        <v>68</v>
      </c>
      <c r="B612" t="s">
        <v>70</v>
      </c>
      <c r="C612">
        <v>36</v>
      </c>
      <c r="D612" t="s">
        <v>83</v>
      </c>
      <c r="E612" t="s">
        <v>72</v>
      </c>
      <c r="F612" t="s">
        <v>73</v>
      </c>
      <c r="G612">
        <v>2.89441646681062E-2</v>
      </c>
      <c r="H612">
        <v>2E+20</v>
      </c>
      <c r="I612">
        <v>1.3546850551851199E-2</v>
      </c>
      <c r="J612">
        <v>4.85552681121987E-2</v>
      </c>
      <c r="K612">
        <v>317</v>
      </c>
      <c r="L61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12" s="5" cm="1">
        <f t="array" ref="M612">MAX(IF((ProjectInfoTable[ProjectName]=DiscreteStatsTable[[#This Row],[ProjectName]]),(ProjectInfoTable[ProjectName]=DiscreteStatsTable[[#This Row],[ProjectName]])*ProjectInfoTable[NumberOfReplications]))</f>
        <v>50</v>
      </c>
      <c r="N612" s="5" cm="1">
        <f t="array" ref="N612">IFERROR(AVERAGE(IF((DiscreteStatsTable[GroupByKey]=DiscreteStatsTable[[#This Row],[GroupByKey]]),(DiscreteStatsTable[GroupByKey]=DiscreteStatsTable[[#This Row],[GroupByKey]])*DiscreteStatsTable[Average])),0)</f>
        <v>2.9140044230663364E-2</v>
      </c>
      <c r="O612" s="5" cm="1">
        <f t="array" ref="O61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12" s="5" cm="1">
        <f t="array" ref="P612">MAX(IF((ProjectInfoTable[ProjectName]=DiscreteStatsTable[[#This Row],[ProjectName]]),(ProjectInfoTable[ProjectName]=DiscreteStatsTable[[#This Row],[ProjectName]])*ProjectInfoTable[ConfidenceInterval]))</f>
        <v>0.95</v>
      </c>
      <c r="Q612" s="5">
        <f>IF(AND(DiscreteStatsTable[[#This Row],[RepsWithStatObserved]]=1,Y612=0),200000000000000000000,IFERROR(_xlfn.T.INV.2T(1 -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12" s="5" cm="1">
        <f t="array" ref="R612">MIN(IF((DiscreteStatsTable[GroupByKey]=DiscreteStatsTable[[#This Row],[GroupByKey]]),(DiscreteStatsTable[GroupByKey]=DiscreteStatsTable[[#This Row],[GroupByKey]])*DiscreteStatsTable[Average]))</f>
        <v>2.83494744041787E-2</v>
      </c>
      <c r="S612" s="5" cm="1">
        <f t="array" ref="S612">MAX(IF((DiscreteStatsTable[GroupByKey]=DiscreteStatsTable[[#This Row],[GroupByKey]]),(DiscreteStatsTable[GroupByKey]=DiscreteStatsTable[[#This Row],[GroupByKey]])*DiscreteStatsTable[Average]))</f>
        <v>2.9665213130219501E-2</v>
      </c>
      <c r="T612" s="5" cm="1">
        <f t="array" ref="T612">MIN(IF((DiscreteStatsTable[GroupByKey]=DiscreteStatsTable[[#This Row],[GroupByKey]]),(DiscreteStatsTable[GroupByKey]=DiscreteStatsTable[[#This Row],[GroupByKey]])*DiscreteStatsTable[Minimum]))</f>
        <v>1.2596072452009799E-2</v>
      </c>
      <c r="U612" s="5" cm="1">
        <f t="array" ref="U612">MAX(IF((DiscreteStatsTable[GroupByKey]=DiscreteStatsTable[[#This Row],[GroupByKey]]),(DiscreteStatsTable[GroupByKey]=DiscreteStatsTable[[#This Row],[GroupByKey]])*DiscreteStatsTable[Maximum]))</f>
        <v>4.98834309779871E-2</v>
      </c>
      <c r="V612" s="5" cm="1">
        <f t="array" ref="V612">IFERROR(AVERAGE(IF((DiscreteStatsTable[GroupByKey]=DiscreteStatsTable[[#This Row],[GroupByKey]]),(DiscreteStatsTable[GroupByKey]=DiscreteStatsTable[[#This Row],[GroupByKey]])*DiscreteStatsTable[NumberObservations])),0)</f>
        <v>316.94</v>
      </c>
      <c r="W612" s="5">
        <f>IF((DiscreteStatsTable[[#This Row],[RepsRequested]]&gt;1),DiscreteStatsTable[[#This Row],[HalfWidth]],DiscreteStatsTable[[#This Row],[BatchMeansHalfWidth]])</f>
        <v>1.0181944756697419E-4</v>
      </c>
      <c r="X612" s="5" cm="1">
        <f t="array" ref="X612">COUNT(IF((DiscreteStatsTable[GroupByKey]=DiscreteStatsTable[[#This Row],[GroupByKey]]),(DiscreteStatsTable[GroupByKey]=DiscreteStatsTable[[#This Row],[GroupByKey]])*DiscreteStatsTable[Replication]))</f>
        <v>50</v>
      </c>
      <c r="Y612" s="5">
        <f>IF(DiscreteStatsTable[[#This Row],[RepsRequested]]=DiscreteStatsTable[[#This Row],[RepsWithStatObserved]],1,0)</f>
        <v>1</v>
      </c>
    </row>
    <row r="613" spans="1:25" x14ac:dyDescent="0.25">
      <c r="A613" t="s">
        <v>68</v>
      </c>
      <c r="B613" t="s">
        <v>70</v>
      </c>
      <c r="C613">
        <v>36</v>
      </c>
      <c r="D613" t="s">
        <v>83</v>
      </c>
      <c r="E613" t="s">
        <v>74</v>
      </c>
      <c r="F613" t="s">
        <v>73</v>
      </c>
      <c r="G613">
        <v>1.8863742466498301</v>
      </c>
      <c r="H613">
        <v>2E+20</v>
      </c>
      <c r="I613">
        <v>0.81281103311107505</v>
      </c>
      <c r="J613">
        <v>5.3754886359264402</v>
      </c>
      <c r="K613">
        <v>317</v>
      </c>
      <c r="L61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13" s="5" cm="1">
        <f t="array" ref="M613">MAX(IF((ProjectInfoTable[ProjectName]=DiscreteStatsTable[[#This Row],[ProjectName]]),(ProjectInfoTable[ProjectName]=DiscreteStatsTable[[#This Row],[ProjectName]])*ProjectInfoTable[NumberOfReplications]))</f>
        <v>50</v>
      </c>
      <c r="N613" s="5" cm="1">
        <f t="array" ref="N613">IFERROR(AVERAGE(IF((DiscreteStatsTable[GroupByKey]=DiscreteStatsTable[[#This Row],[GroupByKey]]),(DiscreteStatsTable[GroupByKey]=DiscreteStatsTable[[#This Row],[GroupByKey]])*DiscreteStatsTable[Average])),0)</f>
        <v>1.9230036261667984</v>
      </c>
      <c r="O613" s="5" cm="1">
        <f t="array" ref="O613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13" s="5" cm="1">
        <f t="array" ref="P613">MAX(IF((ProjectInfoTable[ProjectName]=DiscreteStatsTable[[#This Row],[ProjectName]]),(ProjectInfoTable[ProjectName]=DiscreteStatsTable[[#This Row],[ProjectName]])*ProjectInfoTable[ConfidenceInterval]))</f>
        <v>0.95</v>
      </c>
      <c r="Q613" s="5">
        <f>IF(AND(DiscreteStatsTable[[#This Row],[RepsWithStatObserved]]=1,Y613=0),200000000000000000000,IFERROR(_xlfn.T.INV.2T(1 -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13" s="5" cm="1">
        <f t="array" ref="R613">MIN(IF((DiscreteStatsTable[GroupByKey]=DiscreteStatsTable[[#This Row],[GroupByKey]]),(DiscreteStatsTable[GroupByKey]=DiscreteStatsTable[[#This Row],[GroupByKey]])*DiscreteStatsTable[Average]))</f>
        <v>1.76780221421957</v>
      </c>
      <c r="S613" s="5" cm="1">
        <f t="array" ref="S613">MAX(IF((DiscreteStatsTable[GroupByKey]=DiscreteStatsTable[[#This Row],[GroupByKey]]),(DiscreteStatsTable[GroupByKey]=DiscreteStatsTable[[#This Row],[GroupByKey]])*DiscreteStatsTable[Average]))</f>
        <v>2.1069755550221099</v>
      </c>
      <c r="T613" s="5" cm="1">
        <f t="array" ref="T613">MIN(IF((DiscreteStatsTable[GroupByKey]=DiscreteStatsTable[[#This Row],[GroupByKey]]),(DiscreteStatsTable[GroupByKey]=DiscreteStatsTable[[#This Row],[GroupByKey]])*DiscreteStatsTable[Minimum]))</f>
        <v>0.75576434712058904</v>
      </c>
      <c r="U613" s="5" cm="1">
        <f t="array" ref="U613">MAX(IF((DiscreteStatsTable[GroupByKey]=DiscreteStatsTable[[#This Row],[GroupByKey]]),(DiscreteStatsTable[GroupByKey]=DiscreteStatsTable[[#This Row],[GroupByKey]])*DiscreteStatsTable[Maximum]))</f>
        <v>8.9740994303808801</v>
      </c>
      <c r="V613" s="5" cm="1">
        <f t="array" ref="V613">IFERROR(AVERAGE(IF((DiscreteStatsTable[GroupByKey]=DiscreteStatsTable[[#This Row],[GroupByKey]]),(DiscreteStatsTable[GroupByKey]=DiscreteStatsTable[[#This Row],[GroupByKey]])*DiscreteStatsTable[NumberObservations])),0)</f>
        <v>316.94</v>
      </c>
      <c r="W613" s="5">
        <f>IF((DiscreteStatsTable[[#This Row],[RepsRequested]]&gt;1),DiscreteStatsTable[[#This Row],[HalfWidth]],DiscreteStatsTable[[#This Row],[BatchMeansHalfWidth]])</f>
        <v>1.7917006908396871E-2</v>
      </c>
      <c r="X613" s="5" cm="1">
        <f t="array" ref="X613">COUNT(IF((DiscreteStatsTable[GroupByKey]=DiscreteStatsTable[[#This Row],[GroupByKey]]),(DiscreteStatsTable[GroupByKey]=DiscreteStatsTable[[#This Row],[GroupByKey]])*DiscreteStatsTable[Replication]))</f>
        <v>50</v>
      </c>
      <c r="Y613" s="5">
        <f>IF(DiscreteStatsTable[[#This Row],[RepsRequested]]=DiscreteStatsTable[[#This Row],[RepsWithStatObserved]],1,0)</f>
        <v>1</v>
      </c>
    </row>
    <row r="614" spans="1:25" x14ac:dyDescent="0.25">
      <c r="A614" t="s">
        <v>68</v>
      </c>
      <c r="B614" t="s">
        <v>70</v>
      </c>
      <c r="C614">
        <v>36</v>
      </c>
      <c r="D614" t="s">
        <v>83</v>
      </c>
      <c r="E614" t="s">
        <v>75</v>
      </c>
      <c r="F614" t="s">
        <v>73</v>
      </c>
      <c r="G614">
        <v>2.89441646681062E-2</v>
      </c>
      <c r="H614">
        <v>2E+20</v>
      </c>
      <c r="I614">
        <v>1.3546850551851199E-2</v>
      </c>
      <c r="J614">
        <v>4.85552681121987E-2</v>
      </c>
      <c r="K614">
        <v>317</v>
      </c>
      <c r="L61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14" s="5" cm="1">
        <f t="array" ref="M614">MAX(IF((ProjectInfoTable[ProjectName]=DiscreteStatsTable[[#This Row],[ProjectName]]),(ProjectInfoTable[ProjectName]=DiscreteStatsTable[[#This Row],[ProjectName]])*ProjectInfoTable[NumberOfReplications]))</f>
        <v>50</v>
      </c>
      <c r="N614" s="5" cm="1">
        <f t="array" ref="N614">IFERROR(AVERAGE(IF((DiscreteStatsTable[GroupByKey]=DiscreteStatsTable[[#This Row],[GroupByKey]]),(DiscreteStatsTable[GroupByKey]=DiscreteStatsTable[[#This Row],[GroupByKey]])*DiscreteStatsTable[Average])),0)</f>
        <v>2.9140044230663364E-2</v>
      </c>
      <c r="O614" s="5" cm="1">
        <f t="array" ref="O61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14" s="5" cm="1">
        <f t="array" ref="P614">MAX(IF((ProjectInfoTable[ProjectName]=DiscreteStatsTable[[#This Row],[ProjectName]]),(ProjectInfoTable[ProjectName]=DiscreteStatsTable[[#This Row],[ProjectName]])*ProjectInfoTable[ConfidenceInterval]))</f>
        <v>0.95</v>
      </c>
      <c r="Q614" s="5">
        <f>IF(AND(DiscreteStatsTable[[#This Row],[RepsWithStatObserved]]=1,Y614=0),200000000000000000000,IFERROR(_xlfn.T.INV.2T(1 -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14" s="5" cm="1">
        <f t="array" ref="R614">MIN(IF((DiscreteStatsTable[GroupByKey]=DiscreteStatsTable[[#This Row],[GroupByKey]]),(DiscreteStatsTable[GroupByKey]=DiscreteStatsTable[[#This Row],[GroupByKey]])*DiscreteStatsTable[Average]))</f>
        <v>2.83494744041787E-2</v>
      </c>
      <c r="S614" s="5" cm="1">
        <f t="array" ref="S614">MAX(IF((DiscreteStatsTable[GroupByKey]=DiscreteStatsTable[[#This Row],[GroupByKey]]),(DiscreteStatsTable[GroupByKey]=DiscreteStatsTable[[#This Row],[GroupByKey]])*DiscreteStatsTable[Average]))</f>
        <v>2.9665213130219501E-2</v>
      </c>
      <c r="T614" s="5" cm="1">
        <f t="array" ref="T614">MIN(IF((DiscreteStatsTable[GroupByKey]=DiscreteStatsTable[[#This Row],[GroupByKey]]),(DiscreteStatsTable[GroupByKey]=DiscreteStatsTable[[#This Row],[GroupByKey]])*DiscreteStatsTable[Minimum]))</f>
        <v>1.2596072452009799E-2</v>
      </c>
      <c r="U614" s="5" cm="1">
        <f t="array" ref="U614">MAX(IF((DiscreteStatsTable[GroupByKey]=DiscreteStatsTable[[#This Row],[GroupByKey]]),(DiscreteStatsTable[GroupByKey]=DiscreteStatsTable[[#This Row],[GroupByKey]])*DiscreteStatsTable[Maximum]))</f>
        <v>4.98834309779871E-2</v>
      </c>
      <c r="V614" s="5" cm="1">
        <f t="array" ref="V614">IFERROR(AVERAGE(IF((DiscreteStatsTable[GroupByKey]=DiscreteStatsTable[[#This Row],[GroupByKey]]),(DiscreteStatsTable[GroupByKey]=DiscreteStatsTable[[#This Row],[GroupByKey]])*DiscreteStatsTable[NumberObservations])),0)</f>
        <v>316.94</v>
      </c>
      <c r="W614" s="5">
        <f>IF((DiscreteStatsTable[[#This Row],[RepsRequested]]&gt;1),DiscreteStatsTable[[#This Row],[HalfWidth]],DiscreteStatsTable[[#This Row],[BatchMeansHalfWidth]])</f>
        <v>1.0181944756697419E-4</v>
      </c>
      <c r="X614" s="5" cm="1">
        <f t="array" ref="X614">COUNT(IF((DiscreteStatsTable[GroupByKey]=DiscreteStatsTable[[#This Row],[GroupByKey]]),(DiscreteStatsTable[GroupByKey]=DiscreteStatsTable[[#This Row],[GroupByKey]])*DiscreteStatsTable[Replication]))</f>
        <v>50</v>
      </c>
      <c r="Y614" s="5">
        <f>IF(DiscreteStatsTable[[#This Row],[RepsRequested]]=DiscreteStatsTable[[#This Row],[RepsWithStatObserved]],1,0)</f>
        <v>1</v>
      </c>
    </row>
    <row r="615" spans="1:25" x14ac:dyDescent="0.25">
      <c r="A615" t="s">
        <v>68</v>
      </c>
      <c r="B615" t="s">
        <v>70</v>
      </c>
      <c r="C615">
        <v>36</v>
      </c>
      <c r="D615" t="s">
        <v>83</v>
      </c>
      <c r="E615" t="s">
        <v>76</v>
      </c>
      <c r="F615" t="s">
        <v>73</v>
      </c>
      <c r="G615">
        <v>1.7366498800863699</v>
      </c>
      <c r="H615">
        <v>2E+20</v>
      </c>
      <c r="I615">
        <v>0.81281103311107505</v>
      </c>
      <c r="J615">
        <v>2.9133160867319199</v>
      </c>
      <c r="K615">
        <v>317</v>
      </c>
      <c r="L61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15" s="5" cm="1">
        <f t="array" ref="M615">MAX(IF((ProjectInfoTable[ProjectName]=DiscreteStatsTable[[#This Row],[ProjectName]]),(ProjectInfoTable[ProjectName]=DiscreteStatsTable[[#This Row],[ProjectName]])*ProjectInfoTable[NumberOfReplications]))</f>
        <v>50</v>
      </c>
      <c r="N615" s="5" cm="1">
        <f t="array" ref="N615">IFERROR(AVERAGE(IF((DiscreteStatsTable[GroupByKey]=DiscreteStatsTable[[#This Row],[GroupByKey]]),(DiscreteStatsTable[GroupByKey]=DiscreteStatsTable[[#This Row],[GroupByKey]])*DiscreteStatsTable[Average])),0)</f>
        <v>1.7484026538398019</v>
      </c>
      <c r="O615" s="5" cm="1">
        <f t="array" ref="O615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15" s="5" cm="1">
        <f t="array" ref="P615">MAX(IF((ProjectInfoTable[ProjectName]=DiscreteStatsTable[[#This Row],[ProjectName]]),(ProjectInfoTable[ProjectName]=DiscreteStatsTable[[#This Row],[ProjectName]])*ProjectInfoTable[ConfidenceInterval]))</f>
        <v>0.95</v>
      </c>
      <c r="Q615" s="5">
        <f>IF(AND(DiscreteStatsTable[[#This Row],[RepsWithStatObserved]]=1,Y615=0),200000000000000000000,IFERROR(_xlfn.T.INV.2T(1 -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15" s="5" cm="1">
        <f t="array" ref="R615">MIN(IF((DiscreteStatsTable[GroupByKey]=DiscreteStatsTable[[#This Row],[GroupByKey]]),(DiscreteStatsTable[GroupByKey]=DiscreteStatsTable[[#This Row],[GroupByKey]])*DiscreteStatsTable[Average]))</f>
        <v>1.7009684642507199</v>
      </c>
      <c r="S615" s="5" cm="1">
        <f t="array" ref="S615">MAX(IF((DiscreteStatsTable[GroupByKey]=DiscreteStatsTable[[#This Row],[GroupByKey]]),(DiscreteStatsTable[GroupByKey]=DiscreteStatsTable[[#This Row],[GroupByKey]])*DiscreteStatsTable[Average]))</f>
        <v>1.77991278781317</v>
      </c>
      <c r="T615" s="5" cm="1">
        <f t="array" ref="T615">MIN(IF((DiscreteStatsTable[GroupByKey]=DiscreteStatsTable[[#This Row],[GroupByKey]]),(DiscreteStatsTable[GroupByKey]=DiscreteStatsTable[[#This Row],[GroupByKey]])*DiscreteStatsTable[Minimum]))</f>
        <v>0.75576434712058904</v>
      </c>
      <c r="U615" s="5" cm="1">
        <f t="array" ref="U615">MAX(IF((DiscreteStatsTable[GroupByKey]=DiscreteStatsTable[[#This Row],[GroupByKey]]),(DiscreteStatsTable[GroupByKey]=DiscreteStatsTable[[#This Row],[GroupByKey]])*DiscreteStatsTable[Maximum]))</f>
        <v>2.9930058586792301</v>
      </c>
      <c r="V615" s="5" cm="1">
        <f t="array" ref="V615">IFERROR(AVERAGE(IF((DiscreteStatsTable[GroupByKey]=DiscreteStatsTable[[#This Row],[GroupByKey]]),(DiscreteStatsTable[GroupByKey]=DiscreteStatsTable[[#This Row],[GroupByKey]])*DiscreteStatsTable[NumberObservations])),0)</f>
        <v>316.94</v>
      </c>
      <c r="W615" s="5">
        <f>IF((DiscreteStatsTable[[#This Row],[RepsRequested]]&gt;1),DiscreteStatsTable[[#This Row],[HalfWidth]],DiscreteStatsTable[[#This Row],[BatchMeansHalfWidth]])</f>
        <v>6.1091668540185929E-3</v>
      </c>
      <c r="X615" s="5" cm="1">
        <f t="array" ref="X615">COUNT(IF((DiscreteStatsTable[GroupByKey]=DiscreteStatsTable[[#This Row],[GroupByKey]]),(DiscreteStatsTable[GroupByKey]=DiscreteStatsTable[[#This Row],[GroupByKey]])*DiscreteStatsTable[Replication]))</f>
        <v>50</v>
      </c>
      <c r="Y615" s="5">
        <f>IF(DiscreteStatsTable[[#This Row],[RepsRequested]]=DiscreteStatsTable[[#This Row],[RepsWithStatObserved]],1,0)</f>
        <v>1</v>
      </c>
    </row>
    <row r="616" spans="1:25" x14ac:dyDescent="0.25">
      <c r="A616" t="s">
        <v>68</v>
      </c>
      <c r="B616" t="s">
        <v>70</v>
      </c>
      <c r="C616">
        <v>36</v>
      </c>
      <c r="D616" t="s">
        <v>83</v>
      </c>
      <c r="E616" t="s">
        <v>77</v>
      </c>
      <c r="F616" t="s">
        <v>73</v>
      </c>
      <c r="G616">
        <v>0</v>
      </c>
      <c r="H616">
        <v>2E+20</v>
      </c>
      <c r="I616">
        <v>0</v>
      </c>
      <c r="J616">
        <v>0</v>
      </c>
      <c r="K616">
        <v>317</v>
      </c>
      <c r="L61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16" s="5" cm="1">
        <f t="array" ref="M616">MAX(IF((ProjectInfoTable[ProjectName]=DiscreteStatsTable[[#This Row],[ProjectName]]),(ProjectInfoTable[ProjectName]=DiscreteStatsTable[[#This Row],[ProjectName]])*ProjectInfoTable[NumberOfReplications]))</f>
        <v>50</v>
      </c>
      <c r="N616" s="5" cm="1">
        <f t="array" ref="N616">IFERROR(AVERAGE(IF((DiscreteStatsTable[GroupByKey]=DiscreteStatsTable[[#This Row],[GroupByKey]]),(DiscreteStatsTable[GroupByKey]=DiscreteStatsTable[[#This Row],[GroupByKey]])*DiscreteStatsTable[Average])),0)</f>
        <v>0</v>
      </c>
      <c r="O616" s="5" cm="1">
        <f t="array" ref="O616">IFERROR(_xlfn.STDEV.S(IF((DiscreteStatsTable[GroupByKey]=DiscreteStatsTable[[#This Row],[GroupByKey]]),(DiscreteStatsTable[GroupByKey]=DiscreteStatsTable[[#This Row],[GroupByKey]])*DiscreteStatsTable[Average])),0)</f>
        <v>0</v>
      </c>
      <c r="P616" s="5" cm="1">
        <f t="array" ref="P616">MAX(IF((ProjectInfoTable[ProjectName]=DiscreteStatsTable[[#This Row],[ProjectName]]),(ProjectInfoTable[ProjectName]=DiscreteStatsTable[[#This Row],[ProjectName]])*ProjectInfoTable[ConfidenceInterval]))</f>
        <v>0.95</v>
      </c>
      <c r="Q616" s="5">
        <f>IF(AND(DiscreteStatsTable[[#This Row],[RepsWithStatObserved]]=1,Y616=0),200000000000000000000,IFERROR(_xlfn.T.INV.2T(1 -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6" s="5" cm="1">
        <f t="array" ref="R616">MIN(IF((DiscreteStatsTable[GroupByKey]=DiscreteStatsTable[[#This Row],[GroupByKey]]),(DiscreteStatsTable[GroupByKey]=DiscreteStatsTable[[#This Row],[GroupByKey]])*DiscreteStatsTable[Average]))</f>
        <v>0</v>
      </c>
      <c r="S616" s="5" cm="1">
        <f t="array" ref="S616">MAX(IF((DiscreteStatsTable[GroupByKey]=DiscreteStatsTable[[#This Row],[GroupByKey]]),(DiscreteStatsTable[GroupByKey]=DiscreteStatsTable[[#This Row],[GroupByKey]])*DiscreteStatsTable[Average]))</f>
        <v>0</v>
      </c>
      <c r="T616" s="5" cm="1">
        <f t="array" ref="T616">MIN(IF((DiscreteStatsTable[GroupByKey]=DiscreteStatsTable[[#This Row],[GroupByKey]]),(DiscreteStatsTable[GroupByKey]=DiscreteStatsTable[[#This Row],[GroupByKey]])*DiscreteStatsTable[Minimum]))</f>
        <v>0</v>
      </c>
      <c r="U616" s="5" cm="1">
        <f t="array" ref="U616">MAX(IF((DiscreteStatsTable[GroupByKey]=DiscreteStatsTable[[#This Row],[GroupByKey]]),(DiscreteStatsTable[GroupByKey]=DiscreteStatsTable[[#This Row],[GroupByKey]])*DiscreteStatsTable[Maximum]))</f>
        <v>0</v>
      </c>
      <c r="V616" s="5" cm="1">
        <f t="array" ref="V616">IFERROR(AVERAGE(IF((DiscreteStatsTable[GroupByKey]=DiscreteStatsTable[[#This Row],[GroupByKey]]),(DiscreteStatsTable[GroupByKey]=DiscreteStatsTable[[#This Row],[GroupByKey]])*DiscreteStatsTable[NumberObservations])),0)</f>
        <v>316.94</v>
      </c>
      <c r="W616" s="5">
        <f>IF((DiscreteStatsTable[[#This Row],[RepsRequested]]&gt;1),DiscreteStatsTable[[#This Row],[HalfWidth]],DiscreteStatsTable[[#This Row],[BatchMeansHalfWidth]])</f>
        <v>0</v>
      </c>
      <c r="X616" s="5" cm="1">
        <f t="array" ref="X616">COUNT(IF((DiscreteStatsTable[GroupByKey]=DiscreteStatsTable[[#This Row],[GroupByKey]]),(DiscreteStatsTable[GroupByKey]=DiscreteStatsTable[[#This Row],[GroupByKey]])*DiscreteStatsTable[Replication]))</f>
        <v>50</v>
      </c>
      <c r="Y616" s="5">
        <f>IF(DiscreteStatsTable[[#This Row],[RepsRequested]]=DiscreteStatsTable[[#This Row],[RepsWithStatObserved]],1,0)</f>
        <v>1</v>
      </c>
    </row>
    <row r="617" spans="1:25" x14ac:dyDescent="0.25">
      <c r="A617" t="s">
        <v>68</v>
      </c>
      <c r="B617" t="s">
        <v>70</v>
      </c>
      <c r="C617">
        <v>36</v>
      </c>
      <c r="D617" t="s">
        <v>83</v>
      </c>
      <c r="E617" t="s">
        <v>78</v>
      </c>
      <c r="F617" t="s">
        <v>73</v>
      </c>
      <c r="G617">
        <v>0.149724366563455</v>
      </c>
      <c r="H617">
        <v>2E+20</v>
      </c>
      <c r="I617">
        <v>0</v>
      </c>
      <c r="J617">
        <v>2.9154205490474401</v>
      </c>
      <c r="K617">
        <v>317</v>
      </c>
      <c r="L61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17" s="5" cm="1">
        <f t="array" ref="M617">MAX(IF((ProjectInfoTable[ProjectName]=DiscreteStatsTable[[#This Row],[ProjectName]]),(ProjectInfoTable[ProjectName]=DiscreteStatsTable[[#This Row],[ProjectName]])*ProjectInfoTable[NumberOfReplications]))</f>
        <v>50</v>
      </c>
      <c r="N617" s="5" cm="1">
        <f t="array" ref="N617">IFERROR(AVERAGE(IF((DiscreteStatsTable[GroupByKey]=DiscreteStatsTable[[#This Row],[GroupByKey]]),(DiscreteStatsTable[GroupByKey]=DiscreteStatsTable[[#This Row],[GroupByKey]])*DiscreteStatsTable[Average])),0)</f>
        <v>0.17460097232699684</v>
      </c>
      <c r="O617" s="5" cm="1">
        <f t="array" ref="O617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17" s="5" cm="1">
        <f t="array" ref="P617">MAX(IF((ProjectInfoTable[ProjectName]=DiscreteStatsTable[[#This Row],[ProjectName]]),(ProjectInfoTable[ProjectName]=DiscreteStatsTable[[#This Row],[ProjectName]])*ProjectInfoTable[ConfidenceInterval]))</f>
        <v>0.95</v>
      </c>
      <c r="Q617" s="5">
        <f>IF(AND(DiscreteStatsTable[[#This Row],[RepsWithStatObserved]]=1,Y617=0),200000000000000000000,IFERROR(_xlfn.T.INV.2T(1 -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17" s="5" cm="1">
        <f t="array" ref="R617">MIN(IF((DiscreteStatsTable[GroupByKey]=DiscreteStatsTable[[#This Row],[GroupByKey]]),(DiscreteStatsTable[GroupByKey]=DiscreteStatsTable[[#This Row],[GroupByKey]])*DiscreteStatsTable[Average]))</f>
        <v>6.6229675511977795E-2</v>
      </c>
      <c r="S617" s="5" cm="1">
        <f t="array" ref="S617">MAX(IF((DiscreteStatsTable[GroupByKey]=DiscreteStatsTable[[#This Row],[GroupByKey]]),(DiscreteStatsTable[GroupByKey]=DiscreteStatsTable[[#This Row],[GroupByKey]])*DiscreteStatsTable[Average]))</f>
        <v>0.33518621726314302</v>
      </c>
      <c r="T617" s="5" cm="1">
        <f t="array" ref="T617">MIN(IF((DiscreteStatsTable[GroupByKey]=DiscreteStatsTable[[#This Row],[GroupByKey]]),(DiscreteStatsTable[GroupByKey]=DiscreteStatsTable[[#This Row],[GroupByKey]])*DiscreteStatsTable[Minimum]))</f>
        <v>0</v>
      </c>
      <c r="U617" s="5" cm="1">
        <f t="array" ref="U617">MAX(IF((DiscreteStatsTable[GroupByKey]=DiscreteStatsTable[[#This Row],[GroupByKey]]),(DiscreteStatsTable[GroupByKey]=DiscreteStatsTable[[#This Row],[GroupByKey]])*DiscreteStatsTable[Maximum]))</f>
        <v>7.6409613053795198</v>
      </c>
      <c r="V617" s="5" cm="1">
        <f t="array" ref="V617">IFERROR(AVERAGE(IF((DiscreteStatsTable[GroupByKey]=DiscreteStatsTable[[#This Row],[GroupByKey]]),(DiscreteStatsTable[GroupByKey]=DiscreteStatsTable[[#This Row],[GroupByKey]])*DiscreteStatsTable[NumberObservations])),0)</f>
        <v>316.94</v>
      </c>
      <c r="W617" s="5">
        <f>IF((DiscreteStatsTable[[#This Row],[RepsRequested]]&gt;1),DiscreteStatsTable[[#This Row],[HalfWidth]],DiscreteStatsTable[[#This Row],[BatchMeansHalfWidth]])</f>
        <v>1.655000005490757E-2</v>
      </c>
      <c r="X617" s="5" cm="1">
        <f t="array" ref="X617">COUNT(IF((DiscreteStatsTable[GroupByKey]=DiscreteStatsTable[[#This Row],[GroupByKey]]),(DiscreteStatsTable[GroupByKey]=DiscreteStatsTable[[#This Row],[GroupByKey]])*DiscreteStatsTable[Replication]))</f>
        <v>50</v>
      </c>
      <c r="Y617" s="5">
        <f>IF(DiscreteStatsTable[[#This Row],[RepsRequested]]=DiscreteStatsTable[[#This Row],[RepsWithStatObserved]],1,0)</f>
        <v>1</v>
      </c>
    </row>
    <row r="618" spans="1:25" x14ac:dyDescent="0.25">
      <c r="A618" t="s">
        <v>68</v>
      </c>
      <c r="B618" t="s">
        <v>70</v>
      </c>
      <c r="C618">
        <v>37</v>
      </c>
      <c r="D618" t="s">
        <v>83</v>
      </c>
      <c r="E618" t="s">
        <v>72</v>
      </c>
      <c r="F618" t="s">
        <v>73</v>
      </c>
      <c r="G618">
        <v>2.9196745404898802E-2</v>
      </c>
      <c r="H618">
        <v>2E+20</v>
      </c>
      <c r="I618">
        <v>1.3148214783152E-2</v>
      </c>
      <c r="J618">
        <v>4.8799670584143501E-2</v>
      </c>
      <c r="K618">
        <v>317</v>
      </c>
      <c r="L61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18" s="5" cm="1">
        <f t="array" ref="M618">MAX(IF((ProjectInfoTable[ProjectName]=DiscreteStatsTable[[#This Row],[ProjectName]]),(ProjectInfoTable[ProjectName]=DiscreteStatsTable[[#This Row],[ProjectName]])*ProjectInfoTable[NumberOfReplications]))</f>
        <v>50</v>
      </c>
      <c r="N618" s="5" cm="1">
        <f t="array" ref="N618">IFERROR(AVERAGE(IF((DiscreteStatsTable[GroupByKey]=DiscreteStatsTable[[#This Row],[GroupByKey]]),(DiscreteStatsTable[GroupByKey]=DiscreteStatsTable[[#This Row],[GroupByKey]])*DiscreteStatsTable[Average])),0)</f>
        <v>2.9140044230663364E-2</v>
      </c>
      <c r="O618" s="5" cm="1">
        <f t="array" ref="O61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18" s="5" cm="1">
        <f t="array" ref="P618">MAX(IF((ProjectInfoTable[ProjectName]=DiscreteStatsTable[[#This Row],[ProjectName]]),(ProjectInfoTable[ProjectName]=DiscreteStatsTable[[#This Row],[ProjectName]])*ProjectInfoTable[ConfidenceInterval]))</f>
        <v>0.95</v>
      </c>
      <c r="Q618" s="5">
        <f>IF(AND(DiscreteStatsTable[[#This Row],[RepsWithStatObserved]]=1,Y618=0),200000000000000000000,IFERROR(_xlfn.T.INV.2T(1 -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18" s="5" cm="1">
        <f t="array" ref="R618">MIN(IF((DiscreteStatsTable[GroupByKey]=DiscreteStatsTable[[#This Row],[GroupByKey]]),(DiscreteStatsTable[GroupByKey]=DiscreteStatsTable[[#This Row],[GroupByKey]])*DiscreteStatsTable[Average]))</f>
        <v>2.83494744041787E-2</v>
      </c>
      <c r="S618" s="5" cm="1">
        <f t="array" ref="S618">MAX(IF((DiscreteStatsTable[GroupByKey]=DiscreteStatsTable[[#This Row],[GroupByKey]]),(DiscreteStatsTable[GroupByKey]=DiscreteStatsTable[[#This Row],[GroupByKey]])*DiscreteStatsTable[Average]))</f>
        <v>2.9665213130219501E-2</v>
      </c>
      <c r="T618" s="5" cm="1">
        <f t="array" ref="T618">MIN(IF((DiscreteStatsTable[GroupByKey]=DiscreteStatsTable[[#This Row],[GroupByKey]]),(DiscreteStatsTable[GroupByKey]=DiscreteStatsTable[[#This Row],[GroupByKey]])*DiscreteStatsTable[Minimum]))</f>
        <v>1.2596072452009799E-2</v>
      </c>
      <c r="U618" s="5" cm="1">
        <f t="array" ref="U618">MAX(IF((DiscreteStatsTable[GroupByKey]=DiscreteStatsTable[[#This Row],[GroupByKey]]),(DiscreteStatsTable[GroupByKey]=DiscreteStatsTable[[#This Row],[GroupByKey]])*DiscreteStatsTable[Maximum]))</f>
        <v>4.98834309779871E-2</v>
      </c>
      <c r="V618" s="5" cm="1">
        <f t="array" ref="V618">IFERROR(AVERAGE(IF((DiscreteStatsTable[GroupByKey]=DiscreteStatsTable[[#This Row],[GroupByKey]]),(DiscreteStatsTable[GroupByKey]=DiscreteStatsTable[[#This Row],[GroupByKey]])*DiscreteStatsTable[NumberObservations])),0)</f>
        <v>316.94</v>
      </c>
      <c r="W618" s="5">
        <f>IF((DiscreteStatsTable[[#This Row],[RepsRequested]]&gt;1),DiscreteStatsTable[[#This Row],[HalfWidth]],DiscreteStatsTable[[#This Row],[BatchMeansHalfWidth]])</f>
        <v>1.0181944756697419E-4</v>
      </c>
      <c r="X618" s="5" cm="1">
        <f t="array" ref="X618">COUNT(IF((DiscreteStatsTable[GroupByKey]=DiscreteStatsTable[[#This Row],[GroupByKey]]),(DiscreteStatsTable[GroupByKey]=DiscreteStatsTable[[#This Row],[GroupByKey]])*DiscreteStatsTable[Replication]))</f>
        <v>50</v>
      </c>
      <c r="Y618" s="5">
        <f>IF(DiscreteStatsTable[[#This Row],[RepsRequested]]=DiscreteStatsTable[[#This Row],[RepsWithStatObserved]],1,0)</f>
        <v>1</v>
      </c>
    </row>
    <row r="619" spans="1:25" x14ac:dyDescent="0.25">
      <c r="A619" t="s">
        <v>68</v>
      </c>
      <c r="B619" t="s">
        <v>70</v>
      </c>
      <c r="C619">
        <v>37</v>
      </c>
      <c r="D619" t="s">
        <v>83</v>
      </c>
      <c r="E619" t="s">
        <v>74</v>
      </c>
      <c r="F619" t="s">
        <v>73</v>
      </c>
      <c r="G619">
        <v>1.95623458609598</v>
      </c>
      <c r="H619">
        <v>2E+20</v>
      </c>
      <c r="I619">
        <v>0.79091049456378903</v>
      </c>
      <c r="J619">
        <v>6.0700767331361503</v>
      </c>
      <c r="K619">
        <v>317</v>
      </c>
      <c r="L61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19" s="5" cm="1">
        <f t="array" ref="M619">MAX(IF((ProjectInfoTable[ProjectName]=DiscreteStatsTable[[#This Row],[ProjectName]]),(ProjectInfoTable[ProjectName]=DiscreteStatsTable[[#This Row],[ProjectName]])*ProjectInfoTable[NumberOfReplications]))</f>
        <v>50</v>
      </c>
      <c r="N619" s="5" cm="1">
        <f t="array" ref="N619">IFERROR(AVERAGE(IF((DiscreteStatsTable[GroupByKey]=DiscreteStatsTable[[#This Row],[GroupByKey]]),(DiscreteStatsTable[GroupByKey]=DiscreteStatsTable[[#This Row],[GroupByKey]])*DiscreteStatsTable[Average])),0)</f>
        <v>1.9230036261667984</v>
      </c>
      <c r="O619" s="5" cm="1">
        <f t="array" ref="O619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19" s="5" cm="1">
        <f t="array" ref="P619">MAX(IF((ProjectInfoTable[ProjectName]=DiscreteStatsTable[[#This Row],[ProjectName]]),(ProjectInfoTable[ProjectName]=DiscreteStatsTable[[#This Row],[ProjectName]])*ProjectInfoTable[ConfidenceInterval]))</f>
        <v>0.95</v>
      </c>
      <c r="Q619" s="5">
        <f>IF(AND(DiscreteStatsTable[[#This Row],[RepsWithStatObserved]]=1,Y619=0),200000000000000000000,IFERROR(_xlfn.T.INV.2T(1 -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19" s="5" cm="1">
        <f t="array" ref="R619">MIN(IF((DiscreteStatsTable[GroupByKey]=DiscreteStatsTable[[#This Row],[GroupByKey]]),(DiscreteStatsTable[GroupByKey]=DiscreteStatsTable[[#This Row],[GroupByKey]])*DiscreteStatsTable[Average]))</f>
        <v>1.76780221421957</v>
      </c>
      <c r="S619" s="5" cm="1">
        <f t="array" ref="S619">MAX(IF((DiscreteStatsTable[GroupByKey]=DiscreteStatsTable[[#This Row],[GroupByKey]]),(DiscreteStatsTable[GroupByKey]=DiscreteStatsTable[[#This Row],[GroupByKey]])*DiscreteStatsTable[Average]))</f>
        <v>2.1069755550221099</v>
      </c>
      <c r="T619" s="5" cm="1">
        <f t="array" ref="T619">MIN(IF((DiscreteStatsTable[GroupByKey]=DiscreteStatsTable[[#This Row],[GroupByKey]]),(DiscreteStatsTable[GroupByKey]=DiscreteStatsTable[[#This Row],[GroupByKey]])*DiscreteStatsTable[Minimum]))</f>
        <v>0.75576434712058904</v>
      </c>
      <c r="U619" s="5" cm="1">
        <f t="array" ref="U619">MAX(IF((DiscreteStatsTable[GroupByKey]=DiscreteStatsTable[[#This Row],[GroupByKey]]),(DiscreteStatsTable[GroupByKey]=DiscreteStatsTable[[#This Row],[GroupByKey]])*DiscreteStatsTable[Maximum]))</f>
        <v>8.9740994303808801</v>
      </c>
      <c r="V619" s="5" cm="1">
        <f t="array" ref="V619">IFERROR(AVERAGE(IF((DiscreteStatsTable[GroupByKey]=DiscreteStatsTable[[#This Row],[GroupByKey]]),(DiscreteStatsTable[GroupByKey]=DiscreteStatsTable[[#This Row],[GroupByKey]])*DiscreteStatsTable[NumberObservations])),0)</f>
        <v>316.94</v>
      </c>
      <c r="W619" s="5">
        <f>IF((DiscreteStatsTable[[#This Row],[RepsRequested]]&gt;1),DiscreteStatsTable[[#This Row],[HalfWidth]],DiscreteStatsTable[[#This Row],[BatchMeansHalfWidth]])</f>
        <v>1.7917006908396871E-2</v>
      </c>
      <c r="X619" s="5" cm="1">
        <f t="array" ref="X619">COUNT(IF((DiscreteStatsTable[GroupByKey]=DiscreteStatsTable[[#This Row],[GroupByKey]]),(DiscreteStatsTable[GroupByKey]=DiscreteStatsTable[[#This Row],[GroupByKey]])*DiscreteStatsTable[Replication]))</f>
        <v>50</v>
      </c>
      <c r="Y619" s="5">
        <f>IF(DiscreteStatsTable[[#This Row],[RepsRequested]]=DiscreteStatsTable[[#This Row],[RepsWithStatObserved]],1,0)</f>
        <v>1</v>
      </c>
    </row>
    <row r="620" spans="1:25" x14ac:dyDescent="0.25">
      <c r="A620" t="s">
        <v>68</v>
      </c>
      <c r="B620" t="s">
        <v>70</v>
      </c>
      <c r="C620">
        <v>37</v>
      </c>
      <c r="D620" t="s">
        <v>83</v>
      </c>
      <c r="E620" t="s">
        <v>75</v>
      </c>
      <c r="F620" t="s">
        <v>73</v>
      </c>
      <c r="G620">
        <v>2.9196745404898802E-2</v>
      </c>
      <c r="H620">
        <v>2E+20</v>
      </c>
      <c r="I620">
        <v>1.3148214783152E-2</v>
      </c>
      <c r="J620">
        <v>4.8799670584143501E-2</v>
      </c>
      <c r="K620">
        <v>317</v>
      </c>
      <c r="L62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20" s="5" cm="1">
        <f t="array" ref="M620">MAX(IF((ProjectInfoTable[ProjectName]=DiscreteStatsTable[[#This Row],[ProjectName]]),(ProjectInfoTable[ProjectName]=DiscreteStatsTable[[#This Row],[ProjectName]])*ProjectInfoTable[NumberOfReplications]))</f>
        <v>50</v>
      </c>
      <c r="N620" s="5" cm="1">
        <f t="array" ref="N620">IFERROR(AVERAGE(IF((DiscreteStatsTable[GroupByKey]=DiscreteStatsTable[[#This Row],[GroupByKey]]),(DiscreteStatsTable[GroupByKey]=DiscreteStatsTable[[#This Row],[GroupByKey]])*DiscreteStatsTable[Average])),0)</f>
        <v>2.9140044230663364E-2</v>
      </c>
      <c r="O620" s="5" cm="1">
        <f t="array" ref="O62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20" s="5" cm="1">
        <f t="array" ref="P620">MAX(IF((ProjectInfoTable[ProjectName]=DiscreteStatsTable[[#This Row],[ProjectName]]),(ProjectInfoTable[ProjectName]=DiscreteStatsTable[[#This Row],[ProjectName]])*ProjectInfoTable[ConfidenceInterval]))</f>
        <v>0.95</v>
      </c>
      <c r="Q620" s="5">
        <f>IF(AND(DiscreteStatsTable[[#This Row],[RepsWithStatObserved]]=1,Y620=0),200000000000000000000,IFERROR(_xlfn.T.INV.2T(1 -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20" s="5" cm="1">
        <f t="array" ref="R620">MIN(IF((DiscreteStatsTable[GroupByKey]=DiscreteStatsTable[[#This Row],[GroupByKey]]),(DiscreteStatsTable[GroupByKey]=DiscreteStatsTable[[#This Row],[GroupByKey]])*DiscreteStatsTable[Average]))</f>
        <v>2.83494744041787E-2</v>
      </c>
      <c r="S620" s="5" cm="1">
        <f t="array" ref="S620">MAX(IF((DiscreteStatsTable[GroupByKey]=DiscreteStatsTable[[#This Row],[GroupByKey]]),(DiscreteStatsTable[GroupByKey]=DiscreteStatsTable[[#This Row],[GroupByKey]])*DiscreteStatsTable[Average]))</f>
        <v>2.9665213130219501E-2</v>
      </c>
      <c r="T620" s="5" cm="1">
        <f t="array" ref="T620">MIN(IF((DiscreteStatsTable[GroupByKey]=DiscreteStatsTable[[#This Row],[GroupByKey]]),(DiscreteStatsTable[GroupByKey]=DiscreteStatsTable[[#This Row],[GroupByKey]])*DiscreteStatsTable[Minimum]))</f>
        <v>1.2596072452009799E-2</v>
      </c>
      <c r="U620" s="5" cm="1">
        <f t="array" ref="U620">MAX(IF((DiscreteStatsTable[GroupByKey]=DiscreteStatsTable[[#This Row],[GroupByKey]]),(DiscreteStatsTable[GroupByKey]=DiscreteStatsTable[[#This Row],[GroupByKey]])*DiscreteStatsTable[Maximum]))</f>
        <v>4.98834309779871E-2</v>
      </c>
      <c r="V620" s="5" cm="1">
        <f t="array" ref="V620">IFERROR(AVERAGE(IF((DiscreteStatsTable[GroupByKey]=DiscreteStatsTable[[#This Row],[GroupByKey]]),(DiscreteStatsTable[GroupByKey]=DiscreteStatsTable[[#This Row],[GroupByKey]])*DiscreteStatsTable[NumberObservations])),0)</f>
        <v>316.94</v>
      </c>
      <c r="W620" s="5">
        <f>IF((DiscreteStatsTable[[#This Row],[RepsRequested]]&gt;1),DiscreteStatsTable[[#This Row],[HalfWidth]],DiscreteStatsTable[[#This Row],[BatchMeansHalfWidth]])</f>
        <v>1.0181944756697419E-4</v>
      </c>
      <c r="X620" s="5" cm="1">
        <f t="array" ref="X620">COUNT(IF((DiscreteStatsTable[GroupByKey]=DiscreteStatsTable[[#This Row],[GroupByKey]]),(DiscreteStatsTable[GroupByKey]=DiscreteStatsTable[[#This Row],[GroupByKey]])*DiscreteStatsTable[Replication]))</f>
        <v>50</v>
      </c>
      <c r="Y620" s="5">
        <f>IF(DiscreteStatsTable[[#This Row],[RepsRequested]]=DiscreteStatsTable[[#This Row],[RepsWithStatObserved]],1,0)</f>
        <v>1</v>
      </c>
    </row>
    <row r="621" spans="1:25" x14ac:dyDescent="0.25">
      <c r="A621" t="s">
        <v>68</v>
      </c>
      <c r="B621" t="s">
        <v>70</v>
      </c>
      <c r="C621">
        <v>37</v>
      </c>
      <c r="D621" t="s">
        <v>83</v>
      </c>
      <c r="E621" t="s">
        <v>76</v>
      </c>
      <c r="F621" t="s">
        <v>73</v>
      </c>
      <c r="G621">
        <v>1.7518047242939301</v>
      </c>
      <c r="H621">
        <v>2E+20</v>
      </c>
      <c r="I621">
        <v>0.78889288698911697</v>
      </c>
      <c r="J621">
        <v>2.9279802350486102</v>
      </c>
      <c r="K621">
        <v>317</v>
      </c>
      <c r="L62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21" s="5" cm="1">
        <f t="array" ref="M621">MAX(IF((ProjectInfoTable[ProjectName]=DiscreteStatsTable[[#This Row],[ProjectName]]),(ProjectInfoTable[ProjectName]=DiscreteStatsTable[[#This Row],[ProjectName]])*ProjectInfoTable[NumberOfReplications]))</f>
        <v>50</v>
      </c>
      <c r="N621" s="5" cm="1">
        <f t="array" ref="N621">IFERROR(AVERAGE(IF((DiscreteStatsTable[GroupByKey]=DiscreteStatsTable[[#This Row],[GroupByKey]]),(DiscreteStatsTable[GroupByKey]=DiscreteStatsTable[[#This Row],[GroupByKey]])*DiscreteStatsTable[Average])),0)</f>
        <v>1.7484026538398019</v>
      </c>
      <c r="O621" s="5" cm="1">
        <f t="array" ref="O621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21" s="5" cm="1">
        <f t="array" ref="P621">MAX(IF((ProjectInfoTable[ProjectName]=DiscreteStatsTable[[#This Row],[ProjectName]]),(ProjectInfoTable[ProjectName]=DiscreteStatsTable[[#This Row],[ProjectName]])*ProjectInfoTable[ConfidenceInterval]))</f>
        <v>0.95</v>
      </c>
      <c r="Q621" s="5">
        <f>IF(AND(DiscreteStatsTable[[#This Row],[RepsWithStatObserved]]=1,Y621=0),200000000000000000000,IFERROR(_xlfn.T.INV.2T(1 -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21" s="5" cm="1">
        <f t="array" ref="R621">MIN(IF((DiscreteStatsTable[GroupByKey]=DiscreteStatsTable[[#This Row],[GroupByKey]]),(DiscreteStatsTable[GroupByKey]=DiscreteStatsTable[[#This Row],[GroupByKey]])*DiscreteStatsTable[Average]))</f>
        <v>1.7009684642507199</v>
      </c>
      <c r="S621" s="5" cm="1">
        <f t="array" ref="S621">MAX(IF((DiscreteStatsTable[GroupByKey]=DiscreteStatsTable[[#This Row],[GroupByKey]]),(DiscreteStatsTable[GroupByKey]=DiscreteStatsTable[[#This Row],[GroupByKey]])*DiscreteStatsTable[Average]))</f>
        <v>1.77991278781317</v>
      </c>
      <c r="T621" s="5" cm="1">
        <f t="array" ref="T621">MIN(IF((DiscreteStatsTable[GroupByKey]=DiscreteStatsTable[[#This Row],[GroupByKey]]),(DiscreteStatsTable[GroupByKey]=DiscreteStatsTable[[#This Row],[GroupByKey]])*DiscreteStatsTable[Minimum]))</f>
        <v>0.75576434712058904</v>
      </c>
      <c r="U621" s="5" cm="1">
        <f t="array" ref="U621">MAX(IF((DiscreteStatsTable[GroupByKey]=DiscreteStatsTable[[#This Row],[GroupByKey]]),(DiscreteStatsTable[GroupByKey]=DiscreteStatsTable[[#This Row],[GroupByKey]])*DiscreteStatsTable[Maximum]))</f>
        <v>2.9930058586792301</v>
      </c>
      <c r="V621" s="5" cm="1">
        <f t="array" ref="V621">IFERROR(AVERAGE(IF((DiscreteStatsTable[GroupByKey]=DiscreteStatsTable[[#This Row],[GroupByKey]]),(DiscreteStatsTable[GroupByKey]=DiscreteStatsTable[[#This Row],[GroupByKey]])*DiscreteStatsTable[NumberObservations])),0)</f>
        <v>316.94</v>
      </c>
      <c r="W621" s="5">
        <f>IF((DiscreteStatsTable[[#This Row],[RepsRequested]]&gt;1),DiscreteStatsTable[[#This Row],[HalfWidth]],DiscreteStatsTable[[#This Row],[BatchMeansHalfWidth]])</f>
        <v>6.1091668540185929E-3</v>
      </c>
      <c r="X621" s="5" cm="1">
        <f t="array" ref="X621">COUNT(IF((DiscreteStatsTable[GroupByKey]=DiscreteStatsTable[[#This Row],[GroupByKey]]),(DiscreteStatsTable[GroupByKey]=DiscreteStatsTable[[#This Row],[GroupByKey]])*DiscreteStatsTable[Replication]))</f>
        <v>50</v>
      </c>
      <c r="Y621" s="5">
        <f>IF(DiscreteStatsTable[[#This Row],[RepsRequested]]=DiscreteStatsTable[[#This Row],[RepsWithStatObserved]],1,0)</f>
        <v>1</v>
      </c>
    </row>
    <row r="622" spans="1:25" x14ac:dyDescent="0.25">
      <c r="A622" t="s">
        <v>68</v>
      </c>
      <c r="B622" t="s">
        <v>70</v>
      </c>
      <c r="C622">
        <v>37</v>
      </c>
      <c r="D622" t="s">
        <v>83</v>
      </c>
      <c r="E622" t="s">
        <v>77</v>
      </c>
      <c r="F622" t="s">
        <v>73</v>
      </c>
      <c r="G622">
        <v>0</v>
      </c>
      <c r="H622">
        <v>2E+20</v>
      </c>
      <c r="I622">
        <v>0</v>
      </c>
      <c r="J622">
        <v>0</v>
      </c>
      <c r="K622">
        <v>317</v>
      </c>
      <c r="L62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22" s="5" cm="1">
        <f t="array" ref="M622">MAX(IF((ProjectInfoTable[ProjectName]=DiscreteStatsTable[[#This Row],[ProjectName]]),(ProjectInfoTable[ProjectName]=DiscreteStatsTable[[#This Row],[ProjectName]])*ProjectInfoTable[NumberOfReplications]))</f>
        <v>50</v>
      </c>
      <c r="N622" s="5" cm="1">
        <f t="array" ref="N622">IFERROR(AVERAGE(IF((DiscreteStatsTable[GroupByKey]=DiscreteStatsTable[[#This Row],[GroupByKey]]),(DiscreteStatsTable[GroupByKey]=DiscreteStatsTable[[#This Row],[GroupByKey]])*DiscreteStatsTable[Average])),0)</f>
        <v>0</v>
      </c>
      <c r="O622" s="5" cm="1">
        <f t="array" ref="O622">IFERROR(_xlfn.STDEV.S(IF((DiscreteStatsTable[GroupByKey]=DiscreteStatsTable[[#This Row],[GroupByKey]]),(DiscreteStatsTable[GroupByKey]=DiscreteStatsTable[[#This Row],[GroupByKey]])*DiscreteStatsTable[Average])),0)</f>
        <v>0</v>
      </c>
      <c r="P622" s="5" cm="1">
        <f t="array" ref="P622">MAX(IF((ProjectInfoTable[ProjectName]=DiscreteStatsTable[[#This Row],[ProjectName]]),(ProjectInfoTable[ProjectName]=DiscreteStatsTable[[#This Row],[ProjectName]])*ProjectInfoTable[ConfidenceInterval]))</f>
        <v>0.95</v>
      </c>
      <c r="Q622" s="5">
        <f>IF(AND(DiscreteStatsTable[[#This Row],[RepsWithStatObserved]]=1,Y622=0),200000000000000000000,IFERROR(_xlfn.T.INV.2T(1 -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2" s="5" cm="1">
        <f t="array" ref="R622">MIN(IF((DiscreteStatsTable[GroupByKey]=DiscreteStatsTable[[#This Row],[GroupByKey]]),(DiscreteStatsTable[GroupByKey]=DiscreteStatsTable[[#This Row],[GroupByKey]])*DiscreteStatsTable[Average]))</f>
        <v>0</v>
      </c>
      <c r="S622" s="5" cm="1">
        <f t="array" ref="S622">MAX(IF((DiscreteStatsTable[GroupByKey]=DiscreteStatsTable[[#This Row],[GroupByKey]]),(DiscreteStatsTable[GroupByKey]=DiscreteStatsTable[[#This Row],[GroupByKey]])*DiscreteStatsTable[Average]))</f>
        <v>0</v>
      </c>
      <c r="T622" s="5" cm="1">
        <f t="array" ref="T622">MIN(IF((DiscreteStatsTable[GroupByKey]=DiscreteStatsTable[[#This Row],[GroupByKey]]),(DiscreteStatsTable[GroupByKey]=DiscreteStatsTable[[#This Row],[GroupByKey]])*DiscreteStatsTable[Minimum]))</f>
        <v>0</v>
      </c>
      <c r="U622" s="5" cm="1">
        <f t="array" ref="U622">MAX(IF((DiscreteStatsTable[GroupByKey]=DiscreteStatsTable[[#This Row],[GroupByKey]]),(DiscreteStatsTable[GroupByKey]=DiscreteStatsTable[[#This Row],[GroupByKey]])*DiscreteStatsTable[Maximum]))</f>
        <v>0</v>
      </c>
      <c r="V622" s="5" cm="1">
        <f t="array" ref="V622">IFERROR(AVERAGE(IF((DiscreteStatsTable[GroupByKey]=DiscreteStatsTable[[#This Row],[GroupByKey]]),(DiscreteStatsTable[GroupByKey]=DiscreteStatsTable[[#This Row],[GroupByKey]])*DiscreteStatsTable[NumberObservations])),0)</f>
        <v>316.94</v>
      </c>
      <c r="W622" s="5">
        <f>IF((DiscreteStatsTable[[#This Row],[RepsRequested]]&gt;1),DiscreteStatsTable[[#This Row],[HalfWidth]],DiscreteStatsTable[[#This Row],[BatchMeansHalfWidth]])</f>
        <v>0</v>
      </c>
      <c r="X622" s="5" cm="1">
        <f t="array" ref="X622">COUNT(IF((DiscreteStatsTable[GroupByKey]=DiscreteStatsTable[[#This Row],[GroupByKey]]),(DiscreteStatsTable[GroupByKey]=DiscreteStatsTable[[#This Row],[GroupByKey]])*DiscreteStatsTable[Replication]))</f>
        <v>50</v>
      </c>
      <c r="Y622" s="5">
        <f>IF(DiscreteStatsTable[[#This Row],[RepsRequested]]=DiscreteStatsTable[[#This Row],[RepsWithStatObserved]],1,0)</f>
        <v>1</v>
      </c>
    </row>
    <row r="623" spans="1:25" x14ac:dyDescent="0.25">
      <c r="A623" t="s">
        <v>68</v>
      </c>
      <c r="B623" t="s">
        <v>70</v>
      </c>
      <c r="C623">
        <v>37</v>
      </c>
      <c r="D623" t="s">
        <v>83</v>
      </c>
      <c r="E623" t="s">
        <v>78</v>
      </c>
      <c r="F623" t="s">
        <v>73</v>
      </c>
      <c r="G623">
        <v>0.204429861802055</v>
      </c>
      <c r="H623">
        <v>2E+20</v>
      </c>
      <c r="I623">
        <v>0</v>
      </c>
      <c r="J623">
        <v>3.9510686861658502</v>
      </c>
      <c r="K623">
        <v>317</v>
      </c>
      <c r="L62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23" s="5" cm="1">
        <f t="array" ref="M623">MAX(IF((ProjectInfoTable[ProjectName]=DiscreteStatsTable[[#This Row],[ProjectName]]),(ProjectInfoTable[ProjectName]=DiscreteStatsTable[[#This Row],[ProjectName]])*ProjectInfoTable[NumberOfReplications]))</f>
        <v>50</v>
      </c>
      <c r="N623" s="5" cm="1">
        <f t="array" ref="N623">IFERROR(AVERAGE(IF((DiscreteStatsTable[GroupByKey]=DiscreteStatsTable[[#This Row],[GroupByKey]]),(DiscreteStatsTable[GroupByKey]=DiscreteStatsTable[[#This Row],[GroupByKey]])*DiscreteStatsTable[Average])),0)</f>
        <v>0.17460097232699684</v>
      </c>
      <c r="O623" s="5" cm="1">
        <f t="array" ref="O623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23" s="5" cm="1">
        <f t="array" ref="P623">MAX(IF((ProjectInfoTable[ProjectName]=DiscreteStatsTable[[#This Row],[ProjectName]]),(ProjectInfoTable[ProjectName]=DiscreteStatsTable[[#This Row],[ProjectName]])*ProjectInfoTable[ConfidenceInterval]))</f>
        <v>0.95</v>
      </c>
      <c r="Q623" s="5">
        <f>IF(AND(DiscreteStatsTable[[#This Row],[RepsWithStatObserved]]=1,Y623=0),200000000000000000000,IFERROR(_xlfn.T.INV.2T(1 -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23" s="5" cm="1">
        <f t="array" ref="R623">MIN(IF((DiscreteStatsTable[GroupByKey]=DiscreteStatsTable[[#This Row],[GroupByKey]]),(DiscreteStatsTable[GroupByKey]=DiscreteStatsTable[[#This Row],[GroupByKey]])*DiscreteStatsTable[Average]))</f>
        <v>6.6229675511977795E-2</v>
      </c>
      <c r="S623" s="5" cm="1">
        <f t="array" ref="S623">MAX(IF((DiscreteStatsTable[GroupByKey]=DiscreteStatsTable[[#This Row],[GroupByKey]]),(DiscreteStatsTable[GroupByKey]=DiscreteStatsTable[[#This Row],[GroupByKey]])*DiscreteStatsTable[Average]))</f>
        <v>0.33518621726314302</v>
      </c>
      <c r="T623" s="5" cm="1">
        <f t="array" ref="T623">MIN(IF((DiscreteStatsTable[GroupByKey]=DiscreteStatsTable[[#This Row],[GroupByKey]]),(DiscreteStatsTable[GroupByKey]=DiscreteStatsTable[[#This Row],[GroupByKey]])*DiscreteStatsTable[Minimum]))</f>
        <v>0</v>
      </c>
      <c r="U623" s="5" cm="1">
        <f t="array" ref="U623">MAX(IF((DiscreteStatsTable[GroupByKey]=DiscreteStatsTable[[#This Row],[GroupByKey]]),(DiscreteStatsTable[GroupByKey]=DiscreteStatsTable[[#This Row],[GroupByKey]])*DiscreteStatsTable[Maximum]))</f>
        <v>7.6409613053795198</v>
      </c>
      <c r="V623" s="5" cm="1">
        <f t="array" ref="V623">IFERROR(AVERAGE(IF((DiscreteStatsTable[GroupByKey]=DiscreteStatsTable[[#This Row],[GroupByKey]]),(DiscreteStatsTable[GroupByKey]=DiscreteStatsTable[[#This Row],[GroupByKey]])*DiscreteStatsTable[NumberObservations])),0)</f>
        <v>316.94</v>
      </c>
      <c r="W623" s="5">
        <f>IF((DiscreteStatsTable[[#This Row],[RepsRequested]]&gt;1),DiscreteStatsTable[[#This Row],[HalfWidth]],DiscreteStatsTable[[#This Row],[BatchMeansHalfWidth]])</f>
        <v>1.655000005490757E-2</v>
      </c>
      <c r="X623" s="5" cm="1">
        <f t="array" ref="X623">COUNT(IF((DiscreteStatsTable[GroupByKey]=DiscreteStatsTable[[#This Row],[GroupByKey]]),(DiscreteStatsTable[GroupByKey]=DiscreteStatsTable[[#This Row],[GroupByKey]])*DiscreteStatsTable[Replication]))</f>
        <v>50</v>
      </c>
      <c r="Y623" s="5">
        <f>IF(DiscreteStatsTable[[#This Row],[RepsRequested]]=DiscreteStatsTable[[#This Row],[RepsWithStatObserved]],1,0)</f>
        <v>1</v>
      </c>
    </row>
    <row r="624" spans="1:25" x14ac:dyDescent="0.25">
      <c r="A624" t="s">
        <v>68</v>
      </c>
      <c r="B624" t="s">
        <v>70</v>
      </c>
      <c r="C624">
        <v>38</v>
      </c>
      <c r="D624" t="s">
        <v>83</v>
      </c>
      <c r="E624" t="s">
        <v>72</v>
      </c>
      <c r="F624" t="s">
        <v>73</v>
      </c>
      <c r="G624">
        <v>2.9665213130219501E-2</v>
      </c>
      <c r="H624">
        <v>2E+20</v>
      </c>
      <c r="I624">
        <v>1.47816269914846E-2</v>
      </c>
      <c r="J624">
        <v>4.8712137053831803E-2</v>
      </c>
      <c r="K624">
        <v>317</v>
      </c>
      <c r="L62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24" s="5" cm="1">
        <f t="array" ref="M624">MAX(IF((ProjectInfoTable[ProjectName]=DiscreteStatsTable[[#This Row],[ProjectName]]),(ProjectInfoTable[ProjectName]=DiscreteStatsTable[[#This Row],[ProjectName]])*ProjectInfoTable[NumberOfReplications]))</f>
        <v>50</v>
      </c>
      <c r="N624" s="5" cm="1">
        <f t="array" ref="N624">IFERROR(AVERAGE(IF((DiscreteStatsTable[GroupByKey]=DiscreteStatsTable[[#This Row],[GroupByKey]]),(DiscreteStatsTable[GroupByKey]=DiscreteStatsTable[[#This Row],[GroupByKey]])*DiscreteStatsTable[Average])),0)</f>
        <v>2.9140044230663364E-2</v>
      </c>
      <c r="O624" s="5" cm="1">
        <f t="array" ref="O62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24" s="5" cm="1">
        <f t="array" ref="P624">MAX(IF((ProjectInfoTable[ProjectName]=DiscreteStatsTable[[#This Row],[ProjectName]]),(ProjectInfoTable[ProjectName]=DiscreteStatsTable[[#This Row],[ProjectName]])*ProjectInfoTable[ConfidenceInterval]))</f>
        <v>0.95</v>
      </c>
      <c r="Q624" s="5">
        <f>IF(AND(DiscreteStatsTable[[#This Row],[RepsWithStatObserved]]=1,Y624=0),200000000000000000000,IFERROR(_xlfn.T.INV.2T(1 -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24" s="5" cm="1">
        <f t="array" ref="R624">MIN(IF((DiscreteStatsTable[GroupByKey]=DiscreteStatsTable[[#This Row],[GroupByKey]]),(DiscreteStatsTable[GroupByKey]=DiscreteStatsTable[[#This Row],[GroupByKey]])*DiscreteStatsTable[Average]))</f>
        <v>2.83494744041787E-2</v>
      </c>
      <c r="S624" s="5" cm="1">
        <f t="array" ref="S624">MAX(IF((DiscreteStatsTable[GroupByKey]=DiscreteStatsTable[[#This Row],[GroupByKey]]),(DiscreteStatsTable[GroupByKey]=DiscreteStatsTable[[#This Row],[GroupByKey]])*DiscreteStatsTable[Average]))</f>
        <v>2.9665213130219501E-2</v>
      </c>
      <c r="T624" s="5" cm="1">
        <f t="array" ref="T624">MIN(IF((DiscreteStatsTable[GroupByKey]=DiscreteStatsTable[[#This Row],[GroupByKey]]),(DiscreteStatsTable[GroupByKey]=DiscreteStatsTable[[#This Row],[GroupByKey]])*DiscreteStatsTable[Minimum]))</f>
        <v>1.2596072452009799E-2</v>
      </c>
      <c r="U624" s="5" cm="1">
        <f t="array" ref="U624">MAX(IF((DiscreteStatsTable[GroupByKey]=DiscreteStatsTable[[#This Row],[GroupByKey]]),(DiscreteStatsTable[GroupByKey]=DiscreteStatsTable[[#This Row],[GroupByKey]])*DiscreteStatsTable[Maximum]))</f>
        <v>4.98834309779871E-2</v>
      </c>
      <c r="V624" s="5" cm="1">
        <f t="array" ref="V624">IFERROR(AVERAGE(IF((DiscreteStatsTable[GroupByKey]=DiscreteStatsTable[[#This Row],[GroupByKey]]),(DiscreteStatsTable[GroupByKey]=DiscreteStatsTable[[#This Row],[GroupByKey]])*DiscreteStatsTable[NumberObservations])),0)</f>
        <v>316.94</v>
      </c>
      <c r="W624" s="5">
        <f>IF((DiscreteStatsTable[[#This Row],[RepsRequested]]&gt;1),DiscreteStatsTable[[#This Row],[HalfWidth]],DiscreteStatsTable[[#This Row],[BatchMeansHalfWidth]])</f>
        <v>1.0181944756697419E-4</v>
      </c>
      <c r="X624" s="5" cm="1">
        <f t="array" ref="X624">COUNT(IF((DiscreteStatsTable[GroupByKey]=DiscreteStatsTable[[#This Row],[GroupByKey]]),(DiscreteStatsTable[GroupByKey]=DiscreteStatsTable[[#This Row],[GroupByKey]])*DiscreteStatsTable[Replication]))</f>
        <v>50</v>
      </c>
      <c r="Y624" s="5">
        <f>IF(DiscreteStatsTable[[#This Row],[RepsRequested]]=DiscreteStatsTable[[#This Row],[RepsWithStatObserved]],1,0)</f>
        <v>1</v>
      </c>
    </row>
    <row r="625" spans="1:25" x14ac:dyDescent="0.25">
      <c r="A625" t="s">
        <v>68</v>
      </c>
      <c r="B625" t="s">
        <v>70</v>
      </c>
      <c r="C625">
        <v>38</v>
      </c>
      <c r="D625" t="s">
        <v>83</v>
      </c>
      <c r="E625" t="s">
        <v>74</v>
      </c>
      <c r="F625" t="s">
        <v>73</v>
      </c>
      <c r="G625">
        <v>1.9632790031593299</v>
      </c>
      <c r="H625">
        <v>2E+20</v>
      </c>
      <c r="I625">
        <v>0.93710253079450501</v>
      </c>
      <c r="J625">
        <v>4.7934037870844604</v>
      </c>
      <c r="K625">
        <v>317</v>
      </c>
      <c r="L62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25" s="5" cm="1">
        <f t="array" ref="M625">MAX(IF((ProjectInfoTable[ProjectName]=DiscreteStatsTable[[#This Row],[ProjectName]]),(ProjectInfoTable[ProjectName]=DiscreteStatsTable[[#This Row],[ProjectName]])*ProjectInfoTable[NumberOfReplications]))</f>
        <v>50</v>
      </c>
      <c r="N625" s="5" cm="1">
        <f t="array" ref="N625">IFERROR(AVERAGE(IF((DiscreteStatsTable[GroupByKey]=DiscreteStatsTable[[#This Row],[GroupByKey]]),(DiscreteStatsTable[GroupByKey]=DiscreteStatsTable[[#This Row],[GroupByKey]])*DiscreteStatsTable[Average])),0)</f>
        <v>1.9230036261667984</v>
      </c>
      <c r="O625" s="5" cm="1">
        <f t="array" ref="O625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25" s="5" cm="1">
        <f t="array" ref="P625">MAX(IF((ProjectInfoTable[ProjectName]=DiscreteStatsTable[[#This Row],[ProjectName]]),(ProjectInfoTable[ProjectName]=DiscreteStatsTable[[#This Row],[ProjectName]])*ProjectInfoTable[ConfidenceInterval]))</f>
        <v>0.95</v>
      </c>
      <c r="Q625" s="5">
        <f>IF(AND(DiscreteStatsTable[[#This Row],[RepsWithStatObserved]]=1,Y625=0),200000000000000000000,IFERROR(_xlfn.T.INV.2T(1 -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25" s="5" cm="1">
        <f t="array" ref="R625">MIN(IF((DiscreteStatsTable[GroupByKey]=DiscreteStatsTable[[#This Row],[GroupByKey]]),(DiscreteStatsTable[GroupByKey]=DiscreteStatsTable[[#This Row],[GroupByKey]])*DiscreteStatsTable[Average]))</f>
        <v>1.76780221421957</v>
      </c>
      <c r="S625" s="5" cm="1">
        <f t="array" ref="S625">MAX(IF((DiscreteStatsTable[GroupByKey]=DiscreteStatsTable[[#This Row],[GroupByKey]]),(DiscreteStatsTable[GroupByKey]=DiscreteStatsTable[[#This Row],[GroupByKey]])*DiscreteStatsTable[Average]))</f>
        <v>2.1069755550221099</v>
      </c>
      <c r="T625" s="5" cm="1">
        <f t="array" ref="T625">MIN(IF((DiscreteStatsTable[GroupByKey]=DiscreteStatsTable[[#This Row],[GroupByKey]]),(DiscreteStatsTable[GroupByKey]=DiscreteStatsTable[[#This Row],[GroupByKey]])*DiscreteStatsTable[Minimum]))</f>
        <v>0.75576434712058904</v>
      </c>
      <c r="U625" s="5" cm="1">
        <f t="array" ref="U625">MAX(IF((DiscreteStatsTable[GroupByKey]=DiscreteStatsTable[[#This Row],[GroupByKey]]),(DiscreteStatsTable[GroupByKey]=DiscreteStatsTable[[#This Row],[GroupByKey]])*DiscreteStatsTable[Maximum]))</f>
        <v>8.9740994303808801</v>
      </c>
      <c r="V625" s="5" cm="1">
        <f t="array" ref="V625">IFERROR(AVERAGE(IF((DiscreteStatsTable[GroupByKey]=DiscreteStatsTable[[#This Row],[GroupByKey]]),(DiscreteStatsTable[GroupByKey]=DiscreteStatsTable[[#This Row],[GroupByKey]])*DiscreteStatsTable[NumberObservations])),0)</f>
        <v>316.94</v>
      </c>
      <c r="W625" s="5">
        <f>IF((DiscreteStatsTable[[#This Row],[RepsRequested]]&gt;1),DiscreteStatsTable[[#This Row],[HalfWidth]],DiscreteStatsTable[[#This Row],[BatchMeansHalfWidth]])</f>
        <v>1.7917006908396871E-2</v>
      </c>
      <c r="X625" s="5" cm="1">
        <f t="array" ref="X625">COUNT(IF((DiscreteStatsTable[GroupByKey]=DiscreteStatsTable[[#This Row],[GroupByKey]]),(DiscreteStatsTable[GroupByKey]=DiscreteStatsTable[[#This Row],[GroupByKey]])*DiscreteStatsTable[Replication]))</f>
        <v>50</v>
      </c>
      <c r="Y625" s="5">
        <f>IF(DiscreteStatsTable[[#This Row],[RepsRequested]]=DiscreteStatsTable[[#This Row],[RepsWithStatObserved]],1,0)</f>
        <v>1</v>
      </c>
    </row>
    <row r="626" spans="1:25" x14ac:dyDescent="0.25">
      <c r="A626" t="s">
        <v>68</v>
      </c>
      <c r="B626" t="s">
        <v>70</v>
      </c>
      <c r="C626">
        <v>38</v>
      </c>
      <c r="D626" t="s">
        <v>83</v>
      </c>
      <c r="E626" t="s">
        <v>75</v>
      </c>
      <c r="F626" t="s">
        <v>73</v>
      </c>
      <c r="G626">
        <v>2.9665213130219501E-2</v>
      </c>
      <c r="H626">
        <v>2E+20</v>
      </c>
      <c r="I626">
        <v>1.47816269914846E-2</v>
      </c>
      <c r="J626">
        <v>4.8712137053831803E-2</v>
      </c>
      <c r="K626">
        <v>317</v>
      </c>
      <c r="L62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26" s="5" cm="1">
        <f t="array" ref="M626">MAX(IF((ProjectInfoTable[ProjectName]=DiscreteStatsTable[[#This Row],[ProjectName]]),(ProjectInfoTable[ProjectName]=DiscreteStatsTable[[#This Row],[ProjectName]])*ProjectInfoTable[NumberOfReplications]))</f>
        <v>50</v>
      </c>
      <c r="N626" s="5" cm="1">
        <f t="array" ref="N626">IFERROR(AVERAGE(IF((DiscreteStatsTable[GroupByKey]=DiscreteStatsTable[[#This Row],[GroupByKey]]),(DiscreteStatsTable[GroupByKey]=DiscreteStatsTable[[#This Row],[GroupByKey]])*DiscreteStatsTable[Average])),0)</f>
        <v>2.9140044230663364E-2</v>
      </c>
      <c r="O626" s="5" cm="1">
        <f t="array" ref="O62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26" s="5" cm="1">
        <f t="array" ref="P626">MAX(IF((ProjectInfoTable[ProjectName]=DiscreteStatsTable[[#This Row],[ProjectName]]),(ProjectInfoTable[ProjectName]=DiscreteStatsTable[[#This Row],[ProjectName]])*ProjectInfoTable[ConfidenceInterval]))</f>
        <v>0.95</v>
      </c>
      <c r="Q626" s="5">
        <f>IF(AND(DiscreteStatsTable[[#This Row],[RepsWithStatObserved]]=1,Y626=0),200000000000000000000,IFERROR(_xlfn.T.INV.2T(1 -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26" s="5" cm="1">
        <f t="array" ref="R626">MIN(IF((DiscreteStatsTable[GroupByKey]=DiscreteStatsTable[[#This Row],[GroupByKey]]),(DiscreteStatsTable[GroupByKey]=DiscreteStatsTable[[#This Row],[GroupByKey]])*DiscreteStatsTable[Average]))</f>
        <v>2.83494744041787E-2</v>
      </c>
      <c r="S626" s="5" cm="1">
        <f t="array" ref="S626">MAX(IF((DiscreteStatsTable[GroupByKey]=DiscreteStatsTable[[#This Row],[GroupByKey]]),(DiscreteStatsTable[GroupByKey]=DiscreteStatsTable[[#This Row],[GroupByKey]])*DiscreteStatsTable[Average]))</f>
        <v>2.9665213130219501E-2</v>
      </c>
      <c r="T626" s="5" cm="1">
        <f t="array" ref="T626">MIN(IF((DiscreteStatsTable[GroupByKey]=DiscreteStatsTable[[#This Row],[GroupByKey]]),(DiscreteStatsTable[GroupByKey]=DiscreteStatsTable[[#This Row],[GroupByKey]])*DiscreteStatsTable[Minimum]))</f>
        <v>1.2596072452009799E-2</v>
      </c>
      <c r="U626" s="5" cm="1">
        <f t="array" ref="U626">MAX(IF((DiscreteStatsTable[GroupByKey]=DiscreteStatsTable[[#This Row],[GroupByKey]]),(DiscreteStatsTable[GroupByKey]=DiscreteStatsTable[[#This Row],[GroupByKey]])*DiscreteStatsTable[Maximum]))</f>
        <v>4.98834309779871E-2</v>
      </c>
      <c r="V626" s="5" cm="1">
        <f t="array" ref="V626">IFERROR(AVERAGE(IF((DiscreteStatsTable[GroupByKey]=DiscreteStatsTable[[#This Row],[GroupByKey]]),(DiscreteStatsTable[GroupByKey]=DiscreteStatsTable[[#This Row],[GroupByKey]])*DiscreteStatsTable[NumberObservations])),0)</f>
        <v>316.94</v>
      </c>
      <c r="W626" s="5">
        <f>IF((DiscreteStatsTable[[#This Row],[RepsRequested]]&gt;1),DiscreteStatsTable[[#This Row],[HalfWidth]],DiscreteStatsTable[[#This Row],[BatchMeansHalfWidth]])</f>
        <v>1.0181944756697419E-4</v>
      </c>
      <c r="X626" s="5" cm="1">
        <f t="array" ref="X626">COUNT(IF((DiscreteStatsTable[GroupByKey]=DiscreteStatsTable[[#This Row],[GroupByKey]]),(DiscreteStatsTable[GroupByKey]=DiscreteStatsTable[[#This Row],[GroupByKey]])*DiscreteStatsTable[Replication]))</f>
        <v>50</v>
      </c>
      <c r="Y626" s="5">
        <f>IF(DiscreteStatsTable[[#This Row],[RepsRequested]]=DiscreteStatsTable[[#This Row],[RepsWithStatObserved]],1,0)</f>
        <v>1</v>
      </c>
    </row>
    <row r="627" spans="1:25" x14ac:dyDescent="0.25">
      <c r="A627" t="s">
        <v>68</v>
      </c>
      <c r="B627" t="s">
        <v>70</v>
      </c>
      <c r="C627">
        <v>38</v>
      </c>
      <c r="D627" t="s">
        <v>83</v>
      </c>
      <c r="E627" t="s">
        <v>76</v>
      </c>
      <c r="F627" t="s">
        <v>73</v>
      </c>
      <c r="G627">
        <v>1.77991278781317</v>
      </c>
      <c r="H627">
        <v>2E+20</v>
      </c>
      <c r="I627">
        <v>0.88689761948907597</v>
      </c>
      <c r="J627">
        <v>2.9227282232299099</v>
      </c>
      <c r="K627">
        <v>317</v>
      </c>
      <c r="L62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27" s="5" cm="1">
        <f t="array" ref="M627">MAX(IF((ProjectInfoTable[ProjectName]=DiscreteStatsTable[[#This Row],[ProjectName]]),(ProjectInfoTable[ProjectName]=DiscreteStatsTable[[#This Row],[ProjectName]])*ProjectInfoTable[NumberOfReplications]))</f>
        <v>50</v>
      </c>
      <c r="N627" s="5" cm="1">
        <f t="array" ref="N627">IFERROR(AVERAGE(IF((DiscreteStatsTable[GroupByKey]=DiscreteStatsTable[[#This Row],[GroupByKey]]),(DiscreteStatsTable[GroupByKey]=DiscreteStatsTable[[#This Row],[GroupByKey]])*DiscreteStatsTable[Average])),0)</f>
        <v>1.7484026538398019</v>
      </c>
      <c r="O627" s="5" cm="1">
        <f t="array" ref="O627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27" s="5" cm="1">
        <f t="array" ref="P627">MAX(IF((ProjectInfoTable[ProjectName]=DiscreteStatsTable[[#This Row],[ProjectName]]),(ProjectInfoTable[ProjectName]=DiscreteStatsTable[[#This Row],[ProjectName]])*ProjectInfoTable[ConfidenceInterval]))</f>
        <v>0.95</v>
      </c>
      <c r="Q627" s="5">
        <f>IF(AND(DiscreteStatsTable[[#This Row],[RepsWithStatObserved]]=1,Y627=0),200000000000000000000,IFERROR(_xlfn.T.INV.2T(1 -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27" s="5" cm="1">
        <f t="array" ref="R627">MIN(IF((DiscreteStatsTable[GroupByKey]=DiscreteStatsTable[[#This Row],[GroupByKey]]),(DiscreteStatsTable[GroupByKey]=DiscreteStatsTable[[#This Row],[GroupByKey]])*DiscreteStatsTable[Average]))</f>
        <v>1.7009684642507199</v>
      </c>
      <c r="S627" s="5" cm="1">
        <f t="array" ref="S627">MAX(IF((DiscreteStatsTable[GroupByKey]=DiscreteStatsTable[[#This Row],[GroupByKey]]),(DiscreteStatsTable[GroupByKey]=DiscreteStatsTable[[#This Row],[GroupByKey]])*DiscreteStatsTable[Average]))</f>
        <v>1.77991278781317</v>
      </c>
      <c r="T627" s="5" cm="1">
        <f t="array" ref="T627">MIN(IF((DiscreteStatsTable[GroupByKey]=DiscreteStatsTable[[#This Row],[GroupByKey]]),(DiscreteStatsTable[GroupByKey]=DiscreteStatsTable[[#This Row],[GroupByKey]])*DiscreteStatsTable[Minimum]))</f>
        <v>0.75576434712058904</v>
      </c>
      <c r="U627" s="5" cm="1">
        <f t="array" ref="U627">MAX(IF((DiscreteStatsTable[GroupByKey]=DiscreteStatsTable[[#This Row],[GroupByKey]]),(DiscreteStatsTable[GroupByKey]=DiscreteStatsTable[[#This Row],[GroupByKey]])*DiscreteStatsTable[Maximum]))</f>
        <v>2.9930058586792301</v>
      </c>
      <c r="V627" s="5" cm="1">
        <f t="array" ref="V627">IFERROR(AVERAGE(IF((DiscreteStatsTable[GroupByKey]=DiscreteStatsTable[[#This Row],[GroupByKey]]),(DiscreteStatsTable[GroupByKey]=DiscreteStatsTable[[#This Row],[GroupByKey]])*DiscreteStatsTable[NumberObservations])),0)</f>
        <v>316.94</v>
      </c>
      <c r="W627" s="5">
        <f>IF((DiscreteStatsTable[[#This Row],[RepsRequested]]&gt;1),DiscreteStatsTable[[#This Row],[HalfWidth]],DiscreteStatsTable[[#This Row],[BatchMeansHalfWidth]])</f>
        <v>6.1091668540185929E-3</v>
      </c>
      <c r="X627" s="5" cm="1">
        <f t="array" ref="X627">COUNT(IF((DiscreteStatsTable[GroupByKey]=DiscreteStatsTable[[#This Row],[GroupByKey]]),(DiscreteStatsTable[GroupByKey]=DiscreteStatsTable[[#This Row],[GroupByKey]])*DiscreteStatsTable[Replication]))</f>
        <v>50</v>
      </c>
      <c r="Y627" s="5">
        <f>IF(DiscreteStatsTable[[#This Row],[RepsRequested]]=DiscreteStatsTable[[#This Row],[RepsWithStatObserved]],1,0)</f>
        <v>1</v>
      </c>
    </row>
    <row r="628" spans="1:25" x14ac:dyDescent="0.25">
      <c r="A628" t="s">
        <v>68</v>
      </c>
      <c r="B628" t="s">
        <v>70</v>
      </c>
      <c r="C628">
        <v>38</v>
      </c>
      <c r="D628" t="s">
        <v>83</v>
      </c>
      <c r="E628" t="s">
        <v>77</v>
      </c>
      <c r="F628" t="s">
        <v>73</v>
      </c>
      <c r="G628">
        <v>0</v>
      </c>
      <c r="H628">
        <v>2E+20</v>
      </c>
      <c r="I628">
        <v>0</v>
      </c>
      <c r="J628">
        <v>0</v>
      </c>
      <c r="K628">
        <v>317</v>
      </c>
      <c r="L62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28" s="5" cm="1">
        <f t="array" ref="M628">MAX(IF((ProjectInfoTable[ProjectName]=DiscreteStatsTable[[#This Row],[ProjectName]]),(ProjectInfoTable[ProjectName]=DiscreteStatsTable[[#This Row],[ProjectName]])*ProjectInfoTable[NumberOfReplications]))</f>
        <v>50</v>
      </c>
      <c r="N628" s="5" cm="1">
        <f t="array" ref="N628">IFERROR(AVERAGE(IF((DiscreteStatsTable[GroupByKey]=DiscreteStatsTable[[#This Row],[GroupByKey]]),(DiscreteStatsTable[GroupByKey]=DiscreteStatsTable[[#This Row],[GroupByKey]])*DiscreteStatsTable[Average])),0)</f>
        <v>0</v>
      </c>
      <c r="O628" s="5" cm="1">
        <f t="array" ref="O628">IFERROR(_xlfn.STDEV.S(IF((DiscreteStatsTable[GroupByKey]=DiscreteStatsTable[[#This Row],[GroupByKey]]),(DiscreteStatsTable[GroupByKey]=DiscreteStatsTable[[#This Row],[GroupByKey]])*DiscreteStatsTable[Average])),0)</f>
        <v>0</v>
      </c>
      <c r="P628" s="5" cm="1">
        <f t="array" ref="P628">MAX(IF((ProjectInfoTable[ProjectName]=DiscreteStatsTable[[#This Row],[ProjectName]]),(ProjectInfoTable[ProjectName]=DiscreteStatsTable[[#This Row],[ProjectName]])*ProjectInfoTable[ConfidenceInterval]))</f>
        <v>0.95</v>
      </c>
      <c r="Q628" s="5">
        <f>IF(AND(DiscreteStatsTable[[#This Row],[RepsWithStatObserved]]=1,Y628=0),200000000000000000000,IFERROR(_xlfn.T.INV.2T(1 -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8" s="5" cm="1">
        <f t="array" ref="R628">MIN(IF((DiscreteStatsTable[GroupByKey]=DiscreteStatsTable[[#This Row],[GroupByKey]]),(DiscreteStatsTable[GroupByKey]=DiscreteStatsTable[[#This Row],[GroupByKey]])*DiscreteStatsTable[Average]))</f>
        <v>0</v>
      </c>
      <c r="S628" s="5" cm="1">
        <f t="array" ref="S628">MAX(IF((DiscreteStatsTable[GroupByKey]=DiscreteStatsTable[[#This Row],[GroupByKey]]),(DiscreteStatsTable[GroupByKey]=DiscreteStatsTable[[#This Row],[GroupByKey]])*DiscreteStatsTable[Average]))</f>
        <v>0</v>
      </c>
      <c r="T628" s="5" cm="1">
        <f t="array" ref="T628">MIN(IF((DiscreteStatsTable[GroupByKey]=DiscreteStatsTable[[#This Row],[GroupByKey]]),(DiscreteStatsTable[GroupByKey]=DiscreteStatsTable[[#This Row],[GroupByKey]])*DiscreteStatsTable[Minimum]))</f>
        <v>0</v>
      </c>
      <c r="U628" s="5" cm="1">
        <f t="array" ref="U628">MAX(IF((DiscreteStatsTable[GroupByKey]=DiscreteStatsTable[[#This Row],[GroupByKey]]),(DiscreteStatsTable[GroupByKey]=DiscreteStatsTable[[#This Row],[GroupByKey]])*DiscreteStatsTable[Maximum]))</f>
        <v>0</v>
      </c>
      <c r="V628" s="5" cm="1">
        <f t="array" ref="V628">IFERROR(AVERAGE(IF((DiscreteStatsTable[GroupByKey]=DiscreteStatsTable[[#This Row],[GroupByKey]]),(DiscreteStatsTable[GroupByKey]=DiscreteStatsTable[[#This Row],[GroupByKey]])*DiscreteStatsTable[NumberObservations])),0)</f>
        <v>316.94</v>
      </c>
      <c r="W628" s="5">
        <f>IF((DiscreteStatsTable[[#This Row],[RepsRequested]]&gt;1),DiscreteStatsTable[[#This Row],[HalfWidth]],DiscreteStatsTable[[#This Row],[BatchMeansHalfWidth]])</f>
        <v>0</v>
      </c>
      <c r="X628" s="5" cm="1">
        <f t="array" ref="X628">COUNT(IF((DiscreteStatsTable[GroupByKey]=DiscreteStatsTable[[#This Row],[GroupByKey]]),(DiscreteStatsTable[GroupByKey]=DiscreteStatsTable[[#This Row],[GroupByKey]])*DiscreteStatsTable[Replication]))</f>
        <v>50</v>
      </c>
      <c r="Y628" s="5">
        <f>IF(DiscreteStatsTable[[#This Row],[RepsRequested]]=DiscreteStatsTable[[#This Row],[RepsWithStatObserved]],1,0)</f>
        <v>1</v>
      </c>
    </row>
    <row r="629" spans="1:25" x14ac:dyDescent="0.25">
      <c r="A629" t="s">
        <v>68</v>
      </c>
      <c r="B629" t="s">
        <v>70</v>
      </c>
      <c r="C629">
        <v>38</v>
      </c>
      <c r="D629" t="s">
        <v>83</v>
      </c>
      <c r="E629" t="s">
        <v>78</v>
      </c>
      <c r="F629" t="s">
        <v>73</v>
      </c>
      <c r="G629">
        <v>0.18336621534615799</v>
      </c>
      <c r="H629">
        <v>2E+20</v>
      </c>
      <c r="I629">
        <v>0</v>
      </c>
      <c r="J629">
        <v>3.2616056650815599</v>
      </c>
      <c r="K629">
        <v>317</v>
      </c>
      <c r="L62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29" s="5" cm="1">
        <f t="array" ref="M629">MAX(IF((ProjectInfoTable[ProjectName]=DiscreteStatsTable[[#This Row],[ProjectName]]),(ProjectInfoTable[ProjectName]=DiscreteStatsTable[[#This Row],[ProjectName]])*ProjectInfoTable[NumberOfReplications]))</f>
        <v>50</v>
      </c>
      <c r="N629" s="5" cm="1">
        <f t="array" ref="N629">IFERROR(AVERAGE(IF((DiscreteStatsTable[GroupByKey]=DiscreteStatsTable[[#This Row],[GroupByKey]]),(DiscreteStatsTable[GroupByKey]=DiscreteStatsTable[[#This Row],[GroupByKey]])*DiscreteStatsTable[Average])),0)</f>
        <v>0.17460097232699684</v>
      </c>
      <c r="O629" s="5" cm="1">
        <f t="array" ref="O629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29" s="5" cm="1">
        <f t="array" ref="P629">MAX(IF((ProjectInfoTable[ProjectName]=DiscreteStatsTable[[#This Row],[ProjectName]]),(ProjectInfoTable[ProjectName]=DiscreteStatsTable[[#This Row],[ProjectName]])*ProjectInfoTable[ConfidenceInterval]))</f>
        <v>0.95</v>
      </c>
      <c r="Q629" s="5">
        <f>IF(AND(DiscreteStatsTable[[#This Row],[RepsWithStatObserved]]=1,Y629=0),200000000000000000000,IFERROR(_xlfn.T.INV.2T(1 -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29" s="5" cm="1">
        <f t="array" ref="R629">MIN(IF((DiscreteStatsTable[GroupByKey]=DiscreteStatsTable[[#This Row],[GroupByKey]]),(DiscreteStatsTable[GroupByKey]=DiscreteStatsTable[[#This Row],[GroupByKey]])*DiscreteStatsTable[Average]))</f>
        <v>6.6229675511977795E-2</v>
      </c>
      <c r="S629" s="5" cm="1">
        <f t="array" ref="S629">MAX(IF((DiscreteStatsTable[GroupByKey]=DiscreteStatsTable[[#This Row],[GroupByKey]]),(DiscreteStatsTable[GroupByKey]=DiscreteStatsTable[[#This Row],[GroupByKey]])*DiscreteStatsTable[Average]))</f>
        <v>0.33518621726314302</v>
      </c>
      <c r="T629" s="5" cm="1">
        <f t="array" ref="T629">MIN(IF((DiscreteStatsTable[GroupByKey]=DiscreteStatsTable[[#This Row],[GroupByKey]]),(DiscreteStatsTable[GroupByKey]=DiscreteStatsTable[[#This Row],[GroupByKey]])*DiscreteStatsTable[Minimum]))</f>
        <v>0</v>
      </c>
      <c r="U629" s="5" cm="1">
        <f t="array" ref="U629">MAX(IF((DiscreteStatsTable[GroupByKey]=DiscreteStatsTable[[#This Row],[GroupByKey]]),(DiscreteStatsTable[GroupByKey]=DiscreteStatsTable[[#This Row],[GroupByKey]])*DiscreteStatsTable[Maximum]))</f>
        <v>7.6409613053795198</v>
      </c>
      <c r="V629" s="5" cm="1">
        <f t="array" ref="V629">IFERROR(AVERAGE(IF((DiscreteStatsTable[GroupByKey]=DiscreteStatsTable[[#This Row],[GroupByKey]]),(DiscreteStatsTable[GroupByKey]=DiscreteStatsTable[[#This Row],[GroupByKey]])*DiscreteStatsTable[NumberObservations])),0)</f>
        <v>316.94</v>
      </c>
      <c r="W629" s="5">
        <f>IF((DiscreteStatsTable[[#This Row],[RepsRequested]]&gt;1),DiscreteStatsTable[[#This Row],[HalfWidth]],DiscreteStatsTable[[#This Row],[BatchMeansHalfWidth]])</f>
        <v>1.655000005490757E-2</v>
      </c>
      <c r="X629" s="5" cm="1">
        <f t="array" ref="X629">COUNT(IF((DiscreteStatsTable[GroupByKey]=DiscreteStatsTable[[#This Row],[GroupByKey]]),(DiscreteStatsTable[GroupByKey]=DiscreteStatsTable[[#This Row],[GroupByKey]])*DiscreteStatsTable[Replication]))</f>
        <v>50</v>
      </c>
      <c r="Y629" s="5">
        <f>IF(DiscreteStatsTable[[#This Row],[RepsRequested]]=DiscreteStatsTable[[#This Row],[RepsWithStatObserved]],1,0)</f>
        <v>1</v>
      </c>
    </row>
    <row r="630" spans="1:25" x14ac:dyDescent="0.25">
      <c r="A630" t="s">
        <v>68</v>
      </c>
      <c r="B630" t="s">
        <v>70</v>
      </c>
      <c r="C630">
        <v>39</v>
      </c>
      <c r="D630" t="s">
        <v>83</v>
      </c>
      <c r="E630" t="s">
        <v>72</v>
      </c>
      <c r="F630" t="s">
        <v>73</v>
      </c>
      <c r="G630">
        <v>2.93347210655945E-2</v>
      </c>
      <c r="H630">
        <v>2E+20</v>
      </c>
      <c r="I630">
        <v>1.47491246586857E-2</v>
      </c>
      <c r="J630">
        <v>4.93085327598995E-2</v>
      </c>
      <c r="K630">
        <v>317</v>
      </c>
      <c r="L63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30" s="5" cm="1">
        <f t="array" ref="M630">MAX(IF((ProjectInfoTable[ProjectName]=DiscreteStatsTable[[#This Row],[ProjectName]]),(ProjectInfoTable[ProjectName]=DiscreteStatsTable[[#This Row],[ProjectName]])*ProjectInfoTable[NumberOfReplications]))</f>
        <v>50</v>
      </c>
      <c r="N630" s="5" cm="1">
        <f t="array" ref="N630">IFERROR(AVERAGE(IF((DiscreteStatsTable[GroupByKey]=DiscreteStatsTable[[#This Row],[GroupByKey]]),(DiscreteStatsTable[GroupByKey]=DiscreteStatsTable[[#This Row],[GroupByKey]])*DiscreteStatsTable[Average])),0)</f>
        <v>2.9140044230663364E-2</v>
      </c>
      <c r="O630" s="5" cm="1">
        <f t="array" ref="O63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30" s="5" cm="1">
        <f t="array" ref="P630">MAX(IF((ProjectInfoTable[ProjectName]=DiscreteStatsTable[[#This Row],[ProjectName]]),(ProjectInfoTable[ProjectName]=DiscreteStatsTable[[#This Row],[ProjectName]])*ProjectInfoTable[ConfidenceInterval]))</f>
        <v>0.95</v>
      </c>
      <c r="Q630" s="5">
        <f>IF(AND(DiscreteStatsTable[[#This Row],[RepsWithStatObserved]]=1,Y630=0),200000000000000000000,IFERROR(_xlfn.T.INV.2T(1 -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30" s="5" cm="1">
        <f t="array" ref="R630">MIN(IF((DiscreteStatsTable[GroupByKey]=DiscreteStatsTable[[#This Row],[GroupByKey]]),(DiscreteStatsTable[GroupByKey]=DiscreteStatsTable[[#This Row],[GroupByKey]])*DiscreteStatsTable[Average]))</f>
        <v>2.83494744041787E-2</v>
      </c>
      <c r="S630" s="5" cm="1">
        <f t="array" ref="S630">MAX(IF((DiscreteStatsTable[GroupByKey]=DiscreteStatsTable[[#This Row],[GroupByKey]]),(DiscreteStatsTable[GroupByKey]=DiscreteStatsTable[[#This Row],[GroupByKey]])*DiscreteStatsTable[Average]))</f>
        <v>2.9665213130219501E-2</v>
      </c>
      <c r="T630" s="5" cm="1">
        <f t="array" ref="T630">MIN(IF((DiscreteStatsTable[GroupByKey]=DiscreteStatsTable[[#This Row],[GroupByKey]]),(DiscreteStatsTable[GroupByKey]=DiscreteStatsTable[[#This Row],[GroupByKey]])*DiscreteStatsTable[Minimum]))</f>
        <v>1.2596072452009799E-2</v>
      </c>
      <c r="U630" s="5" cm="1">
        <f t="array" ref="U630">MAX(IF((DiscreteStatsTable[GroupByKey]=DiscreteStatsTable[[#This Row],[GroupByKey]]),(DiscreteStatsTable[GroupByKey]=DiscreteStatsTable[[#This Row],[GroupByKey]])*DiscreteStatsTable[Maximum]))</f>
        <v>4.98834309779871E-2</v>
      </c>
      <c r="V630" s="5" cm="1">
        <f t="array" ref="V630">IFERROR(AVERAGE(IF((DiscreteStatsTable[GroupByKey]=DiscreteStatsTable[[#This Row],[GroupByKey]]),(DiscreteStatsTable[GroupByKey]=DiscreteStatsTable[[#This Row],[GroupByKey]])*DiscreteStatsTable[NumberObservations])),0)</f>
        <v>316.94</v>
      </c>
      <c r="W630" s="5">
        <f>IF((DiscreteStatsTable[[#This Row],[RepsRequested]]&gt;1),DiscreteStatsTable[[#This Row],[HalfWidth]],DiscreteStatsTable[[#This Row],[BatchMeansHalfWidth]])</f>
        <v>1.0181944756697419E-4</v>
      </c>
      <c r="X630" s="5" cm="1">
        <f t="array" ref="X630">COUNT(IF((DiscreteStatsTable[GroupByKey]=DiscreteStatsTable[[#This Row],[GroupByKey]]),(DiscreteStatsTable[GroupByKey]=DiscreteStatsTable[[#This Row],[GroupByKey]])*DiscreteStatsTable[Replication]))</f>
        <v>50</v>
      </c>
      <c r="Y630" s="5">
        <f>IF(DiscreteStatsTable[[#This Row],[RepsRequested]]=DiscreteStatsTable[[#This Row],[RepsWithStatObserved]],1,0)</f>
        <v>1</v>
      </c>
    </row>
    <row r="631" spans="1:25" x14ac:dyDescent="0.25">
      <c r="A631" t="s">
        <v>68</v>
      </c>
      <c r="B631" t="s">
        <v>70</v>
      </c>
      <c r="C631">
        <v>39</v>
      </c>
      <c r="D631" t="s">
        <v>83</v>
      </c>
      <c r="E631" t="s">
        <v>74</v>
      </c>
      <c r="F631" t="s">
        <v>73</v>
      </c>
      <c r="G631">
        <v>1.85194649430937</v>
      </c>
      <c r="H631">
        <v>2E+20</v>
      </c>
      <c r="I631">
        <v>0.88494747952114505</v>
      </c>
      <c r="J631">
        <v>4.8032372867461399</v>
      </c>
      <c r="K631">
        <v>317</v>
      </c>
      <c r="L63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31" s="5" cm="1">
        <f t="array" ref="M631">MAX(IF((ProjectInfoTable[ProjectName]=DiscreteStatsTable[[#This Row],[ProjectName]]),(ProjectInfoTable[ProjectName]=DiscreteStatsTable[[#This Row],[ProjectName]])*ProjectInfoTable[NumberOfReplications]))</f>
        <v>50</v>
      </c>
      <c r="N631" s="5" cm="1">
        <f t="array" ref="N631">IFERROR(AVERAGE(IF((DiscreteStatsTable[GroupByKey]=DiscreteStatsTable[[#This Row],[GroupByKey]]),(DiscreteStatsTable[GroupByKey]=DiscreteStatsTable[[#This Row],[GroupByKey]])*DiscreteStatsTable[Average])),0)</f>
        <v>1.9230036261667984</v>
      </c>
      <c r="O631" s="5" cm="1">
        <f t="array" ref="O631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31" s="5" cm="1">
        <f t="array" ref="P631">MAX(IF((ProjectInfoTable[ProjectName]=DiscreteStatsTable[[#This Row],[ProjectName]]),(ProjectInfoTable[ProjectName]=DiscreteStatsTable[[#This Row],[ProjectName]])*ProjectInfoTable[ConfidenceInterval]))</f>
        <v>0.95</v>
      </c>
      <c r="Q631" s="5">
        <f>IF(AND(DiscreteStatsTable[[#This Row],[RepsWithStatObserved]]=1,Y631=0),200000000000000000000,IFERROR(_xlfn.T.INV.2T(1 -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31" s="5" cm="1">
        <f t="array" ref="R631">MIN(IF((DiscreteStatsTable[GroupByKey]=DiscreteStatsTable[[#This Row],[GroupByKey]]),(DiscreteStatsTable[GroupByKey]=DiscreteStatsTable[[#This Row],[GroupByKey]])*DiscreteStatsTable[Average]))</f>
        <v>1.76780221421957</v>
      </c>
      <c r="S631" s="5" cm="1">
        <f t="array" ref="S631">MAX(IF((DiscreteStatsTable[GroupByKey]=DiscreteStatsTable[[#This Row],[GroupByKey]]),(DiscreteStatsTable[GroupByKey]=DiscreteStatsTable[[#This Row],[GroupByKey]])*DiscreteStatsTable[Average]))</f>
        <v>2.1069755550221099</v>
      </c>
      <c r="T631" s="5" cm="1">
        <f t="array" ref="T631">MIN(IF((DiscreteStatsTable[GroupByKey]=DiscreteStatsTable[[#This Row],[GroupByKey]]),(DiscreteStatsTable[GroupByKey]=DiscreteStatsTable[[#This Row],[GroupByKey]])*DiscreteStatsTable[Minimum]))</f>
        <v>0.75576434712058904</v>
      </c>
      <c r="U631" s="5" cm="1">
        <f t="array" ref="U631">MAX(IF((DiscreteStatsTable[GroupByKey]=DiscreteStatsTable[[#This Row],[GroupByKey]]),(DiscreteStatsTable[GroupByKey]=DiscreteStatsTable[[#This Row],[GroupByKey]])*DiscreteStatsTable[Maximum]))</f>
        <v>8.9740994303808801</v>
      </c>
      <c r="V631" s="5" cm="1">
        <f t="array" ref="V631">IFERROR(AVERAGE(IF((DiscreteStatsTable[GroupByKey]=DiscreteStatsTable[[#This Row],[GroupByKey]]),(DiscreteStatsTable[GroupByKey]=DiscreteStatsTable[[#This Row],[GroupByKey]])*DiscreteStatsTable[NumberObservations])),0)</f>
        <v>316.94</v>
      </c>
      <c r="W631" s="5">
        <f>IF((DiscreteStatsTable[[#This Row],[RepsRequested]]&gt;1),DiscreteStatsTable[[#This Row],[HalfWidth]],DiscreteStatsTable[[#This Row],[BatchMeansHalfWidth]])</f>
        <v>1.7917006908396871E-2</v>
      </c>
      <c r="X631" s="5" cm="1">
        <f t="array" ref="X631">COUNT(IF((DiscreteStatsTable[GroupByKey]=DiscreteStatsTable[[#This Row],[GroupByKey]]),(DiscreteStatsTable[GroupByKey]=DiscreteStatsTable[[#This Row],[GroupByKey]])*DiscreteStatsTable[Replication]))</f>
        <v>50</v>
      </c>
      <c r="Y631" s="5">
        <f>IF(DiscreteStatsTable[[#This Row],[RepsRequested]]=DiscreteStatsTable[[#This Row],[RepsWithStatObserved]],1,0)</f>
        <v>1</v>
      </c>
    </row>
    <row r="632" spans="1:25" x14ac:dyDescent="0.25">
      <c r="A632" t="s">
        <v>68</v>
      </c>
      <c r="B632" t="s">
        <v>70</v>
      </c>
      <c r="C632">
        <v>39</v>
      </c>
      <c r="D632" t="s">
        <v>83</v>
      </c>
      <c r="E632" t="s">
        <v>75</v>
      </c>
      <c r="F632" t="s">
        <v>73</v>
      </c>
      <c r="G632">
        <v>2.93347210655945E-2</v>
      </c>
      <c r="H632">
        <v>2E+20</v>
      </c>
      <c r="I632">
        <v>1.47491246586857E-2</v>
      </c>
      <c r="J632">
        <v>4.93085327598995E-2</v>
      </c>
      <c r="K632">
        <v>317</v>
      </c>
      <c r="L63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32" s="5" cm="1">
        <f t="array" ref="M632">MAX(IF((ProjectInfoTable[ProjectName]=DiscreteStatsTable[[#This Row],[ProjectName]]),(ProjectInfoTable[ProjectName]=DiscreteStatsTable[[#This Row],[ProjectName]])*ProjectInfoTable[NumberOfReplications]))</f>
        <v>50</v>
      </c>
      <c r="N632" s="5" cm="1">
        <f t="array" ref="N632">IFERROR(AVERAGE(IF((DiscreteStatsTable[GroupByKey]=DiscreteStatsTable[[#This Row],[GroupByKey]]),(DiscreteStatsTable[GroupByKey]=DiscreteStatsTable[[#This Row],[GroupByKey]])*DiscreteStatsTable[Average])),0)</f>
        <v>2.9140044230663364E-2</v>
      </c>
      <c r="O632" s="5" cm="1">
        <f t="array" ref="O63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32" s="5" cm="1">
        <f t="array" ref="P632">MAX(IF((ProjectInfoTable[ProjectName]=DiscreteStatsTable[[#This Row],[ProjectName]]),(ProjectInfoTable[ProjectName]=DiscreteStatsTable[[#This Row],[ProjectName]])*ProjectInfoTable[ConfidenceInterval]))</f>
        <v>0.95</v>
      </c>
      <c r="Q632" s="5">
        <f>IF(AND(DiscreteStatsTable[[#This Row],[RepsWithStatObserved]]=1,Y632=0),200000000000000000000,IFERROR(_xlfn.T.INV.2T(1 -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32" s="5" cm="1">
        <f t="array" ref="R632">MIN(IF((DiscreteStatsTable[GroupByKey]=DiscreteStatsTable[[#This Row],[GroupByKey]]),(DiscreteStatsTable[GroupByKey]=DiscreteStatsTable[[#This Row],[GroupByKey]])*DiscreteStatsTable[Average]))</f>
        <v>2.83494744041787E-2</v>
      </c>
      <c r="S632" s="5" cm="1">
        <f t="array" ref="S632">MAX(IF((DiscreteStatsTable[GroupByKey]=DiscreteStatsTable[[#This Row],[GroupByKey]]),(DiscreteStatsTable[GroupByKey]=DiscreteStatsTable[[#This Row],[GroupByKey]])*DiscreteStatsTable[Average]))</f>
        <v>2.9665213130219501E-2</v>
      </c>
      <c r="T632" s="5" cm="1">
        <f t="array" ref="T632">MIN(IF((DiscreteStatsTable[GroupByKey]=DiscreteStatsTable[[#This Row],[GroupByKey]]),(DiscreteStatsTable[GroupByKey]=DiscreteStatsTable[[#This Row],[GroupByKey]])*DiscreteStatsTable[Minimum]))</f>
        <v>1.2596072452009799E-2</v>
      </c>
      <c r="U632" s="5" cm="1">
        <f t="array" ref="U632">MAX(IF((DiscreteStatsTable[GroupByKey]=DiscreteStatsTable[[#This Row],[GroupByKey]]),(DiscreteStatsTable[GroupByKey]=DiscreteStatsTable[[#This Row],[GroupByKey]])*DiscreteStatsTable[Maximum]))</f>
        <v>4.98834309779871E-2</v>
      </c>
      <c r="V632" s="5" cm="1">
        <f t="array" ref="V632">IFERROR(AVERAGE(IF((DiscreteStatsTable[GroupByKey]=DiscreteStatsTable[[#This Row],[GroupByKey]]),(DiscreteStatsTable[GroupByKey]=DiscreteStatsTable[[#This Row],[GroupByKey]])*DiscreteStatsTable[NumberObservations])),0)</f>
        <v>316.94</v>
      </c>
      <c r="W632" s="5">
        <f>IF((DiscreteStatsTable[[#This Row],[RepsRequested]]&gt;1),DiscreteStatsTable[[#This Row],[HalfWidth]],DiscreteStatsTable[[#This Row],[BatchMeansHalfWidth]])</f>
        <v>1.0181944756697419E-4</v>
      </c>
      <c r="X632" s="5" cm="1">
        <f t="array" ref="X632">COUNT(IF((DiscreteStatsTable[GroupByKey]=DiscreteStatsTable[[#This Row],[GroupByKey]]),(DiscreteStatsTable[GroupByKey]=DiscreteStatsTable[[#This Row],[GroupByKey]])*DiscreteStatsTable[Replication]))</f>
        <v>50</v>
      </c>
      <c r="Y632" s="5">
        <f>IF(DiscreteStatsTable[[#This Row],[RepsRequested]]=DiscreteStatsTable[[#This Row],[RepsWithStatObserved]],1,0)</f>
        <v>1</v>
      </c>
    </row>
    <row r="633" spans="1:25" x14ac:dyDescent="0.25">
      <c r="A633" t="s">
        <v>68</v>
      </c>
      <c r="B633" t="s">
        <v>70</v>
      </c>
      <c r="C633">
        <v>39</v>
      </c>
      <c r="D633" t="s">
        <v>83</v>
      </c>
      <c r="E633" t="s">
        <v>76</v>
      </c>
      <c r="F633" t="s">
        <v>73</v>
      </c>
      <c r="G633">
        <v>1.7600832639356701</v>
      </c>
      <c r="H633">
        <v>2E+20</v>
      </c>
      <c r="I633">
        <v>0.88494747952114505</v>
      </c>
      <c r="J633">
        <v>2.9585119655939698</v>
      </c>
      <c r="K633">
        <v>317</v>
      </c>
      <c r="L63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33" s="5" cm="1">
        <f t="array" ref="M633">MAX(IF((ProjectInfoTable[ProjectName]=DiscreteStatsTable[[#This Row],[ProjectName]]),(ProjectInfoTable[ProjectName]=DiscreteStatsTable[[#This Row],[ProjectName]])*ProjectInfoTable[NumberOfReplications]))</f>
        <v>50</v>
      </c>
      <c r="N633" s="5" cm="1">
        <f t="array" ref="N633">IFERROR(AVERAGE(IF((DiscreteStatsTable[GroupByKey]=DiscreteStatsTable[[#This Row],[GroupByKey]]),(DiscreteStatsTable[GroupByKey]=DiscreteStatsTable[[#This Row],[GroupByKey]])*DiscreteStatsTable[Average])),0)</f>
        <v>1.7484026538398019</v>
      </c>
      <c r="O633" s="5" cm="1">
        <f t="array" ref="O633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33" s="5" cm="1">
        <f t="array" ref="P633">MAX(IF((ProjectInfoTable[ProjectName]=DiscreteStatsTable[[#This Row],[ProjectName]]),(ProjectInfoTable[ProjectName]=DiscreteStatsTable[[#This Row],[ProjectName]])*ProjectInfoTable[ConfidenceInterval]))</f>
        <v>0.95</v>
      </c>
      <c r="Q633" s="5">
        <f>IF(AND(DiscreteStatsTable[[#This Row],[RepsWithStatObserved]]=1,Y633=0),200000000000000000000,IFERROR(_xlfn.T.INV.2T(1 -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33" s="5" cm="1">
        <f t="array" ref="R633">MIN(IF((DiscreteStatsTable[GroupByKey]=DiscreteStatsTable[[#This Row],[GroupByKey]]),(DiscreteStatsTable[GroupByKey]=DiscreteStatsTable[[#This Row],[GroupByKey]])*DiscreteStatsTable[Average]))</f>
        <v>1.7009684642507199</v>
      </c>
      <c r="S633" s="5" cm="1">
        <f t="array" ref="S633">MAX(IF((DiscreteStatsTable[GroupByKey]=DiscreteStatsTable[[#This Row],[GroupByKey]]),(DiscreteStatsTable[GroupByKey]=DiscreteStatsTable[[#This Row],[GroupByKey]])*DiscreteStatsTable[Average]))</f>
        <v>1.77991278781317</v>
      </c>
      <c r="T633" s="5" cm="1">
        <f t="array" ref="T633">MIN(IF((DiscreteStatsTable[GroupByKey]=DiscreteStatsTable[[#This Row],[GroupByKey]]),(DiscreteStatsTable[GroupByKey]=DiscreteStatsTable[[#This Row],[GroupByKey]])*DiscreteStatsTable[Minimum]))</f>
        <v>0.75576434712058904</v>
      </c>
      <c r="U633" s="5" cm="1">
        <f t="array" ref="U633">MAX(IF((DiscreteStatsTable[GroupByKey]=DiscreteStatsTable[[#This Row],[GroupByKey]]),(DiscreteStatsTable[GroupByKey]=DiscreteStatsTable[[#This Row],[GroupByKey]])*DiscreteStatsTable[Maximum]))</f>
        <v>2.9930058586792301</v>
      </c>
      <c r="V633" s="5" cm="1">
        <f t="array" ref="V633">IFERROR(AVERAGE(IF((DiscreteStatsTable[GroupByKey]=DiscreteStatsTable[[#This Row],[GroupByKey]]),(DiscreteStatsTable[GroupByKey]=DiscreteStatsTable[[#This Row],[GroupByKey]])*DiscreteStatsTable[NumberObservations])),0)</f>
        <v>316.94</v>
      </c>
      <c r="W633" s="5">
        <f>IF((DiscreteStatsTable[[#This Row],[RepsRequested]]&gt;1),DiscreteStatsTable[[#This Row],[HalfWidth]],DiscreteStatsTable[[#This Row],[BatchMeansHalfWidth]])</f>
        <v>6.1091668540185929E-3</v>
      </c>
      <c r="X633" s="5" cm="1">
        <f t="array" ref="X633">COUNT(IF((DiscreteStatsTable[GroupByKey]=DiscreteStatsTable[[#This Row],[GroupByKey]]),(DiscreteStatsTable[GroupByKey]=DiscreteStatsTable[[#This Row],[GroupByKey]])*DiscreteStatsTable[Replication]))</f>
        <v>50</v>
      </c>
      <c r="Y633" s="5">
        <f>IF(DiscreteStatsTable[[#This Row],[RepsRequested]]=DiscreteStatsTable[[#This Row],[RepsWithStatObserved]],1,0)</f>
        <v>1</v>
      </c>
    </row>
    <row r="634" spans="1:25" x14ac:dyDescent="0.25">
      <c r="A634" t="s">
        <v>68</v>
      </c>
      <c r="B634" t="s">
        <v>70</v>
      </c>
      <c r="C634">
        <v>39</v>
      </c>
      <c r="D634" t="s">
        <v>83</v>
      </c>
      <c r="E634" t="s">
        <v>77</v>
      </c>
      <c r="F634" t="s">
        <v>73</v>
      </c>
      <c r="G634">
        <v>0</v>
      </c>
      <c r="H634">
        <v>2E+20</v>
      </c>
      <c r="I634">
        <v>0</v>
      </c>
      <c r="J634">
        <v>0</v>
      </c>
      <c r="K634">
        <v>317</v>
      </c>
      <c r="L63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34" s="5" cm="1">
        <f t="array" ref="M634">MAX(IF((ProjectInfoTable[ProjectName]=DiscreteStatsTable[[#This Row],[ProjectName]]),(ProjectInfoTable[ProjectName]=DiscreteStatsTable[[#This Row],[ProjectName]])*ProjectInfoTable[NumberOfReplications]))</f>
        <v>50</v>
      </c>
      <c r="N634" s="5" cm="1">
        <f t="array" ref="N634">IFERROR(AVERAGE(IF((DiscreteStatsTable[GroupByKey]=DiscreteStatsTable[[#This Row],[GroupByKey]]),(DiscreteStatsTable[GroupByKey]=DiscreteStatsTable[[#This Row],[GroupByKey]])*DiscreteStatsTable[Average])),0)</f>
        <v>0</v>
      </c>
      <c r="O634" s="5" cm="1">
        <f t="array" ref="O634">IFERROR(_xlfn.STDEV.S(IF((DiscreteStatsTable[GroupByKey]=DiscreteStatsTable[[#This Row],[GroupByKey]]),(DiscreteStatsTable[GroupByKey]=DiscreteStatsTable[[#This Row],[GroupByKey]])*DiscreteStatsTable[Average])),0)</f>
        <v>0</v>
      </c>
      <c r="P634" s="5" cm="1">
        <f t="array" ref="P634">MAX(IF((ProjectInfoTable[ProjectName]=DiscreteStatsTable[[#This Row],[ProjectName]]),(ProjectInfoTable[ProjectName]=DiscreteStatsTable[[#This Row],[ProjectName]])*ProjectInfoTable[ConfidenceInterval]))</f>
        <v>0.95</v>
      </c>
      <c r="Q634" s="5">
        <f>IF(AND(DiscreteStatsTable[[#This Row],[RepsWithStatObserved]]=1,Y634=0),200000000000000000000,IFERROR(_xlfn.T.INV.2T(1 -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4" s="5" cm="1">
        <f t="array" ref="R634">MIN(IF((DiscreteStatsTable[GroupByKey]=DiscreteStatsTable[[#This Row],[GroupByKey]]),(DiscreteStatsTable[GroupByKey]=DiscreteStatsTable[[#This Row],[GroupByKey]])*DiscreteStatsTable[Average]))</f>
        <v>0</v>
      </c>
      <c r="S634" s="5" cm="1">
        <f t="array" ref="S634">MAX(IF((DiscreteStatsTable[GroupByKey]=DiscreteStatsTable[[#This Row],[GroupByKey]]),(DiscreteStatsTable[GroupByKey]=DiscreteStatsTable[[#This Row],[GroupByKey]])*DiscreteStatsTable[Average]))</f>
        <v>0</v>
      </c>
      <c r="T634" s="5" cm="1">
        <f t="array" ref="T634">MIN(IF((DiscreteStatsTable[GroupByKey]=DiscreteStatsTable[[#This Row],[GroupByKey]]),(DiscreteStatsTable[GroupByKey]=DiscreteStatsTable[[#This Row],[GroupByKey]])*DiscreteStatsTable[Minimum]))</f>
        <v>0</v>
      </c>
      <c r="U634" s="5" cm="1">
        <f t="array" ref="U634">MAX(IF((DiscreteStatsTable[GroupByKey]=DiscreteStatsTable[[#This Row],[GroupByKey]]),(DiscreteStatsTable[GroupByKey]=DiscreteStatsTable[[#This Row],[GroupByKey]])*DiscreteStatsTable[Maximum]))</f>
        <v>0</v>
      </c>
      <c r="V634" s="5" cm="1">
        <f t="array" ref="V634">IFERROR(AVERAGE(IF((DiscreteStatsTable[GroupByKey]=DiscreteStatsTable[[#This Row],[GroupByKey]]),(DiscreteStatsTable[GroupByKey]=DiscreteStatsTable[[#This Row],[GroupByKey]])*DiscreteStatsTable[NumberObservations])),0)</f>
        <v>316.94</v>
      </c>
      <c r="W634" s="5">
        <f>IF((DiscreteStatsTable[[#This Row],[RepsRequested]]&gt;1),DiscreteStatsTable[[#This Row],[HalfWidth]],DiscreteStatsTable[[#This Row],[BatchMeansHalfWidth]])</f>
        <v>0</v>
      </c>
      <c r="X634" s="5" cm="1">
        <f t="array" ref="X634">COUNT(IF((DiscreteStatsTable[GroupByKey]=DiscreteStatsTable[[#This Row],[GroupByKey]]),(DiscreteStatsTable[GroupByKey]=DiscreteStatsTable[[#This Row],[GroupByKey]])*DiscreteStatsTable[Replication]))</f>
        <v>50</v>
      </c>
      <c r="Y634" s="5">
        <f>IF(DiscreteStatsTable[[#This Row],[RepsRequested]]=DiscreteStatsTable[[#This Row],[RepsWithStatObserved]],1,0)</f>
        <v>1</v>
      </c>
    </row>
    <row r="635" spans="1:25" x14ac:dyDescent="0.25">
      <c r="A635" t="s">
        <v>68</v>
      </c>
      <c r="B635" t="s">
        <v>70</v>
      </c>
      <c r="C635">
        <v>39</v>
      </c>
      <c r="D635" t="s">
        <v>83</v>
      </c>
      <c r="E635" t="s">
        <v>78</v>
      </c>
      <c r="F635" t="s">
        <v>73</v>
      </c>
      <c r="G635">
        <v>9.1863230373705099E-2</v>
      </c>
      <c r="H635">
        <v>2E+20</v>
      </c>
      <c r="I635">
        <v>0</v>
      </c>
      <c r="J635">
        <v>2.23119168743824</v>
      </c>
      <c r="K635">
        <v>317</v>
      </c>
      <c r="L63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35" s="5" cm="1">
        <f t="array" ref="M635">MAX(IF((ProjectInfoTable[ProjectName]=DiscreteStatsTable[[#This Row],[ProjectName]]),(ProjectInfoTable[ProjectName]=DiscreteStatsTable[[#This Row],[ProjectName]])*ProjectInfoTable[NumberOfReplications]))</f>
        <v>50</v>
      </c>
      <c r="N635" s="5" cm="1">
        <f t="array" ref="N635">IFERROR(AVERAGE(IF((DiscreteStatsTable[GroupByKey]=DiscreteStatsTable[[#This Row],[GroupByKey]]),(DiscreteStatsTable[GroupByKey]=DiscreteStatsTable[[#This Row],[GroupByKey]])*DiscreteStatsTable[Average])),0)</f>
        <v>0.17460097232699684</v>
      </c>
      <c r="O635" s="5" cm="1">
        <f t="array" ref="O635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35" s="5" cm="1">
        <f t="array" ref="P635">MAX(IF((ProjectInfoTable[ProjectName]=DiscreteStatsTable[[#This Row],[ProjectName]]),(ProjectInfoTable[ProjectName]=DiscreteStatsTable[[#This Row],[ProjectName]])*ProjectInfoTable[ConfidenceInterval]))</f>
        <v>0.95</v>
      </c>
      <c r="Q635" s="5">
        <f>IF(AND(DiscreteStatsTable[[#This Row],[RepsWithStatObserved]]=1,Y635=0),200000000000000000000,IFERROR(_xlfn.T.INV.2T(1 -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35" s="5" cm="1">
        <f t="array" ref="R635">MIN(IF((DiscreteStatsTable[GroupByKey]=DiscreteStatsTable[[#This Row],[GroupByKey]]),(DiscreteStatsTable[GroupByKey]=DiscreteStatsTable[[#This Row],[GroupByKey]])*DiscreteStatsTable[Average]))</f>
        <v>6.6229675511977795E-2</v>
      </c>
      <c r="S635" s="5" cm="1">
        <f t="array" ref="S635">MAX(IF((DiscreteStatsTable[GroupByKey]=DiscreteStatsTable[[#This Row],[GroupByKey]]),(DiscreteStatsTable[GroupByKey]=DiscreteStatsTable[[#This Row],[GroupByKey]])*DiscreteStatsTable[Average]))</f>
        <v>0.33518621726314302</v>
      </c>
      <c r="T635" s="5" cm="1">
        <f t="array" ref="T635">MIN(IF((DiscreteStatsTable[GroupByKey]=DiscreteStatsTable[[#This Row],[GroupByKey]]),(DiscreteStatsTable[GroupByKey]=DiscreteStatsTable[[#This Row],[GroupByKey]])*DiscreteStatsTable[Minimum]))</f>
        <v>0</v>
      </c>
      <c r="U635" s="5" cm="1">
        <f t="array" ref="U635">MAX(IF((DiscreteStatsTable[GroupByKey]=DiscreteStatsTable[[#This Row],[GroupByKey]]),(DiscreteStatsTable[GroupByKey]=DiscreteStatsTable[[#This Row],[GroupByKey]])*DiscreteStatsTable[Maximum]))</f>
        <v>7.6409613053795198</v>
      </c>
      <c r="V635" s="5" cm="1">
        <f t="array" ref="V635">IFERROR(AVERAGE(IF((DiscreteStatsTable[GroupByKey]=DiscreteStatsTable[[#This Row],[GroupByKey]]),(DiscreteStatsTable[GroupByKey]=DiscreteStatsTable[[#This Row],[GroupByKey]])*DiscreteStatsTable[NumberObservations])),0)</f>
        <v>316.94</v>
      </c>
      <c r="W635" s="5">
        <f>IF((DiscreteStatsTable[[#This Row],[RepsRequested]]&gt;1),DiscreteStatsTable[[#This Row],[HalfWidth]],DiscreteStatsTable[[#This Row],[BatchMeansHalfWidth]])</f>
        <v>1.655000005490757E-2</v>
      </c>
      <c r="X635" s="5" cm="1">
        <f t="array" ref="X635">COUNT(IF((DiscreteStatsTable[GroupByKey]=DiscreteStatsTable[[#This Row],[GroupByKey]]),(DiscreteStatsTable[GroupByKey]=DiscreteStatsTable[[#This Row],[GroupByKey]])*DiscreteStatsTable[Replication]))</f>
        <v>50</v>
      </c>
      <c r="Y635" s="5">
        <f>IF(DiscreteStatsTable[[#This Row],[RepsRequested]]=DiscreteStatsTable[[#This Row],[RepsWithStatObserved]],1,0)</f>
        <v>1</v>
      </c>
    </row>
    <row r="636" spans="1:25" x14ac:dyDescent="0.25">
      <c r="A636" t="s">
        <v>68</v>
      </c>
      <c r="B636" t="s">
        <v>70</v>
      </c>
      <c r="C636">
        <v>40</v>
      </c>
      <c r="D636" t="s">
        <v>83</v>
      </c>
      <c r="E636" t="s">
        <v>72</v>
      </c>
      <c r="F636" t="s">
        <v>73</v>
      </c>
      <c r="G636">
        <v>2.89157714805491E-2</v>
      </c>
      <c r="H636">
        <v>2E+20</v>
      </c>
      <c r="I636">
        <v>1.4159584100554901E-2</v>
      </c>
      <c r="J636">
        <v>4.9010273920524601E-2</v>
      </c>
      <c r="K636">
        <v>317</v>
      </c>
      <c r="L63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36" s="5" cm="1">
        <f t="array" ref="M636">MAX(IF((ProjectInfoTable[ProjectName]=DiscreteStatsTable[[#This Row],[ProjectName]]),(ProjectInfoTable[ProjectName]=DiscreteStatsTable[[#This Row],[ProjectName]])*ProjectInfoTable[NumberOfReplications]))</f>
        <v>50</v>
      </c>
      <c r="N636" s="5" cm="1">
        <f t="array" ref="N636">IFERROR(AVERAGE(IF((DiscreteStatsTable[GroupByKey]=DiscreteStatsTable[[#This Row],[GroupByKey]]),(DiscreteStatsTable[GroupByKey]=DiscreteStatsTable[[#This Row],[GroupByKey]])*DiscreteStatsTable[Average])),0)</f>
        <v>2.9140044230663364E-2</v>
      </c>
      <c r="O636" s="5" cm="1">
        <f t="array" ref="O63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36" s="5" cm="1">
        <f t="array" ref="P636">MAX(IF((ProjectInfoTable[ProjectName]=DiscreteStatsTable[[#This Row],[ProjectName]]),(ProjectInfoTable[ProjectName]=DiscreteStatsTable[[#This Row],[ProjectName]])*ProjectInfoTable[ConfidenceInterval]))</f>
        <v>0.95</v>
      </c>
      <c r="Q636" s="5">
        <f>IF(AND(DiscreteStatsTable[[#This Row],[RepsWithStatObserved]]=1,Y636=0),200000000000000000000,IFERROR(_xlfn.T.INV.2T(1 -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36" s="5" cm="1">
        <f t="array" ref="R636">MIN(IF((DiscreteStatsTable[GroupByKey]=DiscreteStatsTable[[#This Row],[GroupByKey]]),(DiscreteStatsTable[GroupByKey]=DiscreteStatsTable[[#This Row],[GroupByKey]])*DiscreteStatsTable[Average]))</f>
        <v>2.83494744041787E-2</v>
      </c>
      <c r="S636" s="5" cm="1">
        <f t="array" ref="S636">MAX(IF((DiscreteStatsTable[GroupByKey]=DiscreteStatsTable[[#This Row],[GroupByKey]]),(DiscreteStatsTable[GroupByKey]=DiscreteStatsTable[[#This Row],[GroupByKey]])*DiscreteStatsTable[Average]))</f>
        <v>2.9665213130219501E-2</v>
      </c>
      <c r="T636" s="5" cm="1">
        <f t="array" ref="T636">MIN(IF((DiscreteStatsTable[GroupByKey]=DiscreteStatsTable[[#This Row],[GroupByKey]]),(DiscreteStatsTable[GroupByKey]=DiscreteStatsTable[[#This Row],[GroupByKey]])*DiscreteStatsTable[Minimum]))</f>
        <v>1.2596072452009799E-2</v>
      </c>
      <c r="U636" s="5" cm="1">
        <f t="array" ref="U636">MAX(IF((DiscreteStatsTable[GroupByKey]=DiscreteStatsTable[[#This Row],[GroupByKey]]),(DiscreteStatsTable[GroupByKey]=DiscreteStatsTable[[#This Row],[GroupByKey]])*DiscreteStatsTable[Maximum]))</f>
        <v>4.98834309779871E-2</v>
      </c>
      <c r="V636" s="5" cm="1">
        <f t="array" ref="V636">IFERROR(AVERAGE(IF((DiscreteStatsTable[GroupByKey]=DiscreteStatsTable[[#This Row],[GroupByKey]]),(DiscreteStatsTable[GroupByKey]=DiscreteStatsTable[[#This Row],[GroupByKey]])*DiscreteStatsTable[NumberObservations])),0)</f>
        <v>316.94</v>
      </c>
      <c r="W636" s="5">
        <f>IF((DiscreteStatsTable[[#This Row],[RepsRequested]]&gt;1),DiscreteStatsTable[[#This Row],[HalfWidth]],DiscreteStatsTable[[#This Row],[BatchMeansHalfWidth]])</f>
        <v>1.0181944756697419E-4</v>
      </c>
      <c r="X636" s="5" cm="1">
        <f t="array" ref="X636">COUNT(IF((DiscreteStatsTable[GroupByKey]=DiscreteStatsTable[[#This Row],[GroupByKey]]),(DiscreteStatsTable[GroupByKey]=DiscreteStatsTable[[#This Row],[GroupByKey]])*DiscreteStatsTable[Replication]))</f>
        <v>50</v>
      </c>
      <c r="Y636" s="5">
        <f>IF(DiscreteStatsTable[[#This Row],[RepsRequested]]=DiscreteStatsTable[[#This Row],[RepsWithStatObserved]],1,0)</f>
        <v>1</v>
      </c>
    </row>
    <row r="637" spans="1:25" x14ac:dyDescent="0.25">
      <c r="A637" t="s">
        <v>68</v>
      </c>
      <c r="B637" t="s">
        <v>70</v>
      </c>
      <c r="C637">
        <v>40</v>
      </c>
      <c r="D637" t="s">
        <v>83</v>
      </c>
      <c r="E637" t="s">
        <v>74</v>
      </c>
      <c r="F637" t="s">
        <v>73</v>
      </c>
      <c r="G637">
        <v>1.9087450790400999</v>
      </c>
      <c r="H637">
        <v>2E+20</v>
      </c>
      <c r="I637">
        <v>0.84957504603329403</v>
      </c>
      <c r="J637">
        <v>5.1888225440450197</v>
      </c>
      <c r="K637">
        <v>317</v>
      </c>
      <c r="L63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37" s="5" cm="1">
        <f t="array" ref="M637">MAX(IF((ProjectInfoTable[ProjectName]=DiscreteStatsTable[[#This Row],[ProjectName]]),(ProjectInfoTable[ProjectName]=DiscreteStatsTable[[#This Row],[ProjectName]])*ProjectInfoTable[NumberOfReplications]))</f>
        <v>50</v>
      </c>
      <c r="N637" s="5" cm="1">
        <f t="array" ref="N637">IFERROR(AVERAGE(IF((DiscreteStatsTable[GroupByKey]=DiscreteStatsTable[[#This Row],[GroupByKey]]),(DiscreteStatsTable[GroupByKey]=DiscreteStatsTable[[#This Row],[GroupByKey]])*DiscreteStatsTable[Average])),0)</f>
        <v>1.9230036261667984</v>
      </c>
      <c r="O637" s="5" cm="1">
        <f t="array" ref="O637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37" s="5" cm="1">
        <f t="array" ref="P637">MAX(IF((ProjectInfoTable[ProjectName]=DiscreteStatsTable[[#This Row],[ProjectName]]),(ProjectInfoTable[ProjectName]=DiscreteStatsTable[[#This Row],[ProjectName]])*ProjectInfoTable[ConfidenceInterval]))</f>
        <v>0.95</v>
      </c>
      <c r="Q637" s="5">
        <f>IF(AND(DiscreteStatsTable[[#This Row],[RepsWithStatObserved]]=1,Y637=0),200000000000000000000,IFERROR(_xlfn.T.INV.2T(1 -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37" s="5" cm="1">
        <f t="array" ref="R637">MIN(IF((DiscreteStatsTable[GroupByKey]=DiscreteStatsTable[[#This Row],[GroupByKey]]),(DiscreteStatsTable[GroupByKey]=DiscreteStatsTable[[#This Row],[GroupByKey]])*DiscreteStatsTable[Average]))</f>
        <v>1.76780221421957</v>
      </c>
      <c r="S637" s="5" cm="1">
        <f t="array" ref="S637">MAX(IF((DiscreteStatsTable[GroupByKey]=DiscreteStatsTable[[#This Row],[GroupByKey]]),(DiscreteStatsTable[GroupByKey]=DiscreteStatsTable[[#This Row],[GroupByKey]])*DiscreteStatsTable[Average]))</f>
        <v>2.1069755550221099</v>
      </c>
      <c r="T637" s="5" cm="1">
        <f t="array" ref="T637">MIN(IF((DiscreteStatsTable[GroupByKey]=DiscreteStatsTable[[#This Row],[GroupByKey]]),(DiscreteStatsTable[GroupByKey]=DiscreteStatsTable[[#This Row],[GroupByKey]])*DiscreteStatsTable[Minimum]))</f>
        <v>0.75576434712058904</v>
      </c>
      <c r="U637" s="5" cm="1">
        <f t="array" ref="U637">MAX(IF((DiscreteStatsTable[GroupByKey]=DiscreteStatsTable[[#This Row],[GroupByKey]]),(DiscreteStatsTable[GroupByKey]=DiscreteStatsTable[[#This Row],[GroupByKey]])*DiscreteStatsTable[Maximum]))</f>
        <v>8.9740994303808801</v>
      </c>
      <c r="V637" s="5" cm="1">
        <f t="array" ref="V637">IFERROR(AVERAGE(IF((DiscreteStatsTable[GroupByKey]=DiscreteStatsTable[[#This Row],[GroupByKey]]),(DiscreteStatsTable[GroupByKey]=DiscreteStatsTable[[#This Row],[GroupByKey]])*DiscreteStatsTable[NumberObservations])),0)</f>
        <v>316.94</v>
      </c>
      <c r="W637" s="5">
        <f>IF((DiscreteStatsTable[[#This Row],[RepsRequested]]&gt;1),DiscreteStatsTable[[#This Row],[HalfWidth]],DiscreteStatsTable[[#This Row],[BatchMeansHalfWidth]])</f>
        <v>1.7917006908396871E-2</v>
      </c>
      <c r="X637" s="5" cm="1">
        <f t="array" ref="X637">COUNT(IF((DiscreteStatsTable[GroupByKey]=DiscreteStatsTable[[#This Row],[GroupByKey]]),(DiscreteStatsTable[GroupByKey]=DiscreteStatsTable[[#This Row],[GroupByKey]])*DiscreteStatsTable[Replication]))</f>
        <v>50</v>
      </c>
      <c r="Y637" s="5">
        <f>IF(DiscreteStatsTable[[#This Row],[RepsRequested]]=DiscreteStatsTable[[#This Row],[RepsWithStatObserved]],1,0)</f>
        <v>1</v>
      </c>
    </row>
    <row r="638" spans="1:25" x14ac:dyDescent="0.25">
      <c r="A638" t="s">
        <v>68</v>
      </c>
      <c r="B638" t="s">
        <v>70</v>
      </c>
      <c r="C638">
        <v>40</v>
      </c>
      <c r="D638" t="s">
        <v>83</v>
      </c>
      <c r="E638" t="s">
        <v>75</v>
      </c>
      <c r="F638" t="s">
        <v>73</v>
      </c>
      <c r="G638">
        <v>2.89157714805491E-2</v>
      </c>
      <c r="H638">
        <v>2E+20</v>
      </c>
      <c r="I638">
        <v>1.4159584100554901E-2</v>
      </c>
      <c r="J638">
        <v>4.9010273920524601E-2</v>
      </c>
      <c r="K638">
        <v>317</v>
      </c>
      <c r="L63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38" s="5" cm="1">
        <f t="array" ref="M638">MAX(IF((ProjectInfoTable[ProjectName]=DiscreteStatsTable[[#This Row],[ProjectName]]),(ProjectInfoTable[ProjectName]=DiscreteStatsTable[[#This Row],[ProjectName]])*ProjectInfoTable[NumberOfReplications]))</f>
        <v>50</v>
      </c>
      <c r="N638" s="5" cm="1">
        <f t="array" ref="N638">IFERROR(AVERAGE(IF((DiscreteStatsTable[GroupByKey]=DiscreteStatsTable[[#This Row],[GroupByKey]]),(DiscreteStatsTable[GroupByKey]=DiscreteStatsTable[[#This Row],[GroupByKey]])*DiscreteStatsTable[Average])),0)</f>
        <v>2.9140044230663364E-2</v>
      </c>
      <c r="O638" s="5" cm="1">
        <f t="array" ref="O63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38" s="5" cm="1">
        <f t="array" ref="P638">MAX(IF((ProjectInfoTable[ProjectName]=DiscreteStatsTable[[#This Row],[ProjectName]]),(ProjectInfoTable[ProjectName]=DiscreteStatsTable[[#This Row],[ProjectName]])*ProjectInfoTable[ConfidenceInterval]))</f>
        <v>0.95</v>
      </c>
      <c r="Q638" s="5">
        <f>IF(AND(DiscreteStatsTable[[#This Row],[RepsWithStatObserved]]=1,Y638=0),200000000000000000000,IFERROR(_xlfn.T.INV.2T(1 -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38" s="5" cm="1">
        <f t="array" ref="R638">MIN(IF((DiscreteStatsTable[GroupByKey]=DiscreteStatsTable[[#This Row],[GroupByKey]]),(DiscreteStatsTable[GroupByKey]=DiscreteStatsTable[[#This Row],[GroupByKey]])*DiscreteStatsTable[Average]))</f>
        <v>2.83494744041787E-2</v>
      </c>
      <c r="S638" s="5" cm="1">
        <f t="array" ref="S638">MAX(IF((DiscreteStatsTable[GroupByKey]=DiscreteStatsTable[[#This Row],[GroupByKey]]),(DiscreteStatsTable[GroupByKey]=DiscreteStatsTable[[#This Row],[GroupByKey]])*DiscreteStatsTable[Average]))</f>
        <v>2.9665213130219501E-2</v>
      </c>
      <c r="T638" s="5" cm="1">
        <f t="array" ref="T638">MIN(IF((DiscreteStatsTable[GroupByKey]=DiscreteStatsTable[[#This Row],[GroupByKey]]),(DiscreteStatsTable[GroupByKey]=DiscreteStatsTable[[#This Row],[GroupByKey]])*DiscreteStatsTable[Minimum]))</f>
        <v>1.2596072452009799E-2</v>
      </c>
      <c r="U638" s="5" cm="1">
        <f t="array" ref="U638">MAX(IF((DiscreteStatsTable[GroupByKey]=DiscreteStatsTable[[#This Row],[GroupByKey]]),(DiscreteStatsTable[GroupByKey]=DiscreteStatsTable[[#This Row],[GroupByKey]])*DiscreteStatsTable[Maximum]))</f>
        <v>4.98834309779871E-2</v>
      </c>
      <c r="V638" s="5" cm="1">
        <f t="array" ref="V638">IFERROR(AVERAGE(IF((DiscreteStatsTable[GroupByKey]=DiscreteStatsTable[[#This Row],[GroupByKey]]),(DiscreteStatsTable[GroupByKey]=DiscreteStatsTable[[#This Row],[GroupByKey]])*DiscreteStatsTable[NumberObservations])),0)</f>
        <v>316.94</v>
      </c>
      <c r="W638" s="5">
        <f>IF((DiscreteStatsTable[[#This Row],[RepsRequested]]&gt;1),DiscreteStatsTable[[#This Row],[HalfWidth]],DiscreteStatsTable[[#This Row],[BatchMeansHalfWidth]])</f>
        <v>1.0181944756697419E-4</v>
      </c>
      <c r="X638" s="5" cm="1">
        <f t="array" ref="X638">COUNT(IF((DiscreteStatsTable[GroupByKey]=DiscreteStatsTable[[#This Row],[GroupByKey]]),(DiscreteStatsTable[GroupByKey]=DiscreteStatsTable[[#This Row],[GroupByKey]])*DiscreteStatsTable[Replication]))</f>
        <v>50</v>
      </c>
      <c r="Y638" s="5">
        <f>IF(DiscreteStatsTable[[#This Row],[RepsRequested]]=DiscreteStatsTable[[#This Row],[RepsWithStatObserved]],1,0)</f>
        <v>1</v>
      </c>
    </row>
    <row r="639" spans="1:25" x14ac:dyDescent="0.25">
      <c r="A639" t="s">
        <v>68</v>
      </c>
      <c r="B639" t="s">
        <v>70</v>
      </c>
      <c r="C639">
        <v>40</v>
      </c>
      <c r="D639" t="s">
        <v>83</v>
      </c>
      <c r="E639" t="s">
        <v>76</v>
      </c>
      <c r="F639" t="s">
        <v>73</v>
      </c>
      <c r="G639">
        <v>1.7349462888329401</v>
      </c>
      <c r="H639">
        <v>2E+20</v>
      </c>
      <c r="I639">
        <v>0.84957504603329403</v>
      </c>
      <c r="J639">
        <v>2.9406164352314801</v>
      </c>
      <c r="K639">
        <v>317</v>
      </c>
      <c r="L63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39" s="5" cm="1">
        <f t="array" ref="M639">MAX(IF((ProjectInfoTable[ProjectName]=DiscreteStatsTable[[#This Row],[ProjectName]]),(ProjectInfoTable[ProjectName]=DiscreteStatsTable[[#This Row],[ProjectName]])*ProjectInfoTable[NumberOfReplications]))</f>
        <v>50</v>
      </c>
      <c r="N639" s="5" cm="1">
        <f t="array" ref="N639">IFERROR(AVERAGE(IF((DiscreteStatsTable[GroupByKey]=DiscreteStatsTable[[#This Row],[GroupByKey]]),(DiscreteStatsTable[GroupByKey]=DiscreteStatsTable[[#This Row],[GroupByKey]])*DiscreteStatsTable[Average])),0)</f>
        <v>1.7484026538398019</v>
      </c>
      <c r="O639" s="5" cm="1">
        <f t="array" ref="O639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39" s="5" cm="1">
        <f t="array" ref="P639">MAX(IF((ProjectInfoTable[ProjectName]=DiscreteStatsTable[[#This Row],[ProjectName]]),(ProjectInfoTable[ProjectName]=DiscreteStatsTable[[#This Row],[ProjectName]])*ProjectInfoTable[ConfidenceInterval]))</f>
        <v>0.95</v>
      </c>
      <c r="Q639" s="5">
        <f>IF(AND(DiscreteStatsTable[[#This Row],[RepsWithStatObserved]]=1,Y639=0),200000000000000000000,IFERROR(_xlfn.T.INV.2T(1 -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39" s="5" cm="1">
        <f t="array" ref="R639">MIN(IF((DiscreteStatsTable[GroupByKey]=DiscreteStatsTable[[#This Row],[GroupByKey]]),(DiscreteStatsTable[GroupByKey]=DiscreteStatsTable[[#This Row],[GroupByKey]])*DiscreteStatsTable[Average]))</f>
        <v>1.7009684642507199</v>
      </c>
      <c r="S639" s="5" cm="1">
        <f t="array" ref="S639">MAX(IF((DiscreteStatsTable[GroupByKey]=DiscreteStatsTable[[#This Row],[GroupByKey]]),(DiscreteStatsTable[GroupByKey]=DiscreteStatsTable[[#This Row],[GroupByKey]])*DiscreteStatsTable[Average]))</f>
        <v>1.77991278781317</v>
      </c>
      <c r="T639" s="5" cm="1">
        <f t="array" ref="T639">MIN(IF((DiscreteStatsTable[GroupByKey]=DiscreteStatsTable[[#This Row],[GroupByKey]]),(DiscreteStatsTable[GroupByKey]=DiscreteStatsTable[[#This Row],[GroupByKey]])*DiscreteStatsTable[Minimum]))</f>
        <v>0.75576434712058904</v>
      </c>
      <c r="U639" s="5" cm="1">
        <f t="array" ref="U639">MAX(IF((DiscreteStatsTable[GroupByKey]=DiscreteStatsTable[[#This Row],[GroupByKey]]),(DiscreteStatsTable[GroupByKey]=DiscreteStatsTable[[#This Row],[GroupByKey]])*DiscreteStatsTable[Maximum]))</f>
        <v>2.9930058586792301</v>
      </c>
      <c r="V639" s="5" cm="1">
        <f t="array" ref="V639">IFERROR(AVERAGE(IF((DiscreteStatsTable[GroupByKey]=DiscreteStatsTable[[#This Row],[GroupByKey]]),(DiscreteStatsTable[GroupByKey]=DiscreteStatsTable[[#This Row],[GroupByKey]])*DiscreteStatsTable[NumberObservations])),0)</f>
        <v>316.94</v>
      </c>
      <c r="W639" s="5">
        <f>IF((DiscreteStatsTable[[#This Row],[RepsRequested]]&gt;1),DiscreteStatsTable[[#This Row],[HalfWidth]],DiscreteStatsTable[[#This Row],[BatchMeansHalfWidth]])</f>
        <v>6.1091668540185929E-3</v>
      </c>
      <c r="X639" s="5" cm="1">
        <f t="array" ref="X639">COUNT(IF((DiscreteStatsTable[GroupByKey]=DiscreteStatsTable[[#This Row],[GroupByKey]]),(DiscreteStatsTable[GroupByKey]=DiscreteStatsTable[[#This Row],[GroupByKey]])*DiscreteStatsTable[Replication]))</f>
        <v>50</v>
      </c>
      <c r="Y639" s="5">
        <f>IF(DiscreteStatsTable[[#This Row],[RepsRequested]]=DiscreteStatsTable[[#This Row],[RepsWithStatObserved]],1,0)</f>
        <v>1</v>
      </c>
    </row>
    <row r="640" spans="1:25" x14ac:dyDescent="0.25">
      <c r="A640" t="s">
        <v>68</v>
      </c>
      <c r="B640" t="s">
        <v>70</v>
      </c>
      <c r="C640">
        <v>40</v>
      </c>
      <c r="D640" t="s">
        <v>83</v>
      </c>
      <c r="E640" t="s">
        <v>77</v>
      </c>
      <c r="F640" t="s">
        <v>73</v>
      </c>
      <c r="G640">
        <v>0</v>
      </c>
      <c r="H640">
        <v>2E+20</v>
      </c>
      <c r="I640">
        <v>0</v>
      </c>
      <c r="J640">
        <v>0</v>
      </c>
      <c r="K640">
        <v>317</v>
      </c>
      <c r="L64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40" s="5" cm="1">
        <f t="array" ref="M640">MAX(IF((ProjectInfoTable[ProjectName]=DiscreteStatsTable[[#This Row],[ProjectName]]),(ProjectInfoTable[ProjectName]=DiscreteStatsTable[[#This Row],[ProjectName]])*ProjectInfoTable[NumberOfReplications]))</f>
        <v>50</v>
      </c>
      <c r="N640" s="5" cm="1">
        <f t="array" ref="N640">IFERROR(AVERAGE(IF((DiscreteStatsTable[GroupByKey]=DiscreteStatsTable[[#This Row],[GroupByKey]]),(DiscreteStatsTable[GroupByKey]=DiscreteStatsTable[[#This Row],[GroupByKey]])*DiscreteStatsTable[Average])),0)</f>
        <v>0</v>
      </c>
      <c r="O640" s="5" cm="1">
        <f t="array" ref="O640">IFERROR(_xlfn.STDEV.S(IF((DiscreteStatsTable[GroupByKey]=DiscreteStatsTable[[#This Row],[GroupByKey]]),(DiscreteStatsTable[GroupByKey]=DiscreteStatsTable[[#This Row],[GroupByKey]])*DiscreteStatsTable[Average])),0)</f>
        <v>0</v>
      </c>
      <c r="P640" s="5" cm="1">
        <f t="array" ref="P640">MAX(IF((ProjectInfoTable[ProjectName]=DiscreteStatsTable[[#This Row],[ProjectName]]),(ProjectInfoTable[ProjectName]=DiscreteStatsTable[[#This Row],[ProjectName]])*ProjectInfoTable[ConfidenceInterval]))</f>
        <v>0.95</v>
      </c>
      <c r="Q640" s="5">
        <f>IF(AND(DiscreteStatsTable[[#This Row],[RepsWithStatObserved]]=1,Y640=0),200000000000000000000,IFERROR(_xlfn.T.INV.2T(1 -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0" s="5" cm="1">
        <f t="array" ref="R640">MIN(IF((DiscreteStatsTable[GroupByKey]=DiscreteStatsTable[[#This Row],[GroupByKey]]),(DiscreteStatsTable[GroupByKey]=DiscreteStatsTable[[#This Row],[GroupByKey]])*DiscreteStatsTable[Average]))</f>
        <v>0</v>
      </c>
      <c r="S640" s="5" cm="1">
        <f t="array" ref="S640">MAX(IF((DiscreteStatsTable[GroupByKey]=DiscreteStatsTable[[#This Row],[GroupByKey]]),(DiscreteStatsTable[GroupByKey]=DiscreteStatsTable[[#This Row],[GroupByKey]])*DiscreteStatsTable[Average]))</f>
        <v>0</v>
      </c>
      <c r="T640" s="5" cm="1">
        <f t="array" ref="T640">MIN(IF((DiscreteStatsTable[GroupByKey]=DiscreteStatsTable[[#This Row],[GroupByKey]]),(DiscreteStatsTable[GroupByKey]=DiscreteStatsTable[[#This Row],[GroupByKey]])*DiscreteStatsTable[Minimum]))</f>
        <v>0</v>
      </c>
      <c r="U640" s="5" cm="1">
        <f t="array" ref="U640">MAX(IF((DiscreteStatsTable[GroupByKey]=DiscreteStatsTable[[#This Row],[GroupByKey]]),(DiscreteStatsTable[GroupByKey]=DiscreteStatsTable[[#This Row],[GroupByKey]])*DiscreteStatsTable[Maximum]))</f>
        <v>0</v>
      </c>
      <c r="V640" s="5" cm="1">
        <f t="array" ref="V640">IFERROR(AVERAGE(IF((DiscreteStatsTable[GroupByKey]=DiscreteStatsTable[[#This Row],[GroupByKey]]),(DiscreteStatsTable[GroupByKey]=DiscreteStatsTable[[#This Row],[GroupByKey]])*DiscreteStatsTable[NumberObservations])),0)</f>
        <v>316.94</v>
      </c>
      <c r="W640" s="5">
        <f>IF((DiscreteStatsTable[[#This Row],[RepsRequested]]&gt;1),DiscreteStatsTable[[#This Row],[HalfWidth]],DiscreteStatsTable[[#This Row],[BatchMeansHalfWidth]])</f>
        <v>0</v>
      </c>
      <c r="X640" s="5" cm="1">
        <f t="array" ref="X640">COUNT(IF((DiscreteStatsTable[GroupByKey]=DiscreteStatsTable[[#This Row],[GroupByKey]]),(DiscreteStatsTable[GroupByKey]=DiscreteStatsTable[[#This Row],[GroupByKey]])*DiscreteStatsTable[Replication]))</f>
        <v>50</v>
      </c>
      <c r="Y640" s="5">
        <f>IF(DiscreteStatsTable[[#This Row],[RepsRequested]]=DiscreteStatsTable[[#This Row],[RepsWithStatObserved]],1,0)</f>
        <v>1</v>
      </c>
    </row>
    <row r="641" spans="1:25" x14ac:dyDescent="0.25">
      <c r="A641" t="s">
        <v>68</v>
      </c>
      <c r="B641" t="s">
        <v>70</v>
      </c>
      <c r="C641">
        <v>40</v>
      </c>
      <c r="D641" t="s">
        <v>83</v>
      </c>
      <c r="E641" t="s">
        <v>78</v>
      </c>
      <c r="F641" t="s">
        <v>73</v>
      </c>
      <c r="G641">
        <v>0.173798790207153</v>
      </c>
      <c r="H641">
        <v>2E+20</v>
      </c>
      <c r="I641">
        <v>0</v>
      </c>
      <c r="J641">
        <v>3.52670501167256</v>
      </c>
      <c r="K641">
        <v>317</v>
      </c>
      <c r="L64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41" s="5" cm="1">
        <f t="array" ref="M641">MAX(IF((ProjectInfoTable[ProjectName]=DiscreteStatsTable[[#This Row],[ProjectName]]),(ProjectInfoTable[ProjectName]=DiscreteStatsTable[[#This Row],[ProjectName]])*ProjectInfoTable[NumberOfReplications]))</f>
        <v>50</v>
      </c>
      <c r="N641" s="5" cm="1">
        <f t="array" ref="N641">IFERROR(AVERAGE(IF((DiscreteStatsTable[GroupByKey]=DiscreteStatsTable[[#This Row],[GroupByKey]]),(DiscreteStatsTable[GroupByKey]=DiscreteStatsTable[[#This Row],[GroupByKey]])*DiscreteStatsTable[Average])),0)</f>
        <v>0.17460097232699684</v>
      </c>
      <c r="O641" s="5" cm="1">
        <f t="array" ref="O641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41" s="5" cm="1">
        <f t="array" ref="P641">MAX(IF((ProjectInfoTable[ProjectName]=DiscreteStatsTable[[#This Row],[ProjectName]]),(ProjectInfoTable[ProjectName]=DiscreteStatsTable[[#This Row],[ProjectName]])*ProjectInfoTable[ConfidenceInterval]))</f>
        <v>0.95</v>
      </c>
      <c r="Q641" s="5">
        <f>IF(AND(DiscreteStatsTable[[#This Row],[RepsWithStatObserved]]=1,Y641=0),200000000000000000000,IFERROR(_xlfn.T.INV.2T(1 -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41" s="5" cm="1">
        <f t="array" ref="R641">MIN(IF((DiscreteStatsTable[GroupByKey]=DiscreteStatsTable[[#This Row],[GroupByKey]]),(DiscreteStatsTable[GroupByKey]=DiscreteStatsTable[[#This Row],[GroupByKey]])*DiscreteStatsTable[Average]))</f>
        <v>6.6229675511977795E-2</v>
      </c>
      <c r="S641" s="5" cm="1">
        <f t="array" ref="S641">MAX(IF((DiscreteStatsTable[GroupByKey]=DiscreteStatsTable[[#This Row],[GroupByKey]]),(DiscreteStatsTable[GroupByKey]=DiscreteStatsTable[[#This Row],[GroupByKey]])*DiscreteStatsTable[Average]))</f>
        <v>0.33518621726314302</v>
      </c>
      <c r="T641" s="5" cm="1">
        <f t="array" ref="T641">MIN(IF((DiscreteStatsTable[GroupByKey]=DiscreteStatsTable[[#This Row],[GroupByKey]]),(DiscreteStatsTable[GroupByKey]=DiscreteStatsTable[[#This Row],[GroupByKey]])*DiscreteStatsTable[Minimum]))</f>
        <v>0</v>
      </c>
      <c r="U641" s="5" cm="1">
        <f t="array" ref="U641">MAX(IF((DiscreteStatsTable[GroupByKey]=DiscreteStatsTable[[#This Row],[GroupByKey]]),(DiscreteStatsTable[GroupByKey]=DiscreteStatsTable[[#This Row],[GroupByKey]])*DiscreteStatsTable[Maximum]))</f>
        <v>7.6409613053795198</v>
      </c>
      <c r="V641" s="5" cm="1">
        <f t="array" ref="V641">IFERROR(AVERAGE(IF((DiscreteStatsTable[GroupByKey]=DiscreteStatsTable[[#This Row],[GroupByKey]]),(DiscreteStatsTable[GroupByKey]=DiscreteStatsTable[[#This Row],[GroupByKey]])*DiscreteStatsTable[NumberObservations])),0)</f>
        <v>316.94</v>
      </c>
      <c r="W641" s="5">
        <f>IF((DiscreteStatsTable[[#This Row],[RepsRequested]]&gt;1),DiscreteStatsTable[[#This Row],[HalfWidth]],DiscreteStatsTable[[#This Row],[BatchMeansHalfWidth]])</f>
        <v>1.655000005490757E-2</v>
      </c>
      <c r="X641" s="5" cm="1">
        <f t="array" ref="X641">COUNT(IF((DiscreteStatsTable[GroupByKey]=DiscreteStatsTable[[#This Row],[GroupByKey]]),(DiscreteStatsTable[GroupByKey]=DiscreteStatsTable[[#This Row],[GroupByKey]])*DiscreteStatsTable[Replication]))</f>
        <v>50</v>
      </c>
      <c r="Y641" s="5">
        <f>IF(DiscreteStatsTable[[#This Row],[RepsRequested]]=DiscreteStatsTable[[#This Row],[RepsWithStatObserved]],1,0)</f>
        <v>1</v>
      </c>
    </row>
    <row r="642" spans="1:25" x14ac:dyDescent="0.25">
      <c r="A642" t="s">
        <v>68</v>
      </c>
      <c r="B642" t="s">
        <v>70</v>
      </c>
      <c r="C642">
        <v>41</v>
      </c>
      <c r="D642" t="s">
        <v>83</v>
      </c>
      <c r="E642" t="s">
        <v>72</v>
      </c>
      <c r="F642" t="s">
        <v>73</v>
      </c>
      <c r="G642">
        <v>2.9196880669733399E-2</v>
      </c>
      <c r="H642">
        <v>2E+20</v>
      </c>
      <c r="I642">
        <v>1.4305331809199099E-2</v>
      </c>
      <c r="J642">
        <v>4.8223916511836502E-2</v>
      </c>
      <c r="K642">
        <v>317</v>
      </c>
      <c r="L64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42" s="5" cm="1">
        <f t="array" ref="M642">MAX(IF((ProjectInfoTable[ProjectName]=DiscreteStatsTable[[#This Row],[ProjectName]]),(ProjectInfoTable[ProjectName]=DiscreteStatsTable[[#This Row],[ProjectName]])*ProjectInfoTable[NumberOfReplications]))</f>
        <v>50</v>
      </c>
      <c r="N642" s="5" cm="1">
        <f t="array" ref="N642">IFERROR(AVERAGE(IF((DiscreteStatsTable[GroupByKey]=DiscreteStatsTable[[#This Row],[GroupByKey]]),(DiscreteStatsTable[GroupByKey]=DiscreteStatsTable[[#This Row],[GroupByKey]])*DiscreteStatsTable[Average])),0)</f>
        <v>2.9140044230663364E-2</v>
      </c>
      <c r="O642" s="5" cm="1">
        <f t="array" ref="O64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42" s="5" cm="1">
        <f t="array" ref="P642">MAX(IF((ProjectInfoTable[ProjectName]=DiscreteStatsTable[[#This Row],[ProjectName]]),(ProjectInfoTable[ProjectName]=DiscreteStatsTable[[#This Row],[ProjectName]])*ProjectInfoTable[ConfidenceInterval]))</f>
        <v>0.95</v>
      </c>
      <c r="Q642" s="5">
        <f>IF(AND(DiscreteStatsTable[[#This Row],[RepsWithStatObserved]]=1,Y642=0),200000000000000000000,IFERROR(_xlfn.T.INV.2T(1 -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42" s="5" cm="1">
        <f t="array" ref="R642">MIN(IF((DiscreteStatsTable[GroupByKey]=DiscreteStatsTable[[#This Row],[GroupByKey]]),(DiscreteStatsTable[GroupByKey]=DiscreteStatsTable[[#This Row],[GroupByKey]])*DiscreteStatsTable[Average]))</f>
        <v>2.83494744041787E-2</v>
      </c>
      <c r="S642" s="5" cm="1">
        <f t="array" ref="S642">MAX(IF((DiscreteStatsTable[GroupByKey]=DiscreteStatsTable[[#This Row],[GroupByKey]]),(DiscreteStatsTable[GroupByKey]=DiscreteStatsTable[[#This Row],[GroupByKey]])*DiscreteStatsTable[Average]))</f>
        <v>2.9665213130219501E-2</v>
      </c>
      <c r="T642" s="5" cm="1">
        <f t="array" ref="T642">MIN(IF((DiscreteStatsTable[GroupByKey]=DiscreteStatsTable[[#This Row],[GroupByKey]]),(DiscreteStatsTable[GroupByKey]=DiscreteStatsTable[[#This Row],[GroupByKey]])*DiscreteStatsTable[Minimum]))</f>
        <v>1.2596072452009799E-2</v>
      </c>
      <c r="U642" s="5" cm="1">
        <f t="array" ref="U642">MAX(IF((DiscreteStatsTable[GroupByKey]=DiscreteStatsTable[[#This Row],[GroupByKey]]),(DiscreteStatsTable[GroupByKey]=DiscreteStatsTable[[#This Row],[GroupByKey]])*DiscreteStatsTable[Maximum]))</f>
        <v>4.98834309779871E-2</v>
      </c>
      <c r="V642" s="5" cm="1">
        <f t="array" ref="V642">IFERROR(AVERAGE(IF((DiscreteStatsTable[GroupByKey]=DiscreteStatsTable[[#This Row],[GroupByKey]]),(DiscreteStatsTable[GroupByKey]=DiscreteStatsTable[[#This Row],[GroupByKey]])*DiscreteStatsTable[NumberObservations])),0)</f>
        <v>316.94</v>
      </c>
      <c r="W642" s="5">
        <f>IF((DiscreteStatsTable[[#This Row],[RepsRequested]]&gt;1),DiscreteStatsTable[[#This Row],[HalfWidth]],DiscreteStatsTable[[#This Row],[BatchMeansHalfWidth]])</f>
        <v>1.0181944756697419E-4</v>
      </c>
      <c r="X642" s="5" cm="1">
        <f t="array" ref="X642">COUNT(IF((DiscreteStatsTable[GroupByKey]=DiscreteStatsTable[[#This Row],[GroupByKey]]),(DiscreteStatsTable[GroupByKey]=DiscreteStatsTable[[#This Row],[GroupByKey]])*DiscreteStatsTable[Replication]))</f>
        <v>50</v>
      </c>
      <c r="Y642" s="5">
        <f>IF(DiscreteStatsTable[[#This Row],[RepsRequested]]=DiscreteStatsTable[[#This Row],[RepsWithStatObserved]],1,0)</f>
        <v>1</v>
      </c>
    </row>
    <row r="643" spans="1:25" x14ac:dyDescent="0.25">
      <c r="A643" t="s">
        <v>68</v>
      </c>
      <c r="B643" t="s">
        <v>70</v>
      </c>
      <c r="C643">
        <v>41</v>
      </c>
      <c r="D643" t="s">
        <v>83</v>
      </c>
      <c r="E643" t="s">
        <v>74</v>
      </c>
      <c r="F643" t="s">
        <v>73</v>
      </c>
      <c r="G643">
        <v>1.8854777733400001</v>
      </c>
      <c r="H643">
        <v>2E+20</v>
      </c>
      <c r="I643">
        <v>0.85831990855194795</v>
      </c>
      <c r="J643">
        <v>4.4819382467179496</v>
      </c>
      <c r="K643">
        <v>317</v>
      </c>
      <c r="L64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43" s="5" cm="1">
        <f t="array" ref="M643">MAX(IF((ProjectInfoTable[ProjectName]=DiscreteStatsTable[[#This Row],[ProjectName]]),(ProjectInfoTable[ProjectName]=DiscreteStatsTable[[#This Row],[ProjectName]])*ProjectInfoTable[NumberOfReplications]))</f>
        <v>50</v>
      </c>
      <c r="N643" s="5" cm="1">
        <f t="array" ref="N643">IFERROR(AVERAGE(IF((DiscreteStatsTable[GroupByKey]=DiscreteStatsTable[[#This Row],[GroupByKey]]),(DiscreteStatsTable[GroupByKey]=DiscreteStatsTable[[#This Row],[GroupByKey]])*DiscreteStatsTable[Average])),0)</f>
        <v>1.9230036261667984</v>
      </c>
      <c r="O643" s="5" cm="1">
        <f t="array" ref="O643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43" s="5" cm="1">
        <f t="array" ref="P643">MAX(IF((ProjectInfoTable[ProjectName]=DiscreteStatsTable[[#This Row],[ProjectName]]),(ProjectInfoTable[ProjectName]=DiscreteStatsTable[[#This Row],[ProjectName]])*ProjectInfoTable[ConfidenceInterval]))</f>
        <v>0.95</v>
      </c>
      <c r="Q643" s="5">
        <f>IF(AND(DiscreteStatsTable[[#This Row],[RepsWithStatObserved]]=1,Y643=0),200000000000000000000,IFERROR(_xlfn.T.INV.2T(1 -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43" s="5" cm="1">
        <f t="array" ref="R643">MIN(IF((DiscreteStatsTable[GroupByKey]=DiscreteStatsTable[[#This Row],[GroupByKey]]),(DiscreteStatsTable[GroupByKey]=DiscreteStatsTable[[#This Row],[GroupByKey]])*DiscreteStatsTable[Average]))</f>
        <v>1.76780221421957</v>
      </c>
      <c r="S643" s="5" cm="1">
        <f t="array" ref="S643">MAX(IF((DiscreteStatsTable[GroupByKey]=DiscreteStatsTable[[#This Row],[GroupByKey]]),(DiscreteStatsTable[GroupByKey]=DiscreteStatsTable[[#This Row],[GroupByKey]])*DiscreteStatsTable[Average]))</f>
        <v>2.1069755550221099</v>
      </c>
      <c r="T643" s="5" cm="1">
        <f t="array" ref="T643">MIN(IF((DiscreteStatsTable[GroupByKey]=DiscreteStatsTable[[#This Row],[GroupByKey]]),(DiscreteStatsTable[GroupByKey]=DiscreteStatsTable[[#This Row],[GroupByKey]])*DiscreteStatsTable[Minimum]))</f>
        <v>0.75576434712058904</v>
      </c>
      <c r="U643" s="5" cm="1">
        <f t="array" ref="U643">MAX(IF((DiscreteStatsTable[GroupByKey]=DiscreteStatsTable[[#This Row],[GroupByKey]]),(DiscreteStatsTable[GroupByKey]=DiscreteStatsTable[[#This Row],[GroupByKey]])*DiscreteStatsTable[Maximum]))</f>
        <v>8.9740994303808801</v>
      </c>
      <c r="V643" s="5" cm="1">
        <f t="array" ref="V643">IFERROR(AVERAGE(IF((DiscreteStatsTable[GroupByKey]=DiscreteStatsTable[[#This Row],[GroupByKey]]),(DiscreteStatsTable[GroupByKey]=DiscreteStatsTable[[#This Row],[GroupByKey]])*DiscreteStatsTable[NumberObservations])),0)</f>
        <v>316.94</v>
      </c>
      <c r="W643" s="5">
        <f>IF((DiscreteStatsTable[[#This Row],[RepsRequested]]&gt;1),DiscreteStatsTable[[#This Row],[HalfWidth]],DiscreteStatsTable[[#This Row],[BatchMeansHalfWidth]])</f>
        <v>1.7917006908396871E-2</v>
      </c>
      <c r="X643" s="5" cm="1">
        <f t="array" ref="X643">COUNT(IF((DiscreteStatsTable[GroupByKey]=DiscreteStatsTable[[#This Row],[GroupByKey]]),(DiscreteStatsTable[GroupByKey]=DiscreteStatsTable[[#This Row],[GroupByKey]])*DiscreteStatsTable[Replication]))</f>
        <v>50</v>
      </c>
      <c r="Y643" s="5">
        <f>IF(DiscreteStatsTable[[#This Row],[RepsRequested]]=DiscreteStatsTable[[#This Row],[RepsWithStatObserved]],1,0)</f>
        <v>1</v>
      </c>
    </row>
    <row r="644" spans="1:25" x14ac:dyDescent="0.25">
      <c r="A644" t="s">
        <v>68</v>
      </c>
      <c r="B644" t="s">
        <v>70</v>
      </c>
      <c r="C644">
        <v>41</v>
      </c>
      <c r="D644" t="s">
        <v>83</v>
      </c>
      <c r="E644" t="s">
        <v>75</v>
      </c>
      <c r="F644" t="s">
        <v>73</v>
      </c>
      <c r="G644">
        <v>2.9196880669733399E-2</v>
      </c>
      <c r="H644">
        <v>2E+20</v>
      </c>
      <c r="I644">
        <v>1.4305331809199099E-2</v>
      </c>
      <c r="J644">
        <v>4.8223916511836502E-2</v>
      </c>
      <c r="K644">
        <v>317</v>
      </c>
      <c r="L64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44" s="5" cm="1">
        <f t="array" ref="M644">MAX(IF((ProjectInfoTable[ProjectName]=DiscreteStatsTable[[#This Row],[ProjectName]]),(ProjectInfoTable[ProjectName]=DiscreteStatsTable[[#This Row],[ProjectName]])*ProjectInfoTable[NumberOfReplications]))</f>
        <v>50</v>
      </c>
      <c r="N644" s="5" cm="1">
        <f t="array" ref="N644">IFERROR(AVERAGE(IF((DiscreteStatsTable[GroupByKey]=DiscreteStatsTable[[#This Row],[GroupByKey]]),(DiscreteStatsTable[GroupByKey]=DiscreteStatsTable[[#This Row],[GroupByKey]])*DiscreteStatsTable[Average])),0)</f>
        <v>2.9140044230663364E-2</v>
      </c>
      <c r="O644" s="5" cm="1">
        <f t="array" ref="O64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44" s="5" cm="1">
        <f t="array" ref="P644">MAX(IF((ProjectInfoTable[ProjectName]=DiscreteStatsTable[[#This Row],[ProjectName]]),(ProjectInfoTable[ProjectName]=DiscreteStatsTable[[#This Row],[ProjectName]])*ProjectInfoTable[ConfidenceInterval]))</f>
        <v>0.95</v>
      </c>
      <c r="Q644" s="5">
        <f>IF(AND(DiscreteStatsTable[[#This Row],[RepsWithStatObserved]]=1,Y644=0),200000000000000000000,IFERROR(_xlfn.T.INV.2T(1 -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44" s="5" cm="1">
        <f t="array" ref="R644">MIN(IF((DiscreteStatsTable[GroupByKey]=DiscreteStatsTable[[#This Row],[GroupByKey]]),(DiscreteStatsTable[GroupByKey]=DiscreteStatsTable[[#This Row],[GroupByKey]])*DiscreteStatsTable[Average]))</f>
        <v>2.83494744041787E-2</v>
      </c>
      <c r="S644" s="5" cm="1">
        <f t="array" ref="S644">MAX(IF((DiscreteStatsTable[GroupByKey]=DiscreteStatsTable[[#This Row],[GroupByKey]]),(DiscreteStatsTable[GroupByKey]=DiscreteStatsTable[[#This Row],[GroupByKey]])*DiscreteStatsTable[Average]))</f>
        <v>2.9665213130219501E-2</v>
      </c>
      <c r="T644" s="5" cm="1">
        <f t="array" ref="T644">MIN(IF((DiscreteStatsTable[GroupByKey]=DiscreteStatsTable[[#This Row],[GroupByKey]]),(DiscreteStatsTable[GroupByKey]=DiscreteStatsTable[[#This Row],[GroupByKey]])*DiscreteStatsTable[Minimum]))</f>
        <v>1.2596072452009799E-2</v>
      </c>
      <c r="U644" s="5" cm="1">
        <f t="array" ref="U644">MAX(IF((DiscreteStatsTable[GroupByKey]=DiscreteStatsTable[[#This Row],[GroupByKey]]),(DiscreteStatsTable[GroupByKey]=DiscreteStatsTable[[#This Row],[GroupByKey]])*DiscreteStatsTable[Maximum]))</f>
        <v>4.98834309779871E-2</v>
      </c>
      <c r="V644" s="5" cm="1">
        <f t="array" ref="V644">IFERROR(AVERAGE(IF((DiscreteStatsTable[GroupByKey]=DiscreteStatsTable[[#This Row],[GroupByKey]]),(DiscreteStatsTable[GroupByKey]=DiscreteStatsTable[[#This Row],[GroupByKey]])*DiscreteStatsTable[NumberObservations])),0)</f>
        <v>316.94</v>
      </c>
      <c r="W644" s="5">
        <f>IF((DiscreteStatsTable[[#This Row],[RepsRequested]]&gt;1),DiscreteStatsTable[[#This Row],[HalfWidth]],DiscreteStatsTable[[#This Row],[BatchMeansHalfWidth]])</f>
        <v>1.0181944756697419E-4</v>
      </c>
      <c r="X644" s="5" cm="1">
        <f t="array" ref="X644">COUNT(IF((DiscreteStatsTable[GroupByKey]=DiscreteStatsTable[[#This Row],[GroupByKey]]),(DiscreteStatsTable[GroupByKey]=DiscreteStatsTable[[#This Row],[GroupByKey]])*DiscreteStatsTable[Replication]))</f>
        <v>50</v>
      </c>
      <c r="Y644" s="5">
        <f>IF(DiscreteStatsTable[[#This Row],[RepsRequested]]=DiscreteStatsTable[[#This Row],[RepsWithStatObserved]],1,0)</f>
        <v>1</v>
      </c>
    </row>
    <row r="645" spans="1:25" x14ac:dyDescent="0.25">
      <c r="A645" t="s">
        <v>68</v>
      </c>
      <c r="B645" t="s">
        <v>70</v>
      </c>
      <c r="C645">
        <v>41</v>
      </c>
      <c r="D645" t="s">
        <v>83</v>
      </c>
      <c r="E645" t="s">
        <v>76</v>
      </c>
      <c r="F645" t="s">
        <v>73</v>
      </c>
      <c r="G645">
        <v>1.7518128401840001</v>
      </c>
      <c r="H645">
        <v>2E+20</v>
      </c>
      <c r="I645">
        <v>0.85831990855194795</v>
      </c>
      <c r="J645">
        <v>2.8934349907101899</v>
      </c>
      <c r="K645">
        <v>317</v>
      </c>
      <c r="L64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45" s="5" cm="1">
        <f t="array" ref="M645">MAX(IF((ProjectInfoTable[ProjectName]=DiscreteStatsTable[[#This Row],[ProjectName]]),(ProjectInfoTable[ProjectName]=DiscreteStatsTable[[#This Row],[ProjectName]])*ProjectInfoTable[NumberOfReplications]))</f>
        <v>50</v>
      </c>
      <c r="N645" s="5" cm="1">
        <f t="array" ref="N645">IFERROR(AVERAGE(IF((DiscreteStatsTable[GroupByKey]=DiscreteStatsTable[[#This Row],[GroupByKey]]),(DiscreteStatsTable[GroupByKey]=DiscreteStatsTable[[#This Row],[GroupByKey]])*DiscreteStatsTable[Average])),0)</f>
        <v>1.7484026538398019</v>
      </c>
      <c r="O645" s="5" cm="1">
        <f t="array" ref="O645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45" s="5" cm="1">
        <f t="array" ref="P645">MAX(IF((ProjectInfoTable[ProjectName]=DiscreteStatsTable[[#This Row],[ProjectName]]),(ProjectInfoTable[ProjectName]=DiscreteStatsTable[[#This Row],[ProjectName]])*ProjectInfoTable[ConfidenceInterval]))</f>
        <v>0.95</v>
      </c>
      <c r="Q645" s="5">
        <f>IF(AND(DiscreteStatsTable[[#This Row],[RepsWithStatObserved]]=1,Y645=0),200000000000000000000,IFERROR(_xlfn.T.INV.2T(1 -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45" s="5" cm="1">
        <f t="array" ref="R645">MIN(IF((DiscreteStatsTable[GroupByKey]=DiscreteStatsTable[[#This Row],[GroupByKey]]),(DiscreteStatsTable[GroupByKey]=DiscreteStatsTable[[#This Row],[GroupByKey]])*DiscreteStatsTable[Average]))</f>
        <v>1.7009684642507199</v>
      </c>
      <c r="S645" s="5" cm="1">
        <f t="array" ref="S645">MAX(IF((DiscreteStatsTable[GroupByKey]=DiscreteStatsTable[[#This Row],[GroupByKey]]),(DiscreteStatsTable[GroupByKey]=DiscreteStatsTable[[#This Row],[GroupByKey]])*DiscreteStatsTable[Average]))</f>
        <v>1.77991278781317</v>
      </c>
      <c r="T645" s="5" cm="1">
        <f t="array" ref="T645">MIN(IF((DiscreteStatsTable[GroupByKey]=DiscreteStatsTable[[#This Row],[GroupByKey]]),(DiscreteStatsTable[GroupByKey]=DiscreteStatsTable[[#This Row],[GroupByKey]])*DiscreteStatsTable[Minimum]))</f>
        <v>0.75576434712058904</v>
      </c>
      <c r="U645" s="5" cm="1">
        <f t="array" ref="U645">MAX(IF((DiscreteStatsTable[GroupByKey]=DiscreteStatsTable[[#This Row],[GroupByKey]]),(DiscreteStatsTable[GroupByKey]=DiscreteStatsTable[[#This Row],[GroupByKey]])*DiscreteStatsTable[Maximum]))</f>
        <v>2.9930058586792301</v>
      </c>
      <c r="V645" s="5" cm="1">
        <f t="array" ref="V645">IFERROR(AVERAGE(IF((DiscreteStatsTable[GroupByKey]=DiscreteStatsTable[[#This Row],[GroupByKey]]),(DiscreteStatsTable[GroupByKey]=DiscreteStatsTable[[#This Row],[GroupByKey]])*DiscreteStatsTable[NumberObservations])),0)</f>
        <v>316.94</v>
      </c>
      <c r="W645" s="5">
        <f>IF((DiscreteStatsTable[[#This Row],[RepsRequested]]&gt;1),DiscreteStatsTable[[#This Row],[HalfWidth]],DiscreteStatsTable[[#This Row],[BatchMeansHalfWidth]])</f>
        <v>6.1091668540185929E-3</v>
      </c>
      <c r="X645" s="5" cm="1">
        <f t="array" ref="X645">COUNT(IF((DiscreteStatsTable[GroupByKey]=DiscreteStatsTable[[#This Row],[GroupByKey]]),(DiscreteStatsTable[GroupByKey]=DiscreteStatsTable[[#This Row],[GroupByKey]])*DiscreteStatsTable[Replication]))</f>
        <v>50</v>
      </c>
      <c r="Y645" s="5">
        <f>IF(DiscreteStatsTable[[#This Row],[RepsRequested]]=DiscreteStatsTable[[#This Row],[RepsWithStatObserved]],1,0)</f>
        <v>1</v>
      </c>
    </row>
    <row r="646" spans="1:25" x14ac:dyDescent="0.25">
      <c r="A646" t="s">
        <v>68</v>
      </c>
      <c r="B646" t="s">
        <v>70</v>
      </c>
      <c r="C646">
        <v>41</v>
      </c>
      <c r="D646" t="s">
        <v>83</v>
      </c>
      <c r="E646" t="s">
        <v>77</v>
      </c>
      <c r="F646" t="s">
        <v>73</v>
      </c>
      <c r="G646">
        <v>0</v>
      </c>
      <c r="H646">
        <v>2E+20</v>
      </c>
      <c r="I646">
        <v>0</v>
      </c>
      <c r="J646">
        <v>0</v>
      </c>
      <c r="K646">
        <v>317</v>
      </c>
      <c r="L64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46" s="5" cm="1">
        <f t="array" ref="M646">MAX(IF((ProjectInfoTable[ProjectName]=DiscreteStatsTable[[#This Row],[ProjectName]]),(ProjectInfoTable[ProjectName]=DiscreteStatsTable[[#This Row],[ProjectName]])*ProjectInfoTable[NumberOfReplications]))</f>
        <v>50</v>
      </c>
      <c r="N646" s="5" cm="1">
        <f t="array" ref="N646">IFERROR(AVERAGE(IF((DiscreteStatsTable[GroupByKey]=DiscreteStatsTable[[#This Row],[GroupByKey]]),(DiscreteStatsTable[GroupByKey]=DiscreteStatsTable[[#This Row],[GroupByKey]])*DiscreteStatsTable[Average])),0)</f>
        <v>0</v>
      </c>
      <c r="O646" s="5" cm="1">
        <f t="array" ref="O646">IFERROR(_xlfn.STDEV.S(IF((DiscreteStatsTable[GroupByKey]=DiscreteStatsTable[[#This Row],[GroupByKey]]),(DiscreteStatsTable[GroupByKey]=DiscreteStatsTable[[#This Row],[GroupByKey]])*DiscreteStatsTable[Average])),0)</f>
        <v>0</v>
      </c>
      <c r="P646" s="5" cm="1">
        <f t="array" ref="P646">MAX(IF((ProjectInfoTable[ProjectName]=DiscreteStatsTable[[#This Row],[ProjectName]]),(ProjectInfoTable[ProjectName]=DiscreteStatsTable[[#This Row],[ProjectName]])*ProjectInfoTable[ConfidenceInterval]))</f>
        <v>0.95</v>
      </c>
      <c r="Q646" s="5">
        <f>IF(AND(DiscreteStatsTable[[#This Row],[RepsWithStatObserved]]=1,Y646=0),200000000000000000000,IFERROR(_xlfn.T.INV.2T(1 -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6" s="5" cm="1">
        <f t="array" ref="R646">MIN(IF((DiscreteStatsTable[GroupByKey]=DiscreteStatsTable[[#This Row],[GroupByKey]]),(DiscreteStatsTable[GroupByKey]=DiscreteStatsTable[[#This Row],[GroupByKey]])*DiscreteStatsTable[Average]))</f>
        <v>0</v>
      </c>
      <c r="S646" s="5" cm="1">
        <f t="array" ref="S646">MAX(IF((DiscreteStatsTable[GroupByKey]=DiscreteStatsTable[[#This Row],[GroupByKey]]),(DiscreteStatsTable[GroupByKey]=DiscreteStatsTable[[#This Row],[GroupByKey]])*DiscreteStatsTable[Average]))</f>
        <v>0</v>
      </c>
      <c r="T646" s="5" cm="1">
        <f t="array" ref="T646">MIN(IF((DiscreteStatsTable[GroupByKey]=DiscreteStatsTable[[#This Row],[GroupByKey]]),(DiscreteStatsTable[GroupByKey]=DiscreteStatsTable[[#This Row],[GroupByKey]])*DiscreteStatsTable[Minimum]))</f>
        <v>0</v>
      </c>
      <c r="U646" s="5" cm="1">
        <f t="array" ref="U646">MAX(IF((DiscreteStatsTable[GroupByKey]=DiscreteStatsTable[[#This Row],[GroupByKey]]),(DiscreteStatsTable[GroupByKey]=DiscreteStatsTable[[#This Row],[GroupByKey]])*DiscreteStatsTable[Maximum]))</f>
        <v>0</v>
      </c>
      <c r="V646" s="5" cm="1">
        <f t="array" ref="V646">IFERROR(AVERAGE(IF((DiscreteStatsTable[GroupByKey]=DiscreteStatsTable[[#This Row],[GroupByKey]]),(DiscreteStatsTable[GroupByKey]=DiscreteStatsTable[[#This Row],[GroupByKey]])*DiscreteStatsTable[NumberObservations])),0)</f>
        <v>316.94</v>
      </c>
      <c r="W646" s="5">
        <f>IF((DiscreteStatsTable[[#This Row],[RepsRequested]]&gt;1),DiscreteStatsTable[[#This Row],[HalfWidth]],DiscreteStatsTable[[#This Row],[BatchMeansHalfWidth]])</f>
        <v>0</v>
      </c>
      <c r="X646" s="5" cm="1">
        <f t="array" ref="X646">COUNT(IF((DiscreteStatsTable[GroupByKey]=DiscreteStatsTable[[#This Row],[GroupByKey]]),(DiscreteStatsTable[GroupByKey]=DiscreteStatsTable[[#This Row],[GroupByKey]])*DiscreteStatsTable[Replication]))</f>
        <v>50</v>
      </c>
      <c r="Y646" s="5">
        <f>IF(DiscreteStatsTable[[#This Row],[RepsRequested]]=DiscreteStatsTable[[#This Row],[RepsWithStatObserved]],1,0)</f>
        <v>1</v>
      </c>
    </row>
    <row r="647" spans="1:25" x14ac:dyDescent="0.25">
      <c r="A647" t="s">
        <v>68</v>
      </c>
      <c r="B647" t="s">
        <v>70</v>
      </c>
      <c r="C647">
        <v>41</v>
      </c>
      <c r="D647" t="s">
        <v>83</v>
      </c>
      <c r="E647" t="s">
        <v>78</v>
      </c>
      <c r="F647" t="s">
        <v>73</v>
      </c>
      <c r="G647">
        <v>0.133664933156</v>
      </c>
      <c r="H647">
        <v>2E+20</v>
      </c>
      <c r="I647">
        <v>0</v>
      </c>
      <c r="J647">
        <v>2.18366091403063</v>
      </c>
      <c r="K647">
        <v>317</v>
      </c>
      <c r="L64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47" s="5" cm="1">
        <f t="array" ref="M647">MAX(IF((ProjectInfoTable[ProjectName]=DiscreteStatsTable[[#This Row],[ProjectName]]),(ProjectInfoTable[ProjectName]=DiscreteStatsTable[[#This Row],[ProjectName]])*ProjectInfoTable[NumberOfReplications]))</f>
        <v>50</v>
      </c>
      <c r="N647" s="5" cm="1">
        <f t="array" ref="N647">IFERROR(AVERAGE(IF((DiscreteStatsTable[GroupByKey]=DiscreteStatsTable[[#This Row],[GroupByKey]]),(DiscreteStatsTable[GroupByKey]=DiscreteStatsTable[[#This Row],[GroupByKey]])*DiscreteStatsTable[Average])),0)</f>
        <v>0.17460097232699684</v>
      </c>
      <c r="O647" s="5" cm="1">
        <f t="array" ref="O647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47" s="5" cm="1">
        <f t="array" ref="P647">MAX(IF((ProjectInfoTable[ProjectName]=DiscreteStatsTable[[#This Row],[ProjectName]]),(ProjectInfoTable[ProjectName]=DiscreteStatsTable[[#This Row],[ProjectName]])*ProjectInfoTable[ConfidenceInterval]))</f>
        <v>0.95</v>
      </c>
      <c r="Q647" s="5">
        <f>IF(AND(DiscreteStatsTable[[#This Row],[RepsWithStatObserved]]=1,Y647=0),200000000000000000000,IFERROR(_xlfn.T.INV.2T(1 -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47" s="5" cm="1">
        <f t="array" ref="R647">MIN(IF((DiscreteStatsTable[GroupByKey]=DiscreteStatsTable[[#This Row],[GroupByKey]]),(DiscreteStatsTable[GroupByKey]=DiscreteStatsTable[[#This Row],[GroupByKey]])*DiscreteStatsTable[Average]))</f>
        <v>6.6229675511977795E-2</v>
      </c>
      <c r="S647" s="5" cm="1">
        <f t="array" ref="S647">MAX(IF((DiscreteStatsTable[GroupByKey]=DiscreteStatsTable[[#This Row],[GroupByKey]]),(DiscreteStatsTable[GroupByKey]=DiscreteStatsTable[[#This Row],[GroupByKey]])*DiscreteStatsTable[Average]))</f>
        <v>0.33518621726314302</v>
      </c>
      <c r="T647" s="5" cm="1">
        <f t="array" ref="T647">MIN(IF((DiscreteStatsTable[GroupByKey]=DiscreteStatsTable[[#This Row],[GroupByKey]]),(DiscreteStatsTable[GroupByKey]=DiscreteStatsTable[[#This Row],[GroupByKey]])*DiscreteStatsTable[Minimum]))</f>
        <v>0</v>
      </c>
      <c r="U647" s="5" cm="1">
        <f t="array" ref="U647">MAX(IF((DiscreteStatsTable[GroupByKey]=DiscreteStatsTable[[#This Row],[GroupByKey]]),(DiscreteStatsTable[GroupByKey]=DiscreteStatsTable[[#This Row],[GroupByKey]])*DiscreteStatsTable[Maximum]))</f>
        <v>7.6409613053795198</v>
      </c>
      <c r="V647" s="5" cm="1">
        <f t="array" ref="V647">IFERROR(AVERAGE(IF((DiscreteStatsTable[GroupByKey]=DiscreteStatsTable[[#This Row],[GroupByKey]]),(DiscreteStatsTable[GroupByKey]=DiscreteStatsTable[[#This Row],[GroupByKey]])*DiscreteStatsTable[NumberObservations])),0)</f>
        <v>316.94</v>
      </c>
      <c r="W647" s="5">
        <f>IF((DiscreteStatsTable[[#This Row],[RepsRequested]]&gt;1),DiscreteStatsTable[[#This Row],[HalfWidth]],DiscreteStatsTable[[#This Row],[BatchMeansHalfWidth]])</f>
        <v>1.655000005490757E-2</v>
      </c>
      <c r="X647" s="5" cm="1">
        <f t="array" ref="X647">COUNT(IF((DiscreteStatsTable[GroupByKey]=DiscreteStatsTable[[#This Row],[GroupByKey]]),(DiscreteStatsTable[GroupByKey]=DiscreteStatsTable[[#This Row],[GroupByKey]])*DiscreteStatsTable[Replication]))</f>
        <v>50</v>
      </c>
      <c r="Y647" s="5">
        <f>IF(DiscreteStatsTable[[#This Row],[RepsRequested]]=DiscreteStatsTable[[#This Row],[RepsWithStatObserved]],1,0)</f>
        <v>1</v>
      </c>
    </row>
    <row r="648" spans="1:25" x14ac:dyDescent="0.25">
      <c r="A648" t="s">
        <v>68</v>
      </c>
      <c r="B648" t="s">
        <v>70</v>
      </c>
      <c r="C648">
        <v>42</v>
      </c>
      <c r="D648" t="s">
        <v>83</v>
      </c>
      <c r="E648" t="s">
        <v>72</v>
      </c>
      <c r="F648" t="s">
        <v>73</v>
      </c>
      <c r="G648">
        <v>2.8922483690239E-2</v>
      </c>
      <c r="H648">
        <v>2E+20</v>
      </c>
      <c r="I648">
        <v>1.43238545957644E-2</v>
      </c>
      <c r="J648">
        <v>4.8769356884214202E-2</v>
      </c>
      <c r="K648">
        <v>317</v>
      </c>
      <c r="L64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48" s="5" cm="1">
        <f t="array" ref="M648">MAX(IF((ProjectInfoTable[ProjectName]=DiscreteStatsTable[[#This Row],[ProjectName]]),(ProjectInfoTable[ProjectName]=DiscreteStatsTable[[#This Row],[ProjectName]])*ProjectInfoTable[NumberOfReplications]))</f>
        <v>50</v>
      </c>
      <c r="N648" s="5" cm="1">
        <f t="array" ref="N648">IFERROR(AVERAGE(IF((DiscreteStatsTable[GroupByKey]=DiscreteStatsTable[[#This Row],[GroupByKey]]),(DiscreteStatsTable[GroupByKey]=DiscreteStatsTable[[#This Row],[GroupByKey]])*DiscreteStatsTable[Average])),0)</f>
        <v>2.9140044230663364E-2</v>
      </c>
      <c r="O648" s="5" cm="1">
        <f t="array" ref="O64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48" s="5" cm="1">
        <f t="array" ref="P648">MAX(IF((ProjectInfoTable[ProjectName]=DiscreteStatsTable[[#This Row],[ProjectName]]),(ProjectInfoTable[ProjectName]=DiscreteStatsTable[[#This Row],[ProjectName]])*ProjectInfoTable[ConfidenceInterval]))</f>
        <v>0.95</v>
      </c>
      <c r="Q648" s="5">
        <f>IF(AND(DiscreteStatsTable[[#This Row],[RepsWithStatObserved]]=1,Y648=0),200000000000000000000,IFERROR(_xlfn.T.INV.2T(1 -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48" s="5" cm="1">
        <f t="array" ref="R648">MIN(IF((DiscreteStatsTable[GroupByKey]=DiscreteStatsTable[[#This Row],[GroupByKey]]),(DiscreteStatsTable[GroupByKey]=DiscreteStatsTable[[#This Row],[GroupByKey]])*DiscreteStatsTable[Average]))</f>
        <v>2.83494744041787E-2</v>
      </c>
      <c r="S648" s="5" cm="1">
        <f t="array" ref="S648">MAX(IF((DiscreteStatsTable[GroupByKey]=DiscreteStatsTable[[#This Row],[GroupByKey]]),(DiscreteStatsTable[GroupByKey]=DiscreteStatsTable[[#This Row],[GroupByKey]])*DiscreteStatsTable[Average]))</f>
        <v>2.9665213130219501E-2</v>
      </c>
      <c r="T648" s="5" cm="1">
        <f t="array" ref="T648">MIN(IF((DiscreteStatsTable[GroupByKey]=DiscreteStatsTable[[#This Row],[GroupByKey]]),(DiscreteStatsTable[GroupByKey]=DiscreteStatsTable[[#This Row],[GroupByKey]])*DiscreteStatsTable[Minimum]))</f>
        <v>1.2596072452009799E-2</v>
      </c>
      <c r="U648" s="5" cm="1">
        <f t="array" ref="U648">MAX(IF((DiscreteStatsTable[GroupByKey]=DiscreteStatsTable[[#This Row],[GroupByKey]]),(DiscreteStatsTable[GroupByKey]=DiscreteStatsTable[[#This Row],[GroupByKey]])*DiscreteStatsTable[Maximum]))</f>
        <v>4.98834309779871E-2</v>
      </c>
      <c r="V648" s="5" cm="1">
        <f t="array" ref="V648">IFERROR(AVERAGE(IF((DiscreteStatsTable[GroupByKey]=DiscreteStatsTable[[#This Row],[GroupByKey]]),(DiscreteStatsTable[GroupByKey]=DiscreteStatsTable[[#This Row],[GroupByKey]])*DiscreteStatsTable[NumberObservations])),0)</f>
        <v>316.94</v>
      </c>
      <c r="W648" s="5">
        <f>IF((DiscreteStatsTable[[#This Row],[RepsRequested]]&gt;1),DiscreteStatsTable[[#This Row],[HalfWidth]],DiscreteStatsTable[[#This Row],[BatchMeansHalfWidth]])</f>
        <v>1.0181944756697419E-4</v>
      </c>
      <c r="X648" s="5" cm="1">
        <f t="array" ref="X648">COUNT(IF((DiscreteStatsTable[GroupByKey]=DiscreteStatsTable[[#This Row],[GroupByKey]]),(DiscreteStatsTable[GroupByKey]=DiscreteStatsTable[[#This Row],[GroupByKey]])*DiscreteStatsTable[Replication]))</f>
        <v>50</v>
      </c>
      <c r="Y648" s="5">
        <f>IF(DiscreteStatsTable[[#This Row],[RepsRequested]]=DiscreteStatsTable[[#This Row],[RepsWithStatObserved]],1,0)</f>
        <v>1</v>
      </c>
    </row>
    <row r="649" spans="1:25" x14ac:dyDescent="0.25">
      <c r="A649" t="s">
        <v>68</v>
      </c>
      <c r="B649" t="s">
        <v>70</v>
      </c>
      <c r="C649">
        <v>42</v>
      </c>
      <c r="D649" t="s">
        <v>83</v>
      </c>
      <c r="E649" t="s">
        <v>74</v>
      </c>
      <c r="F649" t="s">
        <v>73</v>
      </c>
      <c r="G649">
        <v>1.85596866957638</v>
      </c>
      <c r="H649">
        <v>2E+20</v>
      </c>
      <c r="I649">
        <v>0.85943127574586198</v>
      </c>
      <c r="J649">
        <v>7.3177969113752397</v>
      </c>
      <c r="K649">
        <v>317</v>
      </c>
      <c r="L64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49" s="5" cm="1">
        <f t="array" ref="M649">MAX(IF((ProjectInfoTable[ProjectName]=DiscreteStatsTable[[#This Row],[ProjectName]]),(ProjectInfoTable[ProjectName]=DiscreteStatsTable[[#This Row],[ProjectName]])*ProjectInfoTable[NumberOfReplications]))</f>
        <v>50</v>
      </c>
      <c r="N649" s="5" cm="1">
        <f t="array" ref="N649">IFERROR(AVERAGE(IF((DiscreteStatsTable[GroupByKey]=DiscreteStatsTable[[#This Row],[GroupByKey]]),(DiscreteStatsTable[GroupByKey]=DiscreteStatsTable[[#This Row],[GroupByKey]])*DiscreteStatsTable[Average])),0)</f>
        <v>1.9230036261667984</v>
      </c>
      <c r="O649" s="5" cm="1">
        <f t="array" ref="O649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49" s="5" cm="1">
        <f t="array" ref="P649">MAX(IF((ProjectInfoTable[ProjectName]=DiscreteStatsTable[[#This Row],[ProjectName]]),(ProjectInfoTable[ProjectName]=DiscreteStatsTable[[#This Row],[ProjectName]])*ProjectInfoTable[ConfidenceInterval]))</f>
        <v>0.95</v>
      </c>
      <c r="Q649" s="5">
        <f>IF(AND(DiscreteStatsTable[[#This Row],[RepsWithStatObserved]]=1,Y649=0),200000000000000000000,IFERROR(_xlfn.T.INV.2T(1 -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49" s="5" cm="1">
        <f t="array" ref="R649">MIN(IF((DiscreteStatsTable[GroupByKey]=DiscreteStatsTable[[#This Row],[GroupByKey]]),(DiscreteStatsTable[GroupByKey]=DiscreteStatsTable[[#This Row],[GroupByKey]])*DiscreteStatsTable[Average]))</f>
        <v>1.76780221421957</v>
      </c>
      <c r="S649" s="5" cm="1">
        <f t="array" ref="S649">MAX(IF((DiscreteStatsTable[GroupByKey]=DiscreteStatsTable[[#This Row],[GroupByKey]]),(DiscreteStatsTable[GroupByKey]=DiscreteStatsTable[[#This Row],[GroupByKey]])*DiscreteStatsTable[Average]))</f>
        <v>2.1069755550221099</v>
      </c>
      <c r="T649" s="5" cm="1">
        <f t="array" ref="T649">MIN(IF((DiscreteStatsTable[GroupByKey]=DiscreteStatsTable[[#This Row],[GroupByKey]]),(DiscreteStatsTable[GroupByKey]=DiscreteStatsTable[[#This Row],[GroupByKey]])*DiscreteStatsTable[Minimum]))</f>
        <v>0.75576434712058904</v>
      </c>
      <c r="U649" s="5" cm="1">
        <f t="array" ref="U649">MAX(IF((DiscreteStatsTable[GroupByKey]=DiscreteStatsTable[[#This Row],[GroupByKey]]),(DiscreteStatsTable[GroupByKey]=DiscreteStatsTable[[#This Row],[GroupByKey]])*DiscreteStatsTable[Maximum]))</f>
        <v>8.9740994303808801</v>
      </c>
      <c r="V649" s="5" cm="1">
        <f t="array" ref="V649">IFERROR(AVERAGE(IF((DiscreteStatsTable[GroupByKey]=DiscreteStatsTable[[#This Row],[GroupByKey]]),(DiscreteStatsTable[GroupByKey]=DiscreteStatsTable[[#This Row],[GroupByKey]])*DiscreteStatsTable[NumberObservations])),0)</f>
        <v>316.94</v>
      </c>
      <c r="W649" s="5">
        <f>IF((DiscreteStatsTable[[#This Row],[RepsRequested]]&gt;1),DiscreteStatsTable[[#This Row],[HalfWidth]],DiscreteStatsTable[[#This Row],[BatchMeansHalfWidth]])</f>
        <v>1.7917006908396871E-2</v>
      </c>
      <c r="X649" s="5" cm="1">
        <f t="array" ref="X649">COUNT(IF((DiscreteStatsTable[GroupByKey]=DiscreteStatsTable[[#This Row],[GroupByKey]]),(DiscreteStatsTable[GroupByKey]=DiscreteStatsTable[[#This Row],[GroupByKey]])*DiscreteStatsTable[Replication]))</f>
        <v>50</v>
      </c>
      <c r="Y649" s="5">
        <f>IF(DiscreteStatsTable[[#This Row],[RepsRequested]]=DiscreteStatsTable[[#This Row],[RepsWithStatObserved]],1,0)</f>
        <v>1</v>
      </c>
    </row>
    <row r="650" spans="1:25" x14ac:dyDescent="0.25">
      <c r="A650" t="s">
        <v>68</v>
      </c>
      <c r="B650" t="s">
        <v>70</v>
      </c>
      <c r="C650">
        <v>42</v>
      </c>
      <c r="D650" t="s">
        <v>83</v>
      </c>
      <c r="E650" t="s">
        <v>75</v>
      </c>
      <c r="F650" t="s">
        <v>73</v>
      </c>
      <c r="G650">
        <v>2.8922483690239E-2</v>
      </c>
      <c r="H650">
        <v>2E+20</v>
      </c>
      <c r="I650">
        <v>1.43238545957644E-2</v>
      </c>
      <c r="J650">
        <v>4.8769356884214202E-2</v>
      </c>
      <c r="K650">
        <v>317</v>
      </c>
      <c r="L65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50" s="5" cm="1">
        <f t="array" ref="M650">MAX(IF((ProjectInfoTable[ProjectName]=DiscreteStatsTable[[#This Row],[ProjectName]]),(ProjectInfoTable[ProjectName]=DiscreteStatsTable[[#This Row],[ProjectName]])*ProjectInfoTable[NumberOfReplications]))</f>
        <v>50</v>
      </c>
      <c r="N650" s="5" cm="1">
        <f t="array" ref="N650">IFERROR(AVERAGE(IF((DiscreteStatsTable[GroupByKey]=DiscreteStatsTable[[#This Row],[GroupByKey]]),(DiscreteStatsTable[GroupByKey]=DiscreteStatsTable[[#This Row],[GroupByKey]])*DiscreteStatsTable[Average])),0)</f>
        <v>2.9140044230663364E-2</v>
      </c>
      <c r="O650" s="5" cm="1">
        <f t="array" ref="O65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50" s="5" cm="1">
        <f t="array" ref="P650">MAX(IF((ProjectInfoTable[ProjectName]=DiscreteStatsTable[[#This Row],[ProjectName]]),(ProjectInfoTable[ProjectName]=DiscreteStatsTable[[#This Row],[ProjectName]])*ProjectInfoTable[ConfidenceInterval]))</f>
        <v>0.95</v>
      </c>
      <c r="Q650" s="5">
        <f>IF(AND(DiscreteStatsTable[[#This Row],[RepsWithStatObserved]]=1,Y650=0),200000000000000000000,IFERROR(_xlfn.T.INV.2T(1 -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50" s="5" cm="1">
        <f t="array" ref="R650">MIN(IF((DiscreteStatsTable[GroupByKey]=DiscreteStatsTable[[#This Row],[GroupByKey]]),(DiscreteStatsTable[GroupByKey]=DiscreteStatsTable[[#This Row],[GroupByKey]])*DiscreteStatsTable[Average]))</f>
        <v>2.83494744041787E-2</v>
      </c>
      <c r="S650" s="5" cm="1">
        <f t="array" ref="S650">MAX(IF((DiscreteStatsTable[GroupByKey]=DiscreteStatsTable[[#This Row],[GroupByKey]]),(DiscreteStatsTable[GroupByKey]=DiscreteStatsTable[[#This Row],[GroupByKey]])*DiscreteStatsTable[Average]))</f>
        <v>2.9665213130219501E-2</v>
      </c>
      <c r="T650" s="5" cm="1">
        <f t="array" ref="T650">MIN(IF((DiscreteStatsTable[GroupByKey]=DiscreteStatsTable[[#This Row],[GroupByKey]]),(DiscreteStatsTable[GroupByKey]=DiscreteStatsTable[[#This Row],[GroupByKey]])*DiscreteStatsTable[Minimum]))</f>
        <v>1.2596072452009799E-2</v>
      </c>
      <c r="U650" s="5" cm="1">
        <f t="array" ref="U650">MAX(IF((DiscreteStatsTable[GroupByKey]=DiscreteStatsTable[[#This Row],[GroupByKey]]),(DiscreteStatsTable[GroupByKey]=DiscreteStatsTable[[#This Row],[GroupByKey]])*DiscreteStatsTable[Maximum]))</f>
        <v>4.98834309779871E-2</v>
      </c>
      <c r="V650" s="5" cm="1">
        <f t="array" ref="V650">IFERROR(AVERAGE(IF((DiscreteStatsTable[GroupByKey]=DiscreteStatsTable[[#This Row],[GroupByKey]]),(DiscreteStatsTable[GroupByKey]=DiscreteStatsTable[[#This Row],[GroupByKey]])*DiscreteStatsTable[NumberObservations])),0)</f>
        <v>316.94</v>
      </c>
      <c r="W650" s="5">
        <f>IF((DiscreteStatsTable[[#This Row],[RepsRequested]]&gt;1),DiscreteStatsTable[[#This Row],[HalfWidth]],DiscreteStatsTable[[#This Row],[BatchMeansHalfWidth]])</f>
        <v>1.0181944756697419E-4</v>
      </c>
      <c r="X650" s="5" cm="1">
        <f t="array" ref="X650">COUNT(IF((DiscreteStatsTable[GroupByKey]=DiscreteStatsTable[[#This Row],[GroupByKey]]),(DiscreteStatsTable[GroupByKey]=DiscreteStatsTable[[#This Row],[GroupByKey]])*DiscreteStatsTable[Replication]))</f>
        <v>50</v>
      </c>
      <c r="Y650" s="5">
        <f>IF(DiscreteStatsTable[[#This Row],[RepsRequested]]=DiscreteStatsTable[[#This Row],[RepsWithStatObserved]],1,0)</f>
        <v>1</v>
      </c>
    </row>
    <row r="651" spans="1:25" x14ac:dyDescent="0.25">
      <c r="A651" t="s">
        <v>68</v>
      </c>
      <c r="B651" t="s">
        <v>70</v>
      </c>
      <c r="C651">
        <v>42</v>
      </c>
      <c r="D651" t="s">
        <v>83</v>
      </c>
      <c r="E651" t="s">
        <v>76</v>
      </c>
      <c r="F651" t="s">
        <v>73</v>
      </c>
      <c r="G651">
        <v>1.7353490214143401</v>
      </c>
      <c r="H651">
        <v>2E+20</v>
      </c>
      <c r="I651">
        <v>0.85943127574586198</v>
      </c>
      <c r="J651">
        <v>2.9261614130528502</v>
      </c>
      <c r="K651">
        <v>317</v>
      </c>
      <c r="L65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51" s="5" cm="1">
        <f t="array" ref="M651">MAX(IF((ProjectInfoTable[ProjectName]=DiscreteStatsTable[[#This Row],[ProjectName]]),(ProjectInfoTable[ProjectName]=DiscreteStatsTable[[#This Row],[ProjectName]])*ProjectInfoTable[NumberOfReplications]))</f>
        <v>50</v>
      </c>
      <c r="N651" s="5" cm="1">
        <f t="array" ref="N651">IFERROR(AVERAGE(IF((DiscreteStatsTable[GroupByKey]=DiscreteStatsTable[[#This Row],[GroupByKey]]),(DiscreteStatsTable[GroupByKey]=DiscreteStatsTable[[#This Row],[GroupByKey]])*DiscreteStatsTable[Average])),0)</f>
        <v>1.7484026538398019</v>
      </c>
      <c r="O651" s="5" cm="1">
        <f t="array" ref="O651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51" s="5" cm="1">
        <f t="array" ref="P651">MAX(IF((ProjectInfoTable[ProjectName]=DiscreteStatsTable[[#This Row],[ProjectName]]),(ProjectInfoTable[ProjectName]=DiscreteStatsTable[[#This Row],[ProjectName]])*ProjectInfoTable[ConfidenceInterval]))</f>
        <v>0.95</v>
      </c>
      <c r="Q651" s="5">
        <f>IF(AND(DiscreteStatsTable[[#This Row],[RepsWithStatObserved]]=1,Y651=0),200000000000000000000,IFERROR(_xlfn.T.INV.2T(1 -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51" s="5" cm="1">
        <f t="array" ref="R651">MIN(IF((DiscreteStatsTable[GroupByKey]=DiscreteStatsTable[[#This Row],[GroupByKey]]),(DiscreteStatsTable[GroupByKey]=DiscreteStatsTable[[#This Row],[GroupByKey]])*DiscreteStatsTable[Average]))</f>
        <v>1.7009684642507199</v>
      </c>
      <c r="S651" s="5" cm="1">
        <f t="array" ref="S651">MAX(IF((DiscreteStatsTable[GroupByKey]=DiscreteStatsTable[[#This Row],[GroupByKey]]),(DiscreteStatsTable[GroupByKey]=DiscreteStatsTable[[#This Row],[GroupByKey]])*DiscreteStatsTable[Average]))</f>
        <v>1.77991278781317</v>
      </c>
      <c r="T651" s="5" cm="1">
        <f t="array" ref="T651">MIN(IF((DiscreteStatsTable[GroupByKey]=DiscreteStatsTable[[#This Row],[GroupByKey]]),(DiscreteStatsTable[GroupByKey]=DiscreteStatsTable[[#This Row],[GroupByKey]])*DiscreteStatsTable[Minimum]))</f>
        <v>0.75576434712058904</v>
      </c>
      <c r="U651" s="5" cm="1">
        <f t="array" ref="U651">MAX(IF((DiscreteStatsTable[GroupByKey]=DiscreteStatsTable[[#This Row],[GroupByKey]]),(DiscreteStatsTable[GroupByKey]=DiscreteStatsTable[[#This Row],[GroupByKey]])*DiscreteStatsTable[Maximum]))</f>
        <v>2.9930058586792301</v>
      </c>
      <c r="V651" s="5" cm="1">
        <f t="array" ref="V651">IFERROR(AVERAGE(IF((DiscreteStatsTable[GroupByKey]=DiscreteStatsTable[[#This Row],[GroupByKey]]),(DiscreteStatsTable[GroupByKey]=DiscreteStatsTable[[#This Row],[GroupByKey]])*DiscreteStatsTable[NumberObservations])),0)</f>
        <v>316.94</v>
      </c>
      <c r="W651" s="5">
        <f>IF((DiscreteStatsTable[[#This Row],[RepsRequested]]&gt;1),DiscreteStatsTable[[#This Row],[HalfWidth]],DiscreteStatsTable[[#This Row],[BatchMeansHalfWidth]])</f>
        <v>6.1091668540185929E-3</v>
      </c>
      <c r="X651" s="5" cm="1">
        <f t="array" ref="X651">COUNT(IF((DiscreteStatsTable[GroupByKey]=DiscreteStatsTable[[#This Row],[GroupByKey]]),(DiscreteStatsTable[GroupByKey]=DiscreteStatsTable[[#This Row],[GroupByKey]])*DiscreteStatsTable[Replication]))</f>
        <v>50</v>
      </c>
      <c r="Y651" s="5">
        <f>IF(DiscreteStatsTable[[#This Row],[RepsRequested]]=DiscreteStatsTable[[#This Row],[RepsWithStatObserved]],1,0)</f>
        <v>1</v>
      </c>
    </row>
    <row r="652" spans="1:25" x14ac:dyDescent="0.25">
      <c r="A652" t="s">
        <v>68</v>
      </c>
      <c r="B652" t="s">
        <v>70</v>
      </c>
      <c r="C652">
        <v>42</v>
      </c>
      <c r="D652" t="s">
        <v>83</v>
      </c>
      <c r="E652" t="s">
        <v>77</v>
      </c>
      <c r="F652" t="s">
        <v>73</v>
      </c>
      <c r="G652">
        <v>0</v>
      </c>
      <c r="H652">
        <v>2E+20</v>
      </c>
      <c r="I652">
        <v>0</v>
      </c>
      <c r="J652">
        <v>0</v>
      </c>
      <c r="K652">
        <v>317</v>
      </c>
      <c r="L65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52" s="5" cm="1">
        <f t="array" ref="M652">MAX(IF((ProjectInfoTable[ProjectName]=DiscreteStatsTable[[#This Row],[ProjectName]]),(ProjectInfoTable[ProjectName]=DiscreteStatsTable[[#This Row],[ProjectName]])*ProjectInfoTable[NumberOfReplications]))</f>
        <v>50</v>
      </c>
      <c r="N652" s="5" cm="1">
        <f t="array" ref="N652">IFERROR(AVERAGE(IF((DiscreteStatsTable[GroupByKey]=DiscreteStatsTable[[#This Row],[GroupByKey]]),(DiscreteStatsTable[GroupByKey]=DiscreteStatsTable[[#This Row],[GroupByKey]])*DiscreteStatsTable[Average])),0)</f>
        <v>0</v>
      </c>
      <c r="O652" s="5" cm="1">
        <f t="array" ref="O652">IFERROR(_xlfn.STDEV.S(IF((DiscreteStatsTable[GroupByKey]=DiscreteStatsTable[[#This Row],[GroupByKey]]),(DiscreteStatsTable[GroupByKey]=DiscreteStatsTable[[#This Row],[GroupByKey]])*DiscreteStatsTable[Average])),0)</f>
        <v>0</v>
      </c>
      <c r="P652" s="5" cm="1">
        <f t="array" ref="P652">MAX(IF((ProjectInfoTable[ProjectName]=DiscreteStatsTable[[#This Row],[ProjectName]]),(ProjectInfoTable[ProjectName]=DiscreteStatsTable[[#This Row],[ProjectName]])*ProjectInfoTable[ConfidenceInterval]))</f>
        <v>0.95</v>
      </c>
      <c r="Q652" s="5">
        <f>IF(AND(DiscreteStatsTable[[#This Row],[RepsWithStatObserved]]=1,Y652=0),200000000000000000000,IFERROR(_xlfn.T.INV.2T(1 -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2" s="5" cm="1">
        <f t="array" ref="R652">MIN(IF((DiscreteStatsTable[GroupByKey]=DiscreteStatsTable[[#This Row],[GroupByKey]]),(DiscreteStatsTable[GroupByKey]=DiscreteStatsTable[[#This Row],[GroupByKey]])*DiscreteStatsTable[Average]))</f>
        <v>0</v>
      </c>
      <c r="S652" s="5" cm="1">
        <f t="array" ref="S652">MAX(IF((DiscreteStatsTable[GroupByKey]=DiscreteStatsTable[[#This Row],[GroupByKey]]),(DiscreteStatsTable[GroupByKey]=DiscreteStatsTable[[#This Row],[GroupByKey]])*DiscreteStatsTable[Average]))</f>
        <v>0</v>
      </c>
      <c r="T652" s="5" cm="1">
        <f t="array" ref="T652">MIN(IF((DiscreteStatsTable[GroupByKey]=DiscreteStatsTable[[#This Row],[GroupByKey]]),(DiscreteStatsTable[GroupByKey]=DiscreteStatsTable[[#This Row],[GroupByKey]])*DiscreteStatsTable[Minimum]))</f>
        <v>0</v>
      </c>
      <c r="U652" s="5" cm="1">
        <f t="array" ref="U652">MAX(IF((DiscreteStatsTable[GroupByKey]=DiscreteStatsTable[[#This Row],[GroupByKey]]),(DiscreteStatsTable[GroupByKey]=DiscreteStatsTable[[#This Row],[GroupByKey]])*DiscreteStatsTable[Maximum]))</f>
        <v>0</v>
      </c>
      <c r="V652" s="5" cm="1">
        <f t="array" ref="V652">IFERROR(AVERAGE(IF((DiscreteStatsTable[GroupByKey]=DiscreteStatsTable[[#This Row],[GroupByKey]]),(DiscreteStatsTable[GroupByKey]=DiscreteStatsTable[[#This Row],[GroupByKey]])*DiscreteStatsTable[NumberObservations])),0)</f>
        <v>316.94</v>
      </c>
      <c r="W652" s="5">
        <f>IF((DiscreteStatsTable[[#This Row],[RepsRequested]]&gt;1),DiscreteStatsTable[[#This Row],[HalfWidth]],DiscreteStatsTable[[#This Row],[BatchMeansHalfWidth]])</f>
        <v>0</v>
      </c>
      <c r="X652" s="5" cm="1">
        <f t="array" ref="X652">COUNT(IF((DiscreteStatsTable[GroupByKey]=DiscreteStatsTable[[#This Row],[GroupByKey]]),(DiscreteStatsTable[GroupByKey]=DiscreteStatsTable[[#This Row],[GroupByKey]])*DiscreteStatsTable[Replication]))</f>
        <v>50</v>
      </c>
      <c r="Y652" s="5">
        <f>IF(DiscreteStatsTable[[#This Row],[RepsRequested]]=DiscreteStatsTable[[#This Row],[RepsWithStatObserved]],1,0)</f>
        <v>1</v>
      </c>
    </row>
    <row r="653" spans="1:25" x14ac:dyDescent="0.25">
      <c r="A653" t="s">
        <v>68</v>
      </c>
      <c r="B653" t="s">
        <v>70</v>
      </c>
      <c r="C653">
        <v>42</v>
      </c>
      <c r="D653" t="s">
        <v>83</v>
      </c>
      <c r="E653" t="s">
        <v>78</v>
      </c>
      <c r="F653" t="s">
        <v>73</v>
      </c>
      <c r="G653">
        <v>0.12061964816203601</v>
      </c>
      <c r="H653">
        <v>2E+20</v>
      </c>
      <c r="I653">
        <v>0</v>
      </c>
      <c r="J653">
        <v>4.4809408260815102</v>
      </c>
      <c r="K653">
        <v>317</v>
      </c>
      <c r="L65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53" s="5" cm="1">
        <f t="array" ref="M653">MAX(IF((ProjectInfoTable[ProjectName]=DiscreteStatsTable[[#This Row],[ProjectName]]),(ProjectInfoTable[ProjectName]=DiscreteStatsTable[[#This Row],[ProjectName]])*ProjectInfoTable[NumberOfReplications]))</f>
        <v>50</v>
      </c>
      <c r="N653" s="5" cm="1">
        <f t="array" ref="N653">IFERROR(AVERAGE(IF((DiscreteStatsTable[GroupByKey]=DiscreteStatsTable[[#This Row],[GroupByKey]]),(DiscreteStatsTable[GroupByKey]=DiscreteStatsTable[[#This Row],[GroupByKey]])*DiscreteStatsTable[Average])),0)</f>
        <v>0.17460097232699684</v>
      </c>
      <c r="O653" s="5" cm="1">
        <f t="array" ref="O653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53" s="5" cm="1">
        <f t="array" ref="P653">MAX(IF((ProjectInfoTable[ProjectName]=DiscreteStatsTable[[#This Row],[ProjectName]]),(ProjectInfoTable[ProjectName]=DiscreteStatsTable[[#This Row],[ProjectName]])*ProjectInfoTable[ConfidenceInterval]))</f>
        <v>0.95</v>
      </c>
      <c r="Q653" s="5">
        <f>IF(AND(DiscreteStatsTable[[#This Row],[RepsWithStatObserved]]=1,Y653=0),200000000000000000000,IFERROR(_xlfn.T.INV.2T(1 -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53" s="5" cm="1">
        <f t="array" ref="R653">MIN(IF((DiscreteStatsTable[GroupByKey]=DiscreteStatsTable[[#This Row],[GroupByKey]]),(DiscreteStatsTable[GroupByKey]=DiscreteStatsTable[[#This Row],[GroupByKey]])*DiscreteStatsTable[Average]))</f>
        <v>6.6229675511977795E-2</v>
      </c>
      <c r="S653" s="5" cm="1">
        <f t="array" ref="S653">MAX(IF((DiscreteStatsTable[GroupByKey]=DiscreteStatsTable[[#This Row],[GroupByKey]]),(DiscreteStatsTable[GroupByKey]=DiscreteStatsTable[[#This Row],[GroupByKey]])*DiscreteStatsTable[Average]))</f>
        <v>0.33518621726314302</v>
      </c>
      <c r="T653" s="5" cm="1">
        <f t="array" ref="T653">MIN(IF((DiscreteStatsTable[GroupByKey]=DiscreteStatsTable[[#This Row],[GroupByKey]]),(DiscreteStatsTable[GroupByKey]=DiscreteStatsTable[[#This Row],[GroupByKey]])*DiscreteStatsTable[Minimum]))</f>
        <v>0</v>
      </c>
      <c r="U653" s="5" cm="1">
        <f t="array" ref="U653">MAX(IF((DiscreteStatsTable[GroupByKey]=DiscreteStatsTable[[#This Row],[GroupByKey]]),(DiscreteStatsTable[GroupByKey]=DiscreteStatsTable[[#This Row],[GroupByKey]])*DiscreteStatsTable[Maximum]))</f>
        <v>7.6409613053795198</v>
      </c>
      <c r="V653" s="5" cm="1">
        <f t="array" ref="V653">IFERROR(AVERAGE(IF((DiscreteStatsTable[GroupByKey]=DiscreteStatsTable[[#This Row],[GroupByKey]]),(DiscreteStatsTable[GroupByKey]=DiscreteStatsTable[[#This Row],[GroupByKey]])*DiscreteStatsTable[NumberObservations])),0)</f>
        <v>316.94</v>
      </c>
      <c r="W653" s="5">
        <f>IF((DiscreteStatsTable[[#This Row],[RepsRequested]]&gt;1),DiscreteStatsTable[[#This Row],[HalfWidth]],DiscreteStatsTable[[#This Row],[BatchMeansHalfWidth]])</f>
        <v>1.655000005490757E-2</v>
      </c>
      <c r="X653" s="5" cm="1">
        <f t="array" ref="X653">COUNT(IF((DiscreteStatsTable[GroupByKey]=DiscreteStatsTable[[#This Row],[GroupByKey]]),(DiscreteStatsTable[GroupByKey]=DiscreteStatsTable[[#This Row],[GroupByKey]])*DiscreteStatsTable[Replication]))</f>
        <v>50</v>
      </c>
      <c r="Y653" s="5">
        <f>IF(DiscreteStatsTable[[#This Row],[RepsRequested]]=DiscreteStatsTable[[#This Row],[RepsWithStatObserved]],1,0)</f>
        <v>1</v>
      </c>
    </row>
    <row r="654" spans="1:25" x14ac:dyDescent="0.25">
      <c r="A654" t="s">
        <v>68</v>
      </c>
      <c r="B654" t="s">
        <v>70</v>
      </c>
      <c r="C654">
        <v>43</v>
      </c>
      <c r="D654" t="s">
        <v>83</v>
      </c>
      <c r="E654" t="s">
        <v>72</v>
      </c>
      <c r="F654" t="s">
        <v>73</v>
      </c>
      <c r="G654">
        <v>2.9163743496492901E-2</v>
      </c>
      <c r="H654">
        <v>2E+20</v>
      </c>
      <c r="I654">
        <v>1.3099886222159801E-2</v>
      </c>
      <c r="J654">
        <v>4.7884001856472999E-2</v>
      </c>
      <c r="K654">
        <v>317</v>
      </c>
      <c r="L65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54" s="5" cm="1">
        <f t="array" ref="M654">MAX(IF((ProjectInfoTable[ProjectName]=DiscreteStatsTable[[#This Row],[ProjectName]]),(ProjectInfoTable[ProjectName]=DiscreteStatsTable[[#This Row],[ProjectName]])*ProjectInfoTable[NumberOfReplications]))</f>
        <v>50</v>
      </c>
      <c r="N654" s="5" cm="1">
        <f t="array" ref="N654">IFERROR(AVERAGE(IF((DiscreteStatsTable[GroupByKey]=DiscreteStatsTable[[#This Row],[GroupByKey]]),(DiscreteStatsTable[GroupByKey]=DiscreteStatsTable[[#This Row],[GroupByKey]])*DiscreteStatsTable[Average])),0)</f>
        <v>2.9140044230663364E-2</v>
      </c>
      <c r="O654" s="5" cm="1">
        <f t="array" ref="O65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54" s="5" cm="1">
        <f t="array" ref="P654">MAX(IF((ProjectInfoTable[ProjectName]=DiscreteStatsTable[[#This Row],[ProjectName]]),(ProjectInfoTable[ProjectName]=DiscreteStatsTable[[#This Row],[ProjectName]])*ProjectInfoTable[ConfidenceInterval]))</f>
        <v>0.95</v>
      </c>
      <c r="Q654" s="5">
        <f>IF(AND(DiscreteStatsTable[[#This Row],[RepsWithStatObserved]]=1,Y654=0),200000000000000000000,IFERROR(_xlfn.T.INV.2T(1 -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54" s="5" cm="1">
        <f t="array" ref="R654">MIN(IF((DiscreteStatsTable[GroupByKey]=DiscreteStatsTable[[#This Row],[GroupByKey]]),(DiscreteStatsTable[GroupByKey]=DiscreteStatsTable[[#This Row],[GroupByKey]])*DiscreteStatsTable[Average]))</f>
        <v>2.83494744041787E-2</v>
      </c>
      <c r="S654" s="5" cm="1">
        <f t="array" ref="S654">MAX(IF((DiscreteStatsTable[GroupByKey]=DiscreteStatsTable[[#This Row],[GroupByKey]]),(DiscreteStatsTable[GroupByKey]=DiscreteStatsTable[[#This Row],[GroupByKey]])*DiscreteStatsTable[Average]))</f>
        <v>2.9665213130219501E-2</v>
      </c>
      <c r="T654" s="5" cm="1">
        <f t="array" ref="T654">MIN(IF((DiscreteStatsTable[GroupByKey]=DiscreteStatsTable[[#This Row],[GroupByKey]]),(DiscreteStatsTable[GroupByKey]=DiscreteStatsTable[[#This Row],[GroupByKey]])*DiscreteStatsTable[Minimum]))</f>
        <v>1.2596072452009799E-2</v>
      </c>
      <c r="U654" s="5" cm="1">
        <f t="array" ref="U654">MAX(IF((DiscreteStatsTable[GroupByKey]=DiscreteStatsTable[[#This Row],[GroupByKey]]),(DiscreteStatsTable[GroupByKey]=DiscreteStatsTable[[#This Row],[GroupByKey]])*DiscreteStatsTable[Maximum]))</f>
        <v>4.98834309779871E-2</v>
      </c>
      <c r="V654" s="5" cm="1">
        <f t="array" ref="V654">IFERROR(AVERAGE(IF((DiscreteStatsTable[GroupByKey]=DiscreteStatsTable[[#This Row],[GroupByKey]]),(DiscreteStatsTable[GroupByKey]=DiscreteStatsTable[[#This Row],[GroupByKey]])*DiscreteStatsTable[NumberObservations])),0)</f>
        <v>316.94</v>
      </c>
      <c r="W654" s="5">
        <f>IF((DiscreteStatsTable[[#This Row],[RepsRequested]]&gt;1),DiscreteStatsTable[[#This Row],[HalfWidth]],DiscreteStatsTable[[#This Row],[BatchMeansHalfWidth]])</f>
        <v>1.0181944756697419E-4</v>
      </c>
      <c r="X654" s="5" cm="1">
        <f t="array" ref="X654">COUNT(IF((DiscreteStatsTable[GroupByKey]=DiscreteStatsTable[[#This Row],[GroupByKey]]),(DiscreteStatsTable[GroupByKey]=DiscreteStatsTable[[#This Row],[GroupByKey]])*DiscreteStatsTable[Replication]))</f>
        <v>50</v>
      </c>
      <c r="Y654" s="5">
        <f>IF(DiscreteStatsTable[[#This Row],[RepsRequested]]=DiscreteStatsTable[[#This Row],[RepsWithStatObserved]],1,0)</f>
        <v>1</v>
      </c>
    </row>
    <row r="655" spans="1:25" x14ac:dyDescent="0.25">
      <c r="A655" t="s">
        <v>68</v>
      </c>
      <c r="B655" t="s">
        <v>70</v>
      </c>
      <c r="C655">
        <v>43</v>
      </c>
      <c r="D655" t="s">
        <v>83</v>
      </c>
      <c r="E655" t="s">
        <v>74</v>
      </c>
      <c r="F655" t="s">
        <v>73</v>
      </c>
      <c r="G655">
        <v>2.0476233453583301</v>
      </c>
      <c r="H655">
        <v>2E+20</v>
      </c>
      <c r="I655">
        <v>0.78599317332958696</v>
      </c>
      <c r="J655">
        <v>5.3249587688321798</v>
      </c>
      <c r="K655">
        <v>317</v>
      </c>
      <c r="L65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55" s="5" cm="1">
        <f t="array" ref="M655">MAX(IF((ProjectInfoTable[ProjectName]=DiscreteStatsTable[[#This Row],[ProjectName]]),(ProjectInfoTable[ProjectName]=DiscreteStatsTable[[#This Row],[ProjectName]])*ProjectInfoTable[NumberOfReplications]))</f>
        <v>50</v>
      </c>
      <c r="N655" s="5" cm="1">
        <f t="array" ref="N655">IFERROR(AVERAGE(IF((DiscreteStatsTable[GroupByKey]=DiscreteStatsTable[[#This Row],[GroupByKey]]),(DiscreteStatsTable[GroupByKey]=DiscreteStatsTable[[#This Row],[GroupByKey]])*DiscreteStatsTable[Average])),0)</f>
        <v>1.9230036261667984</v>
      </c>
      <c r="O655" s="5" cm="1">
        <f t="array" ref="O655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55" s="5" cm="1">
        <f t="array" ref="P655">MAX(IF((ProjectInfoTable[ProjectName]=DiscreteStatsTable[[#This Row],[ProjectName]]),(ProjectInfoTable[ProjectName]=DiscreteStatsTable[[#This Row],[ProjectName]])*ProjectInfoTable[ConfidenceInterval]))</f>
        <v>0.95</v>
      </c>
      <c r="Q655" s="5">
        <f>IF(AND(DiscreteStatsTable[[#This Row],[RepsWithStatObserved]]=1,Y655=0),200000000000000000000,IFERROR(_xlfn.T.INV.2T(1 -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55" s="5" cm="1">
        <f t="array" ref="R655">MIN(IF((DiscreteStatsTable[GroupByKey]=DiscreteStatsTable[[#This Row],[GroupByKey]]),(DiscreteStatsTable[GroupByKey]=DiscreteStatsTable[[#This Row],[GroupByKey]])*DiscreteStatsTable[Average]))</f>
        <v>1.76780221421957</v>
      </c>
      <c r="S655" s="5" cm="1">
        <f t="array" ref="S655">MAX(IF((DiscreteStatsTable[GroupByKey]=DiscreteStatsTable[[#This Row],[GroupByKey]]),(DiscreteStatsTable[GroupByKey]=DiscreteStatsTable[[#This Row],[GroupByKey]])*DiscreteStatsTable[Average]))</f>
        <v>2.1069755550221099</v>
      </c>
      <c r="T655" s="5" cm="1">
        <f t="array" ref="T655">MIN(IF((DiscreteStatsTable[GroupByKey]=DiscreteStatsTable[[#This Row],[GroupByKey]]),(DiscreteStatsTable[GroupByKey]=DiscreteStatsTable[[#This Row],[GroupByKey]])*DiscreteStatsTable[Minimum]))</f>
        <v>0.75576434712058904</v>
      </c>
      <c r="U655" s="5" cm="1">
        <f t="array" ref="U655">MAX(IF((DiscreteStatsTable[GroupByKey]=DiscreteStatsTable[[#This Row],[GroupByKey]]),(DiscreteStatsTable[GroupByKey]=DiscreteStatsTable[[#This Row],[GroupByKey]])*DiscreteStatsTable[Maximum]))</f>
        <v>8.9740994303808801</v>
      </c>
      <c r="V655" s="5" cm="1">
        <f t="array" ref="V655">IFERROR(AVERAGE(IF((DiscreteStatsTable[GroupByKey]=DiscreteStatsTable[[#This Row],[GroupByKey]]),(DiscreteStatsTable[GroupByKey]=DiscreteStatsTable[[#This Row],[GroupByKey]])*DiscreteStatsTable[NumberObservations])),0)</f>
        <v>316.94</v>
      </c>
      <c r="W655" s="5">
        <f>IF((DiscreteStatsTable[[#This Row],[RepsRequested]]&gt;1),DiscreteStatsTable[[#This Row],[HalfWidth]],DiscreteStatsTable[[#This Row],[BatchMeansHalfWidth]])</f>
        <v>1.7917006908396871E-2</v>
      </c>
      <c r="X655" s="5" cm="1">
        <f t="array" ref="X655">COUNT(IF((DiscreteStatsTable[GroupByKey]=DiscreteStatsTable[[#This Row],[GroupByKey]]),(DiscreteStatsTable[GroupByKey]=DiscreteStatsTable[[#This Row],[GroupByKey]])*DiscreteStatsTable[Replication]))</f>
        <v>50</v>
      </c>
      <c r="Y655" s="5">
        <f>IF(DiscreteStatsTable[[#This Row],[RepsRequested]]=DiscreteStatsTable[[#This Row],[RepsWithStatObserved]],1,0)</f>
        <v>1</v>
      </c>
    </row>
    <row r="656" spans="1:25" x14ac:dyDescent="0.25">
      <c r="A656" t="s">
        <v>68</v>
      </c>
      <c r="B656" t="s">
        <v>70</v>
      </c>
      <c r="C656">
        <v>43</v>
      </c>
      <c r="D656" t="s">
        <v>83</v>
      </c>
      <c r="E656" t="s">
        <v>75</v>
      </c>
      <c r="F656" t="s">
        <v>73</v>
      </c>
      <c r="G656">
        <v>2.9163743496492901E-2</v>
      </c>
      <c r="H656">
        <v>2E+20</v>
      </c>
      <c r="I656">
        <v>1.3099886222159801E-2</v>
      </c>
      <c r="J656">
        <v>4.7884001856472999E-2</v>
      </c>
      <c r="K656">
        <v>317</v>
      </c>
      <c r="L65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56" s="5" cm="1">
        <f t="array" ref="M656">MAX(IF((ProjectInfoTable[ProjectName]=DiscreteStatsTable[[#This Row],[ProjectName]]),(ProjectInfoTable[ProjectName]=DiscreteStatsTable[[#This Row],[ProjectName]])*ProjectInfoTable[NumberOfReplications]))</f>
        <v>50</v>
      </c>
      <c r="N656" s="5" cm="1">
        <f t="array" ref="N656">IFERROR(AVERAGE(IF((DiscreteStatsTable[GroupByKey]=DiscreteStatsTable[[#This Row],[GroupByKey]]),(DiscreteStatsTable[GroupByKey]=DiscreteStatsTable[[#This Row],[GroupByKey]])*DiscreteStatsTable[Average])),0)</f>
        <v>2.9140044230663364E-2</v>
      </c>
      <c r="O656" s="5" cm="1">
        <f t="array" ref="O65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56" s="5" cm="1">
        <f t="array" ref="P656">MAX(IF((ProjectInfoTable[ProjectName]=DiscreteStatsTable[[#This Row],[ProjectName]]),(ProjectInfoTable[ProjectName]=DiscreteStatsTable[[#This Row],[ProjectName]])*ProjectInfoTable[ConfidenceInterval]))</f>
        <v>0.95</v>
      </c>
      <c r="Q656" s="5">
        <f>IF(AND(DiscreteStatsTable[[#This Row],[RepsWithStatObserved]]=1,Y656=0),200000000000000000000,IFERROR(_xlfn.T.INV.2T(1 -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56" s="5" cm="1">
        <f t="array" ref="R656">MIN(IF((DiscreteStatsTable[GroupByKey]=DiscreteStatsTable[[#This Row],[GroupByKey]]),(DiscreteStatsTable[GroupByKey]=DiscreteStatsTable[[#This Row],[GroupByKey]])*DiscreteStatsTable[Average]))</f>
        <v>2.83494744041787E-2</v>
      </c>
      <c r="S656" s="5" cm="1">
        <f t="array" ref="S656">MAX(IF((DiscreteStatsTable[GroupByKey]=DiscreteStatsTable[[#This Row],[GroupByKey]]),(DiscreteStatsTable[GroupByKey]=DiscreteStatsTable[[#This Row],[GroupByKey]])*DiscreteStatsTable[Average]))</f>
        <v>2.9665213130219501E-2</v>
      </c>
      <c r="T656" s="5" cm="1">
        <f t="array" ref="T656">MIN(IF((DiscreteStatsTable[GroupByKey]=DiscreteStatsTable[[#This Row],[GroupByKey]]),(DiscreteStatsTable[GroupByKey]=DiscreteStatsTable[[#This Row],[GroupByKey]])*DiscreteStatsTable[Minimum]))</f>
        <v>1.2596072452009799E-2</v>
      </c>
      <c r="U656" s="5" cm="1">
        <f t="array" ref="U656">MAX(IF((DiscreteStatsTable[GroupByKey]=DiscreteStatsTable[[#This Row],[GroupByKey]]),(DiscreteStatsTable[GroupByKey]=DiscreteStatsTable[[#This Row],[GroupByKey]])*DiscreteStatsTable[Maximum]))</f>
        <v>4.98834309779871E-2</v>
      </c>
      <c r="V656" s="5" cm="1">
        <f t="array" ref="V656">IFERROR(AVERAGE(IF((DiscreteStatsTable[GroupByKey]=DiscreteStatsTable[[#This Row],[GroupByKey]]),(DiscreteStatsTable[GroupByKey]=DiscreteStatsTable[[#This Row],[GroupByKey]])*DiscreteStatsTable[NumberObservations])),0)</f>
        <v>316.94</v>
      </c>
      <c r="W656" s="5">
        <f>IF((DiscreteStatsTable[[#This Row],[RepsRequested]]&gt;1),DiscreteStatsTable[[#This Row],[HalfWidth]],DiscreteStatsTable[[#This Row],[BatchMeansHalfWidth]])</f>
        <v>1.0181944756697419E-4</v>
      </c>
      <c r="X656" s="5" cm="1">
        <f t="array" ref="X656">COUNT(IF((DiscreteStatsTable[GroupByKey]=DiscreteStatsTable[[#This Row],[GroupByKey]]),(DiscreteStatsTable[GroupByKey]=DiscreteStatsTable[[#This Row],[GroupByKey]])*DiscreteStatsTable[Replication]))</f>
        <v>50</v>
      </c>
      <c r="Y656" s="5">
        <f>IF(DiscreteStatsTable[[#This Row],[RepsRequested]]=DiscreteStatsTable[[#This Row],[RepsWithStatObserved]],1,0)</f>
        <v>1</v>
      </c>
    </row>
    <row r="657" spans="1:25" x14ac:dyDescent="0.25">
      <c r="A657" t="s">
        <v>68</v>
      </c>
      <c r="B657" t="s">
        <v>70</v>
      </c>
      <c r="C657">
        <v>43</v>
      </c>
      <c r="D657" t="s">
        <v>83</v>
      </c>
      <c r="E657" t="s">
        <v>76</v>
      </c>
      <c r="F657" t="s">
        <v>73</v>
      </c>
      <c r="G657">
        <v>1.74982460978957</v>
      </c>
      <c r="H657">
        <v>2E+20</v>
      </c>
      <c r="I657">
        <v>0.78599317332958696</v>
      </c>
      <c r="J657">
        <v>2.8730401113883799</v>
      </c>
      <c r="K657">
        <v>317</v>
      </c>
      <c r="L65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57" s="5" cm="1">
        <f t="array" ref="M657">MAX(IF((ProjectInfoTable[ProjectName]=DiscreteStatsTable[[#This Row],[ProjectName]]),(ProjectInfoTable[ProjectName]=DiscreteStatsTable[[#This Row],[ProjectName]])*ProjectInfoTable[NumberOfReplications]))</f>
        <v>50</v>
      </c>
      <c r="N657" s="5" cm="1">
        <f t="array" ref="N657">IFERROR(AVERAGE(IF((DiscreteStatsTable[GroupByKey]=DiscreteStatsTable[[#This Row],[GroupByKey]]),(DiscreteStatsTable[GroupByKey]=DiscreteStatsTable[[#This Row],[GroupByKey]])*DiscreteStatsTable[Average])),0)</f>
        <v>1.7484026538398019</v>
      </c>
      <c r="O657" s="5" cm="1">
        <f t="array" ref="O657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57" s="5" cm="1">
        <f t="array" ref="P657">MAX(IF((ProjectInfoTable[ProjectName]=DiscreteStatsTable[[#This Row],[ProjectName]]),(ProjectInfoTable[ProjectName]=DiscreteStatsTable[[#This Row],[ProjectName]])*ProjectInfoTable[ConfidenceInterval]))</f>
        <v>0.95</v>
      </c>
      <c r="Q657" s="5">
        <f>IF(AND(DiscreteStatsTable[[#This Row],[RepsWithStatObserved]]=1,Y657=0),200000000000000000000,IFERROR(_xlfn.T.INV.2T(1 -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57" s="5" cm="1">
        <f t="array" ref="R657">MIN(IF((DiscreteStatsTable[GroupByKey]=DiscreteStatsTable[[#This Row],[GroupByKey]]),(DiscreteStatsTable[GroupByKey]=DiscreteStatsTable[[#This Row],[GroupByKey]])*DiscreteStatsTable[Average]))</f>
        <v>1.7009684642507199</v>
      </c>
      <c r="S657" s="5" cm="1">
        <f t="array" ref="S657">MAX(IF((DiscreteStatsTable[GroupByKey]=DiscreteStatsTable[[#This Row],[GroupByKey]]),(DiscreteStatsTable[GroupByKey]=DiscreteStatsTable[[#This Row],[GroupByKey]])*DiscreteStatsTable[Average]))</f>
        <v>1.77991278781317</v>
      </c>
      <c r="T657" s="5" cm="1">
        <f t="array" ref="T657">MIN(IF((DiscreteStatsTable[GroupByKey]=DiscreteStatsTable[[#This Row],[GroupByKey]]),(DiscreteStatsTable[GroupByKey]=DiscreteStatsTable[[#This Row],[GroupByKey]])*DiscreteStatsTable[Minimum]))</f>
        <v>0.75576434712058904</v>
      </c>
      <c r="U657" s="5" cm="1">
        <f t="array" ref="U657">MAX(IF((DiscreteStatsTable[GroupByKey]=DiscreteStatsTable[[#This Row],[GroupByKey]]),(DiscreteStatsTable[GroupByKey]=DiscreteStatsTable[[#This Row],[GroupByKey]])*DiscreteStatsTable[Maximum]))</f>
        <v>2.9930058586792301</v>
      </c>
      <c r="V657" s="5" cm="1">
        <f t="array" ref="V657">IFERROR(AVERAGE(IF((DiscreteStatsTable[GroupByKey]=DiscreteStatsTable[[#This Row],[GroupByKey]]),(DiscreteStatsTable[GroupByKey]=DiscreteStatsTable[[#This Row],[GroupByKey]])*DiscreteStatsTable[NumberObservations])),0)</f>
        <v>316.94</v>
      </c>
      <c r="W657" s="5">
        <f>IF((DiscreteStatsTable[[#This Row],[RepsRequested]]&gt;1),DiscreteStatsTable[[#This Row],[HalfWidth]],DiscreteStatsTable[[#This Row],[BatchMeansHalfWidth]])</f>
        <v>6.1091668540185929E-3</v>
      </c>
      <c r="X657" s="5" cm="1">
        <f t="array" ref="X657">COUNT(IF((DiscreteStatsTable[GroupByKey]=DiscreteStatsTable[[#This Row],[GroupByKey]]),(DiscreteStatsTable[GroupByKey]=DiscreteStatsTable[[#This Row],[GroupByKey]])*DiscreteStatsTable[Replication]))</f>
        <v>50</v>
      </c>
      <c r="Y657" s="5">
        <f>IF(DiscreteStatsTable[[#This Row],[RepsRequested]]=DiscreteStatsTable[[#This Row],[RepsWithStatObserved]],1,0)</f>
        <v>1</v>
      </c>
    </row>
    <row r="658" spans="1:25" x14ac:dyDescent="0.25">
      <c r="A658" t="s">
        <v>68</v>
      </c>
      <c r="B658" t="s">
        <v>70</v>
      </c>
      <c r="C658">
        <v>43</v>
      </c>
      <c r="D658" t="s">
        <v>83</v>
      </c>
      <c r="E658" t="s">
        <v>77</v>
      </c>
      <c r="F658" t="s">
        <v>73</v>
      </c>
      <c r="G658">
        <v>0</v>
      </c>
      <c r="H658">
        <v>2E+20</v>
      </c>
      <c r="I658">
        <v>0</v>
      </c>
      <c r="J658">
        <v>0</v>
      </c>
      <c r="K658">
        <v>317</v>
      </c>
      <c r="L65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58" s="5" cm="1">
        <f t="array" ref="M658">MAX(IF((ProjectInfoTable[ProjectName]=DiscreteStatsTable[[#This Row],[ProjectName]]),(ProjectInfoTable[ProjectName]=DiscreteStatsTable[[#This Row],[ProjectName]])*ProjectInfoTable[NumberOfReplications]))</f>
        <v>50</v>
      </c>
      <c r="N658" s="5" cm="1">
        <f t="array" ref="N658">IFERROR(AVERAGE(IF((DiscreteStatsTable[GroupByKey]=DiscreteStatsTable[[#This Row],[GroupByKey]]),(DiscreteStatsTable[GroupByKey]=DiscreteStatsTable[[#This Row],[GroupByKey]])*DiscreteStatsTable[Average])),0)</f>
        <v>0</v>
      </c>
      <c r="O658" s="5" cm="1">
        <f t="array" ref="O658">IFERROR(_xlfn.STDEV.S(IF((DiscreteStatsTable[GroupByKey]=DiscreteStatsTable[[#This Row],[GroupByKey]]),(DiscreteStatsTable[GroupByKey]=DiscreteStatsTable[[#This Row],[GroupByKey]])*DiscreteStatsTable[Average])),0)</f>
        <v>0</v>
      </c>
      <c r="P658" s="5" cm="1">
        <f t="array" ref="P658">MAX(IF((ProjectInfoTable[ProjectName]=DiscreteStatsTable[[#This Row],[ProjectName]]),(ProjectInfoTable[ProjectName]=DiscreteStatsTable[[#This Row],[ProjectName]])*ProjectInfoTable[ConfidenceInterval]))</f>
        <v>0.95</v>
      </c>
      <c r="Q658" s="5">
        <f>IF(AND(DiscreteStatsTable[[#This Row],[RepsWithStatObserved]]=1,Y658=0),200000000000000000000,IFERROR(_xlfn.T.INV.2T(1 -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8" s="5" cm="1">
        <f t="array" ref="R658">MIN(IF((DiscreteStatsTable[GroupByKey]=DiscreteStatsTable[[#This Row],[GroupByKey]]),(DiscreteStatsTable[GroupByKey]=DiscreteStatsTable[[#This Row],[GroupByKey]])*DiscreteStatsTable[Average]))</f>
        <v>0</v>
      </c>
      <c r="S658" s="5" cm="1">
        <f t="array" ref="S658">MAX(IF((DiscreteStatsTable[GroupByKey]=DiscreteStatsTable[[#This Row],[GroupByKey]]),(DiscreteStatsTable[GroupByKey]=DiscreteStatsTable[[#This Row],[GroupByKey]])*DiscreteStatsTable[Average]))</f>
        <v>0</v>
      </c>
      <c r="T658" s="5" cm="1">
        <f t="array" ref="T658">MIN(IF((DiscreteStatsTable[GroupByKey]=DiscreteStatsTable[[#This Row],[GroupByKey]]),(DiscreteStatsTable[GroupByKey]=DiscreteStatsTable[[#This Row],[GroupByKey]])*DiscreteStatsTable[Minimum]))</f>
        <v>0</v>
      </c>
      <c r="U658" s="5" cm="1">
        <f t="array" ref="U658">MAX(IF((DiscreteStatsTable[GroupByKey]=DiscreteStatsTable[[#This Row],[GroupByKey]]),(DiscreteStatsTable[GroupByKey]=DiscreteStatsTable[[#This Row],[GroupByKey]])*DiscreteStatsTable[Maximum]))</f>
        <v>0</v>
      </c>
      <c r="V658" s="5" cm="1">
        <f t="array" ref="V658">IFERROR(AVERAGE(IF((DiscreteStatsTable[GroupByKey]=DiscreteStatsTable[[#This Row],[GroupByKey]]),(DiscreteStatsTable[GroupByKey]=DiscreteStatsTable[[#This Row],[GroupByKey]])*DiscreteStatsTable[NumberObservations])),0)</f>
        <v>316.94</v>
      </c>
      <c r="W658" s="5">
        <f>IF((DiscreteStatsTable[[#This Row],[RepsRequested]]&gt;1),DiscreteStatsTable[[#This Row],[HalfWidth]],DiscreteStatsTable[[#This Row],[BatchMeansHalfWidth]])</f>
        <v>0</v>
      </c>
      <c r="X658" s="5" cm="1">
        <f t="array" ref="X658">COUNT(IF((DiscreteStatsTable[GroupByKey]=DiscreteStatsTable[[#This Row],[GroupByKey]]),(DiscreteStatsTable[GroupByKey]=DiscreteStatsTable[[#This Row],[GroupByKey]])*DiscreteStatsTable[Replication]))</f>
        <v>50</v>
      </c>
      <c r="Y658" s="5">
        <f>IF(DiscreteStatsTable[[#This Row],[RepsRequested]]=DiscreteStatsTable[[#This Row],[RepsWithStatObserved]],1,0)</f>
        <v>1</v>
      </c>
    </row>
    <row r="659" spans="1:25" x14ac:dyDescent="0.25">
      <c r="A659" t="s">
        <v>68</v>
      </c>
      <c r="B659" t="s">
        <v>70</v>
      </c>
      <c r="C659">
        <v>43</v>
      </c>
      <c r="D659" t="s">
        <v>83</v>
      </c>
      <c r="E659" t="s">
        <v>78</v>
      </c>
      <c r="F659" t="s">
        <v>73</v>
      </c>
      <c r="G659">
        <v>0.29779873556875402</v>
      </c>
      <c r="H659">
        <v>2E+20</v>
      </c>
      <c r="I659">
        <v>0</v>
      </c>
      <c r="J659">
        <v>3.9073595685830198</v>
      </c>
      <c r="K659">
        <v>317</v>
      </c>
      <c r="L65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59" s="5" cm="1">
        <f t="array" ref="M659">MAX(IF((ProjectInfoTable[ProjectName]=DiscreteStatsTable[[#This Row],[ProjectName]]),(ProjectInfoTable[ProjectName]=DiscreteStatsTable[[#This Row],[ProjectName]])*ProjectInfoTable[NumberOfReplications]))</f>
        <v>50</v>
      </c>
      <c r="N659" s="5" cm="1">
        <f t="array" ref="N659">IFERROR(AVERAGE(IF((DiscreteStatsTable[GroupByKey]=DiscreteStatsTable[[#This Row],[GroupByKey]]),(DiscreteStatsTable[GroupByKey]=DiscreteStatsTable[[#This Row],[GroupByKey]])*DiscreteStatsTable[Average])),0)</f>
        <v>0.17460097232699684</v>
      </c>
      <c r="O659" s="5" cm="1">
        <f t="array" ref="O659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59" s="5" cm="1">
        <f t="array" ref="P659">MAX(IF((ProjectInfoTable[ProjectName]=DiscreteStatsTable[[#This Row],[ProjectName]]),(ProjectInfoTable[ProjectName]=DiscreteStatsTable[[#This Row],[ProjectName]])*ProjectInfoTable[ConfidenceInterval]))</f>
        <v>0.95</v>
      </c>
      <c r="Q659" s="5">
        <f>IF(AND(DiscreteStatsTable[[#This Row],[RepsWithStatObserved]]=1,Y659=0),200000000000000000000,IFERROR(_xlfn.T.INV.2T(1 -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59" s="5" cm="1">
        <f t="array" ref="R659">MIN(IF((DiscreteStatsTable[GroupByKey]=DiscreteStatsTable[[#This Row],[GroupByKey]]),(DiscreteStatsTable[GroupByKey]=DiscreteStatsTable[[#This Row],[GroupByKey]])*DiscreteStatsTable[Average]))</f>
        <v>6.6229675511977795E-2</v>
      </c>
      <c r="S659" s="5" cm="1">
        <f t="array" ref="S659">MAX(IF((DiscreteStatsTable[GroupByKey]=DiscreteStatsTable[[#This Row],[GroupByKey]]),(DiscreteStatsTable[GroupByKey]=DiscreteStatsTable[[#This Row],[GroupByKey]])*DiscreteStatsTable[Average]))</f>
        <v>0.33518621726314302</v>
      </c>
      <c r="T659" s="5" cm="1">
        <f t="array" ref="T659">MIN(IF((DiscreteStatsTable[GroupByKey]=DiscreteStatsTable[[#This Row],[GroupByKey]]),(DiscreteStatsTable[GroupByKey]=DiscreteStatsTable[[#This Row],[GroupByKey]])*DiscreteStatsTable[Minimum]))</f>
        <v>0</v>
      </c>
      <c r="U659" s="5" cm="1">
        <f t="array" ref="U659">MAX(IF((DiscreteStatsTable[GroupByKey]=DiscreteStatsTable[[#This Row],[GroupByKey]]),(DiscreteStatsTable[GroupByKey]=DiscreteStatsTable[[#This Row],[GroupByKey]])*DiscreteStatsTable[Maximum]))</f>
        <v>7.6409613053795198</v>
      </c>
      <c r="V659" s="5" cm="1">
        <f t="array" ref="V659">IFERROR(AVERAGE(IF((DiscreteStatsTable[GroupByKey]=DiscreteStatsTable[[#This Row],[GroupByKey]]),(DiscreteStatsTable[GroupByKey]=DiscreteStatsTable[[#This Row],[GroupByKey]])*DiscreteStatsTable[NumberObservations])),0)</f>
        <v>316.94</v>
      </c>
      <c r="W659" s="5">
        <f>IF((DiscreteStatsTable[[#This Row],[RepsRequested]]&gt;1),DiscreteStatsTable[[#This Row],[HalfWidth]],DiscreteStatsTable[[#This Row],[BatchMeansHalfWidth]])</f>
        <v>1.655000005490757E-2</v>
      </c>
      <c r="X659" s="5" cm="1">
        <f t="array" ref="X659">COUNT(IF((DiscreteStatsTable[GroupByKey]=DiscreteStatsTable[[#This Row],[GroupByKey]]),(DiscreteStatsTable[GroupByKey]=DiscreteStatsTable[[#This Row],[GroupByKey]])*DiscreteStatsTable[Replication]))</f>
        <v>50</v>
      </c>
      <c r="Y659" s="5">
        <f>IF(DiscreteStatsTable[[#This Row],[RepsRequested]]=DiscreteStatsTable[[#This Row],[RepsWithStatObserved]],1,0)</f>
        <v>1</v>
      </c>
    </row>
    <row r="660" spans="1:25" x14ac:dyDescent="0.25">
      <c r="A660" t="s">
        <v>68</v>
      </c>
      <c r="B660" t="s">
        <v>70</v>
      </c>
      <c r="C660">
        <v>44</v>
      </c>
      <c r="D660" t="s">
        <v>83</v>
      </c>
      <c r="E660" t="s">
        <v>72</v>
      </c>
      <c r="F660" t="s">
        <v>73</v>
      </c>
      <c r="G660">
        <v>2.9529822295982801E-2</v>
      </c>
      <c r="H660">
        <v>2E+20</v>
      </c>
      <c r="I660">
        <v>1.29060562026571E-2</v>
      </c>
      <c r="J660">
        <v>4.8038730156553799E-2</v>
      </c>
      <c r="K660">
        <v>317</v>
      </c>
      <c r="L66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60" s="5" cm="1">
        <f t="array" ref="M660">MAX(IF((ProjectInfoTable[ProjectName]=DiscreteStatsTable[[#This Row],[ProjectName]]),(ProjectInfoTable[ProjectName]=DiscreteStatsTable[[#This Row],[ProjectName]])*ProjectInfoTable[NumberOfReplications]))</f>
        <v>50</v>
      </c>
      <c r="N660" s="5" cm="1">
        <f t="array" ref="N660">IFERROR(AVERAGE(IF((DiscreteStatsTable[GroupByKey]=DiscreteStatsTable[[#This Row],[GroupByKey]]),(DiscreteStatsTable[GroupByKey]=DiscreteStatsTable[[#This Row],[GroupByKey]])*DiscreteStatsTable[Average])),0)</f>
        <v>2.9140044230663364E-2</v>
      </c>
      <c r="O660" s="5" cm="1">
        <f t="array" ref="O66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60" s="5" cm="1">
        <f t="array" ref="P660">MAX(IF((ProjectInfoTable[ProjectName]=DiscreteStatsTable[[#This Row],[ProjectName]]),(ProjectInfoTable[ProjectName]=DiscreteStatsTable[[#This Row],[ProjectName]])*ProjectInfoTable[ConfidenceInterval]))</f>
        <v>0.95</v>
      </c>
      <c r="Q660" s="5">
        <f>IF(AND(DiscreteStatsTable[[#This Row],[RepsWithStatObserved]]=1,Y660=0),200000000000000000000,IFERROR(_xlfn.T.INV.2T(1 -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60" s="5" cm="1">
        <f t="array" ref="R660">MIN(IF((DiscreteStatsTable[GroupByKey]=DiscreteStatsTable[[#This Row],[GroupByKey]]),(DiscreteStatsTable[GroupByKey]=DiscreteStatsTable[[#This Row],[GroupByKey]])*DiscreteStatsTable[Average]))</f>
        <v>2.83494744041787E-2</v>
      </c>
      <c r="S660" s="5" cm="1">
        <f t="array" ref="S660">MAX(IF((DiscreteStatsTable[GroupByKey]=DiscreteStatsTable[[#This Row],[GroupByKey]]),(DiscreteStatsTable[GroupByKey]=DiscreteStatsTable[[#This Row],[GroupByKey]])*DiscreteStatsTable[Average]))</f>
        <v>2.9665213130219501E-2</v>
      </c>
      <c r="T660" s="5" cm="1">
        <f t="array" ref="T660">MIN(IF((DiscreteStatsTable[GroupByKey]=DiscreteStatsTable[[#This Row],[GroupByKey]]),(DiscreteStatsTable[GroupByKey]=DiscreteStatsTable[[#This Row],[GroupByKey]])*DiscreteStatsTable[Minimum]))</f>
        <v>1.2596072452009799E-2</v>
      </c>
      <c r="U660" s="5" cm="1">
        <f t="array" ref="U660">MAX(IF((DiscreteStatsTable[GroupByKey]=DiscreteStatsTable[[#This Row],[GroupByKey]]),(DiscreteStatsTable[GroupByKey]=DiscreteStatsTable[[#This Row],[GroupByKey]])*DiscreteStatsTable[Maximum]))</f>
        <v>4.98834309779871E-2</v>
      </c>
      <c r="V660" s="5" cm="1">
        <f t="array" ref="V660">IFERROR(AVERAGE(IF((DiscreteStatsTable[GroupByKey]=DiscreteStatsTable[[#This Row],[GroupByKey]]),(DiscreteStatsTable[GroupByKey]=DiscreteStatsTable[[#This Row],[GroupByKey]])*DiscreteStatsTable[NumberObservations])),0)</f>
        <v>316.94</v>
      </c>
      <c r="W660" s="5">
        <f>IF((DiscreteStatsTable[[#This Row],[RepsRequested]]&gt;1),DiscreteStatsTable[[#This Row],[HalfWidth]],DiscreteStatsTable[[#This Row],[BatchMeansHalfWidth]])</f>
        <v>1.0181944756697419E-4</v>
      </c>
      <c r="X660" s="5" cm="1">
        <f t="array" ref="X660">COUNT(IF((DiscreteStatsTable[GroupByKey]=DiscreteStatsTable[[#This Row],[GroupByKey]]),(DiscreteStatsTable[GroupByKey]=DiscreteStatsTable[[#This Row],[GroupByKey]])*DiscreteStatsTable[Replication]))</f>
        <v>50</v>
      </c>
      <c r="Y660" s="5">
        <f>IF(DiscreteStatsTable[[#This Row],[RepsRequested]]=DiscreteStatsTable[[#This Row],[RepsWithStatObserved]],1,0)</f>
        <v>1</v>
      </c>
    </row>
    <row r="661" spans="1:25" x14ac:dyDescent="0.25">
      <c r="A661" t="s">
        <v>68</v>
      </c>
      <c r="B661" t="s">
        <v>70</v>
      </c>
      <c r="C661">
        <v>44</v>
      </c>
      <c r="D661" t="s">
        <v>83</v>
      </c>
      <c r="E661" t="s">
        <v>74</v>
      </c>
      <c r="F661" t="s">
        <v>73</v>
      </c>
      <c r="G661">
        <v>2.1069755550221099</v>
      </c>
      <c r="H661">
        <v>2E+20</v>
      </c>
      <c r="I661">
        <v>0.77436337215942797</v>
      </c>
      <c r="J661">
        <v>6.1102141309651303</v>
      </c>
      <c r="K661">
        <v>317</v>
      </c>
      <c r="L66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61" s="5" cm="1">
        <f t="array" ref="M661">MAX(IF((ProjectInfoTable[ProjectName]=DiscreteStatsTable[[#This Row],[ProjectName]]),(ProjectInfoTable[ProjectName]=DiscreteStatsTable[[#This Row],[ProjectName]])*ProjectInfoTable[NumberOfReplications]))</f>
        <v>50</v>
      </c>
      <c r="N661" s="5" cm="1">
        <f t="array" ref="N661">IFERROR(AVERAGE(IF((DiscreteStatsTable[GroupByKey]=DiscreteStatsTable[[#This Row],[GroupByKey]]),(DiscreteStatsTable[GroupByKey]=DiscreteStatsTable[[#This Row],[GroupByKey]])*DiscreteStatsTable[Average])),0)</f>
        <v>1.9230036261667984</v>
      </c>
      <c r="O661" s="5" cm="1">
        <f t="array" ref="O661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61" s="5" cm="1">
        <f t="array" ref="P661">MAX(IF((ProjectInfoTable[ProjectName]=DiscreteStatsTable[[#This Row],[ProjectName]]),(ProjectInfoTable[ProjectName]=DiscreteStatsTable[[#This Row],[ProjectName]])*ProjectInfoTable[ConfidenceInterval]))</f>
        <v>0.95</v>
      </c>
      <c r="Q661" s="5">
        <f>IF(AND(DiscreteStatsTable[[#This Row],[RepsWithStatObserved]]=1,Y661=0),200000000000000000000,IFERROR(_xlfn.T.INV.2T(1 -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61" s="5" cm="1">
        <f t="array" ref="R661">MIN(IF((DiscreteStatsTable[GroupByKey]=DiscreteStatsTable[[#This Row],[GroupByKey]]),(DiscreteStatsTable[GroupByKey]=DiscreteStatsTable[[#This Row],[GroupByKey]])*DiscreteStatsTable[Average]))</f>
        <v>1.76780221421957</v>
      </c>
      <c r="S661" s="5" cm="1">
        <f t="array" ref="S661">MAX(IF((DiscreteStatsTable[GroupByKey]=DiscreteStatsTable[[#This Row],[GroupByKey]]),(DiscreteStatsTable[GroupByKey]=DiscreteStatsTable[[#This Row],[GroupByKey]])*DiscreteStatsTable[Average]))</f>
        <v>2.1069755550221099</v>
      </c>
      <c r="T661" s="5" cm="1">
        <f t="array" ref="T661">MIN(IF((DiscreteStatsTable[GroupByKey]=DiscreteStatsTable[[#This Row],[GroupByKey]]),(DiscreteStatsTable[GroupByKey]=DiscreteStatsTable[[#This Row],[GroupByKey]])*DiscreteStatsTable[Minimum]))</f>
        <v>0.75576434712058904</v>
      </c>
      <c r="U661" s="5" cm="1">
        <f t="array" ref="U661">MAX(IF((DiscreteStatsTable[GroupByKey]=DiscreteStatsTable[[#This Row],[GroupByKey]]),(DiscreteStatsTable[GroupByKey]=DiscreteStatsTable[[#This Row],[GroupByKey]])*DiscreteStatsTable[Maximum]))</f>
        <v>8.9740994303808801</v>
      </c>
      <c r="V661" s="5" cm="1">
        <f t="array" ref="V661">IFERROR(AVERAGE(IF((DiscreteStatsTable[GroupByKey]=DiscreteStatsTable[[#This Row],[GroupByKey]]),(DiscreteStatsTable[GroupByKey]=DiscreteStatsTable[[#This Row],[GroupByKey]])*DiscreteStatsTable[NumberObservations])),0)</f>
        <v>316.94</v>
      </c>
      <c r="W661" s="5">
        <f>IF((DiscreteStatsTable[[#This Row],[RepsRequested]]&gt;1),DiscreteStatsTable[[#This Row],[HalfWidth]],DiscreteStatsTable[[#This Row],[BatchMeansHalfWidth]])</f>
        <v>1.7917006908396871E-2</v>
      </c>
      <c r="X661" s="5" cm="1">
        <f t="array" ref="X661">COUNT(IF((DiscreteStatsTable[GroupByKey]=DiscreteStatsTable[[#This Row],[GroupByKey]]),(DiscreteStatsTable[GroupByKey]=DiscreteStatsTable[[#This Row],[GroupByKey]])*DiscreteStatsTable[Replication]))</f>
        <v>50</v>
      </c>
      <c r="Y661" s="5">
        <f>IF(DiscreteStatsTable[[#This Row],[RepsRequested]]=DiscreteStatsTable[[#This Row],[RepsWithStatObserved]],1,0)</f>
        <v>1</v>
      </c>
    </row>
    <row r="662" spans="1:25" x14ac:dyDescent="0.25">
      <c r="A662" t="s">
        <v>68</v>
      </c>
      <c r="B662" t="s">
        <v>70</v>
      </c>
      <c r="C662">
        <v>44</v>
      </c>
      <c r="D662" t="s">
        <v>83</v>
      </c>
      <c r="E662" t="s">
        <v>75</v>
      </c>
      <c r="F662" t="s">
        <v>73</v>
      </c>
      <c r="G662">
        <v>2.9529822295982801E-2</v>
      </c>
      <c r="H662">
        <v>2E+20</v>
      </c>
      <c r="I662">
        <v>1.29060562026571E-2</v>
      </c>
      <c r="J662">
        <v>4.8038730156553799E-2</v>
      </c>
      <c r="K662">
        <v>317</v>
      </c>
      <c r="L66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62" s="5" cm="1">
        <f t="array" ref="M662">MAX(IF((ProjectInfoTable[ProjectName]=DiscreteStatsTable[[#This Row],[ProjectName]]),(ProjectInfoTable[ProjectName]=DiscreteStatsTable[[#This Row],[ProjectName]])*ProjectInfoTable[NumberOfReplications]))</f>
        <v>50</v>
      </c>
      <c r="N662" s="5" cm="1">
        <f t="array" ref="N662">IFERROR(AVERAGE(IF((DiscreteStatsTable[GroupByKey]=DiscreteStatsTable[[#This Row],[GroupByKey]]),(DiscreteStatsTable[GroupByKey]=DiscreteStatsTable[[#This Row],[GroupByKey]])*DiscreteStatsTable[Average])),0)</f>
        <v>2.9140044230663364E-2</v>
      </c>
      <c r="O662" s="5" cm="1">
        <f t="array" ref="O66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62" s="5" cm="1">
        <f t="array" ref="P662">MAX(IF((ProjectInfoTable[ProjectName]=DiscreteStatsTable[[#This Row],[ProjectName]]),(ProjectInfoTable[ProjectName]=DiscreteStatsTable[[#This Row],[ProjectName]])*ProjectInfoTable[ConfidenceInterval]))</f>
        <v>0.95</v>
      </c>
      <c r="Q662" s="5">
        <f>IF(AND(DiscreteStatsTable[[#This Row],[RepsWithStatObserved]]=1,Y662=0),200000000000000000000,IFERROR(_xlfn.T.INV.2T(1 -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62" s="5" cm="1">
        <f t="array" ref="R662">MIN(IF((DiscreteStatsTable[GroupByKey]=DiscreteStatsTable[[#This Row],[GroupByKey]]),(DiscreteStatsTable[GroupByKey]=DiscreteStatsTable[[#This Row],[GroupByKey]])*DiscreteStatsTable[Average]))</f>
        <v>2.83494744041787E-2</v>
      </c>
      <c r="S662" s="5" cm="1">
        <f t="array" ref="S662">MAX(IF((DiscreteStatsTable[GroupByKey]=DiscreteStatsTable[[#This Row],[GroupByKey]]),(DiscreteStatsTable[GroupByKey]=DiscreteStatsTable[[#This Row],[GroupByKey]])*DiscreteStatsTable[Average]))</f>
        <v>2.9665213130219501E-2</v>
      </c>
      <c r="T662" s="5" cm="1">
        <f t="array" ref="T662">MIN(IF((DiscreteStatsTable[GroupByKey]=DiscreteStatsTable[[#This Row],[GroupByKey]]),(DiscreteStatsTable[GroupByKey]=DiscreteStatsTable[[#This Row],[GroupByKey]])*DiscreteStatsTable[Minimum]))</f>
        <v>1.2596072452009799E-2</v>
      </c>
      <c r="U662" s="5" cm="1">
        <f t="array" ref="U662">MAX(IF((DiscreteStatsTable[GroupByKey]=DiscreteStatsTable[[#This Row],[GroupByKey]]),(DiscreteStatsTable[GroupByKey]=DiscreteStatsTable[[#This Row],[GroupByKey]])*DiscreteStatsTable[Maximum]))</f>
        <v>4.98834309779871E-2</v>
      </c>
      <c r="V662" s="5" cm="1">
        <f t="array" ref="V662">IFERROR(AVERAGE(IF((DiscreteStatsTable[GroupByKey]=DiscreteStatsTable[[#This Row],[GroupByKey]]),(DiscreteStatsTable[GroupByKey]=DiscreteStatsTable[[#This Row],[GroupByKey]])*DiscreteStatsTable[NumberObservations])),0)</f>
        <v>316.94</v>
      </c>
      <c r="W662" s="5">
        <f>IF((DiscreteStatsTable[[#This Row],[RepsRequested]]&gt;1),DiscreteStatsTable[[#This Row],[HalfWidth]],DiscreteStatsTable[[#This Row],[BatchMeansHalfWidth]])</f>
        <v>1.0181944756697419E-4</v>
      </c>
      <c r="X662" s="5" cm="1">
        <f t="array" ref="X662">COUNT(IF((DiscreteStatsTable[GroupByKey]=DiscreteStatsTable[[#This Row],[GroupByKey]]),(DiscreteStatsTable[GroupByKey]=DiscreteStatsTable[[#This Row],[GroupByKey]])*DiscreteStatsTable[Replication]))</f>
        <v>50</v>
      </c>
      <c r="Y662" s="5">
        <f>IF(DiscreteStatsTable[[#This Row],[RepsRequested]]=DiscreteStatsTable[[#This Row],[RepsWithStatObserved]],1,0)</f>
        <v>1</v>
      </c>
    </row>
    <row r="663" spans="1:25" x14ac:dyDescent="0.25">
      <c r="A663" t="s">
        <v>68</v>
      </c>
      <c r="B663" t="s">
        <v>70</v>
      </c>
      <c r="C663">
        <v>44</v>
      </c>
      <c r="D663" t="s">
        <v>83</v>
      </c>
      <c r="E663" t="s">
        <v>76</v>
      </c>
      <c r="F663" t="s">
        <v>73</v>
      </c>
      <c r="G663">
        <v>1.77178933775897</v>
      </c>
      <c r="H663">
        <v>2E+20</v>
      </c>
      <c r="I663">
        <v>0.77436337215942797</v>
      </c>
      <c r="J663">
        <v>2.8823238093932302</v>
      </c>
      <c r="K663">
        <v>317</v>
      </c>
      <c r="L66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63" s="5" cm="1">
        <f t="array" ref="M663">MAX(IF((ProjectInfoTable[ProjectName]=DiscreteStatsTable[[#This Row],[ProjectName]]),(ProjectInfoTable[ProjectName]=DiscreteStatsTable[[#This Row],[ProjectName]])*ProjectInfoTable[NumberOfReplications]))</f>
        <v>50</v>
      </c>
      <c r="N663" s="5" cm="1">
        <f t="array" ref="N663">IFERROR(AVERAGE(IF((DiscreteStatsTable[GroupByKey]=DiscreteStatsTable[[#This Row],[GroupByKey]]),(DiscreteStatsTable[GroupByKey]=DiscreteStatsTable[[#This Row],[GroupByKey]])*DiscreteStatsTable[Average])),0)</f>
        <v>1.7484026538398019</v>
      </c>
      <c r="O663" s="5" cm="1">
        <f t="array" ref="O663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63" s="5" cm="1">
        <f t="array" ref="P663">MAX(IF((ProjectInfoTable[ProjectName]=DiscreteStatsTable[[#This Row],[ProjectName]]),(ProjectInfoTable[ProjectName]=DiscreteStatsTable[[#This Row],[ProjectName]])*ProjectInfoTable[ConfidenceInterval]))</f>
        <v>0.95</v>
      </c>
      <c r="Q663" s="5">
        <f>IF(AND(DiscreteStatsTable[[#This Row],[RepsWithStatObserved]]=1,Y663=0),200000000000000000000,IFERROR(_xlfn.T.INV.2T(1 -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63" s="5" cm="1">
        <f t="array" ref="R663">MIN(IF((DiscreteStatsTable[GroupByKey]=DiscreteStatsTable[[#This Row],[GroupByKey]]),(DiscreteStatsTable[GroupByKey]=DiscreteStatsTable[[#This Row],[GroupByKey]])*DiscreteStatsTable[Average]))</f>
        <v>1.7009684642507199</v>
      </c>
      <c r="S663" s="5" cm="1">
        <f t="array" ref="S663">MAX(IF((DiscreteStatsTable[GroupByKey]=DiscreteStatsTable[[#This Row],[GroupByKey]]),(DiscreteStatsTable[GroupByKey]=DiscreteStatsTable[[#This Row],[GroupByKey]])*DiscreteStatsTable[Average]))</f>
        <v>1.77991278781317</v>
      </c>
      <c r="T663" s="5" cm="1">
        <f t="array" ref="T663">MIN(IF((DiscreteStatsTable[GroupByKey]=DiscreteStatsTable[[#This Row],[GroupByKey]]),(DiscreteStatsTable[GroupByKey]=DiscreteStatsTable[[#This Row],[GroupByKey]])*DiscreteStatsTable[Minimum]))</f>
        <v>0.75576434712058904</v>
      </c>
      <c r="U663" s="5" cm="1">
        <f t="array" ref="U663">MAX(IF((DiscreteStatsTable[GroupByKey]=DiscreteStatsTable[[#This Row],[GroupByKey]]),(DiscreteStatsTable[GroupByKey]=DiscreteStatsTable[[#This Row],[GroupByKey]])*DiscreteStatsTable[Maximum]))</f>
        <v>2.9930058586792301</v>
      </c>
      <c r="V663" s="5" cm="1">
        <f t="array" ref="V663">IFERROR(AVERAGE(IF((DiscreteStatsTable[GroupByKey]=DiscreteStatsTable[[#This Row],[GroupByKey]]),(DiscreteStatsTable[GroupByKey]=DiscreteStatsTable[[#This Row],[GroupByKey]])*DiscreteStatsTable[NumberObservations])),0)</f>
        <v>316.94</v>
      </c>
      <c r="W663" s="5">
        <f>IF((DiscreteStatsTable[[#This Row],[RepsRequested]]&gt;1),DiscreteStatsTable[[#This Row],[HalfWidth]],DiscreteStatsTable[[#This Row],[BatchMeansHalfWidth]])</f>
        <v>6.1091668540185929E-3</v>
      </c>
      <c r="X663" s="5" cm="1">
        <f t="array" ref="X663">COUNT(IF((DiscreteStatsTable[GroupByKey]=DiscreteStatsTable[[#This Row],[GroupByKey]]),(DiscreteStatsTable[GroupByKey]=DiscreteStatsTable[[#This Row],[GroupByKey]])*DiscreteStatsTable[Replication]))</f>
        <v>50</v>
      </c>
      <c r="Y663" s="5">
        <f>IF(DiscreteStatsTable[[#This Row],[RepsRequested]]=DiscreteStatsTable[[#This Row],[RepsWithStatObserved]],1,0)</f>
        <v>1</v>
      </c>
    </row>
    <row r="664" spans="1:25" x14ac:dyDescent="0.25">
      <c r="A664" t="s">
        <v>68</v>
      </c>
      <c r="B664" t="s">
        <v>70</v>
      </c>
      <c r="C664">
        <v>44</v>
      </c>
      <c r="D664" t="s">
        <v>83</v>
      </c>
      <c r="E664" t="s">
        <v>77</v>
      </c>
      <c r="F664" t="s">
        <v>73</v>
      </c>
      <c r="G664">
        <v>0</v>
      </c>
      <c r="H664">
        <v>2E+20</v>
      </c>
      <c r="I664">
        <v>0</v>
      </c>
      <c r="J664">
        <v>0</v>
      </c>
      <c r="K664">
        <v>317</v>
      </c>
      <c r="L66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64" s="5" cm="1">
        <f t="array" ref="M664">MAX(IF((ProjectInfoTable[ProjectName]=DiscreteStatsTable[[#This Row],[ProjectName]]),(ProjectInfoTable[ProjectName]=DiscreteStatsTable[[#This Row],[ProjectName]])*ProjectInfoTable[NumberOfReplications]))</f>
        <v>50</v>
      </c>
      <c r="N664" s="5" cm="1">
        <f t="array" ref="N664">IFERROR(AVERAGE(IF((DiscreteStatsTable[GroupByKey]=DiscreteStatsTable[[#This Row],[GroupByKey]]),(DiscreteStatsTable[GroupByKey]=DiscreteStatsTable[[#This Row],[GroupByKey]])*DiscreteStatsTable[Average])),0)</f>
        <v>0</v>
      </c>
      <c r="O664" s="5" cm="1">
        <f t="array" ref="O664">IFERROR(_xlfn.STDEV.S(IF((DiscreteStatsTable[GroupByKey]=DiscreteStatsTable[[#This Row],[GroupByKey]]),(DiscreteStatsTable[GroupByKey]=DiscreteStatsTable[[#This Row],[GroupByKey]])*DiscreteStatsTable[Average])),0)</f>
        <v>0</v>
      </c>
      <c r="P664" s="5" cm="1">
        <f t="array" ref="P664">MAX(IF((ProjectInfoTable[ProjectName]=DiscreteStatsTable[[#This Row],[ProjectName]]),(ProjectInfoTable[ProjectName]=DiscreteStatsTable[[#This Row],[ProjectName]])*ProjectInfoTable[ConfidenceInterval]))</f>
        <v>0.95</v>
      </c>
      <c r="Q664" s="5">
        <f>IF(AND(DiscreteStatsTable[[#This Row],[RepsWithStatObserved]]=1,Y664=0),200000000000000000000,IFERROR(_xlfn.T.INV.2T(1 -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4" s="5" cm="1">
        <f t="array" ref="R664">MIN(IF((DiscreteStatsTable[GroupByKey]=DiscreteStatsTable[[#This Row],[GroupByKey]]),(DiscreteStatsTable[GroupByKey]=DiscreteStatsTable[[#This Row],[GroupByKey]])*DiscreteStatsTable[Average]))</f>
        <v>0</v>
      </c>
      <c r="S664" s="5" cm="1">
        <f t="array" ref="S664">MAX(IF((DiscreteStatsTable[GroupByKey]=DiscreteStatsTable[[#This Row],[GroupByKey]]),(DiscreteStatsTable[GroupByKey]=DiscreteStatsTable[[#This Row],[GroupByKey]])*DiscreteStatsTable[Average]))</f>
        <v>0</v>
      </c>
      <c r="T664" s="5" cm="1">
        <f t="array" ref="T664">MIN(IF((DiscreteStatsTable[GroupByKey]=DiscreteStatsTable[[#This Row],[GroupByKey]]),(DiscreteStatsTable[GroupByKey]=DiscreteStatsTable[[#This Row],[GroupByKey]])*DiscreteStatsTable[Minimum]))</f>
        <v>0</v>
      </c>
      <c r="U664" s="5" cm="1">
        <f t="array" ref="U664">MAX(IF((DiscreteStatsTable[GroupByKey]=DiscreteStatsTable[[#This Row],[GroupByKey]]),(DiscreteStatsTable[GroupByKey]=DiscreteStatsTable[[#This Row],[GroupByKey]])*DiscreteStatsTable[Maximum]))</f>
        <v>0</v>
      </c>
      <c r="V664" s="5" cm="1">
        <f t="array" ref="V664">IFERROR(AVERAGE(IF((DiscreteStatsTable[GroupByKey]=DiscreteStatsTable[[#This Row],[GroupByKey]]),(DiscreteStatsTable[GroupByKey]=DiscreteStatsTable[[#This Row],[GroupByKey]])*DiscreteStatsTable[NumberObservations])),0)</f>
        <v>316.94</v>
      </c>
      <c r="W664" s="5">
        <f>IF((DiscreteStatsTable[[#This Row],[RepsRequested]]&gt;1),DiscreteStatsTable[[#This Row],[HalfWidth]],DiscreteStatsTable[[#This Row],[BatchMeansHalfWidth]])</f>
        <v>0</v>
      </c>
      <c r="X664" s="5" cm="1">
        <f t="array" ref="X664">COUNT(IF((DiscreteStatsTable[GroupByKey]=DiscreteStatsTable[[#This Row],[GroupByKey]]),(DiscreteStatsTable[GroupByKey]=DiscreteStatsTable[[#This Row],[GroupByKey]])*DiscreteStatsTable[Replication]))</f>
        <v>50</v>
      </c>
      <c r="Y664" s="5">
        <f>IF(DiscreteStatsTable[[#This Row],[RepsRequested]]=DiscreteStatsTable[[#This Row],[RepsWithStatObserved]],1,0)</f>
        <v>1</v>
      </c>
    </row>
    <row r="665" spans="1:25" x14ac:dyDescent="0.25">
      <c r="A665" t="s">
        <v>68</v>
      </c>
      <c r="B665" t="s">
        <v>70</v>
      </c>
      <c r="C665">
        <v>44</v>
      </c>
      <c r="D665" t="s">
        <v>83</v>
      </c>
      <c r="E665" t="s">
        <v>78</v>
      </c>
      <c r="F665" t="s">
        <v>73</v>
      </c>
      <c r="G665">
        <v>0.33518621726314302</v>
      </c>
      <c r="H665">
        <v>2E+20</v>
      </c>
      <c r="I665">
        <v>0</v>
      </c>
      <c r="J665">
        <v>4.3032683328954802</v>
      </c>
      <c r="K665">
        <v>317</v>
      </c>
      <c r="L66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65" s="5" cm="1">
        <f t="array" ref="M665">MAX(IF((ProjectInfoTable[ProjectName]=DiscreteStatsTable[[#This Row],[ProjectName]]),(ProjectInfoTable[ProjectName]=DiscreteStatsTable[[#This Row],[ProjectName]])*ProjectInfoTable[NumberOfReplications]))</f>
        <v>50</v>
      </c>
      <c r="N665" s="5" cm="1">
        <f t="array" ref="N665">IFERROR(AVERAGE(IF((DiscreteStatsTable[GroupByKey]=DiscreteStatsTable[[#This Row],[GroupByKey]]),(DiscreteStatsTable[GroupByKey]=DiscreteStatsTable[[#This Row],[GroupByKey]])*DiscreteStatsTable[Average])),0)</f>
        <v>0.17460097232699684</v>
      </c>
      <c r="O665" s="5" cm="1">
        <f t="array" ref="O665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65" s="5" cm="1">
        <f t="array" ref="P665">MAX(IF((ProjectInfoTable[ProjectName]=DiscreteStatsTable[[#This Row],[ProjectName]]),(ProjectInfoTable[ProjectName]=DiscreteStatsTable[[#This Row],[ProjectName]])*ProjectInfoTable[ConfidenceInterval]))</f>
        <v>0.95</v>
      </c>
      <c r="Q665" s="5">
        <f>IF(AND(DiscreteStatsTable[[#This Row],[RepsWithStatObserved]]=1,Y665=0),200000000000000000000,IFERROR(_xlfn.T.INV.2T(1 -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65" s="5" cm="1">
        <f t="array" ref="R665">MIN(IF((DiscreteStatsTable[GroupByKey]=DiscreteStatsTable[[#This Row],[GroupByKey]]),(DiscreteStatsTable[GroupByKey]=DiscreteStatsTable[[#This Row],[GroupByKey]])*DiscreteStatsTable[Average]))</f>
        <v>6.6229675511977795E-2</v>
      </c>
      <c r="S665" s="5" cm="1">
        <f t="array" ref="S665">MAX(IF((DiscreteStatsTable[GroupByKey]=DiscreteStatsTable[[#This Row],[GroupByKey]]),(DiscreteStatsTable[GroupByKey]=DiscreteStatsTable[[#This Row],[GroupByKey]])*DiscreteStatsTable[Average]))</f>
        <v>0.33518621726314302</v>
      </c>
      <c r="T665" s="5" cm="1">
        <f t="array" ref="T665">MIN(IF((DiscreteStatsTable[GroupByKey]=DiscreteStatsTable[[#This Row],[GroupByKey]]),(DiscreteStatsTable[GroupByKey]=DiscreteStatsTable[[#This Row],[GroupByKey]])*DiscreteStatsTable[Minimum]))</f>
        <v>0</v>
      </c>
      <c r="U665" s="5" cm="1">
        <f t="array" ref="U665">MAX(IF((DiscreteStatsTable[GroupByKey]=DiscreteStatsTable[[#This Row],[GroupByKey]]),(DiscreteStatsTable[GroupByKey]=DiscreteStatsTable[[#This Row],[GroupByKey]])*DiscreteStatsTable[Maximum]))</f>
        <v>7.6409613053795198</v>
      </c>
      <c r="V665" s="5" cm="1">
        <f t="array" ref="V665">IFERROR(AVERAGE(IF((DiscreteStatsTable[GroupByKey]=DiscreteStatsTable[[#This Row],[GroupByKey]]),(DiscreteStatsTable[GroupByKey]=DiscreteStatsTable[[#This Row],[GroupByKey]])*DiscreteStatsTable[NumberObservations])),0)</f>
        <v>316.94</v>
      </c>
      <c r="W665" s="5">
        <f>IF((DiscreteStatsTable[[#This Row],[RepsRequested]]&gt;1),DiscreteStatsTable[[#This Row],[HalfWidth]],DiscreteStatsTable[[#This Row],[BatchMeansHalfWidth]])</f>
        <v>1.655000005490757E-2</v>
      </c>
      <c r="X665" s="5" cm="1">
        <f t="array" ref="X665">COUNT(IF((DiscreteStatsTable[GroupByKey]=DiscreteStatsTable[[#This Row],[GroupByKey]]),(DiscreteStatsTable[GroupByKey]=DiscreteStatsTable[[#This Row],[GroupByKey]])*DiscreteStatsTable[Replication]))</f>
        <v>50</v>
      </c>
      <c r="Y665" s="5">
        <f>IF(DiscreteStatsTable[[#This Row],[RepsRequested]]=DiscreteStatsTable[[#This Row],[RepsWithStatObserved]],1,0)</f>
        <v>1</v>
      </c>
    </row>
    <row r="666" spans="1:25" x14ac:dyDescent="0.25">
      <c r="A666" t="s">
        <v>68</v>
      </c>
      <c r="B666" t="s">
        <v>70</v>
      </c>
      <c r="C666">
        <v>45</v>
      </c>
      <c r="D666" t="s">
        <v>83</v>
      </c>
      <c r="E666" t="s">
        <v>72</v>
      </c>
      <c r="F666" t="s">
        <v>73</v>
      </c>
      <c r="G666">
        <v>2.91121340307352E-2</v>
      </c>
      <c r="H666">
        <v>2E+20</v>
      </c>
      <c r="I666">
        <v>1.3339302623841301E-2</v>
      </c>
      <c r="J666">
        <v>4.8538491034275898E-2</v>
      </c>
      <c r="K666">
        <v>317</v>
      </c>
      <c r="L66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66" s="5" cm="1">
        <f t="array" ref="M666">MAX(IF((ProjectInfoTable[ProjectName]=DiscreteStatsTable[[#This Row],[ProjectName]]),(ProjectInfoTable[ProjectName]=DiscreteStatsTable[[#This Row],[ProjectName]])*ProjectInfoTable[NumberOfReplications]))</f>
        <v>50</v>
      </c>
      <c r="N666" s="5" cm="1">
        <f t="array" ref="N666">IFERROR(AVERAGE(IF((DiscreteStatsTable[GroupByKey]=DiscreteStatsTable[[#This Row],[GroupByKey]]),(DiscreteStatsTable[GroupByKey]=DiscreteStatsTable[[#This Row],[GroupByKey]])*DiscreteStatsTable[Average])),0)</f>
        <v>2.9140044230663364E-2</v>
      </c>
      <c r="O666" s="5" cm="1">
        <f t="array" ref="O66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66" s="5" cm="1">
        <f t="array" ref="P666">MAX(IF((ProjectInfoTable[ProjectName]=DiscreteStatsTable[[#This Row],[ProjectName]]),(ProjectInfoTable[ProjectName]=DiscreteStatsTable[[#This Row],[ProjectName]])*ProjectInfoTable[ConfidenceInterval]))</f>
        <v>0.95</v>
      </c>
      <c r="Q666" s="5">
        <f>IF(AND(DiscreteStatsTable[[#This Row],[RepsWithStatObserved]]=1,Y666=0),200000000000000000000,IFERROR(_xlfn.T.INV.2T(1 -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66" s="5" cm="1">
        <f t="array" ref="R666">MIN(IF((DiscreteStatsTable[GroupByKey]=DiscreteStatsTable[[#This Row],[GroupByKey]]),(DiscreteStatsTable[GroupByKey]=DiscreteStatsTable[[#This Row],[GroupByKey]])*DiscreteStatsTable[Average]))</f>
        <v>2.83494744041787E-2</v>
      </c>
      <c r="S666" s="5" cm="1">
        <f t="array" ref="S666">MAX(IF((DiscreteStatsTable[GroupByKey]=DiscreteStatsTable[[#This Row],[GroupByKey]]),(DiscreteStatsTable[GroupByKey]=DiscreteStatsTable[[#This Row],[GroupByKey]])*DiscreteStatsTable[Average]))</f>
        <v>2.9665213130219501E-2</v>
      </c>
      <c r="T666" s="5" cm="1">
        <f t="array" ref="T666">MIN(IF((DiscreteStatsTable[GroupByKey]=DiscreteStatsTable[[#This Row],[GroupByKey]]),(DiscreteStatsTable[GroupByKey]=DiscreteStatsTable[[#This Row],[GroupByKey]])*DiscreteStatsTable[Minimum]))</f>
        <v>1.2596072452009799E-2</v>
      </c>
      <c r="U666" s="5" cm="1">
        <f t="array" ref="U666">MAX(IF((DiscreteStatsTable[GroupByKey]=DiscreteStatsTable[[#This Row],[GroupByKey]]),(DiscreteStatsTable[GroupByKey]=DiscreteStatsTable[[#This Row],[GroupByKey]])*DiscreteStatsTable[Maximum]))</f>
        <v>4.98834309779871E-2</v>
      </c>
      <c r="V666" s="5" cm="1">
        <f t="array" ref="V666">IFERROR(AVERAGE(IF((DiscreteStatsTable[GroupByKey]=DiscreteStatsTable[[#This Row],[GroupByKey]]),(DiscreteStatsTable[GroupByKey]=DiscreteStatsTable[[#This Row],[GroupByKey]])*DiscreteStatsTable[NumberObservations])),0)</f>
        <v>316.94</v>
      </c>
      <c r="W666" s="5">
        <f>IF((DiscreteStatsTable[[#This Row],[RepsRequested]]&gt;1),DiscreteStatsTable[[#This Row],[HalfWidth]],DiscreteStatsTable[[#This Row],[BatchMeansHalfWidth]])</f>
        <v>1.0181944756697419E-4</v>
      </c>
      <c r="X666" s="5" cm="1">
        <f t="array" ref="X666">COUNT(IF((DiscreteStatsTable[GroupByKey]=DiscreteStatsTable[[#This Row],[GroupByKey]]),(DiscreteStatsTable[GroupByKey]=DiscreteStatsTable[[#This Row],[GroupByKey]])*DiscreteStatsTable[Replication]))</f>
        <v>50</v>
      </c>
      <c r="Y666" s="5">
        <f>IF(DiscreteStatsTable[[#This Row],[RepsRequested]]=DiscreteStatsTable[[#This Row],[RepsWithStatObserved]],1,0)</f>
        <v>1</v>
      </c>
    </row>
    <row r="667" spans="1:25" x14ac:dyDescent="0.25">
      <c r="A667" t="s">
        <v>68</v>
      </c>
      <c r="B667" t="s">
        <v>70</v>
      </c>
      <c r="C667">
        <v>45</v>
      </c>
      <c r="D667" t="s">
        <v>83</v>
      </c>
      <c r="E667" t="s">
        <v>74</v>
      </c>
      <c r="F667" t="s">
        <v>73</v>
      </c>
      <c r="G667">
        <v>1.8334776416353</v>
      </c>
      <c r="H667">
        <v>2E+20</v>
      </c>
      <c r="I667">
        <v>0.80035815743048</v>
      </c>
      <c r="J667">
        <v>4.1525742578733098</v>
      </c>
      <c r="K667">
        <v>317</v>
      </c>
      <c r="L66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67" s="5" cm="1">
        <f t="array" ref="M667">MAX(IF((ProjectInfoTable[ProjectName]=DiscreteStatsTable[[#This Row],[ProjectName]]),(ProjectInfoTable[ProjectName]=DiscreteStatsTable[[#This Row],[ProjectName]])*ProjectInfoTable[NumberOfReplications]))</f>
        <v>50</v>
      </c>
      <c r="N667" s="5" cm="1">
        <f t="array" ref="N667">IFERROR(AVERAGE(IF((DiscreteStatsTable[GroupByKey]=DiscreteStatsTable[[#This Row],[GroupByKey]]),(DiscreteStatsTable[GroupByKey]=DiscreteStatsTable[[#This Row],[GroupByKey]])*DiscreteStatsTable[Average])),0)</f>
        <v>1.9230036261667984</v>
      </c>
      <c r="O667" s="5" cm="1">
        <f t="array" ref="O667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67" s="5" cm="1">
        <f t="array" ref="P667">MAX(IF((ProjectInfoTable[ProjectName]=DiscreteStatsTable[[#This Row],[ProjectName]]),(ProjectInfoTable[ProjectName]=DiscreteStatsTable[[#This Row],[ProjectName]])*ProjectInfoTable[ConfidenceInterval]))</f>
        <v>0.95</v>
      </c>
      <c r="Q667" s="5">
        <f>IF(AND(DiscreteStatsTable[[#This Row],[RepsWithStatObserved]]=1,Y667=0),200000000000000000000,IFERROR(_xlfn.T.INV.2T(1 -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67" s="5" cm="1">
        <f t="array" ref="R667">MIN(IF((DiscreteStatsTable[GroupByKey]=DiscreteStatsTable[[#This Row],[GroupByKey]]),(DiscreteStatsTable[GroupByKey]=DiscreteStatsTable[[#This Row],[GroupByKey]])*DiscreteStatsTable[Average]))</f>
        <v>1.76780221421957</v>
      </c>
      <c r="S667" s="5" cm="1">
        <f t="array" ref="S667">MAX(IF((DiscreteStatsTable[GroupByKey]=DiscreteStatsTable[[#This Row],[GroupByKey]]),(DiscreteStatsTable[GroupByKey]=DiscreteStatsTable[[#This Row],[GroupByKey]])*DiscreteStatsTable[Average]))</f>
        <v>2.1069755550221099</v>
      </c>
      <c r="T667" s="5" cm="1">
        <f t="array" ref="T667">MIN(IF((DiscreteStatsTable[GroupByKey]=DiscreteStatsTable[[#This Row],[GroupByKey]]),(DiscreteStatsTable[GroupByKey]=DiscreteStatsTable[[#This Row],[GroupByKey]])*DiscreteStatsTable[Minimum]))</f>
        <v>0.75576434712058904</v>
      </c>
      <c r="U667" s="5" cm="1">
        <f t="array" ref="U667">MAX(IF((DiscreteStatsTable[GroupByKey]=DiscreteStatsTable[[#This Row],[GroupByKey]]),(DiscreteStatsTable[GroupByKey]=DiscreteStatsTable[[#This Row],[GroupByKey]])*DiscreteStatsTable[Maximum]))</f>
        <v>8.9740994303808801</v>
      </c>
      <c r="V667" s="5" cm="1">
        <f t="array" ref="V667">IFERROR(AVERAGE(IF((DiscreteStatsTable[GroupByKey]=DiscreteStatsTable[[#This Row],[GroupByKey]]),(DiscreteStatsTable[GroupByKey]=DiscreteStatsTable[[#This Row],[GroupByKey]])*DiscreteStatsTable[NumberObservations])),0)</f>
        <v>316.94</v>
      </c>
      <c r="W667" s="5">
        <f>IF((DiscreteStatsTable[[#This Row],[RepsRequested]]&gt;1),DiscreteStatsTable[[#This Row],[HalfWidth]],DiscreteStatsTable[[#This Row],[BatchMeansHalfWidth]])</f>
        <v>1.7917006908396871E-2</v>
      </c>
      <c r="X667" s="5" cm="1">
        <f t="array" ref="X667">COUNT(IF((DiscreteStatsTable[GroupByKey]=DiscreteStatsTable[[#This Row],[GroupByKey]]),(DiscreteStatsTable[GroupByKey]=DiscreteStatsTable[[#This Row],[GroupByKey]])*DiscreteStatsTable[Replication]))</f>
        <v>50</v>
      </c>
      <c r="Y667" s="5">
        <f>IF(DiscreteStatsTable[[#This Row],[RepsRequested]]=DiscreteStatsTable[[#This Row],[RepsWithStatObserved]],1,0)</f>
        <v>1</v>
      </c>
    </row>
    <row r="668" spans="1:25" x14ac:dyDescent="0.25">
      <c r="A668" t="s">
        <v>68</v>
      </c>
      <c r="B668" t="s">
        <v>70</v>
      </c>
      <c r="C668">
        <v>45</v>
      </c>
      <c r="D668" t="s">
        <v>83</v>
      </c>
      <c r="E668" t="s">
        <v>75</v>
      </c>
      <c r="F668" t="s">
        <v>73</v>
      </c>
      <c r="G668">
        <v>2.91121340307352E-2</v>
      </c>
      <c r="H668">
        <v>2E+20</v>
      </c>
      <c r="I668">
        <v>1.3339302623841301E-2</v>
      </c>
      <c r="J668">
        <v>4.8538491034275898E-2</v>
      </c>
      <c r="K668">
        <v>317</v>
      </c>
      <c r="L66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68" s="5" cm="1">
        <f t="array" ref="M668">MAX(IF((ProjectInfoTable[ProjectName]=DiscreteStatsTable[[#This Row],[ProjectName]]),(ProjectInfoTable[ProjectName]=DiscreteStatsTable[[#This Row],[ProjectName]])*ProjectInfoTable[NumberOfReplications]))</f>
        <v>50</v>
      </c>
      <c r="N668" s="5" cm="1">
        <f t="array" ref="N668">IFERROR(AVERAGE(IF((DiscreteStatsTable[GroupByKey]=DiscreteStatsTable[[#This Row],[GroupByKey]]),(DiscreteStatsTable[GroupByKey]=DiscreteStatsTable[[#This Row],[GroupByKey]])*DiscreteStatsTable[Average])),0)</f>
        <v>2.9140044230663364E-2</v>
      </c>
      <c r="O668" s="5" cm="1">
        <f t="array" ref="O66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68" s="5" cm="1">
        <f t="array" ref="P668">MAX(IF((ProjectInfoTable[ProjectName]=DiscreteStatsTable[[#This Row],[ProjectName]]),(ProjectInfoTable[ProjectName]=DiscreteStatsTable[[#This Row],[ProjectName]])*ProjectInfoTable[ConfidenceInterval]))</f>
        <v>0.95</v>
      </c>
      <c r="Q668" s="5">
        <f>IF(AND(DiscreteStatsTable[[#This Row],[RepsWithStatObserved]]=1,Y668=0),200000000000000000000,IFERROR(_xlfn.T.INV.2T(1 -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68" s="5" cm="1">
        <f t="array" ref="R668">MIN(IF((DiscreteStatsTable[GroupByKey]=DiscreteStatsTable[[#This Row],[GroupByKey]]),(DiscreteStatsTable[GroupByKey]=DiscreteStatsTable[[#This Row],[GroupByKey]])*DiscreteStatsTable[Average]))</f>
        <v>2.83494744041787E-2</v>
      </c>
      <c r="S668" s="5" cm="1">
        <f t="array" ref="S668">MAX(IF((DiscreteStatsTable[GroupByKey]=DiscreteStatsTable[[#This Row],[GroupByKey]]),(DiscreteStatsTable[GroupByKey]=DiscreteStatsTable[[#This Row],[GroupByKey]])*DiscreteStatsTable[Average]))</f>
        <v>2.9665213130219501E-2</v>
      </c>
      <c r="T668" s="5" cm="1">
        <f t="array" ref="T668">MIN(IF((DiscreteStatsTable[GroupByKey]=DiscreteStatsTable[[#This Row],[GroupByKey]]),(DiscreteStatsTable[GroupByKey]=DiscreteStatsTable[[#This Row],[GroupByKey]])*DiscreteStatsTable[Minimum]))</f>
        <v>1.2596072452009799E-2</v>
      </c>
      <c r="U668" s="5" cm="1">
        <f t="array" ref="U668">MAX(IF((DiscreteStatsTable[GroupByKey]=DiscreteStatsTable[[#This Row],[GroupByKey]]),(DiscreteStatsTable[GroupByKey]=DiscreteStatsTable[[#This Row],[GroupByKey]])*DiscreteStatsTable[Maximum]))</f>
        <v>4.98834309779871E-2</v>
      </c>
      <c r="V668" s="5" cm="1">
        <f t="array" ref="V668">IFERROR(AVERAGE(IF((DiscreteStatsTable[GroupByKey]=DiscreteStatsTable[[#This Row],[GroupByKey]]),(DiscreteStatsTable[GroupByKey]=DiscreteStatsTable[[#This Row],[GroupByKey]])*DiscreteStatsTable[NumberObservations])),0)</f>
        <v>316.94</v>
      </c>
      <c r="W668" s="5">
        <f>IF((DiscreteStatsTable[[#This Row],[RepsRequested]]&gt;1),DiscreteStatsTable[[#This Row],[HalfWidth]],DiscreteStatsTable[[#This Row],[BatchMeansHalfWidth]])</f>
        <v>1.0181944756697419E-4</v>
      </c>
      <c r="X668" s="5" cm="1">
        <f t="array" ref="X668">COUNT(IF((DiscreteStatsTable[GroupByKey]=DiscreteStatsTable[[#This Row],[GroupByKey]]),(DiscreteStatsTable[GroupByKey]=DiscreteStatsTable[[#This Row],[GroupByKey]])*DiscreteStatsTable[Replication]))</f>
        <v>50</v>
      </c>
      <c r="Y668" s="5">
        <f>IF(DiscreteStatsTable[[#This Row],[RepsRequested]]=DiscreteStatsTable[[#This Row],[RepsWithStatObserved]],1,0)</f>
        <v>1</v>
      </c>
    </row>
    <row r="669" spans="1:25" x14ac:dyDescent="0.25">
      <c r="A669" t="s">
        <v>68</v>
      </c>
      <c r="B669" t="s">
        <v>70</v>
      </c>
      <c r="C669">
        <v>45</v>
      </c>
      <c r="D669" t="s">
        <v>83</v>
      </c>
      <c r="E669" t="s">
        <v>76</v>
      </c>
      <c r="F669" t="s">
        <v>73</v>
      </c>
      <c r="G669">
        <v>1.74672804184411</v>
      </c>
      <c r="H669">
        <v>2E+20</v>
      </c>
      <c r="I669">
        <v>0.80035815743048</v>
      </c>
      <c r="J669">
        <v>2.9123094620565602</v>
      </c>
      <c r="K669">
        <v>317</v>
      </c>
      <c r="L66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69" s="5" cm="1">
        <f t="array" ref="M669">MAX(IF((ProjectInfoTable[ProjectName]=DiscreteStatsTable[[#This Row],[ProjectName]]),(ProjectInfoTable[ProjectName]=DiscreteStatsTable[[#This Row],[ProjectName]])*ProjectInfoTable[NumberOfReplications]))</f>
        <v>50</v>
      </c>
      <c r="N669" s="5" cm="1">
        <f t="array" ref="N669">IFERROR(AVERAGE(IF((DiscreteStatsTable[GroupByKey]=DiscreteStatsTable[[#This Row],[GroupByKey]]),(DiscreteStatsTable[GroupByKey]=DiscreteStatsTable[[#This Row],[GroupByKey]])*DiscreteStatsTable[Average])),0)</f>
        <v>1.7484026538398019</v>
      </c>
      <c r="O669" s="5" cm="1">
        <f t="array" ref="O669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69" s="5" cm="1">
        <f t="array" ref="P669">MAX(IF((ProjectInfoTable[ProjectName]=DiscreteStatsTable[[#This Row],[ProjectName]]),(ProjectInfoTable[ProjectName]=DiscreteStatsTable[[#This Row],[ProjectName]])*ProjectInfoTable[ConfidenceInterval]))</f>
        <v>0.95</v>
      </c>
      <c r="Q669" s="5">
        <f>IF(AND(DiscreteStatsTable[[#This Row],[RepsWithStatObserved]]=1,Y669=0),200000000000000000000,IFERROR(_xlfn.T.INV.2T(1 -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69" s="5" cm="1">
        <f t="array" ref="R669">MIN(IF((DiscreteStatsTable[GroupByKey]=DiscreteStatsTable[[#This Row],[GroupByKey]]),(DiscreteStatsTable[GroupByKey]=DiscreteStatsTable[[#This Row],[GroupByKey]])*DiscreteStatsTable[Average]))</f>
        <v>1.7009684642507199</v>
      </c>
      <c r="S669" s="5" cm="1">
        <f t="array" ref="S669">MAX(IF((DiscreteStatsTable[GroupByKey]=DiscreteStatsTable[[#This Row],[GroupByKey]]),(DiscreteStatsTable[GroupByKey]=DiscreteStatsTable[[#This Row],[GroupByKey]])*DiscreteStatsTable[Average]))</f>
        <v>1.77991278781317</v>
      </c>
      <c r="T669" s="5" cm="1">
        <f t="array" ref="T669">MIN(IF((DiscreteStatsTable[GroupByKey]=DiscreteStatsTable[[#This Row],[GroupByKey]]),(DiscreteStatsTable[GroupByKey]=DiscreteStatsTable[[#This Row],[GroupByKey]])*DiscreteStatsTable[Minimum]))</f>
        <v>0.75576434712058904</v>
      </c>
      <c r="U669" s="5" cm="1">
        <f t="array" ref="U669">MAX(IF((DiscreteStatsTable[GroupByKey]=DiscreteStatsTable[[#This Row],[GroupByKey]]),(DiscreteStatsTable[GroupByKey]=DiscreteStatsTable[[#This Row],[GroupByKey]])*DiscreteStatsTable[Maximum]))</f>
        <v>2.9930058586792301</v>
      </c>
      <c r="V669" s="5" cm="1">
        <f t="array" ref="V669">IFERROR(AVERAGE(IF((DiscreteStatsTable[GroupByKey]=DiscreteStatsTable[[#This Row],[GroupByKey]]),(DiscreteStatsTable[GroupByKey]=DiscreteStatsTable[[#This Row],[GroupByKey]])*DiscreteStatsTable[NumberObservations])),0)</f>
        <v>316.94</v>
      </c>
      <c r="W669" s="5">
        <f>IF((DiscreteStatsTable[[#This Row],[RepsRequested]]&gt;1),DiscreteStatsTable[[#This Row],[HalfWidth]],DiscreteStatsTable[[#This Row],[BatchMeansHalfWidth]])</f>
        <v>6.1091668540185929E-3</v>
      </c>
      <c r="X669" s="5" cm="1">
        <f t="array" ref="X669">COUNT(IF((DiscreteStatsTable[GroupByKey]=DiscreteStatsTable[[#This Row],[GroupByKey]]),(DiscreteStatsTable[GroupByKey]=DiscreteStatsTable[[#This Row],[GroupByKey]])*DiscreteStatsTable[Replication]))</f>
        <v>50</v>
      </c>
      <c r="Y669" s="5">
        <f>IF(DiscreteStatsTable[[#This Row],[RepsRequested]]=DiscreteStatsTable[[#This Row],[RepsWithStatObserved]],1,0)</f>
        <v>1</v>
      </c>
    </row>
    <row r="670" spans="1:25" x14ac:dyDescent="0.25">
      <c r="A670" t="s">
        <v>68</v>
      </c>
      <c r="B670" t="s">
        <v>70</v>
      </c>
      <c r="C670">
        <v>45</v>
      </c>
      <c r="D670" t="s">
        <v>83</v>
      </c>
      <c r="E670" t="s">
        <v>77</v>
      </c>
      <c r="F670" t="s">
        <v>73</v>
      </c>
      <c r="G670">
        <v>0</v>
      </c>
      <c r="H670">
        <v>2E+20</v>
      </c>
      <c r="I670">
        <v>0</v>
      </c>
      <c r="J670">
        <v>0</v>
      </c>
      <c r="K670">
        <v>317</v>
      </c>
      <c r="L67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70" s="5" cm="1">
        <f t="array" ref="M670">MAX(IF((ProjectInfoTable[ProjectName]=DiscreteStatsTable[[#This Row],[ProjectName]]),(ProjectInfoTable[ProjectName]=DiscreteStatsTable[[#This Row],[ProjectName]])*ProjectInfoTable[NumberOfReplications]))</f>
        <v>50</v>
      </c>
      <c r="N670" s="5" cm="1">
        <f t="array" ref="N670">IFERROR(AVERAGE(IF((DiscreteStatsTable[GroupByKey]=DiscreteStatsTable[[#This Row],[GroupByKey]]),(DiscreteStatsTable[GroupByKey]=DiscreteStatsTable[[#This Row],[GroupByKey]])*DiscreteStatsTable[Average])),0)</f>
        <v>0</v>
      </c>
      <c r="O670" s="5" cm="1">
        <f t="array" ref="O670">IFERROR(_xlfn.STDEV.S(IF((DiscreteStatsTable[GroupByKey]=DiscreteStatsTable[[#This Row],[GroupByKey]]),(DiscreteStatsTable[GroupByKey]=DiscreteStatsTable[[#This Row],[GroupByKey]])*DiscreteStatsTable[Average])),0)</f>
        <v>0</v>
      </c>
      <c r="P670" s="5" cm="1">
        <f t="array" ref="P670">MAX(IF((ProjectInfoTable[ProjectName]=DiscreteStatsTable[[#This Row],[ProjectName]]),(ProjectInfoTable[ProjectName]=DiscreteStatsTable[[#This Row],[ProjectName]])*ProjectInfoTable[ConfidenceInterval]))</f>
        <v>0.95</v>
      </c>
      <c r="Q670" s="5">
        <f>IF(AND(DiscreteStatsTable[[#This Row],[RepsWithStatObserved]]=1,Y670=0),200000000000000000000,IFERROR(_xlfn.T.INV.2T(1 -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0" s="5" cm="1">
        <f t="array" ref="R670">MIN(IF((DiscreteStatsTable[GroupByKey]=DiscreteStatsTable[[#This Row],[GroupByKey]]),(DiscreteStatsTable[GroupByKey]=DiscreteStatsTable[[#This Row],[GroupByKey]])*DiscreteStatsTable[Average]))</f>
        <v>0</v>
      </c>
      <c r="S670" s="5" cm="1">
        <f t="array" ref="S670">MAX(IF((DiscreteStatsTable[GroupByKey]=DiscreteStatsTable[[#This Row],[GroupByKey]]),(DiscreteStatsTable[GroupByKey]=DiscreteStatsTable[[#This Row],[GroupByKey]])*DiscreteStatsTable[Average]))</f>
        <v>0</v>
      </c>
      <c r="T670" s="5" cm="1">
        <f t="array" ref="T670">MIN(IF((DiscreteStatsTable[GroupByKey]=DiscreteStatsTable[[#This Row],[GroupByKey]]),(DiscreteStatsTable[GroupByKey]=DiscreteStatsTable[[#This Row],[GroupByKey]])*DiscreteStatsTable[Minimum]))</f>
        <v>0</v>
      </c>
      <c r="U670" s="5" cm="1">
        <f t="array" ref="U670">MAX(IF((DiscreteStatsTable[GroupByKey]=DiscreteStatsTable[[#This Row],[GroupByKey]]),(DiscreteStatsTable[GroupByKey]=DiscreteStatsTable[[#This Row],[GroupByKey]])*DiscreteStatsTable[Maximum]))</f>
        <v>0</v>
      </c>
      <c r="V670" s="5" cm="1">
        <f t="array" ref="V670">IFERROR(AVERAGE(IF((DiscreteStatsTable[GroupByKey]=DiscreteStatsTable[[#This Row],[GroupByKey]]),(DiscreteStatsTable[GroupByKey]=DiscreteStatsTable[[#This Row],[GroupByKey]])*DiscreteStatsTable[NumberObservations])),0)</f>
        <v>316.94</v>
      </c>
      <c r="W670" s="5">
        <f>IF((DiscreteStatsTable[[#This Row],[RepsRequested]]&gt;1),DiscreteStatsTable[[#This Row],[HalfWidth]],DiscreteStatsTable[[#This Row],[BatchMeansHalfWidth]])</f>
        <v>0</v>
      </c>
      <c r="X670" s="5" cm="1">
        <f t="array" ref="X670">COUNT(IF((DiscreteStatsTable[GroupByKey]=DiscreteStatsTable[[#This Row],[GroupByKey]]),(DiscreteStatsTable[GroupByKey]=DiscreteStatsTable[[#This Row],[GroupByKey]])*DiscreteStatsTable[Replication]))</f>
        <v>50</v>
      </c>
      <c r="Y670" s="5">
        <f>IF(DiscreteStatsTable[[#This Row],[RepsRequested]]=DiscreteStatsTable[[#This Row],[RepsWithStatObserved]],1,0)</f>
        <v>1</v>
      </c>
    </row>
    <row r="671" spans="1:25" x14ac:dyDescent="0.25">
      <c r="A671" t="s">
        <v>68</v>
      </c>
      <c r="B671" t="s">
        <v>70</v>
      </c>
      <c r="C671">
        <v>45</v>
      </c>
      <c r="D671" t="s">
        <v>83</v>
      </c>
      <c r="E671" t="s">
        <v>78</v>
      </c>
      <c r="F671" t="s">
        <v>73</v>
      </c>
      <c r="G671">
        <v>8.6749599791191498E-2</v>
      </c>
      <c r="H671">
        <v>2E+20</v>
      </c>
      <c r="I671">
        <v>0</v>
      </c>
      <c r="J671">
        <v>2.0093409304390102</v>
      </c>
      <c r="K671">
        <v>317</v>
      </c>
      <c r="L67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71" s="5" cm="1">
        <f t="array" ref="M671">MAX(IF((ProjectInfoTable[ProjectName]=DiscreteStatsTable[[#This Row],[ProjectName]]),(ProjectInfoTable[ProjectName]=DiscreteStatsTable[[#This Row],[ProjectName]])*ProjectInfoTable[NumberOfReplications]))</f>
        <v>50</v>
      </c>
      <c r="N671" s="5" cm="1">
        <f t="array" ref="N671">IFERROR(AVERAGE(IF((DiscreteStatsTable[GroupByKey]=DiscreteStatsTable[[#This Row],[GroupByKey]]),(DiscreteStatsTable[GroupByKey]=DiscreteStatsTable[[#This Row],[GroupByKey]])*DiscreteStatsTable[Average])),0)</f>
        <v>0.17460097232699684</v>
      </c>
      <c r="O671" s="5" cm="1">
        <f t="array" ref="O671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71" s="5" cm="1">
        <f t="array" ref="P671">MAX(IF((ProjectInfoTable[ProjectName]=DiscreteStatsTable[[#This Row],[ProjectName]]),(ProjectInfoTable[ProjectName]=DiscreteStatsTable[[#This Row],[ProjectName]])*ProjectInfoTable[ConfidenceInterval]))</f>
        <v>0.95</v>
      </c>
      <c r="Q671" s="5">
        <f>IF(AND(DiscreteStatsTable[[#This Row],[RepsWithStatObserved]]=1,Y671=0),200000000000000000000,IFERROR(_xlfn.T.INV.2T(1 -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71" s="5" cm="1">
        <f t="array" ref="R671">MIN(IF((DiscreteStatsTable[GroupByKey]=DiscreteStatsTable[[#This Row],[GroupByKey]]),(DiscreteStatsTable[GroupByKey]=DiscreteStatsTable[[#This Row],[GroupByKey]])*DiscreteStatsTable[Average]))</f>
        <v>6.6229675511977795E-2</v>
      </c>
      <c r="S671" s="5" cm="1">
        <f t="array" ref="S671">MAX(IF((DiscreteStatsTable[GroupByKey]=DiscreteStatsTable[[#This Row],[GroupByKey]]),(DiscreteStatsTable[GroupByKey]=DiscreteStatsTable[[#This Row],[GroupByKey]])*DiscreteStatsTable[Average]))</f>
        <v>0.33518621726314302</v>
      </c>
      <c r="T671" s="5" cm="1">
        <f t="array" ref="T671">MIN(IF((DiscreteStatsTable[GroupByKey]=DiscreteStatsTable[[#This Row],[GroupByKey]]),(DiscreteStatsTable[GroupByKey]=DiscreteStatsTable[[#This Row],[GroupByKey]])*DiscreteStatsTable[Minimum]))</f>
        <v>0</v>
      </c>
      <c r="U671" s="5" cm="1">
        <f t="array" ref="U671">MAX(IF((DiscreteStatsTable[GroupByKey]=DiscreteStatsTable[[#This Row],[GroupByKey]]),(DiscreteStatsTable[GroupByKey]=DiscreteStatsTable[[#This Row],[GroupByKey]])*DiscreteStatsTable[Maximum]))</f>
        <v>7.6409613053795198</v>
      </c>
      <c r="V671" s="5" cm="1">
        <f t="array" ref="V671">IFERROR(AVERAGE(IF((DiscreteStatsTable[GroupByKey]=DiscreteStatsTable[[#This Row],[GroupByKey]]),(DiscreteStatsTable[GroupByKey]=DiscreteStatsTable[[#This Row],[GroupByKey]])*DiscreteStatsTable[NumberObservations])),0)</f>
        <v>316.94</v>
      </c>
      <c r="W671" s="5">
        <f>IF((DiscreteStatsTable[[#This Row],[RepsRequested]]&gt;1),DiscreteStatsTable[[#This Row],[HalfWidth]],DiscreteStatsTable[[#This Row],[BatchMeansHalfWidth]])</f>
        <v>1.655000005490757E-2</v>
      </c>
      <c r="X671" s="5" cm="1">
        <f t="array" ref="X671">COUNT(IF((DiscreteStatsTable[GroupByKey]=DiscreteStatsTable[[#This Row],[GroupByKey]]),(DiscreteStatsTable[GroupByKey]=DiscreteStatsTable[[#This Row],[GroupByKey]])*DiscreteStatsTable[Replication]))</f>
        <v>50</v>
      </c>
      <c r="Y671" s="5">
        <f>IF(DiscreteStatsTable[[#This Row],[RepsRequested]]=DiscreteStatsTable[[#This Row],[RepsWithStatObserved]],1,0)</f>
        <v>1</v>
      </c>
    </row>
    <row r="672" spans="1:25" x14ac:dyDescent="0.25">
      <c r="A672" t="s">
        <v>68</v>
      </c>
      <c r="B672" t="s">
        <v>70</v>
      </c>
      <c r="C672">
        <v>46</v>
      </c>
      <c r="D672" t="s">
        <v>83</v>
      </c>
      <c r="E672" t="s">
        <v>72</v>
      </c>
      <c r="F672" t="s">
        <v>73</v>
      </c>
      <c r="G672">
        <v>2.9364746760379701E-2</v>
      </c>
      <c r="H672">
        <v>2E+20</v>
      </c>
      <c r="I672">
        <v>1.4827544937971501E-2</v>
      </c>
      <c r="J672">
        <v>4.74704760737647E-2</v>
      </c>
      <c r="K672">
        <v>317</v>
      </c>
      <c r="L67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72" s="5" cm="1">
        <f t="array" ref="M672">MAX(IF((ProjectInfoTable[ProjectName]=DiscreteStatsTable[[#This Row],[ProjectName]]),(ProjectInfoTable[ProjectName]=DiscreteStatsTable[[#This Row],[ProjectName]])*ProjectInfoTable[NumberOfReplications]))</f>
        <v>50</v>
      </c>
      <c r="N672" s="5" cm="1">
        <f t="array" ref="N672">IFERROR(AVERAGE(IF((DiscreteStatsTable[GroupByKey]=DiscreteStatsTable[[#This Row],[GroupByKey]]),(DiscreteStatsTable[GroupByKey]=DiscreteStatsTable[[#This Row],[GroupByKey]])*DiscreteStatsTable[Average])),0)</f>
        <v>2.9140044230663364E-2</v>
      </c>
      <c r="O672" s="5" cm="1">
        <f t="array" ref="O67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72" s="5" cm="1">
        <f t="array" ref="P672">MAX(IF((ProjectInfoTable[ProjectName]=DiscreteStatsTable[[#This Row],[ProjectName]]),(ProjectInfoTable[ProjectName]=DiscreteStatsTable[[#This Row],[ProjectName]])*ProjectInfoTable[ConfidenceInterval]))</f>
        <v>0.95</v>
      </c>
      <c r="Q672" s="5">
        <f>IF(AND(DiscreteStatsTable[[#This Row],[RepsWithStatObserved]]=1,Y672=0),200000000000000000000,IFERROR(_xlfn.T.INV.2T(1 -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72" s="5" cm="1">
        <f t="array" ref="R672">MIN(IF((DiscreteStatsTable[GroupByKey]=DiscreteStatsTable[[#This Row],[GroupByKey]]),(DiscreteStatsTable[GroupByKey]=DiscreteStatsTable[[#This Row],[GroupByKey]])*DiscreteStatsTable[Average]))</f>
        <v>2.83494744041787E-2</v>
      </c>
      <c r="S672" s="5" cm="1">
        <f t="array" ref="S672">MAX(IF((DiscreteStatsTable[GroupByKey]=DiscreteStatsTable[[#This Row],[GroupByKey]]),(DiscreteStatsTable[GroupByKey]=DiscreteStatsTable[[#This Row],[GroupByKey]])*DiscreteStatsTable[Average]))</f>
        <v>2.9665213130219501E-2</v>
      </c>
      <c r="T672" s="5" cm="1">
        <f t="array" ref="T672">MIN(IF((DiscreteStatsTable[GroupByKey]=DiscreteStatsTable[[#This Row],[GroupByKey]]),(DiscreteStatsTable[GroupByKey]=DiscreteStatsTable[[#This Row],[GroupByKey]])*DiscreteStatsTable[Minimum]))</f>
        <v>1.2596072452009799E-2</v>
      </c>
      <c r="U672" s="5" cm="1">
        <f t="array" ref="U672">MAX(IF((DiscreteStatsTable[GroupByKey]=DiscreteStatsTable[[#This Row],[GroupByKey]]),(DiscreteStatsTable[GroupByKey]=DiscreteStatsTable[[#This Row],[GroupByKey]])*DiscreteStatsTable[Maximum]))</f>
        <v>4.98834309779871E-2</v>
      </c>
      <c r="V672" s="5" cm="1">
        <f t="array" ref="V672">IFERROR(AVERAGE(IF((DiscreteStatsTable[GroupByKey]=DiscreteStatsTable[[#This Row],[GroupByKey]]),(DiscreteStatsTable[GroupByKey]=DiscreteStatsTable[[#This Row],[GroupByKey]])*DiscreteStatsTable[NumberObservations])),0)</f>
        <v>316.94</v>
      </c>
      <c r="W672" s="5">
        <f>IF((DiscreteStatsTable[[#This Row],[RepsRequested]]&gt;1),DiscreteStatsTable[[#This Row],[HalfWidth]],DiscreteStatsTable[[#This Row],[BatchMeansHalfWidth]])</f>
        <v>1.0181944756697419E-4</v>
      </c>
      <c r="X672" s="5" cm="1">
        <f t="array" ref="X672">COUNT(IF((DiscreteStatsTable[GroupByKey]=DiscreteStatsTable[[#This Row],[GroupByKey]]),(DiscreteStatsTable[GroupByKey]=DiscreteStatsTable[[#This Row],[GroupByKey]])*DiscreteStatsTable[Replication]))</f>
        <v>50</v>
      </c>
      <c r="Y672" s="5">
        <f>IF(DiscreteStatsTable[[#This Row],[RepsRequested]]=DiscreteStatsTable[[#This Row],[RepsWithStatObserved]],1,0)</f>
        <v>1</v>
      </c>
    </row>
    <row r="673" spans="1:25" x14ac:dyDescent="0.25">
      <c r="A673" t="s">
        <v>68</v>
      </c>
      <c r="B673" t="s">
        <v>70</v>
      </c>
      <c r="C673">
        <v>46</v>
      </c>
      <c r="D673" t="s">
        <v>83</v>
      </c>
      <c r="E673" t="s">
        <v>74</v>
      </c>
      <c r="F673" t="s">
        <v>73</v>
      </c>
      <c r="G673">
        <v>1.93091893033122</v>
      </c>
      <c r="H673">
        <v>2E+20</v>
      </c>
      <c r="I673">
        <v>0.90792030150765901</v>
      </c>
      <c r="J673">
        <v>5.3670940090431696</v>
      </c>
      <c r="K673">
        <v>317</v>
      </c>
      <c r="L67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73" s="5" cm="1">
        <f t="array" ref="M673">MAX(IF((ProjectInfoTable[ProjectName]=DiscreteStatsTable[[#This Row],[ProjectName]]),(ProjectInfoTable[ProjectName]=DiscreteStatsTable[[#This Row],[ProjectName]])*ProjectInfoTable[NumberOfReplications]))</f>
        <v>50</v>
      </c>
      <c r="N673" s="5" cm="1">
        <f t="array" ref="N673">IFERROR(AVERAGE(IF((DiscreteStatsTable[GroupByKey]=DiscreteStatsTable[[#This Row],[GroupByKey]]),(DiscreteStatsTable[GroupByKey]=DiscreteStatsTable[[#This Row],[GroupByKey]])*DiscreteStatsTable[Average])),0)</f>
        <v>1.9230036261667984</v>
      </c>
      <c r="O673" s="5" cm="1">
        <f t="array" ref="O673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73" s="5" cm="1">
        <f t="array" ref="P673">MAX(IF((ProjectInfoTable[ProjectName]=DiscreteStatsTable[[#This Row],[ProjectName]]),(ProjectInfoTable[ProjectName]=DiscreteStatsTable[[#This Row],[ProjectName]])*ProjectInfoTable[ConfidenceInterval]))</f>
        <v>0.95</v>
      </c>
      <c r="Q673" s="5">
        <f>IF(AND(DiscreteStatsTable[[#This Row],[RepsWithStatObserved]]=1,Y673=0),200000000000000000000,IFERROR(_xlfn.T.INV.2T(1 -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73" s="5" cm="1">
        <f t="array" ref="R673">MIN(IF((DiscreteStatsTable[GroupByKey]=DiscreteStatsTable[[#This Row],[GroupByKey]]),(DiscreteStatsTable[GroupByKey]=DiscreteStatsTable[[#This Row],[GroupByKey]])*DiscreteStatsTable[Average]))</f>
        <v>1.76780221421957</v>
      </c>
      <c r="S673" s="5" cm="1">
        <f t="array" ref="S673">MAX(IF((DiscreteStatsTable[GroupByKey]=DiscreteStatsTable[[#This Row],[GroupByKey]]),(DiscreteStatsTable[GroupByKey]=DiscreteStatsTable[[#This Row],[GroupByKey]])*DiscreteStatsTable[Average]))</f>
        <v>2.1069755550221099</v>
      </c>
      <c r="T673" s="5" cm="1">
        <f t="array" ref="T673">MIN(IF((DiscreteStatsTable[GroupByKey]=DiscreteStatsTable[[#This Row],[GroupByKey]]),(DiscreteStatsTable[GroupByKey]=DiscreteStatsTable[[#This Row],[GroupByKey]])*DiscreteStatsTable[Minimum]))</f>
        <v>0.75576434712058904</v>
      </c>
      <c r="U673" s="5" cm="1">
        <f t="array" ref="U673">MAX(IF((DiscreteStatsTable[GroupByKey]=DiscreteStatsTable[[#This Row],[GroupByKey]]),(DiscreteStatsTable[GroupByKey]=DiscreteStatsTable[[#This Row],[GroupByKey]])*DiscreteStatsTable[Maximum]))</f>
        <v>8.9740994303808801</v>
      </c>
      <c r="V673" s="5" cm="1">
        <f t="array" ref="V673">IFERROR(AVERAGE(IF((DiscreteStatsTable[GroupByKey]=DiscreteStatsTable[[#This Row],[GroupByKey]]),(DiscreteStatsTable[GroupByKey]=DiscreteStatsTable[[#This Row],[GroupByKey]])*DiscreteStatsTable[NumberObservations])),0)</f>
        <v>316.94</v>
      </c>
      <c r="W673" s="5">
        <f>IF((DiscreteStatsTable[[#This Row],[RepsRequested]]&gt;1),DiscreteStatsTable[[#This Row],[HalfWidth]],DiscreteStatsTable[[#This Row],[BatchMeansHalfWidth]])</f>
        <v>1.7917006908396871E-2</v>
      </c>
      <c r="X673" s="5" cm="1">
        <f t="array" ref="X673">COUNT(IF((DiscreteStatsTable[GroupByKey]=DiscreteStatsTable[[#This Row],[GroupByKey]]),(DiscreteStatsTable[GroupByKey]=DiscreteStatsTable[[#This Row],[GroupByKey]])*DiscreteStatsTable[Replication]))</f>
        <v>50</v>
      </c>
      <c r="Y673" s="5">
        <f>IF(DiscreteStatsTable[[#This Row],[RepsRequested]]=DiscreteStatsTable[[#This Row],[RepsWithStatObserved]],1,0)</f>
        <v>1</v>
      </c>
    </row>
    <row r="674" spans="1:25" x14ac:dyDescent="0.25">
      <c r="A674" t="s">
        <v>68</v>
      </c>
      <c r="B674" t="s">
        <v>70</v>
      </c>
      <c r="C674">
        <v>46</v>
      </c>
      <c r="D674" t="s">
        <v>83</v>
      </c>
      <c r="E674" t="s">
        <v>75</v>
      </c>
      <c r="F674" t="s">
        <v>73</v>
      </c>
      <c r="G674">
        <v>2.9364746760379701E-2</v>
      </c>
      <c r="H674">
        <v>2E+20</v>
      </c>
      <c r="I674">
        <v>1.4827544937971501E-2</v>
      </c>
      <c r="J674">
        <v>4.74704760737647E-2</v>
      </c>
      <c r="K674">
        <v>317</v>
      </c>
      <c r="L67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74" s="5" cm="1">
        <f t="array" ref="M674">MAX(IF((ProjectInfoTable[ProjectName]=DiscreteStatsTable[[#This Row],[ProjectName]]),(ProjectInfoTable[ProjectName]=DiscreteStatsTable[[#This Row],[ProjectName]])*ProjectInfoTable[NumberOfReplications]))</f>
        <v>50</v>
      </c>
      <c r="N674" s="5" cm="1">
        <f t="array" ref="N674">IFERROR(AVERAGE(IF((DiscreteStatsTable[GroupByKey]=DiscreteStatsTable[[#This Row],[GroupByKey]]),(DiscreteStatsTable[GroupByKey]=DiscreteStatsTable[[#This Row],[GroupByKey]])*DiscreteStatsTable[Average])),0)</f>
        <v>2.9140044230663364E-2</v>
      </c>
      <c r="O674" s="5" cm="1">
        <f t="array" ref="O67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74" s="5" cm="1">
        <f t="array" ref="P674">MAX(IF((ProjectInfoTable[ProjectName]=DiscreteStatsTable[[#This Row],[ProjectName]]),(ProjectInfoTable[ProjectName]=DiscreteStatsTable[[#This Row],[ProjectName]])*ProjectInfoTable[ConfidenceInterval]))</f>
        <v>0.95</v>
      </c>
      <c r="Q674" s="5">
        <f>IF(AND(DiscreteStatsTable[[#This Row],[RepsWithStatObserved]]=1,Y674=0),200000000000000000000,IFERROR(_xlfn.T.INV.2T(1 -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74" s="5" cm="1">
        <f t="array" ref="R674">MIN(IF((DiscreteStatsTable[GroupByKey]=DiscreteStatsTable[[#This Row],[GroupByKey]]),(DiscreteStatsTable[GroupByKey]=DiscreteStatsTable[[#This Row],[GroupByKey]])*DiscreteStatsTable[Average]))</f>
        <v>2.83494744041787E-2</v>
      </c>
      <c r="S674" s="5" cm="1">
        <f t="array" ref="S674">MAX(IF((DiscreteStatsTable[GroupByKey]=DiscreteStatsTable[[#This Row],[GroupByKey]]),(DiscreteStatsTable[GroupByKey]=DiscreteStatsTable[[#This Row],[GroupByKey]])*DiscreteStatsTable[Average]))</f>
        <v>2.9665213130219501E-2</v>
      </c>
      <c r="T674" s="5" cm="1">
        <f t="array" ref="T674">MIN(IF((DiscreteStatsTable[GroupByKey]=DiscreteStatsTable[[#This Row],[GroupByKey]]),(DiscreteStatsTable[GroupByKey]=DiscreteStatsTable[[#This Row],[GroupByKey]])*DiscreteStatsTable[Minimum]))</f>
        <v>1.2596072452009799E-2</v>
      </c>
      <c r="U674" s="5" cm="1">
        <f t="array" ref="U674">MAX(IF((DiscreteStatsTable[GroupByKey]=DiscreteStatsTable[[#This Row],[GroupByKey]]),(DiscreteStatsTable[GroupByKey]=DiscreteStatsTable[[#This Row],[GroupByKey]])*DiscreteStatsTable[Maximum]))</f>
        <v>4.98834309779871E-2</v>
      </c>
      <c r="V674" s="5" cm="1">
        <f t="array" ref="V674">IFERROR(AVERAGE(IF((DiscreteStatsTable[GroupByKey]=DiscreteStatsTable[[#This Row],[GroupByKey]]),(DiscreteStatsTable[GroupByKey]=DiscreteStatsTable[[#This Row],[GroupByKey]])*DiscreteStatsTable[NumberObservations])),0)</f>
        <v>316.94</v>
      </c>
      <c r="W674" s="5">
        <f>IF((DiscreteStatsTable[[#This Row],[RepsRequested]]&gt;1),DiscreteStatsTable[[#This Row],[HalfWidth]],DiscreteStatsTable[[#This Row],[BatchMeansHalfWidth]])</f>
        <v>1.0181944756697419E-4</v>
      </c>
      <c r="X674" s="5" cm="1">
        <f t="array" ref="X674">COUNT(IF((DiscreteStatsTable[GroupByKey]=DiscreteStatsTable[[#This Row],[GroupByKey]]),(DiscreteStatsTable[GroupByKey]=DiscreteStatsTable[[#This Row],[GroupByKey]])*DiscreteStatsTable[Replication]))</f>
        <v>50</v>
      </c>
      <c r="Y674" s="5">
        <f>IF(DiscreteStatsTable[[#This Row],[RepsRequested]]=DiscreteStatsTable[[#This Row],[RepsWithStatObserved]],1,0)</f>
        <v>1</v>
      </c>
    </row>
    <row r="675" spans="1:25" x14ac:dyDescent="0.25">
      <c r="A675" t="s">
        <v>68</v>
      </c>
      <c r="B675" t="s">
        <v>70</v>
      </c>
      <c r="C675">
        <v>46</v>
      </c>
      <c r="D675" t="s">
        <v>83</v>
      </c>
      <c r="E675" t="s">
        <v>76</v>
      </c>
      <c r="F675" t="s">
        <v>73</v>
      </c>
      <c r="G675">
        <v>1.76188480562278</v>
      </c>
      <c r="H675">
        <v>2E+20</v>
      </c>
      <c r="I675">
        <v>0.88965269627829002</v>
      </c>
      <c r="J675">
        <v>2.84822856442588</v>
      </c>
      <c r="K675">
        <v>317</v>
      </c>
      <c r="L67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75" s="5" cm="1">
        <f t="array" ref="M675">MAX(IF((ProjectInfoTable[ProjectName]=DiscreteStatsTable[[#This Row],[ProjectName]]),(ProjectInfoTable[ProjectName]=DiscreteStatsTable[[#This Row],[ProjectName]])*ProjectInfoTable[NumberOfReplications]))</f>
        <v>50</v>
      </c>
      <c r="N675" s="5" cm="1">
        <f t="array" ref="N675">IFERROR(AVERAGE(IF((DiscreteStatsTable[GroupByKey]=DiscreteStatsTable[[#This Row],[GroupByKey]]),(DiscreteStatsTable[GroupByKey]=DiscreteStatsTable[[#This Row],[GroupByKey]])*DiscreteStatsTable[Average])),0)</f>
        <v>1.7484026538398019</v>
      </c>
      <c r="O675" s="5" cm="1">
        <f t="array" ref="O675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75" s="5" cm="1">
        <f t="array" ref="P675">MAX(IF((ProjectInfoTable[ProjectName]=DiscreteStatsTable[[#This Row],[ProjectName]]),(ProjectInfoTable[ProjectName]=DiscreteStatsTable[[#This Row],[ProjectName]])*ProjectInfoTable[ConfidenceInterval]))</f>
        <v>0.95</v>
      </c>
      <c r="Q675" s="5">
        <f>IF(AND(DiscreteStatsTable[[#This Row],[RepsWithStatObserved]]=1,Y675=0),200000000000000000000,IFERROR(_xlfn.T.INV.2T(1 -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75" s="5" cm="1">
        <f t="array" ref="R675">MIN(IF((DiscreteStatsTable[GroupByKey]=DiscreteStatsTable[[#This Row],[GroupByKey]]),(DiscreteStatsTable[GroupByKey]=DiscreteStatsTable[[#This Row],[GroupByKey]])*DiscreteStatsTable[Average]))</f>
        <v>1.7009684642507199</v>
      </c>
      <c r="S675" s="5" cm="1">
        <f t="array" ref="S675">MAX(IF((DiscreteStatsTable[GroupByKey]=DiscreteStatsTable[[#This Row],[GroupByKey]]),(DiscreteStatsTable[GroupByKey]=DiscreteStatsTable[[#This Row],[GroupByKey]])*DiscreteStatsTable[Average]))</f>
        <v>1.77991278781317</v>
      </c>
      <c r="T675" s="5" cm="1">
        <f t="array" ref="T675">MIN(IF((DiscreteStatsTable[GroupByKey]=DiscreteStatsTable[[#This Row],[GroupByKey]]),(DiscreteStatsTable[GroupByKey]=DiscreteStatsTable[[#This Row],[GroupByKey]])*DiscreteStatsTable[Minimum]))</f>
        <v>0.75576434712058904</v>
      </c>
      <c r="U675" s="5" cm="1">
        <f t="array" ref="U675">MAX(IF((DiscreteStatsTable[GroupByKey]=DiscreteStatsTable[[#This Row],[GroupByKey]]),(DiscreteStatsTable[GroupByKey]=DiscreteStatsTable[[#This Row],[GroupByKey]])*DiscreteStatsTable[Maximum]))</f>
        <v>2.9930058586792301</v>
      </c>
      <c r="V675" s="5" cm="1">
        <f t="array" ref="V675">IFERROR(AVERAGE(IF((DiscreteStatsTable[GroupByKey]=DiscreteStatsTable[[#This Row],[GroupByKey]]),(DiscreteStatsTable[GroupByKey]=DiscreteStatsTable[[#This Row],[GroupByKey]])*DiscreteStatsTable[NumberObservations])),0)</f>
        <v>316.94</v>
      </c>
      <c r="W675" s="5">
        <f>IF((DiscreteStatsTable[[#This Row],[RepsRequested]]&gt;1),DiscreteStatsTable[[#This Row],[HalfWidth]],DiscreteStatsTable[[#This Row],[BatchMeansHalfWidth]])</f>
        <v>6.1091668540185929E-3</v>
      </c>
      <c r="X675" s="5" cm="1">
        <f t="array" ref="X675">COUNT(IF((DiscreteStatsTable[GroupByKey]=DiscreteStatsTable[[#This Row],[GroupByKey]]),(DiscreteStatsTable[GroupByKey]=DiscreteStatsTable[[#This Row],[GroupByKey]])*DiscreteStatsTable[Replication]))</f>
        <v>50</v>
      </c>
      <c r="Y675" s="5">
        <f>IF(DiscreteStatsTable[[#This Row],[RepsRequested]]=DiscreteStatsTable[[#This Row],[RepsWithStatObserved]],1,0)</f>
        <v>1</v>
      </c>
    </row>
    <row r="676" spans="1:25" x14ac:dyDescent="0.25">
      <c r="A676" t="s">
        <v>68</v>
      </c>
      <c r="B676" t="s">
        <v>70</v>
      </c>
      <c r="C676">
        <v>46</v>
      </c>
      <c r="D676" t="s">
        <v>83</v>
      </c>
      <c r="E676" t="s">
        <v>77</v>
      </c>
      <c r="F676" t="s">
        <v>73</v>
      </c>
      <c r="G676">
        <v>0</v>
      </c>
      <c r="H676">
        <v>2E+20</v>
      </c>
      <c r="I676">
        <v>0</v>
      </c>
      <c r="J676">
        <v>0</v>
      </c>
      <c r="K676">
        <v>317</v>
      </c>
      <c r="L67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76" s="5" cm="1">
        <f t="array" ref="M676">MAX(IF((ProjectInfoTable[ProjectName]=DiscreteStatsTable[[#This Row],[ProjectName]]),(ProjectInfoTable[ProjectName]=DiscreteStatsTable[[#This Row],[ProjectName]])*ProjectInfoTable[NumberOfReplications]))</f>
        <v>50</v>
      </c>
      <c r="N676" s="5" cm="1">
        <f t="array" ref="N676">IFERROR(AVERAGE(IF((DiscreteStatsTable[GroupByKey]=DiscreteStatsTable[[#This Row],[GroupByKey]]),(DiscreteStatsTable[GroupByKey]=DiscreteStatsTable[[#This Row],[GroupByKey]])*DiscreteStatsTable[Average])),0)</f>
        <v>0</v>
      </c>
      <c r="O676" s="5" cm="1">
        <f t="array" ref="O676">IFERROR(_xlfn.STDEV.S(IF((DiscreteStatsTable[GroupByKey]=DiscreteStatsTable[[#This Row],[GroupByKey]]),(DiscreteStatsTable[GroupByKey]=DiscreteStatsTable[[#This Row],[GroupByKey]])*DiscreteStatsTable[Average])),0)</f>
        <v>0</v>
      </c>
      <c r="P676" s="5" cm="1">
        <f t="array" ref="P676">MAX(IF((ProjectInfoTable[ProjectName]=DiscreteStatsTable[[#This Row],[ProjectName]]),(ProjectInfoTable[ProjectName]=DiscreteStatsTable[[#This Row],[ProjectName]])*ProjectInfoTable[ConfidenceInterval]))</f>
        <v>0.95</v>
      </c>
      <c r="Q676" s="5">
        <f>IF(AND(DiscreteStatsTable[[#This Row],[RepsWithStatObserved]]=1,Y676=0),200000000000000000000,IFERROR(_xlfn.T.INV.2T(1 -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6" s="5" cm="1">
        <f t="array" ref="R676">MIN(IF((DiscreteStatsTable[GroupByKey]=DiscreteStatsTable[[#This Row],[GroupByKey]]),(DiscreteStatsTable[GroupByKey]=DiscreteStatsTable[[#This Row],[GroupByKey]])*DiscreteStatsTable[Average]))</f>
        <v>0</v>
      </c>
      <c r="S676" s="5" cm="1">
        <f t="array" ref="S676">MAX(IF((DiscreteStatsTable[GroupByKey]=DiscreteStatsTable[[#This Row],[GroupByKey]]),(DiscreteStatsTable[GroupByKey]=DiscreteStatsTable[[#This Row],[GroupByKey]])*DiscreteStatsTable[Average]))</f>
        <v>0</v>
      </c>
      <c r="T676" s="5" cm="1">
        <f t="array" ref="T676">MIN(IF((DiscreteStatsTable[GroupByKey]=DiscreteStatsTable[[#This Row],[GroupByKey]]),(DiscreteStatsTable[GroupByKey]=DiscreteStatsTable[[#This Row],[GroupByKey]])*DiscreteStatsTable[Minimum]))</f>
        <v>0</v>
      </c>
      <c r="U676" s="5" cm="1">
        <f t="array" ref="U676">MAX(IF((DiscreteStatsTable[GroupByKey]=DiscreteStatsTable[[#This Row],[GroupByKey]]),(DiscreteStatsTable[GroupByKey]=DiscreteStatsTable[[#This Row],[GroupByKey]])*DiscreteStatsTable[Maximum]))</f>
        <v>0</v>
      </c>
      <c r="V676" s="5" cm="1">
        <f t="array" ref="V676">IFERROR(AVERAGE(IF((DiscreteStatsTable[GroupByKey]=DiscreteStatsTable[[#This Row],[GroupByKey]]),(DiscreteStatsTable[GroupByKey]=DiscreteStatsTable[[#This Row],[GroupByKey]])*DiscreteStatsTable[NumberObservations])),0)</f>
        <v>316.94</v>
      </c>
      <c r="W676" s="5">
        <f>IF((DiscreteStatsTable[[#This Row],[RepsRequested]]&gt;1),DiscreteStatsTable[[#This Row],[HalfWidth]],DiscreteStatsTable[[#This Row],[BatchMeansHalfWidth]])</f>
        <v>0</v>
      </c>
      <c r="X676" s="5" cm="1">
        <f t="array" ref="X676">COUNT(IF((DiscreteStatsTable[GroupByKey]=DiscreteStatsTable[[#This Row],[GroupByKey]]),(DiscreteStatsTable[GroupByKey]=DiscreteStatsTable[[#This Row],[GroupByKey]])*DiscreteStatsTable[Replication]))</f>
        <v>50</v>
      </c>
      <c r="Y676" s="5">
        <f>IF(DiscreteStatsTable[[#This Row],[RepsRequested]]=DiscreteStatsTable[[#This Row],[RepsWithStatObserved]],1,0)</f>
        <v>1</v>
      </c>
    </row>
    <row r="677" spans="1:25" x14ac:dyDescent="0.25">
      <c r="A677" t="s">
        <v>68</v>
      </c>
      <c r="B677" t="s">
        <v>70</v>
      </c>
      <c r="C677">
        <v>46</v>
      </c>
      <c r="D677" t="s">
        <v>83</v>
      </c>
      <c r="E677" t="s">
        <v>78</v>
      </c>
      <c r="F677" t="s">
        <v>73</v>
      </c>
      <c r="G677">
        <v>0.16903412470844101</v>
      </c>
      <c r="H677">
        <v>2E+20</v>
      </c>
      <c r="I677">
        <v>0</v>
      </c>
      <c r="J677">
        <v>3.85492577984758</v>
      </c>
      <c r="K677">
        <v>317</v>
      </c>
      <c r="L67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77" s="5" cm="1">
        <f t="array" ref="M677">MAX(IF((ProjectInfoTable[ProjectName]=DiscreteStatsTable[[#This Row],[ProjectName]]),(ProjectInfoTable[ProjectName]=DiscreteStatsTable[[#This Row],[ProjectName]])*ProjectInfoTable[NumberOfReplications]))</f>
        <v>50</v>
      </c>
      <c r="N677" s="5" cm="1">
        <f t="array" ref="N677">IFERROR(AVERAGE(IF((DiscreteStatsTable[GroupByKey]=DiscreteStatsTable[[#This Row],[GroupByKey]]),(DiscreteStatsTable[GroupByKey]=DiscreteStatsTable[[#This Row],[GroupByKey]])*DiscreteStatsTable[Average])),0)</f>
        <v>0.17460097232699684</v>
      </c>
      <c r="O677" s="5" cm="1">
        <f t="array" ref="O677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77" s="5" cm="1">
        <f t="array" ref="P677">MAX(IF((ProjectInfoTable[ProjectName]=DiscreteStatsTable[[#This Row],[ProjectName]]),(ProjectInfoTable[ProjectName]=DiscreteStatsTable[[#This Row],[ProjectName]])*ProjectInfoTable[ConfidenceInterval]))</f>
        <v>0.95</v>
      </c>
      <c r="Q677" s="5">
        <f>IF(AND(DiscreteStatsTable[[#This Row],[RepsWithStatObserved]]=1,Y677=0),200000000000000000000,IFERROR(_xlfn.T.INV.2T(1 -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77" s="5" cm="1">
        <f t="array" ref="R677">MIN(IF((DiscreteStatsTable[GroupByKey]=DiscreteStatsTable[[#This Row],[GroupByKey]]),(DiscreteStatsTable[GroupByKey]=DiscreteStatsTable[[#This Row],[GroupByKey]])*DiscreteStatsTable[Average]))</f>
        <v>6.6229675511977795E-2</v>
      </c>
      <c r="S677" s="5" cm="1">
        <f t="array" ref="S677">MAX(IF((DiscreteStatsTable[GroupByKey]=DiscreteStatsTable[[#This Row],[GroupByKey]]),(DiscreteStatsTable[GroupByKey]=DiscreteStatsTable[[#This Row],[GroupByKey]])*DiscreteStatsTable[Average]))</f>
        <v>0.33518621726314302</v>
      </c>
      <c r="T677" s="5" cm="1">
        <f t="array" ref="T677">MIN(IF((DiscreteStatsTable[GroupByKey]=DiscreteStatsTable[[#This Row],[GroupByKey]]),(DiscreteStatsTable[GroupByKey]=DiscreteStatsTable[[#This Row],[GroupByKey]])*DiscreteStatsTable[Minimum]))</f>
        <v>0</v>
      </c>
      <c r="U677" s="5" cm="1">
        <f t="array" ref="U677">MAX(IF((DiscreteStatsTable[GroupByKey]=DiscreteStatsTable[[#This Row],[GroupByKey]]),(DiscreteStatsTable[GroupByKey]=DiscreteStatsTable[[#This Row],[GroupByKey]])*DiscreteStatsTable[Maximum]))</f>
        <v>7.6409613053795198</v>
      </c>
      <c r="V677" s="5" cm="1">
        <f t="array" ref="V677">IFERROR(AVERAGE(IF((DiscreteStatsTable[GroupByKey]=DiscreteStatsTable[[#This Row],[GroupByKey]]),(DiscreteStatsTable[GroupByKey]=DiscreteStatsTable[[#This Row],[GroupByKey]])*DiscreteStatsTable[NumberObservations])),0)</f>
        <v>316.94</v>
      </c>
      <c r="W677" s="5">
        <f>IF((DiscreteStatsTable[[#This Row],[RepsRequested]]&gt;1),DiscreteStatsTable[[#This Row],[HalfWidth]],DiscreteStatsTable[[#This Row],[BatchMeansHalfWidth]])</f>
        <v>1.655000005490757E-2</v>
      </c>
      <c r="X677" s="5" cm="1">
        <f t="array" ref="X677">COUNT(IF((DiscreteStatsTable[GroupByKey]=DiscreteStatsTable[[#This Row],[GroupByKey]]),(DiscreteStatsTable[GroupByKey]=DiscreteStatsTable[[#This Row],[GroupByKey]])*DiscreteStatsTable[Replication]))</f>
        <v>50</v>
      </c>
      <c r="Y677" s="5">
        <f>IF(DiscreteStatsTable[[#This Row],[RepsRequested]]=DiscreteStatsTable[[#This Row],[RepsWithStatObserved]],1,0)</f>
        <v>1</v>
      </c>
    </row>
    <row r="678" spans="1:25" x14ac:dyDescent="0.25">
      <c r="A678" t="s">
        <v>68</v>
      </c>
      <c r="B678" t="s">
        <v>70</v>
      </c>
      <c r="C678">
        <v>47</v>
      </c>
      <c r="D678" t="s">
        <v>83</v>
      </c>
      <c r="E678" t="s">
        <v>72</v>
      </c>
      <c r="F678" t="s">
        <v>73</v>
      </c>
      <c r="G678">
        <v>2.8692429028206099E-2</v>
      </c>
      <c r="H678">
        <v>2E+20</v>
      </c>
      <c r="I678">
        <v>1.2698033497261001E-2</v>
      </c>
      <c r="J678">
        <v>4.8123486578687903E-2</v>
      </c>
      <c r="K678">
        <v>317</v>
      </c>
      <c r="L67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78" s="5" cm="1">
        <f t="array" ref="M678">MAX(IF((ProjectInfoTable[ProjectName]=DiscreteStatsTable[[#This Row],[ProjectName]]),(ProjectInfoTable[ProjectName]=DiscreteStatsTable[[#This Row],[ProjectName]])*ProjectInfoTable[NumberOfReplications]))</f>
        <v>50</v>
      </c>
      <c r="N678" s="5" cm="1">
        <f t="array" ref="N678">IFERROR(AVERAGE(IF((DiscreteStatsTable[GroupByKey]=DiscreteStatsTable[[#This Row],[GroupByKey]]),(DiscreteStatsTable[GroupByKey]=DiscreteStatsTable[[#This Row],[GroupByKey]])*DiscreteStatsTable[Average])),0)</f>
        <v>2.9140044230663364E-2</v>
      </c>
      <c r="O678" s="5" cm="1">
        <f t="array" ref="O67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78" s="5" cm="1">
        <f t="array" ref="P678">MAX(IF((ProjectInfoTable[ProjectName]=DiscreteStatsTable[[#This Row],[ProjectName]]),(ProjectInfoTable[ProjectName]=DiscreteStatsTable[[#This Row],[ProjectName]])*ProjectInfoTable[ConfidenceInterval]))</f>
        <v>0.95</v>
      </c>
      <c r="Q678" s="5">
        <f>IF(AND(DiscreteStatsTable[[#This Row],[RepsWithStatObserved]]=1,Y678=0),200000000000000000000,IFERROR(_xlfn.T.INV.2T(1 -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78" s="5" cm="1">
        <f t="array" ref="R678">MIN(IF((DiscreteStatsTable[GroupByKey]=DiscreteStatsTable[[#This Row],[GroupByKey]]),(DiscreteStatsTable[GroupByKey]=DiscreteStatsTable[[#This Row],[GroupByKey]])*DiscreteStatsTable[Average]))</f>
        <v>2.83494744041787E-2</v>
      </c>
      <c r="S678" s="5" cm="1">
        <f t="array" ref="S678">MAX(IF((DiscreteStatsTable[GroupByKey]=DiscreteStatsTable[[#This Row],[GroupByKey]]),(DiscreteStatsTable[GroupByKey]=DiscreteStatsTable[[#This Row],[GroupByKey]])*DiscreteStatsTable[Average]))</f>
        <v>2.9665213130219501E-2</v>
      </c>
      <c r="T678" s="5" cm="1">
        <f t="array" ref="T678">MIN(IF((DiscreteStatsTable[GroupByKey]=DiscreteStatsTable[[#This Row],[GroupByKey]]),(DiscreteStatsTable[GroupByKey]=DiscreteStatsTable[[#This Row],[GroupByKey]])*DiscreteStatsTable[Minimum]))</f>
        <v>1.2596072452009799E-2</v>
      </c>
      <c r="U678" s="5" cm="1">
        <f t="array" ref="U678">MAX(IF((DiscreteStatsTable[GroupByKey]=DiscreteStatsTable[[#This Row],[GroupByKey]]),(DiscreteStatsTable[GroupByKey]=DiscreteStatsTable[[#This Row],[GroupByKey]])*DiscreteStatsTable[Maximum]))</f>
        <v>4.98834309779871E-2</v>
      </c>
      <c r="V678" s="5" cm="1">
        <f t="array" ref="V678">IFERROR(AVERAGE(IF((DiscreteStatsTable[GroupByKey]=DiscreteStatsTable[[#This Row],[GroupByKey]]),(DiscreteStatsTable[GroupByKey]=DiscreteStatsTable[[#This Row],[GroupByKey]])*DiscreteStatsTable[NumberObservations])),0)</f>
        <v>316.94</v>
      </c>
      <c r="W678" s="5">
        <f>IF((DiscreteStatsTable[[#This Row],[RepsRequested]]&gt;1),DiscreteStatsTable[[#This Row],[HalfWidth]],DiscreteStatsTable[[#This Row],[BatchMeansHalfWidth]])</f>
        <v>1.0181944756697419E-4</v>
      </c>
      <c r="X678" s="5" cm="1">
        <f t="array" ref="X678">COUNT(IF((DiscreteStatsTable[GroupByKey]=DiscreteStatsTable[[#This Row],[GroupByKey]]),(DiscreteStatsTable[GroupByKey]=DiscreteStatsTable[[#This Row],[GroupByKey]])*DiscreteStatsTable[Replication]))</f>
        <v>50</v>
      </c>
      <c r="Y678" s="5">
        <f>IF(DiscreteStatsTable[[#This Row],[RepsRequested]]=DiscreteStatsTable[[#This Row],[RepsWithStatObserved]],1,0)</f>
        <v>1</v>
      </c>
    </row>
    <row r="679" spans="1:25" x14ac:dyDescent="0.25">
      <c r="A679" t="s">
        <v>68</v>
      </c>
      <c r="B679" t="s">
        <v>70</v>
      </c>
      <c r="C679">
        <v>47</v>
      </c>
      <c r="D679" t="s">
        <v>83</v>
      </c>
      <c r="E679" t="s">
        <v>74</v>
      </c>
      <c r="F679" t="s">
        <v>73</v>
      </c>
      <c r="G679">
        <v>1.96936661956821</v>
      </c>
      <c r="H679">
        <v>2E+20</v>
      </c>
      <c r="I679">
        <v>0.76188200983565901</v>
      </c>
      <c r="J679">
        <v>5.6499551910370904</v>
      </c>
      <c r="K679">
        <v>317</v>
      </c>
      <c r="L67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79" s="5" cm="1">
        <f t="array" ref="M679">MAX(IF((ProjectInfoTable[ProjectName]=DiscreteStatsTable[[#This Row],[ProjectName]]),(ProjectInfoTable[ProjectName]=DiscreteStatsTable[[#This Row],[ProjectName]])*ProjectInfoTable[NumberOfReplications]))</f>
        <v>50</v>
      </c>
      <c r="N679" s="5" cm="1">
        <f t="array" ref="N679">IFERROR(AVERAGE(IF((DiscreteStatsTable[GroupByKey]=DiscreteStatsTable[[#This Row],[GroupByKey]]),(DiscreteStatsTable[GroupByKey]=DiscreteStatsTable[[#This Row],[GroupByKey]])*DiscreteStatsTable[Average])),0)</f>
        <v>1.9230036261667984</v>
      </c>
      <c r="O679" s="5" cm="1">
        <f t="array" ref="O679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79" s="5" cm="1">
        <f t="array" ref="P679">MAX(IF((ProjectInfoTable[ProjectName]=DiscreteStatsTable[[#This Row],[ProjectName]]),(ProjectInfoTable[ProjectName]=DiscreteStatsTable[[#This Row],[ProjectName]])*ProjectInfoTable[ConfidenceInterval]))</f>
        <v>0.95</v>
      </c>
      <c r="Q679" s="5">
        <f>IF(AND(DiscreteStatsTable[[#This Row],[RepsWithStatObserved]]=1,Y679=0),200000000000000000000,IFERROR(_xlfn.T.INV.2T(1 -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79" s="5" cm="1">
        <f t="array" ref="R679">MIN(IF((DiscreteStatsTable[GroupByKey]=DiscreteStatsTable[[#This Row],[GroupByKey]]),(DiscreteStatsTable[GroupByKey]=DiscreteStatsTable[[#This Row],[GroupByKey]])*DiscreteStatsTable[Average]))</f>
        <v>1.76780221421957</v>
      </c>
      <c r="S679" s="5" cm="1">
        <f t="array" ref="S679">MAX(IF((DiscreteStatsTable[GroupByKey]=DiscreteStatsTable[[#This Row],[GroupByKey]]),(DiscreteStatsTable[GroupByKey]=DiscreteStatsTable[[#This Row],[GroupByKey]])*DiscreteStatsTable[Average]))</f>
        <v>2.1069755550221099</v>
      </c>
      <c r="T679" s="5" cm="1">
        <f t="array" ref="T679">MIN(IF((DiscreteStatsTable[GroupByKey]=DiscreteStatsTable[[#This Row],[GroupByKey]]),(DiscreteStatsTable[GroupByKey]=DiscreteStatsTable[[#This Row],[GroupByKey]])*DiscreteStatsTable[Minimum]))</f>
        <v>0.75576434712058904</v>
      </c>
      <c r="U679" s="5" cm="1">
        <f t="array" ref="U679">MAX(IF((DiscreteStatsTable[GroupByKey]=DiscreteStatsTable[[#This Row],[GroupByKey]]),(DiscreteStatsTable[GroupByKey]=DiscreteStatsTable[[#This Row],[GroupByKey]])*DiscreteStatsTable[Maximum]))</f>
        <v>8.9740994303808801</v>
      </c>
      <c r="V679" s="5" cm="1">
        <f t="array" ref="V679">IFERROR(AVERAGE(IF((DiscreteStatsTable[GroupByKey]=DiscreteStatsTable[[#This Row],[GroupByKey]]),(DiscreteStatsTable[GroupByKey]=DiscreteStatsTable[[#This Row],[GroupByKey]])*DiscreteStatsTable[NumberObservations])),0)</f>
        <v>316.94</v>
      </c>
      <c r="W679" s="5">
        <f>IF((DiscreteStatsTable[[#This Row],[RepsRequested]]&gt;1),DiscreteStatsTable[[#This Row],[HalfWidth]],DiscreteStatsTable[[#This Row],[BatchMeansHalfWidth]])</f>
        <v>1.7917006908396871E-2</v>
      </c>
      <c r="X679" s="5" cm="1">
        <f t="array" ref="X679">COUNT(IF((DiscreteStatsTable[GroupByKey]=DiscreteStatsTable[[#This Row],[GroupByKey]]),(DiscreteStatsTable[GroupByKey]=DiscreteStatsTable[[#This Row],[GroupByKey]])*DiscreteStatsTable[Replication]))</f>
        <v>50</v>
      </c>
      <c r="Y679" s="5">
        <f>IF(DiscreteStatsTable[[#This Row],[RepsRequested]]=DiscreteStatsTable[[#This Row],[RepsWithStatObserved]],1,0)</f>
        <v>1</v>
      </c>
    </row>
    <row r="680" spans="1:25" x14ac:dyDescent="0.25">
      <c r="A680" t="s">
        <v>68</v>
      </c>
      <c r="B680" t="s">
        <v>70</v>
      </c>
      <c r="C680">
        <v>47</v>
      </c>
      <c r="D680" t="s">
        <v>83</v>
      </c>
      <c r="E680" t="s">
        <v>75</v>
      </c>
      <c r="F680" t="s">
        <v>73</v>
      </c>
      <c r="G680">
        <v>2.8692429028206099E-2</v>
      </c>
      <c r="H680">
        <v>2E+20</v>
      </c>
      <c r="I680">
        <v>1.2698033497261001E-2</v>
      </c>
      <c r="J680">
        <v>4.8123486578687903E-2</v>
      </c>
      <c r="K680">
        <v>317</v>
      </c>
      <c r="L68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80" s="5" cm="1">
        <f t="array" ref="M680">MAX(IF((ProjectInfoTable[ProjectName]=DiscreteStatsTable[[#This Row],[ProjectName]]),(ProjectInfoTable[ProjectName]=DiscreteStatsTable[[#This Row],[ProjectName]])*ProjectInfoTable[NumberOfReplications]))</f>
        <v>50</v>
      </c>
      <c r="N680" s="5" cm="1">
        <f t="array" ref="N680">IFERROR(AVERAGE(IF((DiscreteStatsTable[GroupByKey]=DiscreteStatsTable[[#This Row],[GroupByKey]]),(DiscreteStatsTable[GroupByKey]=DiscreteStatsTable[[#This Row],[GroupByKey]])*DiscreteStatsTable[Average])),0)</f>
        <v>2.9140044230663364E-2</v>
      </c>
      <c r="O680" s="5" cm="1">
        <f t="array" ref="O68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80" s="5" cm="1">
        <f t="array" ref="P680">MAX(IF((ProjectInfoTable[ProjectName]=DiscreteStatsTable[[#This Row],[ProjectName]]),(ProjectInfoTable[ProjectName]=DiscreteStatsTable[[#This Row],[ProjectName]])*ProjectInfoTable[ConfidenceInterval]))</f>
        <v>0.95</v>
      </c>
      <c r="Q680" s="5">
        <f>IF(AND(DiscreteStatsTable[[#This Row],[RepsWithStatObserved]]=1,Y680=0),200000000000000000000,IFERROR(_xlfn.T.INV.2T(1 -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80" s="5" cm="1">
        <f t="array" ref="R680">MIN(IF((DiscreteStatsTable[GroupByKey]=DiscreteStatsTable[[#This Row],[GroupByKey]]),(DiscreteStatsTable[GroupByKey]=DiscreteStatsTable[[#This Row],[GroupByKey]])*DiscreteStatsTable[Average]))</f>
        <v>2.83494744041787E-2</v>
      </c>
      <c r="S680" s="5" cm="1">
        <f t="array" ref="S680">MAX(IF((DiscreteStatsTable[GroupByKey]=DiscreteStatsTable[[#This Row],[GroupByKey]]),(DiscreteStatsTable[GroupByKey]=DiscreteStatsTable[[#This Row],[GroupByKey]])*DiscreteStatsTable[Average]))</f>
        <v>2.9665213130219501E-2</v>
      </c>
      <c r="T680" s="5" cm="1">
        <f t="array" ref="T680">MIN(IF((DiscreteStatsTable[GroupByKey]=DiscreteStatsTable[[#This Row],[GroupByKey]]),(DiscreteStatsTable[GroupByKey]=DiscreteStatsTable[[#This Row],[GroupByKey]])*DiscreteStatsTable[Minimum]))</f>
        <v>1.2596072452009799E-2</v>
      </c>
      <c r="U680" s="5" cm="1">
        <f t="array" ref="U680">MAX(IF((DiscreteStatsTable[GroupByKey]=DiscreteStatsTable[[#This Row],[GroupByKey]]),(DiscreteStatsTable[GroupByKey]=DiscreteStatsTable[[#This Row],[GroupByKey]])*DiscreteStatsTable[Maximum]))</f>
        <v>4.98834309779871E-2</v>
      </c>
      <c r="V680" s="5" cm="1">
        <f t="array" ref="V680">IFERROR(AVERAGE(IF((DiscreteStatsTable[GroupByKey]=DiscreteStatsTable[[#This Row],[GroupByKey]]),(DiscreteStatsTable[GroupByKey]=DiscreteStatsTable[[#This Row],[GroupByKey]])*DiscreteStatsTable[NumberObservations])),0)</f>
        <v>316.94</v>
      </c>
      <c r="W680" s="5">
        <f>IF((DiscreteStatsTable[[#This Row],[RepsRequested]]&gt;1),DiscreteStatsTable[[#This Row],[HalfWidth]],DiscreteStatsTable[[#This Row],[BatchMeansHalfWidth]])</f>
        <v>1.0181944756697419E-4</v>
      </c>
      <c r="X680" s="5" cm="1">
        <f t="array" ref="X680">COUNT(IF((DiscreteStatsTable[GroupByKey]=DiscreteStatsTable[[#This Row],[GroupByKey]]),(DiscreteStatsTable[GroupByKey]=DiscreteStatsTable[[#This Row],[GroupByKey]])*DiscreteStatsTable[Replication]))</f>
        <v>50</v>
      </c>
      <c r="Y680" s="5">
        <f>IF(DiscreteStatsTable[[#This Row],[RepsRequested]]=DiscreteStatsTable[[#This Row],[RepsWithStatObserved]],1,0)</f>
        <v>1</v>
      </c>
    </row>
    <row r="681" spans="1:25" x14ac:dyDescent="0.25">
      <c r="A681" t="s">
        <v>68</v>
      </c>
      <c r="B681" t="s">
        <v>70</v>
      </c>
      <c r="C681">
        <v>47</v>
      </c>
      <c r="D681" t="s">
        <v>83</v>
      </c>
      <c r="E681" t="s">
        <v>76</v>
      </c>
      <c r="F681" t="s">
        <v>73</v>
      </c>
      <c r="G681">
        <v>1.7215457416923701</v>
      </c>
      <c r="H681">
        <v>2E+20</v>
      </c>
      <c r="I681">
        <v>0.76188200983565901</v>
      </c>
      <c r="J681">
        <v>2.8874091947212701</v>
      </c>
      <c r="K681">
        <v>317</v>
      </c>
      <c r="L68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81" s="5" cm="1">
        <f t="array" ref="M681">MAX(IF((ProjectInfoTable[ProjectName]=DiscreteStatsTable[[#This Row],[ProjectName]]),(ProjectInfoTable[ProjectName]=DiscreteStatsTable[[#This Row],[ProjectName]])*ProjectInfoTable[NumberOfReplications]))</f>
        <v>50</v>
      </c>
      <c r="N681" s="5" cm="1">
        <f t="array" ref="N681">IFERROR(AVERAGE(IF((DiscreteStatsTable[GroupByKey]=DiscreteStatsTable[[#This Row],[GroupByKey]]),(DiscreteStatsTable[GroupByKey]=DiscreteStatsTable[[#This Row],[GroupByKey]])*DiscreteStatsTable[Average])),0)</f>
        <v>1.7484026538398019</v>
      </c>
      <c r="O681" s="5" cm="1">
        <f t="array" ref="O681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81" s="5" cm="1">
        <f t="array" ref="P681">MAX(IF((ProjectInfoTable[ProjectName]=DiscreteStatsTable[[#This Row],[ProjectName]]),(ProjectInfoTable[ProjectName]=DiscreteStatsTable[[#This Row],[ProjectName]])*ProjectInfoTable[ConfidenceInterval]))</f>
        <v>0.95</v>
      </c>
      <c r="Q681" s="5">
        <f>IF(AND(DiscreteStatsTable[[#This Row],[RepsWithStatObserved]]=1,Y681=0),200000000000000000000,IFERROR(_xlfn.T.INV.2T(1 -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81" s="5" cm="1">
        <f t="array" ref="R681">MIN(IF((DiscreteStatsTable[GroupByKey]=DiscreteStatsTable[[#This Row],[GroupByKey]]),(DiscreteStatsTable[GroupByKey]=DiscreteStatsTable[[#This Row],[GroupByKey]])*DiscreteStatsTable[Average]))</f>
        <v>1.7009684642507199</v>
      </c>
      <c r="S681" s="5" cm="1">
        <f t="array" ref="S681">MAX(IF((DiscreteStatsTable[GroupByKey]=DiscreteStatsTable[[#This Row],[GroupByKey]]),(DiscreteStatsTable[GroupByKey]=DiscreteStatsTable[[#This Row],[GroupByKey]])*DiscreteStatsTable[Average]))</f>
        <v>1.77991278781317</v>
      </c>
      <c r="T681" s="5" cm="1">
        <f t="array" ref="T681">MIN(IF((DiscreteStatsTable[GroupByKey]=DiscreteStatsTable[[#This Row],[GroupByKey]]),(DiscreteStatsTable[GroupByKey]=DiscreteStatsTable[[#This Row],[GroupByKey]])*DiscreteStatsTable[Minimum]))</f>
        <v>0.75576434712058904</v>
      </c>
      <c r="U681" s="5" cm="1">
        <f t="array" ref="U681">MAX(IF((DiscreteStatsTable[GroupByKey]=DiscreteStatsTable[[#This Row],[GroupByKey]]),(DiscreteStatsTable[GroupByKey]=DiscreteStatsTable[[#This Row],[GroupByKey]])*DiscreteStatsTable[Maximum]))</f>
        <v>2.9930058586792301</v>
      </c>
      <c r="V681" s="5" cm="1">
        <f t="array" ref="V681">IFERROR(AVERAGE(IF((DiscreteStatsTable[GroupByKey]=DiscreteStatsTable[[#This Row],[GroupByKey]]),(DiscreteStatsTable[GroupByKey]=DiscreteStatsTable[[#This Row],[GroupByKey]])*DiscreteStatsTable[NumberObservations])),0)</f>
        <v>316.94</v>
      </c>
      <c r="W681" s="5">
        <f>IF((DiscreteStatsTable[[#This Row],[RepsRequested]]&gt;1),DiscreteStatsTable[[#This Row],[HalfWidth]],DiscreteStatsTable[[#This Row],[BatchMeansHalfWidth]])</f>
        <v>6.1091668540185929E-3</v>
      </c>
      <c r="X681" s="5" cm="1">
        <f t="array" ref="X681">COUNT(IF((DiscreteStatsTable[GroupByKey]=DiscreteStatsTable[[#This Row],[GroupByKey]]),(DiscreteStatsTable[GroupByKey]=DiscreteStatsTable[[#This Row],[GroupByKey]])*DiscreteStatsTable[Replication]))</f>
        <v>50</v>
      </c>
      <c r="Y681" s="5">
        <f>IF(DiscreteStatsTable[[#This Row],[RepsRequested]]=DiscreteStatsTable[[#This Row],[RepsWithStatObserved]],1,0)</f>
        <v>1</v>
      </c>
    </row>
    <row r="682" spans="1:25" x14ac:dyDescent="0.25">
      <c r="A682" t="s">
        <v>68</v>
      </c>
      <c r="B682" t="s">
        <v>70</v>
      </c>
      <c r="C682">
        <v>47</v>
      </c>
      <c r="D682" t="s">
        <v>83</v>
      </c>
      <c r="E682" t="s">
        <v>77</v>
      </c>
      <c r="F682" t="s">
        <v>73</v>
      </c>
      <c r="G682">
        <v>0</v>
      </c>
      <c r="H682">
        <v>2E+20</v>
      </c>
      <c r="I682">
        <v>0</v>
      </c>
      <c r="J682">
        <v>0</v>
      </c>
      <c r="K682">
        <v>317</v>
      </c>
      <c r="L68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82" s="5" cm="1">
        <f t="array" ref="M682">MAX(IF((ProjectInfoTable[ProjectName]=DiscreteStatsTable[[#This Row],[ProjectName]]),(ProjectInfoTable[ProjectName]=DiscreteStatsTable[[#This Row],[ProjectName]])*ProjectInfoTable[NumberOfReplications]))</f>
        <v>50</v>
      </c>
      <c r="N682" s="5" cm="1">
        <f t="array" ref="N682">IFERROR(AVERAGE(IF((DiscreteStatsTable[GroupByKey]=DiscreteStatsTable[[#This Row],[GroupByKey]]),(DiscreteStatsTable[GroupByKey]=DiscreteStatsTable[[#This Row],[GroupByKey]])*DiscreteStatsTable[Average])),0)</f>
        <v>0</v>
      </c>
      <c r="O682" s="5" cm="1">
        <f t="array" ref="O682">IFERROR(_xlfn.STDEV.S(IF((DiscreteStatsTable[GroupByKey]=DiscreteStatsTable[[#This Row],[GroupByKey]]),(DiscreteStatsTable[GroupByKey]=DiscreteStatsTable[[#This Row],[GroupByKey]])*DiscreteStatsTable[Average])),0)</f>
        <v>0</v>
      </c>
      <c r="P682" s="5" cm="1">
        <f t="array" ref="P682">MAX(IF((ProjectInfoTable[ProjectName]=DiscreteStatsTable[[#This Row],[ProjectName]]),(ProjectInfoTable[ProjectName]=DiscreteStatsTable[[#This Row],[ProjectName]])*ProjectInfoTable[ConfidenceInterval]))</f>
        <v>0.95</v>
      </c>
      <c r="Q682" s="5">
        <f>IF(AND(DiscreteStatsTable[[#This Row],[RepsWithStatObserved]]=1,Y682=0),200000000000000000000,IFERROR(_xlfn.T.INV.2T(1 -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2" s="5" cm="1">
        <f t="array" ref="R682">MIN(IF((DiscreteStatsTable[GroupByKey]=DiscreteStatsTable[[#This Row],[GroupByKey]]),(DiscreteStatsTable[GroupByKey]=DiscreteStatsTable[[#This Row],[GroupByKey]])*DiscreteStatsTable[Average]))</f>
        <v>0</v>
      </c>
      <c r="S682" s="5" cm="1">
        <f t="array" ref="S682">MAX(IF((DiscreteStatsTable[GroupByKey]=DiscreteStatsTable[[#This Row],[GroupByKey]]),(DiscreteStatsTable[GroupByKey]=DiscreteStatsTable[[#This Row],[GroupByKey]])*DiscreteStatsTable[Average]))</f>
        <v>0</v>
      </c>
      <c r="T682" s="5" cm="1">
        <f t="array" ref="T682">MIN(IF((DiscreteStatsTable[GroupByKey]=DiscreteStatsTable[[#This Row],[GroupByKey]]),(DiscreteStatsTable[GroupByKey]=DiscreteStatsTable[[#This Row],[GroupByKey]])*DiscreteStatsTable[Minimum]))</f>
        <v>0</v>
      </c>
      <c r="U682" s="5" cm="1">
        <f t="array" ref="U682">MAX(IF((DiscreteStatsTable[GroupByKey]=DiscreteStatsTable[[#This Row],[GroupByKey]]),(DiscreteStatsTable[GroupByKey]=DiscreteStatsTable[[#This Row],[GroupByKey]])*DiscreteStatsTable[Maximum]))</f>
        <v>0</v>
      </c>
      <c r="V682" s="5" cm="1">
        <f t="array" ref="V682">IFERROR(AVERAGE(IF((DiscreteStatsTable[GroupByKey]=DiscreteStatsTable[[#This Row],[GroupByKey]]),(DiscreteStatsTable[GroupByKey]=DiscreteStatsTable[[#This Row],[GroupByKey]])*DiscreteStatsTable[NumberObservations])),0)</f>
        <v>316.94</v>
      </c>
      <c r="W682" s="5">
        <f>IF((DiscreteStatsTable[[#This Row],[RepsRequested]]&gt;1),DiscreteStatsTable[[#This Row],[HalfWidth]],DiscreteStatsTable[[#This Row],[BatchMeansHalfWidth]])</f>
        <v>0</v>
      </c>
      <c r="X682" s="5" cm="1">
        <f t="array" ref="X682">COUNT(IF((DiscreteStatsTable[GroupByKey]=DiscreteStatsTable[[#This Row],[GroupByKey]]),(DiscreteStatsTable[GroupByKey]=DiscreteStatsTable[[#This Row],[GroupByKey]])*DiscreteStatsTable[Replication]))</f>
        <v>50</v>
      </c>
      <c r="Y682" s="5">
        <f>IF(DiscreteStatsTable[[#This Row],[RepsRequested]]=DiscreteStatsTable[[#This Row],[RepsWithStatObserved]],1,0)</f>
        <v>1</v>
      </c>
    </row>
    <row r="683" spans="1:25" x14ac:dyDescent="0.25">
      <c r="A683" t="s">
        <v>68</v>
      </c>
      <c r="B683" t="s">
        <v>70</v>
      </c>
      <c r="C683">
        <v>47</v>
      </c>
      <c r="D683" t="s">
        <v>83</v>
      </c>
      <c r="E683" t="s">
        <v>78</v>
      </c>
      <c r="F683" t="s">
        <v>73</v>
      </c>
      <c r="G683">
        <v>0.247820877875845</v>
      </c>
      <c r="H683">
        <v>2E+20</v>
      </c>
      <c r="I683">
        <v>0</v>
      </c>
      <c r="J683">
        <v>4.0905258546416503</v>
      </c>
      <c r="K683">
        <v>317</v>
      </c>
      <c r="L68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83" s="5" cm="1">
        <f t="array" ref="M683">MAX(IF((ProjectInfoTable[ProjectName]=DiscreteStatsTable[[#This Row],[ProjectName]]),(ProjectInfoTable[ProjectName]=DiscreteStatsTable[[#This Row],[ProjectName]])*ProjectInfoTable[NumberOfReplications]))</f>
        <v>50</v>
      </c>
      <c r="N683" s="5" cm="1">
        <f t="array" ref="N683">IFERROR(AVERAGE(IF((DiscreteStatsTable[GroupByKey]=DiscreteStatsTable[[#This Row],[GroupByKey]]),(DiscreteStatsTable[GroupByKey]=DiscreteStatsTable[[#This Row],[GroupByKey]])*DiscreteStatsTable[Average])),0)</f>
        <v>0.17460097232699684</v>
      </c>
      <c r="O683" s="5" cm="1">
        <f t="array" ref="O683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83" s="5" cm="1">
        <f t="array" ref="P683">MAX(IF((ProjectInfoTable[ProjectName]=DiscreteStatsTable[[#This Row],[ProjectName]]),(ProjectInfoTable[ProjectName]=DiscreteStatsTable[[#This Row],[ProjectName]])*ProjectInfoTable[ConfidenceInterval]))</f>
        <v>0.95</v>
      </c>
      <c r="Q683" s="5">
        <f>IF(AND(DiscreteStatsTable[[#This Row],[RepsWithStatObserved]]=1,Y683=0),200000000000000000000,IFERROR(_xlfn.T.INV.2T(1 -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83" s="5" cm="1">
        <f t="array" ref="R683">MIN(IF((DiscreteStatsTable[GroupByKey]=DiscreteStatsTable[[#This Row],[GroupByKey]]),(DiscreteStatsTable[GroupByKey]=DiscreteStatsTable[[#This Row],[GroupByKey]])*DiscreteStatsTable[Average]))</f>
        <v>6.6229675511977795E-2</v>
      </c>
      <c r="S683" s="5" cm="1">
        <f t="array" ref="S683">MAX(IF((DiscreteStatsTable[GroupByKey]=DiscreteStatsTable[[#This Row],[GroupByKey]]),(DiscreteStatsTable[GroupByKey]=DiscreteStatsTable[[#This Row],[GroupByKey]])*DiscreteStatsTable[Average]))</f>
        <v>0.33518621726314302</v>
      </c>
      <c r="T683" s="5" cm="1">
        <f t="array" ref="T683">MIN(IF((DiscreteStatsTable[GroupByKey]=DiscreteStatsTable[[#This Row],[GroupByKey]]),(DiscreteStatsTable[GroupByKey]=DiscreteStatsTable[[#This Row],[GroupByKey]])*DiscreteStatsTable[Minimum]))</f>
        <v>0</v>
      </c>
      <c r="U683" s="5" cm="1">
        <f t="array" ref="U683">MAX(IF((DiscreteStatsTable[GroupByKey]=DiscreteStatsTable[[#This Row],[GroupByKey]]),(DiscreteStatsTable[GroupByKey]=DiscreteStatsTable[[#This Row],[GroupByKey]])*DiscreteStatsTable[Maximum]))</f>
        <v>7.6409613053795198</v>
      </c>
      <c r="V683" s="5" cm="1">
        <f t="array" ref="V683">IFERROR(AVERAGE(IF((DiscreteStatsTable[GroupByKey]=DiscreteStatsTable[[#This Row],[GroupByKey]]),(DiscreteStatsTable[GroupByKey]=DiscreteStatsTable[[#This Row],[GroupByKey]])*DiscreteStatsTable[NumberObservations])),0)</f>
        <v>316.94</v>
      </c>
      <c r="W683" s="5">
        <f>IF((DiscreteStatsTable[[#This Row],[RepsRequested]]&gt;1),DiscreteStatsTable[[#This Row],[HalfWidth]],DiscreteStatsTable[[#This Row],[BatchMeansHalfWidth]])</f>
        <v>1.655000005490757E-2</v>
      </c>
      <c r="X683" s="5" cm="1">
        <f t="array" ref="X683">COUNT(IF((DiscreteStatsTable[GroupByKey]=DiscreteStatsTable[[#This Row],[GroupByKey]]),(DiscreteStatsTable[GroupByKey]=DiscreteStatsTable[[#This Row],[GroupByKey]])*DiscreteStatsTable[Replication]))</f>
        <v>50</v>
      </c>
      <c r="Y683" s="5">
        <f>IF(DiscreteStatsTable[[#This Row],[RepsRequested]]=DiscreteStatsTable[[#This Row],[RepsWithStatObserved]],1,0)</f>
        <v>1</v>
      </c>
    </row>
    <row r="684" spans="1:25" x14ac:dyDescent="0.25">
      <c r="A684" t="s">
        <v>68</v>
      </c>
      <c r="B684" t="s">
        <v>70</v>
      </c>
      <c r="C684">
        <v>48</v>
      </c>
      <c r="D684" t="s">
        <v>83</v>
      </c>
      <c r="E684" t="s">
        <v>72</v>
      </c>
      <c r="F684" t="s">
        <v>73</v>
      </c>
      <c r="G684">
        <v>2.9515240906373402E-2</v>
      </c>
      <c r="H684">
        <v>2E+20</v>
      </c>
      <c r="I684">
        <v>1.42312492185075E-2</v>
      </c>
      <c r="J684">
        <v>4.8656042721364701E-2</v>
      </c>
      <c r="K684">
        <v>317</v>
      </c>
      <c r="L68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84" s="5" cm="1">
        <f t="array" ref="M684">MAX(IF((ProjectInfoTable[ProjectName]=DiscreteStatsTable[[#This Row],[ProjectName]]),(ProjectInfoTable[ProjectName]=DiscreteStatsTable[[#This Row],[ProjectName]])*ProjectInfoTable[NumberOfReplications]))</f>
        <v>50</v>
      </c>
      <c r="N684" s="5" cm="1">
        <f t="array" ref="N684">IFERROR(AVERAGE(IF((DiscreteStatsTable[GroupByKey]=DiscreteStatsTable[[#This Row],[GroupByKey]]),(DiscreteStatsTable[GroupByKey]=DiscreteStatsTable[[#This Row],[GroupByKey]])*DiscreteStatsTable[Average])),0)</f>
        <v>2.9140044230663364E-2</v>
      </c>
      <c r="O684" s="5" cm="1">
        <f t="array" ref="O684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84" s="5" cm="1">
        <f t="array" ref="P684">MAX(IF((ProjectInfoTable[ProjectName]=DiscreteStatsTable[[#This Row],[ProjectName]]),(ProjectInfoTable[ProjectName]=DiscreteStatsTable[[#This Row],[ProjectName]])*ProjectInfoTable[ConfidenceInterval]))</f>
        <v>0.95</v>
      </c>
      <c r="Q684" s="5">
        <f>IF(AND(DiscreteStatsTable[[#This Row],[RepsWithStatObserved]]=1,Y684=0),200000000000000000000,IFERROR(_xlfn.T.INV.2T(1 -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84" s="5" cm="1">
        <f t="array" ref="R684">MIN(IF((DiscreteStatsTable[GroupByKey]=DiscreteStatsTable[[#This Row],[GroupByKey]]),(DiscreteStatsTable[GroupByKey]=DiscreteStatsTable[[#This Row],[GroupByKey]])*DiscreteStatsTable[Average]))</f>
        <v>2.83494744041787E-2</v>
      </c>
      <c r="S684" s="5" cm="1">
        <f t="array" ref="S684">MAX(IF((DiscreteStatsTable[GroupByKey]=DiscreteStatsTable[[#This Row],[GroupByKey]]),(DiscreteStatsTable[GroupByKey]=DiscreteStatsTable[[#This Row],[GroupByKey]])*DiscreteStatsTable[Average]))</f>
        <v>2.9665213130219501E-2</v>
      </c>
      <c r="T684" s="5" cm="1">
        <f t="array" ref="T684">MIN(IF((DiscreteStatsTable[GroupByKey]=DiscreteStatsTable[[#This Row],[GroupByKey]]),(DiscreteStatsTable[GroupByKey]=DiscreteStatsTable[[#This Row],[GroupByKey]])*DiscreteStatsTable[Minimum]))</f>
        <v>1.2596072452009799E-2</v>
      </c>
      <c r="U684" s="5" cm="1">
        <f t="array" ref="U684">MAX(IF((DiscreteStatsTable[GroupByKey]=DiscreteStatsTable[[#This Row],[GroupByKey]]),(DiscreteStatsTable[GroupByKey]=DiscreteStatsTable[[#This Row],[GroupByKey]])*DiscreteStatsTable[Maximum]))</f>
        <v>4.98834309779871E-2</v>
      </c>
      <c r="V684" s="5" cm="1">
        <f t="array" ref="V684">IFERROR(AVERAGE(IF((DiscreteStatsTable[GroupByKey]=DiscreteStatsTable[[#This Row],[GroupByKey]]),(DiscreteStatsTable[GroupByKey]=DiscreteStatsTable[[#This Row],[GroupByKey]])*DiscreteStatsTable[NumberObservations])),0)</f>
        <v>316.94</v>
      </c>
      <c r="W684" s="5">
        <f>IF((DiscreteStatsTable[[#This Row],[RepsRequested]]&gt;1),DiscreteStatsTable[[#This Row],[HalfWidth]],DiscreteStatsTable[[#This Row],[BatchMeansHalfWidth]])</f>
        <v>1.0181944756697419E-4</v>
      </c>
      <c r="X684" s="5" cm="1">
        <f t="array" ref="X684">COUNT(IF((DiscreteStatsTable[GroupByKey]=DiscreteStatsTable[[#This Row],[GroupByKey]]),(DiscreteStatsTable[GroupByKey]=DiscreteStatsTable[[#This Row],[GroupByKey]])*DiscreteStatsTable[Replication]))</f>
        <v>50</v>
      </c>
      <c r="Y684" s="5">
        <f>IF(DiscreteStatsTable[[#This Row],[RepsRequested]]=DiscreteStatsTable[[#This Row],[RepsWithStatObserved]],1,0)</f>
        <v>1</v>
      </c>
    </row>
    <row r="685" spans="1:25" x14ac:dyDescent="0.25">
      <c r="A685" t="s">
        <v>68</v>
      </c>
      <c r="B685" t="s">
        <v>70</v>
      </c>
      <c r="C685">
        <v>48</v>
      </c>
      <c r="D685" t="s">
        <v>83</v>
      </c>
      <c r="E685" t="s">
        <v>74</v>
      </c>
      <c r="F685" t="s">
        <v>73</v>
      </c>
      <c r="G685">
        <v>1.9308892976272101</v>
      </c>
      <c r="H685">
        <v>2E+20</v>
      </c>
      <c r="I685">
        <v>0.90367093485679095</v>
      </c>
      <c r="J685">
        <v>4.2197071692483501</v>
      </c>
      <c r="K685">
        <v>317</v>
      </c>
      <c r="L68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85" s="5" cm="1">
        <f t="array" ref="M685">MAX(IF((ProjectInfoTable[ProjectName]=DiscreteStatsTable[[#This Row],[ProjectName]]),(ProjectInfoTable[ProjectName]=DiscreteStatsTable[[#This Row],[ProjectName]])*ProjectInfoTable[NumberOfReplications]))</f>
        <v>50</v>
      </c>
      <c r="N685" s="5" cm="1">
        <f t="array" ref="N685">IFERROR(AVERAGE(IF((DiscreteStatsTable[GroupByKey]=DiscreteStatsTable[[#This Row],[GroupByKey]]),(DiscreteStatsTable[GroupByKey]=DiscreteStatsTable[[#This Row],[GroupByKey]])*DiscreteStatsTable[Average])),0)</f>
        <v>1.9230036261667984</v>
      </c>
      <c r="O685" s="5" cm="1">
        <f t="array" ref="O685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85" s="5" cm="1">
        <f t="array" ref="P685">MAX(IF((ProjectInfoTable[ProjectName]=DiscreteStatsTable[[#This Row],[ProjectName]]),(ProjectInfoTable[ProjectName]=DiscreteStatsTable[[#This Row],[ProjectName]])*ProjectInfoTable[ConfidenceInterval]))</f>
        <v>0.95</v>
      </c>
      <c r="Q685" s="5">
        <f>IF(AND(DiscreteStatsTable[[#This Row],[RepsWithStatObserved]]=1,Y685=0),200000000000000000000,IFERROR(_xlfn.T.INV.2T(1 -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85" s="5" cm="1">
        <f t="array" ref="R685">MIN(IF((DiscreteStatsTable[GroupByKey]=DiscreteStatsTable[[#This Row],[GroupByKey]]),(DiscreteStatsTable[GroupByKey]=DiscreteStatsTable[[#This Row],[GroupByKey]])*DiscreteStatsTable[Average]))</f>
        <v>1.76780221421957</v>
      </c>
      <c r="S685" s="5" cm="1">
        <f t="array" ref="S685">MAX(IF((DiscreteStatsTable[GroupByKey]=DiscreteStatsTable[[#This Row],[GroupByKey]]),(DiscreteStatsTable[GroupByKey]=DiscreteStatsTable[[#This Row],[GroupByKey]])*DiscreteStatsTable[Average]))</f>
        <v>2.1069755550221099</v>
      </c>
      <c r="T685" s="5" cm="1">
        <f t="array" ref="T685">MIN(IF((DiscreteStatsTable[GroupByKey]=DiscreteStatsTable[[#This Row],[GroupByKey]]),(DiscreteStatsTable[GroupByKey]=DiscreteStatsTable[[#This Row],[GroupByKey]])*DiscreteStatsTable[Minimum]))</f>
        <v>0.75576434712058904</v>
      </c>
      <c r="U685" s="5" cm="1">
        <f t="array" ref="U685">MAX(IF((DiscreteStatsTable[GroupByKey]=DiscreteStatsTable[[#This Row],[GroupByKey]]),(DiscreteStatsTable[GroupByKey]=DiscreteStatsTable[[#This Row],[GroupByKey]])*DiscreteStatsTable[Maximum]))</f>
        <v>8.9740994303808801</v>
      </c>
      <c r="V685" s="5" cm="1">
        <f t="array" ref="V685">IFERROR(AVERAGE(IF((DiscreteStatsTable[GroupByKey]=DiscreteStatsTable[[#This Row],[GroupByKey]]),(DiscreteStatsTable[GroupByKey]=DiscreteStatsTable[[#This Row],[GroupByKey]])*DiscreteStatsTable[NumberObservations])),0)</f>
        <v>316.94</v>
      </c>
      <c r="W685" s="5">
        <f>IF((DiscreteStatsTable[[#This Row],[RepsRequested]]&gt;1),DiscreteStatsTable[[#This Row],[HalfWidth]],DiscreteStatsTable[[#This Row],[BatchMeansHalfWidth]])</f>
        <v>1.7917006908396871E-2</v>
      </c>
      <c r="X685" s="5" cm="1">
        <f t="array" ref="X685">COUNT(IF((DiscreteStatsTable[GroupByKey]=DiscreteStatsTable[[#This Row],[GroupByKey]]),(DiscreteStatsTable[GroupByKey]=DiscreteStatsTable[[#This Row],[GroupByKey]])*DiscreteStatsTable[Replication]))</f>
        <v>50</v>
      </c>
      <c r="Y685" s="5">
        <f>IF(DiscreteStatsTable[[#This Row],[RepsRequested]]=DiscreteStatsTable[[#This Row],[RepsWithStatObserved]],1,0)</f>
        <v>1</v>
      </c>
    </row>
    <row r="686" spans="1:25" x14ac:dyDescent="0.25">
      <c r="A686" t="s">
        <v>68</v>
      </c>
      <c r="B686" t="s">
        <v>70</v>
      </c>
      <c r="C686">
        <v>48</v>
      </c>
      <c r="D686" t="s">
        <v>83</v>
      </c>
      <c r="E686" t="s">
        <v>75</v>
      </c>
      <c r="F686" t="s">
        <v>73</v>
      </c>
      <c r="G686">
        <v>2.9515240906373402E-2</v>
      </c>
      <c r="H686">
        <v>2E+20</v>
      </c>
      <c r="I686">
        <v>1.42312492185075E-2</v>
      </c>
      <c r="J686">
        <v>4.8656042721364701E-2</v>
      </c>
      <c r="K686">
        <v>317</v>
      </c>
      <c r="L68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86" s="5" cm="1">
        <f t="array" ref="M686">MAX(IF((ProjectInfoTable[ProjectName]=DiscreteStatsTable[[#This Row],[ProjectName]]),(ProjectInfoTable[ProjectName]=DiscreteStatsTable[[#This Row],[ProjectName]])*ProjectInfoTable[NumberOfReplications]))</f>
        <v>50</v>
      </c>
      <c r="N686" s="5" cm="1">
        <f t="array" ref="N686">IFERROR(AVERAGE(IF((DiscreteStatsTable[GroupByKey]=DiscreteStatsTable[[#This Row],[GroupByKey]]),(DiscreteStatsTable[GroupByKey]=DiscreteStatsTable[[#This Row],[GroupByKey]])*DiscreteStatsTable[Average])),0)</f>
        <v>2.9140044230663364E-2</v>
      </c>
      <c r="O686" s="5" cm="1">
        <f t="array" ref="O68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86" s="5" cm="1">
        <f t="array" ref="P686">MAX(IF((ProjectInfoTable[ProjectName]=DiscreteStatsTable[[#This Row],[ProjectName]]),(ProjectInfoTable[ProjectName]=DiscreteStatsTable[[#This Row],[ProjectName]])*ProjectInfoTable[ConfidenceInterval]))</f>
        <v>0.95</v>
      </c>
      <c r="Q686" s="5">
        <f>IF(AND(DiscreteStatsTable[[#This Row],[RepsWithStatObserved]]=1,Y686=0),200000000000000000000,IFERROR(_xlfn.T.INV.2T(1 -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86" s="5" cm="1">
        <f t="array" ref="R686">MIN(IF((DiscreteStatsTable[GroupByKey]=DiscreteStatsTable[[#This Row],[GroupByKey]]),(DiscreteStatsTable[GroupByKey]=DiscreteStatsTable[[#This Row],[GroupByKey]])*DiscreteStatsTable[Average]))</f>
        <v>2.83494744041787E-2</v>
      </c>
      <c r="S686" s="5" cm="1">
        <f t="array" ref="S686">MAX(IF((DiscreteStatsTable[GroupByKey]=DiscreteStatsTable[[#This Row],[GroupByKey]]),(DiscreteStatsTable[GroupByKey]=DiscreteStatsTable[[#This Row],[GroupByKey]])*DiscreteStatsTable[Average]))</f>
        <v>2.9665213130219501E-2</v>
      </c>
      <c r="T686" s="5" cm="1">
        <f t="array" ref="T686">MIN(IF((DiscreteStatsTable[GroupByKey]=DiscreteStatsTable[[#This Row],[GroupByKey]]),(DiscreteStatsTable[GroupByKey]=DiscreteStatsTable[[#This Row],[GroupByKey]])*DiscreteStatsTable[Minimum]))</f>
        <v>1.2596072452009799E-2</v>
      </c>
      <c r="U686" s="5" cm="1">
        <f t="array" ref="U686">MAX(IF((DiscreteStatsTable[GroupByKey]=DiscreteStatsTable[[#This Row],[GroupByKey]]),(DiscreteStatsTable[GroupByKey]=DiscreteStatsTable[[#This Row],[GroupByKey]])*DiscreteStatsTable[Maximum]))</f>
        <v>4.98834309779871E-2</v>
      </c>
      <c r="V686" s="5" cm="1">
        <f t="array" ref="V686">IFERROR(AVERAGE(IF((DiscreteStatsTable[GroupByKey]=DiscreteStatsTable[[#This Row],[GroupByKey]]),(DiscreteStatsTable[GroupByKey]=DiscreteStatsTable[[#This Row],[GroupByKey]])*DiscreteStatsTable[NumberObservations])),0)</f>
        <v>316.94</v>
      </c>
      <c r="W686" s="5">
        <f>IF((DiscreteStatsTable[[#This Row],[RepsRequested]]&gt;1),DiscreteStatsTable[[#This Row],[HalfWidth]],DiscreteStatsTable[[#This Row],[BatchMeansHalfWidth]])</f>
        <v>1.0181944756697419E-4</v>
      </c>
      <c r="X686" s="5" cm="1">
        <f t="array" ref="X686">COUNT(IF((DiscreteStatsTable[GroupByKey]=DiscreteStatsTable[[#This Row],[GroupByKey]]),(DiscreteStatsTable[GroupByKey]=DiscreteStatsTable[[#This Row],[GroupByKey]])*DiscreteStatsTable[Replication]))</f>
        <v>50</v>
      </c>
      <c r="Y686" s="5">
        <f>IF(DiscreteStatsTable[[#This Row],[RepsRequested]]=DiscreteStatsTable[[#This Row],[RepsWithStatObserved]],1,0)</f>
        <v>1</v>
      </c>
    </row>
    <row r="687" spans="1:25" x14ac:dyDescent="0.25">
      <c r="A687" t="s">
        <v>68</v>
      </c>
      <c r="B687" t="s">
        <v>70</v>
      </c>
      <c r="C687">
        <v>48</v>
      </c>
      <c r="D687" t="s">
        <v>83</v>
      </c>
      <c r="E687" t="s">
        <v>76</v>
      </c>
      <c r="F687" t="s">
        <v>73</v>
      </c>
      <c r="G687">
        <v>1.77091445438241</v>
      </c>
      <c r="H687">
        <v>2E+20</v>
      </c>
      <c r="I687">
        <v>0.85387495311044903</v>
      </c>
      <c r="J687">
        <v>2.9193625632818798</v>
      </c>
      <c r="K687">
        <v>317</v>
      </c>
      <c r="L68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87" s="5" cm="1">
        <f t="array" ref="M687">MAX(IF((ProjectInfoTable[ProjectName]=DiscreteStatsTable[[#This Row],[ProjectName]]),(ProjectInfoTable[ProjectName]=DiscreteStatsTable[[#This Row],[ProjectName]])*ProjectInfoTable[NumberOfReplications]))</f>
        <v>50</v>
      </c>
      <c r="N687" s="5" cm="1">
        <f t="array" ref="N687">IFERROR(AVERAGE(IF((DiscreteStatsTable[GroupByKey]=DiscreteStatsTable[[#This Row],[GroupByKey]]),(DiscreteStatsTable[GroupByKey]=DiscreteStatsTable[[#This Row],[GroupByKey]])*DiscreteStatsTable[Average])),0)</f>
        <v>1.7484026538398019</v>
      </c>
      <c r="O687" s="5" cm="1">
        <f t="array" ref="O687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87" s="5" cm="1">
        <f t="array" ref="P687">MAX(IF((ProjectInfoTable[ProjectName]=DiscreteStatsTable[[#This Row],[ProjectName]]),(ProjectInfoTable[ProjectName]=DiscreteStatsTable[[#This Row],[ProjectName]])*ProjectInfoTable[ConfidenceInterval]))</f>
        <v>0.95</v>
      </c>
      <c r="Q687" s="5">
        <f>IF(AND(DiscreteStatsTable[[#This Row],[RepsWithStatObserved]]=1,Y687=0),200000000000000000000,IFERROR(_xlfn.T.INV.2T(1 -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87" s="5" cm="1">
        <f t="array" ref="R687">MIN(IF((DiscreteStatsTable[GroupByKey]=DiscreteStatsTable[[#This Row],[GroupByKey]]),(DiscreteStatsTable[GroupByKey]=DiscreteStatsTable[[#This Row],[GroupByKey]])*DiscreteStatsTable[Average]))</f>
        <v>1.7009684642507199</v>
      </c>
      <c r="S687" s="5" cm="1">
        <f t="array" ref="S687">MAX(IF((DiscreteStatsTable[GroupByKey]=DiscreteStatsTable[[#This Row],[GroupByKey]]),(DiscreteStatsTable[GroupByKey]=DiscreteStatsTable[[#This Row],[GroupByKey]])*DiscreteStatsTable[Average]))</f>
        <v>1.77991278781317</v>
      </c>
      <c r="T687" s="5" cm="1">
        <f t="array" ref="T687">MIN(IF((DiscreteStatsTable[GroupByKey]=DiscreteStatsTable[[#This Row],[GroupByKey]]),(DiscreteStatsTable[GroupByKey]=DiscreteStatsTable[[#This Row],[GroupByKey]])*DiscreteStatsTable[Minimum]))</f>
        <v>0.75576434712058904</v>
      </c>
      <c r="U687" s="5" cm="1">
        <f t="array" ref="U687">MAX(IF((DiscreteStatsTable[GroupByKey]=DiscreteStatsTable[[#This Row],[GroupByKey]]),(DiscreteStatsTable[GroupByKey]=DiscreteStatsTable[[#This Row],[GroupByKey]])*DiscreteStatsTable[Maximum]))</f>
        <v>2.9930058586792301</v>
      </c>
      <c r="V687" s="5" cm="1">
        <f t="array" ref="V687">IFERROR(AVERAGE(IF((DiscreteStatsTable[GroupByKey]=DiscreteStatsTable[[#This Row],[GroupByKey]]),(DiscreteStatsTable[GroupByKey]=DiscreteStatsTable[[#This Row],[GroupByKey]])*DiscreteStatsTable[NumberObservations])),0)</f>
        <v>316.94</v>
      </c>
      <c r="W687" s="5">
        <f>IF((DiscreteStatsTable[[#This Row],[RepsRequested]]&gt;1),DiscreteStatsTable[[#This Row],[HalfWidth]],DiscreteStatsTable[[#This Row],[BatchMeansHalfWidth]])</f>
        <v>6.1091668540185929E-3</v>
      </c>
      <c r="X687" s="5" cm="1">
        <f t="array" ref="X687">COUNT(IF((DiscreteStatsTable[GroupByKey]=DiscreteStatsTable[[#This Row],[GroupByKey]]),(DiscreteStatsTable[GroupByKey]=DiscreteStatsTable[[#This Row],[GroupByKey]])*DiscreteStatsTable[Replication]))</f>
        <v>50</v>
      </c>
      <c r="Y687" s="5">
        <f>IF(DiscreteStatsTable[[#This Row],[RepsRequested]]=DiscreteStatsTable[[#This Row],[RepsWithStatObserved]],1,0)</f>
        <v>1</v>
      </c>
    </row>
    <row r="688" spans="1:25" x14ac:dyDescent="0.25">
      <c r="A688" t="s">
        <v>68</v>
      </c>
      <c r="B688" t="s">
        <v>70</v>
      </c>
      <c r="C688">
        <v>48</v>
      </c>
      <c r="D688" t="s">
        <v>83</v>
      </c>
      <c r="E688" t="s">
        <v>77</v>
      </c>
      <c r="F688" t="s">
        <v>73</v>
      </c>
      <c r="G688">
        <v>0</v>
      </c>
      <c r="H688">
        <v>2E+20</v>
      </c>
      <c r="I688">
        <v>0</v>
      </c>
      <c r="J688">
        <v>0</v>
      </c>
      <c r="K688">
        <v>317</v>
      </c>
      <c r="L68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88" s="5" cm="1">
        <f t="array" ref="M688">MAX(IF((ProjectInfoTable[ProjectName]=DiscreteStatsTable[[#This Row],[ProjectName]]),(ProjectInfoTable[ProjectName]=DiscreteStatsTable[[#This Row],[ProjectName]])*ProjectInfoTable[NumberOfReplications]))</f>
        <v>50</v>
      </c>
      <c r="N688" s="5" cm="1">
        <f t="array" ref="N688">IFERROR(AVERAGE(IF((DiscreteStatsTable[GroupByKey]=DiscreteStatsTable[[#This Row],[GroupByKey]]),(DiscreteStatsTable[GroupByKey]=DiscreteStatsTable[[#This Row],[GroupByKey]])*DiscreteStatsTable[Average])),0)</f>
        <v>0</v>
      </c>
      <c r="O688" s="5" cm="1">
        <f t="array" ref="O688">IFERROR(_xlfn.STDEV.S(IF((DiscreteStatsTable[GroupByKey]=DiscreteStatsTable[[#This Row],[GroupByKey]]),(DiscreteStatsTable[GroupByKey]=DiscreteStatsTable[[#This Row],[GroupByKey]])*DiscreteStatsTable[Average])),0)</f>
        <v>0</v>
      </c>
      <c r="P688" s="5" cm="1">
        <f t="array" ref="P688">MAX(IF((ProjectInfoTable[ProjectName]=DiscreteStatsTable[[#This Row],[ProjectName]]),(ProjectInfoTable[ProjectName]=DiscreteStatsTable[[#This Row],[ProjectName]])*ProjectInfoTable[ConfidenceInterval]))</f>
        <v>0.95</v>
      </c>
      <c r="Q688" s="5">
        <f>IF(AND(DiscreteStatsTable[[#This Row],[RepsWithStatObserved]]=1,Y688=0),200000000000000000000,IFERROR(_xlfn.T.INV.2T(1 -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8" s="5" cm="1">
        <f t="array" ref="R688">MIN(IF((DiscreteStatsTable[GroupByKey]=DiscreteStatsTable[[#This Row],[GroupByKey]]),(DiscreteStatsTable[GroupByKey]=DiscreteStatsTable[[#This Row],[GroupByKey]])*DiscreteStatsTable[Average]))</f>
        <v>0</v>
      </c>
      <c r="S688" s="5" cm="1">
        <f t="array" ref="S688">MAX(IF((DiscreteStatsTable[GroupByKey]=DiscreteStatsTable[[#This Row],[GroupByKey]]),(DiscreteStatsTable[GroupByKey]=DiscreteStatsTable[[#This Row],[GroupByKey]])*DiscreteStatsTable[Average]))</f>
        <v>0</v>
      </c>
      <c r="T688" s="5" cm="1">
        <f t="array" ref="T688">MIN(IF((DiscreteStatsTable[GroupByKey]=DiscreteStatsTable[[#This Row],[GroupByKey]]),(DiscreteStatsTable[GroupByKey]=DiscreteStatsTable[[#This Row],[GroupByKey]])*DiscreteStatsTable[Minimum]))</f>
        <v>0</v>
      </c>
      <c r="U688" s="5" cm="1">
        <f t="array" ref="U688">MAX(IF((DiscreteStatsTable[GroupByKey]=DiscreteStatsTable[[#This Row],[GroupByKey]]),(DiscreteStatsTable[GroupByKey]=DiscreteStatsTable[[#This Row],[GroupByKey]])*DiscreteStatsTable[Maximum]))</f>
        <v>0</v>
      </c>
      <c r="V688" s="5" cm="1">
        <f t="array" ref="V688">IFERROR(AVERAGE(IF((DiscreteStatsTable[GroupByKey]=DiscreteStatsTable[[#This Row],[GroupByKey]]),(DiscreteStatsTable[GroupByKey]=DiscreteStatsTable[[#This Row],[GroupByKey]])*DiscreteStatsTable[NumberObservations])),0)</f>
        <v>316.94</v>
      </c>
      <c r="W688" s="5">
        <f>IF((DiscreteStatsTable[[#This Row],[RepsRequested]]&gt;1),DiscreteStatsTable[[#This Row],[HalfWidth]],DiscreteStatsTable[[#This Row],[BatchMeansHalfWidth]])</f>
        <v>0</v>
      </c>
      <c r="X688" s="5" cm="1">
        <f t="array" ref="X688">COUNT(IF((DiscreteStatsTable[GroupByKey]=DiscreteStatsTable[[#This Row],[GroupByKey]]),(DiscreteStatsTable[GroupByKey]=DiscreteStatsTable[[#This Row],[GroupByKey]])*DiscreteStatsTable[Replication]))</f>
        <v>50</v>
      </c>
      <c r="Y688" s="5">
        <f>IF(DiscreteStatsTable[[#This Row],[RepsRequested]]=DiscreteStatsTable[[#This Row],[RepsWithStatObserved]],1,0)</f>
        <v>1</v>
      </c>
    </row>
    <row r="689" spans="1:25" x14ac:dyDescent="0.25">
      <c r="A689" t="s">
        <v>68</v>
      </c>
      <c r="B689" t="s">
        <v>70</v>
      </c>
      <c r="C689">
        <v>48</v>
      </c>
      <c r="D689" t="s">
        <v>83</v>
      </c>
      <c r="E689" t="s">
        <v>78</v>
      </c>
      <c r="F689" t="s">
        <v>73</v>
      </c>
      <c r="G689">
        <v>0.15997484324480299</v>
      </c>
      <c r="H689">
        <v>2E+20</v>
      </c>
      <c r="I689">
        <v>0</v>
      </c>
      <c r="J689">
        <v>2.4023998698734199</v>
      </c>
      <c r="K689">
        <v>317</v>
      </c>
      <c r="L68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89" s="5" cm="1">
        <f t="array" ref="M689">MAX(IF((ProjectInfoTable[ProjectName]=DiscreteStatsTable[[#This Row],[ProjectName]]),(ProjectInfoTable[ProjectName]=DiscreteStatsTable[[#This Row],[ProjectName]])*ProjectInfoTable[NumberOfReplications]))</f>
        <v>50</v>
      </c>
      <c r="N689" s="5" cm="1">
        <f t="array" ref="N689">IFERROR(AVERAGE(IF((DiscreteStatsTable[GroupByKey]=DiscreteStatsTable[[#This Row],[GroupByKey]]),(DiscreteStatsTable[GroupByKey]=DiscreteStatsTable[[#This Row],[GroupByKey]])*DiscreteStatsTable[Average])),0)</f>
        <v>0.17460097232699684</v>
      </c>
      <c r="O689" s="5" cm="1">
        <f t="array" ref="O689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89" s="5" cm="1">
        <f t="array" ref="P689">MAX(IF((ProjectInfoTable[ProjectName]=DiscreteStatsTable[[#This Row],[ProjectName]]),(ProjectInfoTable[ProjectName]=DiscreteStatsTable[[#This Row],[ProjectName]])*ProjectInfoTable[ConfidenceInterval]))</f>
        <v>0.95</v>
      </c>
      <c r="Q689" s="5">
        <f>IF(AND(DiscreteStatsTable[[#This Row],[RepsWithStatObserved]]=1,Y689=0),200000000000000000000,IFERROR(_xlfn.T.INV.2T(1 -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89" s="5" cm="1">
        <f t="array" ref="R689">MIN(IF((DiscreteStatsTable[GroupByKey]=DiscreteStatsTable[[#This Row],[GroupByKey]]),(DiscreteStatsTable[GroupByKey]=DiscreteStatsTable[[#This Row],[GroupByKey]])*DiscreteStatsTable[Average]))</f>
        <v>6.6229675511977795E-2</v>
      </c>
      <c r="S689" s="5" cm="1">
        <f t="array" ref="S689">MAX(IF((DiscreteStatsTable[GroupByKey]=DiscreteStatsTable[[#This Row],[GroupByKey]]),(DiscreteStatsTable[GroupByKey]=DiscreteStatsTable[[#This Row],[GroupByKey]])*DiscreteStatsTable[Average]))</f>
        <v>0.33518621726314302</v>
      </c>
      <c r="T689" s="5" cm="1">
        <f t="array" ref="T689">MIN(IF((DiscreteStatsTable[GroupByKey]=DiscreteStatsTable[[#This Row],[GroupByKey]]),(DiscreteStatsTable[GroupByKey]=DiscreteStatsTable[[#This Row],[GroupByKey]])*DiscreteStatsTable[Minimum]))</f>
        <v>0</v>
      </c>
      <c r="U689" s="5" cm="1">
        <f t="array" ref="U689">MAX(IF((DiscreteStatsTable[GroupByKey]=DiscreteStatsTable[[#This Row],[GroupByKey]]),(DiscreteStatsTable[GroupByKey]=DiscreteStatsTable[[#This Row],[GroupByKey]])*DiscreteStatsTable[Maximum]))</f>
        <v>7.6409613053795198</v>
      </c>
      <c r="V689" s="5" cm="1">
        <f t="array" ref="V689">IFERROR(AVERAGE(IF((DiscreteStatsTable[GroupByKey]=DiscreteStatsTable[[#This Row],[GroupByKey]]),(DiscreteStatsTable[GroupByKey]=DiscreteStatsTable[[#This Row],[GroupByKey]])*DiscreteStatsTable[NumberObservations])),0)</f>
        <v>316.94</v>
      </c>
      <c r="W689" s="5">
        <f>IF((DiscreteStatsTable[[#This Row],[RepsRequested]]&gt;1),DiscreteStatsTable[[#This Row],[HalfWidth]],DiscreteStatsTable[[#This Row],[BatchMeansHalfWidth]])</f>
        <v>1.655000005490757E-2</v>
      </c>
      <c r="X689" s="5" cm="1">
        <f t="array" ref="X689">COUNT(IF((DiscreteStatsTable[GroupByKey]=DiscreteStatsTable[[#This Row],[GroupByKey]]),(DiscreteStatsTable[GroupByKey]=DiscreteStatsTable[[#This Row],[GroupByKey]])*DiscreteStatsTable[Replication]))</f>
        <v>50</v>
      </c>
      <c r="Y689" s="5">
        <f>IF(DiscreteStatsTable[[#This Row],[RepsRequested]]=DiscreteStatsTable[[#This Row],[RepsWithStatObserved]],1,0)</f>
        <v>1</v>
      </c>
    </row>
    <row r="690" spans="1:25" x14ac:dyDescent="0.25">
      <c r="A690" t="s">
        <v>68</v>
      </c>
      <c r="B690" t="s">
        <v>70</v>
      </c>
      <c r="C690">
        <v>49</v>
      </c>
      <c r="D690" t="s">
        <v>83</v>
      </c>
      <c r="E690" t="s">
        <v>72</v>
      </c>
      <c r="F690" t="s">
        <v>73</v>
      </c>
      <c r="G690">
        <v>2.9453778179132601E-2</v>
      </c>
      <c r="H690">
        <v>2E+20</v>
      </c>
      <c r="I690">
        <v>1.37921814719005E-2</v>
      </c>
      <c r="J690">
        <v>4.7865920797416597E-2</v>
      </c>
      <c r="K690">
        <v>317</v>
      </c>
      <c r="L69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90" s="5" cm="1">
        <f t="array" ref="M690">MAX(IF((ProjectInfoTable[ProjectName]=DiscreteStatsTable[[#This Row],[ProjectName]]),(ProjectInfoTable[ProjectName]=DiscreteStatsTable[[#This Row],[ProjectName]])*ProjectInfoTable[NumberOfReplications]))</f>
        <v>50</v>
      </c>
      <c r="N690" s="5" cm="1">
        <f t="array" ref="N690">IFERROR(AVERAGE(IF((DiscreteStatsTable[GroupByKey]=DiscreteStatsTable[[#This Row],[GroupByKey]]),(DiscreteStatsTable[GroupByKey]=DiscreteStatsTable[[#This Row],[GroupByKey]])*DiscreteStatsTable[Average])),0)</f>
        <v>2.9140044230663364E-2</v>
      </c>
      <c r="O690" s="5" cm="1">
        <f t="array" ref="O690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90" s="5" cm="1">
        <f t="array" ref="P690">MAX(IF((ProjectInfoTable[ProjectName]=DiscreteStatsTable[[#This Row],[ProjectName]]),(ProjectInfoTable[ProjectName]=DiscreteStatsTable[[#This Row],[ProjectName]])*ProjectInfoTable[ConfidenceInterval]))</f>
        <v>0.95</v>
      </c>
      <c r="Q690" s="5">
        <f>IF(AND(DiscreteStatsTable[[#This Row],[RepsWithStatObserved]]=1,Y690=0),200000000000000000000,IFERROR(_xlfn.T.INV.2T(1 -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90" s="5" cm="1">
        <f t="array" ref="R690">MIN(IF((DiscreteStatsTable[GroupByKey]=DiscreteStatsTable[[#This Row],[GroupByKey]]),(DiscreteStatsTable[GroupByKey]=DiscreteStatsTable[[#This Row],[GroupByKey]])*DiscreteStatsTable[Average]))</f>
        <v>2.83494744041787E-2</v>
      </c>
      <c r="S690" s="5" cm="1">
        <f t="array" ref="S690">MAX(IF((DiscreteStatsTable[GroupByKey]=DiscreteStatsTable[[#This Row],[GroupByKey]]),(DiscreteStatsTable[GroupByKey]=DiscreteStatsTable[[#This Row],[GroupByKey]])*DiscreteStatsTable[Average]))</f>
        <v>2.9665213130219501E-2</v>
      </c>
      <c r="T690" s="5" cm="1">
        <f t="array" ref="T690">MIN(IF((DiscreteStatsTable[GroupByKey]=DiscreteStatsTable[[#This Row],[GroupByKey]]),(DiscreteStatsTable[GroupByKey]=DiscreteStatsTable[[#This Row],[GroupByKey]])*DiscreteStatsTable[Minimum]))</f>
        <v>1.2596072452009799E-2</v>
      </c>
      <c r="U690" s="5" cm="1">
        <f t="array" ref="U690">MAX(IF((DiscreteStatsTable[GroupByKey]=DiscreteStatsTable[[#This Row],[GroupByKey]]),(DiscreteStatsTable[GroupByKey]=DiscreteStatsTable[[#This Row],[GroupByKey]])*DiscreteStatsTable[Maximum]))</f>
        <v>4.98834309779871E-2</v>
      </c>
      <c r="V690" s="5" cm="1">
        <f t="array" ref="V690">IFERROR(AVERAGE(IF((DiscreteStatsTable[GroupByKey]=DiscreteStatsTable[[#This Row],[GroupByKey]]),(DiscreteStatsTable[GroupByKey]=DiscreteStatsTable[[#This Row],[GroupByKey]])*DiscreteStatsTable[NumberObservations])),0)</f>
        <v>316.94</v>
      </c>
      <c r="W690" s="5">
        <f>IF((DiscreteStatsTable[[#This Row],[RepsRequested]]&gt;1),DiscreteStatsTable[[#This Row],[HalfWidth]],DiscreteStatsTable[[#This Row],[BatchMeansHalfWidth]])</f>
        <v>1.0181944756697419E-4</v>
      </c>
      <c r="X690" s="5" cm="1">
        <f t="array" ref="X690">COUNT(IF((DiscreteStatsTable[GroupByKey]=DiscreteStatsTable[[#This Row],[GroupByKey]]),(DiscreteStatsTable[GroupByKey]=DiscreteStatsTable[[#This Row],[GroupByKey]])*DiscreteStatsTable[Replication]))</f>
        <v>50</v>
      </c>
      <c r="Y690" s="5">
        <f>IF(DiscreteStatsTable[[#This Row],[RepsRequested]]=DiscreteStatsTable[[#This Row],[RepsWithStatObserved]],1,0)</f>
        <v>1</v>
      </c>
    </row>
    <row r="691" spans="1:25" x14ac:dyDescent="0.25">
      <c r="A691" t="s">
        <v>68</v>
      </c>
      <c r="B691" t="s">
        <v>70</v>
      </c>
      <c r="C691">
        <v>49</v>
      </c>
      <c r="D691" t="s">
        <v>83</v>
      </c>
      <c r="E691" t="s">
        <v>74</v>
      </c>
      <c r="F691" t="s">
        <v>73</v>
      </c>
      <c r="G691">
        <v>1.9313420388231699</v>
      </c>
      <c r="H691">
        <v>2E+20</v>
      </c>
      <c r="I691">
        <v>0.82753088831403199</v>
      </c>
      <c r="J691">
        <v>4.7898290507019698</v>
      </c>
      <c r="K691">
        <v>317</v>
      </c>
      <c r="L69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91" s="5" cm="1">
        <f t="array" ref="M691">MAX(IF((ProjectInfoTable[ProjectName]=DiscreteStatsTable[[#This Row],[ProjectName]]),(ProjectInfoTable[ProjectName]=DiscreteStatsTable[[#This Row],[ProjectName]])*ProjectInfoTable[NumberOfReplications]))</f>
        <v>50</v>
      </c>
      <c r="N691" s="5" cm="1">
        <f t="array" ref="N691">IFERROR(AVERAGE(IF((DiscreteStatsTable[GroupByKey]=DiscreteStatsTable[[#This Row],[GroupByKey]]),(DiscreteStatsTable[GroupByKey]=DiscreteStatsTable[[#This Row],[GroupByKey]])*DiscreteStatsTable[Average])),0)</f>
        <v>1.9230036261667984</v>
      </c>
      <c r="O691" s="5" cm="1">
        <f t="array" ref="O691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91" s="5" cm="1">
        <f t="array" ref="P691">MAX(IF((ProjectInfoTable[ProjectName]=DiscreteStatsTable[[#This Row],[ProjectName]]),(ProjectInfoTable[ProjectName]=DiscreteStatsTable[[#This Row],[ProjectName]])*ProjectInfoTable[ConfidenceInterval]))</f>
        <v>0.95</v>
      </c>
      <c r="Q691" s="5">
        <f>IF(AND(DiscreteStatsTable[[#This Row],[RepsWithStatObserved]]=1,Y691=0),200000000000000000000,IFERROR(_xlfn.T.INV.2T(1 -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91" s="5" cm="1">
        <f t="array" ref="R691">MIN(IF((DiscreteStatsTable[GroupByKey]=DiscreteStatsTable[[#This Row],[GroupByKey]]),(DiscreteStatsTable[GroupByKey]=DiscreteStatsTable[[#This Row],[GroupByKey]])*DiscreteStatsTable[Average]))</f>
        <v>1.76780221421957</v>
      </c>
      <c r="S691" s="5" cm="1">
        <f t="array" ref="S691">MAX(IF((DiscreteStatsTable[GroupByKey]=DiscreteStatsTable[[#This Row],[GroupByKey]]),(DiscreteStatsTable[GroupByKey]=DiscreteStatsTable[[#This Row],[GroupByKey]])*DiscreteStatsTable[Average]))</f>
        <v>2.1069755550221099</v>
      </c>
      <c r="T691" s="5" cm="1">
        <f t="array" ref="T691">MIN(IF((DiscreteStatsTable[GroupByKey]=DiscreteStatsTable[[#This Row],[GroupByKey]]),(DiscreteStatsTable[GroupByKey]=DiscreteStatsTable[[#This Row],[GroupByKey]])*DiscreteStatsTable[Minimum]))</f>
        <v>0.75576434712058904</v>
      </c>
      <c r="U691" s="5" cm="1">
        <f t="array" ref="U691">MAX(IF((DiscreteStatsTable[GroupByKey]=DiscreteStatsTable[[#This Row],[GroupByKey]]),(DiscreteStatsTable[GroupByKey]=DiscreteStatsTable[[#This Row],[GroupByKey]])*DiscreteStatsTable[Maximum]))</f>
        <v>8.9740994303808801</v>
      </c>
      <c r="V691" s="5" cm="1">
        <f t="array" ref="V691">IFERROR(AVERAGE(IF((DiscreteStatsTable[GroupByKey]=DiscreteStatsTable[[#This Row],[GroupByKey]]),(DiscreteStatsTable[GroupByKey]=DiscreteStatsTable[[#This Row],[GroupByKey]])*DiscreteStatsTable[NumberObservations])),0)</f>
        <v>316.94</v>
      </c>
      <c r="W691" s="5">
        <f>IF((DiscreteStatsTable[[#This Row],[RepsRequested]]&gt;1),DiscreteStatsTable[[#This Row],[HalfWidth]],DiscreteStatsTable[[#This Row],[BatchMeansHalfWidth]])</f>
        <v>1.7917006908396871E-2</v>
      </c>
      <c r="X691" s="5" cm="1">
        <f t="array" ref="X691">COUNT(IF((DiscreteStatsTable[GroupByKey]=DiscreteStatsTable[[#This Row],[GroupByKey]]),(DiscreteStatsTable[GroupByKey]=DiscreteStatsTable[[#This Row],[GroupByKey]])*DiscreteStatsTable[Replication]))</f>
        <v>50</v>
      </c>
      <c r="Y691" s="5">
        <f>IF(DiscreteStatsTable[[#This Row],[RepsRequested]]=DiscreteStatsTable[[#This Row],[RepsWithStatObserved]],1,0)</f>
        <v>1</v>
      </c>
    </row>
    <row r="692" spans="1:25" x14ac:dyDescent="0.25">
      <c r="A692" t="s">
        <v>68</v>
      </c>
      <c r="B692" t="s">
        <v>70</v>
      </c>
      <c r="C692">
        <v>49</v>
      </c>
      <c r="D692" t="s">
        <v>83</v>
      </c>
      <c r="E692" t="s">
        <v>75</v>
      </c>
      <c r="F692" t="s">
        <v>73</v>
      </c>
      <c r="G692">
        <v>2.9453778179132601E-2</v>
      </c>
      <c r="H692">
        <v>2E+20</v>
      </c>
      <c r="I692">
        <v>1.37921814719005E-2</v>
      </c>
      <c r="J692">
        <v>4.7865920797416597E-2</v>
      </c>
      <c r="K692">
        <v>317</v>
      </c>
      <c r="L69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92" s="5" cm="1">
        <f t="array" ref="M692">MAX(IF((ProjectInfoTable[ProjectName]=DiscreteStatsTable[[#This Row],[ProjectName]]),(ProjectInfoTable[ProjectName]=DiscreteStatsTable[[#This Row],[ProjectName]])*ProjectInfoTable[NumberOfReplications]))</f>
        <v>50</v>
      </c>
      <c r="N692" s="5" cm="1">
        <f t="array" ref="N692">IFERROR(AVERAGE(IF((DiscreteStatsTable[GroupByKey]=DiscreteStatsTable[[#This Row],[GroupByKey]]),(DiscreteStatsTable[GroupByKey]=DiscreteStatsTable[[#This Row],[GroupByKey]])*DiscreteStatsTable[Average])),0)</f>
        <v>2.9140044230663364E-2</v>
      </c>
      <c r="O692" s="5" cm="1">
        <f t="array" ref="O692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92" s="5" cm="1">
        <f t="array" ref="P692">MAX(IF((ProjectInfoTable[ProjectName]=DiscreteStatsTable[[#This Row],[ProjectName]]),(ProjectInfoTable[ProjectName]=DiscreteStatsTable[[#This Row],[ProjectName]])*ProjectInfoTable[ConfidenceInterval]))</f>
        <v>0.95</v>
      </c>
      <c r="Q692" s="5">
        <f>IF(AND(DiscreteStatsTable[[#This Row],[RepsWithStatObserved]]=1,Y692=0),200000000000000000000,IFERROR(_xlfn.T.INV.2T(1 -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92" s="5" cm="1">
        <f t="array" ref="R692">MIN(IF((DiscreteStatsTable[GroupByKey]=DiscreteStatsTable[[#This Row],[GroupByKey]]),(DiscreteStatsTable[GroupByKey]=DiscreteStatsTable[[#This Row],[GroupByKey]])*DiscreteStatsTable[Average]))</f>
        <v>2.83494744041787E-2</v>
      </c>
      <c r="S692" s="5" cm="1">
        <f t="array" ref="S692">MAX(IF((DiscreteStatsTable[GroupByKey]=DiscreteStatsTable[[#This Row],[GroupByKey]]),(DiscreteStatsTable[GroupByKey]=DiscreteStatsTable[[#This Row],[GroupByKey]])*DiscreteStatsTable[Average]))</f>
        <v>2.9665213130219501E-2</v>
      </c>
      <c r="T692" s="5" cm="1">
        <f t="array" ref="T692">MIN(IF((DiscreteStatsTable[GroupByKey]=DiscreteStatsTable[[#This Row],[GroupByKey]]),(DiscreteStatsTable[GroupByKey]=DiscreteStatsTable[[#This Row],[GroupByKey]])*DiscreteStatsTable[Minimum]))</f>
        <v>1.2596072452009799E-2</v>
      </c>
      <c r="U692" s="5" cm="1">
        <f t="array" ref="U692">MAX(IF((DiscreteStatsTable[GroupByKey]=DiscreteStatsTable[[#This Row],[GroupByKey]]),(DiscreteStatsTable[GroupByKey]=DiscreteStatsTable[[#This Row],[GroupByKey]])*DiscreteStatsTable[Maximum]))</f>
        <v>4.98834309779871E-2</v>
      </c>
      <c r="V692" s="5" cm="1">
        <f t="array" ref="V692">IFERROR(AVERAGE(IF((DiscreteStatsTable[GroupByKey]=DiscreteStatsTable[[#This Row],[GroupByKey]]),(DiscreteStatsTable[GroupByKey]=DiscreteStatsTable[[#This Row],[GroupByKey]])*DiscreteStatsTable[NumberObservations])),0)</f>
        <v>316.94</v>
      </c>
      <c r="W692" s="5">
        <f>IF((DiscreteStatsTable[[#This Row],[RepsRequested]]&gt;1),DiscreteStatsTable[[#This Row],[HalfWidth]],DiscreteStatsTable[[#This Row],[BatchMeansHalfWidth]])</f>
        <v>1.0181944756697419E-4</v>
      </c>
      <c r="X692" s="5" cm="1">
        <f t="array" ref="X692">COUNT(IF((DiscreteStatsTable[GroupByKey]=DiscreteStatsTable[[#This Row],[GroupByKey]]),(DiscreteStatsTable[GroupByKey]=DiscreteStatsTable[[#This Row],[GroupByKey]])*DiscreteStatsTable[Replication]))</f>
        <v>50</v>
      </c>
      <c r="Y692" s="5">
        <f>IF(DiscreteStatsTable[[#This Row],[RepsRequested]]=DiscreteStatsTable[[#This Row],[RepsWithStatObserved]],1,0)</f>
        <v>1</v>
      </c>
    </row>
    <row r="693" spans="1:25" x14ac:dyDescent="0.25">
      <c r="A693" t="s">
        <v>68</v>
      </c>
      <c r="B693" t="s">
        <v>70</v>
      </c>
      <c r="C693">
        <v>49</v>
      </c>
      <c r="D693" t="s">
        <v>83</v>
      </c>
      <c r="E693" t="s">
        <v>76</v>
      </c>
      <c r="F693" t="s">
        <v>73</v>
      </c>
      <c r="G693">
        <v>1.7672266907479599</v>
      </c>
      <c r="H693">
        <v>2E+20</v>
      </c>
      <c r="I693">
        <v>0.82753088831403199</v>
      </c>
      <c r="J693">
        <v>2.8719552478449901</v>
      </c>
      <c r="K693">
        <v>317</v>
      </c>
      <c r="L69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93" s="5" cm="1">
        <f t="array" ref="M693">MAX(IF((ProjectInfoTable[ProjectName]=DiscreteStatsTable[[#This Row],[ProjectName]]),(ProjectInfoTable[ProjectName]=DiscreteStatsTable[[#This Row],[ProjectName]])*ProjectInfoTable[NumberOfReplications]))</f>
        <v>50</v>
      </c>
      <c r="N693" s="5" cm="1">
        <f t="array" ref="N693">IFERROR(AVERAGE(IF((DiscreteStatsTable[GroupByKey]=DiscreteStatsTable[[#This Row],[GroupByKey]]),(DiscreteStatsTable[GroupByKey]=DiscreteStatsTable[[#This Row],[GroupByKey]])*DiscreteStatsTable[Average])),0)</f>
        <v>1.7484026538398019</v>
      </c>
      <c r="O693" s="5" cm="1">
        <f t="array" ref="O693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93" s="5" cm="1">
        <f t="array" ref="P693">MAX(IF((ProjectInfoTable[ProjectName]=DiscreteStatsTable[[#This Row],[ProjectName]]),(ProjectInfoTable[ProjectName]=DiscreteStatsTable[[#This Row],[ProjectName]])*ProjectInfoTable[ConfidenceInterval]))</f>
        <v>0.95</v>
      </c>
      <c r="Q693" s="5">
        <f>IF(AND(DiscreteStatsTable[[#This Row],[RepsWithStatObserved]]=1,Y693=0),200000000000000000000,IFERROR(_xlfn.T.INV.2T(1 -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93" s="5" cm="1">
        <f t="array" ref="R693">MIN(IF((DiscreteStatsTable[GroupByKey]=DiscreteStatsTable[[#This Row],[GroupByKey]]),(DiscreteStatsTable[GroupByKey]=DiscreteStatsTable[[#This Row],[GroupByKey]])*DiscreteStatsTable[Average]))</f>
        <v>1.7009684642507199</v>
      </c>
      <c r="S693" s="5" cm="1">
        <f t="array" ref="S693">MAX(IF((DiscreteStatsTable[GroupByKey]=DiscreteStatsTable[[#This Row],[GroupByKey]]),(DiscreteStatsTable[GroupByKey]=DiscreteStatsTable[[#This Row],[GroupByKey]])*DiscreteStatsTable[Average]))</f>
        <v>1.77991278781317</v>
      </c>
      <c r="T693" s="5" cm="1">
        <f t="array" ref="T693">MIN(IF((DiscreteStatsTable[GroupByKey]=DiscreteStatsTable[[#This Row],[GroupByKey]]),(DiscreteStatsTable[GroupByKey]=DiscreteStatsTable[[#This Row],[GroupByKey]])*DiscreteStatsTable[Minimum]))</f>
        <v>0.75576434712058904</v>
      </c>
      <c r="U693" s="5" cm="1">
        <f t="array" ref="U693">MAX(IF((DiscreteStatsTable[GroupByKey]=DiscreteStatsTable[[#This Row],[GroupByKey]]),(DiscreteStatsTable[GroupByKey]=DiscreteStatsTable[[#This Row],[GroupByKey]])*DiscreteStatsTable[Maximum]))</f>
        <v>2.9930058586792301</v>
      </c>
      <c r="V693" s="5" cm="1">
        <f t="array" ref="V693">IFERROR(AVERAGE(IF((DiscreteStatsTable[GroupByKey]=DiscreteStatsTable[[#This Row],[GroupByKey]]),(DiscreteStatsTable[GroupByKey]=DiscreteStatsTable[[#This Row],[GroupByKey]])*DiscreteStatsTable[NumberObservations])),0)</f>
        <v>316.94</v>
      </c>
      <c r="W693" s="5">
        <f>IF((DiscreteStatsTable[[#This Row],[RepsRequested]]&gt;1),DiscreteStatsTable[[#This Row],[HalfWidth]],DiscreteStatsTable[[#This Row],[BatchMeansHalfWidth]])</f>
        <v>6.1091668540185929E-3</v>
      </c>
      <c r="X693" s="5" cm="1">
        <f t="array" ref="X693">COUNT(IF((DiscreteStatsTable[GroupByKey]=DiscreteStatsTable[[#This Row],[GroupByKey]]),(DiscreteStatsTable[GroupByKey]=DiscreteStatsTable[[#This Row],[GroupByKey]])*DiscreteStatsTable[Replication]))</f>
        <v>50</v>
      </c>
      <c r="Y693" s="5">
        <f>IF(DiscreteStatsTable[[#This Row],[RepsRequested]]=DiscreteStatsTable[[#This Row],[RepsWithStatObserved]],1,0)</f>
        <v>1</v>
      </c>
    </row>
    <row r="694" spans="1:25" x14ac:dyDescent="0.25">
      <c r="A694" t="s">
        <v>68</v>
      </c>
      <c r="B694" t="s">
        <v>70</v>
      </c>
      <c r="C694">
        <v>49</v>
      </c>
      <c r="D694" t="s">
        <v>83</v>
      </c>
      <c r="E694" t="s">
        <v>77</v>
      </c>
      <c r="F694" t="s">
        <v>73</v>
      </c>
      <c r="G694">
        <v>0</v>
      </c>
      <c r="H694">
        <v>2E+20</v>
      </c>
      <c r="I694">
        <v>0</v>
      </c>
      <c r="J694">
        <v>0</v>
      </c>
      <c r="K694">
        <v>317</v>
      </c>
      <c r="L69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94" s="5" cm="1">
        <f t="array" ref="M694">MAX(IF((ProjectInfoTable[ProjectName]=DiscreteStatsTable[[#This Row],[ProjectName]]),(ProjectInfoTable[ProjectName]=DiscreteStatsTable[[#This Row],[ProjectName]])*ProjectInfoTable[NumberOfReplications]))</f>
        <v>50</v>
      </c>
      <c r="N694" s="5" cm="1">
        <f t="array" ref="N694">IFERROR(AVERAGE(IF((DiscreteStatsTable[GroupByKey]=DiscreteStatsTable[[#This Row],[GroupByKey]]),(DiscreteStatsTable[GroupByKey]=DiscreteStatsTable[[#This Row],[GroupByKey]])*DiscreteStatsTable[Average])),0)</f>
        <v>0</v>
      </c>
      <c r="O694" s="5" cm="1">
        <f t="array" ref="O694">IFERROR(_xlfn.STDEV.S(IF((DiscreteStatsTable[GroupByKey]=DiscreteStatsTable[[#This Row],[GroupByKey]]),(DiscreteStatsTable[GroupByKey]=DiscreteStatsTable[[#This Row],[GroupByKey]])*DiscreteStatsTable[Average])),0)</f>
        <v>0</v>
      </c>
      <c r="P694" s="5" cm="1">
        <f t="array" ref="P694">MAX(IF((ProjectInfoTable[ProjectName]=DiscreteStatsTable[[#This Row],[ProjectName]]),(ProjectInfoTable[ProjectName]=DiscreteStatsTable[[#This Row],[ProjectName]])*ProjectInfoTable[ConfidenceInterval]))</f>
        <v>0.95</v>
      </c>
      <c r="Q694" s="5">
        <f>IF(AND(DiscreteStatsTable[[#This Row],[RepsWithStatObserved]]=1,Y694=0),200000000000000000000,IFERROR(_xlfn.T.INV.2T(1 -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4" s="5" cm="1">
        <f t="array" ref="R694">MIN(IF((DiscreteStatsTable[GroupByKey]=DiscreteStatsTable[[#This Row],[GroupByKey]]),(DiscreteStatsTable[GroupByKey]=DiscreteStatsTable[[#This Row],[GroupByKey]])*DiscreteStatsTable[Average]))</f>
        <v>0</v>
      </c>
      <c r="S694" s="5" cm="1">
        <f t="array" ref="S694">MAX(IF((DiscreteStatsTable[GroupByKey]=DiscreteStatsTable[[#This Row],[GroupByKey]]),(DiscreteStatsTable[GroupByKey]=DiscreteStatsTable[[#This Row],[GroupByKey]])*DiscreteStatsTable[Average]))</f>
        <v>0</v>
      </c>
      <c r="T694" s="5" cm="1">
        <f t="array" ref="T694">MIN(IF((DiscreteStatsTable[GroupByKey]=DiscreteStatsTable[[#This Row],[GroupByKey]]),(DiscreteStatsTable[GroupByKey]=DiscreteStatsTable[[#This Row],[GroupByKey]])*DiscreteStatsTable[Minimum]))</f>
        <v>0</v>
      </c>
      <c r="U694" s="5" cm="1">
        <f t="array" ref="U694">MAX(IF((DiscreteStatsTable[GroupByKey]=DiscreteStatsTable[[#This Row],[GroupByKey]]),(DiscreteStatsTable[GroupByKey]=DiscreteStatsTable[[#This Row],[GroupByKey]])*DiscreteStatsTable[Maximum]))</f>
        <v>0</v>
      </c>
      <c r="V694" s="5" cm="1">
        <f t="array" ref="V694">IFERROR(AVERAGE(IF((DiscreteStatsTable[GroupByKey]=DiscreteStatsTable[[#This Row],[GroupByKey]]),(DiscreteStatsTable[GroupByKey]=DiscreteStatsTable[[#This Row],[GroupByKey]])*DiscreteStatsTable[NumberObservations])),0)</f>
        <v>316.94</v>
      </c>
      <c r="W694" s="5">
        <f>IF((DiscreteStatsTable[[#This Row],[RepsRequested]]&gt;1),DiscreteStatsTable[[#This Row],[HalfWidth]],DiscreteStatsTable[[#This Row],[BatchMeansHalfWidth]])</f>
        <v>0</v>
      </c>
      <c r="X694" s="5" cm="1">
        <f t="array" ref="X694">COUNT(IF((DiscreteStatsTable[GroupByKey]=DiscreteStatsTable[[#This Row],[GroupByKey]]),(DiscreteStatsTable[GroupByKey]=DiscreteStatsTable[[#This Row],[GroupByKey]])*DiscreteStatsTable[Replication]))</f>
        <v>50</v>
      </c>
      <c r="Y694" s="5">
        <f>IF(DiscreteStatsTable[[#This Row],[RepsRequested]]=DiscreteStatsTable[[#This Row],[RepsWithStatObserved]],1,0)</f>
        <v>1</v>
      </c>
    </row>
    <row r="695" spans="1:25" x14ac:dyDescent="0.25">
      <c r="A695" t="s">
        <v>68</v>
      </c>
      <c r="B695" t="s">
        <v>70</v>
      </c>
      <c r="C695">
        <v>49</v>
      </c>
      <c r="D695" t="s">
        <v>83</v>
      </c>
      <c r="E695" t="s">
        <v>78</v>
      </c>
      <c r="F695" t="s">
        <v>73</v>
      </c>
      <c r="G695">
        <v>0.16411534807521599</v>
      </c>
      <c r="H695">
        <v>2E+20</v>
      </c>
      <c r="I695">
        <v>0</v>
      </c>
      <c r="J695">
        <v>2.6973038153493598</v>
      </c>
      <c r="K695">
        <v>317</v>
      </c>
      <c r="L69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95" s="5" cm="1">
        <f t="array" ref="M695">MAX(IF((ProjectInfoTable[ProjectName]=DiscreteStatsTable[[#This Row],[ProjectName]]),(ProjectInfoTable[ProjectName]=DiscreteStatsTable[[#This Row],[ProjectName]])*ProjectInfoTable[NumberOfReplications]))</f>
        <v>50</v>
      </c>
      <c r="N695" s="5" cm="1">
        <f t="array" ref="N695">IFERROR(AVERAGE(IF((DiscreteStatsTable[GroupByKey]=DiscreteStatsTable[[#This Row],[GroupByKey]]),(DiscreteStatsTable[GroupByKey]=DiscreteStatsTable[[#This Row],[GroupByKey]])*DiscreteStatsTable[Average])),0)</f>
        <v>0.17460097232699684</v>
      </c>
      <c r="O695" s="5" cm="1">
        <f t="array" ref="O695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695" s="5" cm="1">
        <f t="array" ref="P695">MAX(IF((ProjectInfoTable[ProjectName]=DiscreteStatsTable[[#This Row],[ProjectName]]),(ProjectInfoTable[ProjectName]=DiscreteStatsTable[[#This Row],[ProjectName]])*ProjectInfoTable[ConfidenceInterval]))</f>
        <v>0.95</v>
      </c>
      <c r="Q695" s="5">
        <f>IF(AND(DiscreteStatsTable[[#This Row],[RepsWithStatObserved]]=1,Y695=0),200000000000000000000,IFERROR(_xlfn.T.INV.2T(1 -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695" s="5" cm="1">
        <f t="array" ref="R695">MIN(IF((DiscreteStatsTable[GroupByKey]=DiscreteStatsTable[[#This Row],[GroupByKey]]),(DiscreteStatsTable[GroupByKey]=DiscreteStatsTable[[#This Row],[GroupByKey]])*DiscreteStatsTable[Average]))</f>
        <v>6.6229675511977795E-2</v>
      </c>
      <c r="S695" s="5" cm="1">
        <f t="array" ref="S695">MAX(IF((DiscreteStatsTable[GroupByKey]=DiscreteStatsTable[[#This Row],[GroupByKey]]),(DiscreteStatsTable[GroupByKey]=DiscreteStatsTable[[#This Row],[GroupByKey]])*DiscreteStatsTable[Average]))</f>
        <v>0.33518621726314302</v>
      </c>
      <c r="T695" s="5" cm="1">
        <f t="array" ref="T695">MIN(IF((DiscreteStatsTable[GroupByKey]=DiscreteStatsTable[[#This Row],[GroupByKey]]),(DiscreteStatsTable[GroupByKey]=DiscreteStatsTable[[#This Row],[GroupByKey]])*DiscreteStatsTable[Minimum]))</f>
        <v>0</v>
      </c>
      <c r="U695" s="5" cm="1">
        <f t="array" ref="U695">MAX(IF((DiscreteStatsTable[GroupByKey]=DiscreteStatsTable[[#This Row],[GroupByKey]]),(DiscreteStatsTable[GroupByKey]=DiscreteStatsTable[[#This Row],[GroupByKey]])*DiscreteStatsTable[Maximum]))</f>
        <v>7.6409613053795198</v>
      </c>
      <c r="V695" s="5" cm="1">
        <f t="array" ref="V695">IFERROR(AVERAGE(IF((DiscreteStatsTable[GroupByKey]=DiscreteStatsTable[[#This Row],[GroupByKey]]),(DiscreteStatsTable[GroupByKey]=DiscreteStatsTable[[#This Row],[GroupByKey]])*DiscreteStatsTable[NumberObservations])),0)</f>
        <v>316.94</v>
      </c>
      <c r="W695" s="5">
        <f>IF((DiscreteStatsTable[[#This Row],[RepsRequested]]&gt;1),DiscreteStatsTable[[#This Row],[HalfWidth]],DiscreteStatsTable[[#This Row],[BatchMeansHalfWidth]])</f>
        <v>1.655000005490757E-2</v>
      </c>
      <c r="X695" s="5" cm="1">
        <f t="array" ref="X695">COUNT(IF((DiscreteStatsTable[GroupByKey]=DiscreteStatsTable[[#This Row],[GroupByKey]]),(DiscreteStatsTable[GroupByKey]=DiscreteStatsTable[[#This Row],[GroupByKey]])*DiscreteStatsTable[Replication]))</f>
        <v>50</v>
      </c>
      <c r="Y695" s="5">
        <f>IF(DiscreteStatsTable[[#This Row],[RepsRequested]]=DiscreteStatsTable[[#This Row],[RepsWithStatObserved]],1,0)</f>
        <v>1</v>
      </c>
    </row>
    <row r="696" spans="1:25" x14ac:dyDescent="0.25">
      <c r="A696" t="s">
        <v>68</v>
      </c>
      <c r="B696" t="s">
        <v>70</v>
      </c>
      <c r="C696">
        <v>50</v>
      </c>
      <c r="D696" t="s">
        <v>83</v>
      </c>
      <c r="E696" t="s">
        <v>72</v>
      </c>
      <c r="F696" t="s">
        <v>73</v>
      </c>
      <c r="G696">
        <v>2.96594922943152E-2</v>
      </c>
      <c r="H696">
        <v>2E+20</v>
      </c>
      <c r="I696">
        <v>1.3620219838491199E-2</v>
      </c>
      <c r="J696">
        <v>4.9248878035226998E-2</v>
      </c>
      <c r="K696">
        <v>317</v>
      </c>
      <c r="L69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96" s="5" cm="1">
        <f t="array" ref="M696">MAX(IF((ProjectInfoTable[ProjectName]=DiscreteStatsTable[[#This Row],[ProjectName]]),(ProjectInfoTable[ProjectName]=DiscreteStatsTable[[#This Row],[ProjectName]])*ProjectInfoTable[NumberOfReplications]))</f>
        <v>50</v>
      </c>
      <c r="N696" s="5" cm="1">
        <f t="array" ref="N696">IFERROR(AVERAGE(IF((DiscreteStatsTable[GroupByKey]=DiscreteStatsTable[[#This Row],[GroupByKey]]),(DiscreteStatsTable[GroupByKey]=DiscreteStatsTable[[#This Row],[GroupByKey]])*DiscreteStatsTable[Average])),0)</f>
        <v>2.9140044230663364E-2</v>
      </c>
      <c r="O696" s="5" cm="1">
        <f t="array" ref="O696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96" s="5" cm="1">
        <f t="array" ref="P696">MAX(IF((ProjectInfoTable[ProjectName]=DiscreteStatsTable[[#This Row],[ProjectName]]),(ProjectInfoTable[ProjectName]=DiscreteStatsTable[[#This Row],[ProjectName]])*ProjectInfoTable[ConfidenceInterval]))</f>
        <v>0.95</v>
      </c>
      <c r="Q696" s="5">
        <f>IF(AND(DiscreteStatsTable[[#This Row],[RepsWithStatObserved]]=1,Y696=0),200000000000000000000,IFERROR(_xlfn.T.INV.2T(1 -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96" s="5" cm="1">
        <f t="array" ref="R696">MIN(IF((DiscreteStatsTable[GroupByKey]=DiscreteStatsTable[[#This Row],[GroupByKey]]),(DiscreteStatsTable[GroupByKey]=DiscreteStatsTable[[#This Row],[GroupByKey]])*DiscreteStatsTable[Average]))</f>
        <v>2.83494744041787E-2</v>
      </c>
      <c r="S696" s="5" cm="1">
        <f t="array" ref="S696">MAX(IF((DiscreteStatsTable[GroupByKey]=DiscreteStatsTable[[#This Row],[GroupByKey]]),(DiscreteStatsTable[GroupByKey]=DiscreteStatsTable[[#This Row],[GroupByKey]])*DiscreteStatsTable[Average]))</f>
        <v>2.9665213130219501E-2</v>
      </c>
      <c r="T696" s="5" cm="1">
        <f t="array" ref="T696">MIN(IF((DiscreteStatsTable[GroupByKey]=DiscreteStatsTable[[#This Row],[GroupByKey]]),(DiscreteStatsTable[GroupByKey]=DiscreteStatsTable[[#This Row],[GroupByKey]])*DiscreteStatsTable[Minimum]))</f>
        <v>1.2596072452009799E-2</v>
      </c>
      <c r="U696" s="5" cm="1">
        <f t="array" ref="U696">MAX(IF((DiscreteStatsTable[GroupByKey]=DiscreteStatsTable[[#This Row],[GroupByKey]]),(DiscreteStatsTable[GroupByKey]=DiscreteStatsTable[[#This Row],[GroupByKey]])*DiscreteStatsTable[Maximum]))</f>
        <v>4.98834309779871E-2</v>
      </c>
      <c r="V696" s="5" cm="1">
        <f t="array" ref="V696">IFERROR(AVERAGE(IF((DiscreteStatsTable[GroupByKey]=DiscreteStatsTable[[#This Row],[GroupByKey]]),(DiscreteStatsTable[GroupByKey]=DiscreteStatsTable[[#This Row],[GroupByKey]])*DiscreteStatsTable[NumberObservations])),0)</f>
        <v>316.94</v>
      </c>
      <c r="W696" s="5">
        <f>IF((DiscreteStatsTable[[#This Row],[RepsRequested]]&gt;1),DiscreteStatsTable[[#This Row],[HalfWidth]],DiscreteStatsTable[[#This Row],[BatchMeansHalfWidth]])</f>
        <v>1.0181944756697419E-4</v>
      </c>
      <c r="X696" s="5" cm="1">
        <f t="array" ref="X696">COUNT(IF((DiscreteStatsTable[GroupByKey]=DiscreteStatsTable[[#This Row],[GroupByKey]]),(DiscreteStatsTable[GroupByKey]=DiscreteStatsTable[[#This Row],[GroupByKey]])*DiscreteStatsTable[Replication]))</f>
        <v>50</v>
      </c>
      <c r="Y696" s="5">
        <f>IF(DiscreteStatsTable[[#This Row],[RepsRequested]]=DiscreteStatsTable[[#This Row],[RepsWithStatObserved]],1,0)</f>
        <v>1</v>
      </c>
    </row>
    <row r="697" spans="1:25" x14ac:dyDescent="0.25">
      <c r="A697" t="s">
        <v>68</v>
      </c>
      <c r="B697" t="s">
        <v>70</v>
      </c>
      <c r="C697">
        <v>50</v>
      </c>
      <c r="D697" t="s">
        <v>83</v>
      </c>
      <c r="E697" t="s">
        <v>74</v>
      </c>
      <c r="F697" t="s">
        <v>73</v>
      </c>
      <c r="G697">
        <v>1.9041405657378101</v>
      </c>
      <c r="H697">
        <v>2E+20</v>
      </c>
      <c r="I697">
        <v>0.84944631049938801</v>
      </c>
      <c r="J697">
        <v>4.7136466045658398</v>
      </c>
      <c r="K697">
        <v>317</v>
      </c>
      <c r="L69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97" s="5" cm="1">
        <f t="array" ref="M697">MAX(IF((ProjectInfoTable[ProjectName]=DiscreteStatsTable[[#This Row],[ProjectName]]),(ProjectInfoTable[ProjectName]=DiscreteStatsTable[[#This Row],[ProjectName]])*ProjectInfoTable[NumberOfReplications]))</f>
        <v>50</v>
      </c>
      <c r="N697" s="5" cm="1">
        <f t="array" ref="N697">IFERROR(AVERAGE(IF((DiscreteStatsTable[GroupByKey]=DiscreteStatsTable[[#This Row],[GroupByKey]]),(DiscreteStatsTable[GroupByKey]=DiscreteStatsTable[[#This Row],[GroupByKey]])*DiscreteStatsTable[Average])),0)</f>
        <v>1.9230036261667984</v>
      </c>
      <c r="O697" s="5" cm="1">
        <f t="array" ref="O697">IFERROR(_xlfn.STDEV.S(IF((DiscreteStatsTable[GroupByKey]=DiscreteStatsTable[[#This Row],[GroupByKey]]),(DiscreteStatsTable[GroupByKey]=DiscreteStatsTable[[#This Row],[GroupByKey]])*DiscreteStatsTable[Average])),0)</f>
        <v>6.3044353102161915E-2</v>
      </c>
      <c r="P697" s="5" cm="1">
        <f t="array" ref="P697">MAX(IF((ProjectInfoTable[ProjectName]=DiscreteStatsTable[[#This Row],[ProjectName]]),(ProjectInfoTable[ProjectName]=DiscreteStatsTable[[#This Row],[ProjectName]])*ProjectInfoTable[ConfidenceInterval]))</f>
        <v>0.95</v>
      </c>
      <c r="Q697" s="5">
        <f>IF(AND(DiscreteStatsTable[[#This Row],[RepsWithStatObserved]]=1,Y697=0),200000000000000000000,IFERROR(_xlfn.T.INV.2T(1 -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1.7917006908396871E-2</v>
      </c>
      <c r="R697" s="5" cm="1">
        <f t="array" ref="R697">MIN(IF((DiscreteStatsTable[GroupByKey]=DiscreteStatsTable[[#This Row],[GroupByKey]]),(DiscreteStatsTable[GroupByKey]=DiscreteStatsTable[[#This Row],[GroupByKey]])*DiscreteStatsTable[Average]))</f>
        <v>1.76780221421957</v>
      </c>
      <c r="S697" s="5" cm="1">
        <f t="array" ref="S697">MAX(IF((DiscreteStatsTable[GroupByKey]=DiscreteStatsTable[[#This Row],[GroupByKey]]),(DiscreteStatsTable[GroupByKey]=DiscreteStatsTable[[#This Row],[GroupByKey]])*DiscreteStatsTable[Average]))</f>
        <v>2.1069755550221099</v>
      </c>
      <c r="T697" s="5" cm="1">
        <f t="array" ref="T697">MIN(IF((DiscreteStatsTable[GroupByKey]=DiscreteStatsTable[[#This Row],[GroupByKey]]),(DiscreteStatsTable[GroupByKey]=DiscreteStatsTable[[#This Row],[GroupByKey]])*DiscreteStatsTable[Minimum]))</f>
        <v>0.75576434712058904</v>
      </c>
      <c r="U697" s="5" cm="1">
        <f t="array" ref="U697">MAX(IF((DiscreteStatsTable[GroupByKey]=DiscreteStatsTable[[#This Row],[GroupByKey]]),(DiscreteStatsTable[GroupByKey]=DiscreteStatsTable[[#This Row],[GroupByKey]])*DiscreteStatsTable[Maximum]))</f>
        <v>8.9740994303808801</v>
      </c>
      <c r="V697" s="5" cm="1">
        <f t="array" ref="V697">IFERROR(AVERAGE(IF((DiscreteStatsTable[GroupByKey]=DiscreteStatsTable[[#This Row],[GroupByKey]]),(DiscreteStatsTable[GroupByKey]=DiscreteStatsTable[[#This Row],[GroupByKey]])*DiscreteStatsTable[NumberObservations])),0)</f>
        <v>316.94</v>
      </c>
      <c r="W697" s="5">
        <f>IF((DiscreteStatsTable[[#This Row],[RepsRequested]]&gt;1),DiscreteStatsTable[[#This Row],[HalfWidth]],DiscreteStatsTable[[#This Row],[BatchMeansHalfWidth]])</f>
        <v>1.7917006908396871E-2</v>
      </c>
      <c r="X697" s="5" cm="1">
        <f t="array" ref="X697">COUNT(IF((DiscreteStatsTable[GroupByKey]=DiscreteStatsTable[[#This Row],[GroupByKey]]),(DiscreteStatsTable[GroupByKey]=DiscreteStatsTable[[#This Row],[GroupByKey]])*DiscreteStatsTable[Replication]))</f>
        <v>50</v>
      </c>
      <c r="Y697" s="5">
        <f>IF(DiscreteStatsTable[[#This Row],[RepsRequested]]=DiscreteStatsTable[[#This Row],[RepsWithStatObserved]],1,0)</f>
        <v>1</v>
      </c>
    </row>
    <row r="698" spans="1:25" x14ac:dyDescent="0.25">
      <c r="A698" t="s">
        <v>68</v>
      </c>
      <c r="B698" t="s">
        <v>70</v>
      </c>
      <c r="C698">
        <v>50</v>
      </c>
      <c r="D698" t="s">
        <v>83</v>
      </c>
      <c r="E698" t="s">
        <v>75</v>
      </c>
      <c r="F698" t="s">
        <v>73</v>
      </c>
      <c r="G698">
        <v>2.96594922943152E-2</v>
      </c>
      <c r="H698">
        <v>2E+20</v>
      </c>
      <c r="I698">
        <v>1.3620219838491199E-2</v>
      </c>
      <c r="J698">
        <v>4.9248878035226998E-2</v>
      </c>
      <c r="K698">
        <v>317</v>
      </c>
      <c r="L69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98" s="5" cm="1">
        <f t="array" ref="M698">MAX(IF((ProjectInfoTable[ProjectName]=DiscreteStatsTable[[#This Row],[ProjectName]]),(ProjectInfoTable[ProjectName]=DiscreteStatsTable[[#This Row],[ProjectName]])*ProjectInfoTable[NumberOfReplications]))</f>
        <v>50</v>
      </c>
      <c r="N698" s="5" cm="1">
        <f t="array" ref="N698">IFERROR(AVERAGE(IF((DiscreteStatsTable[GroupByKey]=DiscreteStatsTable[[#This Row],[GroupByKey]]),(DiscreteStatsTable[GroupByKey]=DiscreteStatsTable[[#This Row],[GroupByKey]])*DiscreteStatsTable[Average])),0)</f>
        <v>2.9140044230663364E-2</v>
      </c>
      <c r="O698" s="5" cm="1">
        <f t="array" ref="O698">IFERROR(_xlfn.STDEV.S(IF((DiscreteStatsTable[GroupByKey]=DiscreteStatsTable[[#This Row],[GroupByKey]]),(DiscreteStatsTable[GroupByKey]=DiscreteStatsTable[[#This Row],[GroupByKey]])*DiscreteStatsTable[Average])),0)</f>
        <v>3.5827084500765732E-4</v>
      </c>
      <c r="P698" s="5" cm="1">
        <f t="array" ref="P698">MAX(IF((ProjectInfoTable[ProjectName]=DiscreteStatsTable[[#This Row],[ProjectName]]),(ProjectInfoTable[ProjectName]=DiscreteStatsTable[[#This Row],[ProjectName]])*ProjectInfoTable[ConfidenceInterval]))</f>
        <v>0.95</v>
      </c>
      <c r="Q698" s="5">
        <f>IF(AND(DiscreteStatsTable[[#This Row],[RepsWithStatObserved]]=1,Y698=0),200000000000000000000,IFERROR(_xlfn.T.INV.2T(1 -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1.0181944756697419E-4</v>
      </c>
      <c r="R698" s="5" cm="1">
        <f t="array" ref="R698">MIN(IF((DiscreteStatsTable[GroupByKey]=DiscreteStatsTable[[#This Row],[GroupByKey]]),(DiscreteStatsTable[GroupByKey]=DiscreteStatsTable[[#This Row],[GroupByKey]])*DiscreteStatsTable[Average]))</f>
        <v>2.83494744041787E-2</v>
      </c>
      <c r="S698" s="5" cm="1">
        <f t="array" ref="S698">MAX(IF((DiscreteStatsTable[GroupByKey]=DiscreteStatsTable[[#This Row],[GroupByKey]]),(DiscreteStatsTable[GroupByKey]=DiscreteStatsTable[[#This Row],[GroupByKey]])*DiscreteStatsTable[Average]))</f>
        <v>2.9665213130219501E-2</v>
      </c>
      <c r="T698" s="5" cm="1">
        <f t="array" ref="T698">MIN(IF((DiscreteStatsTable[GroupByKey]=DiscreteStatsTable[[#This Row],[GroupByKey]]),(DiscreteStatsTable[GroupByKey]=DiscreteStatsTable[[#This Row],[GroupByKey]])*DiscreteStatsTable[Minimum]))</f>
        <v>1.2596072452009799E-2</v>
      </c>
      <c r="U698" s="5" cm="1">
        <f t="array" ref="U698">MAX(IF((DiscreteStatsTable[GroupByKey]=DiscreteStatsTable[[#This Row],[GroupByKey]]),(DiscreteStatsTable[GroupByKey]=DiscreteStatsTable[[#This Row],[GroupByKey]])*DiscreteStatsTable[Maximum]))</f>
        <v>4.98834309779871E-2</v>
      </c>
      <c r="V698" s="5" cm="1">
        <f t="array" ref="V698">IFERROR(AVERAGE(IF((DiscreteStatsTable[GroupByKey]=DiscreteStatsTable[[#This Row],[GroupByKey]]),(DiscreteStatsTable[GroupByKey]=DiscreteStatsTable[[#This Row],[GroupByKey]])*DiscreteStatsTable[NumberObservations])),0)</f>
        <v>316.94</v>
      </c>
      <c r="W698" s="5">
        <f>IF((DiscreteStatsTable[[#This Row],[RepsRequested]]&gt;1),DiscreteStatsTable[[#This Row],[HalfWidth]],DiscreteStatsTable[[#This Row],[BatchMeansHalfWidth]])</f>
        <v>1.0181944756697419E-4</v>
      </c>
      <c r="X698" s="5" cm="1">
        <f t="array" ref="X698">COUNT(IF((DiscreteStatsTable[GroupByKey]=DiscreteStatsTable[[#This Row],[GroupByKey]]),(DiscreteStatsTable[GroupByKey]=DiscreteStatsTable[[#This Row],[GroupByKey]])*DiscreteStatsTable[Replication]))</f>
        <v>50</v>
      </c>
      <c r="Y698" s="5">
        <f>IF(DiscreteStatsTable[[#This Row],[RepsRequested]]=DiscreteStatsTable[[#This Row],[RepsWithStatObserved]],1,0)</f>
        <v>1</v>
      </c>
    </row>
    <row r="699" spans="1:25" x14ac:dyDescent="0.25">
      <c r="A699" t="s">
        <v>68</v>
      </c>
      <c r="B699" t="s">
        <v>70</v>
      </c>
      <c r="C699">
        <v>50</v>
      </c>
      <c r="D699" t="s">
        <v>83</v>
      </c>
      <c r="E699" t="s">
        <v>76</v>
      </c>
      <c r="F699" t="s">
        <v>73</v>
      </c>
      <c r="G699">
        <v>1.77956953765891</v>
      </c>
      <c r="H699">
        <v>2E+20</v>
      </c>
      <c r="I699">
        <v>0.81721319030947404</v>
      </c>
      <c r="J699">
        <v>2.9549326821136201</v>
      </c>
      <c r="K699">
        <v>317</v>
      </c>
      <c r="L69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99" s="5" cm="1">
        <f t="array" ref="M699">MAX(IF((ProjectInfoTable[ProjectName]=DiscreteStatsTable[[#This Row],[ProjectName]]),(ProjectInfoTable[ProjectName]=DiscreteStatsTable[[#This Row],[ProjectName]])*ProjectInfoTable[NumberOfReplications]))</f>
        <v>50</v>
      </c>
      <c r="N699" s="5" cm="1">
        <f t="array" ref="N699">IFERROR(AVERAGE(IF((DiscreteStatsTable[GroupByKey]=DiscreteStatsTable[[#This Row],[GroupByKey]]),(DiscreteStatsTable[GroupByKey]=DiscreteStatsTable[[#This Row],[GroupByKey]])*DiscreteStatsTable[Average])),0)</f>
        <v>1.7484026538398019</v>
      </c>
      <c r="O699" s="5" cm="1">
        <f t="array" ref="O699">IFERROR(_xlfn.STDEV.S(IF((DiscreteStatsTable[GroupByKey]=DiscreteStatsTable[[#This Row],[GroupByKey]]),(DiscreteStatsTable[GroupByKey]=DiscreteStatsTable[[#This Row],[GroupByKey]])*DiscreteStatsTable[Average])),0)</f>
        <v>2.1496250700459935E-2</v>
      </c>
      <c r="P699" s="5" cm="1">
        <f t="array" ref="P699">MAX(IF((ProjectInfoTable[ProjectName]=DiscreteStatsTable[[#This Row],[ProjectName]]),(ProjectInfoTable[ProjectName]=DiscreteStatsTable[[#This Row],[ProjectName]])*ProjectInfoTable[ConfidenceInterval]))</f>
        <v>0.95</v>
      </c>
      <c r="Q699" s="5">
        <f>IF(AND(DiscreteStatsTable[[#This Row],[RepsWithStatObserved]]=1,Y699=0),200000000000000000000,IFERROR(_xlfn.T.INV.2T(1 -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6.1091668540185929E-3</v>
      </c>
      <c r="R699" s="5" cm="1">
        <f t="array" ref="R699">MIN(IF((DiscreteStatsTable[GroupByKey]=DiscreteStatsTable[[#This Row],[GroupByKey]]),(DiscreteStatsTable[GroupByKey]=DiscreteStatsTable[[#This Row],[GroupByKey]])*DiscreteStatsTable[Average]))</f>
        <v>1.7009684642507199</v>
      </c>
      <c r="S699" s="5" cm="1">
        <f t="array" ref="S699">MAX(IF((DiscreteStatsTable[GroupByKey]=DiscreteStatsTable[[#This Row],[GroupByKey]]),(DiscreteStatsTable[GroupByKey]=DiscreteStatsTable[[#This Row],[GroupByKey]])*DiscreteStatsTable[Average]))</f>
        <v>1.77991278781317</v>
      </c>
      <c r="T699" s="5" cm="1">
        <f t="array" ref="T699">MIN(IF((DiscreteStatsTable[GroupByKey]=DiscreteStatsTable[[#This Row],[GroupByKey]]),(DiscreteStatsTable[GroupByKey]=DiscreteStatsTable[[#This Row],[GroupByKey]])*DiscreteStatsTable[Minimum]))</f>
        <v>0.75576434712058904</v>
      </c>
      <c r="U699" s="5" cm="1">
        <f t="array" ref="U699">MAX(IF((DiscreteStatsTable[GroupByKey]=DiscreteStatsTable[[#This Row],[GroupByKey]]),(DiscreteStatsTable[GroupByKey]=DiscreteStatsTable[[#This Row],[GroupByKey]])*DiscreteStatsTable[Maximum]))</f>
        <v>2.9930058586792301</v>
      </c>
      <c r="V699" s="5" cm="1">
        <f t="array" ref="V699">IFERROR(AVERAGE(IF((DiscreteStatsTable[GroupByKey]=DiscreteStatsTable[[#This Row],[GroupByKey]]),(DiscreteStatsTable[GroupByKey]=DiscreteStatsTable[[#This Row],[GroupByKey]])*DiscreteStatsTable[NumberObservations])),0)</f>
        <v>316.94</v>
      </c>
      <c r="W699" s="5">
        <f>IF((DiscreteStatsTable[[#This Row],[RepsRequested]]&gt;1),DiscreteStatsTable[[#This Row],[HalfWidth]],DiscreteStatsTable[[#This Row],[BatchMeansHalfWidth]])</f>
        <v>6.1091668540185929E-3</v>
      </c>
      <c r="X699" s="5" cm="1">
        <f t="array" ref="X699">COUNT(IF((DiscreteStatsTable[GroupByKey]=DiscreteStatsTable[[#This Row],[GroupByKey]]),(DiscreteStatsTable[GroupByKey]=DiscreteStatsTable[[#This Row],[GroupByKey]])*DiscreteStatsTable[Replication]))</f>
        <v>50</v>
      </c>
      <c r="Y699" s="5">
        <f>IF(DiscreteStatsTable[[#This Row],[RepsRequested]]=DiscreteStatsTable[[#This Row],[RepsWithStatObserved]],1,0)</f>
        <v>1</v>
      </c>
    </row>
    <row r="700" spans="1:25" x14ac:dyDescent="0.25">
      <c r="A700" t="s">
        <v>68</v>
      </c>
      <c r="B700" t="s">
        <v>70</v>
      </c>
      <c r="C700">
        <v>50</v>
      </c>
      <c r="D700" t="s">
        <v>83</v>
      </c>
      <c r="E700" t="s">
        <v>77</v>
      </c>
      <c r="F700" t="s">
        <v>73</v>
      </c>
      <c r="G700">
        <v>0</v>
      </c>
      <c r="H700">
        <v>2E+20</v>
      </c>
      <c r="I700">
        <v>0</v>
      </c>
      <c r="J700">
        <v>0</v>
      </c>
      <c r="K700">
        <v>317</v>
      </c>
      <c r="L70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700" s="5" cm="1">
        <f t="array" ref="M700">MAX(IF((ProjectInfoTable[ProjectName]=DiscreteStatsTable[[#This Row],[ProjectName]]),(ProjectInfoTable[ProjectName]=DiscreteStatsTable[[#This Row],[ProjectName]])*ProjectInfoTable[NumberOfReplications]))</f>
        <v>50</v>
      </c>
      <c r="N700" s="5" cm="1">
        <f t="array" ref="N700">IFERROR(AVERAGE(IF((DiscreteStatsTable[GroupByKey]=DiscreteStatsTable[[#This Row],[GroupByKey]]),(DiscreteStatsTable[GroupByKey]=DiscreteStatsTable[[#This Row],[GroupByKey]])*DiscreteStatsTable[Average])),0)</f>
        <v>0</v>
      </c>
      <c r="O700" s="5" cm="1">
        <f t="array" ref="O700">IFERROR(_xlfn.STDEV.S(IF((DiscreteStatsTable[GroupByKey]=DiscreteStatsTable[[#This Row],[GroupByKey]]),(DiscreteStatsTable[GroupByKey]=DiscreteStatsTable[[#This Row],[GroupByKey]])*DiscreteStatsTable[Average])),0)</f>
        <v>0</v>
      </c>
      <c r="P700" s="5" cm="1">
        <f t="array" ref="P700">MAX(IF((ProjectInfoTable[ProjectName]=DiscreteStatsTable[[#This Row],[ProjectName]]),(ProjectInfoTable[ProjectName]=DiscreteStatsTable[[#This Row],[ProjectName]])*ProjectInfoTable[ConfidenceInterval]))</f>
        <v>0.95</v>
      </c>
      <c r="Q700" s="5">
        <f>IF(AND(DiscreteStatsTable[[#This Row],[RepsWithStatObserved]]=1,Y700=0),200000000000000000000,IFERROR(_xlfn.T.INV.2T(1 -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0" s="5" cm="1">
        <f t="array" ref="R700">MIN(IF((DiscreteStatsTable[GroupByKey]=DiscreteStatsTable[[#This Row],[GroupByKey]]),(DiscreteStatsTable[GroupByKey]=DiscreteStatsTable[[#This Row],[GroupByKey]])*DiscreteStatsTable[Average]))</f>
        <v>0</v>
      </c>
      <c r="S700" s="5" cm="1">
        <f t="array" ref="S700">MAX(IF((DiscreteStatsTable[GroupByKey]=DiscreteStatsTable[[#This Row],[GroupByKey]]),(DiscreteStatsTable[GroupByKey]=DiscreteStatsTable[[#This Row],[GroupByKey]])*DiscreteStatsTable[Average]))</f>
        <v>0</v>
      </c>
      <c r="T700" s="5" cm="1">
        <f t="array" ref="T700">MIN(IF((DiscreteStatsTable[GroupByKey]=DiscreteStatsTable[[#This Row],[GroupByKey]]),(DiscreteStatsTable[GroupByKey]=DiscreteStatsTable[[#This Row],[GroupByKey]])*DiscreteStatsTable[Minimum]))</f>
        <v>0</v>
      </c>
      <c r="U700" s="5" cm="1">
        <f t="array" ref="U700">MAX(IF((DiscreteStatsTable[GroupByKey]=DiscreteStatsTable[[#This Row],[GroupByKey]]),(DiscreteStatsTable[GroupByKey]=DiscreteStatsTable[[#This Row],[GroupByKey]])*DiscreteStatsTable[Maximum]))</f>
        <v>0</v>
      </c>
      <c r="V700" s="5" cm="1">
        <f t="array" ref="V700">IFERROR(AVERAGE(IF((DiscreteStatsTable[GroupByKey]=DiscreteStatsTable[[#This Row],[GroupByKey]]),(DiscreteStatsTable[GroupByKey]=DiscreteStatsTable[[#This Row],[GroupByKey]])*DiscreteStatsTable[NumberObservations])),0)</f>
        <v>316.94</v>
      </c>
      <c r="W700" s="5">
        <f>IF((DiscreteStatsTable[[#This Row],[RepsRequested]]&gt;1),DiscreteStatsTable[[#This Row],[HalfWidth]],DiscreteStatsTable[[#This Row],[BatchMeansHalfWidth]])</f>
        <v>0</v>
      </c>
      <c r="X700" s="5" cm="1">
        <f t="array" ref="X700">COUNT(IF((DiscreteStatsTable[GroupByKey]=DiscreteStatsTable[[#This Row],[GroupByKey]]),(DiscreteStatsTable[GroupByKey]=DiscreteStatsTable[[#This Row],[GroupByKey]])*DiscreteStatsTable[Replication]))</f>
        <v>50</v>
      </c>
      <c r="Y700" s="5">
        <f>IF(DiscreteStatsTable[[#This Row],[RepsRequested]]=DiscreteStatsTable[[#This Row],[RepsWithStatObserved]],1,0)</f>
        <v>1</v>
      </c>
    </row>
    <row r="701" spans="1:25" x14ac:dyDescent="0.25">
      <c r="A701" t="s">
        <v>68</v>
      </c>
      <c r="B701" t="s">
        <v>70</v>
      </c>
      <c r="C701">
        <v>50</v>
      </c>
      <c r="D701" t="s">
        <v>83</v>
      </c>
      <c r="E701" t="s">
        <v>78</v>
      </c>
      <c r="F701" t="s">
        <v>73</v>
      </c>
      <c r="G701">
        <v>0.124571028078899</v>
      </c>
      <c r="H701">
        <v>2E+20</v>
      </c>
      <c r="I701">
        <v>0</v>
      </c>
      <c r="J701">
        <v>3.2424727459507201</v>
      </c>
      <c r="K701">
        <v>317</v>
      </c>
      <c r="L70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701" s="5" cm="1">
        <f t="array" ref="M701">MAX(IF((ProjectInfoTable[ProjectName]=DiscreteStatsTable[[#This Row],[ProjectName]]),(ProjectInfoTable[ProjectName]=DiscreteStatsTable[[#This Row],[ProjectName]])*ProjectInfoTable[NumberOfReplications]))</f>
        <v>50</v>
      </c>
      <c r="N701" s="5" cm="1">
        <f t="array" ref="N701">IFERROR(AVERAGE(IF((DiscreteStatsTable[GroupByKey]=DiscreteStatsTable[[#This Row],[GroupByKey]]),(DiscreteStatsTable[GroupByKey]=DiscreteStatsTable[[#This Row],[GroupByKey]])*DiscreteStatsTable[Average])),0)</f>
        <v>0.17460097232699684</v>
      </c>
      <c r="O701" s="5" cm="1">
        <f t="array" ref="O701">IFERROR(_xlfn.STDEV.S(IF((DiscreteStatsTable[GroupByKey]=DiscreteStatsTable[[#This Row],[GroupByKey]]),(DiscreteStatsTable[GroupByKey]=DiscreteStatsTable[[#This Row],[GroupByKey]])*DiscreteStatsTable[Average])),0)</f>
        <v>5.8234282803865306E-2</v>
      </c>
      <c r="P701" s="5" cm="1">
        <f t="array" ref="P701">MAX(IF((ProjectInfoTable[ProjectName]=DiscreteStatsTable[[#This Row],[ProjectName]]),(ProjectInfoTable[ProjectName]=DiscreteStatsTable[[#This Row],[ProjectName]])*ProjectInfoTable[ConfidenceInterval]))</f>
        <v>0.95</v>
      </c>
      <c r="Q701" s="5">
        <f>IF(AND(DiscreteStatsTable[[#This Row],[RepsWithStatObserved]]=1,Y701=0),200000000000000000000,IFERROR(_xlfn.T.INV.2T(1 -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1.655000005490757E-2</v>
      </c>
      <c r="R701" s="5" cm="1">
        <f t="array" ref="R701">MIN(IF((DiscreteStatsTable[GroupByKey]=DiscreteStatsTable[[#This Row],[GroupByKey]]),(DiscreteStatsTable[GroupByKey]=DiscreteStatsTable[[#This Row],[GroupByKey]])*DiscreteStatsTable[Average]))</f>
        <v>6.6229675511977795E-2</v>
      </c>
      <c r="S701" s="5" cm="1">
        <f t="array" ref="S701">MAX(IF((DiscreteStatsTable[GroupByKey]=DiscreteStatsTable[[#This Row],[GroupByKey]]),(DiscreteStatsTable[GroupByKey]=DiscreteStatsTable[[#This Row],[GroupByKey]])*DiscreteStatsTable[Average]))</f>
        <v>0.33518621726314302</v>
      </c>
      <c r="T701" s="5" cm="1">
        <f t="array" ref="T701">MIN(IF((DiscreteStatsTable[GroupByKey]=DiscreteStatsTable[[#This Row],[GroupByKey]]),(DiscreteStatsTable[GroupByKey]=DiscreteStatsTable[[#This Row],[GroupByKey]])*DiscreteStatsTable[Minimum]))</f>
        <v>0</v>
      </c>
      <c r="U701" s="5" cm="1">
        <f t="array" ref="U701">MAX(IF((DiscreteStatsTable[GroupByKey]=DiscreteStatsTable[[#This Row],[GroupByKey]]),(DiscreteStatsTable[GroupByKey]=DiscreteStatsTable[[#This Row],[GroupByKey]])*DiscreteStatsTable[Maximum]))</f>
        <v>7.6409613053795198</v>
      </c>
      <c r="V701" s="5" cm="1">
        <f t="array" ref="V701">IFERROR(AVERAGE(IF((DiscreteStatsTable[GroupByKey]=DiscreteStatsTable[[#This Row],[GroupByKey]]),(DiscreteStatsTable[GroupByKey]=DiscreteStatsTable[[#This Row],[GroupByKey]])*DiscreteStatsTable[NumberObservations])),0)</f>
        <v>316.94</v>
      </c>
      <c r="W701" s="5">
        <f>IF((DiscreteStatsTable[[#This Row],[RepsRequested]]&gt;1),DiscreteStatsTable[[#This Row],[HalfWidth]],DiscreteStatsTable[[#This Row],[BatchMeansHalfWidth]])</f>
        <v>1.655000005490757E-2</v>
      </c>
      <c r="X701" s="5" cm="1">
        <f t="array" ref="X701">COUNT(IF((DiscreteStatsTable[GroupByKey]=DiscreteStatsTable[[#This Row],[GroupByKey]]),(DiscreteStatsTable[GroupByKey]=DiscreteStatsTable[[#This Row],[GroupByKey]])*DiscreteStatsTable[Replication]))</f>
        <v>50</v>
      </c>
      <c r="Y701" s="5">
        <f>IF(DiscreteStatsTable[[#This Row],[RepsRequested]]=DiscreteStatsTable[[#This Row],[RepsWithStatObserved]],1,0)</f>
        <v>1</v>
      </c>
    </row>
    <row r="702" spans="1:25" x14ac:dyDescent="0.25">
      <c r="A702" t="s">
        <v>68</v>
      </c>
      <c r="B702" t="s">
        <v>70</v>
      </c>
      <c r="C702">
        <v>1</v>
      </c>
      <c r="D702" t="s">
        <v>84</v>
      </c>
      <c r="E702" t="s">
        <v>80</v>
      </c>
      <c r="F702" t="s">
        <v>81</v>
      </c>
      <c r="G702">
        <v>0</v>
      </c>
      <c r="H702">
        <v>2E+20</v>
      </c>
      <c r="I702">
        <v>0</v>
      </c>
      <c r="J702">
        <v>0</v>
      </c>
      <c r="K702">
        <v>318</v>
      </c>
      <c r="L70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02" s="5" cm="1">
        <f t="array" ref="M702">MAX(IF((ProjectInfoTable[ProjectName]=DiscreteStatsTable[[#This Row],[ProjectName]]),(ProjectInfoTable[ProjectName]=DiscreteStatsTable[[#This Row],[ProjectName]])*ProjectInfoTable[NumberOfReplications]))</f>
        <v>50</v>
      </c>
      <c r="N702" s="5" cm="1">
        <f t="array" ref="N702">IFERROR(AVERAGE(IF((DiscreteStatsTable[GroupByKey]=DiscreteStatsTable[[#This Row],[GroupByKey]]),(DiscreteStatsTable[GroupByKey]=DiscreteStatsTable[[#This Row],[GroupByKey]])*DiscreteStatsTable[Average])),0)</f>
        <v>0</v>
      </c>
      <c r="O702" s="5" cm="1">
        <f t="array" ref="O702">IFERROR(_xlfn.STDEV.S(IF((DiscreteStatsTable[GroupByKey]=DiscreteStatsTable[[#This Row],[GroupByKey]]),(DiscreteStatsTable[GroupByKey]=DiscreteStatsTable[[#This Row],[GroupByKey]])*DiscreteStatsTable[Average])),0)</f>
        <v>0</v>
      </c>
      <c r="P702" s="5" cm="1">
        <f t="array" ref="P702">MAX(IF((ProjectInfoTable[ProjectName]=DiscreteStatsTable[[#This Row],[ProjectName]]),(ProjectInfoTable[ProjectName]=DiscreteStatsTable[[#This Row],[ProjectName]])*ProjectInfoTable[ConfidenceInterval]))</f>
        <v>0.95</v>
      </c>
      <c r="Q702" s="5">
        <f>IF(AND(DiscreteStatsTable[[#This Row],[RepsWithStatObserved]]=1,Y702=0),200000000000000000000,IFERROR(_xlfn.T.INV.2T(1 -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2" s="5" cm="1">
        <f t="array" ref="R702">MIN(IF((DiscreteStatsTable[GroupByKey]=DiscreteStatsTable[[#This Row],[GroupByKey]]),(DiscreteStatsTable[GroupByKey]=DiscreteStatsTable[[#This Row],[GroupByKey]])*DiscreteStatsTable[Average]))</f>
        <v>0</v>
      </c>
      <c r="S702" s="5" cm="1">
        <f t="array" ref="S702">MAX(IF((DiscreteStatsTable[GroupByKey]=DiscreteStatsTable[[#This Row],[GroupByKey]]),(DiscreteStatsTable[GroupByKey]=DiscreteStatsTable[[#This Row],[GroupByKey]])*DiscreteStatsTable[Average]))</f>
        <v>0</v>
      </c>
      <c r="T702" s="5" cm="1">
        <f t="array" ref="T702">MIN(IF((DiscreteStatsTable[GroupByKey]=DiscreteStatsTable[[#This Row],[GroupByKey]]),(DiscreteStatsTable[GroupByKey]=DiscreteStatsTable[[#This Row],[GroupByKey]])*DiscreteStatsTable[Minimum]))</f>
        <v>0</v>
      </c>
      <c r="U702" s="5" cm="1">
        <f t="array" ref="U702">MAX(IF((DiscreteStatsTable[GroupByKey]=DiscreteStatsTable[[#This Row],[GroupByKey]]),(DiscreteStatsTable[GroupByKey]=DiscreteStatsTable[[#This Row],[GroupByKey]])*DiscreteStatsTable[Maximum]))</f>
        <v>0</v>
      </c>
      <c r="V702" s="5" cm="1">
        <f t="array" ref="V702">IFERROR(AVERAGE(IF((DiscreteStatsTable[GroupByKey]=DiscreteStatsTable[[#This Row],[GroupByKey]]),(DiscreteStatsTable[GroupByKey]=DiscreteStatsTable[[#This Row],[GroupByKey]])*DiscreteStatsTable[NumberObservations])),0)</f>
        <v>317.92</v>
      </c>
      <c r="W702" s="5">
        <f>IF((DiscreteStatsTable[[#This Row],[RepsRequested]]&gt;1),DiscreteStatsTable[[#This Row],[HalfWidth]],DiscreteStatsTable[[#This Row],[BatchMeansHalfWidth]])</f>
        <v>0</v>
      </c>
      <c r="X702" s="5" cm="1">
        <f t="array" ref="X702">COUNT(IF((DiscreteStatsTable[GroupByKey]=DiscreteStatsTable[[#This Row],[GroupByKey]]),(DiscreteStatsTable[GroupByKey]=DiscreteStatsTable[[#This Row],[GroupByKey]])*DiscreteStatsTable[Replication]))</f>
        <v>50</v>
      </c>
      <c r="Y702" s="5">
        <f>IF(DiscreteStatsTable[[#This Row],[RepsRequested]]=DiscreteStatsTable[[#This Row],[RepsWithStatObserved]],1,0)</f>
        <v>1</v>
      </c>
    </row>
    <row r="703" spans="1:25" x14ac:dyDescent="0.25">
      <c r="A703" t="s">
        <v>68</v>
      </c>
      <c r="B703" t="s">
        <v>70</v>
      </c>
      <c r="C703">
        <v>1</v>
      </c>
      <c r="D703" t="s">
        <v>84</v>
      </c>
      <c r="E703" t="s">
        <v>82</v>
      </c>
      <c r="F703" t="s">
        <v>81</v>
      </c>
      <c r="G703">
        <v>0.186063926227516</v>
      </c>
      <c r="H703">
        <v>2E+20</v>
      </c>
      <c r="I703">
        <v>0</v>
      </c>
      <c r="J703">
        <v>4.1872565371941697</v>
      </c>
      <c r="K703">
        <v>318</v>
      </c>
      <c r="L70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03" s="5" cm="1">
        <f t="array" ref="M703">MAX(IF((ProjectInfoTable[ProjectName]=DiscreteStatsTable[[#This Row],[ProjectName]]),(ProjectInfoTable[ProjectName]=DiscreteStatsTable[[#This Row],[ProjectName]])*ProjectInfoTable[NumberOfReplications]))</f>
        <v>50</v>
      </c>
      <c r="N703" s="5" cm="1">
        <f t="array" ref="N703">IFERROR(AVERAGE(IF((DiscreteStatsTable[GroupByKey]=DiscreteStatsTable[[#This Row],[GroupByKey]]),(DiscreteStatsTable[GroupByKey]=DiscreteStatsTable[[#This Row],[GroupByKey]])*DiscreteStatsTable[Average])),0)</f>
        <v>0.17435480160125252</v>
      </c>
      <c r="O703" s="5" cm="1">
        <f t="array" ref="O703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03" s="5" cm="1">
        <f t="array" ref="P703">MAX(IF((ProjectInfoTable[ProjectName]=DiscreteStatsTable[[#This Row],[ProjectName]]),(ProjectInfoTable[ProjectName]=DiscreteStatsTable[[#This Row],[ProjectName]])*ProjectInfoTable[ConfidenceInterval]))</f>
        <v>0.95</v>
      </c>
      <c r="Q703" s="5">
        <f>IF(AND(DiscreteStatsTable[[#This Row],[RepsWithStatObserved]]=1,Y703=0),200000000000000000000,IFERROR(_xlfn.T.INV.2T(1 -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03" s="5" cm="1">
        <f t="array" ref="R703">MIN(IF((DiscreteStatsTable[GroupByKey]=DiscreteStatsTable[[#This Row],[GroupByKey]]),(DiscreteStatsTable[GroupByKey]=DiscreteStatsTable[[#This Row],[GroupByKey]])*DiscreteStatsTable[Average]))</f>
        <v>6.6021406092128906E-2</v>
      </c>
      <c r="S703" s="5" cm="1">
        <f t="array" ref="S703">MAX(IF((DiscreteStatsTable[GroupByKey]=DiscreteStatsTable[[#This Row],[GroupByKey]]),(DiscreteStatsTable[GroupByKey]=DiscreteStatsTable[[#This Row],[GroupByKey]])*DiscreteStatsTable[Average]))</f>
        <v>0.33413217255476801</v>
      </c>
      <c r="T703" s="5" cm="1">
        <f t="array" ref="T703">MIN(IF((DiscreteStatsTable[GroupByKey]=DiscreteStatsTable[[#This Row],[GroupByKey]]),(DiscreteStatsTable[GroupByKey]=DiscreteStatsTable[[#This Row],[GroupByKey]])*DiscreteStatsTable[Minimum]))</f>
        <v>0</v>
      </c>
      <c r="U703" s="5" cm="1">
        <f t="array" ref="U703">MAX(IF((DiscreteStatsTable[GroupByKey]=DiscreteStatsTable[[#This Row],[GroupByKey]]),(DiscreteStatsTable[GroupByKey]=DiscreteStatsTable[[#This Row],[GroupByKey]])*DiscreteStatsTable[Maximum]))</f>
        <v>7.6409613053795198</v>
      </c>
      <c r="V703" s="5" cm="1">
        <f t="array" ref="V703">IFERROR(AVERAGE(IF((DiscreteStatsTable[GroupByKey]=DiscreteStatsTable[[#This Row],[GroupByKey]]),(DiscreteStatsTable[GroupByKey]=DiscreteStatsTable[[#This Row],[GroupByKey]])*DiscreteStatsTable[NumberObservations])),0)</f>
        <v>317.92</v>
      </c>
      <c r="W703" s="5">
        <f>IF((DiscreteStatsTable[[#This Row],[RepsRequested]]&gt;1),DiscreteStatsTable[[#This Row],[HalfWidth]],DiscreteStatsTable[[#This Row],[BatchMeansHalfWidth]])</f>
        <v>1.6490452106246098E-2</v>
      </c>
      <c r="X703" s="5" cm="1">
        <f t="array" ref="X703">COUNT(IF((DiscreteStatsTable[GroupByKey]=DiscreteStatsTable[[#This Row],[GroupByKey]]),(DiscreteStatsTable[GroupByKey]=DiscreteStatsTable[[#This Row],[GroupByKey]])*DiscreteStatsTable[Replication]))</f>
        <v>50</v>
      </c>
      <c r="Y703" s="5">
        <f>IF(DiscreteStatsTable[[#This Row],[RepsRequested]]=DiscreteStatsTable[[#This Row],[RepsWithStatObserved]],1,0)</f>
        <v>1</v>
      </c>
    </row>
    <row r="704" spans="1:25" x14ac:dyDescent="0.25">
      <c r="A704" t="s">
        <v>68</v>
      </c>
      <c r="B704" t="s">
        <v>70</v>
      </c>
      <c r="C704">
        <v>2</v>
      </c>
      <c r="D704" t="s">
        <v>84</v>
      </c>
      <c r="E704" t="s">
        <v>80</v>
      </c>
      <c r="F704" t="s">
        <v>81</v>
      </c>
      <c r="G704">
        <v>0</v>
      </c>
      <c r="H704">
        <v>2E+20</v>
      </c>
      <c r="I704">
        <v>0</v>
      </c>
      <c r="J704">
        <v>0</v>
      </c>
      <c r="K704">
        <v>318</v>
      </c>
      <c r="L70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04" s="5" cm="1">
        <f t="array" ref="M704">MAX(IF((ProjectInfoTable[ProjectName]=DiscreteStatsTable[[#This Row],[ProjectName]]),(ProjectInfoTable[ProjectName]=DiscreteStatsTable[[#This Row],[ProjectName]])*ProjectInfoTable[NumberOfReplications]))</f>
        <v>50</v>
      </c>
      <c r="N704" s="5" cm="1">
        <f t="array" ref="N704">IFERROR(AVERAGE(IF((DiscreteStatsTable[GroupByKey]=DiscreteStatsTable[[#This Row],[GroupByKey]]),(DiscreteStatsTable[GroupByKey]=DiscreteStatsTable[[#This Row],[GroupByKey]])*DiscreteStatsTable[Average])),0)</f>
        <v>0</v>
      </c>
      <c r="O704" s="5" cm="1">
        <f t="array" ref="O704">IFERROR(_xlfn.STDEV.S(IF((DiscreteStatsTable[GroupByKey]=DiscreteStatsTable[[#This Row],[GroupByKey]]),(DiscreteStatsTable[GroupByKey]=DiscreteStatsTable[[#This Row],[GroupByKey]])*DiscreteStatsTable[Average])),0)</f>
        <v>0</v>
      </c>
      <c r="P704" s="5" cm="1">
        <f t="array" ref="P704">MAX(IF((ProjectInfoTable[ProjectName]=DiscreteStatsTable[[#This Row],[ProjectName]]),(ProjectInfoTable[ProjectName]=DiscreteStatsTable[[#This Row],[ProjectName]])*ProjectInfoTable[ConfidenceInterval]))</f>
        <v>0.95</v>
      </c>
      <c r="Q704" s="5">
        <f>IF(AND(DiscreteStatsTable[[#This Row],[RepsWithStatObserved]]=1,Y704=0),200000000000000000000,IFERROR(_xlfn.T.INV.2T(1 -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4" s="5" cm="1">
        <f t="array" ref="R704">MIN(IF((DiscreteStatsTable[GroupByKey]=DiscreteStatsTable[[#This Row],[GroupByKey]]),(DiscreteStatsTable[GroupByKey]=DiscreteStatsTable[[#This Row],[GroupByKey]])*DiscreteStatsTable[Average]))</f>
        <v>0</v>
      </c>
      <c r="S704" s="5" cm="1">
        <f t="array" ref="S704">MAX(IF((DiscreteStatsTable[GroupByKey]=DiscreteStatsTable[[#This Row],[GroupByKey]]),(DiscreteStatsTable[GroupByKey]=DiscreteStatsTable[[#This Row],[GroupByKey]])*DiscreteStatsTable[Average]))</f>
        <v>0</v>
      </c>
      <c r="T704" s="5" cm="1">
        <f t="array" ref="T704">MIN(IF((DiscreteStatsTable[GroupByKey]=DiscreteStatsTable[[#This Row],[GroupByKey]]),(DiscreteStatsTable[GroupByKey]=DiscreteStatsTable[[#This Row],[GroupByKey]])*DiscreteStatsTable[Minimum]))</f>
        <v>0</v>
      </c>
      <c r="U704" s="5" cm="1">
        <f t="array" ref="U704">MAX(IF((DiscreteStatsTable[GroupByKey]=DiscreteStatsTable[[#This Row],[GroupByKey]]),(DiscreteStatsTable[GroupByKey]=DiscreteStatsTable[[#This Row],[GroupByKey]])*DiscreteStatsTable[Maximum]))</f>
        <v>0</v>
      </c>
      <c r="V704" s="5" cm="1">
        <f t="array" ref="V704">IFERROR(AVERAGE(IF((DiscreteStatsTable[GroupByKey]=DiscreteStatsTable[[#This Row],[GroupByKey]]),(DiscreteStatsTable[GroupByKey]=DiscreteStatsTable[[#This Row],[GroupByKey]])*DiscreteStatsTable[NumberObservations])),0)</f>
        <v>317.92</v>
      </c>
      <c r="W704" s="5">
        <f>IF((DiscreteStatsTable[[#This Row],[RepsRequested]]&gt;1),DiscreteStatsTable[[#This Row],[HalfWidth]],DiscreteStatsTable[[#This Row],[BatchMeansHalfWidth]])</f>
        <v>0</v>
      </c>
      <c r="X704" s="5" cm="1">
        <f t="array" ref="X704">COUNT(IF((DiscreteStatsTable[GroupByKey]=DiscreteStatsTable[[#This Row],[GroupByKey]]),(DiscreteStatsTable[GroupByKey]=DiscreteStatsTable[[#This Row],[GroupByKey]])*DiscreteStatsTable[Replication]))</f>
        <v>50</v>
      </c>
      <c r="Y704" s="5">
        <f>IF(DiscreteStatsTable[[#This Row],[RepsRequested]]=DiscreteStatsTable[[#This Row],[RepsWithStatObserved]],1,0)</f>
        <v>1</v>
      </c>
    </row>
    <row r="705" spans="1:25" x14ac:dyDescent="0.25">
      <c r="A705" t="s">
        <v>68</v>
      </c>
      <c r="B705" t="s">
        <v>70</v>
      </c>
      <c r="C705">
        <v>2</v>
      </c>
      <c r="D705" t="s">
        <v>84</v>
      </c>
      <c r="E705" t="s">
        <v>82</v>
      </c>
      <c r="F705" t="s">
        <v>81</v>
      </c>
      <c r="G705">
        <v>0.127707483152563</v>
      </c>
      <c r="H705">
        <v>2E+20</v>
      </c>
      <c r="I705">
        <v>0</v>
      </c>
      <c r="J705">
        <v>2.2337846032209501</v>
      </c>
      <c r="K705">
        <v>318</v>
      </c>
      <c r="L70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05" s="5" cm="1">
        <f t="array" ref="M705">MAX(IF((ProjectInfoTable[ProjectName]=DiscreteStatsTable[[#This Row],[ProjectName]]),(ProjectInfoTable[ProjectName]=DiscreteStatsTable[[#This Row],[ProjectName]])*ProjectInfoTable[NumberOfReplications]))</f>
        <v>50</v>
      </c>
      <c r="N705" s="5" cm="1">
        <f t="array" ref="N705">IFERROR(AVERAGE(IF((DiscreteStatsTable[GroupByKey]=DiscreteStatsTable[[#This Row],[GroupByKey]]),(DiscreteStatsTable[GroupByKey]=DiscreteStatsTable[[#This Row],[GroupByKey]])*DiscreteStatsTable[Average])),0)</f>
        <v>0.17435480160125252</v>
      </c>
      <c r="O705" s="5" cm="1">
        <f t="array" ref="O705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05" s="5" cm="1">
        <f t="array" ref="P705">MAX(IF((ProjectInfoTable[ProjectName]=DiscreteStatsTable[[#This Row],[ProjectName]]),(ProjectInfoTable[ProjectName]=DiscreteStatsTable[[#This Row],[ProjectName]])*ProjectInfoTable[ConfidenceInterval]))</f>
        <v>0.95</v>
      </c>
      <c r="Q705" s="5">
        <f>IF(AND(DiscreteStatsTable[[#This Row],[RepsWithStatObserved]]=1,Y705=0),200000000000000000000,IFERROR(_xlfn.T.INV.2T(1 -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05" s="5" cm="1">
        <f t="array" ref="R705">MIN(IF((DiscreteStatsTable[GroupByKey]=DiscreteStatsTable[[#This Row],[GroupByKey]]),(DiscreteStatsTable[GroupByKey]=DiscreteStatsTable[[#This Row],[GroupByKey]])*DiscreteStatsTable[Average]))</f>
        <v>6.6021406092128906E-2</v>
      </c>
      <c r="S705" s="5" cm="1">
        <f t="array" ref="S705">MAX(IF((DiscreteStatsTable[GroupByKey]=DiscreteStatsTable[[#This Row],[GroupByKey]]),(DiscreteStatsTable[GroupByKey]=DiscreteStatsTable[[#This Row],[GroupByKey]])*DiscreteStatsTable[Average]))</f>
        <v>0.33413217255476801</v>
      </c>
      <c r="T705" s="5" cm="1">
        <f t="array" ref="T705">MIN(IF((DiscreteStatsTable[GroupByKey]=DiscreteStatsTable[[#This Row],[GroupByKey]]),(DiscreteStatsTable[GroupByKey]=DiscreteStatsTable[[#This Row],[GroupByKey]])*DiscreteStatsTable[Minimum]))</f>
        <v>0</v>
      </c>
      <c r="U705" s="5" cm="1">
        <f t="array" ref="U705">MAX(IF((DiscreteStatsTable[GroupByKey]=DiscreteStatsTable[[#This Row],[GroupByKey]]),(DiscreteStatsTable[GroupByKey]=DiscreteStatsTable[[#This Row],[GroupByKey]])*DiscreteStatsTable[Maximum]))</f>
        <v>7.6409613053795198</v>
      </c>
      <c r="V705" s="5" cm="1">
        <f t="array" ref="V705">IFERROR(AVERAGE(IF((DiscreteStatsTable[GroupByKey]=DiscreteStatsTable[[#This Row],[GroupByKey]]),(DiscreteStatsTable[GroupByKey]=DiscreteStatsTable[[#This Row],[GroupByKey]])*DiscreteStatsTable[NumberObservations])),0)</f>
        <v>317.92</v>
      </c>
      <c r="W705" s="5">
        <f>IF((DiscreteStatsTable[[#This Row],[RepsRequested]]&gt;1),DiscreteStatsTable[[#This Row],[HalfWidth]],DiscreteStatsTable[[#This Row],[BatchMeansHalfWidth]])</f>
        <v>1.6490452106246098E-2</v>
      </c>
      <c r="X705" s="5" cm="1">
        <f t="array" ref="X705">COUNT(IF((DiscreteStatsTable[GroupByKey]=DiscreteStatsTable[[#This Row],[GroupByKey]]),(DiscreteStatsTable[GroupByKey]=DiscreteStatsTable[[#This Row],[GroupByKey]])*DiscreteStatsTable[Replication]))</f>
        <v>50</v>
      </c>
      <c r="Y705" s="5">
        <f>IF(DiscreteStatsTable[[#This Row],[RepsRequested]]=DiscreteStatsTable[[#This Row],[RepsWithStatObserved]],1,0)</f>
        <v>1</v>
      </c>
    </row>
    <row r="706" spans="1:25" x14ac:dyDescent="0.25">
      <c r="A706" t="s">
        <v>68</v>
      </c>
      <c r="B706" t="s">
        <v>70</v>
      </c>
      <c r="C706">
        <v>3</v>
      </c>
      <c r="D706" t="s">
        <v>84</v>
      </c>
      <c r="E706" t="s">
        <v>80</v>
      </c>
      <c r="F706" t="s">
        <v>81</v>
      </c>
      <c r="G706">
        <v>0</v>
      </c>
      <c r="H706">
        <v>2E+20</v>
      </c>
      <c r="I706">
        <v>0</v>
      </c>
      <c r="J706">
        <v>0</v>
      </c>
      <c r="K706">
        <v>318</v>
      </c>
      <c r="L70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06" s="5" cm="1">
        <f t="array" ref="M706">MAX(IF((ProjectInfoTable[ProjectName]=DiscreteStatsTable[[#This Row],[ProjectName]]),(ProjectInfoTable[ProjectName]=DiscreteStatsTable[[#This Row],[ProjectName]])*ProjectInfoTable[NumberOfReplications]))</f>
        <v>50</v>
      </c>
      <c r="N706" s="5" cm="1">
        <f t="array" ref="N706">IFERROR(AVERAGE(IF((DiscreteStatsTable[GroupByKey]=DiscreteStatsTable[[#This Row],[GroupByKey]]),(DiscreteStatsTable[GroupByKey]=DiscreteStatsTable[[#This Row],[GroupByKey]])*DiscreteStatsTable[Average])),0)</f>
        <v>0</v>
      </c>
      <c r="O706" s="5" cm="1">
        <f t="array" ref="O706">IFERROR(_xlfn.STDEV.S(IF((DiscreteStatsTable[GroupByKey]=DiscreteStatsTable[[#This Row],[GroupByKey]]),(DiscreteStatsTable[GroupByKey]=DiscreteStatsTable[[#This Row],[GroupByKey]])*DiscreteStatsTable[Average])),0)</f>
        <v>0</v>
      </c>
      <c r="P706" s="5" cm="1">
        <f t="array" ref="P706">MAX(IF((ProjectInfoTable[ProjectName]=DiscreteStatsTable[[#This Row],[ProjectName]]),(ProjectInfoTable[ProjectName]=DiscreteStatsTable[[#This Row],[ProjectName]])*ProjectInfoTable[ConfidenceInterval]))</f>
        <v>0.95</v>
      </c>
      <c r="Q706" s="5">
        <f>IF(AND(DiscreteStatsTable[[#This Row],[RepsWithStatObserved]]=1,Y706=0),200000000000000000000,IFERROR(_xlfn.T.INV.2T(1 -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6" s="5" cm="1">
        <f t="array" ref="R706">MIN(IF((DiscreteStatsTable[GroupByKey]=DiscreteStatsTable[[#This Row],[GroupByKey]]),(DiscreteStatsTable[GroupByKey]=DiscreteStatsTable[[#This Row],[GroupByKey]])*DiscreteStatsTable[Average]))</f>
        <v>0</v>
      </c>
      <c r="S706" s="5" cm="1">
        <f t="array" ref="S706">MAX(IF((DiscreteStatsTable[GroupByKey]=DiscreteStatsTable[[#This Row],[GroupByKey]]),(DiscreteStatsTable[GroupByKey]=DiscreteStatsTable[[#This Row],[GroupByKey]])*DiscreteStatsTable[Average]))</f>
        <v>0</v>
      </c>
      <c r="T706" s="5" cm="1">
        <f t="array" ref="T706">MIN(IF((DiscreteStatsTable[GroupByKey]=DiscreteStatsTable[[#This Row],[GroupByKey]]),(DiscreteStatsTable[GroupByKey]=DiscreteStatsTable[[#This Row],[GroupByKey]])*DiscreteStatsTable[Minimum]))</f>
        <v>0</v>
      </c>
      <c r="U706" s="5" cm="1">
        <f t="array" ref="U706">MAX(IF((DiscreteStatsTable[GroupByKey]=DiscreteStatsTable[[#This Row],[GroupByKey]]),(DiscreteStatsTable[GroupByKey]=DiscreteStatsTable[[#This Row],[GroupByKey]])*DiscreteStatsTable[Maximum]))</f>
        <v>0</v>
      </c>
      <c r="V706" s="5" cm="1">
        <f t="array" ref="V706">IFERROR(AVERAGE(IF((DiscreteStatsTable[GroupByKey]=DiscreteStatsTable[[#This Row],[GroupByKey]]),(DiscreteStatsTable[GroupByKey]=DiscreteStatsTable[[#This Row],[GroupByKey]])*DiscreteStatsTable[NumberObservations])),0)</f>
        <v>317.92</v>
      </c>
      <c r="W706" s="5">
        <f>IF((DiscreteStatsTable[[#This Row],[RepsRequested]]&gt;1),DiscreteStatsTable[[#This Row],[HalfWidth]],DiscreteStatsTable[[#This Row],[BatchMeansHalfWidth]])</f>
        <v>0</v>
      </c>
      <c r="X706" s="5" cm="1">
        <f t="array" ref="X706">COUNT(IF((DiscreteStatsTable[GroupByKey]=DiscreteStatsTable[[#This Row],[GroupByKey]]),(DiscreteStatsTable[GroupByKey]=DiscreteStatsTable[[#This Row],[GroupByKey]])*DiscreteStatsTable[Replication]))</f>
        <v>50</v>
      </c>
      <c r="Y706" s="5">
        <f>IF(DiscreteStatsTable[[#This Row],[RepsRequested]]=DiscreteStatsTable[[#This Row],[RepsWithStatObserved]],1,0)</f>
        <v>1</v>
      </c>
    </row>
    <row r="707" spans="1:25" x14ac:dyDescent="0.25">
      <c r="A707" t="s">
        <v>68</v>
      </c>
      <c r="B707" t="s">
        <v>70</v>
      </c>
      <c r="C707">
        <v>3</v>
      </c>
      <c r="D707" t="s">
        <v>84</v>
      </c>
      <c r="E707" t="s">
        <v>82</v>
      </c>
      <c r="F707" t="s">
        <v>81</v>
      </c>
      <c r="G707">
        <v>0.119016776074826</v>
      </c>
      <c r="H707">
        <v>2E+20</v>
      </c>
      <c r="I707">
        <v>0</v>
      </c>
      <c r="J707">
        <v>2.5565371618068302</v>
      </c>
      <c r="K707">
        <v>318</v>
      </c>
      <c r="L70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07" s="5" cm="1">
        <f t="array" ref="M707">MAX(IF((ProjectInfoTable[ProjectName]=DiscreteStatsTable[[#This Row],[ProjectName]]),(ProjectInfoTable[ProjectName]=DiscreteStatsTable[[#This Row],[ProjectName]])*ProjectInfoTable[NumberOfReplications]))</f>
        <v>50</v>
      </c>
      <c r="N707" s="5" cm="1">
        <f t="array" ref="N707">IFERROR(AVERAGE(IF((DiscreteStatsTable[GroupByKey]=DiscreteStatsTable[[#This Row],[GroupByKey]]),(DiscreteStatsTable[GroupByKey]=DiscreteStatsTable[[#This Row],[GroupByKey]])*DiscreteStatsTable[Average])),0)</f>
        <v>0.17435480160125252</v>
      </c>
      <c r="O707" s="5" cm="1">
        <f t="array" ref="O707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07" s="5" cm="1">
        <f t="array" ref="P707">MAX(IF((ProjectInfoTable[ProjectName]=DiscreteStatsTable[[#This Row],[ProjectName]]),(ProjectInfoTable[ProjectName]=DiscreteStatsTable[[#This Row],[ProjectName]])*ProjectInfoTable[ConfidenceInterval]))</f>
        <v>0.95</v>
      </c>
      <c r="Q707" s="5">
        <f>IF(AND(DiscreteStatsTable[[#This Row],[RepsWithStatObserved]]=1,Y707=0),200000000000000000000,IFERROR(_xlfn.T.INV.2T(1 -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07" s="5" cm="1">
        <f t="array" ref="R707">MIN(IF((DiscreteStatsTable[GroupByKey]=DiscreteStatsTable[[#This Row],[GroupByKey]]),(DiscreteStatsTable[GroupByKey]=DiscreteStatsTable[[#This Row],[GroupByKey]])*DiscreteStatsTable[Average]))</f>
        <v>6.6021406092128906E-2</v>
      </c>
      <c r="S707" s="5" cm="1">
        <f t="array" ref="S707">MAX(IF((DiscreteStatsTable[GroupByKey]=DiscreteStatsTable[[#This Row],[GroupByKey]]),(DiscreteStatsTable[GroupByKey]=DiscreteStatsTable[[#This Row],[GroupByKey]])*DiscreteStatsTable[Average]))</f>
        <v>0.33413217255476801</v>
      </c>
      <c r="T707" s="5" cm="1">
        <f t="array" ref="T707">MIN(IF((DiscreteStatsTable[GroupByKey]=DiscreteStatsTable[[#This Row],[GroupByKey]]),(DiscreteStatsTable[GroupByKey]=DiscreteStatsTable[[#This Row],[GroupByKey]])*DiscreteStatsTable[Minimum]))</f>
        <v>0</v>
      </c>
      <c r="U707" s="5" cm="1">
        <f t="array" ref="U707">MAX(IF((DiscreteStatsTable[GroupByKey]=DiscreteStatsTable[[#This Row],[GroupByKey]]),(DiscreteStatsTable[GroupByKey]=DiscreteStatsTable[[#This Row],[GroupByKey]])*DiscreteStatsTable[Maximum]))</f>
        <v>7.6409613053795198</v>
      </c>
      <c r="V707" s="5" cm="1">
        <f t="array" ref="V707">IFERROR(AVERAGE(IF((DiscreteStatsTable[GroupByKey]=DiscreteStatsTable[[#This Row],[GroupByKey]]),(DiscreteStatsTable[GroupByKey]=DiscreteStatsTable[[#This Row],[GroupByKey]])*DiscreteStatsTable[NumberObservations])),0)</f>
        <v>317.92</v>
      </c>
      <c r="W707" s="5">
        <f>IF((DiscreteStatsTable[[#This Row],[RepsRequested]]&gt;1),DiscreteStatsTable[[#This Row],[HalfWidth]],DiscreteStatsTable[[#This Row],[BatchMeansHalfWidth]])</f>
        <v>1.6490452106246098E-2</v>
      </c>
      <c r="X707" s="5" cm="1">
        <f t="array" ref="X707">COUNT(IF((DiscreteStatsTable[GroupByKey]=DiscreteStatsTable[[#This Row],[GroupByKey]]),(DiscreteStatsTable[GroupByKey]=DiscreteStatsTable[[#This Row],[GroupByKey]])*DiscreteStatsTable[Replication]))</f>
        <v>50</v>
      </c>
      <c r="Y707" s="5">
        <f>IF(DiscreteStatsTable[[#This Row],[RepsRequested]]=DiscreteStatsTable[[#This Row],[RepsWithStatObserved]],1,0)</f>
        <v>1</v>
      </c>
    </row>
    <row r="708" spans="1:25" x14ac:dyDescent="0.25">
      <c r="A708" t="s">
        <v>68</v>
      </c>
      <c r="B708" t="s">
        <v>70</v>
      </c>
      <c r="C708">
        <v>4</v>
      </c>
      <c r="D708" t="s">
        <v>84</v>
      </c>
      <c r="E708" t="s">
        <v>80</v>
      </c>
      <c r="F708" t="s">
        <v>81</v>
      </c>
      <c r="G708">
        <v>0</v>
      </c>
      <c r="H708">
        <v>2E+20</v>
      </c>
      <c r="I708">
        <v>0</v>
      </c>
      <c r="J708">
        <v>0</v>
      </c>
      <c r="K708">
        <v>318</v>
      </c>
      <c r="L70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08" s="5" cm="1">
        <f t="array" ref="M708">MAX(IF((ProjectInfoTable[ProjectName]=DiscreteStatsTable[[#This Row],[ProjectName]]),(ProjectInfoTable[ProjectName]=DiscreteStatsTable[[#This Row],[ProjectName]])*ProjectInfoTable[NumberOfReplications]))</f>
        <v>50</v>
      </c>
      <c r="N708" s="5" cm="1">
        <f t="array" ref="N708">IFERROR(AVERAGE(IF((DiscreteStatsTable[GroupByKey]=DiscreteStatsTable[[#This Row],[GroupByKey]]),(DiscreteStatsTable[GroupByKey]=DiscreteStatsTable[[#This Row],[GroupByKey]])*DiscreteStatsTable[Average])),0)</f>
        <v>0</v>
      </c>
      <c r="O708" s="5" cm="1">
        <f t="array" ref="O708">IFERROR(_xlfn.STDEV.S(IF((DiscreteStatsTable[GroupByKey]=DiscreteStatsTable[[#This Row],[GroupByKey]]),(DiscreteStatsTable[GroupByKey]=DiscreteStatsTable[[#This Row],[GroupByKey]])*DiscreteStatsTable[Average])),0)</f>
        <v>0</v>
      </c>
      <c r="P708" s="5" cm="1">
        <f t="array" ref="P708">MAX(IF((ProjectInfoTable[ProjectName]=DiscreteStatsTable[[#This Row],[ProjectName]]),(ProjectInfoTable[ProjectName]=DiscreteStatsTable[[#This Row],[ProjectName]])*ProjectInfoTable[ConfidenceInterval]))</f>
        <v>0.95</v>
      </c>
      <c r="Q708" s="5">
        <f>IF(AND(DiscreteStatsTable[[#This Row],[RepsWithStatObserved]]=1,Y708=0),200000000000000000000,IFERROR(_xlfn.T.INV.2T(1 -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8" s="5" cm="1">
        <f t="array" ref="R708">MIN(IF((DiscreteStatsTable[GroupByKey]=DiscreteStatsTable[[#This Row],[GroupByKey]]),(DiscreteStatsTable[GroupByKey]=DiscreteStatsTable[[#This Row],[GroupByKey]])*DiscreteStatsTable[Average]))</f>
        <v>0</v>
      </c>
      <c r="S708" s="5" cm="1">
        <f t="array" ref="S708">MAX(IF((DiscreteStatsTable[GroupByKey]=DiscreteStatsTable[[#This Row],[GroupByKey]]),(DiscreteStatsTable[GroupByKey]=DiscreteStatsTable[[#This Row],[GroupByKey]])*DiscreteStatsTable[Average]))</f>
        <v>0</v>
      </c>
      <c r="T708" s="5" cm="1">
        <f t="array" ref="T708">MIN(IF((DiscreteStatsTable[GroupByKey]=DiscreteStatsTable[[#This Row],[GroupByKey]]),(DiscreteStatsTable[GroupByKey]=DiscreteStatsTable[[#This Row],[GroupByKey]])*DiscreteStatsTable[Minimum]))</f>
        <v>0</v>
      </c>
      <c r="U708" s="5" cm="1">
        <f t="array" ref="U708">MAX(IF((DiscreteStatsTable[GroupByKey]=DiscreteStatsTable[[#This Row],[GroupByKey]]),(DiscreteStatsTable[GroupByKey]=DiscreteStatsTable[[#This Row],[GroupByKey]])*DiscreteStatsTable[Maximum]))</f>
        <v>0</v>
      </c>
      <c r="V708" s="5" cm="1">
        <f t="array" ref="V708">IFERROR(AVERAGE(IF((DiscreteStatsTable[GroupByKey]=DiscreteStatsTable[[#This Row],[GroupByKey]]),(DiscreteStatsTable[GroupByKey]=DiscreteStatsTable[[#This Row],[GroupByKey]])*DiscreteStatsTable[NumberObservations])),0)</f>
        <v>317.92</v>
      </c>
      <c r="W708" s="5">
        <f>IF((DiscreteStatsTable[[#This Row],[RepsRequested]]&gt;1),DiscreteStatsTable[[#This Row],[HalfWidth]],DiscreteStatsTable[[#This Row],[BatchMeansHalfWidth]])</f>
        <v>0</v>
      </c>
      <c r="X708" s="5" cm="1">
        <f t="array" ref="X708">COUNT(IF((DiscreteStatsTable[GroupByKey]=DiscreteStatsTable[[#This Row],[GroupByKey]]),(DiscreteStatsTable[GroupByKey]=DiscreteStatsTable[[#This Row],[GroupByKey]])*DiscreteStatsTable[Replication]))</f>
        <v>50</v>
      </c>
      <c r="Y708" s="5">
        <f>IF(DiscreteStatsTable[[#This Row],[RepsRequested]]=DiscreteStatsTable[[#This Row],[RepsWithStatObserved]],1,0)</f>
        <v>1</v>
      </c>
    </row>
    <row r="709" spans="1:25" x14ac:dyDescent="0.25">
      <c r="A709" t="s">
        <v>68</v>
      </c>
      <c r="B709" t="s">
        <v>70</v>
      </c>
      <c r="C709">
        <v>4</v>
      </c>
      <c r="D709" t="s">
        <v>84</v>
      </c>
      <c r="E709" t="s">
        <v>82</v>
      </c>
      <c r="F709" t="s">
        <v>81</v>
      </c>
      <c r="G709">
        <v>0.20337247332646999</v>
      </c>
      <c r="H709">
        <v>2E+20</v>
      </c>
      <c r="I709">
        <v>0</v>
      </c>
      <c r="J709">
        <v>3.3450085712950699</v>
      </c>
      <c r="K709">
        <v>318</v>
      </c>
      <c r="L70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09" s="5" cm="1">
        <f t="array" ref="M709">MAX(IF((ProjectInfoTable[ProjectName]=DiscreteStatsTable[[#This Row],[ProjectName]]),(ProjectInfoTable[ProjectName]=DiscreteStatsTable[[#This Row],[ProjectName]])*ProjectInfoTable[NumberOfReplications]))</f>
        <v>50</v>
      </c>
      <c r="N709" s="5" cm="1">
        <f t="array" ref="N709">IFERROR(AVERAGE(IF((DiscreteStatsTable[GroupByKey]=DiscreteStatsTable[[#This Row],[GroupByKey]]),(DiscreteStatsTable[GroupByKey]=DiscreteStatsTable[[#This Row],[GroupByKey]])*DiscreteStatsTable[Average])),0)</f>
        <v>0.17435480160125252</v>
      </c>
      <c r="O709" s="5" cm="1">
        <f t="array" ref="O709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09" s="5" cm="1">
        <f t="array" ref="P709">MAX(IF((ProjectInfoTable[ProjectName]=DiscreteStatsTable[[#This Row],[ProjectName]]),(ProjectInfoTable[ProjectName]=DiscreteStatsTable[[#This Row],[ProjectName]])*ProjectInfoTable[ConfidenceInterval]))</f>
        <v>0.95</v>
      </c>
      <c r="Q709" s="5">
        <f>IF(AND(DiscreteStatsTable[[#This Row],[RepsWithStatObserved]]=1,Y709=0),200000000000000000000,IFERROR(_xlfn.T.INV.2T(1 -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09" s="5" cm="1">
        <f t="array" ref="R709">MIN(IF((DiscreteStatsTable[GroupByKey]=DiscreteStatsTable[[#This Row],[GroupByKey]]),(DiscreteStatsTable[GroupByKey]=DiscreteStatsTable[[#This Row],[GroupByKey]])*DiscreteStatsTable[Average]))</f>
        <v>6.6021406092128906E-2</v>
      </c>
      <c r="S709" s="5" cm="1">
        <f t="array" ref="S709">MAX(IF((DiscreteStatsTable[GroupByKey]=DiscreteStatsTable[[#This Row],[GroupByKey]]),(DiscreteStatsTable[GroupByKey]=DiscreteStatsTable[[#This Row],[GroupByKey]])*DiscreteStatsTable[Average]))</f>
        <v>0.33413217255476801</v>
      </c>
      <c r="T709" s="5" cm="1">
        <f t="array" ref="T709">MIN(IF((DiscreteStatsTable[GroupByKey]=DiscreteStatsTable[[#This Row],[GroupByKey]]),(DiscreteStatsTable[GroupByKey]=DiscreteStatsTable[[#This Row],[GroupByKey]])*DiscreteStatsTable[Minimum]))</f>
        <v>0</v>
      </c>
      <c r="U709" s="5" cm="1">
        <f t="array" ref="U709">MAX(IF((DiscreteStatsTable[GroupByKey]=DiscreteStatsTable[[#This Row],[GroupByKey]]),(DiscreteStatsTable[GroupByKey]=DiscreteStatsTable[[#This Row],[GroupByKey]])*DiscreteStatsTable[Maximum]))</f>
        <v>7.6409613053795198</v>
      </c>
      <c r="V709" s="5" cm="1">
        <f t="array" ref="V709">IFERROR(AVERAGE(IF((DiscreteStatsTable[GroupByKey]=DiscreteStatsTable[[#This Row],[GroupByKey]]),(DiscreteStatsTable[GroupByKey]=DiscreteStatsTable[[#This Row],[GroupByKey]])*DiscreteStatsTable[NumberObservations])),0)</f>
        <v>317.92</v>
      </c>
      <c r="W709" s="5">
        <f>IF((DiscreteStatsTable[[#This Row],[RepsRequested]]&gt;1),DiscreteStatsTable[[#This Row],[HalfWidth]],DiscreteStatsTable[[#This Row],[BatchMeansHalfWidth]])</f>
        <v>1.6490452106246098E-2</v>
      </c>
      <c r="X709" s="5" cm="1">
        <f t="array" ref="X709">COUNT(IF((DiscreteStatsTable[GroupByKey]=DiscreteStatsTable[[#This Row],[GroupByKey]]),(DiscreteStatsTable[GroupByKey]=DiscreteStatsTable[[#This Row],[GroupByKey]])*DiscreteStatsTable[Replication]))</f>
        <v>50</v>
      </c>
      <c r="Y709" s="5">
        <f>IF(DiscreteStatsTable[[#This Row],[RepsRequested]]=DiscreteStatsTable[[#This Row],[RepsWithStatObserved]],1,0)</f>
        <v>1</v>
      </c>
    </row>
    <row r="710" spans="1:25" x14ac:dyDescent="0.25">
      <c r="A710" t="s">
        <v>68</v>
      </c>
      <c r="B710" t="s">
        <v>70</v>
      </c>
      <c r="C710">
        <v>5</v>
      </c>
      <c r="D710" t="s">
        <v>84</v>
      </c>
      <c r="E710" t="s">
        <v>80</v>
      </c>
      <c r="F710" t="s">
        <v>81</v>
      </c>
      <c r="G710">
        <v>0</v>
      </c>
      <c r="H710">
        <v>2E+20</v>
      </c>
      <c r="I710">
        <v>0</v>
      </c>
      <c r="J710">
        <v>0</v>
      </c>
      <c r="K710">
        <v>318</v>
      </c>
      <c r="L71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0" s="5" cm="1">
        <f t="array" ref="M710">MAX(IF((ProjectInfoTable[ProjectName]=DiscreteStatsTable[[#This Row],[ProjectName]]),(ProjectInfoTable[ProjectName]=DiscreteStatsTable[[#This Row],[ProjectName]])*ProjectInfoTable[NumberOfReplications]))</f>
        <v>50</v>
      </c>
      <c r="N710" s="5" cm="1">
        <f t="array" ref="N710">IFERROR(AVERAGE(IF((DiscreteStatsTable[GroupByKey]=DiscreteStatsTable[[#This Row],[GroupByKey]]),(DiscreteStatsTable[GroupByKey]=DiscreteStatsTable[[#This Row],[GroupByKey]])*DiscreteStatsTable[Average])),0)</f>
        <v>0</v>
      </c>
      <c r="O710" s="5" cm="1">
        <f t="array" ref="O710">IFERROR(_xlfn.STDEV.S(IF((DiscreteStatsTable[GroupByKey]=DiscreteStatsTable[[#This Row],[GroupByKey]]),(DiscreteStatsTable[GroupByKey]=DiscreteStatsTable[[#This Row],[GroupByKey]])*DiscreteStatsTable[Average])),0)</f>
        <v>0</v>
      </c>
      <c r="P710" s="5" cm="1">
        <f t="array" ref="P710">MAX(IF((ProjectInfoTable[ProjectName]=DiscreteStatsTable[[#This Row],[ProjectName]]),(ProjectInfoTable[ProjectName]=DiscreteStatsTable[[#This Row],[ProjectName]])*ProjectInfoTable[ConfidenceInterval]))</f>
        <v>0.95</v>
      </c>
      <c r="Q710" s="5">
        <f>IF(AND(DiscreteStatsTable[[#This Row],[RepsWithStatObserved]]=1,Y710=0),200000000000000000000,IFERROR(_xlfn.T.INV.2T(1 -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0" s="5" cm="1">
        <f t="array" ref="R710">MIN(IF((DiscreteStatsTable[GroupByKey]=DiscreteStatsTable[[#This Row],[GroupByKey]]),(DiscreteStatsTable[GroupByKey]=DiscreteStatsTable[[#This Row],[GroupByKey]])*DiscreteStatsTable[Average]))</f>
        <v>0</v>
      </c>
      <c r="S710" s="5" cm="1">
        <f t="array" ref="S710">MAX(IF((DiscreteStatsTable[GroupByKey]=DiscreteStatsTable[[#This Row],[GroupByKey]]),(DiscreteStatsTable[GroupByKey]=DiscreteStatsTable[[#This Row],[GroupByKey]])*DiscreteStatsTable[Average]))</f>
        <v>0</v>
      </c>
      <c r="T710" s="5" cm="1">
        <f t="array" ref="T710">MIN(IF((DiscreteStatsTable[GroupByKey]=DiscreteStatsTable[[#This Row],[GroupByKey]]),(DiscreteStatsTable[GroupByKey]=DiscreteStatsTable[[#This Row],[GroupByKey]])*DiscreteStatsTable[Minimum]))</f>
        <v>0</v>
      </c>
      <c r="U710" s="5" cm="1">
        <f t="array" ref="U710">MAX(IF((DiscreteStatsTable[GroupByKey]=DiscreteStatsTable[[#This Row],[GroupByKey]]),(DiscreteStatsTable[GroupByKey]=DiscreteStatsTable[[#This Row],[GroupByKey]])*DiscreteStatsTable[Maximum]))</f>
        <v>0</v>
      </c>
      <c r="V710" s="5" cm="1">
        <f t="array" ref="V710">IFERROR(AVERAGE(IF((DiscreteStatsTable[GroupByKey]=DiscreteStatsTable[[#This Row],[GroupByKey]]),(DiscreteStatsTable[GroupByKey]=DiscreteStatsTable[[#This Row],[GroupByKey]])*DiscreteStatsTable[NumberObservations])),0)</f>
        <v>317.92</v>
      </c>
      <c r="W710" s="5">
        <f>IF((DiscreteStatsTable[[#This Row],[RepsRequested]]&gt;1),DiscreteStatsTable[[#This Row],[HalfWidth]],DiscreteStatsTable[[#This Row],[BatchMeansHalfWidth]])</f>
        <v>0</v>
      </c>
      <c r="X710" s="5" cm="1">
        <f t="array" ref="X710">COUNT(IF((DiscreteStatsTable[GroupByKey]=DiscreteStatsTable[[#This Row],[GroupByKey]]),(DiscreteStatsTable[GroupByKey]=DiscreteStatsTable[[#This Row],[GroupByKey]])*DiscreteStatsTable[Replication]))</f>
        <v>50</v>
      </c>
      <c r="Y710" s="5">
        <f>IF(DiscreteStatsTable[[#This Row],[RepsRequested]]=DiscreteStatsTable[[#This Row],[RepsWithStatObserved]],1,0)</f>
        <v>1</v>
      </c>
    </row>
    <row r="711" spans="1:25" x14ac:dyDescent="0.25">
      <c r="A711" t="s">
        <v>68</v>
      </c>
      <c r="B711" t="s">
        <v>70</v>
      </c>
      <c r="C711">
        <v>5</v>
      </c>
      <c r="D711" t="s">
        <v>84</v>
      </c>
      <c r="E711" t="s">
        <v>82</v>
      </c>
      <c r="F711" t="s">
        <v>81</v>
      </c>
      <c r="G711">
        <v>0.161316229012957</v>
      </c>
      <c r="H711">
        <v>2E+20</v>
      </c>
      <c r="I711">
        <v>0</v>
      </c>
      <c r="J711">
        <v>2.87123309607898</v>
      </c>
      <c r="K711">
        <v>318</v>
      </c>
      <c r="L71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1" s="5" cm="1">
        <f t="array" ref="M711">MAX(IF((ProjectInfoTable[ProjectName]=DiscreteStatsTable[[#This Row],[ProjectName]]),(ProjectInfoTable[ProjectName]=DiscreteStatsTable[[#This Row],[ProjectName]])*ProjectInfoTable[NumberOfReplications]))</f>
        <v>50</v>
      </c>
      <c r="N711" s="5" cm="1">
        <f t="array" ref="N711">IFERROR(AVERAGE(IF((DiscreteStatsTable[GroupByKey]=DiscreteStatsTable[[#This Row],[GroupByKey]]),(DiscreteStatsTable[GroupByKey]=DiscreteStatsTable[[#This Row],[GroupByKey]])*DiscreteStatsTable[Average])),0)</f>
        <v>0.17435480160125252</v>
      </c>
      <c r="O711" s="5" cm="1">
        <f t="array" ref="O711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11" s="5" cm="1">
        <f t="array" ref="P711">MAX(IF((ProjectInfoTable[ProjectName]=DiscreteStatsTable[[#This Row],[ProjectName]]),(ProjectInfoTable[ProjectName]=DiscreteStatsTable[[#This Row],[ProjectName]])*ProjectInfoTable[ConfidenceInterval]))</f>
        <v>0.95</v>
      </c>
      <c r="Q711" s="5">
        <f>IF(AND(DiscreteStatsTable[[#This Row],[RepsWithStatObserved]]=1,Y711=0),200000000000000000000,IFERROR(_xlfn.T.INV.2T(1 -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11" s="5" cm="1">
        <f t="array" ref="R711">MIN(IF((DiscreteStatsTable[GroupByKey]=DiscreteStatsTable[[#This Row],[GroupByKey]]),(DiscreteStatsTable[GroupByKey]=DiscreteStatsTable[[#This Row],[GroupByKey]])*DiscreteStatsTable[Average]))</f>
        <v>6.6021406092128906E-2</v>
      </c>
      <c r="S711" s="5" cm="1">
        <f t="array" ref="S711">MAX(IF((DiscreteStatsTable[GroupByKey]=DiscreteStatsTable[[#This Row],[GroupByKey]]),(DiscreteStatsTable[GroupByKey]=DiscreteStatsTable[[#This Row],[GroupByKey]])*DiscreteStatsTable[Average]))</f>
        <v>0.33413217255476801</v>
      </c>
      <c r="T711" s="5" cm="1">
        <f t="array" ref="T711">MIN(IF((DiscreteStatsTable[GroupByKey]=DiscreteStatsTable[[#This Row],[GroupByKey]]),(DiscreteStatsTable[GroupByKey]=DiscreteStatsTable[[#This Row],[GroupByKey]])*DiscreteStatsTable[Minimum]))</f>
        <v>0</v>
      </c>
      <c r="U711" s="5" cm="1">
        <f t="array" ref="U711">MAX(IF((DiscreteStatsTable[GroupByKey]=DiscreteStatsTable[[#This Row],[GroupByKey]]),(DiscreteStatsTable[GroupByKey]=DiscreteStatsTable[[#This Row],[GroupByKey]])*DiscreteStatsTable[Maximum]))</f>
        <v>7.6409613053795198</v>
      </c>
      <c r="V711" s="5" cm="1">
        <f t="array" ref="V711">IFERROR(AVERAGE(IF((DiscreteStatsTable[GroupByKey]=DiscreteStatsTable[[#This Row],[GroupByKey]]),(DiscreteStatsTable[GroupByKey]=DiscreteStatsTable[[#This Row],[GroupByKey]])*DiscreteStatsTable[NumberObservations])),0)</f>
        <v>317.92</v>
      </c>
      <c r="W711" s="5">
        <f>IF((DiscreteStatsTable[[#This Row],[RepsRequested]]&gt;1),DiscreteStatsTable[[#This Row],[HalfWidth]],DiscreteStatsTable[[#This Row],[BatchMeansHalfWidth]])</f>
        <v>1.6490452106246098E-2</v>
      </c>
      <c r="X711" s="5" cm="1">
        <f t="array" ref="X711">COUNT(IF((DiscreteStatsTable[GroupByKey]=DiscreteStatsTable[[#This Row],[GroupByKey]]),(DiscreteStatsTable[GroupByKey]=DiscreteStatsTable[[#This Row],[GroupByKey]])*DiscreteStatsTable[Replication]))</f>
        <v>50</v>
      </c>
      <c r="Y711" s="5">
        <f>IF(DiscreteStatsTable[[#This Row],[RepsRequested]]=DiscreteStatsTable[[#This Row],[RepsWithStatObserved]],1,0)</f>
        <v>1</v>
      </c>
    </row>
    <row r="712" spans="1:25" x14ac:dyDescent="0.25">
      <c r="A712" t="s">
        <v>68</v>
      </c>
      <c r="B712" t="s">
        <v>70</v>
      </c>
      <c r="C712">
        <v>6</v>
      </c>
      <c r="D712" t="s">
        <v>84</v>
      </c>
      <c r="E712" t="s">
        <v>80</v>
      </c>
      <c r="F712" t="s">
        <v>81</v>
      </c>
      <c r="G712">
        <v>0</v>
      </c>
      <c r="H712">
        <v>2E+20</v>
      </c>
      <c r="I712">
        <v>0</v>
      </c>
      <c r="J712">
        <v>0</v>
      </c>
      <c r="K712">
        <v>318</v>
      </c>
      <c r="L71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2" s="5" cm="1">
        <f t="array" ref="M712">MAX(IF((ProjectInfoTable[ProjectName]=DiscreteStatsTable[[#This Row],[ProjectName]]),(ProjectInfoTable[ProjectName]=DiscreteStatsTable[[#This Row],[ProjectName]])*ProjectInfoTable[NumberOfReplications]))</f>
        <v>50</v>
      </c>
      <c r="N712" s="5" cm="1">
        <f t="array" ref="N712">IFERROR(AVERAGE(IF((DiscreteStatsTable[GroupByKey]=DiscreteStatsTable[[#This Row],[GroupByKey]]),(DiscreteStatsTable[GroupByKey]=DiscreteStatsTable[[#This Row],[GroupByKey]])*DiscreteStatsTable[Average])),0)</f>
        <v>0</v>
      </c>
      <c r="O712" s="5" cm="1">
        <f t="array" ref="O712">IFERROR(_xlfn.STDEV.S(IF((DiscreteStatsTable[GroupByKey]=DiscreteStatsTable[[#This Row],[GroupByKey]]),(DiscreteStatsTable[GroupByKey]=DiscreteStatsTable[[#This Row],[GroupByKey]])*DiscreteStatsTable[Average])),0)</f>
        <v>0</v>
      </c>
      <c r="P712" s="5" cm="1">
        <f t="array" ref="P712">MAX(IF((ProjectInfoTable[ProjectName]=DiscreteStatsTable[[#This Row],[ProjectName]]),(ProjectInfoTable[ProjectName]=DiscreteStatsTable[[#This Row],[ProjectName]])*ProjectInfoTable[ConfidenceInterval]))</f>
        <v>0.95</v>
      </c>
      <c r="Q712" s="5">
        <f>IF(AND(DiscreteStatsTable[[#This Row],[RepsWithStatObserved]]=1,Y712=0),200000000000000000000,IFERROR(_xlfn.T.INV.2T(1 -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2" s="5" cm="1">
        <f t="array" ref="R712">MIN(IF((DiscreteStatsTable[GroupByKey]=DiscreteStatsTable[[#This Row],[GroupByKey]]),(DiscreteStatsTable[GroupByKey]=DiscreteStatsTable[[#This Row],[GroupByKey]])*DiscreteStatsTable[Average]))</f>
        <v>0</v>
      </c>
      <c r="S712" s="5" cm="1">
        <f t="array" ref="S712">MAX(IF((DiscreteStatsTable[GroupByKey]=DiscreteStatsTable[[#This Row],[GroupByKey]]),(DiscreteStatsTable[GroupByKey]=DiscreteStatsTable[[#This Row],[GroupByKey]])*DiscreteStatsTable[Average]))</f>
        <v>0</v>
      </c>
      <c r="T712" s="5" cm="1">
        <f t="array" ref="T712">MIN(IF((DiscreteStatsTable[GroupByKey]=DiscreteStatsTable[[#This Row],[GroupByKey]]),(DiscreteStatsTable[GroupByKey]=DiscreteStatsTable[[#This Row],[GroupByKey]])*DiscreteStatsTable[Minimum]))</f>
        <v>0</v>
      </c>
      <c r="U712" s="5" cm="1">
        <f t="array" ref="U712">MAX(IF((DiscreteStatsTable[GroupByKey]=DiscreteStatsTable[[#This Row],[GroupByKey]]),(DiscreteStatsTable[GroupByKey]=DiscreteStatsTable[[#This Row],[GroupByKey]])*DiscreteStatsTable[Maximum]))</f>
        <v>0</v>
      </c>
      <c r="V712" s="5" cm="1">
        <f t="array" ref="V712">IFERROR(AVERAGE(IF((DiscreteStatsTable[GroupByKey]=DiscreteStatsTable[[#This Row],[GroupByKey]]),(DiscreteStatsTable[GroupByKey]=DiscreteStatsTable[[#This Row],[GroupByKey]])*DiscreteStatsTable[NumberObservations])),0)</f>
        <v>317.92</v>
      </c>
      <c r="W712" s="5">
        <f>IF((DiscreteStatsTable[[#This Row],[RepsRequested]]&gt;1),DiscreteStatsTable[[#This Row],[HalfWidth]],DiscreteStatsTable[[#This Row],[BatchMeansHalfWidth]])</f>
        <v>0</v>
      </c>
      <c r="X712" s="5" cm="1">
        <f t="array" ref="X712">COUNT(IF((DiscreteStatsTable[GroupByKey]=DiscreteStatsTable[[#This Row],[GroupByKey]]),(DiscreteStatsTable[GroupByKey]=DiscreteStatsTable[[#This Row],[GroupByKey]])*DiscreteStatsTable[Replication]))</f>
        <v>50</v>
      </c>
      <c r="Y712" s="5">
        <f>IF(DiscreteStatsTable[[#This Row],[RepsRequested]]=DiscreteStatsTable[[#This Row],[RepsWithStatObserved]],1,0)</f>
        <v>1</v>
      </c>
    </row>
    <row r="713" spans="1:25" x14ac:dyDescent="0.25">
      <c r="A713" t="s">
        <v>68</v>
      </c>
      <c r="B713" t="s">
        <v>70</v>
      </c>
      <c r="C713">
        <v>6</v>
      </c>
      <c r="D713" t="s">
        <v>84</v>
      </c>
      <c r="E713" t="s">
        <v>82</v>
      </c>
      <c r="F713" t="s">
        <v>81</v>
      </c>
      <c r="G713">
        <v>0.169228719228598</v>
      </c>
      <c r="H713">
        <v>2E+20</v>
      </c>
      <c r="I713">
        <v>0</v>
      </c>
      <c r="J713">
        <v>3.1662996401175301</v>
      </c>
      <c r="K713">
        <v>318</v>
      </c>
      <c r="L71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3" s="5" cm="1">
        <f t="array" ref="M713">MAX(IF((ProjectInfoTable[ProjectName]=DiscreteStatsTable[[#This Row],[ProjectName]]),(ProjectInfoTable[ProjectName]=DiscreteStatsTable[[#This Row],[ProjectName]])*ProjectInfoTable[NumberOfReplications]))</f>
        <v>50</v>
      </c>
      <c r="N713" s="5" cm="1">
        <f t="array" ref="N713">IFERROR(AVERAGE(IF((DiscreteStatsTable[GroupByKey]=DiscreteStatsTable[[#This Row],[GroupByKey]]),(DiscreteStatsTable[GroupByKey]=DiscreteStatsTable[[#This Row],[GroupByKey]])*DiscreteStatsTable[Average])),0)</f>
        <v>0.17435480160125252</v>
      </c>
      <c r="O713" s="5" cm="1">
        <f t="array" ref="O713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13" s="5" cm="1">
        <f t="array" ref="P713">MAX(IF((ProjectInfoTable[ProjectName]=DiscreteStatsTable[[#This Row],[ProjectName]]),(ProjectInfoTable[ProjectName]=DiscreteStatsTable[[#This Row],[ProjectName]])*ProjectInfoTable[ConfidenceInterval]))</f>
        <v>0.95</v>
      </c>
      <c r="Q713" s="5">
        <f>IF(AND(DiscreteStatsTable[[#This Row],[RepsWithStatObserved]]=1,Y713=0),200000000000000000000,IFERROR(_xlfn.T.INV.2T(1 -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13" s="5" cm="1">
        <f t="array" ref="R713">MIN(IF((DiscreteStatsTable[GroupByKey]=DiscreteStatsTable[[#This Row],[GroupByKey]]),(DiscreteStatsTable[GroupByKey]=DiscreteStatsTable[[#This Row],[GroupByKey]])*DiscreteStatsTable[Average]))</f>
        <v>6.6021406092128906E-2</v>
      </c>
      <c r="S713" s="5" cm="1">
        <f t="array" ref="S713">MAX(IF((DiscreteStatsTable[GroupByKey]=DiscreteStatsTable[[#This Row],[GroupByKey]]),(DiscreteStatsTable[GroupByKey]=DiscreteStatsTable[[#This Row],[GroupByKey]])*DiscreteStatsTable[Average]))</f>
        <v>0.33413217255476801</v>
      </c>
      <c r="T713" s="5" cm="1">
        <f t="array" ref="T713">MIN(IF((DiscreteStatsTable[GroupByKey]=DiscreteStatsTable[[#This Row],[GroupByKey]]),(DiscreteStatsTable[GroupByKey]=DiscreteStatsTable[[#This Row],[GroupByKey]])*DiscreteStatsTable[Minimum]))</f>
        <v>0</v>
      </c>
      <c r="U713" s="5" cm="1">
        <f t="array" ref="U713">MAX(IF((DiscreteStatsTable[GroupByKey]=DiscreteStatsTable[[#This Row],[GroupByKey]]),(DiscreteStatsTable[GroupByKey]=DiscreteStatsTable[[#This Row],[GroupByKey]])*DiscreteStatsTable[Maximum]))</f>
        <v>7.6409613053795198</v>
      </c>
      <c r="V713" s="5" cm="1">
        <f t="array" ref="V713">IFERROR(AVERAGE(IF((DiscreteStatsTable[GroupByKey]=DiscreteStatsTable[[#This Row],[GroupByKey]]),(DiscreteStatsTable[GroupByKey]=DiscreteStatsTable[[#This Row],[GroupByKey]])*DiscreteStatsTable[NumberObservations])),0)</f>
        <v>317.92</v>
      </c>
      <c r="W713" s="5">
        <f>IF((DiscreteStatsTable[[#This Row],[RepsRequested]]&gt;1),DiscreteStatsTable[[#This Row],[HalfWidth]],DiscreteStatsTable[[#This Row],[BatchMeansHalfWidth]])</f>
        <v>1.6490452106246098E-2</v>
      </c>
      <c r="X713" s="5" cm="1">
        <f t="array" ref="X713">COUNT(IF((DiscreteStatsTable[GroupByKey]=DiscreteStatsTable[[#This Row],[GroupByKey]]),(DiscreteStatsTable[GroupByKey]=DiscreteStatsTable[[#This Row],[GroupByKey]])*DiscreteStatsTable[Replication]))</f>
        <v>50</v>
      </c>
      <c r="Y713" s="5">
        <f>IF(DiscreteStatsTable[[#This Row],[RepsRequested]]=DiscreteStatsTable[[#This Row],[RepsWithStatObserved]],1,0)</f>
        <v>1</v>
      </c>
    </row>
    <row r="714" spans="1:25" x14ac:dyDescent="0.25">
      <c r="A714" t="s">
        <v>68</v>
      </c>
      <c r="B714" t="s">
        <v>70</v>
      </c>
      <c r="C714">
        <v>7</v>
      </c>
      <c r="D714" t="s">
        <v>84</v>
      </c>
      <c r="E714" t="s">
        <v>80</v>
      </c>
      <c r="F714" t="s">
        <v>81</v>
      </c>
      <c r="G714">
        <v>0</v>
      </c>
      <c r="H714">
        <v>2E+20</v>
      </c>
      <c r="I714">
        <v>0</v>
      </c>
      <c r="J714">
        <v>0</v>
      </c>
      <c r="K714">
        <v>318</v>
      </c>
      <c r="L71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4" s="5" cm="1">
        <f t="array" ref="M714">MAX(IF((ProjectInfoTable[ProjectName]=DiscreteStatsTable[[#This Row],[ProjectName]]),(ProjectInfoTable[ProjectName]=DiscreteStatsTable[[#This Row],[ProjectName]])*ProjectInfoTable[NumberOfReplications]))</f>
        <v>50</v>
      </c>
      <c r="N714" s="5" cm="1">
        <f t="array" ref="N714">IFERROR(AVERAGE(IF((DiscreteStatsTable[GroupByKey]=DiscreteStatsTable[[#This Row],[GroupByKey]]),(DiscreteStatsTable[GroupByKey]=DiscreteStatsTable[[#This Row],[GroupByKey]])*DiscreteStatsTable[Average])),0)</f>
        <v>0</v>
      </c>
      <c r="O714" s="5" cm="1">
        <f t="array" ref="O714">IFERROR(_xlfn.STDEV.S(IF((DiscreteStatsTable[GroupByKey]=DiscreteStatsTable[[#This Row],[GroupByKey]]),(DiscreteStatsTable[GroupByKey]=DiscreteStatsTable[[#This Row],[GroupByKey]])*DiscreteStatsTable[Average])),0)</f>
        <v>0</v>
      </c>
      <c r="P714" s="5" cm="1">
        <f t="array" ref="P714">MAX(IF((ProjectInfoTable[ProjectName]=DiscreteStatsTable[[#This Row],[ProjectName]]),(ProjectInfoTable[ProjectName]=DiscreteStatsTable[[#This Row],[ProjectName]])*ProjectInfoTable[ConfidenceInterval]))</f>
        <v>0.95</v>
      </c>
      <c r="Q714" s="5">
        <f>IF(AND(DiscreteStatsTable[[#This Row],[RepsWithStatObserved]]=1,Y714=0),200000000000000000000,IFERROR(_xlfn.T.INV.2T(1 -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4" s="5" cm="1">
        <f t="array" ref="R714">MIN(IF((DiscreteStatsTable[GroupByKey]=DiscreteStatsTable[[#This Row],[GroupByKey]]),(DiscreteStatsTable[GroupByKey]=DiscreteStatsTable[[#This Row],[GroupByKey]])*DiscreteStatsTable[Average]))</f>
        <v>0</v>
      </c>
      <c r="S714" s="5" cm="1">
        <f t="array" ref="S714">MAX(IF((DiscreteStatsTable[GroupByKey]=DiscreteStatsTable[[#This Row],[GroupByKey]]),(DiscreteStatsTable[GroupByKey]=DiscreteStatsTable[[#This Row],[GroupByKey]])*DiscreteStatsTable[Average]))</f>
        <v>0</v>
      </c>
      <c r="T714" s="5" cm="1">
        <f t="array" ref="T714">MIN(IF((DiscreteStatsTable[GroupByKey]=DiscreteStatsTable[[#This Row],[GroupByKey]]),(DiscreteStatsTable[GroupByKey]=DiscreteStatsTable[[#This Row],[GroupByKey]])*DiscreteStatsTable[Minimum]))</f>
        <v>0</v>
      </c>
      <c r="U714" s="5" cm="1">
        <f t="array" ref="U714">MAX(IF((DiscreteStatsTable[GroupByKey]=DiscreteStatsTable[[#This Row],[GroupByKey]]),(DiscreteStatsTable[GroupByKey]=DiscreteStatsTable[[#This Row],[GroupByKey]])*DiscreteStatsTable[Maximum]))</f>
        <v>0</v>
      </c>
      <c r="V714" s="5" cm="1">
        <f t="array" ref="V714">IFERROR(AVERAGE(IF((DiscreteStatsTable[GroupByKey]=DiscreteStatsTable[[#This Row],[GroupByKey]]),(DiscreteStatsTable[GroupByKey]=DiscreteStatsTable[[#This Row],[GroupByKey]])*DiscreteStatsTable[NumberObservations])),0)</f>
        <v>317.92</v>
      </c>
      <c r="W714" s="5">
        <f>IF((DiscreteStatsTable[[#This Row],[RepsRequested]]&gt;1),DiscreteStatsTable[[#This Row],[HalfWidth]],DiscreteStatsTable[[#This Row],[BatchMeansHalfWidth]])</f>
        <v>0</v>
      </c>
      <c r="X714" s="5" cm="1">
        <f t="array" ref="X714">COUNT(IF((DiscreteStatsTable[GroupByKey]=DiscreteStatsTable[[#This Row],[GroupByKey]]),(DiscreteStatsTable[GroupByKey]=DiscreteStatsTable[[#This Row],[GroupByKey]])*DiscreteStatsTable[Replication]))</f>
        <v>50</v>
      </c>
      <c r="Y714" s="5">
        <f>IF(DiscreteStatsTable[[#This Row],[RepsRequested]]=DiscreteStatsTable[[#This Row],[RepsWithStatObserved]],1,0)</f>
        <v>1</v>
      </c>
    </row>
    <row r="715" spans="1:25" x14ac:dyDescent="0.25">
      <c r="A715" t="s">
        <v>68</v>
      </c>
      <c r="B715" t="s">
        <v>70</v>
      </c>
      <c r="C715">
        <v>7</v>
      </c>
      <c r="D715" t="s">
        <v>84</v>
      </c>
      <c r="E715" t="s">
        <v>82</v>
      </c>
      <c r="F715" t="s">
        <v>81</v>
      </c>
      <c r="G715">
        <v>0.117824086476505</v>
      </c>
      <c r="H715">
        <v>2E+20</v>
      </c>
      <c r="I715">
        <v>0</v>
      </c>
      <c r="J715">
        <v>2.7800932011590498</v>
      </c>
      <c r="K715">
        <v>318</v>
      </c>
      <c r="L71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5" s="5" cm="1">
        <f t="array" ref="M715">MAX(IF((ProjectInfoTable[ProjectName]=DiscreteStatsTable[[#This Row],[ProjectName]]),(ProjectInfoTable[ProjectName]=DiscreteStatsTable[[#This Row],[ProjectName]])*ProjectInfoTable[NumberOfReplications]))</f>
        <v>50</v>
      </c>
      <c r="N715" s="5" cm="1">
        <f t="array" ref="N715">IFERROR(AVERAGE(IF((DiscreteStatsTable[GroupByKey]=DiscreteStatsTable[[#This Row],[GroupByKey]]),(DiscreteStatsTable[GroupByKey]=DiscreteStatsTable[[#This Row],[GroupByKey]])*DiscreteStatsTable[Average])),0)</f>
        <v>0.17435480160125252</v>
      </c>
      <c r="O715" s="5" cm="1">
        <f t="array" ref="O715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15" s="5" cm="1">
        <f t="array" ref="P715">MAX(IF((ProjectInfoTable[ProjectName]=DiscreteStatsTable[[#This Row],[ProjectName]]),(ProjectInfoTable[ProjectName]=DiscreteStatsTable[[#This Row],[ProjectName]])*ProjectInfoTable[ConfidenceInterval]))</f>
        <v>0.95</v>
      </c>
      <c r="Q715" s="5">
        <f>IF(AND(DiscreteStatsTable[[#This Row],[RepsWithStatObserved]]=1,Y715=0),200000000000000000000,IFERROR(_xlfn.T.INV.2T(1 -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15" s="5" cm="1">
        <f t="array" ref="R715">MIN(IF((DiscreteStatsTable[GroupByKey]=DiscreteStatsTable[[#This Row],[GroupByKey]]),(DiscreteStatsTable[GroupByKey]=DiscreteStatsTable[[#This Row],[GroupByKey]])*DiscreteStatsTable[Average]))</f>
        <v>6.6021406092128906E-2</v>
      </c>
      <c r="S715" s="5" cm="1">
        <f t="array" ref="S715">MAX(IF((DiscreteStatsTable[GroupByKey]=DiscreteStatsTable[[#This Row],[GroupByKey]]),(DiscreteStatsTable[GroupByKey]=DiscreteStatsTable[[#This Row],[GroupByKey]])*DiscreteStatsTable[Average]))</f>
        <v>0.33413217255476801</v>
      </c>
      <c r="T715" s="5" cm="1">
        <f t="array" ref="T715">MIN(IF((DiscreteStatsTable[GroupByKey]=DiscreteStatsTable[[#This Row],[GroupByKey]]),(DiscreteStatsTable[GroupByKey]=DiscreteStatsTable[[#This Row],[GroupByKey]])*DiscreteStatsTable[Minimum]))</f>
        <v>0</v>
      </c>
      <c r="U715" s="5" cm="1">
        <f t="array" ref="U715">MAX(IF((DiscreteStatsTable[GroupByKey]=DiscreteStatsTable[[#This Row],[GroupByKey]]),(DiscreteStatsTable[GroupByKey]=DiscreteStatsTable[[#This Row],[GroupByKey]])*DiscreteStatsTable[Maximum]))</f>
        <v>7.6409613053795198</v>
      </c>
      <c r="V715" s="5" cm="1">
        <f t="array" ref="V715">IFERROR(AVERAGE(IF((DiscreteStatsTable[GroupByKey]=DiscreteStatsTable[[#This Row],[GroupByKey]]),(DiscreteStatsTable[GroupByKey]=DiscreteStatsTable[[#This Row],[GroupByKey]])*DiscreteStatsTable[NumberObservations])),0)</f>
        <v>317.92</v>
      </c>
      <c r="W715" s="5">
        <f>IF((DiscreteStatsTable[[#This Row],[RepsRequested]]&gt;1),DiscreteStatsTable[[#This Row],[HalfWidth]],DiscreteStatsTable[[#This Row],[BatchMeansHalfWidth]])</f>
        <v>1.6490452106246098E-2</v>
      </c>
      <c r="X715" s="5" cm="1">
        <f t="array" ref="X715">COUNT(IF((DiscreteStatsTable[GroupByKey]=DiscreteStatsTable[[#This Row],[GroupByKey]]),(DiscreteStatsTable[GroupByKey]=DiscreteStatsTable[[#This Row],[GroupByKey]])*DiscreteStatsTable[Replication]))</f>
        <v>50</v>
      </c>
      <c r="Y715" s="5">
        <f>IF(DiscreteStatsTable[[#This Row],[RepsRequested]]=DiscreteStatsTable[[#This Row],[RepsWithStatObserved]],1,0)</f>
        <v>1</v>
      </c>
    </row>
    <row r="716" spans="1:25" x14ac:dyDescent="0.25">
      <c r="A716" t="s">
        <v>68</v>
      </c>
      <c r="B716" t="s">
        <v>70</v>
      </c>
      <c r="C716">
        <v>8</v>
      </c>
      <c r="D716" t="s">
        <v>84</v>
      </c>
      <c r="E716" t="s">
        <v>80</v>
      </c>
      <c r="F716" t="s">
        <v>81</v>
      </c>
      <c r="G716">
        <v>0</v>
      </c>
      <c r="H716">
        <v>2E+20</v>
      </c>
      <c r="I716">
        <v>0</v>
      </c>
      <c r="J716">
        <v>0</v>
      </c>
      <c r="K716">
        <v>318</v>
      </c>
      <c r="L71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6" s="5" cm="1">
        <f t="array" ref="M716">MAX(IF((ProjectInfoTable[ProjectName]=DiscreteStatsTable[[#This Row],[ProjectName]]),(ProjectInfoTable[ProjectName]=DiscreteStatsTable[[#This Row],[ProjectName]])*ProjectInfoTable[NumberOfReplications]))</f>
        <v>50</v>
      </c>
      <c r="N716" s="5" cm="1">
        <f t="array" ref="N716">IFERROR(AVERAGE(IF((DiscreteStatsTable[GroupByKey]=DiscreteStatsTable[[#This Row],[GroupByKey]]),(DiscreteStatsTable[GroupByKey]=DiscreteStatsTable[[#This Row],[GroupByKey]])*DiscreteStatsTable[Average])),0)</f>
        <v>0</v>
      </c>
      <c r="O716" s="5" cm="1">
        <f t="array" ref="O716">IFERROR(_xlfn.STDEV.S(IF((DiscreteStatsTable[GroupByKey]=DiscreteStatsTable[[#This Row],[GroupByKey]]),(DiscreteStatsTable[GroupByKey]=DiscreteStatsTable[[#This Row],[GroupByKey]])*DiscreteStatsTable[Average])),0)</f>
        <v>0</v>
      </c>
      <c r="P716" s="5" cm="1">
        <f t="array" ref="P716">MAX(IF((ProjectInfoTable[ProjectName]=DiscreteStatsTable[[#This Row],[ProjectName]]),(ProjectInfoTable[ProjectName]=DiscreteStatsTable[[#This Row],[ProjectName]])*ProjectInfoTable[ConfidenceInterval]))</f>
        <v>0.95</v>
      </c>
      <c r="Q716" s="5">
        <f>IF(AND(DiscreteStatsTable[[#This Row],[RepsWithStatObserved]]=1,Y716=0),200000000000000000000,IFERROR(_xlfn.T.INV.2T(1 -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6" s="5" cm="1">
        <f t="array" ref="R716">MIN(IF((DiscreteStatsTable[GroupByKey]=DiscreteStatsTable[[#This Row],[GroupByKey]]),(DiscreteStatsTable[GroupByKey]=DiscreteStatsTable[[#This Row],[GroupByKey]])*DiscreteStatsTable[Average]))</f>
        <v>0</v>
      </c>
      <c r="S716" s="5" cm="1">
        <f t="array" ref="S716">MAX(IF((DiscreteStatsTable[GroupByKey]=DiscreteStatsTable[[#This Row],[GroupByKey]]),(DiscreteStatsTable[GroupByKey]=DiscreteStatsTable[[#This Row],[GroupByKey]])*DiscreteStatsTable[Average]))</f>
        <v>0</v>
      </c>
      <c r="T716" s="5" cm="1">
        <f t="array" ref="T716">MIN(IF((DiscreteStatsTable[GroupByKey]=DiscreteStatsTable[[#This Row],[GroupByKey]]),(DiscreteStatsTable[GroupByKey]=DiscreteStatsTable[[#This Row],[GroupByKey]])*DiscreteStatsTable[Minimum]))</f>
        <v>0</v>
      </c>
      <c r="U716" s="5" cm="1">
        <f t="array" ref="U716">MAX(IF((DiscreteStatsTable[GroupByKey]=DiscreteStatsTable[[#This Row],[GroupByKey]]),(DiscreteStatsTable[GroupByKey]=DiscreteStatsTable[[#This Row],[GroupByKey]])*DiscreteStatsTable[Maximum]))</f>
        <v>0</v>
      </c>
      <c r="V716" s="5" cm="1">
        <f t="array" ref="V716">IFERROR(AVERAGE(IF((DiscreteStatsTable[GroupByKey]=DiscreteStatsTable[[#This Row],[GroupByKey]]),(DiscreteStatsTable[GroupByKey]=DiscreteStatsTable[[#This Row],[GroupByKey]])*DiscreteStatsTable[NumberObservations])),0)</f>
        <v>317.92</v>
      </c>
      <c r="W716" s="5">
        <f>IF((DiscreteStatsTable[[#This Row],[RepsRequested]]&gt;1),DiscreteStatsTable[[#This Row],[HalfWidth]],DiscreteStatsTable[[#This Row],[BatchMeansHalfWidth]])</f>
        <v>0</v>
      </c>
      <c r="X716" s="5" cm="1">
        <f t="array" ref="X716">COUNT(IF((DiscreteStatsTable[GroupByKey]=DiscreteStatsTable[[#This Row],[GroupByKey]]),(DiscreteStatsTable[GroupByKey]=DiscreteStatsTable[[#This Row],[GroupByKey]])*DiscreteStatsTable[Replication]))</f>
        <v>50</v>
      </c>
      <c r="Y716" s="5">
        <f>IF(DiscreteStatsTable[[#This Row],[RepsRequested]]=DiscreteStatsTable[[#This Row],[RepsWithStatObserved]],1,0)</f>
        <v>1</v>
      </c>
    </row>
    <row r="717" spans="1:25" x14ac:dyDescent="0.25">
      <c r="A717" t="s">
        <v>68</v>
      </c>
      <c r="B717" t="s">
        <v>70</v>
      </c>
      <c r="C717">
        <v>8</v>
      </c>
      <c r="D717" t="s">
        <v>84</v>
      </c>
      <c r="E717" t="s">
        <v>82</v>
      </c>
      <c r="F717" t="s">
        <v>81</v>
      </c>
      <c r="G717">
        <v>0.18470589098937201</v>
      </c>
      <c r="H717">
        <v>2E+20</v>
      </c>
      <c r="I717">
        <v>0</v>
      </c>
      <c r="J717">
        <v>4.4346776003296799</v>
      </c>
      <c r="K717">
        <v>318</v>
      </c>
      <c r="L71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7" s="5" cm="1">
        <f t="array" ref="M717">MAX(IF((ProjectInfoTable[ProjectName]=DiscreteStatsTable[[#This Row],[ProjectName]]),(ProjectInfoTable[ProjectName]=DiscreteStatsTable[[#This Row],[ProjectName]])*ProjectInfoTable[NumberOfReplications]))</f>
        <v>50</v>
      </c>
      <c r="N717" s="5" cm="1">
        <f t="array" ref="N717">IFERROR(AVERAGE(IF((DiscreteStatsTable[GroupByKey]=DiscreteStatsTable[[#This Row],[GroupByKey]]),(DiscreteStatsTable[GroupByKey]=DiscreteStatsTable[[#This Row],[GroupByKey]])*DiscreteStatsTable[Average])),0)</f>
        <v>0.17435480160125252</v>
      </c>
      <c r="O717" s="5" cm="1">
        <f t="array" ref="O717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17" s="5" cm="1">
        <f t="array" ref="P717">MAX(IF((ProjectInfoTable[ProjectName]=DiscreteStatsTable[[#This Row],[ProjectName]]),(ProjectInfoTable[ProjectName]=DiscreteStatsTable[[#This Row],[ProjectName]])*ProjectInfoTable[ConfidenceInterval]))</f>
        <v>0.95</v>
      </c>
      <c r="Q717" s="5">
        <f>IF(AND(DiscreteStatsTable[[#This Row],[RepsWithStatObserved]]=1,Y717=0),200000000000000000000,IFERROR(_xlfn.T.INV.2T(1 -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17" s="5" cm="1">
        <f t="array" ref="R717">MIN(IF((DiscreteStatsTable[GroupByKey]=DiscreteStatsTable[[#This Row],[GroupByKey]]),(DiscreteStatsTable[GroupByKey]=DiscreteStatsTable[[#This Row],[GroupByKey]])*DiscreteStatsTable[Average]))</f>
        <v>6.6021406092128906E-2</v>
      </c>
      <c r="S717" s="5" cm="1">
        <f t="array" ref="S717">MAX(IF((DiscreteStatsTable[GroupByKey]=DiscreteStatsTable[[#This Row],[GroupByKey]]),(DiscreteStatsTable[GroupByKey]=DiscreteStatsTable[[#This Row],[GroupByKey]])*DiscreteStatsTable[Average]))</f>
        <v>0.33413217255476801</v>
      </c>
      <c r="T717" s="5" cm="1">
        <f t="array" ref="T717">MIN(IF((DiscreteStatsTable[GroupByKey]=DiscreteStatsTable[[#This Row],[GroupByKey]]),(DiscreteStatsTable[GroupByKey]=DiscreteStatsTable[[#This Row],[GroupByKey]])*DiscreteStatsTable[Minimum]))</f>
        <v>0</v>
      </c>
      <c r="U717" s="5" cm="1">
        <f t="array" ref="U717">MAX(IF((DiscreteStatsTable[GroupByKey]=DiscreteStatsTable[[#This Row],[GroupByKey]]),(DiscreteStatsTable[GroupByKey]=DiscreteStatsTable[[#This Row],[GroupByKey]])*DiscreteStatsTable[Maximum]))</f>
        <v>7.6409613053795198</v>
      </c>
      <c r="V717" s="5" cm="1">
        <f t="array" ref="V717">IFERROR(AVERAGE(IF((DiscreteStatsTable[GroupByKey]=DiscreteStatsTable[[#This Row],[GroupByKey]]),(DiscreteStatsTable[GroupByKey]=DiscreteStatsTable[[#This Row],[GroupByKey]])*DiscreteStatsTable[NumberObservations])),0)</f>
        <v>317.92</v>
      </c>
      <c r="W717" s="5">
        <f>IF((DiscreteStatsTable[[#This Row],[RepsRequested]]&gt;1),DiscreteStatsTable[[#This Row],[HalfWidth]],DiscreteStatsTable[[#This Row],[BatchMeansHalfWidth]])</f>
        <v>1.6490452106246098E-2</v>
      </c>
      <c r="X717" s="5" cm="1">
        <f t="array" ref="X717">COUNT(IF((DiscreteStatsTable[GroupByKey]=DiscreteStatsTable[[#This Row],[GroupByKey]]),(DiscreteStatsTable[GroupByKey]=DiscreteStatsTable[[#This Row],[GroupByKey]])*DiscreteStatsTable[Replication]))</f>
        <v>50</v>
      </c>
      <c r="Y717" s="5">
        <f>IF(DiscreteStatsTable[[#This Row],[RepsRequested]]=DiscreteStatsTable[[#This Row],[RepsWithStatObserved]],1,0)</f>
        <v>1</v>
      </c>
    </row>
    <row r="718" spans="1:25" x14ac:dyDescent="0.25">
      <c r="A718" t="s">
        <v>68</v>
      </c>
      <c r="B718" t="s">
        <v>70</v>
      </c>
      <c r="C718">
        <v>9</v>
      </c>
      <c r="D718" t="s">
        <v>84</v>
      </c>
      <c r="E718" t="s">
        <v>80</v>
      </c>
      <c r="F718" t="s">
        <v>81</v>
      </c>
      <c r="G718">
        <v>0</v>
      </c>
      <c r="H718">
        <v>2E+20</v>
      </c>
      <c r="I718">
        <v>0</v>
      </c>
      <c r="J718">
        <v>0</v>
      </c>
      <c r="K718">
        <v>318</v>
      </c>
      <c r="L71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8" s="5" cm="1">
        <f t="array" ref="M718">MAX(IF((ProjectInfoTable[ProjectName]=DiscreteStatsTable[[#This Row],[ProjectName]]),(ProjectInfoTable[ProjectName]=DiscreteStatsTable[[#This Row],[ProjectName]])*ProjectInfoTable[NumberOfReplications]))</f>
        <v>50</v>
      </c>
      <c r="N718" s="5" cm="1">
        <f t="array" ref="N718">IFERROR(AVERAGE(IF((DiscreteStatsTable[GroupByKey]=DiscreteStatsTable[[#This Row],[GroupByKey]]),(DiscreteStatsTable[GroupByKey]=DiscreteStatsTable[[#This Row],[GroupByKey]])*DiscreteStatsTable[Average])),0)</f>
        <v>0</v>
      </c>
      <c r="O718" s="5" cm="1">
        <f t="array" ref="O718">IFERROR(_xlfn.STDEV.S(IF((DiscreteStatsTable[GroupByKey]=DiscreteStatsTable[[#This Row],[GroupByKey]]),(DiscreteStatsTable[GroupByKey]=DiscreteStatsTable[[#This Row],[GroupByKey]])*DiscreteStatsTable[Average])),0)</f>
        <v>0</v>
      </c>
      <c r="P718" s="5" cm="1">
        <f t="array" ref="P718">MAX(IF((ProjectInfoTable[ProjectName]=DiscreteStatsTable[[#This Row],[ProjectName]]),(ProjectInfoTable[ProjectName]=DiscreteStatsTable[[#This Row],[ProjectName]])*ProjectInfoTable[ConfidenceInterval]))</f>
        <v>0.95</v>
      </c>
      <c r="Q718" s="5">
        <f>IF(AND(DiscreteStatsTable[[#This Row],[RepsWithStatObserved]]=1,Y718=0),200000000000000000000,IFERROR(_xlfn.T.INV.2T(1 -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8" s="5" cm="1">
        <f t="array" ref="R718">MIN(IF((DiscreteStatsTable[GroupByKey]=DiscreteStatsTable[[#This Row],[GroupByKey]]),(DiscreteStatsTable[GroupByKey]=DiscreteStatsTable[[#This Row],[GroupByKey]])*DiscreteStatsTable[Average]))</f>
        <v>0</v>
      </c>
      <c r="S718" s="5" cm="1">
        <f t="array" ref="S718">MAX(IF((DiscreteStatsTable[GroupByKey]=DiscreteStatsTable[[#This Row],[GroupByKey]]),(DiscreteStatsTable[GroupByKey]=DiscreteStatsTable[[#This Row],[GroupByKey]])*DiscreteStatsTable[Average]))</f>
        <v>0</v>
      </c>
      <c r="T718" s="5" cm="1">
        <f t="array" ref="T718">MIN(IF((DiscreteStatsTable[GroupByKey]=DiscreteStatsTable[[#This Row],[GroupByKey]]),(DiscreteStatsTable[GroupByKey]=DiscreteStatsTable[[#This Row],[GroupByKey]])*DiscreteStatsTable[Minimum]))</f>
        <v>0</v>
      </c>
      <c r="U718" s="5" cm="1">
        <f t="array" ref="U718">MAX(IF((DiscreteStatsTable[GroupByKey]=DiscreteStatsTable[[#This Row],[GroupByKey]]),(DiscreteStatsTable[GroupByKey]=DiscreteStatsTable[[#This Row],[GroupByKey]])*DiscreteStatsTable[Maximum]))</f>
        <v>0</v>
      </c>
      <c r="V718" s="5" cm="1">
        <f t="array" ref="V718">IFERROR(AVERAGE(IF((DiscreteStatsTable[GroupByKey]=DiscreteStatsTable[[#This Row],[GroupByKey]]),(DiscreteStatsTable[GroupByKey]=DiscreteStatsTable[[#This Row],[GroupByKey]])*DiscreteStatsTable[NumberObservations])),0)</f>
        <v>317.92</v>
      </c>
      <c r="W718" s="5">
        <f>IF((DiscreteStatsTable[[#This Row],[RepsRequested]]&gt;1),DiscreteStatsTable[[#This Row],[HalfWidth]],DiscreteStatsTable[[#This Row],[BatchMeansHalfWidth]])</f>
        <v>0</v>
      </c>
      <c r="X718" s="5" cm="1">
        <f t="array" ref="X718">COUNT(IF((DiscreteStatsTable[GroupByKey]=DiscreteStatsTable[[#This Row],[GroupByKey]]),(DiscreteStatsTable[GroupByKey]=DiscreteStatsTable[[#This Row],[GroupByKey]])*DiscreteStatsTable[Replication]))</f>
        <v>50</v>
      </c>
      <c r="Y718" s="5">
        <f>IF(DiscreteStatsTable[[#This Row],[RepsRequested]]=DiscreteStatsTable[[#This Row],[RepsWithStatObserved]],1,0)</f>
        <v>1</v>
      </c>
    </row>
    <row r="719" spans="1:25" x14ac:dyDescent="0.25">
      <c r="A719" t="s">
        <v>68</v>
      </c>
      <c r="B719" t="s">
        <v>70</v>
      </c>
      <c r="C719">
        <v>9</v>
      </c>
      <c r="D719" t="s">
        <v>84</v>
      </c>
      <c r="E719" t="s">
        <v>82</v>
      </c>
      <c r="F719" t="s">
        <v>81</v>
      </c>
      <c r="G719">
        <v>9.8688295001984394E-2</v>
      </c>
      <c r="H719">
        <v>2E+20</v>
      </c>
      <c r="I719">
        <v>0</v>
      </c>
      <c r="J719">
        <v>2.6252617478064102</v>
      </c>
      <c r="K719">
        <v>318</v>
      </c>
      <c r="L71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9" s="5" cm="1">
        <f t="array" ref="M719">MAX(IF((ProjectInfoTable[ProjectName]=DiscreteStatsTable[[#This Row],[ProjectName]]),(ProjectInfoTable[ProjectName]=DiscreteStatsTable[[#This Row],[ProjectName]])*ProjectInfoTable[NumberOfReplications]))</f>
        <v>50</v>
      </c>
      <c r="N719" s="5" cm="1">
        <f t="array" ref="N719">IFERROR(AVERAGE(IF((DiscreteStatsTable[GroupByKey]=DiscreteStatsTable[[#This Row],[GroupByKey]]),(DiscreteStatsTable[GroupByKey]=DiscreteStatsTable[[#This Row],[GroupByKey]])*DiscreteStatsTable[Average])),0)</f>
        <v>0.17435480160125252</v>
      </c>
      <c r="O719" s="5" cm="1">
        <f t="array" ref="O719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19" s="5" cm="1">
        <f t="array" ref="P719">MAX(IF((ProjectInfoTable[ProjectName]=DiscreteStatsTable[[#This Row],[ProjectName]]),(ProjectInfoTable[ProjectName]=DiscreteStatsTable[[#This Row],[ProjectName]])*ProjectInfoTable[ConfidenceInterval]))</f>
        <v>0.95</v>
      </c>
      <c r="Q719" s="5">
        <f>IF(AND(DiscreteStatsTable[[#This Row],[RepsWithStatObserved]]=1,Y719=0),200000000000000000000,IFERROR(_xlfn.T.INV.2T(1 -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19" s="5" cm="1">
        <f t="array" ref="R719">MIN(IF((DiscreteStatsTable[GroupByKey]=DiscreteStatsTable[[#This Row],[GroupByKey]]),(DiscreteStatsTable[GroupByKey]=DiscreteStatsTable[[#This Row],[GroupByKey]])*DiscreteStatsTable[Average]))</f>
        <v>6.6021406092128906E-2</v>
      </c>
      <c r="S719" s="5" cm="1">
        <f t="array" ref="S719">MAX(IF((DiscreteStatsTable[GroupByKey]=DiscreteStatsTable[[#This Row],[GroupByKey]]),(DiscreteStatsTable[GroupByKey]=DiscreteStatsTable[[#This Row],[GroupByKey]])*DiscreteStatsTable[Average]))</f>
        <v>0.33413217255476801</v>
      </c>
      <c r="T719" s="5" cm="1">
        <f t="array" ref="T719">MIN(IF((DiscreteStatsTable[GroupByKey]=DiscreteStatsTable[[#This Row],[GroupByKey]]),(DiscreteStatsTable[GroupByKey]=DiscreteStatsTable[[#This Row],[GroupByKey]])*DiscreteStatsTable[Minimum]))</f>
        <v>0</v>
      </c>
      <c r="U719" s="5" cm="1">
        <f t="array" ref="U719">MAX(IF((DiscreteStatsTable[GroupByKey]=DiscreteStatsTable[[#This Row],[GroupByKey]]),(DiscreteStatsTable[GroupByKey]=DiscreteStatsTable[[#This Row],[GroupByKey]])*DiscreteStatsTable[Maximum]))</f>
        <v>7.6409613053795198</v>
      </c>
      <c r="V719" s="5" cm="1">
        <f t="array" ref="V719">IFERROR(AVERAGE(IF((DiscreteStatsTable[GroupByKey]=DiscreteStatsTable[[#This Row],[GroupByKey]]),(DiscreteStatsTable[GroupByKey]=DiscreteStatsTable[[#This Row],[GroupByKey]])*DiscreteStatsTable[NumberObservations])),0)</f>
        <v>317.92</v>
      </c>
      <c r="W719" s="5">
        <f>IF((DiscreteStatsTable[[#This Row],[RepsRequested]]&gt;1),DiscreteStatsTable[[#This Row],[HalfWidth]],DiscreteStatsTable[[#This Row],[BatchMeansHalfWidth]])</f>
        <v>1.6490452106246098E-2</v>
      </c>
      <c r="X719" s="5" cm="1">
        <f t="array" ref="X719">COUNT(IF((DiscreteStatsTable[GroupByKey]=DiscreteStatsTable[[#This Row],[GroupByKey]]),(DiscreteStatsTable[GroupByKey]=DiscreteStatsTable[[#This Row],[GroupByKey]])*DiscreteStatsTable[Replication]))</f>
        <v>50</v>
      </c>
      <c r="Y719" s="5">
        <f>IF(DiscreteStatsTable[[#This Row],[RepsRequested]]=DiscreteStatsTable[[#This Row],[RepsWithStatObserved]],1,0)</f>
        <v>1</v>
      </c>
    </row>
    <row r="720" spans="1:25" x14ac:dyDescent="0.25">
      <c r="A720" t="s">
        <v>68</v>
      </c>
      <c r="B720" t="s">
        <v>70</v>
      </c>
      <c r="C720">
        <v>10</v>
      </c>
      <c r="D720" t="s">
        <v>84</v>
      </c>
      <c r="E720" t="s">
        <v>80</v>
      </c>
      <c r="F720" t="s">
        <v>81</v>
      </c>
      <c r="G720">
        <v>0</v>
      </c>
      <c r="H720">
        <v>2E+20</v>
      </c>
      <c r="I720">
        <v>0</v>
      </c>
      <c r="J720">
        <v>0</v>
      </c>
      <c r="K720">
        <v>318</v>
      </c>
      <c r="L72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0" s="5" cm="1">
        <f t="array" ref="M720">MAX(IF((ProjectInfoTable[ProjectName]=DiscreteStatsTable[[#This Row],[ProjectName]]),(ProjectInfoTable[ProjectName]=DiscreteStatsTable[[#This Row],[ProjectName]])*ProjectInfoTable[NumberOfReplications]))</f>
        <v>50</v>
      </c>
      <c r="N720" s="5" cm="1">
        <f t="array" ref="N720">IFERROR(AVERAGE(IF((DiscreteStatsTable[GroupByKey]=DiscreteStatsTable[[#This Row],[GroupByKey]]),(DiscreteStatsTable[GroupByKey]=DiscreteStatsTable[[#This Row],[GroupByKey]])*DiscreteStatsTable[Average])),0)</f>
        <v>0</v>
      </c>
      <c r="O720" s="5" cm="1">
        <f t="array" ref="O720">IFERROR(_xlfn.STDEV.S(IF((DiscreteStatsTable[GroupByKey]=DiscreteStatsTable[[#This Row],[GroupByKey]]),(DiscreteStatsTable[GroupByKey]=DiscreteStatsTable[[#This Row],[GroupByKey]])*DiscreteStatsTable[Average])),0)</f>
        <v>0</v>
      </c>
      <c r="P720" s="5" cm="1">
        <f t="array" ref="P720">MAX(IF((ProjectInfoTable[ProjectName]=DiscreteStatsTable[[#This Row],[ProjectName]]),(ProjectInfoTable[ProjectName]=DiscreteStatsTable[[#This Row],[ProjectName]])*ProjectInfoTable[ConfidenceInterval]))</f>
        <v>0.95</v>
      </c>
      <c r="Q720" s="5">
        <f>IF(AND(DiscreteStatsTable[[#This Row],[RepsWithStatObserved]]=1,Y720=0),200000000000000000000,IFERROR(_xlfn.T.INV.2T(1 -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0" s="5" cm="1">
        <f t="array" ref="R720">MIN(IF((DiscreteStatsTable[GroupByKey]=DiscreteStatsTable[[#This Row],[GroupByKey]]),(DiscreteStatsTable[GroupByKey]=DiscreteStatsTable[[#This Row],[GroupByKey]])*DiscreteStatsTable[Average]))</f>
        <v>0</v>
      </c>
      <c r="S720" s="5" cm="1">
        <f t="array" ref="S720">MAX(IF((DiscreteStatsTable[GroupByKey]=DiscreteStatsTable[[#This Row],[GroupByKey]]),(DiscreteStatsTable[GroupByKey]=DiscreteStatsTable[[#This Row],[GroupByKey]])*DiscreteStatsTable[Average]))</f>
        <v>0</v>
      </c>
      <c r="T720" s="5" cm="1">
        <f t="array" ref="T720">MIN(IF((DiscreteStatsTable[GroupByKey]=DiscreteStatsTable[[#This Row],[GroupByKey]]),(DiscreteStatsTable[GroupByKey]=DiscreteStatsTable[[#This Row],[GroupByKey]])*DiscreteStatsTable[Minimum]))</f>
        <v>0</v>
      </c>
      <c r="U720" s="5" cm="1">
        <f t="array" ref="U720">MAX(IF((DiscreteStatsTable[GroupByKey]=DiscreteStatsTable[[#This Row],[GroupByKey]]),(DiscreteStatsTable[GroupByKey]=DiscreteStatsTable[[#This Row],[GroupByKey]])*DiscreteStatsTable[Maximum]))</f>
        <v>0</v>
      </c>
      <c r="V720" s="5" cm="1">
        <f t="array" ref="V720">IFERROR(AVERAGE(IF((DiscreteStatsTable[GroupByKey]=DiscreteStatsTable[[#This Row],[GroupByKey]]),(DiscreteStatsTable[GroupByKey]=DiscreteStatsTable[[#This Row],[GroupByKey]])*DiscreteStatsTable[NumberObservations])),0)</f>
        <v>317.92</v>
      </c>
      <c r="W720" s="5">
        <f>IF((DiscreteStatsTable[[#This Row],[RepsRequested]]&gt;1),DiscreteStatsTable[[#This Row],[HalfWidth]],DiscreteStatsTable[[#This Row],[BatchMeansHalfWidth]])</f>
        <v>0</v>
      </c>
      <c r="X720" s="5" cm="1">
        <f t="array" ref="X720">COUNT(IF((DiscreteStatsTable[GroupByKey]=DiscreteStatsTable[[#This Row],[GroupByKey]]),(DiscreteStatsTable[GroupByKey]=DiscreteStatsTable[[#This Row],[GroupByKey]])*DiscreteStatsTable[Replication]))</f>
        <v>50</v>
      </c>
      <c r="Y720" s="5">
        <f>IF(DiscreteStatsTable[[#This Row],[RepsRequested]]=DiscreteStatsTable[[#This Row],[RepsWithStatObserved]],1,0)</f>
        <v>1</v>
      </c>
    </row>
    <row r="721" spans="1:25" x14ac:dyDescent="0.25">
      <c r="A721" t="s">
        <v>68</v>
      </c>
      <c r="B721" t="s">
        <v>70</v>
      </c>
      <c r="C721">
        <v>10</v>
      </c>
      <c r="D721" t="s">
        <v>84</v>
      </c>
      <c r="E721" t="s">
        <v>82</v>
      </c>
      <c r="F721" t="s">
        <v>81</v>
      </c>
      <c r="G721">
        <v>6.6021406092128906E-2</v>
      </c>
      <c r="H721">
        <v>2E+20</v>
      </c>
      <c r="I721">
        <v>0</v>
      </c>
      <c r="J721">
        <v>2.7187922727520699</v>
      </c>
      <c r="K721">
        <v>318</v>
      </c>
      <c r="L72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1" s="5" cm="1">
        <f t="array" ref="M721">MAX(IF((ProjectInfoTable[ProjectName]=DiscreteStatsTable[[#This Row],[ProjectName]]),(ProjectInfoTable[ProjectName]=DiscreteStatsTable[[#This Row],[ProjectName]])*ProjectInfoTable[NumberOfReplications]))</f>
        <v>50</v>
      </c>
      <c r="N721" s="5" cm="1">
        <f t="array" ref="N721">IFERROR(AVERAGE(IF((DiscreteStatsTable[GroupByKey]=DiscreteStatsTable[[#This Row],[GroupByKey]]),(DiscreteStatsTable[GroupByKey]=DiscreteStatsTable[[#This Row],[GroupByKey]])*DiscreteStatsTable[Average])),0)</f>
        <v>0.17435480160125252</v>
      </c>
      <c r="O721" s="5" cm="1">
        <f t="array" ref="O721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21" s="5" cm="1">
        <f t="array" ref="P721">MAX(IF((ProjectInfoTable[ProjectName]=DiscreteStatsTable[[#This Row],[ProjectName]]),(ProjectInfoTable[ProjectName]=DiscreteStatsTable[[#This Row],[ProjectName]])*ProjectInfoTable[ConfidenceInterval]))</f>
        <v>0.95</v>
      </c>
      <c r="Q721" s="5">
        <f>IF(AND(DiscreteStatsTable[[#This Row],[RepsWithStatObserved]]=1,Y721=0),200000000000000000000,IFERROR(_xlfn.T.INV.2T(1 -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21" s="5" cm="1">
        <f t="array" ref="R721">MIN(IF((DiscreteStatsTable[GroupByKey]=DiscreteStatsTable[[#This Row],[GroupByKey]]),(DiscreteStatsTable[GroupByKey]=DiscreteStatsTable[[#This Row],[GroupByKey]])*DiscreteStatsTable[Average]))</f>
        <v>6.6021406092128906E-2</v>
      </c>
      <c r="S721" s="5" cm="1">
        <f t="array" ref="S721">MAX(IF((DiscreteStatsTable[GroupByKey]=DiscreteStatsTable[[#This Row],[GroupByKey]]),(DiscreteStatsTable[GroupByKey]=DiscreteStatsTable[[#This Row],[GroupByKey]])*DiscreteStatsTable[Average]))</f>
        <v>0.33413217255476801</v>
      </c>
      <c r="T721" s="5" cm="1">
        <f t="array" ref="T721">MIN(IF((DiscreteStatsTable[GroupByKey]=DiscreteStatsTable[[#This Row],[GroupByKey]]),(DiscreteStatsTable[GroupByKey]=DiscreteStatsTable[[#This Row],[GroupByKey]])*DiscreteStatsTable[Minimum]))</f>
        <v>0</v>
      </c>
      <c r="U721" s="5" cm="1">
        <f t="array" ref="U721">MAX(IF((DiscreteStatsTable[GroupByKey]=DiscreteStatsTable[[#This Row],[GroupByKey]]),(DiscreteStatsTable[GroupByKey]=DiscreteStatsTable[[#This Row],[GroupByKey]])*DiscreteStatsTable[Maximum]))</f>
        <v>7.6409613053795198</v>
      </c>
      <c r="V721" s="5" cm="1">
        <f t="array" ref="V721">IFERROR(AVERAGE(IF((DiscreteStatsTable[GroupByKey]=DiscreteStatsTable[[#This Row],[GroupByKey]]),(DiscreteStatsTable[GroupByKey]=DiscreteStatsTable[[#This Row],[GroupByKey]])*DiscreteStatsTable[NumberObservations])),0)</f>
        <v>317.92</v>
      </c>
      <c r="W721" s="5">
        <f>IF((DiscreteStatsTable[[#This Row],[RepsRequested]]&gt;1),DiscreteStatsTable[[#This Row],[HalfWidth]],DiscreteStatsTable[[#This Row],[BatchMeansHalfWidth]])</f>
        <v>1.6490452106246098E-2</v>
      </c>
      <c r="X721" s="5" cm="1">
        <f t="array" ref="X721">COUNT(IF((DiscreteStatsTable[GroupByKey]=DiscreteStatsTable[[#This Row],[GroupByKey]]),(DiscreteStatsTable[GroupByKey]=DiscreteStatsTable[[#This Row],[GroupByKey]])*DiscreteStatsTable[Replication]))</f>
        <v>50</v>
      </c>
      <c r="Y721" s="5">
        <f>IF(DiscreteStatsTable[[#This Row],[RepsRequested]]=DiscreteStatsTable[[#This Row],[RepsWithStatObserved]],1,0)</f>
        <v>1</v>
      </c>
    </row>
    <row r="722" spans="1:25" x14ac:dyDescent="0.25">
      <c r="A722" t="s">
        <v>68</v>
      </c>
      <c r="B722" t="s">
        <v>70</v>
      </c>
      <c r="C722">
        <v>11</v>
      </c>
      <c r="D722" t="s">
        <v>84</v>
      </c>
      <c r="E722" t="s">
        <v>80</v>
      </c>
      <c r="F722" t="s">
        <v>81</v>
      </c>
      <c r="G722">
        <v>0</v>
      </c>
      <c r="H722">
        <v>2E+20</v>
      </c>
      <c r="I722">
        <v>0</v>
      </c>
      <c r="J722">
        <v>0</v>
      </c>
      <c r="K722">
        <v>317</v>
      </c>
      <c r="L72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2" s="5" cm="1">
        <f t="array" ref="M722">MAX(IF((ProjectInfoTable[ProjectName]=DiscreteStatsTable[[#This Row],[ProjectName]]),(ProjectInfoTable[ProjectName]=DiscreteStatsTable[[#This Row],[ProjectName]])*ProjectInfoTable[NumberOfReplications]))</f>
        <v>50</v>
      </c>
      <c r="N722" s="5" cm="1">
        <f t="array" ref="N722">IFERROR(AVERAGE(IF((DiscreteStatsTable[GroupByKey]=DiscreteStatsTable[[#This Row],[GroupByKey]]),(DiscreteStatsTable[GroupByKey]=DiscreteStatsTable[[#This Row],[GroupByKey]])*DiscreteStatsTable[Average])),0)</f>
        <v>0</v>
      </c>
      <c r="O722" s="5" cm="1">
        <f t="array" ref="O722">IFERROR(_xlfn.STDEV.S(IF((DiscreteStatsTable[GroupByKey]=DiscreteStatsTable[[#This Row],[GroupByKey]]),(DiscreteStatsTable[GroupByKey]=DiscreteStatsTable[[#This Row],[GroupByKey]])*DiscreteStatsTable[Average])),0)</f>
        <v>0</v>
      </c>
      <c r="P722" s="5" cm="1">
        <f t="array" ref="P722">MAX(IF((ProjectInfoTable[ProjectName]=DiscreteStatsTable[[#This Row],[ProjectName]]),(ProjectInfoTable[ProjectName]=DiscreteStatsTable[[#This Row],[ProjectName]])*ProjectInfoTable[ConfidenceInterval]))</f>
        <v>0.95</v>
      </c>
      <c r="Q722" s="5">
        <f>IF(AND(DiscreteStatsTable[[#This Row],[RepsWithStatObserved]]=1,Y722=0),200000000000000000000,IFERROR(_xlfn.T.INV.2T(1 -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2" s="5" cm="1">
        <f t="array" ref="R722">MIN(IF((DiscreteStatsTable[GroupByKey]=DiscreteStatsTable[[#This Row],[GroupByKey]]),(DiscreteStatsTable[GroupByKey]=DiscreteStatsTable[[#This Row],[GroupByKey]])*DiscreteStatsTable[Average]))</f>
        <v>0</v>
      </c>
      <c r="S722" s="5" cm="1">
        <f t="array" ref="S722">MAX(IF((DiscreteStatsTable[GroupByKey]=DiscreteStatsTable[[#This Row],[GroupByKey]]),(DiscreteStatsTable[GroupByKey]=DiscreteStatsTable[[#This Row],[GroupByKey]])*DiscreteStatsTable[Average]))</f>
        <v>0</v>
      </c>
      <c r="T722" s="5" cm="1">
        <f t="array" ref="T722">MIN(IF((DiscreteStatsTable[GroupByKey]=DiscreteStatsTable[[#This Row],[GroupByKey]]),(DiscreteStatsTable[GroupByKey]=DiscreteStatsTable[[#This Row],[GroupByKey]])*DiscreteStatsTable[Minimum]))</f>
        <v>0</v>
      </c>
      <c r="U722" s="5" cm="1">
        <f t="array" ref="U722">MAX(IF((DiscreteStatsTable[GroupByKey]=DiscreteStatsTable[[#This Row],[GroupByKey]]),(DiscreteStatsTable[GroupByKey]=DiscreteStatsTable[[#This Row],[GroupByKey]])*DiscreteStatsTable[Maximum]))</f>
        <v>0</v>
      </c>
      <c r="V722" s="5" cm="1">
        <f t="array" ref="V722">IFERROR(AVERAGE(IF((DiscreteStatsTable[GroupByKey]=DiscreteStatsTable[[#This Row],[GroupByKey]]),(DiscreteStatsTable[GroupByKey]=DiscreteStatsTable[[#This Row],[GroupByKey]])*DiscreteStatsTable[NumberObservations])),0)</f>
        <v>317.92</v>
      </c>
      <c r="W722" s="5">
        <f>IF((DiscreteStatsTable[[#This Row],[RepsRequested]]&gt;1),DiscreteStatsTable[[#This Row],[HalfWidth]],DiscreteStatsTable[[#This Row],[BatchMeansHalfWidth]])</f>
        <v>0</v>
      </c>
      <c r="X722" s="5" cm="1">
        <f t="array" ref="X722">COUNT(IF((DiscreteStatsTable[GroupByKey]=DiscreteStatsTable[[#This Row],[GroupByKey]]),(DiscreteStatsTable[GroupByKey]=DiscreteStatsTable[[#This Row],[GroupByKey]])*DiscreteStatsTable[Replication]))</f>
        <v>50</v>
      </c>
      <c r="Y722" s="5">
        <f>IF(DiscreteStatsTable[[#This Row],[RepsRequested]]=DiscreteStatsTable[[#This Row],[RepsWithStatObserved]],1,0)</f>
        <v>1</v>
      </c>
    </row>
    <row r="723" spans="1:25" x14ac:dyDescent="0.25">
      <c r="A723" t="s">
        <v>68</v>
      </c>
      <c r="B723" t="s">
        <v>70</v>
      </c>
      <c r="C723">
        <v>11</v>
      </c>
      <c r="D723" t="s">
        <v>84</v>
      </c>
      <c r="E723" t="s">
        <v>82</v>
      </c>
      <c r="F723" t="s">
        <v>81</v>
      </c>
      <c r="G723">
        <v>0.29393370414215902</v>
      </c>
      <c r="H723">
        <v>2E+20</v>
      </c>
      <c r="I723">
        <v>0</v>
      </c>
      <c r="J723">
        <v>4.6291382614302004</v>
      </c>
      <c r="K723">
        <v>317</v>
      </c>
      <c r="L72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3" s="5" cm="1">
        <f t="array" ref="M723">MAX(IF((ProjectInfoTable[ProjectName]=DiscreteStatsTable[[#This Row],[ProjectName]]),(ProjectInfoTable[ProjectName]=DiscreteStatsTable[[#This Row],[ProjectName]])*ProjectInfoTable[NumberOfReplications]))</f>
        <v>50</v>
      </c>
      <c r="N723" s="5" cm="1">
        <f t="array" ref="N723">IFERROR(AVERAGE(IF((DiscreteStatsTable[GroupByKey]=DiscreteStatsTable[[#This Row],[GroupByKey]]),(DiscreteStatsTable[GroupByKey]=DiscreteStatsTable[[#This Row],[GroupByKey]])*DiscreteStatsTable[Average])),0)</f>
        <v>0.17435480160125252</v>
      </c>
      <c r="O723" s="5" cm="1">
        <f t="array" ref="O723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23" s="5" cm="1">
        <f t="array" ref="P723">MAX(IF((ProjectInfoTable[ProjectName]=DiscreteStatsTable[[#This Row],[ProjectName]]),(ProjectInfoTable[ProjectName]=DiscreteStatsTable[[#This Row],[ProjectName]])*ProjectInfoTable[ConfidenceInterval]))</f>
        <v>0.95</v>
      </c>
      <c r="Q723" s="5">
        <f>IF(AND(DiscreteStatsTable[[#This Row],[RepsWithStatObserved]]=1,Y723=0),200000000000000000000,IFERROR(_xlfn.T.INV.2T(1 -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23" s="5" cm="1">
        <f t="array" ref="R723">MIN(IF((DiscreteStatsTable[GroupByKey]=DiscreteStatsTable[[#This Row],[GroupByKey]]),(DiscreteStatsTable[GroupByKey]=DiscreteStatsTable[[#This Row],[GroupByKey]])*DiscreteStatsTable[Average]))</f>
        <v>6.6021406092128906E-2</v>
      </c>
      <c r="S723" s="5" cm="1">
        <f t="array" ref="S723">MAX(IF((DiscreteStatsTable[GroupByKey]=DiscreteStatsTable[[#This Row],[GroupByKey]]),(DiscreteStatsTable[GroupByKey]=DiscreteStatsTable[[#This Row],[GroupByKey]])*DiscreteStatsTable[Average]))</f>
        <v>0.33413217255476801</v>
      </c>
      <c r="T723" s="5" cm="1">
        <f t="array" ref="T723">MIN(IF((DiscreteStatsTable[GroupByKey]=DiscreteStatsTable[[#This Row],[GroupByKey]]),(DiscreteStatsTable[GroupByKey]=DiscreteStatsTable[[#This Row],[GroupByKey]])*DiscreteStatsTable[Minimum]))</f>
        <v>0</v>
      </c>
      <c r="U723" s="5" cm="1">
        <f t="array" ref="U723">MAX(IF((DiscreteStatsTable[GroupByKey]=DiscreteStatsTable[[#This Row],[GroupByKey]]),(DiscreteStatsTable[GroupByKey]=DiscreteStatsTable[[#This Row],[GroupByKey]])*DiscreteStatsTable[Maximum]))</f>
        <v>7.6409613053795198</v>
      </c>
      <c r="V723" s="5" cm="1">
        <f t="array" ref="V723">IFERROR(AVERAGE(IF((DiscreteStatsTable[GroupByKey]=DiscreteStatsTable[[#This Row],[GroupByKey]]),(DiscreteStatsTable[GroupByKey]=DiscreteStatsTable[[#This Row],[GroupByKey]])*DiscreteStatsTable[NumberObservations])),0)</f>
        <v>317.92</v>
      </c>
      <c r="W723" s="5">
        <f>IF((DiscreteStatsTable[[#This Row],[RepsRequested]]&gt;1),DiscreteStatsTable[[#This Row],[HalfWidth]],DiscreteStatsTable[[#This Row],[BatchMeansHalfWidth]])</f>
        <v>1.6490452106246098E-2</v>
      </c>
      <c r="X723" s="5" cm="1">
        <f t="array" ref="X723">COUNT(IF((DiscreteStatsTable[GroupByKey]=DiscreteStatsTable[[#This Row],[GroupByKey]]),(DiscreteStatsTable[GroupByKey]=DiscreteStatsTable[[#This Row],[GroupByKey]])*DiscreteStatsTable[Replication]))</f>
        <v>50</v>
      </c>
      <c r="Y723" s="5">
        <f>IF(DiscreteStatsTable[[#This Row],[RepsRequested]]=DiscreteStatsTable[[#This Row],[RepsWithStatObserved]],1,0)</f>
        <v>1</v>
      </c>
    </row>
    <row r="724" spans="1:25" x14ac:dyDescent="0.25">
      <c r="A724" t="s">
        <v>68</v>
      </c>
      <c r="B724" t="s">
        <v>70</v>
      </c>
      <c r="C724">
        <v>12</v>
      </c>
      <c r="D724" t="s">
        <v>84</v>
      </c>
      <c r="E724" t="s">
        <v>80</v>
      </c>
      <c r="F724" t="s">
        <v>81</v>
      </c>
      <c r="G724">
        <v>0</v>
      </c>
      <c r="H724">
        <v>2E+20</v>
      </c>
      <c r="I724">
        <v>0</v>
      </c>
      <c r="J724">
        <v>0</v>
      </c>
      <c r="K724">
        <v>317</v>
      </c>
      <c r="L72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4" s="5" cm="1">
        <f t="array" ref="M724">MAX(IF((ProjectInfoTable[ProjectName]=DiscreteStatsTable[[#This Row],[ProjectName]]),(ProjectInfoTable[ProjectName]=DiscreteStatsTable[[#This Row],[ProjectName]])*ProjectInfoTable[NumberOfReplications]))</f>
        <v>50</v>
      </c>
      <c r="N724" s="5" cm="1">
        <f t="array" ref="N724">IFERROR(AVERAGE(IF((DiscreteStatsTable[GroupByKey]=DiscreteStatsTable[[#This Row],[GroupByKey]]),(DiscreteStatsTable[GroupByKey]=DiscreteStatsTable[[#This Row],[GroupByKey]])*DiscreteStatsTable[Average])),0)</f>
        <v>0</v>
      </c>
      <c r="O724" s="5" cm="1">
        <f t="array" ref="O724">IFERROR(_xlfn.STDEV.S(IF((DiscreteStatsTable[GroupByKey]=DiscreteStatsTable[[#This Row],[GroupByKey]]),(DiscreteStatsTable[GroupByKey]=DiscreteStatsTable[[#This Row],[GroupByKey]])*DiscreteStatsTable[Average])),0)</f>
        <v>0</v>
      </c>
      <c r="P724" s="5" cm="1">
        <f t="array" ref="P724">MAX(IF((ProjectInfoTable[ProjectName]=DiscreteStatsTable[[#This Row],[ProjectName]]),(ProjectInfoTable[ProjectName]=DiscreteStatsTable[[#This Row],[ProjectName]])*ProjectInfoTable[ConfidenceInterval]))</f>
        <v>0.95</v>
      </c>
      <c r="Q724" s="5">
        <f>IF(AND(DiscreteStatsTable[[#This Row],[RepsWithStatObserved]]=1,Y724=0),200000000000000000000,IFERROR(_xlfn.T.INV.2T(1 -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4" s="5" cm="1">
        <f t="array" ref="R724">MIN(IF((DiscreteStatsTable[GroupByKey]=DiscreteStatsTable[[#This Row],[GroupByKey]]),(DiscreteStatsTable[GroupByKey]=DiscreteStatsTable[[#This Row],[GroupByKey]])*DiscreteStatsTable[Average]))</f>
        <v>0</v>
      </c>
      <c r="S724" s="5" cm="1">
        <f t="array" ref="S724">MAX(IF((DiscreteStatsTable[GroupByKey]=DiscreteStatsTable[[#This Row],[GroupByKey]]),(DiscreteStatsTable[GroupByKey]=DiscreteStatsTable[[#This Row],[GroupByKey]])*DiscreteStatsTable[Average]))</f>
        <v>0</v>
      </c>
      <c r="T724" s="5" cm="1">
        <f t="array" ref="T724">MIN(IF((DiscreteStatsTable[GroupByKey]=DiscreteStatsTable[[#This Row],[GroupByKey]]),(DiscreteStatsTable[GroupByKey]=DiscreteStatsTable[[#This Row],[GroupByKey]])*DiscreteStatsTable[Minimum]))</f>
        <v>0</v>
      </c>
      <c r="U724" s="5" cm="1">
        <f t="array" ref="U724">MAX(IF((DiscreteStatsTable[GroupByKey]=DiscreteStatsTable[[#This Row],[GroupByKey]]),(DiscreteStatsTable[GroupByKey]=DiscreteStatsTable[[#This Row],[GroupByKey]])*DiscreteStatsTable[Maximum]))</f>
        <v>0</v>
      </c>
      <c r="V724" s="5" cm="1">
        <f t="array" ref="V724">IFERROR(AVERAGE(IF((DiscreteStatsTable[GroupByKey]=DiscreteStatsTable[[#This Row],[GroupByKey]]),(DiscreteStatsTable[GroupByKey]=DiscreteStatsTable[[#This Row],[GroupByKey]])*DiscreteStatsTable[NumberObservations])),0)</f>
        <v>317.92</v>
      </c>
      <c r="W724" s="5">
        <f>IF((DiscreteStatsTable[[#This Row],[RepsRequested]]&gt;1),DiscreteStatsTable[[#This Row],[HalfWidth]],DiscreteStatsTable[[#This Row],[BatchMeansHalfWidth]])</f>
        <v>0</v>
      </c>
      <c r="X724" s="5" cm="1">
        <f t="array" ref="X724">COUNT(IF((DiscreteStatsTable[GroupByKey]=DiscreteStatsTable[[#This Row],[GroupByKey]]),(DiscreteStatsTable[GroupByKey]=DiscreteStatsTable[[#This Row],[GroupByKey]])*DiscreteStatsTable[Replication]))</f>
        <v>50</v>
      </c>
      <c r="Y724" s="5">
        <f>IF(DiscreteStatsTable[[#This Row],[RepsRequested]]=DiscreteStatsTable[[#This Row],[RepsWithStatObserved]],1,0)</f>
        <v>1</v>
      </c>
    </row>
    <row r="725" spans="1:25" x14ac:dyDescent="0.25">
      <c r="A725" t="s">
        <v>68</v>
      </c>
      <c r="B725" t="s">
        <v>70</v>
      </c>
      <c r="C725">
        <v>12</v>
      </c>
      <c r="D725" t="s">
        <v>84</v>
      </c>
      <c r="E725" t="s">
        <v>82</v>
      </c>
      <c r="F725" t="s">
        <v>81</v>
      </c>
      <c r="G725">
        <v>0.13183866080199599</v>
      </c>
      <c r="H725">
        <v>2E+20</v>
      </c>
      <c r="I725">
        <v>0</v>
      </c>
      <c r="J725">
        <v>2.6424162139812801</v>
      </c>
      <c r="K725">
        <v>317</v>
      </c>
      <c r="L72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5" s="5" cm="1">
        <f t="array" ref="M725">MAX(IF((ProjectInfoTable[ProjectName]=DiscreteStatsTable[[#This Row],[ProjectName]]),(ProjectInfoTable[ProjectName]=DiscreteStatsTable[[#This Row],[ProjectName]])*ProjectInfoTable[NumberOfReplications]))</f>
        <v>50</v>
      </c>
      <c r="N725" s="5" cm="1">
        <f t="array" ref="N725">IFERROR(AVERAGE(IF((DiscreteStatsTable[GroupByKey]=DiscreteStatsTable[[#This Row],[GroupByKey]]),(DiscreteStatsTable[GroupByKey]=DiscreteStatsTable[[#This Row],[GroupByKey]])*DiscreteStatsTable[Average])),0)</f>
        <v>0.17435480160125252</v>
      </c>
      <c r="O725" s="5" cm="1">
        <f t="array" ref="O725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25" s="5" cm="1">
        <f t="array" ref="P725">MAX(IF((ProjectInfoTable[ProjectName]=DiscreteStatsTable[[#This Row],[ProjectName]]),(ProjectInfoTable[ProjectName]=DiscreteStatsTable[[#This Row],[ProjectName]])*ProjectInfoTable[ConfidenceInterval]))</f>
        <v>0.95</v>
      </c>
      <c r="Q725" s="5">
        <f>IF(AND(DiscreteStatsTable[[#This Row],[RepsWithStatObserved]]=1,Y725=0),200000000000000000000,IFERROR(_xlfn.T.INV.2T(1 -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25" s="5" cm="1">
        <f t="array" ref="R725">MIN(IF((DiscreteStatsTable[GroupByKey]=DiscreteStatsTable[[#This Row],[GroupByKey]]),(DiscreteStatsTable[GroupByKey]=DiscreteStatsTable[[#This Row],[GroupByKey]])*DiscreteStatsTable[Average]))</f>
        <v>6.6021406092128906E-2</v>
      </c>
      <c r="S725" s="5" cm="1">
        <f t="array" ref="S725">MAX(IF((DiscreteStatsTable[GroupByKey]=DiscreteStatsTable[[#This Row],[GroupByKey]]),(DiscreteStatsTable[GroupByKey]=DiscreteStatsTable[[#This Row],[GroupByKey]])*DiscreteStatsTable[Average]))</f>
        <v>0.33413217255476801</v>
      </c>
      <c r="T725" s="5" cm="1">
        <f t="array" ref="T725">MIN(IF((DiscreteStatsTable[GroupByKey]=DiscreteStatsTable[[#This Row],[GroupByKey]]),(DiscreteStatsTable[GroupByKey]=DiscreteStatsTable[[#This Row],[GroupByKey]])*DiscreteStatsTable[Minimum]))</f>
        <v>0</v>
      </c>
      <c r="U725" s="5" cm="1">
        <f t="array" ref="U725">MAX(IF((DiscreteStatsTable[GroupByKey]=DiscreteStatsTable[[#This Row],[GroupByKey]]),(DiscreteStatsTable[GroupByKey]=DiscreteStatsTable[[#This Row],[GroupByKey]])*DiscreteStatsTable[Maximum]))</f>
        <v>7.6409613053795198</v>
      </c>
      <c r="V725" s="5" cm="1">
        <f t="array" ref="V725">IFERROR(AVERAGE(IF((DiscreteStatsTable[GroupByKey]=DiscreteStatsTable[[#This Row],[GroupByKey]]),(DiscreteStatsTable[GroupByKey]=DiscreteStatsTable[[#This Row],[GroupByKey]])*DiscreteStatsTable[NumberObservations])),0)</f>
        <v>317.92</v>
      </c>
      <c r="W725" s="5">
        <f>IF((DiscreteStatsTable[[#This Row],[RepsRequested]]&gt;1),DiscreteStatsTable[[#This Row],[HalfWidth]],DiscreteStatsTable[[#This Row],[BatchMeansHalfWidth]])</f>
        <v>1.6490452106246098E-2</v>
      </c>
      <c r="X725" s="5" cm="1">
        <f t="array" ref="X725">COUNT(IF((DiscreteStatsTable[GroupByKey]=DiscreteStatsTable[[#This Row],[GroupByKey]]),(DiscreteStatsTable[GroupByKey]=DiscreteStatsTable[[#This Row],[GroupByKey]])*DiscreteStatsTable[Replication]))</f>
        <v>50</v>
      </c>
      <c r="Y725" s="5">
        <f>IF(DiscreteStatsTable[[#This Row],[RepsRequested]]=DiscreteStatsTable[[#This Row],[RepsWithStatObserved]],1,0)</f>
        <v>1</v>
      </c>
    </row>
    <row r="726" spans="1:25" x14ac:dyDescent="0.25">
      <c r="A726" t="s">
        <v>68</v>
      </c>
      <c r="B726" t="s">
        <v>70</v>
      </c>
      <c r="C726">
        <v>13</v>
      </c>
      <c r="D726" t="s">
        <v>84</v>
      </c>
      <c r="E726" t="s">
        <v>80</v>
      </c>
      <c r="F726" t="s">
        <v>81</v>
      </c>
      <c r="G726">
        <v>0</v>
      </c>
      <c r="H726">
        <v>2E+20</v>
      </c>
      <c r="I726">
        <v>0</v>
      </c>
      <c r="J726">
        <v>0</v>
      </c>
      <c r="K726">
        <v>318</v>
      </c>
      <c r="L72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6" s="5" cm="1">
        <f t="array" ref="M726">MAX(IF((ProjectInfoTable[ProjectName]=DiscreteStatsTable[[#This Row],[ProjectName]]),(ProjectInfoTable[ProjectName]=DiscreteStatsTable[[#This Row],[ProjectName]])*ProjectInfoTable[NumberOfReplications]))</f>
        <v>50</v>
      </c>
      <c r="N726" s="5" cm="1">
        <f t="array" ref="N726">IFERROR(AVERAGE(IF((DiscreteStatsTable[GroupByKey]=DiscreteStatsTable[[#This Row],[GroupByKey]]),(DiscreteStatsTable[GroupByKey]=DiscreteStatsTable[[#This Row],[GroupByKey]])*DiscreteStatsTable[Average])),0)</f>
        <v>0</v>
      </c>
      <c r="O726" s="5" cm="1">
        <f t="array" ref="O726">IFERROR(_xlfn.STDEV.S(IF((DiscreteStatsTable[GroupByKey]=DiscreteStatsTable[[#This Row],[GroupByKey]]),(DiscreteStatsTable[GroupByKey]=DiscreteStatsTable[[#This Row],[GroupByKey]])*DiscreteStatsTable[Average])),0)</f>
        <v>0</v>
      </c>
      <c r="P726" s="5" cm="1">
        <f t="array" ref="P726">MAX(IF((ProjectInfoTable[ProjectName]=DiscreteStatsTable[[#This Row],[ProjectName]]),(ProjectInfoTable[ProjectName]=DiscreteStatsTable[[#This Row],[ProjectName]])*ProjectInfoTable[ConfidenceInterval]))</f>
        <v>0.95</v>
      </c>
      <c r="Q726" s="5">
        <f>IF(AND(DiscreteStatsTable[[#This Row],[RepsWithStatObserved]]=1,Y726=0),200000000000000000000,IFERROR(_xlfn.T.INV.2T(1 -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6" s="5" cm="1">
        <f t="array" ref="R726">MIN(IF((DiscreteStatsTable[GroupByKey]=DiscreteStatsTable[[#This Row],[GroupByKey]]),(DiscreteStatsTable[GroupByKey]=DiscreteStatsTable[[#This Row],[GroupByKey]])*DiscreteStatsTable[Average]))</f>
        <v>0</v>
      </c>
      <c r="S726" s="5" cm="1">
        <f t="array" ref="S726">MAX(IF((DiscreteStatsTable[GroupByKey]=DiscreteStatsTable[[#This Row],[GroupByKey]]),(DiscreteStatsTable[GroupByKey]=DiscreteStatsTable[[#This Row],[GroupByKey]])*DiscreteStatsTable[Average]))</f>
        <v>0</v>
      </c>
      <c r="T726" s="5" cm="1">
        <f t="array" ref="T726">MIN(IF((DiscreteStatsTable[GroupByKey]=DiscreteStatsTable[[#This Row],[GroupByKey]]),(DiscreteStatsTable[GroupByKey]=DiscreteStatsTable[[#This Row],[GroupByKey]])*DiscreteStatsTable[Minimum]))</f>
        <v>0</v>
      </c>
      <c r="U726" s="5" cm="1">
        <f t="array" ref="U726">MAX(IF((DiscreteStatsTable[GroupByKey]=DiscreteStatsTable[[#This Row],[GroupByKey]]),(DiscreteStatsTable[GroupByKey]=DiscreteStatsTable[[#This Row],[GroupByKey]])*DiscreteStatsTable[Maximum]))</f>
        <v>0</v>
      </c>
      <c r="V726" s="5" cm="1">
        <f t="array" ref="V726">IFERROR(AVERAGE(IF((DiscreteStatsTable[GroupByKey]=DiscreteStatsTable[[#This Row],[GroupByKey]]),(DiscreteStatsTable[GroupByKey]=DiscreteStatsTable[[#This Row],[GroupByKey]])*DiscreteStatsTable[NumberObservations])),0)</f>
        <v>317.92</v>
      </c>
      <c r="W726" s="5">
        <f>IF((DiscreteStatsTable[[#This Row],[RepsRequested]]&gt;1),DiscreteStatsTable[[#This Row],[HalfWidth]],DiscreteStatsTable[[#This Row],[BatchMeansHalfWidth]])</f>
        <v>0</v>
      </c>
      <c r="X726" s="5" cm="1">
        <f t="array" ref="X726">COUNT(IF((DiscreteStatsTable[GroupByKey]=DiscreteStatsTable[[#This Row],[GroupByKey]]),(DiscreteStatsTable[GroupByKey]=DiscreteStatsTable[[#This Row],[GroupByKey]])*DiscreteStatsTable[Replication]))</f>
        <v>50</v>
      </c>
      <c r="Y726" s="5">
        <f>IF(DiscreteStatsTable[[#This Row],[RepsRequested]]=DiscreteStatsTable[[#This Row],[RepsWithStatObserved]],1,0)</f>
        <v>1</v>
      </c>
    </row>
    <row r="727" spans="1:25" x14ac:dyDescent="0.25">
      <c r="A727" t="s">
        <v>68</v>
      </c>
      <c r="B727" t="s">
        <v>70</v>
      </c>
      <c r="C727">
        <v>13</v>
      </c>
      <c r="D727" t="s">
        <v>84</v>
      </c>
      <c r="E727" t="s">
        <v>82</v>
      </c>
      <c r="F727" t="s">
        <v>81</v>
      </c>
      <c r="G727">
        <v>0.168720259240076</v>
      </c>
      <c r="H727">
        <v>2E+20</v>
      </c>
      <c r="I727">
        <v>0</v>
      </c>
      <c r="J727">
        <v>3.0923226012859</v>
      </c>
      <c r="K727">
        <v>318</v>
      </c>
      <c r="L72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7" s="5" cm="1">
        <f t="array" ref="M727">MAX(IF((ProjectInfoTable[ProjectName]=DiscreteStatsTable[[#This Row],[ProjectName]]),(ProjectInfoTable[ProjectName]=DiscreteStatsTable[[#This Row],[ProjectName]])*ProjectInfoTable[NumberOfReplications]))</f>
        <v>50</v>
      </c>
      <c r="N727" s="5" cm="1">
        <f t="array" ref="N727">IFERROR(AVERAGE(IF((DiscreteStatsTable[GroupByKey]=DiscreteStatsTable[[#This Row],[GroupByKey]]),(DiscreteStatsTable[GroupByKey]=DiscreteStatsTable[[#This Row],[GroupByKey]])*DiscreteStatsTable[Average])),0)</f>
        <v>0.17435480160125252</v>
      </c>
      <c r="O727" s="5" cm="1">
        <f t="array" ref="O727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27" s="5" cm="1">
        <f t="array" ref="P727">MAX(IF((ProjectInfoTable[ProjectName]=DiscreteStatsTable[[#This Row],[ProjectName]]),(ProjectInfoTable[ProjectName]=DiscreteStatsTable[[#This Row],[ProjectName]])*ProjectInfoTable[ConfidenceInterval]))</f>
        <v>0.95</v>
      </c>
      <c r="Q727" s="5">
        <f>IF(AND(DiscreteStatsTable[[#This Row],[RepsWithStatObserved]]=1,Y727=0),200000000000000000000,IFERROR(_xlfn.T.INV.2T(1 -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27" s="5" cm="1">
        <f t="array" ref="R727">MIN(IF((DiscreteStatsTable[GroupByKey]=DiscreteStatsTable[[#This Row],[GroupByKey]]),(DiscreteStatsTable[GroupByKey]=DiscreteStatsTable[[#This Row],[GroupByKey]])*DiscreteStatsTable[Average]))</f>
        <v>6.6021406092128906E-2</v>
      </c>
      <c r="S727" s="5" cm="1">
        <f t="array" ref="S727">MAX(IF((DiscreteStatsTable[GroupByKey]=DiscreteStatsTable[[#This Row],[GroupByKey]]),(DiscreteStatsTable[GroupByKey]=DiscreteStatsTable[[#This Row],[GroupByKey]])*DiscreteStatsTable[Average]))</f>
        <v>0.33413217255476801</v>
      </c>
      <c r="T727" s="5" cm="1">
        <f t="array" ref="T727">MIN(IF((DiscreteStatsTable[GroupByKey]=DiscreteStatsTable[[#This Row],[GroupByKey]]),(DiscreteStatsTable[GroupByKey]=DiscreteStatsTable[[#This Row],[GroupByKey]])*DiscreteStatsTable[Minimum]))</f>
        <v>0</v>
      </c>
      <c r="U727" s="5" cm="1">
        <f t="array" ref="U727">MAX(IF((DiscreteStatsTable[GroupByKey]=DiscreteStatsTable[[#This Row],[GroupByKey]]),(DiscreteStatsTable[GroupByKey]=DiscreteStatsTable[[#This Row],[GroupByKey]])*DiscreteStatsTable[Maximum]))</f>
        <v>7.6409613053795198</v>
      </c>
      <c r="V727" s="5" cm="1">
        <f t="array" ref="V727">IFERROR(AVERAGE(IF((DiscreteStatsTable[GroupByKey]=DiscreteStatsTable[[#This Row],[GroupByKey]]),(DiscreteStatsTable[GroupByKey]=DiscreteStatsTable[[#This Row],[GroupByKey]])*DiscreteStatsTable[NumberObservations])),0)</f>
        <v>317.92</v>
      </c>
      <c r="W727" s="5">
        <f>IF((DiscreteStatsTable[[#This Row],[RepsRequested]]&gt;1),DiscreteStatsTable[[#This Row],[HalfWidth]],DiscreteStatsTable[[#This Row],[BatchMeansHalfWidth]])</f>
        <v>1.6490452106246098E-2</v>
      </c>
      <c r="X727" s="5" cm="1">
        <f t="array" ref="X727">COUNT(IF((DiscreteStatsTable[GroupByKey]=DiscreteStatsTable[[#This Row],[GroupByKey]]),(DiscreteStatsTable[GroupByKey]=DiscreteStatsTable[[#This Row],[GroupByKey]])*DiscreteStatsTable[Replication]))</f>
        <v>50</v>
      </c>
      <c r="Y727" s="5">
        <f>IF(DiscreteStatsTable[[#This Row],[RepsRequested]]=DiscreteStatsTable[[#This Row],[RepsWithStatObserved]],1,0)</f>
        <v>1</v>
      </c>
    </row>
    <row r="728" spans="1:25" x14ac:dyDescent="0.25">
      <c r="A728" t="s">
        <v>68</v>
      </c>
      <c r="B728" t="s">
        <v>70</v>
      </c>
      <c r="C728">
        <v>14</v>
      </c>
      <c r="D728" t="s">
        <v>84</v>
      </c>
      <c r="E728" t="s">
        <v>80</v>
      </c>
      <c r="F728" t="s">
        <v>81</v>
      </c>
      <c r="G728">
        <v>0</v>
      </c>
      <c r="H728">
        <v>2E+20</v>
      </c>
      <c r="I728">
        <v>0</v>
      </c>
      <c r="J728">
        <v>0</v>
      </c>
      <c r="K728">
        <v>317</v>
      </c>
      <c r="L72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8" s="5" cm="1">
        <f t="array" ref="M728">MAX(IF((ProjectInfoTable[ProjectName]=DiscreteStatsTable[[#This Row],[ProjectName]]),(ProjectInfoTable[ProjectName]=DiscreteStatsTable[[#This Row],[ProjectName]])*ProjectInfoTable[NumberOfReplications]))</f>
        <v>50</v>
      </c>
      <c r="N728" s="5" cm="1">
        <f t="array" ref="N728">IFERROR(AVERAGE(IF((DiscreteStatsTable[GroupByKey]=DiscreteStatsTable[[#This Row],[GroupByKey]]),(DiscreteStatsTable[GroupByKey]=DiscreteStatsTable[[#This Row],[GroupByKey]])*DiscreteStatsTable[Average])),0)</f>
        <v>0</v>
      </c>
      <c r="O728" s="5" cm="1">
        <f t="array" ref="O728">IFERROR(_xlfn.STDEV.S(IF((DiscreteStatsTable[GroupByKey]=DiscreteStatsTable[[#This Row],[GroupByKey]]),(DiscreteStatsTable[GroupByKey]=DiscreteStatsTable[[#This Row],[GroupByKey]])*DiscreteStatsTable[Average])),0)</f>
        <v>0</v>
      </c>
      <c r="P728" s="5" cm="1">
        <f t="array" ref="P728">MAX(IF((ProjectInfoTable[ProjectName]=DiscreteStatsTable[[#This Row],[ProjectName]]),(ProjectInfoTable[ProjectName]=DiscreteStatsTable[[#This Row],[ProjectName]])*ProjectInfoTable[ConfidenceInterval]))</f>
        <v>0.95</v>
      </c>
      <c r="Q728" s="5">
        <f>IF(AND(DiscreteStatsTable[[#This Row],[RepsWithStatObserved]]=1,Y728=0),200000000000000000000,IFERROR(_xlfn.T.INV.2T(1 -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8" s="5" cm="1">
        <f t="array" ref="R728">MIN(IF((DiscreteStatsTable[GroupByKey]=DiscreteStatsTable[[#This Row],[GroupByKey]]),(DiscreteStatsTable[GroupByKey]=DiscreteStatsTable[[#This Row],[GroupByKey]])*DiscreteStatsTable[Average]))</f>
        <v>0</v>
      </c>
      <c r="S728" s="5" cm="1">
        <f t="array" ref="S728">MAX(IF((DiscreteStatsTable[GroupByKey]=DiscreteStatsTable[[#This Row],[GroupByKey]]),(DiscreteStatsTable[GroupByKey]=DiscreteStatsTable[[#This Row],[GroupByKey]])*DiscreteStatsTable[Average]))</f>
        <v>0</v>
      </c>
      <c r="T728" s="5" cm="1">
        <f t="array" ref="T728">MIN(IF((DiscreteStatsTable[GroupByKey]=DiscreteStatsTable[[#This Row],[GroupByKey]]),(DiscreteStatsTable[GroupByKey]=DiscreteStatsTable[[#This Row],[GroupByKey]])*DiscreteStatsTable[Minimum]))</f>
        <v>0</v>
      </c>
      <c r="U728" s="5" cm="1">
        <f t="array" ref="U728">MAX(IF((DiscreteStatsTable[GroupByKey]=DiscreteStatsTable[[#This Row],[GroupByKey]]),(DiscreteStatsTable[GroupByKey]=DiscreteStatsTable[[#This Row],[GroupByKey]])*DiscreteStatsTable[Maximum]))</f>
        <v>0</v>
      </c>
      <c r="V728" s="5" cm="1">
        <f t="array" ref="V728">IFERROR(AVERAGE(IF((DiscreteStatsTable[GroupByKey]=DiscreteStatsTable[[#This Row],[GroupByKey]]),(DiscreteStatsTable[GroupByKey]=DiscreteStatsTable[[#This Row],[GroupByKey]])*DiscreteStatsTable[NumberObservations])),0)</f>
        <v>317.92</v>
      </c>
      <c r="W728" s="5">
        <f>IF((DiscreteStatsTable[[#This Row],[RepsRequested]]&gt;1),DiscreteStatsTable[[#This Row],[HalfWidth]],DiscreteStatsTable[[#This Row],[BatchMeansHalfWidth]])</f>
        <v>0</v>
      </c>
      <c r="X728" s="5" cm="1">
        <f t="array" ref="X728">COUNT(IF((DiscreteStatsTable[GroupByKey]=DiscreteStatsTable[[#This Row],[GroupByKey]]),(DiscreteStatsTable[GroupByKey]=DiscreteStatsTable[[#This Row],[GroupByKey]])*DiscreteStatsTable[Replication]))</f>
        <v>50</v>
      </c>
      <c r="Y728" s="5">
        <f>IF(DiscreteStatsTable[[#This Row],[RepsRequested]]=DiscreteStatsTable[[#This Row],[RepsWithStatObserved]],1,0)</f>
        <v>1</v>
      </c>
    </row>
    <row r="729" spans="1:25" x14ac:dyDescent="0.25">
      <c r="A729" t="s">
        <v>68</v>
      </c>
      <c r="B729" t="s">
        <v>70</v>
      </c>
      <c r="C729">
        <v>14</v>
      </c>
      <c r="D729" t="s">
        <v>84</v>
      </c>
      <c r="E729" t="s">
        <v>82</v>
      </c>
      <c r="F729" t="s">
        <v>81</v>
      </c>
      <c r="G729">
        <v>0.16322485361172101</v>
      </c>
      <c r="H729">
        <v>2E+20</v>
      </c>
      <c r="I729">
        <v>0</v>
      </c>
      <c r="J729">
        <v>4.49153730027456</v>
      </c>
      <c r="K729">
        <v>317</v>
      </c>
      <c r="L72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9" s="5" cm="1">
        <f t="array" ref="M729">MAX(IF((ProjectInfoTable[ProjectName]=DiscreteStatsTable[[#This Row],[ProjectName]]),(ProjectInfoTable[ProjectName]=DiscreteStatsTable[[#This Row],[ProjectName]])*ProjectInfoTable[NumberOfReplications]))</f>
        <v>50</v>
      </c>
      <c r="N729" s="5" cm="1">
        <f t="array" ref="N729">IFERROR(AVERAGE(IF((DiscreteStatsTable[GroupByKey]=DiscreteStatsTable[[#This Row],[GroupByKey]]),(DiscreteStatsTable[GroupByKey]=DiscreteStatsTable[[#This Row],[GroupByKey]])*DiscreteStatsTable[Average])),0)</f>
        <v>0.17435480160125252</v>
      </c>
      <c r="O729" s="5" cm="1">
        <f t="array" ref="O729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29" s="5" cm="1">
        <f t="array" ref="P729">MAX(IF((ProjectInfoTable[ProjectName]=DiscreteStatsTable[[#This Row],[ProjectName]]),(ProjectInfoTable[ProjectName]=DiscreteStatsTable[[#This Row],[ProjectName]])*ProjectInfoTable[ConfidenceInterval]))</f>
        <v>0.95</v>
      </c>
      <c r="Q729" s="5">
        <f>IF(AND(DiscreteStatsTable[[#This Row],[RepsWithStatObserved]]=1,Y729=0),200000000000000000000,IFERROR(_xlfn.T.INV.2T(1 -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29" s="5" cm="1">
        <f t="array" ref="R729">MIN(IF((DiscreteStatsTable[GroupByKey]=DiscreteStatsTable[[#This Row],[GroupByKey]]),(DiscreteStatsTable[GroupByKey]=DiscreteStatsTable[[#This Row],[GroupByKey]])*DiscreteStatsTable[Average]))</f>
        <v>6.6021406092128906E-2</v>
      </c>
      <c r="S729" s="5" cm="1">
        <f t="array" ref="S729">MAX(IF((DiscreteStatsTable[GroupByKey]=DiscreteStatsTable[[#This Row],[GroupByKey]]),(DiscreteStatsTable[GroupByKey]=DiscreteStatsTable[[#This Row],[GroupByKey]])*DiscreteStatsTable[Average]))</f>
        <v>0.33413217255476801</v>
      </c>
      <c r="T729" s="5" cm="1">
        <f t="array" ref="T729">MIN(IF((DiscreteStatsTable[GroupByKey]=DiscreteStatsTable[[#This Row],[GroupByKey]]),(DiscreteStatsTable[GroupByKey]=DiscreteStatsTable[[#This Row],[GroupByKey]])*DiscreteStatsTable[Minimum]))</f>
        <v>0</v>
      </c>
      <c r="U729" s="5" cm="1">
        <f t="array" ref="U729">MAX(IF((DiscreteStatsTable[GroupByKey]=DiscreteStatsTable[[#This Row],[GroupByKey]]),(DiscreteStatsTable[GroupByKey]=DiscreteStatsTable[[#This Row],[GroupByKey]])*DiscreteStatsTable[Maximum]))</f>
        <v>7.6409613053795198</v>
      </c>
      <c r="V729" s="5" cm="1">
        <f t="array" ref="V729">IFERROR(AVERAGE(IF((DiscreteStatsTable[GroupByKey]=DiscreteStatsTable[[#This Row],[GroupByKey]]),(DiscreteStatsTable[GroupByKey]=DiscreteStatsTable[[#This Row],[GroupByKey]])*DiscreteStatsTable[NumberObservations])),0)</f>
        <v>317.92</v>
      </c>
      <c r="W729" s="5">
        <f>IF((DiscreteStatsTable[[#This Row],[RepsRequested]]&gt;1),DiscreteStatsTable[[#This Row],[HalfWidth]],DiscreteStatsTable[[#This Row],[BatchMeansHalfWidth]])</f>
        <v>1.6490452106246098E-2</v>
      </c>
      <c r="X729" s="5" cm="1">
        <f t="array" ref="X729">COUNT(IF((DiscreteStatsTable[GroupByKey]=DiscreteStatsTable[[#This Row],[GroupByKey]]),(DiscreteStatsTable[GroupByKey]=DiscreteStatsTable[[#This Row],[GroupByKey]])*DiscreteStatsTable[Replication]))</f>
        <v>50</v>
      </c>
      <c r="Y729" s="5">
        <f>IF(DiscreteStatsTable[[#This Row],[RepsRequested]]=DiscreteStatsTable[[#This Row],[RepsWithStatObserved]],1,0)</f>
        <v>1</v>
      </c>
    </row>
    <row r="730" spans="1:25" x14ac:dyDescent="0.25">
      <c r="A730" t="s">
        <v>68</v>
      </c>
      <c r="B730" t="s">
        <v>70</v>
      </c>
      <c r="C730">
        <v>15</v>
      </c>
      <c r="D730" t="s">
        <v>84</v>
      </c>
      <c r="E730" t="s">
        <v>80</v>
      </c>
      <c r="F730" t="s">
        <v>81</v>
      </c>
      <c r="G730">
        <v>0</v>
      </c>
      <c r="H730">
        <v>2E+20</v>
      </c>
      <c r="I730">
        <v>0</v>
      </c>
      <c r="J730">
        <v>0</v>
      </c>
      <c r="K730">
        <v>318</v>
      </c>
      <c r="L73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0" s="5" cm="1">
        <f t="array" ref="M730">MAX(IF((ProjectInfoTable[ProjectName]=DiscreteStatsTable[[#This Row],[ProjectName]]),(ProjectInfoTable[ProjectName]=DiscreteStatsTable[[#This Row],[ProjectName]])*ProjectInfoTable[NumberOfReplications]))</f>
        <v>50</v>
      </c>
      <c r="N730" s="5" cm="1">
        <f t="array" ref="N730">IFERROR(AVERAGE(IF((DiscreteStatsTable[GroupByKey]=DiscreteStatsTable[[#This Row],[GroupByKey]]),(DiscreteStatsTable[GroupByKey]=DiscreteStatsTable[[#This Row],[GroupByKey]])*DiscreteStatsTable[Average])),0)</f>
        <v>0</v>
      </c>
      <c r="O730" s="5" cm="1">
        <f t="array" ref="O730">IFERROR(_xlfn.STDEV.S(IF((DiscreteStatsTable[GroupByKey]=DiscreteStatsTable[[#This Row],[GroupByKey]]),(DiscreteStatsTable[GroupByKey]=DiscreteStatsTable[[#This Row],[GroupByKey]])*DiscreteStatsTable[Average])),0)</f>
        <v>0</v>
      </c>
      <c r="P730" s="5" cm="1">
        <f t="array" ref="P730">MAX(IF((ProjectInfoTable[ProjectName]=DiscreteStatsTable[[#This Row],[ProjectName]]),(ProjectInfoTable[ProjectName]=DiscreteStatsTable[[#This Row],[ProjectName]])*ProjectInfoTable[ConfidenceInterval]))</f>
        <v>0.95</v>
      </c>
      <c r="Q730" s="5">
        <f>IF(AND(DiscreteStatsTable[[#This Row],[RepsWithStatObserved]]=1,Y730=0),200000000000000000000,IFERROR(_xlfn.T.INV.2T(1 -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0" s="5" cm="1">
        <f t="array" ref="R730">MIN(IF((DiscreteStatsTable[GroupByKey]=DiscreteStatsTable[[#This Row],[GroupByKey]]),(DiscreteStatsTable[GroupByKey]=DiscreteStatsTable[[#This Row],[GroupByKey]])*DiscreteStatsTable[Average]))</f>
        <v>0</v>
      </c>
      <c r="S730" s="5" cm="1">
        <f t="array" ref="S730">MAX(IF((DiscreteStatsTable[GroupByKey]=DiscreteStatsTable[[#This Row],[GroupByKey]]),(DiscreteStatsTable[GroupByKey]=DiscreteStatsTable[[#This Row],[GroupByKey]])*DiscreteStatsTable[Average]))</f>
        <v>0</v>
      </c>
      <c r="T730" s="5" cm="1">
        <f t="array" ref="T730">MIN(IF((DiscreteStatsTable[GroupByKey]=DiscreteStatsTable[[#This Row],[GroupByKey]]),(DiscreteStatsTable[GroupByKey]=DiscreteStatsTable[[#This Row],[GroupByKey]])*DiscreteStatsTable[Minimum]))</f>
        <v>0</v>
      </c>
      <c r="U730" s="5" cm="1">
        <f t="array" ref="U730">MAX(IF((DiscreteStatsTable[GroupByKey]=DiscreteStatsTable[[#This Row],[GroupByKey]]),(DiscreteStatsTable[GroupByKey]=DiscreteStatsTable[[#This Row],[GroupByKey]])*DiscreteStatsTable[Maximum]))</f>
        <v>0</v>
      </c>
      <c r="V730" s="5" cm="1">
        <f t="array" ref="V730">IFERROR(AVERAGE(IF((DiscreteStatsTable[GroupByKey]=DiscreteStatsTable[[#This Row],[GroupByKey]]),(DiscreteStatsTable[GroupByKey]=DiscreteStatsTable[[#This Row],[GroupByKey]])*DiscreteStatsTable[NumberObservations])),0)</f>
        <v>317.92</v>
      </c>
      <c r="W730" s="5">
        <f>IF((DiscreteStatsTable[[#This Row],[RepsRequested]]&gt;1),DiscreteStatsTable[[#This Row],[HalfWidth]],DiscreteStatsTable[[#This Row],[BatchMeansHalfWidth]])</f>
        <v>0</v>
      </c>
      <c r="X730" s="5" cm="1">
        <f t="array" ref="X730">COUNT(IF((DiscreteStatsTable[GroupByKey]=DiscreteStatsTable[[#This Row],[GroupByKey]]),(DiscreteStatsTable[GroupByKey]=DiscreteStatsTable[[#This Row],[GroupByKey]])*DiscreteStatsTable[Replication]))</f>
        <v>50</v>
      </c>
      <c r="Y730" s="5">
        <f>IF(DiscreteStatsTable[[#This Row],[RepsRequested]]=DiscreteStatsTable[[#This Row],[RepsWithStatObserved]],1,0)</f>
        <v>1</v>
      </c>
    </row>
    <row r="731" spans="1:25" x14ac:dyDescent="0.25">
      <c r="A731" t="s">
        <v>68</v>
      </c>
      <c r="B731" t="s">
        <v>70</v>
      </c>
      <c r="C731">
        <v>15</v>
      </c>
      <c r="D731" t="s">
        <v>84</v>
      </c>
      <c r="E731" t="s">
        <v>82</v>
      </c>
      <c r="F731" t="s">
        <v>81</v>
      </c>
      <c r="G731">
        <v>0.12327861620460399</v>
      </c>
      <c r="H731">
        <v>2E+20</v>
      </c>
      <c r="I731">
        <v>0</v>
      </c>
      <c r="J731">
        <v>2.2766555246708999</v>
      </c>
      <c r="K731">
        <v>318</v>
      </c>
      <c r="L73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1" s="5" cm="1">
        <f t="array" ref="M731">MAX(IF((ProjectInfoTable[ProjectName]=DiscreteStatsTable[[#This Row],[ProjectName]]),(ProjectInfoTable[ProjectName]=DiscreteStatsTable[[#This Row],[ProjectName]])*ProjectInfoTable[NumberOfReplications]))</f>
        <v>50</v>
      </c>
      <c r="N731" s="5" cm="1">
        <f t="array" ref="N731">IFERROR(AVERAGE(IF((DiscreteStatsTable[GroupByKey]=DiscreteStatsTable[[#This Row],[GroupByKey]]),(DiscreteStatsTable[GroupByKey]=DiscreteStatsTable[[#This Row],[GroupByKey]])*DiscreteStatsTable[Average])),0)</f>
        <v>0.17435480160125252</v>
      </c>
      <c r="O731" s="5" cm="1">
        <f t="array" ref="O731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31" s="5" cm="1">
        <f t="array" ref="P731">MAX(IF((ProjectInfoTable[ProjectName]=DiscreteStatsTable[[#This Row],[ProjectName]]),(ProjectInfoTable[ProjectName]=DiscreteStatsTable[[#This Row],[ProjectName]])*ProjectInfoTable[ConfidenceInterval]))</f>
        <v>0.95</v>
      </c>
      <c r="Q731" s="5">
        <f>IF(AND(DiscreteStatsTable[[#This Row],[RepsWithStatObserved]]=1,Y731=0),200000000000000000000,IFERROR(_xlfn.T.INV.2T(1 -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31" s="5" cm="1">
        <f t="array" ref="R731">MIN(IF((DiscreteStatsTable[GroupByKey]=DiscreteStatsTable[[#This Row],[GroupByKey]]),(DiscreteStatsTable[GroupByKey]=DiscreteStatsTable[[#This Row],[GroupByKey]])*DiscreteStatsTable[Average]))</f>
        <v>6.6021406092128906E-2</v>
      </c>
      <c r="S731" s="5" cm="1">
        <f t="array" ref="S731">MAX(IF((DiscreteStatsTable[GroupByKey]=DiscreteStatsTable[[#This Row],[GroupByKey]]),(DiscreteStatsTable[GroupByKey]=DiscreteStatsTable[[#This Row],[GroupByKey]])*DiscreteStatsTable[Average]))</f>
        <v>0.33413217255476801</v>
      </c>
      <c r="T731" s="5" cm="1">
        <f t="array" ref="T731">MIN(IF((DiscreteStatsTable[GroupByKey]=DiscreteStatsTable[[#This Row],[GroupByKey]]),(DiscreteStatsTable[GroupByKey]=DiscreteStatsTable[[#This Row],[GroupByKey]])*DiscreteStatsTable[Minimum]))</f>
        <v>0</v>
      </c>
      <c r="U731" s="5" cm="1">
        <f t="array" ref="U731">MAX(IF((DiscreteStatsTable[GroupByKey]=DiscreteStatsTable[[#This Row],[GroupByKey]]),(DiscreteStatsTable[GroupByKey]=DiscreteStatsTable[[#This Row],[GroupByKey]])*DiscreteStatsTable[Maximum]))</f>
        <v>7.6409613053795198</v>
      </c>
      <c r="V731" s="5" cm="1">
        <f t="array" ref="V731">IFERROR(AVERAGE(IF((DiscreteStatsTable[GroupByKey]=DiscreteStatsTable[[#This Row],[GroupByKey]]),(DiscreteStatsTable[GroupByKey]=DiscreteStatsTable[[#This Row],[GroupByKey]])*DiscreteStatsTable[NumberObservations])),0)</f>
        <v>317.92</v>
      </c>
      <c r="W731" s="5">
        <f>IF((DiscreteStatsTable[[#This Row],[RepsRequested]]&gt;1),DiscreteStatsTable[[#This Row],[HalfWidth]],DiscreteStatsTable[[#This Row],[BatchMeansHalfWidth]])</f>
        <v>1.6490452106246098E-2</v>
      </c>
      <c r="X731" s="5" cm="1">
        <f t="array" ref="X731">COUNT(IF((DiscreteStatsTable[GroupByKey]=DiscreteStatsTable[[#This Row],[GroupByKey]]),(DiscreteStatsTable[GroupByKey]=DiscreteStatsTable[[#This Row],[GroupByKey]])*DiscreteStatsTable[Replication]))</f>
        <v>50</v>
      </c>
      <c r="Y731" s="5">
        <f>IF(DiscreteStatsTable[[#This Row],[RepsRequested]]=DiscreteStatsTable[[#This Row],[RepsWithStatObserved]],1,0)</f>
        <v>1</v>
      </c>
    </row>
    <row r="732" spans="1:25" x14ac:dyDescent="0.25">
      <c r="A732" t="s">
        <v>68</v>
      </c>
      <c r="B732" t="s">
        <v>70</v>
      </c>
      <c r="C732">
        <v>16</v>
      </c>
      <c r="D732" t="s">
        <v>84</v>
      </c>
      <c r="E732" t="s">
        <v>80</v>
      </c>
      <c r="F732" t="s">
        <v>81</v>
      </c>
      <c r="G732">
        <v>0</v>
      </c>
      <c r="H732">
        <v>2E+20</v>
      </c>
      <c r="I732">
        <v>0</v>
      </c>
      <c r="J732">
        <v>0</v>
      </c>
      <c r="K732">
        <v>318</v>
      </c>
      <c r="L73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2" s="5" cm="1">
        <f t="array" ref="M732">MAX(IF((ProjectInfoTable[ProjectName]=DiscreteStatsTable[[#This Row],[ProjectName]]),(ProjectInfoTable[ProjectName]=DiscreteStatsTable[[#This Row],[ProjectName]])*ProjectInfoTable[NumberOfReplications]))</f>
        <v>50</v>
      </c>
      <c r="N732" s="5" cm="1">
        <f t="array" ref="N732">IFERROR(AVERAGE(IF((DiscreteStatsTable[GroupByKey]=DiscreteStatsTable[[#This Row],[GroupByKey]]),(DiscreteStatsTable[GroupByKey]=DiscreteStatsTable[[#This Row],[GroupByKey]])*DiscreteStatsTable[Average])),0)</f>
        <v>0</v>
      </c>
      <c r="O732" s="5" cm="1">
        <f t="array" ref="O732">IFERROR(_xlfn.STDEV.S(IF((DiscreteStatsTable[GroupByKey]=DiscreteStatsTable[[#This Row],[GroupByKey]]),(DiscreteStatsTable[GroupByKey]=DiscreteStatsTable[[#This Row],[GroupByKey]])*DiscreteStatsTable[Average])),0)</f>
        <v>0</v>
      </c>
      <c r="P732" s="5" cm="1">
        <f t="array" ref="P732">MAX(IF((ProjectInfoTable[ProjectName]=DiscreteStatsTable[[#This Row],[ProjectName]]),(ProjectInfoTable[ProjectName]=DiscreteStatsTable[[#This Row],[ProjectName]])*ProjectInfoTable[ConfidenceInterval]))</f>
        <v>0.95</v>
      </c>
      <c r="Q732" s="5">
        <f>IF(AND(DiscreteStatsTable[[#This Row],[RepsWithStatObserved]]=1,Y732=0),200000000000000000000,IFERROR(_xlfn.T.INV.2T(1 -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2" s="5" cm="1">
        <f t="array" ref="R732">MIN(IF((DiscreteStatsTable[GroupByKey]=DiscreteStatsTable[[#This Row],[GroupByKey]]),(DiscreteStatsTable[GroupByKey]=DiscreteStatsTable[[#This Row],[GroupByKey]])*DiscreteStatsTable[Average]))</f>
        <v>0</v>
      </c>
      <c r="S732" s="5" cm="1">
        <f t="array" ref="S732">MAX(IF((DiscreteStatsTable[GroupByKey]=DiscreteStatsTable[[#This Row],[GroupByKey]]),(DiscreteStatsTable[GroupByKey]=DiscreteStatsTable[[#This Row],[GroupByKey]])*DiscreteStatsTable[Average]))</f>
        <v>0</v>
      </c>
      <c r="T732" s="5" cm="1">
        <f t="array" ref="T732">MIN(IF((DiscreteStatsTable[GroupByKey]=DiscreteStatsTable[[#This Row],[GroupByKey]]),(DiscreteStatsTable[GroupByKey]=DiscreteStatsTable[[#This Row],[GroupByKey]])*DiscreteStatsTable[Minimum]))</f>
        <v>0</v>
      </c>
      <c r="U732" s="5" cm="1">
        <f t="array" ref="U732">MAX(IF((DiscreteStatsTable[GroupByKey]=DiscreteStatsTable[[#This Row],[GroupByKey]]),(DiscreteStatsTable[GroupByKey]=DiscreteStatsTable[[#This Row],[GroupByKey]])*DiscreteStatsTable[Maximum]))</f>
        <v>0</v>
      </c>
      <c r="V732" s="5" cm="1">
        <f t="array" ref="V732">IFERROR(AVERAGE(IF((DiscreteStatsTable[GroupByKey]=DiscreteStatsTable[[#This Row],[GroupByKey]]),(DiscreteStatsTable[GroupByKey]=DiscreteStatsTable[[#This Row],[GroupByKey]])*DiscreteStatsTable[NumberObservations])),0)</f>
        <v>317.92</v>
      </c>
      <c r="W732" s="5">
        <f>IF((DiscreteStatsTable[[#This Row],[RepsRequested]]&gt;1),DiscreteStatsTable[[#This Row],[HalfWidth]],DiscreteStatsTable[[#This Row],[BatchMeansHalfWidth]])</f>
        <v>0</v>
      </c>
      <c r="X732" s="5" cm="1">
        <f t="array" ref="X732">COUNT(IF((DiscreteStatsTable[GroupByKey]=DiscreteStatsTable[[#This Row],[GroupByKey]]),(DiscreteStatsTable[GroupByKey]=DiscreteStatsTable[[#This Row],[GroupByKey]])*DiscreteStatsTable[Replication]))</f>
        <v>50</v>
      </c>
      <c r="Y732" s="5">
        <f>IF(DiscreteStatsTable[[#This Row],[RepsRequested]]=DiscreteStatsTable[[#This Row],[RepsWithStatObserved]],1,0)</f>
        <v>1</v>
      </c>
    </row>
    <row r="733" spans="1:25" x14ac:dyDescent="0.25">
      <c r="A733" t="s">
        <v>68</v>
      </c>
      <c r="B733" t="s">
        <v>70</v>
      </c>
      <c r="C733">
        <v>16</v>
      </c>
      <c r="D733" t="s">
        <v>84</v>
      </c>
      <c r="E733" t="s">
        <v>82</v>
      </c>
      <c r="F733" t="s">
        <v>81</v>
      </c>
      <c r="G733">
        <v>0.244546463800663</v>
      </c>
      <c r="H733">
        <v>2E+20</v>
      </c>
      <c r="I733">
        <v>0</v>
      </c>
      <c r="J733">
        <v>5.0189328671856401</v>
      </c>
      <c r="K733">
        <v>318</v>
      </c>
      <c r="L73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3" s="5" cm="1">
        <f t="array" ref="M733">MAX(IF((ProjectInfoTable[ProjectName]=DiscreteStatsTable[[#This Row],[ProjectName]]),(ProjectInfoTable[ProjectName]=DiscreteStatsTable[[#This Row],[ProjectName]])*ProjectInfoTable[NumberOfReplications]))</f>
        <v>50</v>
      </c>
      <c r="N733" s="5" cm="1">
        <f t="array" ref="N733">IFERROR(AVERAGE(IF((DiscreteStatsTable[GroupByKey]=DiscreteStatsTable[[#This Row],[GroupByKey]]),(DiscreteStatsTable[GroupByKey]=DiscreteStatsTable[[#This Row],[GroupByKey]])*DiscreteStatsTable[Average])),0)</f>
        <v>0.17435480160125252</v>
      </c>
      <c r="O733" s="5" cm="1">
        <f t="array" ref="O733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33" s="5" cm="1">
        <f t="array" ref="P733">MAX(IF((ProjectInfoTable[ProjectName]=DiscreteStatsTable[[#This Row],[ProjectName]]),(ProjectInfoTable[ProjectName]=DiscreteStatsTable[[#This Row],[ProjectName]])*ProjectInfoTable[ConfidenceInterval]))</f>
        <v>0.95</v>
      </c>
      <c r="Q733" s="5">
        <f>IF(AND(DiscreteStatsTable[[#This Row],[RepsWithStatObserved]]=1,Y733=0),200000000000000000000,IFERROR(_xlfn.T.INV.2T(1 -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33" s="5" cm="1">
        <f t="array" ref="R733">MIN(IF((DiscreteStatsTable[GroupByKey]=DiscreteStatsTable[[#This Row],[GroupByKey]]),(DiscreteStatsTable[GroupByKey]=DiscreteStatsTable[[#This Row],[GroupByKey]])*DiscreteStatsTable[Average]))</f>
        <v>6.6021406092128906E-2</v>
      </c>
      <c r="S733" s="5" cm="1">
        <f t="array" ref="S733">MAX(IF((DiscreteStatsTable[GroupByKey]=DiscreteStatsTable[[#This Row],[GroupByKey]]),(DiscreteStatsTable[GroupByKey]=DiscreteStatsTable[[#This Row],[GroupByKey]])*DiscreteStatsTable[Average]))</f>
        <v>0.33413217255476801</v>
      </c>
      <c r="T733" s="5" cm="1">
        <f t="array" ref="T733">MIN(IF((DiscreteStatsTable[GroupByKey]=DiscreteStatsTable[[#This Row],[GroupByKey]]),(DiscreteStatsTable[GroupByKey]=DiscreteStatsTable[[#This Row],[GroupByKey]])*DiscreteStatsTable[Minimum]))</f>
        <v>0</v>
      </c>
      <c r="U733" s="5" cm="1">
        <f t="array" ref="U733">MAX(IF((DiscreteStatsTable[GroupByKey]=DiscreteStatsTable[[#This Row],[GroupByKey]]),(DiscreteStatsTable[GroupByKey]=DiscreteStatsTable[[#This Row],[GroupByKey]])*DiscreteStatsTable[Maximum]))</f>
        <v>7.6409613053795198</v>
      </c>
      <c r="V733" s="5" cm="1">
        <f t="array" ref="V733">IFERROR(AVERAGE(IF((DiscreteStatsTable[GroupByKey]=DiscreteStatsTable[[#This Row],[GroupByKey]]),(DiscreteStatsTable[GroupByKey]=DiscreteStatsTable[[#This Row],[GroupByKey]])*DiscreteStatsTable[NumberObservations])),0)</f>
        <v>317.92</v>
      </c>
      <c r="W733" s="5">
        <f>IF((DiscreteStatsTable[[#This Row],[RepsRequested]]&gt;1),DiscreteStatsTable[[#This Row],[HalfWidth]],DiscreteStatsTable[[#This Row],[BatchMeansHalfWidth]])</f>
        <v>1.6490452106246098E-2</v>
      </c>
      <c r="X733" s="5" cm="1">
        <f t="array" ref="X733">COUNT(IF((DiscreteStatsTable[GroupByKey]=DiscreteStatsTable[[#This Row],[GroupByKey]]),(DiscreteStatsTable[GroupByKey]=DiscreteStatsTable[[#This Row],[GroupByKey]])*DiscreteStatsTable[Replication]))</f>
        <v>50</v>
      </c>
      <c r="Y733" s="5">
        <f>IF(DiscreteStatsTable[[#This Row],[RepsRequested]]=DiscreteStatsTable[[#This Row],[RepsWithStatObserved]],1,0)</f>
        <v>1</v>
      </c>
    </row>
    <row r="734" spans="1:25" x14ac:dyDescent="0.25">
      <c r="A734" t="s">
        <v>68</v>
      </c>
      <c r="B734" t="s">
        <v>70</v>
      </c>
      <c r="C734">
        <v>17</v>
      </c>
      <c r="D734" t="s">
        <v>84</v>
      </c>
      <c r="E734" t="s">
        <v>80</v>
      </c>
      <c r="F734" t="s">
        <v>81</v>
      </c>
      <c r="G734">
        <v>0</v>
      </c>
      <c r="H734">
        <v>2E+20</v>
      </c>
      <c r="I734">
        <v>0</v>
      </c>
      <c r="J734">
        <v>0</v>
      </c>
      <c r="K734">
        <v>318</v>
      </c>
      <c r="L73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4" s="5" cm="1">
        <f t="array" ref="M734">MAX(IF((ProjectInfoTable[ProjectName]=DiscreteStatsTable[[#This Row],[ProjectName]]),(ProjectInfoTable[ProjectName]=DiscreteStatsTable[[#This Row],[ProjectName]])*ProjectInfoTable[NumberOfReplications]))</f>
        <v>50</v>
      </c>
      <c r="N734" s="5" cm="1">
        <f t="array" ref="N734">IFERROR(AVERAGE(IF((DiscreteStatsTable[GroupByKey]=DiscreteStatsTable[[#This Row],[GroupByKey]]),(DiscreteStatsTable[GroupByKey]=DiscreteStatsTable[[#This Row],[GroupByKey]])*DiscreteStatsTable[Average])),0)</f>
        <v>0</v>
      </c>
      <c r="O734" s="5" cm="1">
        <f t="array" ref="O734">IFERROR(_xlfn.STDEV.S(IF((DiscreteStatsTable[GroupByKey]=DiscreteStatsTable[[#This Row],[GroupByKey]]),(DiscreteStatsTable[GroupByKey]=DiscreteStatsTable[[#This Row],[GroupByKey]])*DiscreteStatsTable[Average])),0)</f>
        <v>0</v>
      </c>
      <c r="P734" s="5" cm="1">
        <f t="array" ref="P734">MAX(IF((ProjectInfoTable[ProjectName]=DiscreteStatsTable[[#This Row],[ProjectName]]),(ProjectInfoTable[ProjectName]=DiscreteStatsTable[[#This Row],[ProjectName]])*ProjectInfoTable[ConfidenceInterval]))</f>
        <v>0.95</v>
      </c>
      <c r="Q734" s="5">
        <f>IF(AND(DiscreteStatsTable[[#This Row],[RepsWithStatObserved]]=1,Y734=0),200000000000000000000,IFERROR(_xlfn.T.INV.2T(1 -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4" s="5" cm="1">
        <f t="array" ref="R734">MIN(IF((DiscreteStatsTable[GroupByKey]=DiscreteStatsTable[[#This Row],[GroupByKey]]),(DiscreteStatsTable[GroupByKey]=DiscreteStatsTable[[#This Row],[GroupByKey]])*DiscreteStatsTable[Average]))</f>
        <v>0</v>
      </c>
      <c r="S734" s="5" cm="1">
        <f t="array" ref="S734">MAX(IF((DiscreteStatsTable[GroupByKey]=DiscreteStatsTable[[#This Row],[GroupByKey]]),(DiscreteStatsTable[GroupByKey]=DiscreteStatsTable[[#This Row],[GroupByKey]])*DiscreteStatsTable[Average]))</f>
        <v>0</v>
      </c>
      <c r="T734" s="5" cm="1">
        <f t="array" ref="T734">MIN(IF((DiscreteStatsTable[GroupByKey]=DiscreteStatsTable[[#This Row],[GroupByKey]]),(DiscreteStatsTable[GroupByKey]=DiscreteStatsTable[[#This Row],[GroupByKey]])*DiscreteStatsTable[Minimum]))</f>
        <v>0</v>
      </c>
      <c r="U734" s="5" cm="1">
        <f t="array" ref="U734">MAX(IF((DiscreteStatsTable[GroupByKey]=DiscreteStatsTable[[#This Row],[GroupByKey]]),(DiscreteStatsTable[GroupByKey]=DiscreteStatsTable[[#This Row],[GroupByKey]])*DiscreteStatsTable[Maximum]))</f>
        <v>0</v>
      </c>
      <c r="V734" s="5" cm="1">
        <f t="array" ref="V734">IFERROR(AVERAGE(IF((DiscreteStatsTable[GroupByKey]=DiscreteStatsTable[[#This Row],[GroupByKey]]),(DiscreteStatsTable[GroupByKey]=DiscreteStatsTable[[#This Row],[GroupByKey]])*DiscreteStatsTable[NumberObservations])),0)</f>
        <v>317.92</v>
      </c>
      <c r="W734" s="5">
        <f>IF((DiscreteStatsTable[[#This Row],[RepsRequested]]&gt;1),DiscreteStatsTable[[#This Row],[HalfWidth]],DiscreteStatsTable[[#This Row],[BatchMeansHalfWidth]])</f>
        <v>0</v>
      </c>
      <c r="X734" s="5" cm="1">
        <f t="array" ref="X734">COUNT(IF((DiscreteStatsTable[GroupByKey]=DiscreteStatsTable[[#This Row],[GroupByKey]]),(DiscreteStatsTable[GroupByKey]=DiscreteStatsTable[[#This Row],[GroupByKey]])*DiscreteStatsTable[Replication]))</f>
        <v>50</v>
      </c>
      <c r="Y734" s="5">
        <f>IF(DiscreteStatsTable[[#This Row],[RepsRequested]]=DiscreteStatsTable[[#This Row],[RepsWithStatObserved]],1,0)</f>
        <v>1</v>
      </c>
    </row>
    <row r="735" spans="1:25" x14ac:dyDescent="0.25">
      <c r="A735" t="s">
        <v>68</v>
      </c>
      <c r="B735" t="s">
        <v>70</v>
      </c>
      <c r="C735">
        <v>17</v>
      </c>
      <c r="D735" t="s">
        <v>84</v>
      </c>
      <c r="E735" t="s">
        <v>82</v>
      </c>
      <c r="F735" t="s">
        <v>81</v>
      </c>
      <c r="G735">
        <v>9.7885691651487902E-2</v>
      </c>
      <c r="H735">
        <v>2E+20</v>
      </c>
      <c r="I735">
        <v>0</v>
      </c>
      <c r="J735">
        <v>2.46438720137931</v>
      </c>
      <c r="K735">
        <v>318</v>
      </c>
      <c r="L73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5" s="5" cm="1">
        <f t="array" ref="M735">MAX(IF((ProjectInfoTable[ProjectName]=DiscreteStatsTable[[#This Row],[ProjectName]]),(ProjectInfoTable[ProjectName]=DiscreteStatsTable[[#This Row],[ProjectName]])*ProjectInfoTable[NumberOfReplications]))</f>
        <v>50</v>
      </c>
      <c r="N735" s="5" cm="1">
        <f t="array" ref="N735">IFERROR(AVERAGE(IF((DiscreteStatsTable[GroupByKey]=DiscreteStatsTable[[#This Row],[GroupByKey]]),(DiscreteStatsTable[GroupByKey]=DiscreteStatsTable[[#This Row],[GroupByKey]])*DiscreteStatsTable[Average])),0)</f>
        <v>0.17435480160125252</v>
      </c>
      <c r="O735" s="5" cm="1">
        <f t="array" ref="O735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35" s="5" cm="1">
        <f t="array" ref="P735">MAX(IF((ProjectInfoTable[ProjectName]=DiscreteStatsTable[[#This Row],[ProjectName]]),(ProjectInfoTable[ProjectName]=DiscreteStatsTable[[#This Row],[ProjectName]])*ProjectInfoTable[ConfidenceInterval]))</f>
        <v>0.95</v>
      </c>
      <c r="Q735" s="5">
        <f>IF(AND(DiscreteStatsTable[[#This Row],[RepsWithStatObserved]]=1,Y735=0),200000000000000000000,IFERROR(_xlfn.T.INV.2T(1 -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35" s="5" cm="1">
        <f t="array" ref="R735">MIN(IF((DiscreteStatsTable[GroupByKey]=DiscreteStatsTable[[#This Row],[GroupByKey]]),(DiscreteStatsTable[GroupByKey]=DiscreteStatsTable[[#This Row],[GroupByKey]])*DiscreteStatsTable[Average]))</f>
        <v>6.6021406092128906E-2</v>
      </c>
      <c r="S735" s="5" cm="1">
        <f t="array" ref="S735">MAX(IF((DiscreteStatsTable[GroupByKey]=DiscreteStatsTable[[#This Row],[GroupByKey]]),(DiscreteStatsTable[GroupByKey]=DiscreteStatsTable[[#This Row],[GroupByKey]])*DiscreteStatsTable[Average]))</f>
        <v>0.33413217255476801</v>
      </c>
      <c r="T735" s="5" cm="1">
        <f t="array" ref="T735">MIN(IF((DiscreteStatsTable[GroupByKey]=DiscreteStatsTable[[#This Row],[GroupByKey]]),(DiscreteStatsTable[GroupByKey]=DiscreteStatsTable[[#This Row],[GroupByKey]])*DiscreteStatsTable[Minimum]))</f>
        <v>0</v>
      </c>
      <c r="U735" s="5" cm="1">
        <f t="array" ref="U735">MAX(IF((DiscreteStatsTable[GroupByKey]=DiscreteStatsTable[[#This Row],[GroupByKey]]),(DiscreteStatsTable[GroupByKey]=DiscreteStatsTable[[#This Row],[GroupByKey]])*DiscreteStatsTable[Maximum]))</f>
        <v>7.6409613053795198</v>
      </c>
      <c r="V735" s="5" cm="1">
        <f t="array" ref="V735">IFERROR(AVERAGE(IF((DiscreteStatsTable[GroupByKey]=DiscreteStatsTable[[#This Row],[GroupByKey]]),(DiscreteStatsTable[GroupByKey]=DiscreteStatsTable[[#This Row],[GroupByKey]])*DiscreteStatsTable[NumberObservations])),0)</f>
        <v>317.92</v>
      </c>
      <c r="W735" s="5">
        <f>IF((DiscreteStatsTable[[#This Row],[RepsRequested]]&gt;1),DiscreteStatsTable[[#This Row],[HalfWidth]],DiscreteStatsTable[[#This Row],[BatchMeansHalfWidth]])</f>
        <v>1.6490452106246098E-2</v>
      </c>
      <c r="X735" s="5" cm="1">
        <f t="array" ref="X735">COUNT(IF((DiscreteStatsTable[GroupByKey]=DiscreteStatsTable[[#This Row],[GroupByKey]]),(DiscreteStatsTable[GroupByKey]=DiscreteStatsTable[[#This Row],[GroupByKey]])*DiscreteStatsTable[Replication]))</f>
        <v>50</v>
      </c>
      <c r="Y735" s="5">
        <f>IF(DiscreteStatsTable[[#This Row],[RepsRequested]]=DiscreteStatsTable[[#This Row],[RepsWithStatObserved]],1,0)</f>
        <v>1</v>
      </c>
    </row>
    <row r="736" spans="1:25" x14ac:dyDescent="0.25">
      <c r="A736" t="s">
        <v>68</v>
      </c>
      <c r="B736" t="s">
        <v>70</v>
      </c>
      <c r="C736">
        <v>18</v>
      </c>
      <c r="D736" t="s">
        <v>84</v>
      </c>
      <c r="E736" t="s">
        <v>80</v>
      </c>
      <c r="F736" t="s">
        <v>81</v>
      </c>
      <c r="G736">
        <v>0</v>
      </c>
      <c r="H736">
        <v>2E+20</v>
      </c>
      <c r="I736">
        <v>0</v>
      </c>
      <c r="J736">
        <v>0</v>
      </c>
      <c r="K736">
        <v>318</v>
      </c>
      <c r="L73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6" s="5" cm="1">
        <f t="array" ref="M736">MAX(IF((ProjectInfoTable[ProjectName]=DiscreteStatsTable[[#This Row],[ProjectName]]),(ProjectInfoTable[ProjectName]=DiscreteStatsTable[[#This Row],[ProjectName]])*ProjectInfoTable[NumberOfReplications]))</f>
        <v>50</v>
      </c>
      <c r="N736" s="5" cm="1">
        <f t="array" ref="N736">IFERROR(AVERAGE(IF((DiscreteStatsTable[GroupByKey]=DiscreteStatsTable[[#This Row],[GroupByKey]]),(DiscreteStatsTable[GroupByKey]=DiscreteStatsTable[[#This Row],[GroupByKey]])*DiscreteStatsTable[Average])),0)</f>
        <v>0</v>
      </c>
      <c r="O736" s="5" cm="1">
        <f t="array" ref="O736">IFERROR(_xlfn.STDEV.S(IF((DiscreteStatsTable[GroupByKey]=DiscreteStatsTable[[#This Row],[GroupByKey]]),(DiscreteStatsTable[GroupByKey]=DiscreteStatsTable[[#This Row],[GroupByKey]])*DiscreteStatsTable[Average])),0)</f>
        <v>0</v>
      </c>
      <c r="P736" s="5" cm="1">
        <f t="array" ref="P736">MAX(IF((ProjectInfoTable[ProjectName]=DiscreteStatsTable[[#This Row],[ProjectName]]),(ProjectInfoTable[ProjectName]=DiscreteStatsTable[[#This Row],[ProjectName]])*ProjectInfoTable[ConfidenceInterval]))</f>
        <v>0.95</v>
      </c>
      <c r="Q736" s="5">
        <f>IF(AND(DiscreteStatsTable[[#This Row],[RepsWithStatObserved]]=1,Y736=0),200000000000000000000,IFERROR(_xlfn.T.INV.2T(1 -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6" s="5" cm="1">
        <f t="array" ref="R736">MIN(IF((DiscreteStatsTable[GroupByKey]=DiscreteStatsTable[[#This Row],[GroupByKey]]),(DiscreteStatsTable[GroupByKey]=DiscreteStatsTable[[#This Row],[GroupByKey]])*DiscreteStatsTable[Average]))</f>
        <v>0</v>
      </c>
      <c r="S736" s="5" cm="1">
        <f t="array" ref="S736">MAX(IF((DiscreteStatsTable[GroupByKey]=DiscreteStatsTable[[#This Row],[GroupByKey]]),(DiscreteStatsTable[GroupByKey]=DiscreteStatsTable[[#This Row],[GroupByKey]])*DiscreteStatsTable[Average]))</f>
        <v>0</v>
      </c>
      <c r="T736" s="5" cm="1">
        <f t="array" ref="T736">MIN(IF((DiscreteStatsTable[GroupByKey]=DiscreteStatsTable[[#This Row],[GroupByKey]]),(DiscreteStatsTable[GroupByKey]=DiscreteStatsTable[[#This Row],[GroupByKey]])*DiscreteStatsTable[Minimum]))</f>
        <v>0</v>
      </c>
      <c r="U736" s="5" cm="1">
        <f t="array" ref="U736">MAX(IF((DiscreteStatsTable[GroupByKey]=DiscreteStatsTable[[#This Row],[GroupByKey]]),(DiscreteStatsTable[GroupByKey]=DiscreteStatsTable[[#This Row],[GroupByKey]])*DiscreteStatsTable[Maximum]))</f>
        <v>0</v>
      </c>
      <c r="V736" s="5" cm="1">
        <f t="array" ref="V736">IFERROR(AVERAGE(IF((DiscreteStatsTable[GroupByKey]=DiscreteStatsTable[[#This Row],[GroupByKey]]),(DiscreteStatsTable[GroupByKey]=DiscreteStatsTable[[#This Row],[GroupByKey]])*DiscreteStatsTable[NumberObservations])),0)</f>
        <v>317.92</v>
      </c>
      <c r="W736" s="5">
        <f>IF((DiscreteStatsTable[[#This Row],[RepsRequested]]&gt;1),DiscreteStatsTable[[#This Row],[HalfWidth]],DiscreteStatsTable[[#This Row],[BatchMeansHalfWidth]])</f>
        <v>0</v>
      </c>
      <c r="X736" s="5" cm="1">
        <f t="array" ref="X736">COUNT(IF((DiscreteStatsTable[GroupByKey]=DiscreteStatsTable[[#This Row],[GroupByKey]]),(DiscreteStatsTable[GroupByKey]=DiscreteStatsTable[[#This Row],[GroupByKey]])*DiscreteStatsTable[Replication]))</f>
        <v>50</v>
      </c>
      <c r="Y736" s="5">
        <f>IF(DiscreteStatsTable[[#This Row],[RepsRequested]]=DiscreteStatsTable[[#This Row],[RepsWithStatObserved]],1,0)</f>
        <v>1</v>
      </c>
    </row>
    <row r="737" spans="1:25" x14ac:dyDescent="0.25">
      <c r="A737" t="s">
        <v>68</v>
      </c>
      <c r="B737" t="s">
        <v>70</v>
      </c>
      <c r="C737">
        <v>18</v>
      </c>
      <c r="D737" t="s">
        <v>84</v>
      </c>
      <c r="E737" t="s">
        <v>82</v>
      </c>
      <c r="F737" t="s">
        <v>81</v>
      </c>
      <c r="G737">
        <v>0.103999296204805</v>
      </c>
      <c r="H737">
        <v>2E+20</v>
      </c>
      <c r="I737">
        <v>0</v>
      </c>
      <c r="J737">
        <v>2.8121565048593902</v>
      </c>
      <c r="K737">
        <v>318</v>
      </c>
      <c r="L73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7" s="5" cm="1">
        <f t="array" ref="M737">MAX(IF((ProjectInfoTable[ProjectName]=DiscreteStatsTable[[#This Row],[ProjectName]]),(ProjectInfoTable[ProjectName]=DiscreteStatsTable[[#This Row],[ProjectName]])*ProjectInfoTable[NumberOfReplications]))</f>
        <v>50</v>
      </c>
      <c r="N737" s="5" cm="1">
        <f t="array" ref="N737">IFERROR(AVERAGE(IF((DiscreteStatsTable[GroupByKey]=DiscreteStatsTable[[#This Row],[GroupByKey]]),(DiscreteStatsTable[GroupByKey]=DiscreteStatsTable[[#This Row],[GroupByKey]])*DiscreteStatsTable[Average])),0)</f>
        <v>0.17435480160125252</v>
      </c>
      <c r="O737" s="5" cm="1">
        <f t="array" ref="O737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37" s="5" cm="1">
        <f t="array" ref="P737">MAX(IF((ProjectInfoTable[ProjectName]=DiscreteStatsTable[[#This Row],[ProjectName]]),(ProjectInfoTable[ProjectName]=DiscreteStatsTable[[#This Row],[ProjectName]])*ProjectInfoTable[ConfidenceInterval]))</f>
        <v>0.95</v>
      </c>
      <c r="Q737" s="5">
        <f>IF(AND(DiscreteStatsTable[[#This Row],[RepsWithStatObserved]]=1,Y737=0),200000000000000000000,IFERROR(_xlfn.T.INV.2T(1 -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37" s="5" cm="1">
        <f t="array" ref="R737">MIN(IF((DiscreteStatsTable[GroupByKey]=DiscreteStatsTable[[#This Row],[GroupByKey]]),(DiscreteStatsTable[GroupByKey]=DiscreteStatsTable[[#This Row],[GroupByKey]])*DiscreteStatsTable[Average]))</f>
        <v>6.6021406092128906E-2</v>
      </c>
      <c r="S737" s="5" cm="1">
        <f t="array" ref="S737">MAX(IF((DiscreteStatsTable[GroupByKey]=DiscreteStatsTable[[#This Row],[GroupByKey]]),(DiscreteStatsTable[GroupByKey]=DiscreteStatsTable[[#This Row],[GroupByKey]])*DiscreteStatsTable[Average]))</f>
        <v>0.33413217255476801</v>
      </c>
      <c r="T737" s="5" cm="1">
        <f t="array" ref="T737">MIN(IF((DiscreteStatsTable[GroupByKey]=DiscreteStatsTable[[#This Row],[GroupByKey]]),(DiscreteStatsTable[GroupByKey]=DiscreteStatsTable[[#This Row],[GroupByKey]])*DiscreteStatsTable[Minimum]))</f>
        <v>0</v>
      </c>
      <c r="U737" s="5" cm="1">
        <f t="array" ref="U737">MAX(IF((DiscreteStatsTable[GroupByKey]=DiscreteStatsTable[[#This Row],[GroupByKey]]),(DiscreteStatsTable[GroupByKey]=DiscreteStatsTable[[#This Row],[GroupByKey]])*DiscreteStatsTable[Maximum]))</f>
        <v>7.6409613053795198</v>
      </c>
      <c r="V737" s="5" cm="1">
        <f t="array" ref="V737">IFERROR(AVERAGE(IF((DiscreteStatsTable[GroupByKey]=DiscreteStatsTable[[#This Row],[GroupByKey]]),(DiscreteStatsTable[GroupByKey]=DiscreteStatsTable[[#This Row],[GroupByKey]])*DiscreteStatsTable[NumberObservations])),0)</f>
        <v>317.92</v>
      </c>
      <c r="W737" s="5">
        <f>IF((DiscreteStatsTable[[#This Row],[RepsRequested]]&gt;1),DiscreteStatsTable[[#This Row],[HalfWidth]],DiscreteStatsTable[[#This Row],[BatchMeansHalfWidth]])</f>
        <v>1.6490452106246098E-2</v>
      </c>
      <c r="X737" s="5" cm="1">
        <f t="array" ref="X737">COUNT(IF((DiscreteStatsTable[GroupByKey]=DiscreteStatsTable[[#This Row],[GroupByKey]]),(DiscreteStatsTable[GroupByKey]=DiscreteStatsTable[[#This Row],[GroupByKey]])*DiscreteStatsTable[Replication]))</f>
        <v>50</v>
      </c>
      <c r="Y737" s="5">
        <f>IF(DiscreteStatsTable[[#This Row],[RepsRequested]]=DiscreteStatsTable[[#This Row],[RepsWithStatObserved]],1,0)</f>
        <v>1</v>
      </c>
    </row>
    <row r="738" spans="1:25" x14ac:dyDescent="0.25">
      <c r="A738" t="s">
        <v>68</v>
      </c>
      <c r="B738" t="s">
        <v>70</v>
      </c>
      <c r="C738">
        <v>19</v>
      </c>
      <c r="D738" t="s">
        <v>84</v>
      </c>
      <c r="E738" t="s">
        <v>80</v>
      </c>
      <c r="F738" t="s">
        <v>81</v>
      </c>
      <c r="G738">
        <v>0</v>
      </c>
      <c r="H738">
        <v>2E+20</v>
      </c>
      <c r="I738">
        <v>0</v>
      </c>
      <c r="J738">
        <v>0</v>
      </c>
      <c r="K738">
        <v>318</v>
      </c>
      <c r="L73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8" s="5" cm="1">
        <f t="array" ref="M738">MAX(IF((ProjectInfoTable[ProjectName]=DiscreteStatsTable[[#This Row],[ProjectName]]),(ProjectInfoTable[ProjectName]=DiscreteStatsTable[[#This Row],[ProjectName]])*ProjectInfoTable[NumberOfReplications]))</f>
        <v>50</v>
      </c>
      <c r="N738" s="5" cm="1">
        <f t="array" ref="N738">IFERROR(AVERAGE(IF((DiscreteStatsTable[GroupByKey]=DiscreteStatsTable[[#This Row],[GroupByKey]]),(DiscreteStatsTable[GroupByKey]=DiscreteStatsTable[[#This Row],[GroupByKey]])*DiscreteStatsTable[Average])),0)</f>
        <v>0</v>
      </c>
      <c r="O738" s="5" cm="1">
        <f t="array" ref="O738">IFERROR(_xlfn.STDEV.S(IF((DiscreteStatsTable[GroupByKey]=DiscreteStatsTable[[#This Row],[GroupByKey]]),(DiscreteStatsTable[GroupByKey]=DiscreteStatsTable[[#This Row],[GroupByKey]])*DiscreteStatsTable[Average])),0)</f>
        <v>0</v>
      </c>
      <c r="P738" s="5" cm="1">
        <f t="array" ref="P738">MAX(IF((ProjectInfoTable[ProjectName]=DiscreteStatsTable[[#This Row],[ProjectName]]),(ProjectInfoTable[ProjectName]=DiscreteStatsTable[[#This Row],[ProjectName]])*ProjectInfoTable[ConfidenceInterval]))</f>
        <v>0.95</v>
      </c>
      <c r="Q738" s="5">
        <f>IF(AND(DiscreteStatsTable[[#This Row],[RepsWithStatObserved]]=1,Y738=0),200000000000000000000,IFERROR(_xlfn.T.INV.2T(1 -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8" s="5" cm="1">
        <f t="array" ref="R738">MIN(IF((DiscreteStatsTable[GroupByKey]=DiscreteStatsTable[[#This Row],[GroupByKey]]),(DiscreteStatsTable[GroupByKey]=DiscreteStatsTable[[#This Row],[GroupByKey]])*DiscreteStatsTable[Average]))</f>
        <v>0</v>
      </c>
      <c r="S738" s="5" cm="1">
        <f t="array" ref="S738">MAX(IF((DiscreteStatsTable[GroupByKey]=DiscreteStatsTable[[#This Row],[GroupByKey]]),(DiscreteStatsTable[GroupByKey]=DiscreteStatsTable[[#This Row],[GroupByKey]])*DiscreteStatsTable[Average]))</f>
        <v>0</v>
      </c>
      <c r="T738" s="5" cm="1">
        <f t="array" ref="T738">MIN(IF((DiscreteStatsTable[GroupByKey]=DiscreteStatsTable[[#This Row],[GroupByKey]]),(DiscreteStatsTable[GroupByKey]=DiscreteStatsTable[[#This Row],[GroupByKey]])*DiscreteStatsTable[Minimum]))</f>
        <v>0</v>
      </c>
      <c r="U738" s="5" cm="1">
        <f t="array" ref="U738">MAX(IF((DiscreteStatsTable[GroupByKey]=DiscreteStatsTable[[#This Row],[GroupByKey]]),(DiscreteStatsTable[GroupByKey]=DiscreteStatsTable[[#This Row],[GroupByKey]])*DiscreteStatsTable[Maximum]))</f>
        <v>0</v>
      </c>
      <c r="V738" s="5" cm="1">
        <f t="array" ref="V738">IFERROR(AVERAGE(IF((DiscreteStatsTable[GroupByKey]=DiscreteStatsTable[[#This Row],[GroupByKey]]),(DiscreteStatsTable[GroupByKey]=DiscreteStatsTable[[#This Row],[GroupByKey]])*DiscreteStatsTable[NumberObservations])),0)</f>
        <v>317.92</v>
      </c>
      <c r="W738" s="5">
        <f>IF((DiscreteStatsTable[[#This Row],[RepsRequested]]&gt;1),DiscreteStatsTable[[#This Row],[HalfWidth]],DiscreteStatsTable[[#This Row],[BatchMeansHalfWidth]])</f>
        <v>0</v>
      </c>
      <c r="X738" s="5" cm="1">
        <f t="array" ref="X738">COUNT(IF((DiscreteStatsTable[GroupByKey]=DiscreteStatsTable[[#This Row],[GroupByKey]]),(DiscreteStatsTable[GroupByKey]=DiscreteStatsTable[[#This Row],[GroupByKey]])*DiscreteStatsTable[Replication]))</f>
        <v>50</v>
      </c>
      <c r="Y738" s="5">
        <f>IF(DiscreteStatsTable[[#This Row],[RepsRequested]]=DiscreteStatsTable[[#This Row],[RepsWithStatObserved]],1,0)</f>
        <v>1</v>
      </c>
    </row>
    <row r="739" spans="1:25" x14ac:dyDescent="0.25">
      <c r="A739" t="s">
        <v>68</v>
      </c>
      <c r="B739" t="s">
        <v>70</v>
      </c>
      <c r="C739">
        <v>19</v>
      </c>
      <c r="D739" t="s">
        <v>84</v>
      </c>
      <c r="E739" t="s">
        <v>82</v>
      </c>
      <c r="F739" t="s">
        <v>81</v>
      </c>
      <c r="G739">
        <v>0.16663130423627201</v>
      </c>
      <c r="H739">
        <v>2E+20</v>
      </c>
      <c r="I739">
        <v>0</v>
      </c>
      <c r="J739">
        <v>2.9334607515148701</v>
      </c>
      <c r="K739">
        <v>318</v>
      </c>
      <c r="L73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9" s="5" cm="1">
        <f t="array" ref="M739">MAX(IF((ProjectInfoTable[ProjectName]=DiscreteStatsTable[[#This Row],[ProjectName]]),(ProjectInfoTable[ProjectName]=DiscreteStatsTable[[#This Row],[ProjectName]])*ProjectInfoTable[NumberOfReplications]))</f>
        <v>50</v>
      </c>
      <c r="N739" s="5" cm="1">
        <f t="array" ref="N739">IFERROR(AVERAGE(IF((DiscreteStatsTable[GroupByKey]=DiscreteStatsTable[[#This Row],[GroupByKey]]),(DiscreteStatsTable[GroupByKey]=DiscreteStatsTable[[#This Row],[GroupByKey]])*DiscreteStatsTable[Average])),0)</f>
        <v>0.17435480160125252</v>
      </c>
      <c r="O739" s="5" cm="1">
        <f t="array" ref="O739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39" s="5" cm="1">
        <f t="array" ref="P739">MAX(IF((ProjectInfoTable[ProjectName]=DiscreteStatsTable[[#This Row],[ProjectName]]),(ProjectInfoTable[ProjectName]=DiscreteStatsTable[[#This Row],[ProjectName]])*ProjectInfoTable[ConfidenceInterval]))</f>
        <v>0.95</v>
      </c>
      <c r="Q739" s="5">
        <f>IF(AND(DiscreteStatsTable[[#This Row],[RepsWithStatObserved]]=1,Y739=0),200000000000000000000,IFERROR(_xlfn.T.INV.2T(1 -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39" s="5" cm="1">
        <f t="array" ref="R739">MIN(IF((DiscreteStatsTable[GroupByKey]=DiscreteStatsTable[[#This Row],[GroupByKey]]),(DiscreteStatsTable[GroupByKey]=DiscreteStatsTable[[#This Row],[GroupByKey]])*DiscreteStatsTable[Average]))</f>
        <v>6.6021406092128906E-2</v>
      </c>
      <c r="S739" s="5" cm="1">
        <f t="array" ref="S739">MAX(IF((DiscreteStatsTable[GroupByKey]=DiscreteStatsTable[[#This Row],[GroupByKey]]),(DiscreteStatsTable[GroupByKey]=DiscreteStatsTable[[#This Row],[GroupByKey]])*DiscreteStatsTable[Average]))</f>
        <v>0.33413217255476801</v>
      </c>
      <c r="T739" s="5" cm="1">
        <f t="array" ref="T739">MIN(IF((DiscreteStatsTable[GroupByKey]=DiscreteStatsTable[[#This Row],[GroupByKey]]),(DiscreteStatsTable[GroupByKey]=DiscreteStatsTable[[#This Row],[GroupByKey]])*DiscreteStatsTable[Minimum]))</f>
        <v>0</v>
      </c>
      <c r="U739" s="5" cm="1">
        <f t="array" ref="U739">MAX(IF((DiscreteStatsTable[GroupByKey]=DiscreteStatsTable[[#This Row],[GroupByKey]]),(DiscreteStatsTable[GroupByKey]=DiscreteStatsTable[[#This Row],[GroupByKey]])*DiscreteStatsTable[Maximum]))</f>
        <v>7.6409613053795198</v>
      </c>
      <c r="V739" s="5" cm="1">
        <f t="array" ref="V739">IFERROR(AVERAGE(IF((DiscreteStatsTable[GroupByKey]=DiscreteStatsTable[[#This Row],[GroupByKey]]),(DiscreteStatsTable[GroupByKey]=DiscreteStatsTable[[#This Row],[GroupByKey]])*DiscreteStatsTable[NumberObservations])),0)</f>
        <v>317.92</v>
      </c>
      <c r="W739" s="5">
        <f>IF((DiscreteStatsTable[[#This Row],[RepsRequested]]&gt;1),DiscreteStatsTable[[#This Row],[HalfWidth]],DiscreteStatsTable[[#This Row],[BatchMeansHalfWidth]])</f>
        <v>1.6490452106246098E-2</v>
      </c>
      <c r="X739" s="5" cm="1">
        <f t="array" ref="X739">COUNT(IF((DiscreteStatsTable[GroupByKey]=DiscreteStatsTable[[#This Row],[GroupByKey]]),(DiscreteStatsTable[GroupByKey]=DiscreteStatsTable[[#This Row],[GroupByKey]])*DiscreteStatsTable[Replication]))</f>
        <v>50</v>
      </c>
      <c r="Y739" s="5">
        <f>IF(DiscreteStatsTable[[#This Row],[RepsRequested]]=DiscreteStatsTable[[#This Row],[RepsWithStatObserved]],1,0)</f>
        <v>1</v>
      </c>
    </row>
    <row r="740" spans="1:25" x14ac:dyDescent="0.25">
      <c r="A740" t="s">
        <v>68</v>
      </c>
      <c r="B740" t="s">
        <v>70</v>
      </c>
      <c r="C740">
        <v>20</v>
      </c>
      <c r="D740" t="s">
        <v>84</v>
      </c>
      <c r="E740" t="s">
        <v>80</v>
      </c>
      <c r="F740" t="s">
        <v>81</v>
      </c>
      <c r="G740">
        <v>0</v>
      </c>
      <c r="H740">
        <v>2E+20</v>
      </c>
      <c r="I740">
        <v>0</v>
      </c>
      <c r="J740">
        <v>0</v>
      </c>
      <c r="K740">
        <v>318</v>
      </c>
      <c r="L74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0" s="5" cm="1">
        <f t="array" ref="M740">MAX(IF((ProjectInfoTable[ProjectName]=DiscreteStatsTable[[#This Row],[ProjectName]]),(ProjectInfoTable[ProjectName]=DiscreteStatsTable[[#This Row],[ProjectName]])*ProjectInfoTable[NumberOfReplications]))</f>
        <v>50</v>
      </c>
      <c r="N740" s="5" cm="1">
        <f t="array" ref="N740">IFERROR(AVERAGE(IF((DiscreteStatsTable[GroupByKey]=DiscreteStatsTable[[#This Row],[GroupByKey]]),(DiscreteStatsTable[GroupByKey]=DiscreteStatsTable[[#This Row],[GroupByKey]])*DiscreteStatsTable[Average])),0)</f>
        <v>0</v>
      </c>
      <c r="O740" s="5" cm="1">
        <f t="array" ref="O740">IFERROR(_xlfn.STDEV.S(IF((DiscreteStatsTable[GroupByKey]=DiscreteStatsTable[[#This Row],[GroupByKey]]),(DiscreteStatsTable[GroupByKey]=DiscreteStatsTable[[#This Row],[GroupByKey]])*DiscreteStatsTable[Average])),0)</f>
        <v>0</v>
      </c>
      <c r="P740" s="5" cm="1">
        <f t="array" ref="P740">MAX(IF((ProjectInfoTable[ProjectName]=DiscreteStatsTable[[#This Row],[ProjectName]]),(ProjectInfoTable[ProjectName]=DiscreteStatsTable[[#This Row],[ProjectName]])*ProjectInfoTable[ConfidenceInterval]))</f>
        <v>0.95</v>
      </c>
      <c r="Q740" s="5">
        <f>IF(AND(DiscreteStatsTable[[#This Row],[RepsWithStatObserved]]=1,Y740=0),200000000000000000000,IFERROR(_xlfn.T.INV.2T(1 -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0" s="5" cm="1">
        <f t="array" ref="R740">MIN(IF((DiscreteStatsTable[GroupByKey]=DiscreteStatsTable[[#This Row],[GroupByKey]]),(DiscreteStatsTable[GroupByKey]=DiscreteStatsTable[[#This Row],[GroupByKey]])*DiscreteStatsTable[Average]))</f>
        <v>0</v>
      </c>
      <c r="S740" s="5" cm="1">
        <f t="array" ref="S740">MAX(IF((DiscreteStatsTable[GroupByKey]=DiscreteStatsTable[[#This Row],[GroupByKey]]),(DiscreteStatsTable[GroupByKey]=DiscreteStatsTable[[#This Row],[GroupByKey]])*DiscreteStatsTable[Average]))</f>
        <v>0</v>
      </c>
      <c r="T740" s="5" cm="1">
        <f t="array" ref="T740">MIN(IF((DiscreteStatsTable[GroupByKey]=DiscreteStatsTable[[#This Row],[GroupByKey]]),(DiscreteStatsTable[GroupByKey]=DiscreteStatsTable[[#This Row],[GroupByKey]])*DiscreteStatsTable[Minimum]))</f>
        <v>0</v>
      </c>
      <c r="U740" s="5" cm="1">
        <f t="array" ref="U740">MAX(IF((DiscreteStatsTable[GroupByKey]=DiscreteStatsTable[[#This Row],[GroupByKey]]),(DiscreteStatsTable[GroupByKey]=DiscreteStatsTable[[#This Row],[GroupByKey]])*DiscreteStatsTable[Maximum]))</f>
        <v>0</v>
      </c>
      <c r="V740" s="5" cm="1">
        <f t="array" ref="V740">IFERROR(AVERAGE(IF((DiscreteStatsTable[GroupByKey]=DiscreteStatsTable[[#This Row],[GroupByKey]]),(DiscreteStatsTable[GroupByKey]=DiscreteStatsTable[[#This Row],[GroupByKey]])*DiscreteStatsTable[NumberObservations])),0)</f>
        <v>317.92</v>
      </c>
      <c r="W740" s="5">
        <f>IF((DiscreteStatsTable[[#This Row],[RepsRequested]]&gt;1),DiscreteStatsTable[[#This Row],[HalfWidth]],DiscreteStatsTable[[#This Row],[BatchMeansHalfWidth]])</f>
        <v>0</v>
      </c>
      <c r="X740" s="5" cm="1">
        <f t="array" ref="X740">COUNT(IF((DiscreteStatsTable[GroupByKey]=DiscreteStatsTable[[#This Row],[GroupByKey]]),(DiscreteStatsTable[GroupByKey]=DiscreteStatsTable[[#This Row],[GroupByKey]])*DiscreteStatsTable[Replication]))</f>
        <v>50</v>
      </c>
      <c r="Y740" s="5">
        <f>IF(DiscreteStatsTable[[#This Row],[RepsRequested]]=DiscreteStatsTable[[#This Row],[RepsWithStatObserved]],1,0)</f>
        <v>1</v>
      </c>
    </row>
    <row r="741" spans="1:25" x14ac:dyDescent="0.25">
      <c r="A741" t="s">
        <v>68</v>
      </c>
      <c r="B741" t="s">
        <v>70</v>
      </c>
      <c r="C741">
        <v>20</v>
      </c>
      <c r="D741" t="s">
        <v>84</v>
      </c>
      <c r="E741" t="s">
        <v>82</v>
      </c>
      <c r="F741" t="s">
        <v>81</v>
      </c>
      <c r="G741">
        <v>0.26870651567243897</v>
      </c>
      <c r="H741">
        <v>2E+20</v>
      </c>
      <c r="I741">
        <v>0</v>
      </c>
      <c r="J741">
        <v>3.3425621827937002</v>
      </c>
      <c r="K741">
        <v>318</v>
      </c>
      <c r="L74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1" s="5" cm="1">
        <f t="array" ref="M741">MAX(IF((ProjectInfoTable[ProjectName]=DiscreteStatsTable[[#This Row],[ProjectName]]),(ProjectInfoTable[ProjectName]=DiscreteStatsTable[[#This Row],[ProjectName]])*ProjectInfoTable[NumberOfReplications]))</f>
        <v>50</v>
      </c>
      <c r="N741" s="5" cm="1">
        <f t="array" ref="N741">IFERROR(AVERAGE(IF((DiscreteStatsTable[GroupByKey]=DiscreteStatsTable[[#This Row],[GroupByKey]]),(DiscreteStatsTable[GroupByKey]=DiscreteStatsTable[[#This Row],[GroupByKey]])*DiscreteStatsTable[Average])),0)</f>
        <v>0.17435480160125252</v>
      </c>
      <c r="O741" s="5" cm="1">
        <f t="array" ref="O741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41" s="5" cm="1">
        <f t="array" ref="P741">MAX(IF((ProjectInfoTable[ProjectName]=DiscreteStatsTable[[#This Row],[ProjectName]]),(ProjectInfoTable[ProjectName]=DiscreteStatsTable[[#This Row],[ProjectName]])*ProjectInfoTable[ConfidenceInterval]))</f>
        <v>0.95</v>
      </c>
      <c r="Q741" s="5">
        <f>IF(AND(DiscreteStatsTable[[#This Row],[RepsWithStatObserved]]=1,Y741=0),200000000000000000000,IFERROR(_xlfn.T.INV.2T(1 -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41" s="5" cm="1">
        <f t="array" ref="R741">MIN(IF((DiscreteStatsTable[GroupByKey]=DiscreteStatsTable[[#This Row],[GroupByKey]]),(DiscreteStatsTable[GroupByKey]=DiscreteStatsTable[[#This Row],[GroupByKey]])*DiscreteStatsTable[Average]))</f>
        <v>6.6021406092128906E-2</v>
      </c>
      <c r="S741" s="5" cm="1">
        <f t="array" ref="S741">MAX(IF((DiscreteStatsTable[GroupByKey]=DiscreteStatsTable[[#This Row],[GroupByKey]]),(DiscreteStatsTable[GroupByKey]=DiscreteStatsTable[[#This Row],[GroupByKey]])*DiscreteStatsTable[Average]))</f>
        <v>0.33413217255476801</v>
      </c>
      <c r="T741" s="5" cm="1">
        <f t="array" ref="T741">MIN(IF((DiscreteStatsTable[GroupByKey]=DiscreteStatsTable[[#This Row],[GroupByKey]]),(DiscreteStatsTable[GroupByKey]=DiscreteStatsTable[[#This Row],[GroupByKey]])*DiscreteStatsTable[Minimum]))</f>
        <v>0</v>
      </c>
      <c r="U741" s="5" cm="1">
        <f t="array" ref="U741">MAX(IF((DiscreteStatsTable[GroupByKey]=DiscreteStatsTable[[#This Row],[GroupByKey]]),(DiscreteStatsTable[GroupByKey]=DiscreteStatsTable[[#This Row],[GroupByKey]])*DiscreteStatsTable[Maximum]))</f>
        <v>7.6409613053795198</v>
      </c>
      <c r="V741" s="5" cm="1">
        <f t="array" ref="V741">IFERROR(AVERAGE(IF((DiscreteStatsTable[GroupByKey]=DiscreteStatsTable[[#This Row],[GroupByKey]]),(DiscreteStatsTable[GroupByKey]=DiscreteStatsTable[[#This Row],[GroupByKey]])*DiscreteStatsTable[NumberObservations])),0)</f>
        <v>317.92</v>
      </c>
      <c r="W741" s="5">
        <f>IF((DiscreteStatsTable[[#This Row],[RepsRequested]]&gt;1),DiscreteStatsTable[[#This Row],[HalfWidth]],DiscreteStatsTable[[#This Row],[BatchMeansHalfWidth]])</f>
        <v>1.6490452106246098E-2</v>
      </c>
      <c r="X741" s="5" cm="1">
        <f t="array" ref="X741">COUNT(IF((DiscreteStatsTable[GroupByKey]=DiscreteStatsTable[[#This Row],[GroupByKey]]),(DiscreteStatsTable[GroupByKey]=DiscreteStatsTable[[#This Row],[GroupByKey]])*DiscreteStatsTable[Replication]))</f>
        <v>50</v>
      </c>
      <c r="Y741" s="5">
        <f>IF(DiscreteStatsTable[[#This Row],[RepsRequested]]=DiscreteStatsTable[[#This Row],[RepsWithStatObserved]],1,0)</f>
        <v>1</v>
      </c>
    </row>
    <row r="742" spans="1:25" x14ac:dyDescent="0.25">
      <c r="A742" t="s">
        <v>68</v>
      </c>
      <c r="B742" t="s">
        <v>70</v>
      </c>
      <c r="C742">
        <v>21</v>
      </c>
      <c r="D742" t="s">
        <v>84</v>
      </c>
      <c r="E742" t="s">
        <v>80</v>
      </c>
      <c r="F742" t="s">
        <v>81</v>
      </c>
      <c r="G742">
        <v>0</v>
      </c>
      <c r="H742">
        <v>2E+20</v>
      </c>
      <c r="I742">
        <v>0</v>
      </c>
      <c r="J742">
        <v>0</v>
      </c>
      <c r="K742">
        <v>318</v>
      </c>
      <c r="L74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2" s="5" cm="1">
        <f t="array" ref="M742">MAX(IF((ProjectInfoTable[ProjectName]=DiscreteStatsTable[[#This Row],[ProjectName]]),(ProjectInfoTable[ProjectName]=DiscreteStatsTable[[#This Row],[ProjectName]])*ProjectInfoTable[NumberOfReplications]))</f>
        <v>50</v>
      </c>
      <c r="N742" s="5" cm="1">
        <f t="array" ref="N742">IFERROR(AVERAGE(IF((DiscreteStatsTable[GroupByKey]=DiscreteStatsTable[[#This Row],[GroupByKey]]),(DiscreteStatsTable[GroupByKey]=DiscreteStatsTable[[#This Row],[GroupByKey]])*DiscreteStatsTable[Average])),0)</f>
        <v>0</v>
      </c>
      <c r="O742" s="5" cm="1">
        <f t="array" ref="O742">IFERROR(_xlfn.STDEV.S(IF((DiscreteStatsTable[GroupByKey]=DiscreteStatsTable[[#This Row],[GroupByKey]]),(DiscreteStatsTable[GroupByKey]=DiscreteStatsTable[[#This Row],[GroupByKey]])*DiscreteStatsTable[Average])),0)</f>
        <v>0</v>
      </c>
      <c r="P742" s="5" cm="1">
        <f t="array" ref="P742">MAX(IF((ProjectInfoTable[ProjectName]=DiscreteStatsTable[[#This Row],[ProjectName]]),(ProjectInfoTable[ProjectName]=DiscreteStatsTable[[#This Row],[ProjectName]])*ProjectInfoTable[ConfidenceInterval]))</f>
        <v>0.95</v>
      </c>
      <c r="Q742" s="5">
        <f>IF(AND(DiscreteStatsTable[[#This Row],[RepsWithStatObserved]]=1,Y742=0),200000000000000000000,IFERROR(_xlfn.T.INV.2T(1 -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2" s="5" cm="1">
        <f t="array" ref="R742">MIN(IF((DiscreteStatsTable[GroupByKey]=DiscreteStatsTable[[#This Row],[GroupByKey]]),(DiscreteStatsTable[GroupByKey]=DiscreteStatsTable[[#This Row],[GroupByKey]])*DiscreteStatsTable[Average]))</f>
        <v>0</v>
      </c>
      <c r="S742" s="5" cm="1">
        <f t="array" ref="S742">MAX(IF((DiscreteStatsTable[GroupByKey]=DiscreteStatsTable[[#This Row],[GroupByKey]]),(DiscreteStatsTable[GroupByKey]=DiscreteStatsTable[[#This Row],[GroupByKey]])*DiscreteStatsTable[Average]))</f>
        <v>0</v>
      </c>
      <c r="T742" s="5" cm="1">
        <f t="array" ref="T742">MIN(IF((DiscreteStatsTable[GroupByKey]=DiscreteStatsTable[[#This Row],[GroupByKey]]),(DiscreteStatsTable[GroupByKey]=DiscreteStatsTable[[#This Row],[GroupByKey]])*DiscreteStatsTable[Minimum]))</f>
        <v>0</v>
      </c>
      <c r="U742" s="5" cm="1">
        <f t="array" ref="U742">MAX(IF((DiscreteStatsTable[GroupByKey]=DiscreteStatsTable[[#This Row],[GroupByKey]]),(DiscreteStatsTable[GroupByKey]=DiscreteStatsTable[[#This Row],[GroupByKey]])*DiscreteStatsTable[Maximum]))</f>
        <v>0</v>
      </c>
      <c r="V742" s="5" cm="1">
        <f t="array" ref="V742">IFERROR(AVERAGE(IF((DiscreteStatsTable[GroupByKey]=DiscreteStatsTable[[#This Row],[GroupByKey]]),(DiscreteStatsTable[GroupByKey]=DiscreteStatsTable[[#This Row],[GroupByKey]])*DiscreteStatsTable[NumberObservations])),0)</f>
        <v>317.92</v>
      </c>
      <c r="W742" s="5">
        <f>IF((DiscreteStatsTable[[#This Row],[RepsRequested]]&gt;1),DiscreteStatsTable[[#This Row],[HalfWidth]],DiscreteStatsTable[[#This Row],[BatchMeansHalfWidth]])</f>
        <v>0</v>
      </c>
      <c r="X742" s="5" cm="1">
        <f t="array" ref="X742">COUNT(IF((DiscreteStatsTable[GroupByKey]=DiscreteStatsTable[[#This Row],[GroupByKey]]),(DiscreteStatsTable[GroupByKey]=DiscreteStatsTable[[#This Row],[GroupByKey]])*DiscreteStatsTable[Replication]))</f>
        <v>50</v>
      </c>
      <c r="Y742" s="5">
        <f>IF(DiscreteStatsTable[[#This Row],[RepsRequested]]=DiscreteStatsTable[[#This Row],[RepsWithStatObserved]],1,0)</f>
        <v>1</v>
      </c>
    </row>
    <row r="743" spans="1:25" x14ac:dyDescent="0.25">
      <c r="A743" t="s">
        <v>68</v>
      </c>
      <c r="B743" t="s">
        <v>70</v>
      </c>
      <c r="C743">
        <v>21</v>
      </c>
      <c r="D743" t="s">
        <v>84</v>
      </c>
      <c r="E743" t="s">
        <v>82</v>
      </c>
      <c r="F743" t="s">
        <v>81</v>
      </c>
      <c r="G743">
        <v>0.160686211279953</v>
      </c>
      <c r="H743">
        <v>2E+20</v>
      </c>
      <c r="I743">
        <v>0</v>
      </c>
      <c r="J743">
        <v>4.7011229625765099</v>
      </c>
      <c r="K743">
        <v>318</v>
      </c>
      <c r="L74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3" s="5" cm="1">
        <f t="array" ref="M743">MAX(IF((ProjectInfoTable[ProjectName]=DiscreteStatsTable[[#This Row],[ProjectName]]),(ProjectInfoTable[ProjectName]=DiscreteStatsTable[[#This Row],[ProjectName]])*ProjectInfoTable[NumberOfReplications]))</f>
        <v>50</v>
      </c>
      <c r="N743" s="5" cm="1">
        <f t="array" ref="N743">IFERROR(AVERAGE(IF((DiscreteStatsTable[GroupByKey]=DiscreteStatsTable[[#This Row],[GroupByKey]]),(DiscreteStatsTable[GroupByKey]=DiscreteStatsTable[[#This Row],[GroupByKey]])*DiscreteStatsTable[Average])),0)</f>
        <v>0.17435480160125252</v>
      </c>
      <c r="O743" s="5" cm="1">
        <f t="array" ref="O743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43" s="5" cm="1">
        <f t="array" ref="P743">MAX(IF((ProjectInfoTable[ProjectName]=DiscreteStatsTable[[#This Row],[ProjectName]]),(ProjectInfoTable[ProjectName]=DiscreteStatsTable[[#This Row],[ProjectName]])*ProjectInfoTable[ConfidenceInterval]))</f>
        <v>0.95</v>
      </c>
      <c r="Q743" s="5">
        <f>IF(AND(DiscreteStatsTable[[#This Row],[RepsWithStatObserved]]=1,Y743=0),200000000000000000000,IFERROR(_xlfn.T.INV.2T(1 -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43" s="5" cm="1">
        <f t="array" ref="R743">MIN(IF((DiscreteStatsTable[GroupByKey]=DiscreteStatsTable[[#This Row],[GroupByKey]]),(DiscreteStatsTable[GroupByKey]=DiscreteStatsTable[[#This Row],[GroupByKey]])*DiscreteStatsTable[Average]))</f>
        <v>6.6021406092128906E-2</v>
      </c>
      <c r="S743" s="5" cm="1">
        <f t="array" ref="S743">MAX(IF((DiscreteStatsTable[GroupByKey]=DiscreteStatsTable[[#This Row],[GroupByKey]]),(DiscreteStatsTable[GroupByKey]=DiscreteStatsTable[[#This Row],[GroupByKey]])*DiscreteStatsTable[Average]))</f>
        <v>0.33413217255476801</v>
      </c>
      <c r="T743" s="5" cm="1">
        <f t="array" ref="T743">MIN(IF((DiscreteStatsTable[GroupByKey]=DiscreteStatsTable[[#This Row],[GroupByKey]]),(DiscreteStatsTable[GroupByKey]=DiscreteStatsTable[[#This Row],[GroupByKey]])*DiscreteStatsTable[Minimum]))</f>
        <v>0</v>
      </c>
      <c r="U743" s="5" cm="1">
        <f t="array" ref="U743">MAX(IF((DiscreteStatsTable[GroupByKey]=DiscreteStatsTable[[#This Row],[GroupByKey]]),(DiscreteStatsTable[GroupByKey]=DiscreteStatsTable[[#This Row],[GroupByKey]])*DiscreteStatsTable[Maximum]))</f>
        <v>7.6409613053795198</v>
      </c>
      <c r="V743" s="5" cm="1">
        <f t="array" ref="V743">IFERROR(AVERAGE(IF((DiscreteStatsTable[GroupByKey]=DiscreteStatsTable[[#This Row],[GroupByKey]]),(DiscreteStatsTable[GroupByKey]=DiscreteStatsTable[[#This Row],[GroupByKey]])*DiscreteStatsTable[NumberObservations])),0)</f>
        <v>317.92</v>
      </c>
      <c r="W743" s="5">
        <f>IF((DiscreteStatsTable[[#This Row],[RepsRequested]]&gt;1),DiscreteStatsTable[[#This Row],[HalfWidth]],DiscreteStatsTable[[#This Row],[BatchMeansHalfWidth]])</f>
        <v>1.6490452106246098E-2</v>
      </c>
      <c r="X743" s="5" cm="1">
        <f t="array" ref="X743">COUNT(IF((DiscreteStatsTable[GroupByKey]=DiscreteStatsTable[[#This Row],[GroupByKey]]),(DiscreteStatsTable[GroupByKey]=DiscreteStatsTable[[#This Row],[GroupByKey]])*DiscreteStatsTable[Replication]))</f>
        <v>50</v>
      </c>
      <c r="Y743" s="5">
        <f>IF(DiscreteStatsTable[[#This Row],[RepsRequested]]=DiscreteStatsTable[[#This Row],[RepsWithStatObserved]],1,0)</f>
        <v>1</v>
      </c>
    </row>
    <row r="744" spans="1:25" x14ac:dyDescent="0.25">
      <c r="A744" t="s">
        <v>68</v>
      </c>
      <c r="B744" t="s">
        <v>70</v>
      </c>
      <c r="C744">
        <v>22</v>
      </c>
      <c r="D744" t="s">
        <v>84</v>
      </c>
      <c r="E744" t="s">
        <v>80</v>
      </c>
      <c r="F744" t="s">
        <v>81</v>
      </c>
      <c r="G744">
        <v>0</v>
      </c>
      <c r="H744">
        <v>2E+20</v>
      </c>
      <c r="I744">
        <v>0</v>
      </c>
      <c r="J744">
        <v>0</v>
      </c>
      <c r="K744">
        <v>318</v>
      </c>
      <c r="L74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4" s="5" cm="1">
        <f t="array" ref="M744">MAX(IF((ProjectInfoTable[ProjectName]=DiscreteStatsTable[[#This Row],[ProjectName]]),(ProjectInfoTable[ProjectName]=DiscreteStatsTable[[#This Row],[ProjectName]])*ProjectInfoTable[NumberOfReplications]))</f>
        <v>50</v>
      </c>
      <c r="N744" s="5" cm="1">
        <f t="array" ref="N744">IFERROR(AVERAGE(IF((DiscreteStatsTable[GroupByKey]=DiscreteStatsTable[[#This Row],[GroupByKey]]),(DiscreteStatsTable[GroupByKey]=DiscreteStatsTable[[#This Row],[GroupByKey]])*DiscreteStatsTable[Average])),0)</f>
        <v>0</v>
      </c>
      <c r="O744" s="5" cm="1">
        <f t="array" ref="O744">IFERROR(_xlfn.STDEV.S(IF((DiscreteStatsTable[GroupByKey]=DiscreteStatsTable[[#This Row],[GroupByKey]]),(DiscreteStatsTable[GroupByKey]=DiscreteStatsTable[[#This Row],[GroupByKey]])*DiscreteStatsTable[Average])),0)</f>
        <v>0</v>
      </c>
      <c r="P744" s="5" cm="1">
        <f t="array" ref="P744">MAX(IF((ProjectInfoTable[ProjectName]=DiscreteStatsTable[[#This Row],[ProjectName]]),(ProjectInfoTable[ProjectName]=DiscreteStatsTable[[#This Row],[ProjectName]])*ProjectInfoTable[ConfidenceInterval]))</f>
        <v>0.95</v>
      </c>
      <c r="Q744" s="5">
        <f>IF(AND(DiscreteStatsTable[[#This Row],[RepsWithStatObserved]]=1,Y744=0),200000000000000000000,IFERROR(_xlfn.T.INV.2T(1 -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4" s="5" cm="1">
        <f t="array" ref="R744">MIN(IF((DiscreteStatsTable[GroupByKey]=DiscreteStatsTable[[#This Row],[GroupByKey]]),(DiscreteStatsTable[GroupByKey]=DiscreteStatsTable[[#This Row],[GroupByKey]])*DiscreteStatsTable[Average]))</f>
        <v>0</v>
      </c>
      <c r="S744" s="5" cm="1">
        <f t="array" ref="S744">MAX(IF((DiscreteStatsTable[GroupByKey]=DiscreteStatsTable[[#This Row],[GroupByKey]]),(DiscreteStatsTable[GroupByKey]=DiscreteStatsTable[[#This Row],[GroupByKey]])*DiscreteStatsTable[Average]))</f>
        <v>0</v>
      </c>
      <c r="T744" s="5" cm="1">
        <f t="array" ref="T744">MIN(IF((DiscreteStatsTable[GroupByKey]=DiscreteStatsTable[[#This Row],[GroupByKey]]),(DiscreteStatsTable[GroupByKey]=DiscreteStatsTable[[#This Row],[GroupByKey]])*DiscreteStatsTable[Minimum]))</f>
        <v>0</v>
      </c>
      <c r="U744" s="5" cm="1">
        <f t="array" ref="U744">MAX(IF((DiscreteStatsTable[GroupByKey]=DiscreteStatsTable[[#This Row],[GroupByKey]]),(DiscreteStatsTable[GroupByKey]=DiscreteStatsTable[[#This Row],[GroupByKey]])*DiscreteStatsTable[Maximum]))</f>
        <v>0</v>
      </c>
      <c r="V744" s="5" cm="1">
        <f t="array" ref="V744">IFERROR(AVERAGE(IF((DiscreteStatsTable[GroupByKey]=DiscreteStatsTable[[#This Row],[GroupByKey]]),(DiscreteStatsTable[GroupByKey]=DiscreteStatsTable[[#This Row],[GroupByKey]])*DiscreteStatsTable[NumberObservations])),0)</f>
        <v>317.92</v>
      </c>
      <c r="W744" s="5">
        <f>IF((DiscreteStatsTable[[#This Row],[RepsRequested]]&gt;1),DiscreteStatsTable[[#This Row],[HalfWidth]],DiscreteStatsTable[[#This Row],[BatchMeansHalfWidth]])</f>
        <v>0</v>
      </c>
      <c r="X744" s="5" cm="1">
        <f t="array" ref="X744">COUNT(IF((DiscreteStatsTable[GroupByKey]=DiscreteStatsTable[[#This Row],[GroupByKey]]),(DiscreteStatsTable[GroupByKey]=DiscreteStatsTable[[#This Row],[GroupByKey]])*DiscreteStatsTable[Replication]))</f>
        <v>50</v>
      </c>
      <c r="Y744" s="5">
        <f>IF(DiscreteStatsTable[[#This Row],[RepsRequested]]=DiscreteStatsTable[[#This Row],[RepsWithStatObserved]],1,0)</f>
        <v>1</v>
      </c>
    </row>
    <row r="745" spans="1:25" x14ac:dyDescent="0.25">
      <c r="A745" t="s">
        <v>68</v>
      </c>
      <c r="B745" t="s">
        <v>70</v>
      </c>
      <c r="C745">
        <v>22</v>
      </c>
      <c r="D745" t="s">
        <v>84</v>
      </c>
      <c r="E745" t="s">
        <v>82</v>
      </c>
      <c r="F745" t="s">
        <v>81</v>
      </c>
      <c r="G745">
        <v>0.14961030600813899</v>
      </c>
      <c r="H745">
        <v>2E+20</v>
      </c>
      <c r="I745">
        <v>0</v>
      </c>
      <c r="J745">
        <v>3.02316902104184</v>
      </c>
      <c r="K745">
        <v>318</v>
      </c>
      <c r="L74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5" s="5" cm="1">
        <f t="array" ref="M745">MAX(IF((ProjectInfoTable[ProjectName]=DiscreteStatsTable[[#This Row],[ProjectName]]),(ProjectInfoTable[ProjectName]=DiscreteStatsTable[[#This Row],[ProjectName]])*ProjectInfoTable[NumberOfReplications]))</f>
        <v>50</v>
      </c>
      <c r="N745" s="5" cm="1">
        <f t="array" ref="N745">IFERROR(AVERAGE(IF((DiscreteStatsTable[GroupByKey]=DiscreteStatsTable[[#This Row],[GroupByKey]]),(DiscreteStatsTable[GroupByKey]=DiscreteStatsTable[[#This Row],[GroupByKey]])*DiscreteStatsTable[Average])),0)</f>
        <v>0.17435480160125252</v>
      </c>
      <c r="O745" s="5" cm="1">
        <f t="array" ref="O745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45" s="5" cm="1">
        <f t="array" ref="P745">MAX(IF((ProjectInfoTable[ProjectName]=DiscreteStatsTable[[#This Row],[ProjectName]]),(ProjectInfoTable[ProjectName]=DiscreteStatsTable[[#This Row],[ProjectName]])*ProjectInfoTable[ConfidenceInterval]))</f>
        <v>0.95</v>
      </c>
      <c r="Q745" s="5">
        <f>IF(AND(DiscreteStatsTable[[#This Row],[RepsWithStatObserved]]=1,Y745=0),200000000000000000000,IFERROR(_xlfn.T.INV.2T(1 -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45" s="5" cm="1">
        <f t="array" ref="R745">MIN(IF((DiscreteStatsTable[GroupByKey]=DiscreteStatsTable[[#This Row],[GroupByKey]]),(DiscreteStatsTable[GroupByKey]=DiscreteStatsTable[[#This Row],[GroupByKey]])*DiscreteStatsTable[Average]))</f>
        <v>6.6021406092128906E-2</v>
      </c>
      <c r="S745" s="5" cm="1">
        <f t="array" ref="S745">MAX(IF((DiscreteStatsTable[GroupByKey]=DiscreteStatsTable[[#This Row],[GroupByKey]]),(DiscreteStatsTable[GroupByKey]=DiscreteStatsTable[[#This Row],[GroupByKey]])*DiscreteStatsTable[Average]))</f>
        <v>0.33413217255476801</v>
      </c>
      <c r="T745" s="5" cm="1">
        <f t="array" ref="T745">MIN(IF((DiscreteStatsTable[GroupByKey]=DiscreteStatsTable[[#This Row],[GroupByKey]]),(DiscreteStatsTable[GroupByKey]=DiscreteStatsTable[[#This Row],[GroupByKey]])*DiscreteStatsTable[Minimum]))</f>
        <v>0</v>
      </c>
      <c r="U745" s="5" cm="1">
        <f t="array" ref="U745">MAX(IF((DiscreteStatsTable[GroupByKey]=DiscreteStatsTable[[#This Row],[GroupByKey]]),(DiscreteStatsTable[GroupByKey]=DiscreteStatsTable[[#This Row],[GroupByKey]])*DiscreteStatsTable[Maximum]))</f>
        <v>7.6409613053795198</v>
      </c>
      <c r="V745" s="5" cm="1">
        <f t="array" ref="V745">IFERROR(AVERAGE(IF((DiscreteStatsTable[GroupByKey]=DiscreteStatsTable[[#This Row],[GroupByKey]]),(DiscreteStatsTable[GroupByKey]=DiscreteStatsTable[[#This Row],[GroupByKey]])*DiscreteStatsTable[NumberObservations])),0)</f>
        <v>317.92</v>
      </c>
      <c r="W745" s="5">
        <f>IF((DiscreteStatsTable[[#This Row],[RepsRequested]]&gt;1),DiscreteStatsTable[[#This Row],[HalfWidth]],DiscreteStatsTable[[#This Row],[BatchMeansHalfWidth]])</f>
        <v>1.6490452106246098E-2</v>
      </c>
      <c r="X745" s="5" cm="1">
        <f t="array" ref="X745">COUNT(IF((DiscreteStatsTable[GroupByKey]=DiscreteStatsTable[[#This Row],[GroupByKey]]),(DiscreteStatsTable[GroupByKey]=DiscreteStatsTable[[#This Row],[GroupByKey]])*DiscreteStatsTable[Replication]))</f>
        <v>50</v>
      </c>
      <c r="Y745" s="5">
        <f>IF(DiscreteStatsTable[[#This Row],[RepsRequested]]=DiscreteStatsTable[[#This Row],[RepsWithStatObserved]],1,0)</f>
        <v>1</v>
      </c>
    </row>
    <row r="746" spans="1:25" x14ac:dyDescent="0.25">
      <c r="A746" t="s">
        <v>68</v>
      </c>
      <c r="B746" t="s">
        <v>70</v>
      </c>
      <c r="C746">
        <v>23</v>
      </c>
      <c r="D746" t="s">
        <v>84</v>
      </c>
      <c r="E746" t="s">
        <v>80</v>
      </c>
      <c r="F746" t="s">
        <v>81</v>
      </c>
      <c r="G746">
        <v>0</v>
      </c>
      <c r="H746">
        <v>2E+20</v>
      </c>
      <c r="I746">
        <v>0</v>
      </c>
      <c r="J746">
        <v>0</v>
      </c>
      <c r="K746">
        <v>318</v>
      </c>
      <c r="L74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6" s="5" cm="1">
        <f t="array" ref="M746">MAX(IF((ProjectInfoTable[ProjectName]=DiscreteStatsTable[[#This Row],[ProjectName]]),(ProjectInfoTable[ProjectName]=DiscreteStatsTable[[#This Row],[ProjectName]])*ProjectInfoTable[NumberOfReplications]))</f>
        <v>50</v>
      </c>
      <c r="N746" s="5" cm="1">
        <f t="array" ref="N746">IFERROR(AVERAGE(IF((DiscreteStatsTable[GroupByKey]=DiscreteStatsTable[[#This Row],[GroupByKey]]),(DiscreteStatsTable[GroupByKey]=DiscreteStatsTable[[#This Row],[GroupByKey]])*DiscreteStatsTable[Average])),0)</f>
        <v>0</v>
      </c>
      <c r="O746" s="5" cm="1">
        <f t="array" ref="O746">IFERROR(_xlfn.STDEV.S(IF((DiscreteStatsTable[GroupByKey]=DiscreteStatsTable[[#This Row],[GroupByKey]]),(DiscreteStatsTable[GroupByKey]=DiscreteStatsTable[[#This Row],[GroupByKey]])*DiscreteStatsTable[Average])),0)</f>
        <v>0</v>
      </c>
      <c r="P746" s="5" cm="1">
        <f t="array" ref="P746">MAX(IF((ProjectInfoTable[ProjectName]=DiscreteStatsTable[[#This Row],[ProjectName]]),(ProjectInfoTable[ProjectName]=DiscreteStatsTable[[#This Row],[ProjectName]])*ProjectInfoTable[ConfidenceInterval]))</f>
        <v>0.95</v>
      </c>
      <c r="Q746" s="5">
        <f>IF(AND(DiscreteStatsTable[[#This Row],[RepsWithStatObserved]]=1,Y746=0),200000000000000000000,IFERROR(_xlfn.T.INV.2T(1 -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6" s="5" cm="1">
        <f t="array" ref="R746">MIN(IF((DiscreteStatsTable[GroupByKey]=DiscreteStatsTable[[#This Row],[GroupByKey]]),(DiscreteStatsTable[GroupByKey]=DiscreteStatsTable[[#This Row],[GroupByKey]])*DiscreteStatsTable[Average]))</f>
        <v>0</v>
      </c>
      <c r="S746" s="5" cm="1">
        <f t="array" ref="S746">MAX(IF((DiscreteStatsTable[GroupByKey]=DiscreteStatsTable[[#This Row],[GroupByKey]]),(DiscreteStatsTable[GroupByKey]=DiscreteStatsTable[[#This Row],[GroupByKey]])*DiscreteStatsTable[Average]))</f>
        <v>0</v>
      </c>
      <c r="T746" s="5" cm="1">
        <f t="array" ref="T746">MIN(IF((DiscreteStatsTable[GroupByKey]=DiscreteStatsTable[[#This Row],[GroupByKey]]),(DiscreteStatsTable[GroupByKey]=DiscreteStatsTable[[#This Row],[GroupByKey]])*DiscreteStatsTable[Minimum]))</f>
        <v>0</v>
      </c>
      <c r="U746" s="5" cm="1">
        <f t="array" ref="U746">MAX(IF((DiscreteStatsTable[GroupByKey]=DiscreteStatsTable[[#This Row],[GroupByKey]]),(DiscreteStatsTable[GroupByKey]=DiscreteStatsTable[[#This Row],[GroupByKey]])*DiscreteStatsTable[Maximum]))</f>
        <v>0</v>
      </c>
      <c r="V746" s="5" cm="1">
        <f t="array" ref="V746">IFERROR(AVERAGE(IF((DiscreteStatsTable[GroupByKey]=DiscreteStatsTable[[#This Row],[GroupByKey]]),(DiscreteStatsTable[GroupByKey]=DiscreteStatsTable[[#This Row],[GroupByKey]])*DiscreteStatsTable[NumberObservations])),0)</f>
        <v>317.92</v>
      </c>
      <c r="W746" s="5">
        <f>IF((DiscreteStatsTable[[#This Row],[RepsRequested]]&gt;1),DiscreteStatsTable[[#This Row],[HalfWidth]],DiscreteStatsTable[[#This Row],[BatchMeansHalfWidth]])</f>
        <v>0</v>
      </c>
      <c r="X746" s="5" cm="1">
        <f t="array" ref="X746">COUNT(IF((DiscreteStatsTable[GroupByKey]=DiscreteStatsTable[[#This Row],[GroupByKey]]),(DiscreteStatsTable[GroupByKey]=DiscreteStatsTable[[#This Row],[GroupByKey]])*DiscreteStatsTable[Replication]))</f>
        <v>50</v>
      </c>
      <c r="Y746" s="5">
        <f>IF(DiscreteStatsTable[[#This Row],[RepsRequested]]=DiscreteStatsTable[[#This Row],[RepsWithStatObserved]],1,0)</f>
        <v>1</v>
      </c>
    </row>
    <row r="747" spans="1:25" x14ac:dyDescent="0.25">
      <c r="A747" t="s">
        <v>68</v>
      </c>
      <c r="B747" t="s">
        <v>70</v>
      </c>
      <c r="C747">
        <v>23</v>
      </c>
      <c r="D747" t="s">
        <v>84</v>
      </c>
      <c r="E747" t="s">
        <v>82</v>
      </c>
      <c r="F747" t="s">
        <v>81</v>
      </c>
      <c r="G747">
        <v>0.15289428689072401</v>
      </c>
      <c r="H747">
        <v>2E+20</v>
      </c>
      <c r="I747">
        <v>0</v>
      </c>
      <c r="J747">
        <v>3.5048150926610302</v>
      </c>
      <c r="K747">
        <v>318</v>
      </c>
      <c r="L74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7" s="5" cm="1">
        <f t="array" ref="M747">MAX(IF((ProjectInfoTable[ProjectName]=DiscreteStatsTable[[#This Row],[ProjectName]]),(ProjectInfoTable[ProjectName]=DiscreteStatsTable[[#This Row],[ProjectName]])*ProjectInfoTable[NumberOfReplications]))</f>
        <v>50</v>
      </c>
      <c r="N747" s="5" cm="1">
        <f t="array" ref="N747">IFERROR(AVERAGE(IF((DiscreteStatsTable[GroupByKey]=DiscreteStatsTable[[#This Row],[GroupByKey]]),(DiscreteStatsTable[GroupByKey]=DiscreteStatsTable[[#This Row],[GroupByKey]])*DiscreteStatsTable[Average])),0)</f>
        <v>0.17435480160125252</v>
      </c>
      <c r="O747" s="5" cm="1">
        <f t="array" ref="O747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47" s="5" cm="1">
        <f t="array" ref="P747">MAX(IF((ProjectInfoTable[ProjectName]=DiscreteStatsTable[[#This Row],[ProjectName]]),(ProjectInfoTable[ProjectName]=DiscreteStatsTable[[#This Row],[ProjectName]])*ProjectInfoTable[ConfidenceInterval]))</f>
        <v>0.95</v>
      </c>
      <c r="Q747" s="5">
        <f>IF(AND(DiscreteStatsTable[[#This Row],[RepsWithStatObserved]]=1,Y747=0),200000000000000000000,IFERROR(_xlfn.T.INV.2T(1 -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47" s="5" cm="1">
        <f t="array" ref="R747">MIN(IF((DiscreteStatsTable[GroupByKey]=DiscreteStatsTable[[#This Row],[GroupByKey]]),(DiscreteStatsTable[GroupByKey]=DiscreteStatsTable[[#This Row],[GroupByKey]])*DiscreteStatsTable[Average]))</f>
        <v>6.6021406092128906E-2</v>
      </c>
      <c r="S747" s="5" cm="1">
        <f t="array" ref="S747">MAX(IF((DiscreteStatsTable[GroupByKey]=DiscreteStatsTable[[#This Row],[GroupByKey]]),(DiscreteStatsTable[GroupByKey]=DiscreteStatsTable[[#This Row],[GroupByKey]])*DiscreteStatsTable[Average]))</f>
        <v>0.33413217255476801</v>
      </c>
      <c r="T747" s="5" cm="1">
        <f t="array" ref="T747">MIN(IF((DiscreteStatsTable[GroupByKey]=DiscreteStatsTable[[#This Row],[GroupByKey]]),(DiscreteStatsTable[GroupByKey]=DiscreteStatsTable[[#This Row],[GroupByKey]])*DiscreteStatsTable[Minimum]))</f>
        <v>0</v>
      </c>
      <c r="U747" s="5" cm="1">
        <f t="array" ref="U747">MAX(IF((DiscreteStatsTable[GroupByKey]=DiscreteStatsTable[[#This Row],[GroupByKey]]),(DiscreteStatsTable[GroupByKey]=DiscreteStatsTable[[#This Row],[GroupByKey]])*DiscreteStatsTable[Maximum]))</f>
        <v>7.6409613053795198</v>
      </c>
      <c r="V747" s="5" cm="1">
        <f t="array" ref="V747">IFERROR(AVERAGE(IF((DiscreteStatsTable[GroupByKey]=DiscreteStatsTable[[#This Row],[GroupByKey]]),(DiscreteStatsTable[GroupByKey]=DiscreteStatsTable[[#This Row],[GroupByKey]])*DiscreteStatsTable[NumberObservations])),0)</f>
        <v>317.92</v>
      </c>
      <c r="W747" s="5">
        <f>IF((DiscreteStatsTable[[#This Row],[RepsRequested]]&gt;1),DiscreteStatsTable[[#This Row],[HalfWidth]],DiscreteStatsTable[[#This Row],[BatchMeansHalfWidth]])</f>
        <v>1.6490452106246098E-2</v>
      </c>
      <c r="X747" s="5" cm="1">
        <f t="array" ref="X747">COUNT(IF((DiscreteStatsTable[GroupByKey]=DiscreteStatsTable[[#This Row],[GroupByKey]]),(DiscreteStatsTable[GroupByKey]=DiscreteStatsTable[[#This Row],[GroupByKey]])*DiscreteStatsTable[Replication]))</f>
        <v>50</v>
      </c>
      <c r="Y747" s="5">
        <f>IF(DiscreteStatsTable[[#This Row],[RepsRequested]]=DiscreteStatsTable[[#This Row],[RepsWithStatObserved]],1,0)</f>
        <v>1</v>
      </c>
    </row>
    <row r="748" spans="1:25" x14ac:dyDescent="0.25">
      <c r="A748" t="s">
        <v>68</v>
      </c>
      <c r="B748" t="s">
        <v>70</v>
      </c>
      <c r="C748">
        <v>24</v>
      </c>
      <c r="D748" t="s">
        <v>84</v>
      </c>
      <c r="E748" t="s">
        <v>80</v>
      </c>
      <c r="F748" t="s">
        <v>81</v>
      </c>
      <c r="G748">
        <v>0</v>
      </c>
      <c r="H748">
        <v>2E+20</v>
      </c>
      <c r="I748">
        <v>0</v>
      </c>
      <c r="J748">
        <v>0</v>
      </c>
      <c r="K748">
        <v>318</v>
      </c>
      <c r="L74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8" s="5" cm="1">
        <f t="array" ref="M748">MAX(IF((ProjectInfoTable[ProjectName]=DiscreteStatsTable[[#This Row],[ProjectName]]),(ProjectInfoTable[ProjectName]=DiscreteStatsTable[[#This Row],[ProjectName]])*ProjectInfoTable[NumberOfReplications]))</f>
        <v>50</v>
      </c>
      <c r="N748" s="5" cm="1">
        <f t="array" ref="N748">IFERROR(AVERAGE(IF((DiscreteStatsTable[GroupByKey]=DiscreteStatsTable[[#This Row],[GroupByKey]]),(DiscreteStatsTable[GroupByKey]=DiscreteStatsTable[[#This Row],[GroupByKey]])*DiscreteStatsTable[Average])),0)</f>
        <v>0</v>
      </c>
      <c r="O748" s="5" cm="1">
        <f t="array" ref="O748">IFERROR(_xlfn.STDEV.S(IF((DiscreteStatsTable[GroupByKey]=DiscreteStatsTable[[#This Row],[GroupByKey]]),(DiscreteStatsTable[GroupByKey]=DiscreteStatsTable[[#This Row],[GroupByKey]])*DiscreteStatsTable[Average])),0)</f>
        <v>0</v>
      </c>
      <c r="P748" s="5" cm="1">
        <f t="array" ref="P748">MAX(IF((ProjectInfoTable[ProjectName]=DiscreteStatsTable[[#This Row],[ProjectName]]),(ProjectInfoTable[ProjectName]=DiscreteStatsTable[[#This Row],[ProjectName]])*ProjectInfoTable[ConfidenceInterval]))</f>
        <v>0.95</v>
      </c>
      <c r="Q748" s="5">
        <f>IF(AND(DiscreteStatsTable[[#This Row],[RepsWithStatObserved]]=1,Y748=0),200000000000000000000,IFERROR(_xlfn.T.INV.2T(1 -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8" s="5" cm="1">
        <f t="array" ref="R748">MIN(IF((DiscreteStatsTable[GroupByKey]=DiscreteStatsTable[[#This Row],[GroupByKey]]),(DiscreteStatsTable[GroupByKey]=DiscreteStatsTable[[#This Row],[GroupByKey]])*DiscreteStatsTable[Average]))</f>
        <v>0</v>
      </c>
      <c r="S748" s="5" cm="1">
        <f t="array" ref="S748">MAX(IF((DiscreteStatsTable[GroupByKey]=DiscreteStatsTable[[#This Row],[GroupByKey]]),(DiscreteStatsTable[GroupByKey]=DiscreteStatsTable[[#This Row],[GroupByKey]])*DiscreteStatsTable[Average]))</f>
        <v>0</v>
      </c>
      <c r="T748" s="5" cm="1">
        <f t="array" ref="T748">MIN(IF((DiscreteStatsTable[GroupByKey]=DiscreteStatsTable[[#This Row],[GroupByKey]]),(DiscreteStatsTable[GroupByKey]=DiscreteStatsTable[[#This Row],[GroupByKey]])*DiscreteStatsTable[Minimum]))</f>
        <v>0</v>
      </c>
      <c r="U748" s="5" cm="1">
        <f t="array" ref="U748">MAX(IF((DiscreteStatsTable[GroupByKey]=DiscreteStatsTable[[#This Row],[GroupByKey]]),(DiscreteStatsTable[GroupByKey]=DiscreteStatsTable[[#This Row],[GroupByKey]])*DiscreteStatsTable[Maximum]))</f>
        <v>0</v>
      </c>
      <c r="V748" s="5" cm="1">
        <f t="array" ref="V748">IFERROR(AVERAGE(IF((DiscreteStatsTable[GroupByKey]=DiscreteStatsTable[[#This Row],[GroupByKey]]),(DiscreteStatsTable[GroupByKey]=DiscreteStatsTable[[#This Row],[GroupByKey]])*DiscreteStatsTable[NumberObservations])),0)</f>
        <v>317.92</v>
      </c>
      <c r="W748" s="5">
        <f>IF((DiscreteStatsTable[[#This Row],[RepsRequested]]&gt;1),DiscreteStatsTable[[#This Row],[HalfWidth]],DiscreteStatsTable[[#This Row],[BatchMeansHalfWidth]])</f>
        <v>0</v>
      </c>
      <c r="X748" s="5" cm="1">
        <f t="array" ref="X748">COUNT(IF((DiscreteStatsTable[GroupByKey]=DiscreteStatsTable[[#This Row],[GroupByKey]]),(DiscreteStatsTable[GroupByKey]=DiscreteStatsTable[[#This Row],[GroupByKey]])*DiscreteStatsTable[Replication]))</f>
        <v>50</v>
      </c>
      <c r="Y748" s="5">
        <f>IF(DiscreteStatsTable[[#This Row],[RepsRequested]]=DiscreteStatsTable[[#This Row],[RepsWithStatObserved]],1,0)</f>
        <v>1</v>
      </c>
    </row>
    <row r="749" spans="1:25" x14ac:dyDescent="0.25">
      <c r="A749" t="s">
        <v>68</v>
      </c>
      <c r="B749" t="s">
        <v>70</v>
      </c>
      <c r="C749">
        <v>24</v>
      </c>
      <c r="D749" t="s">
        <v>84</v>
      </c>
      <c r="E749" t="s">
        <v>82</v>
      </c>
      <c r="F749" t="s">
        <v>81</v>
      </c>
      <c r="G749">
        <v>0.23301912693839899</v>
      </c>
      <c r="H749">
        <v>2E+20</v>
      </c>
      <c r="I749">
        <v>0</v>
      </c>
      <c r="J749">
        <v>4.2986947932462298</v>
      </c>
      <c r="K749">
        <v>318</v>
      </c>
      <c r="L74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9" s="5" cm="1">
        <f t="array" ref="M749">MAX(IF((ProjectInfoTable[ProjectName]=DiscreteStatsTable[[#This Row],[ProjectName]]),(ProjectInfoTable[ProjectName]=DiscreteStatsTable[[#This Row],[ProjectName]])*ProjectInfoTable[NumberOfReplications]))</f>
        <v>50</v>
      </c>
      <c r="N749" s="5" cm="1">
        <f t="array" ref="N749">IFERROR(AVERAGE(IF((DiscreteStatsTable[GroupByKey]=DiscreteStatsTable[[#This Row],[GroupByKey]]),(DiscreteStatsTable[GroupByKey]=DiscreteStatsTable[[#This Row],[GroupByKey]])*DiscreteStatsTable[Average])),0)</f>
        <v>0.17435480160125252</v>
      </c>
      <c r="O749" s="5" cm="1">
        <f t="array" ref="O749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49" s="5" cm="1">
        <f t="array" ref="P749">MAX(IF((ProjectInfoTable[ProjectName]=DiscreteStatsTable[[#This Row],[ProjectName]]),(ProjectInfoTable[ProjectName]=DiscreteStatsTable[[#This Row],[ProjectName]])*ProjectInfoTable[ConfidenceInterval]))</f>
        <v>0.95</v>
      </c>
      <c r="Q749" s="5">
        <f>IF(AND(DiscreteStatsTable[[#This Row],[RepsWithStatObserved]]=1,Y749=0),200000000000000000000,IFERROR(_xlfn.T.INV.2T(1 -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49" s="5" cm="1">
        <f t="array" ref="R749">MIN(IF((DiscreteStatsTable[GroupByKey]=DiscreteStatsTable[[#This Row],[GroupByKey]]),(DiscreteStatsTable[GroupByKey]=DiscreteStatsTable[[#This Row],[GroupByKey]])*DiscreteStatsTable[Average]))</f>
        <v>6.6021406092128906E-2</v>
      </c>
      <c r="S749" s="5" cm="1">
        <f t="array" ref="S749">MAX(IF((DiscreteStatsTable[GroupByKey]=DiscreteStatsTable[[#This Row],[GroupByKey]]),(DiscreteStatsTable[GroupByKey]=DiscreteStatsTable[[#This Row],[GroupByKey]])*DiscreteStatsTable[Average]))</f>
        <v>0.33413217255476801</v>
      </c>
      <c r="T749" s="5" cm="1">
        <f t="array" ref="T749">MIN(IF((DiscreteStatsTable[GroupByKey]=DiscreteStatsTable[[#This Row],[GroupByKey]]),(DiscreteStatsTable[GroupByKey]=DiscreteStatsTable[[#This Row],[GroupByKey]])*DiscreteStatsTable[Minimum]))</f>
        <v>0</v>
      </c>
      <c r="U749" s="5" cm="1">
        <f t="array" ref="U749">MAX(IF((DiscreteStatsTable[GroupByKey]=DiscreteStatsTable[[#This Row],[GroupByKey]]),(DiscreteStatsTable[GroupByKey]=DiscreteStatsTable[[#This Row],[GroupByKey]])*DiscreteStatsTable[Maximum]))</f>
        <v>7.6409613053795198</v>
      </c>
      <c r="V749" s="5" cm="1">
        <f t="array" ref="V749">IFERROR(AVERAGE(IF((DiscreteStatsTable[GroupByKey]=DiscreteStatsTable[[#This Row],[GroupByKey]]),(DiscreteStatsTable[GroupByKey]=DiscreteStatsTable[[#This Row],[GroupByKey]])*DiscreteStatsTable[NumberObservations])),0)</f>
        <v>317.92</v>
      </c>
      <c r="W749" s="5">
        <f>IF((DiscreteStatsTable[[#This Row],[RepsRequested]]&gt;1),DiscreteStatsTable[[#This Row],[HalfWidth]],DiscreteStatsTable[[#This Row],[BatchMeansHalfWidth]])</f>
        <v>1.6490452106246098E-2</v>
      </c>
      <c r="X749" s="5" cm="1">
        <f t="array" ref="X749">COUNT(IF((DiscreteStatsTable[GroupByKey]=DiscreteStatsTable[[#This Row],[GroupByKey]]),(DiscreteStatsTable[GroupByKey]=DiscreteStatsTable[[#This Row],[GroupByKey]])*DiscreteStatsTable[Replication]))</f>
        <v>50</v>
      </c>
      <c r="Y749" s="5">
        <f>IF(DiscreteStatsTable[[#This Row],[RepsRequested]]=DiscreteStatsTable[[#This Row],[RepsWithStatObserved]],1,0)</f>
        <v>1</v>
      </c>
    </row>
    <row r="750" spans="1:25" x14ac:dyDescent="0.25">
      <c r="A750" t="s">
        <v>68</v>
      </c>
      <c r="B750" t="s">
        <v>70</v>
      </c>
      <c r="C750">
        <v>25</v>
      </c>
      <c r="D750" t="s">
        <v>84</v>
      </c>
      <c r="E750" t="s">
        <v>80</v>
      </c>
      <c r="F750" t="s">
        <v>81</v>
      </c>
      <c r="G750">
        <v>0</v>
      </c>
      <c r="H750">
        <v>2E+20</v>
      </c>
      <c r="I750">
        <v>0</v>
      </c>
      <c r="J750">
        <v>0</v>
      </c>
      <c r="K750">
        <v>318</v>
      </c>
      <c r="L75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0" s="5" cm="1">
        <f t="array" ref="M750">MAX(IF((ProjectInfoTable[ProjectName]=DiscreteStatsTable[[#This Row],[ProjectName]]),(ProjectInfoTable[ProjectName]=DiscreteStatsTable[[#This Row],[ProjectName]])*ProjectInfoTable[NumberOfReplications]))</f>
        <v>50</v>
      </c>
      <c r="N750" s="5" cm="1">
        <f t="array" ref="N750">IFERROR(AVERAGE(IF((DiscreteStatsTable[GroupByKey]=DiscreteStatsTable[[#This Row],[GroupByKey]]),(DiscreteStatsTable[GroupByKey]=DiscreteStatsTable[[#This Row],[GroupByKey]])*DiscreteStatsTable[Average])),0)</f>
        <v>0</v>
      </c>
      <c r="O750" s="5" cm="1">
        <f t="array" ref="O750">IFERROR(_xlfn.STDEV.S(IF((DiscreteStatsTable[GroupByKey]=DiscreteStatsTable[[#This Row],[GroupByKey]]),(DiscreteStatsTable[GroupByKey]=DiscreteStatsTable[[#This Row],[GroupByKey]])*DiscreteStatsTable[Average])),0)</f>
        <v>0</v>
      </c>
      <c r="P750" s="5" cm="1">
        <f t="array" ref="P750">MAX(IF((ProjectInfoTable[ProjectName]=DiscreteStatsTable[[#This Row],[ProjectName]]),(ProjectInfoTable[ProjectName]=DiscreteStatsTable[[#This Row],[ProjectName]])*ProjectInfoTable[ConfidenceInterval]))</f>
        <v>0.95</v>
      </c>
      <c r="Q750" s="5">
        <f>IF(AND(DiscreteStatsTable[[#This Row],[RepsWithStatObserved]]=1,Y750=0),200000000000000000000,IFERROR(_xlfn.T.INV.2T(1 -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0" s="5" cm="1">
        <f t="array" ref="R750">MIN(IF((DiscreteStatsTable[GroupByKey]=DiscreteStatsTable[[#This Row],[GroupByKey]]),(DiscreteStatsTable[GroupByKey]=DiscreteStatsTable[[#This Row],[GroupByKey]])*DiscreteStatsTable[Average]))</f>
        <v>0</v>
      </c>
      <c r="S750" s="5" cm="1">
        <f t="array" ref="S750">MAX(IF((DiscreteStatsTable[GroupByKey]=DiscreteStatsTable[[#This Row],[GroupByKey]]),(DiscreteStatsTable[GroupByKey]=DiscreteStatsTable[[#This Row],[GroupByKey]])*DiscreteStatsTable[Average]))</f>
        <v>0</v>
      </c>
      <c r="T750" s="5" cm="1">
        <f t="array" ref="T750">MIN(IF((DiscreteStatsTable[GroupByKey]=DiscreteStatsTable[[#This Row],[GroupByKey]]),(DiscreteStatsTable[GroupByKey]=DiscreteStatsTable[[#This Row],[GroupByKey]])*DiscreteStatsTable[Minimum]))</f>
        <v>0</v>
      </c>
      <c r="U750" s="5" cm="1">
        <f t="array" ref="U750">MAX(IF((DiscreteStatsTable[GroupByKey]=DiscreteStatsTable[[#This Row],[GroupByKey]]),(DiscreteStatsTable[GroupByKey]=DiscreteStatsTable[[#This Row],[GroupByKey]])*DiscreteStatsTable[Maximum]))</f>
        <v>0</v>
      </c>
      <c r="V750" s="5" cm="1">
        <f t="array" ref="V750">IFERROR(AVERAGE(IF((DiscreteStatsTable[GroupByKey]=DiscreteStatsTable[[#This Row],[GroupByKey]]),(DiscreteStatsTable[GroupByKey]=DiscreteStatsTable[[#This Row],[GroupByKey]])*DiscreteStatsTable[NumberObservations])),0)</f>
        <v>317.92</v>
      </c>
      <c r="W750" s="5">
        <f>IF((DiscreteStatsTable[[#This Row],[RepsRequested]]&gt;1),DiscreteStatsTable[[#This Row],[HalfWidth]],DiscreteStatsTable[[#This Row],[BatchMeansHalfWidth]])</f>
        <v>0</v>
      </c>
      <c r="X750" s="5" cm="1">
        <f t="array" ref="X750">COUNT(IF((DiscreteStatsTable[GroupByKey]=DiscreteStatsTable[[#This Row],[GroupByKey]]),(DiscreteStatsTable[GroupByKey]=DiscreteStatsTable[[#This Row],[GroupByKey]])*DiscreteStatsTable[Replication]))</f>
        <v>50</v>
      </c>
      <c r="Y750" s="5">
        <f>IF(DiscreteStatsTable[[#This Row],[RepsRequested]]=DiscreteStatsTable[[#This Row],[RepsWithStatObserved]],1,0)</f>
        <v>1</v>
      </c>
    </row>
    <row r="751" spans="1:25" x14ac:dyDescent="0.25">
      <c r="A751" t="s">
        <v>68</v>
      </c>
      <c r="B751" t="s">
        <v>70</v>
      </c>
      <c r="C751">
        <v>25</v>
      </c>
      <c r="D751" t="s">
        <v>84</v>
      </c>
      <c r="E751" t="s">
        <v>82</v>
      </c>
      <c r="F751" t="s">
        <v>81</v>
      </c>
      <c r="G751">
        <v>0.21218656873799399</v>
      </c>
      <c r="H751">
        <v>2E+20</v>
      </c>
      <c r="I751">
        <v>0</v>
      </c>
      <c r="J751">
        <v>4.2762664351641302</v>
      </c>
      <c r="K751">
        <v>318</v>
      </c>
      <c r="L75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1" s="5" cm="1">
        <f t="array" ref="M751">MAX(IF((ProjectInfoTable[ProjectName]=DiscreteStatsTable[[#This Row],[ProjectName]]),(ProjectInfoTable[ProjectName]=DiscreteStatsTable[[#This Row],[ProjectName]])*ProjectInfoTable[NumberOfReplications]))</f>
        <v>50</v>
      </c>
      <c r="N751" s="5" cm="1">
        <f t="array" ref="N751">IFERROR(AVERAGE(IF((DiscreteStatsTable[GroupByKey]=DiscreteStatsTable[[#This Row],[GroupByKey]]),(DiscreteStatsTable[GroupByKey]=DiscreteStatsTable[[#This Row],[GroupByKey]])*DiscreteStatsTable[Average])),0)</f>
        <v>0.17435480160125252</v>
      </c>
      <c r="O751" s="5" cm="1">
        <f t="array" ref="O751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51" s="5" cm="1">
        <f t="array" ref="P751">MAX(IF((ProjectInfoTable[ProjectName]=DiscreteStatsTable[[#This Row],[ProjectName]]),(ProjectInfoTable[ProjectName]=DiscreteStatsTable[[#This Row],[ProjectName]])*ProjectInfoTable[ConfidenceInterval]))</f>
        <v>0.95</v>
      </c>
      <c r="Q751" s="5">
        <f>IF(AND(DiscreteStatsTable[[#This Row],[RepsWithStatObserved]]=1,Y751=0),200000000000000000000,IFERROR(_xlfn.T.INV.2T(1 -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51" s="5" cm="1">
        <f t="array" ref="R751">MIN(IF((DiscreteStatsTable[GroupByKey]=DiscreteStatsTable[[#This Row],[GroupByKey]]),(DiscreteStatsTable[GroupByKey]=DiscreteStatsTable[[#This Row],[GroupByKey]])*DiscreteStatsTable[Average]))</f>
        <v>6.6021406092128906E-2</v>
      </c>
      <c r="S751" s="5" cm="1">
        <f t="array" ref="S751">MAX(IF((DiscreteStatsTable[GroupByKey]=DiscreteStatsTable[[#This Row],[GroupByKey]]),(DiscreteStatsTable[GroupByKey]=DiscreteStatsTable[[#This Row],[GroupByKey]])*DiscreteStatsTable[Average]))</f>
        <v>0.33413217255476801</v>
      </c>
      <c r="T751" s="5" cm="1">
        <f t="array" ref="T751">MIN(IF((DiscreteStatsTable[GroupByKey]=DiscreteStatsTable[[#This Row],[GroupByKey]]),(DiscreteStatsTable[GroupByKey]=DiscreteStatsTable[[#This Row],[GroupByKey]])*DiscreteStatsTable[Minimum]))</f>
        <v>0</v>
      </c>
      <c r="U751" s="5" cm="1">
        <f t="array" ref="U751">MAX(IF((DiscreteStatsTable[GroupByKey]=DiscreteStatsTable[[#This Row],[GroupByKey]]),(DiscreteStatsTable[GroupByKey]=DiscreteStatsTable[[#This Row],[GroupByKey]])*DiscreteStatsTable[Maximum]))</f>
        <v>7.6409613053795198</v>
      </c>
      <c r="V751" s="5" cm="1">
        <f t="array" ref="V751">IFERROR(AVERAGE(IF((DiscreteStatsTable[GroupByKey]=DiscreteStatsTable[[#This Row],[GroupByKey]]),(DiscreteStatsTable[GroupByKey]=DiscreteStatsTable[[#This Row],[GroupByKey]])*DiscreteStatsTable[NumberObservations])),0)</f>
        <v>317.92</v>
      </c>
      <c r="W751" s="5">
        <f>IF((DiscreteStatsTable[[#This Row],[RepsRequested]]&gt;1),DiscreteStatsTable[[#This Row],[HalfWidth]],DiscreteStatsTable[[#This Row],[BatchMeansHalfWidth]])</f>
        <v>1.6490452106246098E-2</v>
      </c>
      <c r="X751" s="5" cm="1">
        <f t="array" ref="X751">COUNT(IF((DiscreteStatsTable[GroupByKey]=DiscreteStatsTable[[#This Row],[GroupByKey]]),(DiscreteStatsTable[GroupByKey]=DiscreteStatsTable[[#This Row],[GroupByKey]])*DiscreteStatsTable[Replication]))</f>
        <v>50</v>
      </c>
      <c r="Y751" s="5">
        <f>IF(DiscreteStatsTable[[#This Row],[RepsRequested]]=DiscreteStatsTable[[#This Row],[RepsWithStatObserved]],1,0)</f>
        <v>1</v>
      </c>
    </row>
    <row r="752" spans="1:25" x14ac:dyDescent="0.25">
      <c r="A752" t="s">
        <v>68</v>
      </c>
      <c r="B752" t="s">
        <v>70</v>
      </c>
      <c r="C752">
        <v>26</v>
      </c>
      <c r="D752" t="s">
        <v>84</v>
      </c>
      <c r="E752" t="s">
        <v>80</v>
      </c>
      <c r="F752" t="s">
        <v>81</v>
      </c>
      <c r="G752">
        <v>0</v>
      </c>
      <c r="H752">
        <v>2E+20</v>
      </c>
      <c r="I752">
        <v>0</v>
      </c>
      <c r="J752">
        <v>0</v>
      </c>
      <c r="K752">
        <v>318</v>
      </c>
      <c r="L75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2" s="5" cm="1">
        <f t="array" ref="M752">MAX(IF((ProjectInfoTable[ProjectName]=DiscreteStatsTable[[#This Row],[ProjectName]]),(ProjectInfoTable[ProjectName]=DiscreteStatsTable[[#This Row],[ProjectName]])*ProjectInfoTable[NumberOfReplications]))</f>
        <v>50</v>
      </c>
      <c r="N752" s="5" cm="1">
        <f t="array" ref="N752">IFERROR(AVERAGE(IF((DiscreteStatsTable[GroupByKey]=DiscreteStatsTable[[#This Row],[GroupByKey]]),(DiscreteStatsTable[GroupByKey]=DiscreteStatsTable[[#This Row],[GroupByKey]])*DiscreteStatsTable[Average])),0)</f>
        <v>0</v>
      </c>
      <c r="O752" s="5" cm="1">
        <f t="array" ref="O752">IFERROR(_xlfn.STDEV.S(IF((DiscreteStatsTable[GroupByKey]=DiscreteStatsTable[[#This Row],[GroupByKey]]),(DiscreteStatsTable[GroupByKey]=DiscreteStatsTable[[#This Row],[GroupByKey]])*DiscreteStatsTable[Average])),0)</f>
        <v>0</v>
      </c>
      <c r="P752" s="5" cm="1">
        <f t="array" ref="P752">MAX(IF((ProjectInfoTable[ProjectName]=DiscreteStatsTable[[#This Row],[ProjectName]]),(ProjectInfoTable[ProjectName]=DiscreteStatsTable[[#This Row],[ProjectName]])*ProjectInfoTable[ConfidenceInterval]))</f>
        <v>0.95</v>
      </c>
      <c r="Q752" s="5">
        <f>IF(AND(DiscreteStatsTable[[#This Row],[RepsWithStatObserved]]=1,Y752=0),200000000000000000000,IFERROR(_xlfn.T.INV.2T(1 -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2" s="5" cm="1">
        <f t="array" ref="R752">MIN(IF((DiscreteStatsTable[GroupByKey]=DiscreteStatsTable[[#This Row],[GroupByKey]]),(DiscreteStatsTable[GroupByKey]=DiscreteStatsTable[[#This Row],[GroupByKey]])*DiscreteStatsTable[Average]))</f>
        <v>0</v>
      </c>
      <c r="S752" s="5" cm="1">
        <f t="array" ref="S752">MAX(IF((DiscreteStatsTable[GroupByKey]=DiscreteStatsTable[[#This Row],[GroupByKey]]),(DiscreteStatsTable[GroupByKey]=DiscreteStatsTable[[#This Row],[GroupByKey]])*DiscreteStatsTable[Average]))</f>
        <v>0</v>
      </c>
      <c r="T752" s="5" cm="1">
        <f t="array" ref="T752">MIN(IF((DiscreteStatsTable[GroupByKey]=DiscreteStatsTable[[#This Row],[GroupByKey]]),(DiscreteStatsTable[GroupByKey]=DiscreteStatsTable[[#This Row],[GroupByKey]])*DiscreteStatsTable[Minimum]))</f>
        <v>0</v>
      </c>
      <c r="U752" s="5" cm="1">
        <f t="array" ref="U752">MAX(IF((DiscreteStatsTable[GroupByKey]=DiscreteStatsTable[[#This Row],[GroupByKey]]),(DiscreteStatsTable[GroupByKey]=DiscreteStatsTable[[#This Row],[GroupByKey]])*DiscreteStatsTable[Maximum]))</f>
        <v>0</v>
      </c>
      <c r="V752" s="5" cm="1">
        <f t="array" ref="V752">IFERROR(AVERAGE(IF((DiscreteStatsTable[GroupByKey]=DiscreteStatsTable[[#This Row],[GroupByKey]]),(DiscreteStatsTable[GroupByKey]=DiscreteStatsTable[[#This Row],[GroupByKey]])*DiscreteStatsTable[NumberObservations])),0)</f>
        <v>317.92</v>
      </c>
      <c r="W752" s="5">
        <f>IF((DiscreteStatsTable[[#This Row],[RepsRequested]]&gt;1),DiscreteStatsTable[[#This Row],[HalfWidth]],DiscreteStatsTable[[#This Row],[BatchMeansHalfWidth]])</f>
        <v>0</v>
      </c>
      <c r="X752" s="5" cm="1">
        <f t="array" ref="X752">COUNT(IF((DiscreteStatsTable[GroupByKey]=DiscreteStatsTable[[#This Row],[GroupByKey]]),(DiscreteStatsTable[GroupByKey]=DiscreteStatsTable[[#This Row],[GroupByKey]])*DiscreteStatsTable[Replication]))</f>
        <v>50</v>
      </c>
      <c r="Y752" s="5">
        <f>IF(DiscreteStatsTable[[#This Row],[RepsRequested]]=DiscreteStatsTable[[#This Row],[RepsWithStatObserved]],1,0)</f>
        <v>1</v>
      </c>
    </row>
    <row r="753" spans="1:25" x14ac:dyDescent="0.25">
      <c r="A753" t="s">
        <v>68</v>
      </c>
      <c r="B753" t="s">
        <v>70</v>
      </c>
      <c r="C753">
        <v>26</v>
      </c>
      <c r="D753" t="s">
        <v>84</v>
      </c>
      <c r="E753" t="s">
        <v>82</v>
      </c>
      <c r="F753" t="s">
        <v>81</v>
      </c>
      <c r="G753">
        <v>0.211141442460098</v>
      </c>
      <c r="H753">
        <v>2E+20</v>
      </c>
      <c r="I753">
        <v>0</v>
      </c>
      <c r="J753">
        <v>3.4324567290614101</v>
      </c>
      <c r="K753">
        <v>318</v>
      </c>
      <c r="L75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3" s="5" cm="1">
        <f t="array" ref="M753">MAX(IF((ProjectInfoTable[ProjectName]=DiscreteStatsTable[[#This Row],[ProjectName]]),(ProjectInfoTable[ProjectName]=DiscreteStatsTable[[#This Row],[ProjectName]])*ProjectInfoTable[NumberOfReplications]))</f>
        <v>50</v>
      </c>
      <c r="N753" s="5" cm="1">
        <f t="array" ref="N753">IFERROR(AVERAGE(IF((DiscreteStatsTable[GroupByKey]=DiscreteStatsTable[[#This Row],[GroupByKey]]),(DiscreteStatsTable[GroupByKey]=DiscreteStatsTable[[#This Row],[GroupByKey]])*DiscreteStatsTable[Average])),0)</f>
        <v>0.17435480160125252</v>
      </c>
      <c r="O753" s="5" cm="1">
        <f t="array" ref="O753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53" s="5" cm="1">
        <f t="array" ref="P753">MAX(IF((ProjectInfoTable[ProjectName]=DiscreteStatsTable[[#This Row],[ProjectName]]),(ProjectInfoTable[ProjectName]=DiscreteStatsTable[[#This Row],[ProjectName]])*ProjectInfoTable[ConfidenceInterval]))</f>
        <v>0.95</v>
      </c>
      <c r="Q753" s="5">
        <f>IF(AND(DiscreteStatsTable[[#This Row],[RepsWithStatObserved]]=1,Y753=0),200000000000000000000,IFERROR(_xlfn.T.INV.2T(1 -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53" s="5" cm="1">
        <f t="array" ref="R753">MIN(IF((DiscreteStatsTable[GroupByKey]=DiscreteStatsTable[[#This Row],[GroupByKey]]),(DiscreteStatsTable[GroupByKey]=DiscreteStatsTable[[#This Row],[GroupByKey]])*DiscreteStatsTable[Average]))</f>
        <v>6.6021406092128906E-2</v>
      </c>
      <c r="S753" s="5" cm="1">
        <f t="array" ref="S753">MAX(IF((DiscreteStatsTable[GroupByKey]=DiscreteStatsTable[[#This Row],[GroupByKey]]),(DiscreteStatsTable[GroupByKey]=DiscreteStatsTable[[#This Row],[GroupByKey]])*DiscreteStatsTable[Average]))</f>
        <v>0.33413217255476801</v>
      </c>
      <c r="T753" s="5" cm="1">
        <f t="array" ref="T753">MIN(IF((DiscreteStatsTable[GroupByKey]=DiscreteStatsTable[[#This Row],[GroupByKey]]),(DiscreteStatsTable[GroupByKey]=DiscreteStatsTable[[#This Row],[GroupByKey]])*DiscreteStatsTable[Minimum]))</f>
        <v>0</v>
      </c>
      <c r="U753" s="5" cm="1">
        <f t="array" ref="U753">MAX(IF((DiscreteStatsTable[GroupByKey]=DiscreteStatsTable[[#This Row],[GroupByKey]]),(DiscreteStatsTable[GroupByKey]=DiscreteStatsTable[[#This Row],[GroupByKey]])*DiscreteStatsTable[Maximum]))</f>
        <v>7.6409613053795198</v>
      </c>
      <c r="V753" s="5" cm="1">
        <f t="array" ref="V753">IFERROR(AVERAGE(IF((DiscreteStatsTable[GroupByKey]=DiscreteStatsTable[[#This Row],[GroupByKey]]),(DiscreteStatsTable[GroupByKey]=DiscreteStatsTable[[#This Row],[GroupByKey]])*DiscreteStatsTable[NumberObservations])),0)</f>
        <v>317.92</v>
      </c>
      <c r="W753" s="5">
        <f>IF((DiscreteStatsTable[[#This Row],[RepsRequested]]&gt;1),DiscreteStatsTable[[#This Row],[HalfWidth]],DiscreteStatsTable[[#This Row],[BatchMeansHalfWidth]])</f>
        <v>1.6490452106246098E-2</v>
      </c>
      <c r="X753" s="5" cm="1">
        <f t="array" ref="X753">COUNT(IF((DiscreteStatsTable[GroupByKey]=DiscreteStatsTable[[#This Row],[GroupByKey]]),(DiscreteStatsTable[GroupByKey]=DiscreteStatsTable[[#This Row],[GroupByKey]])*DiscreteStatsTable[Replication]))</f>
        <v>50</v>
      </c>
      <c r="Y753" s="5">
        <f>IF(DiscreteStatsTable[[#This Row],[RepsRequested]]=DiscreteStatsTable[[#This Row],[RepsWithStatObserved]],1,0)</f>
        <v>1</v>
      </c>
    </row>
    <row r="754" spans="1:25" x14ac:dyDescent="0.25">
      <c r="A754" t="s">
        <v>68</v>
      </c>
      <c r="B754" t="s">
        <v>70</v>
      </c>
      <c r="C754">
        <v>27</v>
      </c>
      <c r="D754" t="s">
        <v>84</v>
      </c>
      <c r="E754" t="s">
        <v>80</v>
      </c>
      <c r="F754" t="s">
        <v>81</v>
      </c>
      <c r="G754">
        <v>0</v>
      </c>
      <c r="H754">
        <v>2E+20</v>
      </c>
      <c r="I754">
        <v>0</v>
      </c>
      <c r="J754">
        <v>0</v>
      </c>
      <c r="K754">
        <v>318</v>
      </c>
      <c r="L75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4" s="5" cm="1">
        <f t="array" ref="M754">MAX(IF((ProjectInfoTable[ProjectName]=DiscreteStatsTable[[#This Row],[ProjectName]]),(ProjectInfoTable[ProjectName]=DiscreteStatsTable[[#This Row],[ProjectName]])*ProjectInfoTable[NumberOfReplications]))</f>
        <v>50</v>
      </c>
      <c r="N754" s="5" cm="1">
        <f t="array" ref="N754">IFERROR(AVERAGE(IF((DiscreteStatsTable[GroupByKey]=DiscreteStatsTable[[#This Row],[GroupByKey]]),(DiscreteStatsTable[GroupByKey]=DiscreteStatsTable[[#This Row],[GroupByKey]])*DiscreteStatsTable[Average])),0)</f>
        <v>0</v>
      </c>
      <c r="O754" s="5" cm="1">
        <f t="array" ref="O754">IFERROR(_xlfn.STDEV.S(IF((DiscreteStatsTable[GroupByKey]=DiscreteStatsTable[[#This Row],[GroupByKey]]),(DiscreteStatsTable[GroupByKey]=DiscreteStatsTable[[#This Row],[GroupByKey]])*DiscreteStatsTable[Average])),0)</f>
        <v>0</v>
      </c>
      <c r="P754" s="5" cm="1">
        <f t="array" ref="P754">MAX(IF((ProjectInfoTable[ProjectName]=DiscreteStatsTable[[#This Row],[ProjectName]]),(ProjectInfoTable[ProjectName]=DiscreteStatsTable[[#This Row],[ProjectName]])*ProjectInfoTable[ConfidenceInterval]))</f>
        <v>0.95</v>
      </c>
      <c r="Q754" s="5">
        <f>IF(AND(DiscreteStatsTable[[#This Row],[RepsWithStatObserved]]=1,Y754=0),200000000000000000000,IFERROR(_xlfn.T.INV.2T(1 -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4" s="5" cm="1">
        <f t="array" ref="R754">MIN(IF((DiscreteStatsTable[GroupByKey]=DiscreteStatsTable[[#This Row],[GroupByKey]]),(DiscreteStatsTable[GroupByKey]=DiscreteStatsTable[[#This Row],[GroupByKey]])*DiscreteStatsTable[Average]))</f>
        <v>0</v>
      </c>
      <c r="S754" s="5" cm="1">
        <f t="array" ref="S754">MAX(IF((DiscreteStatsTable[GroupByKey]=DiscreteStatsTable[[#This Row],[GroupByKey]]),(DiscreteStatsTable[GroupByKey]=DiscreteStatsTable[[#This Row],[GroupByKey]])*DiscreteStatsTable[Average]))</f>
        <v>0</v>
      </c>
      <c r="T754" s="5" cm="1">
        <f t="array" ref="T754">MIN(IF((DiscreteStatsTable[GroupByKey]=DiscreteStatsTable[[#This Row],[GroupByKey]]),(DiscreteStatsTable[GroupByKey]=DiscreteStatsTable[[#This Row],[GroupByKey]])*DiscreteStatsTable[Minimum]))</f>
        <v>0</v>
      </c>
      <c r="U754" s="5" cm="1">
        <f t="array" ref="U754">MAX(IF((DiscreteStatsTable[GroupByKey]=DiscreteStatsTable[[#This Row],[GroupByKey]]),(DiscreteStatsTable[GroupByKey]=DiscreteStatsTable[[#This Row],[GroupByKey]])*DiscreteStatsTable[Maximum]))</f>
        <v>0</v>
      </c>
      <c r="V754" s="5" cm="1">
        <f t="array" ref="V754">IFERROR(AVERAGE(IF((DiscreteStatsTable[GroupByKey]=DiscreteStatsTable[[#This Row],[GroupByKey]]),(DiscreteStatsTable[GroupByKey]=DiscreteStatsTable[[#This Row],[GroupByKey]])*DiscreteStatsTable[NumberObservations])),0)</f>
        <v>317.92</v>
      </c>
      <c r="W754" s="5">
        <f>IF((DiscreteStatsTable[[#This Row],[RepsRequested]]&gt;1),DiscreteStatsTable[[#This Row],[HalfWidth]],DiscreteStatsTable[[#This Row],[BatchMeansHalfWidth]])</f>
        <v>0</v>
      </c>
      <c r="X754" s="5" cm="1">
        <f t="array" ref="X754">COUNT(IF((DiscreteStatsTable[GroupByKey]=DiscreteStatsTable[[#This Row],[GroupByKey]]),(DiscreteStatsTable[GroupByKey]=DiscreteStatsTable[[#This Row],[GroupByKey]])*DiscreteStatsTable[Replication]))</f>
        <v>50</v>
      </c>
      <c r="Y754" s="5">
        <f>IF(DiscreteStatsTable[[#This Row],[RepsRequested]]=DiscreteStatsTable[[#This Row],[RepsWithStatObserved]],1,0)</f>
        <v>1</v>
      </c>
    </row>
    <row r="755" spans="1:25" x14ac:dyDescent="0.25">
      <c r="A755" t="s">
        <v>68</v>
      </c>
      <c r="B755" t="s">
        <v>70</v>
      </c>
      <c r="C755">
        <v>27</v>
      </c>
      <c r="D755" t="s">
        <v>84</v>
      </c>
      <c r="E755" t="s">
        <v>82</v>
      </c>
      <c r="F755" t="s">
        <v>81</v>
      </c>
      <c r="G755">
        <v>0.16648604899459299</v>
      </c>
      <c r="H755">
        <v>2E+20</v>
      </c>
      <c r="I755">
        <v>0</v>
      </c>
      <c r="J755">
        <v>3.1530221177595199</v>
      </c>
      <c r="K755">
        <v>318</v>
      </c>
      <c r="L75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5" s="5" cm="1">
        <f t="array" ref="M755">MAX(IF((ProjectInfoTable[ProjectName]=DiscreteStatsTable[[#This Row],[ProjectName]]),(ProjectInfoTable[ProjectName]=DiscreteStatsTable[[#This Row],[ProjectName]])*ProjectInfoTable[NumberOfReplications]))</f>
        <v>50</v>
      </c>
      <c r="N755" s="5" cm="1">
        <f t="array" ref="N755">IFERROR(AVERAGE(IF((DiscreteStatsTable[GroupByKey]=DiscreteStatsTable[[#This Row],[GroupByKey]]),(DiscreteStatsTable[GroupByKey]=DiscreteStatsTable[[#This Row],[GroupByKey]])*DiscreteStatsTable[Average])),0)</f>
        <v>0.17435480160125252</v>
      </c>
      <c r="O755" s="5" cm="1">
        <f t="array" ref="O755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55" s="5" cm="1">
        <f t="array" ref="P755">MAX(IF((ProjectInfoTable[ProjectName]=DiscreteStatsTable[[#This Row],[ProjectName]]),(ProjectInfoTable[ProjectName]=DiscreteStatsTable[[#This Row],[ProjectName]])*ProjectInfoTable[ConfidenceInterval]))</f>
        <v>0.95</v>
      </c>
      <c r="Q755" s="5">
        <f>IF(AND(DiscreteStatsTable[[#This Row],[RepsWithStatObserved]]=1,Y755=0),200000000000000000000,IFERROR(_xlfn.T.INV.2T(1 -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55" s="5" cm="1">
        <f t="array" ref="R755">MIN(IF((DiscreteStatsTable[GroupByKey]=DiscreteStatsTable[[#This Row],[GroupByKey]]),(DiscreteStatsTable[GroupByKey]=DiscreteStatsTable[[#This Row],[GroupByKey]])*DiscreteStatsTable[Average]))</f>
        <v>6.6021406092128906E-2</v>
      </c>
      <c r="S755" s="5" cm="1">
        <f t="array" ref="S755">MAX(IF((DiscreteStatsTable[GroupByKey]=DiscreteStatsTable[[#This Row],[GroupByKey]]),(DiscreteStatsTable[GroupByKey]=DiscreteStatsTable[[#This Row],[GroupByKey]])*DiscreteStatsTable[Average]))</f>
        <v>0.33413217255476801</v>
      </c>
      <c r="T755" s="5" cm="1">
        <f t="array" ref="T755">MIN(IF((DiscreteStatsTable[GroupByKey]=DiscreteStatsTable[[#This Row],[GroupByKey]]),(DiscreteStatsTable[GroupByKey]=DiscreteStatsTable[[#This Row],[GroupByKey]])*DiscreteStatsTable[Minimum]))</f>
        <v>0</v>
      </c>
      <c r="U755" s="5" cm="1">
        <f t="array" ref="U755">MAX(IF((DiscreteStatsTable[GroupByKey]=DiscreteStatsTable[[#This Row],[GroupByKey]]),(DiscreteStatsTable[GroupByKey]=DiscreteStatsTable[[#This Row],[GroupByKey]])*DiscreteStatsTable[Maximum]))</f>
        <v>7.6409613053795198</v>
      </c>
      <c r="V755" s="5" cm="1">
        <f t="array" ref="V755">IFERROR(AVERAGE(IF((DiscreteStatsTable[GroupByKey]=DiscreteStatsTable[[#This Row],[GroupByKey]]),(DiscreteStatsTable[GroupByKey]=DiscreteStatsTable[[#This Row],[GroupByKey]])*DiscreteStatsTable[NumberObservations])),0)</f>
        <v>317.92</v>
      </c>
      <c r="W755" s="5">
        <f>IF((DiscreteStatsTable[[#This Row],[RepsRequested]]&gt;1),DiscreteStatsTable[[#This Row],[HalfWidth]],DiscreteStatsTable[[#This Row],[BatchMeansHalfWidth]])</f>
        <v>1.6490452106246098E-2</v>
      </c>
      <c r="X755" s="5" cm="1">
        <f t="array" ref="X755">COUNT(IF((DiscreteStatsTable[GroupByKey]=DiscreteStatsTable[[#This Row],[GroupByKey]]),(DiscreteStatsTable[GroupByKey]=DiscreteStatsTable[[#This Row],[GroupByKey]])*DiscreteStatsTable[Replication]))</f>
        <v>50</v>
      </c>
      <c r="Y755" s="5">
        <f>IF(DiscreteStatsTable[[#This Row],[RepsRequested]]=DiscreteStatsTable[[#This Row],[RepsWithStatObserved]],1,0)</f>
        <v>1</v>
      </c>
    </row>
    <row r="756" spans="1:25" x14ac:dyDescent="0.25">
      <c r="A756" t="s">
        <v>68</v>
      </c>
      <c r="B756" t="s">
        <v>70</v>
      </c>
      <c r="C756">
        <v>28</v>
      </c>
      <c r="D756" t="s">
        <v>84</v>
      </c>
      <c r="E756" t="s">
        <v>80</v>
      </c>
      <c r="F756" t="s">
        <v>81</v>
      </c>
      <c r="G756">
        <v>0</v>
      </c>
      <c r="H756">
        <v>2E+20</v>
      </c>
      <c r="I756">
        <v>0</v>
      </c>
      <c r="J756">
        <v>0</v>
      </c>
      <c r="K756">
        <v>318</v>
      </c>
      <c r="L75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6" s="5" cm="1">
        <f t="array" ref="M756">MAX(IF((ProjectInfoTable[ProjectName]=DiscreteStatsTable[[#This Row],[ProjectName]]),(ProjectInfoTable[ProjectName]=DiscreteStatsTable[[#This Row],[ProjectName]])*ProjectInfoTable[NumberOfReplications]))</f>
        <v>50</v>
      </c>
      <c r="N756" s="5" cm="1">
        <f t="array" ref="N756">IFERROR(AVERAGE(IF((DiscreteStatsTable[GroupByKey]=DiscreteStatsTable[[#This Row],[GroupByKey]]),(DiscreteStatsTable[GroupByKey]=DiscreteStatsTable[[#This Row],[GroupByKey]])*DiscreteStatsTable[Average])),0)</f>
        <v>0</v>
      </c>
      <c r="O756" s="5" cm="1">
        <f t="array" ref="O756">IFERROR(_xlfn.STDEV.S(IF((DiscreteStatsTable[GroupByKey]=DiscreteStatsTable[[#This Row],[GroupByKey]]),(DiscreteStatsTable[GroupByKey]=DiscreteStatsTable[[#This Row],[GroupByKey]])*DiscreteStatsTable[Average])),0)</f>
        <v>0</v>
      </c>
      <c r="P756" s="5" cm="1">
        <f t="array" ref="P756">MAX(IF((ProjectInfoTable[ProjectName]=DiscreteStatsTable[[#This Row],[ProjectName]]),(ProjectInfoTable[ProjectName]=DiscreteStatsTable[[#This Row],[ProjectName]])*ProjectInfoTable[ConfidenceInterval]))</f>
        <v>0.95</v>
      </c>
      <c r="Q756" s="5">
        <f>IF(AND(DiscreteStatsTable[[#This Row],[RepsWithStatObserved]]=1,Y756=0),200000000000000000000,IFERROR(_xlfn.T.INV.2T(1 -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6" s="5" cm="1">
        <f t="array" ref="R756">MIN(IF((DiscreteStatsTable[GroupByKey]=DiscreteStatsTable[[#This Row],[GroupByKey]]),(DiscreteStatsTable[GroupByKey]=DiscreteStatsTable[[#This Row],[GroupByKey]])*DiscreteStatsTable[Average]))</f>
        <v>0</v>
      </c>
      <c r="S756" s="5" cm="1">
        <f t="array" ref="S756">MAX(IF((DiscreteStatsTable[GroupByKey]=DiscreteStatsTable[[#This Row],[GroupByKey]]),(DiscreteStatsTable[GroupByKey]=DiscreteStatsTable[[#This Row],[GroupByKey]])*DiscreteStatsTable[Average]))</f>
        <v>0</v>
      </c>
      <c r="T756" s="5" cm="1">
        <f t="array" ref="T756">MIN(IF((DiscreteStatsTable[GroupByKey]=DiscreteStatsTable[[#This Row],[GroupByKey]]),(DiscreteStatsTable[GroupByKey]=DiscreteStatsTable[[#This Row],[GroupByKey]])*DiscreteStatsTable[Minimum]))</f>
        <v>0</v>
      </c>
      <c r="U756" s="5" cm="1">
        <f t="array" ref="U756">MAX(IF((DiscreteStatsTable[GroupByKey]=DiscreteStatsTable[[#This Row],[GroupByKey]]),(DiscreteStatsTable[GroupByKey]=DiscreteStatsTable[[#This Row],[GroupByKey]])*DiscreteStatsTable[Maximum]))</f>
        <v>0</v>
      </c>
      <c r="V756" s="5" cm="1">
        <f t="array" ref="V756">IFERROR(AVERAGE(IF((DiscreteStatsTable[GroupByKey]=DiscreteStatsTable[[#This Row],[GroupByKey]]),(DiscreteStatsTable[GroupByKey]=DiscreteStatsTable[[#This Row],[GroupByKey]])*DiscreteStatsTable[NumberObservations])),0)</f>
        <v>317.92</v>
      </c>
      <c r="W756" s="5">
        <f>IF((DiscreteStatsTable[[#This Row],[RepsRequested]]&gt;1),DiscreteStatsTable[[#This Row],[HalfWidth]],DiscreteStatsTable[[#This Row],[BatchMeansHalfWidth]])</f>
        <v>0</v>
      </c>
      <c r="X756" s="5" cm="1">
        <f t="array" ref="X756">COUNT(IF((DiscreteStatsTable[GroupByKey]=DiscreteStatsTable[[#This Row],[GroupByKey]]),(DiscreteStatsTable[GroupByKey]=DiscreteStatsTable[[#This Row],[GroupByKey]])*DiscreteStatsTable[Replication]))</f>
        <v>50</v>
      </c>
      <c r="Y756" s="5">
        <f>IF(DiscreteStatsTable[[#This Row],[RepsRequested]]=DiscreteStatsTable[[#This Row],[RepsWithStatObserved]],1,0)</f>
        <v>1</v>
      </c>
    </row>
    <row r="757" spans="1:25" x14ac:dyDescent="0.25">
      <c r="A757" t="s">
        <v>68</v>
      </c>
      <c r="B757" t="s">
        <v>70</v>
      </c>
      <c r="C757">
        <v>28</v>
      </c>
      <c r="D757" t="s">
        <v>84</v>
      </c>
      <c r="E757" t="s">
        <v>82</v>
      </c>
      <c r="F757" t="s">
        <v>81</v>
      </c>
      <c r="G757">
        <v>0.164728772869846</v>
      </c>
      <c r="H757">
        <v>2E+20</v>
      </c>
      <c r="I757">
        <v>0</v>
      </c>
      <c r="J757">
        <v>3.3051267106234299</v>
      </c>
      <c r="K757">
        <v>318</v>
      </c>
      <c r="L75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7" s="5" cm="1">
        <f t="array" ref="M757">MAX(IF((ProjectInfoTable[ProjectName]=DiscreteStatsTable[[#This Row],[ProjectName]]),(ProjectInfoTable[ProjectName]=DiscreteStatsTable[[#This Row],[ProjectName]])*ProjectInfoTable[NumberOfReplications]))</f>
        <v>50</v>
      </c>
      <c r="N757" s="5" cm="1">
        <f t="array" ref="N757">IFERROR(AVERAGE(IF((DiscreteStatsTable[GroupByKey]=DiscreteStatsTable[[#This Row],[GroupByKey]]),(DiscreteStatsTable[GroupByKey]=DiscreteStatsTable[[#This Row],[GroupByKey]])*DiscreteStatsTable[Average])),0)</f>
        <v>0.17435480160125252</v>
      </c>
      <c r="O757" s="5" cm="1">
        <f t="array" ref="O757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57" s="5" cm="1">
        <f t="array" ref="P757">MAX(IF((ProjectInfoTable[ProjectName]=DiscreteStatsTable[[#This Row],[ProjectName]]),(ProjectInfoTable[ProjectName]=DiscreteStatsTable[[#This Row],[ProjectName]])*ProjectInfoTable[ConfidenceInterval]))</f>
        <v>0.95</v>
      </c>
      <c r="Q757" s="5">
        <f>IF(AND(DiscreteStatsTable[[#This Row],[RepsWithStatObserved]]=1,Y757=0),200000000000000000000,IFERROR(_xlfn.T.INV.2T(1 -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57" s="5" cm="1">
        <f t="array" ref="R757">MIN(IF((DiscreteStatsTable[GroupByKey]=DiscreteStatsTable[[#This Row],[GroupByKey]]),(DiscreteStatsTable[GroupByKey]=DiscreteStatsTable[[#This Row],[GroupByKey]])*DiscreteStatsTable[Average]))</f>
        <v>6.6021406092128906E-2</v>
      </c>
      <c r="S757" s="5" cm="1">
        <f t="array" ref="S757">MAX(IF((DiscreteStatsTable[GroupByKey]=DiscreteStatsTable[[#This Row],[GroupByKey]]),(DiscreteStatsTable[GroupByKey]=DiscreteStatsTable[[#This Row],[GroupByKey]])*DiscreteStatsTable[Average]))</f>
        <v>0.33413217255476801</v>
      </c>
      <c r="T757" s="5" cm="1">
        <f t="array" ref="T757">MIN(IF((DiscreteStatsTable[GroupByKey]=DiscreteStatsTable[[#This Row],[GroupByKey]]),(DiscreteStatsTable[GroupByKey]=DiscreteStatsTable[[#This Row],[GroupByKey]])*DiscreteStatsTable[Minimum]))</f>
        <v>0</v>
      </c>
      <c r="U757" s="5" cm="1">
        <f t="array" ref="U757">MAX(IF((DiscreteStatsTable[GroupByKey]=DiscreteStatsTable[[#This Row],[GroupByKey]]),(DiscreteStatsTable[GroupByKey]=DiscreteStatsTable[[#This Row],[GroupByKey]])*DiscreteStatsTable[Maximum]))</f>
        <v>7.6409613053795198</v>
      </c>
      <c r="V757" s="5" cm="1">
        <f t="array" ref="V757">IFERROR(AVERAGE(IF((DiscreteStatsTable[GroupByKey]=DiscreteStatsTable[[#This Row],[GroupByKey]]),(DiscreteStatsTable[GroupByKey]=DiscreteStatsTable[[#This Row],[GroupByKey]])*DiscreteStatsTable[NumberObservations])),0)</f>
        <v>317.92</v>
      </c>
      <c r="W757" s="5">
        <f>IF((DiscreteStatsTable[[#This Row],[RepsRequested]]&gt;1),DiscreteStatsTable[[#This Row],[HalfWidth]],DiscreteStatsTable[[#This Row],[BatchMeansHalfWidth]])</f>
        <v>1.6490452106246098E-2</v>
      </c>
      <c r="X757" s="5" cm="1">
        <f t="array" ref="X757">COUNT(IF((DiscreteStatsTable[GroupByKey]=DiscreteStatsTable[[#This Row],[GroupByKey]]),(DiscreteStatsTable[GroupByKey]=DiscreteStatsTable[[#This Row],[GroupByKey]])*DiscreteStatsTable[Replication]))</f>
        <v>50</v>
      </c>
      <c r="Y757" s="5">
        <f>IF(DiscreteStatsTable[[#This Row],[RepsRequested]]=DiscreteStatsTable[[#This Row],[RepsWithStatObserved]],1,0)</f>
        <v>1</v>
      </c>
    </row>
    <row r="758" spans="1:25" x14ac:dyDescent="0.25">
      <c r="A758" t="s">
        <v>68</v>
      </c>
      <c r="B758" t="s">
        <v>70</v>
      </c>
      <c r="C758">
        <v>29</v>
      </c>
      <c r="D758" t="s">
        <v>84</v>
      </c>
      <c r="E758" t="s">
        <v>80</v>
      </c>
      <c r="F758" t="s">
        <v>81</v>
      </c>
      <c r="G758">
        <v>0</v>
      </c>
      <c r="H758">
        <v>2E+20</v>
      </c>
      <c r="I758">
        <v>0</v>
      </c>
      <c r="J758">
        <v>0</v>
      </c>
      <c r="K758">
        <v>318</v>
      </c>
      <c r="L75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8" s="5" cm="1">
        <f t="array" ref="M758">MAX(IF((ProjectInfoTable[ProjectName]=DiscreteStatsTable[[#This Row],[ProjectName]]),(ProjectInfoTable[ProjectName]=DiscreteStatsTable[[#This Row],[ProjectName]])*ProjectInfoTable[NumberOfReplications]))</f>
        <v>50</v>
      </c>
      <c r="N758" s="5" cm="1">
        <f t="array" ref="N758">IFERROR(AVERAGE(IF((DiscreteStatsTable[GroupByKey]=DiscreteStatsTable[[#This Row],[GroupByKey]]),(DiscreteStatsTable[GroupByKey]=DiscreteStatsTable[[#This Row],[GroupByKey]])*DiscreteStatsTable[Average])),0)</f>
        <v>0</v>
      </c>
      <c r="O758" s="5" cm="1">
        <f t="array" ref="O758">IFERROR(_xlfn.STDEV.S(IF((DiscreteStatsTable[GroupByKey]=DiscreteStatsTable[[#This Row],[GroupByKey]]),(DiscreteStatsTable[GroupByKey]=DiscreteStatsTable[[#This Row],[GroupByKey]])*DiscreteStatsTable[Average])),0)</f>
        <v>0</v>
      </c>
      <c r="P758" s="5" cm="1">
        <f t="array" ref="P758">MAX(IF((ProjectInfoTable[ProjectName]=DiscreteStatsTable[[#This Row],[ProjectName]]),(ProjectInfoTable[ProjectName]=DiscreteStatsTable[[#This Row],[ProjectName]])*ProjectInfoTable[ConfidenceInterval]))</f>
        <v>0.95</v>
      </c>
      <c r="Q758" s="5">
        <f>IF(AND(DiscreteStatsTable[[#This Row],[RepsWithStatObserved]]=1,Y758=0),200000000000000000000,IFERROR(_xlfn.T.INV.2T(1 -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8" s="5" cm="1">
        <f t="array" ref="R758">MIN(IF((DiscreteStatsTable[GroupByKey]=DiscreteStatsTable[[#This Row],[GroupByKey]]),(DiscreteStatsTable[GroupByKey]=DiscreteStatsTable[[#This Row],[GroupByKey]])*DiscreteStatsTable[Average]))</f>
        <v>0</v>
      </c>
      <c r="S758" s="5" cm="1">
        <f t="array" ref="S758">MAX(IF((DiscreteStatsTable[GroupByKey]=DiscreteStatsTable[[#This Row],[GroupByKey]]),(DiscreteStatsTable[GroupByKey]=DiscreteStatsTable[[#This Row],[GroupByKey]])*DiscreteStatsTable[Average]))</f>
        <v>0</v>
      </c>
      <c r="T758" s="5" cm="1">
        <f t="array" ref="T758">MIN(IF((DiscreteStatsTable[GroupByKey]=DiscreteStatsTable[[#This Row],[GroupByKey]]),(DiscreteStatsTable[GroupByKey]=DiscreteStatsTable[[#This Row],[GroupByKey]])*DiscreteStatsTable[Minimum]))</f>
        <v>0</v>
      </c>
      <c r="U758" s="5" cm="1">
        <f t="array" ref="U758">MAX(IF((DiscreteStatsTable[GroupByKey]=DiscreteStatsTable[[#This Row],[GroupByKey]]),(DiscreteStatsTable[GroupByKey]=DiscreteStatsTable[[#This Row],[GroupByKey]])*DiscreteStatsTable[Maximum]))</f>
        <v>0</v>
      </c>
      <c r="V758" s="5" cm="1">
        <f t="array" ref="V758">IFERROR(AVERAGE(IF((DiscreteStatsTable[GroupByKey]=DiscreteStatsTable[[#This Row],[GroupByKey]]),(DiscreteStatsTable[GroupByKey]=DiscreteStatsTable[[#This Row],[GroupByKey]])*DiscreteStatsTable[NumberObservations])),0)</f>
        <v>317.92</v>
      </c>
      <c r="W758" s="5">
        <f>IF((DiscreteStatsTable[[#This Row],[RepsRequested]]&gt;1),DiscreteStatsTable[[#This Row],[HalfWidth]],DiscreteStatsTable[[#This Row],[BatchMeansHalfWidth]])</f>
        <v>0</v>
      </c>
      <c r="X758" s="5" cm="1">
        <f t="array" ref="X758">COUNT(IF((DiscreteStatsTable[GroupByKey]=DiscreteStatsTable[[#This Row],[GroupByKey]]),(DiscreteStatsTable[GroupByKey]=DiscreteStatsTable[[#This Row],[GroupByKey]])*DiscreteStatsTable[Replication]))</f>
        <v>50</v>
      </c>
      <c r="Y758" s="5">
        <f>IF(DiscreteStatsTable[[#This Row],[RepsRequested]]=DiscreteStatsTable[[#This Row],[RepsWithStatObserved]],1,0)</f>
        <v>1</v>
      </c>
    </row>
    <row r="759" spans="1:25" x14ac:dyDescent="0.25">
      <c r="A759" t="s">
        <v>68</v>
      </c>
      <c r="B759" t="s">
        <v>70</v>
      </c>
      <c r="C759">
        <v>29</v>
      </c>
      <c r="D759" t="s">
        <v>84</v>
      </c>
      <c r="E759" t="s">
        <v>82</v>
      </c>
      <c r="F759" t="s">
        <v>81</v>
      </c>
      <c r="G759">
        <v>0.16235621134845299</v>
      </c>
      <c r="H759">
        <v>2E+20</v>
      </c>
      <c r="I759">
        <v>0</v>
      </c>
      <c r="J759">
        <v>3.6005395168322099</v>
      </c>
      <c r="K759">
        <v>318</v>
      </c>
      <c r="L75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9" s="5" cm="1">
        <f t="array" ref="M759">MAX(IF((ProjectInfoTable[ProjectName]=DiscreteStatsTable[[#This Row],[ProjectName]]),(ProjectInfoTable[ProjectName]=DiscreteStatsTable[[#This Row],[ProjectName]])*ProjectInfoTable[NumberOfReplications]))</f>
        <v>50</v>
      </c>
      <c r="N759" s="5" cm="1">
        <f t="array" ref="N759">IFERROR(AVERAGE(IF((DiscreteStatsTable[GroupByKey]=DiscreteStatsTable[[#This Row],[GroupByKey]]),(DiscreteStatsTable[GroupByKey]=DiscreteStatsTable[[#This Row],[GroupByKey]])*DiscreteStatsTable[Average])),0)</f>
        <v>0.17435480160125252</v>
      </c>
      <c r="O759" s="5" cm="1">
        <f t="array" ref="O759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59" s="5" cm="1">
        <f t="array" ref="P759">MAX(IF((ProjectInfoTable[ProjectName]=DiscreteStatsTable[[#This Row],[ProjectName]]),(ProjectInfoTable[ProjectName]=DiscreteStatsTable[[#This Row],[ProjectName]])*ProjectInfoTable[ConfidenceInterval]))</f>
        <v>0.95</v>
      </c>
      <c r="Q759" s="5">
        <f>IF(AND(DiscreteStatsTable[[#This Row],[RepsWithStatObserved]]=1,Y759=0),200000000000000000000,IFERROR(_xlfn.T.INV.2T(1 -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59" s="5" cm="1">
        <f t="array" ref="R759">MIN(IF((DiscreteStatsTable[GroupByKey]=DiscreteStatsTable[[#This Row],[GroupByKey]]),(DiscreteStatsTable[GroupByKey]=DiscreteStatsTable[[#This Row],[GroupByKey]])*DiscreteStatsTable[Average]))</f>
        <v>6.6021406092128906E-2</v>
      </c>
      <c r="S759" s="5" cm="1">
        <f t="array" ref="S759">MAX(IF((DiscreteStatsTable[GroupByKey]=DiscreteStatsTable[[#This Row],[GroupByKey]]),(DiscreteStatsTable[GroupByKey]=DiscreteStatsTable[[#This Row],[GroupByKey]])*DiscreteStatsTable[Average]))</f>
        <v>0.33413217255476801</v>
      </c>
      <c r="T759" s="5" cm="1">
        <f t="array" ref="T759">MIN(IF((DiscreteStatsTable[GroupByKey]=DiscreteStatsTable[[#This Row],[GroupByKey]]),(DiscreteStatsTable[GroupByKey]=DiscreteStatsTable[[#This Row],[GroupByKey]])*DiscreteStatsTable[Minimum]))</f>
        <v>0</v>
      </c>
      <c r="U759" s="5" cm="1">
        <f t="array" ref="U759">MAX(IF((DiscreteStatsTable[GroupByKey]=DiscreteStatsTable[[#This Row],[GroupByKey]]),(DiscreteStatsTable[GroupByKey]=DiscreteStatsTable[[#This Row],[GroupByKey]])*DiscreteStatsTable[Maximum]))</f>
        <v>7.6409613053795198</v>
      </c>
      <c r="V759" s="5" cm="1">
        <f t="array" ref="V759">IFERROR(AVERAGE(IF((DiscreteStatsTable[GroupByKey]=DiscreteStatsTable[[#This Row],[GroupByKey]]),(DiscreteStatsTable[GroupByKey]=DiscreteStatsTable[[#This Row],[GroupByKey]])*DiscreteStatsTable[NumberObservations])),0)</f>
        <v>317.92</v>
      </c>
      <c r="W759" s="5">
        <f>IF((DiscreteStatsTable[[#This Row],[RepsRequested]]&gt;1),DiscreteStatsTable[[#This Row],[HalfWidth]],DiscreteStatsTable[[#This Row],[BatchMeansHalfWidth]])</f>
        <v>1.6490452106246098E-2</v>
      </c>
      <c r="X759" s="5" cm="1">
        <f t="array" ref="X759">COUNT(IF((DiscreteStatsTable[GroupByKey]=DiscreteStatsTable[[#This Row],[GroupByKey]]),(DiscreteStatsTable[GroupByKey]=DiscreteStatsTable[[#This Row],[GroupByKey]])*DiscreteStatsTable[Replication]))</f>
        <v>50</v>
      </c>
      <c r="Y759" s="5">
        <f>IF(DiscreteStatsTable[[#This Row],[RepsRequested]]=DiscreteStatsTable[[#This Row],[RepsWithStatObserved]],1,0)</f>
        <v>1</v>
      </c>
    </row>
    <row r="760" spans="1:25" x14ac:dyDescent="0.25">
      <c r="A760" t="s">
        <v>68</v>
      </c>
      <c r="B760" t="s">
        <v>70</v>
      </c>
      <c r="C760">
        <v>30</v>
      </c>
      <c r="D760" t="s">
        <v>84</v>
      </c>
      <c r="E760" t="s">
        <v>80</v>
      </c>
      <c r="F760" t="s">
        <v>81</v>
      </c>
      <c r="G760">
        <v>0</v>
      </c>
      <c r="H760">
        <v>2E+20</v>
      </c>
      <c r="I760">
        <v>0</v>
      </c>
      <c r="J760">
        <v>0</v>
      </c>
      <c r="K760">
        <v>318</v>
      </c>
      <c r="L76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0" s="5" cm="1">
        <f t="array" ref="M760">MAX(IF((ProjectInfoTable[ProjectName]=DiscreteStatsTable[[#This Row],[ProjectName]]),(ProjectInfoTable[ProjectName]=DiscreteStatsTable[[#This Row],[ProjectName]])*ProjectInfoTable[NumberOfReplications]))</f>
        <v>50</v>
      </c>
      <c r="N760" s="5" cm="1">
        <f t="array" ref="N760">IFERROR(AVERAGE(IF((DiscreteStatsTable[GroupByKey]=DiscreteStatsTable[[#This Row],[GroupByKey]]),(DiscreteStatsTable[GroupByKey]=DiscreteStatsTable[[#This Row],[GroupByKey]])*DiscreteStatsTable[Average])),0)</f>
        <v>0</v>
      </c>
      <c r="O760" s="5" cm="1">
        <f t="array" ref="O760">IFERROR(_xlfn.STDEV.S(IF((DiscreteStatsTable[GroupByKey]=DiscreteStatsTable[[#This Row],[GroupByKey]]),(DiscreteStatsTable[GroupByKey]=DiscreteStatsTable[[#This Row],[GroupByKey]])*DiscreteStatsTable[Average])),0)</f>
        <v>0</v>
      </c>
      <c r="P760" s="5" cm="1">
        <f t="array" ref="P760">MAX(IF((ProjectInfoTable[ProjectName]=DiscreteStatsTable[[#This Row],[ProjectName]]),(ProjectInfoTable[ProjectName]=DiscreteStatsTable[[#This Row],[ProjectName]])*ProjectInfoTable[ConfidenceInterval]))</f>
        <v>0.95</v>
      </c>
      <c r="Q760" s="5">
        <f>IF(AND(DiscreteStatsTable[[#This Row],[RepsWithStatObserved]]=1,Y760=0),200000000000000000000,IFERROR(_xlfn.T.INV.2T(1 -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0" s="5" cm="1">
        <f t="array" ref="R760">MIN(IF((DiscreteStatsTable[GroupByKey]=DiscreteStatsTable[[#This Row],[GroupByKey]]),(DiscreteStatsTable[GroupByKey]=DiscreteStatsTable[[#This Row],[GroupByKey]])*DiscreteStatsTable[Average]))</f>
        <v>0</v>
      </c>
      <c r="S760" s="5" cm="1">
        <f t="array" ref="S760">MAX(IF((DiscreteStatsTable[GroupByKey]=DiscreteStatsTable[[#This Row],[GroupByKey]]),(DiscreteStatsTable[GroupByKey]=DiscreteStatsTable[[#This Row],[GroupByKey]])*DiscreteStatsTable[Average]))</f>
        <v>0</v>
      </c>
      <c r="T760" s="5" cm="1">
        <f t="array" ref="T760">MIN(IF((DiscreteStatsTable[GroupByKey]=DiscreteStatsTable[[#This Row],[GroupByKey]]),(DiscreteStatsTable[GroupByKey]=DiscreteStatsTable[[#This Row],[GroupByKey]])*DiscreteStatsTable[Minimum]))</f>
        <v>0</v>
      </c>
      <c r="U760" s="5" cm="1">
        <f t="array" ref="U760">MAX(IF((DiscreteStatsTable[GroupByKey]=DiscreteStatsTable[[#This Row],[GroupByKey]]),(DiscreteStatsTable[GroupByKey]=DiscreteStatsTable[[#This Row],[GroupByKey]])*DiscreteStatsTable[Maximum]))</f>
        <v>0</v>
      </c>
      <c r="V760" s="5" cm="1">
        <f t="array" ref="V760">IFERROR(AVERAGE(IF((DiscreteStatsTable[GroupByKey]=DiscreteStatsTable[[#This Row],[GroupByKey]]),(DiscreteStatsTable[GroupByKey]=DiscreteStatsTable[[#This Row],[GroupByKey]])*DiscreteStatsTable[NumberObservations])),0)</f>
        <v>317.92</v>
      </c>
      <c r="W760" s="5">
        <f>IF((DiscreteStatsTable[[#This Row],[RepsRequested]]&gt;1),DiscreteStatsTable[[#This Row],[HalfWidth]],DiscreteStatsTable[[#This Row],[BatchMeansHalfWidth]])</f>
        <v>0</v>
      </c>
      <c r="X760" s="5" cm="1">
        <f t="array" ref="X760">COUNT(IF((DiscreteStatsTable[GroupByKey]=DiscreteStatsTable[[#This Row],[GroupByKey]]),(DiscreteStatsTable[GroupByKey]=DiscreteStatsTable[[#This Row],[GroupByKey]])*DiscreteStatsTable[Replication]))</f>
        <v>50</v>
      </c>
      <c r="Y760" s="5">
        <f>IF(DiscreteStatsTable[[#This Row],[RepsRequested]]=DiscreteStatsTable[[#This Row],[RepsWithStatObserved]],1,0)</f>
        <v>1</v>
      </c>
    </row>
    <row r="761" spans="1:25" x14ac:dyDescent="0.25">
      <c r="A761" t="s">
        <v>68</v>
      </c>
      <c r="B761" t="s">
        <v>70</v>
      </c>
      <c r="C761">
        <v>30</v>
      </c>
      <c r="D761" t="s">
        <v>84</v>
      </c>
      <c r="E761" t="s">
        <v>82</v>
      </c>
      <c r="F761" t="s">
        <v>81</v>
      </c>
      <c r="G761">
        <v>0.22204983221400801</v>
      </c>
      <c r="H761">
        <v>2E+20</v>
      </c>
      <c r="I761">
        <v>0</v>
      </c>
      <c r="J761">
        <v>6.6456226872887996</v>
      </c>
      <c r="K761">
        <v>318</v>
      </c>
      <c r="L76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1" s="5" cm="1">
        <f t="array" ref="M761">MAX(IF((ProjectInfoTable[ProjectName]=DiscreteStatsTable[[#This Row],[ProjectName]]),(ProjectInfoTable[ProjectName]=DiscreteStatsTable[[#This Row],[ProjectName]])*ProjectInfoTable[NumberOfReplications]))</f>
        <v>50</v>
      </c>
      <c r="N761" s="5" cm="1">
        <f t="array" ref="N761">IFERROR(AVERAGE(IF((DiscreteStatsTable[GroupByKey]=DiscreteStatsTable[[#This Row],[GroupByKey]]),(DiscreteStatsTable[GroupByKey]=DiscreteStatsTable[[#This Row],[GroupByKey]])*DiscreteStatsTable[Average])),0)</f>
        <v>0.17435480160125252</v>
      </c>
      <c r="O761" s="5" cm="1">
        <f t="array" ref="O761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61" s="5" cm="1">
        <f t="array" ref="P761">MAX(IF((ProjectInfoTable[ProjectName]=DiscreteStatsTable[[#This Row],[ProjectName]]),(ProjectInfoTable[ProjectName]=DiscreteStatsTable[[#This Row],[ProjectName]])*ProjectInfoTable[ConfidenceInterval]))</f>
        <v>0.95</v>
      </c>
      <c r="Q761" s="5">
        <f>IF(AND(DiscreteStatsTable[[#This Row],[RepsWithStatObserved]]=1,Y761=0),200000000000000000000,IFERROR(_xlfn.T.INV.2T(1 -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61" s="5" cm="1">
        <f t="array" ref="R761">MIN(IF((DiscreteStatsTable[GroupByKey]=DiscreteStatsTable[[#This Row],[GroupByKey]]),(DiscreteStatsTable[GroupByKey]=DiscreteStatsTable[[#This Row],[GroupByKey]])*DiscreteStatsTable[Average]))</f>
        <v>6.6021406092128906E-2</v>
      </c>
      <c r="S761" s="5" cm="1">
        <f t="array" ref="S761">MAX(IF((DiscreteStatsTable[GroupByKey]=DiscreteStatsTable[[#This Row],[GroupByKey]]),(DiscreteStatsTable[GroupByKey]=DiscreteStatsTable[[#This Row],[GroupByKey]])*DiscreteStatsTable[Average]))</f>
        <v>0.33413217255476801</v>
      </c>
      <c r="T761" s="5" cm="1">
        <f t="array" ref="T761">MIN(IF((DiscreteStatsTable[GroupByKey]=DiscreteStatsTable[[#This Row],[GroupByKey]]),(DiscreteStatsTable[GroupByKey]=DiscreteStatsTable[[#This Row],[GroupByKey]])*DiscreteStatsTable[Minimum]))</f>
        <v>0</v>
      </c>
      <c r="U761" s="5" cm="1">
        <f t="array" ref="U761">MAX(IF((DiscreteStatsTable[GroupByKey]=DiscreteStatsTable[[#This Row],[GroupByKey]]),(DiscreteStatsTable[GroupByKey]=DiscreteStatsTable[[#This Row],[GroupByKey]])*DiscreteStatsTable[Maximum]))</f>
        <v>7.6409613053795198</v>
      </c>
      <c r="V761" s="5" cm="1">
        <f t="array" ref="V761">IFERROR(AVERAGE(IF((DiscreteStatsTable[GroupByKey]=DiscreteStatsTable[[#This Row],[GroupByKey]]),(DiscreteStatsTable[GroupByKey]=DiscreteStatsTable[[#This Row],[GroupByKey]])*DiscreteStatsTable[NumberObservations])),0)</f>
        <v>317.92</v>
      </c>
      <c r="W761" s="5">
        <f>IF((DiscreteStatsTable[[#This Row],[RepsRequested]]&gt;1),DiscreteStatsTable[[#This Row],[HalfWidth]],DiscreteStatsTable[[#This Row],[BatchMeansHalfWidth]])</f>
        <v>1.6490452106246098E-2</v>
      </c>
      <c r="X761" s="5" cm="1">
        <f t="array" ref="X761">COUNT(IF((DiscreteStatsTable[GroupByKey]=DiscreteStatsTable[[#This Row],[GroupByKey]]),(DiscreteStatsTable[GroupByKey]=DiscreteStatsTable[[#This Row],[GroupByKey]])*DiscreteStatsTable[Replication]))</f>
        <v>50</v>
      </c>
      <c r="Y761" s="5">
        <f>IF(DiscreteStatsTable[[#This Row],[RepsRequested]]=DiscreteStatsTable[[#This Row],[RepsWithStatObserved]],1,0)</f>
        <v>1</v>
      </c>
    </row>
    <row r="762" spans="1:25" x14ac:dyDescent="0.25">
      <c r="A762" t="s">
        <v>68</v>
      </c>
      <c r="B762" t="s">
        <v>70</v>
      </c>
      <c r="C762">
        <v>31</v>
      </c>
      <c r="D762" t="s">
        <v>84</v>
      </c>
      <c r="E762" t="s">
        <v>80</v>
      </c>
      <c r="F762" t="s">
        <v>81</v>
      </c>
      <c r="G762">
        <v>0</v>
      </c>
      <c r="H762">
        <v>2E+20</v>
      </c>
      <c r="I762">
        <v>0</v>
      </c>
      <c r="J762">
        <v>0</v>
      </c>
      <c r="K762">
        <v>318</v>
      </c>
      <c r="L76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2" s="5" cm="1">
        <f t="array" ref="M762">MAX(IF((ProjectInfoTable[ProjectName]=DiscreteStatsTable[[#This Row],[ProjectName]]),(ProjectInfoTable[ProjectName]=DiscreteStatsTable[[#This Row],[ProjectName]])*ProjectInfoTable[NumberOfReplications]))</f>
        <v>50</v>
      </c>
      <c r="N762" s="5" cm="1">
        <f t="array" ref="N762">IFERROR(AVERAGE(IF((DiscreteStatsTable[GroupByKey]=DiscreteStatsTable[[#This Row],[GroupByKey]]),(DiscreteStatsTable[GroupByKey]=DiscreteStatsTable[[#This Row],[GroupByKey]])*DiscreteStatsTable[Average])),0)</f>
        <v>0</v>
      </c>
      <c r="O762" s="5" cm="1">
        <f t="array" ref="O762">IFERROR(_xlfn.STDEV.S(IF((DiscreteStatsTable[GroupByKey]=DiscreteStatsTable[[#This Row],[GroupByKey]]),(DiscreteStatsTable[GroupByKey]=DiscreteStatsTable[[#This Row],[GroupByKey]])*DiscreteStatsTable[Average])),0)</f>
        <v>0</v>
      </c>
      <c r="P762" s="5" cm="1">
        <f t="array" ref="P762">MAX(IF((ProjectInfoTable[ProjectName]=DiscreteStatsTable[[#This Row],[ProjectName]]),(ProjectInfoTable[ProjectName]=DiscreteStatsTable[[#This Row],[ProjectName]])*ProjectInfoTable[ConfidenceInterval]))</f>
        <v>0.95</v>
      </c>
      <c r="Q762" s="5">
        <f>IF(AND(DiscreteStatsTable[[#This Row],[RepsWithStatObserved]]=1,Y762=0),200000000000000000000,IFERROR(_xlfn.T.INV.2T(1 -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2" s="5" cm="1">
        <f t="array" ref="R762">MIN(IF((DiscreteStatsTable[GroupByKey]=DiscreteStatsTable[[#This Row],[GroupByKey]]),(DiscreteStatsTable[GroupByKey]=DiscreteStatsTable[[#This Row],[GroupByKey]])*DiscreteStatsTable[Average]))</f>
        <v>0</v>
      </c>
      <c r="S762" s="5" cm="1">
        <f t="array" ref="S762">MAX(IF((DiscreteStatsTable[GroupByKey]=DiscreteStatsTable[[#This Row],[GroupByKey]]),(DiscreteStatsTable[GroupByKey]=DiscreteStatsTable[[#This Row],[GroupByKey]])*DiscreteStatsTable[Average]))</f>
        <v>0</v>
      </c>
      <c r="T762" s="5" cm="1">
        <f t="array" ref="T762">MIN(IF((DiscreteStatsTable[GroupByKey]=DiscreteStatsTable[[#This Row],[GroupByKey]]),(DiscreteStatsTable[GroupByKey]=DiscreteStatsTable[[#This Row],[GroupByKey]])*DiscreteStatsTable[Minimum]))</f>
        <v>0</v>
      </c>
      <c r="U762" s="5" cm="1">
        <f t="array" ref="U762">MAX(IF((DiscreteStatsTable[GroupByKey]=DiscreteStatsTable[[#This Row],[GroupByKey]]),(DiscreteStatsTable[GroupByKey]=DiscreteStatsTable[[#This Row],[GroupByKey]])*DiscreteStatsTable[Maximum]))</f>
        <v>0</v>
      </c>
      <c r="V762" s="5" cm="1">
        <f t="array" ref="V762">IFERROR(AVERAGE(IF((DiscreteStatsTable[GroupByKey]=DiscreteStatsTable[[#This Row],[GroupByKey]]),(DiscreteStatsTable[GroupByKey]=DiscreteStatsTable[[#This Row],[GroupByKey]])*DiscreteStatsTable[NumberObservations])),0)</f>
        <v>317.92</v>
      </c>
      <c r="W762" s="5">
        <f>IF((DiscreteStatsTable[[#This Row],[RepsRequested]]&gt;1),DiscreteStatsTable[[#This Row],[HalfWidth]],DiscreteStatsTable[[#This Row],[BatchMeansHalfWidth]])</f>
        <v>0</v>
      </c>
      <c r="X762" s="5" cm="1">
        <f t="array" ref="X762">COUNT(IF((DiscreteStatsTable[GroupByKey]=DiscreteStatsTable[[#This Row],[GroupByKey]]),(DiscreteStatsTable[GroupByKey]=DiscreteStatsTable[[#This Row],[GroupByKey]])*DiscreteStatsTable[Replication]))</f>
        <v>50</v>
      </c>
      <c r="Y762" s="5">
        <f>IF(DiscreteStatsTable[[#This Row],[RepsRequested]]=DiscreteStatsTable[[#This Row],[RepsWithStatObserved]],1,0)</f>
        <v>1</v>
      </c>
    </row>
    <row r="763" spans="1:25" x14ac:dyDescent="0.25">
      <c r="A763" t="s">
        <v>68</v>
      </c>
      <c r="B763" t="s">
        <v>70</v>
      </c>
      <c r="C763">
        <v>31</v>
      </c>
      <c r="D763" t="s">
        <v>84</v>
      </c>
      <c r="E763" t="s">
        <v>82</v>
      </c>
      <c r="F763" t="s">
        <v>81</v>
      </c>
      <c r="G763">
        <v>0.20235277948993899</v>
      </c>
      <c r="H763">
        <v>2E+20</v>
      </c>
      <c r="I763">
        <v>0</v>
      </c>
      <c r="J763">
        <v>4.16969919347817</v>
      </c>
      <c r="K763">
        <v>318</v>
      </c>
      <c r="L76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3" s="5" cm="1">
        <f t="array" ref="M763">MAX(IF((ProjectInfoTable[ProjectName]=DiscreteStatsTable[[#This Row],[ProjectName]]),(ProjectInfoTable[ProjectName]=DiscreteStatsTable[[#This Row],[ProjectName]])*ProjectInfoTable[NumberOfReplications]))</f>
        <v>50</v>
      </c>
      <c r="N763" s="5" cm="1">
        <f t="array" ref="N763">IFERROR(AVERAGE(IF((DiscreteStatsTable[GroupByKey]=DiscreteStatsTable[[#This Row],[GroupByKey]]),(DiscreteStatsTable[GroupByKey]=DiscreteStatsTable[[#This Row],[GroupByKey]])*DiscreteStatsTable[Average])),0)</f>
        <v>0.17435480160125252</v>
      </c>
      <c r="O763" s="5" cm="1">
        <f t="array" ref="O763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63" s="5" cm="1">
        <f t="array" ref="P763">MAX(IF((ProjectInfoTable[ProjectName]=DiscreteStatsTable[[#This Row],[ProjectName]]),(ProjectInfoTable[ProjectName]=DiscreteStatsTable[[#This Row],[ProjectName]])*ProjectInfoTable[ConfidenceInterval]))</f>
        <v>0.95</v>
      </c>
      <c r="Q763" s="5">
        <f>IF(AND(DiscreteStatsTable[[#This Row],[RepsWithStatObserved]]=1,Y763=0),200000000000000000000,IFERROR(_xlfn.T.INV.2T(1 -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63" s="5" cm="1">
        <f t="array" ref="R763">MIN(IF((DiscreteStatsTable[GroupByKey]=DiscreteStatsTable[[#This Row],[GroupByKey]]),(DiscreteStatsTable[GroupByKey]=DiscreteStatsTable[[#This Row],[GroupByKey]])*DiscreteStatsTable[Average]))</f>
        <v>6.6021406092128906E-2</v>
      </c>
      <c r="S763" s="5" cm="1">
        <f t="array" ref="S763">MAX(IF((DiscreteStatsTable[GroupByKey]=DiscreteStatsTable[[#This Row],[GroupByKey]]),(DiscreteStatsTable[GroupByKey]=DiscreteStatsTable[[#This Row],[GroupByKey]])*DiscreteStatsTable[Average]))</f>
        <v>0.33413217255476801</v>
      </c>
      <c r="T763" s="5" cm="1">
        <f t="array" ref="T763">MIN(IF((DiscreteStatsTable[GroupByKey]=DiscreteStatsTable[[#This Row],[GroupByKey]]),(DiscreteStatsTable[GroupByKey]=DiscreteStatsTable[[#This Row],[GroupByKey]])*DiscreteStatsTable[Minimum]))</f>
        <v>0</v>
      </c>
      <c r="U763" s="5" cm="1">
        <f t="array" ref="U763">MAX(IF((DiscreteStatsTable[GroupByKey]=DiscreteStatsTable[[#This Row],[GroupByKey]]),(DiscreteStatsTable[GroupByKey]=DiscreteStatsTable[[#This Row],[GroupByKey]])*DiscreteStatsTable[Maximum]))</f>
        <v>7.6409613053795198</v>
      </c>
      <c r="V763" s="5" cm="1">
        <f t="array" ref="V763">IFERROR(AVERAGE(IF((DiscreteStatsTable[GroupByKey]=DiscreteStatsTable[[#This Row],[GroupByKey]]),(DiscreteStatsTable[GroupByKey]=DiscreteStatsTable[[#This Row],[GroupByKey]])*DiscreteStatsTable[NumberObservations])),0)</f>
        <v>317.92</v>
      </c>
      <c r="W763" s="5">
        <f>IF((DiscreteStatsTable[[#This Row],[RepsRequested]]&gt;1),DiscreteStatsTable[[#This Row],[HalfWidth]],DiscreteStatsTable[[#This Row],[BatchMeansHalfWidth]])</f>
        <v>1.6490452106246098E-2</v>
      </c>
      <c r="X763" s="5" cm="1">
        <f t="array" ref="X763">COUNT(IF((DiscreteStatsTable[GroupByKey]=DiscreteStatsTable[[#This Row],[GroupByKey]]),(DiscreteStatsTable[GroupByKey]=DiscreteStatsTable[[#This Row],[GroupByKey]])*DiscreteStatsTable[Replication]))</f>
        <v>50</v>
      </c>
      <c r="Y763" s="5">
        <f>IF(DiscreteStatsTable[[#This Row],[RepsRequested]]=DiscreteStatsTable[[#This Row],[RepsWithStatObserved]],1,0)</f>
        <v>1</v>
      </c>
    </row>
    <row r="764" spans="1:25" x14ac:dyDescent="0.25">
      <c r="A764" t="s">
        <v>68</v>
      </c>
      <c r="B764" t="s">
        <v>70</v>
      </c>
      <c r="C764">
        <v>32</v>
      </c>
      <c r="D764" t="s">
        <v>84</v>
      </c>
      <c r="E764" t="s">
        <v>80</v>
      </c>
      <c r="F764" t="s">
        <v>81</v>
      </c>
      <c r="G764">
        <v>0</v>
      </c>
      <c r="H764">
        <v>2E+20</v>
      </c>
      <c r="I764">
        <v>0</v>
      </c>
      <c r="J764">
        <v>0</v>
      </c>
      <c r="K764">
        <v>318</v>
      </c>
      <c r="L76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4" s="5" cm="1">
        <f t="array" ref="M764">MAX(IF((ProjectInfoTable[ProjectName]=DiscreteStatsTable[[#This Row],[ProjectName]]),(ProjectInfoTable[ProjectName]=DiscreteStatsTable[[#This Row],[ProjectName]])*ProjectInfoTable[NumberOfReplications]))</f>
        <v>50</v>
      </c>
      <c r="N764" s="5" cm="1">
        <f t="array" ref="N764">IFERROR(AVERAGE(IF((DiscreteStatsTable[GroupByKey]=DiscreteStatsTable[[#This Row],[GroupByKey]]),(DiscreteStatsTable[GroupByKey]=DiscreteStatsTable[[#This Row],[GroupByKey]])*DiscreteStatsTable[Average])),0)</f>
        <v>0</v>
      </c>
      <c r="O764" s="5" cm="1">
        <f t="array" ref="O764">IFERROR(_xlfn.STDEV.S(IF((DiscreteStatsTable[GroupByKey]=DiscreteStatsTable[[#This Row],[GroupByKey]]),(DiscreteStatsTable[GroupByKey]=DiscreteStatsTable[[#This Row],[GroupByKey]])*DiscreteStatsTable[Average])),0)</f>
        <v>0</v>
      </c>
      <c r="P764" s="5" cm="1">
        <f t="array" ref="P764">MAX(IF((ProjectInfoTable[ProjectName]=DiscreteStatsTable[[#This Row],[ProjectName]]),(ProjectInfoTable[ProjectName]=DiscreteStatsTable[[#This Row],[ProjectName]])*ProjectInfoTable[ConfidenceInterval]))</f>
        <v>0.95</v>
      </c>
      <c r="Q764" s="5">
        <f>IF(AND(DiscreteStatsTable[[#This Row],[RepsWithStatObserved]]=1,Y764=0),200000000000000000000,IFERROR(_xlfn.T.INV.2T(1 -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4" s="5" cm="1">
        <f t="array" ref="R764">MIN(IF((DiscreteStatsTable[GroupByKey]=DiscreteStatsTable[[#This Row],[GroupByKey]]),(DiscreteStatsTable[GroupByKey]=DiscreteStatsTable[[#This Row],[GroupByKey]])*DiscreteStatsTable[Average]))</f>
        <v>0</v>
      </c>
      <c r="S764" s="5" cm="1">
        <f t="array" ref="S764">MAX(IF((DiscreteStatsTable[GroupByKey]=DiscreteStatsTable[[#This Row],[GroupByKey]]),(DiscreteStatsTable[GroupByKey]=DiscreteStatsTable[[#This Row],[GroupByKey]])*DiscreteStatsTable[Average]))</f>
        <v>0</v>
      </c>
      <c r="T764" s="5" cm="1">
        <f t="array" ref="T764">MIN(IF((DiscreteStatsTable[GroupByKey]=DiscreteStatsTable[[#This Row],[GroupByKey]]),(DiscreteStatsTable[GroupByKey]=DiscreteStatsTable[[#This Row],[GroupByKey]])*DiscreteStatsTable[Minimum]))</f>
        <v>0</v>
      </c>
      <c r="U764" s="5" cm="1">
        <f t="array" ref="U764">MAX(IF((DiscreteStatsTable[GroupByKey]=DiscreteStatsTable[[#This Row],[GroupByKey]]),(DiscreteStatsTable[GroupByKey]=DiscreteStatsTable[[#This Row],[GroupByKey]])*DiscreteStatsTable[Maximum]))</f>
        <v>0</v>
      </c>
      <c r="V764" s="5" cm="1">
        <f t="array" ref="V764">IFERROR(AVERAGE(IF((DiscreteStatsTable[GroupByKey]=DiscreteStatsTable[[#This Row],[GroupByKey]]),(DiscreteStatsTable[GroupByKey]=DiscreteStatsTable[[#This Row],[GroupByKey]])*DiscreteStatsTable[NumberObservations])),0)</f>
        <v>317.92</v>
      </c>
      <c r="W764" s="5">
        <f>IF((DiscreteStatsTable[[#This Row],[RepsRequested]]&gt;1),DiscreteStatsTable[[#This Row],[HalfWidth]],DiscreteStatsTable[[#This Row],[BatchMeansHalfWidth]])</f>
        <v>0</v>
      </c>
      <c r="X764" s="5" cm="1">
        <f t="array" ref="X764">COUNT(IF((DiscreteStatsTable[GroupByKey]=DiscreteStatsTable[[#This Row],[GroupByKey]]),(DiscreteStatsTable[GroupByKey]=DiscreteStatsTable[[#This Row],[GroupByKey]])*DiscreteStatsTable[Replication]))</f>
        <v>50</v>
      </c>
      <c r="Y764" s="5">
        <f>IF(DiscreteStatsTable[[#This Row],[RepsRequested]]=DiscreteStatsTable[[#This Row],[RepsWithStatObserved]],1,0)</f>
        <v>1</v>
      </c>
    </row>
    <row r="765" spans="1:25" x14ac:dyDescent="0.25">
      <c r="A765" t="s">
        <v>68</v>
      </c>
      <c r="B765" t="s">
        <v>70</v>
      </c>
      <c r="C765">
        <v>32</v>
      </c>
      <c r="D765" t="s">
        <v>84</v>
      </c>
      <c r="E765" t="s">
        <v>82</v>
      </c>
      <c r="F765" t="s">
        <v>81</v>
      </c>
      <c r="G765">
        <v>0.15006206980985101</v>
      </c>
      <c r="H765">
        <v>2E+20</v>
      </c>
      <c r="I765">
        <v>0</v>
      </c>
      <c r="J765">
        <v>3.74082673310921</v>
      </c>
      <c r="K765">
        <v>318</v>
      </c>
      <c r="L76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5" s="5" cm="1">
        <f t="array" ref="M765">MAX(IF((ProjectInfoTable[ProjectName]=DiscreteStatsTable[[#This Row],[ProjectName]]),(ProjectInfoTable[ProjectName]=DiscreteStatsTable[[#This Row],[ProjectName]])*ProjectInfoTable[NumberOfReplications]))</f>
        <v>50</v>
      </c>
      <c r="N765" s="5" cm="1">
        <f t="array" ref="N765">IFERROR(AVERAGE(IF((DiscreteStatsTable[GroupByKey]=DiscreteStatsTable[[#This Row],[GroupByKey]]),(DiscreteStatsTable[GroupByKey]=DiscreteStatsTable[[#This Row],[GroupByKey]])*DiscreteStatsTable[Average])),0)</f>
        <v>0.17435480160125252</v>
      </c>
      <c r="O765" s="5" cm="1">
        <f t="array" ref="O765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65" s="5" cm="1">
        <f t="array" ref="P765">MAX(IF((ProjectInfoTable[ProjectName]=DiscreteStatsTable[[#This Row],[ProjectName]]),(ProjectInfoTable[ProjectName]=DiscreteStatsTable[[#This Row],[ProjectName]])*ProjectInfoTable[ConfidenceInterval]))</f>
        <v>0.95</v>
      </c>
      <c r="Q765" s="5">
        <f>IF(AND(DiscreteStatsTable[[#This Row],[RepsWithStatObserved]]=1,Y765=0),200000000000000000000,IFERROR(_xlfn.T.INV.2T(1 -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65" s="5" cm="1">
        <f t="array" ref="R765">MIN(IF((DiscreteStatsTable[GroupByKey]=DiscreteStatsTable[[#This Row],[GroupByKey]]),(DiscreteStatsTable[GroupByKey]=DiscreteStatsTable[[#This Row],[GroupByKey]])*DiscreteStatsTable[Average]))</f>
        <v>6.6021406092128906E-2</v>
      </c>
      <c r="S765" s="5" cm="1">
        <f t="array" ref="S765">MAX(IF((DiscreteStatsTable[GroupByKey]=DiscreteStatsTable[[#This Row],[GroupByKey]]),(DiscreteStatsTable[GroupByKey]=DiscreteStatsTable[[#This Row],[GroupByKey]])*DiscreteStatsTable[Average]))</f>
        <v>0.33413217255476801</v>
      </c>
      <c r="T765" s="5" cm="1">
        <f t="array" ref="T765">MIN(IF((DiscreteStatsTable[GroupByKey]=DiscreteStatsTable[[#This Row],[GroupByKey]]),(DiscreteStatsTable[GroupByKey]=DiscreteStatsTable[[#This Row],[GroupByKey]])*DiscreteStatsTable[Minimum]))</f>
        <v>0</v>
      </c>
      <c r="U765" s="5" cm="1">
        <f t="array" ref="U765">MAX(IF((DiscreteStatsTable[GroupByKey]=DiscreteStatsTable[[#This Row],[GroupByKey]]),(DiscreteStatsTable[GroupByKey]=DiscreteStatsTable[[#This Row],[GroupByKey]])*DiscreteStatsTable[Maximum]))</f>
        <v>7.6409613053795198</v>
      </c>
      <c r="V765" s="5" cm="1">
        <f t="array" ref="V765">IFERROR(AVERAGE(IF((DiscreteStatsTable[GroupByKey]=DiscreteStatsTable[[#This Row],[GroupByKey]]),(DiscreteStatsTable[GroupByKey]=DiscreteStatsTable[[#This Row],[GroupByKey]])*DiscreteStatsTable[NumberObservations])),0)</f>
        <v>317.92</v>
      </c>
      <c r="W765" s="5">
        <f>IF((DiscreteStatsTable[[#This Row],[RepsRequested]]&gt;1),DiscreteStatsTable[[#This Row],[HalfWidth]],DiscreteStatsTable[[#This Row],[BatchMeansHalfWidth]])</f>
        <v>1.6490452106246098E-2</v>
      </c>
      <c r="X765" s="5" cm="1">
        <f t="array" ref="X765">COUNT(IF((DiscreteStatsTable[GroupByKey]=DiscreteStatsTable[[#This Row],[GroupByKey]]),(DiscreteStatsTable[GroupByKey]=DiscreteStatsTable[[#This Row],[GroupByKey]])*DiscreteStatsTable[Replication]))</f>
        <v>50</v>
      </c>
      <c r="Y765" s="5">
        <f>IF(DiscreteStatsTable[[#This Row],[RepsRequested]]=DiscreteStatsTable[[#This Row],[RepsWithStatObserved]],1,0)</f>
        <v>1</v>
      </c>
    </row>
    <row r="766" spans="1:25" x14ac:dyDescent="0.25">
      <c r="A766" t="s">
        <v>68</v>
      </c>
      <c r="B766" t="s">
        <v>70</v>
      </c>
      <c r="C766">
        <v>33</v>
      </c>
      <c r="D766" t="s">
        <v>84</v>
      </c>
      <c r="E766" t="s">
        <v>80</v>
      </c>
      <c r="F766" t="s">
        <v>81</v>
      </c>
      <c r="G766">
        <v>0</v>
      </c>
      <c r="H766">
        <v>2E+20</v>
      </c>
      <c r="I766">
        <v>0</v>
      </c>
      <c r="J766">
        <v>0</v>
      </c>
      <c r="K766">
        <v>318</v>
      </c>
      <c r="L76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6" s="5" cm="1">
        <f t="array" ref="M766">MAX(IF((ProjectInfoTable[ProjectName]=DiscreteStatsTable[[#This Row],[ProjectName]]),(ProjectInfoTable[ProjectName]=DiscreteStatsTable[[#This Row],[ProjectName]])*ProjectInfoTable[NumberOfReplications]))</f>
        <v>50</v>
      </c>
      <c r="N766" s="5" cm="1">
        <f t="array" ref="N766">IFERROR(AVERAGE(IF((DiscreteStatsTable[GroupByKey]=DiscreteStatsTable[[#This Row],[GroupByKey]]),(DiscreteStatsTable[GroupByKey]=DiscreteStatsTable[[#This Row],[GroupByKey]])*DiscreteStatsTable[Average])),0)</f>
        <v>0</v>
      </c>
      <c r="O766" s="5" cm="1">
        <f t="array" ref="O766">IFERROR(_xlfn.STDEV.S(IF((DiscreteStatsTable[GroupByKey]=DiscreteStatsTable[[#This Row],[GroupByKey]]),(DiscreteStatsTable[GroupByKey]=DiscreteStatsTable[[#This Row],[GroupByKey]])*DiscreteStatsTable[Average])),0)</f>
        <v>0</v>
      </c>
      <c r="P766" s="5" cm="1">
        <f t="array" ref="P766">MAX(IF((ProjectInfoTable[ProjectName]=DiscreteStatsTable[[#This Row],[ProjectName]]),(ProjectInfoTable[ProjectName]=DiscreteStatsTable[[#This Row],[ProjectName]])*ProjectInfoTable[ConfidenceInterval]))</f>
        <v>0.95</v>
      </c>
      <c r="Q766" s="5">
        <f>IF(AND(DiscreteStatsTable[[#This Row],[RepsWithStatObserved]]=1,Y766=0),200000000000000000000,IFERROR(_xlfn.T.INV.2T(1 -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6" s="5" cm="1">
        <f t="array" ref="R766">MIN(IF((DiscreteStatsTable[GroupByKey]=DiscreteStatsTable[[#This Row],[GroupByKey]]),(DiscreteStatsTable[GroupByKey]=DiscreteStatsTable[[#This Row],[GroupByKey]])*DiscreteStatsTable[Average]))</f>
        <v>0</v>
      </c>
      <c r="S766" s="5" cm="1">
        <f t="array" ref="S766">MAX(IF((DiscreteStatsTable[GroupByKey]=DiscreteStatsTable[[#This Row],[GroupByKey]]),(DiscreteStatsTable[GroupByKey]=DiscreteStatsTable[[#This Row],[GroupByKey]])*DiscreteStatsTable[Average]))</f>
        <v>0</v>
      </c>
      <c r="T766" s="5" cm="1">
        <f t="array" ref="T766">MIN(IF((DiscreteStatsTable[GroupByKey]=DiscreteStatsTable[[#This Row],[GroupByKey]]),(DiscreteStatsTable[GroupByKey]=DiscreteStatsTable[[#This Row],[GroupByKey]])*DiscreteStatsTable[Minimum]))</f>
        <v>0</v>
      </c>
      <c r="U766" s="5" cm="1">
        <f t="array" ref="U766">MAX(IF((DiscreteStatsTable[GroupByKey]=DiscreteStatsTable[[#This Row],[GroupByKey]]),(DiscreteStatsTable[GroupByKey]=DiscreteStatsTable[[#This Row],[GroupByKey]])*DiscreteStatsTable[Maximum]))</f>
        <v>0</v>
      </c>
      <c r="V766" s="5" cm="1">
        <f t="array" ref="V766">IFERROR(AVERAGE(IF((DiscreteStatsTable[GroupByKey]=DiscreteStatsTable[[#This Row],[GroupByKey]]),(DiscreteStatsTable[GroupByKey]=DiscreteStatsTable[[#This Row],[GroupByKey]])*DiscreteStatsTable[NumberObservations])),0)</f>
        <v>317.92</v>
      </c>
      <c r="W766" s="5">
        <f>IF((DiscreteStatsTable[[#This Row],[RepsRequested]]&gt;1),DiscreteStatsTable[[#This Row],[HalfWidth]],DiscreteStatsTable[[#This Row],[BatchMeansHalfWidth]])</f>
        <v>0</v>
      </c>
      <c r="X766" s="5" cm="1">
        <f t="array" ref="X766">COUNT(IF((DiscreteStatsTable[GroupByKey]=DiscreteStatsTable[[#This Row],[GroupByKey]]),(DiscreteStatsTable[GroupByKey]=DiscreteStatsTable[[#This Row],[GroupByKey]])*DiscreteStatsTable[Replication]))</f>
        <v>50</v>
      </c>
      <c r="Y766" s="5">
        <f>IF(DiscreteStatsTable[[#This Row],[RepsRequested]]=DiscreteStatsTable[[#This Row],[RepsWithStatObserved]],1,0)</f>
        <v>1</v>
      </c>
    </row>
    <row r="767" spans="1:25" x14ac:dyDescent="0.25">
      <c r="A767" t="s">
        <v>68</v>
      </c>
      <c r="B767" t="s">
        <v>70</v>
      </c>
      <c r="C767">
        <v>33</v>
      </c>
      <c r="D767" t="s">
        <v>84</v>
      </c>
      <c r="E767" t="s">
        <v>82</v>
      </c>
      <c r="F767" t="s">
        <v>81</v>
      </c>
      <c r="G767">
        <v>0.210176919250432</v>
      </c>
      <c r="H767">
        <v>2E+20</v>
      </c>
      <c r="I767">
        <v>0</v>
      </c>
      <c r="J767">
        <v>3.7644107541688099</v>
      </c>
      <c r="K767">
        <v>318</v>
      </c>
      <c r="L76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7" s="5" cm="1">
        <f t="array" ref="M767">MAX(IF((ProjectInfoTable[ProjectName]=DiscreteStatsTable[[#This Row],[ProjectName]]),(ProjectInfoTable[ProjectName]=DiscreteStatsTable[[#This Row],[ProjectName]])*ProjectInfoTable[NumberOfReplications]))</f>
        <v>50</v>
      </c>
      <c r="N767" s="5" cm="1">
        <f t="array" ref="N767">IFERROR(AVERAGE(IF((DiscreteStatsTable[GroupByKey]=DiscreteStatsTable[[#This Row],[GroupByKey]]),(DiscreteStatsTable[GroupByKey]=DiscreteStatsTable[[#This Row],[GroupByKey]])*DiscreteStatsTable[Average])),0)</f>
        <v>0.17435480160125252</v>
      </c>
      <c r="O767" s="5" cm="1">
        <f t="array" ref="O767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67" s="5" cm="1">
        <f t="array" ref="P767">MAX(IF((ProjectInfoTable[ProjectName]=DiscreteStatsTable[[#This Row],[ProjectName]]),(ProjectInfoTable[ProjectName]=DiscreteStatsTable[[#This Row],[ProjectName]])*ProjectInfoTable[ConfidenceInterval]))</f>
        <v>0.95</v>
      </c>
      <c r="Q767" s="5">
        <f>IF(AND(DiscreteStatsTable[[#This Row],[RepsWithStatObserved]]=1,Y767=0),200000000000000000000,IFERROR(_xlfn.T.INV.2T(1 -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67" s="5" cm="1">
        <f t="array" ref="R767">MIN(IF((DiscreteStatsTable[GroupByKey]=DiscreteStatsTable[[#This Row],[GroupByKey]]),(DiscreteStatsTable[GroupByKey]=DiscreteStatsTable[[#This Row],[GroupByKey]])*DiscreteStatsTable[Average]))</f>
        <v>6.6021406092128906E-2</v>
      </c>
      <c r="S767" s="5" cm="1">
        <f t="array" ref="S767">MAX(IF((DiscreteStatsTable[GroupByKey]=DiscreteStatsTable[[#This Row],[GroupByKey]]),(DiscreteStatsTable[GroupByKey]=DiscreteStatsTable[[#This Row],[GroupByKey]])*DiscreteStatsTable[Average]))</f>
        <v>0.33413217255476801</v>
      </c>
      <c r="T767" s="5" cm="1">
        <f t="array" ref="T767">MIN(IF((DiscreteStatsTable[GroupByKey]=DiscreteStatsTable[[#This Row],[GroupByKey]]),(DiscreteStatsTable[GroupByKey]=DiscreteStatsTable[[#This Row],[GroupByKey]])*DiscreteStatsTable[Minimum]))</f>
        <v>0</v>
      </c>
      <c r="U767" s="5" cm="1">
        <f t="array" ref="U767">MAX(IF((DiscreteStatsTable[GroupByKey]=DiscreteStatsTable[[#This Row],[GroupByKey]]),(DiscreteStatsTable[GroupByKey]=DiscreteStatsTable[[#This Row],[GroupByKey]])*DiscreteStatsTable[Maximum]))</f>
        <v>7.6409613053795198</v>
      </c>
      <c r="V767" s="5" cm="1">
        <f t="array" ref="V767">IFERROR(AVERAGE(IF((DiscreteStatsTable[GroupByKey]=DiscreteStatsTable[[#This Row],[GroupByKey]]),(DiscreteStatsTable[GroupByKey]=DiscreteStatsTable[[#This Row],[GroupByKey]])*DiscreteStatsTable[NumberObservations])),0)</f>
        <v>317.92</v>
      </c>
      <c r="W767" s="5">
        <f>IF((DiscreteStatsTable[[#This Row],[RepsRequested]]&gt;1),DiscreteStatsTable[[#This Row],[HalfWidth]],DiscreteStatsTable[[#This Row],[BatchMeansHalfWidth]])</f>
        <v>1.6490452106246098E-2</v>
      </c>
      <c r="X767" s="5" cm="1">
        <f t="array" ref="X767">COUNT(IF((DiscreteStatsTable[GroupByKey]=DiscreteStatsTable[[#This Row],[GroupByKey]]),(DiscreteStatsTable[GroupByKey]=DiscreteStatsTable[[#This Row],[GroupByKey]])*DiscreteStatsTable[Replication]))</f>
        <v>50</v>
      </c>
      <c r="Y767" s="5">
        <f>IF(DiscreteStatsTable[[#This Row],[RepsRequested]]=DiscreteStatsTable[[#This Row],[RepsWithStatObserved]],1,0)</f>
        <v>1</v>
      </c>
    </row>
    <row r="768" spans="1:25" x14ac:dyDescent="0.25">
      <c r="A768" t="s">
        <v>68</v>
      </c>
      <c r="B768" t="s">
        <v>70</v>
      </c>
      <c r="C768">
        <v>34</v>
      </c>
      <c r="D768" t="s">
        <v>84</v>
      </c>
      <c r="E768" t="s">
        <v>80</v>
      </c>
      <c r="F768" t="s">
        <v>81</v>
      </c>
      <c r="G768">
        <v>0</v>
      </c>
      <c r="H768">
        <v>2E+20</v>
      </c>
      <c r="I768">
        <v>0</v>
      </c>
      <c r="J768">
        <v>0</v>
      </c>
      <c r="K768">
        <v>318</v>
      </c>
      <c r="L76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8" s="5" cm="1">
        <f t="array" ref="M768">MAX(IF((ProjectInfoTable[ProjectName]=DiscreteStatsTable[[#This Row],[ProjectName]]),(ProjectInfoTable[ProjectName]=DiscreteStatsTable[[#This Row],[ProjectName]])*ProjectInfoTable[NumberOfReplications]))</f>
        <v>50</v>
      </c>
      <c r="N768" s="5" cm="1">
        <f t="array" ref="N768">IFERROR(AVERAGE(IF((DiscreteStatsTable[GroupByKey]=DiscreteStatsTable[[#This Row],[GroupByKey]]),(DiscreteStatsTable[GroupByKey]=DiscreteStatsTable[[#This Row],[GroupByKey]])*DiscreteStatsTable[Average])),0)</f>
        <v>0</v>
      </c>
      <c r="O768" s="5" cm="1">
        <f t="array" ref="O768">IFERROR(_xlfn.STDEV.S(IF((DiscreteStatsTable[GroupByKey]=DiscreteStatsTable[[#This Row],[GroupByKey]]),(DiscreteStatsTable[GroupByKey]=DiscreteStatsTable[[#This Row],[GroupByKey]])*DiscreteStatsTable[Average])),0)</f>
        <v>0</v>
      </c>
      <c r="P768" s="5" cm="1">
        <f t="array" ref="P768">MAX(IF((ProjectInfoTable[ProjectName]=DiscreteStatsTable[[#This Row],[ProjectName]]),(ProjectInfoTable[ProjectName]=DiscreteStatsTable[[#This Row],[ProjectName]])*ProjectInfoTable[ConfidenceInterval]))</f>
        <v>0.95</v>
      </c>
      <c r="Q768" s="5">
        <f>IF(AND(DiscreteStatsTable[[#This Row],[RepsWithStatObserved]]=1,Y768=0),200000000000000000000,IFERROR(_xlfn.T.INV.2T(1 -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8" s="5" cm="1">
        <f t="array" ref="R768">MIN(IF((DiscreteStatsTable[GroupByKey]=DiscreteStatsTable[[#This Row],[GroupByKey]]),(DiscreteStatsTable[GroupByKey]=DiscreteStatsTable[[#This Row],[GroupByKey]])*DiscreteStatsTable[Average]))</f>
        <v>0</v>
      </c>
      <c r="S768" s="5" cm="1">
        <f t="array" ref="S768">MAX(IF((DiscreteStatsTable[GroupByKey]=DiscreteStatsTable[[#This Row],[GroupByKey]]),(DiscreteStatsTable[GroupByKey]=DiscreteStatsTable[[#This Row],[GroupByKey]])*DiscreteStatsTable[Average]))</f>
        <v>0</v>
      </c>
      <c r="T768" s="5" cm="1">
        <f t="array" ref="T768">MIN(IF((DiscreteStatsTable[GroupByKey]=DiscreteStatsTable[[#This Row],[GroupByKey]]),(DiscreteStatsTable[GroupByKey]=DiscreteStatsTable[[#This Row],[GroupByKey]])*DiscreteStatsTable[Minimum]))</f>
        <v>0</v>
      </c>
      <c r="U768" s="5" cm="1">
        <f t="array" ref="U768">MAX(IF((DiscreteStatsTable[GroupByKey]=DiscreteStatsTable[[#This Row],[GroupByKey]]),(DiscreteStatsTable[GroupByKey]=DiscreteStatsTable[[#This Row],[GroupByKey]])*DiscreteStatsTable[Maximum]))</f>
        <v>0</v>
      </c>
      <c r="V768" s="5" cm="1">
        <f t="array" ref="V768">IFERROR(AVERAGE(IF((DiscreteStatsTable[GroupByKey]=DiscreteStatsTable[[#This Row],[GroupByKey]]),(DiscreteStatsTable[GroupByKey]=DiscreteStatsTable[[#This Row],[GroupByKey]])*DiscreteStatsTable[NumberObservations])),0)</f>
        <v>317.92</v>
      </c>
      <c r="W768" s="5">
        <f>IF((DiscreteStatsTable[[#This Row],[RepsRequested]]&gt;1),DiscreteStatsTable[[#This Row],[HalfWidth]],DiscreteStatsTable[[#This Row],[BatchMeansHalfWidth]])</f>
        <v>0</v>
      </c>
      <c r="X768" s="5" cm="1">
        <f t="array" ref="X768">COUNT(IF((DiscreteStatsTable[GroupByKey]=DiscreteStatsTable[[#This Row],[GroupByKey]]),(DiscreteStatsTable[GroupByKey]=DiscreteStatsTable[[#This Row],[GroupByKey]])*DiscreteStatsTable[Replication]))</f>
        <v>50</v>
      </c>
      <c r="Y768" s="5">
        <f>IF(DiscreteStatsTable[[#This Row],[RepsRequested]]=DiscreteStatsTable[[#This Row],[RepsWithStatObserved]],1,0)</f>
        <v>1</v>
      </c>
    </row>
    <row r="769" spans="1:25" x14ac:dyDescent="0.25">
      <c r="A769" t="s">
        <v>68</v>
      </c>
      <c r="B769" t="s">
        <v>70</v>
      </c>
      <c r="C769">
        <v>34</v>
      </c>
      <c r="D769" t="s">
        <v>84</v>
      </c>
      <c r="E769" t="s">
        <v>82</v>
      </c>
      <c r="F769" t="s">
        <v>81</v>
      </c>
      <c r="G769">
        <v>0.277617716733977</v>
      </c>
      <c r="H769">
        <v>2E+20</v>
      </c>
      <c r="I769">
        <v>0</v>
      </c>
      <c r="J769">
        <v>7.6409613053795198</v>
      </c>
      <c r="K769">
        <v>318</v>
      </c>
      <c r="L76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9" s="5" cm="1">
        <f t="array" ref="M769">MAX(IF((ProjectInfoTable[ProjectName]=DiscreteStatsTable[[#This Row],[ProjectName]]),(ProjectInfoTable[ProjectName]=DiscreteStatsTable[[#This Row],[ProjectName]])*ProjectInfoTable[NumberOfReplications]))</f>
        <v>50</v>
      </c>
      <c r="N769" s="5" cm="1">
        <f t="array" ref="N769">IFERROR(AVERAGE(IF((DiscreteStatsTable[GroupByKey]=DiscreteStatsTable[[#This Row],[GroupByKey]]),(DiscreteStatsTable[GroupByKey]=DiscreteStatsTable[[#This Row],[GroupByKey]])*DiscreteStatsTable[Average])),0)</f>
        <v>0.17435480160125252</v>
      </c>
      <c r="O769" s="5" cm="1">
        <f t="array" ref="O769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69" s="5" cm="1">
        <f t="array" ref="P769">MAX(IF((ProjectInfoTable[ProjectName]=DiscreteStatsTable[[#This Row],[ProjectName]]),(ProjectInfoTable[ProjectName]=DiscreteStatsTable[[#This Row],[ProjectName]])*ProjectInfoTable[ConfidenceInterval]))</f>
        <v>0.95</v>
      </c>
      <c r="Q769" s="5">
        <f>IF(AND(DiscreteStatsTable[[#This Row],[RepsWithStatObserved]]=1,Y769=0),200000000000000000000,IFERROR(_xlfn.T.INV.2T(1 -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69" s="5" cm="1">
        <f t="array" ref="R769">MIN(IF((DiscreteStatsTable[GroupByKey]=DiscreteStatsTable[[#This Row],[GroupByKey]]),(DiscreteStatsTable[GroupByKey]=DiscreteStatsTable[[#This Row],[GroupByKey]])*DiscreteStatsTable[Average]))</f>
        <v>6.6021406092128906E-2</v>
      </c>
      <c r="S769" s="5" cm="1">
        <f t="array" ref="S769">MAX(IF((DiscreteStatsTable[GroupByKey]=DiscreteStatsTable[[#This Row],[GroupByKey]]),(DiscreteStatsTable[GroupByKey]=DiscreteStatsTable[[#This Row],[GroupByKey]])*DiscreteStatsTable[Average]))</f>
        <v>0.33413217255476801</v>
      </c>
      <c r="T769" s="5" cm="1">
        <f t="array" ref="T769">MIN(IF((DiscreteStatsTable[GroupByKey]=DiscreteStatsTable[[#This Row],[GroupByKey]]),(DiscreteStatsTable[GroupByKey]=DiscreteStatsTable[[#This Row],[GroupByKey]])*DiscreteStatsTable[Minimum]))</f>
        <v>0</v>
      </c>
      <c r="U769" s="5" cm="1">
        <f t="array" ref="U769">MAX(IF((DiscreteStatsTable[GroupByKey]=DiscreteStatsTable[[#This Row],[GroupByKey]]),(DiscreteStatsTable[GroupByKey]=DiscreteStatsTable[[#This Row],[GroupByKey]])*DiscreteStatsTable[Maximum]))</f>
        <v>7.6409613053795198</v>
      </c>
      <c r="V769" s="5" cm="1">
        <f t="array" ref="V769">IFERROR(AVERAGE(IF((DiscreteStatsTable[GroupByKey]=DiscreteStatsTable[[#This Row],[GroupByKey]]),(DiscreteStatsTable[GroupByKey]=DiscreteStatsTable[[#This Row],[GroupByKey]])*DiscreteStatsTable[NumberObservations])),0)</f>
        <v>317.92</v>
      </c>
      <c r="W769" s="5">
        <f>IF((DiscreteStatsTable[[#This Row],[RepsRequested]]&gt;1),DiscreteStatsTable[[#This Row],[HalfWidth]],DiscreteStatsTable[[#This Row],[BatchMeansHalfWidth]])</f>
        <v>1.6490452106246098E-2</v>
      </c>
      <c r="X769" s="5" cm="1">
        <f t="array" ref="X769">COUNT(IF((DiscreteStatsTable[GroupByKey]=DiscreteStatsTable[[#This Row],[GroupByKey]]),(DiscreteStatsTable[GroupByKey]=DiscreteStatsTable[[#This Row],[GroupByKey]])*DiscreteStatsTable[Replication]))</f>
        <v>50</v>
      </c>
      <c r="Y769" s="5">
        <f>IF(DiscreteStatsTable[[#This Row],[RepsRequested]]=DiscreteStatsTable[[#This Row],[RepsWithStatObserved]],1,0)</f>
        <v>1</v>
      </c>
    </row>
    <row r="770" spans="1:25" x14ac:dyDescent="0.25">
      <c r="A770" t="s">
        <v>68</v>
      </c>
      <c r="B770" t="s">
        <v>70</v>
      </c>
      <c r="C770">
        <v>35</v>
      </c>
      <c r="D770" t="s">
        <v>84</v>
      </c>
      <c r="E770" t="s">
        <v>80</v>
      </c>
      <c r="F770" t="s">
        <v>81</v>
      </c>
      <c r="G770">
        <v>0</v>
      </c>
      <c r="H770">
        <v>2E+20</v>
      </c>
      <c r="I770">
        <v>0</v>
      </c>
      <c r="J770">
        <v>0</v>
      </c>
      <c r="K770">
        <v>317</v>
      </c>
      <c r="L77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0" s="5" cm="1">
        <f t="array" ref="M770">MAX(IF((ProjectInfoTable[ProjectName]=DiscreteStatsTable[[#This Row],[ProjectName]]),(ProjectInfoTable[ProjectName]=DiscreteStatsTable[[#This Row],[ProjectName]])*ProjectInfoTable[NumberOfReplications]))</f>
        <v>50</v>
      </c>
      <c r="N770" s="5" cm="1">
        <f t="array" ref="N770">IFERROR(AVERAGE(IF((DiscreteStatsTable[GroupByKey]=DiscreteStatsTable[[#This Row],[GroupByKey]]),(DiscreteStatsTable[GroupByKey]=DiscreteStatsTable[[#This Row],[GroupByKey]])*DiscreteStatsTable[Average])),0)</f>
        <v>0</v>
      </c>
      <c r="O770" s="5" cm="1">
        <f t="array" ref="O770">IFERROR(_xlfn.STDEV.S(IF((DiscreteStatsTable[GroupByKey]=DiscreteStatsTable[[#This Row],[GroupByKey]]),(DiscreteStatsTable[GroupByKey]=DiscreteStatsTable[[#This Row],[GroupByKey]])*DiscreteStatsTable[Average])),0)</f>
        <v>0</v>
      </c>
      <c r="P770" s="5" cm="1">
        <f t="array" ref="P770">MAX(IF((ProjectInfoTable[ProjectName]=DiscreteStatsTable[[#This Row],[ProjectName]]),(ProjectInfoTable[ProjectName]=DiscreteStatsTable[[#This Row],[ProjectName]])*ProjectInfoTable[ConfidenceInterval]))</f>
        <v>0.95</v>
      </c>
      <c r="Q770" s="5">
        <f>IF(AND(DiscreteStatsTable[[#This Row],[RepsWithStatObserved]]=1,Y770=0),200000000000000000000,IFERROR(_xlfn.T.INV.2T(1 -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0" s="5" cm="1">
        <f t="array" ref="R770">MIN(IF((DiscreteStatsTable[GroupByKey]=DiscreteStatsTable[[#This Row],[GroupByKey]]),(DiscreteStatsTable[GroupByKey]=DiscreteStatsTable[[#This Row],[GroupByKey]])*DiscreteStatsTable[Average]))</f>
        <v>0</v>
      </c>
      <c r="S770" s="5" cm="1">
        <f t="array" ref="S770">MAX(IF((DiscreteStatsTable[GroupByKey]=DiscreteStatsTable[[#This Row],[GroupByKey]]),(DiscreteStatsTable[GroupByKey]=DiscreteStatsTable[[#This Row],[GroupByKey]])*DiscreteStatsTable[Average]))</f>
        <v>0</v>
      </c>
      <c r="T770" s="5" cm="1">
        <f t="array" ref="T770">MIN(IF((DiscreteStatsTable[GroupByKey]=DiscreteStatsTable[[#This Row],[GroupByKey]]),(DiscreteStatsTable[GroupByKey]=DiscreteStatsTable[[#This Row],[GroupByKey]])*DiscreteStatsTable[Minimum]))</f>
        <v>0</v>
      </c>
      <c r="U770" s="5" cm="1">
        <f t="array" ref="U770">MAX(IF((DiscreteStatsTable[GroupByKey]=DiscreteStatsTable[[#This Row],[GroupByKey]]),(DiscreteStatsTable[GroupByKey]=DiscreteStatsTable[[#This Row],[GroupByKey]])*DiscreteStatsTable[Maximum]))</f>
        <v>0</v>
      </c>
      <c r="V770" s="5" cm="1">
        <f t="array" ref="V770">IFERROR(AVERAGE(IF((DiscreteStatsTable[GroupByKey]=DiscreteStatsTable[[#This Row],[GroupByKey]]),(DiscreteStatsTable[GroupByKey]=DiscreteStatsTable[[#This Row],[GroupByKey]])*DiscreteStatsTable[NumberObservations])),0)</f>
        <v>317.92</v>
      </c>
      <c r="W770" s="5">
        <f>IF((DiscreteStatsTable[[#This Row],[RepsRequested]]&gt;1),DiscreteStatsTable[[#This Row],[HalfWidth]],DiscreteStatsTable[[#This Row],[BatchMeansHalfWidth]])</f>
        <v>0</v>
      </c>
      <c r="X770" s="5" cm="1">
        <f t="array" ref="X770">COUNT(IF((DiscreteStatsTable[GroupByKey]=DiscreteStatsTable[[#This Row],[GroupByKey]]),(DiscreteStatsTable[GroupByKey]=DiscreteStatsTable[[#This Row],[GroupByKey]])*DiscreteStatsTable[Replication]))</f>
        <v>50</v>
      </c>
      <c r="Y770" s="5">
        <f>IF(DiscreteStatsTable[[#This Row],[RepsRequested]]=DiscreteStatsTable[[#This Row],[RepsWithStatObserved]],1,0)</f>
        <v>1</v>
      </c>
    </row>
    <row r="771" spans="1:25" x14ac:dyDescent="0.25">
      <c r="A771" t="s">
        <v>68</v>
      </c>
      <c r="B771" t="s">
        <v>70</v>
      </c>
      <c r="C771">
        <v>35</v>
      </c>
      <c r="D771" t="s">
        <v>84</v>
      </c>
      <c r="E771" t="s">
        <v>82</v>
      </c>
      <c r="F771" t="s">
        <v>81</v>
      </c>
      <c r="G771">
        <v>0.210856734599143</v>
      </c>
      <c r="H771">
        <v>2E+20</v>
      </c>
      <c r="I771">
        <v>0</v>
      </c>
      <c r="J771">
        <v>3.9362231993557102</v>
      </c>
      <c r="K771">
        <v>317</v>
      </c>
      <c r="L77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1" s="5" cm="1">
        <f t="array" ref="M771">MAX(IF((ProjectInfoTable[ProjectName]=DiscreteStatsTable[[#This Row],[ProjectName]]),(ProjectInfoTable[ProjectName]=DiscreteStatsTable[[#This Row],[ProjectName]])*ProjectInfoTable[NumberOfReplications]))</f>
        <v>50</v>
      </c>
      <c r="N771" s="5" cm="1">
        <f t="array" ref="N771">IFERROR(AVERAGE(IF((DiscreteStatsTable[GroupByKey]=DiscreteStatsTable[[#This Row],[GroupByKey]]),(DiscreteStatsTable[GroupByKey]=DiscreteStatsTable[[#This Row],[GroupByKey]])*DiscreteStatsTable[Average])),0)</f>
        <v>0.17435480160125252</v>
      </c>
      <c r="O771" s="5" cm="1">
        <f t="array" ref="O771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71" s="5" cm="1">
        <f t="array" ref="P771">MAX(IF((ProjectInfoTable[ProjectName]=DiscreteStatsTable[[#This Row],[ProjectName]]),(ProjectInfoTable[ProjectName]=DiscreteStatsTable[[#This Row],[ProjectName]])*ProjectInfoTable[ConfidenceInterval]))</f>
        <v>0.95</v>
      </c>
      <c r="Q771" s="5">
        <f>IF(AND(DiscreteStatsTable[[#This Row],[RepsWithStatObserved]]=1,Y771=0),200000000000000000000,IFERROR(_xlfn.T.INV.2T(1 -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71" s="5" cm="1">
        <f t="array" ref="R771">MIN(IF((DiscreteStatsTable[GroupByKey]=DiscreteStatsTable[[#This Row],[GroupByKey]]),(DiscreteStatsTable[GroupByKey]=DiscreteStatsTable[[#This Row],[GroupByKey]])*DiscreteStatsTable[Average]))</f>
        <v>6.6021406092128906E-2</v>
      </c>
      <c r="S771" s="5" cm="1">
        <f t="array" ref="S771">MAX(IF((DiscreteStatsTable[GroupByKey]=DiscreteStatsTable[[#This Row],[GroupByKey]]),(DiscreteStatsTable[GroupByKey]=DiscreteStatsTable[[#This Row],[GroupByKey]])*DiscreteStatsTable[Average]))</f>
        <v>0.33413217255476801</v>
      </c>
      <c r="T771" s="5" cm="1">
        <f t="array" ref="T771">MIN(IF((DiscreteStatsTable[GroupByKey]=DiscreteStatsTable[[#This Row],[GroupByKey]]),(DiscreteStatsTable[GroupByKey]=DiscreteStatsTable[[#This Row],[GroupByKey]])*DiscreteStatsTable[Minimum]))</f>
        <v>0</v>
      </c>
      <c r="U771" s="5" cm="1">
        <f t="array" ref="U771">MAX(IF((DiscreteStatsTable[GroupByKey]=DiscreteStatsTable[[#This Row],[GroupByKey]]),(DiscreteStatsTable[GroupByKey]=DiscreteStatsTable[[#This Row],[GroupByKey]])*DiscreteStatsTable[Maximum]))</f>
        <v>7.6409613053795198</v>
      </c>
      <c r="V771" s="5" cm="1">
        <f t="array" ref="V771">IFERROR(AVERAGE(IF((DiscreteStatsTable[GroupByKey]=DiscreteStatsTable[[#This Row],[GroupByKey]]),(DiscreteStatsTable[GroupByKey]=DiscreteStatsTable[[#This Row],[GroupByKey]])*DiscreteStatsTable[NumberObservations])),0)</f>
        <v>317.92</v>
      </c>
      <c r="W771" s="5">
        <f>IF((DiscreteStatsTable[[#This Row],[RepsRequested]]&gt;1),DiscreteStatsTable[[#This Row],[HalfWidth]],DiscreteStatsTable[[#This Row],[BatchMeansHalfWidth]])</f>
        <v>1.6490452106246098E-2</v>
      </c>
      <c r="X771" s="5" cm="1">
        <f t="array" ref="X771">COUNT(IF((DiscreteStatsTable[GroupByKey]=DiscreteStatsTable[[#This Row],[GroupByKey]]),(DiscreteStatsTable[GroupByKey]=DiscreteStatsTable[[#This Row],[GroupByKey]])*DiscreteStatsTable[Replication]))</f>
        <v>50</v>
      </c>
      <c r="Y771" s="5">
        <f>IF(DiscreteStatsTable[[#This Row],[RepsRequested]]=DiscreteStatsTable[[#This Row],[RepsWithStatObserved]],1,0)</f>
        <v>1</v>
      </c>
    </row>
    <row r="772" spans="1:25" x14ac:dyDescent="0.25">
      <c r="A772" t="s">
        <v>68</v>
      </c>
      <c r="B772" t="s">
        <v>70</v>
      </c>
      <c r="C772">
        <v>36</v>
      </c>
      <c r="D772" t="s">
        <v>84</v>
      </c>
      <c r="E772" t="s">
        <v>80</v>
      </c>
      <c r="F772" t="s">
        <v>81</v>
      </c>
      <c r="G772">
        <v>0</v>
      </c>
      <c r="H772">
        <v>2E+20</v>
      </c>
      <c r="I772">
        <v>0</v>
      </c>
      <c r="J772">
        <v>0</v>
      </c>
      <c r="K772">
        <v>318</v>
      </c>
      <c r="L77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2" s="5" cm="1">
        <f t="array" ref="M772">MAX(IF((ProjectInfoTable[ProjectName]=DiscreteStatsTable[[#This Row],[ProjectName]]),(ProjectInfoTable[ProjectName]=DiscreteStatsTable[[#This Row],[ProjectName]])*ProjectInfoTable[NumberOfReplications]))</f>
        <v>50</v>
      </c>
      <c r="N772" s="5" cm="1">
        <f t="array" ref="N772">IFERROR(AVERAGE(IF((DiscreteStatsTable[GroupByKey]=DiscreteStatsTable[[#This Row],[GroupByKey]]),(DiscreteStatsTable[GroupByKey]=DiscreteStatsTable[[#This Row],[GroupByKey]])*DiscreteStatsTable[Average])),0)</f>
        <v>0</v>
      </c>
      <c r="O772" s="5" cm="1">
        <f t="array" ref="O772">IFERROR(_xlfn.STDEV.S(IF((DiscreteStatsTable[GroupByKey]=DiscreteStatsTable[[#This Row],[GroupByKey]]),(DiscreteStatsTable[GroupByKey]=DiscreteStatsTable[[#This Row],[GroupByKey]])*DiscreteStatsTable[Average])),0)</f>
        <v>0</v>
      </c>
      <c r="P772" s="5" cm="1">
        <f t="array" ref="P772">MAX(IF((ProjectInfoTable[ProjectName]=DiscreteStatsTable[[#This Row],[ProjectName]]),(ProjectInfoTable[ProjectName]=DiscreteStatsTable[[#This Row],[ProjectName]])*ProjectInfoTable[ConfidenceInterval]))</f>
        <v>0.95</v>
      </c>
      <c r="Q772" s="5">
        <f>IF(AND(DiscreteStatsTable[[#This Row],[RepsWithStatObserved]]=1,Y772=0),200000000000000000000,IFERROR(_xlfn.T.INV.2T(1 -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2" s="5" cm="1">
        <f t="array" ref="R772">MIN(IF((DiscreteStatsTable[GroupByKey]=DiscreteStatsTable[[#This Row],[GroupByKey]]),(DiscreteStatsTable[GroupByKey]=DiscreteStatsTable[[#This Row],[GroupByKey]])*DiscreteStatsTable[Average]))</f>
        <v>0</v>
      </c>
      <c r="S772" s="5" cm="1">
        <f t="array" ref="S772">MAX(IF((DiscreteStatsTable[GroupByKey]=DiscreteStatsTable[[#This Row],[GroupByKey]]),(DiscreteStatsTable[GroupByKey]=DiscreteStatsTable[[#This Row],[GroupByKey]])*DiscreteStatsTable[Average]))</f>
        <v>0</v>
      </c>
      <c r="T772" s="5" cm="1">
        <f t="array" ref="T772">MIN(IF((DiscreteStatsTable[GroupByKey]=DiscreteStatsTable[[#This Row],[GroupByKey]]),(DiscreteStatsTable[GroupByKey]=DiscreteStatsTable[[#This Row],[GroupByKey]])*DiscreteStatsTable[Minimum]))</f>
        <v>0</v>
      </c>
      <c r="U772" s="5" cm="1">
        <f t="array" ref="U772">MAX(IF((DiscreteStatsTable[GroupByKey]=DiscreteStatsTable[[#This Row],[GroupByKey]]),(DiscreteStatsTable[GroupByKey]=DiscreteStatsTable[[#This Row],[GroupByKey]])*DiscreteStatsTable[Maximum]))</f>
        <v>0</v>
      </c>
      <c r="V772" s="5" cm="1">
        <f t="array" ref="V772">IFERROR(AVERAGE(IF((DiscreteStatsTable[GroupByKey]=DiscreteStatsTable[[#This Row],[GroupByKey]]),(DiscreteStatsTable[GroupByKey]=DiscreteStatsTable[[#This Row],[GroupByKey]])*DiscreteStatsTable[NumberObservations])),0)</f>
        <v>317.92</v>
      </c>
      <c r="W772" s="5">
        <f>IF((DiscreteStatsTable[[#This Row],[RepsRequested]]&gt;1),DiscreteStatsTable[[#This Row],[HalfWidth]],DiscreteStatsTable[[#This Row],[BatchMeansHalfWidth]])</f>
        <v>0</v>
      </c>
      <c r="X772" s="5" cm="1">
        <f t="array" ref="X772">COUNT(IF((DiscreteStatsTable[GroupByKey]=DiscreteStatsTable[[#This Row],[GroupByKey]]),(DiscreteStatsTable[GroupByKey]=DiscreteStatsTable[[#This Row],[GroupByKey]])*DiscreteStatsTable[Replication]))</f>
        <v>50</v>
      </c>
      <c r="Y772" s="5">
        <f>IF(DiscreteStatsTable[[#This Row],[RepsRequested]]=DiscreteStatsTable[[#This Row],[RepsWithStatObserved]],1,0)</f>
        <v>1</v>
      </c>
    </row>
    <row r="773" spans="1:25" x14ac:dyDescent="0.25">
      <c r="A773" t="s">
        <v>68</v>
      </c>
      <c r="B773" t="s">
        <v>70</v>
      </c>
      <c r="C773">
        <v>36</v>
      </c>
      <c r="D773" t="s">
        <v>84</v>
      </c>
      <c r="E773" t="s">
        <v>82</v>
      </c>
      <c r="F773" t="s">
        <v>81</v>
      </c>
      <c r="G773">
        <v>0.149253535222061</v>
      </c>
      <c r="H773">
        <v>2E+20</v>
      </c>
      <c r="I773">
        <v>0</v>
      </c>
      <c r="J773">
        <v>2.9154205490474401</v>
      </c>
      <c r="K773">
        <v>318</v>
      </c>
      <c r="L77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3" s="5" cm="1">
        <f t="array" ref="M773">MAX(IF((ProjectInfoTable[ProjectName]=DiscreteStatsTable[[#This Row],[ProjectName]]),(ProjectInfoTable[ProjectName]=DiscreteStatsTable[[#This Row],[ProjectName]])*ProjectInfoTable[NumberOfReplications]))</f>
        <v>50</v>
      </c>
      <c r="N773" s="5" cm="1">
        <f t="array" ref="N773">IFERROR(AVERAGE(IF((DiscreteStatsTable[GroupByKey]=DiscreteStatsTable[[#This Row],[GroupByKey]]),(DiscreteStatsTable[GroupByKey]=DiscreteStatsTable[[#This Row],[GroupByKey]])*DiscreteStatsTable[Average])),0)</f>
        <v>0.17435480160125252</v>
      </c>
      <c r="O773" s="5" cm="1">
        <f t="array" ref="O773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73" s="5" cm="1">
        <f t="array" ref="P773">MAX(IF((ProjectInfoTable[ProjectName]=DiscreteStatsTable[[#This Row],[ProjectName]]),(ProjectInfoTable[ProjectName]=DiscreteStatsTable[[#This Row],[ProjectName]])*ProjectInfoTable[ConfidenceInterval]))</f>
        <v>0.95</v>
      </c>
      <c r="Q773" s="5">
        <f>IF(AND(DiscreteStatsTable[[#This Row],[RepsWithStatObserved]]=1,Y773=0),200000000000000000000,IFERROR(_xlfn.T.INV.2T(1 -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73" s="5" cm="1">
        <f t="array" ref="R773">MIN(IF((DiscreteStatsTable[GroupByKey]=DiscreteStatsTable[[#This Row],[GroupByKey]]),(DiscreteStatsTable[GroupByKey]=DiscreteStatsTable[[#This Row],[GroupByKey]])*DiscreteStatsTable[Average]))</f>
        <v>6.6021406092128906E-2</v>
      </c>
      <c r="S773" s="5" cm="1">
        <f t="array" ref="S773">MAX(IF((DiscreteStatsTable[GroupByKey]=DiscreteStatsTable[[#This Row],[GroupByKey]]),(DiscreteStatsTable[GroupByKey]=DiscreteStatsTable[[#This Row],[GroupByKey]])*DiscreteStatsTable[Average]))</f>
        <v>0.33413217255476801</v>
      </c>
      <c r="T773" s="5" cm="1">
        <f t="array" ref="T773">MIN(IF((DiscreteStatsTable[GroupByKey]=DiscreteStatsTable[[#This Row],[GroupByKey]]),(DiscreteStatsTable[GroupByKey]=DiscreteStatsTable[[#This Row],[GroupByKey]])*DiscreteStatsTable[Minimum]))</f>
        <v>0</v>
      </c>
      <c r="U773" s="5" cm="1">
        <f t="array" ref="U773">MAX(IF((DiscreteStatsTable[GroupByKey]=DiscreteStatsTable[[#This Row],[GroupByKey]]),(DiscreteStatsTable[GroupByKey]=DiscreteStatsTable[[#This Row],[GroupByKey]])*DiscreteStatsTable[Maximum]))</f>
        <v>7.6409613053795198</v>
      </c>
      <c r="V773" s="5" cm="1">
        <f t="array" ref="V773">IFERROR(AVERAGE(IF((DiscreteStatsTable[GroupByKey]=DiscreteStatsTable[[#This Row],[GroupByKey]]),(DiscreteStatsTable[GroupByKey]=DiscreteStatsTable[[#This Row],[GroupByKey]])*DiscreteStatsTable[NumberObservations])),0)</f>
        <v>317.92</v>
      </c>
      <c r="W773" s="5">
        <f>IF((DiscreteStatsTable[[#This Row],[RepsRequested]]&gt;1),DiscreteStatsTable[[#This Row],[HalfWidth]],DiscreteStatsTable[[#This Row],[BatchMeansHalfWidth]])</f>
        <v>1.6490452106246098E-2</v>
      </c>
      <c r="X773" s="5" cm="1">
        <f t="array" ref="X773">COUNT(IF((DiscreteStatsTable[GroupByKey]=DiscreteStatsTable[[#This Row],[GroupByKey]]),(DiscreteStatsTable[GroupByKey]=DiscreteStatsTable[[#This Row],[GroupByKey]])*DiscreteStatsTable[Replication]))</f>
        <v>50</v>
      </c>
      <c r="Y773" s="5">
        <f>IF(DiscreteStatsTable[[#This Row],[RepsRequested]]=DiscreteStatsTable[[#This Row],[RepsWithStatObserved]],1,0)</f>
        <v>1</v>
      </c>
    </row>
    <row r="774" spans="1:25" x14ac:dyDescent="0.25">
      <c r="A774" t="s">
        <v>68</v>
      </c>
      <c r="B774" t="s">
        <v>70</v>
      </c>
      <c r="C774">
        <v>37</v>
      </c>
      <c r="D774" t="s">
        <v>84</v>
      </c>
      <c r="E774" t="s">
        <v>80</v>
      </c>
      <c r="F774" t="s">
        <v>81</v>
      </c>
      <c r="G774">
        <v>0</v>
      </c>
      <c r="H774">
        <v>2E+20</v>
      </c>
      <c r="I774">
        <v>0</v>
      </c>
      <c r="J774">
        <v>0</v>
      </c>
      <c r="K774">
        <v>318</v>
      </c>
      <c r="L77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4" s="5" cm="1">
        <f t="array" ref="M774">MAX(IF((ProjectInfoTable[ProjectName]=DiscreteStatsTable[[#This Row],[ProjectName]]),(ProjectInfoTable[ProjectName]=DiscreteStatsTable[[#This Row],[ProjectName]])*ProjectInfoTable[NumberOfReplications]))</f>
        <v>50</v>
      </c>
      <c r="N774" s="5" cm="1">
        <f t="array" ref="N774">IFERROR(AVERAGE(IF((DiscreteStatsTable[GroupByKey]=DiscreteStatsTable[[#This Row],[GroupByKey]]),(DiscreteStatsTable[GroupByKey]=DiscreteStatsTable[[#This Row],[GroupByKey]])*DiscreteStatsTable[Average])),0)</f>
        <v>0</v>
      </c>
      <c r="O774" s="5" cm="1">
        <f t="array" ref="O774">IFERROR(_xlfn.STDEV.S(IF((DiscreteStatsTable[GroupByKey]=DiscreteStatsTable[[#This Row],[GroupByKey]]),(DiscreteStatsTable[GroupByKey]=DiscreteStatsTable[[#This Row],[GroupByKey]])*DiscreteStatsTable[Average])),0)</f>
        <v>0</v>
      </c>
      <c r="P774" s="5" cm="1">
        <f t="array" ref="P774">MAX(IF((ProjectInfoTable[ProjectName]=DiscreteStatsTable[[#This Row],[ProjectName]]),(ProjectInfoTable[ProjectName]=DiscreteStatsTable[[#This Row],[ProjectName]])*ProjectInfoTable[ConfidenceInterval]))</f>
        <v>0.95</v>
      </c>
      <c r="Q774" s="5">
        <f>IF(AND(DiscreteStatsTable[[#This Row],[RepsWithStatObserved]]=1,Y774=0),200000000000000000000,IFERROR(_xlfn.T.INV.2T(1 -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4" s="5" cm="1">
        <f t="array" ref="R774">MIN(IF((DiscreteStatsTable[GroupByKey]=DiscreteStatsTable[[#This Row],[GroupByKey]]),(DiscreteStatsTable[GroupByKey]=DiscreteStatsTable[[#This Row],[GroupByKey]])*DiscreteStatsTable[Average]))</f>
        <v>0</v>
      </c>
      <c r="S774" s="5" cm="1">
        <f t="array" ref="S774">MAX(IF((DiscreteStatsTable[GroupByKey]=DiscreteStatsTable[[#This Row],[GroupByKey]]),(DiscreteStatsTable[GroupByKey]=DiscreteStatsTable[[#This Row],[GroupByKey]])*DiscreteStatsTable[Average]))</f>
        <v>0</v>
      </c>
      <c r="T774" s="5" cm="1">
        <f t="array" ref="T774">MIN(IF((DiscreteStatsTable[GroupByKey]=DiscreteStatsTable[[#This Row],[GroupByKey]]),(DiscreteStatsTable[GroupByKey]=DiscreteStatsTable[[#This Row],[GroupByKey]])*DiscreteStatsTable[Minimum]))</f>
        <v>0</v>
      </c>
      <c r="U774" s="5" cm="1">
        <f t="array" ref="U774">MAX(IF((DiscreteStatsTable[GroupByKey]=DiscreteStatsTable[[#This Row],[GroupByKey]]),(DiscreteStatsTable[GroupByKey]=DiscreteStatsTable[[#This Row],[GroupByKey]])*DiscreteStatsTable[Maximum]))</f>
        <v>0</v>
      </c>
      <c r="V774" s="5" cm="1">
        <f t="array" ref="V774">IFERROR(AVERAGE(IF((DiscreteStatsTable[GroupByKey]=DiscreteStatsTable[[#This Row],[GroupByKey]]),(DiscreteStatsTable[GroupByKey]=DiscreteStatsTable[[#This Row],[GroupByKey]])*DiscreteStatsTable[NumberObservations])),0)</f>
        <v>317.92</v>
      </c>
      <c r="W774" s="5">
        <f>IF((DiscreteStatsTable[[#This Row],[RepsRequested]]&gt;1),DiscreteStatsTable[[#This Row],[HalfWidth]],DiscreteStatsTable[[#This Row],[BatchMeansHalfWidth]])</f>
        <v>0</v>
      </c>
      <c r="X774" s="5" cm="1">
        <f t="array" ref="X774">COUNT(IF((DiscreteStatsTable[GroupByKey]=DiscreteStatsTable[[#This Row],[GroupByKey]]),(DiscreteStatsTable[GroupByKey]=DiscreteStatsTable[[#This Row],[GroupByKey]])*DiscreteStatsTable[Replication]))</f>
        <v>50</v>
      </c>
      <c r="Y774" s="5">
        <f>IF(DiscreteStatsTable[[#This Row],[RepsRequested]]=DiscreteStatsTable[[#This Row],[RepsWithStatObserved]],1,0)</f>
        <v>1</v>
      </c>
    </row>
    <row r="775" spans="1:25" x14ac:dyDescent="0.25">
      <c r="A775" t="s">
        <v>68</v>
      </c>
      <c r="B775" t="s">
        <v>70</v>
      </c>
      <c r="C775">
        <v>37</v>
      </c>
      <c r="D775" t="s">
        <v>84</v>
      </c>
      <c r="E775" t="s">
        <v>82</v>
      </c>
      <c r="F775" t="s">
        <v>81</v>
      </c>
      <c r="G775">
        <v>0.20378700060141999</v>
      </c>
      <c r="H775">
        <v>2E+20</v>
      </c>
      <c r="I775">
        <v>0</v>
      </c>
      <c r="J775">
        <v>3.9510686861658502</v>
      </c>
      <c r="K775">
        <v>318</v>
      </c>
      <c r="L77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5" s="5" cm="1">
        <f t="array" ref="M775">MAX(IF((ProjectInfoTable[ProjectName]=DiscreteStatsTable[[#This Row],[ProjectName]]),(ProjectInfoTable[ProjectName]=DiscreteStatsTable[[#This Row],[ProjectName]])*ProjectInfoTable[NumberOfReplications]))</f>
        <v>50</v>
      </c>
      <c r="N775" s="5" cm="1">
        <f t="array" ref="N775">IFERROR(AVERAGE(IF((DiscreteStatsTable[GroupByKey]=DiscreteStatsTable[[#This Row],[GroupByKey]]),(DiscreteStatsTable[GroupByKey]=DiscreteStatsTable[[#This Row],[GroupByKey]])*DiscreteStatsTable[Average])),0)</f>
        <v>0.17435480160125252</v>
      </c>
      <c r="O775" s="5" cm="1">
        <f t="array" ref="O775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75" s="5" cm="1">
        <f t="array" ref="P775">MAX(IF((ProjectInfoTable[ProjectName]=DiscreteStatsTable[[#This Row],[ProjectName]]),(ProjectInfoTable[ProjectName]=DiscreteStatsTable[[#This Row],[ProjectName]])*ProjectInfoTable[ConfidenceInterval]))</f>
        <v>0.95</v>
      </c>
      <c r="Q775" s="5">
        <f>IF(AND(DiscreteStatsTable[[#This Row],[RepsWithStatObserved]]=1,Y775=0),200000000000000000000,IFERROR(_xlfn.T.INV.2T(1 -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75" s="5" cm="1">
        <f t="array" ref="R775">MIN(IF((DiscreteStatsTable[GroupByKey]=DiscreteStatsTable[[#This Row],[GroupByKey]]),(DiscreteStatsTable[GroupByKey]=DiscreteStatsTable[[#This Row],[GroupByKey]])*DiscreteStatsTable[Average]))</f>
        <v>6.6021406092128906E-2</v>
      </c>
      <c r="S775" s="5" cm="1">
        <f t="array" ref="S775">MAX(IF((DiscreteStatsTable[GroupByKey]=DiscreteStatsTable[[#This Row],[GroupByKey]]),(DiscreteStatsTable[GroupByKey]=DiscreteStatsTable[[#This Row],[GroupByKey]])*DiscreteStatsTable[Average]))</f>
        <v>0.33413217255476801</v>
      </c>
      <c r="T775" s="5" cm="1">
        <f t="array" ref="T775">MIN(IF((DiscreteStatsTable[GroupByKey]=DiscreteStatsTable[[#This Row],[GroupByKey]]),(DiscreteStatsTable[GroupByKey]=DiscreteStatsTable[[#This Row],[GroupByKey]])*DiscreteStatsTable[Minimum]))</f>
        <v>0</v>
      </c>
      <c r="U775" s="5" cm="1">
        <f t="array" ref="U775">MAX(IF((DiscreteStatsTable[GroupByKey]=DiscreteStatsTable[[#This Row],[GroupByKey]]),(DiscreteStatsTable[GroupByKey]=DiscreteStatsTable[[#This Row],[GroupByKey]])*DiscreteStatsTable[Maximum]))</f>
        <v>7.6409613053795198</v>
      </c>
      <c r="V775" s="5" cm="1">
        <f t="array" ref="V775">IFERROR(AVERAGE(IF((DiscreteStatsTable[GroupByKey]=DiscreteStatsTable[[#This Row],[GroupByKey]]),(DiscreteStatsTable[GroupByKey]=DiscreteStatsTable[[#This Row],[GroupByKey]])*DiscreteStatsTable[NumberObservations])),0)</f>
        <v>317.92</v>
      </c>
      <c r="W775" s="5">
        <f>IF((DiscreteStatsTable[[#This Row],[RepsRequested]]&gt;1),DiscreteStatsTable[[#This Row],[HalfWidth]],DiscreteStatsTable[[#This Row],[BatchMeansHalfWidth]])</f>
        <v>1.6490452106246098E-2</v>
      </c>
      <c r="X775" s="5" cm="1">
        <f t="array" ref="X775">COUNT(IF((DiscreteStatsTable[GroupByKey]=DiscreteStatsTable[[#This Row],[GroupByKey]]),(DiscreteStatsTable[GroupByKey]=DiscreteStatsTable[[#This Row],[GroupByKey]])*DiscreteStatsTable[Replication]))</f>
        <v>50</v>
      </c>
      <c r="Y775" s="5">
        <f>IF(DiscreteStatsTable[[#This Row],[RepsRequested]]=DiscreteStatsTable[[#This Row],[RepsWithStatObserved]],1,0)</f>
        <v>1</v>
      </c>
    </row>
    <row r="776" spans="1:25" x14ac:dyDescent="0.25">
      <c r="A776" t="s">
        <v>68</v>
      </c>
      <c r="B776" t="s">
        <v>70</v>
      </c>
      <c r="C776">
        <v>38</v>
      </c>
      <c r="D776" t="s">
        <v>84</v>
      </c>
      <c r="E776" t="s">
        <v>80</v>
      </c>
      <c r="F776" t="s">
        <v>81</v>
      </c>
      <c r="G776">
        <v>0</v>
      </c>
      <c r="H776">
        <v>2E+20</v>
      </c>
      <c r="I776">
        <v>0</v>
      </c>
      <c r="J776">
        <v>0</v>
      </c>
      <c r="K776">
        <v>318</v>
      </c>
      <c r="L77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6" s="5" cm="1">
        <f t="array" ref="M776">MAX(IF((ProjectInfoTable[ProjectName]=DiscreteStatsTable[[#This Row],[ProjectName]]),(ProjectInfoTable[ProjectName]=DiscreteStatsTable[[#This Row],[ProjectName]])*ProjectInfoTable[NumberOfReplications]))</f>
        <v>50</v>
      </c>
      <c r="N776" s="5" cm="1">
        <f t="array" ref="N776">IFERROR(AVERAGE(IF((DiscreteStatsTable[GroupByKey]=DiscreteStatsTable[[#This Row],[GroupByKey]]),(DiscreteStatsTable[GroupByKey]=DiscreteStatsTable[[#This Row],[GroupByKey]])*DiscreteStatsTable[Average])),0)</f>
        <v>0</v>
      </c>
      <c r="O776" s="5" cm="1">
        <f t="array" ref="O776">IFERROR(_xlfn.STDEV.S(IF((DiscreteStatsTable[GroupByKey]=DiscreteStatsTable[[#This Row],[GroupByKey]]),(DiscreteStatsTable[GroupByKey]=DiscreteStatsTable[[#This Row],[GroupByKey]])*DiscreteStatsTable[Average])),0)</f>
        <v>0</v>
      </c>
      <c r="P776" s="5" cm="1">
        <f t="array" ref="P776">MAX(IF((ProjectInfoTable[ProjectName]=DiscreteStatsTable[[#This Row],[ProjectName]]),(ProjectInfoTable[ProjectName]=DiscreteStatsTable[[#This Row],[ProjectName]])*ProjectInfoTable[ConfidenceInterval]))</f>
        <v>0.95</v>
      </c>
      <c r="Q776" s="5">
        <f>IF(AND(DiscreteStatsTable[[#This Row],[RepsWithStatObserved]]=1,Y776=0),200000000000000000000,IFERROR(_xlfn.T.INV.2T(1 -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6" s="5" cm="1">
        <f t="array" ref="R776">MIN(IF((DiscreteStatsTable[GroupByKey]=DiscreteStatsTable[[#This Row],[GroupByKey]]),(DiscreteStatsTable[GroupByKey]=DiscreteStatsTable[[#This Row],[GroupByKey]])*DiscreteStatsTable[Average]))</f>
        <v>0</v>
      </c>
      <c r="S776" s="5" cm="1">
        <f t="array" ref="S776">MAX(IF((DiscreteStatsTable[GroupByKey]=DiscreteStatsTable[[#This Row],[GroupByKey]]),(DiscreteStatsTable[GroupByKey]=DiscreteStatsTable[[#This Row],[GroupByKey]])*DiscreteStatsTable[Average]))</f>
        <v>0</v>
      </c>
      <c r="T776" s="5" cm="1">
        <f t="array" ref="T776">MIN(IF((DiscreteStatsTable[GroupByKey]=DiscreteStatsTable[[#This Row],[GroupByKey]]),(DiscreteStatsTable[GroupByKey]=DiscreteStatsTable[[#This Row],[GroupByKey]])*DiscreteStatsTable[Minimum]))</f>
        <v>0</v>
      </c>
      <c r="U776" s="5" cm="1">
        <f t="array" ref="U776">MAX(IF((DiscreteStatsTable[GroupByKey]=DiscreteStatsTable[[#This Row],[GroupByKey]]),(DiscreteStatsTable[GroupByKey]=DiscreteStatsTable[[#This Row],[GroupByKey]])*DiscreteStatsTable[Maximum]))</f>
        <v>0</v>
      </c>
      <c r="V776" s="5" cm="1">
        <f t="array" ref="V776">IFERROR(AVERAGE(IF((DiscreteStatsTable[GroupByKey]=DiscreteStatsTable[[#This Row],[GroupByKey]]),(DiscreteStatsTable[GroupByKey]=DiscreteStatsTable[[#This Row],[GroupByKey]])*DiscreteStatsTable[NumberObservations])),0)</f>
        <v>317.92</v>
      </c>
      <c r="W776" s="5">
        <f>IF((DiscreteStatsTable[[#This Row],[RepsRequested]]&gt;1),DiscreteStatsTable[[#This Row],[HalfWidth]],DiscreteStatsTable[[#This Row],[BatchMeansHalfWidth]])</f>
        <v>0</v>
      </c>
      <c r="X776" s="5" cm="1">
        <f t="array" ref="X776">COUNT(IF((DiscreteStatsTable[GroupByKey]=DiscreteStatsTable[[#This Row],[GroupByKey]]),(DiscreteStatsTable[GroupByKey]=DiscreteStatsTable[[#This Row],[GroupByKey]])*DiscreteStatsTable[Replication]))</f>
        <v>50</v>
      </c>
      <c r="Y776" s="5">
        <f>IF(DiscreteStatsTable[[#This Row],[RepsRequested]]=DiscreteStatsTable[[#This Row],[RepsWithStatObserved]],1,0)</f>
        <v>1</v>
      </c>
    </row>
    <row r="777" spans="1:25" x14ac:dyDescent="0.25">
      <c r="A777" t="s">
        <v>68</v>
      </c>
      <c r="B777" t="s">
        <v>70</v>
      </c>
      <c r="C777">
        <v>38</v>
      </c>
      <c r="D777" t="s">
        <v>84</v>
      </c>
      <c r="E777" t="s">
        <v>82</v>
      </c>
      <c r="F777" t="s">
        <v>81</v>
      </c>
      <c r="G777">
        <v>0.18278959202745901</v>
      </c>
      <c r="H777">
        <v>2E+20</v>
      </c>
      <c r="I777">
        <v>0</v>
      </c>
      <c r="J777">
        <v>3.2616056650815599</v>
      </c>
      <c r="K777">
        <v>318</v>
      </c>
      <c r="L77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7" s="5" cm="1">
        <f t="array" ref="M777">MAX(IF((ProjectInfoTable[ProjectName]=DiscreteStatsTable[[#This Row],[ProjectName]]),(ProjectInfoTable[ProjectName]=DiscreteStatsTable[[#This Row],[ProjectName]])*ProjectInfoTable[NumberOfReplications]))</f>
        <v>50</v>
      </c>
      <c r="N777" s="5" cm="1">
        <f t="array" ref="N777">IFERROR(AVERAGE(IF((DiscreteStatsTable[GroupByKey]=DiscreteStatsTable[[#This Row],[GroupByKey]]),(DiscreteStatsTable[GroupByKey]=DiscreteStatsTable[[#This Row],[GroupByKey]])*DiscreteStatsTable[Average])),0)</f>
        <v>0.17435480160125252</v>
      </c>
      <c r="O777" s="5" cm="1">
        <f t="array" ref="O777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77" s="5" cm="1">
        <f t="array" ref="P777">MAX(IF((ProjectInfoTable[ProjectName]=DiscreteStatsTable[[#This Row],[ProjectName]]),(ProjectInfoTable[ProjectName]=DiscreteStatsTable[[#This Row],[ProjectName]])*ProjectInfoTable[ConfidenceInterval]))</f>
        <v>0.95</v>
      </c>
      <c r="Q777" s="5">
        <f>IF(AND(DiscreteStatsTable[[#This Row],[RepsWithStatObserved]]=1,Y777=0),200000000000000000000,IFERROR(_xlfn.T.INV.2T(1 -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77" s="5" cm="1">
        <f t="array" ref="R777">MIN(IF((DiscreteStatsTable[GroupByKey]=DiscreteStatsTable[[#This Row],[GroupByKey]]),(DiscreteStatsTable[GroupByKey]=DiscreteStatsTable[[#This Row],[GroupByKey]])*DiscreteStatsTable[Average]))</f>
        <v>6.6021406092128906E-2</v>
      </c>
      <c r="S777" s="5" cm="1">
        <f t="array" ref="S777">MAX(IF((DiscreteStatsTable[GroupByKey]=DiscreteStatsTable[[#This Row],[GroupByKey]]),(DiscreteStatsTable[GroupByKey]=DiscreteStatsTable[[#This Row],[GroupByKey]])*DiscreteStatsTable[Average]))</f>
        <v>0.33413217255476801</v>
      </c>
      <c r="T777" s="5" cm="1">
        <f t="array" ref="T777">MIN(IF((DiscreteStatsTable[GroupByKey]=DiscreteStatsTable[[#This Row],[GroupByKey]]),(DiscreteStatsTable[GroupByKey]=DiscreteStatsTable[[#This Row],[GroupByKey]])*DiscreteStatsTable[Minimum]))</f>
        <v>0</v>
      </c>
      <c r="U777" s="5" cm="1">
        <f t="array" ref="U777">MAX(IF((DiscreteStatsTable[GroupByKey]=DiscreteStatsTable[[#This Row],[GroupByKey]]),(DiscreteStatsTable[GroupByKey]=DiscreteStatsTable[[#This Row],[GroupByKey]])*DiscreteStatsTable[Maximum]))</f>
        <v>7.6409613053795198</v>
      </c>
      <c r="V777" s="5" cm="1">
        <f t="array" ref="V777">IFERROR(AVERAGE(IF((DiscreteStatsTable[GroupByKey]=DiscreteStatsTable[[#This Row],[GroupByKey]]),(DiscreteStatsTable[GroupByKey]=DiscreteStatsTable[[#This Row],[GroupByKey]])*DiscreteStatsTable[NumberObservations])),0)</f>
        <v>317.92</v>
      </c>
      <c r="W777" s="5">
        <f>IF((DiscreteStatsTable[[#This Row],[RepsRequested]]&gt;1),DiscreteStatsTable[[#This Row],[HalfWidth]],DiscreteStatsTable[[#This Row],[BatchMeansHalfWidth]])</f>
        <v>1.6490452106246098E-2</v>
      </c>
      <c r="X777" s="5" cm="1">
        <f t="array" ref="X777">COUNT(IF((DiscreteStatsTable[GroupByKey]=DiscreteStatsTable[[#This Row],[GroupByKey]]),(DiscreteStatsTable[GroupByKey]=DiscreteStatsTable[[#This Row],[GroupByKey]])*DiscreteStatsTable[Replication]))</f>
        <v>50</v>
      </c>
      <c r="Y777" s="5">
        <f>IF(DiscreteStatsTable[[#This Row],[RepsRequested]]=DiscreteStatsTable[[#This Row],[RepsWithStatObserved]],1,0)</f>
        <v>1</v>
      </c>
    </row>
    <row r="778" spans="1:25" x14ac:dyDescent="0.25">
      <c r="A778" t="s">
        <v>68</v>
      </c>
      <c r="B778" t="s">
        <v>70</v>
      </c>
      <c r="C778">
        <v>39</v>
      </c>
      <c r="D778" t="s">
        <v>84</v>
      </c>
      <c r="E778" t="s">
        <v>80</v>
      </c>
      <c r="F778" t="s">
        <v>81</v>
      </c>
      <c r="G778">
        <v>0</v>
      </c>
      <c r="H778">
        <v>2E+20</v>
      </c>
      <c r="I778">
        <v>0</v>
      </c>
      <c r="J778">
        <v>0</v>
      </c>
      <c r="K778">
        <v>318</v>
      </c>
      <c r="L77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8" s="5" cm="1">
        <f t="array" ref="M778">MAX(IF((ProjectInfoTable[ProjectName]=DiscreteStatsTable[[#This Row],[ProjectName]]),(ProjectInfoTable[ProjectName]=DiscreteStatsTable[[#This Row],[ProjectName]])*ProjectInfoTable[NumberOfReplications]))</f>
        <v>50</v>
      </c>
      <c r="N778" s="5" cm="1">
        <f t="array" ref="N778">IFERROR(AVERAGE(IF((DiscreteStatsTable[GroupByKey]=DiscreteStatsTable[[#This Row],[GroupByKey]]),(DiscreteStatsTable[GroupByKey]=DiscreteStatsTable[[#This Row],[GroupByKey]])*DiscreteStatsTable[Average])),0)</f>
        <v>0</v>
      </c>
      <c r="O778" s="5" cm="1">
        <f t="array" ref="O778">IFERROR(_xlfn.STDEV.S(IF((DiscreteStatsTable[GroupByKey]=DiscreteStatsTable[[#This Row],[GroupByKey]]),(DiscreteStatsTable[GroupByKey]=DiscreteStatsTable[[#This Row],[GroupByKey]])*DiscreteStatsTable[Average])),0)</f>
        <v>0</v>
      </c>
      <c r="P778" s="5" cm="1">
        <f t="array" ref="P778">MAX(IF((ProjectInfoTable[ProjectName]=DiscreteStatsTable[[#This Row],[ProjectName]]),(ProjectInfoTable[ProjectName]=DiscreteStatsTable[[#This Row],[ProjectName]])*ProjectInfoTable[ConfidenceInterval]))</f>
        <v>0.95</v>
      </c>
      <c r="Q778" s="5">
        <f>IF(AND(DiscreteStatsTable[[#This Row],[RepsWithStatObserved]]=1,Y778=0),200000000000000000000,IFERROR(_xlfn.T.INV.2T(1 -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8" s="5" cm="1">
        <f t="array" ref="R778">MIN(IF((DiscreteStatsTable[GroupByKey]=DiscreteStatsTable[[#This Row],[GroupByKey]]),(DiscreteStatsTable[GroupByKey]=DiscreteStatsTable[[#This Row],[GroupByKey]])*DiscreteStatsTable[Average]))</f>
        <v>0</v>
      </c>
      <c r="S778" s="5" cm="1">
        <f t="array" ref="S778">MAX(IF((DiscreteStatsTable[GroupByKey]=DiscreteStatsTable[[#This Row],[GroupByKey]]),(DiscreteStatsTable[GroupByKey]=DiscreteStatsTable[[#This Row],[GroupByKey]])*DiscreteStatsTable[Average]))</f>
        <v>0</v>
      </c>
      <c r="T778" s="5" cm="1">
        <f t="array" ref="T778">MIN(IF((DiscreteStatsTable[GroupByKey]=DiscreteStatsTable[[#This Row],[GroupByKey]]),(DiscreteStatsTable[GroupByKey]=DiscreteStatsTable[[#This Row],[GroupByKey]])*DiscreteStatsTable[Minimum]))</f>
        <v>0</v>
      </c>
      <c r="U778" s="5" cm="1">
        <f t="array" ref="U778">MAX(IF((DiscreteStatsTable[GroupByKey]=DiscreteStatsTable[[#This Row],[GroupByKey]]),(DiscreteStatsTable[GroupByKey]=DiscreteStatsTable[[#This Row],[GroupByKey]])*DiscreteStatsTable[Maximum]))</f>
        <v>0</v>
      </c>
      <c r="V778" s="5" cm="1">
        <f t="array" ref="V778">IFERROR(AVERAGE(IF((DiscreteStatsTable[GroupByKey]=DiscreteStatsTable[[#This Row],[GroupByKey]]),(DiscreteStatsTable[GroupByKey]=DiscreteStatsTable[[#This Row],[GroupByKey]])*DiscreteStatsTable[NumberObservations])),0)</f>
        <v>317.92</v>
      </c>
      <c r="W778" s="5">
        <f>IF((DiscreteStatsTable[[#This Row],[RepsRequested]]&gt;1),DiscreteStatsTable[[#This Row],[HalfWidth]],DiscreteStatsTable[[#This Row],[BatchMeansHalfWidth]])</f>
        <v>0</v>
      </c>
      <c r="X778" s="5" cm="1">
        <f t="array" ref="X778">COUNT(IF((DiscreteStatsTable[GroupByKey]=DiscreteStatsTable[[#This Row],[GroupByKey]]),(DiscreteStatsTable[GroupByKey]=DiscreteStatsTable[[#This Row],[GroupByKey]])*DiscreteStatsTable[Replication]))</f>
        <v>50</v>
      </c>
      <c r="Y778" s="5">
        <f>IF(DiscreteStatsTable[[#This Row],[RepsRequested]]=DiscreteStatsTable[[#This Row],[RepsWithStatObserved]],1,0)</f>
        <v>1</v>
      </c>
    </row>
    <row r="779" spans="1:25" x14ac:dyDescent="0.25">
      <c r="A779" t="s">
        <v>68</v>
      </c>
      <c r="B779" t="s">
        <v>70</v>
      </c>
      <c r="C779">
        <v>39</v>
      </c>
      <c r="D779" t="s">
        <v>84</v>
      </c>
      <c r="E779" t="s">
        <v>82</v>
      </c>
      <c r="F779" t="s">
        <v>81</v>
      </c>
      <c r="G779">
        <v>9.1574352290769004E-2</v>
      </c>
      <c r="H779">
        <v>2E+20</v>
      </c>
      <c r="I779">
        <v>0</v>
      </c>
      <c r="J779">
        <v>2.23119168743824</v>
      </c>
      <c r="K779">
        <v>318</v>
      </c>
      <c r="L77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9" s="5" cm="1">
        <f t="array" ref="M779">MAX(IF((ProjectInfoTable[ProjectName]=DiscreteStatsTable[[#This Row],[ProjectName]]),(ProjectInfoTable[ProjectName]=DiscreteStatsTable[[#This Row],[ProjectName]])*ProjectInfoTable[NumberOfReplications]))</f>
        <v>50</v>
      </c>
      <c r="N779" s="5" cm="1">
        <f t="array" ref="N779">IFERROR(AVERAGE(IF((DiscreteStatsTable[GroupByKey]=DiscreteStatsTable[[#This Row],[GroupByKey]]),(DiscreteStatsTable[GroupByKey]=DiscreteStatsTable[[#This Row],[GroupByKey]])*DiscreteStatsTable[Average])),0)</f>
        <v>0.17435480160125252</v>
      </c>
      <c r="O779" s="5" cm="1">
        <f t="array" ref="O779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79" s="5" cm="1">
        <f t="array" ref="P779">MAX(IF((ProjectInfoTable[ProjectName]=DiscreteStatsTable[[#This Row],[ProjectName]]),(ProjectInfoTable[ProjectName]=DiscreteStatsTable[[#This Row],[ProjectName]])*ProjectInfoTable[ConfidenceInterval]))</f>
        <v>0.95</v>
      </c>
      <c r="Q779" s="5">
        <f>IF(AND(DiscreteStatsTable[[#This Row],[RepsWithStatObserved]]=1,Y779=0),200000000000000000000,IFERROR(_xlfn.T.INV.2T(1 -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79" s="5" cm="1">
        <f t="array" ref="R779">MIN(IF((DiscreteStatsTable[GroupByKey]=DiscreteStatsTable[[#This Row],[GroupByKey]]),(DiscreteStatsTable[GroupByKey]=DiscreteStatsTable[[#This Row],[GroupByKey]])*DiscreteStatsTable[Average]))</f>
        <v>6.6021406092128906E-2</v>
      </c>
      <c r="S779" s="5" cm="1">
        <f t="array" ref="S779">MAX(IF((DiscreteStatsTable[GroupByKey]=DiscreteStatsTable[[#This Row],[GroupByKey]]),(DiscreteStatsTable[GroupByKey]=DiscreteStatsTable[[#This Row],[GroupByKey]])*DiscreteStatsTable[Average]))</f>
        <v>0.33413217255476801</v>
      </c>
      <c r="T779" s="5" cm="1">
        <f t="array" ref="T779">MIN(IF((DiscreteStatsTable[GroupByKey]=DiscreteStatsTable[[#This Row],[GroupByKey]]),(DiscreteStatsTable[GroupByKey]=DiscreteStatsTable[[#This Row],[GroupByKey]])*DiscreteStatsTable[Minimum]))</f>
        <v>0</v>
      </c>
      <c r="U779" s="5" cm="1">
        <f t="array" ref="U779">MAX(IF((DiscreteStatsTable[GroupByKey]=DiscreteStatsTable[[#This Row],[GroupByKey]]),(DiscreteStatsTable[GroupByKey]=DiscreteStatsTable[[#This Row],[GroupByKey]])*DiscreteStatsTable[Maximum]))</f>
        <v>7.6409613053795198</v>
      </c>
      <c r="V779" s="5" cm="1">
        <f t="array" ref="V779">IFERROR(AVERAGE(IF((DiscreteStatsTable[GroupByKey]=DiscreteStatsTable[[#This Row],[GroupByKey]]),(DiscreteStatsTable[GroupByKey]=DiscreteStatsTable[[#This Row],[GroupByKey]])*DiscreteStatsTable[NumberObservations])),0)</f>
        <v>317.92</v>
      </c>
      <c r="W779" s="5">
        <f>IF((DiscreteStatsTable[[#This Row],[RepsRequested]]&gt;1),DiscreteStatsTable[[#This Row],[HalfWidth]],DiscreteStatsTable[[#This Row],[BatchMeansHalfWidth]])</f>
        <v>1.6490452106246098E-2</v>
      </c>
      <c r="X779" s="5" cm="1">
        <f t="array" ref="X779">COUNT(IF((DiscreteStatsTable[GroupByKey]=DiscreteStatsTable[[#This Row],[GroupByKey]]),(DiscreteStatsTable[GroupByKey]=DiscreteStatsTable[[#This Row],[GroupByKey]])*DiscreteStatsTable[Replication]))</f>
        <v>50</v>
      </c>
      <c r="Y779" s="5">
        <f>IF(DiscreteStatsTable[[#This Row],[RepsRequested]]=DiscreteStatsTable[[#This Row],[RepsWithStatObserved]],1,0)</f>
        <v>1</v>
      </c>
    </row>
    <row r="780" spans="1:25" x14ac:dyDescent="0.25">
      <c r="A780" t="s">
        <v>68</v>
      </c>
      <c r="B780" t="s">
        <v>70</v>
      </c>
      <c r="C780">
        <v>40</v>
      </c>
      <c r="D780" t="s">
        <v>84</v>
      </c>
      <c r="E780" t="s">
        <v>80</v>
      </c>
      <c r="F780" t="s">
        <v>81</v>
      </c>
      <c r="G780">
        <v>0</v>
      </c>
      <c r="H780">
        <v>2E+20</v>
      </c>
      <c r="I780">
        <v>0</v>
      </c>
      <c r="J780">
        <v>0</v>
      </c>
      <c r="K780">
        <v>318</v>
      </c>
      <c r="L78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0" s="5" cm="1">
        <f t="array" ref="M780">MAX(IF((ProjectInfoTable[ProjectName]=DiscreteStatsTable[[#This Row],[ProjectName]]),(ProjectInfoTable[ProjectName]=DiscreteStatsTable[[#This Row],[ProjectName]])*ProjectInfoTable[NumberOfReplications]))</f>
        <v>50</v>
      </c>
      <c r="N780" s="5" cm="1">
        <f t="array" ref="N780">IFERROR(AVERAGE(IF((DiscreteStatsTable[GroupByKey]=DiscreteStatsTable[[#This Row],[GroupByKey]]),(DiscreteStatsTable[GroupByKey]=DiscreteStatsTable[[#This Row],[GroupByKey]])*DiscreteStatsTable[Average])),0)</f>
        <v>0</v>
      </c>
      <c r="O780" s="5" cm="1">
        <f t="array" ref="O780">IFERROR(_xlfn.STDEV.S(IF((DiscreteStatsTable[GroupByKey]=DiscreteStatsTable[[#This Row],[GroupByKey]]),(DiscreteStatsTable[GroupByKey]=DiscreteStatsTable[[#This Row],[GroupByKey]])*DiscreteStatsTable[Average])),0)</f>
        <v>0</v>
      </c>
      <c r="P780" s="5" cm="1">
        <f t="array" ref="P780">MAX(IF((ProjectInfoTable[ProjectName]=DiscreteStatsTable[[#This Row],[ProjectName]]),(ProjectInfoTable[ProjectName]=DiscreteStatsTable[[#This Row],[ProjectName]])*ProjectInfoTable[ConfidenceInterval]))</f>
        <v>0.95</v>
      </c>
      <c r="Q780" s="5">
        <f>IF(AND(DiscreteStatsTable[[#This Row],[RepsWithStatObserved]]=1,Y780=0),200000000000000000000,IFERROR(_xlfn.T.INV.2T(1 -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0" s="5" cm="1">
        <f t="array" ref="R780">MIN(IF((DiscreteStatsTable[GroupByKey]=DiscreteStatsTable[[#This Row],[GroupByKey]]),(DiscreteStatsTable[GroupByKey]=DiscreteStatsTable[[#This Row],[GroupByKey]])*DiscreteStatsTable[Average]))</f>
        <v>0</v>
      </c>
      <c r="S780" s="5" cm="1">
        <f t="array" ref="S780">MAX(IF((DiscreteStatsTable[GroupByKey]=DiscreteStatsTable[[#This Row],[GroupByKey]]),(DiscreteStatsTable[GroupByKey]=DiscreteStatsTable[[#This Row],[GroupByKey]])*DiscreteStatsTable[Average]))</f>
        <v>0</v>
      </c>
      <c r="T780" s="5" cm="1">
        <f t="array" ref="T780">MIN(IF((DiscreteStatsTable[GroupByKey]=DiscreteStatsTable[[#This Row],[GroupByKey]]),(DiscreteStatsTable[GroupByKey]=DiscreteStatsTable[[#This Row],[GroupByKey]])*DiscreteStatsTable[Minimum]))</f>
        <v>0</v>
      </c>
      <c r="U780" s="5" cm="1">
        <f t="array" ref="U780">MAX(IF((DiscreteStatsTable[GroupByKey]=DiscreteStatsTable[[#This Row],[GroupByKey]]),(DiscreteStatsTable[GroupByKey]=DiscreteStatsTable[[#This Row],[GroupByKey]])*DiscreteStatsTable[Maximum]))</f>
        <v>0</v>
      </c>
      <c r="V780" s="5" cm="1">
        <f t="array" ref="V780">IFERROR(AVERAGE(IF((DiscreteStatsTable[GroupByKey]=DiscreteStatsTable[[#This Row],[GroupByKey]]),(DiscreteStatsTable[GroupByKey]=DiscreteStatsTable[[#This Row],[GroupByKey]])*DiscreteStatsTable[NumberObservations])),0)</f>
        <v>317.92</v>
      </c>
      <c r="W780" s="5">
        <f>IF((DiscreteStatsTable[[#This Row],[RepsRequested]]&gt;1),DiscreteStatsTable[[#This Row],[HalfWidth]],DiscreteStatsTable[[#This Row],[BatchMeansHalfWidth]])</f>
        <v>0</v>
      </c>
      <c r="X780" s="5" cm="1">
        <f t="array" ref="X780">COUNT(IF((DiscreteStatsTable[GroupByKey]=DiscreteStatsTable[[#This Row],[GroupByKey]]),(DiscreteStatsTable[GroupByKey]=DiscreteStatsTable[[#This Row],[GroupByKey]])*DiscreteStatsTable[Replication]))</f>
        <v>50</v>
      </c>
      <c r="Y780" s="5">
        <f>IF(DiscreteStatsTable[[#This Row],[RepsRequested]]=DiscreteStatsTable[[#This Row],[RepsWithStatObserved]],1,0)</f>
        <v>1</v>
      </c>
    </row>
    <row r="781" spans="1:25" x14ac:dyDescent="0.25">
      <c r="A781" t="s">
        <v>68</v>
      </c>
      <c r="B781" t="s">
        <v>70</v>
      </c>
      <c r="C781">
        <v>40</v>
      </c>
      <c r="D781" t="s">
        <v>84</v>
      </c>
      <c r="E781" t="s">
        <v>82</v>
      </c>
      <c r="F781" t="s">
        <v>81</v>
      </c>
      <c r="G781">
        <v>0.17325225313102999</v>
      </c>
      <c r="H781">
        <v>2E+20</v>
      </c>
      <c r="I781">
        <v>0</v>
      </c>
      <c r="J781">
        <v>3.52670501167256</v>
      </c>
      <c r="K781">
        <v>318</v>
      </c>
      <c r="L78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1" s="5" cm="1">
        <f t="array" ref="M781">MAX(IF((ProjectInfoTable[ProjectName]=DiscreteStatsTable[[#This Row],[ProjectName]]),(ProjectInfoTable[ProjectName]=DiscreteStatsTable[[#This Row],[ProjectName]])*ProjectInfoTable[NumberOfReplications]))</f>
        <v>50</v>
      </c>
      <c r="N781" s="5" cm="1">
        <f t="array" ref="N781">IFERROR(AVERAGE(IF((DiscreteStatsTable[GroupByKey]=DiscreteStatsTable[[#This Row],[GroupByKey]]),(DiscreteStatsTable[GroupByKey]=DiscreteStatsTable[[#This Row],[GroupByKey]])*DiscreteStatsTable[Average])),0)</f>
        <v>0.17435480160125252</v>
      </c>
      <c r="O781" s="5" cm="1">
        <f t="array" ref="O781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81" s="5" cm="1">
        <f t="array" ref="P781">MAX(IF((ProjectInfoTable[ProjectName]=DiscreteStatsTable[[#This Row],[ProjectName]]),(ProjectInfoTable[ProjectName]=DiscreteStatsTable[[#This Row],[ProjectName]])*ProjectInfoTable[ConfidenceInterval]))</f>
        <v>0.95</v>
      </c>
      <c r="Q781" s="5">
        <f>IF(AND(DiscreteStatsTable[[#This Row],[RepsWithStatObserved]]=1,Y781=0),200000000000000000000,IFERROR(_xlfn.T.INV.2T(1 -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81" s="5" cm="1">
        <f t="array" ref="R781">MIN(IF((DiscreteStatsTable[GroupByKey]=DiscreteStatsTable[[#This Row],[GroupByKey]]),(DiscreteStatsTable[GroupByKey]=DiscreteStatsTable[[#This Row],[GroupByKey]])*DiscreteStatsTable[Average]))</f>
        <v>6.6021406092128906E-2</v>
      </c>
      <c r="S781" s="5" cm="1">
        <f t="array" ref="S781">MAX(IF((DiscreteStatsTable[GroupByKey]=DiscreteStatsTable[[#This Row],[GroupByKey]]),(DiscreteStatsTable[GroupByKey]=DiscreteStatsTable[[#This Row],[GroupByKey]])*DiscreteStatsTable[Average]))</f>
        <v>0.33413217255476801</v>
      </c>
      <c r="T781" s="5" cm="1">
        <f t="array" ref="T781">MIN(IF((DiscreteStatsTable[GroupByKey]=DiscreteStatsTable[[#This Row],[GroupByKey]]),(DiscreteStatsTable[GroupByKey]=DiscreteStatsTable[[#This Row],[GroupByKey]])*DiscreteStatsTable[Minimum]))</f>
        <v>0</v>
      </c>
      <c r="U781" s="5" cm="1">
        <f t="array" ref="U781">MAX(IF((DiscreteStatsTable[GroupByKey]=DiscreteStatsTable[[#This Row],[GroupByKey]]),(DiscreteStatsTable[GroupByKey]=DiscreteStatsTable[[#This Row],[GroupByKey]])*DiscreteStatsTable[Maximum]))</f>
        <v>7.6409613053795198</v>
      </c>
      <c r="V781" s="5" cm="1">
        <f t="array" ref="V781">IFERROR(AVERAGE(IF((DiscreteStatsTable[GroupByKey]=DiscreteStatsTable[[#This Row],[GroupByKey]]),(DiscreteStatsTable[GroupByKey]=DiscreteStatsTable[[#This Row],[GroupByKey]])*DiscreteStatsTable[NumberObservations])),0)</f>
        <v>317.92</v>
      </c>
      <c r="W781" s="5">
        <f>IF((DiscreteStatsTable[[#This Row],[RepsRequested]]&gt;1),DiscreteStatsTable[[#This Row],[HalfWidth]],DiscreteStatsTable[[#This Row],[BatchMeansHalfWidth]])</f>
        <v>1.6490452106246098E-2</v>
      </c>
      <c r="X781" s="5" cm="1">
        <f t="array" ref="X781">COUNT(IF((DiscreteStatsTable[GroupByKey]=DiscreteStatsTable[[#This Row],[GroupByKey]]),(DiscreteStatsTable[GroupByKey]=DiscreteStatsTable[[#This Row],[GroupByKey]])*DiscreteStatsTable[Replication]))</f>
        <v>50</v>
      </c>
      <c r="Y781" s="5">
        <f>IF(DiscreteStatsTable[[#This Row],[RepsRequested]]=DiscreteStatsTable[[#This Row],[RepsWithStatObserved]],1,0)</f>
        <v>1</v>
      </c>
    </row>
    <row r="782" spans="1:25" x14ac:dyDescent="0.25">
      <c r="A782" t="s">
        <v>68</v>
      </c>
      <c r="B782" t="s">
        <v>70</v>
      </c>
      <c r="C782">
        <v>41</v>
      </c>
      <c r="D782" t="s">
        <v>84</v>
      </c>
      <c r="E782" t="s">
        <v>80</v>
      </c>
      <c r="F782" t="s">
        <v>81</v>
      </c>
      <c r="G782">
        <v>0</v>
      </c>
      <c r="H782">
        <v>2E+20</v>
      </c>
      <c r="I782">
        <v>0</v>
      </c>
      <c r="J782">
        <v>0</v>
      </c>
      <c r="K782">
        <v>318</v>
      </c>
      <c r="L78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2" s="5" cm="1">
        <f t="array" ref="M782">MAX(IF((ProjectInfoTable[ProjectName]=DiscreteStatsTable[[#This Row],[ProjectName]]),(ProjectInfoTable[ProjectName]=DiscreteStatsTable[[#This Row],[ProjectName]])*ProjectInfoTable[NumberOfReplications]))</f>
        <v>50</v>
      </c>
      <c r="N782" s="5" cm="1">
        <f t="array" ref="N782">IFERROR(AVERAGE(IF((DiscreteStatsTable[GroupByKey]=DiscreteStatsTable[[#This Row],[GroupByKey]]),(DiscreteStatsTable[GroupByKey]=DiscreteStatsTable[[#This Row],[GroupByKey]])*DiscreteStatsTable[Average])),0)</f>
        <v>0</v>
      </c>
      <c r="O782" s="5" cm="1">
        <f t="array" ref="O782">IFERROR(_xlfn.STDEV.S(IF((DiscreteStatsTable[GroupByKey]=DiscreteStatsTable[[#This Row],[GroupByKey]]),(DiscreteStatsTable[GroupByKey]=DiscreteStatsTable[[#This Row],[GroupByKey]])*DiscreteStatsTable[Average])),0)</f>
        <v>0</v>
      </c>
      <c r="P782" s="5" cm="1">
        <f t="array" ref="P782">MAX(IF((ProjectInfoTable[ProjectName]=DiscreteStatsTable[[#This Row],[ProjectName]]),(ProjectInfoTable[ProjectName]=DiscreteStatsTable[[#This Row],[ProjectName]])*ProjectInfoTable[ConfidenceInterval]))</f>
        <v>0.95</v>
      </c>
      <c r="Q782" s="5">
        <f>IF(AND(DiscreteStatsTable[[#This Row],[RepsWithStatObserved]]=1,Y782=0),200000000000000000000,IFERROR(_xlfn.T.INV.2T(1 -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2" s="5" cm="1">
        <f t="array" ref="R782">MIN(IF((DiscreteStatsTable[GroupByKey]=DiscreteStatsTable[[#This Row],[GroupByKey]]),(DiscreteStatsTable[GroupByKey]=DiscreteStatsTable[[#This Row],[GroupByKey]])*DiscreteStatsTable[Average]))</f>
        <v>0</v>
      </c>
      <c r="S782" s="5" cm="1">
        <f t="array" ref="S782">MAX(IF((DiscreteStatsTable[GroupByKey]=DiscreteStatsTable[[#This Row],[GroupByKey]]),(DiscreteStatsTable[GroupByKey]=DiscreteStatsTable[[#This Row],[GroupByKey]])*DiscreteStatsTable[Average]))</f>
        <v>0</v>
      </c>
      <c r="T782" s="5" cm="1">
        <f t="array" ref="T782">MIN(IF((DiscreteStatsTable[GroupByKey]=DiscreteStatsTable[[#This Row],[GroupByKey]]),(DiscreteStatsTable[GroupByKey]=DiscreteStatsTable[[#This Row],[GroupByKey]])*DiscreteStatsTable[Minimum]))</f>
        <v>0</v>
      </c>
      <c r="U782" s="5" cm="1">
        <f t="array" ref="U782">MAX(IF((DiscreteStatsTable[GroupByKey]=DiscreteStatsTable[[#This Row],[GroupByKey]]),(DiscreteStatsTable[GroupByKey]=DiscreteStatsTable[[#This Row],[GroupByKey]])*DiscreteStatsTable[Maximum]))</f>
        <v>0</v>
      </c>
      <c r="V782" s="5" cm="1">
        <f t="array" ref="V782">IFERROR(AVERAGE(IF((DiscreteStatsTable[GroupByKey]=DiscreteStatsTable[[#This Row],[GroupByKey]]),(DiscreteStatsTable[GroupByKey]=DiscreteStatsTable[[#This Row],[GroupByKey]])*DiscreteStatsTable[NumberObservations])),0)</f>
        <v>317.92</v>
      </c>
      <c r="W782" s="5">
        <f>IF((DiscreteStatsTable[[#This Row],[RepsRequested]]&gt;1),DiscreteStatsTable[[#This Row],[HalfWidth]],DiscreteStatsTable[[#This Row],[BatchMeansHalfWidth]])</f>
        <v>0</v>
      </c>
      <c r="X782" s="5" cm="1">
        <f t="array" ref="X782">COUNT(IF((DiscreteStatsTable[GroupByKey]=DiscreteStatsTable[[#This Row],[GroupByKey]]),(DiscreteStatsTable[GroupByKey]=DiscreteStatsTable[[#This Row],[GroupByKey]])*DiscreteStatsTable[Replication]))</f>
        <v>50</v>
      </c>
      <c r="Y782" s="5">
        <f>IF(DiscreteStatsTable[[#This Row],[RepsRequested]]=DiscreteStatsTable[[#This Row],[RepsWithStatObserved]],1,0)</f>
        <v>1</v>
      </c>
    </row>
    <row r="783" spans="1:25" x14ac:dyDescent="0.25">
      <c r="A783" t="s">
        <v>68</v>
      </c>
      <c r="B783" t="s">
        <v>70</v>
      </c>
      <c r="C783">
        <v>41</v>
      </c>
      <c r="D783" t="s">
        <v>84</v>
      </c>
      <c r="E783" t="s">
        <v>82</v>
      </c>
      <c r="F783" t="s">
        <v>81</v>
      </c>
      <c r="G783">
        <v>0.13324460317752199</v>
      </c>
      <c r="H783">
        <v>2E+20</v>
      </c>
      <c r="I783">
        <v>0</v>
      </c>
      <c r="J783">
        <v>2.18366091403063</v>
      </c>
      <c r="K783">
        <v>318</v>
      </c>
      <c r="L78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3" s="5" cm="1">
        <f t="array" ref="M783">MAX(IF((ProjectInfoTable[ProjectName]=DiscreteStatsTable[[#This Row],[ProjectName]]),(ProjectInfoTable[ProjectName]=DiscreteStatsTable[[#This Row],[ProjectName]])*ProjectInfoTable[NumberOfReplications]))</f>
        <v>50</v>
      </c>
      <c r="N783" s="5" cm="1">
        <f t="array" ref="N783">IFERROR(AVERAGE(IF((DiscreteStatsTable[GroupByKey]=DiscreteStatsTable[[#This Row],[GroupByKey]]),(DiscreteStatsTable[GroupByKey]=DiscreteStatsTable[[#This Row],[GroupByKey]])*DiscreteStatsTable[Average])),0)</f>
        <v>0.17435480160125252</v>
      </c>
      <c r="O783" s="5" cm="1">
        <f t="array" ref="O783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83" s="5" cm="1">
        <f t="array" ref="P783">MAX(IF((ProjectInfoTable[ProjectName]=DiscreteStatsTable[[#This Row],[ProjectName]]),(ProjectInfoTable[ProjectName]=DiscreteStatsTable[[#This Row],[ProjectName]])*ProjectInfoTable[ConfidenceInterval]))</f>
        <v>0.95</v>
      </c>
      <c r="Q783" s="5">
        <f>IF(AND(DiscreteStatsTable[[#This Row],[RepsWithStatObserved]]=1,Y783=0),200000000000000000000,IFERROR(_xlfn.T.INV.2T(1 -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83" s="5" cm="1">
        <f t="array" ref="R783">MIN(IF((DiscreteStatsTable[GroupByKey]=DiscreteStatsTable[[#This Row],[GroupByKey]]),(DiscreteStatsTable[GroupByKey]=DiscreteStatsTable[[#This Row],[GroupByKey]])*DiscreteStatsTable[Average]))</f>
        <v>6.6021406092128906E-2</v>
      </c>
      <c r="S783" s="5" cm="1">
        <f t="array" ref="S783">MAX(IF((DiscreteStatsTable[GroupByKey]=DiscreteStatsTable[[#This Row],[GroupByKey]]),(DiscreteStatsTable[GroupByKey]=DiscreteStatsTable[[#This Row],[GroupByKey]])*DiscreteStatsTable[Average]))</f>
        <v>0.33413217255476801</v>
      </c>
      <c r="T783" s="5" cm="1">
        <f t="array" ref="T783">MIN(IF((DiscreteStatsTable[GroupByKey]=DiscreteStatsTable[[#This Row],[GroupByKey]]),(DiscreteStatsTable[GroupByKey]=DiscreteStatsTable[[#This Row],[GroupByKey]])*DiscreteStatsTable[Minimum]))</f>
        <v>0</v>
      </c>
      <c r="U783" s="5" cm="1">
        <f t="array" ref="U783">MAX(IF((DiscreteStatsTable[GroupByKey]=DiscreteStatsTable[[#This Row],[GroupByKey]]),(DiscreteStatsTable[GroupByKey]=DiscreteStatsTable[[#This Row],[GroupByKey]])*DiscreteStatsTable[Maximum]))</f>
        <v>7.6409613053795198</v>
      </c>
      <c r="V783" s="5" cm="1">
        <f t="array" ref="V783">IFERROR(AVERAGE(IF((DiscreteStatsTable[GroupByKey]=DiscreteStatsTable[[#This Row],[GroupByKey]]),(DiscreteStatsTable[GroupByKey]=DiscreteStatsTable[[#This Row],[GroupByKey]])*DiscreteStatsTable[NumberObservations])),0)</f>
        <v>317.92</v>
      </c>
      <c r="W783" s="5">
        <f>IF((DiscreteStatsTable[[#This Row],[RepsRequested]]&gt;1),DiscreteStatsTable[[#This Row],[HalfWidth]],DiscreteStatsTable[[#This Row],[BatchMeansHalfWidth]])</f>
        <v>1.6490452106246098E-2</v>
      </c>
      <c r="X783" s="5" cm="1">
        <f t="array" ref="X783">COUNT(IF((DiscreteStatsTable[GroupByKey]=DiscreteStatsTable[[#This Row],[GroupByKey]]),(DiscreteStatsTable[GroupByKey]=DiscreteStatsTable[[#This Row],[GroupByKey]])*DiscreteStatsTable[Replication]))</f>
        <v>50</v>
      </c>
      <c r="Y783" s="5">
        <f>IF(DiscreteStatsTable[[#This Row],[RepsRequested]]=DiscreteStatsTable[[#This Row],[RepsWithStatObserved]],1,0)</f>
        <v>1</v>
      </c>
    </row>
    <row r="784" spans="1:25" x14ac:dyDescent="0.25">
      <c r="A784" t="s">
        <v>68</v>
      </c>
      <c r="B784" t="s">
        <v>70</v>
      </c>
      <c r="C784">
        <v>42</v>
      </c>
      <c r="D784" t="s">
        <v>84</v>
      </c>
      <c r="E784" t="s">
        <v>80</v>
      </c>
      <c r="F784" t="s">
        <v>81</v>
      </c>
      <c r="G784">
        <v>0</v>
      </c>
      <c r="H784">
        <v>2E+20</v>
      </c>
      <c r="I784">
        <v>0</v>
      </c>
      <c r="J784">
        <v>0</v>
      </c>
      <c r="K784">
        <v>318</v>
      </c>
      <c r="L78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4" s="5" cm="1">
        <f t="array" ref="M784">MAX(IF((ProjectInfoTable[ProjectName]=DiscreteStatsTable[[#This Row],[ProjectName]]),(ProjectInfoTable[ProjectName]=DiscreteStatsTable[[#This Row],[ProjectName]])*ProjectInfoTable[NumberOfReplications]))</f>
        <v>50</v>
      </c>
      <c r="N784" s="5" cm="1">
        <f t="array" ref="N784">IFERROR(AVERAGE(IF((DiscreteStatsTable[GroupByKey]=DiscreteStatsTable[[#This Row],[GroupByKey]]),(DiscreteStatsTable[GroupByKey]=DiscreteStatsTable[[#This Row],[GroupByKey]])*DiscreteStatsTable[Average])),0)</f>
        <v>0</v>
      </c>
      <c r="O784" s="5" cm="1">
        <f t="array" ref="O784">IFERROR(_xlfn.STDEV.S(IF((DiscreteStatsTable[GroupByKey]=DiscreteStatsTable[[#This Row],[GroupByKey]]),(DiscreteStatsTable[GroupByKey]=DiscreteStatsTable[[#This Row],[GroupByKey]])*DiscreteStatsTable[Average])),0)</f>
        <v>0</v>
      </c>
      <c r="P784" s="5" cm="1">
        <f t="array" ref="P784">MAX(IF((ProjectInfoTable[ProjectName]=DiscreteStatsTable[[#This Row],[ProjectName]]),(ProjectInfoTable[ProjectName]=DiscreteStatsTable[[#This Row],[ProjectName]])*ProjectInfoTable[ConfidenceInterval]))</f>
        <v>0.95</v>
      </c>
      <c r="Q784" s="5">
        <f>IF(AND(DiscreteStatsTable[[#This Row],[RepsWithStatObserved]]=1,Y784=0),200000000000000000000,IFERROR(_xlfn.T.INV.2T(1 -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4" s="5" cm="1">
        <f t="array" ref="R784">MIN(IF((DiscreteStatsTable[GroupByKey]=DiscreteStatsTable[[#This Row],[GroupByKey]]),(DiscreteStatsTable[GroupByKey]=DiscreteStatsTable[[#This Row],[GroupByKey]])*DiscreteStatsTable[Average]))</f>
        <v>0</v>
      </c>
      <c r="S784" s="5" cm="1">
        <f t="array" ref="S784">MAX(IF((DiscreteStatsTable[GroupByKey]=DiscreteStatsTable[[#This Row],[GroupByKey]]),(DiscreteStatsTable[GroupByKey]=DiscreteStatsTable[[#This Row],[GroupByKey]])*DiscreteStatsTable[Average]))</f>
        <v>0</v>
      </c>
      <c r="T784" s="5" cm="1">
        <f t="array" ref="T784">MIN(IF((DiscreteStatsTable[GroupByKey]=DiscreteStatsTable[[#This Row],[GroupByKey]]),(DiscreteStatsTable[GroupByKey]=DiscreteStatsTable[[#This Row],[GroupByKey]])*DiscreteStatsTable[Minimum]))</f>
        <v>0</v>
      </c>
      <c r="U784" s="5" cm="1">
        <f t="array" ref="U784">MAX(IF((DiscreteStatsTable[GroupByKey]=DiscreteStatsTable[[#This Row],[GroupByKey]]),(DiscreteStatsTable[GroupByKey]=DiscreteStatsTable[[#This Row],[GroupByKey]])*DiscreteStatsTable[Maximum]))</f>
        <v>0</v>
      </c>
      <c r="V784" s="5" cm="1">
        <f t="array" ref="V784">IFERROR(AVERAGE(IF((DiscreteStatsTable[GroupByKey]=DiscreteStatsTable[[#This Row],[GroupByKey]]),(DiscreteStatsTable[GroupByKey]=DiscreteStatsTable[[#This Row],[GroupByKey]])*DiscreteStatsTable[NumberObservations])),0)</f>
        <v>317.92</v>
      </c>
      <c r="W784" s="5">
        <f>IF((DiscreteStatsTable[[#This Row],[RepsRequested]]&gt;1),DiscreteStatsTable[[#This Row],[HalfWidth]],DiscreteStatsTable[[#This Row],[BatchMeansHalfWidth]])</f>
        <v>0</v>
      </c>
      <c r="X784" s="5" cm="1">
        <f t="array" ref="X784">COUNT(IF((DiscreteStatsTable[GroupByKey]=DiscreteStatsTable[[#This Row],[GroupByKey]]),(DiscreteStatsTable[GroupByKey]=DiscreteStatsTable[[#This Row],[GroupByKey]])*DiscreteStatsTable[Replication]))</f>
        <v>50</v>
      </c>
      <c r="Y784" s="5">
        <f>IF(DiscreteStatsTable[[#This Row],[RepsRequested]]=DiscreteStatsTable[[#This Row],[RepsWithStatObserved]],1,0)</f>
        <v>1</v>
      </c>
    </row>
    <row r="785" spans="1:25" x14ac:dyDescent="0.25">
      <c r="A785" t="s">
        <v>68</v>
      </c>
      <c r="B785" t="s">
        <v>70</v>
      </c>
      <c r="C785">
        <v>42</v>
      </c>
      <c r="D785" t="s">
        <v>84</v>
      </c>
      <c r="E785" t="s">
        <v>82</v>
      </c>
      <c r="F785" t="s">
        <v>81</v>
      </c>
      <c r="G785">
        <v>0.12024034109234399</v>
      </c>
      <c r="H785">
        <v>2E+20</v>
      </c>
      <c r="I785">
        <v>0</v>
      </c>
      <c r="J785">
        <v>4.4809408260815102</v>
      </c>
      <c r="K785">
        <v>318</v>
      </c>
      <c r="L78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5" s="5" cm="1">
        <f t="array" ref="M785">MAX(IF((ProjectInfoTable[ProjectName]=DiscreteStatsTable[[#This Row],[ProjectName]]),(ProjectInfoTable[ProjectName]=DiscreteStatsTable[[#This Row],[ProjectName]])*ProjectInfoTable[NumberOfReplications]))</f>
        <v>50</v>
      </c>
      <c r="N785" s="5" cm="1">
        <f t="array" ref="N785">IFERROR(AVERAGE(IF((DiscreteStatsTable[GroupByKey]=DiscreteStatsTable[[#This Row],[GroupByKey]]),(DiscreteStatsTable[GroupByKey]=DiscreteStatsTable[[#This Row],[GroupByKey]])*DiscreteStatsTable[Average])),0)</f>
        <v>0.17435480160125252</v>
      </c>
      <c r="O785" s="5" cm="1">
        <f t="array" ref="O785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85" s="5" cm="1">
        <f t="array" ref="P785">MAX(IF((ProjectInfoTable[ProjectName]=DiscreteStatsTable[[#This Row],[ProjectName]]),(ProjectInfoTable[ProjectName]=DiscreteStatsTable[[#This Row],[ProjectName]])*ProjectInfoTable[ConfidenceInterval]))</f>
        <v>0.95</v>
      </c>
      <c r="Q785" s="5">
        <f>IF(AND(DiscreteStatsTable[[#This Row],[RepsWithStatObserved]]=1,Y785=0),200000000000000000000,IFERROR(_xlfn.T.INV.2T(1 -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85" s="5" cm="1">
        <f t="array" ref="R785">MIN(IF((DiscreteStatsTable[GroupByKey]=DiscreteStatsTable[[#This Row],[GroupByKey]]),(DiscreteStatsTable[GroupByKey]=DiscreteStatsTable[[#This Row],[GroupByKey]])*DiscreteStatsTable[Average]))</f>
        <v>6.6021406092128906E-2</v>
      </c>
      <c r="S785" s="5" cm="1">
        <f t="array" ref="S785">MAX(IF((DiscreteStatsTable[GroupByKey]=DiscreteStatsTable[[#This Row],[GroupByKey]]),(DiscreteStatsTable[GroupByKey]=DiscreteStatsTable[[#This Row],[GroupByKey]])*DiscreteStatsTable[Average]))</f>
        <v>0.33413217255476801</v>
      </c>
      <c r="T785" s="5" cm="1">
        <f t="array" ref="T785">MIN(IF((DiscreteStatsTable[GroupByKey]=DiscreteStatsTable[[#This Row],[GroupByKey]]),(DiscreteStatsTable[GroupByKey]=DiscreteStatsTable[[#This Row],[GroupByKey]])*DiscreteStatsTable[Minimum]))</f>
        <v>0</v>
      </c>
      <c r="U785" s="5" cm="1">
        <f t="array" ref="U785">MAX(IF((DiscreteStatsTable[GroupByKey]=DiscreteStatsTable[[#This Row],[GroupByKey]]),(DiscreteStatsTable[GroupByKey]=DiscreteStatsTable[[#This Row],[GroupByKey]])*DiscreteStatsTable[Maximum]))</f>
        <v>7.6409613053795198</v>
      </c>
      <c r="V785" s="5" cm="1">
        <f t="array" ref="V785">IFERROR(AVERAGE(IF((DiscreteStatsTable[GroupByKey]=DiscreteStatsTable[[#This Row],[GroupByKey]]),(DiscreteStatsTable[GroupByKey]=DiscreteStatsTable[[#This Row],[GroupByKey]])*DiscreteStatsTable[NumberObservations])),0)</f>
        <v>317.92</v>
      </c>
      <c r="W785" s="5">
        <f>IF((DiscreteStatsTable[[#This Row],[RepsRequested]]&gt;1),DiscreteStatsTable[[#This Row],[HalfWidth]],DiscreteStatsTable[[#This Row],[BatchMeansHalfWidth]])</f>
        <v>1.6490452106246098E-2</v>
      </c>
      <c r="X785" s="5" cm="1">
        <f t="array" ref="X785">COUNT(IF((DiscreteStatsTable[GroupByKey]=DiscreteStatsTable[[#This Row],[GroupByKey]]),(DiscreteStatsTable[GroupByKey]=DiscreteStatsTable[[#This Row],[GroupByKey]])*DiscreteStatsTable[Replication]))</f>
        <v>50</v>
      </c>
      <c r="Y785" s="5">
        <f>IF(DiscreteStatsTable[[#This Row],[RepsRequested]]=DiscreteStatsTable[[#This Row],[RepsWithStatObserved]],1,0)</f>
        <v>1</v>
      </c>
    </row>
    <row r="786" spans="1:25" x14ac:dyDescent="0.25">
      <c r="A786" t="s">
        <v>68</v>
      </c>
      <c r="B786" t="s">
        <v>70</v>
      </c>
      <c r="C786">
        <v>43</v>
      </c>
      <c r="D786" t="s">
        <v>84</v>
      </c>
      <c r="E786" t="s">
        <v>80</v>
      </c>
      <c r="F786" t="s">
        <v>81</v>
      </c>
      <c r="G786">
        <v>0</v>
      </c>
      <c r="H786">
        <v>2E+20</v>
      </c>
      <c r="I786">
        <v>0</v>
      </c>
      <c r="J786">
        <v>0</v>
      </c>
      <c r="K786">
        <v>318</v>
      </c>
      <c r="L78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6" s="5" cm="1">
        <f t="array" ref="M786">MAX(IF((ProjectInfoTable[ProjectName]=DiscreteStatsTable[[#This Row],[ProjectName]]),(ProjectInfoTable[ProjectName]=DiscreteStatsTable[[#This Row],[ProjectName]])*ProjectInfoTable[NumberOfReplications]))</f>
        <v>50</v>
      </c>
      <c r="N786" s="5" cm="1">
        <f t="array" ref="N786">IFERROR(AVERAGE(IF((DiscreteStatsTable[GroupByKey]=DiscreteStatsTable[[#This Row],[GroupByKey]]),(DiscreteStatsTable[GroupByKey]=DiscreteStatsTable[[#This Row],[GroupByKey]])*DiscreteStatsTable[Average])),0)</f>
        <v>0</v>
      </c>
      <c r="O786" s="5" cm="1">
        <f t="array" ref="O786">IFERROR(_xlfn.STDEV.S(IF((DiscreteStatsTable[GroupByKey]=DiscreteStatsTable[[#This Row],[GroupByKey]]),(DiscreteStatsTable[GroupByKey]=DiscreteStatsTable[[#This Row],[GroupByKey]])*DiscreteStatsTable[Average])),0)</f>
        <v>0</v>
      </c>
      <c r="P786" s="5" cm="1">
        <f t="array" ref="P786">MAX(IF((ProjectInfoTable[ProjectName]=DiscreteStatsTable[[#This Row],[ProjectName]]),(ProjectInfoTable[ProjectName]=DiscreteStatsTable[[#This Row],[ProjectName]])*ProjectInfoTable[ConfidenceInterval]))</f>
        <v>0.95</v>
      </c>
      <c r="Q786" s="5">
        <f>IF(AND(DiscreteStatsTable[[#This Row],[RepsWithStatObserved]]=1,Y786=0),200000000000000000000,IFERROR(_xlfn.T.INV.2T(1 -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6" s="5" cm="1">
        <f t="array" ref="R786">MIN(IF((DiscreteStatsTable[GroupByKey]=DiscreteStatsTable[[#This Row],[GroupByKey]]),(DiscreteStatsTable[GroupByKey]=DiscreteStatsTable[[#This Row],[GroupByKey]])*DiscreteStatsTable[Average]))</f>
        <v>0</v>
      </c>
      <c r="S786" s="5" cm="1">
        <f t="array" ref="S786">MAX(IF((DiscreteStatsTable[GroupByKey]=DiscreteStatsTable[[#This Row],[GroupByKey]]),(DiscreteStatsTable[GroupByKey]=DiscreteStatsTable[[#This Row],[GroupByKey]])*DiscreteStatsTable[Average]))</f>
        <v>0</v>
      </c>
      <c r="T786" s="5" cm="1">
        <f t="array" ref="T786">MIN(IF((DiscreteStatsTable[GroupByKey]=DiscreteStatsTable[[#This Row],[GroupByKey]]),(DiscreteStatsTable[GroupByKey]=DiscreteStatsTable[[#This Row],[GroupByKey]])*DiscreteStatsTable[Minimum]))</f>
        <v>0</v>
      </c>
      <c r="U786" s="5" cm="1">
        <f t="array" ref="U786">MAX(IF((DiscreteStatsTable[GroupByKey]=DiscreteStatsTable[[#This Row],[GroupByKey]]),(DiscreteStatsTable[GroupByKey]=DiscreteStatsTable[[#This Row],[GroupByKey]])*DiscreteStatsTable[Maximum]))</f>
        <v>0</v>
      </c>
      <c r="V786" s="5" cm="1">
        <f t="array" ref="V786">IFERROR(AVERAGE(IF((DiscreteStatsTable[GroupByKey]=DiscreteStatsTable[[#This Row],[GroupByKey]]),(DiscreteStatsTable[GroupByKey]=DiscreteStatsTable[[#This Row],[GroupByKey]])*DiscreteStatsTable[NumberObservations])),0)</f>
        <v>317.92</v>
      </c>
      <c r="W786" s="5">
        <f>IF((DiscreteStatsTable[[#This Row],[RepsRequested]]&gt;1),DiscreteStatsTable[[#This Row],[HalfWidth]],DiscreteStatsTable[[#This Row],[BatchMeansHalfWidth]])</f>
        <v>0</v>
      </c>
      <c r="X786" s="5" cm="1">
        <f t="array" ref="X786">COUNT(IF((DiscreteStatsTable[GroupByKey]=DiscreteStatsTable[[#This Row],[GroupByKey]]),(DiscreteStatsTable[GroupByKey]=DiscreteStatsTable[[#This Row],[GroupByKey]])*DiscreteStatsTable[Replication]))</f>
        <v>50</v>
      </c>
      <c r="Y786" s="5">
        <f>IF(DiscreteStatsTable[[#This Row],[RepsRequested]]=DiscreteStatsTable[[#This Row],[RepsWithStatObserved]],1,0)</f>
        <v>1</v>
      </c>
    </row>
    <row r="787" spans="1:25" x14ac:dyDescent="0.25">
      <c r="A787" t="s">
        <v>68</v>
      </c>
      <c r="B787" t="s">
        <v>70</v>
      </c>
      <c r="C787">
        <v>43</v>
      </c>
      <c r="D787" t="s">
        <v>84</v>
      </c>
      <c r="E787" t="s">
        <v>82</v>
      </c>
      <c r="F787" t="s">
        <v>81</v>
      </c>
      <c r="G787">
        <v>0.29686226155753098</v>
      </c>
      <c r="H787">
        <v>2E+20</v>
      </c>
      <c r="I787">
        <v>0</v>
      </c>
      <c r="J787">
        <v>3.9073595685830198</v>
      </c>
      <c r="K787">
        <v>318</v>
      </c>
      <c r="L78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7" s="5" cm="1">
        <f t="array" ref="M787">MAX(IF((ProjectInfoTable[ProjectName]=DiscreteStatsTable[[#This Row],[ProjectName]]),(ProjectInfoTable[ProjectName]=DiscreteStatsTable[[#This Row],[ProjectName]])*ProjectInfoTable[NumberOfReplications]))</f>
        <v>50</v>
      </c>
      <c r="N787" s="5" cm="1">
        <f t="array" ref="N787">IFERROR(AVERAGE(IF((DiscreteStatsTable[GroupByKey]=DiscreteStatsTable[[#This Row],[GroupByKey]]),(DiscreteStatsTable[GroupByKey]=DiscreteStatsTable[[#This Row],[GroupByKey]])*DiscreteStatsTable[Average])),0)</f>
        <v>0.17435480160125252</v>
      </c>
      <c r="O787" s="5" cm="1">
        <f t="array" ref="O787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87" s="5" cm="1">
        <f t="array" ref="P787">MAX(IF((ProjectInfoTable[ProjectName]=DiscreteStatsTable[[#This Row],[ProjectName]]),(ProjectInfoTable[ProjectName]=DiscreteStatsTable[[#This Row],[ProjectName]])*ProjectInfoTable[ConfidenceInterval]))</f>
        <v>0.95</v>
      </c>
      <c r="Q787" s="5">
        <f>IF(AND(DiscreteStatsTable[[#This Row],[RepsWithStatObserved]]=1,Y787=0),200000000000000000000,IFERROR(_xlfn.T.INV.2T(1 -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87" s="5" cm="1">
        <f t="array" ref="R787">MIN(IF((DiscreteStatsTable[GroupByKey]=DiscreteStatsTable[[#This Row],[GroupByKey]]),(DiscreteStatsTable[GroupByKey]=DiscreteStatsTable[[#This Row],[GroupByKey]])*DiscreteStatsTable[Average]))</f>
        <v>6.6021406092128906E-2</v>
      </c>
      <c r="S787" s="5" cm="1">
        <f t="array" ref="S787">MAX(IF((DiscreteStatsTable[GroupByKey]=DiscreteStatsTable[[#This Row],[GroupByKey]]),(DiscreteStatsTable[GroupByKey]=DiscreteStatsTable[[#This Row],[GroupByKey]])*DiscreteStatsTable[Average]))</f>
        <v>0.33413217255476801</v>
      </c>
      <c r="T787" s="5" cm="1">
        <f t="array" ref="T787">MIN(IF((DiscreteStatsTable[GroupByKey]=DiscreteStatsTable[[#This Row],[GroupByKey]]),(DiscreteStatsTable[GroupByKey]=DiscreteStatsTable[[#This Row],[GroupByKey]])*DiscreteStatsTable[Minimum]))</f>
        <v>0</v>
      </c>
      <c r="U787" s="5" cm="1">
        <f t="array" ref="U787">MAX(IF((DiscreteStatsTable[GroupByKey]=DiscreteStatsTable[[#This Row],[GroupByKey]]),(DiscreteStatsTable[GroupByKey]=DiscreteStatsTable[[#This Row],[GroupByKey]])*DiscreteStatsTable[Maximum]))</f>
        <v>7.6409613053795198</v>
      </c>
      <c r="V787" s="5" cm="1">
        <f t="array" ref="V787">IFERROR(AVERAGE(IF((DiscreteStatsTable[GroupByKey]=DiscreteStatsTable[[#This Row],[GroupByKey]]),(DiscreteStatsTable[GroupByKey]=DiscreteStatsTable[[#This Row],[GroupByKey]])*DiscreteStatsTable[NumberObservations])),0)</f>
        <v>317.92</v>
      </c>
      <c r="W787" s="5">
        <f>IF((DiscreteStatsTable[[#This Row],[RepsRequested]]&gt;1),DiscreteStatsTable[[#This Row],[HalfWidth]],DiscreteStatsTable[[#This Row],[BatchMeansHalfWidth]])</f>
        <v>1.6490452106246098E-2</v>
      </c>
      <c r="X787" s="5" cm="1">
        <f t="array" ref="X787">COUNT(IF((DiscreteStatsTable[GroupByKey]=DiscreteStatsTable[[#This Row],[GroupByKey]]),(DiscreteStatsTable[GroupByKey]=DiscreteStatsTable[[#This Row],[GroupByKey]])*DiscreteStatsTable[Replication]))</f>
        <v>50</v>
      </c>
      <c r="Y787" s="5">
        <f>IF(DiscreteStatsTable[[#This Row],[RepsRequested]]=DiscreteStatsTable[[#This Row],[RepsWithStatObserved]],1,0)</f>
        <v>1</v>
      </c>
    </row>
    <row r="788" spans="1:25" x14ac:dyDescent="0.25">
      <c r="A788" t="s">
        <v>68</v>
      </c>
      <c r="B788" t="s">
        <v>70</v>
      </c>
      <c r="C788">
        <v>44</v>
      </c>
      <c r="D788" t="s">
        <v>84</v>
      </c>
      <c r="E788" t="s">
        <v>80</v>
      </c>
      <c r="F788" t="s">
        <v>81</v>
      </c>
      <c r="G788">
        <v>0</v>
      </c>
      <c r="H788">
        <v>2E+20</v>
      </c>
      <c r="I788">
        <v>0</v>
      </c>
      <c r="J788">
        <v>0</v>
      </c>
      <c r="K788">
        <v>318</v>
      </c>
      <c r="L78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8" s="5" cm="1">
        <f t="array" ref="M788">MAX(IF((ProjectInfoTable[ProjectName]=DiscreteStatsTable[[#This Row],[ProjectName]]),(ProjectInfoTable[ProjectName]=DiscreteStatsTable[[#This Row],[ProjectName]])*ProjectInfoTable[NumberOfReplications]))</f>
        <v>50</v>
      </c>
      <c r="N788" s="5" cm="1">
        <f t="array" ref="N788">IFERROR(AVERAGE(IF((DiscreteStatsTable[GroupByKey]=DiscreteStatsTable[[#This Row],[GroupByKey]]),(DiscreteStatsTable[GroupByKey]=DiscreteStatsTable[[#This Row],[GroupByKey]])*DiscreteStatsTable[Average])),0)</f>
        <v>0</v>
      </c>
      <c r="O788" s="5" cm="1">
        <f t="array" ref="O788">IFERROR(_xlfn.STDEV.S(IF((DiscreteStatsTable[GroupByKey]=DiscreteStatsTable[[#This Row],[GroupByKey]]),(DiscreteStatsTable[GroupByKey]=DiscreteStatsTable[[#This Row],[GroupByKey]])*DiscreteStatsTable[Average])),0)</f>
        <v>0</v>
      </c>
      <c r="P788" s="5" cm="1">
        <f t="array" ref="P788">MAX(IF((ProjectInfoTable[ProjectName]=DiscreteStatsTable[[#This Row],[ProjectName]]),(ProjectInfoTable[ProjectName]=DiscreteStatsTable[[#This Row],[ProjectName]])*ProjectInfoTable[ConfidenceInterval]))</f>
        <v>0.95</v>
      </c>
      <c r="Q788" s="5">
        <f>IF(AND(DiscreteStatsTable[[#This Row],[RepsWithStatObserved]]=1,Y788=0),200000000000000000000,IFERROR(_xlfn.T.INV.2T(1 -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8" s="5" cm="1">
        <f t="array" ref="R788">MIN(IF((DiscreteStatsTable[GroupByKey]=DiscreteStatsTable[[#This Row],[GroupByKey]]),(DiscreteStatsTable[GroupByKey]=DiscreteStatsTable[[#This Row],[GroupByKey]])*DiscreteStatsTable[Average]))</f>
        <v>0</v>
      </c>
      <c r="S788" s="5" cm="1">
        <f t="array" ref="S788">MAX(IF((DiscreteStatsTable[GroupByKey]=DiscreteStatsTable[[#This Row],[GroupByKey]]),(DiscreteStatsTable[GroupByKey]=DiscreteStatsTable[[#This Row],[GroupByKey]])*DiscreteStatsTable[Average]))</f>
        <v>0</v>
      </c>
      <c r="T788" s="5" cm="1">
        <f t="array" ref="T788">MIN(IF((DiscreteStatsTable[GroupByKey]=DiscreteStatsTable[[#This Row],[GroupByKey]]),(DiscreteStatsTable[GroupByKey]=DiscreteStatsTable[[#This Row],[GroupByKey]])*DiscreteStatsTable[Minimum]))</f>
        <v>0</v>
      </c>
      <c r="U788" s="5" cm="1">
        <f t="array" ref="U788">MAX(IF((DiscreteStatsTable[GroupByKey]=DiscreteStatsTable[[#This Row],[GroupByKey]]),(DiscreteStatsTable[GroupByKey]=DiscreteStatsTable[[#This Row],[GroupByKey]])*DiscreteStatsTable[Maximum]))</f>
        <v>0</v>
      </c>
      <c r="V788" s="5" cm="1">
        <f t="array" ref="V788">IFERROR(AVERAGE(IF((DiscreteStatsTable[GroupByKey]=DiscreteStatsTable[[#This Row],[GroupByKey]]),(DiscreteStatsTable[GroupByKey]=DiscreteStatsTable[[#This Row],[GroupByKey]])*DiscreteStatsTable[NumberObservations])),0)</f>
        <v>317.92</v>
      </c>
      <c r="W788" s="5">
        <f>IF((DiscreteStatsTable[[#This Row],[RepsRequested]]&gt;1),DiscreteStatsTable[[#This Row],[HalfWidth]],DiscreteStatsTable[[#This Row],[BatchMeansHalfWidth]])</f>
        <v>0</v>
      </c>
      <c r="X788" s="5" cm="1">
        <f t="array" ref="X788">COUNT(IF((DiscreteStatsTable[GroupByKey]=DiscreteStatsTable[[#This Row],[GroupByKey]]),(DiscreteStatsTable[GroupByKey]=DiscreteStatsTable[[#This Row],[GroupByKey]])*DiscreteStatsTable[Replication]))</f>
        <v>50</v>
      </c>
      <c r="Y788" s="5">
        <f>IF(DiscreteStatsTable[[#This Row],[RepsRequested]]=DiscreteStatsTable[[#This Row],[RepsWithStatObserved]],1,0)</f>
        <v>1</v>
      </c>
    </row>
    <row r="789" spans="1:25" x14ac:dyDescent="0.25">
      <c r="A789" t="s">
        <v>68</v>
      </c>
      <c r="B789" t="s">
        <v>70</v>
      </c>
      <c r="C789">
        <v>44</v>
      </c>
      <c r="D789" t="s">
        <v>84</v>
      </c>
      <c r="E789" t="s">
        <v>82</v>
      </c>
      <c r="F789" t="s">
        <v>81</v>
      </c>
      <c r="G789">
        <v>0.33413217255476801</v>
      </c>
      <c r="H789">
        <v>2E+20</v>
      </c>
      <c r="I789">
        <v>0</v>
      </c>
      <c r="J789">
        <v>4.3032683328954802</v>
      </c>
      <c r="K789">
        <v>318</v>
      </c>
      <c r="L78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9" s="5" cm="1">
        <f t="array" ref="M789">MAX(IF((ProjectInfoTable[ProjectName]=DiscreteStatsTable[[#This Row],[ProjectName]]),(ProjectInfoTable[ProjectName]=DiscreteStatsTable[[#This Row],[ProjectName]])*ProjectInfoTable[NumberOfReplications]))</f>
        <v>50</v>
      </c>
      <c r="N789" s="5" cm="1">
        <f t="array" ref="N789">IFERROR(AVERAGE(IF((DiscreteStatsTable[GroupByKey]=DiscreteStatsTable[[#This Row],[GroupByKey]]),(DiscreteStatsTable[GroupByKey]=DiscreteStatsTable[[#This Row],[GroupByKey]])*DiscreteStatsTable[Average])),0)</f>
        <v>0.17435480160125252</v>
      </c>
      <c r="O789" s="5" cm="1">
        <f t="array" ref="O789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89" s="5" cm="1">
        <f t="array" ref="P789">MAX(IF((ProjectInfoTable[ProjectName]=DiscreteStatsTable[[#This Row],[ProjectName]]),(ProjectInfoTable[ProjectName]=DiscreteStatsTable[[#This Row],[ProjectName]])*ProjectInfoTable[ConfidenceInterval]))</f>
        <v>0.95</v>
      </c>
      <c r="Q789" s="5">
        <f>IF(AND(DiscreteStatsTable[[#This Row],[RepsWithStatObserved]]=1,Y789=0),200000000000000000000,IFERROR(_xlfn.T.INV.2T(1 -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89" s="5" cm="1">
        <f t="array" ref="R789">MIN(IF((DiscreteStatsTable[GroupByKey]=DiscreteStatsTable[[#This Row],[GroupByKey]]),(DiscreteStatsTable[GroupByKey]=DiscreteStatsTable[[#This Row],[GroupByKey]])*DiscreteStatsTable[Average]))</f>
        <v>6.6021406092128906E-2</v>
      </c>
      <c r="S789" s="5" cm="1">
        <f t="array" ref="S789">MAX(IF((DiscreteStatsTable[GroupByKey]=DiscreteStatsTable[[#This Row],[GroupByKey]]),(DiscreteStatsTable[GroupByKey]=DiscreteStatsTable[[#This Row],[GroupByKey]])*DiscreteStatsTable[Average]))</f>
        <v>0.33413217255476801</v>
      </c>
      <c r="T789" s="5" cm="1">
        <f t="array" ref="T789">MIN(IF((DiscreteStatsTable[GroupByKey]=DiscreteStatsTable[[#This Row],[GroupByKey]]),(DiscreteStatsTable[GroupByKey]=DiscreteStatsTable[[#This Row],[GroupByKey]])*DiscreteStatsTable[Minimum]))</f>
        <v>0</v>
      </c>
      <c r="U789" s="5" cm="1">
        <f t="array" ref="U789">MAX(IF((DiscreteStatsTable[GroupByKey]=DiscreteStatsTable[[#This Row],[GroupByKey]]),(DiscreteStatsTable[GroupByKey]=DiscreteStatsTable[[#This Row],[GroupByKey]])*DiscreteStatsTable[Maximum]))</f>
        <v>7.6409613053795198</v>
      </c>
      <c r="V789" s="5" cm="1">
        <f t="array" ref="V789">IFERROR(AVERAGE(IF((DiscreteStatsTable[GroupByKey]=DiscreteStatsTable[[#This Row],[GroupByKey]]),(DiscreteStatsTable[GroupByKey]=DiscreteStatsTable[[#This Row],[GroupByKey]])*DiscreteStatsTable[NumberObservations])),0)</f>
        <v>317.92</v>
      </c>
      <c r="W789" s="5">
        <f>IF((DiscreteStatsTable[[#This Row],[RepsRequested]]&gt;1),DiscreteStatsTable[[#This Row],[HalfWidth]],DiscreteStatsTable[[#This Row],[BatchMeansHalfWidth]])</f>
        <v>1.6490452106246098E-2</v>
      </c>
      <c r="X789" s="5" cm="1">
        <f t="array" ref="X789">COUNT(IF((DiscreteStatsTable[GroupByKey]=DiscreteStatsTable[[#This Row],[GroupByKey]]),(DiscreteStatsTable[GroupByKey]=DiscreteStatsTable[[#This Row],[GroupByKey]])*DiscreteStatsTable[Replication]))</f>
        <v>50</v>
      </c>
      <c r="Y789" s="5">
        <f>IF(DiscreteStatsTable[[#This Row],[RepsRequested]]=DiscreteStatsTable[[#This Row],[RepsWithStatObserved]],1,0)</f>
        <v>1</v>
      </c>
    </row>
    <row r="790" spans="1:25" x14ac:dyDescent="0.25">
      <c r="A790" t="s">
        <v>68</v>
      </c>
      <c r="B790" t="s">
        <v>70</v>
      </c>
      <c r="C790">
        <v>45</v>
      </c>
      <c r="D790" t="s">
        <v>84</v>
      </c>
      <c r="E790" t="s">
        <v>80</v>
      </c>
      <c r="F790" t="s">
        <v>81</v>
      </c>
      <c r="G790">
        <v>0</v>
      </c>
      <c r="H790">
        <v>2E+20</v>
      </c>
      <c r="I790">
        <v>0</v>
      </c>
      <c r="J790">
        <v>0</v>
      </c>
      <c r="K790">
        <v>318</v>
      </c>
      <c r="L79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0" s="5" cm="1">
        <f t="array" ref="M790">MAX(IF((ProjectInfoTable[ProjectName]=DiscreteStatsTable[[#This Row],[ProjectName]]),(ProjectInfoTable[ProjectName]=DiscreteStatsTable[[#This Row],[ProjectName]])*ProjectInfoTable[NumberOfReplications]))</f>
        <v>50</v>
      </c>
      <c r="N790" s="5" cm="1">
        <f t="array" ref="N790">IFERROR(AVERAGE(IF((DiscreteStatsTable[GroupByKey]=DiscreteStatsTable[[#This Row],[GroupByKey]]),(DiscreteStatsTable[GroupByKey]=DiscreteStatsTable[[#This Row],[GroupByKey]])*DiscreteStatsTable[Average])),0)</f>
        <v>0</v>
      </c>
      <c r="O790" s="5" cm="1">
        <f t="array" ref="O790">IFERROR(_xlfn.STDEV.S(IF((DiscreteStatsTable[GroupByKey]=DiscreteStatsTable[[#This Row],[GroupByKey]]),(DiscreteStatsTable[GroupByKey]=DiscreteStatsTable[[#This Row],[GroupByKey]])*DiscreteStatsTable[Average])),0)</f>
        <v>0</v>
      </c>
      <c r="P790" s="5" cm="1">
        <f t="array" ref="P790">MAX(IF((ProjectInfoTable[ProjectName]=DiscreteStatsTable[[#This Row],[ProjectName]]),(ProjectInfoTable[ProjectName]=DiscreteStatsTable[[#This Row],[ProjectName]])*ProjectInfoTable[ConfidenceInterval]))</f>
        <v>0.95</v>
      </c>
      <c r="Q790" s="5">
        <f>IF(AND(DiscreteStatsTable[[#This Row],[RepsWithStatObserved]]=1,Y790=0),200000000000000000000,IFERROR(_xlfn.T.INV.2T(1 -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0" s="5" cm="1">
        <f t="array" ref="R790">MIN(IF((DiscreteStatsTable[GroupByKey]=DiscreteStatsTable[[#This Row],[GroupByKey]]),(DiscreteStatsTable[GroupByKey]=DiscreteStatsTable[[#This Row],[GroupByKey]])*DiscreteStatsTable[Average]))</f>
        <v>0</v>
      </c>
      <c r="S790" s="5" cm="1">
        <f t="array" ref="S790">MAX(IF((DiscreteStatsTable[GroupByKey]=DiscreteStatsTable[[#This Row],[GroupByKey]]),(DiscreteStatsTable[GroupByKey]=DiscreteStatsTable[[#This Row],[GroupByKey]])*DiscreteStatsTable[Average]))</f>
        <v>0</v>
      </c>
      <c r="T790" s="5" cm="1">
        <f t="array" ref="T790">MIN(IF((DiscreteStatsTable[GroupByKey]=DiscreteStatsTable[[#This Row],[GroupByKey]]),(DiscreteStatsTable[GroupByKey]=DiscreteStatsTable[[#This Row],[GroupByKey]])*DiscreteStatsTable[Minimum]))</f>
        <v>0</v>
      </c>
      <c r="U790" s="5" cm="1">
        <f t="array" ref="U790">MAX(IF((DiscreteStatsTable[GroupByKey]=DiscreteStatsTable[[#This Row],[GroupByKey]]),(DiscreteStatsTable[GroupByKey]=DiscreteStatsTable[[#This Row],[GroupByKey]])*DiscreteStatsTable[Maximum]))</f>
        <v>0</v>
      </c>
      <c r="V790" s="5" cm="1">
        <f t="array" ref="V790">IFERROR(AVERAGE(IF((DiscreteStatsTable[GroupByKey]=DiscreteStatsTable[[#This Row],[GroupByKey]]),(DiscreteStatsTable[GroupByKey]=DiscreteStatsTable[[#This Row],[GroupByKey]])*DiscreteStatsTable[NumberObservations])),0)</f>
        <v>317.92</v>
      </c>
      <c r="W790" s="5">
        <f>IF((DiscreteStatsTable[[#This Row],[RepsRequested]]&gt;1),DiscreteStatsTable[[#This Row],[HalfWidth]],DiscreteStatsTable[[#This Row],[BatchMeansHalfWidth]])</f>
        <v>0</v>
      </c>
      <c r="X790" s="5" cm="1">
        <f t="array" ref="X790">COUNT(IF((DiscreteStatsTable[GroupByKey]=DiscreteStatsTable[[#This Row],[GroupByKey]]),(DiscreteStatsTable[GroupByKey]=DiscreteStatsTable[[#This Row],[GroupByKey]])*DiscreteStatsTable[Replication]))</f>
        <v>50</v>
      </c>
      <c r="Y790" s="5">
        <f>IF(DiscreteStatsTable[[#This Row],[RepsRequested]]=DiscreteStatsTable[[#This Row],[RepsWithStatObserved]],1,0)</f>
        <v>1</v>
      </c>
    </row>
    <row r="791" spans="1:25" x14ac:dyDescent="0.25">
      <c r="A791" t="s">
        <v>68</v>
      </c>
      <c r="B791" t="s">
        <v>70</v>
      </c>
      <c r="C791">
        <v>45</v>
      </c>
      <c r="D791" t="s">
        <v>84</v>
      </c>
      <c r="E791" t="s">
        <v>82</v>
      </c>
      <c r="F791" t="s">
        <v>81</v>
      </c>
      <c r="G791">
        <v>8.6476802307571404E-2</v>
      </c>
      <c r="H791">
        <v>2E+20</v>
      </c>
      <c r="I791">
        <v>0</v>
      </c>
      <c r="J791">
        <v>2.0093409304390102</v>
      </c>
      <c r="K791">
        <v>318</v>
      </c>
      <c r="L79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1" s="5" cm="1">
        <f t="array" ref="M791">MAX(IF((ProjectInfoTable[ProjectName]=DiscreteStatsTable[[#This Row],[ProjectName]]),(ProjectInfoTable[ProjectName]=DiscreteStatsTable[[#This Row],[ProjectName]])*ProjectInfoTable[NumberOfReplications]))</f>
        <v>50</v>
      </c>
      <c r="N791" s="5" cm="1">
        <f t="array" ref="N791">IFERROR(AVERAGE(IF((DiscreteStatsTable[GroupByKey]=DiscreteStatsTable[[#This Row],[GroupByKey]]),(DiscreteStatsTable[GroupByKey]=DiscreteStatsTable[[#This Row],[GroupByKey]])*DiscreteStatsTable[Average])),0)</f>
        <v>0.17435480160125252</v>
      </c>
      <c r="O791" s="5" cm="1">
        <f t="array" ref="O791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91" s="5" cm="1">
        <f t="array" ref="P791">MAX(IF((ProjectInfoTable[ProjectName]=DiscreteStatsTable[[#This Row],[ProjectName]]),(ProjectInfoTable[ProjectName]=DiscreteStatsTable[[#This Row],[ProjectName]])*ProjectInfoTable[ConfidenceInterval]))</f>
        <v>0.95</v>
      </c>
      <c r="Q791" s="5">
        <f>IF(AND(DiscreteStatsTable[[#This Row],[RepsWithStatObserved]]=1,Y791=0),200000000000000000000,IFERROR(_xlfn.T.INV.2T(1 -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91" s="5" cm="1">
        <f t="array" ref="R791">MIN(IF((DiscreteStatsTable[GroupByKey]=DiscreteStatsTable[[#This Row],[GroupByKey]]),(DiscreteStatsTable[GroupByKey]=DiscreteStatsTable[[#This Row],[GroupByKey]])*DiscreteStatsTable[Average]))</f>
        <v>6.6021406092128906E-2</v>
      </c>
      <c r="S791" s="5" cm="1">
        <f t="array" ref="S791">MAX(IF((DiscreteStatsTable[GroupByKey]=DiscreteStatsTable[[#This Row],[GroupByKey]]),(DiscreteStatsTable[GroupByKey]=DiscreteStatsTable[[#This Row],[GroupByKey]])*DiscreteStatsTable[Average]))</f>
        <v>0.33413217255476801</v>
      </c>
      <c r="T791" s="5" cm="1">
        <f t="array" ref="T791">MIN(IF((DiscreteStatsTable[GroupByKey]=DiscreteStatsTable[[#This Row],[GroupByKey]]),(DiscreteStatsTable[GroupByKey]=DiscreteStatsTable[[#This Row],[GroupByKey]])*DiscreteStatsTable[Minimum]))</f>
        <v>0</v>
      </c>
      <c r="U791" s="5" cm="1">
        <f t="array" ref="U791">MAX(IF((DiscreteStatsTable[GroupByKey]=DiscreteStatsTable[[#This Row],[GroupByKey]]),(DiscreteStatsTable[GroupByKey]=DiscreteStatsTable[[#This Row],[GroupByKey]])*DiscreteStatsTable[Maximum]))</f>
        <v>7.6409613053795198</v>
      </c>
      <c r="V791" s="5" cm="1">
        <f t="array" ref="V791">IFERROR(AVERAGE(IF((DiscreteStatsTable[GroupByKey]=DiscreteStatsTable[[#This Row],[GroupByKey]]),(DiscreteStatsTable[GroupByKey]=DiscreteStatsTable[[#This Row],[GroupByKey]])*DiscreteStatsTable[NumberObservations])),0)</f>
        <v>317.92</v>
      </c>
      <c r="W791" s="5">
        <f>IF((DiscreteStatsTable[[#This Row],[RepsRequested]]&gt;1),DiscreteStatsTable[[#This Row],[HalfWidth]],DiscreteStatsTable[[#This Row],[BatchMeansHalfWidth]])</f>
        <v>1.6490452106246098E-2</v>
      </c>
      <c r="X791" s="5" cm="1">
        <f t="array" ref="X791">COUNT(IF((DiscreteStatsTable[GroupByKey]=DiscreteStatsTable[[#This Row],[GroupByKey]]),(DiscreteStatsTable[GroupByKey]=DiscreteStatsTable[[#This Row],[GroupByKey]])*DiscreteStatsTable[Replication]))</f>
        <v>50</v>
      </c>
      <c r="Y791" s="5">
        <f>IF(DiscreteStatsTable[[#This Row],[RepsRequested]]=DiscreteStatsTable[[#This Row],[RepsWithStatObserved]],1,0)</f>
        <v>1</v>
      </c>
    </row>
    <row r="792" spans="1:25" x14ac:dyDescent="0.25">
      <c r="A792" t="s">
        <v>68</v>
      </c>
      <c r="B792" t="s">
        <v>70</v>
      </c>
      <c r="C792">
        <v>46</v>
      </c>
      <c r="D792" t="s">
        <v>84</v>
      </c>
      <c r="E792" t="s">
        <v>80</v>
      </c>
      <c r="F792" t="s">
        <v>81</v>
      </c>
      <c r="G792">
        <v>0</v>
      </c>
      <c r="H792">
        <v>2E+20</v>
      </c>
      <c r="I792">
        <v>0</v>
      </c>
      <c r="J792">
        <v>0</v>
      </c>
      <c r="K792">
        <v>318</v>
      </c>
      <c r="L79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2" s="5" cm="1">
        <f t="array" ref="M792">MAX(IF((ProjectInfoTable[ProjectName]=DiscreteStatsTable[[#This Row],[ProjectName]]),(ProjectInfoTable[ProjectName]=DiscreteStatsTable[[#This Row],[ProjectName]])*ProjectInfoTable[NumberOfReplications]))</f>
        <v>50</v>
      </c>
      <c r="N792" s="5" cm="1">
        <f t="array" ref="N792">IFERROR(AVERAGE(IF((DiscreteStatsTable[GroupByKey]=DiscreteStatsTable[[#This Row],[GroupByKey]]),(DiscreteStatsTable[GroupByKey]=DiscreteStatsTable[[#This Row],[GroupByKey]])*DiscreteStatsTable[Average])),0)</f>
        <v>0</v>
      </c>
      <c r="O792" s="5" cm="1">
        <f t="array" ref="O792">IFERROR(_xlfn.STDEV.S(IF((DiscreteStatsTable[GroupByKey]=DiscreteStatsTable[[#This Row],[GroupByKey]]),(DiscreteStatsTable[GroupByKey]=DiscreteStatsTable[[#This Row],[GroupByKey]])*DiscreteStatsTable[Average])),0)</f>
        <v>0</v>
      </c>
      <c r="P792" s="5" cm="1">
        <f t="array" ref="P792">MAX(IF((ProjectInfoTable[ProjectName]=DiscreteStatsTable[[#This Row],[ProjectName]]),(ProjectInfoTable[ProjectName]=DiscreteStatsTable[[#This Row],[ProjectName]])*ProjectInfoTable[ConfidenceInterval]))</f>
        <v>0.95</v>
      </c>
      <c r="Q792" s="5">
        <f>IF(AND(DiscreteStatsTable[[#This Row],[RepsWithStatObserved]]=1,Y792=0),200000000000000000000,IFERROR(_xlfn.T.INV.2T(1 -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2" s="5" cm="1">
        <f t="array" ref="R792">MIN(IF((DiscreteStatsTable[GroupByKey]=DiscreteStatsTable[[#This Row],[GroupByKey]]),(DiscreteStatsTable[GroupByKey]=DiscreteStatsTable[[#This Row],[GroupByKey]])*DiscreteStatsTable[Average]))</f>
        <v>0</v>
      </c>
      <c r="S792" s="5" cm="1">
        <f t="array" ref="S792">MAX(IF((DiscreteStatsTable[GroupByKey]=DiscreteStatsTable[[#This Row],[GroupByKey]]),(DiscreteStatsTable[GroupByKey]=DiscreteStatsTable[[#This Row],[GroupByKey]])*DiscreteStatsTable[Average]))</f>
        <v>0</v>
      </c>
      <c r="T792" s="5" cm="1">
        <f t="array" ref="T792">MIN(IF((DiscreteStatsTable[GroupByKey]=DiscreteStatsTable[[#This Row],[GroupByKey]]),(DiscreteStatsTable[GroupByKey]=DiscreteStatsTable[[#This Row],[GroupByKey]])*DiscreteStatsTable[Minimum]))</f>
        <v>0</v>
      </c>
      <c r="U792" s="5" cm="1">
        <f t="array" ref="U792">MAX(IF((DiscreteStatsTable[GroupByKey]=DiscreteStatsTable[[#This Row],[GroupByKey]]),(DiscreteStatsTable[GroupByKey]=DiscreteStatsTable[[#This Row],[GroupByKey]])*DiscreteStatsTable[Maximum]))</f>
        <v>0</v>
      </c>
      <c r="V792" s="5" cm="1">
        <f t="array" ref="V792">IFERROR(AVERAGE(IF((DiscreteStatsTable[GroupByKey]=DiscreteStatsTable[[#This Row],[GroupByKey]]),(DiscreteStatsTable[GroupByKey]=DiscreteStatsTable[[#This Row],[GroupByKey]])*DiscreteStatsTable[NumberObservations])),0)</f>
        <v>317.92</v>
      </c>
      <c r="W792" s="5">
        <f>IF((DiscreteStatsTable[[#This Row],[RepsRequested]]&gt;1),DiscreteStatsTable[[#This Row],[HalfWidth]],DiscreteStatsTable[[#This Row],[BatchMeansHalfWidth]])</f>
        <v>0</v>
      </c>
      <c r="X792" s="5" cm="1">
        <f t="array" ref="X792">COUNT(IF((DiscreteStatsTable[GroupByKey]=DiscreteStatsTable[[#This Row],[GroupByKey]]),(DiscreteStatsTable[GroupByKey]=DiscreteStatsTable[[#This Row],[GroupByKey]])*DiscreteStatsTable[Replication]))</f>
        <v>50</v>
      </c>
      <c r="Y792" s="5">
        <f>IF(DiscreteStatsTable[[#This Row],[RepsRequested]]=DiscreteStatsTable[[#This Row],[RepsWithStatObserved]],1,0)</f>
        <v>1</v>
      </c>
    </row>
    <row r="793" spans="1:25" x14ac:dyDescent="0.25">
      <c r="A793" t="s">
        <v>68</v>
      </c>
      <c r="B793" t="s">
        <v>70</v>
      </c>
      <c r="C793">
        <v>46</v>
      </c>
      <c r="D793" t="s">
        <v>84</v>
      </c>
      <c r="E793" t="s">
        <v>82</v>
      </c>
      <c r="F793" t="s">
        <v>81</v>
      </c>
      <c r="G793">
        <v>0.168502570857157</v>
      </c>
      <c r="H793">
        <v>2E+20</v>
      </c>
      <c r="I793">
        <v>0</v>
      </c>
      <c r="J793">
        <v>3.85492577984758</v>
      </c>
      <c r="K793">
        <v>318</v>
      </c>
      <c r="L79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3" s="5" cm="1">
        <f t="array" ref="M793">MAX(IF((ProjectInfoTable[ProjectName]=DiscreteStatsTable[[#This Row],[ProjectName]]),(ProjectInfoTable[ProjectName]=DiscreteStatsTable[[#This Row],[ProjectName]])*ProjectInfoTable[NumberOfReplications]))</f>
        <v>50</v>
      </c>
      <c r="N793" s="5" cm="1">
        <f t="array" ref="N793">IFERROR(AVERAGE(IF((DiscreteStatsTable[GroupByKey]=DiscreteStatsTable[[#This Row],[GroupByKey]]),(DiscreteStatsTable[GroupByKey]=DiscreteStatsTable[[#This Row],[GroupByKey]])*DiscreteStatsTable[Average])),0)</f>
        <v>0.17435480160125252</v>
      </c>
      <c r="O793" s="5" cm="1">
        <f t="array" ref="O793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93" s="5" cm="1">
        <f t="array" ref="P793">MAX(IF((ProjectInfoTable[ProjectName]=DiscreteStatsTable[[#This Row],[ProjectName]]),(ProjectInfoTable[ProjectName]=DiscreteStatsTable[[#This Row],[ProjectName]])*ProjectInfoTable[ConfidenceInterval]))</f>
        <v>0.95</v>
      </c>
      <c r="Q793" s="5">
        <f>IF(AND(DiscreteStatsTable[[#This Row],[RepsWithStatObserved]]=1,Y793=0),200000000000000000000,IFERROR(_xlfn.T.INV.2T(1 -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93" s="5" cm="1">
        <f t="array" ref="R793">MIN(IF((DiscreteStatsTable[GroupByKey]=DiscreteStatsTable[[#This Row],[GroupByKey]]),(DiscreteStatsTable[GroupByKey]=DiscreteStatsTable[[#This Row],[GroupByKey]])*DiscreteStatsTable[Average]))</f>
        <v>6.6021406092128906E-2</v>
      </c>
      <c r="S793" s="5" cm="1">
        <f t="array" ref="S793">MAX(IF((DiscreteStatsTable[GroupByKey]=DiscreteStatsTable[[#This Row],[GroupByKey]]),(DiscreteStatsTable[GroupByKey]=DiscreteStatsTable[[#This Row],[GroupByKey]])*DiscreteStatsTable[Average]))</f>
        <v>0.33413217255476801</v>
      </c>
      <c r="T793" s="5" cm="1">
        <f t="array" ref="T793">MIN(IF((DiscreteStatsTable[GroupByKey]=DiscreteStatsTable[[#This Row],[GroupByKey]]),(DiscreteStatsTable[GroupByKey]=DiscreteStatsTable[[#This Row],[GroupByKey]])*DiscreteStatsTable[Minimum]))</f>
        <v>0</v>
      </c>
      <c r="U793" s="5" cm="1">
        <f t="array" ref="U793">MAX(IF((DiscreteStatsTable[GroupByKey]=DiscreteStatsTable[[#This Row],[GroupByKey]]),(DiscreteStatsTable[GroupByKey]=DiscreteStatsTable[[#This Row],[GroupByKey]])*DiscreteStatsTable[Maximum]))</f>
        <v>7.6409613053795198</v>
      </c>
      <c r="V793" s="5" cm="1">
        <f t="array" ref="V793">IFERROR(AVERAGE(IF((DiscreteStatsTable[GroupByKey]=DiscreteStatsTable[[#This Row],[GroupByKey]]),(DiscreteStatsTable[GroupByKey]=DiscreteStatsTable[[#This Row],[GroupByKey]])*DiscreteStatsTable[NumberObservations])),0)</f>
        <v>317.92</v>
      </c>
      <c r="W793" s="5">
        <f>IF((DiscreteStatsTable[[#This Row],[RepsRequested]]&gt;1),DiscreteStatsTable[[#This Row],[HalfWidth]],DiscreteStatsTable[[#This Row],[BatchMeansHalfWidth]])</f>
        <v>1.6490452106246098E-2</v>
      </c>
      <c r="X793" s="5" cm="1">
        <f t="array" ref="X793">COUNT(IF((DiscreteStatsTable[GroupByKey]=DiscreteStatsTable[[#This Row],[GroupByKey]]),(DiscreteStatsTable[GroupByKey]=DiscreteStatsTable[[#This Row],[GroupByKey]])*DiscreteStatsTable[Replication]))</f>
        <v>50</v>
      </c>
      <c r="Y793" s="5">
        <f>IF(DiscreteStatsTable[[#This Row],[RepsRequested]]=DiscreteStatsTable[[#This Row],[RepsWithStatObserved]],1,0)</f>
        <v>1</v>
      </c>
    </row>
    <row r="794" spans="1:25" x14ac:dyDescent="0.25">
      <c r="A794" t="s">
        <v>68</v>
      </c>
      <c r="B794" t="s">
        <v>70</v>
      </c>
      <c r="C794">
        <v>47</v>
      </c>
      <c r="D794" t="s">
        <v>84</v>
      </c>
      <c r="E794" t="s">
        <v>80</v>
      </c>
      <c r="F794" t="s">
        <v>81</v>
      </c>
      <c r="G794">
        <v>0</v>
      </c>
      <c r="H794">
        <v>2E+20</v>
      </c>
      <c r="I794">
        <v>0</v>
      </c>
      <c r="J794">
        <v>0</v>
      </c>
      <c r="K794">
        <v>318</v>
      </c>
      <c r="L79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4" s="5" cm="1">
        <f t="array" ref="M794">MAX(IF((ProjectInfoTable[ProjectName]=DiscreteStatsTable[[#This Row],[ProjectName]]),(ProjectInfoTable[ProjectName]=DiscreteStatsTable[[#This Row],[ProjectName]])*ProjectInfoTable[NumberOfReplications]))</f>
        <v>50</v>
      </c>
      <c r="N794" s="5" cm="1">
        <f t="array" ref="N794">IFERROR(AVERAGE(IF((DiscreteStatsTable[GroupByKey]=DiscreteStatsTable[[#This Row],[GroupByKey]]),(DiscreteStatsTable[GroupByKey]=DiscreteStatsTable[[#This Row],[GroupByKey]])*DiscreteStatsTable[Average])),0)</f>
        <v>0</v>
      </c>
      <c r="O794" s="5" cm="1">
        <f t="array" ref="O794">IFERROR(_xlfn.STDEV.S(IF((DiscreteStatsTable[GroupByKey]=DiscreteStatsTable[[#This Row],[GroupByKey]]),(DiscreteStatsTable[GroupByKey]=DiscreteStatsTable[[#This Row],[GroupByKey]])*DiscreteStatsTable[Average])),0)</f>
        <v>0</v>
      </c>
      <c r="P794" s="5" cm="1">
        <f t="array" ref="P794">MAX(IF((ProjectInfoTable[ProjectName]=DiscreteStatsTable[[#This Row],[ProjectName]]),(ProjectInfoTable[ProjectName]=DiscreteStatsTable[[#This Row],[ProjectName]])*ProjectInfoTable[ConfidenceInterval]))</f>
        <v>0.95</v>
      </c>
      <c r="Q794" s="5">
        <f>IF(AND(DiscreteStatsTable[[#This Row],[RepsWithStatObserved]]=1,Y794=0),200000000000000000000,IFERROR(_xlfn.T.INV.2T(1 -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4" s="5" cm="1">
        <f t="array" ref="R794">MIN(IF((DiscreteStatsTable[GroupByKey]=DiscreteStatsTable[[#This Row],[GroupByKey]]),(DiscreteStatsTable[GroupByKey]=DiscreteStatsTable[[#This Row],[GroupByKey]])*DiscreteStatsTable[Average]))</f>
        <v>0</v>
      </c>
      <c r="S794" s="5" cm="1">
        <f t="array" ref="S794">MAX(IF((DiscreteStatsTable[GroupByKey]=DiscreteStatsTable[[#This Row],[GroupByKey]]),(DiscreteStatsTable[GroupByKey]=DiscreteStatsTable[[#This Row],[GroupByKey]])*DiscreteStatsTable[Average]))</f>
        <v>0</v>
      </c>
      <c r="T794" s="5" cm="1">
        <f t="array" ref="T794">MIN(IF((DiscreteStatsTable[GroupByKey]=DiscreteStatsTable[[#This Row],[GroupByKey]]),(DiscreteStatsTable[GroupByKey]=DiscreteStatsTable[[#This Row],[GroupByKey]])*DiscreteStatsTable[Minimum]))</f>
        <v>0</v>
      </c>
      <c r="U794" s="5" cm="1">
        <f t="array" ref="U794">MAX(IF((DiscreteStatsTable[GroupByKey]=DiscreteStatsTable[[#This Row],[GroupByKey]]),(DiscreteStatsTable[GroupByKey]=DiscreteStatsTable[[#This Row],[GroupByKey]])*DiscreteStatsTable[Maximum]))</f>
        <v>0</v>
      </c>
      <c r="V794" s="5" cm="1">
        <f t="array" ref="V794">IFERROR(AVERAGE(IF((DiscreteStatsTable[GroupByKey]=DiscreteStatsTable[[#This Row],[GroupByKey]]),(DiscreteStatsTable[GroupByKey]=DiscreteStatsTable[[#This Row],[GroupByKey]])*DiscreteStatsTable[NumberObservations])),0)</f>
        <v>317.92</v>
      </c>
      <c r="W794" s="5">
        <f>IF((DiscreteStatsTable[[#This Row],[RepsRequested]]&gt;1),DiscreteStatsTable[[#This Row],[HalfWidth]],DiscreteStatsTable[[#This Row],[BatchMeansHalfWidth]])</f>
        <v>0</v>
      </c>
      <c r="X794" s="5" cm="1">
        <f t="array" ref="X794">COUNT(IF((DiscreteStatsTable[GroupByKey]=DiscreteStatsTable[[#This Row],[GroupByKey]]),(DiscreteStatsTable[GroupByKey]=DiscreteStatsTable[[#This Row],[GroupByKey]])*DiscreteStatsTable[Replication]))</f>
        <v>50</v>
      </c>
      <c r="Y794" s="5">
        <f>IF(DiscreteStatsTable[[#This Row],[RepsRequested]]=DiscreteStatsTable[[#This Row],[RepsWithStatObserved]],1,0)</f>
        <v>1</v>
      </c>
    </row>
    <row r="795" spans="1:25" x14ac:dyDescent="0.25">
      <c r="A795" t="s">
        <v>68</v>
      </c>
      <c r="B795" t="s">
        <v>70</v>
      </c>
      <c r="C795">
        <v>47</v>
      </c>
      <c r="D795" t="s">
        <v>84</v>
      </c>
      <c r="E795" t="s">
        <v>82</v>
      </c>
      <c r="F795" t="s">
        <v>81</v>
      </c>
      <c r="G795">
        <v>0.247438581407118</v>
      </c>
      <c r="H795">
        <v>2E+20</v>
      </c>
      <c r="I795">
        <v>0</v>
      </c>
      <c r="J795">
        <v>4.0905258546416503</v>
      </c>
      <c r="K795">
        <v>318</v>
      </c>
      <c r="L79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5" s="5" cm="1">
        <f t="array" ref="M795">MAX(IF((ProjectInfoTable[ProjectName]=DiscreteStatsTable[[#This Row],[ProjectName]]),(ProjectInfoTable[ProjectName]=DiscreteStatsTable[[#This Row],[ProjectName]])*ProjectInfoTable[NumberOfReplications]))</f>
        <v>50</v>
      </c>
      <c r="N795" s="5" cm="1">
        <f t="array" ref="N795">IFERROR(AVERAGE(IF((DiscreteStatsTable[GroupByKey]=DiscreteStatsTable[[#This Row],[GroupByKey]]),(DiscreteStatsTable[GroupByKey]=DiscreteStatsTable[[#This Row],[GroupByKey]])*DiscreteStatsTable[Average])),0)</f>
        <v>0.17435480160125252</v>
      </c>
      <c r="O795" s="5" cm="1">
        <f t="array" ref="O795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95" s="5" cm="1">
        <f t="array" ref="P795">MAX(IF((ProjectInfoTable[ProjectName]=DiscreteStatsTable[[#This Row],[ProjectName]]),(ProjectInfoTable[ProjectName]=DiscreteStatsTable[[#This Row],[ProjectName]])*ProjectInfoTable[ConfidenceInterval]))</f>
        <v>0.95</v>
      </c>
      <c r="Q795" s="5">
        <f>IF(AND(DiscreteStatsTable[[#This Row],[RepsWithStatObserved]]=1,Y795=0),200000000000000000000,IFERROR(_xlfn.T.INV.2T(1 -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95" s="5" cm="1">
        <f t="array" ref="R795">MIN(IF((DiscreteStatsTable[GroupByKey]=DiscreteStatsTable[[#This Row],[GroupByKey]]),(DiscreteStatsTable[GroupByKey]=DiscreteStatsTable[[#This Row],[GroupByKey]])*DiscreteStatsTable[Average]))</f>
        <v>6.6021406092128906E-2</v>
      </c>
      <c r="S795" s="5" cm="1">
        <f t="array" ref="S795">MAX(IF((DiscreteStatsTable[GroupByKey]=DiscreteStatsTable[[#This Row],[GroupByKey]]),(DiscreteStatsTable[GroupByKey]=DiscreteStatsTable[[#This Row],[GroupByKey]])*DiscreteStatsTable[Average]))</f>
        <v>0.33413217255476801</v>
      </c>
      <c r="T795" s="5" cm="1">
        <f t="array" ref="T795">MIN(IF((DiscreteStatsTable[GroupByKey]=DiscreteStatsTable[[#This Row],[GroupByKey]]),(DiscreteStatsTable[GroupByKey]=DiscreteStatsTable[[#This Row],[GroupByKey]])*DiscreteStatsTable[Minimum]))</f>
        <v>0</v>
      </c>
      <c r="U795" s="5" cm="1">
        <f t="array" ref="U795">MAX(IF((DiscreteStatsTable[GroupByKey]=DiscreteStatsTable[[#This Row],[GroupByKey]]),(DiscreteStatsTable[GroupByKey]=DiscreteStatsTable[[#This Row],[GroupByKey]])*DiscreteStatsTable[Maximum]))</f>
        <v>7.6409613053795198</v>
      </c>
      <c r="V795" s="5" cm="1">
        <f t="array" ref="V795">IFERROR(AVERAGE(IF((DiscreteStatsTable[GroupByKey]=DiscreteStatsTable[[#This Row],[GroupByKey]]),(DiscreteStatsTable[GroupByKey]=DiscreteStatsTable[[#This Row],[GroupByKey]])*DiscreteStatsTable[NumberObservations])),0)</f>
        <v>317.92</v>
      </c>
      <c r="W795" s="5">
        <f>IF((DiscreteStatsTable[[#This Row],[RepsRequested]]&gt;1),DiscreteStatsTable[[#This Row],[HalfWidth]],DiscreteStatsTable[[#This Row],[BatchMeansHalfWidth]])</f>
        <v>1.6490452106246098E-2</v>
      </c>
      <c r="X795" s="5" cm="1">
        <f t="array" ref="X795">COUNT(IF((DiscreteStatsTable[GroupByKey]=DiscreteStatsTable[[#This Row],[GroupByKey]]),(DiscreteStatsTable[GroupByKey]=DiscreteStatsTable[[#This Row],[GroupByKey]])*DiscreteStatsTable[Replication]))</f>
        <v>50</v>
      </c>
      <c r="Y795" s="5">
        <f>IF(DiscreteStatsTable[[#This Row],[RepsRequested]]=DiscreteStatsTable[[#This Row],[RepsWithStatObserved]],1,0)</f>
        <v>1</v>
      </c>
    </row>
    <row r="796" spans="1:25" x14ac:dyDescent="0.25">
      <c r="A796" t="s">
        <v>68</v>
      </c>
      <c r="B796" t="s">
        <v>70</v>
      </c>
      <c r="C796">
        <v>48</v>
      </c>
      <c r="D796" t="s">
        <v>84</v>
      </c>
      <c r="E796" t="s">
        <v>80</v>
      </c>
      <c r="F796" t="s">
        <v>81</v>
      </c>
      <c r="G796">
        <v>0</v>
      </c>
      <c r="H796">
        <v>2E+20</v>
      </c>
      <c r="I796">
        <v>0</v>
      </c>
      <c r="J796">
        <v>0</v>
      </c>
      <c r="K796">
        <v>318</v>
      </c>
      <c r="L79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6" s="5" cm="1">
        <f t="array" ref="M796">MAX(IF((ProjectInfoTable[ProjectName]=DiscreteStatsTable[[#This Row],[ProjectName]]),(ProjectInfoTable[ProjectName]=DiscreteStatsTable[[#This Row],[ProjectName]])*ProjectInfoTable[NumberOfReplications]))</f>
        <v>50</v>
      </c>
      <c r="N796" s="5" cm="1">
        <f t="array" ref="N796">IFERROR(AVERAGE(IF((DiscreteStatsTable[GroupByKey]=DiscreteStatsTable[[#This Row],[GroupByKey]]),(DiscreteStatsTable[GroupByKey]=DiscreteStatsTable[[#This Row],[GroupByKey]])*DiscreteStatsTable[Average])),0)</f>
        <v>0</v>
      </c>
      <c r="O796" s="5" cm="1">
        <f t="array" ref="O796">IFERROR(_xlfn.STDEV.S(IF((DiscreteStatsTable[GroupByKey]=DiscreteStatsTable[[#This Row],[GroupByKey]]),(DiscreteStatsTable[GroupByKey]=DiscreteStatsTable[[#This Row],[GroupByKey]])*DiscreteStatsTable[Average])),0)</f>
        <v>0</v>
      </c>
      <c r="P796" s="5" cm="1">
        <f t="array" ref="P796">MAX(IF((ProjectInfoTable[ProjectName]=DiscreteStatsTable[[#This Row],[ProjectName]]),(ProjectInfoTable[ProjectName]=DiscreteStatsTable[[#This Row],[ProjectName]])*ProjectInfoTable[ConfidenceInterval]))</f>
        <v>0.95</v>
      </c>
      <c r="Q796" s="5">
        <f>IF(AND(DiscreteStatsTable[[#This Row],[RepsWithStatObserved]]=1,Y796=0),200000000000000000000,IFERROR(_xlfn.T.INV.2T(1 -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6" s="5" cm="1">
        <f t="array" ref="R796">MIN(IF((DiscreteStatsTable[GroupByKey]=DiscreteStatsTable[[#This Row],[GroupByKey]]),(DiscreteStatsTable[GroupByKey]=DiscreteStatsTable[[#This Row],[GroupByKey]])*DiscreteStatsTable[Average]))</f>
        <v>0</v>
      </c>
      <c r="S796" s="5" cm="1">
        <f t="array" ref="S796">MAX(IF((DiscreteStatsTable[GroupByKey]=DiscreteStatsTable[[#This Row],[GroupByKey]]),(DiscreteStatsTable[GroupByKey]=DiscreteStatsTable[[#This Row],[GroupByKey]])*DiscreteStatsTable[Average]))</f>
        <v>0</v>
      </c>
      <c r="T796" s="5" cm="1">
        <f t="array" ref="T796">MIN(IF((DiscreteStatsTable[GroupByKey]=DiscreteStatsTable[[#This Row],[GroupByKey]]),(DiscreteStatsTable[GroupByKey]=DiscreteStatsTable[[#This Row],[GroupByKey]])*DiscreteStatsTable[Minimum]))</f>
        <v>0</v>
      </c>
      <c r="U796" s="5" cm="1">
        <f t="array" ref="U796">MAX(IF((DiscreteStatsTable[GroupByKey]=DiscreteStatsTable[[#This Row],[GroupByKey]]),(DiscreteStatsTable[GroupByKey]=DiscreteStatsTable[[#This Row],[GroupByKey]])*DiscreteStatsTable[Maximum]))</f>
        <v>0</v>
      </c>
      <c r="V796" s="5" cm="1">
        <f t="array" ref="V796">IFERROR(AVERAGE(IF((DiscreteStatsTable[GroupByKey]=DiscreteStatsTable[[#This Row],[GroupByKey]]),(DiscreteStatsTable[GroupByKey]=DiscreteStatsTable[[#This Row],[GroupByKey]])*DiscreteStatsTable[NumberObservations])),0)</f>
        <v>317.92</v>
      </c>
      <c r="W796" s="5">
        <f>IF((DiscreteStatsTable[[#This Row],[RepsRequested]]&gt;1),DiscreteStatsTable[[#This Row],[HalfWidth]],DiscreteStatsTable[[#This Row],[BatchMeansHalfWidth]])</f>
        <v>0</v>
      </c>
      <c r="X796" s="5" cm="1">
        <f t="array" ref="X796">COUNT(IF((DiscreteStatsTable[GroupByKey]=DiscreteStatsTable[[#This Row],[GroupByKey]]),(DiscreteStatsTable[GroupByKey]=DiscreteStatsTable[[#This Row],[GroupByKey]])*DiscreteStatsTable[Replication]))</f>
        <v>50</v>
      </c>
      <c r="Y796" s="5">
        <f>IF(DiscreteStatsTable[[#This Row],[RepsRequested]]=DiscreteStatsTable[[#This Row],[RepsWithStatObserved]],1,0)</f>
        <v>1</v>
      </c>
    </row>
    <row r="797" spans="1:25" x14ac:dyDescent="0.25">
      <c r="A797" t="s">
        <v>68</v>
      </c>
      <c r="B797" t="s">
        <v>70</v>
      </c>
      <c r="C797">
        <v>48</v>
      </c>
      <c r="D797" t="s">
        <v>84</v>
      </c>
      <c r="E797" t="s">
        <v>82</v>
      </c>
      <c r="F797" t="s">
        <v>81</v>
      </c>
      <c r="G797">
        <v>0.15947177770000801</v>
      </c>
      <c r="H797">
        <v>2E+20</v>
      </c>
      <c r="I797">
        <v>0</v>
      </c>
      <c r="J797">
        <v>2.4023998698734199</v>
      </c>
      <c r="K797">
        <v>318</v>
      </c>
      <c r="L79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7" s="5" cm="1">
        <f t="array" ref="M797">MAX(IF((ProjectInfoTable[ProjectName]=DiscreteStatsTable[[#This Row],[ProjectName]]),(ProjectInfoTable[ProjectName]=DiscreteStatsTable[[#This Row],[ProjectName]])*ProjectInfoTable[NumberOfReplications]))</f>
        <v>50</v>
      </c>
      <c r="N797" s="5" cm="1">
        <f t="array" ref="N797">IFERROR(AVERAGE(IF((DiscreteStatsTable[GroupByKey]=DiscreteStatsTable[[#This Row],[GroupByKey]]),(DiscreteStatsTable[GroupByKey]=DiscreteStatsTable[[#This Row],[GroupByKey]])*DiscreteStatsTable[Average])),0)</f>
        <v>0.17435480160125252</v>
      </c>
      <c r="O797" s="5" cm="1">
        <f t="array" ref="O797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97" s="5" cm="1">
        <f t="array" ref="P797">MAX(IF((ProjectInfoTable[ProjectName]=DiscreteStatsTable[[#This Row],[ProjectName]]),(ProjectInfoTable[ProjectName]=DiscreteStatsTable[[#This Row],[ProjectName]])*ProjectInfoTable[ConfidenceInterval]))</f>
        <v>0.95</v>
      </c>
      <c r="Q797" s="5">
        <f>IF(AND(DiscreteStatsTable[[#This Row],[RepsWithStatObserved]]=1,Y797=0),200000000000000000000,IFERROR(_xlfn.T.INV.2T(1 -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97" s="5" cm="1">
        <f t="array" ref="R797">MIN(IF((DiscreteStatsTable[GroupByKey]=DiscreteStatsTable[[#This Row],[GroupByKey]]),(DiscreteStatsTable[GroupByKey]=DiscreteStatsTable[[#This Row],[GroupByKey]])*DiscreteStatsTable[Average]))</f>
        <v>6.6021406092128906E-2</v>
      </c>
      <c r="S797" s="5" cm="1">
        <f t="array" ref="S797">MAX(IF((DiscreteStatsTable[GroupByKey]=DiscreteStatsTable[[#This Row],[GroupByKey]]),(DiscreteStatsTable[GroupByKey]=DiscreteStatsTable[[#This Row],[GroupByKey]])*DiscreteStatsTable[Average]))</f>
        <v>0.33413217255476801</v>
      </c>
      <c r="T797" s="5" cm="1">
        <f t="array" ref="T797">MIN(IF((DiscreteStatsTable[GroupByKey]=DiscreteStatsTable[[#This Row],[GroupByKey]]),(DiscreteStatsTable[GroupByKey]=DiscreteStatsTable[[#This Row],[GroupByKey]])*DiscreteStatsTable[Minimum]))</f>
        <v>0</v>
      </c>
      <c r="U797" s="5" cm="1">
        <f t="array" ref="U797">MAX(IF((DiscreteStatsTable[GroupByKey]=DiscreteStatsTable[[#This Row],[GroupByKey]]),(DiscreteStatsTable[GroupByKey]=DiscreteStatsTable[[#This Row],[GroupByKey]])*DiscreteStatsTable[Maximum]))</f>
        <v>7.6409613053795198</v>
      </c>
      <c r="V797" s="5" cm="1">
        <f t="array" ref="V797">IFERROR(AVERAGE(IF((DiscreteStatsTable[GroupByKey]=DiscreteStatsTable[[#This Row],[GroupByKey]]),(DiscreteStatsTable[GroupByKey]=DiscreteStatsTable[[#This Row],[GroupByKey]])*DiscreteStatsTable[NumberObservations])),0)</f>
        <v>317.92</v>
      </c>
      <c r="W797" s="5">
        <f>IF((DiscreteStatsTable[[#This Row],[RepsRequested]]&gt;1),DiscreteStatsTable[[#This Row],[HalfWidth]],DiscreteStatsTable[[#This Row],[BatchMeansHalfWidth]])</f>
        <v>1.6490452106246098E-2</v>
      </c>
      <c r="X797" s="5" cm="1">
        <f t="array" ref="X797">COUNT(IF((DiscreteStatsTable[GroupByKey]=DiscreteStatsTable[[#This Row],[GroupByKey]]),(DiscreteStatsTable[GroupByKey]=DiscreteStatsTable[[#This Row],[GroupByKey]])*DiscreteStatsTable[Replication]))</f>
        <v>50</v>
      </c>
      <c r="Y797" s="5">
        <f>IF(DiscreteStatsTable[[#This Row],[RepsRequested]]=DiscreteStatsTable[[#This Row],[RepsWithStatObserved]],1,0)</f>
        <v>1</v>
      </c>
    </row>
    <row r="798" spans="1:25" x14ac:dyDescent="0.25">
      <c r="A798" t="s">
        <v>68</v>
      </c>
      <c r="B798" t="s">
        <v>70</v>
      </c>
      <c r="C798">
        <v>49</v>
      </c>
      <c r="D798" t="s">
        <v>84</v>
      </c>
      <c r="E798" t="s">
        <v>80</v>
      </c>
      <c r="F798" t="s">
        <v>81</v>
      </c>
      <c r="G798">
        <v>0</v>
      </c>
      <c r="H798">
        <v>2E+20</v>
      </c>
      <c r="I798">
        <v>0</v>
      </c>
      <c r="J798">
        <v>0</v>
      </c>
      <c r="K798">
        <v>318</v>
      </c>
      <c r="L79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8" s="5" cm="1">
        <f t="array" ref="M798">MAX(IF((ProjectInfoTable[ProjectName]=DiscreteStatsTable[[#This Row],[ProjectName]]),(ProjectInfoTable[ProjectName]=DiscreteStatsTable[[#This Row],[ProjectName]])*ProjectInfoTable[NumberOfReplications]))</f>
        <v>50</v>
      </c>
      <c r="N798" s="5" cm="1">
        <f t="array" ref="N798">IFERROR(AVERAGE(IF((DiscreteStatsTable[GroupByKey]=DiscreteStatsTable[[#This Row],[GroupByKey]]),(DiscreteStatsTable[GroupByKey]=DiscreteStatsTable[[#This Row],[GroupByKey]])*DiscreteStatsTable[Average])),0)</f>
        <v>0</v>
      </c>
      <c r="O798" s="5" cm="1">
        <f t="array" ref="O798">IFERROR(_xlfn.STDEV.S(IF((DiscreteStatsTable[GroupByKey]=DiscreteStatsTable[[#This Row],[GroupByKey]]),(DiscreteStatsTable[GroupByKey]=DiscreteStatsTable[[#This Row],[GroupByKey]])*DiscreteStatsTable[Average])),0)</f>
        <v>0</v>
      </c>
      <c r="P798" s="5" cm="1">
        <f t="array" ref="P798">MAX(IF((ProjectInfoTable[ProjectName]=DiscreteStatsTable[[#This Row],[ProjectName]]),(ProjectInfoTable[ProjectName]=DiscreteStatsTable[[#This Row],[ProjectName]])*ProjectInfoTable[ConfidenceInterval]))</f>
        <v>0.95</v>
      </c>
      <c r="Q798" s="5">
        <f>IF(AND(DiscreteStatsTable[[#This Row],[RepsWithStatObserved]]=1,Y798=0),200000000000000000000,IFERROR(_xlfn.T.INV.2T(1 -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8" s="5" cm="1">
        <f t="array" ref="R798">MIN(IF((DiscreteStatsTable[GroupByKey]=DiscreteStatsTable[[#This Row],[GroupByKey]]),(DiscreteStatsTable[GroupByKey]=DiscreteStatsTable[[#This Row],[GroupByKey]])*DiscreteStatsTable[Average]))</f>
        <v>0</v>
      </c>
      <c r="S798" s="5" cm="1">
        <f t="array" ref="S798">MAX(IF((DiscreteStatsTable[GroupByKey]=DiscreteStatsTable[[#This Row],[GroupByKey]]),(DiscreteStatsTable[GroupByKey]=DiscreteStatsTable[[#This Row],[GroupByKey]])*DiscreteStatsTable[Average]))</f>
        <v>0</v>
      </c>
      <c r="T798" s="5" cm="1">
        <f t="array" ref="T798">MIN(IF((DiscreteStatsTable[GroupByKey]=DiscreteStatsTable[[#This Row],[GroupByKey]]),(DiscreteStatsTable[GroupByKey]=DiscreteStatsTable[[#This Row],[GroupByKey]])*DiscreteStatsTable[Minimum]))</f>
        <v>0</v>
      </c>
      <c r="U798" s="5" cm="1">
        <f t="array" ref="U798">MAX(IF((DiscreteStatsTable[GroupByKey]=DiscreteStatsTable[[#This Row],[GroupByKey]]),(DiscreteStatsTable[GroupByKey]=DiscreteStatsTable[[#This Row],[GroupByKey]])*DiscreteStatsTable[Maximum]))</f>
        <v>0</v>
      </c>
      <c r="V798" s="5" cm="1">
        <f t="array" ref="V798">IFERROR(AVERAGE(IF((DiscreteStatsTable[GroupByKey]=DiscreteStatsTable[[#This Row],[GroupByKey]]),(DiscreteStatsTable[GroupByKey]=DiscreteStatsTable[[#This Row],[GroupByKey]])*DiscreteStatsTable[NumberObservations])),0)</f>
        <v>317.92</v>
      </c>
      <c r="W798" s="5">
        <f>IF((DiscreteStatsTable[[#This Row],[RepsRequested]]&gt;1),DiscreteStatsTable[[#This Row],[HalfWidth]],DiscreteStatsTable[[#This Row],[BatchMeansHalfWidth]])</f>
        <v>0</v>
      </c>
      <c r="X798" s="5" cm="1">
        <f t="array" ref="X798">COUNT(IF((DiscreteStatsTable[GroupByKey]=DiscreteStatsTable[[#This Row],[GroupByKey]]),(DiscreteStatsTable[GroupByKey]=DiscreteStatsTable[[#This Row],[GroupByKey]])*DiscreteStatsTable[Replication]))</f>
        <v>50</v>
      </c>
      <c r="Y798" s="5">
        <f>IF(DiscreteStatsTable[[#This Row],[RepsRequested]]=DiscreteStatsTable[[#This Row],[RepsWithStatObserved]],1,0)</f>
        <v>1</v>
      </c>
    </row>
    <row r="799" spans="1:25" x14ac:dyDescent="0.25">
      <c r="A799" t="s">
        <v>68</v>
      </c>
      <c r="B799" t="s">
        <v>70</v>
      </c>
      <c r="C799">
        <v>49</v>
      </c>
      <c r="D799" t="s">
        <v>84</v>
      </c>
      <c r="E799" t="s">
        <v>82</v>
      </c>
      <c r="F799" t="s">
        <v>81</v>
      </c>
      <c r="G799">
        <v>0.16359926207497899</v>
      </c>
      <c r="H799">
        <v>2E+20</v>
      </c>
      <c r="I799">
        <v>0</v>
      </c>
      <c r="J799">
        <v>2.6973038153493598</v>
      </c>
      <c r="K799">
        <v>318</v>
      </c>
      <c r="L79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9" s="5" cm="1">
        <f t="array" ref="M799">MAX(IF((ProjectInfoTable[ProjectName]=DiscreteStatsTable[[#This Row],[ProjectName]]),(ProjectInfoTable[ProjectName]=DiscreteStatsTable[[#This Row],[ProjectName]])*ProjectInfoTable[NumberOfReplications]))</f>
        <v>50</v>
      </c>
      <c r="N799" s="5" cm="1">
        <f t="array" ref="N799">IFERROR(AVERAGE(IF((DiscreteStatsTable[GroupByKey]=DiscreteStatsTable[[#This Row],[GroupByKey]]),(DiscreteStatsTable[GroupByKey]=DiscreteStatsTable[[#This Row],[GroupByKey]])*DiscreteStatsTable[Average])),0)</f>
        <v>0.17435480160125252</v>
      </c>
      <c r="O799" s="5" cm="1">
        <f t="array" ref="O799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799" s="5" cm="1">
        <f t="array" ref="P799">MAX(IF((ProjectInfoTable[ProjectName]=DiscreteStatsTable[[#This Row],[ProjectName]]),(ProjectInfoTable[ProjectName]=DiscreteStatsTable[[#This Row],[ProjectName]])*ProjectInfoTable[ConfidenceInterval]))</f>
        <v>0.95</v>
      </c>
      <c r="Q799" s="5">
        <f>IF(AND(DiscreteStatsTable[[#This Row],[RepsWithStatObserved]]=1,Y799=0),200000000000000000000,IFERROR(_xlfn.T.INV.2T(1 -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799" s="5" cm="1">
        <f t="array" ref="R799">MIN(IF((DiscreteStatsTable[GroupByKey]=DiscreteStatsTable[[#This Row],[GroupByKey]]),(DiscreteStatsTable[GroupByKey]=DiscreteStatsTable[[#This Row],[GroupByKey]])*DiscreteStatsTable[Average]))</f>
        <v>6.6021406092128906E-2</v>
      </c>
      <c r="S799" s="5" cm="1">
        <f t="array" ref="S799">MAX(IF((DiscreteStatsTable[GroupByKey]=DiscreteStatsTable[[#This Row],[GroupByKey]]),(DiscreteStatsTable[GroupByKey]=DiscreteStatsTable[[#This Row],[GroupByKey]])*DiscreteStatsTable[Average]))</f>
        <v>0.33413217255476801</v>
      </c>
      <c r="T799" s="5" cm="1">
        <f t="array" ref="T799">MIN(IF((DiscreteStatsTable[GroupByKey]=DiscreteStatsTable[[#This Row],[GroupByKey]]),(DiscreteStatsTable[GroupByKey]=DiscreteStatsTable[[#This Row],[GroupByKey]])*DiscreteStatsTable[Minimum]))</f>
        <v>0</v>
      </c>
      <c r="U799" s="5" cm="1">
        <f t="array" ref="U799">MAX(IF((DiscreteStatsTable[GroupByKey]=DiscreteStatsTable[[#This Row],[GroupByKey]]),(DiscreteStatsTable[GroupByKey]=DiscreteStatsTable[[#This Row],[GroupByKey]])*DiscreteStatsTable[Maximum]))</f>
        <v>7.6409613053795198</v>
      </c>
      <c r="V799" s="5" cm="1">
        <f t="array" ref="V799">IFERROR(AVERAGE(IF((DiscreteStatsTable[GroupByKey]=DiscreteStatsTable[[#This Row],[GroupByKey]]),(DiscreteStatsTable[GroupByKey]=DiscreteStatsTable[[#This Row],[GroupByKey]])*DiscreteStatsTable[NumberObservations])),0)</f>
        <v>317.92</v>
      </c>
      <c r="W799" s="5">
        <f>IF((DiscreteStatsTable[[#This Row],[RepsRequested]]&gt;1),DiscreteStatsTable[[#This Row],[HalfWidth]],DiscreteStatsTable[[#This Row],[BatchMeansHalfWidth]])</f>
        <v>1.6490452106246098E-2</v>
      </c>
      <c r="X799" s="5" cm="1">
        <f t="array" ref="X799">COUNT(IF((DiscreteStatsTable[GroupByKey]=DiscreteStatsTable[[#This Row],[GroupByKey]]),(DiscreteStatsTable[GroupByKey]=DiscreteStatsTable[[#This Row],[GroupByKey]])*DiscreteStatsTable[Replication]))</f>
        <v>50</v>
      </c>
      <c r="Y799" s="5">
        <f>IF(DiscreteStatsTable[[#This Row],[RepsRequested]]=DiscreteStatsTable[[#This Row],[RepsWithStatObserved]],1,0)</f>
        <v>1</v>
      </c>
    </row>
    <row r="800" spans="1:25" x14ac:dyDescent="0.25">
      <c r="A800" t="s">
        <v>68</v>
      </c>
      <c r="B800" t="s">
        <v>70</v>
      </c>
      <c r="C800">
        <v>50</v>
      </c>
      <c r="D800" t="s">
        <v>84</v>
      </c>
      <c r="E800" t="s">
        <v>80</v>
      </c>
      <c r="F800" t="s">
        <v>81</v>
      </c>
      <c r="G800">
        <v>0</v>
      </c>
      <c r="H800">
        <v>2E+20</v>
      </c>
      <c r="I800">
        <v>0</v>
      </c>
      <c r="J800">
        <v>0</v>
      </c>
      <c r="K800">
        <v>318</v>
      </c>
      <c r="L80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800" s="5" cm="1">
        <f t="array" ref="M800">MAX(IF((ProjectInfoTable[ProjectName]=DiscreteStatsTable[[#This Row],[ProjectName]]),(ProjectInfoTable[ProjectName]=DiscreteStatsTable[[#This Row],[ProjectName]])*ProjectInfoTable[NumberOfReplications]))</f>
        <v>50</v>
      </c>
      <c r="N800" s="5" cm="1">
        <f t="array" ref="N800">IFERROR(AVERAGE(IF((DiscreteStatsTable[GroupByKey]=DiscreteStatsTable[[#This Row],[GroupByKey]]),(DiscreteStatsTable[GroupByKey]=DiscreteStatsTable[[#This Row],[GroupByKey]])*DiscreteStatsTable[Average])),0)</f>
        <v>0</v>
      </c>
      <c r="O800" s="5" cm="1">
        <f t="array" ref="O800">IFERROR(_xlfn.STDEV.S(IF((DiscreteStatsTable[GroupByKey]=DiscreteStatsTable[[#This Row],[GroupByKey]]),(DiscreteStatsTable[GroupByKey]=DiscreteStatsTable[[#This Row],[GroupByKey]])*DiscreteStatsTable[Average])),0)</f>
        <v>0</v>
      </c>
      <c r="P800" s="5" cm="1">
        <f t="array" ref="P800">MAX(IF((ProjectInfoTable[ProjectName]=DiscreteStatsTable[[#This Row],[ProjectName]]),(ProjectInfoTable[ProjectName]=DiscreteStatsTable[[#This Row],[ProjectName]])*ProjectInfoTable[ConfidenceInterval]))</f>
        <v>0.95</v>
      </c>
      <c r="Q800" s="5">
        <f>IF(AND(DiscreteStatsTable[[#This Row],[RepsWithStatObserved]]=1,Y800=0),200000000000000000000,IFERROR(_xlfn.T.INV.2T(1 -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0" s="5" cm="1">
        <f t="array" ref="R800">MIN(IF((DiscreteStatsTable[GroupByKey]=DiscreteStatsTable[[#This Row],[GroupByKey]]),(DiscreteStatsTable[GroupByKey]=DiscreteStatsTable[[#This Row],[GroupByKey]])*DiscreteStatsTable[Average]))</f>
        <v>0</v>
      </c>
      <c r="S800" s="5" cm="1">
        <f t="array" ref="S800">MAX(IF((DiscreteStatsTable[GroupByKey]=DiscreteStatsTable[[#This Row],[GroupByKey]]),(DiscreteStatsTable[GroupByKey]=DiscreteStatsTable[[#This Row],[GroupByKey]])*DiscreteStatsTable[Average]))</f>
        <v>0</v>
      </c>
      <c r="T800" s="5" cm="1">
        <f t="array" ref="T800">MIN(IF((DiscreteStatsTable[GroupByKey]=DiscreteStatsTable[[#This Row],[GroupByKey]]),(DiscreteStatsTable[GroupByKey]=DiscreteStatsTable[[#This Row],[GroupByKey]])*DiscreteStatsTable[Minimum]))</f>
        <v>0</v>
      </c>
      <c r="U800" s="5" cm="1">
        <f t="array" ref="U800">MAX(IF((DiscreteStatsTable[GroupByKey]=DiscreteStatsTable[[#This Row],[GroupByKey]]),(DiscreteStatsTable[GroupByKey]=DiscreteStatsTable[[#This Row],[GroupByKey]])*DiscreteStatsTable[Maximum]))</f>
        <v>0</v>
      </c>
      <c r="V800" s="5" cm="1">
        <f t="array" ref="V800">IFERROR(AVERAGE(IF((DiscreteStatsTable[GroupByKey]=DiscreteStatsTable[[#This Row],[GroupByKey]]),(DiscreteStatsTable[GroupByKey]=DiscreteStatsTable[[#This Row],[GroupByKey]])*DiscreteStatsTable[NumberObservations])),0)</f>
        <v>317.92</v>
      </c>
      <c r="W800" s="5">
        <f>IF((DiscreteStatsTable[[#This Row],[RepsRequested]]&gt;1),DiscreteStatsTable[[#This Row],[HalfWidth]],DiscreteStatsTable[[#This Row],[BatchMeansHalfWidth]])</f>
        <v>0</v>
      </c>
      <c r="X800" s="5" cm="1">
        <f t="array" ref="X800">COUNT(IF((DiscreteStatsTable[GroupByKey]=DiscreteStatsTable[[#This Row],[GroupByKey]]),(DiscreteStatsTable[GroupByKey]=DiscreteStatsTable[[#This Row],[GroupByKey]])*DiscreteStatsTable[Replication]))</f>
        <v>50</v>
      </c>
      <c r="Y800" s="5">
        <f>IF(DiscreteStatsTable[[#This Row],[RepsRequested]]=DiscreteStatsTable[[#This Row],[RepsWithStatObserved]],1,0)</f>
        <v>1</v>
      </c>
    </row>
    <row r="801" spans="1:25" x14ac:dyDescent="0.25">
      <c r="A801" t="s">
        <v>68</v>
      </c>
      <c r="B801" t="s">
        <v>70</v>
      </c>
      <c r="C801">
        <v>50</v>
      </c>
      <c r="D801" t="s">
        <v>84</v>
      </c>
      <c r="E801" t="s">
        <v>82</v>
      </c>
      <c r="F801" t="s">
        <v>81</v>
      </c>
      <c r="G801">
        <v>0.124179295286198</v>
      </c>
      <c r="H801">
        <v>2E+20</v>
      </c>
      <c r="I801">
        <v>0</v>
      </c>
      <c r="J801">
        <v>3.2424727459507201</v>
      </c>
      <c r="K801">
        <v>318</v>
      </c>
      <c r="L80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801" s="5" cm="1">
        <f t="array" ref="M801">MAX(IF((ProjectInfoTable[ProjectName]=DiscreteStatsTable[[#This Row],[ProjectName]]),(ProjectInfoTable[ProjectName]=DiscreteStatsTable[[#This Row],[ProjectName]])*ProjectInfoTable[NumberOfReplications]))</f>
        <v>50</v>
      </c>
      <c r="N801" s="5" cm="1">
        <f t="array" ref="N801">IFERROR(AVERAGE(IF((DiscreteStatsTable[GroupByKey]=DiscreteStatsTable[[#This Row],[GroupByKey]]),(DiscreteStatsTable[GroupByKey]=DiscreteStatsTable[[#This Row],[GroupByKey]])*DiscreteStatsTable[Average])),0)</f>
        <v>0.17435480160125252</v>
      </c>
      <c r="O801" s="5" cm="1">
        <f t="array" ref="O801">IFERROR(_xlfn.STDEV.S(IF((DiscreteStatsTable[GroupByKey]=DiscreteStatsTable[[#This Row],[GroupByKey]]),(DiscreteStatsTable[GroupByKey]=DiscreteStatsTable[[#This Row],[GroupByKey]])*DiscreteStatsTable[Average])),0)</f>
        <v>5.802475216511984E-2</v>
      </c>
      <c r="P801" s="5" cm="1">
        <f t="array" ref="P801">MAX(IF((ProjectInfoTable[ProjectName]=DiscreteStatsTable[[#This Row],[ProjectName]]),(ProjectInfoTable[ProjectName]=DiscreteStatsTable[[#This Row],[ProjectName]])*ProjectInfoTable[ConfidenceInterval]))</f>
        <v>0.95</v>
      </c>
      <c r="Q801" s="5">
        <f>IF(AND(DiscreteStatsTable[[#This Row],[RepsWithStatObserved]]=1,Y801=0),200000000000000000000,IFERROR(_xlfn.T.INV.2T(1 -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1.6490452106246098E-2</v>
      </c>
      <c r="R801" s="5" cm="1">
        <f t="array" ref="R801">MIN(IF((DiscreteStatsTable[GroupByKey]=DiscreteStatsTable[[#This Row],[GroupByKey]]),(DiscreteStatsTable[GroupByKey]=DiscreteStatsTable[[#This Row],[GroupByKey]])*DiscreteStatsTable[Average]))</f>
        <v>6.6021406092128906E-2</v>
      </c>
      <c r="S801" s="5" cm="1">
        <f t="array" ref="S801">MAX(IF((DiscreteStatsTable[GroupByKey]=DiscreteStatsTable[[#This Row],[GroupByKey]]),(DiscreteStatsTable[GroupByKey]=DiscreteStatsTable[[#This Row],[GroupByKey]])*DiscreteStatsTable[Average]))</f>
        <v>0.33413217255476801</v>
      </c>
      <c r="T801" s="5" cm="1">
        <f t="array" ref="T801">MIN(IF((DiscreteStatsTable[GroupByKey]=DiscreteStatsTable[[#This Row],[GroupByKey]]),(DiscreteStatsTable[GroupByKey]=DiscreteStatsTable[[#This Row],[GroupByKey]])*DiscreteStatsTable[Minimum]))</f>
        <v>0</v>
      </c>
      <c r="U801" s="5" cm="1">
        <f t="array" ref="U801">MAX(IF((DiscreteStatsTable[GroupByKey]=DiscreteStatsTable[[#This Row],[GroupByKey]]),(DiscreteStatsTable[GroupByKey]=DiscreteStatsTable[[#This Row],[GroupByKey]])*DiscreteStatsTable[Maximum]))</f>
        <v>7.6409613053795198</v>
      </c>
      <c r="V801" s="5" cm="1">
        <f t="array" ref="V801">IFERROR(AVERAGE(IF((DiscreteStatsTable[GroupByKey]=DiscreteStatsTable[[#This Row],[GroupByKey]]),(DiscreteStatsTable[GroupByKey]=DiscreteStatsTable[[#This Row],[GroupByKey]])*DiscreteStatsTable[NumberObservations])),0)</f>
        <v>317.92</v>
      </c>
      <c r="W801" s="5">
        <f>IF((DiscreteStatsTable[[#This Row],[RepsRequested]]&gt;1),DiscreteStatsTable[[#This Row],[HalfWidth]],DiscreteStatsTable[[#This Row],[BatchMeansHalfWidth]])</f>
        <v>1.6490452106246098E-2</v>
      </c>
      <c r="X801" s="5" cm="1">
        <f t="array" ref="X801">COUNT(IF((DiscreteStatsTable[GroupByKey]=DiscreteStatsTable[[#This Row],[GroupByKey]]),(DiscreteStatsTable[GroupByKey]=DiscreteStatsTable[[#This Row],[GroupByKey]])*DiscreteStatsTable[Replication]))</f>
        <v>50</v>
      </c>
      <c r="Y801" s="5">
        <f>IF(DiscreteStatsTable[[#This Row],[RepsRequested]]=DiscreteStatsTable[[#This Row],[RepsWithStatObserved]],1,0)</f>
        <v>1</v>
      </c>
    </row>
    <row r="802" spans="1:25" x14ac:dyDescent="0.25">
      <c r="A802" t="s">
        <v>68</v>
      </c>
      <c r="B802" t="s">
        <v>70</v>
      </c>
      <c r="C802">
        <v>1</v>
      </c>
      <c r="D802" t="s">
        <v>85</v>
      </c>
      <c r="E802" t="s">
        <v>86</v>
      </c>
      <c r="F802" t="s">
        <v>87</v>
      </c>
      <c r="G802">
        <v>0</v>
      </c>
      <c r="H802">
        <v>2E+20</v>
      </c>
      <c r="I802">
        <v>0</v>
      </c>
      <c r="J802">
        <v>0</v>
      </c>
      <c r="K802">
        <v>315</v>
      </c>
      <c r="L80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02" s="5" cm="1">
        <f t="array" ref="M802">MAX(IF((ProjectInfoTable[ProjectName]=DiscreteStatsTable[[#This Row],[ProjectName]]),(ProjectInfoTable[ProjectName]=DiscreteStatsTable[[#This Row],[ProjectName]])*ProjectInfoTable[NumberOfReplications]))</f>
        <v>50</v>
      </c>
      <c r="N802" s="5" cm="1">
        <f t="array" ref="N802">IFERROR(AVERAGE(IF((DiscreteStatsTable[GroupByKey]=DiscreteStatsTable[[#This Row],[GroupByKey]]),(DiscreteStatsTable[GroupByKey]=DiscreteStatsTable[[#This Row],[GroupByKey]])*DiscreteStatsTable[Average])),0)</f>
        <v>0</v>
      </c>
      <c r="O802" s="5" cm="1">
        <f t="array" ref="O802">IFERROR(_xlfn.STDEV.S(IF((DiscreteStatsTable[GroupByKey]=DiscreteStatsTable[[#This Row],[GroupByKey]]),(DiscreteStatsTable[GroupByKey]=DiscreteStatsTable[[#This Row],[GroupByKey]])*DiscreteStatsTable[Average])),0)</f>
        <v>0</v>
      </c>
      <c r="P802" s="5" cm="1">
        <f t="array" ref="P802">MAX(IF((ProjectInfoTable[ProjectName]=DiscreteStatsTable[[#This Row],[ProjectName]]),(ProjectInfoTable[ProjectName]=DiscreteStatsTable[[#This Row],[ProjectName]])*ProjectInfoTable[ConfidenceInterval]))</f>
        <v>0.95</v>
      </c>
      <c r="Q802" s="5">
        <f>IF(AND(DiscreteStatsTable[[#This Row],[RepsWithStatObserved]]=1,Y802=0),200000000000000000000,IFERROR(_xlfn.T.INV.2T(1 -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2" s="5" cm="1">
        <f t="array" ref="R802">MIN(IF((DiscreteStatsTable[GroupByKey]=DiscreteStatsTable[[#This Row],[GroupByKey]]),(DiscreteStatsTable[GroupByKey]=DiscreteStatsTable[[#This Row],[GroupByKey]])*DiscreteStatsTable[Average]))</f>
        <v>0</v>
      </c>
      <c r="S802" s="5" cm="1">
        <f t="array" ref="S802">MAX(IF((DiscreteStatsTable[GroupByKey]=DiscreteStatsTable[[#This Row],[GroupByKey]]),(DiscreteStatsTable[GroupByKey]=DiscreteStatsTable[[#This Row],[GroupByKey]])*DiscreteStatsTable[Average]))</f>
        <v>0</v>
      </c>
      <c r="T802" s="5" cm="1">
        <f t="array" ref="T802">MIN(IF((DiscreteStatsTable[GroupByKey]=DiscreteStatsTable[[#This Row],[GroupByKey]]),(DiscreteStatsTable[GroupByKey]=DiscreteStatsTable[[#This Row],[GroupByKey]])*DiscreteStatsTable[Minimum]))</f>
        <v>0</v>
      </c>
      <c r="U802" s="5" cm="1">
        <f t="array" ref="U802">MAX(IF((DiscreteStatsTable[GroupByKey]=DiscreteStatsTable[[#This Row],[GroupByKey]]),(DiscreteStatsTable[GroupByKey]=DiscreteStatsTable[[#This Row],[GroupByKey]])*DiscreteStatsTable[Maximum]))</f>
        <v>0</v>
      </c>
      <c r="V802" s="5" cm="1">
        <f t="array" ref="V802">IFERROR(AVERAGE(IF((DiscreteStatsTable[GroupByKey]=DiscreteStatsTable[[#This Row],[GroupByKey]]),(DiscreteStatsTable[GroupByKey]=DiscreteStatsTable[[#This Row],[GroupByKey]])*DiscreteStatsTable[NumberObservations])),0)</f>
        <v>314.94</v>
      </c>
      <c r="W802" s="5">
        <f>IF((DiscreteStatsTable[[#This Row],[RepsRequested]]&gt;1),DiscreteStatsTable[[#This Row],[HalfWidth]],DiscreteStatsTable[[#This Row],[BatchMeansHalfWidth]])</f>
        <v>0</v>
      </c>
      <c r="X802" s="5" cm="1">
        <f t="array" ref="X802">COUNT(IF((DiscreteStatsTable[GroupByKey]=DiscreteStatsTable[[#This Row],[GroupByKey]]),(DiscreteStatsTable[GroupByKey]=DiscreteStatsTable[[#This Row],[GroupByKey]])*DiscreteStatsTable[Replication]))</f>
        <v>50</v>
      </c>
      <c r="Y802" s="5">
        <f>IF(DiscreteStatsTable[[#This Row],[RepsRequested]]=DiscreteStatsTable[[#This Row],[RepsWithStatObserved]],1,0)</f>
        <v>1</v>
      </c>
    </row>
    <row r="803" spans="1:25" x14ac:dyDescent="0.25">
      <c r="A803" t="s">
        <v>68</v>
      </c>
      <c r="B803" t="s">
        <v>70</v>
      </c>
      <c r="C803">
        <v>1</v>
      </c>
      <c r="D803" t="s">
        <v>85</v>
      </c>
      <c r="E803" t="s">
        <v>88</v>
      </c>
      <c r="F803" t="s">
        <v>87</v>
      </c>
      <c r="G803">
        <v>0</v>
      </c>
      <c r="H803">
        <v>2E+20</v>
      </c>
      <c r="I803">
        <v>0</v>
      </c>
      <c r="J803">
        <v>0</v>
      </c>
      <c r="K803">
        <v>315</v>
      </c>
      <c r="L80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03" s="5" cm="1">
        <f t="array" ref="M803">MAX(IF((ProjectInfoTable[ProjectName]=DiscreteStatsTable[[#This Row],[ProjectName]]),(ProjectInfoTable[ProjectName]=DiscreteStatsTable[[#This Row],[ProjectName]])*ProjectInfoTable[NumberOfReplications]))</f>
        <v>50</v>
      </c>
      <c r="N803" s="5" cm="1">
        <f t="array" ref="N803">IFERROR(AVERAGE(IF((DiscreteStatsTable[GroupByKey]=DiscreteStatsTable[[#This Row],[GroupByKey]]),(DiscreteStatsTable[GroupByKey]=DiscreteStatsTable[[#This Row],[GroupByKey]])*DiscreteStatsTable[Average])),0)</f>
        <v>0</v>
      </c>
      <c r="O803" s="5" cm="1">
        <f t="array" ref="O803">IFERROR(_xlfn.STDEV.S(IF((DiscreteStatsTable[GroupByKey]=DiscreteStatsTable[[#This Row],[GroupByKey]]),(DiscreteStatsTable[GroupByKey]=DiscreteStatsTable[[#This Row],[GroupByKey]])*DiscreteStatsTable[Average])),0)</f>
        <v>0</v>
      </c>
      <c r="P803" s="5" cm="1">
        <f t="array" ref="P803">MAX(IF((ProjectInfoTable[ProjectName]=DiscreteStatsTable[[#This Row],[ProjectName]]),(ProjectInfoTable[ProjectName]=DiscreteStatsTable[[#This Row],[ProjectName]])*ProjectInfoTable[ConfidenceInterval]))</f>
        <v>0.95</v>
      </c>
      <c r="Q803" s="5">
        <f>IF(AND(DiscreteStatsTable[[#This Row],[RepsWithStatObserved]]=1,Y803=0),200000000000000000000,IFERROR(_xlfn.T.INV.2T(1 -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3" s="5" cm="1">
        <f t="array" ref="R803">MIN(IF((DiscreteStatsTable[GroupByKey]=DiscreteStatsTable[[#This Row],[GroupByKey]]),(DiscreteStatsTable[GroupByKey]=DiscreteStatsTable[[#This Row],[GroupByKey]])*DiscreteStatsTable[Average]))</f>
        <v>0</v>
      </c>
      <c r="S803" s="5" cm="1">
        <f t="array" ref="S803">MAX(IF((DiscreteStatsTable[GroupByKey]=DiscreteStatsTable[[#This Row],[GroupByKey]]),(DiscreteStatsTable[GroupByKey]=DiscreteStatsTable[[#This Row],[GroupByKey]])*DiscreteStatsTable[Average]))</f>
        <v>0</v>
      </c>
      <c r="T803" s="5" cm="1">
        <f t="array" ref="T803">MIN(IF((DiscreteStatsTable[GroupByKey]=DiscreteStatsTable[[#This Row],[GroupByKey]]),(DiscreteStatsTable[GroupByKey]=DiscreteStatsTable[[#This Row],[GroupByKey]])*DiscreteStatsTable[Minimum]))</f>
        <v>0</v>
      </c>
      <c r="U803" s="5" cm="1">
        <f t="array" ref="U803">MAX(IF((DiscreteStatsTable[GroupByKey]=DiscreteStatsTable[[#This Row],[GroupByKey]]),(DiscreteStatsTable[GroupByKey]=DiscreteStatsTable[[#This Row],[GroupByKey]])*DiscreteStatsTable[Maximum]))</f>
        <v>0</v>
      </c>
      <c r="V803" s="5" cm="1">
        <f t="array" ref="V803">IFERROR(AVERAGE(IF((DiscreteStatsTable[GroupByKey]=DiscreteStatsTable[[#This Row],[GroupByKey]]),(DiscreteStatsTable[GroupByKey]=DiscreteStatsTable[[#This Row],[GroupByKey]])*DiscreteStatsTable[NumberObservations])),0)</f>
        <v>314.94</v>
      </c>
      <c r="W803" s="5">
        <f>IF((DiscreteStatsTable[[#This Row],[RepsRequested]]&gt;1),DiscreteStatsTable[[#This Row],[HalfWidth]],DiscreteStatsTable[[#This Row],[BatchMeansHalfWidth]])</f>
        <v>0</v>
      </c>
      <c r="X803" s="5" cm="1">
        <f t="array" ref="X803">COUNT(IF((DiscreteStatsTable[GroupByKey]=DiscreteStatsTable[[#This Row],[GroupByKey]]),(DiscreteStatsTable[GroupByKey]=DiscreteStatsTable[[#This Row],[GroupByKey]])*DiscreteStatsTable[Replication]))</f>
        <v>50</v>
      </c>
      <c r="Y803" s="5">
        <f>IF(DiscreteStatsTable[[#This Row],[RepsRequested]]=DiscreteStatsTable[[#This Row],[RepsWithStatObserved]],1,0)</f>
        <v>1</v>
      </c>
    </row>
    <row r="804" spans="1:25" x14ac:dyDescent="0.25">
      <c r="A804" t="s">
        <v>68</v>
      </c>
      <c r="B804" t="s">
        <v>70</v>
      </c>
      <c r="C804">
        <v>1</v>
      </c>
      <c r="D804" t="s">
        <v>85</v>
      </c>
      <c r="E804" t="s">
        <v>89</v>
      </c>
      <c r="F804" t="s">
        <v>87</v>
      </c>
      <c r="G804">
        <v>0</v>
      </c>
      <c r="H804">
        <v>2E+20</v>
      </c>
      <c r="I804">
        <v>0</v>
      </c>
      <c r="J804">
        <v>0</v>
      </c>
      <c r="K804">
        <v>315</v>
      </c>
      <c r="L80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04" s="5" cm="1">
        <f t="array" ref="M804">MAX(IF((ProjectInfoTable[ProjectName]=DiscreteStatsTable[[#This Row],[ProjectName]]),(ProjectInfoTable[ProjectName]=DiscreteStatsTable[[#This Row],[ProjectName]])*ProjectInfoTable[NumberOfReplications]))</f>
        <v>50</v>
      </c>
      <c r="N804" s="5" cm="1">
        <f t="array" ref="N804">IFERROR(AVERAGE(IF((DiscreteStatsTable[GroupByKey]=DiscreteStatsTable[[#This Row],[GroupByKey]]),(DiscreteStatsTable[GroupByKey]=DiscreteStatsTable[[#This Row],[GroupByKey]])*DiscreteStatsTable[Average])),0)</f>
        <v>0</v>
      </c>
      <c r="O804" s="5" cm="1">
        <f t="array" ref="O804">IFERROR(_xlfn.STDEV.S(IF((DiscreteStatsTable[GroupByKey]=DiscreteStatsTable[[#This Row],[GroupByKey]]),(DiscreteStatsTable[GroupByKey]=DiscreteStatsTable[[#This Row],[GroupByKey]])*DiscreteStatsTable[Average])),0)</f>
        <v>0</v>
      </c>
      <c r="P804" s="5" cm="1">
        <f t="array" ref="P804">MAX(IF((ProjectInfoTable[ProjectName]=DiscreteStatsTable[[#This Row],[ProjectName]]),(ProjectInfoTable[ProjectName]=DiscreteStatsTable[[#This Row],[ProjectName]])*ProjectInfoTable[ConfidenceInterval]))</f>
        <v>0.95</v>
      </c>
      <c r="Q804" s="5">
        <f>IF(AND(DiscreteStatsTable[[#This Row],[RepsWithStatObserved]]=1,Y804=0),200000000000000000000,IFERROR(_xlfn.T.INV.2T(1 -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4" s="5" cm="1">
        <f t="array" ref="R804">MIN(IF((DiscreteStatsTable[GroupByKey]=DiscreteStatsTable[[#This Row],[GroupByKey]]),(DiscreteStatsTable[GroupByKey]=DiscreteStatsTable[[#This Row],[GroupByKey]])*DiscreteStatsTable[Average]))</f>
        <v>0</v>
      </c>
      <c r="S804" s="5" cm="1">
        <f t="array" ref="S804">MAX(IF((DiscreteStatsTable[GroupByKey]=DiscreteStatsTable[[#This Row],[GroupByKey]]),(DiscreteStatsTable[GroupByKey]=DiscreteStatsTable[[#This Row],[GroupByKey]])*DiscreteStatsTable[Average]))</f>
        <v>0</v>
      </c>
      <c r="T804" s="5" cm="1">
        <f t="array" ref="T804">MIN(IF((DiscreteStatsTable[GroupByKey]=DiscreteStatsTable[[#This Row],[GroupByKey]]),(DiscreteStatsTable[GroupByKey]=DiscreteStatsTable[[#This Row],[GroupByKey]])*DiscreteStatsTable[Minimum]))</f>
        <v>0</v>
      </c>
      <c r="U804" s="5" cm="1">
        <f t="array" ref="U804">MAX(IF((DiscreteStatsTable[GroupByKey]=DiscreteStatsTable[[#This Row],[GroupByKey]]),(DiscreteStatsTable[GroupByKey]=DiscreteStatsTable[[#This Row],[GroupByKey]])*DiscreteStatsTable[Maximum]))</f>
        <v>0</v>
      </c>
      <c r="V804" s="5" cm="1">
        <f t="array" ref="V804">IFERROR(AVERAGE(IF((DiscreteStatsTable[GroupByKey]=DiscreteStatsTable[[#This Row],[GroupByKey]]),(DiscreteStatsTable[GroupByKey]=DiscreteStatsTable[[#This Row],[GroupByKey]])*DiscreteStatsTable[NumberObservations])),0)</f>
        <v>314.94</v>
      </c>
      <c r="W804" s="5">
        <f>IF((DiscreteStatsTable[[#This Row],[RepsRequested]]&gt;1),DiscreteStatsTable[[#This Row],[HalfWidth]],DiscreteStatsTable[[#This Row],[BatchMeansHalfWidth]])</f>
        <v>0</v>
      </c>
      <c r="X804" s="5" cm="1">
        <f t="array" ref="X804">COUNT(IF((DiscreteStatsTable[GroupByKey]=DiscreteStatsTable[[#This Row],[GroupByKey]]),(DiscreteStatsTable[GroupByKey]=DiscreteStatsTable[[#This Row],[GroupByKey]])*DiscreteStatsTable[Replication]))</f>
        <v>50</v>
      </c>
      <c r="Y804" s="5">
        <f>IF(DiscreteStatsTable[[#This Row],[RepsRequested]]=DiscreteStatsTable[[#This Row],[RepsWithStatObserved]],1,0)</f>
        <v>1</v>
      </c>
    </row>
    <row r="805" spans="1:25" x14ac:dyDescent="0.25">
      <c r="A805" t="s">
        <v>68</v>
      </c>
      <c r="B805" t="s">
        <v>70</v>
      </c>
      <c r="C805">
        <v>1</v>
      </c>
      <c r="D805" t="s">
        <v>85</v>
      </c>
      <c r="E805" t="s">
        <v>90</v>
      </c>
      <c r="F805" t="s">
        <v>87</v>
      </c>
      <c r="G805">
        <v>0</v>
      </c>
      <c r="H805">
        <v>2E+20</v>
      </c>
      <c r="I805">
        <v>0</v>
      </c>
      <c r="J805">
        <v>0</v>
      </c>
      <c r="K805">
        <v>315</v>
      </c>
      <c r="L80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05" s="5" cm="1">
        <f t="array" ref="M805">MAX(IF((ProjectInfoTable[ProjectName]=DiscreteStatsTable[[#This Row],[ProjectName]]),(ProjectInfoTable[ProjectName]=DiscreteStatsTable[[#This Row],[ProjectName]])*ProjectInfoTable[NumberOfReplications]))</f>
        <v>50</v>
      </c>
      <c r="N805" s="5" cm="1">
        <f t="array" ref="N805">IFERROR(AVERAGE(IF((DiscreteStatsTable[GroupByKey]=DiscreteStatsTable[[#This Row],[GroupByKey]]),(DiscreteStatsTable[GroupByKey]=DiscreteStatsTable[[#This Row],[GroupByKey]])*DiscreteStatsTable[Average])),0)</f>
        <v>0</v>
      </c>
      <c r="O805" s="5" cm="1">
        <f t="array" ref="O805">IFERROR(_xlfn.STDEV.S(IF((DiscreteStatsTable[GroupByKey]=DiscreteStatsTable[[#This Row],[GroupByKey]]),(DiscreteStatsTable[GroupByKey]=DiscreteStatsTable[[#This Row],[GroupByKey]])*DiscreteStatsTable[Average])),0)</f>
        <v>0</v>
      </c>
      <c r="P805" s="5" cm="1">
        <f t="array" ref="P805">MAX(IF((ProjectInfoTable[ProjectName]=DiscreteStatsTable[[#This Row],[ProjectName]]),(ProjectInfoTable[ProjectName]=DiscreteStatsTable[[#This Row],[ProjectName]])*ProjectInfoTable[ConfidenceInterval]))</f>
        <v>0.95</v>
      </c>
      <c r="Q805" s="5">
        <f>IF(AND(DiscreteStatsTable[[#This Row],[RepsWithStatObserved]]=1,Y805=0),200000000000000000000,IFERROR(_xlfn.T.INV.2T(1 -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5" s="5" cm="1">
        <f t="array" ref="R805">MIN(IF((DiscreteStatsTable[GroupByKey]=DiscreteStatsTable[[#This Row],[GroupByKey]]),(DiscreteStatsTable[GroupByKey]=DiscreteStatsTable[[#This Row],[GroupByKey]])*DiscreteStatsTable[Average]))</f>
        <v>0</v>
      </c>
      <c r="S805" s="5" cm="1">
        <f t="array" ref="S805">MAX(IF((DiscreteStatsTable[GroupByKey]=DiscreteStatsTable[[#This Row],[GroupByKey]]),(DiscreteStatsTable[GroupByKey]=DiscreteStatsTable[[#This Row],[GroupByKey]])*DiscreteStatsTable[Average]))</f>
        <v>0</v>
      </c>
      <c r="T805" s="5" cm="1">
        <f t="array" ref="T805">MIN(IF((DiscreteStatsTable[GroupByKey]=DiscreteStatsTable[[#This Row],[GroupByKey]]),(DiscreteStatsTable[GroupByKey]=DiscreteStatsTable[[#This Row],[GroupByKey]])*DiscreteStatsTable[Minimum]))</f>
        <v>0</v>
      </c>
      <c r="U805" s="5" cm="1">
        <f t="array" ref="U805">MAX(IF((DiscreteStatsTable[GroupByKey]=DiscreteStatsTable[[#This Row],[GroupByKey]]),(DiscreteStatsTable[GroupByKey]=DiscreteStatsTable[[#This Row],[GroupByKey]])*DiscreteStatsTable[Maximum]))</f>
        <v>0</v>
      </c>
      <c r="V805" s="5" cm="1">
        <f t="array" ref="V805">IFERROR(AVERAGE(IF((DiscreteStatsTable[GroupByKey]=DiscreteStatsTable[[#This Row],[GroupByKey]]),(DiscreteStatsTable[GroupByKey]=DiscreteStatsTable[[#This Row],[GroupByKey]])*DiscreteStatsTable[NumberObservations])),0)</f>
        <v>314.94</v>
      </c>
      <c r="W805" s="5">
        <f>IF((DiscreteStatsTable[[#This Row],[RepsRequested]]&gt;1),DiscreteStatsTable[[#This Row],[HalfWidth]],DiscreteStatsTable[[#This Row],[BatchMeansHalfWidth]])</f>
        <v>0</v>
      </c>
      <c r="X805" s="5" cm="1">
        <f t="array" ref="X805">COUNT(IF((DiscreteStatsTable[GroupByKey]=DiscreteStatsTable[[#This Row],[GroupByKey]]),(DiscreteStatsTable[GroupByKey]=DiscreteStatsTable[[#This Row],[GroupByKey]])*DiscreteStatsTable[Replication]))</f>
        <v>50</v>
      </c>
      <c r="Y805" s="5">
        <f>IF(DiscreteStatsTable[[#This Row],[RepsRequested]]=DiscreteStatsTable[[#This Row],[RepsWithStatObserved]],1,0)</f>
        <v>1</v>
      </c>
    </row>
    <row r="806" spans="1:25" x14ac:dyDescent="0.25">
      <c r="A806" t="s">
        <v>68</v>
      </c>
      <c r="B806" t="s">
        <v>70</v>
      </c>
      <c r="C806">
        <v>1</v>
      </c>
      <c r="D806" t="s">
        <v>85</v>
      </c>
      <c r="E806" t="s">
        <v>91</v>
      </c>
      <c r="F806" t="s">
        <v>87</v>
      </c>
      <c r="G806">
        <v>0.15275717095691899</v>
      </c>
      <c r="H806">
        <v>2E+20</v>
      </c>
      <c r="I806">
        <v>2.02320341863289E-2</v>
      </c>
      <c r="J806">
        <v>0.35831260229068201</v>
      </c>
      <c r="K806">
        <v>315</v>
      </c>
      <c r="L80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06" s="5" cm="1">
        <f t="array" ref="M806">MAX(IF((ProjectInfoTable[ProjectName]=DiscreteStatsTable[[#This Row],[ProjectName]]),(ProjectInfoTable[ProjectName]=DiscreteStatsTable[[#This Row],[ProjectName]])*ProjectInfoTable[NumberOfReplications]))</f>
        <v>50</v>
      </c>
      <c r="N806" s="5" cm="1">
        <f t="array" ref="N806">IFERROR(AVERAGE(IF((DiscreteStatsTable[GroupByKey]=DiscreteStatsTable[[#This Row],[GroupByKey]]),(DiscreteStatsTable[GroupByKey]=DiscreteStatsTable[[#This Row],[GroupByKey]])*DiscreteStatsTable[Average])),0)</f>
        <v>0.15360300744494335</v>
      </c>
      <c r="O806" s="5" cm="1">
        <f t="array" ref="O80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06" s="5" cm="1">
        <f t="array" ref="P806">MAX(IF((ProjectInfoTable[ProjectName]=DiscreteStatsTable[[#This Row],[ProjectName]]),(ProjectInfoTable[ProjectName]=DiscreteStatsTable[[#This Row],[ProjectName]])*ProjectInfoTable[ConfidenceInterval]))</f>
        <v>0.95</v>
      </c>
      <c r="Q806" s="5">
        <f>IF(AND(DiscreteStatsTable[[#This Row],[RepsWithStatObserved]]=1,Y806=0),200000000000000000000,IFERROR(_xlfn.T.INV.2T(1 -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06" s="5" cm="1">
        <f t="array" ref="R806">MIN(IF((DiscreteStatsTable[GroupByKey]=DiscreteStatsTable[[#This Row],[GroupByKey]]),(DiscreteStatsTable[GroupByKey]=DiscreteStatsTable[[#This Row],[GroupByKey]])*DiscreteStatsTable[Average]))</f>
        <v>0.14775202073435401</v>
      </c>
      <c r="S806" s="5" cm="1">
        <f t="array" ref="S806">MAX(IF((DiscreteStatsTable[GroupByKey]=DiscreteStatsTable[[#This Row],[GroupByKey]]),(DiscreteStatsTable[GroupByKey]=DiscreteStatsTable[[#This Row],[GroupByKey]])*DiscreteStatsTable[Average]))</f>
        <v>0.15935535821513699</v>
      </c>
      <c r="T806" s="5" cm="1">
        <f t="array" ref="T806">MIN(IF((DiscreteStatsTable[GroupByKey]=DiscreteStatsTable[[#This Row],[GroupByKey]]),(DiscreteStatsTable[GroupByKey]=DiscreteStatsTable[[#This Row],[GroupByKey]])*DiscreteStatsTable[Minimum]))</f>
        <v>1.2941586017357501E-2</v>
      </c>
      <c r="U806" s="5" cm="1">
        <f t="array" ref="U806">MAX(IF((DiscreteStatsTable[GroupByKey]=DiscreteStatsTable[[#This Row],[GroupByKey]]),(DiscreteStatsTable[GroupByKey]=DiscreteStatsTable[[#This Row],[GroupByKey]])*DiscreteStatsTable[Maximum]))</f>
        <v>0.39902140955300902</v>
      </c>
      <c r="V806" s="5" cm="1">
        <f t="array" ref="V806">IFERROR(AVERAGE(IF((DiscreteStatsTable[GroupByKey]=DiscreteStatsTable[[#This Row],[GroupByKey]]),(DiscreteStatsTable[GroupByKey]=DiscreteStatsTable[[#This Row],[GroupByKey]])*DiscreteStatsTable[NumberObservations])),0)</f>
        <v>314.94</v>
      </c>
      <c r="W806" s="5">
        <f>IF((DiscreteStatsTable[[#This Row],[RepsRequested]]&gt;1),DiscreteStatsTable[[#This Row],[HalfWidth]],DiscreteStatsTable[[#This Row],[BatchMeansHalfWidth]])</f>
        <v>7.902472167534418E-4</v>
      </c>
      <c r="X806" s="5" cm="1">
        <f t="array" ref="X806">COUNT(IF((DiscreteStatsTable[GroupByKey]=DiscreteStatsTable[[#This Row],[GroupByKey]]),(DiscreteStatsTable[GroupByKey]=DiscreteStatsTable[[#This Row],[GroupByKey]])*DiscreteStatsTable[Replication]))</f>
        <v>50</v>
      </c>
      <c r="Y806" s="5">
        <f>IF(DiscreteStatsTable[[#This Row],[RepsRequested]]=DiscreteStatsTable[[#This Row],[RepsWithStatObserved]],1,0)</f>
        <v>1</v>
      </c>
    </row>
    <row r="807" spans="1:25" x14ac:dyDescent="0.25">
      <c r="A807" t="s">
        <v>68</v>
      </c>
      <c r="B807" t="s">
        <v>70</v>
      </c>
      <c r="C807">
        <v>1</v>
      </c>
      <c r="D807" t="s">
        <v>85</v>
      </c>
      <c r="E807" t="s">
        <v>92</v>
      </c>
      <c r="F807" t="s">
        <v>87</v>
      </c>
      <c r="G807">
        <v>6.1824060528174698</v>
      </c>
      <c r="H807">
        <v>2E+20</v>
      </c>
      <c r="I807">
        <v>1.2139220511797399</v>
      </c>
      <c r="J807">
        <v>17.679614659666999</v>
      </c>
      <c r="K807">
        <v>315</v>
      </c>
      <c r="L80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07" s="5" cm="1">
        <f t="array" ref="M807">MAX(IF((ProjectInfoTable[ProjectName]=DiscreteStatsTable[[#This Row],[ProjectName]]),(ProjectInfoTable[ProjectName]=DiscreteStatsTable[[#This Row],[ProjectName]])*ProjectInfoTable[NumberOfReplications]))</f>
        <v>50</v>
      </c>
      <c r="N807" s="5" cm="1">
        <f t="array" ref="N807">IFERROR(AVERAGE(IF((DiscreteStatsTable[GroupByKey]=DiscreteStatsTable[[#This Row],[GroupByKey]]),(DiscreteStatsTable[GroupByKey]=DiscreteStatsTable[[#This Row],[GroupByKey]])*DiscreteStatsTable[Average])),0)</f>
        <v>6.2464097165262737</v>
      </c>
      <c r="O807" s="5" cm="1">
        <f t="array" ref="O807">IFERROR(_xlfn.STDEV.S(IF((DiscreteStatsTable[GroupByKey]=DiscreteStatsTable[[#This Row],[GroupByKey]]),(DiscreteStatsTable[GroupByKey]=DiscreteStatsTable[[#This Row],[GroupByKey]])*DiscreteStatsTable[Average])),0)</f>
        <v>0.25147687830992443</v>
      </c>
      <c r="P807" s="5" cm="1">
        <f t="array" ref="P807">MAX(IF((ProjectInfoTable[ProjectName]=DiscreteStatsTable[[#This Row],[ProjectName]]),(ProjectInfoTable[ProjectName]=DiscreteStatsTable[[#This Row],[ProjectName]])*ProjectInfoTable[ConfidenceInterval]))</f>
        <v>0.95</v>
      </c>
      <c r="Q807" s="5">
        <f>IF(AND(DiscreteStatsTable[[#This Row],[RepsWithStatObserved]]=1,Y807=0),200000000000000000000,IFERROR(_xlfn.T.INV.2T(1 -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807" s="5" cm="1">
        <f t="array" ref="R807">MIN(IF((DiscreteStatsTable[GroupByKey]=DiscreteStatsTable[[#This Row],[GroupByKey]]),(DiscreteStatsTable[GroupByKey]=DiscreteStatsTable[[#This Row],[GroupByKey]])*DiscreteStatsTable[Average]))</f>
        <v>5.7719952606423401</v>
      </c>
      <c r="S807" s="5" cm="1">
        <f t="array" ref="S807">MAX(IF((DiscreteStatsTable[GroupByKey]=DiscreteStatsTable[[#This Row],[GroupByKey]]),(DiscreteStatsTable[GroupByKey]=DiscreteStatsTable[[#This Row],[GroupByKey]])*DiscreteStatsTable[Average]))</f>
        <v>6.9649734105951397</v>
      </c>
      <c r="T807" s="5" cm="1">
        <f t="array" ref="T807">MIN(IF((DiscreteStatsTable[GroupByKey]=DiscreteStatsTable[[#This Row],[GroupByKey]]),(DiscreteStatsTable[GroupByKey]=DiscreteStatsTable[[#This Row],[GroupByKey]])*DiscreteStatsTable[Minimum]))</f>
        <v>0.776495161041453</v>
      </c>
      <c r="U807" s="5" cm="1">
        <f t="array" ref="U807">MAX(IF((DiscreteStatsTable[GroupByKey]=DiscreteStatsTable[[#This Row],[GroupByKey]]),(DiscreteStatsTable[GroupByKey]=DiscreteStatsTable[[#This Row],[GroupByKey]])*DiscreteStatsTable[Maximum]))</f>
        <v>24.516532285818698</v>
      </c>
      <c r="V807" s="5" cm="1">
        <f t="array" ref="V807">IFERROR(AVERAGE(IF((DiscreteStatsTable[GroupByKey]=DiscreteStatsTable[[#This Row],[GroupByKey]]),(DiscreteStatsTable[GroupByKey]=DiscreteStatsTable[[#This Row],[GroupByKey]])*DiscreteStatsTable[NumberObservations])),0)</f>
        <v>314.94</v>
      </c>
      <c r="W807" s="5">
        <f>IF((DiscreteStatsTable[[#This Row],[RepsRequested]]&gt;1),DiscreteStatsTable[[#This Row],[HalfWidth]],DiscreteStatsTable[[#This Row],[BatchMeansHalfWidth]])</f>
        <v>7.1468938045562813E-2</v>
      </c>
      <c r="X807" s="5" cm="1">
        <f t="array" ref="X807">COUNT(IF((DiscreteStatsTable[GroupByKey]=DiscreteStatsTable[[#This Row],[GroupByKey]]),(DiscreteStatsTable[GroupByKey]=DiscreteStatsTable[[#This Row],[GroupByKey]])*DiscreteStatsTable[Replication]))</f>
        <v>50</v>
      </c>
      <c r="Y807" s="5">
        <f>IF(DiscreteStatsTable[[#This Row],[RepsRequested]]=DiscreteStatsTable[[#This Row],[RepsWithStatObserved]],1,0)</f>
        <v>1</v>
      </c>
    </row>
    <row r="808" spans="1:25" x14ac:dyDescent="0.25">
      <c r="A808" t="s">
        <v>68</v>
      </c>
      <c r="B808" t="s">
        <v>70</v>
      </c>
      <c r="C808">
        <v>1</v>
      </c>
      <c r="D808" t="s">
        <v>85</v>
      </c>
      <c r="E808" t="s">
        <v>93</v>
      </c>
      <c r="F808" t="s">
        <v>87</v>
      </c>
      <c r="G808">
        <v>0</v>
      </c>
      <c r="H808">
        <v>2E+20</v>
      </c>
      <c r="I808">
        <v>0</v>
      </c>
      <c r="J808">
        <v>0</v>
      </c>
      <c r="K808">
        <v>315</v>
      </c>
      <c r="L80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08" s="5" cm="1">
        <f t="array" ref="M808">MAX(IF((ProjectInfoTable[ProjectName]=DiscreteStatsTable[[#This Row],[ProjectName]]),(ProjectInfoTable[ProjectName]=DiscreteStatsTable[[#This Row],[ProjectName]])*ProjectInfoTable[NumberOfReplications]))</f>
        <v>50</v>
      </c>
      <c r="N808" s="5" cm="1">
        <f t="array" ref="N808">IFERROR(AVERAGE(IF((DiscreteStatsTable[GroupByKey]=DiscreteStatsTable[[#This Row],[GroupByKey]]),(DiscreteStatsTable[GroupByKey]=DiscreteStatsTable[[#This Row],[GroupByKey]])*DiscreteStatsTable[Average])),0)</f>
        <v>0</v>
      </c>
      <c r="O808" s="5" cm="1">
        <f t="array" ref="O808">IFERROR(_xlfn.STDEV.S(IF((DiscreteStatsTable[GroupByKey]=DiscreteStatsTable[[#This Row],[GroupByKey]]),(DiscreteStatsTable[GroupByKey]=DiscreteStatsTable[[#This Row],[GroupByKey]])*DiscreteStatsTable[Average])),0)</f>
        <v>0</v>
      </c>
      <c r="P808" s="5" cm="1">
        <f t="array" ref="P808">MAX(IF((ProjectInfoTable[ProjectName]=DiscreteStatsTable[[#This Row],[ProjectName]]),(ProjectInfoTable[ProjectName]=DiscreteStatsTable[[#This Row],[ProjectName]])*ProjectInfoTable[ConfidenceInterval]))</f>
        <v>0.95</v>
      </c>
      <c r="Q808" s="5">
        <f>IF(AND(DiscreteStatsTable[[#This Row],[RepsWithStatObserved]]=1,Y808=0),200000000000000000000,IFERROR(_xlfn.T.INV.2T(1 -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8" s="5" cm="1">
        <f t="array" ref="R808">MIN(IF((DiscreteStatsTable[GroupByKey]=DiscreteStatsTable[[#This Row],[GroupByKey]]),(DiscreteStatsTable[GroupByKey]=DiscreteStatsTable[[#This Row],[GroupByKey]])*DiscreteStatsTable[Average]))</f>
        <v>0</v>
      </c>
      <c r="S808" s="5" cm="1">
        <f t="array" ref="S808">MAX(IF((DiscreteStatsTable[GroupByKey]=DiscreteStatsTable[[#This Row],[GroupByKey]]),(DiscreteStatsTable[GroupByKey]=DiscreteStatsTable[[#This Row],[GroupByKey]])*DiscreteStatsTable[Average]))</f>
        <v>0</v>
      </c>
      <c r="T808" s="5" cm="1">
        <f t="array" ref="T808">MIN(IF((DiscreteStatsTable[GroupByKey]=DiscreteStatsTable[[#This Row],[GroupByKey]]),(DiscreteStatsTable[GroupByKey]=DiscreteStatsTable[[#This Row],[GroupByKey]])*DiscreteStatsTable[Minimum]))</f>
        <v>0</v>
      </c>
      <c r="U808" s="5" cm="1">
        <f t="array" ref="U808">MAX(IF((DiscreteStatsTable[GroupByKey]=DiscreteStatsTable[[#This Row],[GroupByKey]]),(DiscreteStatsTable[GroupByKey]=DiscreteStatsTable[[#This Row],[GroupByKey]])*DiscreteStatsTable[Maximum]))</f>
        <v>0</v>
      </c>
      <c r="V808" s="5" cm="1">
        <f t="array" ref="V808">IFERROR(AVERAGE(IF((DiscreteStatsTable[GroupByKey]=DiscreteStatsTable[[#This Row],[GroupByKey]]),(DiscreteStatsTable[GroupByKey]=DiscreteStatsTable[[#This Row],[GroupByKey]])*DiscreteStatsTable[NumberObservations])),0)</f>
        <v>314.94</v>
      </c>
      <c r="W808" s="5">
        <f>IF((DiscreteStatsTable[[#This Row],[RepsRequested]]&gt;1),DiscreteStatsTable[[#This Row],[HalfWidth]],DiscreteStatsTable[[#This Row],[BatchMeansHalfWidth]])</f>
        <v>0</v>
      </c>
      <c r="X808" s="5" cm="1">
        <f t="array" ref="X808">COUNT(IF((DiscreteStatsTable[GroupByKey]=DiscreteStatsTable[[#This Row],[GroupByKey]]),(DiscreteStatsTable[GroupByKey]=DiscreteStatsTable[[#This Row],[GroupByKey]])*DiscreteStatsTable[Replication]))</f>
        <v>50</v>
      </c>
      <c r="Y808" s="5">
        <f>IF(DiscreteStatsTable[[#This Row],[RepsRequested]]=DiscreteStatsTable[[#This Row],[RepsWithStatObserved]],1,0)</f>
        <v>1</v>
      </c>
    </row>
    <row r="809" spans="1:25" x14ac:dyDescent="0.25">
      <c r="A809" t="s">
        <v>68</v>
      </c>
      <c r="B809" t="s">
        <v>70</v>
      </c>
      <c r="C809">
        <v>1</v>
      </c>
      <c r="D809" t="s">
        <v>85</v>
      </c>
      <c r="E809" t="s">
        <v>94</v>
      </c>
      <c r="F809" t="s">
        <v>87</v>
      </c>
      <c r="G809">
        <v>0</v>
      </c>
      <c r="H809">
        <v>2E+20</v>
      </c>
      <c r="I809">
        <v>0</v>
      </c>
      <c r="J809">
        <v>0</v>
      </c>
      <c r="K809">
        <v>315</v>
      </c>
      <c r="L80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09" s="5" cm="1">
        <f t="array" ref="M809">MAX(IF((ProjectInfoTable[ProjectName]=DiscreteStatsTable[[#This Row],[ProjectName]]),(ProjectInfoTable[ProjectName]=DiscreteStatsTable[[#This Row],[ProjectName]])*ProjectInfoTable[NumberOfReplications]))</f>
        <v>50</v>
      </c>
      <c r="N809" s="5" cm="1">
        <f t="array" ref="N809">IFERROR(AVERAGE(IF((DiscreteStatsTable[GroupByKey]=DiscreteStatsTable[[#This Row],[GroupByKey]]),(DiscreteStatsTable[GroupByKey]=DiscreteStatsTable[[#This Row],[GroupByKey]])*DiscreteStatsTable[Average])),0)</f>
        <v>0</v>
      </c>
      <c r="O809" s="5" cm="1">
        <f t="array" ref="O809">IFERROR(_xlfn.STDEV.S(IF((DiscreteStatsTable[GroupByKey]=DiscreteStatsTable[[#This Row],[GroupByKey]]),(DiscreteStatsTable[GroupByKey]=DiscreteStatsTable[[#This Row],[GroupByKey]])*DiscreteStatsTable[Average])),0)</f>
        <v>0</v>
      </c>
      <c r="P809" s="5" cm="1">
        <f t="array" ref="P809">MAX(IF((ProjectInfoTable[ProjectName]=DiscreteStatsTable[[#This Row],[ProjectName]]),(ProjectInfoTable[ProjectName]=DiscreteStatsTable[[#This Row],[ProjectName]])*ProjectInfoTable[ConfidenceInterval]))</f>
        <v>0.95</v>
      </c>
      <c r="Q809" s="5">
        <f>IF(AND(DiscreteStatsTable[[#This Row],[RepsWithStatObserved]]=1,Y809=0),200000000000000000000,IFERROR(_xlfn.T.INV.2T(1 -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9" s="5" cm="1">
        <f t="array" ref="R809">MIN(IF((DiscreteStatsTable[GroupByKey]=DiscreteStatsTable[[#This Row],[GroupByKey]]),(DiscreteStatsTable[GroupByKey]=DiscreteStatsTable[[#This Row],[GroupByKey]])*DiscreteStatsTable[Average]))</f>
        <v>0</v>
      </c>
      <c r="S809" s="5" cm="1">
        <f t="array" ref="S809">MAX(IF((DiscreteStatsTable[GroupByKey]=DiscreteStatsTable[[#This Row],[GroupByKey]]),(DiscreteStatsTable[GroupByKey]=DiscreteStatsTable[[#This Row],[GroupByKey]])*DiscreteStatsTable[Average]))</f>
        <v>0</v>
      </c>
      <c r="T809" s="5" cm="1">
        <f t="array" ref="T809">MIN(IF((DiscreteStatsTable[GroupByKey]=DiscreteStatsTable[[#This Row],[GroupByKey]]),(DiscreteStatsTable[GroupByKey]=DiscreteStatsTable[[#This Row],[GroupByKey]])*DiscreteStatsTable[Minimum]))</f>
        <v>0</v>
      </c>
      <c r="U809" s="5" cm="1">
        <f t="array" ref="U809">MAX(IF((DiscreteStatsTable[GroupByKey]=DiscreteStatsTable[[#This Row],[GroupByKey]]),(DiscreteStatsTable[GroupByKey]=DiscreteStatsTable[[#This Row],[GroupByKey]])*DiscreteStatsTable[Maximum]))</f>
        <v>0</v>
      </c>
      <c r="V809" s="5" cm="1">
        <f t="array" ref="V809">IFERROR(AVERAGE(IF((DiscreteStatsTable[GroupByKey]=DiscreteStatsTable[[#This Row],[GroupByKey]]),(DiscreteStatsTable[GroupByKey]=DiscreteStatsTable[[#This Row],[GroupByKey]])*DiscreteStatsTable[NumberObservations])),0)</f>
        <v>314.94</v>
      </c>
      <c r="W809" s="5">
        <f>IF((DiscreteStatsTable[[#This Row],[RepsRequested]]&gt;1),DiscreteStatsTable[[#This Row],[HalfWidth]],DiscreteStatsTable[[#This Row],[BatchMeansHalfWidth]])</f>
        <v>0</v>
      </c>
      <c r="X809" s="5" cm="1">
        <f t="array" ref="X809">COUNT(IF((DiscreteStatsTable[GroupByKey]=DiscreteStatsTable[[#This Row],[GroupByKey]]),(DiscreteStatsTable[GroupByKey]=DiscreteStatsTable[[#This Row],[GroupByKey]])*DiscreteStatsTable[Replication]))</f>
        <v>50</v>
      </c>
      <c r="Y809" s="5">
        <f>IF(DiscreteStatsTable[[#This Row],[RepsRequested]]=DiscreteStatsTable[[#This Row],[RepsWithStatObserved]],1,0)</f>
        <v>1</v>
      </c>
    </row>
    <row r="810" spans="1:25" x14ac:dyDescent="0.25">
      <c r="A810" t="s">
        <v>68</v>
      </c>
      <c r="B810" t="s">
        <v>70</v>
      </c>
      <c r="C810">
        <v>1</v>
      </c>
      <c r="D810" t="s">
        <v>85</v>
      </c>
      <c r="E810" t="s">
        <v>95</v>
      </c>
      <c r="F810" t="s">
        <v>87</v>
      </c>
      <c r="G810">
        <v>0.15275717095691899</v>
      </c>
      <c r="H810">
        <v>2E+20</v>
      </c>
      <c r="I810">
        <v>2.02320341863289E-2</v>
      </c>
      <c r="J810">
        <v>0.35831260229068201</v>
      </c>
      <c r="K810">
        <v>315</v>
      </c>
      <c r="L81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10" s="5" cm="1">
        <f t="array" ref="M810">MAX(IF((ProjectInfoTable[ProjectName]=DiscreteStatsTable[[#This Row],[ProjectName]]),(ProjectInfoTable[ProjectName]=DiscreteStatsTable[[#This Row],[ProjectName]])*ProjectInfoTable[NumberOfReplications]))</f>
        <v>50</v>
      </c>
      <c r="N810" s="5" cm="1">
        <f t="array" ref="N810">IFERROR(AVERAGE(IF((DiscreteStatsTable[GroupByKey]=DiscreteStatsTable[[#This Row],[GroupByKey]]),(DiscreteStatsTable[GroupByKey]=DiscreteStatsTable[[#This Row],[GroupByKey]])*DiscreteStatsTable[Average])),0)</f>
        <v>0.15360300744494335</v>
      </c>
      <c r="O810" s="5" cm="1">
        <f t="array" ref="O81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10" s="5" cm="1">
        <f t="array" ref="P810">MAX(IF((ProjectInfoTable[ProjectName]=DiscreteStatsTable[[#This Row],[ProjectName]]),(ProjectInfoTable[ProjectName]=DiscreteStatsTable[[#This Row],[ProjectName]])*ProjectInfoTable[ConfidenceInterval]))</f>
        <v>0.95</v>
      </c>
      <c r="Q810" s="5">
        <f>IF(AND(DiscreteStatsTable[[#This Row],[RepsWithStatObserved]]=1,Y810=0),200000000000000000000,IFERROR(_xlfn.T.INV.2T(1 -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10" s="5" cm="1">
        <f t="array" ref="R810">MIN(IF((DiscreteStatsTable[GroupByKey]=DiscreteStatsTable[[#This Row],[GroupByKey]]),(DiscreteStatsTable[GroupByKey]=DiscreteStatsTable[[#This Row],[GroupByKey]])*DiscreteStatsTable[Average]))</f>
        <v>0.14775202073435401</v>
      </c>
      <c r="S810" s="5" cm="1">
        <f t="array" ref="S810">MAX(IF((DiscreteStatsTable[GroupByKey]=DiscreteStatsTable[[#This Row],[GroupByKey]]),(DiscreteStatsTable[GroupByKey]=DiscreteStatsTable[[#This Row],[GroupByKey]])*DiscreteStatsTable[Average]))</f>
        <v>0.15935535821513699</v>
      </c>
      <c r="T810" s="5" cm="1">
        <f t="array" ref="T810">MIN(IF((DiscreteStatsTable[GroupByKey]=DiscreteStatsTable[[#This Row],[GroupByKey]]),(DiscreteStatsTable[GroupByKey]=DiscreteStatsTable[[#This Row],[GroupByKey]])*DiscreteStatsTable[Minimum]))</f>
        <v>1.2941586017357501E-2</v>
      </c>
      <c r="U810" s="5" cm="1">
        <f t="array" ref="U810">MAX(IF((DiscreteStatsTable[GroupByKey]=DiscreteStatsTable[[#This Row],[GroupByKey]]),(DiscreteStatsTable[GroupByKey]=DiscreteStatsTable[[#This Row],[GroupByKey]])*DiscreteStatsTable[Maximum]))</f>
        <v>0.39902140955300902</v>
      </c>
      <c r="V810" s="5" cm="1">
        <f t="array" ref="V810">IFERROR(AVERAGE(IF((DiscreteStatsTable[GroupByKey]=DiscreteStatsTable[[#This Row],[GroupByKey]]),(DiscreteStatsTable[GroupByKey]=DiscreteStatsTable[[#This Row],[GroupByKey]])*DiscreteStatsTable[NumberObservations])),0)</f>
        <v>314.94</v>
      </c>
      <c r="W810" s="5">
        <f>IF((DiscreteStatsTable[[#This Row],[RepsRequested]]&gt;1),DiscreteStatsTable[[#This Row],[HalfWidth]],DiscreteStatsTable[[#This Row],[BatchMeansHalfWidth]])</f>
        <v>7.902472167534418E-4</v>
      </c>
      <c r="X810" s="5" cm="1">
        <f t="array" ref="X810">COUNT(IF((DiscreteStatsTable[GroupByKey]=DiscreteStatsTable[[#This Row],[GroupByKey]]),(DiscreteStatsTable[GroupByKey]=DiscreteStatsTable[[#This Row],[GroupByKey]])*DiscreteStatsTable[Replication]))</f>
        <v>50</v>
      </c>
      <c r="Y810" s="5">
        <f>IF(DiscreteStatsTable[[#This Row],[RepsRequested]]=DiscreteStatsTable[[#This Row],[RepsWithStatObserved]],1,0)</f>
        <v>1</v>
      </c>
    </row>
    <row r="811" spans="1:25" x14ac:dyDescent="0.25">
      <c r="A811" t="s">
        <v>68</v>
      </c>
      <c r="B811" t="s">
        <v>70</v>
      </c>
      <c r="C811">
        <v>1</v>
      </c>
      <c r="D811" t="s">
        <v>85</v>
      </c>
      <c r="E811" t="s">
        <v>96</v>
      </c>
      <c r="F811" t="s">
        <v>87</v>
      </c>
      <c r="G811">
        <v>5.65720679114595</v>
      </c>
      <c r="H811">
        <v>2E+20</v>
      </c>
      <c r="I811">
        <v>1.2139220511797399</v>
      </c>
      <c r="J811">
        <v>15.8887606911516</v>
      </c>
      <c r="K811">
        <v>315</v>
      </c>
      <c r="L81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11" s="5" cm="1">
        <f t="array" ref="M811">MAX(IF((ProjectInfoTable[ProjectName]=DiscreteStatsTable[[#This Row],[ProjectName]]),(ProjectInfoTable[ProjectName]=DiscreteStatsTable[[#This Row],[ProjectName]])*ProjectInfoTable[NumberOfReplications]))</f>
        <v>50</v>
      </c>
      <c r="N811" s="5" cm="1">
        <f t="array" ref="N811">IFERROR(AVERAGE(IF((DiscreteStatsTable[GroupByKey]=DiscreteStatsTable[[#This Row],[GroupByKey]]),(DiscreteStatsTable[GroupByKey]=DiscreteStatsTable[[#This Row],[GroupByKey]])*DiscreteStatsTable[Average])),0)</f>
        <v>5.6703914844629564</v>
      </c>
      <c r="O811" s="5" cm="1">
        <f t="array" ref="O811">IFERROR(_xlfn.STDEV.S(IF((DiscreteStatsTable[GroupByKey]=DiscreteStatsTable[[#This Row],[GroupByKey]]),(DiscreteStatsTable[GroupByKey]=DiscreteStatsTable[[#This Row],[GroupByKey]])*DiscreteStatsTable[Average])),0)</f>
        <v>0.11212213786906711</v>
      </c>
      <c r="P811" s="5" cm="1">
        <f t="array" ref="P811">MAX(IF((ProjectInfoTable[ProjectName]=DiscreteStatsTable[[#This Row],[ProjectName]]),(ProjectInfoTable[ProjectName]=DiscreteStatsTable[[#This Row],[ProjectName]])*ProjectInfoTable[ConfidenceInterval]))</f>
        <v>0.95</v>
      </c>
      <c r="Q811" s="5">
        <f>IF(AND(DiscreteStatsTable[[#This Row],[RepsWithStatObserved]]=1,Y811=0),200000000000000000000,IFERROR(_xlfn.T.INV.2T(1 -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811" s="5" cm="1">
        <f t="array" ref="R811">MIN(IF((DiscreteStatsTable[GroupByKey]=DiscreteStatsTable[[#This Row],[GroupByKey]]),(DiscreteStatsTable[GroupByKey]=DiscreteStatsTable[[#This Row],[GroupByKey]])*DiscreteStatsTable[Average]))</f>
        <v>5.4446177348794</v>
      </c>
      <c r="S811" s="5" cm="1">
        <f t="array" ref="S811">MAX(IF((DiscreteStatsTable[GroupByKey]=DiscreteStatsTable[[#This Row],[GroupByKey]]),(DiscreteStatsTable[GroupByKey]=DiscreteStatsTable[[#This Row],[GroupByKey]])*DiscreteStatsTable[Average]))</f>
        <v>5.9073355064629904</v>
      </c>
      <c r="T811" s="5" cm="1">
        <f t="array" ref="T811">MIN(IF((DiscreteStatsTable[GroupByKey]=DiscreteStatsTable[[#This Row],[GroupByKey]]),(DiscreteStatsTable[GroupByKey]=DiscreteStatsTable[[#This Row],[GroupByKey]])*DiscreteStatsTable[Minimum]))</f>
        <v>0.776495161041453</v>
      </c>
      <c r="U811" s="5" cm="1">
        <f t="array" ref="U811">MAX(IF((DiscreteStatsTable[GroupByKey]=DiscreteStatsTable[[#This Row],[GroupByKey]]),(DiscreteStatsTable[GroupByKey]=DiscreteStatsTable[[#This Row],[GroupByKey]])*DiscreteStatsTable[Maximum]))</f>
        <v>17.386184782464099</v>
      </c>
      <c r="V811" s="5" cm="1">
        <f t="array" ref="V811">IFERROR(AVERAGE(IF((DiscreteStatsTable[GroupByKey]=DiscreteStatsTable[[#This Row],[GroupByKey]]),(DiscreteStatsTable[GroupByKey]=DiscreteStatsTable[[#This Row],[GroupByKey]])*DiscreteStatsTable[NumberObservations])),0)</f>
        <v>314.94</v>
      </c>
      <c r="W811" s="5">
        <f>IF((DiscreteStatsTable[[#This Row],[RepsRequested]]&gt;1),DiscreteStatsTable[[#This Row],[HalfWidth]],DiscreteStatsTable[[#This Row],[BatchMeansHalfWidth]])</f>
        <v>3.1864759013847554E-2</v>
      </c>
      <c r="X811" s="5" cm="1">
        <f t="array" ref="X811">COUNT(IF((DiscreteStatsTable[GroupByKey]=DiscreteStatsTable[[#This Row],[GroupByKey]]),(DiscreteStatsTable[GroupByKey]=DiscreteStatsTable[[#This Row],[GroupByKey]])*DiscreteStatsTable[Replication]))</f>
        <v>50</v>
      </c>
      <c r="Y811" s="5">
        <f>IF(DiscreteStatsTable[[#This Row],[RepsRequested]]=DiscreteStatsTable[[#This Row],[RepsWithStatObserved]],1,0)</f>
        <v>1</v>
      </c>
    </row>
    <row r="812" spans="1:25" x14ac:dyDescent="0.25">
      <c r="A812" t="s">
        <v>68</v>
      </c>
      <c r="B812" t="s">
        <v>70</v>
      </c>
      <c r="C812">
        <v>1</v>
      </c>
      <c r="D812" t="s">
        <v>85</v>
      </c>
      <c r="E812" t="s">
        <v>97</v>
      </c>
      <c r="F812" t="s">
        <v>87</v>
      </c>
      <c r="G812">
        <v>0</v>
      </c>
      <c r="H812">
        <v>2E+20</v>
      </c>
      <c r="I812">
        <v>0</v>
      </c>
      <c r="J812">
        <v>0</v>
      </c>
      <c r="K812">
        <v>315</v>
      </c>
      <c r="L81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12" s="5" cm="1">
        <f t="array" ref="M812">MAX(IF((ProjectInfoTable[ProjectName]=DiscreteStatsTable[[#This Row],[ProjectName]]),(ProjectInfoTable[ProjectName]=DiscreteStatsTable[[#This Row],[ProjectName]])*ProjectInfoTable[NumberOfReplications]))</f>
        <v>50</v>
      </c>
      <c r="N812" s="5" cm="1">
        <f t="array" ref="N812">IFERROR(AVERAGE(IF((DiscreteStatsTable[GroupByKey]=DiscreteStatsTable[[#This Row],[GroupByKey]]),(DiscreteStatsTable[GroupByKey]=DiscreteStatsTable[[#This Row],[GroupByKey]])*DiscreteStatsTable[Average])),0)</f>
        <v>0</v>
      </c>
      <c r="O812" s="5" cm="1">
        <f t="array" ref="O812">IFERROR(_xlfn.STDEV.S(IF((DiscreteStatsTable[GroupByKey]=DiscreteStatsTable[[#This Row],[GroupByKey]]),(DiscreteStatsTable[GroupByKey]=DiscreteStatsTable[[#This Row],[GroupByKey]])*DiscreteStatsTable[Average])),0)</f>
        <v>0</v>
      </c>
      <c r="P812" s="5" cm="1">
        <f t="array" ref="P812">MAX(IF((ProjectInfoTable[ProjectName]=DiscreteStatsTable[[#This Row],[ProjectName]]),(ProjectInfoTable[ProjectName]=DiscreteStatsTable[[#This Row],[ProjectName]])*ProjectInfoTable[ConfidenceInterval]))</f>
        <v>0.95</v>
      </c>
      <c r="Q812" s="5">
        <f>IF(AND(DiscreteStatsTable[[#This Row],[RepsWithStatObserved]]=1,Y812=0),200000000000000000000,IFERROR(_xlfn.T.INV.2T(1 -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2" s="5" cm="1">
        <f t="array" ref="R812">MIN(IF((DiscreteStatsTable[GroupByKey]=DiscreteStatsTable[[#This Row],[GroupByKey]]),(DiscreteStatsTable[GroupByKey]=DiscreteStatsTable[[#This Row],[GroupByKey]])*DiscreteStatsTable[Average]))</f>
        <v>0</v>
      </c>
      <c r="S812" s="5" cm="1">
        <f t="array" ref="S812">MAX(IF((DiscreteStatsTable[GroupByKey]=DiscreteStatsTable[[#This Row],[GroupByKey]]),(DiscreteStatsTable[GroupByKey]=DiscreteStatsTable[[#This Row],[GroupByKey]])*DiscreteStatsTable[Average]))</f>
        <v>0</v>
      </c>
      <c r="T812" s="5" cm="1">
        <f t="array" ref="T812">MIN(IF((DiscreteStatsTable[GroupByKey]=DiscreteStatsTable[[#This Row],[GroupByKey]]),(DiscreteStatsTable[GroupByKey]=DiscreteStatsTable[[#This Row],[GroupByKey]])*DiscreteStatsTable[Minimum]))</f>
        <v>0</v>
      </c>
      <c r="U812" s="5" cm="1">
        <f t="array" ref="U812">MAX(IF((DiscreteStatsTable[GroupByKey]=DiscreteStatsTable[[#This Row],[GroupByKey]]),(DiscreteStatsTable[GroupByKey]=DiscreteStatsTable[[#This Row],[GroupByKey]])*DiscreteStatsTable[Maximum]))</f>
        <v>0</v>
      </c>
      <c r="V812" s="5" cm="1">
        <f t="array" ref="V812">IFERROR(AVERAGE(IF((DiscreteStatsTable[GroupByKey]=DiscreteStatsTable[[#This Row],[GroupByKey]]),(DiscreteStatsTable[GroupByKey]=DiscreteStatsTable[[#This Row],[GroupByKey]])*DiscreteStatsTable[NumberObservations])),0)</f>
        <v>314.94</v>
      </c>
      <c r="W812" s="5">
        <f>IF((DiscreteStatsTable[[#This Row],[RepsRequested]]&gt;1),DiscreteStatsTable[[#This Row],[HalfWidth]],DiscreteStatsTable[[#This Row],[BatchMeansHalfWidth]])</f>
        <v>0</v>
      </c>
      <c r="X812" s="5" cm="1">
        <f t="array" ref="X812">COUNT(IF((DiscreteStatsTable[GroupByKey]=DiscreteStatsTable[[#This Row],[GroupByKey]]),(DiscreteStatsTable[GroupByKey]=DiscreteStatsTable[[#This Row],[GroupByKey]])*DiscreteStatsTable[Replication]))</f>
        <v>50</v>
      </c>
      <c r="Y812" s="5">
        <f>IF(DiscreteStatsTable[[#This Row],[RepsRequested]]=DiscreteStatsTable[[#This Row],[RepsWithStatObserved]],1,0)</f>
        <v>1</v>
      </c>
    </row>
    <row r="813" spans="1:25" x14ac:dyDescent="0.25">
      <c r="A813" t="s">
        <v>68</v>
      </c>
      <c r="B813" t="s">
        <v>70</v>
      </c>
      <c r="C813">
        <v>1</v>
      </c>
      <c r="D813" t="s">
        <v>85</v>
      </c>
      <c r="E813" t="s">
        <v>98</v>
      </c>
      <c r="F813" t="s">
        <v>87</v>
      </c>
      <c r="G813">
        <v>0.52519926167152697</v>
      </c>
      <c r="H813">
        <v>2E+20</v>
      </c>
      <c r="I813">
        <v>0</v>
      </c>
      <c r="J813">
        <v>4.37509656133152</v>
      </c>
      <c r="K813">
        <v>315</v>
      </c>
      <c r="L81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13" s="5" cm="1">
        <f t="array" ref="M813">MAX(IF((ProjectInfoTable[ProjectName]=DiscreteStatsTable[[#This Row],[ProjectName]]),(ProjectInfoTable[ProjectName]=DiscreteStatsTable[[#This Row],[ProjectName]])*ProjectInfoTable[NumberOfReplications]))</f>
        <v>50</v>
      </c>
      <c r="N813" s="5" cm="1">
        <f t="array" ref="N813">IFERROR(AVERAGE(IF((DiscreteStatsTable[GroupByKey]=DiscreteStatsTable[[#This Row],[GroupByKey]]),(DiscreteStatsTable[GroupByKey]=DiscreteStatsTable[[#This Row],[GroupByKey]])*DiscreteStatsTable[Average])),0)</f>
        <v>0.57601823206331915</v>
      </c>
      <c r="O813" s="5" cm="1">
        <f t="array" ref="O813">IFERROR(_xlfn.STDEV.S(IF((DiscreteStatsTable[GroupByKey]=DiscreteStatsTable[[#This Row],[GroupByKey]]),(DiscreteStatsTable[GroupByKey]=DiscreteStatsTable[[#This Row],[GroupByKey]])*DiscreteStatsTable[Average])),0)</f>
        <v>0.15914721048241839</v>
      </c>
      <c r="P813" s="5" cm="1">
        <f t="array" ref="P813">MAX(IF((ProjectInfoTable[ProjectName]=DiscreteStatsTable[[#This Row],[ProjectName]]),(ProjectInfoTable[ProjectName]=DiscreteStatsTable[[#This Row],[ProjectName]])*ProjectInfoTable[ConfidenceInterval]))</f>
        <v>0.95</v>
      </c>
      <c r="Q813" s="5">
        <f>IF(AND(DiscreteStatsTable[[#This Row],[RepsWithStatObserved]]=1,Y813=0),200000000000000000000,IFERROR(_xlfn.T.INV.2T(1 -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813" s="5" cm="1">
        <f t="array" ref="R813">MIN(IF((DiscreteStatsTable[GroupByKey]=DiscreteStatsTable[[#This Row],[GroupByKey]]),(DiscreteStatsTable[GroupByKey]=DiscreteStatsTable[[#This Row],[GroupByKey]])*DiscreteStatsTable[Average]))</f>
        <v>0.32737752576294898</v>
      </c>
      <c r="S813" s="5" cm="1">
        <f t="array" ref="S813">MAX(IF((DiscreteStatsTable[GroupByKey]=DiscreteStatsTable[[#This Row],[GroupByKey]]),(DiscreteStatsTable[GroupByKey]=DiscreteStatsTable[[#This Row],[GroupByKey]])*DiscreteStatsTable[Average]))</f>
        <v>1.14796185143237</v>
      </c>
      <c r="T813" s="5" cm="1">
        <f t="array" ref="T813">MIN(IF((DiscreteStatsTable[GroupByKey]=DiscreteStatsTable[[#This Row],[GroupByKey]]),(DiscreteStatsTable[GroupByKey]=DiscreteStatsTable[[#This Row],[GroupByKey]])*DiscreteStatsTable[Minimum]))</f>
        <v>0</v>
      </c>
      <c r="U813" s="5" cm="1">
        <f t="array" ref="U813">MAX(IF((DiscreteStatsTable[GroupByKey]=DiscreteStatsTable[[#This Row],[GroupByKey]]),(DiscreteStatsTable[GroupByKey]=DiscreteStatsTable[[#This Row],[GroupByKey]])*DiscreteStatsTable[Maximum]))</f>
        <v>11.200829717355999</v>
      </c>
      <c r="V813" s="5" cm="1">
        <f t="array" ref="V813">IFERROR(AVERAGE(IF((DiscreteStatsTable[GroupByKey]=DiscreteStatsTable[[#This Row],[GroupByKey]]),(DiscreteStatsTable[GroupByKey]=DiscreteStatsTable[[#This Row],[GroupByKey]])*DiscreteStatsTable[NumberObservations])),0)</f>
        <v>314.94</v>
      </c>
      <c r="W813" s="5">
        <f>IF((DiscreteStatsTable[[#This Row],[RepsRequested]]&gt;1),DiscreteStatsTable[[#This Row],[HalfWidth]],DiscreteStatsTable[[#This Row],[BatchMeansHalfWidth]])</f>
        <v>4.5229136780020357E-2</v>
      </c>
      <c r="X813" s="5" cm="1">
        <f t="array" ref="X813">COUNT(IF((DiscreteStatsTable[GroupByKey]=DiscreteStatsTable[[#This Row],[GroupByKey]]),(DiscreteStatsTable[GroupByKey]=DiscreteStatsTable[[#This Row],[GroupByKey]])*DiscreteStatsTable[Replication]))</f>
        <v>50</v>
      </c>
      <c r="Y813" s="5">
        <f>IF(DiscreteStatsTable[[#This Row],[RepsRequested]]=DiscreteStatsTable[[#This Row],[RepsWithStatObserved]],1,0)</f>
        <v>1</v>
      </c>
    </row>
    <row r="814" spans="1:25" x14ac:dyDescent="0.25">
      <c r="A814" t="s">
        <v>68</v>
      </c>
      <c r="B814" t="s">
        <v>70</v>
      </c>
      <c r="C814">
        <v>2</v>
      </c>
      <c r="D814" t="s">
        <v>85</v>
      </c>
      <c r="E814" t="s">
        <v>86</v>
      </c>
      <c r="F814" t="s">
        <v>87</v>
      </c>
      <c r="G814">
        <v>0</v>
      </c>
      <c r="H814">
        <v>2E+20</v>
      </c>
      <c r="I814">
        <v>0</v>
      </c>
      <c r="J814">
        <v>0</v>
      </c>
      <c r="K814">
        <v>315</v>
      </c>
      <c r="L81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14" s="5" cm="1">
        <f t="array" ref="M814">MAX(IF((ProjectInfoTable[ProjectName]=DiscreteStatsTable[[#This Row],[ProjectName]]),(ProjectInfoTable[ProjectName]=DiscreteStatsTable[[#This Row],[ProjectName]])*ProjectInfoTable[NumberOfReplications]))</f>
        <v>50</v>
      </c>
      <c r="N814" s="5" cm="1">
        <f t="array" ref="N814">IFERROR(AVERAGE(IF((DiscreteStatsTable[GroupByKey]=DiscreteStatsTable[[#This Row],[GroupByKey]]),(DiscreteStatsTable[GroupByKey]=DiscreteStatsTable[[#This Row],[GroupByKey]])*DiscreteStatsTable[Average])),0)</f>
        <v>0</v>
      </c>
      <c r="O814" s="5" cm="1">
        <f t="array" ref="O814">IFERROR(_xlfn.STDEV.S(IF((DiscreteStatsTable[GroupByKey]=DiscreteStatsTable[[#This Row],[GroupByKey]]),(DiscreteStatsTable[GroupByKey]=DiscreteStatsTable[[#This Row],[GroupByKey]])*DiscreteStatsTable[Average])),0)</f>
        <v>0</v>
      </c>
      <c r="P814" s="5" cm="1">
        <f t="array" ref="P814">MAX(IF((ProjectInfoTable[ProjectName]=DiscreteStatsTable[[#This Row],[ProjectName]]),(ProjectInfoTable[ProjectName]=DiscreteStatsTable[[#This Row],[ProjectName]])*ProjectInfoTable[ConfidenceInterval]))</f>
        <v>0.95</v>
      </c>
      <c r="Q814" s="5">
        <f>IF(AND(DiscreteStatsTable[[#This Row],[RepsWithStatObserved]]=1,Y814=0),200000000000000000000,IFERROR(_xlfn.T.INV.2T(1 -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4" s="5" cm="1">
        <f t="array" ref="R814">MIN(IF((DiscreteStatsTable[GroupByKey]=DiscreteStatsTable[[#This Row],[GroupByKey]]),(DiscreteStatsTable[GroupByKey]=DiscreteStatsTable[[#This Row],[GroupByKey]])*DiscreteStatsTable[Average]))</f>
        <v>0</v>
      </c>
      <c r="S814" s="5" cm="1">
        <f t="array" ref="S814">MAX(IF((DiscreteStatsTable[GroupByKey]=DiscreteStatsTable[[#This Row],[GroupByKey]]),(DiscreteStatsTable[GroupByKey]=DiscreteStatsTable[[#This Row],[GroupByKey]])*DiscreteStatsTable[Average]))</f>
        <v>0</v>
      </c>
      <c r="T814" s="5" cm="1">
        <f t="array" ref="T814">MIN(IF((DiscreteStatsTable[GroupByKey]=DiscreteStatsTable[[#This Row],[GroupByKey]]),(DiscreteStatsTable[GroupByKey]=DiscreteStatsTable[[#This Row],[GroupByKey]])*DiscreteStatsTable[Minimum]))</f>
        <v>0</v>
      </c>
      <c r="U814" s="5" cm="1">
        <f t="array" ref="U814">MAX(IF((DiscreteStatsTable[GroupByKey]=DiscreteStatsTable[[#This Row],[GroupByKey]]),(DiscreteStatsTable[GroupByKey]=DiscreteStatsTable[[#This Row],[GroupByKey]])*DiscreteStatsTable[Maximum]))</f>
        <v>0</v>
      </c>
      <c r="V814" s="5" cm="1">
        <f t="array" ref="V814">IFERROR(AVERAGE(IF((DiscreteStatsTable[GroupByKey]=DiscreteStatsTable[[#This Row],[GroupByKey]]),(DiscreteStatsTable[GroupByKey]=DiscreteStatsTable[[#This Row],[GroupByKey]])*DiscreteStatsTable[NumberObservations])),0)</f>
        <v>314.94</v>
      </c>
      <c r="W814" s="5">
        <f>IF((DiscreteStatsTable[[#This Row],[RepsRequested]]&gt;1),DiscreteStatsTable[[#This Row],[HalfWidth]],DiscreteStatsTable[[#This Row],[BatchMeansHalfWidth]])</f>
        <v>0</v>
      </c>
      <c r="X814" s="5" cm="1">
        <f t="array" ref="X814">COUNT(IF((DiscreteStatsTable[GroupByKey]=DiscreteStatsTable[[#This Row],[GroupByKey]]),(DiscreteStatsTable[GroupByKey]=DiscreteStatsTable[[#This Row],[GroupByKey]])*DiscreteStatsTable[Replication]))</f>
        <v>50</v>
      </c>
      <c r="Y814" s="5">
        <f>IF(DiscreteStatsTable[[#This Row],[RepsRequested]]=DiscreteStatsTable[[#This Row],[RepsWithStatObserved]],1,0)</f>
        <v>1</v>
      </c>
    </row>
    <row r="815" spans="1:25" x14ac:dyDescent="0.25">
      <c r="A815" t="s">
        <v>68</v>
      </c>
      <c r="B815" t="s">
        <v>70</v>
      </c>
      <c r="C815">
        <v>2</v>
      </c>
      <c r="D815" t="s">
        <v>85</v>
      </c>
      <c r="E815" t="s">
        <v>88</v>
      </c>
      <c r="F815" t="s">
        <v>87</v>
      </c>
      <c r="G815">
        <v>0</v>
      </c>
      <c r="H815">
        <v>2E+20</v>
      </c>
      <c r="I815">
        <v>0</v>
      </c>
      <c r="J815">
        <v>0</v>
      </c>
      <c r="K815">
        <v>315</v>
      </c>
      <c r="L81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15" s="5" cm="1">
        <f t="array" ref="M815">MAX(IF((ProjectInfoTable[ProjectName]=DiscreteStatsTable[[#This Row],[ProjectName]]),(ProjectInfoTable[ProjectName]=DiscreteStatsTable[[#This Row],[ProjectName]])*ProjectInfoTable[NumberOfReplications]))</f>
        <v>50</v>
      </c>
      <c r="N815" s="5" cm="1">
        <f t="array" ref="N815">IFERROR(AVERAGE(IF((DiscreteStatsTable[GroupByKey]=DiscreteStatsTable[[#This Row],[GroupByKey]]),(DiscreteStatsTable[GroupByKey]=DiscreteStatsTable[[#This Row],[GroupByKey]])*DiscreteStatsTable[Average])),0)</f>
        <v>0</v>
      </c>
      <c r="O815" s="5" cm="1">
        <f t="array" ref="O815">IFERROR(_xlfn.STDEV.S(IF((DiscreteStatsTable[GroupByKey]=DiscreteStatsTable[[#This Row],[GroupByKey]]),(DiscreteStatsTable[GroupByKey]=DiscreteStatsTable[[#This Row],[GroupByKey]])*DiscreteStatsTable[Average])),0)</f>
        <v>0</v>
      </c>
      <c r="P815" s="5" cm="1">
        <f t="array" ref="P815">MAX(IF((ProjectInfoTable[ProjectName]=DiscreteStatsTable[[#This Row],[ProjectName]]),(ProjectInfoTable[ProjectName]=DiscreteStatsTable[[#This Row],[ProjectName]])*ProjectInfoTable[ConfidenceInterval]))</f>
        <v>0.95</v>
      </c>
      <c r="Q815" s="5">
        <f>IF(AND(DiscreteStatsTable[[#This Row],[RepsWithStatObserved]]=1,Y815=0),200000000000000000000,IFERROR(_xlfn.T.INV.2T(1 -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5" s="5" cm="1">
        <f t="array" ref="R815">MIN(IF((DiscreteStatsTable[GroupByKey]=DiscreteStatsTable[[#This Row],[GroupByKey]]),(DiscreteStatsTable[GroupByKey]=DiscreteStatsTable[[#This Row],[GroupByKey]])*DiscreteStatsTable[Average]))</f>
        <v>0</v>
      </c>
      <c r="S815" s="5" cm="1">
        <f t="array" ref="S815">MAX(IF((DiscreteStatsTable[GroupByKey]=DiscreteStatsTable[[#This Row],[GroupByKey]]),(DiscreteStatsTable[GroupByKey]=DiscreteStatsTable[[#This Row],[GroupByKey]])*DiscreteStatsTable[Average]))</f>
        <v>0</v>
      </c>
      <c r="T815" s="5" cm="1">
        <f t="array" ref="T815">MIN(IF((DiscreteStatsTable[GroupByKey]=DiscreteStatsTable[[#This Row],[GroupByKey]]),(DiscreteStatsTable[GroupByKey]=DiscreteStatsTable[[#This Row],[GroupByKey]])*DiscreteStatsTable[Minimum]))</f>
        <v>0</v>
      </c>
      <c r="U815" s="5" cm="1">
        <f t="array" ref="U815">MAX(IF((DiscreteStatsTable[GroupByKey]=DiscreteStatsTable[[#This Row],[GroupByKey]]),(DiscreteStatsTable[GroupByKey]=DiscreteStatsTable[[#This Row],[GroupByKey]])*DiscreteStatsTable[Maximum]))</f>
        <v>0</v>
      </c>
      <c r="V815" s="5" cm="1">
        <f t="array" ref="V815">IFERROR(AVERAGE(IF((DiscreteStatsTable[GroupByKey]=DiscreteStatsTable[[#This Row],[GroupByKey]]),(DiscreteStatsTable[GroupByKey]=DiscreteStatsTable[[#This Row],[GroupByKey]])*DiscreteStatsTable[NumberObservations])),0)</f>
        <v>314.94</v>
      </c>
      <c r="W815" s="5">
        <f>IF((DiscreteStatsTable[[#This Row],[RepsRequested]]&gt;1),DiscreteStatsTable[[#This Row],[HalfWidth]],DiscreteStatsTable[[#This Row],[BatchMeansHalfWidth]])</f>
        <v>0</v>
      </c>
      <c r="X815" s="5" cm="1">
        <f t="array" ref="X815">COUNT(IF((DiscreteStatsTable[GroupByKey]=DiscreteStatsTable[[#This Row],[GroupByKey]]),(DiscreteStatsTable[GroupByKey]=DiscreteStatsTable[[#This Row],[GroupByKey]])*DiscreteStatsTable[Replication]))</f>
        <v>50</v>
      </c>
      <c r="Y815" s="5">
        <f>IF(DiscreteStatsTable[[#This Row],[RepsRequested]]=DiscreteStatsTable[[#This Row],[RepsWithStatObserved]],1,0)</f>
        <v>1</v>
      </c>
    </row>
    <row r="816" spans="1:25" x14ac:dyDescent="0.25">
      <c r="A816" t="s">
        <v>68</v>
      </c>
      <c r="B816" t="s">
        <v>70</v>
      </c>
      <c r="C816">
        <v>2</v>
      </c>
      <c r="D816" t="s">
        <v>85</v>
      </c>
      <c r="E816" t="s">
        <v>89</v>
      </c>
      <c r="F816" t="s">
        <v>87</v>
      </c>
      <c r="G816">
        <v>0</v>
      </c>
      <c r="H816">
        <v>2E+20</v>
      </c>
      <c r="I816">
        <v>0</v>
      </c>
      <c r="J816">
        <v>0</v>
      </c>
      <c r="K816">
        <v>315</v>
      </c>
      <c r="L81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16" s="5" cm="1">
        <f t="array" ref="M816">MAX(IF((ProjectInfoTable[ProjectName]=DiscreteStatsTable[[#This Row],[ProjectName]]),(ProjectInfoTable[ProjectName]=DiscreteStatsTable[[#This Row],[ProjectName]])*ProjectInfoTable[NumberOfReplications]))</f>
        <v>50</v>
      </c>
      <c r="N816" s="5" cm="1">
        <f t="array" ref="N816">IFERROR(AVERAGE(IF((DiscreteStatsTable[GroupByKey]=DiscreteStatsTable[[#This Row],[GroupByKey]]),(DiscreteStatsTable[GroupByKey]=DiscreteStatsTable[[#This Row],[GroupByKey]])*DiscreteStatsTable[Average])),0)</f>
        <v>0</v>
      </c>
      <c r="O816" s="5" cm="1">
        <f t="array" ref="O816">IFERROR(_xlfn.STDEV.S(IF((DiscreteStatsTable[GroupByKey]=DiscreteStatsTable[[#This Row],[GroupByKey]]),(DiscreteStatsTable[GroupByKey]=DiscreteStatsTable[[#This Row],[GroupByKey]])*DiscreteStatsTable[Average])),0)</f>
        <v>0</v>
      </c>
      <c r="P816" s="5" cm="1">
        <f t="array" ref="P816">MAX(IF((ProjectInfoTable[ProjectName]=DiscreteStatsTable[[#This Row],[ProjectName]]),(ProjectInfoTable[ProjectName]=DiscreteStatsTable[[#This Row],[ProjectName]])*ProjectInfoTable[ConfidenceInterval]))</f>
        <v>0.95</v>
      </c>
      <c r="Q816" s="5">
        <f>IF(AND(DiscreteStatsTable[[#This Row],[RepsWithStatObserved]]=1,Y816=0),200000000000000000000,IFERROR(_xlfn.T.INV.2T(1 -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6" s="5" cm="1">
        <f t="array" ref="R816">MIN(IF((DiscreteStatsTable[GroupByKey]=DiscreteStatsTable[[#This Row],[GroupByKey]]),(DiscreteStatsTable[GroupByKey]=DiscreteStatsTable[[#This Row],[GroupByKey]])*DiscreteStatsTable[Average]))</f>
        <v>0</v>
      </c>
      <c r="S816" s="5" cm="1">
        <f t="array" ref="S816">MAX(IF((DiscreteStatsTable[GroupByKey]=DiscreteStatsTable[[#This Row],[GroupByKey]]),(DiscreteStatsTable[GroupByKey]=DiscreteStatsTable[[#This Row],[GroupByKey]])*DiscreteStatsTable[Average]))</f>
        <v>0</v>
      </c>
      <c r="T816" s="5" cm="1">
        <f t="array" ref="T816">MIN(IF((DiscreteStatsTable[GroupByKey]=DiscreteStatsTable[[#This Row],[GroupByKey]]),(DiscreteStatsTable[GroupByKey]=DiscreteStatsTable[[#This Row],[GroupByKey]])*DiscreteStatsTable[Minimum]))</f>
        <v>0</v>
      </c>
      <c r="U816" s="5" cm="1">
        <f t="array" ref="U816">MAX(IF((DiscreteStatsTable[GroupByKey]=DiscreteStatsTable[[#This Row],[GroupByKey]]),(DiscreteStatsTable[GroupByKey]=DiscreteStatsTable[[#This Row],[GroupByKey]])*DiscreteStatsTable[Maximum]))</f>
        <v>0</v>
      </c>
      <c r="V816" s="5" cm="1">
        <f t="array" ref="V816">IFERROR(AVERAGE(IF((DiscreteStatsTable[GroupByKey]=DiscreteStatsTable[[#This Row],[GroupByKey]]),(DiscreteStatsTable[GroupByKey]=DiscreteStatsTable[[#This Row],[GroupByKey]])*DiscreteStatsTable[NumberObservations])),0)</f>
        <v>314.94</v>
      </c>
      <c r="W816" s="5">
        <f>IF((DiscreteStatsTable[[#This Row],[RepsRequested]]&gt;1),DiscreteStatsTable[[#This Row],[HalfWidth]],DiscreteStatsTable[[#This Row],[BatchMeansHalfWidth]])</f>
        <v>0</v>
      </c>
      <c r="X816" s="5" cm="1">
        <f t="array" ref="X816">COUNT(IF((DiscreteStatsTable[GroupByKey]=DiscreteStatsTable[[#This Row],[GroupByKey]]),(DiscreteStatsTable[GroupByKey]=DiscreteStatsTable[[#This Row],[GroupByKey]])*DiscreteStatsTable[Replication]))</f>
        <v>50</v>
      </c>
      <c r="Y816" s="5">
        <f>IF(DiscreteStatsTable[[#This Row],[RepsRequested]]=DiscreteStatsTable[[#This Row],[RepsWithStatObserved]],1,0)</f>
        <v>1</v>
      </c>
    </row>
    <row r="817" spans="1:25" x14ac:dyDescent="0.25">
      <c r="A817" t="s">
        <v>68</v>
      </c>
      <c r="B817" t="s">
        <v>70</v>
      </c>
      <c r="C817">
        <v>2</v>
      </c>
      <c r="D817" t="s">
        <v>85</v>
      </c>
      <c r="E817" t="s">
        <v>90</v>
      </c>
      <c r="F817" t="s">
        <v>87</v>
      </c>
      <c r="G817">
        <v>0</v>
      </c>
      <c r="H817">
        <v>2E+20</v>
      </c>
      <c r="I817">
        <v>0</v>
      </c>
      <c r="J817">
        <v>0</v>
      </c>
      <c r="K817">
        <v>315</v>
      </c>
      <c r="L81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17" s="5" cm="1">
        <f t="array" ref="M817">MAX(IF((ProjectInfoTable[ProjectName]=DiscreteStatsTable[[#This Row],[ProjectName]]),(ProjectInfoTable[ProjectName]=DiscreteStatsTable[[#This Row],[ProjectName]])*ProjectInfoTable[NumberOfReplications]))</f>
        <v>50</v>
      </c>
      <c r="N817" s="5" cm="1">
        <f t="array" ref="N817">IFERROR(AVERAGE(IF((DiscreteStatsTable[GroupByKey]=DiscreteStatsTable[[#This Row],[GroupByKey]]),(DiscreteStatsTable[GroupByKey]=DiscreteStatsTable[[#This Row],[GroupByKey]])*DiscreteStatsTable[Average])),0)</f>
        <v>0</v>
      </c>
      <c r="O817" s="5" cm="1">
        <f t="array" ref="O817">IFERROR(_xlfn.STDEV.S(IF((DiscreteStatsTable[GroupByKey]=DiscreteStatsTable[[#This Row],[GroupByKey]]),(DiscreteStatsTable[GroupByKey]=DiscreteStatsTable[[#This Row],[GroupByKey]])*DiscreteStatsTable[Average])),0)</f>
        <v>0</v>
      </c>
      <c r="P817" s="5" cm="1">
        <f t="array" ref="P817">MAX(IF((ProjectInfoTable[ProjectName]=DiscreteStatsTable[[#This Row],[ProjectName]]),(ProjectInfoTable[ProjectName]=DiscreteStatsTable[[#This Row],[ProjectName]])*ProjectInfoTable[ConfidenceInterval]))</f>
        <v>0.95</v>
      </c>
      <c r="Q817" s="5">
        <f>IF(AND(DiscreteStatsTable[[#This Row],[RepsWithStatObserved]]=1,Y817=0),200000000000000000000,IFERROR(_xlfn.T.INV.2T(1 -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7" s="5" cm="1">
        <f t="array" ref="R817">MIN(IF((DiscreteStatsTable[GroupByKey]=DiscreteStatsTable[[#This Row],[GroupByKey]]),(DiscreteStatsTable[GroupByKey]=DiscreteStatsTable[[#This Row],[GroupByKey]])*DiscreteStatsTable[Average]))</f>
        <v>0</v>
      </c>
      <c r="S817" s="5" cm="1">
        <f t="array" ref="S817">MAX(IF((DiscreteStatsTable[GroupByKey]=DiscreteStatsTable[[#This Row],[GroupByKey]]),(DiscreteStatsTable[GroupByKey]=DiscreteStatsTable[[#This Row],[GroupByKey]])*DiscreteStatsTable[Average]))</f>
        <v>0</v>
      </c>
      <c r="T817" s="5" cm="1">
        <f t="array" ref="T817">MIN(IF((DiscreteStatsTable[GroupByKey]=DiscreteStatsTable[[#This Row],[GroupByKey]]),(DiscreteStatsTable[GroupByKey]=DiscreteStatsTable[[#This Row],[GroupByKey]])*DiscreteStatsTable[Minimum]))</f>
        <v>0</v>
      </c>
      <c r="U817" s="5" cm="1">
        <f t="array" ref="U817">MAX(IF((DiscreteStatsTable[GroupByKey]=DiscreteStatsTable[[#This Row],[GroupByKey]]),(DiscreteStatsTable[GroupByKey]=DiscreteStatsTable[[#This Row],[GroupByKey]])*DiscreteStatsTable[Maximum]))</f>
        <v>0</v>
      </c>
      <c r="V817" s="5" cm="1">
        <f t="array" ref="V817">IFERROR(AVERAGE(IF((DiscreteStatsTable[GroupByKey]=DiscreteStatsTable[[#This Row],[GroupByKey]]),(DiscreteStatsTable[GroupByKey]=DiscreteStatsTable[[#This Row],[GroupByKey]])*DiscreteStatsTable[NumberObservations])),0)</f>
        <v>314.94</v>
      </c>
      <c r="W817" s="5">
        <f>IF((DiscreteStatsTable[[#This Row],[RepsRequested]]&gt;1),DiscreteStatsTable[[#This Row],[HalfWidth]],DiscreteStatsTable[[#This Row],[BatchMeansHalfWidth]])</f>
        <v>0</v>
      </c>
      <c r="X817" s="5" cm="1">
        <f t="array" ref="X817">COUNT(IF((DiscreteStatsTable[GroupByKey]=DiscreteStatsTable[[#This Row],[GroupByKey]]),(DiscreteStatsTable[GroupByKey]=DiscreteStatsTable[[#This Row],[GroupByKey]])*DiscreteStatsTable[Replication]))</f>
        <v>50</v>
      </c>
      <c r="Y817" s="5">
        <f>IF(DiscreteStatsTable[[#This Row],[RepsRequested]]=DiscreteStatsTable[[#This Row],[RepsWithStatObserved]],1,0)</f>
        <v>1</v>
      </c>
    </row>
    <row r="818" spans="1:25" x14ac:dyDescent="0.25">
      <c r="A818" t="s">
        <v>68</v>
      </c>
      <c r="B818" t="s">
        <v>70</v>
      </c>
      <c r="C818">
        <v>2</v>
      </c>
      <c r="D818" t="s">
        <v>85</v>
      </c>
      <c r="E818" t="s">
        <v>91</v>
      </c>
      <c r="F818" t="s">
        <v>87</v>
      </c>
      <c r="G818">
        <v>0.15049303703883099</v>
      </c>
      <c r="H818">
        <v>2E+20</v>
      </c>
      <c r="I818">
        <v>1.6974899012238101E-2</v>
      </c>
      <c r="J818">
        <v>0.33981258364488898</v>
      </c>
      <c r="K818">
        <v>315</v>
      </c>
      <c r="L81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18" s="5" cm="1">
        <f t="array" ref="M818">MAX(IF((ProjectInfoTable[ProjectName]=DiscreteStatsTable[[#This Row],[ProjectName]]),(ProjectInfoTable[ProjectName]=DiscreteStatsTable[[#This Row],[ProjectName]])*ProjectInfoTable[NumberOfReplications]))</f>
        <v>50</v>
      </c>
      <c r="N818" s="5" cm="1">
        <f t="array" ref="N818">IFERROR(AVERAGE(IF((DiscreteStatsTable[GroupByKey]=DiscreteStatsTable[[#This Row],[GroupByKey]]),(DiscreteStatsTable[GroupByKey]=DiscreteStatsTable[[#This Row],[GroupByKey]])*DiscreteStatsTable[Average])),0)</f>
        <v>0.15360300744494335</v>
      </c>
      <c r="O818" s="5" cm="1">
        <f t="array" ref="O81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18" s="5" cm="1">
        <f t="array" ref="P818">MAX(IF((ProjectInfoTable[ProjectName]=DiscreteStatsTable[[#This Row],[ProjectName]]),(ProjectInfoTable[ProjectName]=DiscreteStatsTable[[#This Row],[ProjectName]])*ProjectInfoTable[ConfidenceInterval]))</f>
        <v>0.95</v>
      </c>
      <c r="Q818" s="5">
        <f>IF(AND(DiscreteStatsTable[[#This Row],[RepsWithStatObserved]]=1,Y818=0),200000000000000000000,IFERROR(_xlfn.T.INV.2T(1 -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18" s="5" cm="1">
        <f t="array" ref="R818">MIN(IF((DiscreteStatsTable[GroupByKey]=DiscreteStatsTable[[#This Row],[GroupByKey]]),(DiscreteStatsTable[GroupByKey]=DiscreteStatsTable[[#This Row],[GroupByKey]])*DiscreteStatsTable[Average]))</f>
        <v>0.14775202073435401</v>
      </c>
      <c r="S818" s="5" cm="1">
        <f t="array" ref="S818">MAX(IF((DiscreteStatsTable[GroupByKey]=DiscreteStatsTable[[#This Row],[GroupByKey]]),(DiscreteStatsTable[GroupByKey]=DiscreteStatsTable[[#This Row],[GroupByKey]])*DiscreteStatsTable[Average]))</f>
        <v>0.15935535821513699</v>
      </c>
      <c r="T818" s="5" cm="1">
        <f t="array" ref="T818">MIN(IF((DiscreteStatsTable[GroupByKey]=DiscreteStatsTable[[#This Row],[GroupByKey]]),(DiscreteStatsTable[GroupByKey]=DiscreteStatsTable[[#This Row],[GroupByKey]])*DiscreteStatsTable[Minimum]))</f>
        <v>1.2941586017357501E-2</v>
      </c>
      <c r="U818" s="5" cm="1">
        <f t="array" ref="U818">MAX(IF((DiscreteStatsTable[GroupByKey]=DiscreteStatsTable[[#This Row],[GroupByKey]]),(DiscreteStatsTable[GroupByKey]=DiscreteStatsTable[[#This Row],[GroupByKey]])*DiscreteStatsTable[Maximum]))</f>
        <v>0.39902140955300902</v>
      </c>
      <c r="V818" s="5" cm="1">
        <f t="array" ref="V818">IFERROR(AVERAGE(IF((DiscreteStatsTable[GroupByKey]=DiscreteStatsTable[[#This Row],[GroupByKey]]),(DiscreteStatsTable[GroupByKey]=DiscreteStatsTable[[#This Row],[GroupByKey]])*DiscreteStatsTable[NumberObservations])),0)</f>
        <v>314.94</v>
      </c>
      <c r="W818" s="5">
        <f>IF((DiscreteStatsTable[[#This Row],[RepsRequested]]&gt;1),DiscreteStatsTable[[#This Row],[HalfWidth]],DiscreteStatsTable[[#This Row],[BatchMeansHalfWidth]])</f>
        <v>7.902472167534418E-4</v>
      </c>
      <c r="X818" s="5" cm="1">
        <f t="array" ref="X818">COUNT(IF((DiscreteStatsTable[GroupByKey]=DiscreteStatsTable[[#This Row],[GroupByKey]]),(DiscreteStatsTable[GroupByKey]=DiscreteStatsTable[[#This Row],[GroupByKey]])*DiscreteStatsTable[Replication]))</f>
        <v>50</v>
      </c>
      <c r="Y818" s="5">
        <f>IF(DiscreteStatsTable[[#This Row],[RepsRequested]]=DiscreteStatsTable[[#This Row],[RepsWithStatObserved]],1,0)</f>
        <v>1</v>
      </c>
    </row>
    <row r="819" spans="1:25" x14ac:dyDescent="0.25">
      <c r="A819" t="s">
        <v>68</v>
      </c>
      <c r="B819" t="s">
        <v>70</v>
      </c>
      <c r="C819">
        <v>2</v>
      </c>
      <c r="D819" t="s">
        <v>85</v>
      </c>
      <c r="E819" t="s">
        <v>92</v>
      </c>
      <c r="F819" t="s">
        <v>87</v>
      </c>
      <c r="G819">
        <v>6.0011499634668999</v>
      </c>
      <c r="H819">
        <v>2E+20</v>
      </c>
      <c r="I819">
        <v>1.4575150960191099</v>
      </c>
      <c r="J819">
        <v>14.407889559419999</v>
      </c>
      <c r="K819">
        <v>315</v>
      </c>
      <c r="L81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19" s="5" cm="1">
        <f t="array" ref="M819">MAX(IF((ProjectInfoTable[ProjectName]=DiscreteStatsTable[[#This Row],[ProjectName]]),(ProjectInfoTable[ProjectName]=DiscreteStatsTable[[#This Row],[ProjectName]])*ProjectInfoTable[NumberOfReplications]))</f>
        <v>50</v>
      </c>
      <c r="N819" s="5" cm="1">
        <f t="array" ref="N819">IFERROR(AVERAGE(IF((DiscreteStatsTable[GroupByKey]=DiscreteStatsTable[[#This Row],[GroupByKey]]),(DiscreteStatsTable[GroupByKey]=DiscreteStatsTable[[#This Row],[GroupByKey]])*DiscreteStatsTable[Average])),0)</f>
        <v>6.2464097165262737</v>
      </c>
      <c r="O819" s="5" cm="1">
        <f t="array" ref="O819">IFERROR(_xlfn.STDEV.S(IF((DiscreteStatsTable[GroupByKey]=DiscreteStatsTable[[#This Row],[GroupByKey]]),(DiscreteStatsTable[GroupByKey]=DiscreteStatsTable[[#This Row],[GroupByKey]])*DiscreteStatsTable[Average])),0)</f>
        <v>0.25147687830992443</v>
      </c>
      <c r="P819" s="5" cm="1">
        <f t="array" ref="P819">MAX(IF((ProjectInfoTable[ProjectName]=DiscreteStatsTable[[#This Row],[ProjectName]]),(ProjectInfoTable[ProjectName]=DiscreteStatsTable[[#This Row],[ProjectName]])*ProjectInfoTable[ConfidenceInterval]))</f>
        <v>0.95</v>
      </c>
      <c r="Q819" s="5">
        <f>IF(AND(DiscreteStatsTable[[#This Row],[RepsWithStatObserved]]=1,Y819=0),200000000000000000000,IFERROR(_xlfn.T.INV.2T(1 -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819" s="5" cm="1">
        <f t="array" ref="R819">MIN(IF((DiscreteStatsTable[GroupByKey]=DiscreteStatsTable[[#This Row],[GroupByKey]]),(DiscreteStatsTable[GroupByKey]=DiscreteStatsTable[[#This Row],[GroupByKey]])*DiscreteStatsTable[Average]))</f>
        <v>5.7719952606423401</v>
      </c>
      <c r="S819" s="5" cm="1">
        <f t="array" ref="S819">MAX(IF((DiscreteStatsTable[GroupByKey]=DiscreteStatsTable[[#This Row],[GroupByKey]]),(DiscreteStatsTable[GroupByKey]=DiscreteStatsTable[[#This Row],[GroupByKey]])*DiscreteStatsTable[Average]))</f>
        <v>6.9649734105951397</v>
      </c>
      <c r="T819" s="5" cm="1">
        <f t="array" ref="T819">MIN(IF((DiscreteStatsTable[GroupByKey]=DiscreteStatsTable[[#This Row],[GroupByKey]]),(DiscreteStatsTable[GroupByKey]=DiscreteStatsTable[[#This Row],[GroupByKey]])*DiscreteStatsTable[Minimum]))</f>
        <v>0.776495161041453</v>
      </c>
      <c r="U819" s="5" cm="1">
        <f t="array" ref="U819">MAX(IF((DiscreteStatsTable[GroupByKey]=DiscreteStatsTable[[#This Row],[GroupByKey]]),(DiscreteStatsTable[GroupByKey]=DiscreteStatsTable[[#This Row],[GroupByKey]])*DiscreteStatsTable[Maximum]))</f>
        <v>24.516532285818698</v>
      </c>
      <c r="V819" s="5" cm="1">
        <f t="array" ref="V819">IFERROR(AVERAGE(IF((DiscreteStatsTable[GroupByKey]=DiscreteStatsTable[[#This Row],[GroupByKey]]),(DiscreteStatsTable[GroupByKey]=DiscreteStatsTable[[#This Row],[GroupByKey]])*DiscreteStatsTable[NumberObservations])),0)</f>
        <v>314.94</v>
      </c>
      <c r="W819" s="5">
        <f>IF((DiscreteStatsTable[[#This Row],[RepsRequested]]&gt;1),DiscreteStatsTable[[#This Row],[HalfWidth]],DiscreteStatsTable[[#This Row],[BatchMeansHalfWidth]])</f>
        <v>7.1468938045562813E-2</v>
      </c>
      <c r="X819" s="5" cm="1">
        <f t="array" ref="X819">COUNT(IF((DiscreteStatsTable[GroupByKey]=DiscreteStatsTable[[#This Row],[GroupByKey]]),(DiscreteStatsTable[GroupByKey]=DiscreteStatsTable[[#This Row],[GroupByKey]])*DiscreteStatsTable[Replication]))</f>
        <v>50</v>
      </c>
      <c r="Y819" s="5">
        <f>IF(DiscreteStatsTable[[#This Row],[RepsRequested]]=DiscreteStatsTable[[#This Row],[RepsWithStatObserved]],1,0)</f>
        <v>1</v>
      </c>
    </row>
    <row r="820" spans="1:25" x14ac:dyDescent="0.25">
      <c r="A820" t="s">
        <v>68</v>
      </c>
      <c r="B820" t="s">
        <v>70</v>
      </c>
      <c r="C820">
        <v>2</v>
      </c>
      <c r="D820" t="s">
        <v>85</v>
      </c>
      <c r="E820" t="s">
        <v>93</v>
      </c>
      <c r="F820" t="s">
        <v>87</v>
      </c>
      <c r="G820">
        <v>0</v>
      </c>
      <c r="H820">
        <v>2E+20</v>
      </c>
      <c r="I820">
        <v>0</v>
      </c>
      <c r="J820">
        <v>0</v>
      </c>
      <c r="K820">
        <v>315</v>
      </c>
      <c r="L82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20" s="5" cm="1">
        <f t="array" ref="M820">MAX(IF((ProjectInfoTable[ProjectName]=DiscreteStatsTable[[#This Row],[ProjectName]]),(ProjectInfoTable[ProjectName]=DiscreteStatsTable[[#This Row],[ProjectName]])*ProjectInfoTable[NumberOfReplications]))</f>
        <v>50</v>
      </c>
      <c r="N820" s="5" cm="1">
        <f t="array" ref="N820">IFERROR(AVERAGE(IF((DiscreteStatsTable[GroupByKey]=DiscreteStatsTable[[#This Row],[GroupByKey]]),(DiscreteStatsTable[GroupByKey]=DiscreteStatsTable[[#This Row],[GroupByKey]])*DiscreteStatsTable[Average])),0)</f>
        <v>0</v>
      </c>
      <c r="O820" s="5" cm="1">
        <f t="array" ref="O820">IFERROR(_xlfn.STDEV.S(IF((DiscreteStatsTable[GroupByKey]=DiscreteStatsTable[[#This Row],[GroupByKey]]),(DiscreteStatsTable[GroupByKey]=DiscreteStatsTable[[#This Row],[GroupByKey]])*DiscreteStatsTable[Average])),0)</f>
        <v>0</v>
      </c>
      <c r="P820" s="5" cm="1">
        <f t="array" ref="P820">MAX(IF((ProjectInfoTable[ProjectName]=DiscreteStatsTable[[#This Row],[ProjectName]]),(ProjectInfoTable[ProjectName]=DiscreteStatsTable[[#This Row],[ProjectName]])*ProjectInfoTable[ConfidenceInterval]))</f>
        <v>0.95</v>
      </c>
      <c r="Q820" s="5">
        <f>IF(AND(DiscreteStatsTable[[#This Row],[RepsWithStatObserved]]=1,Y820=0),200000000000000000000,IFERROR(_xlfn.T.INV.2T(1 -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0" s="5" cm="1">
        <f t="array" ref="R820">MIN(IF((DiscreteStatsTable[GroupByKey]=DiscreteStatsTable[[#This Row],[GroupByKey]]),(DiscreteStatsTable[GroupByKey]=DiscreteStatsTable[[#This Row],[GroupByKey]])*DiscreteStatsTable[Average]))</f>
        <v>0</v>
      </c>
      <c r="S820" s="5" cm="1">
        <f t="array" ref="S820">MAX(IF((DiscreteStatsTable[GroupByKey]=DiscreteStatsTable[[#This Row],[GroupByKey]]),(DiscreteStatsTable[GroupByKey]=DiscreteStatsTable[[#This Row],[GroupByKey]])*DiscreteStatsTable[Average]))</f>
        <v>0</v>
      </c>
      <c r="T820" s="5" cm="1">
        <f t="array" ref="T820">MIN(IF((DiscreteStatsTable[GroupByKey]=DiscreteStatsTable[[#This Row],[GroupByKey]]),(DiscreteStatsTable[GroupByKey]=DiscreteStatsTable[[#This Row],[GroupByKey]])*DiscreteStatsTable[Minimum]))</f>
        <v>0</v>
      </c>
      <c r="U820" s="5" cm="1">
        <f t="array" ref="U820">MAX(IF((DiscreteStatsTable[GroupByKey]=DiscreteStatsTable[[#This Row],[GroupByKey]]),(DiscreteStatsTable[GroupByKey]=DiscreteStatsTable[[#This Row],[GroupByKey]])*DiscreteStatsTable[Maximum]))</f>
        <v>0</v>
      </c>
      <c r="V820" s="5" cm="1">
        <f t="array" ref="V820">IFERROR(AVERAGE(IF((DiscreteStatsTable[GroupByKey]=DiscreteStatsTable[[#This Row],[GroupByKey]]),(DiscreteStatsTable[GroupByKey]=DiscreteStatsTable[[#This Row],[GroupByKey]])*DiscreteStatsTable[NumberObservations])),0)</f>
        <v>314.94</v>
      </c>
      <c r="W820" s="5">
        <f>IF((DiscreteStatsTable[[#This Row],[RepsRequested]]&gt;1),DiscreteStatsTable[[#This Row],[HalfWidth]],DiscreteStatsTable[[#This Row],[BatchMeansHalfWidth]])</f>
        <v>0</v>
      </c>
      <c r="X820" s="5" cm="1">
        <f t="array" ref="X820">COUNT(IF((DiscreteStatsTable[GroupByKey]=DiscreteStatsTable[[#This Row],[GroupByKey]]),(DiscreteStatsTable[GroupByKey]=DiscreteStatsTable[[#This Row],[GroupByKey]])*DiscreteStatsTable[Replication]))</f>
        <v>50</v>
      </c>
      <c r="Y820" s="5">
        <f>IF(DiscreteStatsTable[[#This Row],[RepsRequested]]=DiscreteStatsTable[[#This Row],[RepsWithStatObserved]],1,0)</f>
        <v>1</v>
      </c>
    </row>
    <row r="821" spans="1:25" x14ac:dyDescent="0.25">
      <c r="A821" t="s">
        <v>68</v>
      </c>
      <c r="B821" t="s">
        <v>70</v>
      </c>
      <c r="C821">
        <v>2</v>
      </c>
      <c r="D821" t="s">
        <v>85</v>
      </c>
      <c r="E821" t="s">
        <v>94</v>
      </c>
      <c r="F821" t="s">
        <v>87</v>
      </c>
      <c r="G821">
        <v>0</v>
      </c>
      <c r="H821">
        <v>2E+20</v>
      </c>
      <c r="I821">
        <v>0</v>
      </c>
      <c r="J821">
        <v>0</v>
      </c>
      <c r="K821">
        <v>315</v>
      </c>
      <c r="L82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21" s="5" cm="1">
        <f t="array" ref="M821">MAX(IF((ProjectInfoTable[ProjectName]=DiscreteStatsTable[[#This Row],[ProjectName]]),(ProjectInfoTable[ProjectName]=DiscreteStatsTable[[#This Row],[ProjectName]])*ProjectInfoTable[NumberOfReplications]))</f>
        <v>50</v>
      </c>
      <c r="N821" s="5" cm="1">
        <f t="array" ref="N821">IFERROR(AVERAGE(IF((DiscreteStatsTable[GroupByKey]=DiscreteStatsTable[[#This Row],[GroupByKey]]),(DiscreteStatsTable[GroupByKey]=DiscreteStatsTable[[#This Row],[GroupByKey]])*DiscreteStatsTable[Average])),0)</f>
        <v>0</v>
      </c>
      <c r="O821" s="5" cm="1">
        <f t="array" ref="O821">IFERROR(_xlfn.STDEV.S(IF((DiscreteStatsTable[GroupByKey]=DiscreteStatsTable[[#This Row],[GroupByKey]]),(DiscreteStatsTable[GroupByKey]=DiscreteStatsTable[[#This Row],[GroupByKey]])*DiscreteStatsTable[Average])),0)</f>
        <v>0</v>
      </c>
      <c r="P821" s="5" cm="1">
        <f t="array" ref="P821">MAX(IF((ProjectInfoTable[ProjectName]=DiscreteStatsTable[[#This Row],[ProjectName]]),(ProjectInfoTable[ProjectName]=DiscreteStatsTable[[#This Row],[ProjectName]])*ProjectInfoTable[ConfidenceInterval]))</f>
        <v>0.95</v>
      </c>
      <c r="Q821" s="5">
        <f>IF(AND(DiscreteStatsTable[[#This Row],[RepsWithStatObserved]]=1,Y821=0),200000000000000000000,IFERROR(_xlfn.T.INV.2T(1 -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1" s="5" cm="1">
        <f t="array" ref="R821">MIN(IF((DiscreteStatsTable[GroupByKey]=DiscreteStatsTable[[#This Row],[GroupByKey]]),(DiscreteStatsTable[GroupByKey]=DiscreteStatsTable[[#This Row],[GroupByKey]])*DiscreteStatsTable[Average]))</f>
        <v>0</v>
      </c>
      <c r="S821" s="5" cm="1">
        <f t="array" ref="S821">MAX(IF((DiscreteStatsTable[GroupByKey]=DiscreteStatsTable[[#This Row],[GroupByKey]]),(DiscreteStatsTable[GroupByKey]=DiscreteStatsTable[[#This Row],[GroupByKey]])*DiscreteStatsTable[Average]))</f>
        <v>0</v>
      </c>
      <c r="T821" s="5" cm="1">
        <f t="array" ref="T821">MIN(IF((DiscreteStatsTable[GroupByKey]=DiscreteStatsTable[[#This Row],[GroupByKey]]),(DiscreteStatsTable[GroupByKey]=DiscreteStatsTable[[#This Row],[GroupByKey]])*DiscreteStatsTable[Minimum]))</f>
        <v>0</v>
      </c>
      <c r="U821" s="5" cm="1">
        <f t="array" ref="U821">MAX(IF((DiscreteStatsTable[GroupByKey]=DiscreteStatsTable[[#This Row],[GroupByKey]]),(DiscreteStatsTable[GroupByKey]=DiscreteStatsTable[[#This Row],[GroupByKey]])*DiscreteStatsTable[Maximum]))</f>
        <v>0</v>
      </c>
      <c r="V821" s="5" cm="1">
        <f t="array" ref="V821">IFERROR(AVERAGE(IF((DiscreteStatsTable[GroupByKey]=DiscreteStatsTable[[#This Row],[GroupByKey]]),(DiscreteStatsTable[GroupByKey]=DiscreteStatsTable[[#This Row],[GroupByKey]])*DiscreteStatsTable[NumberObservations])),0)</f>
        <v>314.94</v>
      </c>
      <c r="W821" s="5">
        <f>IF((DiscreteStatsTable[[#This Row],[RepsRequested]]&gt;1),DiscreteStatsTable[[#This Row],[HalfWidth]],DiscreteStatsTable[[#This Row],[BatchMeansHalfWidth]])</f>
        <v>0</v>
      </c>
      <c r="X821" s="5" cm="1">
        <f t="array" ref="X821">COUNT(IF((DiscreteStatsTable[GroupByKey]=DiscreteStatsTable[[#This Row],[GroupByKey]]),(DiscreteStatsTable[GroupByKey]=DiscreteStatsTable[[#This Row],[GroupByKey]])*DiscreteStatsTable[Replication]))</f>
        <v>50</v>
      </c>
      <c r="Y821" s="5">
        <f>IF(DiscreteStatsTable[[#This Row],[RepsRequested]]=DiscreteStatsTable[[#This Row],[RepsWithStatObserved]],1,0)</f>
        <v>1</v>
      </c>
    </row>
    <row r="822" spans="1:25" x14ac:dyDescent="0.25">
      <c r="A822" t="s">
        <v>68</v>
      </c>
      <c r="B822" t="s">
        <v>70</v>
      </c>
      <c r="C822">
        <v>2</v>
      </c>
      <c r="D822" t="s">
        <v>85</v>
      </c>
      <c r="E822" t="s">
        <v>95</v>
      </c>
      <c r="F822" t="s">
        <v>87</v>
      </c>
      <c r="G822">
        <v>0.15049303703883099</v>
      </c>
      <c r="H822">
        <v>2E+20</v>
      </c>
      <c r="I822">
        <v>1.6974899012238101E-2</v>
      </c>
      <c r="J822">
        <v>0.33981258364488898</v>
      </c>
      <c r="K822">
        <v>315</v>
      </c>
      <c r="L82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22" s="5" cm="1">
        <f t="array" ref="M822">MAX(IF((ProjectInfoTable[ProjectName]=DiscreteStatsTable[[#This Row],[ProjectName]]),(ProjectInfoTable[ProjectName]=DiscreteStatsTable[[#This Row],[ProjectName]])*ProjectInfoTable[NumberOfReplications]))</f>
        <v>50</v>
      </c>
      <c r="N822" s="5" cm="1">
        <f t="array" ref="N822">IFERROR(AVERAGE(IF((DiscreteStatsTable[GroupByKey]=DiscreteStatsTable[[#This Row],[GroupByKey]]),(DiscreteStatsTable[GroupByKey]=DiscreteStatsTable[[#This Row],[GroupByKey]])*DiscreteStatsTable[Average])),0)</f>
        <v>0.15360300744494335</v>
      </c>
      <c r="O822" s="5" cm="1">
        <f t="array" ref="O82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22" s="5" cm="1">
        <f t="array" ref="P822">MAX(IF((ProjectInfoTable[ProjectName]=DiscreteStatsTable[[#This Row],[ProjectName]]),(ProjectInfoTable[ProjectName]=DiscreteStatsTable[[#This Row],[ProjectName]])*ProjectInfoTable[ConfidenceInterval]))</f>
        <v>0.95</v>
      </c>
      <c r="Q822" s="5">
        <f>IF(AND(DiscreteStatsTable[[#This Row],[RepsWithStatObserved]]=1,Y822=0),200000000000000000000,IFERROR(_xlfn.T.INV.2T(1 -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22" s="5" cm="1">
        <f t="array" ref="R822">MIN(IF((DiscreteStatsTable[GroupByKey]=DiscreteStatsTable[[#This Row],[GroupByKey]]),(DiscreteStatsTable[GroupByKey]=DiscreteStatsTable[[#This Row],[GroupByKey]])*DiscreteStatsTable[Average]))</f>
        <v>0.14775202073435401</v>
      </c>
      <c r="S822" s="5" cm="1">
        <f t="array" ref="S822">MAX(IF((DiscreteStatsTable[GroupByKey]=DiscreteStatsTable[[#This Row],[GroupByKey]]),(DiscreteStatsTable[GroupByKey]=DiscreteStatsTable[[#This Row],[GroupByKey]])*DiscreteStatsTable[Average]))</f>
        <v>0.15935535821513699</v>
      </c>
      <c r="T822" s="5" cm="1">
        <f t="array" ref="T822">MIN(IF((DiscreteStatsTable[GroupByKey]=DiscreteStatsTable[[#This Row],[GroupByKey]]),(DiscreteStatsTable[GroupByKey]=DiscreteStatsTable[[#This Row],[GroupByKey]])*DiscreteStatsTable[Minimum]))</f>
        <v>1.2941586017357501E-2</v>
      </c>
      <c r="U822" s="5" cm="1">
        <f t="array" ref="U822">MAX(IF((DiscreteStatsTable[GroupByKey]=DiscreteStatsTable[[#This Row],[GroupByKey]]),(DiscreteStatsTable[GroupByKey]=DiscreteStatsTable[[#This Row],[GroupByKey]])*DiscreteStatsTable[Maximum]))</f>
        <v>0.39902140955300902</v>
      </c>
      <c r="V822" s="5" cm="1">
        <f t="array" ref="V822">IFERROR(AVERAGE(IF((DiscreteStatsTable[GroupByKey]=DiscreteStatsTable[[#This Row],[GroupByKey]]),(DiscreteStatsTable[GroupByKey]=DiscreteStatsTable[[#This Row],[GroupByKey]])*DiscreteStatsTable[NumberObservations])),0)</f>
        <v>314.94</v>
      </c>
      <c r="W822" s="5">
        <f>IF((DiscreteStatsTable[[#This Row],[RepsRequested]]&gt;1),DiscreteStatsTable[[#This Row],[HalfWidth]],DiscreteStatsTable[[#This Row],[BatchMeansHalfWidth]])</f>
        <v>7.902472167534418E-4</v>
      </c>
      <c r="X822" s="5" cm="1">
        <f t="array" ref="X822">COUNT(IF((DiscreteStatsTable[GroupByKey]=DiscreteStatsTable[[#This Row],[GroupByKey]]),(DiscreteStatsTable[GroupByKey]=DiscreteStatsTable[[#This Row],[GroupByKey]])*DiscreteStatsTable[Replication]))</f>
        <v>50</v>
      </c>
      <c r="Y822" s="5">
        <f>IF(DiscreteStatsTable[[#This Row],[RepsRequested]]=DiscreteStatsTable[[#This Row],[RepsWithStatObserved]],1,0)</f>
        <v>1</v>
      </c>
    </row>
    <row r="823" spans="1:25" x14ac:dyDescent="0.25">
      <c r="A823" t="s">
        <v>68</v>
      </c>
      <c r="B823" t="s">
        <v>70</v>
      </c>
      <c r="C823">
        <v>2</v>
      </c>
      <c r="D823" t="s">
        <v>85</v>
      </c>
      <c r="E823" t="s">
        <v>96</v>
      </c>
      <c r="F823" t="s">
        <v>87</v>
      </c>
      <c r="G823">
        <v>5.6028449855583604</v>
      </c>
      <c r="H823">
        <v>2E+20</v>
      </c>
      <c r="I823">
        <v>1.0184939407342899</v>
      </c>
      <c r="J823">
        <v>14.407889559419999</v>
      </c>
      <c r="K823">
        <v>315</v>
      </c>
      <c r="L82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23" s="5" cm="1">
        <f t="array" ref="M823">MAX(IF((ProjectInfoTable[ProjectName]=DiscreteStatsTable[[#This Row],[ProjectName]]),(ProjectInfoTable[ProjectName]=DiscreteStatsTable[[#This Row],[ProjectName]])*ProjectInfoTable[NumberOfReplications]))</f>
        <v>50</v>
      </c>
      <c r="N823" s="5" cm="1">
        <f t="array" ref="N823">IFERROR(AVERAGE(IF((DiscreteStatsTable[GroupByKey]=DiscreteStatsTable[[#This Row],[GroupByKey]]),(DiscreteStatsTable[GroupByKey]=DiscreteStatsTable[[#This Row],[GroupByKey]])*DiscreteStatsTable[Average])),0)</f>
        <v>5.6703914844629564</v>
      </c>
      <c r="O823" s="5" cm="1">
        <f t="array" ref="O823">IFERROR(_xlfn.STDEV.S(IF((DiscreteStatsTable[GroupByKey]=DiscreteStatsTable[[#This Row],[GroupByKey]]),(DiscreteStatsTable[GroupByKey]=DiscreteStatsTable[[#This Row],[GroupByKey]])*DiscreteStatsTable[Average])),0)</f>
        <v>0.11212213786906711</v>
      </c>
      <c r="P823" s="5" cm="1">
        <f t="array" ref="P823">MAX(IF((ProjectInfoTable[ProjectName]=DiscreteStatsTable[[#This Row],[ProjectName]]),(ProjectInfoTable[ProjectName]=DiscreteStatsTable[[#This Row],[ProjectName]])*ProjectInfoTable[ConfidenceInterval]))</f>
        <v>0.95</v>
      </c>
      <c r="Q823" s="5">
        <f>IF(AND(DiscreteStatsTable[[#This Row],[RepsWithStatObserved]]=1,Y823=0),200000000000000000000,IFERROR(_xlfn.T.INV.2T(1 -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823" s="5" cm="1">
        <f t="array" ref="R823">MIN(IF((DiscreteStatsTable[GroupByKey]=DiscreteStatsTable[[#This Row],[GroupByKey]]),(DiscreteStatsTable[GroupByKey]=DiscreteStatsTable[[#This Row],[GroupByKey]])*DiscreteStatsTable[Average]))</f>
        <v>5.4446177348794</v>
      </c>
      <c r="S823" s="5" cm="1">
        <f t="array" ref="S823">MAX(IF((DiscreteStatsTable[GroupByKey]=DiscreteStatsTable[[#This Row],[GroupByKey]]),(DiscreteStatsTable[GroupByKey]=DiscreteStatsTable[[#This Row],[GroupByKey]])*DiscreteStatsTable[Average]))</f>
        <v>5.9073355064629904</v>
      </c>
      <c r="T823" s="5" cm="1">
        <f t="array" ref="T823">MIN(IF((DiscreteStatsTable[GroupByKey]=DiscreteStatsTable[[#This Row],[GroupByKey]]),(DiscreteStatsTable[GroupByKey]=DiscreteStatsTable[[#This Row],[GroupByKey]])*DiscreteStatsTable[Minimum]))</f>
        <v>0.776495161041453</v>
      </c>
      <c r="U823" s="5" cm="1">
        <f t="array" ref="U823">MAX(IF((DiscreteStatsTable[GroupByKey]=DiscreteStatsTable[[#This Row],[GroupByKey]]),(DiscreteStatsTable[GroupByKey]=DiscreteStatsTable[[#This Row],[GroupByKey]])*DiscreteStatsTable[Maximum]))</f>
        <v>17.386184782464099</v>
      </c>
      <c r="V823" s="5" cm="1">
        <f t="array" ref="V823">IFERROR(AVERAGE(IF((DiscreteStatsTable[GroupByKey]=DiscreteStatsTable[[#This Row],[GroupByKey]]),(DiscreteStatsTable[GroupByKey]=DiscreteStatsTable[[#This Row],[GroupByKey]])*DiscreteStatsTable[NumberObservations])),0)</f>
        <v>314.94</v>
      </c>
      <c r="W823" s="5">
        <f>IF((DiscreteStatsTable[[#This Row],[RepsRequested]]&gt;1),DiscreteStatsTable[[#This Row],[HalfWidth]],DiscreteStatsTable[[#This Row],[BatchMeansHalfWidth]])</f>
        <v>3.1864759013847554E-2</v>
      </c>
      <c r="X823" s="5" cm="1">
        <f t="array" ref="X823">COUNT(IF((DiscreteStatsTable[GroupByKey]=DiscreteStatsTable[[#This Row],[GroupByKey]]),(DiscreteStatsTable[GroupByKey]=DiscreteStatsTable[[#This Row],[GroupByKey]])*DiscreteStatsTable[Replication]))</f>
        <v>50</v>
      </c>
      <c r="Y823" s="5">
        <f>IF(DiscreteStatsTable[[#This Row],[RepsRequested]]=DiscreteStatsTable[[#This Row],[RepsWithStatObserved]],1,0)</f>
        <v>1</v>
      </c>
    </row>
    <row r="824" spans="1:25" x14ac:dyDescent="0.25">
      <c r="A824" t="s">
        <v>68</v>
      </c>
      <c r="B824" t="s">
        <v>70</v>
      </c>
      <c r="C824">
        <v>2</v>
      </c>
      <c r="D824" t="s">
        <v>85</v>
      </c>
      <c r="E824" t="s">
        <v>97</v>
      </c>
      <c r="F824" t="s">
        <v>87</v>
      </c>
      <c r="G824">
        <v>0</v>
      </c>
      <c r="H824">
        <v>2E+20</v>
      </c>
      <c r="I824">
        <v>0</v>
      </c>
      <c r="J824">
        <v>0</v>
      </c>
      <c r="K824">
        <v>315</v>
      </c>
      <c r="L82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24" s="5" cm="1">
        <f t="array" ref="M824">MAX(IF((ProjectInfoTable[ProjectName]=DiscreteStatsTable[[#This Row],[ProjectName]]),(ProjectInfoTable[ProjectName]=DiscreteStatsTable[[#This Row],[ProjectName]])*ProjectInfoTable[NumberOfReplications]))</f>
        <v>50</v>
      </c>
      <c r="N824" s="5" cm="1">
        <f t="array" ref="N824">IFERROR(AVERAGE(IF((DiscreteStatsTable[GroupByKey]=DiscreteStatsTable[[#This Row],[GroupByKey]]),(DiscreteStatsTable[GroupByKey]=DiscreteStatsTable[[#This Row],[GroupByKey]])*DiscreteStatsTable[Average])),0)</f>
        <v>0</v>
      </c>
      <c r="O824" s="5" cm="1">
        <f t="array" ref="O824">IFERROR(_xlfn.STDEV.S(IF((DiscreteStatsTable[GroupByKey]=DiscreteStatsTable[[#This Row],[GroupByKey]]),(DiscreteStatsTable[GroupByKey]=DiscreteStatsTable[[#This Row],[GroupByKey]])*DiscreteStatsTable[Average])),0)</f>
        <v>0</v>
      </c>
      <c r="P824" s="5" cm="1">
        <f t="array" ref="P824">MAX(IF((ProjectInfoTable[ProjectName]=DiscreteStatsTable[[#This Row],[ProjectName]]),(ProjectInfoTable[ProjectName]=DiscreteStatsTable[[#This Row],[ProjectName]])*ProjectInfoTable[ConfidenceInterval]))</f>
        <v>0.95</v>
      </c>
      <c r="Q824" s="5">
        <f>IF(AND(DiscreteStatsTable[[#This Row],[RepsWithStatObserved]]=1,Y824=0),200000000000000000000,IFERROR(_xlfn.T.INV.2T(1 -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4" s="5" cm="1">
        <f t="array" ref="R824">MIN(IF((DiscreteStatsTable[GroupByKey]=DiscreteStatsTable[[#This Row],[GroupByKey]]),(DiscreteStatsTable[GroupByKey]=DiscreteStatsTable[[#This Row],[GroupByKey]])*DiscreteStatsTable[Average]))</f>
        <v>0</v>
      </c>
      <c r="S824" s="5" cm="1">
        <f t="array" ref="S824">MAX(IF((DiscreteStatsTable[GroupByKey]=DiscreteStatsTable[[#This Row],[GroupByKey]]),(DiscreteStatsTable[GroupByKey]=DiscreteStatsTable[[#This Row],[GroupByKey]])*DiscreteStatsTable[Average]))</f>
        <v>0</v>
      </c>
      <c r="T824" s="5" cm="1">
        <f t="array" ref="T824">MIN(IF((DiscreteStatsTable[GroupByKey]=DiscreteStatsTable[[#This Row],[GroupByKey]]),(DiscreteStatsTable[GroupByKey]=DiscreteStatsTable[[#This Row],[GroupByKey]])*DiscreteStatsTable[Minimum]))</f>
        <v>0</v>
      </c>
      <c r="U824" s="5" cm="1">
        <f t="array" ref="U824">MAX(IF((DiscreteStatsTable[GroupByKey]=DiscreteStatsTable[[#This Row],[GroupByKey]]),(DiscreteStatsTable[GroupByKey]=DiscreteStatsTable[[#This Row],[GroupByKey]])*DiscreteStatsTable[Maximum]))</f>
        <v>0</v>
      </c>
      <c r="V824" s="5" cm="1">
        <f t="array" ref="V824">IFERROR(AVERAGE(IF((DiscreteStatsTable[GroupByKey]=DiscreteStatsTable[[#This Row],[GroupByKey]]),(DiscreteStatsTable[GroupByKey]=DiscreteStatsTable[[#This Row],[GroupByKey]])*DiscreteStatsTable[NumberObservations])),0)</f>
        <v>314.94</v>
      </c>
      <c r="W824" s="5">
        <f>IF((DiscreteStatsTable[[#This Row],[RepsRequested]]&gt;1),DiscreteStatsTable[[#This Row],[HalfWidth]],DiscreteStatsTable[[#This Row],[BatchMeansHalfWidth]])</f>
        <v>0</v>
      </c>
      <c r="X824" s="5" cm="1">
        <f t="array" ref="X824">COUNT(IF((DiscreteStatsTable[GroupByKey]=DiscreteStatsTable[[#This Row],[GroupByKey]]),(DiscreteStatsTable[GroupByKey]=DiscreteStatsTable[[#This Row],[GroupByKey]])*DiscreteStatsTable[Replication]))</f>
        <v>50</v>
      </c>
      <c r="Y824" s="5">
        <f>IF(DiscreteStatsTable[[#This Row],[RepsRequested]]=DiscreteStatsTable[[#This Row],[RepsWithStatObserved]],1,0)</f>
        <v>1</v>
      </c>
    </row>
    <row r="825" spans="1:25" x14ac:dyDescent="0.25">
      <c r="A825" t="s">
        <v>68</v>
      </c>
      <c r="B825" t="s">
        <v>70</v>
      </c>
      <c r="C825">
        <v>2</v>
      </c>
      <c r="D825" t="s">
        <v>85</v>
      </c>
      <c r="E825" t="s">
        <v>98</v>
      </c>
      <c r="F825" t="s">
        <v>87</v>
      </c>
      <c r="G825">
        <v>0.39830497790855002</v>
      </c>
      <c r="H825">
        <v>2E+20</v>
      </c>
      <c r="I825">
        <v>0</v>
      </c>
      <c r="J825">
        <v>4.0259543924502204</v>
      </c>
      <c r="K825">
        <v>315</v>
      </c>
      <c r="L82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25" s="5" cm="1">
        <f t="array" ref="M825">MAX(IF((ProjectInfoTable[ProjectName]=DiscreteStatsTable[[#This Row],[ProjectName]]),(ProjectInfoTable[ProjectName]=DiscreteStatsTable[[#This Row],[ProjectName]])*ProjectInfoTable[NumberOfReplications]))</f>
        <v>50</v>
      </c>
      <c r="N825" s="5" cm="1">
        <f t="array" ref="N825">IFERROR(AVERAGE(IF((DiscreteStatsTable[GroupByKey]=DiscreteStatsTable[[#This Row],[GroupByKey]]),(DiscreteStatsTable[GroupByKey]=DiscreteStatsTable[[#This Row],[GroupByKey]])*DiscreteStatsTable[Average])),0)</f>
        <v>0.57601823206331915</v>
      </c>
      <c r="O825" s="5" cm="1">
        <f t="array" ref="O825">IFERROR(_xlfn.STDEV.S(IF((DiscreteStatsTable[GroupByKey]=DiscreteStatsTable[[#This Row],[GroupByKey]]),(DiscreteStatsTable[GroupByKey]=DiscreteStatsTable[[#This Row],[GroupByKey]])*DiscreteStatsTable[Average])),0)</f>
        <v>0.15914721048241839</v>
      </c>
      <c r="P825" s="5" cm="1">
        <f t="array" ref="P825">MAX(IF((ProjectInfoTable[ProjectName]=DiscreteStatsTable[[#This Row],[ProjectName]]),(ProjectInfoTable[ProjectName]=DiscreteStatsTable[[#This Row],[ProjectName]])*ProjectInfoTable[ConfidenceInterval]))</f>
        <v>0.95</v>
      </c>
      <c r="Q825" s="5">
        <f>IF(AND(DiscreteStatsTable[[#This Row],[RepsWithStatObserved]]=1,Y825=0),200000000000000000000,IFERROR(_xlfn.T.INV.2T(1 -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825" s="5" cm="1">
        <f t="array" ref="R825">MIN(IF((DiscreteStatsTable[GroupByKey]=DiscreteStatsTable[[#This Row],[GroupByKey]]),(DiscreteStatsTable[GroupByKey]=DiscreteStatsTable[[#This Row],[GroupByKey]])*DiscreteStatsTable[Average]))</f>
        <v>0.32737752576294898</v>
      </c>
      <c r="S825" s="5" cm="1">
        <f t="array" ref="S825">MAX(IF((DiscreteStatsTable[GroupByKey]=DiscreteStatsTable[[#This Row],[GroupByKey]]),(DiscreteStatsTable[GroupByKey]=DiscreteStatsTable[[#This Row],[GroupByKey]])*DiscreteStatsTable[Average]))</f>
        <v>1.14796185143237</v>
      </c>
      <c r="T825" s="5" cm="1">
        <f t="array" ref="T825">MIN(IF((DiscreteStatsTable[GroupByKey]=DiscreteStatsTable[[#This Row],[GroupByKey]]),(DiscreteStatsTable[GroupByKey]=DiscreteStatsTable[[#This Row],[GroupByKey]])*DiscreteStatsTable[Minimum]))</f>
        <v>0</v>
      </c>
      <c r="U825" s="5" cm="1">
        <f t="array" ref="U825">MAX(IF((DiscreteStatsTable[GroupByKey]=DiscreteStatsTable[[#This Row],[GroupByKey]]),(DiscreteStatsTable[GroupByKey]=DiscreteStatsTable[[#This Row],[GroupByKey]])*DiscreteStatsTable[Maximum]))</f>
        <v>11.200829717355999</v>
      </c>
      <c r="V825" s="5" cm="1">
        <f t="array" ref="V825">IFERROR(AVERAGE(IF((DiscreteStatsTable[GroupByKey]=DiscreteStatsTable[[#This Row],[GroupByKey]]),(DiscreteStatsTable[GroupByKey]=DiscreteStatsTable[[#This Row],[GroupByKey]])*DiscreteStatsTable[NumberObservations])),0)</f>
        <v>314.94</v>
      </c>
      <c r="W825" s="5">
        <f>IF((DiscreteStatsTable[[#This Row],[RepsRequested]]&gt;1),DiscreteStatsTable[[#This Row],[HalfWidth]],DiscreteStatsTable[[#This Row],[BatchMeansHalfWidth]])</f>
        <v>4.5229136780020357E-2</v>
      </c>
      <c r="X825" s="5" cm="1">
        <f t="array" ref="X825">COUNT(IF((DiscreteStatsTable[GroupByKey]=DiscreteStatsTable[[#This Row],[GroupByKey]]),(DiscreteStatsTable[GroupByKey]=DiscreteStatsTable[[#This Row],[GroupByKey]])*DiscreteStatsTable[Replication]))</f>
        <v>50</v>
      </c>
      <c r="Y825" s="5">
        <f>IF(DiscreteStatsTable[[#This Row],[RepsRequested]]=DiscreteStatsTable[[#This Row],[RepsWithStatObserved]],1,0)</f>
        <v>1</v>
      </c>
    </row>
    <row r="826" spans="1:25" x14ac:dyDescent="0.25">
      <c r="A826" t="s">
        <v>68</v>
      </c>
      <c r="B826" t="s">
        <v>70</v>
      </c>
      <c r="C826">
        <v>3</v>
      </c>
      <c r="D826" t="s">
        <v>85</v>
      </c>
      <c r="E826" t="s">
        <v>86</v>
      </c>
      <c r="F826" t="s">
        <v>87</v>
      </c>
      <c r="G826">
        <v>0</v>
      </c>
      <c r="H826">
        <v>2E+20</v>
      </c>
      <c r="I826">
        <v>0</v>
      </c>
      <c r="J826">
        <v>0</v>
      </c>
      <c r="K826">
        <v>316</v>
      </c>
      <c r="L82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26" s="5" cm="1">
        <f t="array" ref="M826">MAX(IF((ProjectInfoTable[ProjectName]=DiscreteStatsTable[[#This Row],[ProjectName]]),(ProjectInfoTable[ProjectName]=DiscreteStatsTable[[#This Row],[ProjectName]])*ProjectInfoTable[NumberOfReplications]))</f>
        <v>50</v>
      </c>
      <c r="N826" s="5" cm="1">
        <f t="array" ref="N826">IFERROR(AVERAGE(IF((DiscreteStatsTable[GroupByKey]=DiscreteStatsTable[[#This Row],[GroupByKey]]),(DiscreteStatsTable[GroupByKey]=DiscreteStatsTable[[#This Row],[GroupByKey]])*DiscreteStatsTable[Average])),0)</f>
        <v>0</v>
      </c>
      <c r="O826" s="5" cm="1">
        <f t="array" ref="O826">IFERROR(_xlfn.STDEV.S(IF((DiscreteStatsTable[GroupByKey]=DiscreteStatsTable[[#This Row],[GroupByKey]]),(DiscreteStatsTable[GroupByKey]=DiscreteStatsTable[[#This Row],[GroupByKey]])*DiscreteStatsTable[Average])),0)</f>
        <v>0</v>
      </c>
      <c r="P826" s="5" cm="1">
        <f t="array" ref="P826">MAX(IF((ProjectInfoTable[ProjectName]=DiscreteStatsTable[[#This Row],[ProjectName]]),(ProjectInfoTable[ProjectName]=DiscreteStatsTable[[#This Row],[ProjectName]])*ProjectInfoTable[ConfidenceInterval]))</f>
        <v>0.95</v>
      </c>
      <c r="Q826" s="5">
        <f>IF(AND(DiscreteStatsTable[[#This Row],[RepsWithStatObserved]]=1,Y826=0),200000000000000000000,IFERROR(_xlfn.T.INV.2T(1 -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6" s="5" cm="1">
        <f t="array" ref="R826">MIN(IF((DiscreteStatsTable[GroupByKey]=DiscreteStatsTable[[#This Row],[GroupByKey]]),(DiscreteStatsTable[GroupByKey]=DiscreteStatsTable[[#This Row],[GroupByKey]])*DiscreteStatsTable[Average]))</f>
        <v>0</v>
      </c>
      <c r="S826" s="5" cm="1">
        <f t="array" ref="S826">MAX(IF((DiscreteStatsTable[GroupByKey]=DiscreteStatsTable[[#This Row],[GroupByKey]]),(DiscreteStatsTable[GroupByKey]=DiscreteStatsTable[[#This Row],[GroupByKey]])*DiscreteStatsTable[Average]))</f>
        <v>0</v>
      </c>
      <c r="T826" s="5" cm="1">
        <f t="array" ref="T826">MIN(IF((DiscreteStatsTable[GroupByKey]=DiscreteStatsTable[[#This Row],[GroupByKey]]),(DiscreteStatsTable[GroupByKey]=DiscreteStatsTable[[#This Row],[GroupByKey]])*DiscreteStatsTable[Minimum]))</f>
        <v>0</v>
      </c>
      <c r="U826" s="5" cm="1">
        <f t="array" ref="U826">MAX(IF((DiscreteStatsTable[GroupByKey]=DiscreteStatsTable[[#This Row],[GroupByKey]]),(DiscreteStatsTable[GroupByKey]=DiscreteStatsTable[[#This Row],[GroupByKey]])*DiscreteStatsTable[Maximum]))</f>
        <v>0</v>
      </c>
      <c r="V826" s="5" cm="1">
        <f t="array" ref="V826">IFERROR(AVERAGE(IF((DiscreteStatsTable[GroupByKey]=DiscreteStatsTable[[#This Row],[GroupByKey]]),(DiscreteStatsTable[GroupByKey]=DiscreteStatsTable[[#This Row],[GroupByKey]])*DiscreteStatsTable[NumberObservations])),0)</f>
        <v>314.94</v>
      </c>
      <c r="W826" s="5">
        <f>IF((DiscreteStatsTable[[#This Row],[RepsRequested]]&gt;1),DiscreteStatsTable[[#This Row],[HalfWidth]],DiscreteStatsTable[[#This Row],[BatchMeansHalfWidth]])</f>
        <v>0</v>
      </c>
      <c r="X826" s="5" cm="1">
        <f t="array" ref="X826">COUNT(IF((DiscreteStatsTable[GroupByKey]=DiscreteStatsTable[[#This Row],[GroupByKey]]),(DiscreteStatsTable[GroupByKey]=DiscreteStatsTable[[#This Row],[GroupByKey]])*DiscreteStatsTable[Replication]))</f>
        <v>50</v>
      </c>
      <c r="Y826" s="5">
        <f>IF(DiscreteStatsTable[[#This Row],[RepsRequested]]=DiscreteStatsTable[[#This Row],[RepsWithStatObserved]],1,0)</f>
        <v>1</v>
      </c>
    </row>
    <row r="827" spans="1:25" x14ac:dyDescent="0.25">
      <c r="A827" t="s">
        <v>68</v>
      </c>
      <c r="B827" t="s">
        <v>70</v>
      </c>
      <c r="C827">
        <v>3</v>
      </c>
      <c r="D827" t="s">
        <v>85</v>
      </c>
      <c r="E827" t="s">
        <v>88</v>
      </c>
      <c r="F827" t="s">
        <v>87</v>
      </c>
      <c r="G827">
        <v>0</v>
      </c>
      <c r="H827">
        <v>2E+20</v>
      </c>
      <c r="I827">
        <v>0</v>
      </c>
      <c r="J827">
        <v>0</v>
      </c>
      <c r="K827">
        <v>316</v>
      </c>
      <c r="L82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27" s="5" cm="1">
        <f t="array" ref="M827">MAX(IF((ProjectInfoTable[ProjectName]=DiscreteStatsTable[[#This Row],[ProjectName]]),(ProjectInfoTable[ProjectName]=DiscreteStatsTable[[#This Row],[ProjectName]])*ProjectInfoTable[NumberOfReplications]))</f>
        <v>50</v>
      </c>
      <c r="N827" s="5" cm="1">
        <f t="array" ref="N827">IFERROR(AVERAGE(IF((DiscreteStatsTable[GroupByKey]=DiscreteStatsTable[[#This Row],[GroupByKey]]),(DiscreteStatsTable[GroupByKey]=DiscreteStatsTable[[#This Row],[GroupByKey]])*DiscreteStatsTable[Average])),0)</f>
        <v>0</v>
      </c>
      <c r="O827" s="5" cm="1">
        <f t="array" ref="O827">IFERROR(_xlfn.STDEV.S(IF((DiscreteStatsTable[GroupByKey]=DiscreteStatsTable[[#This Row],[GroupByKey]]),(DiscreteStatsTable[GroupByKey]=DiscreteStatsTable[[#This Row],[GroupByKey]])*DiscreteStatsTable[Average])),0)</f>
        <v>0</v>
      </c>
      <c r="P827" s="5" cm="1">
        <f t="array" ref="P827">MAX(IF((ProjectInfoTable[ProjectName]=DiscreteStatsTable[[#This Row],[ProjectName]]),(ProjectInfoTable[ProjectName]=DiscreteStatsTable[[#This Row],[ProjectName]])*ProjectInfoTable[ConfidenceInterval]))</f>
        <v>0.95</v>
      </c>
      <c r="Q827" s="5">
        <f>IF(AND(DiscreteStatsTable[[#This Row],[RepsWithStatObserved]]=1,Y827=0),200000000000000000000,IFERROR(_xlfn.T.INV.2T(1 -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7" s="5" cm="1">
        <f t="array" ref="R827">MIN(IF((DiscreteStatsTable[GroupByKey]=DiscreteStatsTable[[#This Row],[GroupByKey]]),(DiscreteStatsTable[GroupByKey]=DiscreteStatsTable[[#This Row],[GroupByKey]])*DiscreteStatsTable[Average]))</f>
        <v>0</v>
      </c>
      <c r="S827" s="5" cm="1">
        <f t="array" ref="S827">MAX(IF((DiscreteStatsTable[GroupByKey]=DiscreteStatsTable[[#This Row],[GroupByKey]]),(DiscreteStatsTable[GroupByKey]=DiscreteStatsTable[[#This Row],[GroupByKey]])*DiscreteStatsTable[Average]))</f>
        <v>0</v>
      </c>
      <c r="T827" s="5" cm="1">
        <f t="array" ref="T827">MIN(IF((DiscreteStatsTable[GroupByKey]=DiscreteStatsTable[[#This Row],[GroupByKey]]),(DiscreteStatsTable[GroupByKey]=DiscreteStatsTable[[#This Row],[GroupByKey]])*DiscreteStatsTable[Minimum]))</f>
        <v>0</v>
      </c>
      <c r="U827" s="5" cm="1">
        <f t="array" ref="U827">MAX(IF((DiscreteStatsTable[GroupByKey]=DiscreteStatsTable[[#This Row],[GroupByKey]]),(DiscreteStatsTable[GroupByKey]=DiscreteStatsTable[[#This Row],[GroupByKey]])*DiscreteStatsTable[Maximum]))</f>
        <v>0</v>
      </c>
      <c r="V827" s="5" cm="1">
        <f t="array" ref="V827">IFERROR(AVERAGE(IF((DiscreteStatsTable[GroupByKey]=DiscreteStatsTable[[#This Row],[GroupByKey]]),(DiscreteStatsTable[GroupByKey]=DiscreteStatsTable[[#This Row],[GroupByKey]])*DiscreteStatsTable[NumberObservations])),0)</f>
        <v>314.94</v>
      </c>
      <c r="W827" s="5">
        <f>IF((DiscreteStatsTable[[#This Row],[RepsRequested]]&gt;1),DiscreteStatsTable[[#This Row],[HalfWidth]],DiscreteStatsTable[[#This Row],[BatchMeansHalfWidth]])</f>
        <v>0</v>
      </c>
      <c r="X827" s="5" cm="1">
        <f t="array" ref="X827">COUNT(IF((DiscreteStatsTable[GroupByKey]=DiscreteStatsTable[[#This Row],[GroupByKey]]),(DiscreteStatsTable[GroupByKey]=DiscreteStatsTable[[#This Row],[GroupByKey]])*DiscreteStatsTable[Replication]))</f>
        <v>50</v>
      </c>
      <c r="Y827" s="5">
        <f>IF(DiscreteStatsTable[[#This Row],[RepsRequested]]=DiscreteStatsTable[[#This Row],[RepsWithStatObserved]],1,0)</f>
        <v>1</v>
      </c>
    </row>
    <row r="828" spans="1:25" x14ac:dyDescent="0.25">
      <c r="A828" t="s">
        <v>68</v>
      </c>
      <c r="B828" t="s">
        <v>70</v>
      </c>
      <c r="C828">
        <v>3</v>
      </c>
      <c r="D828" t="s">
        <v>85</v>
      </c>
      <c r="E828" t="s">
        <v>89</v>
      </c>
      <c r="F828" t="s">
        <v>87</v>
      </c>
      <c r="G828">
        <v>0</v>
      </c>
      <c r="H828">
        <v>2E+20</v>
      </c>
      <c r="I828">
        <v>0</v>
      </c>
      <c r="J828">
        <v>0</v>
      </c>
      <c r="K828">
        <v>316</v>
      </c>
      <c r="L82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28" s="5" cm="1">
        <f t="array" ref="M828">MAX(IF((ProjectInfoTable[ProjectName]=DiscreteStatsTable[[#This Row],[ProjectName]]),(ProjectInfoTable[ProjectName]=DiscreteStatsTable[[#This Row],[ProjectName]])*ProjectInfoTable[NumberOfReplications]))</f>
        <v>50</v>
      </c>
      <c r="N828" s="5" cm="1">
        <f t="array" ref="N828">IFERROR(AVERAGE(IF((DiscreteStatsTable[GroupByKey]=DiscreteStatsTable[[#This Row],[GroupByKey]]),(DiscreteStatsTable[GroupByKey]=DiscreteStatsTable[[#This Row],[GroupByKey]])*DiscreteStatsTable[Average])),0)</f>
        <v>0</v>
      </c>
      <c r="O828" s="5" cm="1">
        <f t="array" ref="O828">IFERROR(_xlfn.STDEV.S(IF((DiscreteStatsTable[GroupByKey]=DiscreteStatsTable[[#This Row],[GroupByKey]]),(DiscreteStatsTable[GroupByKey]=DiscreteStatsTable[[#This Row],[GroupByKey]])*DiscreteStatsTable[Average])),0)</f>
        <v>0</v>
      </c>
      <c r="P828" s="5" cm="1">
        <f t="array" ref="P828">MAX(IF((ProjectInfoTable[ProjectName]=DiscreteStatsTable[[#This Row],[ProjectName]]),(ProjectInfoTable[ProjectName]=DiscreteStatsTable[[#This Row],[ProjectName]])*ProjectInfoTable[ConfidenceInterval]))</f>
        <v>0.95</v>
      </c>
      <c r="Q828" s="5">
        <f>IF(AND(DiscreteStatsTable[[#This Row],[RepsWithStatObserved]]=1,Y828=0),200000000000000000000,IFERROR(_xlfn.T.INV.2T(1 -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8" s="5" cm="1">
        <f t="array" ref="R828">MIN(IF((DiscreteStatsTable[GroupByKey]=DiscreteStatsTable[[#This Row],[GroupByKey]]),(DiscreteStatsTable[GroupByKey]=DiscreteStatsTable[[#This Row],[GroupByKey]])*DiscreteStatsTable[Average]))</f>
        <v>0</v>
      </c>
      <c r="S828" s="5" cm="1">
        <f t="array" ref="S828">MAX(IF((DiscreteStatsTable[GroupByKey]=DiscreteStatsTable[[#This Row],[GroupByKey]]),(DiscreteStatsTable[GroupByKey]=DiscreteStatsTable[[#This Row],[GroupByKey]])*DiscreteStatsTable[Average]))</f>
        <v>0</v>
      </c>
      <c r="T828" s="5" cm="1">
        <f t="array" ref="T828">MIN(IF((DiscreteStatsTable[GroupByKey]=DiscreteStatsTable[[#This Row],[GroupByKey]]),(DiscreteStatsTable[GroupByKey]=DiscreteStatsTable[[#This Row],[GroupByKey]])*DiscreteStatsTable[Minimum]))</f>
        <v>0</v>
      </c>
      <c r="U828" s="5" cm="1">
        <f t="array" ref="U828">MAX(IF((DiscreteStatsTable[GroupByKey]=DiscreteStatsTable[[#This Row],[GroupByKey]]),(DiscreteStatsTable[GroupByKey]=DiscreteStatsTable[[#This Row],[GroupByKey]])*DiscreteStatsTable[Maximum]))</f>
        <v>0</v>
      </c>
      <c r="V828" s="5" cm="1">
        <f t="array" ref="V828">IFERROR(AVERAGE(IF((DiscreteStatsTable[GroupByKey]=DiscreteStatsTable[[#This Row],[GroupByKey]]),(DiscreteStatsTable[GroupByKey]=DiscreteStatsTable[[#This Row],[GroupByKey]])*DiscreteStatsTable[NumberObservations])),0)</f>
        <v>314.94</v>
      </c>
      <c r="W828" s="5">
        <f>IF((DiscreteStatsTable[[#This Row],[RepsRequested]]&gt;1),DiscreteStatsTable[[#This Row],[HalfWidth]],DiscreteStatsTable[[#This Row],[BatchMeansHalfWidth]])</f>
        <v>0</v>
      </c>
      <c r="X828" s="5" cm="1">
        <f t="array" ref="X828">COUNT(IF((DiscreteStatsTable[GroupByKey]=DiscreteStatsTable[[#This Row],[GroupByKey]]),(DiscreteStatsTable[GroupByKey]=DiscreteStatsTable[[#This Row],[GroupByKey]])*DiscreteStatsTable[Replication]))</f>
        <v>50</v>
      </c>
      <c r="Y828" s="5">
        <f>IF(DiscreteStatsTable[[#This Row],[RepsRequested]]=DiscreteStatsTable[[#This Row],[RepsWithStatObserved]],1,0)</f>
        <v>1</v>
      </c>
    </row>
    <row r="829" spans="1:25" x14ac:dyDescent="0.25">
      <c r="A829" t="s">
        <v>68</v>
      </c>
      <c r="B829" t="s">
        <v>70</v>
      </c>
      <c r="C829">
        <v>3</v>
      </c>
      <c r="D829" t="s">
        <v>85</v>
      </c>
      <c r="E829" t="s">
        <v>90</v>
      </c>
      <c r="F829" t="s">
        <v>87</v>
      </c>
      <c r="G829">
        <v>0</v>
      </c>
      <c r="H829">
        <v>2E+20</v>
      </c>
      <c r="I829">
        <v>0</v>
      </c>
      <c r="J829">
        <v>0</v>
      </c>
      <c r="K829">
        <v>316</v>
      </c>
      <c r="L82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29" s="5" cm="1">
        <f t="array" ref="M829">MAX(IF((ProjectInfoTable[ProjectName]=DiscreteStatsTable[[#This Row],[ProjectName]]),(ProjectInfoTable[ProjectName]=DiscreteStatsTable[[#This Row],[ProjectName]])*ProjectInfoTable[NumberOfReplications]))</f>
        <v>50</v>
      </c>
      <c r="N829" s="5" cm="1">
        <f t="array" ref="N829">IFERROR(AVERAGE(IF((DiscreteStatsTable[GroupByKey]=DiscreteStatsTable[[#This Row],[GroupByKey]]),(DiscreteStatsTable[GroupByKey]=DiscreteStatsTable[[#This Row],[GroupByKey]])*DiscreteStatsTable[Average])),0)</f>
        <v>0</v>
      </c>
      <c r="O829" s="5" cm="1">
        <f t="array" ref="O829">IFERROR(_xlfn.STDEV.S(IF((DiscreteStatsTable[GroupByKey]=DiscreteStatsTable[[#This Row],[GroupByKey]]),(DiscreteStatsTable[GroupByKey]=DiscreteStatsTable[[#This Row],[GroupByKey]])*DiscreteStatsTable[Average])),0)</f>
        <v>0</v>
      </c>
      <c r="P829" s="5" cm="1">
        <f t="array" ref="P829">MAX(IF((ProjectInfoTable[ProjectName]=DiscreteStatsTable[[#This Row],[ProjectName]]),(ProjectInfoTable[ProjectName]=DiscreteStatsTable[[#This Row],[ProjectName]])*ProjectInfoTable[ConfidenceInterval]))</f>
        <v>0.95</v>
      </c>
      <c r="Q829" s="5">
        <f>IF(AND(DiscreteStatsTable[[#This Row],[RepsWithStatObserved]]=1,Y829=0),200000000000000000000,IFERROR(_xlfn.T.INV.2T(1 -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9" s="5" cm="1">
        <f t="array" ref="R829">MIN(IF((DiscreteStatsTable[GroupByKey]=DiscreteStatsTable[[#This Row],[GroupByKey]]),(DiscreteStatsTable[GroupByKey]=DiscreteStatsTable[[#This Row],[GroupByKey]])*DiscreteStatsTable[Average]))</f>
        <v>0</v>
      </c>
      <c r="S829" s="5" cm="1">
        <f t="array" ref="S829">MAX(IF((DiscreteStatsTable[GroupByKey]=DiscreteStatsTable[[#This Row],[GroupByKey]]),(DiscreteStatsTable[GroupByKey]=DiscreteStatsTable[[#This Row],[GroupByKey]])*DiscreteStatsTable[Average]))</f>
        <v>0</v>
      </c>
      <c r="T829" s="5" cm="1">
        <f t="array" ref="T829">MIN(IF((DiscreteStatsTable[GroupByKey]=DiscreteStatsTable[[#This Row],[GroupByKey]]),(DiscreteStatsTable[GroupByKey]=DiscreteStatsTable[[#This Row],[GroupByKey]])*DiscreteStatsTable[Minimum]))</f>
        <v>0</v>
      </c>
      <c r="U829" s="5" cm="1">
        <f t="array" ref="U829">MAX(IF((DiscreteStatsTable[GroupByKey]=DiscreteStatsTable[[#This Row],[GroupByKey]]),(DiscreteStatsTable[GroupByKey]=DiscreteStatsTable[[#This Row],[GroupByKey]])*DiscreteStatsTable[Maximum]))</f>
        <v>0</v>
      </c>
      <c r="V829" s="5" cm="1">
        <f t="array" ref="V829">IFERROR(AVERAGE(IF((DiscreteStatsTable[GroupByKey]=DiscreteStatsTable[[#This Row],[GroupByKey]]),(DiscreteStatsTable[GroupByKey]=DiscreteStatsTable[[#This Row],[GroupByKey]])*DiscreteStatsTable[NumberObservations])),0)</f>
        <v>314.94</v>
      </c>
      <c r="W829" s="5">
        <f>IF((DiscreteStatsTable[[#This Row],[RepsRequested]]&gt;1),DiscreteStatsTable[[#This Row],[HalfWidth]],DiscreteStatsTable[[#This Row],[BatchMeansHalfWidth]])</f>
        <v>0</v>
      </c>
      <c r="X829" s="5" cm="1">
        <f t="array" ref="X829">COUNT(IF((DiscreteStatsTable[GroupByKey]=DiscreteStatsTable[[#This Row],[GroupByKey]]),(DiscreteStatsTable[GroupByKey]=DiscreteStatsTable[[#This Row],[GroupByKey]])*DiscreteStatsTable[Replication]))</f>
        <v>50</v>
      </c>
      <c r="Y829" s="5">
        <f>IF(DiscreteStatsTable[[#This Row],[RepsRequested]]=DiscreteStatsTable[[#This Row],[RepsWithStatObserved]],1,0)</f>
        <v>1</v>
      </c>
    </row>
    <row r="830" spans="1:25" x14ac:dyDescent="0.25">
      <c r="A830" t="s">
        <v>68</v>
      </c>
      <c r="B830" t="s">
        <v>70</v>
      </c>
      <c r="C830">
        <v>3</v>
      </c>
      <c r="D830" t="s">
        <v>85</v>
      </c>
      <c r="E830" t="s">
        <v>91</v>
      </c>
      <c r="F830" t="s">
        <v>87</v>
      </c>
      <c r="G830">
        <v>0.150363275768019</v>
      </c>
      <c r="H830">
        <v>2E+20</v>
      </c>
      <c r="I830">
        <v>1.6563283361742301E-2</v>
      </c>
      <c r="J830">
        <v>0.36519709816367601</v>
      </c>
      <c r="K830">
        <v>316</v>
      </c>
      <c r="L83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30" s="5" cm="1">
        <f t="array" ref="M830">MAX(IF((ProjectInfoTable[ProjectName]=DiscreteStatsTable[[#This Row],[ProjectName]]),(ProjectInfoTable[ProjectName]=DiscreteStatsTable[[#This Row],[ProjectName]])*ProjectInfoTable[NumberOfReplications]))</f>
        <v>50</v>
      </c>
      <c r="N830" s="5" cm="1">
        <f t="array" ref="N830">IFERROR(AVERAGE(IF((DiscreteStatsTable[GroupByKey]=DiscreteStatsTable[[#This Row],[GroupByKey]]),(DiscreteStatsTable[GroupByKey]=DiscreteStatsTable[[#This Row],[GroupByKey]])*DiscreteStatsTable[Average])),0)</f>
        <v>0.15360300744494335</v>
      </c>
      <c r="O830" s="5" cm="1">
        <f t="array" ref="O83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30" s="5" cm="1">
        <f t="array" ref="P830">MAX(IF((ProjectInfoTable[ProjectName]=DiscreteStatsTable[[#This Row],[ProjectName]]),(ProjectInfoTable[ProjectName]=DiscreteStatsTable[[#This Row],[ProjectName]])*ProjectInfoTable[ConfidenceInterval]))</f>
        <v>0.95</v>
      </c>
      <c r="Q830" s="5">
        <f>IF(AND(DiscreteStatsTable[[#This Row],[RepsWithStatObserved]]=1,Y830=0),200000000000000000000,IFERROR(_xlfn.T.INV.2T(1 -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30" s="5" cm="1">
        <f t="array" ref="R830">MIN(IF((DiscreteStatsTable[GroupByKey]=DiscreteStatsTable[[#This Row],[GroupByKey]]),(DiscreteStatsTable[GroupByKey]=DiscreteStatsTable[[#This Row],[GroupByKey]])*DiscreteStatsTable[Average]))</f>
        <v>0.14775202073435401</v>
      </c>
      <c r="S830" s="5" cm="1">
        <f t="array" ref="S830">MAX(IF((DiscreteStatsTable[GroupByKey]=DiscreteStatsTable[[#This Row],[GroupByKey]]),(DiscreteStatsTable[GroupByKey]=DiscreteStatsTable[[#This Row],[GroupByKey]])*DiscreteStatsTable[Average]))</f>
        <v>0.15935535821513699</v>
      </c>
      <c r="T830" s="5" cm="1">
        <f t="array" ref="T830">MIN(IF((DiscreteStatsTable[GroupByKey]=DiscreteStatsTable[[#This Row],[GroupByKey]]),(DiscreteStatsTable[GroupByKey]=DiscreteStatsTable[[#This Row],[GroupByKey]])*DiscreteStatsTable[Minimum]))</f>
        <v>1.2941586017357501E-2</v>
      </c>
      <c r="U830" s="5" cm="1">
        <f t="array" ref="U830">MAX(IF((DiscreteStatsTable[GroupByKey]=DiscreteStatsTable[[#This Row],[GroupByKey]]),(DiscreteStatsTable[GroupByKey]=DiscreteStatsTable[[#This Row],[GroupByKey]])*DiscreteStatsTable[Maximum]))</f>
        <v>0.39902140955300902</v>
      </c>
      <c r="V830" s="5" cm="1">
        <f t="array" ref="V830">IFERROR(AVERAGE(IF((DiscreteStatsTable[GroupByKey]=DiscreteStatsTable[[#This Row],[GroupByKey]]),(DiscreteStatsTable[GroupByKey]=DiscreteStatsTable[[#This Row],[GroupByKey]])*DiscreteStatsTable[NumberObservations])),0)</f>
        <v>314.94</v>
      </c>
      <c r="W830" s="5">
        <f>IF((DiscreteStatsTable[[#This Row],[RepsRequested]]&gt;1),DiscreteStatsTable[[#This Row],[HalfWidth]],DiscreteStatsTable[[#This Row],[BatchMeansHalfWidth]])</f>
        <v>7.902472167534418E-4</v>
      </c>
      <c r="X830" s="5" cm="1">
        <f t="array" ref="X830">COUNT(IF((DiscreteStatsTable[GroupByKey]=DiscreteStatsTable[[#This Row],[GroupByKey]]),(DiscreteStatsTable[GroupByKey]=DiscreteStatsTable[[#This Row],[GroupByKey]])*DiscreteStatsTable[Replication]))</f>
        <v>50</v>
      </c>
      <c r="Y830" s="5">
        <f>IF(DiscreteStatsTable[[#This Row],[RepsRequested]]=DiscreteStatsTable[[#This Row],[RepsWithStatObserved]],1,0)</f>
        <v>1</v>
      </c>
    </row>
    <row r="831" spans="1:25" x14ac:dyDescent="0.25">
      <c r="A831" t="s">
        <v>68</v>
      </c>
      <c r="B831" t="s">
        <v>70</v>
      </c>
      <c r="C831">
        <v>3</v>
      </c>
      <c r="D831" t="s">
        <v>85</v>
      </c>
      <c r="E831" t="s">
        <v>92</v>
      </c>
      <c r="F831" t="s">
        <v>87</v>
      </c>
      <c r="G831">
        <v>5.96498344536431</v>
      </c>
      <c r="H831">
        <v>2E+20</v>
      </c>
      <c r="I831">
        <v>0.993797001704536</v>
      </c>
      <c r="J831">
        <v>17.092855854414399</v>
      </c>
      <c r="K831">
        <v>316</v>
      </c>
      <c r="L83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31" s="5" cm="1">
        <f t="array" ref="M831">MAX(IF((ProjectInfoTable[ProjectName]=DiscreteStatsTable[[#This Row],[ProjectName]]),(ProjectInfoTable[ProjectName]=DiscreteStatsTable[[#This Row],[ProjectName]])*ProjectInfoTable[NumberOfReplications]))</f>
        <v>50</v>
      </c>
      <c r="N831" s="5" cm="1">
        <f t="array" ref="N831">IFERROR(AVERAGE(IF((DiscreteStatsTable[GroupByKey]=DiscreteStatsTable[[#This Row],[GroupByKey]]),(DiscreteStatsTable[GroupByKey]=DiscreteStatsTable[[#This Row],[GroupByKey]])*DiscreteStatsTable[Average])),0)</f>
        <v>6.2464097165262737</v>
      </c>
      <c r="O831" s="5" cm="1">
        <f t="array" ref="O831">IFERROR(_xlfn.STDEV.S(IF((DiscreteStatsTable[GroupByKey]=DiscreteStatsTable[[#This Row],[GroupByKey]]),(DiscreteStatsTable[GroupByKey]=DiscreteStatsTable[[#This Row],[GroupByKey]])*DiscreteStatsTable[Average])),0)</f>
        <v>0.25147687830992443</v>
      </c>
      <c r="P831" s="5" cm="1">
        <f t="array" ref="P831">MAX(IF((ProjectInfoTable[ProjectName]=DiscreteStatsTable[[#This Row],[ProjectName]]),(ProjectInfoTable[ProjectName]=DiscreteStatsTable[[#This Row],[ProjectName]])*ProjectInfoTable[ConfidenceInterval]))</f>
        <v>0.95</v>
      </c>
      <c r="Q831" s="5">
        <f>IF(AND(DiscreteStatsTable[[#This Row],[RepsWithStatObserved]]=1,Y831=0),200000000000000000000,IFERROR(_xlfn.T.INV.2T(1 -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831" s="5" cm="1">
        <f t="array" ref="R831">MIN(IF((DiscreteStatsTable[GroupByKey]=DiscreteStatsTable[[#This Row],[GroupByKey]]),(DiscreteStatsTable[GroupByKey]=DiscreteStatsTable[[#This Row],[GroupByKey]])*DiscreteStatsTable[Average]))</f>
        <v>5.7719952606423401</v>
      </c>
      <c r="S831" s="5" cm="1">
        <f t="array" ref="S831">MAX(IF((DiscreteStatsTable[GroupByKey]=DiscreteStatsTable[[#This Row],[GroupByKey]]),(DiscreteStatsTable[GroupByKey]=DiscreteStatsTable[[#This Row],[GroupByKey]])*DiscreteStatsTable[Average]))</f>
        <v>6.9649734105951397</v>
      </c>
      <c r="T831" s="5" cm="1">
        <f t="array" ref="T831">MIN(IF((DiscreteStatsTable[GroupByKey]=DiscreteStatsTable[[#This Row],[GroupByKey]]),(DiscreteStatsTable[GroupByKey]=DiscreteStatsTable[[#This Row],[GroupByKey]])*DiscreteStatsTable[Minimum]))</f>
        <v>0.776495161041453</v>
      </c>
      <c r="U831" s="5" cm="1">
        <f t="array" ref="U831">MAX(IF((DiscreteStatsTable[GroupByKey]=DiscreteStatsTable[[#This Row],[GroupByKey]]),(DiscreteStatsTable[GroupByKey]=DiscreteStatsTable[[#This Row],[GroupByKey]])*DiscreteStatsTable[Maximum]))</f>
        <v>24.516532285818698</v>
      </c>
      <c r="V831" s="5" cm="1">
        <f t="array" ref="V831">IFERROR(AVERAGE(IF((DiscreteStatsTable[GroupByKey]=DiscreteStatsTable[[#This Row],[GroupByKey]]),(DiscreteStatsTable[GroupByKey]=DiscreteStatsTable[[#This Row],[GroupByKey]])*DiscreteStatsTable[NumberObservations])),0)</f>
        <v>314.94</v>
      </c>
      <c r="W831" s="5">
        <f>IF((DiscreteStatsTable[[#This Row],[RepsRequested]]&gt;1),DiscreteStatsTable[[#This Row],[HalfWidth]],DiscreteStatsTable[[#This Row],[BatchMeansHalfWidth]])</f>
        <v>7.1468938045562813E-2</v>
      </c>
      <c r="X831" s="5" cm="1">
        <f t="array" ref="X831">COUNT(IF((DiscreteStatsTable[GroupByKey]=DiscreteStatsTable[[#This Row],[GroupByKey]]),(DiscreteStatsTable[GroupByKey]=DiscreteStatsTable[[#This Row],[GroupByKey]])*DiscreteStatsTable[Replication]))</f>
        <v>50</v>
      </c>
      <c r="Y831" s="5">
        <f>IF(DiscreteStatsTable[[#This Row],[RepsRequested]]=DiscreteStatsTable[[#This Row],[RepsWithStatObserved]],1,0)</f>
        <v>1</v>
      </c>
    </row>
    <row r="832" spans="1:25" x14ac:dyDescent="0.25">
      <c r="A832" t="s">
        <v>68</v>
      </c>
      <c r="B832" t="s">
        <v>70</v>
      </c>
      <c r="C832">
        <v>3</v>
      </c>
      <c r="D832" t="s">
        <v>85</v>
      </c>
      <c r="E832" t="s">
        <v>93</v>
      </c>
      <c r="F832" t="s">
        <v>87</v>
      </c>
      <c r="G832">
        <v>0</v>
      </c>
      <c r="H832">
        <v>2E+20</v>
      </c>
      <c r="I832">
        <v>0</v>
      </c>
      <c r="J832">
        <v>0</v>
      </c>
      <c r="K832">
        <v>316</v>
      </c>
      <c r="L83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32" s="5" cm="1">
        <f t="array" ref="M832">MAX(IF((ProjectInfoTable[ProjectName]=DiscreteStatsTable[[#This Row],[ProjectName]]),(ProjectInfoTable[ProjectName]=DiscreteStatsTable[[#This Row],[ProjectName]])*ProjectInfoTable[NumberOfReplications]))</f>
        <v>50</v>
      </c>
      <c r="N832" s="5" cm="1">
        <f t="array" ref="N832">IFERROR(AVERAGE(IF((DiscreteStatsTable[GroupByKey]=DiscreteStatsTable[[#This Row],[GroupByKey]]),(DiscreteStatsTable[GroupByKey]=DiscreteStatsTable[[#This Row],[GroupByKey]])*DiscreteStatsTable[Average])),0)</f>
        <v>0</v>
      </c>
      <c r="O832" s="5" cm="1">
        <f t="array" ref="O832">IFERROR(_xlfn.STDEV.S(IF((DiscreteStatsTable[GroupByKey]=DiscreteStatsTable[[#This Row],[GroupByKey]]),(DiscreteStatsTable[GroupByKey]=DiscreteStatsTable[[#This Row],[GroupByKey]])*DiscreteStatsTable[Average])),0)</f>
        <v>0</v>
      </c>
      <c r="P832" s="5" cm="1">
        <f t="array" ref="P832">MAX(IF((ProjectInfoTable[ProjectName]=DiscreteStatsTable[[#This Row],[ProjectName]]),(ProjectInfoTable[ProjectName]=DiscreteStatsTable[[#This Row],[ProjectName]])*ProjectInfoTable[ConfidenceInterval]))</f>
        <v>0.95</v>
      </c>
      <c r="Q832" s="5">
        <f>IF(AND(DiscreteStatsTable[[#This Row],[RepsWithStatObserved]]=1,Y832=0),200000000000000000000,IFERROR(_xlfn.T.INV.2T(1 -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2" s="5" cm="1">
        <f t="array" ref="R832">MIN(IF((DiscreteStatsTable[GroupByKey]=DiscreteStatsTable[[#This Row],[GroupByKey]]),(DiscreteStatsTable[GroupByKey]=DiscreteStatsTable[[#This Row],[GroupByKey]])*DiscreteStatsTable[Average]))</f>
        <v>0</v>
      </c>
      <c r="S832" s="5" cm="1">
        <f t="array" ref="S832">MAX(IF((DiscreteStatsTable[GroupByKey]=DiscreteStatsTable[[#This Row],[GroupByKey]]),(DiscreteStatsTable[GroupByKey]=DiscreteStatsTable[[#This Row],[GroupByKey]])*DiscreteStatsTable[Average]))</f>
        <v>0</v>
      </c>
      <c r="T832" s="5" cm="1">
        <f t="array" ref="T832">MIN(IF((DiscreteStatsTable[GroupByKey]=DiscreteStatsTable[[#This Row],[GroupByKey]]),(DiscreteStatsTable[GroupByKey]=DiscreteStatsTable[[#This Row],[GroupByKey]])*DiscreteStatsTable[Minimum]))</f>
        <v>0</v>
      </c>
      <c r="U832" s="5" cm="1">
        <f t="array" ref="U832">MAX(IF((DiscreteStatsTable[GroupByKey]=DiscreteStatsTable[[#This Row],[GroupByKey]]),(DiscreteStatsTable[GroupByKey]=DiscreteStatsTable[[#This Row],[GroupByKey]])*DiscreteStatsTable[Maximum]))</f>
        <v>0</v>
      </c>
      <c r="V832" s="5" cm="1">
        <f t="array" ref="V832">IFERROR(AVERAGE(IF((DiscreteStatsTable[GroupByKey]=DiscreteStatsTable[[#This Row],[GroupByKey]]),(DiscreteStatsTable[GroupByKey]=DiscreteStatsTable[[#This Row],[GroupByKey]])*DiscreteStatsTable[NumberObservations])),0)</f>
        <v>314.94</v>
      </c>
      <c r="W832" s="5">
        <f>IF((DiscreteStatsTable[[#This Row],[RepsRequested]]&gt;1),DiscreteStatsTable[[#This Row],[HalfWidth]],DiscreteStatsTable[[#This Row],[BatchMeansHalfWidth]])</f>
        <v>0</v>
      </c>
      <c r="X832" s="5" cm="1">
        <f t="array" ref="X832">COUNT(IF((DiscreteStatsTable[GroupByKey]=DiscreteStatsTable[[#This Row],[GroupByKey]]),(DiscreteStatsTable[GroupByKey]=DiscreteStatsTable[[#This Row],[GroupByKey]])*DiscreteStatsTable[Replication]))</f>
        <v>50</v>
      </c>
      <c r="Y832" s="5">
        <f>IF(DiscreteStatsTable[[#This Row],[RepsRequested]]=DiscreteStatsTable[[#This Row],[RepsWithStatObserved]],1,0)</f>
        <v>1</v>
      </c>
    </row>
    <row r="833" spans="1:25" x14ac:dyDescent="0.25">
      <c r="A833" t="s">
        <v>68</v>
      </c>
      <c r="B833" t="s">
        <v>70</v>
      </c>
      <c r="C833">
        <v>3</v>
      </c>
      <c r="D833" t="s">
        <v>85</v>
      </c>
      <c r="E833" t="s">
        <v>94</v>
      </c>
      <c r="F833" t="s">
        <v>87</v>
      </c>
      <c r="G833">
        <v>0</v>
      </c>
      <c r="H833">
        <v>2E+20</v>
      </c>
      <c r="I833">
        <v>0</v>
      </c>
      <c r="J833">
        <v>0</v>
      </c>
      <c r="K833">
        <v>316</v>
      </c>
      <c r="L83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33" s="5" cm="1">
        <f t="array" ref="M833">MAX(IF((ProjectInfoTable[ProjectName]=DiscreteStatsTable[[#This Row],[ProjectName]]),(ProjectInfoTable[ProjectName]=DiscreteStatsTable[[#This Row],[ProjectName]])*ProjectInfoTable[NumberOfReplications]))</f>
        <v>50</v>
      </c>
      <c r="N833" s="5" cm="1">
        <f t="array" ref="N833">IFERROR(AVERAGE(IF((DiscreteStatsTable[GroupByKey]=DiscreteStatsTable[[#This Row],[GroupByKey]]),(DiscreteStatsTable[GroupByKey]=DiscreteStatsTable[[#This Row],[GroupByKey]])*DiscreteStatsTable[Average])),0)</f>
        <v>0</v>
      </c>
      <c r="O833" s="5" cm="1">
        <f t="array" ref="O833">IFERROR(_xlfn.STDEV.S(IF((DiscreteStatsTable[GroupByKey]=DiscreteStatsTable[[#This Row],[GroupByKey]]),(DiscreteStatsTable[GroupByKey]=DiscreteStatsTable[[#This Row],[GroupByKey]])*DiscreteStatsTable[Average])),0)</f>
        <v>0</v>
      </c>
      <c r="P833" s="5" cm="1">
        <f t="array" ref="P833">MAX(IF((ProjectInfoTable[ProjectName]=DiscreteStatsTable[[#This Row],[ProjectName]]),(ProjectInfoTable[ProjectName]=DiscreteStatsTable[[#This Row],[ProjectName]])*ProjectInfoTable[ConfidenceInterval]))</f>
        <v>0.95</v>
      </c>
      <c r="Q833" s="5">
        <f>IF(AND(DiscreteStatsTable[[#This Row],[RepsWithStatObserved]]=1,Y833=0),200000000000000000000,IFERROR(_xlfn.T.INV.2T(1 -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3" s="5" cm="1">
        <f t="array" ref="R833">MIN(IF((DiscreteStatsTable[GroupByKey]=DiscreteStatsTable[[#This Row],[GroupByKey]]),(DiscreteStatsTable[GroupByKey]=DiscreteStatsTable[[#This Row],[GroupByKey]])*DiscreteStatsTable[Average]))</f>
        <v>0</v>
      </c>
      <c r="S833" s="5" cm="1">
        <f t="array" ref="S833">MAX(IF((DiscreteStatsTable[GroupByKey]=DiscreteStatsTable[[#This Row],[GroupByKey]]),(DiscreteStatsTable[GroupByKey]=DiscreteStatsTable[[#This Row],[GroupByKey]])*DiscreteStatsTable[Average]))</f>
        <v>0</v>
      </c>
      <c r="T833" s="5" cm="1">
        <f t="array" ref="T833">MIN(IF((DiscreteStatsTable[GroupByKey]=DiscreteStatsTable[[#This Row],[GroupByKey]]),(DiscreteStatsTable[GroupByKey]=DiscreteStatsTable[[#This Row],[GroupByKey]])*DiscreteStatsTable[Minimum]))</f>
        <v>0</v>
      </c>
      <c r="U833" s="5" cm="1">
        <f t="array" ref="U833">MAX(IF((DiscreteStatsTable[GroupByKey]=DiscreteStatsTable[[#This Row],[GroupByKey]]),(DiscreteStatsTable[GroupByKey]=DiscreteStatsTable[[#This Row],[GroupByKey]])*DiscreteStatsTable[Maximum]))</f>
        <v>0</v>
      </c>
      <c r="V833" s="5" cm="1">
        <f t="array" ref="V833">IFERROR(AVERAGE(IF((DiscreteStatsTable[GroupByKey]=DiscreteStatsTable[[#This Row],[GroupByKey]]),(DiscreteStatsTable[GroupByKey]=DiscreteStatsTable[[#This Row],[GroupByKey]])*DiscreteStatsTable[NumberObservations])),0)</f>
        <v>314.94</v>
      </c>
      <c r="W833" s="5">
        <f>IF((DiscreteStatsTable[[#This Row],[RepsRequested]]&gt;1),DiscreteStatsTable[[#This Row],[HalfWidth]],DiscreteStatsTable[[#This Row],[BatchMeansHalfWidth]])</f>
        <v>0</v>
      </c>
      <c r="X833" s="5" cm="1">
        <f t="array" ref="X833">COUNT(IF((DiscreteStatsTable[GroupByKey]=DiscreteStatsTable[[#This Row],[GroupByKey]]),(DiscreteStatsTable[GroupByKey]=DiscreteStatsTable[[#This Row],[GroupByKey]])*DiscreteStatsTable[Replication]))</f>
        <v>50</v>
      </c>
      <c r="Y833" s="5">
        <f>IF(DiscreteStatsTable[[#This Row],[RepsRequested]]=DiscreteStatsTable[[#This Row],[RepsWithStatObserved]],1,0)</f>
        <v>1</v>
      </c>
    </row>
    <row r="834" spans="1:25" x14ac:dyDescent="0.25">
      <c r="A834" t="s">
        <v>68</v>
      </c>
      <c r="B834" t="s">
        <v>70</v>
      </c>
      <c r="C834">
        <v>3</v>
      </c>
      <c r="D834" t="s">
        <v>85</v>
      </c>
      <c r="E834" t="s">
        <v>95</v>
      </c>
      <c r="F834" t="s">
        <v>87</v>
      </c>
      <c r="G834">
        <v>0.150363275768019</v>
      </c>
      <c r="H834">
        <v>2E+20</v>
      </c>
      <c r="I834">
        <v>1.6563283361742301E-2</v>
      </c>
      <c r="J834">
        <v>0.36519709816367601</v>
      </c>
      <c r="K834">
        <v>316</v>
      </c>
      <c r="L83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34" s="5" cm="1">
        <f t="array" ref="M834">MAX(IF((ProjectInfoTable[ProjectName]=DiscreteStatsTable[[#This Row],[ProjectName]]),(ProjectInfoTable[ProjectName]=DiscreteStatsTable[[#This Row],[ProjectName]])*ProjectInfoTable[NumberOfReplications]))</f>
        <v>50</v>
      </c>
      <c r="N834" s="5" cm="1">
        <f t="array" ref="N834">IFERROR(AVERAGE(IF((DiscreteStatsTable[GroupByKey]=DiscreteStatsTable[[#This Row],[GroupByKey]]),(DiscreteStatsTable[GroupByKey]=DiscreteStatsTable[[#This Row],[GroupByKey]])*DiscreteStatsTable[Average])),0)</f>
        <v>0.15360300744494335</v>
      </c>
      <c r="O834" s="5" cm="1">
        <f t="array" ref="O83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34" s="5" cm="1">
        <f t="array" ref="P834">MAX(IF((ProjectInfoTable[ProjectName]=DiscreteStatsTable[[#This Row],[ProjectName]]),(ProjectInfoTable[ProjectName]=DiscreteStatsTable[[#This Row],[ProjectName]])*ProjectInfoTable[ConfidenceInterval]))</f>
        <v>0.95</v>
      </c>
      <c r="Q834" s="5">
        <f>IF(AND(DiscreteStatsTable[[#This Row],[RepsWithStatObserved]]=1,Y834=0),200000000000000000000,IFERROR(_xlfn.T.INV.2T(1 -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34" s="5" cm="1">
        <f t="array" ref="R834">MIN(IF((DiscreteStatsTable[GroupByKey]=DiscreteStatsTable[[#This Row],[GroupByKey]]),(DiscreteStatsTable[GroupByKey]=DiscreteStatsTable[[#This Row],[GroupByKey]])*DiscreteStatsTable[Average]))</f>
        <v>0.14775202073435401</v>
      </c>
      <c r="S834" s="5" cm="1">
        <f t="array" ref="S834">MAX(IF((DiscreteStatsTable[GroupByKey]=DiscreteStatsTable[[#This Row],[GroupByKey]]),(DiscreteStatsTable[GroupByKey]=DiscreteStatsTable[[#This Row],[GroupByKey]])*DiscreteStatsTable[Average]))</f>
        <v>0.15935535821513699</v>
      </c>
      <c r="T834" s="5" cm="1">
        <f t="array" ref="T834">MIN(IF((DiscreteStatsTable[GroupByKey]=DiscreteStatsTable[[#This Row],[GroupByKey]]),(DiscreteStatsTable[GroupByKey]=DiscreteStatsTable[[#This Row],[GroupByKey]])*DiscreteStatsTable[Minimum]))</f>
        <v>1.2941586017357501E-2</v>
      </c>
      <c r="U834" s="5" cm="1">
        <f t="array" ref="U834">MAX(IF((DiscreteStatsTable[GroupByKey]=DiscreteStatsTable[[#This Row],[GroupByKey]]),(DiscreteStatsTable[GroupByKey]=DiscreteStatsTable[[#This Row],[GroupByKey]])*DiscreteStatsTable[Maximum]))</f>
        <v>0.39902140955300902</v>
      </c>
      <c r="V834" s="5" cm="1">
        <f t="array" ref="V834">IFERROR(AVERAGE(IF((DiscreteStatsTable[GroupByKey]=DiscreteStatsTable[[#This Row],[GroupByKey]]),(DiscreteStatsTable[GroupByKey]=DiscreteStatsTable[[#This Row],[GroupByKey]])*DiscreteStatsTable[NumberObservations])),0)</f>
        <v>314.94</v>
      </c>
      <c r="W834" s="5">
        <f>IF((DiscreteStatsTable[[#This Row],[RepsRequested]]&gt;1),DiscreteStatsTable[[#This Row],[HalfWidth]],DiscreteStatsTable[[#This Row],[BatchMeansHalfWidth]])</f>
        <v>7.902472167534418E-4</v>
      </c>
      <c r="X834" s="5" cm="1">
        <f t="array" ref="X834">COUNT(IF((DiscreteStatsTable[GroupByKey]=DiscreteStatsTable[[#This Row],[GroupByKey]]),(DiscreteStatsTable[GroupByKey]=DiscreteStatsTable[[#This Row],[GroupByKey]])*DiscreteStatsTable[Replication]))</f>
        <v>50</v>
      </c>
      <c r="Y834" s="5">
        <f>IF(DiscreteStatsTable[[#This Row],[RepsRequested]]=DiscreteStatsTable[[#This Row],[RepsWithStatObserved]],1,0)</f>
        <v>1</v>
      </c>
    </row>
    <row r="835" spans="1:25" x14ac:dyDescent="0.25">
      <c r="A835" t="s">
        <v>68</v>
      </c>
      <c r="B835" t="s">
        <v>70</v>
      </c>
      <c r="C835">
        <v>3</v>
      </c>
      <c r="D835" t="s">
        <v>85</v>
      </c>
      <c r="E835" t="s">
        <v>96</v>
      </c>
      <c r="F835" t="s">
        <v>87</v>
      </c>
      <c r="G835">
        <v>5.5615983481139804</v>
      </c>
      <c r="H835">
        <v>2E+20</v>
      </c>
      <c r="I835">
        <v>0.993797001704536</v>
      </c>
      <c r="J835">
        <v>15.682342605218301</v>
      </c>
      <c r="K835">
        <v>316</v>
      </c>
      <c r="L83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35" s="5" cm="1">
        <f t="array" ref="M835">MAX(IF((ProjectInfoTable[ProjectName]=DiscreteStatsTable[[#This Row],[ProjectName]]),(ProjectInfoTable[ProjectName]=DiscreteStatsTable[[#This Row],[ProjectName]])*ProjectInfoTable[NumberOfReplications]))</f>
        <v>50</v>
      </c>
      <c r="N835" s="5" cm="1">
        <f t="array" ref="N835">IFERROR(AVERAGE(IF((DiscreteStatsTable[GroupByKey]=DiscreteStatsTable[[#This Row],[GroupByKey]]),(DiscreteStatsTable[GroupByKey]=DiscreteStatsTable[[#This Row],[GroupByKey]])*DiscreteStatsTable[Average])),0)</f>
        <v>5.6703914844629564</v>
      </c>
      <c r="O835" s="5" cm="1">
        <f t="array" ref="O835">IFERROR(_xlfn.STDEV.S(IF((DiscreteStatsTable[GroupByKey]=DiscreteStatsTable[[#This Row],[GroupByKey]]),(DiscreteStatsTable[GroupByKey]=DiscreteStatsTable[[#This Row],[GroupByKey]])*DiscreteStatsTable[Average])),0)</f>
        <v>0.11212213786906711</v>
      </c>
      <c r="P835" s="5" cm="1">
        <f t="array" ref="P835">MAX(IF((ProjectInfoTable[ProjectName]=DiscreteStatsTable[[#This Row],[ProjectName]]),(ProjectInfoTable[ProjectName]=DiscreteStatsTable[[#This Row],[ProjectName]])*ProjectInfoTable[ConfidenceInterval]))</f>
        <v>0.95</v>
      </c>
      <c r="Q835" s="5">
        <f>IF(AND(DiscreteStatsTable[[#This Row],[RepsWithStatObserved]]=1,Y835=0),200000000000000000000,IFERROR(_xlfn.T.INV.2T(1 -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835" s="5" cm="1">
        <f t="array" ref="R835">MIN(IF((DiscreteStatsTable[GroupByKey]=DiscreteStatsTable[[#This Row],[GroupByKey]]),(DiscreteStatsTable[GroupByKey]=DiscreteStatsTable[[#This Row],[GroupByKey]])*DiscreteStatsTable[Average]))</f>
        <v>5.4446177348794</v>
      </c>
      <c r="S835" s="5" cm="1">
        <f t="array" ref="S835">MAX(IF((DiscreteStatsTable[GroupByKey]=DiscreteStatsTable[[#This Row],[GroupByKey]]),(DiscreteStatsTable[GroupByKey]=DiscreteStatsTable[[#This Row],[GroupByKey]])*DiscreteStatsTable[Average]))</f>
        <v>5.9073355064629904</v>
      </c>
      <c r="T835" s="5" cm="1">
        <f t="array" ref="T835">MIN(IF((DiscreteStatsTable[GroupByKey]=DiscreteStatsTable[[#This Row],[GroupByKey]]),(DiscreteStatsTable[GroupByKey]=DiscreteStatsTable[[#This Row],[GroupByKey]])*DiscreteStatsTable[Minimum]))</f>
        <v>0.776495161041453</v>
      </c>
      <c r="U835" s="5" cm="1">
        <f t="array" ref="U835">MAX(IF((DiscreteStatsTable[GroupByKey]=DiscreteStatsTable[[#This Row],[GroupByKey]]),(DiscreteStatsTable[GroupByKey]=DiscreteStatsTable[[#This Row],[GroupByKey]])*DiscreteStatsTable[Maximum]))</f>
        <v>17.386184782464099</v>
      </c>
      <c r="V835" s="5" cm="1">
        <f t="array" ref="V835">IFERROR(AVERAGE(IF((DiscreteStatsTable[GroupByKey]=DiscreteStatsTable[[#This Row],[GroupByKey]]),(DiscreteStatsTable[GroupByKey]=DiscreteStatsTable[[#This Row],[GroupByKey]])*DiscreteStatsTable[NumberObservations])),0)</f>
        <v>314.94</v>
      </c>
      <c r="W835" s="5">
        <f>IF((DiscreteStatsTable[[#This Row],[RepsRequested]]&gt;1),DiscreteStatsTable[[#This Row],[HalfWidth]],DiscreteStatsTable[[#This Row],[BatchMeansHalfWidth]])</f>
        <v>3.1864759013847554E-2</v>
      </c>
      <c r="X835" s="5" cm="1">
        <f t="array" ref="X835">COUNT(IF((DiscreteStatsTable[GroupByKey]=DiscreteStatsTable[[#This Row],[GroupByKey]]),(DiscreteStatsTable[GroupByKey]=DiscreteStatsTable[[#This Row],[GroupByKey]])*DiscreteStatsTable[Replication]))</f>
        <v>50</v>
      </c>
      <c r="Y835" s="5">
        <f>IF(DiscreteStatsTable[[#This Row],[RepsRequested]]=DiscreteStatsTable[[#This Row],[RepsWithStatObserved]],1,0)</f>
        <v>1</v>
      </c>
    </row>
    <row r="836" spans="1:25" x14ac:dyDescent="0.25">
      <c r="A836" t="s">
        <v>68</v>
      </c>
      <c r="B836" t="s">
        <v>70</v>
      </c>
      <c r="C836">
        <v>3</v>
      </c>
      <c r="D836" t="s">
        <v>85</v>
      </c>
      <c r="E836" t="s">
        <v>97</v>
      </c>
      <c r="F836" t="s">
        <v>87</v>
      </c>
      <c r="G836">
        <v>0</v>
      </c>
      <c r="H836">
        <v>2E+20</v>
      </c>
      <c r="I836">
        <v>0</v>
      </c>
      <c r="J836">
        <v>0</v>
      </c>
      <c r="K836">
        <v>316</v>
      </c>
      <c r="L83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36" s="5" cm="1">
        <f t="array" ref="M836">MAX(IF((ProjectInfoTable[ProjectName]=DiscreteStatsTable[[#This Row],[ProjectName]]),(ProjectInfoTable[ProjectName]=DiscreteStatsTable[[#This Row],[ProjectName]])*ProjectInfoTable[NumberOfReplications]))</f>
        <v>50</v>
      </c>
      <c r="N836" s="5" cm="1">
        <f t="array" ref="N836">IFERROR(AVERAGE(IF((DiscreteStatsTable[GroupByKey]=DiscreteStatsTable[[#This Row],[GroupByKey]]),(DiscreteStatsTable[GroupByKey]=DiscreteStatsTable[[#This Row],[GroupByKey]])*DiscreteStatsTable[Average])),0)</f>
        <v>0</v>
      </c>
      <c r="O836" s="5" cm="1">
        <f t="array" ref="O836">IFERROR(_xlfn.STDEV.S(IF((DiscreteStatsTable[GroupByKey]=DiscreteStatsTable[[#This Row],[GroupByKey]]),(DiscreteStatsTable[GroupByKey]=DiscreteStatsTable[[#This Row],[GroupByKey]])*DiscreteStatsTable[Average])),0)</f>
        <v>0</v>
      </c>
      <c r="P836" s="5" cm="1">
        <f t="array" ref="P836">MAX(IF((ProjectInfoTable[ProjectName]=DiscreteStatsTable[[#This Row],[ProjectName]]),(ProjectInfoTable[ProjectName]=DiscreteStatsTable[[#This Row],[ProjectName]])*ProjectInfoTable[ConfidenceInterval]))</f>
        <v>0.95</v>
      </c>
      <c r="Q836" s="5">
        <f>IF(AND(DiscreteStatsTable[[#This Row],[RepsWithStatObserved]]=1,Y836=0),200000000000000000000,IFERROR(_xlfn.T.INV.2T(1 -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6" s="5" cm="1">
        <f t="array" ref="R836">MIN(IF((DiscreteStatsTable[GroupByKey]=DiscreteStatsTable[[#This Row],[GroupByKey]]),(DiscreteStatsTable[GroupByKey]=DiscreteStatsTable[[#This Row],[GroupByKey]])*DiscreteStatsTable[Average]))</f>
        <v>0</v>
      </c>
      <c r="S836" s="5" cm="1">
        <f t="array" ref="S836">MAX(IF((DiscreteStatsTable[GroupByKey]=DiscreteStatsTable[[#This Row],[GroupByKey]]),(DiscreteStatsTable[GroupByKey]=DiscreteStatsTable[[#This Row],[GroupByKey]])*DiscreteStatsTable[Average]))</f>
        <v>0</v>
      </c>
      <c r="T836" s="5" cm="1">
        <f t="array" ref="T836">MIN(IF((DiscreteStatsTable[GroupByKey]=DiscreteStatsTable[[#This Row],[GroupByKey]]),(DiscreteStatsTable[GroupByKey]=DiscreteStatsTable[[#This Row],[GroupByKey]])*DiscreteStatsTable[Minimum]))</f>
        <v>0</v>
      </c>
      <c r="U836" s="5" cm="1">
        <f t="array" ref="U836">MAX(IF((DiscreteStatsTable[GroupByKey]=DiscreteStatsTable[[#This Row],[GroupByKey]]),(DiscreteStatsTable[GroupByKey]=DiscreteStatsTable[[#This Row],[GroupByKey]])*DiscreteStatsTable[Maximum]))</f>
        <v>0</v>
      </c>
      <c r="V836" s="5" cm="1">
        <f t="array" ref="V836">IFERROR(AVERAGE(IF((DiscreteStatsTable[GroupByKey]=DiscreteStatsTable[[#This Row],[GroupByKey]]),(DiscreteStatsTable[GroupByKey]=DiscreteStatsTable[[#This Row],[GroupByKey]])*DiscreteStatsTable[NumberObservations])),0)</f>
        <v>314.94</v>
      </c>
      <c r="W836" s="5">
        <f>IF((DiscreteStatsTable[[#This Row],[RepsRequested]]&gt;1),DiscreteStatsTable[[#This Row],[HalfWidth]],DiscreteStatsTable[[#This Row],[BatchMeansHalfWidth]])</f>
        <v>0</v>
      </c>
      <c r="X836" s="5" cm="1">
        <f t="array" ref="X836">COUNT(IF((DiscreteStatsTable[GroupByKey]=DiscreteStatsTable[[#This Row],[GroupByKey]]),(DiscreteStatsTable[GroupByKey]=DiscreteStatsTable[[#This Row],[GroupByKey]])*DiscreteStatsTable[Replication]))</f>
        <v>50</v>
      </c>
      <c r="Y836" s="5">
        <f>IF(DiscreteStatsTable[[#This Row],[RepsRequested]]=DiscreteStatsTable[[#This Row],[RepsWithStatObserved]],1,0)</f>
        <v>1</v>
      </c>
    </row>
    <row r="837" spans="1:25" x14ac:dyDescent="0.25">
      <c r="A837" t="s">
        <v>68</v>
      </c>
      <c r="B837" t="s">
        <v>70</v>
      </c>
      <c r="C837">
        <v>3</v>
      </c>
      <c r="D837" t="s">
        <v>85</v>
      </c>
      <c r="E837" t="s">
        <v>98</v>
      </c>
      <c r="F837" t="s">
        <v>87</v>
      </c>
      <c r="G837">
        <v>0.403385097250338</v>
      </c>
      <c r="H837">
        <v>2E+20</v>
      </c>
      <c r="I837">
        <v>0</v>
      </c>
      <c r="J837">
        <v>3.2184010863097501</v>
      </c>
      <c r="K837">
        <v>316</v>
      </c>
      <c r="L83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37" s="5" cm="1">
        <f t="array" ref="M837">MAX(IF((ProjectInfoTable[ProjectName]=DiscreteStatsTable[[#This Row],[ProjectName]]),(ProjectInfoTable[ProjectName]=DiscreteStatsTable[[#This Row],[ProjectName]])*ProjectInfoTable[NumberOfReplications]))</f>
        <v>50</v>
      </c>
      <c r="N837" s="5" cm="1">
        <f t="array" ref="N837">IFERROR(AVERAGE(IF((DiscreteStatsTable[GroupByKey]=DiscreteStatsTable[[#This Row],[GroupByKey]]),(DiscreteStatsTable[GroupByKey]=DiscreteStatsTable[[#This Row],[GroupByKey]])*DiscreteStatsTable[Average])),0)</f>
        <v>0.57601823206331915</v>
      </c>
      <c r="O837" s="5" cm="1">
        <f t="array" ref="O837">IFERROR(_xlfn.STDEV.S(IF((DiscreteStatsTable[GroupByKey]=DiscreteStatsTable[[#This Row],[GroupByKey]]),(DiscreteStatsTable[GroupByKey]=DiscreteStatsTable[[#This Row],[GroupByKey]])*DiscreteStatsTable[Average])),0)</f>
        <v>0.15914721048241839</v>
      </c>
      <c r="P837" s="5" cm="1">
        <f t="array" ref="P837">MAX(IF((ProjectInfoTable[ProjectName]=DiscreteStatsTable[[#This Row],[ProjectName]]),(ProjectInfoTable[ProjectName]=DiscreteStatsTable[[#This Row],[ProjectName]])*ProjectInfoTable[ConfidenceInterval]))</f>
        <v>0.95</v>
      </c>
      <c r="Q837" s="5">
        <f>IF(AND(DiscreteStatsTable[[#This Row],[RepsWithStatObserved]]=1,Y837=0),200000000000000000000,IFERROR(_xlfn.T.INV.2T(1 -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837" s="5" cm="1">
        <f t="array" ref="R837">MIN(IF((DiscreteStatsTable[GroupByKey]=DiscreteStatsTable[[#This Row],[GroupByKey]]),(DiscreteStatsTable[GroupByKey]=DiscreteStatsTable[[#This Row],[GroupByKey]])*DiscreteStatsTable[Average]))</f>
        <v>0.32737752576294898</v>
      </c>
      <c r="S837" s="5" cm="1">
        <f t="array" ref="S837">MAX(IF((DiscreteStatsTable[GroupByKey]=DiscreteStatsTable[[#This Row],[GroupByKey]]),(DiscreteStatsTable[GroupByKey]=DiscreteStatsTable[[#This Row],[GroupByKey]])*DiscreteStatsTable[Average]))</f>
        <v>1.14796185143237</v>
      </c>
      <c r="T837" s="5" cm="1">
        <f t="array" ref="T837">MIN(IF((DiscreteStatsTable[GroupByKey]=DiscreteStatsTable[[#This Row],[GroupByKey]]),(DiscreteStatsTable[GroupByKey]=DiscreteStatsTable[[#This Row],[GroupByKey]])*DiscreteStatsTable[Minimum]))</f>
        <v>0</v>
      </c>
      <c r="U837" s="5" cm="1">
        <f t="array" ref="U837">MAX(IF((DiscreteStatsTable[GroupByKey]=DiscreteStatsTable[[#This Row],[GroupByKey]]),(DiscreteStatsTable[GroupByKey]=DiscreteStatsTable[[#This Row],[GroupByKey]])*DiscreteStatsTable[Maximum]))</f>
        <v>11.200829717355999</v>
      </c>
      <c r="V837" s="5" cm="1">
        <f t="array" ref="V837">IFERROR(AVERAGE(IF((DiscreteStatsTable[GroupByKey]=DiscreteStatsTable[[#This Row],[GroupByKey]]),(DiscreteStatsTable[GroupByKey]=DiscreteStatsTable[[#This Row],[GroupByKey]])*DiscreteStatsTable[NumberObservations])),0)</f>
        <v>314.94</v>
      </c>
      <c r="W837" s="5">
        <f>IF((DiscreteStatsTable[[#This Row],[RepsRequested]]&gt;1),DiscreteStatsTable[[#This Row],[HalfWidth]],DiscreteStatsTable[[#This Row],[BatchMeansHalfWidth]])</f>
        <v>4.5229136780020357E-2</v>
      </c>
      <c r="X837" s="5" cm="1">
        <f t="array" ref="X837">COUNT(IF((DiscreteStatsTable[GroupByKey]=DiscreteStatsTable[[#This Row],[GroupByKey]]),(DiscreteStatsTable[GroupByKey]=DiscreteStatsTable[[#This Row],[GroupByKey]])*DiscreteStatsTable[Replication]))</f>
        <v>50</v>
      </c>
      <c r="Y837" s="5">
        <f>IF(DiscreteStatsTable[[#This Row],[RepsRequested]]=DiscreteStatsTable[[#This Row],[RepsWithStatObserved]],1,0)</f>
        <v>1</v>
      </c>
    </row>
    <row r="838" spans="1:25" x14ac:dyDescent="0.25">
      <c r="A838" t="s">
        <v>68</v>
      </c>
      <c r="B838" t="s">
        <v>70</v>
      </c>
      <c r="C838">
        <v>4</v>
      </c>
      <c r="D838" t="s">
        <v>85</v>
      </c>
      <c r="E838" t="s">
        <v>86</v>
      </c>
      <c r="F838" t="s">
        <v>87</v>
      </c>
      <c r="G838">
        <v>0</v>
      </c>
      <c r="H838">
        <v>2E+20</v>
      </c>
      <c r="I838">
        <v>0</v>
      </c>
      <c r="J838">
        <v>0</v>
      </c>
      <c r="K838">
        <v>314</v>
      </c>
      <c r="L83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38" s="5" cm="1">
        <f t="array" ref="M838">MAX(IF((ProjectInfoTable[ProjectName]=DiscreteStatsTable[[#This Row],[ProjectName]]),(ProjectInfoTable[ProjectName]=DiscreteStatsTable[[#This Row],[ProjectName]])*ProjectInfoTable[NumberOfReplications]))</f>
        <v>50</v>
      </c>
      <c r="N838" s="5" cm="1">
        <f t="array" ref="N838">IFERROR(AVERAGE(IF((DiscreteStatsTable[GroupByKey]=DiscreteStatsTable[[#This Row],[GroupByKey]]),(DiscreteStatsTable[GroupByKey]=DiscreteStatsTable[[#This Row],[GroupByKey]])*DiscreteStatsTable[Average])),0)</f>
        <v>0</v>
      </c>
      <c r="O838" s="5" cm="1">
        <f t="array" ref="O838">IFERROR(_xlfn.STDEV.S(IF((DiscreteStatsTable[GroupByKey]=DiscreteStatsTable[[#This Row],[GroupByKey]]),(DiscreteStatsTable[GroupByKey]=DiscreteStatsTable[[#This Row],[GroupByKey]])*DiscreteStatsTable[Average])),0)</f>
        <v>0</v>
      </c>
      <c r="P838" s="5" cm="1">
        <f t="array" ref="P838">MAX(IF((ProjectInfoTable[ProjectName]=DiscreteStatsTable[[#This Row],[ProjectName]]),(ProjectInfoTable[ProjectName]=DiscreteStatsTable[[#This Row],[ProjectName]])*ProjectInfoTable[ConfidenceInterval]))</f>
        <v>0.95</v>
      </c>
      <c r="Q838" s="5">
        <f>IF(AND(DiscreteStatsTable[[#This Row],[RepsWithStatObserved]]=1,Y838=0),200000000000000000000,IFERROR(_xlfn.T.INV.2T(1 -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8" s="5" cm="1">
        <f t="array" ref="R838">MIN(IF((DiscreteStatsTable[GroupByKey]=DiscreteStatsTable[[#This Row],[GroupByKey]]),(DiscreteStatsTable[GroupByKey]=DiscreteStatsTable[[#This Row],[GroupByKey]])*DiscreteStatsTable[Average]))</f>
        <v>0</v>
      </c>
      <c r="S838" s="5" cm="1">
        <f t="array" ref="S838">MAX(IF((DiscreteStatsTable[GroupByKey]=DiscreteStatsTable[[#This Row],[GroupByKey]]),(DiscreteStatsTable[GroupByKey]=DiscreteStatsTable[[#This Row],[GroupByKey]])*DiscreteStatsTable[Average]))</f>
        <v>0</v>
      </c>
      <c r="T838" s="5" cm="1">
        <f t="array" ref="T838">MIN(IF((DiscreteStatsTable[GroupByKey]=DiscreteStatsTable[[#This Row],[GroupByKey]]),(DiscreteStatsTable[GroupByKey]=DiscreteStatsTable[[#This Row],[GroupByKey]])*DiscreteStatsTable[Minimum]))</f>
        <v>0</v>
      </c>
      <c r="U838" s="5" cm="1">
        <f t="array" ref="U838">MAX(IF((DiscreteStatsTable[GroupByKey]=DiscreteStatsTable[[#This Row],[GroupByKey]]),(DiscreteStatsTable[GroupByKey]=DiscreteStatsTable[[#This Row],[GroupByKey]])*DiscreteStatsTable[Maximum]))</f>
        <v>0</v>
      </c>
      <c r="V838" s="5" cm="1">
        <f t="array" ref="V838">IFERROR(AVERAGE(IF((DiscreteStatsTable[GroupByKey]=DiscreteStatsTable[[#This Row],[GroupByKey]]),(DiscreteStatsTable[GroupByKey]=DiscreteStatsTable[[#This Row],[GroupByKey]])*DiscreteStatsTable[NumberObservations])),0)</f>
        <v>314.94</v>
      </c>
      <c r="W838" s="5">
        <f>IF((DiscreteStatsTable[[#This Row],[RepsRequested]]&gt;1),DiscreteStatsTable[[#This Row],[HalfWidth]],DiscreteStatsTable[[#This Row],[BatchMeansHalfWidth]])</f>
        <v>0</v>
      </c>
      <c r="X838" s="5" cm="1">
        <f t="array" ref="X838">COUNT(IF((DiscreteStatsTable[GroupByKey]=DiscreteStatsTable[[#This Row],[GroupByKey]]),(DiscreteStatsTable[GroupByKey]=DiscreteStatsTable[[#This Row],[GroupByKey]])*DiscreteStatsTable[Replication]))</f>
        <v>50</v>
      </c>
      <c r="Y838" s="5">
        <f>IF(DiscreteStatsTable[[#This Row],[RepsRequested]]=DiscreteStatsTable[[#This Row],[RepsWithStatObserved]],1,0)</f>
        <v>1</v>
      </c>
    </row>
    <row r="839" spans="1:25" x14ac:dyDescent="0.25">
      <c r="A839" t="s">
        <v>68</v>
      </c>
      <c r="B839" t="s">
        <v>70</v>
      </c>
      <c r="C839">
        <v>4</v>
      </c>
      <c r="D839" t="s">
        <v>85</v>
      </c>
      <c r="E839" t="s">
        <v>88</v>
      </c>
      <c r="F839" t="s">
        <v>87</v>
      </c>
      <c r="G839">
        <v>0</v>
      </c>
      <c r="H839">
        <v>2E+20</v>
      </c>
      <c r="I839">
        <v>0</v>
      </c>
      <c r="J839">
        <v>0</v>
      </c>
      <c r="K839">
        <v>314</v>
      </c>
      <c r="L83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39" s="5" cm="1">
        <f t="array" ref="M839">MAX(IF((ProjectInfoTable[ProjectName]=DiscreteStatsTable[[#This Row],[ProjectName]]),(ProjectInfoTable[ProjectName]=DiscreteStatsTable[[#This Row],[ProjectName]])*ProjectInfoTable[NumberOfReplications]))</f>
        <v>50</v>
      </c>
      <c r="N839" s="5" cm="1">
        <f t="array" ref="N839">IFERROR(AVERAGE(IF((DiscreteStatsTable[GroupByKey]=DiscreteStatsTable[[#This Row],[GroupByKey]]),(DiscreteStatsTable[GroupByKey]=DiscreteStatsTable[[#This Row],[GroupByKey]])*DiscreteStatsTable[Average])),0)</f>
        <v>0</v>
      </c>
      <c r="O839" s="5" cm="1">
        <f t="array" ref="O839">IFERROR(_xlfn.STDEV.S(IF((DiscreteStatsTable[GroupByKey]=DiscreteStatsTable[[#This Row],[GroupByKey]]),(DiscreteStatsTable[GroupByKey]=DiscreteStatsTable[[#This Row],[GroupByKey]])*DiscreteStatsTable[Average])),0)</f>
        <v>0</v>
      </c>
      <c r="P839" s="5" cm="1">
        <f t="array" ref="P839">MAX(IF((ProjectInfoTable[ProjectName]=DiscreteStatsTable[[#This Row],[ProjectName]]),(ProjectInfoTable[ProjectName]=DiscreteStatsTable[[#This Row],[ProjectName]])*ProjectInfoTable[ConfidenceInterval]))</f>
        <v>0.95</v>
      </c>
      <c r="Q839" s="5">
        <f>IF(AND(DiscreteStatsTable[[#This Row],[RepsWithStatObserved]]=1,Y839=0),200000000000000000000,IFERROR(_xlfn.T.INV.2T(1 -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9" s="5" cm="1">
        <f t="array" ref="R839">MIN(IF((DiscreteStatsTable[GroupByKey]=DiscreteStatsTable[[#This Row],[GroupByKey]]),(DiscreteStatsTable[GroupByKey]=DiscreteStatsTable[[#This Row],[GroupByKey]])*DiscreteStatsTable[Average]))</f>
        <v>0</v>
      </c>
      <c r="S839" s="5" cm="1">
        <f t="array" ref="S839">MAX(IF((DiscreteStatsTable[GroupByKey]=DiscreteStatsTable[[#This Row],[GroupByKey]]),(DiscreteStatsTable[GroupByKey]=DiscreteStatsTable[[#This Row],[GroupByKey]])*DiscreteStatsTable[Average]))</f>
        <v>0</v>
      </c>
      <c r="T839" s="5" cm="1">
        <f t="array" ref="T839">MIN(IF((DiscreteStatsTable[GroupByKey]=DiscreteStatsTable[[#This Row],[GroupByKey]]),(DiscreteStatsTable[GroupByKey]=DiscreteStatsTable[[#This Row],[GroupByKey]])*DiscreteStatsTable[Minimum]))</f>
        <v>0</v>
      </c>
      <c r="U839" s="5" cm="1">
        <f t="array" ref="U839">MAX(IF((DiscreteStatsTable[GroupByKey]=DiscreteStatsTable[[#This Row],[GroupByKey]]),(DiscreteStatsTable[GroupByKey]=DiscreteStatsTable[[#This Row],[GroupByKey]])*DiscreteStatsTable[Maximum]))</f>
        <v>0</v>
      </c>
      <c r="V839" s="5" cm="1">
        <f t="array" ref="V839">IFERROR(AVERAGE(IF((DiscreteStatsTable[GroupByKey]=DiscreteStatsTable[[#This Row],[GroupByKey]]),(DiscreteStatsTable[GroupByKey]=DiscreteStatsTable[[#This Row],[GroupByKey]])*DiscreteStatsTable[NumberObservations])),0)</f>
        <v>314.94</v>
      </c>
      <c r="W839" s="5">
        <f>IF((DiscreteStatsTable[[#This Row],[RepsRequested]]&gt;1),DiscreteStatsTable[[#This Row],[HalfWidth]],DiscreteStatsTable[[#This Row],[BatchMeansHalfWidth]])</f>
        <v>0</v>
      </c>
      <c r="X839" s="5" cm="1">
        <f t="array" ref="X839">COUNT(IF((DiscreteStatsTable[GroupByKey]=DiscreteStatsTable[[#This Row],[GroupByKey]]),(DiscreteStatsTable[GroupByKey]=DiscreteStatsTable[[#This Row],[GroupByKey]])*DiscreteStatsTable[Replication]))</f>
        <v>50</v>
      </c>
      <c r="Y839" s="5">
        <f>IF(DiscreteStatsTable[[#This Row],[RepsRequested]]=DiscreteStatsTable[[#This Row],[RepsWithStatObserved]],1,0)</f>
        <v>1</v>
      </c>
    </row>
    <row r="840" spans="1:25" x14ac:dyDescent="0.25">
      <c r="A840" t="s">
        <v>68</v>
      </c>
      <c r="B840" t="s">
        <v>70</v>
      </c>
      <c r="C840">
        <v>4</v>
      </c>
      <c r="D840" t="s">
        <v>85</v>
      </c>
      <c r="E840" t="s">
        <v>89</v>
      </c>
      <c r="F840" t="s">
        <v>87</v>
      </c>
      <c r="G840">
        <v>0</v>
      </c>
      <c r="H840">
        <v>2E+20</v>
      </c>
      <c r="I840">
        <v>0</v>
      </c>
      <c r="J840">
        <v>0</v>
      </c>
      <c r="K840">
        <v>314</v>
      </c>
      <c r="L84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40" s="5" cm="1">
        <f t="array" ref="M840">MAX(IF((ProjectInfoTable[ProjectName]=DiscreteStatsTable[[#This Row],[ProjectName]]),(ProjectInfoTable[ProjectName]=DiscreteStatsTable[[#This Row],[ProjectName]])*ProjectInfoTable[NumberOfReplications]))</f>
        <v>50</v>
      </c>
      <c r="N840" s="5" cm="1">
        <f t="array" ref="N840">IFERROR(AVERAGE(IF((DiscreteStatsTable[GroupByKey]=DiscreteStatsTable[[#This Row],[GroupByKey]]),(DiscreteStatsTable[GroupByKey]=DiscreteStatsTable[[#This Row],[GroupByKey]])*DiscreteStatsTable[Average])),0)</f>
        <v>0</v>
      </c>
      <c r="O840" s="5" cm="1">
        <f t="array" ref="O840">IFERROR(_xlfn.STDEV.S(IF((DiscreteStatsTable[GroupByKey]=DiscreteStatsTable[[#This Row],[GroupByKey]]),(DiscreteStatsTable[GroupByKey]=DiscreteStatsTable[[#This Row],[GroupByKey]])*DiscreteStatsTable[Average])),0)</f>
        <v>0</v>
      </c>
      <c r="P840" s="5" cm="1">
        <f t="array" ref="P840">MAX(IF((ProjectInfoTable[ProjectName]=DiscreteStatsTable[[#This Row],[ProjectName]]),(ProjectInfoTable[ProjectName]=DiscreteStatsTable[[#This Row],[ProjectName]])*ProjectInfoTable[ConfidenceInterval]))</f>
        <v>0.95</v>
      </c>
      <c r="Q840" s="5">
        <f>IF(AND(DiscreteStatsTable[[#This Row],[RepsWithStatObserved]]=1,Y840=0),200000000000000000000,IFERROR(_xlfn.T.INV.2T(1 -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0" s="5" cm="1">
        <f t="array" ref="R840">MIN(IF((DiscreteStatsTable[GroupByKey]=DiscreteStatsTable[[#This Row],[GroupByKey]]),(DiscreteStatsTable[GroupByKey]=DiscreteStatsTable[[#This Row],[GroupByKey]])*DiscreteStatsTable[Average]))</f>
        <v>0</v>
      </c>
      <c r="S840" s="5" cm="1">
        <f t="array" ref="S840">MAX(IF((DiscreteStatsTable[GroupByKey]=DiscreteStatsTable[[#This Row],[GroupByKey]]),(DiscreteStatsTable[GroupByKey]=DiscreteStatsTable[[#This Row],[GroupByKey]])*DiscreteStatsTable[Average]))</f>
        <v>0</v>
      </c>
      <c r="T840" s="5" cm="1">
        <f t="array" ref="T840">MIN(IF((DiscreteStatsTable[GroupByKey]=DiscreteStatsTable[[#This Row],[GroupByKey]]),(DiscreteStatsTable[GroupByKey]=DiscreteStatsTable[[#This Row],[GroupByKey]])*DiscreteStatsTable[Minimum]))</f>
        <v>0</v>
      </c>
      <c r="U840" s="5" cm="1">
        <f t="array" ref="U840">MAX(IF((DiscreteStatsTable[GroupByKey]=DiscreteStatsTable[[#This Row],[GroupByKey]]),(DiscreteStatsTable[GroupByKey]=DiscreteStatsTable[[#This Row],[GroupByKey]])*DiscreteStatsTable[Maximum]))</f>
        <v>0</v>
      </c>
      <c r="V840" s="5" cm="1">
        <f t="array" ref="V840">IFERROR(AVERAGE(IF((DiscreteStatsTable[GroupByKey]=DiscreteStatsTable[[#This Row],[GroupByKey]]),(DiscreteStatsTable[GroupByKey]=DiscreteStatsTable[[#This Row],[GroupByKey]])*DiscreteStatsTable[NumberObservations])),0)</f>
        <v>314.94</v>
      </c>
      <c r="W840" s="5">
        <f>IF((DiscreteStatsTable[[#This Row],[RepsRequested]]&gt;1),DiscreteStatsTable[[#This Row],[HalfWidth]],DiscreteStatsTable[[#This Row],[BatchMeansHalfWidth]])</f>
        <v>0</v>
      </c>
      <c r="X840" s="5" cm="1">
        <f t="array" ref="X840">COUNT(IF((DiscreteStatsTable[GroupByKey]=DiscreteStatsTable[[#This Row],[GroupByKey]]),(DiscreteStatsTable[GroupByKey]=DiscreteStatsTable[[#This Row],[GroupByKey]])*DiscreteStatsTable[Replication]))</f>
        <v>50</v>
      </c>
      <c r="Y840" s="5">
        <f>IF(DiscreteStatsTable[[#This Row],[RepsRequested]]=DiscreteStatsTable[[#This Row],[RepsWithStatObserved]],1,0)</f>
        <v>1</v>
      </c>
    </row>
    <row r="841" spans="1:25" x14ac:dyDescent="0.25">
      <c r="A841" t="s">
        <v>68</v>
      </c>
      <c r="B841" t="s">
        <v>70</v>
      </c>
      <c r="C841">
        <v>4</v>
      </c>
      <c r="D841" t="s">
        <v>85</v>
      </c>
      <c r="E841" t="s">
        <v>90</v>
      </c>
      <c r="F841" t="s">
        <v>87</v>
      </c>
      <c r="G841">
        <v>0</v>
      </c>
      <c r="H841">
        <v>2E+20</v>
      </c>
      <c r="I841">
        <v>0</v>
      </c>
      <c r="J841">
        <v>0</v>
      </c>
      <c r="K841">
        <v>314</v>
      </c>
      <c r="L84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41" s="5" cm="1">
        <f t="array" ref="M841">MAX(IF((ProjectInfoTable[ProjectName]=DiscreteStatsTable[[#This Row],[ProjectName]]),(ProjectInfoTable[ProjectName]=DiscreteStatsTable[[#This Row],[ProjectName]])*ProjectInfoTable[NumberOfReplications]))</f>
        <v>50</v>
      </c>
      <c r="N841" s="5" cm="1">
        <f t="array" ref="N841">IFERROR(AVERAGE(IF((DiscreteStatsTable[GroupByKey]=DiscreteStatsTable[[#This Row],[GroupByKey]]),(DiscreteStatsTable[GroupByKey]=DiscreteStatsTable[[#This Row],[GroupByKey]])*DiscreteStatsTable[Average])),0)</f>
        <v>0</v>
      </c>
      <c r="O841" s="5" cm="1">
        <f t="array" ref="O841">IFERROR(_xlfn.STDEV.S(IF((DiscreteStatsTable[GroupByKey]=DiscreteStatsTable[[#This Row],[GroupByKey]]),(DiscreteStatsTable[GroupByKey]=DiscreteStatsTable[[#This Row],[GroupByKey]])*DiscreteStatsTable[Average])),0)</f>
        <v>0</v>
      </c>
      <c r="P841" s="5" cm="1">
        <f t="array" ref="P841">MAX(IF((ProjectInfoTable[ProjectName]=DiscreteStatsTable[[#This Row],[ProjectName]]),(ProjectInfoTable[ProjectName]=DiscreteStatsTable[[#This Row],[ProjectName]])*ProjectInfoTable[ConfidenceInterval]))</f>
        <v>0.95</v>
      </c>
      <c r="Q841" s="5">
        <f>IF(AND(DiscreteStatsTable[[#This Row],[RepsWithStatObserved]]=1,Y841=0),200000000000000000000,IFERROR(_xlfn.T.INV.2T(1 -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1" s="5" cm="1">
        <f t="array" ref="R841">MIN(IF((DiscreteStatsTable[GroupByKey]=DiscreteStatsTable[[#This Row],[GroupByKey]]),(DiscreteStatsTable[GroupByKey]=DiscreteStatsTable[[#This Row],[GroupByKey]])*DiscreteStatsTable[Average]))</f>
        <v>0</v>
      </c>
      <c r="S841" s="5" cm="1">
        <f t="array" ref="S841">MAX(IF((DiscreteStatsTable[GroupByKey]=DiscreteStatsTable[[#This Row],[GroupByKey]]),(DiscreteStatsTable[GroupByKey]=DiscreteStatsTable[[#This Row],[GroupByKey]])*DiscreteStatsTable[Average]))</f>
        <v>0</v>
      </c>
      <c r="T841" s="5" cm="1">
        <f t="array" ref="T841">MIN(IF((DiscreteStatsTable[GroupByKey]=DiscreteStatsTable[[#This Row],[GroupByKey]]),(DiscreteStatsTable[GroupByKey]=DiscreteStatsTable[[#This Row],[GroupByKey]])*DiscreteStatsTable[Minimum]))</f>
        <v>0</v>
      </c>
      <c r="U841" s="5" cm="1">
        <f t="array" ref="U841">MAX(IF((DiscreteStatsTable[GroupByKey]=DiscreteStatsTable[[#This Row],[GroupByKey]]),(DiscreteStatsTable[GroupByKey]=DiscreteStatsTable[[#This Row],[GroupByKey]])*DiscreteStatsTable[Maximum]))</f>
        <v>0</v>
      </c>
      <c r="V841" s="5" cm="1">
        <f t="array" ref="V841">IFERROR(AVERAGE(IF((DiscreteStatsTable[GroupByKey]=DiscreteStatsTable[[#This Row],[GroupByKey]]),(DiscreteStatsTable[GroupByKey]=DiscreteStatsTable[[#This Row],[GroupByKey]])*DiscreteStatsTable[NumberObservations])),0)</f>
        <v>314.94</v>
      </c>
      <c r="W841" s="5">
        <f>IF((DiscreteStatsTable[[#This Row],[RepsRequested]]&gt;1),DiscreteStatsTable[[#This Row],[HalfWidth]],DiscreteStatsTable[[#This Row],[BatchMeansHalfWidth]])</f>
        <v>0</v>
      </c>
      <c r="X841" s="5" cm="1">
        <f t="array" ref="X841">COUNT(IF((DiscreteStatsTable[GroupByKey]=DiscreteStatsTable[[#This Row],[GroupByKey]]),(DiscreteStatsTable[GroupByKey]=DiscreteStatsTable[[#This Row],[GroupByKey]])*DiscreteStatsTable[Replication]))</f>
        <v>50</v>
      </c>
      <c r="Y841" s="5">
        <f>IF(DiscreteStatsTable[[#This Row],[RepsRequested]]=DiscreteStatsTable[[#This Row],[RepsWithStatObserved]],1,0)</f>
        <v>1</v>
      </c>
    </row>
    <row r="842" spans="1:25" x14ac:dyDescent="0.25">
      <c r="A842" t="s">
        <v>68</v>
      </c>
      <c r="B842" t="s">
        <v>70</v>
      </c>
      <c r="C842">
        <v>4</v>
      </c>
      <c r="D842" t="s">
        <v>85</v>
      </c>
      <c r="E842" t="s">
        <v>91</v>
      </c>
      <c r="F842" t="s">
        <v>87</v>
      </c>
      <c r="G842">
        <v>0.154397453105965</v>
      </c>
      <c r="H842">
        <v>2E+20</v>
      </c>
      <c r="I842">
        <v>2.06840710031173E-2</v>
      </c>
      <c r="J842">
        <v>0.36158867549521401</v>
      </c>
      <c r="K842">
        <v>314</v>
      </c>
      <c r="L84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42" s="5" cm="1">
        <f t="array" ref="M842">MAX(IF((ProjectInfoTable[ProjectName]=DiscreteStatsTable[[#This Row],[ProjectName]]),(ProjectInfoTable[ProjectName]=DiscreteStatsTable[[#This Row],[ProjectName]])*ProjectInfoTable[NumberOfReplications]))</f>
        <v>50</v>
      </c>
      <c r="N842" s="5" cm="1">
        <f t="array" ref="N842">IFERROR(AVERAGE(IF((DiscreteStatsTable[GroupByKey]=DiscreteStatsTable[[#This Row],[GroupByKey]]),(DiscreteStatsTable[GroupByKey]=DiscreteStatsTable[[#This Row],[GroupByKey]])*DiscreteStatsTable[Average])),0)</f>
        <v>0.15360300744494335</v>
      </c>
      <c r="O842" s="5" cm="1">
        <f t="array" ref="O84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42" s="5" cm="1">
        <f t="array" ref="P842">MAX(IF((ProjectInfoTable[ProjectName]=DiscreteStatsTable[[#This Row],[ProjectName]]),(ProjectInfoTable[ProjectName]=DiscreteStatsTable[[#This Row],[ProjectName]])*ProjectInfoTable[ConfidenceInterval]))</f>
        <v>0.95</v>
      </c>
      <c r="Q842" s="5">
        <f>IF(AND(DiscreteStatsTable[[#This Row],[RepsWithStatObserved]]=1,Y842=0),200000000000000000000,IFERROR(_xlfn.T.INV.2T(1 -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42" s="5" cm="1">
        <f t="array" ref="R842">MIN(IF((DiscreteStatsTable[GroupByKey]=DiscreteStatsTable[[#This Row],[GroupByKey]]),(DiscreteStatsTable[GroupByKey]=DiscreteStatsTable[[#This Row],[GroupByKey]])*DiscreteStatsTable[Average]))</f>
        <v>0.14775202073435401</v>
      </c>
      <c r="S842" s="5" cm="1">
        <f t="array" ref="S842">MAX(IF((DiscreteStatsTable[GroupByKey]=DiscreteStatsTable[[#This Row],[GroupByKey]]),(DiscreteStatsTable[GroupByKey]=DiscreteStatsTable[[#This Row],[GroupByKey]])*DiscreteStatsTable[Average]))</f>
        <v>0.15935535821513699</v>
      </c>
      <c r="T842" s="5" cm="1">
        <f t="array" ref="T842">MIN(IF((DiscreteStatsTable[GroupByKey]=DiscreteStatsTable[[#This Row],[GroupByKey]]),(DiscreteStatsTable[GroupByKey]=DiscreteStatsTable[[#This Row],[GroupByKey]])*DiscreteStatsTable[Minimum]))</f>
        <v>1.2941586017357501E-2</v>
      </c>
      <c r="U842" s="5" cm="1">
        <f t="array" ref="U842">MAX(IF((DiscreteStatsTable[GroupByKey]=DiscreteStatsTable[[#This Row],[GroupByKey]]),(DiscreteStatsTable[GroupByKey]=DiscreteStatsTable[[#This Row],[GroupByKey]])*DiscreteStatsTable[Maximum]))</f>
        <v>0.39902140955300902</v>
      </c>
      <c r="V842" s="5" cm="1">
        <f t="array" ref="V842">IFERROR(AVERAGE(IF((DiscreteStatsTable[GroupByKey]=DiscreteStatsTable[[#This Row],[GroupByKey]]),(DiscreteStatsTable[GroupByKey]=DiscreteStatsTable[[#This Row],[GroupByKey]])*DiscreteStatsTable[NumberObservations])),0)</f>
        <v>314.94</v>
      </c>
      <c r="W842" s="5">
        <f>IF((DiscreteStatsTable[[#This Row],[RepsRequested]]&gt;1),DiscreteStatsTable[[#This Row],[HalfWidth]],DiscreteStatsTable[[#This Row],[BatchMeansHalfWidth]])</f>
        <v>7.902472167534418E-4</v>
      </c>
      <c r="X842" s="5" cm="1">
        <f t="array" ref="X842">COUNT(IF((DiscreteStatsTable[GroupByKey]=DiscreteStatsTable[[#This Row],[GroupByKey]]),(DiscreteStatsTable[GroupByKey]=DiscreteStatsTable[[#This Row],[GroupByKey]])*DiscreteStatsTable[Replication]))</f>
        <v>50</v>
      </c>
      <c r="Y842" s="5">
        <f>IF(DiscreteStatsTable[[#This Row],[RepsRequested]]=DiscreteStatsTable[[#This Row],[RepsWithStatObserved]],1,0)</f>
        <v>1</v>
      </c>
    </row>
    <row r="843" spans="1:25" x14ac:dyDescent="0.25">
      <c r="A843" t="s">
        <v>68</v>
      </c>
      <c r="B843" t="s">
        <v>70</v>
      </c>
      <c r="C843">
        <v>4</v>
      </c>
      <c r="D843" t="s">
        <v>85</v>
      </c>
      <c r="E843" t="s">
        <v>92</v>
      </c>
      <c r="F843" t="s">
        <v>87</v>
      </c>
      <c r="G843">
        <v>6.3048321783231804</v>
      </c>
      <c r="H843">
        <v>2E+20</v>
      </c>
      <c r="I843">
        <v>1.2410442601870399</v>
      </c>
      <c r="J843">
        <v>17.622524606349401</v>
      </c>
      <c r="K843">
        <v>314</v>
      </c>
      <c r="L84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43" s="5" cm="1">
        <f t="array" ref="M843">MAX(IF((ProjectInfoTable[ProjectName]=DiscreteStatsTable[[#This Row],[ProjectName]]),(ProjectInfoTable[ProjectName]=DiscreteStatsTable[[#This Row],[ProjectName]])*ProjectInfoTable[NumberOfReplications]))</f>
        <v>50</v>
      </c>
      <c r="N843" s="5" cm="1">
        <f t="array" ref="N843">IFERROR(AVERAGE(IF((DiscreteStatsTable[GroupByKey]=DiscreteStatsTable[[#This Row],[GroupByKey]]),(DiscreteStatsTable[GroupByKey]=DiscreteStatsTable[[#This Row],[GroupByKey]])*DiscreteStatsTable[Average])),0)</f>
        <v>6.2464097165262737</v>
      </c>
      <c r="O843" s="5" cm="1">
        <f t="array" ref="O843">IFERROR(_xlfn.STDEV.S(IF((DiscreteStatsTable[GroupByKey]=DiscreteStatsTable[[#This Row],[GroupByKey]]),(DiscreteStatsTable[GroupByKey]=DiscreteStatsTable[[#This Row],[GroupByKey]])*DiscreteStatsTable[Average])),0)</f>
        <v>0.25147687830992443</v>
      </c>
      <c r="P843" s="5" cm="1">
        <f t="array" ref="P843">MAX(IF((ProjectInfoTable[ProjectName]=DiscreteStatsTable[[#This Row],[ProjectName]]),(ProjectInfoTable[ProjectName]=DiscreteStatsTable[[#This Row],[ProjectName]])*ProjectInfoTable[ConfidenceInterval]))</f>
        <v>0.95</v>
      </c>
      <c r="Q843" s="5">
        <f>IF(AND(DiscreteStatsTable[[#This Row],[RepsWithStatObserved]]=1,Y843=0),200000000000000000000,IFERROR(_xlfn.T.INV.2T(1 -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843" s="5" cm="1">
        <f t="array" ref="R843">MIN(IF((DiscreteStatsTable[GroupByKey]=DiscreteStatsTable[[#This Row],[GroupByKey]]),(DiscreteStatsTable[GroupByKey]=DiscreteStatsTable[[#This Row],[GroupByKey]])*DiscreteStatsTable[Average]))</f>
        <v>5.7719952606423401</v>
      </c>
      <c r="S843" s="5" cm="1">
        <f t="array" ref="S843">MAX(IF((DiscreteStatsTable[GroupByKey]=DiscreteStatsTable[[#This Row],[GroupByKey]]),(DiscreteStatsTable[GroupByKey]=DiscreteStatsTable[[#This Row],[GroupByKey]])*DiscreteStatsTable[Average]))</f>
        <v>6.9649734105951397</v>
      </c>
      <c r="T843" s="5" cm="1">
        <f t="array" ref="T843">MIN(IF((DiscreteStatsTable[GroupByKey]=DiscreteStatsTable[[#This Row],[GroupByKey]]),(DiscreteStatsTable[GroupByKey]=DiscreteStatsTable[[#This Row],[GroupByKey]])*DiscreteStatsTable[Minimum]))</f>
        <v>0.776495161041453</v>
      </c>
      <c r="U843" s="5" cm="1">
        <f t="array" ref="U843">MAX(IF((DiscreteStatsTable[GroupByKey]=DiscreteStatsTable[[#This Row],[GroupByKey]]),(DiscreteStatsTable[GroupByKey]=DiscreteStatsTable[[#This Row],[GroupByKey]])*DiscreteStatsTable[Maximum]))</f>
        <v>24.516532285818698</v>
      </c>
      <c r="V843" s="5" cm="1">
        <f t="array" ref="V843">IFERROR(AVERAGE(IF((DiscreteStatsTable[GroupByKey]=DiscreteStatsTable[[#This Row],[GroupByKey]]),(DiscreteStatsTable[GroupByKey]=DiscreteStatsTable[[#This Row],[GroupByKey]])*DiscreteStatsTable[NumberObservations])),0)</f>
        <v>314.94</v>
      </c>
      <c r="W843" s="5">
        <f>IF((DiscreteStatsTable[[#This Row],[RepsRequested]]&gt;1),DiscreteStatsTable[[#This Row],[HalfWidth]],DiscreteStatsTable[[#This Row],[BatchMeansHalfWidth]])</f>
        <v>7.1468938045562813E-2</v>
      </c>
      <c r="X843" s="5" cm="1">
        <f t="array" ref="X843">COUNT(IF((DiscreteStatsTable[GroupByKey]=DiscreteStatsTable[[#This Row],[GroupByKey]]),(DiscreteStatsTable[GroupByKey]=DiscreteStatsTable[[#This Row],[GroupByKey]])*DiscreteStatsTable[Replication]))</f>
        <v>50</v>
      </c>
      <c r="Y843" s="5">
        <f>IF(DiscreteStatsTable[[#This Row],[RepsRequested]]=DiscreteStatsTable[[#This Row],[RepsWithStatObserved]],1,0)</f>
        <v>1</v>
      </c>
    </row>
    <row r="844" spans="1:25" x14ac:dyDescent="0.25">
      <c r="A844" t="s">
        <v>68</v>
      </c>
      <c r="B844" t="s">
        <v>70</v>
      </c>
      <c r="C844">
        <v>4</v>
      </c>
      <c r="D844" t="s">
        <v>85</v>
      </c>
      <c r="E844" t="s">
        <v>93</v>
      </c>
      <c r="F844" t="s">
        <v>87</v>
      </c>
      <c r="G844">
        <v>0</v>
      </c>
      <c r="H844">
        <v>2E+20</v>
      </c>
      <c r="I844">
        <v>0</v>
      </c>
      <c r="J844">
        <v>0</v>
      </c>
      <c r="K844">
        <v>314</v>
      </c>
      <c r="L84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44" s="5" cm="1">
        <f t="array" ref="M844">MAX(IF((ProjectInfoTable[ProjectName]=DiscreteStatsTable[[#This Row],[ProjectName]]),(ProjectInfoTable[ProjectName]=DiscreteStatsTable[[#This Row],[ProjectName]])*ProjectInfoTable[NumberOfReplications]))</f>
        <v>50</v>
      </c>
      <c r="N844" s="5" cm="1">
        <f t="array" ref="N844">IFERROR(AVERAGE(IF((DiscreteStatsTable[GroupByKey]=DiscreteStatsTable[[#This Row],[GroupByKey]]),(DiscreteStatsTable[GroupByKey]=DiscreteStatsTable[[#This Row],[GroupByKey]])*DiscreteStatsTable[Average])),0)</f>
        <v>0</v>
      </c>
      <c r="O844" s="5" cm="1">
        <f t="array" ref="O844">IFERROR(_xlfn.STDEV.S(IF((DiscreteStatsTable[GroupByKey]=DiscreteStatsTable[[#This Row],[GroupByKey]]),(DiscreteStatsTable[GroupByKey]=DiscreteStatsTable[[#This Row],[GroupByKey]])*DiscreteStatsTable[Average])),0)</f>
        <v>0</v>
      </c>
      <c r="P844" s="5" cm="1">
        <f t="array" ref="P844">MAX(IF((ProjectInfoTable[ProjectName]=DiscreteStatsTable[[#This Row],[ProjectName]]),(ProjectInfoTable[ProjectName]=DiscreteStatsTable[[#This Row],[ProjectName]])*ProjectInfoTable[ConfidenceInterval]))</f>
        <v>0.95</v>
      </c>
      <c r="Q844" s="5">
        <f>IF(AND(DiscreteStatsTable[[#This Row],[RepsWithStatObserved]]=1,Y844=0),200000000000000000000,IFERROR(_xlfn.T.INV.2T(1 -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4" s="5" cm="1">
        <f t="array" ref="R844">MIN(IF((DiscreteStatsTable[GroupByKey]=DiscreteStatsTable[[#This Row],[GroupByKey]]),(DiscreteStatsTable[GroupByKey]=DiscreteStatsTable[[#This Row],[GroupByKey]])*DiscreteStatsTable[Average]))</f>
        <v>0</v>
      </c>
      <c r="S844" s="5" cm="1">
        <f t="array" ref="S844">MAX(IF((DiscreteStatsTable[GroupByKey]=DiscreteStatsTable[[#This Row],[GroupByKey]]),(DiscreteStatsTable[GroupByKey]=DiscreteStatsTable[[#This Row],[GroupByKey]])*DiscreteStatsTable[Average]))</f>
        <v>0</v>
      </c>
      <c r="T844" s="5" cm="1">
        <f t="array" ref="T844">MIN(IF((DiscreteStatsTable[GroupByKey]=DiscreteStatsTable[[#This Row],[GroupByKey]]),(DiscreteStatsTable[GroupByKey]=DiscreteStatsTable[[#This Row],[GroupByKey]])*DiscreteStatsTable[Minimum]))</f>
        <v>0</v>
      </c>
      <c r="U844" s="5" cm="1">
        <f t="array" ref="U844">MAX(IF((DiscreteStatsTable[GroupByKey]=DiscreteStatsTable[[#This Row],[GroupByKey]]),(DiscreteStatsTable[GroupByKey]=DiscreteStatsTable[[#This Row],[GroupByKey]])*DiscreteStatsTable[Maximum]))</f>
        <v>0</v>
      </c>
      <c r="V844" s="5" cm="1">
        <f t="array" ref="V844">IFERROR(AVERAGE(IF((DiscreteStatsTable[GroupByKey]=DiscreteStatsTable[[#This Row],[GroupByKey]]),(DiscreteStatsTable[GroupByKey]=DiscreteStatsTable[[#This Row],[GroupByKey]])*DiscreteStatsTable[NumberObservations])),0)</f>
        <v>314.94</v>
      </c>
      <c r="W844" s="5">
        <f>IF((DiscreteStatsTable[[#This Row],[RepsRequested]]&gt;1),DiscreteStatsTable[[#This Row],[HalfWidth]],DiscreteStatsTable[[#This Row],[BatchMeansHalfWidth]])</f>
        <v>0</v>
      </c>
      <c r="X844" s="5" cm="1">
        <f t="array" ref="X844">COUNT(IF((DiscreteStatsTable[GroupByKey]=DiscreteStatsTable[[#This Row],[GroupByKey]]),(DiscreteStatsTable[GroupByKey]=DiscreteStatsTable[[#This Row],[GroupByKey]])*DiscreteStatsTable[Replication]))</f>
        <v>50</v>
      </c>
      <c r="Y844" s="5">
        <f>IF(DiscreteStatsTable[[#This Row],[RepsRequested]]=DiscreteStatsTable[[#This Row],[RepsWithStatObserved]],1,0)</f>
        <v>1</v>
      </c>
    </row>
    <row r="845" spans="1:25" x14ac:dyDescent="0.25">
      <c r="A845" t="s">
        <v>68</v>
      </c>
      <c r="B845" t="s">
        <v>70</v>
      </c>
      <c r="C845">
        <v>4</v>
      </c>
      <c r="D845" t="s">
        <v>85</v>
      </c>
      <c r="E845" t="s">
        <v>94</v>
      </c>
      <c r="F845" t="s">
        <v>87</v>
      </c>
      <c r="G845">
        <v>0</v>
      </c>
      <c r="H845">
        <v>2E+20</v>
      </c>
      <c r="I845">
        <v>0</v>
      </c>
      <c r="J845">
        <v>0</v>
      </c>
      <c r="K845">
        <v>314</v>
      </c>
      <c r="L84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45" s="5" cm="1">
        <f t="array" ref="M845">MAX(IF((ProjectInfoTable[ProjectName]=DiscreteStatsTable[[#This Row],[ProjectName]]),(ProjectInfoTable[ProjectName]=DiscreteStatsTable[[#This Row],[ProjectName]])*ProjectInfoTable[NumberOfReplications]))</f>
        <v>50</v>
      </c>
      <c r="N845" s="5" cm="1">
        <f t="array" ref="N845">IFERROR(AVERAGE(IF((DiscreteStatsTable[GroupByKey]=DiscreteStatsTable[[#This Row],[GroupByKey]]),(DiscreteStatsTable[GroupByKey]=DiscreteStatsTable[[#This Row],[GroupByKey]])*DiscreteStatsTable[Average])),0)</f>
        <v>0</v>
      </c>
      <c r="O845" s="5" cm="1">
        <f t="array" ref="O845">IFERROR(_xlfn.STDEV.S(IF((DiscreteStatsTable[GroupByKey]=DiscreteStatsTable[[#This Row],[GroupByKey]]),(DiscreteStatsTable[GroupByKey]=DiscreteStatsTable[[#This Row],[GroupByKey]])*DiscreteStatsTable[Average])),0)</f>
        <v>0</v>
      </c>
      <c r="P845" s="5" cm="1">
        <f t="array" ref="P845">MAX(IF((ProjectInfoTable[ProjectName]=DiscreteStatsTable[[#This Row],[ProjectName]]),(ProjectInfoTable[ProjectName]=DiscreteStatsTable[[#This Row],[ProjectName]])*ProjectInfoTable[ConfidenceInterval]))</f>
        <v>0.95</v>
      </c>
      <c r="Q845" s="5">
        <f>IF(AND(DiscreteStatsTable[[#This Row],[RepsWithStatObserved]]=1,Y845=0),200000000000000000000,IFERROR(_xlfn.T.INV.2T(1 -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5" s="5" cm="1">
        <f t="array" ref="R845">MIN(IF((DiscreteStatsTable[GroupByKey]=DiscreteStatsTable[[#This Row],[GroupByKey]]),(DiscreteStatsTable[GroupByKey]=DiscreteStatsTable[[#This Row],[GroupByKey]])*DiscreteStatsTable[Average]))</f>
        <v>0</v>
      </c>
      <c r="S845" s="5" cm="1">
        <f t="array" ref="S845">MAX(IF((DiscreteStatsTable[GroupByKey]=DiscreteStatsTable[[#This Row],[GroupByKey]]),(DiscreteStatsTable[GroupByKey]=DiscreteStatsTable[[#This Row],[GroupByKey]])*DiscreteStatsTable[Average]))</f>
        <v>0</v>
      </c>
      <c r="T845" s="5" cm="1">
        <f t="array" ref="T845">MIN(IF((DiscreteStatsTable[GroupByKey]=DiscreteStatsTable[[#This Row],[GroupByKey]]),(DiscreteStatsTable[GroupByKey]=DiscreteStatsTable[[#This Row],[GroupByKey]])*DiscreteStatsTable[Minimum]))</f>
        <v>0</v>
      </c>
      <c r="U845" s="5" cm="1">
        <f t="array" ref="U845">MAX(IF((DiscreteStatsTable[GroupByKey]=DiscreteStatsTable[[#This Row],[GroupByKey]]),(DiscreteStatsTable[GroupByKey]=DiscreteStatsTable[[#This Row],[GroupByKey]])*DiscreteStatsTable[Maximum]))</f>
        <v>0</v>
      </c>
      <c r="V845" s="5" cm="1">
        <f t="array" ref="V845">IFERROR(AVERAGE(IF((DiscreteStatsTable[GroupByKey]=DiscreteStatsTable[[#This Row],[GroupByKey]]),(DiscreteStatsTable[GroupByKey]=DiscreteStatsTable[[#This Row],[GroupByKey]])*DiscreteStatsTable[NumberObservations])),0)</f>
        <v>314.94</v>
      </c>
      <c r="W845" s="5">
        <f>IF((DiscreteStatsTable[[#This Row],[RepsRequested]]&gt;1),DiscreteStatsTable[[#This Row],[HalfWidth]],DiscreteStatsTable[[#This Row],[BatchMeansHalfWidth]])</f>
        <v>0</v>
      </c>
      <c r="X845" s="5" cm="1">
        <f t="array" ref="X845">COUNT(IF((DiscreteStatsTable[GroupByKey]=DiscreteStatsTable[[#This Row],[GroupByKey]]),(DiscreteStatsTable[GroupByKey]=DiscreteStatsTable[[#This Row],[GroupByKey]])*DiscreteStatsTable[Replication]))</f>
        <v>50</v>
      </c>
      <c r="Y845" s="5">
        <f>IF(DiscreteStatsTable[[#This Row],[RepsRequested]]=DiscreteStatsTable[[#This Row],[RepsWithStatObserved]],1,0)</f>
        <v>1</v>
      </c>
    </row>
    <row r="846" spans="1:25" x14ac:dyDescent="0.25">
      <c r="A846" t="s">
        <v>68</v>
      </c>
      <c r="B846" t="s">
        <v>70</v>
      </c>
      <c r="C846">
        <v>4</v>
      </c>
      <c r="D846" t="s">
        <v>85</v>
      </c>
      <c r="E846" t="s">
        <v>95</v>
      </c>
      <c r="F846" t="s">
        <v>87</v>
      </c>
      <c r="G846">
        <v>0.154397453105965</v>
      </c>
      <c r="H846">
        <v>2E+20</v>
      </c>
      <c r="I846">
        <v>2.06840710031173E-2</v>
      </c>
      <c r="J846">
        <v>0.36158867549521401</v>
      </c>
      <c r="K846">
        <v>314</v>
      </c>
      <c r="L84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46" s="5" cm="1">
        <f t="array" ref="M846">MAX(IF((ProjectInfoTable[ProjectName]=DiscreteStatsTable[[#This Row],[ProjectName]]),(ProjectInfoTable[ProjectName]=DiscreteStatsTable[[#This Row],[ProjectName]])*ProjectInfoTable[NumberOfReplications]))</f>
        <v>50</v>
      </c>
      <c r="N846" s="5" cm="1">
        <f t="array" ref="N846">IFERROR(AVERAGE(IF((DiscreteStatsTable[GroupByKey]=DiscreteStatsTable[[#This Row],[GroupByKey]]),(DiscreteStatsTable[GroupByKey]=DiscreteStatsTable[[#This Row],[GroupByKey]])*DiscreteStatsTable[Average])),0)</f>
        <v>0.15360300744494335</v>
      </c>
      <c r="O846" s="5" cm="1">
        <f t="array" ref="O84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46" s="5" cm="1">
        <f t="array" ref="P846">MAX(IF((ProjectInfoTable[ProjectName]=DiscreteStatsTable[[#This Row],[ProjectName]]),(ProjectInfoTable[ProjectName]=DiscreteStatsTable[[#This Row],[ProjectName]])*ProjectInfoTable[ConfidenceInterval]))</f>
        <v>0.95</v>
      </c>
      <c r="Q846" s="5">
        <f>IF(AND(DiscreteStatsTable[[#This Row],[RepsWithStatObserved]]=1,Y846=0),200000000000000000000,IFERROR(_xlfn.T.INV.2T(1 -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46" s="5" cm="1">
        <f t="array" ref="R846">MIN(IF((DiscreteStatsTable[GroupByKey]=DiscreteStatsTable[[#This Row],[GroupByKey]]),(DiscreteStatsTable[GroupByKey]=DiscreteStatsTable[[#This Row],[GroupByKey]])*DiscreteStatsTable[Average]))</f>
        <v>0.14775202073435401</v>
      </c>
      <c r="S846" s="5" cm="1">
        <f t="array" ref="S846">MAX(IF((DiscreteStatsTable[GroupByKey]=DiscreteStatsTable[[#This Row],[GroupByKey]]),(DiscreteStatsTable[GroupByKey]=DiscreteStatsTable[[#This Row],[GroupByKey]])*DiscreteStatsTable[Average]))</f>
        <v>0.15935535821513699</v>
      </c>
      <c r="T846" s="5" cm="1">
        <f t="array" ref="T846">MIN(IF((DiscreteStatsTable[GroupByKey]=DiscreteStatsTable[[#This Row],[GroupByKey]]),(DiscreteStatsTable[GroupByKey]=DiscreteStatsTable[[#This Row],[GroupByKey]])*DiscreteStatsTable[Minimum]))</f>
        <v>1.2941586017357501E-2</v>
      </c>
      <c r="U846" s="5" cm="1">
        <f t="array" ref="U846">MAX(IF((DiscreteStatsTable[GroupByKey]=DiscreteStatsTable[[#This Row],[GroupByKey]]),(DiscreteStatsTable[GroupByKey]=DiscreteStatsTable[[#This Row],[GroupByKey]])*DiscreteStatsTable[Maximum]))</f>
        <v>0.39902140955300902</v>
      </c>
      <c r="V846" s="5" cm="1">
        <f t="array" ref="V846">IFERROR(AVERAGE(IF((DiscreteStatsTable[GroupByKey]=DiscreteStatsTable[[#This Row],[GroupByKey]]),(DiscreteStatsTable[GroupByKey]=DiscreteStatsTable[[#This Row],[GroupByKey]])*DiscreteStatsTable[NumberObservations])),0)</f>
        <v>314.94</v>
      </c>
      <c r="W846" s="5">
        <f>IF((DiscreteStatsTable[[#This Row],[RepsRequested]]&gt;1),DiscreteStatsTable[[#This Row],[HalfWidth]],DiscreteStatsTable[[#This Row],[BatchMeansHalfWidth]])</f>
        <v>7.902472167534418E-4</v>
      </c>
      <c r="X846" s="5" cm="1">
        <f t="array" ref="X846">COUNT(IF((DiscreteStatsTable[GroupByKey]=DiscreteStatsTable[[#This Row],[GroupByKey]]),(DiscreteStatsTable[GroupByKey]=DiscreteStatsTable[[#This Row],[GroupByKey]])*DiscreteStatsTable[Replication]))</f>
        <v>50</v>
      </c>
      <c r="Y846" s="5">
        <f>IF(DiscreteStatsTable[[#This Row],[RepsRequested]]=DiscreteStatsTable[[#This Row],[RepsWithStatObserved]],1,0)</f>
        <v>1</v>
      </c>
    </row>
    <row r="847" spans="1:25" x14ac:dyDescent="0.25">
      <c r="A847" t="s">
        <v>68</v>
      </c>
      <c r="B847" t="s">
        <v>70</v>
      </c>
      <c r="C847">
        <v>4</v>
      </c>
      <c r="D847" t="s">
        <v>85</v>
      </c>
      <c r="E847" t="s">
        <v>96</v>
      </c>
      <c r="F847" t="s">
        <v>87</v>
      </c>
      <c r="G847">
        <v>5.7024111666704096</v>
      </c>
      <c r="H847">
        <v>2E+20</v>
      </c>
      <c r="I847">
        <v>1.2410442601870399</v>
      </c>
      <c r="J847">
        <v>16.060271509694498</v>
      </c>
      <c r="K847">
        <v>314</v>
      </c>
      <c r="L84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47" s="5" cm="1">
        <f t="array" ref="M847">MAX(IF((ProjectInfoTable[ProjectName]=DiscreteStatsTable[[#This Row],[ProjectName]]),(ProjectInfoTable[ProjectName]=DiscreteStatsTable[[#This Row],[ProjectName]])*ProjectInfoTable[NumberOfReplications]))</f>
        <v>50</v>
      </c>
      <c r="N847" s="5" cm="1">
        <f t="array" ref="N847">IFERROR(AVERAGE(IF((DiscreteStatsTable[GroupByKey]=DiscreteStatsTable[[#This Row],[GroupByKey]]),(DiscreteStatsTable[GroupByKey]=DiscreteStatsTable[[#This Row],[GroupByKey]])*DiscreteStatsTable[Average])),0)</f>
        <v>5.6703914844629564</v>
      </c>
      <c r="O847" s="5" cm="1">
        <f t="array" ref="O847">IFERROR(_xlfn.STDEV.S(IF((DiscreteStatsTable[GroupByKey]=DiscreteStatsTable[[#This Row],[GroupByKey]]),(DiscreteStatsTable[GroupByKey]=DiscreteStatsTable[[#This Row],[GroupByKey]])*DiscreteStatsTable[Average])),0)</f>
        <v>0.11212213786906711</v>
      </c>
      <c r="P847" s="5" cm="1">
        <f t="array" ref="P847">MAX(IF((ProjectInfoTable[ProjectName]=DiscreteStatsTable[[#This Row],[ProjectName]]),(ProjectInfoTable[ProjectName]=DiscreteStatsTable[[#This Row],[ProjectName]])*ProjectInfoTable[ConfidenceInterval]))</f>
        <v>0.95</v>
      </c>
      <c r="Q847" s="5">
        <f>IF(AND(DiscreteStatsTable[[#This Row],[RepsWithStatObserved]]=1,Y847=0),200000000000000000000,IFERROR(_xlfn.T.INV.2T(1 -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847" s="5" cm="1">
        <f t="array" ref="R847">MIN(IF((DiscreteStatsTable[GroupByKey]=DiscreteStatsTable[[#This Row],[GroupByKey]]),(DiscreteStatsTable[GroupByKey]=DiscreteStatsTable[[#This Row],[GroupByKey]])*DiscreteStatsTable[Average]))</f>
        <v>5.4446177348794</v>
      </c>
      <c r="S847" s="5" cm="1">
        <f t="array" ref="S847">MAX(IF((DiscreteStatsTable[GroupByKey]=DiscreteStatsTable[[#This Row],[GroupByKey]]),(DiscreteStatsTable[GroupByKey]=DiscreteStatsTable[[#This Row],[GroupByKey]])*DiscreteStatsTable[Average]))</f>
        <v>5.9073355064629904</v>
      </c>
      <c r="T847" s="5" cm="1">
        <f t="array" ref="T847">MIN(IF((DiscreteStatsTable[GroupByKey]=DiscreteStatsTable[[#This Row],[GroupByKey]]),(DiscreteStatsTable[GroupByKey]=DiscreteStatsTable[[#This Row],[GroupByKey]])*DiscreteStatsTable[Minimum]))</f>
        <v>0.776495161041453</v>
      </c>
      <c r="U847" s="5" cm="1">
        <f t="array" ref="U847">MAX(IF((DiscreteStatsTable[GroupByKey]=DiscreteStatsTable[[#This Row],[GroupByKey]]),(DiscreteStatsTable[GroupByKey]=DiscreteStatsTable[[#This Row],[GroupByKey]])*DiscreteStatsTable[Maximum]))</f>
        <v>17.386184782464099</v>
      </c>
      <c r="V847" s="5" cm="1">
        <f t="array" ref="V847">IFERROR(AVERAGE(IF((DiscreteStatsTable[GroupByKey]=DiscreteStatsTable[[#This Row],[GroupByKey]]),(DiscreteStatsTable[GroupByKey]=DiscreteStatsTable[[#This Row],[GroupByKey]])*DiscreteStatsTable[NumberObservations])),0)</f>
        <v>314.94</v>
      </c>
      <c r="W847" s="5">
        <f>IF((DiscreteStatsTable[[#This Row],[RepsRequested]]&gt;1),DiscreteStatsTable[[#This Row],[HalfWidth]],DiscreteStatsTable[[#This Row],[BatchMeansHalfWidth]])</f>
        <v>3.1864759013847554E-2</v>
      </c>
      <c r="X847" s="5" cm="1">
        <f t="array" ref="X847">COUNT(IF((DiscreteStatsTable[GroupByKey]=DiscreteStatsTable[[#This Row],[GroupByKey]]),(DiscreteStatsTable[GroupByKey]=DiscreteStatsTable[[#This Row],[GroupByKey]])*DiscreteStatsTable[Replication]))</f>
        <v>50</v>
      </c>
      <c r="Y847" s="5">
        <f>IF(DiscreteStatsTable[[#This Row],[RepsRequested]]=DiscreteStatsTable[[#This Row],[RepsWithStatObserved]],1,0)</f>
        <v>1</v>
      </c>
    </row>
    <row r="848" spans="1:25" x14ac:dyDescent="0.25">
      <c r="A848" t="s">
        <v>68</v>
      </c>
      <c r="B848" t="s">
        <v>70</v>
      </c>
      <c r="C848">
        <v>4</v>
      </c>
      <c r="D848" t="s">
        <v>85</v>
      </c>
      <c r="E848" t="s">
        <v>97</v>
      </c>
      <c r="F848" t="s">
        <v>87</v>
      </c>
      <c r="G848">
        <v>0</v>
      </c>
      <c r="H848">
        <v>2E+20</v>
      </c>
      <c r="I848">
        <v>0</v>
      </c>
      <c r="J848">
        <v>0</v>
      </c>
      <c r="K848">
        <v>314</v>
      </c>
      <c r="L84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48" s="5" cm="1">
        <f t="array" ref="M848">MAX(IF((ProjectInfoTable[ProjectName]=DiscreteStatsTable[[#This Row],[ProjectName]]),(ProjectInfoTable[ProjectName]=DiscreteStatsTable[[#This Row],[ProjectName]])*ProjectInfoTable[NumberOfReplications]))</f>
        <v>50</v>
      </c>
      <c r="N848" s="5" cm="1">
        <f t="array" ref="N848">IFERROR(AVERAGE(IF((DiscreteStatsTable[GroupByKey]=DiscreteStatsTable[[#This Row],[GroupByKey]]),(DiscreteStatsTable[GroupByKey]=DiscreteStatsTable[[#This Row],[GroupByKey]])*DiscreteStatsTable[Average])),0)</f>
        <v>0</v>
      </c>
      <c r="O848" s="5" cm="1">
        <f t="array" ref="O848">IFERROR(_xlfn.STDEV.S(IF((DiscreteStatsTable[GroupByKey]=DiscreteStatsTable[[#This Row],[GroupByKey]]),(DiscreteStatsTable[GroupByKey]=DiscreteStatsTable[[#This Row],[GroupByKey]])*DiscreteStatsTable[Average])),0)</f>
        <v>0</v>
      </c>
      <c r="P848" s="5" cm="1">
        <f t="array" ref="P848">MAX(IF((ProjectInfoTable[ProjectName]=DiscreteStatsTable[[#This Row],[ProjectName]]),(ProjectInfoTable[ProjectName]=DiscreteStatsTable[[#This Row],[ProjectName]])*ProjectInfoTable[ConfidenceInterval]))</f>
        <v>0.95</v>
      </c>
      <c r="Q848" s="5">
        <f>IF(AND(DiscreteStatsTable[[#This Row],[RepsWithStatObserved]]=1,Y848=0),200000000000000000000,IFERROR(_xlfn.T.INV.2T(1 -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8" s="5" cm="1">
        <f t="array" ref="R848">MIN(IF((DiscreteStatsTable[GroupByKey]=DiscreteStatsTable[[#This Row],[GroupByKey]]),(DiscreteStatsTable[GroupByKey]=DiscreteStatsTable[[#This Row],[GroupByKey]])*DiscreteStatsTable[Average]))</f>
        <v>0</v>
      </c>
      <c r="S848" s="5" cm="1">
        <f t="array" ref="S848">MAX(IF((DiscreteStatsTable[GroupByKey]=DiscreteStatsTable[[#This Row],[GroupByKey]]),(DiscreteStatsTable[GroupByKey]=DiscreteStatsTable[[#This Row],[GroupByKey]])*DiscreteStatsTable[Average]))</f>
        <v>0</v>
      </c>
      <c r="T848" s="5" cm="1">
        <f t="array" ref="T848">MIN(IF((DiscreteStatsTable[GroupByKey]=DiscreteStatsTable[[#This Row],[GroupByKey]]),(DiscreteStatsTable[GroupByKey]=DiscreteStatsTable[[#This Row],[GroupByKey]])*DiscreteStatsTable[Minimum]))</f>
        <v>0</v>
      </c>
      <c r="U848" s="5" cm="1">
        <f t="array" ref="U848">MAX(IF((DiscreteStatsTable[GroupByKey]=DiscreteStatsTable[[#This Row],[GroupByKey]]),(DiscreteStatsTable[GroupByKey]=DiscreteStatsTable[[#This Row],[GroupByKey]])*DiscreteStatsTable[Maximum]))</f>
        <v>0</v>
      </c>
      <c r="V848" s="5" cm="1">
        <f t="array" ref="V848">IFERROR(AVERAGE(IF((DiscreteStatsTable[GroupByKey]=DiscreteStatsTable[[#This Row],[GroupByKey]]),(DiscreteStatsTable[GroupByKey]=DiscreteStatsTable[[#This Row],[GroupByKey]])*DiscreteStatsTable[NumberObservations])),0)</f>
        <v>314.94</v>
      </c>
      <c r="W848" s="5">
        <f>IF((DiscreteStatsTable[[#This Row],[RepsRequested]]&gt;1),DiscreteStatsTable[[#This Row],[HalfWidth]],DiscreteStatsTable[[#This Row],[BatchMeansHalfWidth]])</f>
        <v>0</v>
      </c>
      <c r="X848" s="5" cm="1">
        <f t="array" ref="X848">COUNT(IF((DiscreteStatsTable[GroupByKey]=DiscreteStatsTable[[#This Row],[GroupByKey]]),(DiscreteStatsTable[GroupByKey]=DiscreteStatsTable[[#This Row],[GroupByKey]])*DiscreteStatsTable[Replication]))</f>
        <v>50</v>
      </c>
      <c r="Y848" s="5">
        <f>IF(DiscreteStatsTable[[#This Row],[RepsRequested]]=DiscreteStatsTable[[#This Row],[RepsWithStatObserved]],1,0)</f>
        <v>1</v>
      </c>
    </row>
    <row r="849" spans="1:25" x14ac:dyDescent="0.25">
      <c r="A849" t="s">
        <v>68</v>
      </c>
      <c r="B849" t="s">
        <v>70</v>
      </c>
      <c r="C849">
        <v>4</v>
      </c>
      <c r="D849" t="s">
        <v>85</v>
      </c>
      <c r="E849" t="s">
        <v>98</v>
      </c>
      <c r="F849" t="s">
        <v>87</v>
      </c>
      <c r="G849">
        <v>0.60242101165276296</v>
      </c>
      <c r="H849">
        <v>2E+20</v>
      </c>
      <c r="I849">
        <v>0</v>
      </c>
      <c r="J849">
        <v>6.3514081407806797</v>
      </c>
      <c r="K849">
        <v>314</v>
      </c>
      <c r="L84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49" s="5" cm="1">
        <f t="array" ref="M849">MAX(IF((ProjectInfoTable[ProjectName]=DiscreteStatsTable[[#This Row],[ProjectName]]),(ProjectInfoTable[ProjectName]=DiscreteStatsTable[[#This Row],[ProjectName]])*ProjectInfoTable[NumberOfReplications]))</f>
        <v>50</v>
      </c>
      <c r="N849" s="5" cm="1">
        <f t="array" ref="N849">IFERROR(AVERAGE(IF((DiscreteStatsTable[GroupByKey]=DiscreteStatsTable[[#This Row],[GroupByKey]]),(DiscreteStatsTable[GroupByKey]=DiscreteStatsTable[[#This Row],[GroupByKey]])*DiscreteStatsTable[Average])),0)</f>
        <v>0.57601823206331915</v>
      </c>
      <c r="O849" s="5" cm="1">
        <f t="array" ref="O849">IFERROR(_xlfn.STDEV.S(IF((DiscreteStatsTable[GroupByKey]=DiscreteStatsTable[[#This Row],[GroupByKey]]),(DiscreteStatsTable[GroupByKey]=DiscreteStatsTable[[#This Row],[GroupByKey]])*DiscreteStatsTable[Average])),0)</f>
        <v>0.15914721048241839</v>
      </c>
      <c r="P849" s="5" cm="1">
        <f t="array" ref="P849">MAX(IF((ProjectInfoTable[ProjectName]=DiscreteStatsTable[[#This Row],[ProjectName]]),(ProjectInfoTable[ProjectName]=DiscreteStatsTable[[#This Row],[ProjectName]])*ProjectInfoTable[ConfidenceInterval]))</f>
        <v>0.95</v>
      </c>
      <c r="Q849" s="5">
        <f>IF(AND(DiscreteStatsTable[[#This Row],[RepsWithStatObserved]]=1,Y849=0),200000000000000000000,IFERROR(_xlfn.T.INV.2T(1 -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849" s="5" cm="1">
        <f t="array" ref="R849">MIN(IF((DiscreteStatsTable[GroupByKey]=DiscreteStatsTable[[#This Row],[GroupByKey]]),(DiscreteStatsTable[GroupByKey]=DiscreteStatsTable[[#This Row],[GroupByKey]])*DiscreteStatsTable[Average]))</f>
        <v>0.32737752576294898</v>
      </c>
      <c r="S849" s="5" cm="1">
        <f t="array" ref="S849">MAX(IF((DiscreteStatsTable[GroupByKey]=DiscreteStatsTable[[#This Row],[GroupByKey]]),(DiscreteStatsTable[GroupByKey]=DiscreteStatsTable[[#This Row],[GroupByKey]])*DiscreteStatsTable[Average]))</f>
        <v>1.14796185143237</v>
      </c>
      <c r="T849" s="5" cm="1">
        <f t="array" ref="T849">MIN(IF((DiscreteStatsTable[GroupByKey]=DiscreteStatsTable[[#This Row],[GroupByKey]]),(DiscreteStatsTable[GroupByKey]=DiscreteStatsTable[[#This Row],[GroupByKey]])*DiscreteStatsTable[Minimum]))</f>
        <v>0</v>
      </c>
      <c r="U849" s="5" cm="1">
        <f t="array" ref="U849">MAX(IF((DiscreteStatsTable[GroupByKey]=DiscreteStatsTable[[#This Row],[GroupByKey]]),(DiscreteStatsTable[GroupByKey]=DiscreteStatsTable[[#This Row],[GroupByKey]])*DiscreteStatsTable[Maximum]))</f>
        <v>11.200829717355999</v>
      </c>
      <c r="V849" s="5" cm="1">
        <f t="array" ref="V849">IFERROR(AVERAGE(IF((DiscreteStatsTable[GroupByKey]=DiscreteStatsTable[[#This Row],[GroupByKey]]),(DiscreteStatsTable[GroupByKey]=DiscreteStatsTable[[#This Row],[GroupByKey]])*DiscreteStatsTable[NumberObservations])),0)</f>
        <v>314.94</v>
      </c>
      <c r="W849" s="5">
        <f>IF((DiscreteStatsTable[[#This Row],[RepsRequested]]&gt;1),DiscreteStatsTable[[#This Row],[HalfWidth]],DiscreteStatsTable[[#This Row],[BatchMeansHalfWidth]])</f>
        <v>4.5229136780020357E-2</v>
      </c>
      <c r="X849" s="5" cm="1">
        <f t="array" ref="X849">COUNT(IF((DiscreteStatsTable[GroupByKey]=DiscreteStatsTable[[#This Row],[GroupByKey]]),(DiscreteStatsTable[GroupByKey]=DiscreteStatsTable[[#This Row],[GroupByKey]])*DiscreteStatsTable[Replication]))</f>
        <v>50</v>
      </c>
      <c r="Y849" s="5">
        <f>IF(DiscreteStatsTable[[#This Row],[RepsRequested]]=DiscreteStatsTable[[#This Row],[RepsWithStatObserved]],1,0)</f>
        <v>1</v>
      </c>
    </row>
    <row r="850" spans="1:25" x14ac:dyDescent="0.25">
      <c r="A850" t="s">
        <v>68</v>
      </c>
      <c r="B850" t="s">
        <v>70</v>
      </c>
      <c r="C850">
        <v>5</v>
      </c>
      <c r="D850" t="s">
        <v>85</v>
      </c>
      <c r="E850" t="s">
        <v>86</v>
      </c>
      <c r="F850" t="s">
        <v>87</v>
      </c>
      <c r="G850">
        <v>0</v>
      </c>
      <c r="H850">
        <v>2E+20</v>
      </c>
      <c r="I850">
        <v>0</v>
      </c>
      <c r="J850">
        <v>0</v>
      </c>
      <c r="K850">
        <v>315</v>
      </c>
      <c r="L85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50" s="5" cm="1">
        <f t="array" ref="M850">MAX(IF((ProjectInfoTable[ProjectName]=DiscreteStatsTable[[#This Row],[ProjectName]]),(ProjectInfoTable[ProjectName]=DiscreteStatsTable[[#This Row],[ProjectName]])*ProjectInfoTable[NumberOfReplications]))</f>
        <v>50</v>
      </c>
      <c r="N850" s="5" cm="1">
        <f t="array" ref="N850">IFERROR(AVERAGE(IF((DiscreteStatsTable[GroupByKey]=DiscreteStatsTable[[#This Row],[GroupByKey]]),(DiscreteStatsTable[GroupByKey]=DiscreteStatsTable[[#This Row],[GroupByKey]])*DiscreteStatsTable[Average])),0)</f>
        <v>0</v>
      </c>
      <c r="O850" s="5" cm="1">
        <f t="array" ref="O850">IFERROR(_xlfn.STDEV.S(IF((DiscreteStatsTable[GroupByKey]=DiscreteStatsTable[[#This Row],[GroupByKey]]),(DiscreteStatsTable[GroupByKey]=DiscreteStatsTable[[#This Row],[GroupByKey]])*DiscreteStatsTable[Average])),0)</f>
        <v>0</v>
      </c>
      <c r="P850" s="5" cm="1">
        <f t="array" ref="P850">MAX(IF((ProjectInfoTable[ProjectName]=DiscreteStatsTable[[#This Row],[ProjectName]]),(ProjectInfoTable[ProjectName]=DiscreteStatsTable[[#This Row],[ProjectName]])*ProjectInfoTable[ConfidenceInterval]))</f>
        <v>0.95</v>
      </c>
      <c r="Q850" s="5">
        <f>IF(AND(DiscreteStatsTable[[#This Row],[RepsWithStatObserved]]=1,Y850=0),200000000000000000000,IFERROR(_xlfn.T.INV.2T(1 -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0" s="5" cm="1">
        <f t="array" ref="R850">MIN(IF((DiscreteStatsTable[GroupByKey]=DiscreteStatsTable[[#This Row],[GroupByKey]]),(DiscreteStatsTable[GroupByKey]=DiscreteStatsTable[[#This Row],[GroupByKey]])*DiscreteStatsTable[Average]))</f>
        <v>0</v>
      </c>
      <c r="S850" s="5" cm="1">
        <f t="array" ref="S850">MAX(IF((DiscreteStatsTable[GroupByKey]=DiscreteStatsTable[[#This Row],[GroupByKey]]),(DiscreteStatsTable[GroupByKey]=DiscreteStatsTable[[#This Row],[GroupByKey]])*DiscreteStatsTable[Average]))</f>
        <v>0</v>
      </c>
      <c r="T850" s="5" cm="1">
        <f t="array" ref="T850">MIN(IF((DiscreteStatsTable[GroupByKey]=DiscreteStatsTable[[#This Row],[GroupByKey]]),(DiscreteStatsTable[GroupByKey]=DiscreteStatsTable[[#This Row],[GroupByKey]])*DiscreteStatsTable[Minimum]))</f>
        <v>0</v>
      </c>
      <c r="U850" s="5" cm="1">
        <f t="array" ref="U850">MAX(IF((DiscreteStatsTable[GroupByKey]=DiscreteStatsTable[[#This Row],[GroupByKey]]),(DiscreteStatsTable[GroupByKey]=DiscreteStatsTable[[#This Row],[GroupByKey]])*DiscreteStatsTable[Maximum]))</f>
        <v>0</v>
      </c>
      <c r="V850" s="5" cm="1">
        <f t="array" ref="V850">IFERROR(AVERAGE(IF((DiscreteStatsTable[GroupByKey]=DiscreteStatsTable[[#This Row],[GroupByKey]]),(DiscreteStatsTable[GroupByKey]=DiscreteStatsTable[[#This Row],[GroupByKey]])*DiscreteStatsTable[NumberObservations])),0)</f>
        <v>314.94</v>
      </c>
      <c r="W850" s="5">
        <f>IF((DiscreteStatsTable[[#This Row],[RepsRequested]]&gt;1),DiscreteStatsTable[[#This Row],[HalfWidth]],DiscreteStatsTable[[#This Row],[BatchMeansHalfWidth]])</f>
        <v>0</v>
      </c>
      <c r="X850" s="5" cm="1">
        <f t="array" ref="X850">COUNT(IF((DiscreteStatsTable[GroupByKey]=DiscreteStatsTable[[#This Row],[GroupByKey]]),(DiscreteStatsTable[GroupByKey]=DiscreteStatsTable[[#This Row],[GroupByKey]])*DiscreteStatsTable[Replication]))</f>
        <v>50</v>
      </c>
      <c r="Y850" s="5">
        <f>IF(DiscreteStatsTable[[#This Row],[RepsRequested]]=DiscreteStatsTable[[#This Row],[RepsWithStatObserved]],1,0)</f>
        <v>1</v>
      </c>
    </row>
    <row r="851" spans="1:25" x14ac:dyDescent="0.25">
      <c r="A851" t="s">
        <v>68</v>
      </c>
      <c r="B851" t="s">
        <v>70</v>
      </c>
      <c r="C851">
        <v>5</v>
      </c>
      <c r="D851" t="s">
        <v>85</v>
      </c>
      <c r="E851" t="s">
        <v>88</v>
      </c>
      <c r="F851" t="s">
        <v>87</v>
      </c>
      <c r="G851">
        <v>0</v>
      </c>
      <c r="H851">
        <v>2E+20</v>
      </c>
      <c r="I851">
        <v>0</v>
      </c>
      <c r="J851">
        <v>0</v>
      </c>
      <c r="K851">
        <v>315</v>
      </c>
      <c r="L85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51" s="5" cm="1">
        <f t="array" ref="M851">MAX(IF((ProjectInfoTable[ProjectName]=DiscreteStatsTable[[#This Row],[ProjectName]]),(ProjectInfoTable[ProjectName]=DiscreteStatsTable[[#This Row],[ProjectName]])*ProjectInfoTable[NumberOfReplications]))</f>
        <v>50</v>
      </c>
      <c r="N851" s="5" cm="1">
        <f t="array" ref="N851">IFERROR(AVERAGE(IF((DiscreteStatsTable[GroupByKey]=DiscreteStatsTable[[#This Row],[GroupByKey]]),(DiscreteStatsTable[GroupByKey]=DiscreteStatsTable[[#This Row],[GroupByKey]])*DiscreteStatsTable[Average])),0)</f>
        <v>0</v>
      </c>
      <c r="O851" s="5" cm="1">
        <f t="array" ref="O851">IFERROR(_xlfn.STDEV.S(IF((DiscreteStatsTable[GroupByKey]=DiscreteStatsTable[[#This Row],[GroupByKey]]),(DiscreteStatsTable[GroupByKey]=DiscreteStatsTable[[#This Row],[GroupByKey]])*DiscreteStatsTable[Average])),0)</f>
        <v>0</v>
      </c>
      <c r="P851" s="5" cm="1">
        <f t="array" ref="P851">MAX(IF((ProjectInfoTable[ProjectName]=DiscreteStatsTable[[#This Row],[ProjectName]]),(ProjectInfoTable[ProjectName]=DiscreteStatsTable[[#This Row],[ProjectName]])*ProjectInfoTable[ConfidenceInterval]))</f>
        <v>0.95</v>
      </c>
      <c r="Q851" s="5">
        <f>IF(AND(DiscreteStatsTable[[#This Row],[RepsWithStatObserved]]=1,Y851=0),200000000000000000000,IFERROR(_xlfn.T.INV.2T(1 -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1" s="5" cm="1">
        <f t="array" ref="R851">MIN(IF((DiscreteStatsTable[GroupByKey]=DiscreteStatsTable[[#This Row],[GroupByKey]]),(DiscreteStatsTable[GroupByKey]=DiscreteStatsTable[[#This Row],[GroupByKey]])*DiscreteStatsTable[Average]))</f>
        <v>0</v>
      </c>
      <c r="S851" s="5" cm="1">
        <f t="array" ref="S851">MAX(IF((DiscreteStatsTable[GroupByKey]=DiscreteStatsTable[[#This Row],[GroupByKey]]),(DiscreteStatsTable[GroupByKey]=DiscreteStatsTable[[#This Row],[GroupByKey]])*DiscreteStatsTable[Average]))</f>
        <v>0</v>
      </c>
      <c r="T851" s="5" cm="1">
        <f t="array" ref="T851">MIN(IF((DiscreteStatsTable[GroupByKey]=DiscreteStatsTable[[#This Row],[GroupByKey]]),(DiscreteStatsTable[GroupByKey]=DiscreteStatsTable[[#This Row],[GroupByKey]])*DiscreteStatsTable[Minimum]))</f>
        <v>0</v>
      </c>
      <c r="U851" s="5" cm="1">
        <f t="array" ref="U851">MAX(IF((DiscreteStatsTable[GroupByKey]=DiscreteStatsTable[[#This Row],[GroupByKey]]),(DiscreteStatsTable[GroupByKey]=DiscreteStatsTable[[#This Row],[GroupByKey]])*DiscreteStatsTable[Maximum]))</f>
        <v>0</v>
      </c>
      <c r="V851" s="5" cm="1">
        <f t="array" ref="V851">IFERROR(AVERAGE(IF((DiscreteStatsTable[GroupByKey]=DiscreteStatsTable[[#This Row],[GroupByKey]]),(DiscreteStatsTable[GroupByKey]=DiscreteStatsTable[[#This Row],[GroupByKey]])*DiscreteStatsTable[NumberObservations])),0)</f>
        <v>314.94</v>
      </c>
      <c r="W851" s="5">
        <f>IF((DiscreteStatsTable[[#This Row],[RepsRequested]]&gt;1),DiscreteStatsTable[[#This Row],[HalfWidth]],DiscreteStatsTable[[#This Row],[BatchMeansHalfWidth]])</f>
        <v>0</v>
      </c>
      <c r="X851" s="5" cm="1">
        <f t="array" ref="X851">COUNT(IF((DiscreteStatsTable[GroupByKey]=DiscreteStatsTable[[#This Row],[GroupByKey]]),(DiscreteStatsTable[GroupByKey]=DiscreteStatsTable[[#This Row],[GroupByKey]])*DiscreteStatsTable[Replication]))</f>
        <v>50</v>
      </c>
      <c r="Y851" s="5">
        <f>IF(DiscreteStatsTable[[#This Row],[RepsRequested]]=DiscreteStatsTable[[#This Row],[RepsWithStatObserved]],1,0)</f>
        <v>1</v>
      </c>
    </row>
    <row r="852" spans="1:25" x14ac:dyDescent="0.25">
      <c r="A852" t="s">
        <v>68</v>
      </c>
      <c r="B852" t="s">
        <v>70</v>
      </c>
      <c r="C852">
        <v>5</v>
      </c>
      <c r="D852" t="s">
        <v>85</v>
      </c>
      <c r="E852" t="s">
        <v>89</v>
      </c>
      <c r="F852" t="s">
        <v>87</v>
      </c>
      <c r="G852">
        <v>0</v>
      </c>
      <c r="H852">
        <v>2E+20</v>
      </c>
      <c r="I852">
        <v>0</v>
      </c>
      <c r="J852">
        <v>0</v>
      </c>
      <c r="K852">
        <v>315</v>
      </c>
      <c r="L85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52" s="5" cm="1">
        <f t="array" ref="M852">MAX(IF((ProjectInfoTable[ProjectName]=DiscreteStatsTable[[#This Row],[ProjectName]]),(ProjectInfoTable[ProjectName]=DiscreteStatsTable[[#This Row],[ProjectName]])*ProjectInfoTable[NumberOfReplications]))</f>
        <v>50</v>
      </c>
      <c r="N852" s="5" cm="1">
        <f t="array" ref="N852">IFERROR(AVERAGE(IF((DiscreteStatsTable[GroupByKey]=DiscreteStatsTable[[#This Row],[GroupByKey]]),(DiscreteStatsTable[GroupByKey]=DiscreteStatsTable[[#This Row],[GroupByKey]])*DiscreteStatsTable[Average])),0)</f>
        <v>0</v>
      </c>
      <c r="O852" s="5" cm="1">
        <f t="array" ref="O852">IFERROR(_xlfn.STDEV.S(IF((DiscreteStatsTable[GroupByKey]=DiscreteStatsTable[[#This Row],[GroupByKey]]),(DiscreteStatsTable[GroupByKey]=DiscreteStatsTable[[#This Row],[GroupByKey]])*DiscreteStatsTable[Average])),0)</f>
        <v>0</v>
      </c>
      <c r="P852" s="5" cm="1">
        <f t="array" ref="P852">MAX(IF((ProjectInfoTable[ProjectName]=DiscreteStatsTable[[#This Row],[ProjectName]]),(ProjectInfoTable[ProjectName]=DiscreteStatsTable[[#This Row],[ProjectName]])*ProjectInfoTable[ConfidenceInterval]))</f>
        <v>0.95</v>
      </c>
      <c r="Q852" s="5">
        <f>IF(AND(DiscreteStatsTable[[#This Row],[RepsWithStatObserved]]=1,Y852=0),200000000000000000000,IFERROR(_xlfn.T.INV.2T(1 -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2" s="5" cm="1">
        <f t="array" ref="R852">MIN(IF((DiscreteStatsTable[GroupByKey]=DiscreteStatsTable[[#This Row],[GroupByKey]]),(DiscreteStatsTable[GroupByKey]=DiscreteStatsTable[[#This Row],[GroupByKey]])*DiscreteStatsTable[Average]))</f>
        <v>0</v>
      </c>
      <c r="S852" s="5" cm="1">
        <f t="array" ref="S852">MAX(IF((DiscreteStatsTable[GroupByKey]=DiscreteStatsTable[[#This Row],[GroupByKey]]),(DiscreteStatsTable[GroupByKey]=DiscreteStatsTable[[#This Row],[GroupByKey]])*DiscreteStatsTable[Average]))</f>
        <v>0</v>
      </c>
      <c r="T852" s="5" cm="1">
        <f t="array" ref="T852">MIN(IF((DiscreteStatsTable[GroupByKey]=DiscreteStatsTable[[#This Row],[GroupByKey]]),(DiscreteStatsTable[GroupByKey]=DiscreteStatsTable[[#This Row],[GroupByKey]])*DiscreteStatsTable[Minimum]))</f>
        <v>0</v>
      </c>
      <c r="U852" s="5" cm="1">
        <f t="array" ref="U852">MAX(IF((DiscreteStatsTable[GroupByKey]=DiscreteStatsTable[[#This Row],[GroupByKey]]),(DiscreteStatsTable[GroupByKey]=DiscreteStatsTable[[#This Row],[GroupByKey]])*DiscreteStatsTable[Maximum]))</f>
        <v>0</v>
      </c>
      <c r="V852" s="5" cm="1">
        <f t="array" ref="V852">IFERROR(AVERAGE(IF((DiscreteStatsTable[GroupByKey]=DiscreteStatsTable[[#This Row],[GroupByKey]]),(DiscreteStatsTable[GroupByKey]=DiscreteStatsTable[[#This Row],[GroupByKey]])*DiscreteStatsTable[NumberObservations])),0)</f>
        <v>314.94</v>
      </c>
      <c r="W852" s="5">
        <f>IF((DiscreteStatsTable[[#This Row],[RepsRequested]]&gt;1),DiscreteStatsTable[[#This Row],[HalfWidth]],DiscreteStatsTable[[#This Row],[BatchMeansHalfWidth]])</f>
        <v>0</v>
      </c>
      <c r="X852" s="5" cm="1">
        <f t="array" ref="X852">COUNT(IF((DiscreteStatsTable[GroupByKey]=DiscreteStatsTable[[#This Row],[GroupByKey]]),(DiscreteStatsTable[GroupByKey]=DiscreteStatsTable[[#This Row],[GroupByKey]])*DiscreteStatsTable[Replication]))</f>
        <v>50</v>
      </c>
      <c r="Y852" s="5">
        <f>IF(DiscreteStatsTable[[#This Row],[RepsRequested]]=DiscreteStatsTable[[#This Row],[RepsWithStatObserved]],1,0)</f>
        <v>1</v>
      </c>
    </row>
    <row r="853" spans="1:25" x14ac:dyDescent="0.25">
      <c r="A853" t="s">
        <v>68</v>
      </c>
      <c r="B853" t="s">
        <v>70</v>
      </c>
      <c r="C853">
        <v>5</v>
      </c>
      <c r="D853" t="s">
        <v>85</v>
      </c>
      <c r="E853" t="s">
        <v>90</v>
      </c>
      <c r="F853" t="s">
        <v>87</v>
      </c>
      <c r="G853">
        <v>0</v>
      </c>
      <c r="H853">
        <v>2E+20</v>
      </c>
      <c r="I853">
        <v>0</v>
      </c>
      <c r="J853">
        <v>0</v>
      </c>
      <c r="K853">
        <v>315</v>
      </c>
      <c r="L85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53" s="5" cm="1">
        <f t="array" ref="M853">MAX(IF((ProjectInfoTable[ProjectName]=DiscreteStatsTable[[#This Row],[ProjectName]]),(ProjectInfoTable[ProjectName]=DiscreteStatsTable[[#This Row],[ProjectName]])*ProjectInfoTable[NumberOfReplications]))</f>
        <v>50</v>
      </c>
      <c r="N853" s="5" cm="1">
        <f t="array" ref="N853">IFERROR(AVERAGE(IF((DiscreteStatsTable[GroupByKey]=DiscreteStatsTable[[#This Row],[GroupByKey]]),(DiscreteStatsTable[GroupByKey]=DiscreteStatsTable[[#This Row],[GroupByKey]])*DiscreteStatsTable[Average])),0)</f>
        <v>0</v>
      </c>
      <c r="O853" s="5" cm="1">
        <f t="array" ref="O853">IFERROR(_xlfn.STDEV.S(IF((DiscreteStatsTable[GroupByKey]=DiscreteStatsTable[[#This Row],[GroupByKey]]),(DiscreteStatsTable[GroupByKey]=DiscreteStatsTable[[#This Row],[GroupByKey]])*DiscreteStatsTable[Average])),0)</f>
        <v>0</v>
      </c>
      <c r="P853" s="5" cm="1">
        <f t="array" ref="P853">MAX(IF((ProjectInfoTable[ProjectName]=DiscreteStatsTable[[#This Row],[ProjectName]]),(ProjectInfoTable[ProjectName]=DiscreteStatsTable[[#This Row],[ProjectName]])*ProjectInfoTable[ConfidenceInterval]))</f>
        <v>0.95</v>
      </c>
      <c r="Q853" s="5">
        <f>IF(AND(DiscreteStatsTable[[#This Row],[RepsWithStatObserved]]=1,Y853=0),200000000000000000000,IFERROR(_xlfn.T.INV.2T(1 -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3" s="5" cm="1">
        <f t="array" ref="R853">MIN(IF((DiscreteStatsTable[GroupByKey]=DiscreteStatsTable[[#This Row],[GroupByKey]]),(DiscreteStatsTable[GroupByKey]=DiscreteStatsTable[[#This Row],[GroupByKey]])*DiscreteStatsTable[Average]))</f>
        <v>0</v>
      </c>
      <c r="S853" s="5" cm="1">
        <f t="array" ref="S853">MAX(IF((DiscreteStatsTable[GroupByKey]=DiscreteStatsTable[[#This Row],[GroupByKey]]),(DiscreteStatsTable[GroupByKey]=DiscreteStatsTable[[#This Row],[GroupByKey]])*DiscreteStatsTable[Average]))</f>
        <v>0</v>
      </c>
      <c r="T853" s="5" cm="1">
        <f t="array" ref="T853">MIN(IF((DiscreteStatsTable[GroupByKey]=DiscreteStatsTable[[#This Row],[GroupByKey]]),(DiscreteStatsTable[GroupByKey]=DiscreteStatsTable[[#This Row],[GroupByKey]])*DiscreteStatsTable[Minimum]))</f>
        <v>0</v>
      </c>
      <c r="U853" s="5" cm="1">
        <f t="array" ref="U853">MAX(IF((DiscreteStatsTable[GroupByKey]=DiscreteStatsTable[[#This Row],[GroupByKey]]),(DiscreteStatsTable[GroupByKey]=DiscreteStatsTable[[#This Row],[GroupByKey]])*DiscreteStatsTable[Maximum]))</f>
        <v>0</v>
      </c>
      <c r="V853" s="5" cm="1">
        <f t="array" ref="V853">IFERROR(AVERAGE(IF((DiscreteStatsTable[GroupByKey]=DiscreteStatsTable[[#This Row],[GroupByKey]]),(DiscreteStatsTable[GroupByKey]=DiscreteStatsTable[[#This Row],[GroupByKey]])*DiscreteStatsTable[NumberObservations])),0)</f>
        <v>314.94</v>
      </c>
      <c r="W853" s="5">
        <f>IF((DiscreteStatsTable[[#This Row],[RepsRequested]]&gt;1),DiscreteStatsTable[[#This Row],[HalfWidth]],DiscreteStatsTable[[#This Row],[BatchMeansHalfWidth]])</f>
        <v>0</v>
      </c>
      <c r="X853" s="5" cm="1">
        <f t="array" ref="X853">COUNT(IF((DiscreteStatsTable[GroupByKey]=DiscreteStatsTable[[#This Row],[GroupByKey]]),(DiscreteStatsTable[GroupByKey]=DiscreteStatsTable[[#This Row],[GroupByKey]])*DiscreteStatsTable[Replication]))</f>
        <v>50</v>
      </c>
      <c r="Y853" s="5">
        <f>IF(DiscreteStatsTable[[#This Row],[RepsRequested]]=DiscreteStatsTable[[#This Row],[RepsWithStatObserved]],1,0)</f>
        <v>1</v>
      </c>
    </row>
    <row r="854" spans="1:25" x14ac:dyDescent="0.25">
      <c r="A854" t="s">
        <v>68</v>
      </c>
      <c r="B854" t="s">
        <v>70</v>
      </c>
      <c r="C854">
        <v>5</v>
      </c>
      <c r="D854" t="s">
        <v>85</v>
      </c>
      <c r="E854" t="s">
        <v>91</v>
      </c>
      <c r="F854" t="s">
        <v>87</v>
      </c>
      <c r="G854">
        <v>0.151383330637372</v>
      </c>
      <c r="H854">
        <v>2E+20</v>
      </c>
      <c r="I854">
        <v>1.9094413116980999E-2</v>
      </c>
      <c r="J854">
        <v>0.36060590455054797</v>
      </c>
      <c r="K854">
        <v>315</v>
      </c>
      <c r="L85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54" s="5" cm="1">
        <f t="array" ref="M854">MAX(IF((ProjectInfoTable[ProjectName]=DiscreteStatsTable[[#This Row],[ProjectName]]),(ProjectInfoTable[ProjectName]=DiscreteStatsTable[[#This Row],[ProjectName]])*ProjectInfoTable[NumberOfReplications]))</f>
        <v>50</v>
      </c>
      <c r="N854" s="5" cm="1">
        <f t="array" ref="N854">IFERROR(AVERAGE(IF((DiscreteStatsTable[GroupByKey]=DiscreteStatsTable[[#This Row],[GroupByKey]]),(DiscreteStatsTable[GroupByKey]=DiscreteStatsTable[[#This Row],[GroupByKey]])*DiscreteStatsTable[Average])),0)</f>
        <v>0.15360300744494335</v>
      </c>
      <c r="O854" s="5" cm="1">
        <f t="array" ref="O85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54" s="5" cm="1">
        <f t="array" ref="P854">MAX(IF((ProjectInfoTable[ProjectName]=DiscreteStatsTable[[#This Row],[ProjectName]]),(ProjectInfoTable[ProjectName]=DiscreteStatsTable[[#This Row],[ProjectName]])*ProjectInfoTable[ConfidenceInterval]))</f>
        <v>0.95</v>
      </c>
      <c r="Q854" s="5">
        <f>IF(AND(DiscreteStatsTable[[#This Row],[RepsWithStatObserved]]=1,Y854=0),200000000000000000000,IFERROR(_xlfn.T.INV.2T(1 -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54" s="5" cm="1">
        <f t="array" ref="R854">MIN(IF((DiscreteStatsTable[GroupByKey]=DiscreteStatsTable[[#This Row],[GroupByKey]]),(DiscreteStatsTable[GroupByKey]=DiscreteStatsTable[[#This Row],[GroupByKey]])*DiscreteStatsTable[Average]))</f>
        <v>0.14775202073435401</v>
      </c>
      <c r="S854" s="5" cm="1">
        <f t="array" ref="S854">MAX(IF((DiscreteStatsTable[GroupByKey]=DiscreteStatsTable[[#This Row],[GroupByKey]]),(DiscreteStatsTable[GroupByKey]=DiscreteStatsTable[[#This Row],[GroupByKey]])*DiscreteStatsTable[Average]))</f>
        <v>0.15935535821513699</v>
      </c>
      <c r="T854" s="5" cm="1">
        <f t="array" ref="T854">MIN(IF((DiscreteStatsTable[GroupByKey]=DiscreteStatsTable[[#This Row],[GroupByKey]]),(DiscreteStatsTable[GroupByKey]=DiscreteStatsTable[[#This Row],[GroupByKey]])*DiscreteStatsTable[Minimum]))</f>
        <v>1.2941586017357501E-2</v>
      </c>
      <c r="U854" s="5" cm="1">
        <f t="array" ref="U854">MAX(IF((DiscreteStatsTable[GroupByKey]=DiscreteStatsTable[[#This Row],[GroupByKey]]),(DiscreteStatsTable[GroupByKey]=DiscreteStatsTable[[#This Row],[GroupByKey]])*DiscreteStatsTable[Maximum]))</f>
        <v>0.39902140955300902</v>
      </c>
      <c r="V854" s="5" cm="1">
        <f t="array" ref="V854">IFERROR(AVERAGE(IF((DiscreteStatsTable[GroupByKey]=DiscreteStatsTable[[#This Row],[GroupByKey]]),(DiscreteStatsTable[GroupByKey]=DiscreteStatsTable[[#This Row],[GroupByKey]])*DiscreteStatsTable[NumberObservations])),0)</f>
        <v>314.94</v>
      </c>
      <c r="W854" s="5">
        <f>IF((DiscreteStatsTable[[#This Row],[RepsRequested]]&gt;1),DiscreteStatsTable[[#This Row],[HalfWidth]],DiscreteStatsTable[[#This Row],[BatchMeansHalfWidth]])</f>
        <v>7.902472167534418E-4</v>
      </c>
      <c r="X854" s="5" cm="1">
        <f t="array" ref="X854">COUNT(IF((DiscreteStatsTable[GroupByKey]=DiscreteStatsTable[[#This Row],[GroupByKey]]),(DiscreteStatsTable[GroupByKey]=DiscreteStatsTable[[#This Row],[GroupByKey]])*DiscreteStatsTable[Replication]))</f>
        <v>50</v>
      </c>
      <c r="Y854" s="5">
        <f>IF(DiscreteStatsTable[[#This Row],[RepsRequested]]=DiscreteStatsTable[[#This Row],[RepsWithStatObserved]],1,0)</f>
        <v>1</v>
      </c>
    </row>
    <row r="855" spans="1:25" x14ac:dyDescent="0.25">
      <c r="A855" t="s">
        <v>68</v>
      </c>
      <c r="B855" t="s">
        <v>70</v>
      </c>
      <c r="C855">
        <v>5</v>
      </c>
      <c r="D855" t="s">
        <v>85</v>
      </c>
      <c r="E855" t="s">
        <v>92</v>
      </c>
      <c r="F855" t="s">
        <v>87</v>
      </c>
      <c r="G855">
        <v>6.1410308014758703</v>
      </c>
      <c r="H855">
        <v>2E+20</v>
      </c>
      <c r="I855">
        <v>1.3062788613174201</v>
      </c>
      <c r="J855">
        <v>16.478983478743</v>
      </c>
      <c r="K855">
        <v>315</v>
      </c>
      <c r="L85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55" s="5" cm="1">
        <f t="array" ref="M855">MAX(IF((ProjectInfoTable[ProjectName]=DiscreteStatsTable[[#This Row],[ProjectName]]),(ProjectInfoTable[ProjectName]=DiscreteStatsTable[[#This Row],[ProjectName]])*ProjectInfoTable[NumberOfReplications]))</f>
        <v>50</v>
      </c>
      <c r="N855" s="5" cm="1">
        <f t="array" ref="N855">IFERROR(AVERAGE(IF((DiscreteStatsTable[GroupByKey]=DiscreteStatsTable[[#This Row],[GroupByKey]]),(DiscreteStatsTable[GroupByKey]=DiscreteStatsTable[[#This Row],[GroupByKey]])*DiscreteStatsTable[Average])),0)</f>
        <v>6.2464097165262737</v>
      </c>
      <c r="O855" s="5" cm="1">
        <f t="array" ref="O855">IFERROR(_xlfn.STDEV.S(IF((DiscreteStatsTable[GroupByKey]=DiscreteStatsTable[[#This Row],[GroupByKey]]),(DiscreteStatsTable[GroupByKey]=DiscreteStatsTable[[#This Row],[GroupByKey]])*DiscreteStatsTable[Average])),0)</f>
        <v>0.25147687830992443</v>
      </c>
      <c r="P855" s="5" cm="1">
        <f t="array" ref="P855">MAX(IF((ProjectInfoTable[ProjectName]=DiscreteStatsTable[[#This Row],[ProjectName]]),(ProjectInfoTable[ProjectName]=DiscreteStatsTable[[#This Row],[ProjectName]])*ProjectInfoTable[ConfidenceInterval]))</f>
        <v>0.95</v>
      </c>
      <c r="Q855" s="5">
        <f>IF(AND(DiscreteStatsTable[[#This Row],[RepsWithStatObserved]]=1,Y855=0),200000000000000000000,IFERROR(_xlfn.T.INV.2T(1 -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855" s="5" cm="1">
        <f t="array" ref="R855">MIN(IF((DiscreteStatsTable[GroupByKey]=DiscreteStatsTable[[#This Row],[GroupByKey]]),(DiscreteStatsTable[GroupByKey]=DiscreteStatsTable[[#This Row],[GroupByKey]])*DiscreteStatsTable[Average]))</f>
        <v>5.7719952606423401</v>
      </c>
      <c r="S855" s="5" cm="1">
        <f t="array" ref="S855">MAX(IF((DiscreteStatsTable[GroupByKey]=DiscreteStatsTable[[#This Row],[GroupByKey]]),(DiscreteStatsTable[GroupByKey]=DiscreteStatsTable[[#This Row],[GroupByKey]])*DiscreteStatsTable[Average]))</f>
        <v>6.9649734105951397</v>
      </c>
      <c r="T855" s="5" cm="1">
        <f t="array" ref="T855">MIN(IF((DiscreteStatsTable[GroupByKey]=DiscreteStatsTable[[#This Row],[GroupByKey]]),(DiscreteStatsTable[GroupByKey]=DiscreteStatsTable[[#This Row],[GroupByKey]])*DiscreteStatsTable[Minimum]))</f>
        <v>0.776495161041453</v>
      </c>
      <c r="U855" s="5" cm="1">
        <f t="array" ref="U855">MAX(IF((DiscreteStatsTable[GroupByKey]=DiscreteStatsTable[[#This Row],[GroupByKey]]),(DiscreteStatsTable[GroupByKey]=DiscreteStatsTable[[#This Row],[GroupByKey]])*DiscreteStatsTable[Maximum]))</f>
        <v>24.516532285818698</v>
      </c>
      <c r="V855" s="5" cm="1">
        <f t="array" ref="V855">IFERROR(AVERAGE(IF((DiscreteStatsTable[GroupByKey]=DiscreteStatsTable[[#This Row],[GroupByKey]]),(DiscreteStatsTable[GroupByKey]=DiscreteStatsTable[[#This Row],[GroupByKey]])*DiscreteStatsTable[NumberObservations])),0)</f>
        <v>314.94</v>
      </c>
      <c r="W855" s="5">
        <f>IF((DiscreteStatsTable[[#This Row],[RepsRequested]]&gt;1),DiscreteStatsTable[[#This Row],[HalfWidth]],DiscreteStatsTable[[#This Row],[BatchMeansHalfWidth]])</f>
        <v>7.1468938045562813E-2</v>
      </c>
      <c r="X855" s="5" cm="1">
        <f t="array" ref="X855">COUNT(IF((DiscreteStatsTable[GroupByKey]=DiscreteStatsTable[[#This Row],[GroupByKey]]),(DiscreteStatsTable[GroupByKey]=DiscreteStatsTable[[#This Row],[GroupByKey]])*DiscreteStatsTable[Replication]))</f>
        <v>50</v>
      </c>
      <c r="Y855" s="5">
        <f>IF(DiscreteStatsTable[[#This Row],[RepsRequested]]=DiscreteStatsTable[[#This Row],[RepsWithStatObserved]],1,0)</f>
        <v>1</v>
      </c>
    </row>
    <row r="856" spans="1:25" x14ac:dyDescent="0.25">
      <c r="A856" t="s">
        <v>68</v>
      </c>
      <c r="B856" t="s">
        <v>70</v>
      </c>
      <c r="C856">
        <v>5</v>
      </c>
      <c r="D856" t="s">
        <v>85</v>
      </c>
      <c r="E856" t="s">
        <v>93</v>
      </c>
      <c r="F856" t="s">
        <v>87</v>
      </c>
      <c r="G856">
        <v>0</v>
      </c>
      <c r="H856">
        <v>2E+20</v>
      </c>
      <c r="I856">
        <v>0</v>
      </c>
      <c r="J856">
        <v>0</v>
      </c>
      <c r="K856">
        <v>315</v>
      </c>
      <c r="L85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56" s="5" cm="1">
        <f t="array" ref="M856">MAX(IF((ProjectInfoTable[ProjectName]=DiscreteStatsTable[[#This Row],[ProjectName]]),(ProjectInfoTable[ProjectName]=DiscreteStatsTable[[#This Row],[ProjectName]])*ProjectInfoTable[NumberOfReplications]))</f>
        <v>50</v>
      </c>
      <c r="N856" s="5" cm="1">
        <f t="array" ref="N856">IFERROR(AVERAGE(IF((DiscreteStatsTable[GroupByKey]=DiscreteStatsTable[[#This Row],[GroupByKey]]),(DiscreteStatsTable[GroupByKey]=DiscreteStatsTable[[#This Row],[GroupByKey]])*DiscreteStatsTable[Average])),0)</f>
        <v>0</v>
      </c>
      <c r="O856" s="5" cm="1">
        <f t="array" ref="O856">IFERROR(_xlfn.STDEV.S(IF((DiscreteStatsTable[GroupByKey]=DiscreteStatsTable[[#This Row],[GroupByKey]]),(DiscreteStatsTable[GroupByKey]=DiscreteStatsTable[[#This Row],[GroupByKey]])*DiscreteStatsTable[Average])),0)</f>
        <v>0</v>
      </c>
      <c r="P856" s="5" cm="1">
        <f t="array" ref="P856">MAX(IF((ProjectInfoTable[ProjectName]=DiscreteStatsTable[[#This Row],[ProjectName]]),(ProjectInfoTable[ProjectName]=DiscreteStatsTable[[#This Row],[ProjectName]])*ProjectInfoTable[ConfidenceInterval]))</f>
        <v>0.95</v>
      </c>
      <c r="Q856" s="5">
        <f>IF(AND(DiscreteStatsTable[[#This Row],[RepsWithStatObserved]]=1,Y856=0),200000000000000000000,IFERROR(_xlfn.T.INV.2T(1 -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6" s="5" cm="1">
        <f t="array" ref="R856">MIN(IF((DiscreteStatsTable[GroupByKey]=DiscreteStatsTable[[#This Row],[GroupByKey]]),(DiscreteStatsTable[GroupByKey]=DiscreteStatsTable[[#This Row],[GroupByKey]])*DiscreteStatsTable[Average]))</f>
        <v>0</v>
      </c>
      <c r="S856" s="5" cm="1">
        <f t="array" ref="S856">MAX(IF((DiscreteStatsTable[GroupByKey]=DiscreteStatsTable[[#This Row],[GroupByKey]]),(DiscreteStatsTable[GroupByKey]=DiscreteStatsTable[[#This Row],[GroupByKey]])*DiscreteStatsTable[Average]))</f>
        <v>0</v>
      </c>
      <c r="T856" s="5" cm="1">
        <f t="array" ref="T856">MIN(IF((DiscreteStatsTable[GroupByKey]=DiscreteStatsTable[[#This Row],[GroupByKey]]),(DiscreteStatsTable[GroupByKey]=DiscreteStatsTable[[#This Row],[GroupByKey]])*DiscreteStatsTable[Minimum]))</f>
        <v>0</v>
      </c>
      <c r="U856" s="5" cm="1">
        <f t="array" ref="U856">MAX(IF((DiscreteStatsTable[GroupByKey]=DiscreteStatsTable[[#This Row],[GroupByKey]]),(DiscreteStatsTable[GroupByKey]=DiscreteStatsTable[[#This Row],[GroupByKey]])*DiscreteStatsTable[Maximum]))</f>
        <v>0</v>
      </c>
      <c r="V856" s="5" cm="1">
        <f t="array" ref="V856">IFERROR(AVERAGE(IF((DiscreteStatsTable[GroupByKey]=DiscreteStatsTable[[#This Row],[GroupByKey]]),(DiscreteStatsTable[GroupByKey]=DiscreteStatsTable[[#This Row],[GroupByKey]])*DiscreteStatsTable[NumberObservations])),0)</f>
        <v>314.94</v>
      </c>
      <c r="W856" s="5">
        <f>IF((DiscreteStatsTable[[#This Row],[RepsRequested]]&gt;1),DiscreteStatsTable[[#This Row],[HalfWidth]],DiscreteStatsTable[[#This Row],[BatchMeansHalfWidth]])</f>
        <v>0</v>
      </c>
      <c r="X856" s="5" cm="1">
        <f t="array" ref="X856">COUNT(IF((DiscreteStatsTable[GroupByKey]=DiscreteStatsTable[[#This Row],[GroupByKey]]),(DiscreteStatsTable[GroupByKey]=DiscreteStatsTable[[#This Row],[GroupByKey]])*DiscreteStatsTable[Replication]))</f>
        <v>50</v>
      </c>
      <c r="Y856" s="5">
        <f>IF(DiscreteStatsTable[[#This Row],[RepsRequested]]=DiscreteStatsTable[[#This Row],[RepsWithStatObserved]],1,0)</f>
        <v>1</v>
      </c>
    </row>
    <row r="857" spans="1:25" x14ac:dyDescent="0.25">
      <c r="A857" t="s">
        <v>68</v>
      </c>
      <c r="B857" t="s">
        <v>70</v>
      </c>
      <c r="C857">
        <v>5</v>
      </c>
      <c r="D857" t="s">
        <v>85</v>
      </c>
      <c r="E857" t="s">
        <v>94</v>
      </c>
      <c r="F857" t="s">
        <v>87</v>
      </c>
      <c r="G857">
        <v>0</v>
      </c>
      <c r="H857">
        <v>2E+20</v>
      </c>
      <c r="I857">
        <v>0</v>
      </c>
      <c r="J857">
        <v>0</v>
      </c>
      <c r="K857">
        <v>315</v>
      </c>
      <c r="L85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57" s="5" cm="1">
        <f t="array" ref="M857">MAX(IF((ProjectInfoTable[ProjectName]=DiscreteStatsTable[[#This Row],[ProjectName]]),(ProjectInfoTable[ProjectName]=DiscreteStatsTable[[#This Row],[ProjectName]])*ProjectInfoTable[NumberOfReplications]))</f>
        <v>50</v>
      </c>
      <c r="N857" s="5" cm="1">
        <f t="array" ref="N857">IFERROR(AVERAGE(IF((DiscreteStatsTable[GroupByKey]=DiscreteStatsTable[[#This Row],[GroupByKey]]),(DiscreteStatsTable[GroupByKey]=DiscreteStatsTable[[#This Row],[GroupByKey]])*DiscreteStatsTable[Average])),0)</f>
        <v>0</v>
      </c>
      <c r="O857" s="5" cm="1">
        <f t="array" ref="O857">IFERROR(_xlfn.STDEV.S(IF((DiscreteStatsTable[GroupByKey]=DiscreteStatsTable[[#This Row],[GroupByKey]]),(DiscreteStatsTable[GroupByKey]=DiscreteStatsTable[[#This Row],[GroupByKey]])*DiscreteStatsTable[Average])),0)</f>
        <v>0</v>
      </c>
      <c r="P857" s="5" cm="1">
        <f t="array" ref="P857">MAX(IF((ProjectInfoTable[ProjectName]=DiscreteStatsTable[[#This Row],[ProjectName]]),(ProjectInfoTable[ProjectName]=DiscreteStatsTable[[#This Row],[ProjectName]])*ProjectInfoTable[ConfidenceInterval]))</f>
        <v>0.95</v>
      </c>
      <c r="Q857" s="5">
        <f>IF(AND(DiscreteStatsTable[[#This Row],[RepsWithStatObserved]]=1,Y857=0),200000000000000000000,IFERROR(_xlfn.T.INV.2T(1 -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7" s="5" cm="1">
        <f t="array" ref="R857">MIN(IF((DiscreteStatsTable[GroupByKey]=DiscreteStatsTable[[#This Row],[GroupByKey]]),(DiscreteStatsTable[GroupByKey]=DiscreteStatsTable[[#This Row],[GroupByKey]])*DiscreteStatsTable[Average]))</f>
        <v>0</v>
      </c>
      <c r="S857" s="5" cm="1">
        <f t="array" ref="S857">MAX(IF((DiscreteStatsTable[GroupByKey]=DiscreteStatsTable[[#This Row],[GroupByKey]]),(DiscreteStatsTable[GroupByKey]=DiscreteStatsTable[[#This Row],[GroupByKey]])*DiscreteStatsTable[Average]))</f>
        <v>0</v>
      </c>
      <c r="T857" s="5" cm="1">
        <f t="array" ref="T857">MIN(IF((DiscreteStatsTable[GroupByKey]=DiscreteStatsTable[[#This Row],[GroupByKey]]),(DiscreteStatsTable[GroupByKey]=DiscreteStatsTable[[#This Row],[GroupByKey]])*DiscreteStatsTable[Minimum]))</f>
        <v>0</v>
      </c>
      <c r="U857" s="5" cm="1">
        <f t="array" ref="U857">MAX(IF((DiscreteStatsTable[GroupByKey]=DiscreteStatsTable[[#This Row],[GroupByKey]]),(DiscreteStatsTable[GroupByKey]=DiscreteStatsTable[[#This Row],[GroupByKey]])*DiscreteStatsTable[Maximum]))</f>
        <v>0</v>
      </c>
      <c r="V857" s="5" cm="1">
        <f t="array" ref="V857">IFERROR(AVERAGE(IF((DiscreteStatsTable[GroupByKey]=DiscreteStatsTable[[#This Row],[GroupByKey]]),(DiscreteStatsTable[GroupByKey]=DiscreteStatsTable[[#This Row],[GroupByKey]])*DiscreteStatsTable[NumberObservations])),0)</f>
        <v>314.94</v>
      </c>
      <c r="W857" s="5">
        <f>IF((DiscreteStatsTable[[#This Row],[RepsRequested]]&gt;1),DiscreteStatsTable[[#This Row],[HalfWidth]],DiscreteStatsTable[[#This Row],[BatchMeansHalfWidth]])</f>
        <v>0</v>
      </c>
      <c r="X857" s="5" cm="1">
        <f t="array" ref="X857">COUNT(IF((DiscreteStatsTable[GroupByKey]=DiscreteStatsTable[[#This Row],[GroupByKey]]),(DiscreteStatsTable[GroupByKey]=DiscreteStatsTable[[#This Row],[GroupByKey]])*DiscreteStatsTable[Replication]))</f>
        <v>50</v>
      </c>
      <c r="Y857" s="5">
        <f>IF(DiscreteStatsTable[[#This Row],[RepsRequested]]=DiscreteStatsTable[[#This Row],[RepsWithStatObserved]],1,0)</f>
        <v>1</v>
      </c>
    </row>
    <row r="858" spans="1:25" x14ac:dyDescent="0.25">
      <c r="A858" t="s">
        <v>68</v>
      </c>
      <c r="B858" t="s">
        <v>70</v>
      </c>
      <c r="C858">
        <v>5</v>
      </c>
      <c r="D858" t="s">
        <v>85</v>
      </c>
      <c r="E858" t="s">
        <v>95</v>
      </c>
      <c r="F858" t="s">
        <v>87</v>
      </c>
      <c r="G858">
        <v>0.151383330637372</v>
      </c>
      <c r="H858">
        <v>2E+20</v>
      </c>
      <c r="I858">
        <v>1.9094413116980999E-2</v>
      </c>
      <c r="J858">
        <v>0.36060590455054797</v>
      </c>
      <c r="K858">
        <v>315</v>
      </c>
      <c r="L85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58" s="5" cm="1">
        <f t="array" ref="M858">MAX(IF((ProjectInfoTable[ProjectName]=DiscreteStatsTable[[#This Row],[ProjectName]]),(ProjectInfoTable[ProjectName]=DiscreteStatsTable[[#This Row],[ProjectName]])*ProjectInfoTable[NumberOfReplications]))</f>
        <v>50</v>
      </c>
      <c r="N858" s="5" cm="1">
        <f t="array" ref="N858">IFERROR(AVERAGE(IF((DiscreteStatsTable[GroupByKey]=DiscreteStatsTable[[#This Row],[GroupByKey]]),(DiscreteStatsTable[GroupByKey]=DiscreteStatsTable[[#This Row],[GroupByKey]])*DiscreteStatsTable[Average])),0)</f>
        <v>0.15360300744494335</v>
      </c>
      <c r="O858" s="5" cm="1">
        <f t="array" ref="O85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58" s="5" cm="1">
        <f t="array" ref="P858">MAX(IF((ProjectInfoTable[ProjectName]=DiscreteStatsTable[[#This Row],[ProjectName]]),(ProjectInfoTable[ProjectName]=DiscreteStatsTable[[#This Row],[ProjectName]])*ProjectInfoTable[ConfidenceInterval]))</f>
        <v>0.95</v>
      </c>
      <c r="Q858" s="5">
        <f>IF(AND(DiscreteStatsTable[[#This Row],[RepsWithStatObserved]]=1,Y858=0),200000000000000000000,IFERROR(_xlfn.T.INV.2T(1 -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58" s="5" cm="1">
        <f t="array" ref="R858">MIN(IF((DiscreteStatsTable[GroupByKey]=DiscreteStatsTable[[#This Row],[GroupByKey]]),(DiscreteStatsTable[GroupByKey]=DiscreteStatsTable[[#This Row],[GroupByKey]])*DiscreteStatsTable[Average]))</f>
        <v>0.14775202073435401</v>
      </c>
      <c r="S858" s="5" cm="1">
        <f t="array" ref="S858">MAX(IF((DiscreteStatsTable[GroupByKey]=DiscreteStatsTable[[#This Row],[GroupByKey]]),(DiscreteStatsTable[GroupByKey]=DiscreteStatsTable[[#This Row],[GroupByKey]])*DiscreteStatsTable[Average]))</f>
        <v>0.15935535821513699</v>
      </c>
      <c r="T858" s="5" cm="1">
        <f t="array" ref="T858">MIN(IF((DiscreteStatsTable[GroupByKey]=DiscreteStatsTable[[#This Row],[GroupByKey]]),(DiscreteStatsTable[GroupByKey]=DiscreteStatsTable[[#This Row],[GroupByKey]])*DiscreteStatsTable[Minimum]))</f>
        <v>1.2941586017357501E-2</v>
      </c>
      <c r="U858" s="5" cm="1">
        <f t="array" ref="U858">MAX(IF((DiscreteStatsTable[GroupByKey]=DiscreteStatsTable[[#This Row],[GroupByKey]]),(DiscreteStatsTable[GroupByKey]=DiscreteStatsTable[[#This Row],[GroupByKey]])*DiscreteStatsTable[Maximum]))</f>
        <v>0.39902140955300902</v>
      </c>
      <c r="V858" s="5" cm="1">
        <f t="array" ref="V858">IFERROR(AVERAGE(IF((DiscreteStatsTable[GroupByKey]=DiscreteStatsTable[[#This Row],[GroupByKey]]),(DiscreteStatsTable[GroupByKey]=DiscreteStatsTable[[#This Row],[GroupByKey]])*DiscreteStatsTable[NumberObservations])),0)</f>
        <v>314.94</v>
      </c>
      <c r="W858" s="5">
        <f>IF((DiscreteStatsTable[[#This Row],[RepsRequested]]&gt;1),DiscreteStatsTable[[#This Row],[HalfWidth]],DiscreteStatsTable[[#This Row],[BatchMeansHalfWidth]])</f>
        <v>7.902472167534418E-4</v>
      </c>
      <c r="X858" s="5" cm="1">
        <f t="array" ref="X858">COUNT(IF((DiscreteStatsTable[GroupByKey]=DiscreteStatsTable[[#This Row],[GroupByKey]]),(DiscreteStatsTable[GroupByKey]=DiscreteStatsTable[[#This Row],[GroupByKey]])*DiscreteStatsTable[Replication]))</f>
        <v>50</v>
      </c>
      <c r="Y858" s="5">
        <f>IF(DiscreteStatsTable[[#This Row],[RepsRequested]]=DiscreteStatsTable[[#This Row],[RepsWithStatObserved]],1,0)</f>
        <v>1</v>
      </c>
    </row>
    <row r="859" spans="1:25" x14ac:dyDescent="0.25">
      <c r="A859" t="s">
        <v>68</v>
      </c>
      <c r="B859" t="s">
        <v>70</v>
      </c>
      <c r="C859">
        <v>5</v>
      </c>
      <c r="D859" t="s">
        <v>85</v>
      </c>
      <c r="E859" t="s">
        <v>96</v>
      </c>
      <c r="F859" t="s">
        <v>87</v>
      </c>
      <c r="G859">
        <v>5.5931244173793297</v>
      </c>
      <c r="H859">
        <v>2E+20</v>
      </c>
      <c r="I859">
        <v>1.1456647870188601</v>
      </c>
      <c r="J859">
        <v>16.147818931040302</v>
      </c>
      <c r="K859">
        <v>315</v>
      </c>
      <c r="L85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59" s="5" cm="1">
        <f t="array" ref="M859">MAX(IF((ProjectInfoTable[ProjectName]=DiscreteStatsTable[[#This Row],[ProjectName]]),(ProjectInfoTable[ProjectName]=DiscreteStatsTable[[#This Row],[ProjectName]])*ProjectInfoTable[NumberOfReplications]))</f>
        <v>50</v>
      </c>
      <c r="N859" s="5" cm="1">
        <f t="array" ref="N859">IFERROR(AVERAGE(IF((DiscreteStatsTable[GroupByKey]=DiscreteStatsTable[[#This Row],[GroupByKey]]),(DiscreteStatsTable[GroupByKey]=DiscreteStatsTable[[#This Row],[GroupByKey]])*DiscreteStatsTable[Average])),0)</f>
        <v>5.6703914844629564</v>
      </c>
      <c r="O859" s="5" cm="1">
        <f t="array" ref="O859">IFERROR(_xlfn.STDEV.S(IF((DiscreteStatsTable[GroupByKey]=DiscreteStatsTable[[#This Row],[GroupByKey]]),(DiscreteStatsTable[GroupByKey]=DiscreteStatsTable[[#This Row],[GroupByKey]])*DiscreteStatsTable[Average])),0)</f>
        <v>0.11212213786906711</v>
      </c>
      <c r="P859" s="5" cm="1">
        <f t="array" ref="P859">MAX(IF((ProjectInfoTable[ProjectName]=DiscreteStatsTable[[#This Row],[ProjectName]]),(ProjectInfoTable[ProjectName]=DiscreteStatsTable[[#This Row],[ProjectName]])*ProjectInfoTable[ConfidenceInterval]))</f>
        <v>0.95</v>
      </c>
      <c r="Q859" s="5">
        <f>IF(AND(DiscreteStatsTable[[#This Row],[RepsWithStatObserved]]=1,Y859=0),200000000000000000000,IFERROR(_xlfn.T.INV.2T(1 -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859" s="5" cm="1">
        <f t="array" ref="R859">MIN(IF((DiscreteStatsTable[GroupByKey]=DiscreteStatsTable[[#This Row],[GroupByKey]]),(DiscreteStatsTable[GroupByKey]=DiscreteStatsTable[[#This Row],[GroupByKey]])*DiscreteStatsTable[Average]))</f>
        <v>5.4446177348794</v>
      </c>
      <c r="S859" s="5" cm="1">
        <f t="array" ref="S859">MAX(IF((DiscreteStatsTable[GroupByKey]=DiscreteStatsTable[[#This Row],[GroupByKey]]),(DiscreteStatsTable[GroupByKey]=DiscreteStatsTable[[#This Row],[GroupByKey]])*DiscreteStatsTable[Average]))</f>
        <v>5.9073355064629904</v>
      </c>
      <c r="T859" s="5" cm="1">
        <f t="array" ref="T859">MIN(IF((DiscreteStatsTable[GroupByKey]=DiscreteStatsTable[[#This Row],[GroupByKey]]),(DiscreteStatsTable[GroupByKey]=DiscreteStatsTable[[#This Row],[GroupByKey]])*DiscreteStatsTable[Minimum]))</f>
        <v>0.776495161041453</v>
      </c>
      <c r="U859" s="5" cm="1">
        <f t="array" ref="U859">MAX(IF((DiscreteStatsTable[GroupByKey]=DiscreteStatsTable[[#This Row],[GroupByKey]]),(DiscreteStatsTable[GroupByKey]=DiscreteStatsTable[[#This Row],[GroupByKey]])*DiscreteStatsTable[Maximum]))</f>
        <v>17.386184782464099</v>
      </c>
      <c r="V859" s="5" cm="1">
        <f t="array" ref="V859">IFERROR(AVERAGE(IF((DiscreteStatsTable[GroupByKey]=DiscreteStatsTable[[#This Row],[GroupByKey]]),(DiscreteStatsTable[GroupByKey]=DiscreteStatsTable[[#This Row],[GroupByKey]])*DiscreteStatsTable[NumberObservations])),0)</f>
        <v>314.94</v>
      </c>
      <c r="W859" s="5">
        <f>IF((DiscreteStatsTable[[#This Row],[RepsRequested]]&gt;1),DiscreteStatsTable[[#This Row],[HalfWidth]],DiscreteStatsTable[[#This Row],[BatchMeansHalfWidth]])</f>
        <v>3.1864759013847554E-2</v>
      </c>
      <c r="X859" s="5" cm="1">
        <f t="array" ref="X859">COUNT(IF((DiscreteStatsTable[GroupByKey]=DiscreteStatsTable[[#This Row],[GroupByKey]]),(DiscreteStatsTable[GroupByKey]=DiscreteStatsTable[[#This Row],[GroupByKey]])*DiscreteStatsTable[Replication]))</f>
        <v>50</v>
      </c>
      <c r="Y859" s="5">
        <f>IF(DiscreteStatsTable[[#This Row],[RepsRequested]]=DiscreteStatsTable[[#This Row],[RepsWithStatObserved]],1,0)</f>
        <v>1</v>
      </c>
    </row>
    <row r="860" spans="1:25" x14ac:dyDescent="0.25">
      <c r="A860" t="s">
        <v>68</v>
      </c>
      <c r="B860" t="s">
        <v>70</v>
      </c>
      <c r="C860">
        <v>5</v>
      </c>
      <c r="D860" t="s">
        <v>85</v>
      </c>
      <c r="E860" t="s">
        <v>97</v>
      </c>
      <c r="F860" t="s">
        <v>87</v>
      </c>
      <c r="G860">
        <v>0</v>
      </c>
      <c r="H860">
        <v>2E+20</v>
      </c>
      <c r="I860">
        <v>0</v>
      </c>
      <c r="J860">
        <v>0</v>
      </c>
      <c r="K860">
        <v>315</v>
      </c>
      <c r="L86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60" s="5" cm="1">
        <f t="array" ref="M860">MAX(IF((ProjectInfoTable[ProjectName]=DiscreteStatsTable[[#This Row],[ProjectName]]),(ProjectInfoTable[ProjectName]=DiscreteStatsTable[[#This Row],[ProjectName]])*ProjectInfoTable[NumberOfReplications]))</f>
        <v>50</v>
      </c>
      <c r="N860" s="5" cm="1">
        <f t="array" ref="N860">IFERROR(AVERAGE(IF((DiscreteStatsTable[GroupByKey]=DiscreteStatsTable[[#This Row],[GroupByKey]]),(DiscreteStatsTable[GroupByKey]=DiscreteStatsTable[[#This Row],[GroupByKey]])*DiscreteStatsTable[Average])),0)</f>
        <v>0</v>
      </c>
      <c r="O860" s="5" cm="1">
        <f t="array" ref="O860">IFERROR(_xlfn.STDEV.S(IF((DiscreteStatsTable[GroupByKey]=DiscreteStatsTable[[#This Row],[GroupByKey]]),(DiscreteStatsTable[GroupByKey]=DiscreteStatsTable[[#This Row],[GroupByKey]])*DiscreteStatsTable[Average])),0)</f>
        <v>0</v>
      </c>
      <c r="P860" s="5" cm="1">
        <f t="array" ref="P860">MAX(IF((ProjectInfoTable[ProjectName]=DiscreteStatsTable[[#This Row],[ProjectName]]),(ProjectInfoTable[ProjectName]=DiscreteStatsTable[[#This Row],[ProjectName]])*ProjectInfoTable[ConfidenceInterval]))</f>
        <v>0.95</v>
      </c>
      <c r="Q860" s="5">
        <f>IF(AND(DiscreteStatsTable[[#This Row],[RepsWithStatObserved]]=1,Y860=0),200000000000000000000,IFERROR(_xlfn.T.INV.2T(1 -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0" s="5" cm="1">
        <f t="array" ref="R860">MIN(IF((DiscreteStatsTable[GroupByKey]=DiscreteStatsTable[[#This Row],[GroupByKey]]),(DiscreteStatsTable[GroupByKey]=DiscreteStatsTable[[#This Row],[GroupByKey]])*DiscreteStatsTable[Average]))</f>
        <v>0</v>
      </c>
      <c r="S860" s="5" cm="1">
        <f t="array" ref="S860">MAX(IF((DiscreteStatsTable[GroupByKey]=DiscreteStatsTable[[#This Row],[GroupByKey]]),(DiscreteStatsTable[GroupByKey]=DiscreteStatsTable[[#This Row],[GroupByKey]])*DiscreteStatsTable[Average]))</f>
        <v>0</v>
      </c>
      <c r="T860" s="5" cm="1">
        <f t="array" ref="T860">MIN(IF((DiscreteStatsTable[GroupByKey]=DiscreteStatsTable[[#This Row],[GroupByKey]]),(DiscreteStatsTable[GroupByKey]=DiscreteStatsTable[[#This Row],[GroupByKey]])*DiscreteStatsTable[Minimum]))</f>
        <v>0</v>
      </c>
      <c r="U860" s="5" cm="1">
        <f t="array" ref="U860">MAX(IF((DiscreteStatsTable[GroupByKey]=DiscreteStatsTable[[#This Row],[GroupByKey]]),(DiscreteStatsTable[GroupByKey]=DiscreteStatsTable[[#This Row],[GroupByKey]])*DiscreteStatsTable[Maximum]))</f>
        <v>0</v>
      </c>
      <c r="V860" s="5" cm="1">
        <f t="array" ref="V860">IFERROR(AVERAGE(IF((DiscreteStatsTable[GroupByKey]=DiscreteStatsTable[[#This Row],[GroupByKey]]),(DiscreteStatsTable[GroupByKey]=DiscreteStatsTable[[#This Row],[GroupByKey]])*DiscreteStatsTable[NumberObservations])),0)</f>
        <v>314.94</v>
      </c>
      <c r="W860" s="5">
        <f>IF((DiscreteStatsTable[[#This Row],[RepsRequested]]&gt;1),DiscreteStatsTable[[#This Row],[HalfWidth]],DiscreteStatsTable[[#This Row],[BatchMeansHalfWidth]])</f>
        <v>0</v>
      </c>
      <c r="X860" s="5" cm="1">
        <f t="array" ref="X860">COUNT(IF((DiscreteStatsTable[GroupByKey]=DiscreteStatsTable[[#This Row],[GroupByKey]]),(DiscreteStatsTable[GroupByKey]=DiscreteStatsTable[[#This Row],[GroupByKey]])*DiscreteStatsTable[Replication]))</f>
        <v>50</v>
      </c>
      <c r="Y860" s="5">
        <f>IF(DiscreteStatsTable[[#This Row],[RepsRequested]]=DiscreteStatsTable[[#This Row],[RepsWithStatObserved]],1,0)</f>
        <v>1</v>
      </c>
    </row>
    <row r="861" spans="1:25" x14ac:dyDescent="0.25">
      <c r="A861" t="s">
        <v>68</v>
      </c>
      <c r="B861" t="s">
        <v>70</v>
      </c>
      <c r="C861">
        <v>5</v>
      </c>
      <c r="D861" t="s">
        <v>85</v>
      </c>
      <c r="E861" t="s">
        <v>98</v>
      </c>
      <c r="F861" t="s">
        <v>87</v>
      </c>
      <c r="G861">
        <v>0.54790638409653303</v>
      </c>
      <c r="H861">
        <v>2E+20</v>
      </c>
      <c r="I861">
        <v>0</v>
      </c>
      <c r="J861">
        <v>5.1291345205339702</v>
      </c>
      <c r="K861">
        <v>315</v>
      </c>
      <c r="L86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61" s="5" cm="1">
        <f t="array" ref="M861">MAX(IF((ProjectInfoTable[ProjectName]=DiscreteStatsTable[[#This Row],[ProjectName]]),(ProjectInfoTable[ProjectName]=DiscreteStatsTable[[#This Row],[ProjectName]])*ProjectInfoTable[NumberOfReplications]))</f>
        <v>50</v>
      </c>
      <c r="N861" s="5" cm="1">
        <f t="array" ref="N861">IFERROR(AVERAGE(IF((DiscreteStatsTable[GroupByKey]=DiscreteStatsTable[[#This Row],[GroupByKey]]),(DiscreteStatsTable[GroupByKey]=DiscreteStatsTable[[#This Row],[GroupByKey]])*DiscreteStatsTable[Average])),0)</f>
        <v>0.57601823206331915</v>
      </c>
      <c r="O861" s="5" cm="1">
        <f t="array" ref="O861">IFERROR(_xlfn.STDEV.S(IF((DiscreteStatsTable[GroupByKey]=DiscreteStatsTable[[#This Row],[GroupByKey]]),(DiscreteStatsTable[GroupByKey]=DiscreteStatsTable[[#This Row],[GroupByKey]])*DiscreteStatsTable[Average])),0)</f>
        <v>0.15914721048241839</v>
      </c>
      <c r="P861" s="5" cm="1">
        <f t="array" ref="P861">MAX(IF((ProjectInfoTable[ProjectName]=DiscreteStatsTable[[#This Row],[ProjectName]]),(ProjectInfoTable[ProjectName]=DiscreteStatsTable[[#This Row],[ProjectName]])*ProjectInfoTable[ConfidenceInterval]))</f>
        <v>0.95</v>
      </c>
      <c r="Q861" s="5">
        <f>IF(AND(DiscreteStatsTable[[#This Row],[RepsWithStatObserved]]=1,Y861=0),200000000000000000000,IFERROR(_xlfn.T.INV.2T(1 -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861" s="5" cm="1">
        <f t="array" ref="R861">MIN(IF((DiscreteStatsTable[GroupByKey]=DiscreteStatsTable[[#This Row],[GroupByKey]]),(DiscreteStatsTable[GroupByKey]=DiscreteStatsTable[[#This Row],[GroupByKey]])*DiscreteStatsTable[Average]))</f>
        <v>0.32737752576294898</v>
      </c>
      <c r="S861" s="5" cm="1">
        <f t="array" ref="S861">MAX(IF((DiscreteStatsTable[GroupByKey]=DiscreteStatsTable[[#This Row],[GroupByKey]]),(DiscreteStatsTable[GroupByKey]=DiscreteStatsTable[[#This Row],[GroupByKey]])*DiscreteStatsTable[Average]))</f>
        <v>1.14796185143237</v>
      </c>
      <c r="T861" s="5" cm="1">
        <f t="array" ref="T861">MIN(IF((DiscreteStatsTable[GroupByKey]=DiscreteStatsTable[[#This Row],[GroupByKey]]),(DiscreteStatsTable[GroupByKey]=DiscreteStatsTable[[#This Row],[GroupByKey]])*DiscreteStatsTable[Minimum]))</f>
        <v>0</v>
      </c>
      <c r="U861" s="5" cm="1">
        <f t="array" ref="U861">MAX(IF((DiscreteStatsTable[GroupByKey]=DiscreteStatsTable[[#This Row],[GroupByKey]]),(DiscreteStatsTable[GroupByKey]=DiscreteStatsTable[[#This Row],[GroupByKey]])*DiscreteStatsTable[Maximum]))</f>
        <v>11.200829717355999</v>
      </c>
      <c r="V861" s="5" cm="1">
        <f t="array" ref="V861">IFERROR(AVERAGE(IF((DiscreteStatsTable[GroupByKey]=DiscreteStatsTable[[#This Row],[GroupByKey]]),(DiscreteStatsTable[GroupByKey]=DiscreteStatsTable[[#This Row],[GroupByKey]])*DiscreteStatsTable[NumberObservations])),0)</f>
        <v>314.94</v>
      </c>
      <c r="W861" s="5">
        <f>IF((DiscreteStatsTable[[#This Row],[RepsRequested]]&gt;1),DiscreteStatsTable[[#This Row],[HalfWidth]],DiscreteStatsTable[[#This Row],[BatchMeansHalfWidth]])</f>
        <v>4.5229136780020357E-2</v>
      </c>
      <c r="X861" s="5" cm="1">
        <f t="array" ref="X861">COUNT(IF((DiscreteStatsTable[GroupByKey]=DiscreteStatsTable[[#This Row],[GroupByKey]]),(DiscreteStatsTable[GroupByKey]=DiscreteStatsTable[[#This Row],[GroupByKey]])*DiscreteStatsTable[Replication]))</f>
        <v>50</v>
      </c>
      <c r="Y861" s="5">
        <f>IF(DiscreteStatsTable[[#This Row],[RepsRequested]]=DiscreteStatsTable[[#This Row],[RepsWithStatObserved]],1,0)</f>
        <v>1</v>
      </c>
    </row>
    <row r="862" spans="1:25" x14ac:dyDescent="0.25">
      <c r="A862" t="s">
        <v>68</v>
      </c>
      <c r="B862" t="s">
        <v>70</v>
      </c>
      <c r="C862">
        <v>6</v>
      </c>
      <c r="D862" t="s">
        <v>85</v>
      </c>
      <c r="E862" t="s">
        <v>86</v>
      </c>
      <c r="F862" t="s">
        <v>87</v>
      </c>
      <c r="G862">
        <v>0</v>
      </c>
      <c r="H862">
        <v>2E+20</v>
      </c>
      <c r="I862">
        <v>0</v>
      </c>
      <c r="J862">
        <v>0</v>
      </c>
      <c r="K862">
        <v>314</v>
      </c>
      <c r="L86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62" s="5" cm="1">
        <f t="array" ref="M862">MAX(IF((ProjectInfoTable[ProjectName]=DiscreteStatsTable[[#This Row],[ProjectName]]),(ProjectInfoTable[ProjectName]=DiscreteStatsTable[[#This Row],[ProjectName]])*ProjectInfoTable[NumberOfReplications]))</f>
        <v>50</v>
      </c>
      <c r="N862" s="5" cm="1">
        <f t="array" ref="N862">IFERROR(AVERAGE(IF((DiscreteStatsTable[GroupByKey]=DiscreteStatsTable[[#This Row],[GroupByKey]]),(DiscreteStatsTable[GroupByKey]=DiscreteStatsTable[[#This Row],[GroupByKey]])*DiscreteStatsTable[Average])),0)</f>
        <v>0</v>
      </c>
      <c r="O862" s="5" cm="1">
        <f t="array" ref="O862">IFERROR(_xlfn.STDEV.S(IF((DiscreteStatsTable[GroupByKey]=DiscreteStatsTable[[#This Row],[GroupByKey]]),(DiscreteStatsTable[GroupByKey]=DiscreteStatsTable[[#This Row],[GroupByKey]])*DiscreteStatsTable[Average])),0)</f>
        <v>0</v>
      </c>
      <c r="P862" s="5" cm="1">
        <f t="array" ref="P862">MAX(IF((ProjectInfoTable[ProjectName]=DiscreteStatsTable[[#This Row],[ProjectName]]),(ProjectInfoTable[ProjectName]=DiscreteStatsTable[[#This Row],[ProjectName]])*ProjectInfoTable[ConfidenceInterval]))</f>
        <v>0.95</v>
      </c>
      <c r="Q862" s="5">
        <f>IF(AND(DiscreteStatsTable[[#This Row],[RepsWithStatObserved]]=1,Y862=0),200000000000000000000,IFERROR(_xlfn.T.INV.2T(1 -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2" s="5" cm="1">
        <f t="array" ref="R862">MIN(IF((DiscreteStatsTable[GroupByKey]=DiscreteStatsTable[[#This Row],[GroupByKey]]),(DiscreteStatsTable[GroupByKey]=DiscreteStatsTable[[#This Row],[GroupByKey]])*DiscreteStatsTable[Average]))</f>
        <v>0</v>
      </c>
      <c r="S862" s="5" cm="1">
        <f t="array" ref="S862">MAX(IF((DiscreteStatsTable[GroupByKey]=DiscreteStatsTable[[#This Row],[GroupByKey]]),(DiscreteStatsTable[GroupByKey]=DiscreteStatsTable[[#This Row],[GroupByKey]])*DiscreteStatsTable[Average]))</f>
        <v>0</v>
      </c>
      <c r="T862" s="5" cm="1">
        <f t="array" ref="T862">MIN(IF((DiscreteStatsTable[GroupByKey]=DiscreteStatsTable[[#This Row],[GroupByKey]]),(DiscreteStatsTable[GroupByKey]=DiscreteStatsTable[[#This Row],[GroupByKey]])*DiscreteStatsTable[Minimum]))</f>
        <v>0</v>
      </c>
      <c r="U862" s="5" cm="1">
        <f t="array" ref="U862">MAX(IF((DiscreteStatsTable[GroupByKey]=DiscreteStatsTable[[#This Row],[GroupByKey]]),(DiscreteStatsTable[GroupByKey]=DiscreteStatsTable[[#This Row],[GroupByKey]])*DiscreteStatsTable[Maximum]))</f>
        <v>0</v>
      </c>
      <c r="V862" s="5" cm="1">
        <f t="array" ref="V862">IFERROR(AVERAGE(IF((DiscreteStatsTable[GroupByKey]=DiscreteStatsTable[[#This Row],[GroupByKey]]),(DiscreteStatsTable[GroupByKey]=DiscreteStatsTable[[#This Row],[GroupByKey]])*DiscreteStatsTable[NumberObservations])),0)</f>
        <v>314.94</v>
      </c>
      <c r="W862" s="5">
        <f>IF((DiscreteStatsTable[[#This Row],[RepsRequested]]&gt;1),DiscreteStatsTable[[#This Row],[HalfWidth]],DiscreteStatsTable[[#This Row],[BatchMeansHalfWidth]])</f>
        <v>0</v>
      </c>
      <c r="X862" s="5" cm="1">
        <f t="array" ref="X862">COUNT(IF((DiscreteStatsTable[GroupByKey]=DiscreteStatsTable[[#This Row],[GroupByKey]]),(DiscreteStatsTable[GroupByKey]=DiscreteStatsTable[[#This Row],[GroupByKey]])*DiscreteStatsTable[Replication]))</f>
        <v>50</v>
      </c>
      <c r="Y862" s="5">
        <f>IF(DiscreteStatsTable[[#This Row],[RepsRequested]]=DiscreteStatsTable[[#This Row],[RepsWithStatObserved]],1,0)</f>
        <v>1</v>
      </c>
    </row>
    <row r="863" spans="1:25" x14ac:dyDescent="0.25">
      <c r="A863" t="s">
        <v>68</v>
      </c>
      <c r="B863" t="s">
        <v>70</v>
      </c>
      <c r="C863">
        <v>6</v>
      </c>
      <c r="D863" t="s">
        <v>85</v>
      </c>
      <c r="E863" t="s">
        <v>88</v>
      </c>
      <c r="F863" t="s">
        <v>87</v>
      </c>
      <c r="G863">
        <v>0</v>
      </c>
      <c r="H863">
        <v>2E+20</v>
      </c>
      <c r="I863">
        <v>0</v>
      </c>
      <c r="J863">
        <v>0</v>
      </c>
      <c r="K863">
        <v>314</v>
      </c>
      <c r="L86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63" s="5" cm="1">
        <f t="array" ref="M863">MAX(IF((ProjectInfoTable[ProjectName]=DiscreteStatsTable[[#This Row],[ProjectName]]),(ProjectInfoTable[ProjectName]=DiscreteStatsTable[[#This Row],[ProjectName]])*ProjectInfoTable[NumberOfReplications]))</f>
        <v>50</v>
      </c>
      <c r="N863" s="5" cm="1">
        <f t="array" ref="N863">IFERROR(AVERAGE(IF((DiscreteStatsTable[GroupByKey]=DiscreteStatsTable[[#This Row],[GroupByKey]]),(DiscreteStatsTable[GroupByKey]=DiscreteStatsTable[[#This Row],[GroupByKey]])*DiscreteStatsTable[Average])),0)</f>
        <v>0</v>
      </c>
      <c r="O863" s="5" cm="1">
        <f t="array" ref="O863">IFERROR(_xlfn.STDEV.S(IF((DiscreteStatsTable[GroupByKey]=DiscreteStatsTable[[#This Row],[GroupByKey]]),(DiscreteStatsTable[GroupByKey]=DiscreteStatsTable[[#This Row],[GroupByKey]])*DiscreteStatsTable[Average])),0)</f>
        <v>0</v>
      </c>
      <c r="P863" s="5" cm="1">
        <f t="array" ref="P863">MAX(IF((ProjectInfoTable[ProjectName]=DiscreteStatsTable[[#This Row],[ProjectName]]),(ProjectInfoTable[ProjectName]=DiscreteStatsTable[[#This Row],[ProjectName]])*ProjectInfoTable[ConfidenceInterval]))</f>
        <v>0.95</v>
      </c>
      <c r="Q863" s="5">
        <f>IF(AND(DiscreteStatsTable[[#This Row],[RepsWithStatObserved]]=1,Y863=0),200000000000000000000,IFERROR(_xlfn.T.INV.2T(1 -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3" s="5" cm="1">
        <f t="array" ref="R863">MIN(IF((DiscreteStatsTable[GroupByKey]=DiscreteStatsTable[[#This Row],[GroupByKey]]),(DiscreteStatsTable[GroupByKey]=DiscreteStatsTable[[#This Row],[GroupByKey]])*DiscreteStatsTable[Average]))</f>
        <v>0</v>
      </c>
      <c r="S863" s="5" cm="1">
        <f t="array" ref="S863">MAX(IF((DiscreteStatsTable[GroupByKey]=DiscreteStatsTable[[#This Row],[GroupByKey]]),(DiscreteStatsTable[GroupByKey]=DiscreteStatsTable[[#This Row],[GroupByKey]])*DiscreteStatsTable[Average]))</f>
        <v>0</v>
      </c>
      <c r="T863" s="5" cm="1">
        <f t="array" ref="T863">MIN(IF((DiscreteStatsTable[GroupByKey]=DiscreteStatsTable[[#This Row],[GroupByKey]]),(DiscreteStatsTable[GroupByKey]=DiscreteStatsTable[[#This Row],[GroupByKey]])*DiscreteStatsTable[Minimum]))</f>
        <v>0</v>
      </c>
      <c r="U863" s="5" cm="1">
        <f t="array" ref="U863">MAX(IF((DiscreteStatsTable[GroupByKey]=DiscreteStatsTable[[#This Row],[GroupByKey]]),(DiscreteStatsTable[GroupByKey]=DiscreteStatsTable[[#This Row],[GroupByKey]])*DiscreteStatsTable[Maximum]))</f>
        <v>0</v>
      </c>
      <c r="V863" s="5" cm="1">
        <f t="array" ref="V863">IFERROR(AVERAGE(IF((DiscreteStatsTable[GroupByKey]=DiscreteStatsTable[[#This Row],[GroupByKey]]),(DiscreteStatsTable[GroupByKey]=DiscreteStatsTable[[#This Row],[GroupByKey]])*DiscreteStatsTable[NumberObservations])),0)</f>
        <v>314.94</v>
      </c>
      <c r="W863" s="5">
        <f>IF((DiscreteStatsTable[[#This Row],[RepsRequested]]&gt;1),DiscreteStatsTable[[#This Row],[HalfWidth]],DiscreteStatsTable[[#This Row],[BatchMeansHalfWidth]])</f>
        <v>0</v>
      </c>
      <c r="X863" s="5" cm="1">
        <f t="array" ref="X863">COUNT(IF((DiscreteStatsTable[GroupByKey]=DiscreteStatsTable[[#This Row],[GroupByKey]]),(DiscreteStatsTable[GroupByKey]=DiscreteStatsTable[[#This Row],[GroupByKey]])*DiscreteStatsTable[Replication]))</f>
        <v>50</v>
      </c>
      <c r="Y863" s="5">
        <f>IF(DiscreteStatsTable[[#This Row],[RepsRequested]]=DiscreteStatsTable[[#This Row],[RepsWithStatObserved]],1,0)</f>
        <v>1</v>
      </c>
    </row>
    <row r="864" spans="1:25" x14ac:dyDescent="0.25">
      <c r="A864" t="s">
        <v>68</v>
      </c>
      <c r="B864" t="s">
        <v>70</v>
      </c>
      <c r="C864">
        <v>6</v>
      </c>
      <c r="D864" t="s">
        <v>85</v>
      </c>
      <c r="E864" t="s">
        <v>89</v>
      </c>
      <c r="F864" t="s">
        <v>87</v>
      </c>
      <c r="G864">
        <v>0</v>
      </c>
      <c r="H864">
        <v>2E+20</v>
      </c>
      <c r="I864">
        <v>0</v>
      </c>
      <c r="J864">
        <v>0</v>
      </c>
      <c r="K864">
        <v>314</v>
      </c>
      <c r="L86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64" s="5" cm="1">
        <f t="array" ref="M864">MAX(IF((ProjectInfoTable[ProjectName]=DiscreteStatsTable[[#This Row],[ProjectName]]),(ProjectInfoTable[ProjectName]=DiscreteStatsTable[[#This Row],[ProjectName]])*ProjectInfoTable[NumberOfReplications]))</f>
        <v>50</v>
      </c>
      <c r="N864" s="5" cm="1">
        <f t="array" ref="N864">IFERROR(AVERAGE(IF((DiscreteStatsTable[GroupByKey]=DiscreteStatsTable[[#This Row],[GroupByKey]]),(DiscreteStatsTable[GroupByKey]=DiscreteStatsTable[[#This Row],[GroupByKey]])*DiscreteStatsTable[Average])),0)</f>
        <v>0</v>
      </c>
      <c r="O864" s="5" cm="1">
        <f t="array" ref="O864">IFERROR(_xlfn.STDEV.S(IF((DiscreteStatsTable[GroupByKey]=DiscreteStatsTable[[#This Row],[GroupByKey]]),(DiscreteStatsTable[GroupByKey]=DiscreteStatsTable[[#This Row],[GroupByKey]])*DiscreteStatsTable[Average])),0)</f>
        <v>0</v>
      </c>
      <c r="P864" s="5" cm="1">
        <f t="array" ref="P864">MAX(IF((ProjectInfoTable[ProjectName]=DiscreteStatsTable[[#This Row],[ProjectName]]),(ProjectInfoTable[ProjectName]=DiscreteStatsTable[[#This Row],[ProjectName]])*ProjectInfoTable[ConfidenceInterval]))</f>
        <v>0.95</v>
      </c>
      <c r="Q864" s="5">
        <f>IF(AND(DiscreteStatsTable[[#This Row],[RepsWithStatObserved]]=1,Y864=0),200000000000000000000,IFERROR(_xlfn.T.INV.2T(1 -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4" s="5" cm="1">
        <f t="array" ref="R864">MIN(IF((DiscreteStatsTable[GroupByKey]=DiscreteStatsTable[[#This Row],[GroupByKey]]),(DiscreteStatsTable[GroupByKey]=DiscreteStatsTable[[#This Row],[GroupByKey]])*DiscreteStatsTable[Average]))</f>
        <v>0</v>
      </c>
      <c r="S864" s="5" cm="1">
        <f t="array" ref="S864">MAX(IF((DiscreteStatsTable[GroupByKey]=DiscreteStatsTable[[#This Row],[GroupByKey]]),(DiscreteStatsTable[GroupByKey]=DiscreteStatsTable[[#This Row],[GroupByKey]])*DiscreteStatsTable[Average]))</f>
        <v>0</v>
      </c>
      <c r="T864" s="5" cm="1">
        <f t="array" ref="T864">MIN(IF((DiscreteStatsTable[GroupByKey]=DiscreteStatsTable[[#This Row],[GroupByKey]]),(DiscreteStatsTable[GroupByKey]=DiscreteStatsTable[[#This Row],[GroupByKey]])*DiscreteStatsTable[Minimum]))</f>
        <v>0</v>
      </c>
      <c r="U864" s="5" cm="1">
        <f t="array" ref="U864">MAX(IF((DiscreteStatsTable[GroupByKey]=DiscreteStatsTable[[#This Row],[GroupByKey]]),(DiscreteStatsTable[GroupByKey]=DiscreteStatsTable[[#This Row],[GroupByKey]])*DiscreteStatsTable[Maximum]))</f>
        <v>0</v>
      </c>
      <c r="V864" s="5" cm="1">
        <f t="array" ref="V864">IFERROR(AVERAGE(IF((DiscreteStatsTable[GroupByKey]=DiscreteStatsTable[[#This Row],[GroupByKey]]),(DiscreteStatsTable[GroupByKey]=DiscreteStatsTable[[#This Row],[GroupByKey]])*DiscreteStatsTable[NumberObservations])),0)</f>
        <v>314.94</v>
      </c>
      <c r="W864" s="5">
        <f>IF((DiscreteStatsTable[[#This Row],[RepsRequested]]&gt;1),DiscreteStatsTable[[#This Row],[HalfWidth]],DiscreteStatsTable[[#This Row],[BatchMeansHalfWidth]])</f>
        <v>0</v>
      </c>
      <c r="X864" s="5" cm="1">
        <f t="array" ref="X864">COUNT(IF((DiscreteStatsTable[GroupByKey]=DiscreteStatsTable[[#This Row],[GroupByKey]]),(DiscreteStatsTable[GroupByKey]=DiscreteStatsTable[[#This Row],[GroupByKey]])*DiscreteStatsTable[Replication]))</f>
        <v>50</v>
      </c>
      <c r="Y864" s="5">
        <f>IF(DiscreteStatsTable[[#This Row],[RepsRequested]]=DiscreteStatsTable[[#This Row],[RepsWithStatObserved]],1,0)</f>
        <v>1</v>
      </c>
    </row>
    <row r="865" spans="1:25" x14ac:dyDescent="0.25">
      <c r="A865" t="s">
        <v>68</v>
      </c>
      <c r="B865" t="s">
        <v>70</v>
      </c>
      <c r="C865">
        <v>6</v>
      </c>
      <c r="D865" t="s">
        <v>85</v>
      </c>
      <c r="E865" t="s">
        <v>90</v>
      </c>
      <c r="F865" t="s">
        <v>87</v>
      </c>
      <c r="G865">
        <v>0</v>
      </c>
      <c r="H865">
        <v>2E+20</v>
      </c>
      <c r="I865">
        <v>0</v>
      </c>
      <c r="J865">
        <v>0</v>
      </c>
      <c r="K865">
        <v>314</v>
      </c>
      <c r="L86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65" s="5" cm="1">
        <f t="array" ref="M865">MAX(IF((ProjectInfoTable[ProjectName]=DiscreteStatsTable[[#This Row],[ProjectName]]),(ProjectInfoTable[ProjectName]=DiscreteStatsTable[[#This Row],[ProjectName]])*ProjectInfoTable[NumberOfReplications]))</f>
        <v>50</v>
      </c>
      <c r="N865" s="5" cm="1">
        <f t="array" ref="N865">IFERROR(AVERAGE(IF((DiscreteStatsTable[GroupByKey]=DiscreteStatsTable[[#This Row],[GroupByKey]]),(DiscreteStatsTable[GroupByKey]=DiscreteStatsTable[[#This Row],[GroupByKey]])*DiscreteStatsTable[Average])),0)</f>
        <v>0</v>
      </c>
      <c r="O865" s="5" cm="1">
        <f t="array" ref="O865">IFERROR(_xlfn.STDEV.S(IF((DiscreteStatsTable[GroupByKey]=DiscreteStatsTable[[#This Row],[GroupByKey]]),(DiscreteStatsTable[GroupByKey]=DiscreteStatsTable[[#This Row],[GroupByKey]])*DiscreteStatsTable[Average])),0)</f>
        <v>0</v>
      </c>
      <c r="P865" s="5" cm="1">
        <f t="array" ref="P865">MAX(IF((ProjectInfoTable[ProjectName]=DiscreteStatsTable[[#This Row],[ProjectName]]),(ProjectInfoTable[ProjectName]=DiscreteStatsTable[[#This Row],[ProjectName]])*ProjectInfoTable[ConfidenceInterval]))</f>
        <v>0.95</v>
      </c>
      <c r="Q865" s="5">
        <f>IF(AND(DiscreteStatsTable[[#This Row],[RepsWithStatObserved]]=1,Y865=0),200000000000000000000,IFERROR(_xlfn.T.INV.2T(1 -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5" s="5" cm="1">
        <f t="array" ref="R865">MIN(IF((DiscreteStatsTable[GroupByKey]=DiscreteStatsTable[[#This Row],[GroupByKey]]),(DiscreteStatsTable[GroupByKey]=DiscreteStatsTable[[#This Row],[GroupByKey]])*DiscreteStatsTable[Average]))</f>
        <v>0</v>
      </c>
      <c r="S865" s="5" cm="1">
        <f t="array" ref="S865">MAX(IF((DiscreteStatsTable[GroupByKey]=DiscreteStatsTable[[#This Row],[GroupByKey]]),(DiscreteStatsTable[GroupByKey]=DiscreteStatsTable[[#This Row],[GroupByKey]])*DiscreteStatsTable[Average]))</f>
        <v>0</v>
      </c>
      <c r="T865" s="5" cm="1">
        <f t="array" ref="T865">MIN(IF((DiscreteStatsTable[GroupByKey]=DiscreteStatsTable[[#This Row],[GroupByKey]]),(DiscreteStatsTable[GroupByKey]=DiscreteStatsTable[[#This Row],[GroupByKey]])*DiscreteStatsTable[Minimum]))</f>
        <v>0</v>
      </c>
      <c r="U865" s="5" cm="1">
        <f t="array" ref="U865">MAX(IF((DiscreteStatsTable[GroupByKey]=DiscreteStatsTable[[#This Row],[GroupByKey]]),(DiscreteStatsTable[GroupByKey]=DiscreteStatsTable[[#This Row],[GroupByKey]])*DiscreteStatsTable[Maximum]))</f>
        <v>0</v>
      </c>
      <c r="V865" s="5" cm="1">
        <f t="array" ref="V865">IFERROR(AVERAGE(IF((DiscreteStatsTable[GroupByKey]=DiscreteStatsTable[[#This Row],[GroupByKey]]),(DiscreteStatsTable[GroupByKey]=DiscreteStatsTable[[#This Row],[GroupByKey]])*DiscreteStatsTable[NumberObservations])),0)</f>
        <v>314.94</v>
      </c>
      <c r="W865" s="5">
        <f>IF((DiscreteStatsTable[[#This Row],[RepsRequested]]&gt;1),DiscreteStatsTable[[#This Row],[HalfWidth]],DiscreteStatsTable[[#This Row],[BatchMeansHalfWidth]])</f>
        <v>0</v>
      </c>
      <c r="X865" s="5" cm="1">
        <f t="array" ref="X865">COUNT(IF((DiscreteStatsTable[GroupByKey]=DiscreteStatsTable[[#This Row],[GroupByKey]]),(DiscreteStatsTable[GroupByKey]=DiscreteStatsTable[[#This Row],[GroupByKey]])*DiscreteStatsTable[Replication]))</f>
        <v>50</v>
      </c>
      <c r="Y865" s="5">
        <f>IF(DiscreteStatsTable[[#This Row],[RepsRequested]]=DiscreteStatsTable[[#This Row],[RepsWithStatObserved]],1,0)</f>
        <v>1</v>
      </c>
    </row>
    <row r="866" spans="1:25" x14ac:dyDescent="0.25">
      <c r="A866" t="s">
        <v>68</v>
      </c>
      <c r="B866" t="s">
        <v>70</v>
      </c>
      <c r="C866">
        <v>6</v>
      </c>
      <c r="D866" t="s">
        <v>85</v>
      </c>
      <c r="E866" t="s">
        <v>91</v>
      </c>
      <c r="F866" t="s">
        <v>87</v>
      </c>
      <c r="G866">
        <v>0.15577998482043301</v>
      </c>
      <c r="H866">
        <v>2E+20</v>
      </c>
      <c r="I866">
        <v>2.0864584829083301E-2</v>
      </c>
      <c r="J866">
        <v>0.332412256471669</v>
      </c>
      <c r="K866">
        <v>314</v>
      </c>
      <c r="L86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66" s="5" cm="1">
        <f t="array" ref="M866">MAX(IF((ProjectInfoTable[ProjectName]=DiscreteStatsTable[[#This Row],[ProjectName]]),(ProjectInfoTable[ProjectName]=DiscreteStatsTable[[#This Row],[ProjectName]])*ProjectInfoTable[NumberOfReplications]))</f>
        <v>50</v>
      </c>
      <c r="N866" s="5" cm="1">
        <f t="array" ref="N866">IFERROR(AVERAGE(IF((DiscreteStatsTable[GroupByKey]=DiscreteStatsTable[[#This Row],[GroupByKey]]),(DiscreteStatsTable[GroupByKey]=DiscreteStatsTable[[#This Row],[GroupByKey]])*DiscreteStatsTable[Average])),0)</f>
        <v>0.15360300744494335</v>
      </c>
      <c r="O866" s="5" cm="1">
        <f t="array" ref="O86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66" s="5" cm="1">
        <f t="array" ref="P866">MAX(IF((ProjectInfoTable[ProjectName]=DiscreteStatsTable[[#This Row],[ProjectName]]),(ProjectInfoTable[ProjectName]=DiscreteStatsTable[[#This Row],[ProjectName]])*ProjectInfoTable[ConfidenceInterval]))</f>
        <v>0.95</v>
      </c>
      <c r="Q866" s="5">
        <f>IF(AND(DiscreteStatsTable[[#This Row],[RepsWithStatObserved]]=1,Y866=0),200000000000000000000,IFERROR(_xlfn.T.INV.2T(1 -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66" s="5" cm="1">
        <f t="array" ref="R866">MIN(IF((DiscreteStatsTable[GroupByKey]=DiscreteStatsTable[[#This Row],[GroupByKey]]),(DiscreteStatsTable[GroupByKey]=DiscreteStatsTable[[#This Row],[GroupByKey]])*DiscreteStatsTable[Average]))</f>
        <v>0.14775202073435401</v>
      </c>
      <c r="S866" s="5" cm="1">
        <f t="array" ref="S866">MAX(IF((DiscreteStatsTable[GroupByKey]=DiscreteStatsTable[[#This Row],[GroupByKey]]),(DiscreteStatsTable[GroupByKey]=DiscreteStatsTable[[#This Row],[GroupByKey]])*DiscreteStatsTable[Average]))</f>
        <v>0.15935535821513699</v>
      </c>
      <c r="T866" s="5" cm="1">
        <f t="array" ref="T866">MIN(IF((DiscreteStatsTable[GroupByKey]=DiscreteStatsTable[[#This Row],[GroupByKey]]),(DiscreteStatsTable[GroupByKey]=DiscreteStatsTable[[#This Row],[GroupByKey]])*DiscreteStatsTable[Minimum]))</f>
        <v>1.2941586017357501E-2</v>
      </c>
      <c r="U866" s="5" cm="1">
        <f t="array" ref="U866">MAX(IF((DiscreteStatsTable[GroupByKey]=DiscreteStatsTable[[#This Row],[GroupByKey]]),(DiscreteStatsTable[GroupByKey]=DiscreteStatsTable[[#This Row],[GroupByKey]])*DiscreteStatsTable[Maximum]))</f>
        <v>0.39902140955300902</v>
      </c>
      <c r="V866" s="5" cm="1">
        <f t="array" ref="V866">IFERROR(AVERAGE(IF((DiscreteStatsTable[GroupByKey]=DiscreteStatsTable[[#This Row],[GroupByKey]]),(DiscreteStatsTable[GroupByKey]=DiscreteStatsTable[[#This Row],[GroupByKey]])*DiscreteStatsTable[NumberObservations])),0)</f>
        <v>314.94</v>
      </c>
      <c r="W866" s="5">
        <f>IF((DiscreteStatsTable[[#This Row],[RepsRequested]]&gt;1),DiscreteStatsTable[[#This Row],[HalfWidth]],DiscreteStatsTable[[#This Row],[BatchMeansHalfWidth]])</f>
        <v>7.902472167534418E-4</v>
      </c>
      <c r="X866" s="5" cm="1">
        <f t="array" ref="X866">COUNT(IF((DiscreteStatsTable[GroupByKey]=DiscreteStatsTable[[#This Row],[GroupByKey]]),(DiscreteStatsTable[GroupByKey]=DiscreteStatsTable[[#This Row],[GroupByKey]])*DiscreteStatsTable[Replication]))</f>
        <v>50</v>
      </c>
      <c r="Y866" s="5">
        <f>IF(DiscreteStatsTable[[#This Row],[RepsRequested]]=DiscreteStatsTable[[#This Row],[RepsWithStatObserved]],1,0)</f>
        <v>1</v>
      </c>
    </row>
    <row r="867" spans="1:25" x14ac:dyDescent="0.25">
      <c r="A867" t="s">
        <v>68</v>
      </c>
      <c r="B867" t="s">
        <v>70</v>
      </c>
      <c r="C867">
        <v>6</v>
      </c>
      <c r="D867" t="s">
        <v>85</v>
      </c>
      <c r="E867" t="s">
        <v>92</v>
      </c>
      <c r="F867" t="s">
        <v>87</v>
      </c>
      <c r="G867">
        <v>6.4570459686817401</v>
      </c>
      <c r="H867">
        <v>2E+20</v>
      </c>
      <c r="I867">
        <v>1.35217316772548</v>
      </c>
      <c r="J867">
        <v>15.0134786482637</v>
      </c>
      <c r="K867">
        <v>314</v>
      </c>
      <c r="L86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67" s="5" cm="1">
        <f t="array" ref="M867">MAX(IF((ProjectInfoTable[ProjectName]=DiscreteStatsTable[[#This Row],[ProjectName]]),(ProjectInfoTable[ProjectName]=DiscreteStatsTable[[#This Row],[ProjectName]])*ProjectInfoTable[NumberOfReplications]))</f>
        <v>50</v>
      </c>
      <c r="N867" s="5" cm="1">
        <f t="array" ref="N867">IFERROR(AVERAGE(IF((DiscreteStatsTable[GroupByKey]=DiscreteStatsTable[[#This Row],[GroupByKey]]),(DiscreteStatsTable[GroupByKey]=DiscreteStatsTable[[#This Row],[GroupByKey]])*DiscreteStatsTable[Average])),0)</f>
        <v>6.2464097165262737</v>
      </c>
      <c r="O867" s="5" cm="1">
        <f t="array" ref="O867">IFERROR(_xlfn.STDEV.S(IF((DiscreteStatsTable[GroupByKey]=DiscreteStatsTable[[#This Row],[GroupByKey]]),(DiscreteStatsTable[GroupByKey]=DiscreteStatsTable[[#This Row],[GroupByKey]])*DiscreteStatsTable[Average])),0)</f>
        <v>0.25147687830992443</v>
      </c>
      <c r="P867" s="5" cm="1">
        <f t="array" ref="P867">MAX(IF((ProjectInfoTable[ProjectName]=DiscreteStatsTable[[#This Row],[ProjectName]]),(ProjectInfoTable[ProjectName]=DiscreteStatsTable[[#This Row],[ProjectName]])*ProjectInfoTable[ConfidenceInterval]))</f>
        <v>0.95</v>
      </c>
      <c r="Q867" s="5">
        <f>IF(AND(DiscreteStatsTable[[#This Row],[RepsWithStatObserved]]=1,Y867=0),200000000000000000000,IFERROR(_xlfn.T.INV.2T(1 -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867" s="5" cm="1">
        <f t="array" ref="R867">MIN(IF((DiscreteStatsTable[GroupByKey]=DiscreteStatsTable[[#This Row],[GroupByKey]]),(DiscreteStatsTable[GroupByKey]=DiscreteStatsTable[[#This Row],[GroupByKey]])*DiscreteStatsTable[Average]))</f>
        <v>5.7719952606423401</v>
      </c>
      <c r="S867" s="5" cm="1">
        <f t="array" ref="S867">MAX(IF((DiscreteStatsTable[GroupByKey]=DiscreteStatsTable[[#This Row],[GroupByKey]]),(DiscreteStatsTable[GroupByKey]=DiscreteStatsTable[[#This Row],[GroupByKey]])*DiscreteStatsTable[Average]))</f>
        <v>6.9649734105951397</v>
      </c>
      <c r="T867" s="5" cm="1">
        <f t="array" ref="T867">MIN(IF((DiscreteStatsTable[GroupByKey]=DiscreteStatsTable[[#This Row],[GroupByKey]]),(DiscreteStatsTable[GroupByKey]=DiscreteStatsTable[[#This Row],[GroupByKey]])*DiscreteStatsTable[Minimum]))</f>
        <v>0.776495161041453</v>
      </c>
      <c r="U867" s="5" cm="1">
        <f t="array" ref="U867">MAX(IF((DiscreteStatsTable[GroupByKey]=DiscreteStatsTable[[#This Row],[GroupByKey]]),(DiscreteStatsTable[GroupByKey]=DiscreteStatsTable[[#This Row],[GroupByKey]])*DiscreteStatsTable[Maximum]))</f>
        <v>24.516532285818698</v>
      </c>
      <c r="V867" s="5" cm="1">
        <f t="array" ref="V867">IFERROR(AVERAGE(IF((DiscreteStatsTable[GroupByKey]=DiscreteStatsTable[[#This Row],[GroupByKey]]),(DiscreteStatsTable[GroupByKey]=DiscreteStatsTable[[#This Row],[GroupByKey]])*DiscreteStatsTable[NumberObservations])),0)</f>
        <v>314.94</v>
      </c>
      <c r="W867" s="5">
        <f>IF((DiscreteStatsTable[[#This Row],[RepsRequested]]&gt;1),DiscreteStatsTable[[#This Row],[HalfWidth]],DiscreteStatsTable[[#This Row],[BatchMeansHalfWidth]])</f>
        <v>7.1468938045562813E-2</v>
      </c>
      <c r="X867" s="5" cm="1">
        <f t="array" ref="X867">COUNT(IF((DiscreteStatsTable[GroupByKey]=DiscreteStatsTable[[#This Row],[GroupByKey]]),(DiscreteStatsTable[GroupByKey]=DiscreteStatsTable[[#This Row],[GroupByKey]])*DiscreteStatsTable[Replication]))</f>
        <v>50</v>
      </c>
      <c r="Y867" s="5">
        <f>IF(DiscreteStatsTable[[#This Row],[RepsRequested]]=DiscreteStatsTable[[#This Row],[RepsWithStatObserved]],1,0)</f>
        <v>1</v>
      </c>
    </row>
    <row r="868" spans="1:25" x14ac:dyDescent="0.25">
      <c r="A868" t="s">
        <v>68</v>
      </c>
      <c r="B868" t="s">
        <v>70</v>
      </c>
      <c r="C868">
        <v>6</v>
      </c>
      <c r="D868" t="s">
        <v>85</v>
      </c>
      <c r="E868" t="s">
        <v>93</v>
      </c>
      <c r="F868" t="s">
        <v>87</v>
      </c>
      <c r="G868">
        <v>0</v>
      </c>
      <c r="H868">
        <v>2E+20</v>
      </c>
      <c r="I868">
        <v>0</v>
      </c>
      <c r="J868">
        <v>0</v>
      </c>
      <c r="K868">
        <v>314</v>
      </c>
      <c r="L86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68" s="5" cm="1">
        <f t="array" ref="M868">MAX(IF((ProjectInfoTable[ProjectName]=DiscreteStatsTable[[#This Row],[ProjectName]]),(ProjectInfoTable[ProjectName]=DiscreteStatsTable[[#This Row],[ProjectName]])*ProjectInfoTable[NumberOfReplications]))</f>
        <v>50</v>
      </c>
      <c r="N868" s="5" cm="1">
        <f t="array" ref="N868">IFERROR(AVERAGE(IF((DiscreteStatsTable[GroupByKey]=DiscreteStatsTable[[#This Row],[GroupByKey]]),(DiscreteStatsTable[GroupByKey]=DiscreteStatsTable[[#This Row],[GroupByKey]])*DiscreteStatsTable[Average])),0)</f>
        <v>0</v>
      </c>
      <c r="O868" s="5" cm="1">
        <f t="array" ref="O868">IFERROR(_xlfn.STDEV.S(IF((DiscreteStatsTable[GroupByKey]=DiscreteStatsTable[[#This Row],[GroupByKey]]),(DiscreteStatsTable[GroupByKey]=DiscreteStatsTable[[#This Row],[GroupByKey]])*DiscreteStatsTable[Average])),0)</f>
        <v>0</v>
      </c>
      <c r="P868" s="5" cm="1">
        <f t="array" ref="P868">MAX(IF((ProjectInfoTable[ProjectName]=DiscreteStatsTable[[#This Row],[ProjectName]]),(ProjectInfoTable[ProjectName]=DiscreteStatsTable[[#This Row],[ProjectName]])*ProjectInfoTable[ConfidenceInterval]))</f>
        <v>0.95</v>
      </c>
      <c r="Q868" s="5">
        <f>IF(AND(DiscreteStatsTable[[#This Row],[RepsWithStatObserved]]=1,Y868=0),200000000000000000000,IFERROR(_xlfn.T.INV.2T(1 -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8" s="5" cm="1">
        <f t="array" ref="R868">MIN(IF((DiscreteStatsTable[GroupByKey]=DiscreteStatsTable[[#This Row],[GroupByKey]]),(DiscreteStatsTable[GroupByKey]=DiscreteStatsTable[[#This Row],[GroupByKey]])*DiscreteStatsTable[Average]))</f>
        <v>0</v>
      </c>
      <c r="S868" s="5" cm="1">
        <f t="array" ref="S868">MAX(IF((DiscreteStatsTable[GroupByKey]=DiscreteStatsTable[[#This Row],[GroupByKey]]),(DiscreteStatsTable[GroupByKey]=DiscreteStatsTable[[#This Row],[GroupByKey]])*DiscreteStatsTable[Average]))</f>
        <v>0</v>
      </c>
      <c r="T868" s="5" cm="1">
        <f t="array" ref="T868">MIN(IF((DiscreteStatsTable[GroupByKey]=DiscreteStatsTable[[#This Row],[GroupByKey]]),(DiscreteStatsTable[GroupByKey]=DiscreteStatsTable[[#This Row],[GroupByKey]])*DiscreteStatsTable[Minimum]))</f>
        <v>0</v>
      </c>
      <c r="U868" s="5" cm="1">
        <f t="array" ref="U868">MAX(IF((DiscreteStatsTable[GroupByKey]=DiscreteStatsTable[[#This Row],[GroupByKey]]),(DiscreteStatsTable[GroupByKey]=DiscreteStatsTable[[#This Row],[GroupByKey]])*DiscreteStatsTable[Maximum]))</f>
        <v>0</v>
      </c>
      <c r="V868" s="5" cm="1">
        <f t="array" ref="V868">IFERROR(AVERAGE(IF((DiscreteStatsTable[GroupByKey]=DiscreteStatsTable[[#This Row],[GroupByKey]]),(DiscreteStatsTable[GroupByKey]=DiscreteStatsTable[[#This Row],[GroupByKey]])*DiscreteStatsTable[NumberObservations])),0)</f>
        <v>314.94</v>
      </c>
      <c r="W868" s="5">
        <f>IF((DiscreteStatsTable[[#This Row],[RepsRequested]]&gt;1),DiscreteStatsTable[[#This Row],[HalfWidth]],DiscreteStatsTable[[#This Row],[BatchMeansHalfWidth]])</f>
        <v>0</v>
      </c>
      <c r="X868" s="5" cm="1">
        <f t="array" ref="X868">COUNT(IF((DiscreteStatsTable[GroupByKey]=DiscreteStatsTable[[#This Row],[GroupByKey]]),(DiscreteStatsTable[GroupByKey]=DiscreteStatsTable[[#This Row],[GroupByKey]])*DiscreteStatsTable[Replication]))</f>
        <v>50</v>
      </c>
      <c r="Y868" s="5">
        <f>IF(DiscreteStatsTable[[#This Row],[RepsRequested]]=DiscreteStatsTable[[#This Row],[RepsWithStatObserved]],1,0)</f>
        <v>1</v>
      </c>
    </row>
    <row r="869" spans="1:25" x14ac:dyDescent="0.25">
      <c r="A869" t="s">
        <v>68</v>
      </c>
      <c r="B869" t="s">
        <v>70</v>
      </c>
      <c r="C869">
        <v>6</v>
      </c>
      <c r="D869" t="s">
        <v>85</v>
      </c>
      <c r="E869" t="s">
        <v>94</v>
      </c>
      <c r="F869" t="s">
        <v>87</v>
      </c>
      <c r="G869">
        <v>0</v>
      </c>
      <c r="H869">
        <v>2E+20</v>
      </c>
      <c r="I869">
        <v>0</v>
      </c>
      <c r="J869">
        <v>0</v>
      </c>
      <c r="K869">
        <v>314</v>
      </c>
      <c r="L86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69" s="5" cm="1">
        <f t="array" ref="M869">MAX(IF((ProjectInfoTable[ProjectName]=DiscreteStatsTable[[#This Row],[ProjectName]]),(ProjectInfoTable[ProjectName]=DiscreteStatsTable[[#This Row],[ProjectName]])*ProjectInfoTable[NumberOfReplications]))</f>
        <v>50</v>
      </c>
      <c r="N869" s="5" cm="1">
        <f t="array" ref="N869">IFERROR(AVERAGE(IF((DiscreteStatsTable[GroupByKey]=DiscreteStatsTable[[#This Row],[GroupByKey]]),(DiscreteStatsTable[GroupByKey]=DiscreteStatsTable[[#This Row],[GroupByKey]])*DiscreteStatsTable[Average])),0)</f>
        <v>0</v>
      </c>
      <c r="O869" s="5" cm="1">
        <f t="array" ref="O869">IFERROR(_xlfn.STDEV.S(IF((DiscreteStatsTable[GroupByKey]=DiscreteStatsTable[[#This Row],[GroupByKey]]),(DiscreteStatsTable[GroupByKey]=DiscreteStatsTable[[#This Row],[GroupByKey]])*DiscreteStatsTable[Average])),0)</f>
        <v>0</v>
      </c>
      <c r="P869" s="5" cm="1">
        <f t="array" ref="P869">MAX(IF((ProjectInfoTable[ProjectName]=DiscreteStatsTable[[#This Row],[ProjectName]]),(ProjectInfoTable[ProjectName]=DiscreteStatsTable[[#This Row],[ProjectName]])*ProjectInfoTable[ConfidenceInterval]))</f>
        <v>0.95</v>
      </c>
      <c r="Q869" s="5">
        <f>IF(AND(DiscreteStatsTable[[#This Row],[RepsWithStatObserved]]=1,Y869=0),200000000000000000000,IFERROR(_xlfn.T.INV.2T(1 -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9" s="5" cm="1">
        <f t="array" ref="R869">MIN(IF((DiscreteStatsTable[GroupByKey]=DiscreteStatsTable[[#This Row],[GroupByKey]]),(DiscreteStatsTable[GroupByKey]=DiscreteStatsTable[[#This Row],[GroupByKey]])*DiscreteStatsTable[Average]))</f>
        <v>0</v>
      </c>
      <c r="S869" s="5" cm="1">
        <f t="array" ref="S869">MAX(IF((DiscreteStatsTable[GroupByKey]=DiscreteStatsTable[[#This Row],[GroupByKey]]),(DiscreteStatsTable[GroupByKey]=DiscreteStatsTable[[#This Row],[GroupByKey]])*DiscreteStatsTable[Average]))</f>
        <v>0</v>
      </c>
      <c r="T869" s="5" cm="1">
        <f t="array" ref="T869">MIN(IF((DiscreteStatsTable[GroupByKey]=DiscreteStatsTable[[#This Row],[GroupByKey]]),(DiscreteStatsTable[GroupByKey]=DiscreteStatsTable[[#This Row],[GroupByKey]])*DiscreteStatsTable[Minimum]))</f>
        <v>0</v>
      </c>
      <c r="U869" s="5" cm="1">
        <f t="array" ref="U869">MAX(IF((DiscreteStatsTable[GroupByKey]=DiscreteStatsTable[[#This Row],[GroupByKey]]),(DiscreteStatsTable[GroupByKey]=DiscreteStatsTable[[#This Row],[GroupByKey]])*DiscreteStatsTable[Maximum]))</f>
        <v>0</v>
      </c>
      <c r="V869" s="5" cm="1">
        <f t="array" ref="V869">IFERROR(AVERAGE(IF((DiscreteStatsTable[GroupByKey]=DiscreteStatsTable[[#This Row],[GroupByKey]]),(DiscreteStatsTable[GroupByKey]=DiscreteStatsTable[[#This Row],[GroupByKey]])*DiscreteStatsTable[NumberObservations])),0)</f>
        <v>314.94</v>
      </c>
      <c r="W869" s="5">
        <f>IF((DiscreteStatsTable[[#This Row],[RepsRequested]]&gt;1),DiscreteStatsTable[[#This Row],[HalfWidth]],DiscreteStatsTable[[#This Row],[BatchMeansHalfWidth]])</f>
        <v>0</v>
      </c>
      <c r="X869" s="5" cm="1">
        <f t="array" ref="X869">COUNT(IF((DiscreteStatsTable[GroupByKey]=DiscreteStatsTable[[#This Row],[GroupByKey]]),(DiscreteStatsTable[GroupByKey]=DiscreteStatsTable[[#This Row],[GroupByKey]])*DiscreteStatsTable[Replication]))</f>
        <v>50</v>
      </c>
      <c r="Y869" s="5">
        <f>IF(DiscreteStatsTable[[#This Row],[RepsRequested]]=DiscreteStatsTable[[#This Row],[RepsWithStatObserved]],1,0)</f>
        <v>1</v>
      </c>
    </row>
    <row r="870" spans="1:25" x14ac:dyDescent="0.25">
      <c r="A870" t="s">
        <v>68</v>
      </c>
      <c r="B870" t="s">
        <v>70</v>
      </c>
      <c r="C870">
        <v>6</v>
      </c>
      <c r="D870" t="s">
        <v>85</v>
      </c>
      <c r="E870" t="s">
        <v>95</v>
      </c>
      <c r="F870" t="s">
        <v>87</v>
      </c>
      <c r="G870">
        <v>0.15577998482043301</v>
      </c>
      <c r="H870">
        <v>2E+20</v>
      </c>
      <c r="I870">
        <v>2.0864584829083301E-2</v>
      </c>
      <c r="J870">
        <v>0.332412256471669</v>
      </c>
      <c r="K870">
        <v>314</v>
      </c>
      <c r="L87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70" s="5" cm="1">
        <f t="array" ref="M870">MAX(IF((ProjectInfoTable[ProjectName]=DiscreteStatsTable[[#This Row],[ProjectName]]),(ProjectInfoTable[ProjectName]=DiscreteStatsTable[[#This Row],[ProjectName]])*ProjectInfoTable[NumberOfReplications]))</f>
        <v>50</v>
      </c>
      <c r="N870" s="5" cm="1">
        <f t="array" ref="N870">IFERROR(AVERAGE(IF((DiscreteStatsTable[GroupByKey]=DiscreteStatsTable[[#This Row],[GroupByKey]]),(DiscreteStatsTable[GroupByKey]=DiscreteStatsTable[[#This Row],[GroupByKey]])*DiscreteStatsTable[Average])),0)</f>
        <v>0.15360300744494335</v>
      </c>
      <c r="O870" s="5" cm="1">
        <f t="array" ref="O87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70" s="5" cm="1">
        <f t="array" ref="P870">MAX(IF((ProjectInfoTable[ProjectName]=DiscreteStatsTable[[#This Row],[ProjectName]]),(ProjectInfoTable[ProjectName]=DiscreteStatsTable[[#This Row],[ProjectName]])*ProjectInfoTable[ConfidenceInterval]))</f>
        <v>0.95</v>
      </c>
      <c r="Q870" s="5">
        <f>IF(AND(DiscreteStatsTable[[#This Row],[RepsWithStatObserved]]=1,Y870=0),200000000000000000000,IFERROR(_xlfn.T.INV.2T(1 -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70" s="5" cm="1">
        <f t="array" ref="R870">MIN(IF((DiscreteStatsTable[GroupByKey]=DiscreteStatsTable[[#This Row],[GroupByKey]]),(DiscreteStatsTable[GroupByKey]=DiscreteStatsTable[[#This Row],[GroupByKey]])*DiscreteStatsTable[Average]))</f>
        <v>0.14775202073435401</v>
      </c>
      <c r="S870" s="5" cm="1">
        <f t="array" ref="S870">MAX(IF((DiscreteStatsTable[GroupByKey]=DiscreteStatsTable[[#This Row],[GroupByKey]]),(DiscreteStatsTable[GroupByKey]=DiscreteStatsTable[[#This Row],[GroupByKey]])*DiscreteStatsTable[Average]))</f>
        <v>0.15935535821513699</v>
      </c>
      <c r="T870" s="5" cm="1">
        <f t="array" ref="T870">MIN(IF((DiscreteStatsTable[GroupByKey]=DiscreteStatsTable[[#This Row],[GroupByKey]]),(DiscreteStatsTable[GroupByKey]=DiscreteStatsTable[[#This Row],[GroupByKey]])*DiscreteStatsTable[Minimum]))</f>
        <v>1.2941586017357501E-2</v>
      </c>
      <c r="U870" s="5" cm="1">
        <f t="array" ref="U870">MAX(IF((DiscreteStatsTable[GroupByKey]=DiscreteStatsTable[[#This Row],[GroupByKey]]),(DiscreteStatsTable[GroupByKey]=DiscreteStatsTable[[#This Row],[GroupByKey]])*DiscreteStatsTable[Maximum]))</f>
        <v>0.39902140955300902</v>
      </c>
      <c r="V870" s="5" cm="1">
        <f t="array" ref="V870">IFERROR(AVERAGE(IF((DiscreteStatsTable[GroupByKey]=DiscreteStatsTable[[#This Row],[GroupByKey]]),(DiscreteStatsTable[GroupByKey]=DiscreteStatsTable[[#This Row],[GroupByKey]])*DiscreteStatsTable[NumberObservations])),0)</f>
        <v>314.94</v>
      </c>
      <c r="W870" s="5">
        <f>IF((DiscreteStatsTable[[#This Row],[RepsRequested]]&gt;1),DiscreteStatsTable[[#This Row],[HalfWidth]],DiscreteStatsTable[[#This Row],[BatchMeansHalfWidth]])</f>
        <v>7.902472167534418E-4</v>
      </c>
      <c r="X870" s="5" cm="1">
        <f t="array" ref="X870">COUNT(IF((DiscreteStatsTable[GroupByKey]=DiscreteStatsTable[[#This Row],[GroupByKey]]),(DiscreteStatsTable[GroupByKey]=DiscreteStatsTable[[#This Row],[GroupByKey]])*DiscreteStatsTable[Replication]))</f>
        <v>50</v>
      </c>
      <c r="Y870" s="5">
        <f>IF(DiscreteStatsTable[[#This Row],[RepsRequested]]=DiscreteStatsTable[[#This Row],[RepsWithStatObserved]],1,0)</f>
        <v>1</v>
      </c>
    </row>
    <row r="871" spans="1:25" x14ac:dyDescent="0.25">
      <c r="A871" t="s">
        <v>68</v>
      </c>
      <c r="B871" t="s">
        <v>70</v>
      </c>
      <c r="C871">
        <v>6</v>
      </c>
      <c r="D871" t="s">
        <v>85</v>
      </c>
      <c r="E871" t="s">
        <v>96</v>
      </c>
      <c r="F871" t="s">
        <v>87</v>
      </c>
      <c r="G871">
        <v>5.7170027139999302</v>
      </c>
      <c r="H871">
        <v>2E+20</v>
      </c>
      <c r="I871">
        <v>1.2518750897449999</v>
      </c>
      <c r="J871">
        <v>13.9904619427741</v>
      </c>
      <c r="K871">
        <v>314</v>
      </c>
      <c r="L87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71" s="5" cm="1">
        <f t="array" ref="M871">MAX(IF((ProjectInfoTable[ProjectName]=DiscreteStatsTable[[#This Row],[ProjectName]]),(ProjectInfoTable[ProjectName]=DiscreteStatsTable[[#This Row],[ProjectName]])*ProjectInfoTable[NumberOfReplications]))</f>
        <v>50</v>
      </c>
      <c r="N871" s="5" cm="1">
        <f t="array" ref="N871">IFERROR(AVERAGE(IF((DiscreteStatsTable[GroupByKey]=DiscreteStatsTable[[#This Row],[GroupByKey]]),(DiscreteStatsTable[GroupByKey]=DiscreteStatsTable[[#This Row],[GroupByKey]])*DiscreteStatsTable[Average])),0)</f>
        <v>5.6703914844629564</v>
      </c>
      <c r="O871" s="5" cm="1">
        <f t="array" ref="O871">IFERROR(_xlfn.STDEV.S(IF((DiscreteStatsTable[GroupByKey]=DiscreteStatsTable[[#This Row],[GroupByKey]]),(DiscreteStatsTable[GroupByKey]=DiscreteStatsTable[[#This Row],[GroupByKey]])*DiscreteStatsTable[Average])),0)</f>
        <v>0.11212213786906711</v>
      </c>
      <c r="P871" s="5" cm="1">
        <f t="array" ref="P871">MAX(IF((ProjectInfoTable[ProjectName]=DiscreteStatsTable[[#This Row],[ProjectName]]),(ProjectInfoTable[ProjectName]=DiscreteStatsTable[[#This Row],[ProjectName]])*ProjectInfoTable[ConfidenceInterval]))</f>
        <v>0.95</v>
      </c>
      <c r="Q871" s="5">
        <f>IF(AND(DiscreteStatsTable[[#This Row],[RepsWithStatObserved]]=1,Y871=0),200000000000000000000,IFERROR(_xlfn.T.INV.2T(1 -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871" s="5" cm="1">
        <f t="array" ref="R871">MIN(IF((DiscreteStatsTable[GroupByKey]=DiscreteStatsTable[[#This Row],[GroupByKey]]),(DiscreteStatsTable[GroupByKey]=DiscreteStatsTable[[#This Row],[GroupByKey]])*DiscreteStatsTable[Average]))</f>
        <v>5.4446177348794</v>
      </c>
      <c r="S871" s="5" cm="1">
        <f t="array" ref="S871">MAX(IF((DiscreteStatsTable[GroupByKey]=DiscreteStatsTable[[#This Row],[GroupByKey]]),(DiscreteStatsTable[GroupByKey]=DiscreteStatsTable[[#This Row],[GroupByKey]])*DiscreteStatsTable[Average]))</f>
        <v>5.9073355064629904</v>
      </c>
      <c r="T871" s="5" cm="1">
        <f t="array" ref="T871">MIN(IF((DiscreteStatsTable[GroupByKey]=DiscreteStatsTable[[#This Row],[GroupByKey]]),(DiscreteStatsTable[GroupByKey]=DiscreteStatsTable[[#This Row],[GroupByKey]])*DiscreteStatsTable[Minimum]))</f>
        <v>0.776495161041453</v>
      </c>
      <c r="U871" s="5" cm="1">
        <f t="array" ref="U871">MAX(IF((DiscreteStatsTable[GroupByKey]=DiscreteStatsTable[[#This Row],[GroupByKey]]),(DiscreteStatsTable[GroupByKey]=DiscreteStatsTable[[#This Row],[GroupByKey]])*DiscreteStatsTable[Maximum]))</f>
        <v>17.386184782464099</v>
      </c>
      <c r="V871" s="5" cm="1">
        <f t="array" ref="V871">IFERROR(AVERAGE(IF((DiscreteStatsTable[GroupByKey]=DiscreteStatsTable[[#This Row],[GroupByKey]]),(DiscreteStatsTable[GroupByKey]=DiscreteStatsTable[[#This Row],[GroupByKey]])*DiscreteStatsTable[NumberObservations])),0)</f>
        <v>314.94</v>
      </c>
      <c r="W871" s="5">
        <f>IF((DiscreteStatsTable[[#This Row],[RepsRequested]]&gt;1),DiscreteStatsTable[[#This Row],[HalfWidth]],DiscreteStatsTable[[#This Row],[BatchMeansHalfWidth]])</f>
        <v>3.1864759013847554E-2</v>
      </c>
      <c r="X871" s="5" cm="1">
        <f t="array" ref="X871">COUNT(IF((DiscreteStatsTable[GroupByKey]=DiscreteStatsTable[[#This Row],[GroupByKey]]),(DiscreteStatsTable[GroupByKey]=DiscreteStatsTable[[#This Row],[GroupByKey]])*DiscreteStatsTable[Replication]))</f>
        <v>50</v>
      </c>
      <c r="Y871" s="5">
        <f>IF(DiscreteStatsTable[[#This Row],[RepsRequested]]=DiscreteStatsTable[[#This Row],[RepsWithStatObserved]],1,0)</f>
        <v>1</v>
      </c>
    </row>
    <row r="872" spans="1:25" x14ac:dyDescent="0.25">
      <c r="A872" t="s">
        <v>68</v>
      </c>
      <c r="B872" t="s">
        <v>70</v>
      </c>
      <c r="C872">
        <v>6</v>
      </c>
      <c r="D872" t="s">
        <v>85</v>
      </c>
      <c r="E872" t="s">
        <v>97</v>
      </c>
      <c r="F872" t="s">
        <v>87</v>
      </c>
      <c r="G872">
        <v>0</v>
      </c>
      <c r="H872">
        <v>2E+20</v>
      </c>
      <c r="I872">
        <v>0</v>
      </c>
      <c r="J872">
        <v>0</v>
      </c>
      <c r="K872">
        <v>314</v>
      </c>
      <c r="L87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72" s="5" cm="1">
        <f t="array" ref="M872">MAX(IF((ProjectInfoTable[ProjectName]=DiscreteStatsTable[[#This Row],[ProjectName]]),(ProjectInfoTable[ProjectName]=DiscreteStatsTable[[#This Row],[ProjectName]])*ProjectInfoTable[NumberOfReplications]))</f>
        <v>50</v>
      </c>
      <c r="N872" s="5" cm="1">
        <f t="array" ref="N872">IFERROR(AVERAGE(IF((DiscreteStatsTable[GroupByKey]=DiscreteStatsTable[[#This Row],[GroupByKey]]),(DiscreteStatsTable[GroupByKey]=DiscreteStatsTable[[#This Row],[GroupByKey]])*DiscreteStatsTable[Average])),0)</f>
        <v>0</v>
      </c>
      <c r="O872" s="5" cm="1">
        <f t="array" ref="O872">IFERROR(_xlfn.STDEV.S(IF((DiscreteStatsTable[GroupByKey]=DiscreteStatsTable[[#This Row],[GroupByKey]]),(DiscreteStatsTable[GroupByKey]=DiscreteStatsTable[[#This Row],[GroupByKey]])*DiscreteStatsTable[Average])),0)</f>
        <v>0</v>
      </c>
      <c r="P872" s="5" cm="1">
        <f t="array" ref="P872">MAX(IF((ProjectInfoTable[ProjectName]=DiscreteStatsTable[[#This Row],[ProjectName]]),(ProjectInfoTable[ProjectName]=DiscreteStatsTable[[#This Row],[ProjectName]])*ProjectInfoTable[ConfidenceInterval]))</f>
        <v>0.95</v>
      </c>
      <c r="Q872" s="5">
        <f>IF(AND(DiscreteStatsTable[[#This Row],[RepsWithStatObserved]]=1,Y872=0),200000000000000000000,IFERROR(_xlfn.T.INV.2T(1 -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2" s="5" cm="1">
        <f t="array" ref="R872">MIN(IF((DiscreteStatsTable[GroupByKey]=DiscreteStatsTable[[#This Row],[GroupByKey]]),(DiscreteStatsTable[GroupByKey]=DiscreteStatsTable[[#This Row],[GroupByKey]])*DiscreteStatsTable[Average]))</f>
        <v>0</v>
      </c>
      <c r="S872" s="5" cm="1">
        <f t="array" ref="S872">MAX(IF((DiscreteStatsTable[GroupByKey]=DiscreteStatsTable[[#This Row],[GroupByKey]]),(DiscreteStatsTable[GroupByKey]=DiscreteStatsTable[[#This Row],[GroupByKey]])*DiscreteStatsTable[Average]))</f>
        <v>0</v>
      </c>
      <c r="T872" s="5" cm="1">
        <f t="array" ref="T872">MIN(IF((DiscreteStatsTable[GroupByKey]=DiscreteStatsTable[[#This Row],[GroupByKey]]),(DiscreteStatsTable[GroupByKey]=DiscreteStatsTable[[#This Row],[GroupByKey]])*DiscreteStatsTable[Minimum]))</f>
        <v>0</v>
      </c>
      <c r="U872" s="5" cm="1">
        <f t="array" ref="U872">MAX(IF((DiscreteStatsTable[GroupByKey]=DiscreteStatsTable[[#This Row],[GroupByKey]]),(DiscreteStatsTable[GroupByKey]=DiscreteStatsTable[[#This Row],[GroupByKey]])*DiscreteStatsTable[Maximum]))</f>
        <v>0</v>
      </c>
      <c r="V872" s="5" cm="1">
        <f t="array" ref="V872">IFERROR(AVERAGE(IF((DiscreteStatsTable[GroupByKey]=DiscreteStatsTable[[#This Row],[GroupByKey]]),(DiscreteStatsTable[GroupByKey]=DiscreteStatsTable[[#This Row],[GroupByKey]])*DiscreteStatsTable[NumberObservations])),0)</f>
        <v>314.94</v>
      </c>
      <c r="W872" s="5">
        <f>IF((DiscreteStatsTable[[#This Row],[RepsRequested]]&gt;1),DiscreteStatsTable[[#This Row],[HalfWidth]],DiscreteStatsTable[[#This Row],[BatchMeansHalfWidth]])</f>
        <v>0</v>
      </c>
      <c r="X872" s="5" cm="1">
        <f t="array" ref="X872">COUNT(IF((DiscreteStatsTable[GroupByKey]=DiscreteStatsTable[[#This Row],[GroupByKey]]),(DiscreteStatsTable[GroupByKey]=DiscreteStatsTable[[#This Row],[GroupByKey]])*DiscreteStatsTable[Replication]))</f>
        <v>50</v>
      </c>
      <c r="Y872" s="5">
        <f>IF(DiscreteStatsTable[[#This Row],[RepsRequested]]=DiscreteStatsTable[[#This Row],[RepsWithStatObserved]],1,0)</f>
        <v>1</v>
      </c>
    </row>
    <row r="873" spans="1:25" x14ac:dyDescent="0.25">
      <c r="A873" t="s">
        <v>68</v>
      </c>
      <c r="B873" t="s">
        <v>70</v>
      </c>
      <c r="C873">
        <v>6</v>
      </c>
      <c r="D873" t="s">
        <v>85</v>
      </c>
      <c r="E873" t="s">
        <v>98</v>
      </c>
      <c r="F873" t="s">
        <v>87</v>
      </c>
      <c r="G873">
        <v>0.74004325468181698</v>
      </c>
      <c r="H873">
        <v>2E+20</v>
      </c>
      <c r="I873">
        <v>0</v>
      </c>
      <c r="J873">
        <v>5.3756636965727003</v>
      </c>
      <c r="K873">
        <v>314</v>
      </c>
      <c r="L87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73" s="5" cm="1">
        <f t="array" ref="M873">MAX(IF((ProjectInfoTable[ProjectName]=DiscreteStatsTable[[#This Row],[ProjectName]]),(ProjectInfoTable[ProjectName]=DiscreteStatsTable[[#This Row],[ProjectName]])*ProjectInfoTable[NumberOfReplications]))</f>
        <v>50</v>
      </c>
      <c r="N873" s="5" cm="1">
        <f t="array" ref="N873">IFERROR(AVERAGE(IF((DiscreteStatsTable[GroupByKey]=DiscreteStatsTable[[#This Row],[GroupByKey]]),(DiscreteStatsTable[GroupByKey]=DiscreteStatsTable[[#This Row],[GroupByKey]])*DiscreteStatsTable[Average])),0)</f>
        <v>0.57601823206331915</v>
      </c>
      <c r="O873" s="5" cm="1">
        <f t="array" ref="O873">IFERROR(_xlfn.STDEV.S(IF((DiscreteStatsTable[GroupByKey]=DiscreteStatsTable[[#This Row],[GroupByKey]]),(DiscreteStatsTable[GroupByKey]=DiscreteStatsTable[[#This Row],[GroupByKey]])*DiscreteStatsTable[Average])),0)</f>
        <v>0.15914721048241839</v>
      </c>
      <c r="P873" s="5" cm="1">
        <f t="array" ref="P873">MAX(IF((ProjectInfoTable[ProjectName]=DiscreteStatsTable[[#This Row],[ProjectName]]),(ProjectInfoTable[ProjectName]=DiscreteStatsTable[[#This Row],[ProjectName]])*ProjectInfoTable[ConfidenceInterval]))</f>
        <v>0.95</v>
      </c>
      <c r="Q873" s="5">
        <f>IF(AND(DiscreteStatsTable[[#This Row],[RepsWithStatObserved]]=1,Y873=0),200000000000000000000,IFERROR(_xlfn.T.INV.2T(1 -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873" s="5" cm="1">
        <f t="array" ref="R873">MIN(IF((DiscreteStatsTable[GroupByKey]=DiscreteStatsTable[[#This Row],[GroupByKey]]),(DiscreteStatsTable[GroupByKey]=DiscreteStatsTable[[#This Row],[GroupByKey]])*DiscreteStatsTable[Average]))</f>
        <v>0.32737752576294898</v>
      </c>
      <c r="S873" s="5" cm="1">
        <f t="array" ref="S873">MAX(IF((DiscreteStatsTable[GroupByKey]=DiscreteStatsTable[[#This Row],[GroupByKey]]),(DiscreteStatsTable[GroupByKey]=DiscreteStatsTable[[#This Row],[GroupByKey]])*DiscreteStatsTable[Average]))</f>
        <v>1.14796185143237</v>
      </c>
      <c r="T873" s="5" cm="1">
        <f t="array" ref="T873">MIN(IF((DiscreteStatsTable[GroupByKey]=DiscreteStatsTable[[#This Row],[GroupByKey]]),(DiscreteStatsTable[GroupByKey]=DiscreteStatsTable[[#This Row],[GroupByKey]])*DiscreteStatsTable[Minimum]))</f>
        <v>0</v>
      </c>
      <c r="U873" s="5" cm="1">
        <f t="array" ref="U873">MAX(IF((DiscreteStatsTable[GroupByKey]=DiscreteStatsTable[[#This Row],[GroupByKey]]),(DiscreteStatsTable[GroupByKey]=DiscreteStatsTable[[#This Row],[GroupByKey]])*DiscreteStatsTable[Maximum]))</f>
        <v>11.200829717355999</v>
      </c>
      <c r="V873" s="5" cm="1">
        <f t="array" ref="V873">IFERROR(AVERAGE(IF((DiscreteStatsTable[GroupByKey]=DiscreteStatsTable[[#This Row],[GroupByKey]]),(DiscreteStatsTable[GroupByKey]=DiscreteStatsTable[[#This Row],[GroupByKey]])*DiscreteStatsTable[NumberObservations])),0)</f>
        <v>314.94</v>
      </c>
      <c r="W873" s="5">
        <f>IF((DiscreteStatsTable[[#This Row],[RepsRequested]]&gt;1),DiscreteStatsTable[[#This Row],[HalfWidth]],DiscreteStatsTable[[#This Row],[BatchMeansHalfWidth]])</f>
        <v>4.5229136780020357E-2</v>
      </c>
      <c r="X873" s="5" cm="1">
        <f t="array" ref="X873">COUNT(IF((DiscreteStatsTable[GroupByKey]=DiscreteStatsTable[[#This Row],[GroupByKey]]),(DiscreteStatsTable[GroupByKey]=DiscreteStatsTable[[#This Row],[GroupByKey]])*DiscreteStatsTable[Replication]))</f>
        <v>50</v>
      </c>
      <c r="Y873" s="5">
        <f>IF(DiscreteStatsTable[[#This Row],[RepsRequested]]=DiscreteStatsTable[[#This Row],[RepsWithStatObserved]],1,0)</f>
        <v>1</v>
      </c>
    </row>
    <row r="874" spans="1:25" x14ac:dyDescent="0.25">
      <c r="A874" t="s">
        <v>68</v>
      </c>
      <c r="B874" t="s">
        <v>70</v>
      </c>
      <c r="C874">
        <v>7</v>
      </c>
      <c r="D874" t="s">
        <v>85</v>
      </c>
      <c r="E874" t="s">
        <v>86</v>
      </c>
      <c r="F874" t="s">
        <v>87</v>
      </c>
      <c r="G874">
        <v>0</v>
      </c>
      <c r="H874">
        <v>2E+20</v>
      </c>
      <c r="I874">
        <v>0</v>
      </c>
      <c r="J874">
        <v>0</v>
      </c>
      <c r="K874">
        <v>315</v>
      </c>
      <c r="L87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74" s="5" cm="1">
        <f t="array" ref="M874">MAX(IF((ProjectInfoTable[ProjectName]=DiscreteStatsTable[[#This Row],[ProjectName]]),(ProjectInfoTable[ProjectName]=DiscreteStatsTable[[#This Row],[ProjectName]])*ProjectInfoTable[NumberOfReplications]))</f>
        <v>50</v>
      </c>
      <c r="N874" s="5" cm="1">
        <f t="array" ref="N874">IFERROR(AVERAGE(IF((DiscreteStatsTable[GroupByKey]=DiscreteStatsTable[[#This Row],[GroupByKey]]),(DiscreteStatsTable[GroupByKey]=DiscreteStatsTable[[#This Row],[GroupByKey]])*DiscreteStatsTable[Average])),0)</f>
        <v>0</v>
      </c>
      <c r="O874" s="5" cm="1">
        <f t="array" ref="O874">IFERROR(_xlfn.STDEV.S(IF((DiscreteStatsTable[GroupByKey]=DiscreteStatsTable[[#This Row],[GroupByKey]]),(DiscreteStatsTable[GroupByKey]=DiscreteStatsTable[[#This Row],[GroupByKey]])*DiscreteStatsTable[Average])),0)</f>
        <v>0</v>
      </c>
      <c r="P874" s="5" cm="1">
        <f t="array" ref="P874">MAX(IF((ProjectInfoTable[ProjectName]=DiscreteStatsTable[[#This Row],[ProjectName]]),(ProjectInfoTable[ProjectName]=DiscreteStatsTable[[#This Row],[ProjectName]])*ProjectInfoTable[ConfidenceInterval]))</f>
        <v>0.95</v>
      </c>
      <c r="Q874" s="5">
        <f>IF(AND(DiscreteStatsTable[[#This Row],[RepsWithStatObserved]]=1,Y874=0),200000000000000000000,IFERROR(_xlfn.T.INV.2T(1 -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4" s="5" cm="1">
        <f t="array" ref="R874">MIN(IF((DiscreteStatsTable[GroupByKey]=DiscreteStatsTable[[#This Row],[GroupByKey]]),(DiscreteStatsTable[GroupByKey]=DiscreteStatsTable[[#This Row],[GroupByKey]])*DiscreteStatsTable[Average]))</f>
        <v>0</v>
      </c>
      <c r="S874" s="5" cm="1">
        <f t="array" ref="S874">MAX(IF((DiscreteStatsTable[GroupByKey]=DiscreteStatsTable[[#This Row],[GroupByKey]]),(DiscreteStatsTable[GroupByKey]=DiscreteStatsTable[[#This Row],[GroupByKey]])*DiscreteStatsTable[Average]))</f>
        <v>0</v>
      </c>
      <c r="T874" s="5" cm="1">
        <f t="array" ref="T874">MIN(IF((DiscreteStatsTable[GroupByKey]=DiscreteStatsTable[[#This Row],[GroupByKey]]),(DiscreteStatsTable[GroupByKey]=DiscreteStatsTable[[#This Row],[GroupByKey]])*DiscreteStatsTable[Minimum]))</f>
        <v>0</v>
      </c>
      <c r="U874" s="5" cm="1">
        <f t="array" ref="U874">MAX(IF((DiscreteStatsTable[GroupByKey]=DiscreteStatsTable[[#This Row],[GroupByKey]]),(DiscreteStatsTable[GroupByKey]=DiscreteStatsTable[[#This Row],[GroupByKey]])*DiscreteStatsTable[Maximum]))</f>
        <v>0</v>
      </c>
      <c r="V874" s="5" cm="1">
        <f t="array" ref="V874">IFERROR(AVERAGE(IF((DiscreteStatsTable[GroupByKey]=DiscreteStatsTable[[#This Row],[GroupByKey]]),(DiscreteStatsTable[GroupByKey]=DiscreteStatsTable[[#This Row],[GroupByKey]])*DiscreteStatsTable[NumberObservations])),0)</f>
        <v>314.94</v>
      </c>
      <c r="W874" s="5">
        <f>IF((DiscreteStatsTable[[#This Row],[RepsRequested]]&gt;1),DiscreteStatsTable[[#This Row],[HalfWidth]],DiscreteStatsTable[[#This Row],[BatchMeansHalfWidth]])</f>
        <v>0</v>
      </c>
      <c r="X874" s="5" cm="1">
        <f t="array" ref="X874">COUNT(IF((DiscreteStatsTable[GroupByKey]=DiscreteStatsTable[[#This Row],[GroupByKey]]),(DiscreteStatsTable[GroupByKey]=DiscreteStatsTable[[#This Row],[GroupByKey]])*DiscreteStatsTable[Replication]))</f>
        <v>50</v>
      </c>
      <c r="Y874" s="5">
        <f>IF(DiscreteStatsTable[[#This Row],[RepsRequested]]=DiscreteStatsTable[[#This Row],[RepsWithStatObserved]],1,0)</f>
        <v>1</v>
      </c>
    </row>
    <row r="875" spans="1:25" x14ac:dyDescent="0.25">
      <c r="A875" t="s">
        <v>68</v>
      </c>
      <c r="B875" t="s">
        <v>70</v>
      </c>
      <c r="C875">
        <v>7</v>
      </c>
      <c r="D875" t="s">
        <v>85</v>
      </c>
      <c r="E875" t="s">
        <v>88</v>
      </c>
      <c r="F875" t="s">
        <v>87</v>
      </c>
      <c r="G875">
        <v>0</v>
      </c>
      <c r="H875">
        <v>2E+20</v>
      </c>
      <c r="I875">
        <v>0</v>
      </c>
      <c r="J875">
        <v>0</v>
      </c>
      <c r="K875">
        <v>315</v>
      </c>
      <c r="L87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75" s="5" cm="1">
        <f t="array" ref="M875">MAX(IF((ProjectInfoTable[ProjectName]=DiscreteStatsTable[[#This Row],[ProjectName]]),(ProjectInfoTable[ProjectName]=DiscreteStatsTable[[#This Row],[ProjectName]])*ProjectInfoTable[NumberOfReplications]))</f>
        <v>50</v>
      </c>
      <c r="N875" s="5" cm="1">
        <f t="array" ref="N875">IFERROR(AVERAGE(IF((DiscreteStatsTable[GroupByKey]=DiscreteStatsTable[[#This Row],[GroupByKey]]),(DiscreteStatsTable[GroupByKey]=DiscreteStatsTable[[#This Row],[GroupByKey]])*DiscreteStatsTable[Average])),0)</f>
        <v>0</v>
      </c>
      <c r="O875" s="5" cm="1">
        <f t="array" ref="O875">IFERROR(_xlfn.STDEV.S(IF((DiscreteStatsTable[GroupByKey]=DiscreteStatsTable[[#This Row],[GroupByKey]]),(DiscreteStatsTable[GroupByKey]=DiscreteStatsTable[[#This Row],[GroupByKey]])*DiscreteStatsTable[Average])),0)</f>
        <v>0</v>
      </c>
      <c r="P875" s="5" cm="1">
        <f t="array" ref="P875">MAX(IF((ProjectInfoTable[ProjectName]=DiscreteStatsTable[[#This Row],[ProjectName]]),(ProjectInfoTable[ProjectName]=DiscreteStatsTable[[#This Row],[ProjectName]])*ProjectInfoTable[ConfidenceInterval]))</f>
        <v>0.95</v>
      </c>
      <c r="Q875" s="5">
        <f>IF(AND(DiscreteStatsTable[[#This Row],[RepsWithStatObserved]]=1,Y875=0),200000000000000000000,IFERROR(_xlfn.T.INV.2T(1 -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5" s="5" cm="1">
        <f t="array" ref="R875">MIN(IF((DiscreteStatsTable[GroupByKey]=DiscreteStatsTable[[#This Row],[GroupByKey]]),(DiscreteStatsTable[GroupByKey]=DiscreteStatsTable[[#This Row],[GroupByKey]])*DiscreteStatsTable[Average]))</f>
        <v>0</v>
      </c>
      <c r="S875" s="5" cm="1">
        <f t="array" ref="S875">MAX(IF((DiscreteStatsTable[GroupByKey]=DiscreteStatsTable[[#This Row],[GroupByKey]]),(DiscreteStatsTable[GroupByKey]=DiscreteStatsTable[[#This Row],[GroupByKey]])*DiscreteStatsTable[Average]))</f>
        <v>0</v>
      </c>
      <c r="T875" s="5" cm="1">
        <f t="array" ref="T875">MIN(IF((DiscreteStatsTable[GroupByKey]=DiscreteStatsTable[[#This Row],[GroupByKey]]),(DiscreteStatsTable[GroupByKey]=DiscreteStatsTable[[#This Row],[GroupByKey]])*DiscreteStatsTable[Minimum]))</f>
        <v>0</v>
      </c>
      <c r="U875" s="5" cm="1">
        <f t="array" ref="U875">MAX(IF((DiscreteStatsTable[GroupByKey]=DiscreteStatsTable[[#This Row],[GroupByKey]]),(DiscreteStatsTable[GroupByKey]=DiscreteStatsTable[[#This Row],[GroupByKey]])*DiscreteStatsTable[Maximum]))</f>
        <v>0</v>
      </c>
      <c r="V875" s="5" cm="1">
        <f t="array" ref="V875">IFERROR(AVERAGE(IF((DiscreteStatsTable[GroupByKey]=DiscreteStatsTable[[#This Row],[GroupByKey]]),(DiscreteStatsTable[GroupByKey]=DiscreteStatsTable[[#This Row],[GroupByKey]])*DiscreteStatsTable[NumberObservations])),0)</f>
        <v>314.94</v>
      </c>
      <c r="W875" s="5">
        <f>IF((DiscreteStatsTable[[#This Row],[RepsRequested]]&gt;1),DiscreteStatsTable[[#This Row],[HalfWidth]],DiscreteStatsTable[[#This Row],[BatchMeansHalfWidth]])</f>
        <v>0</v>
      </c>
      <c r="X875" s="5" cm="1">
        <f t="array" ref="X875">COUNT(IF((DiscreteStatsTable[GroupByKey]=DiscreteStatsTable[[#This Row],[GroupByKey]]),(DiscreteStatsTable[GroupByKey]=DiscreteStatsTable[[#This Row],[GroupByKey]])*DiscreteStatsTable[Replication]))</f>
        <v>50</v>
      </c>
      <c r="Y875" s="5">
        <f>IF(DiscreteStatsTable[[#This Row],[RepsRequested]]=DiscreteStatsTable[[#This Row],[RepsWithStatObserved]],1,0)</f>
        <v>1</v>
      </c>
    </row>
    <row r="876" spans="1:25" x14ac:dyDescent="0.25">
      <c r="A876" t="s">
        <v>68</v>
      </c>
      <c r="B876" t="s">
        <v>70</v>
      </c>
      <c r="C876">
        <v>7</v>
      </c>
      <c r="D876" t="s">
        <v>85</v>
      </c>
      <c r="E876" t="s">
        <v>89</v>
      </c>
      <c r="F876" t="s">
        <v>87</v>
      </c>
      <c r="G876">
        <v>0</v>
      </c>
      <c r="H876">
        <v>2E+20</v>
      </c>
      <c r="I876">
        <v>0</v>
      </c>
      <c r="J876">
        <v>0</v>
      </c>
      <c r="K876">
        <v>315</v>
      </c>
      <c r="L87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76" s="5" cm="1">
        <f t="array" ref="M876">MAX(IF((ProjectInfoTable[ProjectName]=DiscreteStatsTable[[#This Row],[ProjectName]]),(ProjectInfoTable[ProjectName]=DiscreteStatsTable[[#This Row],[ProjectName]])*ProjectInfoTable[NumberOfReplications]))</f>
        <v>50</v>
      </c>
      <c r="N876" s="5" cm="1">
        <f t="array" ref="N876">IFERROR(AVERAGE(IF((DiscreteStatsTable[GroupByKey]=DiscreteStatsTable[[#This Row],[GroupByKey]]),(DiscreteStatsTable[GroupByKey]=DiscreteStatsTable[[#This Row],[GroupByKey]])*DiscreteStatsTable[Average])),0)</f>
        <v>0</v>
      </c>
      <c r="O876" s="5" cm="1">
        <f t="array" ref="O876">IFERROR(_xlfn.STDEV.S(IF((DiscreteStatsTable[GroupByKey]=DiscreteStatsTable[[#This Row],[GroupByKey]]),(DiscreteStatsTable[GroupByKey]=DiscreteStatsTable[[#This Row],[GroupByKey]])*DiscreteStatsTable[Average])),0)</f>
        <v>0</v>
      </c>
      <c r="P876" s="5" cm="1">
        <f t="array" ref="P876">MAX(IF((ProjectInfoTable[ProjectName]=DiscreteStatsTable[[#This Row],[ProjectName]]),(ProjectInfoTable[ProjectName]=DiscreteStatsTable[[#This Row],[ProjectName]])*ProjectInfoTable[ConfidenceInterval]))</f>
        <v>0.95</v>
      </c>
      <c r="Q876" s="5">
        <f>IF(AND(DiscreteStatsTable[[#This Row],[RepsWithStatObserved]]=1,Y876=0),200000000000000000000,IFERROR(_xlfn.T.INV.2T(1 -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6" s="5" cm="1">
        <f t="array" ref="R876">MIN(IF((DiscreteStatsTable[GroupByKey]=DiscreteStatsTable[[#This Row],[GroupByKey]]),(DiscreteStatsTable[GroupByKey]=DiscreteStatsTable[[#This Row],[GroupByKey]])*DiscreteStatsTable[Average]))</f>
        <v>0</v>
      </c>
      <c r="S876" s="5" cm="1">
        <f t="array" ref="S876">MAX(IF((DiscreteStatsTable[GroupByKey]=DiscreteStatsTable[[#This Row],[GroupByKey]]),(DiscreteStatsTable[GroupByKey]=DiscreteStatsTable[[#This Row],[GroupByKey]])*DiscreteStatsTable[Average]))</f>
        <v>0</v>
      </c>
      <c r="T876" s="5" cm="1">
        <f t="array" ref="T876">MIN(IF((DiscreteStatsTable[GroupByKey]=DiscreteStatsTable[[#This Row],[GroupByKey]]),(DiscreteStatsTable[GroupByKey]=DiscreteStatsTable[[#This Row],[GroupByKey]])*DiscreteStatsTable[Minimum]))</f>
        <v>0</v>
      </c>
      <c r="U876" s="5" cm="1">
        <f t="array" ref="U876">MAX(IF((DiscreteStatsTable[GroupByKey]=DiscreteStatsTable[[#This Row],[GroupByKey]]),(DiscreteStatsTable[GroupByKey]=DiscreteStatsTable[[#This Row],[GroupByKey]])*DiscreteStatsTable[Maximum]))</f>
        <v>0</v>
      </c>
      <c r="V876" s="5" cm="1">
        <f t="array" ref="V876">IFERROR(AVERAGE(IF((DiscreteStatsTable[GroupByKey]=DiscreteStatsTable[[#This Row],[GroupByKey]]),(DiscreteStatsTable[GroupByKey]=DiscreteStatsTable[[#This Row],[GroupByKey]])*DiscreteStatsTable[NumberObservations])),0)</f>
        <v>314.94</v>
      </c>
      <c r="W876" s="5">
        <f>IF((DiscreteStatsTable[[#This Row],[RepsRequested]]&gt;1),DiscreteStatsTable[[#This Row],[HalfWidth]],DiscreteStatsTable[[#This Row],[BatchMeansHalfWidth]])</f>
        <v>0</v>
      </c>
      <c r="X876" s="5" cm="1">
        <f t="array" ref="X876">COUNT(IF((DiscreteStatsTable[GroupByKey]=DiscreteStatsTable[[#This Row],[GroupByKey]]),(DiscreteStatsTable[GroupByKey]=DiscreteStatsTable[[#This Row],[GroupByKey]])*DiscreteStatsTable[Replication]))</f>
        <v>50</v>
      </c>
      <c r="Y876" s="5">
        <f>IF(DiscreteStatsTable[[#This Row],[RepsRequested]]=DiscreteStatsTable[[#This Row],[RepsWithStatObserved]],1,0)</f>
        <v>1</v>
      </c>
    </row>
    <row r="877" spans="1:25" x14ac:dyDescent="0.25">
      <c r="A877" t="s">
        <v>68</v>
      </c>
      <c r="B877" t="s">
        <v>70</v>
      </c>
      <c r="C877">
        <v>7</v>
      </c>
      <c r="D877" t="s">
        <v>85</v>
      </c>
      <c r="E877" t="s">
        <v>90</v>
      </c>
      <c r="F877" t="s">
        <v>87</v>
      </c>
      <c r="G877">
        <v>0</v>
      </c>
      <c r="H877">
        <v>2E+20</v>
      </c>
      <c r="I877">
        <v>0</v>
      </c>
      <c r="J877">
        <v>0</v>
      </c>
      <c r="K877">
        <v>315</v>
      </c>
      <c r="L87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77" s="5" cm="1">
        <f t="array" ref="M877">MAX(IF((ProjectInfoTable[ProjectName]=DiscreteStatsTable[[#This Row],[ProjectName]]),(ProjectInfoTable[ProjectName]=DiscreteStatsTable[[#This Row],[ProjectName]])*ProjectInfoTable[NumberOfReplications]))</f>
        <v>50</v>
      </c>
      <c r="N877" s="5" cm="1">
        <f t="array" ref="N877">IFERROR(AVERAGE(IF((DiscreteStatsTable[GroupByKey]=DiscreteStatsTable[[#This Row],[GroupByKey]]),(DiscreteStatsTable[GroupByKey]=DiscreteStatsTable[[#This Row],[GroupByKey]])*DiscreteStatsTable[Average])),0)</f>
        <v>0</v>
      </c>
      <c r="O877" s="5" cm="1">
        <f t="array" ref="O877">IFERROR(_xlfn.STDEV.S(IF((DiscreteStatsTable[GroupByKey]=DiscreteStatsTable[[#This Row],[GroupByKey]]),(DiscreteStatsTable[GroupByKey]=DiscreteStatsTable[[#This Row],[GroupByKey]])*DiscreteStatsTable[Average])),0)</f>
        <v>0</v>
      </c>
      <c r="P877" s="5" cm="1">
        <f t="array" ref="P877">MAX(IF((ProjectInfoTable[ProjectName]=DiscreteStatsTable[[#This Row],[ProjectName]]),(ProjectInfoTable[ProjectName]=DiscreteStatsTable[[#This Row],[ProjectName]])*ProjectInfoTable[ConfidenceInterval]))</f>
        <v>0.95</v>
      </c>
      <c r="Q877" s="5">
        <f>IF(AND(DiscreteStatsTable[[#This Row],[RepsWithStatObserved]]=1,Y877=0),200000000000000000000,IFERROR(_xlfn.T.INV.2T(1 -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7" s="5" cm="1">
        <f t="array" ref="R877">MIN(IF((DiscreteStatsTable[GroupByKey]=DiscreteStatsTable[[#This Row],[GroupByKey]]),(DiscreteStatsTable[GroupByKey]=DiscreteStatsTable[[#This Row],[GroupByKey]])*DiscreteStatsTable[Average]))</f>
        <v>0</v>
      </c>
      <c r="S877" s="5" cm="1">
        <f t="array" ref="S877">MAX(IF((DiscreteStatsTable[GroupByKey]=DiscreteStatsTable[[#This Row],[GroupByKey]]),(DiscreteStatsTable[GroupByKey]=DiscreteStatsTable[[#This Row],[GroupByKey]])*DiscreteStatsTable[Average]))</f>
        <v>0</v>
      </c>
      <c r="T877" s="5" cm="1">
        <f t="array" ref="T877">MIN(IF((DiscreteStatsTable[GroupByKey]=DiscreteStatsTable[[#This Row],[GroupByKey]]),(DiscreteStatsTable[GroupByKey]=DiscreteStatsTable[[#This Row],[GroupByKey]])*DiscreteStatsTable[Minimum]))</f>
        <v>0</v>
      </c>
      <c r="U877" s="5" cm="1">
        <f t="array" ref="U877">MAX(IF((DiscreteStatsTable[GroupByKey]=DiscreteStatsTable[[#This Row],[GroupByKey]]),(DiscreteStatsTable[GroupByKey]=DiscreteStatsTable[[#This Row],[GroupByKey]])*DiscreteStatsTable[Maximum]))</f>
        <v>0</v>
      </c>
      <c r="V877" s="5" cm="1">
        <f t="array" ref="V877">IFERROR(AVERAGE(IF((DiscreteStatsTable[GroupByKey]=DiscreteStatsTable[[#This Row],[GroupByKey]]),(DiscreteStatsTable[GroupByKey]=DiscreteStatsTable[[#This Row],[GroupByKey]])*DiscreteStatsTable[NumberObservations])),0)</f>
        <v>314.94</v>
      </c>
      <c r="W877" s="5">
        <f>IF((DiscreteStatsTable[[#This Row],[RepsRequested]]&gt;1),DiscreteStatsTable[[#This Row],[HalfWidth]],DiscreteStatsTable[[#This Row],[BatchMeansHalfWidth]])</f>
        <v>0</v>
      </c>
      <c r="X877" s="5" cm="1">
        <f t="array" ref="X877">COUNT(IF((DiscreteStatsTable[GroupByKey]=DiscreteStatsTable[[#This Row],[GroupByKey]]),(DiscreteStatsTable[GroupByKey]=DiscreteStatsTable[[#This Row],[GroupByKey]])*DiscreteStatsTable[Replication]))</f>
        <v>50</v>
      </c>
      <c r="Y877" s="5">
        <f>IF(DiscreteStatsTable[[#This Row],[RepsRequested]]=DiscreteStatsTable[[#This Row],[RepsWithStatObserved]],1,0)</f>
        <v>1</v>
      </c>
    </row>
    <row r="878" spans="1:25" x14ac:dyDescent="0.25">
      <c r="A878" t="s">
        <v>68</v>
      </c>
      <c r="B878" t="s">
        <v>70</v>
      </c>
      <c r="C878">
        <v>7</v>
      </c>
      <c r="D878" t="s">
        <v>85</v>
      </c>
      <c r="E878" t="s">
        <v>91</v>
      </c>
      <c r="F878" t="s">
        <v>87</v>
      </c>
      <c r="G878">
        <v>0.151323955804371</v>
      </c>
      <c r="H878">
        <v>2E+20</v>
      </c>
      <c r="I878">
        <v>2.1118061541147402E-2</v>
      </c>
      <c r="J878">
        <v>0.311566043434016</v>
      </c>
      <c r="K878">
        <v>315</v>
      </c>
      <c r="L87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78" s="5" cm="1">
        <f t="array" ref="M878">MAX(IF((ProjectInfoTable[ProjectName]=DiscreteStatsTable[[#This Row],[ProjectName]]),(ProjectInfoTable[ProjectName]=DiscreteStatsTable[[#This Row],[ProjectName]])*ProjectInfoTable[NumberOfReplications]))</f>
        <v>50</v>
      </c>
      <c r="N878" s="5" cm="1">
        <f t="array" ref="N878">IFERROR(AVERAGE(IF((DiscreteStatsTable[GroupByKey]=DiscreteStatsTable[[#This Row],[GroupByKey]]),(DiscreteStatsTable[GroupByKey]=DiscreteStatsTable[[#This Row],[GroupByKey]])*DiscreteStatsTable[Average])),0)</f>
        <v>0.15360300744494335</v>
      </c>
      <c r="O878" s="5" cm="1">
        <f t="array" ref="O87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78" s="5" cm="1">
        <f t="array" ref="P878">MAX(IF((ProjectInfoTable[ProjectName]=DiscreteStatsTable[[#This Row],[ProjectName]]),(ProjectInfoTable[ProjectName]=DiscreteStatsTable[[#This Row],[ProjectName]])*ProjectInfoTable[ConfidenceInterval]))</f>
        <v>0.95</v>
      </c>
      <c r="Q878" s="5">
        <f>IF(AND(DiscreteStatsTable[[#This Row],[RepsWithStatObserved]]=1,Y878=0),200000000000000000000,IFERROR(_xlfn.T.INV.2T(1 -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78" s="5" cm="1">
        <f t="array" ref="R878">MIN(IF((DiscreteStatsTable[GroupByKey]=DiscreteStatsTable[[#This Row],[GroupByKey]]),(DiscreteStatsTable[GroupByKey]=DiscreteStatsTable[[#This Row],[GroupByKey]])*DiscreteStatsTable[Average]))</f>
        <v>0.14775202073435401</v>
      </c>
      <c r="S878" s="5" cm="1">
        <f t="array" ref="S878">MAX(IF((DiscreteStatsTable[GroupByKey]=DiscreteStatsTable[[#This Row],[GroupByKey]]),(DiscreteStatsTable[GroupByKey]=DiscreteStatsTable[[#This Row],[GroupByKey]])*DiscreteStatsTable[Average]))</f>
        <v>0.15935535821513699</v>
      </c>
      <c r="T878" s="5" cm="1">
        <f t="array" ref="T878">MIN(IF((DiscreteStatsTable[GroupByKey]=DiscreteStatsTable[[#This Row],[GroupByKey]]),(DiscreteStatsTable[GroupByKey]=DiscreteStatsTable[[#This Row],[GroupByKey]])*DiscreteStatsTable[Minimum]))</f>
        <v>1.2941586017357501E-2</v>
      </c>
      <c r="U878" s="5" cm="1">
        <f t="array" ref="U878">MAX(IF((DiscreteStatsTable[GroupByKey]=DiscreteStatsTable[[#This Row],[GroupByKey]]),(DiscreteStatsTable[GroupByKey]=DiscreteStatsTable[[#This Row],[GroupByKey]])*DiscreteStatsTable[Maximum]))</f>
        <v>0.39902140955300902</v>
      </c>
      <c r="V878" s="5" cm="1">
        <f t="array" ref="V878">IFERROR(AVERAGE(IF((DiscreteStatsTable[GroupByKey]=DiscreteStatsTable[[#This Row],[GroupByKey]]),(DiscreteStatsTable[GroupByKey]=DiscreteStatsTable[[#This Row],[GroupByKey]])*DiscreteStatsTable[NumberObservations])),0)</f>
        <v>314.94</v>
      </c>
      <c r="W878" s="5">
        <f>IF((DiscreteStatsTable[[#This Row],[RepsRequested]]&gt;1),DiscreteStatsTable[[#This Row],[HalfWidth]],DiscreteStatsTable[[#This Row],[BatchMeansHalfWidth]])</f>
        <v>7.902472167534418E-4</v>
      </c>
      <c r="X878" s="5" cm="1">
        <f t="array" ref="X878">COUNT(IF((DiscreteStatsTable[GroupByKey]=DiscreteStatsTable[[#This Row],[GroupByKey]]),(DiscreteStatsTable[GroupByKey]=DiscreteStatsTable[[#This Row],[GroupByKey]])*DiscreteStatsTable[Replication]))</f>
        <v>50</v>
      </c>
      <c r="Y878" s="5">
        <f>IF(DiscreteStatsTable[[#This Row],[RepsRequested]]=DiscreteStatsTable[[#This Row],[RepsWithStatObserved]],1,0)</f>
        <v>1</v>
      </c>
    </row>
    <row r="879" spans="1:25" x14ac:dyDescent="0.25">
      <c r="A879" t="s">
        <v>68</v>
      </c>
      <c r="B879" t="s">
        <v>70</v>
      </c>
      <c r="C879">
        <v>7</v>
      </c>
      <c r="D879" t="s">
        <v>85</v>
      </c>
      <c r="E879" t="s">
        <v>92</v>
      </c>
      <c r="F879" t="s">
        <v>87</v>
      </c>
      <c r="G879">
        <v>6.0244837464962897</v>
      </c>
      <c r="H879">
        <v>2E+20</v>
      </c>
      <c r="I879">
        <v>1.26708369246884</v>
      </c>
      <c r="J879">
        <v>15.1574532550498</v>
      </c>
      <c r="K879">
        <v>315</v>
      </c>
      <c r="L87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79" s="5" cm="1">
        <f t="array" ref="M879">MAX(IF((ProjectInfoTable[ProjectName]=DiscreteStatsTable[[#This Row],[ProjectName]]),(ProjectInfoTable[ProjectName]=DiscreteStatsTable[[#This Row],[ProjectName]])*ProjectInfoTable[NumberOfReplications]))</f>
        <v>50</v>
      </c>
      <c r="N879" s="5" cm="1">
        <f t="array" ref="N879">IFERROR(AVERAGE(IF((DiscreteStatsTable[GroupByKey]=DiscreteStatsTable[[#This Row],[GroupByKey]]),(DiscreteStatsTable[GroupByKey]=DiscreteStatsTable[[#This Row],[GroupByKey]])*DiscreteStatsTable[Average])),0)</f>
        <v>6.2464097165262737</v>
      </c>
      <c r="O879" s="5" cm="1">
        <f t="array" ref="O879">IFERROR(_xlfn.STDEV.S(IF((DiscreteStatsTable[GroupByKey]=DiscreteStatsTable[[#This Row],[GroupByKey]]),(DiscreteStatsTable[GroupByKey]=DiscreteStatsTable[[#This Row],[GroupByKey]])*DiscreteStatsTable[Average])),0)</f>
        <v>0.25147687830992443</v>
      </c>
      <c r="P879" s="5" cm="1">
        <f t="array" ref="P879">MAX(IF((ProjectInfoTable[ProjectName]=DiscreteStatsTable[[#This Row],[ProjectName]]),(ProjectInfoTable[ProjectName]=DiscreteStatsTable[[#This Row],[ProjectName]])*ProjectInfoTable[ConfidenceInterval]))</f>
        <v>0.95</v>
      </c>
      <c r="Q879" s="5">
        <f>IF(AND(DiscreteStatsTable[[#This Row],[RepsWithStatObserved]]=1,Y879=0),200000000000000000000,IFERROR(_xlfn.T.INV.2T(1 -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879" s="5" cm="1">
        <f t="array" ref="R879">MIN(IF((DiscreteStatsTable[GroupByKey]=DiscreteStatsTable[[#This Row],[GroupByKey]]),(DiscreteStatsTable[GroupByKey]=DiscreteStatsTable[[#This Row],[GroupByKey]])*DiscreteStatsTable[Average]))</f>
        <v>5.7719952606423401</v>
      </c>
      <c r="S879" s="5" cm="1">
        <f t="array" ref="S879">MAX(IF((DiscreteStatsTable[GroupByKey]=DiscreteStatsTable[[#This Row],[GroupByKey]]),(DiscreteStatsTable[GroupByKey]=DiscreteStatsTable[[#This Row],[GroupByKey]])*DiscreteStatsTable[Average]))</f>
        <v>6.9649734105951397</v>
      </c>
      <c r="T879" s="5" cm="1">
        <f t="array" ref="T879">MIN(IF((DiscreteStatsTable[GroupByKey]=DiscreteStatsTable[[#This Row],[GroupByKey]]),(DiscreteStatsTable[GroupByKey]=DiscreteStatsTable[[#This Row],[GroupByKey]])*DiscreteStatsTable[Minimum]))</f>
        <v>0.776495161041453</v>
      </c>
      <c r="U879" s="5" cm="1">
        <f t="array" ref="U879">MAX(IF((DiscreteStatsTable[GroupByKey]=DiscreteStatsTable[[#This Row],[GroupByKey]]),(DiscreteStatsTable[GroupByKey]=DiscreteStatsTable[[#This Row],[GroupByKey]])*DiscreteStatsTable[Maximum]))</f>
        <v>24.516532285818698</v>
      </c>
      <c r="V879" s="5" cm="1">
        <f t="array" ref="V879">IFERROR(AVERAGE(IF((DiscreteStatsTable[GroupByKey]=DiscreteStatsTable[[#This Row],[GroupByKey]]),(DiscreteStatsTable[GroupByKey]=DiscreteStatsTable[[#This Row],[GroupByKey]])*DiscreteStatsTable[NumberObservations])),0)</f>
        <v>314.94</v>
      </c>
      <c r="W879" s="5">
        <f>IF((DiscreteStatsTable[[#This Row],[RepsRequested]]&gt;1),DiscreteStatsTable[[#This Row],[HalfWidth]],DiscreteStatsTable[[#This Row],[BatchMeansHalfWidth]])</f>
        <v>7.1468938045562813E-2</v>
      </c>
      <c r="X879" s="5" cm="1">
        <f t="array" ref="X879">COUNT(IF((DiscreteStatsTable[GroupByKey]=DiscreteStatsTable[[#This Row],[GroupByKey]]),(DiscreteStatsTable[GroupByKey]=DiscreteStatsTable[[#This Row],[GroupByKey]])*DiscreteStatsTable[Replication]))</f>
        <v>50</v>
      </c>
      <c r="Y879" s="5">
        <f>IF(DiscreteStatsTable[[#This Row],[RepsRequested]]=DiscreteStatsTable[[#This Row],[RepsWithStatObserved]],1,0)</f>
        <v>1</v>
      </c>
    </row>
    <row r="880" spans="1:25" x14ac:dyDescent="0.25">
      <c r="A880" t="s">
        <v>68</v>
      </c>
      <c r="B880" t="s">
        <v>70</v>
      </c>
      <c r="C880">
        <v>7</v>
      </c>
      <c r="D880" t="s">
        <v>85</v>
      </c>
      <c r="E880" t="s">
        <v>93</v>
      </c>
      <c r="F880" t="s">
        <v>87</v>
      </c>
      <c r="G880">
        <v>0</v>
      </c>
      <c r="H880">
        <v>2E+20</v>
      </c>
      <c r="I880">
        <v>0</v>
      </c>
      <c r="J880">
        <v>0</v>
      </c>
      <c r="K880">
        <v>315</v>
      </c>
      <c r="L88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80" s="5" cm="1">
        <f t="array" ref="M880">MAX(IF((ProjectInfoTable[ProjectName]=DiscreteStatsTable[[#This Row],[ProjectName]]),(ProjectInfoTable[ProjectName]=DiscreteStatsTable[[#This Row],[ProjectName]])*ProjectInfoTable[NumberOfReplications]))</f>
        <v>50</v>
      </c>
      <c r="N880" s="5" cm="1">
        <f t="array" ref="N880">IFERROR(AVERAGE(IF((DiscreteStatsTable[GroupByKey]=DiscreteStatsTable[[#This Row],[GroupByKey]]),(DiscreteStatsTable[GroupByKey]=DiscreteStatsTable[[#This Row],[GroupByKey]])*DiscreteStatsTable[Average])),0)</f>
        <v>0</v>
      </c>
      <c r="O880" s="5" cm="1">
        <f t="array" ref="O880">IFERROR(_xlfn.STDEV.S(IF((DiscreteStatsTable[GroupByKey]=DiscreteStatsTable[[#This Row],[GroupByKey]]),(DiscreteStatsTable[GroupByKey]=DiscreteStatsTable[[#This Row],[GroupByKey]])*DiscreteStatsTable[Average])),0)</f>
        <v>0</v>
      </c>
      <c r="P880" s="5" cm="1">
        <f t="array" ref="P880">MAX(IF((ProjectInfoTable[ProjectName]=DiscreteStatsTable[[#This Row],[ProjectName]]),(ProjectInfoTable[ProjectName]=DiscreteStatsTable[[#This Row],[ProjectName]])*ProjectInfoTable[ConfidenceInterval]))</f>
        <v>0.95</v>
      </c>
      <c r="Q880" s="5">
        <f>IF(AND(DiscreteStatsTable[[#This Row],[RepsWithStatObserved]]=1,Y880=0),200000000000000000000,IFERROR(_xlfn.T.INV.2T(1 -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0" s="5" cm="1">
        <f t="array" ref="R880">MIN(IF((DiscreteStatsTable[GroupByKey]=DiscreteStatsTable[[#This Row],[GroupByKey]]),(DiscreteStatsTable[GroupByKey]=DiscreteStatsTable[[#This Row],[GroupByKey]])*DiscreteStatsTable[Average]))</f>
        <v>0</v>
      </c>
      <c r="S880" s="5" cm="1">
        <f t="array" ref="S880">MAX(IF((DiscreteStatsTable[GroupByKey]=DiscreteStatsTable[[#This Row],[GroupByKey]]),(DiscreteStatsTable[GroupByKey]=DiscreteStatsTable[[#This Row],[GroupByKey]])*DiscreteStatsTable[Average]))</f>
        <v>0</v>
      </c>
      <c r="T880" s="5" cm="1">
        <f t="array" ref="T880">MIN(IF((DiscreteStatsTable[GroupByKey]=DiscreteStatsTable[[#This Row],[GroupByKey]]),(DiscreteStatsTable[GroupByKey]=DiscreteStatsTable[[#This Row],[GroupByKey]])*DiscreteStatsTable[Minimum]))</f>
        <v>0</v>
      </c>
      <c r="U880" s="5" cm="1">
        <f t="array" ref="U880">MAX(IF((DiscreteStatsTable[GroupByKey]=DiscreteStatsTable[[#This Row],[GroupByKey]]),(DiscreteStatsTable[GroupByKey]=DiscreteStatsTable[[#This Row],[GroupByKey]])*DiscreteStatsTable[Maximum]))</f>
        <v>0</v>
      </c>
      <c r="V880" s="5" cm="1">
        <f t="array" ref="V880">IFERROR(AVERAGE(IF((DiscreteStatsTable[GroupByKey]=DiscreteStatsTable[[#This Row],[GroupByKey]]),(DiscreteStatsTable[GroupByKey]=DiscreteStatsTable[[#This Row],[GroupByKey]])*DiscreteStatsTable[NumberObservations])),0)</f>
        <v>314.94</v>
      </c>
      <c r="W880" s="5">
        <f>IF((DiscreteStatsTable[[#This Row],[RepsRequested]]&gt;1),DiscreteStatsTable[[#This Row],[HalfWidth]],DiscreteStatsTable[[#This Row],[BatchMeansHalfWidth]])</f>
        <v>0</v>
      </c>
      <c r="X880" s="5" cm="1">
        <f t="array" ref="X880">COUNT(IF((DiscreteStatsTable[GroupByKey]=DiscreteStatsTable[[#This Row],[GroupByKey]]),(DiscreteStatsTable[GroupByKey]=DiscreteStatsTable[[#This Row],[GroupByKey]])*DiscreteStatsTable[Replication]))</f>
        <v>50</v>
      </c>
      <c r="Y880" s="5">
        <f>IF(DiscreteStatsTable[[#This Row],[RepsRequested]]=DiscreteStatsTable[[#This Row],[RepsWithStatObserved]],1,0)</f>
        <v>1</v>
      </c>
    </row>
    <row r="881" spans="1:25" x14ac:dyDescent="0.25">
      <c r="A881" t="s">
        <v>68</v>
      </c>
      <c r="B881" t="s">
        <v>70</v>
      </c>
      <c r="C881">
        <v>7</v>
      </c>
      <c r="D881" t="s">
        <v>85</v>
      </c>
      <c r="E881" t="s">
        <v>94</v>
      </c>
      <c r="F881" t="s">
        <v>87</v>
      </c>
      <c r="G881">
        <v>0</v>
      </c>
      <c r="H881">
        <v>2E+20</v>
      </c>
      <c r="I881">
        <v>0</v>
      </c>
      <c r="J881">
        <v>0</v>
      </c>
      <c r="K881">
        <v>315</v>
      </c>
      <c r="L88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81" s="5" cm="1">
        <f t="array" ref="M881">MAX(IF((ProjectInfoTable[ProjectName]=DiscreteStatsTable[[#This Row],[ProjectName]]),(ProjectInfoTable[ProjectName]=DiscreteStatsTable[[#This Row],[ProjectName]])*ProjectInfoTable[NumberOfReplications]))</f>
        <v>50</v>
      </c>
      <c r="N881" s="5" cm="1">
        <f t="array" ref="N881">IFERROR(AVERAGE(IF((DiscreteStatsTable[GroupByKey]=DiscreteStatsTable[[#This Row],[GroupByKey]]),(DiscreteStatsTable[GroupByKey]=DiscreteStatsTable[[#This Row],[GroupByKey]])*DiscreteStatsTable[Average])),0)</f>
        <v>0</v>
      </c>
      <c r="O881" s="5" cm="1">
        <f t="array" ref="O881">IFERROR(_xlfn.STDEV.S(IF((DiscreteStatsTable[GroupByKey]=DiscreteStatsTable[[#This Row],[GroupByKey]]),(DiscreteStatsTable[GroupByKey]=DiscreteStatsTable[[#This Row],[GroupByKey]])*DiscreteStatsTable[Average])),0)</f>
        <v>0</v>
      </c>
      <c r="P881" s="5" cm="1">
        <f t="array" ref="P881">MAX(IF((ProjectInfoTable[ProjectName]=DiscreteStatsTable[[#This Row],[ProjectName]]),(ProjectInfoTable[ProjectName]=DiscreteStatsTable[[#This Row],[ProjectName]])*ProjectInfoTable[ConfidenceInterval]))</f>
        <v>0.95</v>
      </c>
      <c r="Q881" s="5">
        <f>IF(AND(DiscreteStatsTable[[#This Row],[RepsWithStatObserved]]=1,Y881=0),200000000000000000000,IFERROR(_xlfn.T.INV.2T(1 -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1" s="5" cm="1">
        <f t="array" ref="R881">MIN(IF((DiscreteStatsTable[GroupByKey]=DiscreteStatsTable[[#This Row],[GroupByKey]]),(DiscreteStatsTable[GroupByKey]=DiscreteStatsTable[[#This Row],[GroupByKey]])*DiscreteStatsTable[Average]))</f>
        <v>0</v>
      </c>
      <c r="S881" s="5" cm="1">
        <f t="array" ref="S881">MAX(IF((DiscreteStatsTable[GroupByKey]=DiscreteStatsTable[[#This Row],[GroupByKey]]),(DiscreteStatsTable[GroupByKey]=DiscreteStatsTable[[#This Row],[GroupByKey]])*DiscreteStatsTable[Average]))</f>
        <v>0</v>
      </c>
      <c r="T881" s="5" cm="1">
        <f t="array" ref="T881">MIN(IF((DiscreteStatsTable[GroupByKey]=DiscreteStatsTable[[#This Row],[GroupByKey]]),(DiscreteStatsTable[GroupByKey]=DiscreteStatsTable[[#This Row],[GroupByKey]])*DiscreteStatsTable[Minimum]))</f>
        <v>0</v>
      </c>
      <c r="U881" s="5" cm="1">
        <f t="array" ref="U881">MAX(IF((DiscreteStatsTable[GroupByKey]=DiscreteStatsTable[[#This Row],[GroupByKey]]),(DiscreteStatsTable[GroupByKey]=DiscreteStatsTable[[#This Row],[GroupByKey]])*DiscreteStatsTable[Maximum]))</f>
        <v>0</v>
      </c>
      <c r="V881" s="5" cm="1">
        <f t="array" ref="V881">IFERROR(AVERAGE(IF((DiscreteStatsTable[GroupByKey]=DiscreteStatsTable[[#This Row],[GroupByKey]]),(DiscreteStatsTable[GroupByKey]=DiscreteStatsTable[[#This Row],[GroupByKey]])*DiscreteStatsTable[NumberObservations])),0)</f>
        <v>314.94</v>
      </c>
      <c r="W881" s="5">
        <f>IF((DiscreteStatsTable[[#This Row],[RepsRequested]]&gt;1),DiscreteStatsTable[[#This Row],[HalfWidth]],DiscreteStatsTable[[#This Row],[BatchMeansHalfWidth]])</f>
        <v>0</v>
      </c>
      <c r="X881" s="5" cm="1">
        <f t="array" ref="X881">COUNT(IF((DiscreteStatsTable[GroupByKey]=DiscreteStatsTable[[#This Row],[GroupByKey]]),(DiscreteStatsTable[GroupByKey]=DiscreteStatsTable[[#This Row],[GroupByKey]])*DiscreteStatsTable[Replication]))</f>
        <v>50</v>
      </c>
      <c r="Y881" s="5">
        <f>IF(DiscreteStatsTable[[#This Row],[RepsRequested]]=DiscreteStatsTable[[#This Row],[RepsWithStatObserved]],1,0)</f>
        <v>1</v>
      </c>
    </row>
    <row r="882" spans="1:25" x14ac:dyDescent="0.25">
      <c r="A882" t="s">
        <v>68</v>
      </c>
      <c r="B882" t="s">
        <v>70</v>
      </c>
      <c r="C882">
        <v>7</v>
      </c>
      <c r="D882" t="s">
        <v>85</v>
      </c>
      <c r="E882" t="s">
        <v>95</v>
      </c>
      <c r="F882" t="s">
        <v>87</v>
      </c>
      <c r="G882">
        <v>0.151323955804371</v>
      </c>
      <c r="H882">
        <v>2E+20</v>
      </c>
      <c r="I882">
        <v>2.1118061541147402E-2</v>
      </c>
      <c r="J882">
        <v>0.311566043434016</v>
      </c>
      <c r="K882">
        <v>315</v>
      </c>
      <c r="L88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82" s="5" cm="1">
        <f t="array" ref="M882">MAX(IF((ProjectInfoTable[ProjectName]=DiscreteStatsTable[[#This Row],[ProjectName]]),(ProjectInfoTable[ProjectName]=DiscreteStatsTable[[#This Row],[ProjectName]])*ProjectInfoTable[NumberOfReplications]))</f>
        <v>50</v>
      </c>
      <c r="N882" s="5" cm="1">
        <f t="array" ref="N882">IFERROR(AVERAGE(IF((DiscreteStatsTable[GroupByKey]=DiscreteStatsTable[[#This Row],[GroupByKey]]),(DiscreteStatsTable[GroupByKey]=DiscreteStatsTable[[#This Row],[GroupByKey]])*DiscreteStatsTable[Average])),0)</f>
        <v>0.15360300744494335</v>
      </c>
      <c r="O882" s="5" cm="1">
        <f t="array" ref="O88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82" s="5" cm="1">
        <f t="array" ref="P882">MAX(IF((ProjectInfoTable[ProjectName]=DiscreteStatsTable[[#This Row],[ProjectName]]),(ProjectInfoTable[ProjectName]=DiscreteStatsTable[[#This Row],[ProjectName]])*ProjectInfoTable[ConfidenceInterval]))</f>
        <v>0.95</v>
      </c>
      <c r="Q882" s="5">
        <f>IF(AND(DiscreteStatsTable[[#This Row],[RepsWithStatObserved]]=1,Y882=0),200000000000000000000,IFERROR(_xlfn.T.INV.2T(1 -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82" s="5" cm="1">
        <f t="array" ref="R882">MIN(IF((DiscreteStatsTable[GroupByKey]=DiscreteStatsTable[[#This Row],[GroupByKey]]),(DiscreteStatsTable[GroupByKey]=DiscreteStatsTable[[#This Row],[GroupByKey]])*DiscreteStatsTable[Average]))</f>
        <v>0.14775202073435401</v>
      </c>
      <c r="S882" s="5" cm="1">
        <f t="array" ref="S882">MAX(IF((DiscreteStatsTable[GroupByKey]=DiscreteStatsTable[[#This Row],[GroupByKey]]),(DiscreteStatsTable[GroupByKey]=DiscreteStatsTable[[#This Row],[GroupByKey]])*DiscreteStatsTable[Average]))</f>
        <v>0.15935535821513699</v>
      </c>
      <c r="T882" s="5" cm="1">
        <f t="array" ref="T882">MIN(IF((DiscreteStatsTable[GroupByKey]=DiscreteStatsTable[[#This Row],[GroupByKey]]),(DiscreteStatsTable[GroupByKey]=DiscreteStatsTable[[#This Row],[GroupByKey]])*DiscreteStatsTable[Minimum]))</f>
        <v>1.2941586017357501E-2</v>
      </c>
      <c r="U882" s="5" cm="1">
        <f t="array" ref="U882">MAX(IF((DiscreteStatsTable[GroupByKey]=DiscreteStatsTable[[#This Row],[GroupByKey]]),(DiscreteStatsTable[GroupByKey]=DiscreteStatsTable[[#This Row],[GroupByKey]])*DiscreteStatsTable[Maximum]))</f>
        <v>0.39902140955300902</v>
      </c>
      <c r="V882" s="5" cm="1">
        <f t="array" ref="V882">IFERROR(AVERAGE(IF((DiscreteStatsTable[GroupByKey]=DiscreteStatsTable[[#This Row],[GroupByKey]]),(DiscreteStatsTable[GroupByKey]=DiscreteStatsTable[[#This Row],[GroupByKey]])*DiscreteStatsTable[NumberObservations])),0)</f>
        <v>314.94</v>
      </c>
      <c r="W882" s="5">
        <f>IF((DiscreteStatsTable[[#This Row],[RepsRequested]]&gt;1),DiscreteStatsTable[[#This Row],[HalfWidth]],DiscreteStatsTable[[#This Row],[BatchMeansHalfWidth]])</f>
        <v>7.902472167534418E-4</v>
      </c>
      <c r="X882" s="5" cm="1">
        <f t="array" ref="X882">COUNT(IF((DiscreteStatsTable[GroupByKey]=DiscreteStatsTable[[#This Row],[GroupByKey]]),(DiscreteStatsTable[GroupByKey]=DiscreteStatsTable[[#This Row],[GroupByKey]])*DiscreteStatsTable[Replication]))</f>
        <v>50</v>
      </c>
      <c r="Y882" s="5">
        <f>IF(DiscreteStatsTable[[#This Row],[RepsRequested]]=DiscreteStatsTable[[#This Row],[RepsWithStatObserved]],1,0)</f>
        <v>1</v>
      </c>
    </row>
    <row r="883" spans="1:25" x14ac:dyDescent="0.25">
      <c r="A883" t="s">
        <v>68</v>
      </c>
      <c r="B883" t="s">
        <v>70</v>
      </c>
      <c r="C883">
        <v>7</v>
      </c>
      <c r="D883" t="s">
        <v>85</v>
      </c>
      <c r="E883" t="s">
        <v>96</v>
      </c>
      <c r="F883" t="s">
        <v>87</v>
      </c>
      <c r="G883">
        <v>5.5709794340683896</v>
      </c>
      <c r="H883">
        <v>2E+20</v>
      </c>
      <c r="I883">
        <v>1.26708369246884</v>
      </c>
      <c r="J883">
        <v>13.959692981238399</v>
      </c>
      <c r="K883">
        <v>315</v>
      </c>
      <c r="L88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83" s="5" cm="1">
        <f t="array" ref="M883">MAX(IF((ProjectInfoTable[ProjectName]=DiscreteStatsTable[[#This Row],[ProjectName]]),(ProjectInfoTable[ProjectName]=DiscreteStatsTable[[#This Row],[ProjectName]])*ProjectInfoTable[NumberOfReplications]))</f>
        <v>50</v>
      </c>
      <c r="N883" s="5" cm="1">
        <f t="array" ref="N883">IFERROR(AVERAGE(IF((DiscreteStatsTable[GroupByKey]=DiscreteStatsTable[[#This Row],[GroupByKey]]),(DiscreteStatsTable[GroupByKey]=DiscreteStatsTable[[#This Row],[GroupByKey]])*DiscreteStatsTable[Average])),0)</f>
        <v>5.6703914844629564</v>
      </c>
      <c r="O883" s="5" cm="1">
        <f t="array" ref="O883">IFERROR(_xlfn.STDEV.S(IF((DiscreteStatsTable[GroupByKey]=DiscreteStatsTable[[#This Row],[GroupByKey]]),(DiscreteStatsTable[GroupByKey]=DiscreteStatsTable[[#This Row],[GroupByKey]])*DiscreteStatsTable[Average])),0)</f>
        <v>0.11212213786906711</v>
      </c>
      <c r="P883" s="5" cm="1">
        <f t="array" ref="P883">MAX(IF((ProjectInfoTable[ProjectName]=DiscreteStatsTable[[#This Row],[ProjectName]]),(ProjectInfoTable[ProjectName]=DiscreteStatsTable[[#This Row],[ProjectName]])*ProjectInfoTable[ConfidenceInterval]))</f>
        <v>0.95</v>
      </c>
      <c r="Q883" s="5">
        <f>IF(AND(DiscreteStatsTable[[#This Row],[RepsWithStatObserved]]=1,Y883=0),200000000000000000000,IFERROR(_xlfn.T.INV.2T(1 -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883" s="5" cm="1">
        <f t="array" ref="R883">MIN(IF((DiscreteStatsTable[GroupByKey]=DiscreteStatsTable[[#This Row],[GroupByKey]]),(DiscreteStatsTable[GroupByKey]=DiscreteStatsTable[[#This Row],[GroupByKey]])*DiscreteStatsTable[Average]))</f>
        <v>5.4446177348794</v>
      </c>
      <c r="S883" s="5" cm="1">
        <f t="array" ref="S883">MAX(IF((DiscreteStatsTable[GroupByKey]=DiscreteStatsTable[[#This Row],[GroupByKey]]),(DiscreteStatsTable[GroupByKey]=DiscreteStatsTable[[#This Row],[GroupByKey]])*DiscreteStatsTable[Average]))</f>
        <v>5.9073355064629904</v>
      </c>
      <c r="T883" s="5" cm="1">
        <f t="array" ref="T883">MIN(IF((DiscreteStatsTable[GroupByKey]=DiscreteStatsTable[[#This Row],[GroupByKey]]),(DiscreteStatsTable[GroupByKey]=DiscreteStatsTable[[#This Row],[GroupByKey]])*DiscreteStatsTable[Minimum]))</f>
        <v>0.776495161041453</v>
      </c>
      <c r="U883" s="5" cm="1">
        <f t="array" ref="U883">MAX(IF((DiscreteStatsTable[GroupByKey]=DiscreteStatsTable[[#This Row],[GroupByKey]]),(DiscreteStatsTable[GroupByKey]=DiscreteStatsTable[[#This Row],[GroupByKey]])*DiscreteStatsTable[Maximum]))</f>
        <v>17.386184782464099</v>
      </c>
      <c r="V883" s="5" cm="1">
        <f t="array" ref="V883">IFERROR(AVERAGE(IF((DiscreteStatsTable[GroupByKey]=DiscreteStatsTable[[#This Row],[GroupByKey]]),(DiscreteStatsTable[GroupByKey]=DiscreteStatsTable[[#This Row],[GroupByKey]])*DiscreteStatsTable[NumberObservations])),0)</f>
        <v>314.94</v>
      </c>
      <c r="W883" s="5">
        <f>IF((DiscreteStatsTable[[#This Row],[RepsRequested]]&gt;1),DiscreteStatsTable[[#This Row],[HalfWidth]],DiscreteStatsTable[[#This Row],[BatchMeansHalfWidth]])</f>
        <v>3.1864759013847554E-2</v>
      </c>
      <c r="X883" s="5" cm="1">
        <f t="array" ref="X883">COUNT(IF((DiscreteStatsTable[GroupByKey]=DiscreteStatsTable[[#This Row],[GroupByKey]]),(DiscreteStatsTable[GroupByKey]=DiscreteStatsTable[[#This Row],[GroupByKey]])*DiscreteStatsTable[Replication]))</f>
        <v>50</v>
      </c>
      <c r="Y883" s="5">
        <f>IF(DiscreteStatsTable[[#This Row],[RepsRequested]]=DiscreteStatsTable[[#This Row],[RepsWithStatObserved]],1,0)</f>
        <v>1</v>
      </c>
    </row>
    <row r="884" spans="1:25" x14ac:dyDescent="0.25">
      <c r="A884" t="s">
        <v>68</v>
      </c>
      <c r="B884" t="s">
        <v>70</v>
      </c>
      <c r="C884">
        <v>7</v>
      </c>
      <c r="D884" t="s">
        <v>85</v>
      </c>
      <c r="E884" t="s">
        <v>97</v>
      </c>
      <c r="F884" t="s">
        <v>87</v>
      </c>
      <c r="G884">
        <v>0</v>
      </c>
      <c r="H884">
        <v>2E+20</v>
      </c>
      <c r="I884">
        <v>0</v>
      </c>
      <c r="J884">
        <v>0</v>
      </c>
      <c r="K884">
        <v>315</v>
      </c>
      <c r="L88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84" s="5" cm="1">
        <f t="array" ref="M884">MAX(IF((ProjectInfoTable[ProjectName]=DiscreteStatsTable[[#This Row],[ProjectName]]),(ProjectInfoTable[ProjectName]=DiscreteStatsTable[[#This Row],[ProjectName]])*ProjectInfoTable[NumberOfReplications]))</f>
        <v>50</v>
      </c>
      <c r="N884" s="5" cm="1">
        <f t="array" ref="N884">IFERROR(AVERAGE(IF((DiscreteStatsTable[GroupByKey]=DiscreteStatsTable[[#This Row],[GroupByKey]]),(DiscreteStatsTable[GroupByKey]=DiscreteStatsTable[[#This Row],[GroupByKey]])*DiscreteStatsTable[Average])),0)</f>
        <v>0</v>
      </c>
      <c r="O884" s="5" cm="1">
        <f t="array" ref="O884">IFERROR(_xlfn.STDEV.S(IF((DiscreteStatsTable[GroupByKey]=DiscreteStatsTable[[#This Row],[GroupByKey]]),(DiscreteStatsTable[GroupByKey]=DiscreteStatsTable[[#This Row],[GroupByKey]])*DiscreteStatsTable[Average])),0)</f>
        <v>0</v>
      </c>
      <c r="P884" s="5" cm="1">
        <f t="array" ref="P884">MAX(IF((ProjectInfoTable[ProjectName]=DiscreteStatsTable[[#This Row],[ProjectName]]),(ProjectInfoTable[ProjectName]=DiscreteStatsTable[[#This Row],[ProjectName]])*ProjectInfoTable[ConfidenceInterval]))</f>
        <v>0.95</v>
      </c>
      <c r="Q884" s="5">
        <f>IF(AND(DiscreteStatsTable[[#This Row],[RepsWithStatObserved]]=1,Y884=0),200000000000000000000,IFERROR(_xlfn.T.INV.2T(1 -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4" s="5" cm="1">
        <f t="array" ref="R884">MIN(IF((DiscreteStatsTable[GroupByKey]=DiscreteStatsTable[[#This Row],[GroupByKey]]),(DiscreteStatsTable[GroupByKey]=DiscreteStatsTable[[#This Row],[GroupByKey]])*DiscreteStatsTable[Average]))</f>
        <v>0</v>
      </c>
      <c r="S884" s="5" cm="1">
        <f t="array" ref="S884">MAX(IF((DiscreteStatsTable[GroupByKey]=DiscreteStatsTable[[#This Row],[GroupByKey]]),(DiscreteStatsTable[GroupByKey]=DiscreteStatsTable[[#This Row],[GroupByKey]])*DiscreteStatsTable[Average]))</f>
        <v>0</v>
      </c>
      <c r="T884" s="5" cm="1">
        <f t="array" ref="T884">MIN(IF((DiscreteStatsTable[GroupByKey]=DiscreteStatsTable[[#This Row],[GroupByKey]]),(DiscreteStatsTable[GroupByKey]=DiscreteStatsTable[[#This Row],[GroupByKey]])*DiscreteStatsTable[Minimum]))</f>
        <v>0</v>
      </c>
      <c r="U884" s="5" cm="1">
        <f t="array" ref="U884">MAX(IF((DiscreteStatsTable[GroupByKey]=DiscreteStatsTable[[#This Row],[GroupByKey]]),(DiscreteStatsTable[GroupByKey]=DiscreteStatsTable[[#This Row],[GroupByKey]])*DiscreteStatsTable[Maximum]))</f>
        <v>0</v>
      </c>
      <c r="V884" s="5" cm="1">
        <f t="array" ref="V884">IFERROR(AVERAGE(IF((DiscreteStatsTable[GroupByKey]=DiscreteStatsTable[[#This Row],[GroupByKey]]),(DiscreteStatsTable[GroupByKey]=DiscreteStatsTable[[#This Row],[GroupByKey]])*DiscreteStatsTable[NumberObservations])),0)</f>
        <v>314.94</v>
      </c>
      <c r="W884" s="5">
        <f>IF((DiscreteStatsTable[[#This Row],[RepsRequested]]&gt;1),DiscreteStatsTable[[#This Row],[HalfWidth]],DiscreteStatsTable[[#This Row],[BatchMeansHalfWidth]])</f>
        <v>0</v>
      </c>
      <c r="X884" s="5" cm="1">
        <f t="array" ref="X884">COUNT(IF((DiscreteStatsTable[GroupByKey]=DiscreteStatsTable[[#This Row],[GroupByKey]]),(DiscreteStatsTable[GroupByKey]=DiscreteStatsTable[[#This Row],[GroupByKey]])*DiscreteStatsTable[Replication]))</f>
        <v>50</v>
      </c>
      <c r="Y884" s="5">
        <f>IF(DiscreteStatsTable[[#This Row],[RepsRequested]]=DiscreteStatsTable[[#This Row],[RepsWithStatObserved]],1,0)</f>
        <v>1</v>
      </c>
    </row>
    <row r="885" spans="1:25" x14ac:dyDescent="0.25">
      <c r="A885" t="s">
        <v>68</v>
      </c>
      <c r="B885" t="s">
        <v>70</v>
      </c>
      <c r="C885">
        <v>7</v>
      </c>
      <c r="D885" t="s">
        <v>85</v>
      </c>
      <c r="E885" t="s">
        <v>98</v>
      </c>
      <c r="F885" t="s">
        <v>87</v>
      </c>
      <c r="G885">
        <v>0.45350431242790401</v>
      </c>
      <c r="H885">
        <v>2E+20</v>
      </c>
      <c r="I885">
        <v>0</v>
      </c>
      <c r="J885">
        <v>4.7018116521873701</v>
      </c>
      <c r="K885">
        <v>315</v>
      </c>
      <c r="L88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85" s="5" cm="1">
        <f t="array" ref="M885">MAX(IF((ProjectInfoTable[ProjectName]=DiscreteStatsTable[[#This Row],[ProjectName]]),(ProjectInfoTable[ProjectName]=DiscreteStatsTable[[#This Row],[ProjectName]])*ProjectInfoTable[NumberOfReplications]))</f>
        <v>50</v>
      </c>
      <c r="N885" s="5" cm="1">
        <f t="array" ref="N885">IFERROR(AVERAGE(IF((DiscreteStatsTable[GroupByKey]=DiscreteStatsTable[[#This Row],[GroupByKey]]),(DiscreteStatsTable[GroupByKey]=DiscreteStatsTable[[#This Row],[GroupByKey]])*DiscreteStatsTable[Average])),0)</f>
        <v>0.57601823206331915</v>
      </c>
      <c r="O885" s="5" cm="1">
        <f t="array" ref="O885">IFERROR(_xlfn.STDEV.S(IF((DiscreteStatsTable[GroupByKey]=DiscreteStatsTable[[#This Row],[GroupByKey]]),(DiscreteStatsTable[GroupByKey]=DiscreteStatsTable[[#This Row],[GroupByKey]])*DiscreteStatsTable[Average])),0)</f>
        <v>0.15914721048241839</v>
      </c>
      <c r="P885" s="5" cm="1">
        <f t="array" ref="P885">MAX(IF((ProjectInfoTable[ProjectName]=DiscreteStatsTable[[#This Row],[ProjectName]]),(ProjectInfoTable[ProjectName]=DiscreteStatsTable[[#This Row],[ProjectName]])*ProjectInfoTable[ConfidenceInterval]))</f>
        <v>0.95</v>
      </c>
      <c r="Q885" s="5">
        <f>IF(AND(DiscreteStatsTable[[#This Row],[RepsWithStatObserved]]=1,Y885=0),200000000000000000000,IFERROR(_xlfn.T.INV.2T(1 -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885" s="5" cm="1">
        <f t="array" ref="R885">MIN(IF((DiscreteStatsTable[GroupByKey]=DiscreteStatsTable[[#This Row],[GroupByKey]]),(DiscreteStatsTable[GroupByKey]=DiscreteStatsTable[[#This Row],[GroupByKey]])*DiscreteStatsTable[Average]))</f>
        <v>0.32737752576294898</v>
      </c>
      <c r="S885" s="5" cm="1">
        <f t="array" ref="S885">MAX(IF((DiscreteStatsTable[GroupByKey]=DiscreteStatsTable[[#This Row],[GroupByKey]]),(DiscreteStatsTable[GroupByKey]=DiscreteStatsTable[[#This Row],[GroupByKey]])*DiscreteStatsTable[Average]))</f>
        <v>1.14796185143237</v>
      </c>
      <c r="T885" s="5" cm="1">
        <f t="array" ref="T885">MIN(IF((DiscreteStatsTable[GroupByKey]=DiscreteStatsTable[[#This Row],[GroupByKey]]),(DiscreteStatsTable[GroupByKey]=DiscreteStatsTable[[#This Row],[GroupByKey]])*DiscreteStatsTable[Minimum]))</f>
        <v>0</v>
      </c>
      <c r="U885" s="5" cm="1">
        <f t="array" ref="U885">MAX(IF((DiscreteStatsTable[GroupByKey]=DiscreteStatsTable[[#This Row],[GroupByKey]]),(DiscreteStatsTable[GroupByKey]=DiscreteStatsTable[[#This Row],[GroupByKey]])*DiscreteStatsTable[Maximum]))</f>
        <v>11.200829717355999</v>
      </c>
      <c r="V885" s="5" cm="1">
        <f t="array" ref="V885">IFERROR(AVERAGE(IF((DiscreteStatsTable[GroupByKey]=DiscreteStatsTable[[#This Row],[GroupByKey]]),(DiscreteStatsTable[GroupByKey]=DiscreteStatsTable[[#This Row],[GroupByKey]])*DiscreteStatsTable[NumberObservations])),0)</f>
        <v>314.94</v>
      </c>
      <c r="W885" s="5">
        <f>IF((DiscreteStatsTable[[#This Row],[RepsRequested]]&gt;1),DiscreteStatsTable[[#This Row],[HalfWidth]],DiscreteStatsTable[[#This Row],[BatchMeansHalfWidth]])</f>
        <v>4.5229136780020357E-2</v>
      </c>
      <c r="X885" s="5" cm="1">
        <f t="array" ref="X885">COUNT(IF((DiscreteStatsTable[GroupByKey]=DiscreteStatsTable[[#This Row],[GroupByKey]]),(DiscreteStatsTable[GroupByKey]=DiscreteStatsTable[[#This Row],[GroupByKey]])*DiscreteStatsTable[Replication]))</f>
        <v>50</v>
      </c>
      <c r="Y885" s="5">
        <f>IF(DiscreteStatsTable[[#This Row],[RepsRequested]]=DiscreteStatsTable[[#This Row],[RepsWithStatObserved]],1,0)</f>
        <v>1</v>
      </c>
    </row>
    <row r="886" spans="1:25" x14ac:dyDescent="0.25">
      <c r="A886" t="s">
        <v>68</v>
      </c>
      <c r="B886" t="s">
        <v>70</v>
      </c>
      <c r="C886">
        <v>8</v>
      </c>
      <c r="D886" t="s">
        <v>85</v>
      </c>
      <c r="E886" t="s">
        <v>86</v>
      </c>
      <c r="F886" t="s">
        <v>87</v>
      </c>
      <c r="G886">
        <v>0</v>
      </c>
      <c r="H886">
        <v>2E+20</v>
      </c>
      <c r="I886">
        <v>0</v>
      </c>
      <c r="J886">
        <v>0</v>
      </c>
      <c r="K886">
        <v>314</v>
      </c>
      <c r="L88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86" s="5" cm="1">
        <f t="array" ref="M886">MAX(IF((ProjectInfoTable[ProjectName]=DiscreteStatsTable[[#This Row],[ProjectName]]),(ProjectInfoTable[ProjectName]=DiscreteStatsTable[[#This Row],[ProjectName]])*ProjectInfoTable[NumberOfReplications]))</f>
        <v>50</v>
      </c>
      <c r="N886" s="5" cm="1">
        <f t="array" ref="N886">IFERROR(AVERAGE(IF((DiscreteStatsTable[GroupByKey]=DiscreteStatsTable[[#This Row],[GroupByKey]]),(DiscreteStatsTable[GroupByKey]=DiscreteStatsTable[[#This Row],[GroupByKey]])*DiscreteStatsTable[Average])),0)</f>
        <v>0</v>
      </c>
      <c r="O886" s="5" cm="1">
        <f t="array" ref="O886">IFERROR(_xlfn.STDEV.S(IF((DiscreteStatsTable[GroupByKey]=DiscreteStatsTable[[#This Row],[GroupByKey]]),(DiscreteStatsTable[GroupByKey]=DiscreteStatsTable[[#This Row],[GroupByKey]])*DiscreteStatsTable[Average])),0)</f>
        <v>0</v>
      </c>
      <c r="P886" s="5" cm="1">
        <f t="array" ref="P886">MAX(IF((ProjectInfoTable[ProjectName]=DiscreteStatsTable[[#This Row],[ProjectName]]),(ProjectInfoTable[ProjectName]=DiscreteStatsTable[[#This Row],[ProjectName]])*ProjectInfoTable[ConfidenceInterval]))</f>
        <v>0.95</v>
      </c>
      <c r="Q886" s="5">
        <f>IF(AND(DiscreteStatsTable[[#This Row],[RepsWithStatObserved]]=1,Y886=0),200000000000000000000,IFERROR(_xlfn.T.INV.2T(1 -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6" s="5" cm="1">
        <f t="array" ref="R886">MIN(IF((DiscreteStatsTable[GroupByKey]=DiscreteStatsTable[[#This Row],[GroupByKey]]),(DiscreteStatsTable[GroupByKey]=DiscreteStatsTable[[#This Row],[GroupByKey]])*DiscreteStatsTable[Average]))</f>
        <v>0</v>
      </c>
      <c r="S886" s="5" cm="1">
        <f t="array" ref="S886">MAX(IF((DiscreteStatsTable[GroupByKey]=DiscreteStatsTable[[#This Row],[GroupByKey]]),(DiscreteStatsTable[GroupByKey]=DiscreteStatsTable[[#This Row],[GroupByKey]])*DiscreteStatsTable[Average]))</f>
        <v>0</v>
      </c>
      <c r="T886" s="5" cm="1">
        <f t="array" ref="T886">MIN(IF((DiscreteStatsTable[GroupByKey]=DiscreteStatsTable[[#This Row],[GroupByKey]]),(DiscreteStatsTable[GroupByKey]=DiscreteStatsTable[[#This Row],[GroupByKey]])*DiscreteStatsTable[Minimum]))</f>
        <v>0</v>
      </c>
      <c r="U886" s="5" cm="1">
        <f t="array" ref="U886">MAX(IF((DiscreteStatsTable[GroupByKey]=DiscreteStatsTable[[#This Row],[GroupByKey]]),(DiscreteStatsTable[GroupByKey]=DiscreteStatsTable[[#This Row],[GroupByKey]])*DiscreteStatsTable[Maximum]))</f>
        <v>0</v>
      </c>
      <c r="V886" s="5" cm="1">
        <f t="array" ref="V886">IFERROR(AVERAGE(IF((DiscreteStatsTable[GroupByKey]=DiscreteStatsTable[[#This Row],[GroupByKey]]),(DiscreteStatsTable[GroupByKey]=DiscreteStatsTable[[#This Row],[GroupByKey]])*DiscreteStatsTable[NumberObservations])),0)</f>
        <v>314.94</v>
      </c>
      <c r="W886" s="5">
        <f>IF((DiscreteStatsTable[[#This Row],[RepsRequested]]&gt;1),DiscreteStatsTable[[#This Row],[HalfWidth]],DiscreteStatsTable[[#This Row],[BatchMeansHalfWidth]])</f>
        <v>0</v>
      </c>
      <c r="X886" s="5" cm="1">
        <f t="array" ref="X886">COUNT(IF((DiscreteStatsTable[GroupByKey]=DiscreteStatsTable[[#This Row],[GroupByKey]]),(DiscreteStatsTable[GroupByKey]=DiscreteStatsTable[[#This Row],[GroupByKey]])*DiscreteStatsTable[Replication]))</f>
        <v>50</v>
      </c>
      <c r="Y886" s="5">
        <f>IF(DiscreteStatsTable[[#This Row],[RepsRequested]]=DiscreteStatsTable[[#This Row],[RepsWithStatObserved]],1,0)</f>
        <v>1</v>
      </c>
    </row>
    <row r="887" spans="1:25" x14ac:dyDescent="0.25">
      <c r="A887" t="s">
        <v>68</v>
      </c>
      <c r="B887" t="s">
        <v>70</v>
      </c>
      <c r="C887">
        <v>8</v>
      </c>
      <c r="D887" t="s">
        <v>85</v>
      </c>
      <c r="E887" t="s">
        <v>88</v>
      </c>
      <c r="F887" t="s">
        <v>87</v>
      </c>
      <c r="G887">
        <v>0</v>
      </c>
      <c r="H887">
        <v>2E+20</v>
      </c>
      <c r="I887">
        <v>0</v>
      </c>
      <c r="J887">
        <v>0</v>
      </c>
      <c r="K887">
        <v>314</v>
      </c>
      <c r="L88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87" s="5" cm="1">
        <f t="array" ref="M887">MAX(IF((ProjectInfoTable[ProjectName]=DiscreteStatsTable[[#This Row],[ProjectName]]),(ProjectInfoTable[ProjectName]=DiscreteStatsTable[[#This Row],[ProjectName]])*ProjectInfoTable[NumberOfReplications]))</f>
        <v>50</v>
      </c>
      <c r="N887" s="5" cm="1">
        <f t="array" ref="N887">IFERROR(AVERAGE(IF((DiscreteStatsTable[GroupByKey]=DiscreteStatsTable[[#This Row],[GroupByKey]]),(DiscreteStatsTable[GroupByKey]=DiscreteStatsTable[[#This Row],[GroupByKey]])*DiscreteStatsTable[Average])),0)</f>
        <v>0</v>
      </c>
      <c r="O887" s="5" cm="1">
        <f t="array" ref="O887">IFERROR(_xlfn.STDEV.S(IF((DiscreteStatsTable[GroupByKey]=DiscreteStatsTable[[#This Row],[GroupByKey]]),(DiscreteStatsTable[GroupByKey]=DiscreteStatsTable[[#This Row],[GroupByKey]])*DiscreteStatsTable[Average])),0)</f>
        <v>0</v>
      </c>
      <c r="P887" s="5" cm="1">
        <f t="array" ref="P887">MAX(IF((ProjectInfoTable[ProjectName]=DiscreteStatsTable[[#This Row],[ProjectName]]),(ProjectInfoTable[ProjectName]=DiscreteStatsTable[[#This Row],[ProjectName]])*ProjectInfoTable[ConfidenceInterval]))</f>
        <v>0.95</v>
      </c>
      <c r="Q887" s="5">
        <f>IF(AND(DiscreteStatsTable[[#This Row],[RepsWithStatObserved]]=1,Y887=0),200000000000000000000,IFERROR(_xlfn.T.INV.2T(1 -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7" s="5" cm="1">
        <f t="array" ref="R887">MIN(IF((DiscreteStatsTable[GroupByKey]=DiscreteStatsTable[[#This Row],[GroupByKey]]),(DiscreteStatsTable[GroupByKey]=DiscreteStatsTable[[#This Row],[GroupByKey]])*DiscreteStatsTable[Average]))</f>
        <v>0</v>
      </c>
      <c r="S887" s="5" cm="1">
        <f t="array" ref="S887">MAX(IF((DiscreteStatsTable[GroupByKey]=DiscreteStatsTable[[#This Row],[GroupByKey]]),(DiscreteStatsTable[GroupByKey]=DiscreteStatsTable[[#This Row],[GroupByKey]])*DiscreteStatsTable[Average]))</f>
        <v>0</v>
      </c>
      <c r="T887" s="5" cm="1">
        <f t="array" ref="T887">MIN(IF((DiscreteStatsTable[GroupByKey]=DiscreteStatsTable[[#This Row],[GroupByKey]]),(DiscreteStatsTable[GroupByKey]=DiscreteStatsTable[[#This Row],[GroupByKey]])*DiscreteStatsTable[Minimum]))</f>
        <v>0</v>
      </c>
      <c r="U887" s="5" cm="1">
        <f t="array" ref="U887">MAX(IF((DiscreteStatsTable[GroupByKey]=DiscreteStatsTable[[#This Row],[GroupByKey]]),(DiscreteStatsTable[GroupByKey]=DiscreteStatsTable[[#This Row],[GroupByKey]])*DiscreteStatsTable[Maximum]))</f>
        <v>0</v>
      </c>
      <c r="V887" s="5" cm="1">
        <f t="array" ref="V887">IFERROR(AVERAGE(IF((DiscreteStatsTable[GroupByKey]=DiscreteStatsTable[[#This Row],[GroupByKey]]),(DiscreteStatsTable[GroupByKey]=DiscreteStatsTable[[#This Row],[GroupByKey]])*DiscreteStatsTable[NumberObservations])),0)</f>
        <v>314.94</v>
      </c>
      <c r="W887" s="5">
        <f>IF((DiscreteStatsTable[[#This Row],[RepsRequested]]&gt;1),DiscreteStatsTable[[#This Row],[HalfWidth]],DiscreteStatsTable[[#This Row],[BatchMeansHalfWidth]])</f>
        <v>0</v>
      </c>
      <c r="X887" s="5" cm="1">
        <f t="array" ref="X887">COUNT(IF((DiscreteStatsTable[GroupByKey]=DiscreteStatsTable[[#This Row],[GroupByKey]]),(DiscreteStatsTable[GroupByKey]=DiscreteStatsTable[[#This Row],[GroupByKey]])*DiscreteStatsTable[Replication]))</f>
        <v>50</v>
      </c>
      <c r="Y887" s="5">
        <f>IF(DiscreteStatsTable[[#This Row],[RepsRequested]]=DiscreteStatsTable[[#This Row],[RepsWithStatObserved]],1,0)</f>
        <v>1</v>
      </c>
    </row>
    <row r="888" spans="1:25" x14ac:dyDescent="0.25">
      <c r="A888" t="s">
        <v>68</v>
      </c>
      <c r="B888" t="s">
        <v>70</v>
      </c>
      <c r="C888">
        <v>8</v>
      </c>
      <c r="D888" t="s">
        <v>85</v>
      </c>
      <c r="E888" t="s">
        <v>89</v>
      </c>
      <c r="F888" t="s">
        <v>87</v>
      </c>
      <c r="G888">
        <v>0</v>
      </c>
      <c r="H888">
        <v>2E+20</v>
      </c>
      <c r="I888">
        <v>0</v>
      </c>
      <c r="J888">
        <v>0</v>
      </c>
      <c r="K888">
        <v>314</v>
      </c>
      <c r="L88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88" s="5" cm="1">
        <f t="array" ref="M888">MAX(IF((ProjectInfoTable[ProjectName]=DiscreteStatsTable[[#This Row],[ProjectName]]),(ProjectInfoTable[ProjectName]=DiscreteStatsTable[[#This Row],[ProjectName]])*ProjectInfoTable[NumberOfReplications]))</f>
        <v>50</v>
      </c>
      <c r="N888" s="5" cm="1">
        <f t="array" ref="N888">IFERROR(AVERAGE(IF((DiscreteStatsTable[GroupByKey]=DiscreteStatsTable[[#This Row],[GroupByKey]]),(DiscreteStatsTable[GroupByKey]=DiscreteStatsTable[[#This Row],[GroupByKey]])*DiscreteStatsTable[Average])),0)</f>
        <v>0</v>
      </c>
      <c r="O888" s="5" cm="1">
        <f t="array" ref="O888">IFERROR(_xlfn.STDEV.S(IF((DiscreteStatsTable[GroupByKey]=DiscreteStatsTable[[#This Row],[GroupByKey]]),(DiscreteStatsTable[GroupByKey]=DiscreteStatsTable[[#This Row],[GroupByKey]])*DiscreteStatsTable[Average])),0)</f>
        <v>0</v>
      </c>
      <c r="P888" s="5" cm="1">
        <f t="array" ref="P888">MAX(IF((ProjectInfoTable[ProjectName]=DiscreteStatsTable[[#This Row],[ProjectName]]),(ProjectInfoTable[ProjectName]=DiscreteStatsTable[[#This Row],[ProjectName]])*ProjectInfoTable[ConfidenceInterval]))</f>
        <v>0.95</v>
      </c>
      <c r="Q888" s="5">
        <f>IF(AND(DiscreteStatsTable[[#This Row],[RepsWithStatObserved]]=1,Y888=0),200000000000000000000,IFERROR(_xlfn.T.INV.2T(1 -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8" s="5" cm="1">
        <f t="array" ref="R888">MIN(IF((DiscreteStatsTable[GroupByKey]=DiscreteStatsTable[[#This Row],[GroupByKey]]),(DiscreteStatsTable[GroupByKey]=DiscreteStatsTable[[#This Row],[GroupByKey]])*DiscreteStatsTable[Average]))</f>
        <v>0</v>
      </c>
      <c r="S888" s="5" cm="1">
        <f t="array" ref="S888">MAX(IF((DiscreteStatsTable[GroupByKey]=DiscreteStatsTable[[#This Row],[GroupByKey]]),(DiscreteStatsTable[GroupByKey]=DiscreteStatsTable[[#This Row],[GroupByKey]])*DiscreteStatsTable[Average]))</f>
        <v>0</v>
      </c>
      <c r="T888" s="5" cm="1">
        <f t="array" ref="T888">MIN(IF((DiscreteStatsTable[GroupByKey]=DiscreteStatsTable[[#This Row],[GroupByKey]]),(DiscreteStatsTable[GroupByKey]=DiscreteStatsTable[[#This Row],[GroupByKey]])*DiscreteStatsTable[Minimum]))</f>
        <v>0</v>
      </c>
      <c r="U888" s="5" cm="1">
        <f t="array" ref="U888">MAX(IF((DiscreteStatsTable[GroupByKey]=DiscreteStatsTable[[#This Row],[GroupByKey]]),(DiscreteStatsTable[GroupByKey]=DiscreteStatsTable[[#This Row],[GroupByKey]])*DiscreteStatsTable[Maximum]))</f>
        <v>0</v>
      </c>
      <c r="V888" s="5" cm="1">
        <f t="array" ref="V888">IFERROR(AVERAGE(IF((DiscreteStatsTable[GroupByKey]=DiscreteStatsTable[[#This Row],[GroupByKey]]),(DiscreteStatsTable[GroupByKey]=DiscreteStatsTable[[#This Row],[GroupByKey]])*DiscreteStatsTable[NumberObservations])),0)</f>
        <v>314.94</v>
      </c>
      <c r="W888" s="5">
        <f>IF((DiscreteStatsTable[[#This Row],[RepsRequested]]&gt;1),DiscreteStatsTable[[#This Row],[HalfWidth]],DiscreteStatsTable[[#This Row],[BatchMeansHalfWidth]])</f>
        <v>0</v>
      </c>
      <c r="X888" s="5" cm="1">
        <f t="array" ref="X888">COUNT(IF((DiscreteStatsTable[GroupByKey]=DiscreteStatsTable[[#This Row],[GroupByKey]]),(DiscreteStatsTable[GroupByKey]=DiscreteStatsTable[[#This Row],[GroupByKey]])*DiscreteStatsTable[Replication]))</f>
        <v>50</v>
      </c>
      <c r="Y888" s="5">
        <f>IF(DiscreteStatsTable[[#This Row],[RepsRequested]]=DiscreteStatsTable[[#This Row],[RepsWithStatObserved]],1,0)</f>
        <v>1</v>
      </c>
    </row>
    <row r="889" spans="1:25" x14ac:dyDescent="0.25">
      <c r="A889" t="s">
        <v>68</v>
      </c>
      <c r="B889" t="s">
        <v>70</v>
      </c>
      <c r="C889">
        <v>8</v>
      </c>
      <c r="D889" t="s">
        <v>85</v>
      </c>
      <c r="E889" t="s">
        <v>90</v>
      </c>
      <c r="F889" t="s">
        <v>87</v>
      </c>
      <c r="G889">
        <v>0</v>
      </c>
      <c r="H889">
        <v>2E+20</v>
      </c>
      <c r="I889">
        <v>0</v>
      </c>
      <c r="J889">
        <v>0</v>
      </c>
      <c r="K889">
        <v>314</v>
      </c>
      <c r="L88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89" s="5" cm="1">
        <f t="array" ref="M889">MAX(IF((ProjectInfoTable[ProjectName]=DiscreteStatsTable[[#This Row],[ProjectName]]),(ProjectInfoTable[ProjectName]=DiscreteStatsTable[[#This Row],[ProjectName]])*ProjectInfoTable[NumberOfReplications]))</f>
        <v>50</v>
      </c>
      <c r="N889" s="5" cm="1">
        <f t="array" ref="N889">IFERROR(AVERAGE(IF((DiscreteStatsTable[GroupByKey]=DiscreteStatsTable[[#This Row],[GroupByKey]]),(DiscreteStatsTable[GroupByKey]=DiscreteStatsTable[[#This Row],[GroupByKey]])*DiscreteStatsTable[Average])),0)</f>
        <v>0</v>
      </c>
      <c r="O889" s="5" cm="1">
        <f t="array" ref="O889">IFERROR(_xlfn.STDEV.S(IF((DiscreteStatsTable[GroupByKey]=DiscreteStatsTable[[#This Row],[GroupByKey]]),(DiscreteStatsTable[GroupByKey]=DiscreteStatsTable[[#This Row],[GroupByKey]])*DiscreteStatsTable[Average])),0)</f>
        <v>0</v>
      </c>
      <c r="P889" s="5" cm="1">
        <f t="array" ref="P889">MAX(IF((ProjectInfoTable[ProjectName]=DiscreteStatsTable[[#This Row],[ProjectName]]),(ProjectInfoTable[ProjectName]=DiscreteStatsTable[[#This Row],[ProjectName]])*ProjectInfoTable[ConfidenceInterval]))</f>
        <v>0.95</v>
      </c>
      <c r="Q889" s="5">
        <f>IF(AND(DiscreteStatsTable[[#This Row],[RepsWithStatObserved]]=1,Y889=0),200000000000000000000,IFERROR(_xlfn.T.INV.2T(1 -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9" s="5" cm="1">
        <f t="array" ref="R889">MIN(IF((DiscreteStatsTable[GroupByKey]=DiscreteStatsTable[[#This Row],[GroupByKey]]),(DiscreteStatsTable[GroupByKey]=DiscreteStatsTable[[#This Row],[GroupByKey]])*DiscreteStatsTable[Average]))</f>
        <v>0</v>
      </c>
      <c r="S889" s="5" cm="1">
        <f t="array" ref="S889">MAX(IF((DiscreteStatsTable[GroupByKey]=DiscreteStatsTable[[#This Row],[GroupByKey]]),(DiscreteStatsTable[GroupByKey]=DiscreteStatsTable[[#This Row],[GroupByKey]])*DiscreteStatsTable[Average]))</f>
        <v>0</v>
      </c>
      <c r="T889" s="5" cm="1">
        <f t="array" ref="T889">MIN(IF((DiscreteStatsTable[GroupByKey]=DiscreteStatsTable[[#This Row],[GroupByKey]]),(DiscreteStatsTable[GroupByKey]=DiscreteStatsTable[[#This Row],[GroupByKey]])*DiscreteStatsTable[Minimum]))</f>
        <v>0</v>
      </c>
      <c r="U889" s="5" cm="1">
        <f t="array" ref="U889">MAX(IF((DiscreteStatsTable[GroupByKey]=DiscreteStatsTable[[#This Row],[GroupByKey]]),(DiscreteStatsTable[GroupByKey]=DiscreteStatsTable[[#This Row],[GroupByKey]])*DiscreteStatsTable[Maximum]))</f>
        <v>0</v>
      </c>
      <c r="V889" s="5" cm="1">
        <f t="array" ref="V889">IFERROR(AVERAGE(IF((DiscreteStatsTable[GroupByKey]=DiscreteStatsTable[[#This Row],[GroupByKey]]),(DiscreteStatsTable[GroupByKey]=DiscreteStatsTable[[#This Row],[GroupByKey]])*DiscreteStatsTable[NumberObservations])),0)</f>
        <v>314.94</v>
      </c>
      <c r="W889" s="5">
        <f>IF((DiscreteStatsTable[[#This Row],[RepsRequested]]&gt;1),DiscreteStatsTable[[#This Row],[HalfWidth]],DiscreteStatsTable[[#This Row],[BatchMeansHalfWidth]])</f>
        <v>0</v>
      </c>
      <c r="X889" s="5" cm="1">
        <f t="array" ref="X889">COUNT(IF((DiscreteStatsTable[GroupByKey]=DiscreteStatsTable[[#This Row],[GroupByKey]]),(DiscreteStatsTable[GroupByKey]=DiscreteStatsTable[[#This Row],[GroupByKey]])*DiscreteStatsTable[Replication]))</f>
        <v>50</v>
      </c>
      <c r="Y889" s="5">
        <f>IF(DiscreteStatsTable[[#This Row],[RepsRequested]]=DiscreteStatsTable[[#This Row],[RepsWithStatObserved]],1,0)</f>
        <v>1</v>
      </c>
    </row>
    <row r="890" spans="1:25" x14ac:dyDescent="0.25">
      <c r="A890" t="s">
        <v>68</v>
      </c>
      <c r="B890" t="s">
        <v>70</v>
      </c>
      <c r="C890">
        <v>8</v>
      </c>
      <c r="D890" t="s">
        <v>85</v>
      </c>
      <c r="E890" t="s">
        <v>91</v>
      </c>
      <c r="F890" t="s">
        <v>87</v>
      </c>
      <c r="G890">
        <v>0.15575492301427901</v>
      </c>
      <c r="H890">
        <v>2E+20</v>
      </c>
      <c r="I890">
        <v>1.6304532968138101E-2</v>
      </c>
      <c r="J890">
        <v>0.30546219473355102</v>
      </c>
      <c r="K890">
        <v>314</v>
      </c>
      <c r="L89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90" s="5" cm="1">
        <f t="array" ref="M890">MAX(IF((ProjectInfoTable[ProjectName]=DiscreteStatsTable[[#This Row],[ProjectName]]),(ProjectInfoTable[ProjectName]=DiscreteStatsTable[[#This Row],[ProjectName]])*ProjectInfoTable[NumberOfReplications]))</f>
        <v>50</v>
      </c>
      <c r="N890" s="5" cm="1">
        <f t="array" ref="N890">IFERROR(AVERAGE(IF((DiscreteStatsTable[GroupByKey]=DiscreteStatsTable[[#This Row],[GroupByKey]]),(DiscreteStatsTable[GroupByKey]=DiscreteStatsTable[[#This Row],[GroupByKey]])*DiscreteStatsTable[Average])),0)</f>
        <v>0.15360300744494335</v>
      </c>
      <c r="O890" s="5" cm="1">
        <f t="array" ref="O89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90" s="5" cm="1">
        <f t="array" ref="P890">MAX(IF((ProjectInfoTable[ProjectName]=DiscreteStatsTable[[#This Row],[ProjectName]]),(ProjectInfoTable[ProjectName]=DiscreteStatsTable[[#This Row],[ProjectName]])*ProjectInfoTable[ConfidenceInterval]))</f>
        <v>0.95</v>
      </c>
      <c r="Q890" s="5">
        <f>IF(AND(DiscreteStatsTable[[#This Row],[RepsWithStatObserved]]=1,Y890=0),200000000000000000000,IFERROR(_xlfn.T.INV.2T(1 -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90" s="5" cm="1">
        <f t="array" ref="R890">MIN(IF((DiscreteStatsTable[GroupByKey]=DiscreteStatsTable[[#This Row],[GroupByKey]]),(DiscreteStatsTable[GroupByKey]=DiscreteStatsTable[[#This Row],[GroupByKey]])*DiscreteStatsTable[Average]))</f>
        <v>0.14775202073435401</v>
      </c>
      <c r="S890" s="5" cm="1">
        <f t="array" ref="S890">MAX(IF((DiscreteStatsTable[GroupByKey]=DiscreteStatsTable[[#This Row],[GroupByKey]]),(DiscreteStatsTable[GroupByKey]=DiscreteStatsTable[[#This Row],[GroupByKey]])*DiscreteStatsTable[Average]))</f>
        <v>0.15935535821513699</v>
      </c>
      <c r="T890" s="5" cm="1">
        <f t="array" ref="T890">MIN(IF((DiscreteStatsTable[GroupByKey]=DiscreteStatsTable[[#This Row],[GroupByKey]]),(DiscreteStatsTable[GroupByKey]=DiscreteStatsTable[[#This Row],[GroupByKey]])*DiscreteStatsTable[Minimum]))</f>
        <v>1.2941586017357501E-2</v>
      </c>
      <c r="U890" s="5" cm="1">
        <f t="array" ref="U890">MAX(IF((DiscreteStatsTable[GroupByKey]=DiscreteStatsTable[[#This Row],[GroupByKey]]),(DiscreteStatsTable[GroupByKey]=DiscreteStatsTable[[#This Row],[GroupByKey]])*DiscreteStatsTable[Maximum]))</f>
        <v>0.39902140955300902</v>
      </c>
      <c r="V890" s="5" cm="1">
        <f t="array" ref="V890">IFERROR(AVERAGE(IF((DiscreteStatsTable[GroupByKey]=DiscreteStatsTable[[#This Row],[GroupByKey]]),(DiscreteStatsTable[GroupByKey]=DiscreteStatsTable[[#This Row],[GroupByKey]])*DiscreteStatsTable[NumberObservations])),0)</f>
        <v>314.94</v>
      </c>
      <c r="W890" s="5">
        <f>IF((DiscreteStatsTable[[#This Row],[RepsRequested]]&gt;1),DiscreteStatsTable[[#This Row],[HalfWidth]],DiscreteStatsTable[[#This Row],[BatchMeansHalfWidth]])</f>
        <v>7.902472167534418E-4</v>
      </c>
      <c r="X890" s="5" cm="1">
        <f t="array" ref="X890">COUNT(IF((DiscreteStatsTable[GroupByKey]=DiscreteStatsTable[[#This Row],[GroupByKey]]),(DiscreteStatsTable[GroupByKey]=DiscreteStatsTable[[#This Row],[GroupByKey]])*DiscreteStatsTable[Replication]))</f>
        <v>50</v>
      </c>
      <c r="Y890" s="5">
        <f>IF(DiscreteStatsTable[[#This Row],[RepsRequested]]=DiscreteStatsTable[[#This Row],[RepsWithStatObserved]],1,0)</f>
        <v>1</v>
      </c>
    </row>
    <row r="891" spans="1:25" x14ac:dyDescent="0.25">
      <c r="A891" t="s">
        <v>68</v>
      </c>
      <c r="B891" t="s">
        <v>70</v>
      </c>
      <c r="C891">
        <v>8</v>
      </c>
      <c r="D891" t="s">
        <v>85</v>
      </c>
      <c r="E891" t="s">
        <v>92</v>
      </c>
      <c r="F891" t="s">
        <v>87</v>
      </c>
      <c r="G891">
        <v>6.4829107162536603</v>
      </c>
      <c r="H891">
        <v>2E+20</v>
      </c>
      <c r="I891">
        <v>0.97827197808828703</v>
      </c>
      <c r="J891">
        <v>16.622761700526802</v>
      </c>
      <c r="K891">
        <v>314</v>
      </c>
      <c r="L89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91" s="5" cm="1">
        <f t="array" ref="M891">MAX(IF((ProjectInfoTable[ProjectName]=DiscreteStatsTable[[#This Row],[ProjectName]]),(ProjectInfoTable[ProjectName]=DiscreteStatsTable[[#This Row],[ProjectName]])*ProjectInfoTable[NumberOfReplications]))</f>
        <v>50</v>
      </c>
      <c r="N891" s="5" cm="1">
        <f t="array" ref="N891">IFERROR(AVERAGE(IF((DiscreteStatsTable[GroupByKey]=DiscreteStatsTable[[#This Row],[GroupByKey]]),(DiscreteStatsTable[GroupByKey]=DiscreteStatsTable[[#This Row],[GroupByKey]])*DiscreteStatsTable[Average])),0)</f>
        <v>6.2464097165262737</v>
      </c>
      <c r="O891" s="5" cm="1">
        <f t="array" ref="O891">IFERROR(_xlfn.STDEV.S(IF((DiscreteStatsTable[GroupByKey]=DiscreteStatsTable[[#This Row],[GroupByKey]]),(DiscreteStatsTable[GroupByKey]=DiscreteStatsTable[[#This Row],[GroupByKey]])*DiscreteStatsTable[Average])),0)</f>
        <v>0.25147687830992443</v>
      </c>
      <c r="P891" s="5" cm="1">
        <f t="array" ref="P891">MAX(IF((ProjectInfoTable[ProjectName]=DiscreteStatsTable[[#This Row],[ProjectName]]),(ProjectInfoTable[ProjectName]=DiscreteStatsTable[[#This Row],[ProjectName]])*ProjectInfoTable[ConfidenceInterval]))</f>
        <v>0.95</v>
      </c>
      <c r="Q891" s="5">
        <f>IF(AND(DiscreteStatsTable[[#This Row],[RepsWithStatObserved]]=1,Y891=0),200000000000000000000,IFERROR(_xlfn.T.INV.2T(1 -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891" s="5" cm="1">
        <f t="array" ref="R891">MIN(IF((DiscreteStatsTable[GroupByKey]=DiscreteStatsTable[[#This Row],[GroupByKey]]),(DiscreteStatsTable[GroupByKey]=DiscreteStatsTable[[#This Row],[GroupByKey]])*DiscreteStatsTable[Average]))</f>
        <v>5.7719952606423401</v>
      </c>
      <c r="S891" s="5" cm="1">
        <f t="array" ref="S891">MAX(IF((DiscreteStatsTable[GroupByKey]=DiscreteStatsTable[[#This Row],[GroupByKey]]),(DiscreteStatsTable[GroupByKey]=DiscreteStatsTable[[#This Row],[GroupByKey]])*DiscreteStatsTable[Average]))</f>
        <v>6.9649734105951397</v>
      </c>
      <c r="T891" s="5" cm="1">
        <f t="array" ref="T891">MIN(IF((DiscreteStatsTable[GroupByKey]=DiscreteStatsTable[[#This Row],[GroupByKey]]),(DiscreteStatsTable[GroupByKey]=DiscreteStatsTable[[#This Row],[GroupByKey]])*DiscreteStatsTable[Minimum]))</f>
        <v>0.776495161041453</v>
      </c>
      <c r="U891" s="5" cm="1">
        <f t="array" ref="U891">MAX(IF((DiscreteStatsTable[GroupByKey]=DiscreteStatsTable[[#This Row],[GroupByKey]]),(DiscreteStatsTable[GroupByKey]=DiscreteStatsTable[[#This Row],[GroupByKey]])*DiscreteStatsTable[Maximum]))</f>
        <v>24.516532285818698</v>
      </c>
      <c r="V891" s="5" cm="1">
        <f t="array" ref="V891">IFERROR(AVERAGE(IF((DiscreteStatsTable[GroupByKey]=DiscreteStatsTable[[#This Row],[GroupByKey]]),(DiscreteStatsTable[GroupByKey]=DiscreteStatsTable[[#This Row],[GroupByKey]])*DiscreteStatsTable[NumberObservations])),0)</f>
        <v>314.94</v>
      </c>
      <c r="W891" s="5">
        <f>IF((DiscreteStatsTable[[#This Row],[RepsRequested]]&gt;1),DiscreteStatsTable[[#This Row],[HalfWidth]],DiscreteStatsTable[[#This Row],[BatchMeansHalfWidth]])</f>
        <v>7.1468938045562813E-2</v>
      </c>
      <c r="X891" s="5" cm="1">
        <f t="array" ref="X891">COUNT(IF((DiscreteStatsTable[GroupByKey]=DiscreteStatsTable[[#This Row],[GroupByKey]]),(DiscreteStatsTable[GroupByKey]=DiscreteStatsTable[[#This Row],[GroupByKey]])*DiscreteStatsTable[Replication]))</f>
        <v>50</v>
      </c>
      <c r="Y891" s="5">
        <f>IF(DiscreteStatsTable[[#This Row],[RepsRequested]]=DiscreteStatsTable[[#This Row],[RepsWithStatObserved]],1,0)</f>
        <v>1</v>
      </c>
    </row>
    <row r="892" spans="1:25" x14ac:dyDescent="0.25">
      <c r="A892" t="s">
        <v>68</v>
      </c>
      <c r="B892" t="s">
        <v>70</v>
      </c>
      <c r="C892">
        <v>8</v>
      </c>
      <c r="D892" t="s">
        <v>85</v>
      </c>
      <c r="E892" t="s">
        <v>93</v>
      </c>
      <c r="F892" t="s">
        <v>87</v>
      </c>
      <c r="G892">
        <v>0</v>
      </c>
      <c r="H892">
        <v>2E+20</v>
      </c>
      <c r="I892">
        <v>0</v>
      </c>
      <c r="J892">
        <v>0</v>
      </c>
      <c r="K892">
        <v>314</v>
      </c>
      <c r="L89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92" s="5" cm="1">
        <f t="array" ref="M892">MAX(IF((ProjectInfoTable[ProjectName]=DiscreteStatsTable[[#This Row],[ProjectName]]),(ProjectInfoTable[ProjectName]=DiscreteStatsTable[[#This Row],[ProjectName]])*ProjectInfoTable[NumberOfReplications]))</f>
        <v>50</v>
      </c>
      <c r="N892" s="5" cm="1">
        <f t="array" ref="N892">IFERROR(AVERAGE(IF((DiscreteStatsTable[GroupByKey]=DiscreteStatsTable[[#This Row],[GroupByKey]]),(DiscreteStatsTable[GroupByKey]=DiscreteStatsTable[[#This Row],[GroupByKey]])*DiscreteStatsTable[Average])),0)</f>
        <v>0</v>
      </c>
      <c r="O892" s="5" cm="1">
        <f t="array" ref="O892">IFERROR(_xlfn.STDEV.S(IF((DiscreteStatsTable[GroupByKey]=DiscreteStatsTable[[#This Row],[GroupByKey]]),(DiscreteStatsTable[GroupByKey]=DiscreteStatsTable[[#This Row],[GroupByKey]])*DiscreteStatsTable[Average])),0)</f>
        <v>0</v>
      </c>
      <c r="P892" s="5" cm="1">
        <f t="array" ref="P892">MAX(IF((ProjectInfoTable[ProjectName]=DiscreteStatsTable[[#This Row],[ProjectName]]),(ProjectInfoTable[ProjectName]=DiscreteStatsTable[[#This Row],[ProjectName]])*ProjectInfoTable[ConfidenceInterval]))</f>
        <v>0.95</v>
      </c>
      <c r="Q892" s="5">
        <f>IF(AND(DiscreteStatsTable[[#This Row],[RepsWithStatObserved]]=1,Y892=0),200000000000000000000,IFERROR(_xlfn.T.INV.2T(1 -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2" s="5" cm="1">
        <f t="array" ref="R892">MIN(IF((DiscreteStatsTable[GroupByKey]=DiscreteStatsTable[[#This Row],[GroupByKey]]),(DiscreteStatsTable[GroupByKey]=DiscreteStatsTable[[#This Row],[GroupByKey]])*DiscreteStatsTable[Average]))</f>
        <v>0</v>
      </c>
      <c r="S892" s="5" cm="1">
        <f t="array" ref="S892">MAX(IF((DiscreteStatsTable[GroupByKey]=DiscreteStatsTable[[#This Row],[GroupByKey]]),(DiscreteStatsTable[GroupByKey]=DiscreteStatsTable[[#This Row],[GroupByKey]])*DiscreteStatsTable[Average]))</f>
        <v>0</v>
      </c>
      <c r="T892" s="5" cm="1">
        <f t="array" ref="T892">MIN(IF((DiscreteStatsTable[GroupByKey]=DiscreteStatsTable[[#This Row],[GroupByKey]]),(DiscreteStatsTable[GroupByKey]=DiscreteStatsTable[[#This Row],[GroupByKey]])*DiscreteStatsTable[Minimum]))</f>
        <v>0</v>
      </c>
      <c r="U892" s="5" cm="1">
        <f t="array" ref="U892">MAX(IF((DiscreteStatsTable[GroupByKey]=DiscreteStatsTable[[#This Row],[GroupByKey]]),(DiscreteStatsTable[GroupByKey]=DiscreteStatsTable[[#This Row],[GroupByKey]])*DiscreteStatsTable[Maximum]))</f>
        <v>0</v>
      </c>
      <c r="V892" s="5" cm="1">
        <f t="array" ref="V892">IFERROR(AVERAGE(IF((DiscreteStatsTable[GroupByKey]=DiscreteStatsTable[[#This Row],[GroupByKey]]),(DiscreteStatsTable[GroupByKey]=DiscreteStatsTable[[#This Row],[GroupByKey]])*DiscreteStatsTable[NumberObservations])),0)</f>
        <v>314.94</v>
      </c>
      <c r="W892" s="5">
        <f>IF((DiscreteStatsTable[[#This Row],[RepsRequested]]&gt;1),DiscreteStatsTable[[#This Row],[HalfWidth]],DiscreteStatsTable[[#This Row],[BatchMeansHalfWidth]])</f>
        <v>0</v>
      </c>
      <c r="X892" s="5" cm="1">
        <f t="array" ref="X892">COUNT(IF((DiscreteStatsTable[GroupByKey]=DiscreteStatsTable[[#This Row],[GroupByKey]]),(DiscreteStatsTable[GroupByKey]=DiscreteStatsTable[[#This Row],[GroupByKey]])*DiscreteStatsTable[Replication]))</f>
        <v>50</v>
      </c>
      <c r="Y892" s="5">
        <f>IF(DiscreteStatsTable[[#This Row],[RepsRequested]]=DiscreteStatsTable[[#This Row],[RepsWithStatObserved]],1,0)</f>
        <v>1</v>
      </c>
    </row>
    <row r="893" spans="1:25" x14ac:dyDescent="0.25">
      <c r="A893" t="s">
        <v>68</v>
      </c>
      <c r="B893" t="s">
        <v>70</v>
      </c>
      <c r="C893">
        <v>8</v>
      </c>
      <c r="D893" t="s">
        <v>85</v>
      </c>
      <c r="E893" t="s">
        <v>94</v>
      </c>
      <c r="F893" t="s">
        <v>87</v>
      </c>
      <c r="G893">
        <v>0</v>
      </c>
      <c r="H893">
        <v>2E+20</v>
      </c>
      <c r="I893">
        <v>0</v>
      </c>
      <c r="J893">
        <v>0</v>
      </c>
      <c r="K893">
        <v>314</v>
      </c>
      <c r="L89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93" s="5" cm="1">
        <f t="array" ref="M893">MAX(IF((ProjectInfoTable[ProjectName]=DiscreteStatsTable[[#This Row],[ProjectName]]),(ProjectInfoTable[ProjectName]=DiscreteStatsTable[[#This Row],[ProjectName]])*ProjectInfoTable[NumberOfReplications]))</f>
        <v>50</v>
      </c>
      <c r="N893" s="5" cm="1">
        <f t="array" ref="N893">IFERROR(AVERAGE(IF((DiscreteStatsTable[GroupByKey]=DiscreteStatsTable[[#This Row],[GroupByKey]]),(DiscreteStatsTable[GroupByKey]=DiscreteStatsTable[[#This Row],[GroupByKey]])*DiscreteStatsTable[Average])),0)</f>
        <v>0</v>
      </c>
      <c r="O893" s="5" cm="1">
        <f t="array" ref="O893">IFERROR(_xlfn.STDEV.S(IF((DiscreteStatsTable[GroupByKey]=DiscreteStatsTable[[#This Row],[GroupByKey]]),(DiscreteStatsTable[GroupByKey]=DiscreteStatsTable[[#This Row],[GroupByKey]])*DiscreteStatsTable[Average])),0)</f>
        <v>0</v>
      </c>
      <c r="P893" s="5" cm="1">
        <f t="array" ref="P893">MAX(IF((ProjectInfoTable[ProjectName]=DiscreteStatsTable[[#This Row],[ProjectName]]),(ProjectInfoTable[ProjectName]=DiscreteStatsTable[[#This Row],[ProjectName]])*ProjectInfoTable[ConfidenceInterval]))</f>
        <v>0.95</v>
      </c>
      <c r="Q893" s="5">
        <f>IF(AND(DiscreteStatsTable[[#This Row],[RepsWithStatObserved]]=1,Y893=0),200000000000000000000,IFERROR(_xlfn.T.INV.2T(1 -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3" s="5" cm="1">
        <f t="array" ref="R893">MIN(IF((DiscreteStatsTable[GroupByKey]=DiscreteStatsTable[[#This Row],[GroupByKey]]),(DiscreteStatsTable[GroupByKey]=DiscreteStatsTable[[#This Row],[GroupByKey]])*DiscreteStatsTable[Average]))</f>
        <v>0</v>
      </c>
      <c r="S893" s="5" cm="1">
        <f t="array" ref="S893">MAX(IF((DiscreteStatsTable[GroupByKey]=DiscreteStatsTable[[#This Row],[GroupByKey]]),(DiscreteStatsTable[GroupByKey]=DiscreteStatsTable[[#This Row],[GroupByKey]])*DiscreteStatsTable[Average]))</f>
        <v>0</v>
      </c>
      <c r="T893" s="5" cm="1">
        <f t="array" ref="T893">MIN(IF((DiscreteStatsTable[GroupByKey]=DiscreteStatsTable[[#This Row],[GroupByKey]]),(DiscreteStatsTable[GroupByKey]=DiscreteStatsTable[[#This Row],[GroupByKey]])*DiscreteStatsTable[Minimum]))</f>
        <v>0</v>
      </c>
      <c r="U893" s="5" cm="1">
        <f t="array" ref="U893">MAX(IF((DiscreteStatsTable[GroupByKey]=DiscreteStatsTable[[#This Row],[GroupByKey]]),(DiscreteStatsTable[GroupByKey]=DiscreteStatsTable[[#This Row],[GroupByKey]])*DiscreteStatsTable[Maximum]))</f>
        <v>0</v>
      </c>
      <c r="V893" s="5" cm="1">
        <f t="array" ref="V893">IFERROR(AVERAGE(IF((DiscreteStatsTable[GroupByKey]=DiscreteStatsTable[[#This Row],[GroupByKey]]),(DiscreteStatsTable[GroupByKey]=DiscreteStatsTable[[#This Row],[GroupByKey]])*DiscreteStatsTable[NumberObservations])),0)</f>
        <v>314.94</v>
      </c>
      <c r="W893" s="5">
        <f>IF((DiscreteStatsTable[[#This Row],[RepsRequested]]&gt;1),DiscreteStatsTable[[#This Row],[HalfWidth]],DiscreteStatsTable[[#This Row],[BatchMeansHalfWidth]])</f>
        <v>0</v>
      </c>
      <c r="X893" s="5" cm="1">
        <f t="array" ref="X893">COUNT(IF((DiscreteStatsTable[GroupByKey]=DiscreteStatsTable[[#This Row],[GroupByKey]]),(DiscreteStatsTable[GroupByKey]=DiscreteStatsTable[[#This Row],[GroupByKey]])*DiscreteStatsTable[Replication]))</f>
        <v>50</v>
      </c>
      <c r="Y893" s="5">
        <f>IF(DiscreteStatsTable[[#This Row],[RepsRequested]]=DiscreteStatsTable[[#This Row],[RepsWithStatObserved]],1,0)</f>
        <v>1</v>
      </c>
    </row>
    <row r="894" spans="1:25" x14ac:dyDescent="0.25">
      <c r="A894" t="s">
        <v>68</v>
      </c>
      <c r="B894" t="s">
        <v>70</v>
      </c>
      <c r="C894">
        <v>8</v>
      </c>
      <c r="D894" t="s">
        <v>85</v>
      </c>
      <c r="E894" t="s">
        <v>95</v>
      </c>
      <c r="F894" t="s">
        <v>87</v>
      </c>
      <c r="G894">
        <v>0.15575492301427901</v>
      </c>
      <c r="H894">
        <v>2E+20</v>
      </c>
      <c r="I894">
        <v>1.6304532968138101E-2</v>
      </c>
      <c r="J894">
        <v>0.30546219473355102</v>
      </c>
      <c r="K894">
        <v>314</v>
      </c>
      <c r="L89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94" s="5" cm="1">
        <f t="array" ref="M894">MAX(IF((ProjectInfoTable[ProjectName]=DiscreteStatsTable[[#This Row],[ProjectName]]),(ProjectInfoTable[ProjectName]=DiscreteStatsTable[[#This Row],[ProjectName]])*ProjectInfoTable[NumberOfReplications]))</f>
        <v>50</v>
      </c>
      <c r="N894" s="5" cm="1">
        <f t="array" ref="N894">IFERROR(AVERAGE(IF((DiscreteStatsTable[GroupByKey]=DiscreteStatsTable[[#This Row],[GroupByKey]]),(DiscreteStatsTable[GroupByKey]=DiscreteStatsTable[[#This Row],[GroupByKey]])*DiscreteStatsTable[Average])),0)</f>
        <v>0.15360300744494335</v>
      </c>
      <c r="O894" s="5" cm="1">
        <f t="array" ref="O89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894" s="5" cm="1">
        <f t="array" ref="P894">MAX(IF((ProjectInfoTable[ProjectName]=DiscreteStatsTable[[#This Row],[ProjectName]]),(ProjectInfoTable[ProjectName]=DiscreteStatsTable[[#This Row],[ProjectName]])*ProjectInfoTable[ConfidenceInterval]))</f>
        <v>0.95</v>
      </c>
      <c r="Q894" s="5">
        <f>IF(AND(DiscreteStatsTable[[#This Row],[RepsWithStatObserved]]=1,Y894=0),200000000000000000000,IFERROR(_xlfn.T.INV.2T(1 -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894" s="5" cm="1">
        <f t="array" ref="R894">MIN(IF((DiscreteStatsTable[GroupByKey]=DiscreteStatsTable[[#This Row],[GroupByKey]]),(DiscreteStatsTable[GroupByKey]=DiscreteStatsTable[[#This Row],[GroupByKey]])*DiscreteStatsTable[Average]))</f>
        <v>0.14775202073435401</v>
      </c>
      <c r="S894" s="5" cm="1">
        <f t="array" ref="S894">MAX(IF((DiscreteStatsTable[GroupByKey]=DiscreteStatsTable[[#This Row],[GroupByKey]]),(DiscreteStatsTable[GroupByKey]=DiscreteStatsTable[[#This Row],[GroupByKey]])*DiscreteStatsTable[Average]))</f>
        <v>0.15935535821513699</v>
      </c>
      <c r="T894" s="5" cm="1">
        <f t="array" ref="T894">MIN(IF((DiscreteStatsTable[GroupByKey]=DiscreteStatsTable[[#This Row],[GroupByKey]]),(DiscreteStatsTable[GroupByKey]=DiscreteStatsTable[[#This Row],[GroupByKey]])*DiscreteStatsTable[Minimum]))</f>
        <v>1.2941586017357501E-2</v>
      </c>
      <c r="U894" s="5" cm="1">
        <f t="array" ref="U894">MAX(IF((DiscreteStatsTable[GroupByKey]=DiscreteStatsTable[[#This Row],[GroupByKey]]),(DiscreteStatsTable[GroupByKey]=DiscreteStatsTable[[#This Row],[GroupByKey]])*DiscreteStatsTable[Maximum]))</f>
        <v>0.39902140955300902</v>
      </c>
      <c r="V894" s="5" cm="1">
        <f t="array" ref="V894">IFERROR(AVERAGE(IF((DiscreteStatsTable[GroupByKey]=DiscreteStatsTable[[#This Row],[GroupByKey]]),(DiscreteStatsTable[GroupByKey]=DiscreteStatsTable[[#This Row],[GroupByKey]])*DiscreteStatsTable[NumberObservations])),0)</f>
        <v>314.94</v>
      </c>
      <c r="W894" s="5">
        <f>IF((DiscreteStatsTable[[#This Row],[RepsRequested]]&gt;1),DiscreteStatsTable[[#This Row],[HalfWidth]],DiscreteStatsTable[[#This Row],[BatchMeansHalfWidth]])</f>
        <v>7.902472167534418E-4</v>
      </c>
      <c r="X894" s="5" cm="1">
        <f t="array" ref="X894">COUNT(IF((DiscreteStatsTable[GroupByKey]=DiscreteStatsTable[[#This Row],[GroupByKey]]),(DiscreteStatsTable[GroupByKey]=DiscreteStatsTable[[#This Row],[GroupByKey]])*DiscreteStatsTable[Replication]))</f>
        <v>50</v>
      </c>
      <c r="Y894" s="5">
        <f>IF(DiscreteStatsTable[[#This Row],[RepsRequested]]=DiscreteStatsTable[[#This Row],[RepsWithStatObserved]],1,0)</f>
        <v>1</v>
      </c>
    </row>
    <row r="895" spans="1:25" x14ac:dyDescent="0.25">
      <c r="A895" t="s">
        <v>68</v>
      </c>
      <c r="B895" t="s">
        <v>70</v>
      </c>
      <c r="C895">
        <v>8</v>
      </c>
      <c r="D895" t="s">
        <v>85</v>
      </c>
      <c r="E895" t="s">
        <v>96</v>
      </c>
      <c r="F895" t="s">
        <v>87</v>
      </c>
      <c r="G895">
        <v>5.66649223478107</v>
      </c>
      <c r="H895">
        <v>2E+20</v>
      </c>
      <c r="I895">
        <v>0.97827197808828703</v>
      </c>
      <c r="J895">
        <v>13.540019714234999</v>
      </c>
      <c r="K895">
        <v>314</v>
      </c>
      <c r="L89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95" s="5" cm="1">
        <f t="array" ref="M895">MAX(IF((ProjectInfoTable[ProjectName]=DiscreteStatsTable[[#This Row],[ProjectName]]),(ProjectInfoTable[ProjectName]=DiscreteStatsTable[[#This Row],[ProjectName]])*ProjectInfoTable[NumberOfReplications]))</f>
        <v>50</v>
      </c>
      <c r="N895" s="5" cm="1">
        <f t="array" ref="N895">IFERROR(AVERAGE(IF((DiscreteStatsTable[GroupByKey]=DiscreteStatsTable[[#This Row],[GroupByKey]]),(DiscreteStatsTable[GroupByKey]=DiscreteStatsTable[[#This Row],[GroupByKey]])*DiscreteStatsTable[Average])),0)</f>
        <v>5.6703914844629564</v>
      </c>
      <c r="O895" s="5" cm="1">
        <f t="array" ref="O895">IFERROR(_xlfn.STDEV.S(IF((DiscreteStatsTable[GroupByKey]=DiscreteStatsTable[[#This Row],[GroupByKey]]),(DiscreteStatsTable[GroupByKey]=DiscreteStatsTable[[#This Row],[GroupByKey]])*DiscreteStatsTable[Average])),0)</f>
        <v>0.11212213786906711</v>
      </c>
      <c r="P895" s="5" cm="1">
        <f t="array" ref="P895">MAX(IF((ProjectInfoTable[ProjectName]=DiscreteStatsTable[[#This Row],[ProjectName]]),(ProjectInfoTable[ProjectName]=DiscreteStatsTable[[#This Row],[ProjectName]])*ProjectInfoTable[ConfidenceInterval]))</f>
        <v>0.95</v>
      </c>
      <c r="Q895" s="5">
        <f>IF(AND(DiscreteStatsTable[[#This Row],[RepsWithStatObserved]]=1,Y895=0),200000000000000000000,IFERROR(_xlfn.T.INV.2T(1 -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895" s="5" cm="1">
        <f t="array" ref="R895">MIN(IF((DiscreteStatsTable[GroupByKey]=DiscreteStatsTable[[#This Row],[GroupByKey]]),(DiscreteStatsTable[GroupByKey]=DiscreteStatsTable[[#This Row],[GroupByKey]])*DiscreteStatsTable[Average]))</f>
        <v>5.4446177348794</v>
      </c>
      <c r="S895" s="5" cm="1">
        <f t="array" ref="S895">MAX(IF((DiscreteStatsTable[GroupByKey]=DiscreteStatsTable[[#This Row],[GroupByKey]]),(DiscreteStatsTable[GroupByKey]=DiscreteStatsTable[[#This Row],[GroupByKey]])*DiscreteStatsTable[Average]))</f>
        <v>5.9073355064629904</v>
      </c>
      <c r="T895" s="5" cm="1">
        <f t="array" ref="T895">MIN(IF((DiscreteStatsTable[GroupByKey]=DiscreteStatsTable[[#This Row],[GroupByKey]]),(DiscreteStatsTable[GroupByKey]=DiscreteStatsTable[[#This Row],[GroupByKey]])*DiscreteStatsTable[Minimum]))</f>
        <v>0.776495161041453</v>
      </c>
      <c r="U895" s="5" cm="1">
        <f t="array" ref="U895">MAX(IF((DiscreteStatsTable[GroupByKey]=DiscreteStatsTable[[#This Row],[GroupByKey]]),(DiscreteStatsTable[GroupByKey]=DiscreteStatsTable[[#This Row],[GroupByKey]])*DiscreteStatsTable[Maximum]))</f>
        <v>17.386184782464099</v>
      </c>
      <c r="V895" s="5" cm="1">
        <f t="array" ref="V895">IFERROR(AVERAGE(IF((DiscreteStatsTable[GroupByKey]=DiscreteStatsTable[[#This Row],[GroupByKey]]),(DiscreteStatsTable[GroupByKey]=DiscreteStatsTable[[#This Row],[GroupByKey]])*DiscreteStatsTable[NumberObservations])),0)</f>
        <v>314.94</v>
      </c>
      <c r="W895" s="5">
        <f>IF((DiscreteStatsTable[[#This Row],[RepsRequested]]&gt;1),DiscreteStatsTable[[#This Row],[HalfWidth]],DiscreteStatsTable[[#This Row],[BatchMeansHalfWidth]])</f>
        <v>3.1864759013847554E-2</v>
      </c>
      <c r="X895" s="5" cm="1">
        <f t="array" ref="X895">COUNT(IF((DiscreteStatsTable[GroupByKey]=DiscreteStatsTable[[#This Row],[GroupByKey]]),(DiscreteStatsTable[GroupByKey]=DiscreteStatsTable[[#This Row],[GroupByKey]])*DiscreteStatsTable[Replication]))</f>
        <v>50</v>
      </c>
      <c r="Y895" s="5">
        <f>IF(DiscreteStatsTable[[#This Row],[RepsRequested]]=DiscreteStatsTable[[#This Row],[RepsWithStatObserved]],1,0)</f>
        <v>1</v>
      </c>
    </row>
    <row r="896" spans="1:25" x14ac:dyDescent="0.25">
      <c r="A896" t="s">
        <v>68</v>
      </c>
      <c r="B896" t="s">
        <v>70</v>
      </c>
      <c r="C896">
        <v>8</v>
      </c>
      <c r="D896" t="s">
        <v>85</v>
      </c>
      <c r="E896" t="s">
        <v>97</v>
      </c>
      <c r="F896" t="s">
        <v>87</v>
      </c>
      <c r="G896">
        <v>0</v>
      </c>
      <c r="H896">
        <v>2E+20</v>
      </c>
      <c r="I896">
        <v>0</v>
      </c>
      <c r="J896">
        <v>0</v>
      </c>
      <c r="K896">
        <v>314</v>
      </c>
      <c r="L89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96" s="5" cm="1">
        <f t="array" ref="M896">MAX(IF((ProjectInfoTable[ProjectName]=DiscreteStatsTable[[#This Row],[ProjectName]]),(ProjectInfoTable[ProjectName]=DiscreteStatsTable[[#This Row],[ProjectName]])*ProjectInfoTable[NumberOfReplications]))</f>
        <v>50</v>
      </c>
      <c r="N896" s="5" cm="1">
        <f t="array" ref="N896">IFERROR(AVERAGE(IF((DiscreteStatsTable[GroupByKey]=DiscreteStatsTable[[#This Row],[GroupByKey]]),(DiscreteStatsTable[GroupByKey]=DiscreteStatsTable[[#This Row],[GroupByKey]])*DiscreteStatsTable[Average])),0)</f>
        <v>0</v>
      </c>
      <c r="O896" s="5" cm="1">
        <f t="array" ref="O896">IFERROR(_xlfn.STDEV.S(IF((DiscreteStatsTable[GroupByKey]=DiscreteStatsTable[[#This Row],[GroupByKey]]),(DiscreteStatsTable[GroupByKey]=DiscreteStatsTable[[#This Row],[GroupByKey]])*DiscreteStatsTable[Average])),0)</f>
        <v>0</v>
      </c>
      <c r="P896" s="5" cm="1">
        <f t="array" ref="P896">MAX(IF((ProjectInfoTable[ProjectName]=DiscreteStatsTable[[#This Row],[ProjectName]]),(ProjectInfoTable[ProjectName]=DiscreteStatsTable[[#This Row],[ProjectName]])*ProjectInfoTable[ConfidenceInterval]))</f>
        <v>0.95</v>
      </c>
      <c r="Q896" s="5">
        <f>IF(AND(DiscreteStatsTable[[#This Row],[RepsWithStatObserved]]=1,Y896=0),200000000000000000000,IFERROR(_xlfn.T.INV.2T(1 -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6" s="5" cm="1">
        <f t="array" ref="R896">MIN(IF((DiscreteStatsTable[GroupByKey]=DiscreteStatsTable[[#This Row],[GroupByKey]]),(DiscreteStatsTable[GroupByKey]=DiscreteStatsTable[[#This Row],[GroupByKey]])*DiscreteStatsTable[Average]))</f>
        <v>0</v>
      </c>
      <c r="S896" s="5" cm="1">
        <f t="array" ref="S896">MAX(IF((DiscreteStatsTable[GroupByKey]=DiscreteStatsTable[[#This Row],[GroupByKey]]),(DiscreteStatsTable[GroupByKey]=DiscreteStatsTable[[#This Row],[GroupByKey]])*DiscreteStatsTable[Average]))</f>
        <v>0</v>
      </c>
      <c r="T896" s="5" cm="1">
        <f t="array" ref="T896">MIN(IF((DiscreteStatsTable[GroupByKey]=DiscreteStatsTable[[#This Row],[GroupByKey]]),(DiscreteStatsTable[GroupByKey]=DiscreteStatsTable[[#This Row],[GroupByKey]])*DiscreteStatsTable[Minimum]))</f>
        <v>0</v>
      </c>
      <c r="U896" s="5" cm="1">
        <f t="array" ref="U896">MAX(IF((DiscreteStatsTable[GroupByKey]=DiscreteStatsTable[[#This Row],[GroupByKey]]),(DiscreteStatsTable[GroupByKey]=DiscreteStatsTable[[#This Row],[GroupByKey]])*DiscreteStatsTable[Maximum]))</f>
        <v>0</v>
      </c>
      <c r="V896" s="5" cm="1">
        <f t="array" ref="V896">IFERROR(AVERAGE(IF((DiscreteStatsTable[GroupByKey]=DiscreteStatsTable[[#This Row],[GroupByKey]]),(DiscreteStatsTable[GroupByKey]=DiscreteStatsTable[[#This Row],[GroupByKey]])*DiscreteStatsTable[NumberObservations])),0)</f>
        <v>314.94</v>
      </c>
      <c r="W896" s="5">
        <f>IF((DiscreteStatsTable[[#This Row],[RepsRequested]]&gt;1),DiscreteStatsTable[[#This Row],[HalfWidth]],DiscreteStatsTable[[#This Row],[BatchMeansHalfWidth]])</f>
        <v>0</v>
      </c>
      <c r="X896" s="5" cm="1">
        <f t="array" ref="X896">COUNT(IF((DiscreteStatsTable[GroupByKey]=DiscreteStatsTable[[#This Row],[GroupByKey]]),(DiscreteStatsTable[GroupByKey]=DiscreteStatsTable[[#This Row],[GroupByKey]])*DiscreteStatsTable[Replication]))</f>
        <v>50</v>
      </c>
      <c r="Y896" s="5">
        <f>IF(DiscreteStatsTable[[#This Row],[RepsRequested]]=DiscreteStatsTable[[#This Row],[RepsWithStatObserved]],1,0)</f>
        <v>1</v>
      </c>
    </row>
    <row r="897" spans="1:25" x14ac:dyDescent="0.25">
      <c r="A897" t="s">
        <v>68</v>
      </c>
      <c r="B897" t="s">
        <v>70</v>
      </c>
      <c r="C897">
        <v>8</v>
      </c>
      <c r="D897" t="s">
        <v>85</v>
      </c>
      <c r="E897" t="s">
        <v>98</v>
      </c>
      <c r="F897" t="s">
        <v>87</v>
      </c>
      <c r="G897">
        <v>0.81641848147259299</v>
      </c>
      <c r="H897">
        <v>2E+20</v>
      </c>
      <c r="I897">
        <v>0</v>
      </c>
      <c r="J897">
        <v>6.3677627627584998</v>
      </c>
      <c r="K897">
        <v>314</v>
      </c>
      <c r="L89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97" s="5" cm="1">
        <f t="array" ref="M897">MAX(IF((ProjectInfoTable[ProjectName]=DiscreteStatsTable[[#This Row],[ProjectName]]),(ProjectInfoTable[ProjectName]=DiscreteStatsTable[[#This Row],[ProjectName]])*ProjectInfoTable[NumberOfReplications]))</f>
        <v>50</v>
      </c>
      <c r="N897" s="5" cm="1">
        <f t="array" ref="N897">IFERROR(AVERAGE(IF((DiscreteStatsTable[GroupByKey]=DiscreteStatsTable[[#This Row],[GroupByKey]]),(DiscreteStatsTable[GroupByKey]=DiscreteStatsTable[[#This Row],[GroupByKey]])*DiscreteStatsTable[Average])),0)</f>
        <v>0.57601823206331915</v>
      </c>
      <c r="O897" s="5" cm="1">
        <f t="array" ref="O897">IFERROR(_xlfn.STDEV.S(IF((DiscreteStatsTable[GroupByKey]=DiscreteStatsTable[[#This Row],[GroupByKey]]),(DiscreteStatsTable[GroupByKey]=DiscreteStatsTable[[#This Row],[GroupByKey]])*DiscreteStatsTable[Average])),0)</f>
        <v>0.15914721048241839</v>
      </c>
      <c r="P897" s="5" cm="1">
        <f t="array" ref="P897">MAX(IF((ProjectInfoTable[ProjectName]=DiscreteStatsTable[[#This Row],[ProjectName]]),(ProjectInfoTable[ProjectName]=DiscreteStatsTable[[#This Row],[ProjectName]])*ProjectInfoTable[ConfidenceInterval]))</f>
        <v>0.95</v>
      </c>
      <c r="Q897" s="5">
        <f>IF(AND(DiscreteStatsTable[[#This Row],[RepsWithStatObserved]]=1,Y897=0),200000000000000000000,IFERROR(_xlfn.T.INV.2T(1 -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897" s="5" cm="1">
        <f t="array" ref="R897">MIN(IF((DiscreteStatsTable[GroupByKey]=DiscreteStatsTable[[#This Row],[GroupByKey]]),(DiscreteStatsTable[GroupByKey]=DiscreteStatsTable[[#This Row],[GroupByKey]])*DiscreteStatsTable[Average]))</f>
        <v>0.32737752576294898</v>
      </c>
      <c r="S897" s="5" cm="1">
        <f t="array" ref="S897">MAX(IF((DiscreteStatsTable[GroupByKey]=DiscreteStatsTable[[#This Row],[GroupByKey]]),(DiscreteStatsTable[GroupByKey]=DiscreteStatsTable[[#This Row],[GroupByKey]])*DiscreteStatsTable[Average]))</f>
        <v>1.14796185143237</v>
      </c>
      <c r="T897" s="5" cm="1">
        <f t="array" ref="T897">MIN(IF((DiscreteStatsTable[GroupByKey]=DiscreteStatsTable[[#This Row],[GroupByKey]]),(DiscreteStatsTable[GroupByKey]=DiscreteStatsTable[[#This Row],[GroupByKey]])*DiscreteStatsTable[Minimum]))</f>
        <v>0</v>
      </c>
      <c r="U897" s="5" cm="1">
        <f t="array" ref="U897">MAX(IF((DiscreteStatsTable[GroupByKey]=DiscreteStatsTable[[#This Row],[GroupByKey]]),(DiscreteStatsTable[GroupByKey]=DiscreteStatsTable[[#This Row],[GroupByKey]])*DiscreteStatsTable[Maximum]))</f>
        <v>11.200829717355999</v>
      </c>
      <c r="V897" s="5" cm="1">
        <f t="array" ref="V897">IFERROR(AVERAGE(IF((DiscreteStatsTable[GroupByKey]=DiscreteStatsTable[[#This Row],[GroupByKey]]),(DiscreteStatsTable[GroupByKey]=DiscreteStatsTable[[#This Row],[GroupByKey]])*DiscreteStatsTable[NumberObservations])),0)</f>
        <v>314.94</v>
      </c>
      <c r="W897" s="5">
        <f>IF((DiscreteStatsTable[[#This Row],[RepsRequested]]&gt;1),DiscreteStatsTable[[#This Row],[HalfWidth]],DiscreteStatsTable[[#This Row],[BatchMeansHalfWidth]])</f>
        <v>4.5229136780020357E-2</v>
      </c>
      <c r="X897" s="5" cm="1">
        <f t="array" ref="X897">COUNT(IF((DiscreteStatsTable[GroupByKey]=DiscreteStatsTable[[#This Row],[GroupByKey]]),(DiscreteStatsTable[GroupByKey]=DiscreteStatsTable[[#This Row],[GroupByKey]])*DiscreteStatsTable[Replication]))</f>
        <v>50</v>
      </c>
      <c r="Y897" s="5">
        <f>IF(DiscreteStatsTable[[#This Row],[RepsRequested]]=DiscreteStatsTable[[#This Row],[RepsWithStatObserved]],1,0)</f>
        <v>1</v>
      </c>
    </row>
    <row r="898" spans="1:25" x14ac:dyDescent="0.25">
      <c r="A898" t="s">
        <v>68</v>
      </c>
      <c r="B898" t="s">
        <v>70</v>
      </c>
      <c r="C898">
        <v>9</v>
      </c>
      <c r="D898" t="s">
        <v>85</v>
      </c>
      <c r="E898" t="s">
        <v>86</v>
      </c>
      <c r="F898" t="s">
        <v>87</v>
      </c>
      <c r="G898">
        <v>0</v>
      </c>
      <c r="H898">
        <v>2E+20</v>
      </c>
      <c r="I898">
        <v>0</v>
      </c>
      <c r="J898">
        <v>0</v>
      </c>
      <c r="K898">
        <v>315</v>
      </c>
      <c r="L89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98" s="5" cm="1">
        <f t="array" ref="M898">MAX(IF((ProjectInfoTable[ProjectName]=DiscreteStatsTable[[#This Row],[ProjectName]]),(ProjectInfoTable[ProjectName]=DiscreteStatsTable[[#This Row],[ProjectName]])*ProjectInfoTable[NumberOfReplications]))</f>
        <v>50</v>
      </c>
      <c r="N898" s="5" cm="1">
        <f t="array" ref="N898">IFERROR(AVERAGE(IF((DiscreteStatsTable[GroupByKey]=DiscreteStatsTable[[#This Row],[GroupByKey]]),(DiscreteStatsTable[GroupByKey]=DiscreteStatsTable[[#This Row],[GroupByKey]])*DiscreteStatsTable[Average])),0)</f>
        <v>0</v>
      </c>
      <c r="O898" s="5" cm="1">
        <f t="array" ref="O898">IFERROR(_xlfn.STDEV.S(IF((DiscreteStatsTable[GroupByKey]=DiscreteStatsTable[[#This Row],[GroupByKey]]),(DiscreteStatsTable[GroupByKey]=DiscreteStatsTable[[#This Row],[GroupByKey]])*DiscreteStatsTable[Average])),0)</f>
        <v>0</v>
      </c>
      <c r="P898" s="5" cm="1">
        <f t="array" ref="P898">MAX(IF((ProjectInfoTable[ProjectName]=DiscreteStatsTable[[#This Row],[ProjectName]]),(ProjectInfoTable[ProjectName]=DiscreteStatsTable[[#This Row],[ProjectName]])*ProjectInfoTable[ConfidenceInterval]))</f>
        <v>0.95</v>
      </c>
      <c r="Q898" s="5">
        <f>IF(AND(DiscreteStatsTable[[#This Row],[RepsWithStatObserved]]=1,Y898=0),200000000000000000000,IFERROR(_xlfn.T.INV.2T(1 -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8" s="5" cm="1">
        <f t="array" ref="R898">MIN(IF((DiscreteStatsTable[GroupByKey]=DiscreteStatsTable[[#This Row],[GroupByKey]]),(DiscreteStatsTable[GroupByKey]=DiscreteStatsTable[[#This Row],[GroupByKey]])*DiscreteStatsTable[Average]))</f>
        <v>0</v>
      </c>
      <c r="S898" s="5" cm="1">
        <f t="array" ref="S898">MAX(IF((DiscreteStatsTable[GroupByKey]=DiscreteStatsTable[[#This Row],[GroupByKey]]),(DiscreteStatsTable[GroupByKey]=DiscreteStatsTable[[#This Row],[GroupByKey]])*DiscreteStatsTable[Average]))</f>
        <v>0</v>
      </c>
      <c r="T898" s="5" cm="1">
        <f t="array" ref="T898">MIN(IF((DiscreteStatsTable[GroupByKey]=DiscreteStatsTable[[#This Row],[GroupByKey]]),(DiscreteStatsTable[GroupByKey]=DiscreteStatsTable[[#This Row],[GroupByKey]])*DiscreteStatsTable[Minimum]))</f>
        <v>0</v>
      </c>
      <c r="U898" s="5" cm="1">
        <f t="array" ref="U898">MAX(IF((DiscreteStatsTable[GroupByKey]=DiscreteStatsTable[[#This Row],[GroupByKey]]),(DiscreteStatsTable[GroupByKey]=DiscreteStatsTable[[#This Row],[GroupByKey]])*DiscreteStatsTable[Maximum]))</f>
        <v>0</v>
      </c>
      <c r="V898" s="5" cm="1">
        <f t="array" ref="V898">IFERROR(AVERAGE(IF((DiscreteStatsTable[GroupByKey]=DiscreteStatsTable[[#This Row],[GroupByKey]]),(DiscreteStatsTable[GroupByKey]=DiscreteStatsTable[[#This Row],[GroupByKey]])*DiscreteStatsTable[NumberObservations])),0)</f>
        <v>314.94</v>
      </c>
      <c r="W898" s="5">
        <f>IF((DiscreteStatsTable[[#This Row],[RepsRequested]]&gt;1),DiscreteStatsTable[[#This Row],[HalfWidth]],DiscreteStatsTable[[#This Row],[BatchMeansHalfWidth]])</f>
        <v>0</v>
      </c>
      <c r="X898" s="5" cm="1">
        <f t="array" ref="X898">COUNT(IF((DiscreteStatsTable[GroupByKey]=DiscreteStatsTable[[#This Row],[GroupByKey]]),(DiscreteStatsTable[GroupByKey]=DiscreteStatsTable[[#This Row],[GroupByKey]])*DiscreteStatsTable[Replication]))</f>
        <v>50</v>
      </c>
      <c r="Y898" s="5">
        <f>IF(DiscreteStatsTable[[#This Row],[RepsRequested]]=DiscreteStatsTable[[#This Row],[RepsWithStatObserved]],1,0)</f>
        <v>1</v>
      </c>
    </row>
    <row r="899" spans="1:25" x14ac:dyDescent="0.25">
      <c r="A899" t="s">
        <v>68</v>
      </c>
      <c r="B899" t="s">
        <v>70</v>
      </c>
      <c r="C899">
        <v>9</v>
      </c>
      <c r="D899" t="s">
        <v>85</v>
      </c>
      <c r="E899" t="s">
        <v>88</v>
      </c>
      <c r="F899" t="s">
        <v>87</v>
      </c>
      <c r="G899">
        <v>0</v>
      </c>
      <c r="H899">
        <v>2E+20</v>
      </c>
      <c r="I899">
        <v>0</v>
      </c>
      <c r="J899">
        <v>0</v>
      </c>
      <c r="K899">
        <v>315</v>
      </c>
      <c r="L89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99" s="5" cm="1">
        <f t="array" ref="M899">MAX(IF((ProjectInfoTable[ProjectName]=DiscreteStatsTable[[#This Row],[ProjectName]]),(ProjectInfoTable[ProjectName]=DiscreteStatsTable[[#This Row],[ProjectName]])*ProjectInfoTable[NumberOfReplications]))</f>
        <v>50</v>
      </c>
      <c r="N899" s="5" cm="1">
        <f t="array" ref="N899">IFERROR(AVERAGE(IF((DiscreteStatsTable[GroupByKey]=DiscreteStatsTable[[#This Row],[GroupByKey]]),(DiscreteStatsTable[GroupByKey]=DiscreteStatsTable[[#This Row],[GroupByKey]])*DiscreteStatsTable[Average])),0)</f>
        <v>0</v>
      </c>
      <c r="O899" s="5" cm="1">
        <f t="array" ref="O899">IFERROR(_xlfn.STDEV.S(IF((DiscreteStatsTable[GroupByKey]=DiscreteStatsTable[[#This Row],[GroupByKey]]),(DiscreteStatsTable[GroupByKey]=DiscreteStatsTable[[#This Row],[GroupByKey]])*DiscreteStatsTable[Average])),0)</f>
        <v>0</v>
      </c>
      <c r="P899" s="5" cm="1">
        <f t="array" ref="P899">MAX(IF((ProjectInfoTable[ProjectName]=DiscreteStatsTable[[#This Row],[ProjectName]]),(ProjectInfoTable[ProjectName]=DiscreteStatsTable[[#This Row],[ProjectName]])*ProjectInfoTable[ConfidenceInterval]))</f>
        <v>0.95</v>
      </c>
      <c r="Q899" s="5">
        <f>IF(AND(DiscreteStatsTable[[#This Row],[RepsWithStatObserved]]=1,Y899=0),200000000000000000000,IFERROR(_xlfn.T.INV.2T(1 -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9" s="5" cm="1">
        <f t="array" ref="R899">MIN(IF((DiscreteStatsTable[GroupByKey]=DiscreteStatsTable[[#This Row],[GroupByKey]]),(DiscreteStatsTable[GroupByKey]=DiscreteStatsTable[[#This Row],[GroupByKey]])*DiscreteStatsTable[Average]))</f>
        <v>0</v>
      </c>
      <c r="S899" s="5" cm="1">
        <f t="array" ref="S899">MAX(IF((DiscreteStatsTable[GroupByKey]=DiscreteStatsTable[[#This Row],[GroupByKey]]),(DiscreteStatsTable[GroupByKey]=DiscreteStatsTable[[#This Row],[GroupByKey]])*DiscreteStatsTable[Average]))</f>
        <v>0</v>
      </c>
      <c r="T899" s="5" cm="1">
        <f t="array" ref="T899">MIN(IF((DiscreteStatsTable[GroupByKey]=DiscreteStatsTable[[#This Row],[GroupByKey]]),(DiscreteStatsTable[GroupByKey]=DiscreteStatsTable[[#This Row],[GroupByKey]])*DiscreteStatsTable[Minimum]))</f>
        <v>0</v>
      </c>
      <c r="U899" s="5" cm="1">
        <f t="array" ref="U899">MAX(IF((DiscreteStatsTable[GroupByKey]=DiscreteStatsTable[[#This Row],[GroupByKey]]),(DiscreteStatsTable[GroupByKey]=DiscreteStatsTable[[#This Row],[GroupByKey]])*DiscreteStatsTable[Maximum]))</f>
        <v>0</v>
      </c>
      <c r="V899" s="5" cm="1">
        <f t="array" ref="V899">IFERROR(AVERAGE(IF((DiscreteStatsTable[GroupByKey]=DiscreteStatsTable[[#This Row],[GroupByKey]]),(DiscreteStatsTable[GroupByKey]=DiscreteStatsTable[[#This Row],[GroupByKey]])*DiscreteStatsTable[NumberObservations])),0)</f>
        <v>314.94</v>
      </c>
      <c r="W899" s="5">
        <f>IF((DiscreteStatsTable[[#This Row],[RepsRequested]]&gt;1),DiscreteStatsTable[[#This Row],[HalfWidth]],DiscreteStatsTable[[#This Row],[BatchMeansHalfWidth]])</f>
        <v>0</v>
      </c>
      <c r="X899" s="5" cm="1">
        <f t="array" ref="X899">COUNT(IF((DiscreteStatsTable[GroupByKey]=DiscreteStatsTable[[#This Row],[GroupByKey]]),(DiscreteStatsTable[GroupByKey]=DiscreteStatsTable[[#This Row],[GroupByKey]])*DiscreteStatsTable[Replication]))</f>
        <v>50</v>
      </c>
      <c r="Y899" s="5">
        <f>IF(DiscreteStatsTable[[#This Row],[RepsRequested]]=DiscreteStatsTable[[#This Row],[RepsWithStatObserved]],1,0)</f>
        <v>1</v>
      </c>
    </row>
    <row r="900" spans="1:25" x14ac:dyDescent="0.25">
      <c r="A900" t="s">
        <v>68</v>
      </c>
      <c r="B900" t="s">
        <v>70</v>
      </c>
      <c r="C900">
        <v>9</v>
      </c>
      <c r="D900" t="s">
        <v>85</v>
      </c>
      <c r="E900" t="s">
        <v>89</v>
      </c>
      <c r="F900" t="s">
        <v>87</v>
      </c>
      <c r="G900">
        <v>0</v>
      </c>
      <c r="H900">
        <v>2E+20</v>
      </c>
      <c r="I900">
        <v>0</v>
      </c>
      <c r="J900">
        <v>0</v>
      </c>
      <c r="K900">
        <v>315</v>
      </c>
      <c r="L90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00" s="5" cm="1">
        <f t="array" ref="M900">MAX(IF((ProjectInfoTable[ProjectName]=DiscreteStatsTable[[#This Row],[ProjectName]]),(ProjectInfoTable[ProjectName]=DiscreteStatsTable[[#This Row],[ProjectName]])*ProjectInfoTable[NumberOfReplications]))</f>
        <v>50</v>
      </c>
      <c r="N900" s="5" cm="1">
        <f t="array" ref="N900">IFERROR(AVERAGE(IF((DiscreteStatsTable[GroupByKey]=DiscreteStatsTable[[#This Row],[GroupByKey]]),(DiscreteStatsTable[GroupByKey]=DiscreteStatsTable[[#This Row],[GroupByKey]])*DiscreteStatsTable[Average])),0)</f>
        <v>0</v>
      </c>
      <c r="O900" s="5" cm="1">
        <f t="array" ref="O900">IFERROR(_xlfn.STDEV.S(IF((DiscreteStatsTable[GroupByKey]=DiscreteStatsTable[[#This Row],[GroupByKey]]),(DiscreteStatsTable[GroupByKey]=DiscreteStatsTable[[#This Row],[GroupByKey]])*DiscreteStatsTable[Average])),0)</f>
        <v>0</v>
      </c>
      <c r="P900" s="5" cm="1">
        <f t="array" ref="P900">MAX(IF((ProjectInfoTable[ProjectName]=DiscreteStatsTable[[#This Row],[ProjectName]]),(ProjectInfoTable[ProjectName]=DiscreteStatsTable[[#This Row],[ProjectName]])*ProjectInfoTable[ConfidenceInterval]))</f>
        <v>0.95</v>
      </c>
      <c r="Q900" s="5">
        <f>IF(AND(DiscreteStatsTable[[#This Row],[RepsWithStatObserved]]=1,Y900=0),200000000000000000000,IFERROR(_xlfn.T.INV.2T(1 -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0" s="5" cm="1">
        <f t="array" ref="R900">MIN(IF((DiscreteStatsTable[GroupByKey]=DiscreteStatsTable[[#This Row],[GroupByKey]]),(DiscreteStatsTable[GroupByKey]=DiscreteStatsTable[[#This Row],[GroupByKey]])*DiscreteStatsTable[Average]))</f>
        <v>0</v>
      </c>
      <c r="S900" s="5" cm="1">
        <f t="array" ref="S900">MAX(IF((DiscreteStatsTable[GroupByKey]=DiscreteStatsTable[[#This Row],[GroupByKey]]),(DiscreteStatsTable[GroupByKey]=DiscreteStatsTable[[#This Row],[GroupByKey]])*DiscreteStatsTable[Average]))</f>
        <v>0</v>
      </c>
      <c r="T900" s="5" cm="1">
        <f t="array" ref="T900">MIN(IF((DiscreteStatsTable[GroupByKey]=DiscreteStatsTable[[#This Row],[GroupByKey]]),(DiscreteStatsTable[GroupByKey]=DiscreteStatsTable[[#This Row],[GroupByKey]])*DiscreteStatsTable[Minimum]))</f>
        <v>0</v>
      </c>
      <c r="U900" s="5" cm="1">
        <f t="array" ref="U900">MAX(IF((DiscreteStatsTable[GroupByKey]=DiscreteStatsTable[[#This Row],[GroupByKey]]),(DiscreteStatsTable[GroupByKey]=DiscreteStatsTable[[#This Row],[GroupByKey]])*DiscreteStatsTable[Maximum]))</f>
        <v>0</v>
      </c>
      <c r="V900" s="5" cm="1">
        <f t="array" ref="V900">IFERROR(AVERAGE(IF((DiscreteStatsTable[GroupByKey]=DiscreteStatsTable[[#This Row],[GroupByKey]]),(DiscreteStatsTable[GroupByKey]=DiscreteStatsTable[[#This Row],[GroupByKey]])*DiscreteStatsTable[NumberObservations])),0)</f>
        <v>314.94</v>
      </c>
      <c r="W900" s="5">
        <f>IF((DiscreteStatsTable[[#This Row],[RepsRequested]]&gt;1),DiscreteStatsTable[[#This Row],[HalfWidth]],DiscreteStatsTable[[#This Row],[BatchMeansHalfWidth]])</f>
        <v>0</v>
      </c>
      <c r="X900" s="5" cm="1">
        <f t="array" ref="X900">COUNT(IF((DiscreteStatsTable[GroupByKey]=DiscreteStatsTable[[#This Row],[GroupByKey]]),(DiscreteStatsTable[GroupByKey]=DiscreteStatsTable[[#This Row],[GroupByKey]])*DiscreteStatsTable[Replication]))</f>
        <v>50</v>
      </c>
      <c r="Y900" s="5">
        <f>IF(DiscreteStatsTable[[#This Row],[RepsRequested]]=DiscreteStatsTable[[#This Row],[RepsWithStatObserved]],1,0)</f>
        <v>1</v>
      </c>
    </row>
    <row r="901" spans="1:25" x14ac:dyDescent="0.25">
      <c r="A901" t="s">
        <v>68</v>
      </c>
      <c r="B901" t="s">
        <v>70</v>
      </c>
      <c r="C901">
        <v>9</v>
      </c>
      <c r="D901" t="s">
        <v>85</v>
      </c>
      <c r="E901" t="s">
        <v>90</v>
      </c>
      <c r="F901" t="s">
        <v>87</v>
      </c>
      <c r="G901">
        <v>0</v>
      </c>
      <c r="H901">
        <v>2E+20</v>
      </c>
      <c r="I901">
        <v>0</v>
      </c>
      <c r="J901">
        <v>0</v>
      </c>
      <c r="K901">
        <v>315</v>
      </c>
      <c r="L90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01" s="5" cm="1">
        <f t="array" ref="M901">MAX(IF((ProjectInfoTable[ProjectName]=DiscreteStatsTable[[#This Row],[ProjectName]]),(ProjectInfoTable[ProjectName]=DiscreteStatsTable[[#This Row],[ProjectName]])*ProjectInfoTable[NumberOfReplications]))</f>
        <v>50</v>
      </c>
      <c r="N901" s="5" cm="1">
        <f t="array" ref="N901">IFERROR(AVERAGE(IF((DiscreteStatsTable[GroupByKey]=DiscreteStatsTable[[#This Row],[GroupByKey]]),(DiscreteStatsTable[GroupByKey]=DiscreteStatsTable[[#This Row],[GroupByKey]])*DiscreteStatsTable[Average])),0)</f>
        <v>0</v>
      </c>
      <c r="O901" s="5" cm="1">
        <f t="array" ref="O901">IFERROR(_xlfn.STDEV.S(IF((DiscreteStatsTable[GroupByKey]=DiscreteStatsTable[[#This Row],[GroupByKey]]),(DiscreteStatsTable[GroupByKey]=DiscreteStatsTable[[#This Row],[GroupByKey]])*DiscreteStatsTable[Average])),0)</f>
        <v>0</v>
      </c>
      <c r="P901" s="5" cm="1">
        <f t="array" ref="P901">MAX(IF((ProjectInfoTable[ProjectName]=DiscreteStatsTable[[#This Row],[ProjectName]]),(ProjectInfoTable[ProjectName]=DiscreteStatsTable[[#This Row],[ProjectName]])*ProjectInfoTable[ConfidenceInterval]))</f>
        <v>0.95</v>
      </c>
      <c r="Q901" s="5">
        <f>IF(AND(DiscreteStatsTable[[#This Row],[RepsWithStatObserved]]=1,Y901=0),200000000000000000000,IFERROR(_xlfn.T.INV.2T(1 -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1" s="5" cm="1">
        <f t="array" ref="R901">MIN(IF((DiscreteStatsTable[GroupByKey]=DiscreteStatsTable[[#This Row],[GroupByKey]]),(DiscreteStatsTable[GroupByKey]=DiscreteStatsTable[[#This Row],[GroupByKey]])*DiscreteStatsTable[Average]))</f>
        <v>0</v>
      </c>
      <c r="S901" s="5" cm="1">
        <f t="array" ref="S901">MAX(IF((DiscreteStatsTable[GroupByKey]=DiscreteStatsTable[[#This Row],[GroupByKey]]),(DiscreteStatsTable[GroupByKey]=DiscreteStatsTable[[#This Row],[GroupByKey]])*DiscreteStatsTable[Average]))</f>
        <v>0</v>
      </c>
      <c r="T901" s="5" cm="1">
        <f t="array" ref="T901">MIN(IF((DiscreteStatsTable[GroupByKey]=DiscreteStatsTable[[#This Row],[GroupByKey]]),(DiscreteStatsTable[GroupByKey]=DiscreteStatsTable[[#This Row],[GroupByKey]])*DiscreteStatsTable[Minimum]))</f>
        <v>0</v>
      </c>
      <c r="U901" s="5" cm="1">
        <f t="array" ref="U901">MAX(IF((DiscreteStatsTable[GroupByKey]=DiscreteStatsTable[[#This Row],[GroupByKey]]),(DiscreteStatsTable[GroupByKey]=DiscreteStatsTable[[#This Row],[GroupByKey]])*DiscreteStatsTable[Maximum]))</f>
        <v>0</v>
      </c>
      <c r="V901" s="5" cm="1">
        <f t="array" ref="V901">IFERROR(AVERAGE(IF((DiscreteStatsTable[GroupByKey]=DiscreteStatsTable[[#This Row],[GroupByKey]]),(DiscreteStatsTable[GroupByKey]=DiscreteStatsTable[[#This Row],[GroupByKey]])*DiscreteStatsTable[NumberObservations])),0)</f>
        <v>314.94</v>
      </c>
      <c r="W901" s="5">
        <f>IF((DiscreteStatsTable[[#This Row],[RepsRequested]]&gt;1),DiscreteStatsTable[[#This Row],[HalfWidth]],DiscreteStatsTable[[#This Row],[BatchMeansHalfWidth]])</f>
        <v>0</v>
      </c>
      <c r="X901" s="5" cm="1">
        <f t="array" ref="X901">COUNT(IF((DiscreteStatsTable[GroupByKey]=DiscreteStatsTable[[#This Row],[GroupByKey]]),(DiscreteStatsTable[GroupByKey]=DiscreteStatsTable[[#This Row],[GroupByKey]])*DiscreteStatsTable[Replication]))</f>
        <v>50</v>
      </c>
      <c r="Y901" s="5">
        <f>IF(DiscreteStatsTable[[#This Row],[RepsRequested]]=DiscreteStatsTable[[#This Row],[RepsWithStatObserved]],1,0)</f>
        <v>1</v>
      </c>
    </row>
    <row r="902" spans="1:25" x14ac:dyDescent="0.25">
      <c r="A902" t="s">
        <v>68</v>
      </c>
      <c r="B902" t="s">
        <v>70</v>
      </c>
      <c r="C902">
        <v>9</v>
      </c>
      <c r="D902" t="s">
        <v>85</v>
      </c>
      <c r="E902" t="s">
        <v>91</v>
      </c>
      <c r="F902" t="s">
        <v>87</v>
      </c>
      <c r="G902">
        <v>0.15152542816401399</v>
      </c>
      <c r="H902">
        <v>2E+20</v>
      </c>
      <c r="I902">
        <v>1.70582209352271E-2</v>
      </c>
      <c r="J902">
        <v>0.29387509740137102</v>
      </c>
      <c r="K902">
        <v>315</v>
      </c>
      <c r="L90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02" s="5" cm="1">
        <f t="array" ref="M902">MAX(IF((ProjectInfoTable[ProjectName]=DiscreteStatsTable[[#This Row],[ProjectName]]),(ProjectInfoTable[ProjectName]=DiscreteStatsTable[[#This Row],[ProjectName]])*ProjectInfoTable[NumberOfReplications]))</f>
        <v>50</v>
      </c>
      <c r="N902" s="5" cm="1">
        <f t="array" ref="N902">IFERROR(AVERAGE(IF((DiscreteStatsTable[GroupByKey]=DiscreteStatsTable[[#This Row],[GroupByKey]]),(DiscreteStatsTable[GroupByKey]=DiscreteStatsTable[[#This Row],[GroupByKey]])*DiscreteStatsTable[Average])),0)</f>
        <v>0.15360300744494335</v>
      </c>
      <c r="O902" s="5" cm="1">
        <f t="array" ref="O90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02" s="5" cm="1">
        <f t="array" ref="P902">MAX(IF((ProjectInfoTable[ProjectName]=DiscreteStatsTable[[#This Row],[ProjectName]]),(ProjectInfoTable[ProjectName]=DiscreteStatsTable[[#This Row],[ProjectName]])*ProjectInfoTable[ConfidenceInterval]))</f>
        <v>0.95</v>
      </c>
      <c r="Q902" s="5">
        <f>IF(AND(DiscreteStatsTable[[#This Row],[RepsWithStatObserved]]=1,Y902=0),200000000000000000000,IFERROR(_xlfn.T.INV.2T(1 -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02" s="5" cm="1">
        <f t="array" ref="R902">MIN(IF((DiscreteStatsTable[GroupByKey]=DiscreteStatsTable[[#This Row],[GroupByKey]]),(DiscreteStatsTable[GroupByKey]=DiscreteStatsTable[[#This Row],[GroupByKey]])*DiscreteStatsTable[Average]))</f>
        <v>0.14775202073435401</v>
      </c>
      <c r="S902" s="5" cm="1">
        <f t="array" ref="S902">MAX(IF((DiscreteStatsTable[GroupByKey]=DiscreteStatsTable[[#This Row],[GroupByKey]]),(DiscreteStatsTable[GroupByKey]=DiscreteStatsTable[[#This Row],[GroupByKey]])*DiscreteStatsTable[Average]))</f>
        <v>0.15935535821513699</v>
      </c>
      <c r="T902" s="5" cm="1">
        <f t="array" ref="T902">MIN(IF((DiscreteStatsTable[GroupByKey]=DiscreteStatsTable[[#This Row],[GroupByKey]]),(DiscreteStatsTable[GroupByKey]=DiscreteStatsTable[[#This Row],[GroupByKey]])*DiscreteStatsTable[Minimum]))</f>
        <v>1.2941586017357501E-2</v>
      </c>
      <c r="U902" s="5" cm="1">
        <f t="array" ref="U902">MAX(IF((DiscreteStatsTable[GroupByKey]=DiscreteStatsTable[[#This Row],[GroupByKey]]),(DiscreteStatsTable[GroupByKey]=DiscreteStatsTable[[#This Row],[GroupByKey]])*DiscreteStatsTable[Maximum]))</f>
        <v>0.39902140955300902</v>
      </c>
      <c r="V902" s="5" cm="1">
        <f t="array" ref="V902">IFERROR(AVERAGE(IF((DiscreteStatsTable[GroupByKey]=DiscreteStatsTable[[#This Row],[GroupByKey]]),(DiscreteStatsTable[GroupByKey]=DiscreteStatsTable[[#This Row],[GroupByKey]])*DiscreteStatsTable[NumberObservations])),0)</f>
        <v>314.94</v>
      </c>
      <c r="W902" s="5">
        <f>IF((DiscreteStatsTable[[#This Row],[RepsRequested]]&gt;1),DiscreteStatsTable[[#This Row],[HalfWidth]],DiscreteStatsTable[[#This Row],[BatchMeansHalfWidth]])</f>
        <v>7.902472167534418E-4</v>
      </c>
      <c r="X902" s="5" cm="1">
        <f t="array" ref="X902">COUNT(IF((DiscreteStatsTable[GroupByKey]=DiscreteStatsTable[[#This Row],[GroupByKey]]),(DiscreteStatsTable[GroupByKey]=DiscreteStatsTable[[#This Row],[GroupByKey]])*DiscreteStatsTable[Replication]))</f>
        <v>50</v>
      </c>
      <c r="Y902" s="5">
        <f>IF(DiscreteStatsTable[[#This Row],[RepsRequested]]=DiscreteStatsTable[[#This Row],[RepsWithStatObserved]],1,0)</f>
        <v>1</v>
      </c>
    </row>
    <row r="903" spans="1:25" x14ac:dyDescent="0.25">
      <c r="A903" t="s">
        <v>68</v>
      </c>
      <c r="B903" t="s">
        <v>70</v>
      </c>
      <c r="C903">
        <v>9</v>
      </c>
      <c r="D903" t="s">
        <v>85</v>
      </c>
      <c r="E903" t="s">
        <v>92</v>
      </c>
      <c r="F903" t="s">
        <v>87</v>
      </c>
      <c r="G903">
        <v>6.00421397597077</v>
      </c>
      <c r="H903">
        <v>2E+20</v>
      </c>
      <c r="I903">
        <v>1.0234932561136201</v>
      </c>
      <c r="J903">
        <v>15.1289949918551</v>
      </c>
      <c r="K903">
        <v>315</v>
      </c>
      <c r="L90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03" s="5" cm="1">
        <f t="array" ref="M903">MAX(IF((ProjectInfoTable[ProjectName]=DiscreteStatsTable[[#This Row],[ProjectName]]),(ProjectInfoTable[ProjectName]=DiscreteStatsTable[[#This Row],[ProjectName]])*ProjectInfoTable[NumberOfReplications]))</f>
        <v>50</v>
      </c>
      <c r="N903" s="5" cm="1">
        <f t="array" ref="N903">IFERROR(AVERAGE(IF((DiscreteStatsTable[GroupByKey]=DiscreteStatsTable[[#This Row],[GroupByKey]]),(DiscreteStatsTable[GroupByKey]=DiscreteStatsTable[[#This Row],[GroupByKey]])*DiscreteStatsTable[Average])),0)</f>
        <v>6.2464097165262737</v>
      </c>
      <c r="O903" s="5" cm="1">
        <f t="array" ref="O903">IFERROR(_xlfn.STDEV.S(IF((DiscreteStatsTable[GroupByKey]=DiscreteStatsTable[[#This Row],[GroupByKey]]),(DiscreteStatsTable[GroupByKey]=DiscreteStatsTable[[#This Row],[GroupByKey]])*DiscreteStatsTable[Average])),0)</f>
        <v>0.25147687830992443</v>
      </c>
      <c r="P903" s="5" cm="1">
        <f t="array" ref="P903">MAX(IF((ProjectInfoTable[ProjectName]=DiscreteStatsTable[[#This Row],[ProjectName]]),(ProjectInfoTable[ProjectName]=DiscreteStatsTable[[#This Row],[ProjectName]])*ProjectInfoTable[ConfidenceInterval]))</f>
        <v>0.95</v>
      </c>
      <c r="Q903" s="5">
        <f>IF(AND(DiscreteStatsTable[[#This Row],[RepsWithStatObserved]]=1,Y903=0),200000000000000000000,IFERROR(_xlfn.T.INV.2T(1 -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903" s="5" cm="1">
        <f t="array" ref="R903">MIN(IF((DiscreteStatsTable[GroupByKey]=DiscreteStatsTable[[#This Row],[GroupByKey]]),(DiscreteStatsTable[GroupByKey]=DiscreteStatsTable[[#This Row],[GroupByKey]])*DiscreteStatsTable[Average]))</f>
        <v>5.7719952606423401</v>
      </c>
      <c r="S903" s="5" cm="1">
        <f t="array" ref="S903">MAX(IF((DiscreteStatsTable[GroupByKey]=DiscreteStatsTable[[#This Row],[GroupByKey]]),(DiscreteStatsTable[GroupByKey]=DiscreteStatsTable[[#This Row],[GroupByKey]])*DiscreteStatsTable[Average]))</f>
        <v>6.9649734105951397</v>
      </c>
      <c r="T903" s="5" cm="1">
        <f t="array" ref="T903">MIN(IF((DiscreteStatsTable[GroupByKey]=DiscreteStatsTable[[#This Row],[GroupByKey]]),(DiscreteStatsTable[GroupByKey]=DiscreteStatsTable[[#This Row],[GroupByKey]])*DiscreteStatsTable[Minimum]))</f>
        <v>0.776495161041453</v>
      </c>
      <c r="U903" s="5" cm="1">
        <f t="array" ref="U903">MAX(IF((DiscreteStatsTable[GroupByKey]=DiscreteStatsTable[[#This Row],[GroupByKey]]),(DiscreteStatsTable[GroupByKey]=DiscreteStatsTable[[#This Row],[GroupByKey]])*DiscreteStatsTable[Maximum]))</f>
        <v>24.516532285818698</v>
      </c>
      <c r="V903" s="5" cm="1">
        <f t="array" ref="V903">IFERROR(AVERAGE(IF((DiscreteStatsTable[GroupByKey]=DiscreteStatsTable[[#This Row],[GroupByKey]]),(DiscreteStatsTable[GroupByKey]=DiscreteStatsTable[[#This Row],[GroupByKey]])*DiscreteStatsTable[NumberObservations])),0)</f>
        <v>314.94</v>
      </c>
      <c r="W903" s="5">
        <f>IF((DiscreteStatsTable[[#This Row],[RepsRequested]]&gt;1),DiscreteStatsTable[[#This Row],[HalfWidth]],DiscreteStatsTable[[#This Row],[BatchMeansHalfWidth]])</f>
        <v>7.1468938045562813E-2</v>
      </c>
      <c r="X903" s="5" cm="1">
        <f t="array" ref="X903">COUNT(IF((DiscreteStatsTable[GroupByKey]=DiscreteStatsTable[[#This Row],[GroupByKey]]),(DiscreteStatsTable[GroupByKey]=DiscreteStatsTable[[#This Row],[GroupByKey]])*DiscreteStatsTable[Replication]))</f>
        <v>50</v>
      </c>
      <c r="Y903" s="5">
        <f>IF(DiscreteStatsTable[[#This Row],[RepsRequested]]=DiscreteStatsTable[[#This Row],[RepsWithStatObserved]],1,0)</f>
        <v>1</v>
      </c>
    </row>
    <row r="904" spans="1:25" x14ac:dyDescent="0.25">
      <c r="A904" t="s">
        <v>68</v>
      </c>
      <c r="B904" t="s">
        <v>70</v>
      </c>
      <c r="C904">
        <v>9</v>
      </c>
      <c r="D904" t="s">
        <v>85</v>
      </c>
      <c r="E904" t="s">
        <v>93</v>
      </c>
      <c r="F904" t="s">
        <v>87</v>
      </c>
      <c r="G904">
        <v>0</v>
      </c>
      <c r="H904">
        <v>2E+20</v>
      </c>
      <c r="I904">
        <v>0</v>
      </c>
      <c r="J904">
        <v>0</v>
      </c>
      <c r="K904">
        <v>315</v>
      </c>
      <c r="L90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04" s="5" cm="1">
        <f t="array" ref="M904">MAX(IF((ProjectInfoTable[ProjectName]=DiscreteStatsTable[[#This Row],[ProjectName]]),(ProjectInfoTable[ProjectName]=DiscreteStatsTable[[#This Row],[ProjectName]])*ProjectInfoTable[NumberOfReplications]))</f>
        <v>50</v>
      </c>
      <c r="N904" s="5" cm="1">
        <f t="array" ref="N904">IFERROR(AVERAGE(IF((DiscreteStatsTable[GroupByKey]=DiscreteStatsTable[[#This Row],[GroupByKey]]),(DiscreteStatsTable[GroupByKey]=DiscreteStatsTable[[#This Row],[GroupByKey]])*DiscreteStatsTable[Average])),0)</f>
        <v>0</v>
      </c>
      <c r="O904" s="5" cm="1">
        <f t="array" ref="O904">IFERROR(_xlfn.STDEV.S(IF((DiscreteStatsTable[GroupByKey]=DiscreteStatsTable[[#This Row],[GroupByKey]]),(DiscreteStatsTable[GroupByKey]=DiscreteStatsTable[[#This Row],[GroupByKey]])*DiscreteStatsTable[Average])),0)</f>
        <v>0</v>
      </c>
      <c r="P904" s="5" cm="1">
        <f t="array" ref="P904">MAX(IF((ProjectInfoTable[ProjectName]=DiscreteStatsTable[[#This Row],[ProjectName]]),(ProjectInfoTable[ProjectName]=DiscreteStatsTable[[#This Row],[ProjectName]])*ProjectInfoTable[ConfidenceInterval]))</f>
        <v>0.95</v>
      </c>
      <c r="Q904" s="5">
        <f>IF(AND(DiscreteStatsTable[[#This Row],[RepsWithStatObserved]]=1,Y904=0),200000000000000000000,IFERROR(_xlfn.T.INV.2T(1 -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4" s="5" cm="1">
        <f t="array" ref="R904">MIN(IF((DiscreteStatsTable[GroupByKey]=DiscreteStatsTable[[#This Row],[GroupByKey]]),(DiscreteStatsTable[GroupByKey]=DiscreteStatsTable[[#This Row],[GroupByKey]])*DiscreteStatsTable[Average]))</f>
        <v>0</v>
      </c>
      <c r="S904" s="5" cm="1">
        <f t="array" ref="S904">MAX(IF((DiscreteStatsTable[GroupByKey]=DiscreteStatsTable[[#This Row],[GroupByKey]]),(DiscreteStatsTable[GroupByKey]=DiscreteStatsTable[[#This Row],[GroupByKey]])*DiscreteStatsTable[Average]))</f>
        <v>0</v>
      </c>
      <c r="T904" s="5" cm="1">
        <f t="array" ref="T904">MIN(IF((DiscreteStatsTable[GroupByKey]=DiscreteStatsTable[[#This Row],[GroupByKey]]),(DiscreteStatsTable[GroupByKey]=DiscreteStatsTable[[#This Row],[GroupByKey]])*DiscreteStatsTable[Minimum]))</f>
        <v>0</v>
      </c>
      <c r="U904" s="5" cm="1">
        <f t="array" ref="U904">MAX(IF((DiscreteStatsTable[GroupByKey]=DiscreteStatsTable[[#This Row],[GroupByKey]]),(DiscreteStatsTable[GroupByKey]=DiscreteStatsTable[[#This Row],[GroupByKey]])*DiscreteStatsTable[Maximum]))</f>
        <v>0</v>
      </c>
      <c r="V904" s="5" cm="1">
        <f t="array" ref="V904">IFERROR(AVERAGE(IF((DiscreteStatsTable[GroupByKey]=DiscreteStatsTable[[#This Row],[GroupByKey]]),(DiscreteStatsTable[GroupByKey]=DiscreteStatsTable[[#This Row],[GroupByKey]])*DiscreteStatsTable[NumberObservations])),0)</f>
        <v>314.94</v>
      </c>
      <c r="W904" s="5">
        <f>IF((DiscreteStatsTable[[#This Row],[RepsRequested]]&gt;1),DiscreteStatsTable[[#This Row],[HalfWidth]],DiscreteStatsTable[[#This Row],[BatchMeansHalfWidth]])</f>
        <v>0</v>
      </c>
      <c r="X904" s="5" cm="1">
        <f t="array" ref="X904">COUNT(IF((DiscreteStatsTable[GroupByKey]=DiscreteStatsTable[[#This Row],[GroupByKey]]),(DiscreteStatsTable[GroupByKey]=DiscreteStatsTable[[#This Row],[GroupByKey]])*DiscreteStatsTable[Replication]))</f>
        <v>50</v>
      </c>
      <c r="Y904" s="5">
        <f>IF(DiscreteStatsTable[[#This Row],[RepsRequested]]=DiscreteStatsTable[[#This Row],[RepsWithStatObserved]],1,0)</f>
        <v>1</v>
      </c>
    </row>
    <row r="905" spans="1:25" x14ac:dyDescent="0.25">
      <c r="A905" t="s">
        <v>68</v>
      </c>
      <c r="B905" t="s">
        <v>70</v>
      </c>
      <c r="C905">
        <v>9</v>
      </c>
      <c r="D905" t="s">
        <v>85</v>
      </c>
      <c r="E905" t="s">
        <v>94</v>
      </c>
      <c r="F905" t="s">
        <v>87</v>
      </c>
      <c r="G905">
        <v>0</v>
      </c>
      <c r="H905">
        <v>2E+20</v>
      </c>
      <c r="I905">
        <v>0</v>
      </c>
      <c r="J905">
        <v>0</v>
      </c>
      <c r="K905">
        <v>315</v>
      </c>
      <c r="L90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05" s="5" cm="1">
        <f t="array" ref="M905">MAX(IF((ProjectInfoTable[ProjectName]=DiscreteStatsTable[[#This Row],[ProjectName]]),(ProjectInfoTable[ProjectName]=DiscreteStatsTable[[#This Row],[ProjectName]])*ProjectInfoTable[NumberOfReplications]))</f>
        <v>50</v>
      </c>
      <c r="N905" s="5" cm="1">
        <f t="array" ref="N905">IFERROR(AVERAGE(IF((DiscreteStatsTable[GroupByKey]=DiscreteStatsTable[[#This Row],[GroupByKey]]),(DiscreteStatsTable[GroupByKey]=DiscreteStatsTable[[#This Row],[GroupByKey]])*DiscreteStatsTable[Average])),0)</f>
        <v>0</v>
      </c>
      <c r="O905" s="5" cm="1">
        <f t="array" ref="O905">IFERROR(_xlfn.STDEV.S(IF((DiscreteStatsTable[GroupByKey]=DiscreteStatsTable[[#This Row],[GroupByKey]]),(DiscreteStatsTable[GroupByKey]=DiscreteStatsTable[[#This Row],[GroupByKey]])*DiscreteStatsTable[Average])),0)</f>
        <v>0</v>
      </c>
      <c r="P905" s="5" cm="1">
        <f t="array" ref="P905">MAX(IF((ProjectInfoTable[ProjectName]=DiscreteStatsTable[[#This Row],[ProjectName]]),(ProjectInfoTable[ProjectName]=DiscreteStatsTable[[#This Row],[ProjectName]])*ProjectInfoTable[ConfidenceInterval]))</f>
        <v>0.95</v>
      </c>
      <c r="Q905" s="5">
        <f>IF(AND(DiscreteStatsTable[[#This Row],[RepsWithStatObserved]]=1,Y905=0),200000000000000000000,IFERROR(_xlfn.T.INV.2T(1 -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5" s="5" cm="1">
        <f t="array" ref="R905">MIN(IF((DiscreteStatsTable[GroupByKey]=DiscreteStatsTable[[#This Row],[GroupByKey]]),(DiscreteStatsTable[GroupByKey]=DiscreteStatsTable[[#This Row],[GroupByKey]])*DiscreteStatsTable[Average]))</f>
        <v>0</v>
      </c>
      <c r="S905" s="5" cm="1">
        <f t="array" ref="S905">MAX(IF((DiscreteStatsTable[GroupByKey]=DiscreteStatsTable[[#This Row],[GroupByKey]]),(DiscreteStatsTable[GroupByKey]=DiscreteStatsTable[[#This Row],[GroupByKey]])*DiscreteStatsTable[Average]))</f>
        <v>0</v>
      </c>
      <c r="T905" s="5" cm="1">
        <f t="array" ref="T905">MIN(IF((DiscreteStatsTable[GroupByKey]=DiscreteStatsTable[[#This Row],[GroupByKey]]),(DiscreteStatsTable[GroupByKey]=DiscreteStatsTable[[#This Row],[GroupByKey]])*DiscreteStatsTable[Minimum]))</f>
        <v>0</v>
      </c>
      <c r="U905" s="5" cm="1">
        <f t="array" ref="U905">MAX(IF((DiscreteStatsTable[GroupByKey]=DiscreteStatsTable[[#This Row],[GroupByKey]]),(DiscreteStatsTable[GroupByKey]=DiscreteStatsTable[[#This Row],[GroupByKey]])*DiscreteStatsTable[Maximum]))</f>
        <v>0</v>
      </c>
      <c r="V905" s="5" cm="1">
        <f t="array" ref="V905">IFERROR(AVERAGE(IF((DiscreteStatsTable[GroupByKey]=DiscreteStatsTable[[#This Row],[GroupByKey]]),(DiscreteStatsTable[GroupByKey]=DiscreteStatsTable[[#This Row],[GroupByKey]])*DiscreteStatsTable[NumberObservations])),0)</f>
        <v>314.94</v>
      </c>
      <c r="W905" s="5">
        <f>IF((DiscreteStatsTable[[#This Row],[RepsRequested]]&gt;1),DiscreteStatsTable[[#This Row],[HalfWidth]],DiscreteStatsTable[[#This Row],[BatchMeansHalfWidth]])</f>
        <v>0</v>
      </c>
      <c r="X905" s="5" cm="1">
        <f t="array" ref="X905">COUNT(IF((DiscreteStatsTable[GroupByKey]=DiscreteStatsTable[[#This Row],[GroupByKey]]),(DiscreteStatsTable[GroupByKey]=DiscreteStatsTable[[#This Row],[GroupByKey]])*DiscreteStatsTable[Replication]))</f>
        <v>50</v>
      </c>
      <c r="Y905" s="5">
        <f>IF(DiscreteStatsTable[[#This Row],[RepsRequested]]=DiscreteStatsTable[[#This Row],[RepsWithStatObserved]],1,0)</f>
        <v>1</v>
      </c>
    </row>
    <row r="906" spans="1:25" x14ac:dyDescent="0.25">
      <c r="A906" t="s">
        <v>68</v>
      </c>
      <c r="B906" t="s">
        <v>70</v>
      </c>
      <c r="C906">
        <v>9</v>
      </c>
      <c r="D906" t="s">
        <v>85</v>
      </c>
      <c r="E906" t="s">
        <v>95</v>
      </c>
      <c r="F906" t="s">
        <v>87</v>
      </c>
      <c r="G906">
        <v>0.15152542816401399</v>
      </c>
      <c r="H906">
        <v>2E+20</v>
      </c>
      <c r="I906">
        <v>1.70582209352271E-2</v>
      </c>
      <c r="J906">
        <v>0.29387509740137102</v>
      </c>
      <c r="K906">
        <v>315</v>
      </c>
      <c r="L90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06" s="5" cm="1">
        <f t="array" ref="M906">MAX(IF((ProjectInfoTable[ProjectName]=DiscreteStatsTable[[#This Row],[ProjectName]]),(ProjectInfoTable[ProjectName]=DiscreteStatsTable[[#This Row],[ProjectName]])*ProjectInfoTable[NumberOfReplications]))</f>
        <v>50</v>
      </c>
      <c r="N906" s="5" cm="1">
        <f t="array" ref="N906">IFERROR(AVERAGE(IF((DiscreteStatsTable[GroupByKey]=DiscreteStatsTable[[#This Row],[GroupByKey]]),(DiscreteStatsTable[GroupByKey]=DiscreteStatsTable[[#This Row],[GroupByKey]])*DiscreteStatsTable[Average])),0)</f>
        <v>0.15360300744494335</v>
      </c>
      <c r="O906" s="5" cm="1">
        <f t="array" ref="O90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06" s="5" cm="1">
        <f t="array" ref="P906">MAX(IF((ProjectInfoTable[ProjectName]=DiscreteStatsTable[[#This Row],[ProjectName]]),(ProjectInfoTable[ProjectName]=DiscreteStatsTable[[#This Row],[ProjectName]])*ProjectInfoTable[ConfidenceInterval]))</f>
        <v>0.95</v>
      </c>
      <c r="Q906" s="5">
        <f>IF(AND(DiscreteStatsTable[[#This Row],[RepsWithStatObserved]]=1,Y906=0),200000000000000000000,IFERROR(_xlfn.T.INV.2T(1 -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06" s="5" cm="1">
        <f t="array" ref="R906">MIN(IF((DiscreteStatsTable[GroupByKey]=DiscreteStatsTable[[#This Row],[GroupByKey]]),(DiscreteStatsTable[GroupByKey]=DiscreteStatsTable[[#This Row],[GroupByKey]])*DiscreteStatsTable[Average]))</f>
        <v>0.14775202073435401</v>
      </c>
      <c r="S906" s="5" cm="1">
        <f t="array" ref="S906">MAX(IF((DiscreteStatsTable[GroupByKey]=DiscreteStatsTable[[#This Row],[GroupByKey]]),(DiscreteStatsTable[GroupByKey]=DiscreteStatsTable[[#This Row],[GroupByKey]])*DiscreteStatsTable[Average]))</f>
        <v>0.15935535821513699</v>
      </c>
      <c r="T906" s="5" cm="1">
        <f t="array" ref="T906">MIN(IF((DiscreteStatsTable[GroupByKey]=DiscreteStatsTable[[#This Row],[GroupByKey]]),(DiscreteStatsTable[GroupByKey]=DiscreteStatsTable[[#This Row],[GroupByKey]])*DiscreteStatsTable[Minimum]))</f>
        <v>1.2941586017357501E-2</v>
      </c>
      <c r="U906" s="5" cm="1">
        <f t="array" ref="U906">MAX(IF((DiscreteStatsTable[GroupByKey]=DiscreteStatsTable[[#This Row],[GroupByKey]]),(DiscreteStatsTable[GroupByKey]=DiscreteStatsTable[[#This Row],[GroupByKey]])*DiscreteStatsTable[Maximum]))</f>
        <v>0.39902140955300902</v>
      </c>
      <c r="V906" s="5" cm="1">
        <f t="array" ref="V906">IFERROR(AVERAGE(IF((DiscreteStatsTable[GroupByKey]=DiscreteStatsTable[[#This Row],[GroupByKey]]),(DiscreteStatsTable[GroupByKey]=DiscreteStatsTable[[#This Row],[GroupByKey]])*DiscreteStatsTable[NumberObservations])),0)</f>
        <v>314.94</v>
      </c>
      <c r="W906" s="5">
        <f>IF((DiscreteStatsTable[[#This Row],[RepsRequested]]&gt;1),DiscreteStatsTable[[#This Row],[HalfWidth]],DiscreteStatsTable[[#This Row],[BatchMeansHalfWidth]])</f>
        <v>7.902472167534418E-4</v>
      </c>
      <c r="X906" s="5" cm="1">
        <f t="array" ref="X906">COUNT(IF((DiscreteStatsTable[GroupByKey]=DiscreteStatsTable[[#This Row],[GroupByKey]]),(DiscreteStatsTable[GroupByKey]=DiscreteStatsTable[[#This Row],[GroupByKey]])*DiscreteStatsTable[Replication]))</f>
        <v>50</v>
      </c>
      <c r="Y906" s="5">
        <f>IF(DiscreteStatsTable[[#This Row],[RepsRequested]]=DiscreteStatsTable[[#This Row],[RepsWithStatObserved]],1,0)</f>
        <v>1</v>
      </c>
    </row>
    <row r="907" spans="1:25" x14ac:dyDescent="0.25">
      <c r="A907" t="s">
        <v>68</v>
      </c>
      <c r="B907" t="s">
        <v>70</v>
      </c>
      <c r="C907">
        <v>9</v>
      </c>
      <c r="D907" t="s">
        <v>85</v>
      </c>
      <c r="E907" t="s">
        <v>96</v>
      </c>
      <c r="F907" t="s">
        <v>87</v>
      </c>
      <c r="G907">
        <v>5.6080150880024098</v>
      </c>
      <c r="H907">
        <v>2E+20</v>
      </c>
      <c r="I907">
        <v>1.0234932561136201</v>
      </c>
      <c r="J907">
        <v>13.433174921319599</v>
      </c>
      <c r="K907">
        <v>315</v>
      </c>
      <c r="L90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07" s="5" cm="1">
        <f t="array" ref="M907">MAX(IF((ProjectInfoTable[ProjectName]=DiscreteStatsTable[[#This Row],[ProjectName]]),(ProjectInfoTable[ProjectName]=DiscreteStatsTable[[#This Row],[ProjectName]])*ProjectInfoTable[NumberOfReplications]))</f>
        <v>50</v>
      </c>
      <c r="N907" s="5" cm="1">
        <f t="array" ref="N907">IFERROR(AVERAGE(IF((DiscreteStatsTable[GroupByKey]=DiscreteStatsTable[[#This Row],[GroupByKey]]),(DiscreteStatsTable[GroupByKey]=DiscreteStatsTable[[#This Row],[GroupByKey]])*DiscreteStatsTable[Average])),0)</f>
        <v>5.6703914844629564</v>
      </c>
      <c r="O907" s="5" cm="1">
        <f t="array" ref="O907">IFERROR(_xlfn.STDEV.S(IF((DiscreteStatsTable[GroupByKey]=DiscreteStatsTable[[#This Row],[GroupByKey]]),(DiscreteStatsTable[GroupByKey]=DiscreteStatsTable[[#This Row],[GroupByKey]])*DiscreteStatsTable[Average])),0)</f>
        <v>0.11212213786906711</v>
      </c>
      <c r="P907" s="5" cm="1">
        <f t="array" ref="P907">MAX(IF((ProjectInfoTable[ProjectName]=DiscreteStatsTable[[#This Row],[ProjectName]]),(ProjectInfoTable[ProjectName]=DiscreteStatsTable[[#This Row],[ProjectName]])*ProjectInfoTable[ConfidenceInterval]))</f>
        <v>0.95</v>
      </c>
      <c r="Q907" s="5">
        <f>IF(AND(DiscreteStatsTable[[#This Row],[RepsWithStatObserved]]=1,Y907=0),200000000000000000000,IFERROR(_xlfn.T.INV.2T(1 -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907" s="5" cm="1">
        <f t="array" ref="R907">MIN(IF((DiscreteStatsTable[GroupByKey]=DiscreteStatsTable[[#This Row],[GroupByKey]]),(DiscreteStatsTable[GroupByKey]=DiscreteStatsTable[[#This Row],[GroupByKey]])*DiscreteStatsTable[Average]))</f>
        <v>5.4446177348794</v>
      </c>
      <c r="S907" s="5" cm="1">
        <f t="array" ref="S907">MAX(IF((DiscreteStatsTable[GroupByKey]=DiscreteStatsTable[[#This Row],[GroupByKey]]),(DiscreteStatsTable[GroupByKey]=DiscreteStatsTable[[#This Row],[GroupByKey]])*DiscreteStatsTable[Average]))</f>
        <v>5.9073355064629904</v>
      </c>
      <c r="T907" s="5" cm="1">
        <f t="array" ref="T907">MIN(IF((DiscreteStatsTable[GroupByKey]=DiscreteStatsTable[[#This Row],[GroupByKey]]),(DiscreteStatsTable[GroupByKey]=DiscreteStatsTable[[#This Row],[GroupByKey]])*DiscreteStatsTable[Minimum]))</f>
        <v>0.776495161041453</v>
      </c>
      <c r="U907" s="5" cm="1">
        <f t="array" ref="U907">MAX(IF((DiscreteStatsTable[GroupByKey]=DiscreteStatsTable[[#This Row],[GroupByKey]]),(DiscreteStatsTable[GroupByKey]=DiscreteStatsTable[[#This Row],[GroupByKey]])*DiscreteStatsTable[Maximum]))</f>
        <v>17.386184782464099</v>
      </c>
      <c r="V907" s="5" cm="1">
        <f t="array" ref="V907">IFERROR(AVERAGE(IF((DiscreteStatsTable[GroupByKey]=DiscreteStatsTable[[#This Row],[GroupByKey]]),(DiscreteStatsTable[GroupByKey]=DiscreteStatsTable[[#This Row],[GroupByKey]])*DiscreteStatsTable[NumberObservations])),0)</f>
        <v>314.94</v>
      </c>
      <c r="W907" s="5">
        <f>IF((DiscreteStatsTable[[#This Row],[RepsRequested]]&gt;1),DiscreteStatsTable[[#This Row],[HalfWidth]],DiscreteStatsTable[[#This Row],[BatchMeansHalfWidth]])</f>
        <v>3.1864759013847554E-2</v>
      </c>
      <c r="X907" s="5" cm="1">
        <f t="array" ref="X907">COUNT(IF((DiscreteStatsTable[GroupByKey]=DiscreteStatsTable[[#This Row],[GroupByKey]]),(DiscreteStatsTable[GroupByKey]=DiscreteStatsTable[[#This Row],[GroupByKey]])*DiscreteStatsTable[Replication]))</f>
        <v>50</v>
      </c>
      <c r="Y907" s="5">
        <f>IF(DiscreteStatsTable[[#This Row],[RepsRequested]]=DiscreteStatsTable[[#This Row],[RepsWithStatObserved]],1,0)</f>
        <v>1</v>
      </c>
    </row>
    <row r="908" spans="1:25" x14ac:dyDescent="0.25">
      <c r="A908" t="s">
        <v>68</v>
      </c>
      <c r="B908" t="s">
        <v>70</v>
      </c>
      <c r="C908">
        <v>9</v>
      </c>
      <c r="D908" t="s">
        <v>85</v>
      </c>
      <c r="E908" t="s">
        <v>97</v>
      </c>
      <c r="F908" t="s">
        <v>87</v>
      </c>
      <c r="G908">
        <v>0</v>
      </c>
      <c r="H908">
        <v>2E+20</v>
      </c>
      <c r="I908">
        <v>0</v>
      </c>
      <c r="J908">
        <v>0</v>
      </c>
      <c r="K908">
        <v>315</v>
      </c>
      <c r="L90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08" s="5" cm="1">
        <f t="array" ref="M908">MAX(IF((ProjectInfoTable[ProjectName]=DiscreteStatsTable[[#This Row],[ProjectName]]),(ProjectInfoTable[ProjectName]=DiscreteStatsTable[[#This Row],[ProjectName]])*ProjectInfoTable[NumberOfReplications]))</f>
        <v>50</v>
      </c>
      <c r="N908" s="5" cm="1">
        <f t="array" ref="N908">IFERROR(AVERAGE(IF((DiscreteStatsTable[GroupByKey]=DiscreteStatsTable[[#This Row],[GroupByKey]]),(DiscreteStatsTable[GroupByKey]=DiscreteStatsTable[[#This Row],[GroupByKey]])*DiscreteStatsTable[Average])),0)</f>
        <v>0</v>
      </c>
      <c r="O908" s="5" cm="1">
        <f t="array" ref="O908">IFERROR(_xlfn.STDEV.S(IF((DiscreteStatsTable[GroupByKey]=DiscreteStatsTable[[#This Row],[GroupByKey]]),(DiscreteStatsTable[GroupByKey]=DiscreteStatsTable[[#This Row],[GroupByKey]])*DiscreteStatsTable[Average])),0)</f>
        <v>0</v>
      </c>
      <c r="P908" s="5" cm="1">
        <f t="array" ref="P908">MAX(IF((ProjectInfoTable[ProjectName]=DiscreteStatsTable[[#This Row],[ProjectName]]),(ProjectInfoTable[ProjectName]=DiscreteStatsTable[[#This Row],[ProjectName]])*ProjectInfoTable[ConfidenceInterval]))</f>
        <v>0.95</v>
      </c>
      <c r="Q908" s="5">
        <f>IF(AND(DiscreteStatsTable[[#This Row],[RepsWithStatObserved]]=1,Y908=0),200000000000000000000,IFERROR(_xlfn.T.INV.2T(1 -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8" s="5" cm="1">
        <f t="array" ref="R908">MIN(IF((DiscreteStatsTable[GroupByKey]=DiscreteStatsTable[[#This Row],[GroupByKey]]),(DiscreteStatsTable[GroupByKey]=DiscreteStatsTable[[#This Row],[GroupByKey]])*DiscreteStatsTable[Average]))</f>
        <v>0</v>
      </c>
      <c r="S908" s="5" cm="1">
        <f t="array" ref="S908">MAX(IF((DiscreteStatsTable[GroupByKey]=DiscreteStatsTable[[#This Row],[GroupByKey]]),(DiscreteStatsTable[GroupByKey]=DiscreteStatsTable[[#This Row],[GroupByKey]])*DiscreteStatsTable[Average]))</f>
        <v>0</v>
      </c>
      <c r="T908" s="5" cm="1">
        <f t="array" ref="T908">MIN(IF((DiscreteStatsTable[GroupByKey]=DiscreteStatsTable[[#This Row],[GroupByKey]]),(DiscreteStatsTable[GroupByKey]=DiscreteStatsTable[[#This Row],[GroupByKey]])*DiscreteStatsTable[Minimum]))</f>
        <v>0</v>
      </c>
      <c r="U908" s="5" cm="1">
        <f t="array" ref="U908">MAX(IF((DiscreteStatsTable[GroupByKey]=DiscreteStatsTable[[#This Row],[GroupByKey]]),(DiscreteStatsTable[GroupByKey]=DiscreteStatsTable[[#This Row],[GroupByKey]])*DiscreteStatsTable[Maximum]))</f>
        <v>0</v>
      </c>
      <c r="V908" s="5" cm="1">
        <f t="array" ref="V908">IFERROR(AVERAGE(IF((DiscreteStatsTable[GroupByKey]=DiscreteStatsTable[[#This Row],[GroupByKey]]),(DiscreteStatsTable[GroupByKey]=DiscreteStatsTable[[#This Row],[GroupByKey]])*DiscreteStatsTable[NumberObservations])),0)</f>
        <v>314.94</v>
      </c>
      <c r="W908" s="5">
        <f>IF((DiscreteStatsTable[[#This Row],[RepsRequested]]&gt;1),DiscreteStatsTable[[#This Row],[HalfWidth]],DiscreteStatsTable[[#This Row],[BatchMeansHalfWidth]])</f>
        <v>0</v>
      </c>
      <c r="X908" s="5" cm="1">
        <f t="array" ref="X908">COUNT(IF((DiscreteStatsTable[GroupByKey]=DiscreteStatsTable[[#This Row],[GroupByKey]]),(DiscreteStatsTable[GroupByKey]=DiscreteStatsTable[[#This Row],[GroupByKey]])*DiscreteStatsTable[Replication]))</f>
        <v>50</v>
      </c>
      <c r="Y908" s="5">
        <f>IF(DiscreteStatsTable[[#This Row],[RepsRequested]]=DiscreteStatsTable[[#This Row],[RepsWithStatObserved]],1,0)</f>
        <v>1</v>
      </c>
    </row>
    <row r="909" spans="1:25" x14ac:dyDescent="0.25">
      <c r="A909" t="s">
        <v>68</v>
      </c>
      <c r="B909" t="s">
        <v>70</v>
      </c>
      <c r="C909">
        <v>9</v>
      </c>
      <c r="D909" t="s">
        <v>85</v>
      </c>
      <c r="E909" t="s">
        <v>98</v>
      </c>
      <c r="F909" t="s">
        <v>87</v>
      </c>
      <c r="G909">
        <v>0.39619888796835701</v>
      </c>
      <c r="H909">
        <v>2E+20</v>
      </c>
      <c r="I909">
        <v>0</v>
      </c>
      <c r="J909">
        <v>4.4960291778747301</v>
      </c>
      <c r="K909">
        <v>315</v>
      </c>
      <c r="L90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09" s="5" cm="1">
        <f t="array" ref="M909">MAX(IF((ProjectInfoTable[ProjectName]=DiscreteStatsTable[[#This Row],[ProjectName]]),(ProjectInfoTable[ProjectName]=DiscreteStatsTable[[#This Row],[ProjectName]])*ProjectInfoTable[NumberOfReplications]))</f>
        <v>50</v>
      </c>
      <c r="N909" s="5" cm="1">
        <f t="array" ref="N909">IFERROR(AVERAGE(IF((DiscreteStatsTable[GroupByKey]=DiscreteStatsTable[[#This Row],[GroupByKey]]),(DiscreteStatsTable[GroupByKey]=DiscreteStatsTable[[#This Row],[GroupByKey]])*DiscreteStatsTable[Average])),0)</f>
        <v>0.57601823206331915</v>
      </c>
      <c r="O909" s="5" cm="1">
        <f t="array" ref="O909">IFERROR(_xlfn.STDEV.S(IF((DiscreteStatsTable[GroupByKey]=DiscreteStatsTable[[#This Row],[GroupByKey]]),(DiscreteStatsTable[GroupByKey]=DiscreteStatsTable[[#This Row],[GroupByKey]])*DiscreteStatsTable[Average])),0)</f>
        <v>0.15914721048241839</v>
      </c>
      <c r="P909" s="5" cm="1">
        <f t="array" ref="P909">MAX(IF((ProjectInfoTable[ProjectName]=DiscreteStatsTable[[#This Row],[ProjectName]]),(ProjectInfoTable[ProjectName]=DiscreteStatsTable[[#This Row],[ProjectName]])*ProjectInfoTable[ConfidenceInterval]))</f>
        <v>0.95</v>
      </c>
      <c r="Q909" s="5">
        <f>IF(AND(DiscreteStatsTable[[#This Row],[RepsWithStatObserved]]=1,Y909=0),200000000000000000000,IFERROR(_xlfn.T.INV.2T(1 -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909" s="5" cm="1">
        <f t="array" ref="R909">MIN(IF((DiscreteStatsTable[GroupByKey]=DiscreteStatsTable[[#This Row],[GroupByKey]]),(DiscreteStatsTable[GroupByKey]=DiscreteStatsTable[[#This Row],[GroupByKey]])*DiscreteStatsTable[Average]))</f>
        <v>0.32737752576294898</v>
      </c>
      <c r="S909" s="5" cm="1">
        <f t="array" ref="S909">MAX(IF((DiscreteStatsTable[GroupByKey]=DiscreteStatsTable[[#This Row],[GroupByKey]]),(DiscreteStatsTable[GroupByKey]=DiscreteStatsTable[[#This Row],[GroupByKey]])*DiscreteStatsTable[Average]))</f>
        <v>1.14796185143237</v>
      </c>
      <c r="T909" s="5" cm="1">
        <f t="array" ref="T909">MIN(IF((DiscreteStatsTable[GroupByKey]=DiscreteStatsTable[[#This Row],[GroupByKey]]),(DiscreteStatsTable[GroupByKey]=DiscreteStatsTable[[#This Row],[GroupByKey]])*DiscreteStatsTable[Minimum]))</f>
        <v>0</v>
      </c>
      <c r="U909" s="5" cm="1">
        <f t="array" ref="U909">MAX(IF((DiscreteStatsTable[GroupByKey]=DiscreteStatsTable[[#This Row],[GroupByKey]]),(DiscreteStatsTable[GroupByKey]=DiscreteStatsTable[[#This Row],[GroupByKey]])*DiscreteStatsTable[Maximum]))</f>
        <v>11.200829717355999</v>
      </c>
      <c r="V909" s="5" cm="1">
        <f t="array" ref="V909">IFERROR(AVERAGE(IF((DiscreteStatsTable[GroupByKey]=DiscreteStatsTable[[#This Row],[GroupByKey]]),(DiscreteStatsTable[GroupByKey]=DiscreteStatsTable[[#This Row],[GroupByKey]])*DiscreteStatsTable[NumberObservations])),0)</f>
        <v>314.94</v>
      </c>
      <c r="W909" s="5">
        <f>IF((DiscreteStatsTable[[#This Row],[RepsRequested]]&gt;1),DiscreteStatsTable[[#This Row],[HalfWidth]],DiscreteStatsTable[[#This Row],[BatchMeansHalfWidth]])</f>
        <v>4.5229136780020357E-2</v>
      </c>
      <c r="X909" s="5" cm="1">
        <f t="array" ref="X909">COUNT(IF((DiscreteStatsTable[GroupByKey]=DiscreteStatsTable[[#This Row],[GroupByKey]]),(DiscreteStatsTable[GroupByKey]=DiscreteStatsTable[[#This Row],[GroupByKey]])*DiscreteStatsTable[Replication]))</f>
        <v>50</v>
      </c>
      <c r="Y909" s="5">
        <f>IF(DiscreteStatsTable[[#This Row],[RepsRequested]]=DiscreteStatsTable[[#This Row],[RepsWithStatObserved]],1,0)</f>
        <v>1</v>
      </c>
    </row>
    <row r="910" spans="1:25" x14ac:dyDescent="0.25">
      <c r="A910" t="s">
        <v>68</v>
      </c>
      <c r="B910" t="s">
        <v>70</v>
      </c>
      <c r="C910">
        <v>10</v>
      </c>
      <c r="D910" t="s">
        <v>85</v>
      </c>
      <c r="E910" t="s">
        <v>86</v>
      </c>
      <c r="F910" t="s">
        <v>87</v>
      </c>
      <c r="G910">
        <v>0</v>
      </c>
      <c r="H910">
        <v>2E+20</v>
      </c>
      <c r="I910">
        <v>0</v>
      </c>
      <c r="J910">
        <v>0</v>
      </c>
      <c r="K910">
        <v>315</v>
      </c>
      <c r="L91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10" s="5" cm="1">
        <f t="array" ref="M910">MAX(IF((ProjectInfoTable[ProjectName]=DiscreteStatsTable[[#This Row],[ProjectName]]),(ProjectInfoTable[ProjectName]=DiscreteStatsTable[[#This Row],[ProjectName]])*ProjectInfoTable[NumberOfReplications]))</f>
        <v>50</v>
      </c>
      <c r="N910" s="5" cm="1">
        <f t="array" ref="N910">IFERROR(AVERAGE(IF((DiscreteStatsTable[GroupByKey]=DiscreteStatsTable[[#This Row],[GroupByKey]]),(DiscreteStatsTable[GroupByKey]=DiscreteStatsTable[[#This Row],[GroupByKey]])*DiscreteStatsTable[Average])),0)</f>
        <v>0</v>
      </c>
      <c r="O910" s="5" cm="1">
        <f t="array" ref="O910">IFERROR(_xlfn.STDEV.S(IF((DiscreteStatsTable[GroupByKey]=DiscreteStatsTable[[#This Row],[GroupByKey]]),(DiscreteStatsTable[GroupByKey]=DiscreteStatsTable[[#This Row],[GroupByKey]])*DiscreteStatsTable[Average])),0)</f>
        <v>0</v>
      </c>
      <c r="P910" s="5" cm="1">
        <f t="array" ref="P910">MAX(IF((ProjectInfoTable[ProjectName]=DiscreteStatsTable[[#This Row],[ProjectName]]),(ProjectInfoTable[ProjectName]=DiscreteStatsTable[[#This Row],[ProjectName]])*ProjectInfoTable[ConfidenceInterval]))</f>
        <v>0.95</v>
      </c>
      <c r="Q910" s="5">
        <f>IF(AND(DiscreteStatsTable[[#This Row],[RepsWithStatObserved]]=1,Y910=0),200000000000000000000,IFERROR(_xlfn.T.INV.2T(1 -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0" s="5" cm="1">
        <f t="array" ref="R910">MIN(IF((DiscreteStatsTable[GroupByKey]=DiscreteStatsTable[[#This Row],[GroupByKey]]),(DiscreteStatsTable[GroupByKey]=DiscreteStatsTable[[#This Row],[GroupByKey]])*DiscreteStatsTable[Average]))</f>
        <v>0</v>
      </c>
      <c r="S910" s="5" cm="1">
        <f t="array" ref="S910">MAX(IF((DiscreteStatsTable[GroupByKey]=DiscreteStatsTable[[#This Row],[GroupByKey]]),(DiscreteStatsTable[GroupByKey]=DiscreteStatsTable[[#This Row],[GroupByKey]])*DiscreteStatsTable[Average]))</f>
        <v>0</v>
      </c>
      <c r="T910" s="5" cm="1">
        <f t="array" ref="T910">MIN(IF((DiscreteStatsTable[GroupByKey]=DiscreteStatsTable[[#This Row],[GroupByKey]]),(DiscreteStatsTable[GroupByKey]=DiscreteStatsTable[[#This Row],[GroupByKey]])*DiscreteStatsTable[Minimum]))</f>
        <v>0</v>
      </c>
      <c r="U910" s="5" cm="1">
        <f t="array" ref="U910">MAX(IF((DiscreteStatsTable[GroupByKey]=DiscreteStatsTable[[#This Row],[GroupByKey]]),(DiscreteStatsTable[GroupByKey]=DiscreteStatsTable[[#This Row],[GroupByKey]])*DiscreteStatsTable[Maximum]))</f>
        <v>0</v>
      </c>
      <c r="V910" s="5" cm="1">
        <f t="array" ref="V910">IFERROR(AVERAGE(IF((DiscreteStatsTable[GroupByKey]=DiscreteStatsTable[[#This Row],[GroupByKey]]),(DiscreteStatsTable[GroupByKey]=DiscreteStatsTable[[#This Row],[GroupByKey]])*DiscreteStatsTable[NumberObservations])),0)</f>
        <v>314.94</v>
      </c>
      <c r="W910" s="5">
        <f>IF((DiscreteStatsTable[[#This Row],[RepsRequested]]&gt;1),DiscreteStatsTable[[#This Row],[HalfWidth]],DiscreteStatsTable[[#This Row],[BatchMeansHalfWidth]])</f>
        <v>0</v>
      </c>
      <c r="X910" s="5" cm="1">
        <f t="array" ref="X910">COUNT(IF((DiscreteStatsTable[GroupByKey]=DiscreteStatsTable[[#This Row],[GroupByKey]]),(DiscreteStatsTable[GroupByKey]=DiscreteStatsTable[[#This Row],[GroupByKey]])*DiscreteStatsTable[Replication]))</f>
        <v>50</v>
      </c>
      <c r="Y910" s="5">
        <f>IF(DiscreteStatsTable[[#This Row],[RepsRequested]]=DiscreteStatsTable[[#This Row],[RepsWithStatObserved]],1,0)</f>
        <v>1</v>
      </c>
    </row>
    <row r="911" spans="1:25" x14ac:dyDescent="0.25">
      <c r="A911" t="s">
        <v>68</v>
      </c>
      <c r="B911" t="s">
        <v>70</v>
      </c>
      <c r="C911">
        <v>10</v>
      </c>
      <c r="D911" t="s">
        <v>85</v>
      </c>
      <c r="E911" t="s">
        <v>88</v>
      </c>
      <c r="F911" t="s">
        <v>87</v>
      </c>
      <c r="G911">
        <v>0</v>
      </c>
      <c r="H911">
        <v>2E+20</v>
      </c>
      <c r="I911">
        <v>0</v>
      </c>
      <c r="J911">
        <v>0</v>
      </c>
      <c r="K911">
        <v>315</v>
      </c>
      <c r="L91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11" s="5" cm="1">
        <f t="array" ref="M911">MAX(IF((ProjectInfoTable[ProjectName]=DiscreteStatsTable[[#This Row],[ProjectName]]),(ProjectInfoTable[ProjectName]=DiscreteStatsTable[[#This Row],[ProjectName]])*ProjectInfoTable[NumberOfReplications]))</f>
        <v>50</v>
      </c>
      <c r="N911" s="5" cm="1">
        <f t="array" ref="N911">IFERROR(AVERAGE(IF((DiscreteStatsTable[GroupByKey]=DiscreteStatsTable[[#This Row],[GroupByKey]]),(DiscreteStatsTable[GroupByKey]=DiscreteStatsTable[[#This Row],[GroupByKey]])*DiscreteStatsTable[Average])),0)</f>
        <v>0</v>
      </c>
      <c r="O911" s="5" cm="1">
        <f t="array" ref="O911">IFERROR(_xlfn.STDEV.S(IF((DiscreteStatsTable[GroupByKey]=DiscreteStatsTable[[#This Row],[GroupByKey]]),(DiscreteStatsTable[GroupByKey]=DiscreteStatsTable[[#This Row],[GroupByKey]])*DiscreteStatsTable[Average])),0)</f>
        <v>0</v>
      </c>
      <c r="P911" s="5" cm="1">
        <f t="array" ref="P911">MAX(IF((ProjectInfoTable[ProjectName]=DiscreteStatsTable[[#This Row],[ProjectName]]),(ProjectInfoTable[ProjectName]=DiscreteStatsTable[[#This Row],[ProjectName]])*ProjectInfoTable[ConfidenceInterval]))</f>
        <v>0.95</v>
      </c>
      <c r="Q911" s="5">
        <f>IF(AND(DiscreteStatsTable[[#This Row],[RepsWithStatObserved]]=1,Y911=0),200000000000000000000,IFERROR(_xlfn.T.INV.2T(1 -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1" s="5" cm="1">
        <f t="array" ref="R911">MIN(IF((DiscreteStatsTable[GroupByKey]=DiscreteStatsTable[[#This Row],[GroupByKey]]),(DiscreteStatsTable[GroupByKey]=DiscreteStatsTable[[#This Row],[GroupByKey]])*DiscreteStatsTable[Average]))</f>
        <v>0</v>
      </c>
      <c r="S911" s="5" cm="1">
        <f t="array" ref="S911">MAX(IF((DiscreteStatsTable[GroupByKey]=DiscreteStatsTable[[#This Row],[GroupByKey]]),(DiscreteStatsTable[GroupByKey]=DiscreteStatsTable[[#This Row],[GroupByKey]])*DiscreteStatsTable[Average]))</f>
        <v>0</v>
      </c>
      <c r="T911" s="5" cm="1">
        <f t="array" ref="T911">MIN(IF((DiscreteStatsTable[GroupByKey]=DiscreteStatsTable[[#This Row],[GroupByKey]]),(DiscreteStatsTable[GroupByKey]=DiscreteStatsTable[[#This Row],[GroupByKey]])*DiscreteStatsTable[Minimum]))</f>
        <v>0</v>
      </c>
      <c r="U911" s="5" cm="1">
        <f t="array" ref="U911">MAX(IF((DiscreteStatsTable[GroupByKey]=DiscreteStatsTable[[#This Row],[GroupByKey]]),(DiscreteStatsTable[GroupByKey]=DiscreteStatsTable[[#This Row],[GroupByKey]])*DiscreteStatsTable[Maximum]))</f>
        <v>0</v>
      </c>
      <c r="V911" s="5" cm="1">
        <f t="array" ref="V911">IFERROR(AVERAGE(IF((DiscreteStatsTable[GroupByKey]=DiscreteStatsTable[[#This Row],[GroupByKey]]),(DiscreteStatsTable[GroupByKey]=DiscreteStatsTable[[#This Row],[GroupByKey]])*DiscreteStatsTable[NumberObservations])),0)</f>
        <v>314.94</v>
      </c>
      <c r="W911" s="5">
        <f>IF((DiscreteStatsTable[[#This Row],[RepsRequested]]&gt;1),DiscreteStatsTable[[#This Row],[HalfWidth]],DiscreteStatsTable[[#This Row],[BatchMeansHalfWidth]])</f>
        <v>0</v>
      </c>
      <c r="X911" s="5" cm="1">
        <f t="array" ref="X911">COUNT(IF((DiscreteStatsTable[GroupByKey]=DiscreteStatsTable[[#This Row],[GroupByKey]]),(DiscreteStatsTable[GroupByKey]=DiscreteStatsTable[[#This Row],[GroupByKey]])*DiscreteStatsTable[Replication]))</f>
        <v>50</v>
      </c>
      <c r="Y911" s="5">
        <f>IF(DiscreteStatsTable[[#This Row],[RepsRequested]]=DiscreteStatsTable[[#This Row],[RepsWithStatObserved]],1,0)</f>
        <v>1</v>
      </c>
    </row>
    <row r="912" spans="1:25" x14ac:dyDescent="0.25">
      <c r="A912" t="s">
        <v>68</v>
      </c>
      <c r="B912" t="s">
        <v>70</v>
      </c>
      <c r="C912">
        <v>10</v>
      </c>
      <c r="D912" t="s">
        <v>85</v>
      </c>
      <c r="E912" t="s">
        <v>89</v>
      </c>
      <c r="F912" t="s">
        <v>87</v>
      </c>
      <c r="G912">
        <v>0</v>
      </c>
      <c r="H912">
        <v>2E+20</v>
      </c>
      <c r="I912">
        <v>0</v>
      </c>
      <c r="J912">
        <v>0</v>
      </c>
      <c r="K912">
        <v>315</v>
      </c>
      <c r="L91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12" s="5" cm="1">
        <f t="array" ref="M912">MAX(IF((ProjectInfoTable[ProjectName]=DiscreteStatsTable[[#This Row],[ProjectName]]),(ProjectInfoTable[ProjectName]=DiscreteStatsTable[[#This Row],[ProjectName]])*ProjectInfoTable[NumberOfReplications]))</f>
        <v>50</v>
      </c>
      <c r="N912" s="5" cm="1">
        <f t="array" ref="N912">IFERROR(AVERAGE(IF((DiscreteStatsTable[GroupByKey]=DiscreteStatsTable[[#This Row],[GroupByKey]]),(DiscreteStatsTable[GroupByKey]=DiscreteStatsTable[[#This Row],[GroupByKey]])*DiscreteStatsTable[Average])),0)</f>
        <v>0</v>
      </c>
      <c r="O912" s="5" cm="1">
        <f t="array" ref="O912">IFERROR(_xlfn.STDEV.S(IF((DiscreteStatsTable[GroupByKey]=DiscreteStatsTable[[#This Row],[GroupByKey]]),(DiscreteStatsTable[GroupByKey]=DiscreteStatsTable[[#This Row],[GroupByKey]])*DiscreteStatsTable[Average])),0)</f>
        <v>0</v>
      </c>
      <c r="P912" s="5" cm="1">
        <f t="array" ref="P912">MAX(IF((ProjectInfoTable[ProjectName]=DiscreteStatsTable[[#This Row],[ProjectName]]),(ProjectInfoTable[ProjectName]=DiscreteStatsTable[[#This Row],[ProjectName]])*ProjectInfoTable[ConfidenceInterval]))</f>
        <v>0.95</v>
      </c>
      <c r="Q912" s="5">
        <f>IF(AND(DiscreteStatsTable[[#This Row],[RepsWithStatObserved]]=1,Y912=0),200000000000000000000,IFERROR(_xlfn.T.INV.2T(1 -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2" s="5" cm="1">
        <f t="array" ref="R912">MIN(IF((DiscreteStatsTable[GroupByKey]=DiscreteStatsTable[[#This Row],[GroupByKey]]),(DiscreteStatsTable[GroupByKey]=DiscreteStatsTable[[#This Row],[GroupByKey]])*DiscreteStatsTable[Average]))</f>
        <v>0</v>
      </c>
      <c r="S912" s="5" cm="1">
        <f t="array" ref="S912">MAX(IF((DiscreteStatsTable[GroupByKey]=DiscreteStatsTable[[#This Row],[GroupByKey]]),(DiscreteStatsTable[GroupByKey]=DiscreteStatsTable[[#This Row],[GroupByKey]])*DiscreteStatsTable[Average]))</f>
        <v>0</v>
      </c>
      <c r="T912" s="5" cm="1">
        <f t="array" ref="T912">MIN(IF((DiscreteStatsTable[GroupByKey]=DiscreteStatsTable[[#This Row],[GroupByKey]]),(DiscreteStatsTable[GroupByKey]=DiscreteStatsTable[[#This Row],[GroupByKey]])*DiscreteStatsTable[Minimum]))</f>
        <v>0</v>
      </c>
      <c r="U912" s="5" cm="1">
        <f t="array" ref="U912">MAX(IF((DiscreteStatsTable[GroupByKey]=DiscreteStatsTable[[#This Row],[GroupByKey]]),(DiscreteStatsTable[GroupByKey]=DiscreteStatsTable[[#This Row],[GroupByKey]])*DiscreteStatsTable[Maximum]))</f>
        <v>0</v>
      </c>
      <c r="V912" s="5" cm="1">
        <f t="array" ref="V912">IFERROR(AVERAGE(IF((DiscreteStatsTable[GroupByKey]=DiscreteStatsTable[[#This Row],[GroupByKey]]),(DiscreteStatsTable[GroupByKey]=DiscreteStatsTable[[#This Row],[GroupByKey]])*DiscreteStatsTable[NumberObservations])),0)</f>
        <v>314.94</v>
      </c>
      <c r="W912" s="5">
        <f>IF((DiscreteStatsTable[[#This Row],[RepsRequested]]&gt;1),DiscreteStatsTable[[#This Row],[HalfWidth]],DiscreteStatsTable[[#This Row],[BatchMeansHalfWidth]])</f>
        <v>0</v>
      </c>
      <c r="X912" s="5" cm="1">
        <f t="array" ref="X912">COUNT(IF((DiscreteStatsTable[GroupByKey]=DiscreteStatsTable[[#This Row],[GroupByKey]]),(DiscreteStatsTable[GroupByKey]=DiscreteStatsTable[[#This Row],[GroupByKey]])*DiscreteStatsTable[Replication]))</f>
        <v>50</v>
      </c>
      <c r="Y912" s="5">
        <f>IF(DiscreteStatsTable[[#This Row],[RepsRequested]]=DiscreteStatsTable[[#This Row],[RepsWithStatObserved]],1,0)</f>
        <v>1</v>
      </c>
    </row>
    <row r="913" spans="1:25" x14ac:dyDescent="0.25">
      <c r="A913" t="s">
        <v>68</v>
      </c>
      <c r="B913" t="s">
        <v>70</v>
      </c>
      <c r="C913">
        <v>10</v>
      </c>
      <c r="D913" t="s">
        <v>85</v>
      </c>
      <c r="E913" t="s">
        <v>90</v>
      </c>
      <c r="F913" t="s">
        <v>87</v>
      </c>
      <c r="G913">
        <v>0</v>
      </c>
      <c r="H913">
        <v>2E+20</v>
      </c>
      <c r="I913">
        <v>0</v>
      </c>
      <c r="J913">
        <v>0</v>
      </c>
      <c r="K913">
        <v>315</v>
      </c>
      <c r="L91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13" s="5" cm="1">
        <f t="array" ref="M913">MAX(IF((ProjectInfoTable[ProjectName]=DiscreteStatsTable[[#This Row],[ProjectName]]),(ProjectInfoTable[ProjectName]=DiscreteStatsTable[[#This Row],[ProjectName]])*ProjectInfoTable[NumberOfReplications]))</f>
        <v>50</v>
      </c>
      <c r="N913" s="5" cm="1">
        <f t="array" ref="N913">IFERROR(AVERAGE(IF((DiscreteStatsTable[GroupByKey]=DiscreteStatsTable[[#This Row],[GroupByKey]]),(DiscreteStatsTable[GroupByKey]=DiscreteStatsTable[[#This Row],[GroupByKey]])*DiscreteStatsTable[Average])),0)</f>
        <v>0</v>
      </c>
      <c r="O913" s="5" cm="1">
        <f t="array" ref="O913">IFERROR(_xlfn.STDEV.S(IF((DiscreteStatsTable[GroupByKey]=DiscreteStatsTable[[#This Row],[GroupByKey]]),(DiscreteStatsTable[GroupByKey]=DiscreteStatsTable[[#This Row],[GroupByKey]])*DiscreteStatsTable[Average])),0)</f>
        <v>0</v>
      </c>
      <c r="P913" s="5" cm="1">
        <f t="array" ref="P913">MAX(IF((ProjectInfoTable[ProjectName]=DiscreteStatsTable[[#This Row],[ProjectName]]),(ProjectInfoTable[ProjectName]=DiscreteStatsTable[[#This Row],[ProjectName]])*ProjectInfoTable[ConfidenceInterval]))</f>
        <v>0.95</v>
      </c>
      <c r="Q913" s="5">
        <f>IF(AND(DiscreteStatsTable[[#This Row],[RepsWithStatObserved]]=1,Y913=0),200000000000000000000,IFERROR(_xlfn.T.INV.2T(1 -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3" s="5" cm="1">
        <f t="array" ref="R913">MIN(IF((DiscreteStatsTable[GroupByKey]=DiscreteStatsTable[[#This Row],[GroupByKey]]),(DiscreteStatsTable[GroupByKey]=DiscreteStatsTable[[#This Row],[GroupByKey]])*DiscreteStatsTable[Average]))</f>
        <v>0</v>
      </c>
      <c r="S913" s="5" cm="1">
        <f t="array" ref="S913">MAX(IF((DiscreteStatsTable[GroupByKey]=DiscreteStatsTable[[#This Row],[GroupByKey]]),(DiscreteStatsTable[GroupByKey]=DiscreteStatsTable[[#This Row],[GroupByKey]])*DiscreteStatsTable[Average]))</f>
        <v>0</v>
      </c>
      <c r="T913" s="5" cm="1">
        <f t="array" ref="T913">MIN(IF((DiscreteStatsTable[GroupByKey]=DiscreteStatsTable[[#This Row],[GroupByKey]]),(DiscreteStatsTable[GroupByKey]=DiscreteStatsTable[[#This Row],[GroupByKey]])*DiscreteStatsTable[Minimum]))</f>
        <v>0</v>
      </c>
      <c r="U913" s="5" cm="1">
        <f t="array" ref="U913">MAX(IF((DiscreteStatsTable[GroupByKey]=DiscreteStatsTable[[#This Row],[GroupByKey]]),(DiscreteStatsTable[GroupByKey]=DiscreteStatsTable[[#This Row],[GroupByKey]])*DiscreteStatsTable[Maximum]))</f>
        <v>0</v>
      </c>
      <c r="V913" s="5" cm="1">
        <f t="array" ref="V913">IFERROR(AVERAGE(IF((DiscreteStatsTable[GroupByKey]=DiscreteStatsTable[[#This Row],[GroupByKey]]),(DiscreteStatsTable[GroupByKey]=DiscreteStatsTable[[#This Row],[GroupByKey]])*DiscreteStatsTable[NumberObservations])),0)</f>
        <v>314.94</v>
      </c>
      <c r="W913" s="5">
        <f>IF((DiscreteStatsTable[[#This Row],[RepsRequested]]&gt;1),DiscreteStatsTable[[#This Row],[HalfWidth]],DiscreteStatsTable[[#This Row],[BatchMeansHalfWidth]])</f>
        <v>0</v>
      </c>
      <c r="X913" s="5" cm="1">
        <f t="array" ref="X913">COUNT(IF((DiscreteStatsTable[GroupByKey]=DiscreteStatsTable[[#This Row],[GroupByKey]]),(DiscreteStatsTable[GroupByKey]=DiscreteStatsTable[[#This Row],[GroupByKey]])*DiscreteStatsTable[Replication]))</f>
        <v>50</v>
      </c>
      <c r="Y913" s="5">
        <f>IF(DiscreteStatsTable[[#This Row],[RepsRequested]]=DiscreteStatsTable[[#This Row],[RepsWithStatObserved]],1,0)</f>
        <v>1</v>
      </c>
    </row>
    <row r="914" spans="1:25" x14ac:dyDescent="0.25">
      <c r="A914" t="s">
        <v>68</v>
      </c>
      <c r="B914" t="s">
        <v>70</v>
      </c>
      <c r="C914">
        <v>10</v>
      </c>
      <c r="D914" t="s">
        <v>85</v>
      </c>
      <c r="E914" t="s">
        <v>91</v>
      </c>
      <c r="F914" t="s">
        <v>87</v>
      </c>
      <c r="G914">
        <v>0.15006570465303601</v>
      </c>
      <c r="H914">
        <v>2E+20</v>
      </c>
      <c r="I914">
        <v>2.1790836642844601E-2</v>
      </c>
      <c r="J914">
        <v>0.32617194701805802</v>
      </c>
      <c r="K914">
        <v>315</v>
      </c>
      <c r="L91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14" s="5" cm="1">
        <f t="array" ref="M914">MAX(IF((ProjectInfoTable[ProjectName]=DiscreteStatsTable[[#This Row],[ProjectName]]),(ProjectInfoTable[ProjectName]=DiscreteStatsTable[[#This Row],[ProjectName]])*ProjectInfoTable[NumberOfReplications]))</f>
        <v>50</v>
      </c>
      <c r="N914" s="5" cm="1">
        <f t="array" ref="N914">IFERROR(AVERAGE(IF((DiscreteStatsTable[GroupByKey]=DiscreteStatsTable[[#This Row],[GroupByKey]]),(DiscreteStatsTable[GroupByKey]=DiscreteStatsTable[[#This Row],[GroupByKey]])*DiscreteStatsTable[Average])),0)</f>
        <v>0.15360300744494335</v>
      </c>
      <c r="O914" s="5" cm="1">
        <f t="array" ref="O91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14" s="5" cm="1">
        <f t="array" ref="P914">MAX(IF((ProjectInfoTable[ProjectName]=DiscreteStatsTable[[#This Row],[ProjectName]]),(ProjectInfoTable[ProjectName]=DiscreteStatsTable[[#This Row],[ProjectName]])*ProjectInfoTable[ConfidenceInterval]))</f>
        <v>0.95</v>
      </c>
      <c r="Q914" s="5">
        <f>IF(AND(DiscreteStatsTable[[#This Row],[RepsWithStatObserved]]=1,Y914=0),200000000000000000000,IFERROR(_xlfn.T.INV.2T(1 -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14" s="5" cm="1">
        <f t="array" ref="R914">MIN(IF((DiscreteStatsTable[GroupByKey]=DiscreteStatsTable[[#This Row],[GroupByKey]]),(DiscreteStatsTable[GroupByKey]=DiscreteStatsTable[[#This Row],[GroupByKey]])*DiscreteStatsTable[Average]))</f>
        <v>0.14775202073435401</v>
      </c>
      <c r="S914" s="5" cm="1">
        <f t="array" ref="S914">MAX(IF((DiscreteStatsTable[GroupByKey]=DiscreteStatsTable[[#This Row],[GroupByKey]]),(DiscreteStatsTable[GroupByKey]=DiscreteStatsTable[[#This Row],[GroupByKey]])*DiscreteStatsTable[Average]))</f>
        <v>0.15935535821513699</v>
      </c>
      <c r="T914" s="5" cm="1">
        <f t="array" ref="T914">MIN(IF((DiscreteStatsTable[GroupByKey]=DiscreteStatsTable[[#This Row],[GroupByKey]]),(DiscreteStatsTable[GroupByKey]=DiscreteStatsTable[[#This Row],[GroupByKey]])*DiscreteStatsTable[Minimum]))</f>
        <v>1.2941586017357501E-2</v>
      </c>
      <c r="U914" s="5" cm="1">
        <f t="array" ref="U914">MAX(IF((DiscreteStatsTable[GroupByKey]=DiscreteStatsTable[[#This Row],[GroupByKey]]),(DiscreteStatsTable[GroupByKey]=DiscreteStatsTable[[#This Row],[GroupByKey]])*DiscreteStatsTable[Maximum]))</f>
        <v>0.39902140955300902</v>
      </c>
      <c r="V914" s="5" cm="1">
        <f t="array" ref="V914">IFERROR(AVERAGE(IF((DiscreteStatsTable[GroupByKey]=DiscreteStatsTable[[#This Row],[GroupByKey]]),(DiscreteStatsTable[GroupByKey]=DiscreteStatsTable[[#This Row],[GroupByKey]])*DiscreteStatsTable[NumberObservations])),0)</f>
        <v>314.94</v>
      </c>
      <c r="W914" s="5">
        <f>IF((DiscreteStatsTable[[#This Row],[RepsRequested]]&gt;1),DiscreteStatsTable[[#This Row],[HalfWidth]],DiscreteStatsTable[[#This Row],[BatchMeansHalfWidth]])</f>
        <v>7.902472167534418E-4</v>
      </c>
      <c r="X914" s="5" cm="1">
        <f t="array" ref="X914">COUNT(IF((DiscreteStatsTable[GroupByKey]=DiscreteStatsTable[[#This Row],[GroupByKey]]),(DiscreteStatsTable[GroupByKey]=DiscreteStatsTable[[#This Row],[GroupByKey]])*DiscreteStatsTable[Replication]))</f>
        <v>50</v>
      </c>
      <c r="Y914" s="5">
        <f>IF(DiscreteStatsTable[[#This Row],[RepsRequested]]=DiscreteStatsTable[[#This Row],[RepsWithStatObserved]],1,0)</f>
        <v>1</v>
      </c>
    </row>
    <row r="915" spans="1:25" x14ac:dyDescent="0.25">
      <c r="A915" t="s">
        <v>68</v>
      </c>
      <c r="B915" t="s">
        <v>70</v>
      </c>
      <c r="C915">
        <v>10</v>
      </c>
      <c r="D915" t="s">
        <v>85</v>
      </c>
      <c r="E915" t="s">
        <v>92</v>
      </c>
      <c r="F915" t="s">
        <v>87</v>
      </c>
      <c r="G915">
        <v>5.8060720284212302</v>
      </c>
      <c r="H915">
        <v>2E+20</v>
      </c>
      <c r="I915">
        <v>1.3074501985706799</v>
      </c>
      <c r="J915">
        <v>15.0678015262926</v>
      </c>
      <c r="K915">
        <v>315</v>
      </c>
      <c r="L91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15" s="5" cm="1">
        <f t="array" ref="M915">MAX(IF((ProjectInfoTable[ProjectName]=DiscreteStatsTable[[#This Row],[ProjectName]]),(ProjectInfoTable[ProjectName]=DiscreteStatsTable[[#This Row],[ProjectName]])*ProjectInfoTable[NumberOfReplications]))</f>
        <v>50</v>
      </c>
      <c r="N915" s="5" cm="1">
        <f t="array" ref="N915">IFERROR(AVERAGE(IF((DiscreteStatsTable[GroupByKey]=DiscreteStatsTable[[#This Row],[GroupByKey]]),(DiscreteStatsTable[GroupByKey]=DiscreteStatsTable[[#This Row],[GroupByKey]])*DiscreteStatsTable[Average])),0)</f>
        <v>6.2464097165262737</v>
      </c>
      <c r="O915" s="5" cm="1">
        <f t="array" ref="O915">IFERROR(_xlfn.STDEV.S(IF((DiscreteStatsTable[GroupByKey]=DiscreteStatsTable[[#This Row],[GroupByKey]]),(DiscreteStatsTable[GroupByKey]=DiscreteStatsTable[[#This Row],[GroupByKey]])*DiscreteStatsTable[Average])),0)</f>
        <v>0.25147687830992443</v>
      </c>
      <c r="P915" s="5" cm="1">
        <f t="array" ref="P915">MAX(IF((ProjectInfoTable[ProjectName]=DiscreteStatsTable[[#This Row],[ProjectName]]),(ProjectInfoTable[ProjectName]=DiscreteStatsTable[[#This Row],[ProjectName]])*ProjectInfoTable[ConfidenceInterval]))</f>
        <v>0.95</v>
      </c>
      <c r="Q915" s="5">
        <f>IF(AND(DiscreteStatsTable[[#This Row],[RepsWithStatObserved]]=1,Y915=0),200000000000000000000,IFERROR(_xlfn.T.INV.2T(1 -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915" s="5" cm="1">
        <f t="array" ref="R915">MIN(IF((DiscreteStatsTable[GroupByKey]=DiscreteStatsTable[[#This Row],[GroupByKey]]),(DiscreteStatsTable[GroupByKey]=DiscreteStatsTable[[#This Row],[GroupByKey]])*DiscreteStatsTable[Average]))</f>
        <v>5.7719952606423401</v>
      </c>
      <c r="S915" s="5" cm="1">
        <f t="array" ref="S915">MAX(IF((DiscreteStatsTable[GroupByKey]=DiscreteStatsTable[[#This Row],[GroupByKey]]),(DiscreteStatsTable[GroupByKey]=DiscreteStatsTable[[#This Row],[GroupByKey]])*DiscreteStatsTable[Average]))</f>
        <v>6.9649734105951397</v>
      </c>
      <c r="T915" s="5" cm="1">
        <f t="array" ref="T915">MIN(IF((DiscreteStatsTable[GroupByKey]=DiscreteStatsTable[[#This Row],[GroupByKey]]),(DiscreteStatsTable[GroupByKey]=DiscreteStatsTable[[#This Row],[GroupByKey]])*DiscreteStatsTable[Minimum]))</f>
        <v>0.776495161041453</v>
      </c>
      <c r="U915" s="5" cm="1">
        <f t="array" ref="U915">MAX(IF((DiscreteStatsTable[GroupByKey]=DiscreteStatsTable[[#This Row],[GroupByKey]]),(DiscreteStatsTable[GroupByKey]=DiscreteStatsTable[[#This Row],[GroupByKey]])*DiscreteStatsTable[Maximum]))</f>
        <v>24.516532285818698</v>
      </c>
      <c r="V915" s="5" cm="1">
        <f t="array" ref="V915">IFERROR(AVERAGE(IF((DiscreteStatsTable[GroupByKey]=DiscreteStatsTable[[#This Row],[GroupByKey]]),(DiscreteStatsTable[GroupByKey]=DiscreteStatsTable[[#This Row],[GroupByKey]])*DiscreteStatsTable[NumberObservations])),0)</f>
        <v>314.94</v>
      </c>
      <c r="W915" s="5">
        <f>IF((DiscreteStatsTable[[#This Row],[RepsRequested]]&gt;1),DiscreteStatsTable[[#This Row],[HalfWidth]],DiscreteStatsTable[[#This Row],[BatchMeansHalfWidth]])</f>
        <v>7.1468938045562813E-2</v>
      </c>
      <c r="X915" s="5" cm="1">
        <f t="array" ref="X915">COUNT(IF((DiscreteStatsTable[GroupByKey]=DiscreteStatsTable[[#This Row],[GroupByKey]]),(DiscreteStatsTable[GroupByKey]=DiscreteStatsTable[[#This Row],[GroupByKey]])*DiscreteStatsTable[Replication]))</f>
        <v>50</v>
      </c>
      <c r="Y915" s="5">
        <f>IF(DiscreteStatsTable[[#This Row],[RepsRequested]]=DiscreteStatsTable[[#This Row],[RepsWithStatObserved]],1,0)</f>
        <v>1</v>
      </c>
    </row>
    <row r="916" spans="1:25" x14ac:dyDescent="0.25">
      <c r="A916" t="s">
        <v>68</v>
      </c>
      <c r="B916" t="s">
        <v>70</v>
      </c>
      <c r="C916">
        <v>10</v>
      </c>
      <c r="D916" t="s">
        <v>85</v>
      </c>
      <c r="E916" t="s">
        <v>93</v>
      </c>
      <c r="F916" t="s">
        <v>87</v>
      </c>
      <c r="G916">
        <v>0</v>
      </c>
      <c r="H916">
        <v>2E+20</v>
      </c>
      <c r="I916">
        <v>0</v>
      </c>
      <c r="J916">
        <v>0</v>
      </c>
      <c r="K916">
        <v>315</v>
      </c>
      <c r="L91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16" s="5" cm="1">
        <f t="array" ref="M916">MAX(IF((ProjectInfoTable[ProjectName]=DiscreteStatsTable[[#This Row],[ProjectName]]),(ProjectInfoTable[ProjectName]=DiscreteStatsTable[[#This Row],[ProjectName]])*ProjectInfoTable[NumberOfReplications]))</f>
        <v>50</v>
      </c>
      <c r="N916" s="5" cm="1">
        <f t="array" ref="N916">IFERROR(AVERAGE(IF((DiscreteStatsTable[GroupByKey]=DiscreteStatsTable[[#This Row],[GroupByKey]]),(DiscreteStatsTable[GroupByKey]=DiscreteStatsTable[[#This Row],[GroupByKey]])*DiscreteStatsTable[Average])),0)</f>
        <v>0</v>
      </c>
      <c r="O916" s="5" cm="1">
        <f t="array" ref="O916">IFERROR(_xlfn.STDEV.S(IF((DiscreteStatsTable[GroupByKey]=DiscreteStatsTable[[#This Row],[GroupByKey]]),(DiscreteStatsTable[GroupByKey]=DiscreteStatsTable[[#This Row],[GroupByKey]])*DiscreteStatsTable[Average])),0)</f>
        <v>0</v>
      </c>
      <c r="P916" s="5" cm="1">
        <f t="array" ref="P916">MAX(IF((ProjectInfoTable[ProjectName]=DiscreteStatsTable[[#This Row],[ProjectName]]),(ProjectInfoTable[ProjectName]=DiscreteStatsTable[[#This Row],[ProjectName]])*ProjectInfoTable[ConfidenceInterval]))</f>
        <v>0.95</v>
      </c>
      <c r="Q916" s="5">
        <f>IF(AND(DiscreteStatsTable[[#This Row],[RepsWithStatObserved]]=1,Y916=0),200000000000000000000,IFERROR(_xlfn.T.INV.2T(1 -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6" s="5" cm="1">
        <f t="array" ref="R916">MIN(IF((DiscreteStatsTable[GroupByKey]=DiscreteStatsTable[[#This Row],[GroupByKey]]),(DiscreteStatsTable[GroupByKey]=DiscreteStatsTable[[#This Row],[GroupByKey]])*DiscreteStatsTable[Average]))</f>
        <v>0</v>
      </c>
      <c r="S916" s="5" cm="1">
        <f t="array" ref="S916">MAX(IF((DiscreteStatsTable[GroupByKey]=DiscreteStatsTable[[#This Row],[GroupByKey]]),(DiscreteStatsTable[GroupByKey]=DiscreteStatsTable[[#This Row],[GroupByKey]])*DiscreteStatsTable[Average]))</f>
        <v>0</v>
      </c>
      <c r="T916" s="5" cm="1">
        <f t="array" ref="T916">MIN(IF((DiscreteStatsTable[GroupByKey]=DiscreteStatsTable[[#This Row],[GroupByKey]]),(DiscreteStatsTable[GroupByKey]=DiscreteStatsTable[[#This Row],[GroupByKey]])*DiscreteStatsTable[Minimum]))</f>
        <v>0</v>
      </c>
      <c r="U916" s="5" cm="1">
        <f t="array" ref="U916">MAX(IF((DiscreteStatsTable[GroupByKey]=DiscreteStatsTable[[#This Row],[GroupByKey]]),(DiscreteStatsTable[GroupByKey]=DiscreteStatsTable[[#This Row],[GroupByKey]])*DiscreteStatsTable[Maximum]))</f>
        <v>0</v>
      </c>
      <c r="V916" s="5" cm="1">
        <f t="array" ref="V916">IFERROR(AVERAGE(IF((DiscreteStatsTable[GroupByKey]=DiscreteStatsTable[[#This Row],[GroupByKey]]),(DiscreteStatsTable[GroupByKey]=DiscreteStatsTable[[#This Row],[GroupByKey]])*DiscreteStatsTable[NumberObservations])),0)</f>
        <v>314.94</v>
      </c>
      <c r="W916" s="5">
        <f>IF((DiscreteStatsTable[[#This Row],[RepsRequested]]&gt;1),DiscreteStatsTable[[#This Row],[HalfWidth]],DiscreteStatsTable[[#This Row],[BatchMeansHalfWidth]])</f>
        <v>0</v>
      </c>
      <c r="X916" s="5" cm="1">
        <f t="array" ref="X916">COUNT(IF((DiscreteStatsTable[GroupByKey]=DiscreteStatsTable[[#This Row],[GroupByKey]]),(DiscreteStatsTable[GroupByKey]=DiscreteStatsTable[[#This Row],[GroupByKey]])*DiscreteStatsTable[Replication]))</f>
        <v>50</v>
      </c>
      <c r="Y916" s="5">
        <f>IF(DiscreteStatsTable[[#This Row],[RepsRequested]]=DiscreteStatsTable[[#This Row],[RepsWithStatObserved]],1,0)</f>
        <v>1</v>
      </c>
    </row>
    <row r="917" spans="1:25" x14ac:dyDescent="0.25">
      <c r="A917" t="s">
        <v>68</v>
      </c>
      <c r="B917" t="s">
        <v>70</v>
      </c>
      <c r="C917">
        <v>10</v>
      </c>
      <c r="D917" t="s">
        <v>85</v>
      </c>
      <c r="E917" t="s">
        <v>94</v>
      </c>
      <c r="F917" t="s">
        <v>87</v>
      </c>
      <c r="G917">
        <v>0</v>
      </c>
      <c r="H917">
        <v>2E+20</v>
      </c>
      <c r="I917">
        <v>0</v>
      </c>
      <c r="J917">
        <v>0</v>
      </c>
      <c r="K917">
        <v>315</v>
      </c>
      <c r="L91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17" s="5" cm="1">
        <f t="array" ref="M917">MAX(IF((ProjectInfoTable[ProjectName]=DiscreteStatsTable[[#This Row],[ProjectName]]),(ProjectInfoTable[ProjectName]=DiscreteStatsTable[[#This Row],[ProjectName]])*ProjectInfoTable[NumberOfReplications]))</f>
        <v>50</v>
      </c>
      <c r="N917" s="5" cm="1">
        <f t="array" ref="N917">IFERROR(AVERAGE(IF((DiscreteStatsTable[GroupByKey]=DiscreteStatsTable[[#This Row],[GroupByKey]]),(DiscreteStatsTable[GroupByKey]=DiscreteStatsTable[[#This Row],[GroupByKey]])*DiscreteStatsTable[Average])),0)</f>
        <v>0</v>
      </c>
      <c r="O917" s="5" cm="1">
        <f t="array" ref="O917">IFERROR(_xlfn.STDEV.S(IF((DiscreteStatsTable[GroupByKey]=DiscreteStatsTable[[#This Row],[GroupByKey]]),(DiscreteStatsTable[GroupByKey]=DiscreteStatsTable[[#This Row],[GroupByKey]])*DiscreteStatsTable[Average])),0)</f>
        <v>0</v>
      </c>
      <c r="P917" s="5" cm="1">
        <f t="array" ref="P917">MAX(IF((ProjectInfoTable[ProjectName]=DiscreteStatsTable[[#This Row],[ProjectName]]),(ProjectInfoTable[ProjectName]=DiscreteStatsTable[[#This Row],[ProjectName]])*ProjectInfoTable[ConfidenceInterval]))</f>
        <v>0.95</v>
      </c>
      <c r="Q917" s="5">
        <f>IF(AND(DiscreteStatsTable[[#This Row],[RepsWithStatObserved]]=1,Y917=0),200000000000000000000,IFERROR(_xlfn.T.INV.2T(1 -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7" s="5" cm="1">
        <f t="array" ref="R917">MIN(IF((DiscreteStatsTable[GroupByKey]=DiscreteStatsTable[[#This Row],[GroupByKey]]),(DiscreteStatsTable[GroupByKey]=DiscreteStatsTable[[#This Row],[GroupByKey]])*DiscreteStatsTable[Average]))</f>
        <v>0</v>
      </c>
      <c r="S917" s="5" cm="1">
        <f t="array" ref="S917">MAX(IF((DiscreteStatsTable[GroupByKey]=DiscreteStatsTable[[#This Row],[GroupByKey]]),(DiscreteStatsTable[GroupByKey]=DiscreteStatsTable[[#This Row],[GroupByKey]])*DiscreteStatsTable[Average]))</f>
        <v>0</v>
      </c>
      <c r="T917" s="5" cm="1">
        <f t="array" ref="T917">MIN(IF((DiscreteStatsTable[GroupByKey]=DiscreteStatsTable[[#This Row],[GroupByKey]]),(DiscreteStatsTable[GroupByKey]=DiscreteStatsTable[[#This Row],[GroupByKey]])*DiscreteStatsTable[Minimum]))</f>
        <v>0</v>
      </c>
      <c r="U917" s="5" cm="1">
        <f t="array" ref="U917">MAX(IF((DiscreteStatsTable[GroupByKey]=DiscreteStatsTable[[#This Row],[GroupByKey]]),(DiscreteStatsTable[GroupByKey]=DiscreteStatsTable[[#This Row],[GroupByKey]])*DiscreteStatsTable[Maximum]))</f>
        <v>0</v>
      </c>
      <c r="V917" s="5" cm="1">
        <f t="array" ref="V917">IFERROR(AVERAGE(IF((DiscreteStatsTable[GroupByKey]=DiscreteStatsTable[[#This Row],[GroupByKey]]),(DiscreteStatsTable[GroupByKey]=DiscreteStatsTable[[#This Row],[GroupByKey]])*DiscreteStatsTable[NumberObservations])),0)</f>
        <v>314.94</v>
      </c>
      <c r="W917" s="5">
        <f>IF((DiscreteStatsTable[[#This Row],[RepsRequested]]&gt;1),DiscreteStatsTable[[#This Row],[HalfWidth]],DiscreteStatsTable[[#This Row],[BatchMeansHalfWidth]])</f>
        <v>0</v>
      </c>
      <c r="X917" s="5" cm="1">
        <f t="array" ref="X917">COUNT(IF((DiscreteStatsTable[GroupByKey]=DiscreteStatsTable[[#This Row],[GroupByKey]]),(DiscreteStatsTable[GroupByKey]=DiscreteStatsTable[[#This Row],[GroupByKey]])*DiscreteStatsTable[Replication]))</f>
        <v>50</v>
      </c>
      <c r="Y917" s="5">
        <f>IF(DiscreteStatsTable[[#This Row],[RepsRequested]]=DiscreteStatsTable[[#This Row],[RepsWithStatObserved]],1,0)</f>
        <v>1</v>
      </c>
    </row>
    <row r="918" spans="1:25" x14ac:dyDescent="0.25">
      <c r="A918" t="s">
        <v>68</v>
      </c>
      <c r="B918" t="s">
        <v>70</v>
      </c>
      <c r="C918">
        <v>10</v>
      </c>
      <c r="D918" t="s">
        <v>85</v>
      </c>
      <c r="E918" t="s">
        <v>95</v>
      </c>
      <c r="F918" t="s">
        <v>87</v>
      </c>
      <c r="G918">
        <v>0.15006570465303601</v>
      </c>
      <c r="H918">
        <v>2E+20</v>
      </c>
      <c r="I918">
        <v>2.1790836642844601E-2</v>
      </c>
      <c r="J918">
        <v>0.32617194701805802</v>
      </c>
      <c r="K918">
        <v>315</v>
      </c>
      <c r="L91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18" s="5" cm="1">
        <f t="array" ref="M918">MAX(IF((ProjectInfoTable[ProjectName]=DiscreteStatsTable[[#This Row],[ProjectName]]),(ProjectInfoTable[ProjectName]=DiscreteStatsTable[[#This Row],[ProjectName]])*ProjectInfoTable[NumberOfReplications]))</f>
        <v>50</v>
      </c>
      <c r="N918" s="5" cm="1">
        <f t="array" ref="N918">IFERROR(AVERAGE(IF((DiscreteStatsTable[GroupByKey]=DiscreteStatsTable[[#This Row],[GroupByKey]]),(DiscreteStatsTable[GroupByKey]=DiscreteStatsTable[[#This Row],[GroupByKey]])*DiscreteStatsTable[Average])),0)</f>
        <v>0.15360300744494335</v>
      </c>
      <c r="O918" s="5" cm="1">
        <f t="array" ref="O91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18" s="5" cm="1">
        <f t="array" ref="P918">MAX(IF((ProjectInfoTable[ProjectName]=DiscreteStatsTable[[#This Row],[ProjectName]]),(ProjectInfoTable[ProjectName]=DiscreteStatsTable[[#This Row],[ProjectName]])*ProjectInfoTable[ConfidenceInterval]))</f>
        <v>0.95</v>
      </c>
      <c r="Q918" s="5">
        <f>IF(AND(DiscreteStatsTable[[#This Row],[RepsWithStatObserved]]=1,Y918=0),200000000000000000000,IFERROR(_xlfn.T.INV.2T(1 -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18" s="5" cm="1">
        <f t="array" ref="R918">MIN(IF((DiscreteStatsTable[GroupByKey]=DiscreteStatsTable[[#This Row],[GroupByKey]]),(DiscreteStatsTable[GroupByKey]=DiscreteStatsTable[[#This Row],[GroupByKey]])*DiscreteStatsTable[Average]))</f>
        <v>0.14775202073435401</v>
      </c>
      <c r="S918" s="5" cm="1">
        <f t="array" ref="S918">MAX(IF((DiscreteStatsTable[GroupByKey]=DiscreteStatsTable[[#This Row],[GroupByKey]]),(DiscreteStatsTable[GroupByKey]=DiscreteStatsTable[[#This Row],[GroupByKey]])*DiscreteStatsTable[Average]))</f>
        <v>0.15935535821513699</v>
      </c>
      <c r="T918" s="5" cm="1">
        <f t="array" ref="T918">MIN(IF((DiscreteStatsTable[GroupByKey]=DiscreteStatsTable[[#This Row],[GroupByKey]]),(DiscreteStatsTable[GroupByKey]=DiscreteStatsTable[[#This Row],[GroupByKey]])*DiscreteStatsTable[Minimum]))</f>
        <v>1.2941586017357501E-2</v>
      </c>
      <c r="U918" s="5" cm="1">
        <f t="array" ref="U918">MAX(IF((DiscreteStatsTable[GroupByKey]=DiscreteStatsTable[[#This Row],[GroupByKey]]),(DiscreteStatsTable[GroupByKey]=DiscreteStatsTable[[#This Row],[GroupByKey]])*DiscreteStatsTable[Maximum]))</f>
        <v>0.39902140955300902</v>
      </c>
      <c r="V918" s="5" cm="1">
        <f t="array" ref="V918">IFERROR(AVERAGE(IF((DiscreteStatsTable[GroupByKey]=DiscreteStatsTable[[#This Row],[GroupByKey]]),(DiscreteStatsTable[GroupByKey]=DiscreteStatsTable[[#This Row],[GroupByKey]])*DiscreteStatsTable[NumberObservations])),0)</f>
        <v>314.94</v>
      </c>
      <c r="W918" s="5">
        <f>IF((DiscreteStatsTable[[#This Row],[RepsRequested]]&gt;1),DiscreteStatsTable[[#This Row],[HalfWidth]],DiscreteStatsTable[[#This Row],[BatchMeansHalfWidth]])</f>
        <v>7.902472167534418E-4</v>
      </c>
      <c r="X918" s="5" cm="1">
        <f t="array" ref="X918">COUNT(IF((DiscreteStatsTable[GroupByKey]=DiscreteStatsTable[[#This Row],[GroupByKey]]),(DiscreteStatsTable[GroupByKey]=DiscreteStatsTable[[#This Row],[GroupByKey]])*DiscreteStatsTable[Replication]))</f>
        <v>50</v>
      </c>
      <c r="Y918" s="5">
        <f>IF(DiscreteStatsTable[[#This Row],[RepsRequested]]=DiscreteStatsTable[[#This Row],[RepsWithStatObserved]],1,0)</f>
        <v>1</v>
      </c>
    </row>
    <row r="919" spans="1:25" x14ac:dyDescent="0.25">
      <c r="A919" t="s">
        <v>68</v>
      </c>
      <c r="B919" t="s">
        <v>70</v>
      </c>
      <c r="C919">
        <v>10</v>
      </c>
      <c r="D919" t="s">
        <v>85</v>
      </c>
      <c r="E919" t="s">
        <v>96</v>
      </c>
      <c r="F919" t="s">
        <v>87</v>
      </c>
      <c r="G919">
        <v>5.4497081799668496</v>
      </c>
      <c r="H919">
        <v>2E+20</v>
      </c>
      <c r="I919">
        <v>1.3074501985706799</v>
      </c>
      <c r="J919">
        <v>15.0678015262926</v>
      </c>
      <c r="K919">
        <v>315</v>
      </c>
      <c r="L91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19" s="5" cm="1">
        <f t="array" ref="M919">MAX(IF((ProjectInfoTable[ProjectName]=DiscreteStatsTable[[#This Row],[ProjectName]]),(ProjectInfoTable[ProjectName]=DiscreteStatsTable[[#This Row],[ProjectName]])*ProjectInfoTable[NumberOfReplications]))</f>
        <v>50</v>
      </c>
      <c r="N919" s="5" cm="1">
        <f t="array" ref="N919">IFERROR(AVERAGE(IF((DiscreteStatsTable[GroupByKey]=DiscreteStatsTable[[#This Row],[GroupByKey]]),(DiscreteStatsTable[GroupByKey]=DiscreteStatsTable[[#This Row],[GroupByKey]])*DiscreteStatsTable[Average])),0)</f>
        <v>5.6703914844629564</v>
      </c>
      <c r="O919" s="5" cm="1">
        <f t="array" ref="O919">IFERROR(_xlfn.STDEV.S(IF((DiscreteStatsTable[GroupByKey]=DiscreteStatsTable[[#This Row],[GroupByKey]]),(DiscreteStatsTable[GroupByKey]=DiscreteStatsTable[[#This Row],[GroupByKey]])*DiscreteStatsTable[Average])),0)</f>
        <v>0.11212213786906711</v>
      </c>
      <c r="P919" s="5" cm="1">
        <f t="array" ref="P919">MAX(IF((ProjectInfoTable[ProjectName]=DiscreteStatsTable[[#This Row],[ProjectName]]),(ProjectInfoTable[ProjectName]=DiscreteStatsTable[[#This Row],[ProjectName]])*ProjectInfoTable[ConfidenceInterval]))</f>
        <v>0.95</v>
      </c>
      <c r="Q919" s="5">
        <f>IF(AND(DiscreteStatsTable[[#This Row],[RepsWithStatObserved]]=1,Y919=0),200000000000000000000,IFERROR(_xlfn.T.INV.2T(1 -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919" s="5" cm="1">
        <f t="array" ref="R919">MIN(IF((DiscreteStatsTable[GroupByKey]=DiscreteStatsTable[[#This Row],[GroupByKey]]),(DiscreteStatsTable[GroupByKey]=DiscreteStatsTable[[#This Row],[GroupByKey]])*DiscreteStatsTable[Average]))</f>
        <v>5.4446177348794</v>
      </c>
      <c r="S919" s="5" cm="1">
        <f t="array" ref="S919">MAX(IF((DiscreteStatsTable[GroupByKey]=DiscreteStatsTable[[#This Row],[GroupByKey]]),(DiscreteStatsTable[GroupByKey]=DiscreteStatsTable[[#This Row],[GroupByKey]])*DiscreteStatsTable[Average]))</f>
        <v>5.9073355064629904</v>
      </c>
      <c r="T919" s="5" cm="1">
        <f t="array" ref="T919">MIN(IF((DiscreteStatsTable[GroupByKey]=DiscreteStatsTable[[#This Row],[GroupByKey]]),(DiscreteStatsTable[GroupByKey]=DiscreteStatsTable[[#This Row],[GroupByKey]])*DiscreteStatsTable[Minimum]))</f>
        <v>0.776495161041453</v>
      </c>
      <c r="U919" s="5" cm="1">
        <f t="array" ref="U919">MAX(IF((DiscreteStatsTable[GroupByKey]=DiscreteStatsTable[[#This Row],[GroupByKey]]),(DiscreteStatsTable[GroupByKey]=DiscreteStatsTable[[#This Row],[GroupByKey]])*DiscreteStatsTable[Maximum]))</f>
        <v>17.386184782464099</v>
      </c>
      <c r="V919" s="5" cm="1">
        <f t="array" ref="V919">IFERROR(AVERAGE(IF((DiscreteStatsTable[GroupByKey]=DiscreteStatsTable[[#This Row],[GroupByKey]]),(DiscreteStatsTable[GroupByKey]=DiscreteStatsTable[[#This Row],[GroupByKey]])*DiscreteStatsTable[NumberObservations])),0)</f>
        <v>314.94</v>
      </c>
      <c r="W919" s="5">
        <f>IF((DiscreteStatsTable[[#This Row],[RepsRequested]]&gt;1),DiscreteStatsTable[[#This Row],[HalfWidth]],DiscreteStatsTable[[#This Row],[BatchMeansHalfWidth]])</f>
        <v>3.1864759013847554E-2</v>
      </c>
      <c r="X919" s="5" cm="1">
        <f t="array" ref="X919">COUNT(IF((DiscreteStatsTable[GroupByKey]=DiscreteStatsTable[[#This Row],[GroupByKey]]),(DiscreteStatsTable[GroupByKey]=DiscreteStatsTable[[#This Row],[GroupByKey]])*DiscreteStatsTable[Replication]))</f>
        <v>50</v>
      </c>
      <c r="Y919" s="5">
        <f>IF(DiscreteStatsTable[[#This Row],[RepsRequested]]=DiscreteStatsTable[[#This Row],[RepsWithStatObserved]],1,0)</f>
        <v>1</v>
      </c>
    </row>
    <row r="920" spans="1:25" x14ac:dyDescent="0.25">
      <c r="A920" t="s">
        <v>68</v>
      </c>
      <c r="B920" t="s">
        <v>70</v>
      </c>
      <c r="C920">
        <v>10</v>
      </c>
      <c r="D920" t="s">
        <v>85</v>
      </c>
      <c r="E920" t="s">
        <v>97</v>
      </c>
      <c r="F920" t="s">
        <v>87</v>
      </c>
      <c r="G920">
        <v>0</v>
      </c>
      <c r="H920">
        <v>2E+20</v>
      </c>
      <c r="I920">
        <v>0</v>
      </c>
      <c r="J920">
        <v>0</v>
      </c>
      <c r="K920">
        <v>315</v>
      </c>
      <c r="L92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20" s="5" cm="1">
        <f t="array" ref="M920">MAX(IF((ProjectInfoTable[ProjectName]=DiscreteStatsTable[[#This Row],[ProjectName]]),(ProjectInfoTable[ProjectName]=DiscreteStatsTable[[#This Row],[ProjectName]])*ProjectInfoTable[NumberOfReplications]))</f>
        <v>50</v>
      </c>
      <c r="N920" s="5" cm="1">
        <f t="array" ref="N920">IFERROR(AVERAGE(IF((DiscreteStatsTable[GroupByKey]=DiscreteStatsTable[[#This Row],[GroupByKey]]),(DiscreteStatsTable[GroupByKey]=DiscreteStatsTable[[#This Row],[GroupByKey]])*DiscreteStatsTable[Average])),0)</f>
        <v>0</v>
      </c>
      <c r="O920" s="5" cm="1">
        <f t="array" ref="O920">IFERROR(_xlfn.STDEV.S(IF((DiscreteStatsTable[GroupByKey]=DiscreteStatsTable[[#This Row],[GroupByKey]]),(DiscreteStatsTable[GroupByKey]=DiscreteStatsTable[[#This Row],[GroupByKey]])*DiscreteStatsTable[Average])),0)</f>
        <v>0</v>
      </c>
      <c r="P920" s="5" cm="1">
        <f t="array" ref="P920">MAX(IF((ProjectInfoTable[ProjectName]=DiscreteStatsTable[[#This Row],[ProjectName]]),(ProjectInfoTable[ProjectName]=DiscreteStatsTable[[#This Row],[ProjectName]])*ProjectInfoTable[ConfidenceInterval]))</f>
        <v>0.95</v>
      </c>
      <c r="Q920" s="5">
        <f>IF(AND(DiscreteStatsTable[[#This Row],[RepsWithStatObserved]]=1,Y920=0),200000000000000000000,IFERROR(_xlfn.T.INV.2T(1 -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0" s="5" cm="1">
        <f t="array" ref="R920">MIN(IF((DiscreteStatsTable[GroupByKey]=DiscreteStatsTable[[#This Row],[GroupByKey]]),(DiscreteStatsTable[GroupByKey]=DiscreteStatsTable[[#This Row],[GroupByKey]])*DiscreteStatsTable[Average]))</f>
        <v>0</v>
      </c>
      <c r="S920" s="5" cm="1">
        <f t="array" ref="S920">MAX(IF((DiscreteStatsTable[GroupByKey]=DiscreteStatsTable[[#This Row],[GroupByKey]]),(DiscreteStatsTable[GroupByKey]=DiscreteStatsTable[[#This Row],[GroupByKey]])*DiscreteStatsTable[Average]))</f>
        <v>0</v>
      </c>
      <c r="T920" s="5" cm="1">
        <f t="array" ref="T920">MIN(IF((DiscreteStatsTable[GroupByKey]=DiscreteStatsTable[[#This Row],[GroupByKey]]),(DiscreteStatsTable[GroupByKey]=DiscreteStatsTable[[#This Row],[GroupByKey]])*DiscreteStatsTable[Minimum]))</f>
        <v>0</v>
      </c>
      <c r="U920" s="5" cm="1">
        <f t="array" ref="U920">MAX(IF((DiscreteStatsTable[GroupByKey]=DiscreteStatsTable[[#This Row],[GroupByKey]]),(DiscreteStatsTable[GroupByKey]=DiscreteStatsTable[[#This Row],[GroupByKey]])*DiscreteStatsTable[Maximum]))</f>
        <v>0</v>
      </c>
      <c r="V920" s="5" cm="1">
        <f t="array" ref="V920">IFERROR(AVERAGE(IF((DiscreteStatsTable[GroupByKey]=DiscreteStatsTable[[#This Row],[GroupByKey]]),(DiscreteStatsTable[GroupByKey]=DiscreteStatsTable[[#This Row],[GroupByKey]])*DiscreteStatsTable[NumberObservations])),0)</f>
        <v>314.94</v>
      </c>
      <c r="W920" s="5">
        <f>IF((DiscreteStatsTable[[#This Row],[RepsRequested]]&gt;1),DiscreteStatsTable[[#This Row],[HalfWidth]],DiscreteStatsTable[[#This Row],[BatchMeansHalfWidth]])</f>
        <v>0</v>
      </c>
      <c r="X920" s="5" cm="1">
        <f t="array" ref="X920">COUNT(IF((DiscreteStatsTable[GroupByKey]=DiscreteStatsTable[[#This Row],[GroupByKey]]),(DiscreteStatsTable[GroupByKey]=DiscreteStatsTable[[#This Row],[GroupByKey]])*DiscreteStatsTable[Replication]))</f>
        <v>50</v>
      </c>
      <c r="Y920" s="5">
        <f>IF(DiscreteStatsTable[[#This Row],[RepsRequested]]=DiscreteStatsTable[[#This Row],[RepsWithStatObserved]],1,0)</f>
        <v>1</v>
      </c>
    </row>
    <row r="921" spans="1:25" x14ac:dyDescent="0.25">
      <c r="A921" t="s">
        <v>68</v>
      </c>
      <c r="B921" t="s">
        <v>70</v>
      </c>
      <c r="C921">
        <v>10</v>
      </c>
      <c r="D921" t="s">
        <v>85</v>
      </c>
      <c r="E921" t="s">
        <v>98</v>
      </c>
      <c r="F921" t="s">
        <v>87</v>
      </c>
      <c r="G921">
        <v>0.35636384845437802</v>
      </c>
      <c r="H921">
        <v>2E+20</v>
      </c>
      <c r="I921">
        <v>0</v>
      </c>
      <c r="J921">
        <v>4.0040754517245301</v>
      </c>
      <c r="K921">
        <v>315</v>
      </c>
      <c r="L92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21" s="5" cm="1">
        <f t="array" ref="M921">MAX(IF((ProjectInfoTable[ProjectName]=DiscreteStatsTable[[#This Row],[ProjectName]]),(ProjectInfoTable[ProjectName]=DiscreteStatsTable[[#This Row],[ProjectName]])*ProjectInfoTable[NumberOfReplications]))</f>
        <v>50</v>
      </c>
      <c r="N921" s="5" cm="1">
        <f t="array" ref="N921">IFERROR(AVERAGE(IF((DiscreteStatsTable[GroupByKey]=DiscreteStatsTable[[#This Row],[GroupByKey]]),(DiscreteStatsTable[GroupByKey]=DiscreteStatsTable[[#This Row],[GroupByKey]])*DiscreteStatsTable[Average])),0)</f>
        <v>0.57601823206331915</v>
      </c>
      <c r="O921" s="5" cm="1">
        <f t="array" ref="O921">IFERROR(_xlfn.STDEV.S(IF((DiscreteStatsTable[GroupByKey]=DiscreteStatsTable[[#This Row],[GroupByKey]]),(DiscreteStatsTable[GroupByKey]=DiscreteStatsTable[[#This Row],[GroupByKey]])*DiscreteStatsTable[Average])),0)</f>
        <v>0.15914721048241839</v>
      </c>
      <c r="P921" s="5" cm="1">
        <f t="array" ref="P921">MAX(IF((ProjectInfoTable[ProjectName]=DiscreteStatsTable[[#This Row],[ProjectName]]),(ProjectInfoTable[ProjectName]=DiscreteStatsTable[[#This Row],[ProjectName]])*ProjectInfoTable[ConfidenceInterval]))</f>
        <v>0.95</v>
      </c>
      <c r="Q921" s="5">
        <f>IF(AND(DiscreteStatsTable[[#This Row],[RepsWithStatObserved]]=1,Y921=0),200000000000000000000,IFERROR(_xlfn.T.INV.2T(1 -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921" s="5" cm="1">
        <f t="array" ref="R921">MIN(IF((DiscreteStatsTable[GroupByKey]=DiscreteStatsTable[[#This Row],[GroupByKey]]),(DiscreteStatsTable[GroupByKey]=DiscreteStatsTable[[#This Row],[GroupByKey]])*DiscreteStatsTable[Average]))</f>
        <v>0.32737752576294898</v>
      </c>
      <c r="S921" s="5" cm="1">
        <f t="array" ref="S921">MAX(IF((DiscreteStatsTable[GroupByKey]=DiscreteStatsTable[[#This Row],[GroupByKey]]),(DiscreteStatsTable[GroupByKey]=DiscreteStatsTable[[#This Row],[GroupByKey]])*DiscreteStatsTable[Average]))</f>
        <v>1.14796185143237</v>
      </c>
      <c r="T921" s="5" cm="1">
        <f t="array" ref="T921">MIN(IF((DiscreteStatsTable[GroupByKey]=DiscreteStatsTable[[#This Row],[GroupByKey]]),(DiscreteStatsTable[GroupByKey]=DiscreteStatsTable[[#This Row],[GroupByKey]])*DiscreteStatsTable[Minimum]))</f>
        <v>0</v>
      </c>
      <c r="U921" s="5" cm="1">
        <f t="array" ref="U921">MAX(IF((DiscreteStatsTable[GroupByKey]=DiscreteStatsTable[[#This Row],[GroupByKey]]),(DiscreteStatsTable[GroupByKey]=DiscreteStatsTable[[#This Row],[GroupByKey]])*DiscreteStatsTable[Maximum]))</f>
        <v>11.200829717355999</v>
      </c>
      <c r="V921" s="5" cm="1">
        <f t="array" ref="V921">IFERROR(AVERAGE(IF((DiscreteStatsTable[GroupByKey]=DiscreteStatsTable[[#This Row],[GroupByKey]]),(DiscreteStatsTable[GroupByKey]=DiscreteStatsTable[[#This Row],[GroupByKey]])*DiscreteStatsTable[NumberObservations])),0)</f>
        <v>314.94</v>
      </c>
      <c r="W921" s="5">
        <f>IF((DiscreteStatsTable[[#This Row],[RepsRequested]]&gt;1),DiscreteStatsTable[[#This Row],[HalfWidth]],DiscreteStatsTable[[#This Row],[BatchMeansHalfWidth]])</f>
        <v>4.5229136780020357E-2</v>
      </c>
      <c r="X921" s="5" cm="1">
        <f t="array" ref="X921">COUNT(IF((DiscreteStatsTable[GroupByKey]=DiscreteStatsTable[[#This Row],[GroupByKey]]),(DiscreteStatsTable[GroupByKey]=DiscreteStatsTable[[#This Row],[GroupByKey]])*DiscreteStatsTable[Replication]))</f>
        <v>50</v>
      </c>
      <c r="Y921" s="5">
        <f>IF(DiscreteStatsTable[[#This Row],[RepsRequested]]=DiscreteStatsTable[[#This Row],[RepsWithStatObserved]],1,0)</f>
        <v>1</v>
      </c>
    </row>
    <row r="922" spans="1:25" x14ac:dyDescent="0.25">
      <c r="A922" t="s">
        <v>68</v>
      </c>
      <c r="B922" t="s">
        <v>70</v>
      </c>
      <c r="C922">
        <v>11</v>
      </c>
      <c r="D922" t="s">
        <v>85</v>
      </c>
      <c r="E922" t="s">
        <v>86</v>
      </c>
      <c r="F922" t="s">
        <v>87</v>
      </c>
      <c r="G922">
        <v>0</v>
      </c>
      <c r="H922">
        <v>2E+20</v>
      </c>
      <c r="I922">
        <v>0</v>
      </c>
      <c r="J922">
        <v>0</v>
      </c>
      <c r="K922">
        <v>314</v>
      </c>
      <c r="L92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22" s="5" cm="1">
        <f t="array" ref="M922">MAX(IF((ProjectInfoTable[ProjectName]=DiscreteStatsTable[[#This Row],[ProjectName]]),(ProjectInfoTable[ProjectName]=DiscreteStatsTable[[#This Row],[ProjectName]])*ProjectInfoTable[NumberOfReplications]))</f>
        <v>50</v>
      </c>
      <c r="N922" s="5" cm="1">
        <f t="array" ref="N922">IFERROR(AVERAGE(IF((DiscreteStatsTable[GroupByKey]=DiscreteStatsTable[[#This Row],[GroupByKey]]),(DiscreteStatsTable[GroupByKey]=DiscreteStatsTable[[#This Row],[GroupByKey]])*DiscreteStatsTable[Average])),0)</f>
        <v>0</v>
      </c>
      <c r="O922" s="5" cm="1">
        <f t="array" ref="O922">IFERROR(_xlfn.STDEV.S(IF((DiscreteStatsTable[GroupByKey]=DiscreteStatsTable[[#This Row],[GroupByKey]]),(DiscreteStatsTable[GroupByKey]=DiscreteStatsTable[[#This Row],[GroupByKey]])*DiscreteStatsTable[Average])),0)</f>
        <v>0</v>
      </c>
      <c r="P922" s="5" cm="1">
        <f t="array" ref="P922">MAX(IF((ProjectInfoTable[ProjectName]=DiscreteStatsTable[[#This Row],[ProjectName]]),(ProjectInfoTable[ProjectName]=DiscreteStatsTable[[#This Row],[ProjectName]])*ProjectInfoTable[ConfidenceInterval]))</f>
        <v>0.95</v>
      </c>
      <c r="Q922" s="5">
        <f>IF(AND(DiscreteStatsTable[[#This Row],[RepsWithStatObserved]]=1,Y922=0),200000000000000000000,IFERROR(_xlfn.T.INV.2T(1 -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2" s="5" cm="1">
        <f t="array" ref="R922">MIN(IF((DiscreteStatsTable[GroupByKey]=DiscreteStatsTable[[#This Row],[GroupByKey]]),(DiscreteStatsTable[GroupByKey]=DiscreteStatsTable[[#This Row],[GroupByKey]])*DiscreteStatsTable[Average]))</f>
        <v>0</v>
      </c>
      <c r="S922" s="5" cm="1">
        <f t="array" ref="S922">MAX(IF((DiscreteStatsTable[GroupByKey]=DiscreteStatsTable[[#This Row],[GroupByKey]]),(DiscreteStatsTable[GroupByKey]=DiscreteStatsTable[[#This Row],[GroupByKey]])*DiscreteStatsTable[Average]))</f>
        <v>0</v>
      </c>
      <c r="T922" s="5" cm="1">
        <f t="array" ref="T922">MIN(IF((DiscreteStatsTable[GroupByKey]=DiscreteStatsTable[[#This Row],[GroupByKey]]),(DiscreteStatsTable[GroupByKey]=DiscreteStatsTable[[#This Row],[GroupByKey]])*DiscreteStatsTable[Minimum]))</f>
        <v>0</v>
      </c>
      <c r="U922" s="5" cm="1">
        <f t="array" ref="U922">MAX(IF((DiscreteStatsTable[GroupByKey]=DiscreteStatsTable[[#This Row],[GroupByKey]]),(DiscreteStatsTable[GroupByKey]=DiscreteStatsTable[[#This Row],[GroupByKey]])*DiscreteStatsTable[Maximum]))</f>
        <v>0</v>
      </c>
      <c r="V922" s="5" cm="1">
        <f t="array" ref="V922">IFERROR(AVERAGE(IF((DiscreteStatsTable[GroupByKey]=DiscreteStatsTable[[#This Row],[GroupByKey]]),(DiscreteStatsTable[GroupByKey]=DiscreteStatsTable[[#This Row],[GroupByKey]])*DiscreteStatsTable[NumberObservations])),0)</f>
        <v>314.94</v>
      </c>
      <c r="W922" s="5">
        <f>IF((DiscreteStatsTable[[#This Row],[RepsRequested]]&gt;1),DiscreteStatsTable[[#This Row],[HalfWidth]],DiscreteStatsTable[[#This Row],[BatchMeansHalfWidth]])</f>
        <v>0</v>
      </c>
      <c r="X922" s="5" cm="1">
        <f t="array" ref="X922">COUNT(IF((DiscreteStatsTable[GroupByKey]=DiscreteStatsTable[[#This Row],[GroupByKey]]),(DiscreteStatsTable[GroupByKey]=DiscreteStatsTable[[#This Row],[GroupByKey]])*DiscreteStatsTable[Replication]))</f>
        <v>50</v>
      </c>
      <c r="Y922" s="5">
        <f>IF(DiscreteStatsTable[[#This Row],[RepsRequested]]=DiscreteStatsTable[[#This Row],[RepsWithStatObserved]],1,0)</f>
        <v>1</v>
      </c>
    </row>
    <row r="923" spans="1:25" x14ac:dyDescent="0.25">
      <c r="A923" t="s">
        <v>68</v>
      </c>
      <c r="B923" t="s">
        <v>70</v>
      </c>
      <c r="C923">
        <v>11</v>
      </c>
      <c r="D923" t="s">
        <v>85</v>
      </c>
      <c r="E923" t="s">
        <v>88</v>
      </c>
      <c r="F923" t="s">
        <v>87</v>
      </c>
      <c r="G923">
        <v>0</v>
      </c>
      <c r="H923">
        <v>2E+20</v>
      </c>
      <c r="I923">
        <v>0</v>
      </c>
      <c r="J923">
        <v>0</v>
      </c>
      <c r="K923">
        <v>314</v>
      </c>
      <c r="L92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23" s="5" cm="1">
        <f t="array" ref="M923">MAX(IF((ProjectInfoTable[ProjectName]=DiscreteStatsTable[[#This Row],[ProjectName]]),(ProjectInfoTable[ProjectName]=DiscreteStatsTable[[#This Row],[ProjectName]])*ProjectInfoTable[NumberOfReplications]))</f>
        <v>50</v>
      </c>
      <c r="N923" s="5" cm="1">
        <f t="array" ref="N923">IFERROR(AVERAGE(IF((DiscreteStatsTable[GroupByKey]=DiscreteStatsTable[[#This Row],[GroupByKey]]),(DiscreteStatsTable[GroupByKey]=DiscreteStatsTable[[#This Row],[GroupByKey]])*DiscreteStatsTable[Average])),0)</f>
        <v>0</v>
      </c>
      <c r="O923" s="5" cm="1">
        <f t="array" ref="O923">IFERROR(_xlfn.STDEV.S(IF((DiscreteStatsTable[GroupByKey]=DiscreteStatsTable[[#This Row],[GroupByKey]]),(DiscreteStatsTable[GroupByKey]=DiscreteStatsTable[[#This Row],[GroupByKey]])*DiscreteStatsTable[Average])),0)</f>
        <v>0</v>
      </c>
      <c r="P923" s="5" cm="1">
        <f t="array" ref="P923">MAX(IF((ProjectInfoTable[ProjectName]=DiscreteStatsTable[[#This Row],[ProjectName]]),(ProjectInfoTable[ProjectName]=DiscreteStatsTable[[#This Row],[ProjectName]])*ProjectInfoTable[ConfidenceInterval]))</f>
        <v>0.95</v>
      </c>
      <c r="Q923" s="5">
        <f>IF(AND(DiscreteStatsTable[[#This Row],[RepsWithStatObserved]]=1,Y923=0),200000000000000000000,IFERROR(_xlfn.T.INV.2T(1 -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3" s="5" cm="1">
        <f t="array" ref="R923">MIN(IF((DiscreteStatsTable[GroupByKey]=DiscreteStatsTable[[#This Row],[GroupByKey]]),(DiscreteStatsTable[GroupByKey]=DiscreteStatsTable[[#This Row],[GroupByKey]])*DiscreteStatsTable[Average]))</f>
        <v>0</v>
      </c>
      <c r="S923" s="5" cm="1">
        <f t="array" ref="S923">MAX(IF((DiscreteStatsTable[GroupByKey]=DiscreteStatsTable[[#This Row],[GroupByKey]]),(DiscreteStatsTable[GroupByKey]=DiscreteStatsTable[[#This Row],[GroupByKey]])*DiscreteStatsTable[Average]))</f>
        <v>0</v>
      </c>
      <c r="T923" s="5" cm="1">
        <f t="array" ref="T923">MIN(IF((DiscreteStatsTable[GroupByKey]=DiscreteStatsTable[[#This Row],[GroupByKey]]),(DiscreteStatsTable[GroupByKey]=DiscreteStatsTable[[#This Row],[GroupByKey]])*DiscreteStatsTable[Minimum]))</f>
        <v>0</v>
      </c>
      <c r="U923" s="5" cm="1">
        <f t="array" ref="U923">MAX(IF((DiscreteStatsTable[GroupByKey]=DiscreteStatsTable[[#This Row],[GroupByKey]]),(DiscreteStatsTable[GroupByKey]=DiscreteStatsTable[[#This Row],[GroupByKey]])*DiscreteStatsTable[Maximum]))</f>
        <v>0</v>
      </c>
      <c r="V923" s="5" cm="1">
        <f t="array" ref="V923">IFERROR(AVERAGE(IF((DiscreteStatsTable[GroupByKey]=DiscreteStatsTable[[#This Row],[GroupByKey]]),(DiscreteStatsTable[GroupByKey]=DiscreteStatsTable[[#This Row],[GroupByKey]])*DiscreteStatsTable[NumberObservations])),0)</f>
        <v>314.94</v>
      </c>
      <c r="W923" s="5">
        <f>IF((DiscreteStatsTable[[#This Row],[RepsRequested]]&gt;1),DiscreteStatsTable[[#This Row],[HalfWidth]],DiscreteStatsTable[[#This Row],[BatchMeansHalfWidth]])</f>
        <v>0</v>
      </c>
      <c r="X923" s="5" cm="1">
        <f t="array" ref="X923">COUNT(IF((DiscreteStatsTable[GroupByKey]=DiscreteStatsTable[[#This Row],[GroupByKey]]),(DiscreteStatsTable[GroupByKey]=DiscreteStatsTable[[#This Row],[GroupByKey]])*DiscreteStatsTable[Replication]))</f>
        <v>50</v>
      </c>
      <c r="Y923" s="5">
        <f>IF(DiscreteStatsTable[[#This Row],[RepsRequested]]=DiscreteStatsTable[[#This Row],[RepsWithStatObserved]],1,0)</f>
        <v>1</v>
      </c>
    </row>
    <row r="924" spans="1:25" x14ac:dyDescent="0.25">
      <c r="A924" t="s">
        <v>68</v>
      </c>
      <c r="B924" t="s">
        <v>70</v>
      </c>
      <c r="C924">
        <v>11</v>
      </c>
      <c r="D924" t="s">
        <v>85</v>
      </c>
      <c r="E924" t="s">
        <v>89</v>
      </c>
      <c r="F924" t="s">
        <v>87</v>
      </c>
      <c r="G924">
        <v>0</v>
      </c>
      <c r="H924">
        <v>2E+20</v>
      </c>
      <c r="I924">
        <v>0</v>
      </c>
      <c r="J924">
        <v>0</v>
      </c>
      <c r="K924">
        <v>314</v>
      </c>
      <c r="L92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24" s="5" cm="1">
        <f t="array" ref="M924">MAX(IF((ProjectInfoTable[ProjectName]=DiscreteStatsTable[[#This Row],[ProjectName]]),(ProjectInfoTable[ProjectName]=DiscreteStatsTable[[#This Row],[ProjectName]])*ProjectInfoTable[NumberOfReplications]))</f>
        <v>50</v>
      </c>
      <c r="N924" s="5" cm="1">
        <f t="array" ref="N924">IFERROR(AVERAGE(IF((DiscreteStatsTable[GroupByKey]=DiscreteStatsTable[[#This Row],[GroupByKey]]),(DiscreteStatsTable[GroupByKey]=DiscreteStatsTable[[#This Row],[GroupByKey]])*DiscreteStatsTable[Average])),0)</f>
        <v>0</v>
      </c>
      <c r="O924" s="5" cm="1">
        <f t="array" ref="O924">IFERROR(_xlfn.STDEV.S(IF((DiscreteStatsTable[GroupByKey]=DiscreteStatsTable[[#This Row],[GroupByKey]]),(DiscreteStatsTable[GroupByKey]=DiscreteStatsTable[[#This Row],[GroupByKey]])*DiscreteStatsTable[Average])),0)</f>
        <v>0</v>
      </c>
      <c r="P924" s="5" cm="1">
        <f t="array" ref="P924">MAX(IF((ProjectInfoTable[ProjectName]=DiscreteStatsTable[[#This Row],[ProjectName]]),(ProjectInfoTable[ProjectName]=DiscreteStatsTable[[#This Row],[ProjectName]])*ProjectInfoTable[ConfidenceInterval]))</f>
        <v>0.95</v>
      </c>
      <c r="Q924" s="5">
        <f>IF(AND(DiscreteStatsTable[[#This Row],[RepsWithStatObserved]]=1,Y924=0),200000000000000000000,IFERROR(_xlfn.T.INV.2T(1 -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4" s="5" cm="1">
        <f t="array" ref="R924">MIN(IF((DiscreteStatsTable[GroupByKey]=DiscreteStatsTable[[#This Row],[GroupByKey]]),(DiscreteStatsTable[GroupByKey]=DiscreteStatsTable[[#This Row],[GroupByKey]])*DiscreteStatsTable[Average]))</f>
        <v>0</v>
      </c>
      <c r="S924" s="5" cm="1">
        <f t="array" ref="S924">MAX(IF((DiscreteStatsTable[GroupByKey]=DiscreteStatsTable[[#This Row],[GroupByKey]]),(DiscreteStatsTable[GroupByKey]=DiscreteStatsTable[[#This Row],[GroupByKey]])*DiscreteStatsTable[Average]))</f>
        <v>0</v>
      </c>
      <c r="T924" s="5" cm="1">
        <f t="array" ref="T924">MIN(IF((DiscreteStatsTable[GroupByKey]=DiscreteStatsTable[[#This Row],[GroupByKey]]),(DiscreteStatsTable[GroupByKey]=DiscreteStatsTable[[#This Row],[GroupByKey]])*DiscreteStatsTable[Minimum]))</f>
        <v>0</v>
      </c>
      <c r="U924" s="5" cm="1">
        <f t="array" ref="U924">MAX(IF((DiscreteStatsTable[GroupByKey]=DiscreteStatsTable[[#This Row],[GroupByKey]]),(DiscreteStatsTable[GroupByKey]=DiscreteStatsTable[[#This Row],[GroupByKey]])*DiscreteStatsTable[Maximum]))</f>
        <v>0</v>
      </c>
      <c r="V924" s="5" cm="1">
        <f t="array" ref="V924">IFERROR(AVERAGE(IF((DiscreteStatsTable[GroupByKey]=DiscreteStatsTable[[#This Row],[GroupByKey]]),(DiscreteStatsTable[GroupByKey]=DiscreteStatsTable[[#This Row],[GroupByKey]])*DiscreteStatsTable[NumberObservations])),0)</f>
        <v>314.94</v>
      </c>
      <c r="W924" s="5">
        <f>IF((DiscreteStatsTable[[#This Row],[RepsRequested]]&gt;1),DiscreteStatsTable[[#This Row],[HalfWidth]],DiscreteStatsTable[[#This Row],[BatchMeansHalfWidth]])</f>
        <v>0</v>
      </c>
      <c r="X924" s="5" cm="1">
        <f t="array" ref="X924">COUNT(IF((DiscreteStatsTable[GroupByKey]=DiscreteStatsTable[[#This Row],[GroupByKey]]),(DiscreteStatsTable[GroupByKey]=DiscreteStatsTable[[#This Row],[GroupByKey]])*DiscreteStatsTable[Replication]))</f>
        <v>50</v>
      </c>
      <c r="Y924" s="5">
        <f>IF(DiscreteStatsTable[[#This Row],[RepsRequested]]=DiscreteStatsTable[[#This Row],[RepsWithStatObserved]],1,0)</f>
        <v>1</v>
      </c>
    </row>
    <row r="925" spans="1:25" x14ac:dyDescent="0.25">
      <c r="A925" t="s">
        <v>68</v>
      </c>
      <c r="B925" t="s">
        <v>70</v>
      </c>
      <c r="C925">
        <v>11</v>
      </c>
      <c r="D925" t="s">
        <v>85</v>
      </c>
      <c r="E925" t="s">
        <v>90</v>
      </c>
      <c r="F925" t="s">
        <v>87</v>
      </c>
      <c r="G925">
        <v>0</v>
      </c>
      <c r="H925">
        <v>2E+20</v>
      </c>
      <c r="I925">
        <v>0</v>
      </c>
      <c r="J925">
        <v>0</v>
      </c>
      <c r="K925">
        <v>314</v>
      </c>
      <c r="L92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25" s="5" cm="1">
        <f t="array" ref="M925">MAX(IF((ProjectInfoTable[ProjectName]=DiscreteStatsTable[[#This Row],[ProjectName]]),(ProjectInfoTable[ProjectName]=DiscreteStatsTable[[#This Row],[ProjectName]])*ProjectInfoTable[NumberOfReplications]))</f>
        <v>50</v>
      </c>
      <c r="N925" s="5" cm="1">
        <f t="array" ref="N925">IFERROR(AVERAGE(IF((DiscreteStatsTable[GroupByKey]=DiscreteStatsTable[[#This Row],[GroupByKey]]),(DiscreteStatsTable[GroupByKey]=DiscreteStatsTable[[#This Row],[GroupByKey]])*DiscreteStatsTable[Average])),0)</f>
        <v>0</v>
      </c>
      <c r="O925" s="5" cm="1">
        <f t="array" ref="O925">IFERROR(_xlfn.STDEV.S(IF((DiscreteStatsTable[GroupByKey]=DiscreteStatsTable[[#This Row],[GroupByKey]]),(DiscreteStatsTable[GroupByKey]=DiscreteStatsTable[[#This Row],[GroupByKey]])*DiscreteStatsTable[Average])),0)</f>
        <v>0</v>
      </c>
      <c r="P925" s="5" cm="1">
        <f t="array" ref="P925">MAX(IF((ProjectInfoTable[ProjectName]=DiscreteStatsTable[[#This Row],[ProjectName]]),(ProjectInfoTable[ProjectName]=DiscreteStatsTable[[#This Row],[ProjectName]])*ProjectInfoTable[ConfidenceInterval]))</f>
        <v>0.95</v>
      </c>
      <c r="Q925" s="5">
        <f>IF(AND(DiscreteStatsTable[[#This Row],[RepsWithStatObserved]]=1,Y925=0),200000000000000000000,IFERROR(_xlfn.T.INV.2T(1 -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5" s="5" cm="1">
        <f t="array" ref="R925">MIN(IF((DiscreteStatsTable[GroupByKey]=DiscreteStatsTable[[#This Row],[GroupByKey]]),(DiscreteStatsTable[GroupByKey]=DiscreteStatsTable[[#This Row],[GroupByKey]])*DiscreteStatsTable[Average]))</f>
        <v>0</v>
      </c>
      <c r="S925" s="5" cm="1">
        <f t="array" ref="S925">MAX(IF((DiscreteStatsTable[GroupByKey]=DiscreteStatsTable[[#This Row],[GroupByKey]]),(DiscreteStatsTable[GroupByKey]=DiscreteStatsTable[[#This Row],[GroupByKey]])*DiscreteStatsTable[Average]))</f>
        <v>0</v>
      </c>
      <c r="T925" s="5" cm="1">
        <f t="array" ref="T925">MIN(IF((DiscreteStatsTable[GroupByKey]=DiscreteStatsTable[[#This Row],[GroupByKey]]),(DiscreteStatsTable[GroupByKey]=DiscreteStatsTable[[#This Row],[GroupByKey]])*DiscreteStatsTable[Minimum]))</f>
        <v>0</v>
      </c>
      <c r="U925" s="5" cm="1">
        <f t="array" ref="U925">MAX(IF((DiscreteStatsTable[GroupByKey]=DiscreteStatsTable[[#This Row],[GroupByKey]]),(DiscreteStatsTable[GroupByKey]=DiscreteStatsTable[[#This Row],[GroupByKey]])*DiscreteStatsTable[Maximum]))</f>
        <v>0</v>
      </c>
      <c r="V925" s="5" cm="1">
        <f t="array" ref="V925">IFERROR(AVERAGE(IF((DiscreteStatsTable[GroupByKey]=DiscreteStatsTable[[#This Row],[GroupByKey]]),(DiscreteStatsTable[GroupByKey]=DiscreteStatsTable[[#This Row],[GroupByKey]])*DiscreteStatsTable[NumberObservations])),0)</f>
        <v>314.94</v>
      </c>
      <c r="W925" s="5">
        <f>IF((DiscreteStatsTable[[#This Row],[RepsRequested]]&gt;1),DiscreteStatsTable[[#This Row],[HalfWidth]],DiscreteStatsTable[[#This Row],[BatchMeansHalfWidth]])</f>
        <v>0</v>
      </c>
      <c r="X925" s="5" cm="1">
        <f t="array" ref="X925">COUNT(IF((DiscreteStatsTable[GroupByKey]=DiscreteStatsTable[[#This Row],[GroupByKey]]),(DiscreteStatsTable[GroupByKey]=DiscreteStatsTable[[#This Row],[GroupByKey]])*DiscreteStatsTable[Replication]))</f>
        <v>50</v>
      </c>
      <c r="Y925" s="5">
        <f>IF(DiscreteStatsTable[[#This Row],[RepsRequested]]=DiscreteStatsTable[[#This Row],[RepsWithStatObserved]],1,0)</f>
        <v>1</v>
      </c>
    </row>
    <row r="926" spans="1:25" x14ac:dyDescent="0.25">
      <c r="A926" t="s">
        <v>68</v>
      </c>
      <c r="B926" t="s">
        <v>70</v>
      </c>
      <c r="C926">
        <v>11</v>
      </c>
      <c r="D926" t="s">
        <v>85</v>
      </c>
      <c r="E926" t="s">
        <v>91</v>
      </c>
      <c r="F926" t="s">
        <v>87</v>
      </c>
      <c r="G926">
        <v>0.15471140969109901</v>
      </c>
      <c r="H926">
        <v>2E+20</v>
      </c>
      <c r="I926">
        <v>1.2941586017357501E-2</v>
      </c>
      <c r="J926">
        <v>0.39902140955300902</v>
      </c>
      <c r="K926">
        <v>314</v>
      </c>
      <c r="L92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26" s="5" cm="1">
        <f t="array" ref="M926">MAX(IF((ProjectInfoTable[ProjectName]=DiscreteStatsTable[[#This Row],[ProjectName]]),(ProjectInfoTable[ProjectName]=DiscreteStatsTable[[#This Row],[ProjectName]])*ProjectInfoTable[NumberOfReplications]))</f>
        <v>50</v>
      </c>
      <c r="N926" s="5" cm="1">
        <f t="array" ref="N926">IFERROR(AVERAGE(IF((DiscreteStatsTable[GroupByKey]=DiscreteStatsTable[[#This Row],[GroupByKey]]),(DiscreteStatsTable[GroupByKey]=DiscreteStatsTable[[#This Row],[GroupByKey]])*DiscreteStatsTable[Average])),0)</f>
        <v>0.15360300744494335</v>
      </c>
      <c r="O926" s="5" cm="1">
        <f t="array" ref="O92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26" s="5" cm="1">
        <f t="array" ref="P926">MAX(IF((ProjectInfoTable[ProjectName]=DiscreteStatsTable[[#This Row],[ProjectName]]),(ProjectInfoTable[ProjectName]=DiscreteStatsTable[[#This Row],[ProjectName]])*ProjectInfoTable[ConfidenceInterval]))</f>
        <v>0.95</v>
      </c>
      <c r="Q926" s="5">
        <f>IF(AND(DiscreteStatsTable[[#This Row],[RepsWithStatObserved]]=1,Y926=0),200000000000000000000,IFERROR(_xlfn.T.INV.2T(1 -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26" s="5" cm="1">
        <f t="array" ref="R926">MIN(IF((DiscreteStatsTable[GroupByKey]=DiscreteStatsTable[[#This Row],[GroupByKey]]),(DiscreteStatsTable[GroupByKey]=DiscreteStatsTable[[#This Row],[GroupByKey]])*DiscreteStatsTable[Average]))</f>
        <v>0.14775202073435401</v>
      </c>
      <c r="S926" s="5" cm="1">
        <f t="array" ref="S926">MAX(IF((DiscreteStatsTable[GroupByKey]=DiscreteStatsTable[[#This Row],[GroupByKey]]),(DiscreteStatsTable[GroupByKey]=DiscreteStatsTable[[#This Row],[GroupByKey]])*DiscreteStatsTable[Average]))</f>
        <v>0.15935535821513699</v>
      </c>
      <c r="T926" s="5" cm="1">
        <f t="array" ref="T926">MIN(IF((DiscreteStatsTable[GroupByKey]=DiscreteStatsTable[[#This Row],[GroupByKey]]),(DiscreteStatsTable[GroupByKey]=DiscreteStatsTable[[#This Row],[GroupByKey]])*DiscreteStatsTable[Minimum]))</f>
        <v>1.2941586017357501E-2</v>
      </c>
      <c r="U926" s="5" cm="1">
        <f t="array" ref="U926">MAX(IF((DiscreteStatsTable[GroupByKey]=DiscreteStatsTable[[#This Row],[GroupByKey]]),(DiscreteStatsTable[GroupByKey]=DiscreteStatsTable[[#This Row],[GroupByKey]])*DiscreteStatsTable[Maximum]))</f>
        <v>0.39902140955300902</v>
      </c>
      <c r="V926" s="5" cm="1">
        <f t="array" ref="V926">IFERROR(AVERAGE(IF((DiscreteStatsTable[GroupByKey]=DiscreteStatsTable[[#This Row],[GroupByKey]]),(DiscreteStatsTable[GroupByKey]=DiscreteStatsTable[[#This Row],[GroupByKey]])*DiscreteStatsTable[NumberObservations])),0)</f>
        <v>314.94</v>
      </c>
      <c r="W926" s="5">
        <f>IF((DiscreteStatsTable[[#This Row],[RepsRequested]]&gt;1),DiscreteStatsTable[[#This Row],[HalfWidth]],DiscreteStatsTable[[#This Row],[BatchMeansHalfWidth]])</f>
        <v>7.902472167534418E-4</v>
      </c>
      <c r="X926" s="5" cm="1">
        <f t="array" ref="X926">COUNT(IF((DiscreteStatsTable[GroupByKey]=DiscreteStatsTable[[#This Row],[GroupByKey]]),(DiscreteStatsTable[GroupByKey]=DiscreteStatsTable[[#This Row],[GroupByKey]])*DiscreteStatsTable[Replication]))</f>
        <v>50</v>
      </c>
      <c r="Y926" s="5">
        <f>IF(DiscreteStatsTable[[#This Row],[RepsRequested]]=DiscreteStatsTable[[#This Row],[RepsWithStatObserved]],1,0)</f>
        <v>1</v>
      </c>
    </row>
    <row r="927" spans="1:25" x14ac:dyDescent="0.25">
      <c r="A927" t="s">
        <v>68</v>
      </c>
      <c r="B927" t="s">
        <v>70</v>
      </c>
      <c r="C927">
        <v>11</v>
      </c>
      <c r="D927" t="s">
        <v>85</v>
      </c>
      <c r="E927" t="s">
        <v>92</v>
      </c>
      <c r="F927" t="s">
        <v>87</v>
      </c>
      <c r="G927">
        <v>6.6501105748336196</v>
      </c>
      <c r="H927">
        <v>2E+20</v>
      </c>
      <c r="I927">
        <v>0.776495161041453</v>
      </c>
      <c r="J927">
        <v>24.516532285818698</v>
      </c>
      <c r="K927">
        <v>314</v>
      </c>
      <c r="L92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27" s="5" cm="1">
        <f t="array" ref="M927">MAX(IF((ProjectInfoTable[ProjectName]=DiscreteStatsTable[[#This Row],[ProjectName]]),(ProjectInfoTable[ProjectName]=DiscreteStatsTable[[#This Row],[ProjectName]])*ProjectInfoTable[NumberOfReplications]))</f>
        <v>50</v>
      </c>
      <c r="N927" s="5" cm="1">
        <f t="array" ref="N927">IFERROR(AVERAGE(IF((DiscreteStatsTable[GroupByKey]=DiscreteStatsTable[[#This Row],[GroupByKey]]),(DiscreteStatsTable[GroupByKey]=DiscreteStatsTable[[#This Row],[GroupByKey]])*DiscreteStatsTable[Average])),0)</f>
        <v>6.2464097165262737</v>
      </c>
      <c r="O927" s="5" cm="1">
        <f t="array" ref="O927">IFERROR(_xlfn.STDEV.S(IF((DiscreteStatsTable[GroupByKey]=DiscreteStatsTable[[#This Row],[GroupByKey]]),(DiscreteStatsTable[GroupByKey]=DiscreteStatsTable[[#This Row],[GroupByKey]])*DiscreteStatsTable[Average])),0)</f>
        <v>0.25147687830992443</v>
      </c>
      <c r="P927" s="5" cm="1">
        <f t="array" ref="P927">MAX(IF((ProjectInfoTable[ProjectName]=DiscreteStatsTable[[#This Row],[ProjectName]]),(ProjectInfoTable[ProjectName]=DiscreteStatsTable[[#This Row],[ProjectName]])*ProjectInfoTable[ConfidenceInterval]))</f>
        <v>0.95</v>
      </c>
      <c r="Q927" s="5">
        <f>IF(AND(DiscreteStatsTable[[#This Row],[RepsWithStatObserved]]=1,Y927=0),200000000000000000000,IFERROR(_xlfn.T.INV.2T(1 -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927" s="5" cm="1">
        <f t="array" ref="R927">MIN(IF((DiscreteStatsTable[GroupByKey]=DiscreteStatsTable[[#This Row],[GroupByKey]]),(DiscreteStatsTable[GroupByKey]=DiscreteStatsTable[[#This Row],[GroupByKey]])*DiscreteStatsTable[Average]))</f>
        <v>5.7719952606423401</v>
      </c>
      <c r="S927" s="5" cm="1">
        <f t="array" ref="S927">MAX(IF((DiscreteStatsTable[GroupByKey]=DiscreteStatsTable[[#This Row],[GroupByKey]]),(DiscreteStatsTable[GroupByKey]=DiscreteStatsTable[[#This Row],[GroupByKey]])*DiscreteStatsTable[Average]))</f>
        <v>6.9649734105951397</v>
      </c>
      <c r="T927" s="5" cm="1">
        <f t="array" ref="T927">MIN(IF((DiscreteStatsTable[GroupByKey]=DiscreteStatsTable[[#This Row],[GroupByKey]]),(DiscreteStatsTable[GroupByKey]=DiscreteStatsTable[[#This Row],[GroupByKey]])*DiscreteStatsTable[Minimum]))</f>
        <v>0.776495161041453</v>
      </c>
      <c r="U927" s="5" cm="1">
        <f t="array" ref="U927">MAX(IF((DiscreteStatsTable[GroupByKey]=DiscreteStatsTable[[#This Row],[GroupByKey]]),(DiscreteStatsTable[GroupByKey]=DiscreteStatsTable[[#This Row],[GroupByKey]])*DiscreteStatsTable[Maximum]))</f>
        <v>24.516532285818698</v>
      </c>
      <c r="V927" s="5" cm="1">
        <f t="array" ref="V927">IFERROR(AVERAGE(IF((DiscreteStatsTable[GroupByKey]=DiscreteStatsTable[[#This Row],[GroupByKey]]),(DiscreteStatsTable[GroupByKey]=DiscreteStatsTable[[#This Row],[GroupByKey]])*DiscreteStatsTable[NumberObservations])),0)</f>
        <v>314.94</v>
      </c>
      <c r="W927" s="5">
        <f>IF((DiscreteStatsTable[[#This Row],[RepsRequested]]&gt;1),DiscreteStatsTable[[#This Row],[HalfWidth]],DiscreteStatsTable[[#This Row],[BatchMeansHalfWidth]])</f>
        <v>7.1468938045562813E-2</v>
      </c>
      <c r="X927" s="5" cm="1">
        <f t="array" ref="X927">COUNT(IF((DiscreteStatsTable[GroupByKey]=DiscreteStatsTable[[#This Row],[GroupByKey]]),(DiscreteStatsTable[GroupByKey]=DiscreteStatsTable[[#This Row],[GroupByKey]])*DiscreteStatsTable[Replication]))</f>
        <v>50</v>
      </c>
      <c r="Y927" s="5">
        <f>IF(DiscreteStatsTable[[#This Row],[RepsRequested]]=DiscreteStatsTable[[#This Row],[RepsWithStatObserved]],1,0)</f>
        <v>1</v>
      </c>
    </row>
    <row r="928" spans="1:25" x14ac:dyDescent="0.25">
      <c r="A928" t="s">
        <v>68</v>
      </c>
      <c r="B928" t="s">
        <v>70</v>
      </c>
      <c r="C928">
        <v>11</v>
      </c>
      <c r="D928" t="s">
        <v>85</v>
      </c>
      <c r="E928" t="s">
        <v>93</v>
      </c>
      <c r="F928" t="s">
        <v>87</v>
      </c>
      <c r="G928">
        <v>0</v>
      </c>
      <c r="H928">
        <v>2E+20</v>
      </c>
      <c r="I928">
        <v>0</v>
      </c>
      <c r="J928">
        <v>0</v>
      </c>
      <c r="K928">
        <v>314</v>
      </c>
      <c r="L92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28" s="5" cm="1">
        <f t="array" ref="M928">MAX(IF((ProjectInfoTable[ProjectName]=DiscreteStatsTable[[#This Row],[ProjectName]]),(ProjectInfoTable[ProjectName]=DiscreteStatsTable[[#This Row],[ProjectName]])*ProjectInfoTable[NumberOfReplications]))</f>
        <v>50</v>
      </c>
      <c r="N928" s="5" cm="1">
        <f t="array" ref="N928">IFERROR(AVERAGE(IF((DiscreteStatsTable[GroupByKey]=DiscreteStatsTable[[#This Row],[GroupByKey]]),(DiscreteStatsTable[GroupByKey]=DiscreteStatsTable[[#This Row],[GroupByKey]])*DiscreteStatsTable[Average])),0)</f>
        <v>0</v>
      </c>
      <c r="O928" s="5" cm="1">
        <f t="array" ref="O928">IFERROR(_xlfn.STDEV.S(IF((DiscreteStatsTable[GroupByKey]=DiscreteStatsTable[[#This Row],[GroupByKey]]),(DiscreteStatsTable[GroupByKey]=DiscreteStatsTable[[#This Row],[GroupByKey]])*DiscreteStatsTable[Average])),0)</f>
        <v>0</v>
      </c>
      <c r="P928" s="5" cm="1">
        <f t="array" ref="P928">MAX(IF((ProjectInfoTable[ProjectName]=DiscreteStatsTable[[#This Row],[ProjectName]]),(ProjectInfoTable[ProjectName]=DiscreteStatsTable[[#This Row],[ProjectName]])*ProjectInfoTable[ConfidenceInterval]))</f>
        <v>0.95</v>
      </c>
      <c r="Q928" s="5">
        <f>IF(AND(DiscreteStatsTable[[#This Row],[RepsWithStatObserved]]=1,Y928=0),200000000000000000000,IFERROR(_xlfn.T.INV.2T(1 -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8" s="5" cm="1">
        <f t="array" ref="R928">MIN(IF((DiscreteStatsTable[GroupByKey]=DiscreteStatsTable[[#This Row],[GroupByKey]]),(DiscreteStatsTable[GroupByKey]=DiscreteStatsTable[[#This Row],[GroupByKey]])*DiscreteStatsTable[Average]))</f>
        <v>0</v>
      </c>
      <c r="S928" s="5" cm="1">
        <f t="array" ref="S928">MAX(IF((DiscreteStatsTable[GroupByKey]=DiscreteStatsTable[[#This Row],[GroupByKey]]),(DiscreteStatsTable[GroupByKey]=DiscreteStatsTable[[#This Row],[GroupByKey]])*DiscreteStatsTable[Average]))</f>
        <v>0</v>
      </c>
      <c r="T928" s="5" cm="1">
        <f t="array" ref="T928">MIN(IF((DiscreteStatsTable[GroupByKey]=DiscreteStatsTable[[#This Row],[GroupByKey]]),(DiscreteStatsTable[GroupByKey]=DiscreteStatsTable[[#This Row],[GroupByKey]])*DiscreteStatsTable[Minimum]))</f>
        <v>0</v>
      </c>
      <c r="U928" s="5" cm="1">
        <f t="array" ref="U928">MAX(IF((DiscreteStatsTable[GroupByKey]=DiscreteStatsTable[[#This Row],[GroupByKey]]),(DiscreteStatsTable[GroupByKey]=DiscreteStatsTable[[#This Row],[GroupByKey]])*DiscreteStatsTable[Maximum]))</f>
        <v>0</v>
      </c>
      <c r="V928" s="5" cm="1">
        <f t="array" ref="V928">IFERROR(AVERAGE(IF((DiscreteStatsTable[GroupByKey]=DiscreteStatsTable[[#This Row],[GroupByKey]]),(DiscreteStatsTable[GroupByKey]=DiscreteStatsTable[[#This Row],[GroupByKey]])*DiscreteStatsTable[NumberObservations])),0)</f>
        <v>314.94</v>
      </c>
      <c r="W928" s="5">
        <f>IF((DiscreteStatsTable[[#This Row],[RepsRequested]]&gt;1),DiscreteStatsTable[[#This Row],[HalfWidth]],DiscreteStatsTable[[#This Row],[BatchMeansHalfWidth]])</f>
        <v>0</v>
      </c>
      <c r="X928" s="5" cm="1">
        <f t="array" ref="X928">COUNT(IF((DiscreteStatsTable[GroupByKey]=DiscreteStatsTable[[#This Row],[GroupByKey]]),(DiscreteStatsTable[GroupByKey]=DiscreteStatsTable[[#This Row],[GroupByKey]])*DiscreteStatsTable[Replication]))</f>
        <v>50</v>
      </c>
      <c r="Y928" s="5">
        <f>IF(DiscreteStatsTable[[#This Row],[RepsRequested]]=DiscreteStatsTable[[#This Row],[RepsWithStatObserved]],1,0)</f>
        <v>1</v>
      </c>
    </row>
    <row r="929" spans="1:25" x14ac:dyDescent="0.25">
      <c r="A929" t="s">
        <v>68</v>
      </c>
      <c r="B929" t="s">
        <v>70</v>
      </c>
      <c r="C929">
        <v>11</v>
      </c>
      <c r="D929" t="s">
        <v>85</v>
      </c>
      <c r="E929" t="s">
        <v>94</v>
      </c>
      <c r="F929" t="s">
        <v>87</v>
      </c>
      <c r="G929">
        <v>0</v>
      </c>
      <c r="H929">
        <v>2E+20</v>
      </c>
      <c r="I929">
        <v>0</v>
      </c>
      <c r="J929">
        <v>0</v>
      </c>
      <c r="K929">
        <v>314</v>
      </c>
      <c r="L92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29" s="5" cm="1">
        <f t="array" ref="M929">MAX(IF((ProjectInfoTable[ProjectName]=DiscreteStatsTable[[#This Row],[ProjectName]]),(ProjectInfoTable[ProjectName]=DiscreteStatsTable[[#This Row],[ProjectName]])*ProjectInfoTable[NumberOfReplications]))</f>
        <v>50</v>
      </c>
      <c r="N929" s="5" cm="1">
        <f t="array" ref="N929">IFERROR(AVERAGE(IF((DiscreteStatsTable[GroupByKey]=DiscreteStatsTable[[#This Row],[GroupByKey]]),(DiscreteStatsTable[GroupByKey]=DiscreteStatsTable[[#This Row],[GroupByKey]])*DiscreteStatsTable[Average])),0)</f>
        <v>0</v>
      </c>
      <c r="O929" s="5" cm="1">
        <f t="array" ref="O929">IFERROR(_xlfn.STDEV.S(IF((DiscreteStatsTable[GroupByKey]=DiscreteStatsTable[[#This Row],[GroupByKey]]),(DiscreteStatsTable[GroupByKey]=DiscreteStatsTable[[#This Row],[GroupByKey]])*DiscreteStatsTable[Average])),0)</f>
        <v>0</v>
      </c>
      <c r="P929" s="5" cm="1">
        <f t="array" ref="P929">MAX(IF((ProjectInfoTable[ProjectName]=DiscreteStatsTable[[#This Row],[ProjectName]]),(ProjectInfoTable[ProjectName]=DiscreteStatsTable[[#This Row],[ProjectName]])*ProjectInfoTable[ConfidenceInterval]))</f>
        <v>0.95</v>
      </c>
      <c r="Q929" s="5">
        <f>IF(AND(DiscreteStatsTable[[#This Row],[RepsWithStatObserved]]=1,Y929=0),200000000000000000000,IFERROR(_xlfn.T.INV.2T(1 -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9" s="5" cm="1">
        <f t="array" ref="R929">MIN(IF((DiscreteStatsTable[GroupByKey]=DiscreteStatsTable[[#This Row],[GroupByKey]]),(DiscreteStatsTable[GroupByKey]=DiscreteStatsTable[[#This Row],[GroupByKey]])*DiscreteStatsTable[Average]))</f>
        <v>0</v>
      </c>
      <c r="S929" s="5" cm="1">
        <f t="array" ref="S929">MAX(IF((DiscreteStatsTable[GroupByKey]=DiscreteStatsTable[[#This Row],[GroupByKey]]),(DiscreteStatsTable[GroupByKey]=DiscreteStatsTable[[#This Row],[GroupByKey]])*DiscreteStatsTable[Average]))</f>
        <v>0</v>
      </c>
      <c r="T929" s="5" cm="1">
        <f t="array" ref="T929">MIN(IF((DiscreteStatsTable[GroupByKey]=DiscreteStatsTable[[#This Row],[GroupByKey]]),(DiscreteStatsTable[GroupByKey]=DiscreteStatsTable[[#This Row],[GroupByKey]])*DiscreteStatsTable[Minimum]))</f>
        <v>0</v>
      </c>
      <c r="U929" s="5" cm="1">
        <f t="array" ref="U929">MAX(IF((DiscreteStatsTable[GroupByKey]=DiscreteStatsTable[[#This Row],[GroupByKey]]),(DiscreteStatsTable[GroupByKey]=DiscreteStatsTable[[#This Row],[GroupByKey]])*DiscreteStatsTable[Maximum]))</f>
        <v>0</v>
      </c>
      <c r="V929" s="5" cm="1">
        <f t="array" ref="V929">IFERROR(AVERAGE(IF((DiscreteStatsTable[GroupByKey]=DiscreteStatsTable[[#This Row],[GroupByKey]]),(DiscreteStatsTable[GroupByKey]=DiscreteStatsTable[[#This Row],[GroupByKey]])*DiscreteStatsTable[NumberObservations])),0)</f>
        <v>314.94</v>
      </c>
      <c r="W929" s="5">
        <f>IF((DiscreteStatsTable[[#This Row],[RepsRequested]]&gt;1),DiscreteStatsTable[[#This Row],[HalfWidth]],DiscreteStatsTable[[#This Row],[BatchMeansHalfWidth]])</f>
        <v>0</v>
      </c>
      <c r="X929" s="5" cm="1">
        <f t="array" ref="X929">COUNT(IF((DiscreteStatsTable[GroupByKey]=DiscreteStatsTable[[#This Row],[GroupByKey]]),(DiscreteStatsTable[GroupByKey]=DiscreteStatsTable[[#This Row],[GroupByKey]])*DiscreteStatsTable[Replication]))</f>
        <v>50</v>
      </c>
      <c r="Y929" s="5">
        <f>IF(DiscreteStatsTable[[#This Row],[RepsRequested]]=DiscreteStatsTable[[#This Row],[RepsWithStatObserved]],1,0)</f>
        <v>1</v>
      </c>
    </row>
    <row r="930" spans="1:25" x14ac:dyDescent="0.25">
      <c r="A930" t="s">
        <v>68</v>
      </c>
      <c r="B930" t="s">
        <v>70</v>
      </c>
      <c r="C930">
        <v>11</v>
      </c>
      <c r="D930" t="s">
        <v>85</v>
      </c>
      <c r="E930" t="s">
        <v>95</v>
      </c>
      <c r="F930" t="s">
        <v>87</v>
      </c>
      <c r="G930">
        <v>0.15471140969109901</v>
      </c>
      <c r="H930">
        <v>2E+20</v>
      </c>
      <c r="I930">
        <v>1.2941586017357501E-2</v>
      </c>
      <c r="J930">
        <v>0.39902140955300902</v>
      </c>
      <c r="K930">
        <v>314</v>
      </c>
      <c r="L93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30" s="5" cm="1">
        <f t="array" ref="M930">MAX(IF((ProjectInfoTable[ProjectName]=DiscreteStatsTable[[#This Row],[ProjectName]]),(ProjectInfoTable[ProjectName]=DiscreteStatsTable[[#This Row],[ProjectName]])*ProjectInfoTable[NumberOfReplications]))</f>
        <v>50</v>
      </c>
      <c r="N930" s="5" cm="1">
        <f t="array" ref="N930">IFERROR(AVERAGE(IF((DiscreteStatsTable[GroupByKey]=DiscreteStatsTable[[#This Row],[GroupByKey]]),(DiscreteStatsTable[GroupByKey]=DiscreteStatsTable[[#This Row],[GroupByKey]])*DiscreteStatsTable[Average])),0)</f>
        <v>0.15360300744494335</v>
      </c>
      <c r="O930" s="5" cm="1">
        <f t="array" ref="O93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30" s="5" cm="1">
        <f t="array" ref="P930">MAX(IF((ProjectInfoTable[ProjectName]=DiscreteStatsTable[[#This Row],[ProjectName]]),(ProjectInfoTable[ProjectName]=DiscreteStatsTable[[#This Row],[ProjectName]])*ProjectInfoTable[ConfidenceInterval]))</f>
        <v>0.95</v>
      </c>
      <c r="Q930" s="5">
        <f>IF(AND(DiscreteStatsTable[[#This Row],[RepsWithStatObserved]]=1,Y930=0),200000000000000000000,IFERROR(_xlfn.T.INV.2T(1 -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30" s="5" cm="1">
        <f t="array" ref="R930">MIN(IF((DiscreteStatsTable[GroupByKey]=DiscreteStatsTable[[#This Row],[GroupByKey]]),(DiscreteStatsTable[GroupByKey]=DiscreteStatsTable[[#This Row],[GroupByKey]])*DiscreteStatsTable[Average]))</f>
        <v>0.14775202073435401</v>
      </c>
      <c r="S930" s="5" cm="1">
        <f t="array" ref="S930">MAX(IF((DiscreteStatsTable[GroupByKey]=DiscreteStatsTable[[#This Row],[GroupByKey]]),(DiscreteStatsTable[GroupByKey]=DiscreteStatsTable[[#This Row],[GroupByKey]])*DiscreteStatsTable[Average]))</f>
        <v>0.15935535821513699</v>
      </c>
      <c r="T930" s="5" cm="1">
        <f t="array" ref="T930">MIN(IF((DiscreteStatsTable[GroupByKey]=DiscreteStatsTable[[#This Row],[GroupByKey]]),(DiscreteStatsTable[GroupByKey]=DiscreteStatsTable[[#This Row],[GroupByKey]])*DiscreteStatsTable[Minimum]))</f>
        <v>1.2941586017357501E-2</v>
      </c>
      <c r="U930" s="5" cm="1">
        <f t="array" ref="U930">MAX(IF((DiscreteStatsTable[GroupByKey]=DiscreteStatsTable[[#This Row],[GroupByKey]]),(DiscreteStatsTable[GroupByKey]=DiscreteStatsTable[[#This Row],[GroupByKey]])*DiscreteStatsTable[Maximum]))</f>
        <v>0.39902140955300902</v>
      </c>
      <c r="V930" s="5" cm="1">
        <f t="array" ref="V930">IFERROR(AVERAGE(IF((DiscreteStatsTable[GroupByKey]=DiscreteStatsTable[[#This Row],[GroupByKey]]),(DiscreteStatsTable[GroupByKey]=DiscreteStatsTable[[#This Row],[GroupByKey]])*DiscreteStatsTable[NumberObservations])),0)</f>
        <v>314.94</v>
      </c>
      <c r="W930" s="5">
        <f>IF((DiscreteStatsTable[[#This Row],[RepsRequested]]&gt;1),DiscreteStatsTable[[#This Row],[HalfWidth]],DiscreteStatsTable[[#This Row],[BatchMeansHalfWidth]])</f>
        <v>7.902472167534418E-4</v>
      </c>
      <c r="X930" s="5" cm="1">
        <f t="array" ref="X930">COUNT(IF((DiscreteStatsTable[GroupByKey]=DiscreteStatsTable[[#This Row],[GroupByKey]]),(DiscreteStatsTable[GroupByKey]=DiscreteStatsTable[[#This Row],[GroupByKey]])*DiscreteStatsTable[Replication]))</f>
        <v>50</v>
      </c>
      <c r="Y930" s="5">
        <f>IF(DiscreteStatsTable[[#This Row],[RepsRequested]]=DiscreteStatsTable[[#This Row],[RepsWithStatObserved]],1,0)</f>
        <v>1</v>
      </c>
    </row>
    <row r="931" spans="1:25" x14ac:dyDescent="0.25">
      <c r="A931" t="s">
        <v>68</v>
      </c>
      <c r="B931" t="s">
        <v>70</v>
      </c>
      <c r="C931">
        <v>11</v>
      </c>
      <c r="D931" t="s">
        <v>85</v>
      </c>
      <c r="E931" t="s">
        <v>96</v>
      </c>
      <c r="F931" t="s">
        <v>87</v>
      </c>
      <c r="G931">
        <v>5.7737492337205598</v>
      </c>
      <c r="H931">
        <v>2E+20</v>
      </c>
      <c r="I931">
        <v>0.776495161041453</v>
      </c>
      <c r="J931">
        <v>17.386184782464099</v>
      </c>
      <c r="K931">
        <v>314</v>
      </c>
      <c r="L93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31" s="5" cm="1">
        <f t="array" ref="M931">MAX(IF((ProjectInfoTable[ProjectName]=DiscreteStatsTable[[#This Row],[ProjectName]]),(ProjectInfoTable[ProjectName]=DiscreteStatsTable[[#This Row],[ProjectName]])*ProjectInfoTable[NumberOfReplications]))</f>
        <v>50</v>
      </c>
      <c r="N931" s="5" cm="1">
        <f t="array" ref="N931">IFERROR(AVERAGE(IF((DiscreteStatsTable[GroupByKey]=DiscreteStatsTable[[#This Row],[GroupByKey]]),(DiscreteStatsTable[GroupByKey]=DiscreteStatsTable[[#This Row],[GroupByKey]])*DiscreteStatsTable[Average])),0)</f>
        <v>5.6703914844629564</v>
      </c>
      <c r="O931" s="5" cm="1">
        <f t="array" ref="O931">IFERROR(_xlfn.STDEV.S(IF((DiscreteStatsTable[GroupByKey]=DiscreteStatsTable[[#This Row],[GroupByKey]]),(DiscreteStatsTable[GroupByKey]=DiscreteStatsTable[[#This Row],[GroupByKey]])*DiscreteStatsTable[Average])),0)</f>
        <v>0.11212213786906711</v>
      </c>
      <c r="P931" s="5" cm="1">
        <f t="array" ref="P931">MAX(IF((ProjectInfoTable[ProjectName]=DiscreteStatsTable[[#This Row],[ProjectName]]),(ProjectInfoTable[ProjectName]=DiscreteStatsTable[[#This Row],[ProjectName]])*ProjectInfoTable[ConfidenceInterval]))</f>
        <v>0.95</v>
      </c>
      <c r="Q931" s="5">
        <f>IF(AND(DiscreteStatsTable[[#This Row],[RepsWithStatObserved]]=1,Y931=0),200000000000000000000,IFERROR(_xlfn.T.INV.2T(1 -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931" s="5" cm="1">
        <f t="array" ref="R931">MIN(IF((DiscreteStatsTable[GroupByKey]=DiscreteStatsTable[[#This Row],[GroupByKey]]),(DiscreteStatsTable[GroupByKey]=DiscreteStatsTable[[#This Row],[GroupByKey]])*DiscreteStatsTable[Average]))</f>
        <v>5.4446177348794</v>
      </c>
      <c r="S931" s="5" cm="1">
        <f t="array" ref="S931">MAX(IF((DiscreteStatsTable[GroupByKey]=DiscreteStatsTable[[#This Row],[GroupByKey]]),(DiscreteStatsTable[GroupByKey]=DiscreteStatsTable[[#This Row],[GroupByKey]])*DiscreteStatsTable[Average]))</f>
        <v>5.9073355064629904</v>
      </c>
      <c r="T931" s="5" cm="1">
        <f t="array" ref="T931">MIN(IF((DiscreteStatsTable[GroupByKey]=DiscreteStatsTable[[#This Row],[GroupByKey]]),(DiscreteStatsTable[GroupByKey]=DiscreteStatsTable[[#This Row],[GroupByKey]])*DiscreteStatsTable[Minimum]))</f>
        <v>0.776495161041453</v>
      </c>
      <c r="U931" s="5" cm="1">
        <f t="array" ref="U931">MAX(IF((DiscreteStatsTable[GroupByKey]=DiscreteStatsTable[[#This Row],[GroupByKey]]),(DiscreteStatsTable[GroupByKey]=DiscreteStatsTable[[#This Row],[GroupByKey]])*DiscreteStatsTable[Maximum]))</f>
        <v>17.386184782464099</v>
      </c>
      <c r="V931" s="5" cm="1">
        <f t="array" ref="V931">IFERROR(AVERAGE(IF((DiscreteStatsTable[GroupByKey]=DiscreteStatsTable[[#This Row],[GroupByKey]]),(DiscreteStatsTable[GroupByKey]=DiscreteStatsTable[[#This Row],[GroupByKey]])*DiscreteStatsTable[NumberObservations])),0)</f>
        <v>314.94</v>
      </c>
      <c r="W931" s="5">
        <f>IF((DiscreteStatsTable[[#This Row],[RepsRequested]]&gt;1),DiscreteStatsTable[[#This Row],[HalfWidth]],DiscreteStatsTable[[#This Row],[BatchMeansHalfWidth]])</f>
        <v>3.1864759013847554E-2</v>
      </c>
      <c r="X931" s="5" cm="1">
        <f t="array" ref="X931">COUNT(IF((DiscreteStatsTable[GroupByKey]=DiscreteStatsTable[[#This Row],[GroupByKey]]),(DiscreteStatsTable[GroupByKey]=DiscreteStatsTable[[#This Row],[GroupByKey]])*DiscreteStatsTable[Replication]))</f>
        <v>50</v>
      </c>
      <c r="Y931" s="5">
        <f>IF(DiscreteStatsTable[[#This Row],[RepsRequested]]=DiscreteStatsTable[[#This Row],[RepsWithStatObserved]],1,0)</f>
        <v>1</v>
      </c>
    </row>
    <row r="932" spans="1:25" x14ac:dyDescent="0.25">
      <c r="A932" t="s">
        <v>68</v>
      </c>
      <c r="B932" t="s">
        <v>70</v>
      </c>
      <c r="C932">
        <v>11</v>
      </c>
      <c r="D932" t="s">
        <v>85</v>
      </c>
      <c r="E932" t="s">
        <v>97</v>
      </c>
      <c r="F932" t="s">
        <v>87</v>
      </c>
      <c r="G932">
        <v>0</v>
      </c>
      <c r="H932">
        <v>2E+20</v>
      </c>
      <c r="I932">
        <v>0</v>
      </c>
      <c r="J932">
        <v>0</v>
      </c>
      <c r="K932">
        <v>314</v>
      </c>
      <c r="L93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32" s="5" cm="1">
        <f t="array" ref="M932">MAX(IF((ProjectInfoTable[ProjectName]=DiscreteStatsTable[[#This Row],[ProjectName]]),(ProjectInfoTable[ProjectName]=DiscreteStatsTable[[#This Row],[ProjectName]])*ProjectInfoTable[NumberOfReplications]))</f>
        <v>50</v>
      </c>
      <c r="N932" s="5" cm="1">
        <f t="array" ref="N932">IFERROR(AVERAGE(IF((DiscreteStatsTable[GroupByKey]=DiscreteStatsTable[[#This Row],[GroupByKey]]),(DiscreteStatsTable[GroupByKey]=DiscreteStatsTable[[#This Row],[GroupByKey]])*DiscreteStatsTable[Average])),0)</f>
        <v>0</v>
      </c>
      <c r="O932" s="5" cm="1">
        <f t="array" ref="O932">IFERROR(_xlfn.STDEV.S(IF((DiscreteStatsTable[GroupByKey]=DiscreteStatsTable[[#This Row],[GroupByKey]]),(DiscreteStatsTable[GroupByKey]=DiscreteStatsTable[[#This Row],[GroupByKey]])*DiscreteStatsTable[Average])),0)</f>
        <v>0</v>
      </c>
      <c r="P932" s="5" cm="1">
        <f t="array" ref="P932">MAX(IF((ProjectInfoTable[ProjectName]=DiscreteStatsTable[[#This Row],[ProjectName]]),(ProjectInfoTable[ProjectName]=DiscreteStatsTable[[#This Row],[ProjectName]])*ProjectInfoTable[ConfidenceInterval]))</f>
        <v>0.95</v>
      </c>
      <c r="Q932" s="5">
        <f>IF(AND(DiscreteStatsTable[[#This Row],[RepsWithStatObserved]]=1,Y932=0),200000000000000000000,IFERROR(_xlfn.T.INV.2T(1 -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2" s="5" cm="1">
        <f t="array" ref="R932">MIN(IF((DiscreteStatsTable[GroupByKey]=DiscreteStatsTable[[#This Row],[GroupByKey]]),(DiscreteStatsTable[GroupByKey]=DiscreteStatsTable[[#This Row],[GroupByKey]])*DiscreteStatsTable[Average]))</f>
        <v>0</v>
      </c>
      <c r="S932" s="5" cm="1">
        <f t="array" ref="S932">MAX(IF((DiscreteStatsTable[GroupByKey]=DiscreteStatsTable[[#This Row],[GroupByKey]]),(DiscreteStatsTable[GroupByKey]=DiscreteStatsTable[[#This Row],[GroupByKey]])*DiscreteStatsTable[Average]))</f>
        <v>0</v>
      </c>
      <c r="T932" s="5" cm="1">
        <f t="array" ref="T932">MIN(IF((DiscreteStatsTable[GroupByKey]=DiscreteStatsTable[[#This Row],[GroupByKey]]),(DiscreteStatsTable[GroupByKey]=DiscreteStatsTable[[#This Row],[GroupByKey]])*DiscreteStatsTable[Minimum]))</f>
        <v>0</v>
      </c>
      <c r="U932" s="5" cm="1">
        <f t="array" ref="U932">MAX(IF((DiscreteStatsTable[GroupByKey]=DiscreteStatsTable[[#This Row],[GroupByKey]]),(DiscreteStatsTable[GroupByKey]=DiscreteStatsTable[[#This Row],[GroupByKey]])*DiscreteStatsTable[Maximum]))</f>
        <v>0</v>
      </c>
      <c r="V932" s="5" cm="1">
        <f t="array" ref="V932">IFERROR(AVERAGE(IF((DiscreteStatsTable[GroupByKey]=DiscreteStatsTable[[#This Row],[GroupByKey]]),(DiscreteStatsTable[GroupByKey]=DiscreteStatsTable[[#This Row],[GroupByKey]])*DiscreteStatsTable[NumberObservations])),0)</f>
        <v>314.94</v>
      </c>
      <c r="W932" s="5">
        <f>IF((DiscreteStatsTable[[#This Row],[RepsRequested]]&gt;1),DiscreteStatsTable[[#This Row],[HalfWidth]],DiscreteStatsTable[[#This Row],[BatchMeansHalfWidth]])</f>
        <v>0</v>
      </c>
      <c r="X932" s="5" cm="1">
        <f t="array" ref="X932">COUNT(IF((DiscreteStatsTable[GroupByKey]=DiscreteStatsTable[[#This Row],[GroupByKey]]),(DiscreteStatsTable[GroupByKey]=DiscreteStatsTable[[#This Row],[GroupByKey]])*DiscreteStatsTable[Replication]))</f>
        <v>50</v>
      </c>
      <c r="Y932" s="5">
        <f>IF(DiscreteStatsTable[[#This Row],[RepsRequested]]=DiscreteStatsTable[[#This Row],[RepsWithStatObserved]],1,0)</f>
        <v>1</v>
      </c>
    </row>
    <row r="933" spans="1:25" x14ac:dyDescent="0.25">
      <c r="A933" t="s">
        <v>68</v>
      </c>
      <c r="B933" t="s">
        <v>70</v>
      </c>
      <c r="C933">
        <v>11</v>
      </c>
      <c r="D933" t="s">
        <v>85</v>
      </c>
      <c r="E933" t="s">
        <v>98</v>
      </c>
      <c r="F933" t="s">
        <v>87</v>
      </c>
      <c r="G933">
        <v>0.87636134111306796</v>
      </c>
      <c r="H933">
        <v>2E+20</v>
      </c>
      <c r="I933">
        <v>0</v>
      </c>
      <c r="J933">
        <v>7.13034750335461</v>
      </c>
      <c r="K933">
        <v>314</v>
      </c>
      <c r="L93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33" s="5" cm="1">
        <f t="array" ref="M933">MAX(IF((ProjectInfoTable[ProjectName]=DiscreteStatsTable[[#This Row],[ProjectName]]),(ProjectInfoTable[ProjectName]=DiscreteStatsTable[[#This Row],[ProjectName]])*ProjectInfoTable[NumberOfReplications]))</f>
        <v>50</v>
      </c>
      <c r="N933" s="5" cm="1">
        <f t="array" ref="N933">IFERROR(AVERAGE(IF((DiscreteStatsTable[GroupByKey]=DiscreteStatsTable[[#This Row],[GroupByKey]]),(DiscreteStatsTable[GroupByKey]=DiscreteStatsTable[[#This Row],[GroupByKey]])*DiscreteStatsTable[Average])),0)</f>
        <v>0.57601823206331915</v>
      </c>
      <c r="O933" s="5" cm="1">
        <f t="array" ref="O933">IFERROR(_xlfn.STDEV.S(IF((DiscreteStatsTable[GroupByKey]=DiscreteStatsTable[[#This Row],[GroupByKey]]),(DiscreteStatsTable[GroupByKey]=DiscreteStatsTable[[#This Row],[GroupByKey]])*DiscreteStatsTable[Average])),0)</f>
        <v>0.15914721048241839</v>
      </c>
      <c r="P933" s="5" cm="1">
        <f t="array" ref="P933">MAX(IF((ProjectInfoTable[ProjectName]=DiscreteStatsTable[[#This Row],[ProjectName]]),(ProjectInfoTable[ProjectName]=DiscreteStatsTable[[#This Row],[ProjectName]])*ProjectInfoTable[ConfidenceInterval]))</f>
        <v>0.95</v>
      </c>
      <c r="Q933" s="5">
        <f>IF(AND(DiscreteStatsTable[[#This Row],[RepsWithStatObserved]]=1,Y933=0),200000000000000000000,IFERROR(_xlfn.T.INV.2T(1 -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933" s="5" cm="1">
        <f t="array" ref="R933">MIN(IF((DiscreteStatsTable[GroupByKey]=DiscreteStatsTable[[#This Row],[GroupByKey]]),(DiscreteStatsTable[GroupByKey]=DiscreteStatsTable[[#This Row],[GroupByKey]])*DiscreteStatsTable[Average]))</f>
        <v>0.32737752576294898</v>
      </c>
      <c r="S933" s="5" cm="1">
        <f t="array" ref="S933">MAX(IF((DiscreteStatsTable[GroupByKey]=DiscreteStatsTable[[#This Row],[GroupByKey]]),(DiscreteStatsTable[GroupByKey]=DiscreteStatsTable[[#This Row],[GroupByKey]])*DiscreteStatsTable[Average]))</f>
        <v>1.14796185143237</v>
      </c>
      <c r="T933" s="5" cm="1">
        <f t="array" ref="T933">MIN(IF((DiscreteStatsTable[GroupByKey]=DiscreteStatsTable[[#This Row],[GroupByKey]]),(DiscreteStatsTable[GroupByKey]=DiscreteStatsTable[[#This Row],[GroupByKey]])*DiscreteStatsTable[Minimum]))</f>
        <v>0</v>
      </c>
      <c r="U933" s="5" cm="1">
        <f t="array" ref="U933">MAX(IF((DiscreteStatsTable[GroupByKey]=DiscreteStatsTable[[#This Row],[GroupByKey]]),(DiscreteStatsTable[GroupByKey]=DiscreteStatsTable[[#This Row],[GroupByKey]])*DiscreteStatsTable[Maximum]))</f>
        <v>11.200829717355999</v>
      </c>
      <c r="V933" s="5" cm="1">
        <f t="array" ref="V933">IFERROR(AVERAGE(IF((DiscreteStatsTable[GroupByKey]=DiscreteStatsTable[[#This Row],[GroupByKey]]),(DiscreteStatsTable[GroupByKey]=DiscreteStatsTable[[#This Row],[GroupByKey]])*DiscreteStatsTable[NumberObservations])),0)</f>
        <v>314.94</v>
      </c>
      <c r="W933" s="5">
        <f>IF((DiscreteStatsTable[[#This Row],[RepsRequested]]&gt;1),DiscreteStatsTable[[#This Row],[HalfWidth]],DiscreteStatsTable[[#This Row],[BatchMeansHalfWidth]])</f>
        <v>4.5229136780020357E-2</v>
      </c>
      <c r="X933" s="5" cm="1">
        <f t="array" ref="X933">COUNT(IF((DiscreteStatsTable[GroupByKey]=DiscreteStatsTable[[#This Row],[GroupByKey]]),(DiscreteStatsTable[GroupByKey]=DiscreteStatsTable[[#This Row],[GroupByKey]])*DiscreteStatsTable[Replication]))</f>
        <v>50</v>
      </c>
      <c r="Y933" s="5">
        <f>IF(DiscreteStatsTable[[#This Row],[RepsRequested]]=DiscreteStatsTable[[#This Row],[RepsWithStatObserved]],1,0)</f>
        <v>1</v>
      </c>
    </row>
    <row r="934" spans="1:25" x14ac:dyDescent="0.25">
      <c r="A934" t="s">
        <v>68</v>
      </c>
      <c r="B934" t="s">
        <v>70</v>
      </c>
      <c r="C934">
        <v>12</v>
      </c>
      <c r="D934" t="s">
        <v>85</v>
      </c>
      <c r="E934" t="s">
        <v>86</v>
      </c>
      <c r="F934" t="s">
        <v>87</v>
      </c>
      <c r="G934">
        <v>0</v>
      </c>
      <c r="H934">
        <v>2E+20</v>
      </c>
      <c r="I934">
        <v>0</v>
      </c>
      <c r="J934">
        <v>0</v>
      </c>
      <c r="K934">
        <v>313</v>
      </c>
      <c r="L93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34" s="5" cm="1">
        <f t="array" ref="M934">MAX(IF((ProjectInfoTable[ProjectName]=DiscreteStatsTable[[#This Row],[ProjectName]]),(ProjectInfoTable[ProjectName]=DiscreteStatsTable[[#This Row],[ProjectName]])*ProjectInfoTable[NumberOfReplications]))</f>
        <v>50</v>
      </c>
      <c r="N934" s="5" cm="1">
        <f t="array" ref="N934">IFERROR(AVERAGE(IF((DiscreteStatsTable[GroupByKey]=DiscreteStatsTable[[#This Row],[GroupByKey]]),(DiscreteStatsTable[GroupByKey]=DiscreteStatsTable[[#This Row],[GroupByKey]])*DiscreteStatsTable[Average])),0)</f>
        <v>0</v>
      </c>
      <c r="O934" s="5" cm="1">
        <f t="array" ref="O934">IFERROR(_xlfn.STDEV.S(IF((DiscreteStatsTable[GroupByKey]=DiscreteStatsTable[[#This Row],[GroupByKey]]),(DiscreteStatsTable[GroupByKey]=DiscreteStatsTable[[#This Row],[GroupByKey]])*DiscreteStatsTable[Average])),0)</f>
        <v>0</v>
      </c>
      <c r="P934" s="5" cm="1">
        <f t="array" ref="P934">MAX(IF((ProjectInfoTable[ProjectName]=DiscreteStatsTable[[#This Row],[ProjectName]]),(ProjectInfoTable[ProjectName]=DiscreteStatsTable[[#This Row],[ProjectName]])*ProjectInfoTable[ConfidenceInterval]))</f>
        <v>0.95</v>
      </c>
      <c r="Q934" s="5">
        <f>IF(AND(DiscreteStatsTable[[#This Row],[RepsWithStatObserved]]=1,Y934=0),200000000000000000000,IFERROR(_xlfn.T.INV.2T(1 -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4" s="5" cm="1">
        <f t="array" ref="R934">MIN(IF((DiscreteStatsTable[GroupByKey]=DiscreteStatsTable[[#This Row],[GroupByKey]]),(DiscreteStatsTable[GroupByKey]=DiscreteStatsTable[[#This Row],[GroupByKey]])*DiscreteStatsTable[Average]))</f>
        <v>0</v>
      </c>
      <c r="S934" s="5" cm="1">
        <f t="array" ref="S934">MAX(IF((DiscreteStatsTable[GroupByKey]=DiscreteStatsTable[[#This Row],[GroupByKey]]),(DiscreteStatsTable[GroupByKey]=DiscreteStatsTable[[#This Row],[GroupByKey]])*DiscreteStatsTable[Average]))</f>
        <v>0</v>
      </c>
      <c r="T934" s="5" cm="1">
        <f t="array" ref="T934">MIN(IF((DiscreteStatsTable[GroupByKey]=DiscreteStatsTable[[#This Row],[GroupByKey]]),(DiscreteStatsTable[GroupByKey]=DiscreteStatsTable[[#This Row],[GroupByKey]])*DiscreteStatsTable[Minimum]))</f>
        <v>0</v>
      </c>
      <c r="U934" s="5" cm="1">
        <f t="array" ref="U934">MAX(IF((DiscreteStatsTable[GroupByKey]=DiscreteStatsTable[[#This Row],[GroupByKey]]),(DiscreteStatsTable[GroupByKey]=DiscreteStatsTable[[#This Row],[GroupByKey]])*DiscreteStatsTable[Maximum]))</f>
        <v>0</v>
      </c>
      <c r="V934" s="5" cm="1">
        <f t="array" ref="V934">IFERROR(AVERAGE(IF((DiscreteStatsTable[GroupByKey]=DiscreteStatsTable[[#This Row],[GroupByKey]]),(DiscreteStatsTable[GroupByKey]=DiscreteStatsTable[[#This Row],[GroupByKey]])*DiscreteStatsTable[NumberObservations])),0)</f>
        <v>314.94</v>
      </c>
      <c r="W934" s="5">
        <f>IF((DiscreteStatsTable[[#This Row],[RepsRequested]]&gt;1),DiscreteStatsTable[[#This Row],[HalfWidth]],DiscreteStatsTable[[#This Row],[BatchMeansHalfWidth]])</f>
        <v>0</v>
      </c>
      <c r="X934" s="5" cm="1">
        <f t="array" ref="X934">COUNT(IF((DiscreteStatsTable[GroupByKey]=DiscreteStatsTable[[#This Row],[GroupByKey]]),(DiscreteStatsTable[GroupByKey]=DiscreteStatsTable[[#This Row],[GroupByKey]])*DiscreteStatsTable[Replication]))</f>
        <v>50</v>
      </c>
      <c r="Y934" s="5">
        <f>IF(DiscreteStatsTable[[#This Row],[RepsRequested]]=DiscreteStatsTable[[#This Row],[RepsWithStatObserved]],1,0)</f>
        <v>1</v>
      </c>
    </row>
    <row r="935" spans="1:25" x14ac:dyDescent="0.25">
      <c r="A935" t="s">
        <v>68</v>
      </c>
      <c r="B935" t="s">
        <v>70</v>
      </c>
      <c r="C935">
        <v>12</v>
      </c>
      <c r="D935" t="s">
        <v>85</v>
      </c>
      <c r="E935" t="s">
        <v>88</v>
      </c>
      <c r="F935" t="s">
        <v>87</v>
      </c>
      <c r="G935">
        <v>0</v>
      </c>
      <c r="H935">
        <v>2E+20</v>
      </c>
      <c r="I935">
        <v>0</v>
      </c>
      <c r="J935">
        <v>0</v>
      </c>
      <c r="K935">
        <v>313</v>
      </c>
      <c r="L93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35" s="5" cm="1">
        <f t="array" ref="M935">MAX(IF((ProjectInfoTable[ProjectName]=DiscreteStatsTable[[#This Row],[ProjectName]]),(ProjectInfoTable[ProjectName]=DiscreteStatsTable[[#This Row],[ProjectName]])*ProjectInfoTable[NumberOfReplications]))</f>
        <v>50</v>
      </c>
      <c r="N935" s="5" cm="1">
        <f t="array" ref="N935">IFERROR(AVERAGE(IF((DiscreteStatsTable[GroupByKey]=DiscreteStatsTable[[#This Row],[GroupByKey]]),(DiscreteStatsTable[GroupByKey]=DiscreteStatsTable[[#This Row],[GroupByKey]])*DiscreteStatsTable[Average])),0)</f>
        <v>0</v>
      </c>
      <c r="O935" s="5" cm="1">
        <f t="array" ref="O935">IFERROR(_xlfn.STDEV.S(IF((DiscreteStatsTable[GroupByKey]=DiscreteStatsTable[[#This Row],[GroupByKey]]),(DiscreteStatsTable[GroupByKey]=DiscreteStatsTable[[#This Row],[GroupByKey]])*DiscreteStatsTable[Average])),0)</f>
        <v>0</v>
      </c>
      <c r="P935" s="5" cm="1">
        <f t="array" ref="P935">MAX(IF((ProjectInfoTable[ProjectName]=DiscreteStatsTable[[#This Row],[ProjectName]]),(ProjectInfoTable[ProjectName]=DiscreteStatsTable[[#This Row],[ProjectName]])*ProjectInfoTable[ConfidenceInterval]))</f>
        <v>0.95</v>
      </c>
      <c r="Q935" s="5">
        <f>IF(AND(DiscreteStatsTable[[#This Row],[RepsWithStatObserved]]=1,Y935=0),200000000000000000000,IFERROR(_xlfn.T.INV.2T(1 -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5" s="5" cm="1">
        <f t="array" ref="R935">MIN(IF((DiscreteStatsTable[GroupByKey]=DiscreteStatsTable[[#This Row],[GroupByKey]]),(DiscreteStatsTable[GroupByKey]=DiscreteStatsTable[[#This Row],[GroupByKey]])*DiscreteStatsTable[Average]))</f>
        <v>0</v>
      </c>
      <c r="S935" s="5" cm="1">
        <f t="array" ref="S935">MAX(IF((DiscreteStatsTable[GroupByKey]=DiscreteStatsTable[[#This Row],[GroupByKey]]),(DiscreteStatsTable[GroupByKey]=DiscreteStatsTable[[#This Row],[GroupByKey]])*DiscreteStatsTable[Average]))</f>
        <v>0</v>
      </c>
      <c r="T935" s="5" cm="1">
        <f t="array" ref="T935">MIN(IF((DiscreteStatsTable[GroupByKey]=DiscreteStatsTable[[#This Row],[GroupByKey]]),(DiscreteStatsTable[GroupByKey]=DiscreteStatsTable[[#This Row],[GroupByKey]])*DiscreteStatsTable[Minimum]))</f>
        <v>0</v>
      </c>
      <c r="U935" s="5" cm="1">
        <f t="array" ref="U935">MAX(IF((DiscreteStatsTable[GroupByKey]=DiscreteStatsTable[[#This Row],[GroupByKey]]),(DiscreteStatsTable[GroupByKey]=DiscreteStatsTable[[#This Row],[GroupByKey]])*DiscreteStatsTable[Maximum]))</f>
        <v>0</v>
      </c>
      <c r="V935" s="5" cm="1">
        <f t="array" ref="V935">IFERROR(AVERAGE(IF((DiscreteStatsTable[GroupByKey]=DiscreteStatsTable[[#This Row],[GroupByKey]]),(DiscreteStatsTable[GroupByKey]=DiscreteStatsTable[[#This Row],[GroupByKey]])*DiscreteStatsTable[NumberObservations])),0)</f>
        <v>314.94</v>
      </c>
      <c r="W935" s="5">
        <f>IF((DiscreteStatsTable[[#This Row],[RepsRequested]]&gt;1),DiscreteStatsTable[[#This Row],[HalfWidth]],DiscreteStatsTable[[#This Row],[BatchMeansHalfWidth]])</f>
        <v>0</v>
      </c>
      <c r="X935" s="5" cm="1">
        <f t="array" ref="X935">COUNT(IF((DiscreteStatsTable[GroupByKey]=DiscreteStatsTable[[#This Row],[GroupByKey]]),(DiscreteStatsTable[GroupByKey]=DiscreteStatsTable[[#This Row],[GroupByKey]])*DiscreteStatsTable[Replication]))</f>
        <v>50</v>
      </c>
      <c r="Y935" s="5">
        <f>IF(DiscreteStatsTable[[#This Row],[RepsRequested]]=DiscreteStatsTable[[#This Row],[RepsWithStatObserved]],1,0)</f>
        <v>1</v>
      </c>
    </row>
    <row r="936" spans="1:25" x14ac:dyDescent="0.25">
      <c r="A936" t="s">
        <v>68</v>
      </c>
      <c r="B936" t="s">
        <v>70</v>
      </c>
      <c r="C936">
        <v>12</v>
      </c>
      <c r="D936" t="s">
        <v>85</v>
      </c>
      <c r="E936" t="s">
        <v>89</v>
      </c>
      <c r="F936" t="s">
        <v>87</v>
      </c>
      <c r="G936">
        <v>0</v>
      </c>
      <c r="H936">
        <v>2E+20</v>
      </c>
      <c r="I936">
        <v>0</v>
      </c>
      <c r="J936">
        <v>0</v>
      </c>
      <c r="K936">
        <v>313</v>
      </c>
      <c r="L93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36" s="5" cm="1">
        <f t="array" ref="M936">MAX(IF((ProjectInfoTable[ProjectName]=DiscreteStatsTable[[#This Row],[ProjectName]]),(ProjectInfoTable[ProjectName]=DiscreteStatsTable[[#This Row],[ProjectName]])*ProjectInfoTable[NumberOfReplications]))</f>
        <v>50</v>
      </c>
      <c r="N936" s="5" cm="1">
        <f t="array" ref="N936">IFERROR(AVERAGE(IF((DiscreteStatsTable[GroupByKey]=DiscreteStatsTable[[#This Row],[GroupByKey]]),(DiscreteStatsTable[GroupByKey]=DiscreteStatsTable[[#This Row],[GroupByKey]])*DiscreteStatsTable[Average])),0)</f>
        <v>0</v>
      </c>
      <c r="O936" s="5" cm="1">
        <f t="array" ref="O936">IFERROR(_xlfn.STDEV.S(IF((DiscreteStatsTable[GroupByKey]=DiscreteStatsTable[[#This Row],[GroupByKey]]),(DiscreteStatsTable[GroupByKey]=DiscreteStatsTable[[#This Row],[GroupByKey]])*DiscreteStatsTable[Average])),0)</f>
        <v>0</v>
      </c>
      <c r="P936" s="5" cm="1">
        <f t="array" ref="P936">MAX(IF((ProjectInfoTable[ProjectName]=DiscreteStatsTable[[#This Row],[ProjectName]]),(ProjectInfoTable[ProjectName]=DiscreteStatsTable[[#This Row],[ProjectName]])*ProjectInfoTable[ConfidenceInterval]))</f>
        <v>0.95</v>
      </c>
      <c r="Q936" s="5">
        <f>IF(AND(DiscreteStatsTable[[#This Row],[RepsWithStatObserved]]=1,Y936=0),200000000000000000000,IFERROR(_xlfn.T.INV.2T(1 -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6" s="5" cm="1">
        <f t="array" ref="R936">MIN(IF((DiscreteStatsTable[GroupByKey]=DiscreteStatsTable[[#This Row],[GroupByKey]]),(DiscreteStatsTable[GroupByKey]=DiscreteStatsTable[[#This Row],[GroupByKey]])*DiscreteStatsTable[Average]))</f>
        <v>0</v>
      </c>
      <c r="S936" s="5" cm="1">
        <f t="array" ref="S936">MAX(IF((DiscreteStatsTable[GroupByKey]=DiscreteStatsTable[[#This Row],[GroupByKey]]),(DiscreteStatsTable[GroupByKey]=DiscreteStatsTable[[#This Row],[GroupByKey]])*DiscreteStatsTable[Average]))</f>
        <v>0</v>
      </c>
      <c r="T936" s="5" cm="1">
        <f t="array" ref="T936">MIN(IF((DiscreteStatsTable[GroupByKey]=DiscreteStatsTable[[#This Row],[GroupByKey]]),(DiscreteStatsTable[GroupByKey]=DiscreteStatsTable[[#This Row],[GroupByKey]])*DiscreteStatsTable[Minimum]))</f>
        <v>0</v>
      </c>
      <c r="U936" s="5" cm="1">
        <f t="array" ref="U936">MAX(IF((DiscreteStatsTable[GroupByKey]=DiscreteStatsTable[[#This Row],[GroupByKey]]),(DiscreteStatsTable[GroupByKey]=DiscreteStatsTable[[#This Row],[GroupByKey]])*DiscreteStatsTable[Maximum]))</f>
        <v>0</v>
      </c>
      <c r="V936" s="5" cm="1">
        <f t="array" ref="V936">IFERROR(AVERAGE(IF((DiscreteStatsTable[GroupByKey]=DiscreteStatsTable[[#This Row],[GroupByKey]]),(DiscreteStatsTable[GroupByKey]=DiscreteStatsTable[[#This Row],[GroupByKey]])*DiscreteStatsTable[NumberObservations])),0)</f>
        <v>314.94</v>
      </c>
      <c r="W936" s="5">
        <f>IF((DiscreteStatsTable[[#This Row],[RepsRequested]]&gt;1),DiscreteStatsTable[[#This Row],[HalfWidth]],DiscreteStatsTable[[#This Row],[BatchMeansHalfWidth]])</f>
        <v>0</v>
      </c>
      <c r="X936" s="5" cm="1">
        <f t="array" ref="X936">COUNT(IF((DiscreteStatsTable[GroupByKey]=DiscreteStatsTable[[#This Row],[GroupByKey]]),(DiscreteStatsTable[GroupByKey]=DiscreteStatsTable[[#This Row],[GroupByKey]])*DiscreteStatsTable[Replication]))</f>
        <v>50</v>
      </c>
      <c r="Y936" s="5">
        <f>IF(DiscreteStatsTable[[#This Row],[RepsRequested]]=DiscreteStatsTable[[#This Row],[RepsWithStatObserved]],1,0)</f>
        <v>1</v>
      </c>
    </row>
    <row r="937" spans="1:25" x14ac:dyDescent="0.25">
      <c r="A937" t="s">
        <v>68</v>
      </c>
      <c r="B937" t="s">
        <v>70</v>
      </c>
      <c r="C937">
        <v>12</v>
      </c>
      <c r="D937" t="s">
        <v>85</v>
      </c>
      <c r="E937" t="s">
        <v>90</v>
      </c>
      <c r="F937" t="s">
        <v>87</v>
      </c>
      <c r="G937">
        <v>0</v>
      </c>
      <c r="H937">
        <v>2E+20</v>
      </c>
      <c r="I937">
        <v>0</v>
      </c>
      <c r="J937">
        <v>0</v>
      </c>
      <c r="K937">
        <v>313</v>
      </c>
      <c r="L93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37" s="5" cm="1">
        <f t="array" ref="M937">MAX(IF((ProjectInfoTable[ProjectName]=DiscreteStatsTable[[#This Row],[ProjectName]]),(ProjectInfoTable[ProjectName]=DiscreteStatsTable[[#This Row],[ProjectName]])*ProjectInfoTable[NumberOfReplications]))</f>
        <v>50</v>
      </c>
      <c r="N937" s="5" cm="1">
        <f t="array" ref="N937">IFERROR(AVERAGE(IF((DiscreteStatsTable[GroupByKey]=DiscreteStatsTable[[#This Row],[GroupByKey]]),(DiscreteStatsTable[GroupByKey]=DiscreteStatsTable[[#This Row],[GroupByKey]])*DiscreteStatsTable[Average])),0)</f>
        <v>0</v>
      </c>
      <c r="O937" s="5" cm="1">
        <f t="array" ref="O937">IFERROR(_xlfn.STDEV.S(IF((DiscreteStatsTable[GroupByKey]=DiscreteStatsTable[[#This Row],[GroupByKey]]),(DiscreteStatsTable[GroupByKey]=DiscreteStatsTable[[#This Row],[GroupByKey]])*DiscreteStatsTable[Average])),0)</f>
        <v>0</v>
      </c>
      <c r="P937" s="5" cm="1">
        <f t="array" ref="P937">MAX(IF((ProjectInfoTable[ProjectName]=DiscreteStatsTable[[#This Row],[ProjectName]]),(ProjectInfoTable[ProjectName]=DiscreteStatsTable[[#This Row],[ProjectName]])*ProjectInfoTable[ConfidenceInterval]))</f>
        <v>0.95</v>
      </c>
      <c r="Q937" s="5">
        <f>IF(AND(DiscreteStatsTable[[#This Row],[RepsWithStatObserved]]=1,Y937=0),200000000000000000000,IFERROR(_xlfn.T.INV.2T(1 -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7" s="5" cm="1">
        <f t="array" ref="R937">MIN(IF((DiscreteStatsTable[GroupByKey]=DiscreteStatsTable[[#This Row],[GroupByKey]]),(DiscreteStatsTable[GroupByKey]=DiscreteStatsTable[[#This Row],[GroupByKey]])*DiscreteStatsTable[Average]))</f>
        <v>0</v>
      </c>
      <c r="S937" s="5" cm="1">
        <f t="array" ref="S937">MAX(IF((DiscreteStatsTable[GroupByKey]=DiscreteStatsTable[[#This Row],[GroupByKey]]),(DiscreteStatsTable[GroupByKey]=DiscreteStatsTable[[#This Row],[GroupByKey]])*DiscreteStatsTable[Average]))</f>
        <v>0</v>
      </c>
      <c r="T937" s="5" cm="1">
        <f t="array" ref="T937">MIN(IF((DiscreteStatsTable[GroupByKey]=DiscreteStatsTable[[#This Row],[GroupByKey]]),(DiscreteStatsTable[GroupByKey]=DiscreteStatsTable[[#This Row],[GroupByKey]])*DiscreteStatsTable[Minimum]))</f>
        <v>0</v>
      </c>
      <c r="U937" s="5" cm="1">
        <f t="array" ref="U937">MAX(IF((DiscreteStatsTable[GroupByKey]=DiscreteStatsTable[[#This Row],[GroupByKey]]),(DiscreteStatsTable[GroupByKey]=DiscreteStatsTable[[#This Row],[GroupByKey]])*DiscreteStatsTable[Maximum]))</f>
        <v>0</v>
      </c>
      <c r="V937" s="5" cm="1">
        <f t="array" ref="V937">IFERROR(AVERAGE(IF((DiscreteStatsTable[GroupByKey]=DiscreteStatsTable[[#This Row],[GroupByKey]]),(DiscreteStatsTable[GroupByKey]=DiscreteStatsTable[[#This Row],[GroupByKey]])*DiscreteStatsTable[NumberObservations])),0)</f>
        <v>314.94</v>
      </c>
      <c r="W937" s="5">
        <f>IF((DiscreteStatsTable[[#This Row],[RepsRequested]]&gt;1),DiscreteStatsTable[[#This Row],[HalfWidth]],DiscreteStatsTable[[#This Row],[BatchMeansHalfWidth]])</f>
        <v>0</v>
      </c>
      <c r="X937" s="5" cm="1">
        <f t="array" ref="X937">COUNT(IF((DiscreteStatsTable[GroupByKey]=DiscreteStatsTable[[#This Row],[GroupByKey]]),(DiscreteStatsTable[GroupByKey]=DiscreteStatsTable[[#This Row],[GroupByKey]])*DiscreteStatsTable[Replication]))</f>
        <v>50</v>
      </c>
      <c r="Y937" s="5">
        <f>IF(DiscreteStatsTable[[#This Row],[RepsRequested]]=DiscreteStatsTable[[#This Row],[RepsWithStatObserved]],1,0)</f>
        <v>1</v>
      </c>
    </row>
    <row r="938" spans="1:25" x14ac:dyDescent="0.25">
      <c r="A938" t="s">
        <v>68</v>
      </c>
      <c r="B938" t="s">
        <v>70</v>
      </c>
      <c r="C938">
        <v>12</v>
      </c>
      <c r="D938" t="s">
        <v>85</v>
      </c>
      <c r="E938" t="s">
        <v>91</v>
      </c>
      <c r="F938" t="s">
        <v>87</v>
      </c>
      <c r="G938">
        <v>0.15382820264479599</v>
      </c>
      <c r="H938">
        <v>2E+20</v>
      </c>
      <c r="I938">
        <v>1.6469596419612698E-2</v>
      </c>
      <c r="J938">
        <v>0.37319691974917901</v>
      </c>
      <c r="K938">
        <v>313</v>
      </c>
      <c r="L93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38" s="5" cm="1">
        <f t="array" ref="M938">MAX(IF((ProjectInfoTable[ProjectName]=DiscreteStatsTable[[#This Row],[ProjectName]]),(ProjectInfoTable[ProjectName]=DiscreteStatsTable[[#This Row],[ProjectName]])*ProjectInfoTable[NumberOfReplications]))</f>
        <v>50</v>
      </c>
      <c r="N938" s="5" cm="1">
        <f t="array" ref="N938">IFERROR(AVERAGE(IF((DiscreteStatsTable[GroupByKey]=DiscreteStatsTable[[#This Row],[GroupByKey]]),(DiscreteStatsTable[GroupByKey]=DiscreteStatsTable[[#This Row],[GroupByKey]])*DiscreteStatsTable[Average])),0)</f>
        <v>0.15360300744494335</v>
      </c>
      <c r="O938" s="5" cm="1">
        <f t="array" ref="O93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38" s="5" cm="1">
        <f t="array" ref="P938">MAX(IF((ProjectInfoTable[ProjectName]=DiscreteStatsTable[[#This Row],[ProjectName]]),(ProjectInfoTable[ProjectName]=DiscreteStatsTable[[#This Row],[ProjectName]])*ProjectInfoTable[ConfidenceInterval]))</f>
        <v>0.95</v>
      </c>
      <c r="Q938" s="5">
        <f>IF(AND(DiscreteStatsTable[[#This Row],[RepsWithStatObserved]]=1,Y938=0),200000000000000000000,IFERROR(_xlfn.T.INV.2T(1 -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38" s="5" cm="1">
        <f t="array" ref="R938">MIN(IF((DiscreteStatsTable[GroupByKey]=DiscreteStatsTable[[#This Row],[GroupByKey]]),(DiscreteStatsTable[GroupByKey]=DiscreteStatsTable[[#This Row],[GroupByKey]])*DiscreteStatsTable[Average]))</f>
        <v>0.14775202073435401</v>
      </c>
      <c r="S938" s="5" cm="1">
        <f t="array" ref="S938">MAX(IF((DiscreteStatsTable[GroupByKey]=DiscreteStatsTable[[#This Row],[GroupByKey]]),(DiscreteStatsTable[GroupByKey]=DiscreteStatsTable[[#This Row],[GroupByKey]])*DiscreteStatsTable[Average]))</f>
        <v>0.15935535821513699</v>
      </c>
      <c r="T938" s="5" cm="1">
        <f t="array" ref="T938">MIN(IF((DiscreteStatsTable[GroupByKey]=DiscreteStatsTable[[#This Row],[GroupByKey]]),(DiscreteStatsTable[GroupByKey]=DiscreteStatsTable[[#This Row],[GroupByKey]])*DiscreteStatsTable[Minimum]))</f>
        <v>1.2941586017357501E-2</v>
      </c>
      <c r="U938" s="5" cm="1">
        <f t="array" ref="U938">MAX(IF((DiscreteStatsTable[GroupByKey]=DiscreteStatsTable[[#This Row],[GroupByKey]]),(DiscreteStatsTable[GroupByKey]=DiscreteStatsTable[[#This Row],[GroupByKey]])*DiscreteStatsTable[Maximum]))</f>
        <v>0.39902140955300902</v>
      </c>
      <c r="V938" s="5" cm="1">
        <f t="array" ref="V938">IFERROR(AVERAGE(IF((DiscreteStatsTable[GroupByKey]=DiscreteStatsTable[[#This Row],[GroupByKey]]),(DiscreteStatsTable[GroupByKey]=DiscreteStatsTable[[#This Row],[GroupByKey]])*DiscreteStatsTable[NumberObservations])),0)</f>
        <v>314.94</v>
      </c>
      <c r="W938" s="5">
        <f>IF((DiscreteStatsTable[[#This Row],[RepsRequested]]&gt;1),DiscreteStatsTable[[#This Row],[HalfWidth]],DiscreteStatsTable[[#This Row],[BatchMeansHalfWidth]])</f>
        <v>7.902472167534418E-4</v>
      </c>
      <c r="X938" s="5" cm="1">
        <f t="array" ref="X938">COUNT(IF((DiscreteStatsTable[GroupByKey]=DiscreteStatsTable[[#This Row],[GroupByKey]]),(DiscreteStatsTable[GroupByKey]=DiscreteStatsTable[[#This Row],[GroupByKey]])*DiscreteStatsTable[Replication]))</f>
        <v>50</v>
      </c>
      <c r="Y938" s="5">
        <f>IF(DiscreteStatsTable[[#This Row],[RepsRequested]]=DiscreteStatsTable[[#This Row],[RepsWithStatObserved]],1,0)</f>
        <v>1</v>
      </c>
    </row>
    <row r="939" spans="1:25" x14ac:dyDescent="0.25">
      <c r="A939" t="s">
        <v>68</v>
      </c>
      <c r="B939" t="s">
        <v>70</v>
      </c>
      <c r="C939">
        <v>12</v>
      </c>
      <c r="D939" t="s">
        <v>85</v>
      </c>
      <c r="E939" t="s">
        <v>92</v>
      </c>
      <c r="F939" t="s">
        <v>87</v>
      </c>
      <c r="G939">
        <v>6.1303265395992801</v>
      </c>
      <c r="H939">
        <v>2E+20</v>
      </c>
      <c r="I939">
        <v>0.98817578517676496</v>
      </c>
      <c r="J939">
        <v>16.269861905826101</v>
      </c>
      <c r="K939">
        <v>313</v>
      </c>
      <c r="L93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39" s="5" cm="1">
        <f t="array" ref="M939">MAX(IF((ProjectInfoTable[ProjectName]=DiscreteStatsTable[[#This Row],[ProjectName]]),(ProjectInfoTable[ProjectName]=DiscreteStatsTable[[#This Row],[ProjectName]])*ProjectInfoTable[NumberOfReplications]))</f>
        <v>50</v>
      </c>
      <c r="N939" s="5" cm="1">
        <f t="array" ref="N939">IFERROR(AVERAGE(IF((DiscreteStatsTable[GroupByKey]=DiscreteStatsTable[[#This Row],[GroupByKey]]),(DiscreteStatsTable[GroupByKey]=DiscreteStatsTable[[#This Row],[GroupByKey]])*DiscreteStatsTable[Average])),0)</f>
        <v>6.2464097165262737</v>
      </c>
      <c r="O939" s="5" cm="1">
        <f t="array" ref="O939">IFERROR(_xlfn.STDEV.S(IF((DiscreteStatsTable[GroupByKey]=DiscreteStatsTable[[#This Row],[GroupByKey]]),(DiscreteStatsTable[GroupByKey]=DiscreteStatsTable[[#This Row],[GroupByKey]])*DiscreteStatsTable[Average])),0)</f>
        <v>0.25147687830992443</v>
      </c>
      <c r="P939" s="5" cm="1">
        <f t="array" ref="P939">MAX(IF((ProjectInfoTable[ProjectName]=DiscreteStatsTable[[#This Row],[ProjectName]]),(ProjectInfoTable[ProjectName]=DiscreteStatsTable[[#This Row],[ProjectName]])*ProjectInfoTable[ConfidenceInterval]))</f>
        <v>0.95</v>
      </c>
      <c r="Q939" s="5">
        <f>IF(AND(DiscreteStatsTable[[#This Row],[RepsWithStatObserved]]=1,Y939=0),200000000000000000000,IFERROR(_xlfn.T.INV.2T(1 -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939" s="5" cm="1">
        <f t="array" ref="R939">MIN(IF((DiscreteStatsTable[GroupByKey]=DiscreteStatsTable[[#This Row],[GroupByKey]]),(DiscreteStatsTable[GroupByKey]=DiscreteStatsTable[[#This Row],[GroupByKey]])*DiscreteStatsTable[Average]))</f>
        <v>5.7719952606423401</v>
      </c>
      <c r="S939" s="5" cm="1">
        <f t="array" ref="S939">MAX(IF((DiscreteStatsTable[GroupByKey]=DiscreteStatsTable[[#This Row],[GroupByKey]]),(DiscreteStatsTable[GroupByKey]=DiscreteStatsTable[[#This Row],[GroupByKey]])*DiscreteStatsTable[Average]))</f>
        <v>6.9649734105951397</v>
      </c>
      <c r="T939" s="5" cm="1">
        <f t="array" ref="T939">MIN(IF((DiscreteStatsTable[GroupByKey]=DiscreteStatsTable[[#This Row],[GroupByKey]]),(DiscreteStatsTable[GroupByKey]=DiscreteStatsTable[[#This Row],[GroupByKey]])*DiscreteStatsTable[Minimum]))</f>
        <v>0.776495161041453</v>
      </c>
      <c r="U939" s="5" cm="1">
        <f t="array" ref="U939">MAX(IF((DiscreteStatsTable[GroupByKey]=DiscreteStatsTable[[#This Row],[GroupByKey]]),(DiscreteStatsTable[GroupByKey]=DiscreteStatsTable[[#This Row],[GroupByKey]])*DiscreteStatsTable[Maximum]))</f>
        <v>24.516532285818698</v>
      </c>
      <c r="V939" s="5" cm="1">
        <f t="array" ref="V939">IFERROR(AVERAGE(IF((DiscreteStatsTable[GroupByKey]=DiscreteStatsTable[[#This Row],[GroupByKey]]),(DiscreteStatsTable[GroupByKey]=DiscreteStatsTable[[#This Row],[GroupByKey]])*DiscreteStatsTable[NumberObservations])),0)</f>
        <v>314.94</v>
      </c>
      <c r="W939" s="5">
        <f>IF((DiscreteStatsTable[[#This Row],[RepsRequested]]&gt;1),DiscreteStatsTable[[#This Row],[HalfWidth]],DiscreteStatsTable[[#This Row],[BatchMeansHalfWidth]])</f>
        <v>7.1468938045562813E-2</v>
      </c>
      <c r="X939" s="5" cm="1">
        <f t="array" ref="X939">COUNT(IF((DiscreteStatsTable[GroupByKey]=DiscreteStatsTable[[#This Row],[GroupByKey]]),(DiscreteStatsTable[GroupByKey]=DiscreteStatsTable[[#This Row],[GroupByKey]])*DiscreteStatsTable[Replication]))</f>
        <v>50</v>
      </c>
      <c r="Y939" s="5">
        <f>IF(DiscreteStatsTable[[#This Row],[RepsRequested]]=DiscreteStatsTable[[#This Row],[RepsWithStatObserved]],1,0)</f>
        <v>1</v>
      </c>
    </row>
    <row r="940" spans="1:25" x14ac:dyDescent="0.25">
      <c r="A940" t="s">
        <v>68</v>
      </c>
      <c r="B940" t="s">
        <v>70</v>
      </c>
      <c r="C940">
        <v>12</v>
      </c>
      <c r="D940" t="s">
        <v>85</v>
      </c>
      <c r="E940" t="s">
        <v>93</v>
      </c>
      <c r="F940" t="s">
        <v>87</v>
      </c>
      <c r="G940">
        <v>0</v>
      </c>
      <c r="H940">
        <v>2E+20</v>
      </c>
      <c r="I940">
        <v>0</v>
      </c>
      <c r="J940">
        <v>0</v>
      </c>
      <c r="K940">
        <v>313</v>
      </c>
      <c r="L94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40" s="5" cm="1">
        <f t="array" ref="M940">MAX(IF((ProjectInfoTable[ProjectName]=DiscreteStatsTable[[#This Row],[ProjectName]]),(ProjectInfoTable[ProjectName]=DiscreteStatsTable[[#This Row],[ProjectName]])*ProjectInfoTable[NumberOfReplications]))</f>
        <v>50</v>
      </c>
      <c r="N940" s="5" cm="1">
        <f t="array" ref="N940">IFERROR(AVERAGE(IF((DiscreteStatsTable[GroupByKey]=DiscreteStatsTable[[#This Row],[GroupByKey]]),(DiscreteStatsTable[GroupByKey]=DiscreteStatsTable[[#This Row],[GroupByKey]])*DiscreteStatsTable[Average])),0)</f>
        <v>0</v>
      </c>
      <c r="O940" s="5" cm="1">
        <f t="array" ref="O940">IFERROR(_xlfn.STDEV.S(IF((DiscreteStatsTable[GroupByKey]=DiscreteStatsTable[[#This Row],[GroupByKey]]),(DiscreteStatsTable[GroupByKey]=DiscreteStatsTable[[#This Row],[GroupByKey]])*DiscreteStatsTable[Average])),0)</f>
        <v>0</v>
      </c>
      <c r="P940" s="5" cm="1">
        <f t="array" ref="P940">MAX(IF((ProjectInfoTable[ProjectName]=DiscreteStatsTable[[#This Row],[ProjectName]]),(ProjectInfoTable[ProjectName]=DiscreteStatsTable[[#This Row],[ProjectName]])*ProjectInfoTable[ConfidenceInterval]))</f>
        <v>0.95</v>
      </c>
      <c r="Q940" s="5">
        <f>IF(AND(DiscreteStatsTable[[#This Row],[RepsWithStatObserved]]=1,Y940=0),200000000000000000000,IFERROR(_xlfn.T.INV.2T(1 -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0" s="5" cm="1">
        <f t="array" ref="R940">MIN(IF((DiscreteStatsTable[GroupByKey]=DiscreteStatsTable[[#This Row],[GroupByKey]]),(DiscreteStatsTable[GroupByKey]=DiscreteStatsTable[[#This Row],[GroupByKey]])*DiscreteStatsTable[Average]))</f>
        <v>0</v>
      </c>
      <c r="S940" s="5" cm="1">
        <f t="array" ref="S940">MAX(IF((DiscreteStatsTable[GroupByKey]=DiscreteStatsTable[[#This Row],[GroupByKey]]),(DiscreteStatsTable[GroupByKey]=DiscreteStatsTable[[#This Row],[GroupByKey]])*DiscreteStatsTable[Average]))</f>
        <v>0</v>
      </c>
      <c r="T940" s="5" cm="1">
        <f t="array" ref="T940">MIN(IF((DiscreteStatsTable[GroupByKey]=DiscreteStatsTable[[#This Row],[GroupByKey]]),(DiscreteStatsTable[GroupByKey]=DiscreteStatsTable[[#This Row],[GroupByKey]])*DiscreteStatsTable[Minimum]))</f>
        <v>0</v>
      </c>
      <c r="U940" s="5" cm="1">
        <f t="array" ref="U940">MAX(IF((DiscreteStatsTable[GroupByKey]=DiscreteStatsTable[[#This Row],[GroupByKey]]),(DiscreteStatsTable[GroupByKey]=DiscreteStatsTable[[#This Row],[GroupByKey]])*DiscreteStatsTable[Maximum]))</f>
        <v>0</v>
      </c>
      <c r="V940" s="5" cm="1">
        <f t="array" ref="V940">IFERROR(AVERAGE(IF((DiscreteStatsTable[GroupByKey]=DiscreteStatsTable[[#This Row],[GroupByKey]]),(DiscreteStatsTable[GroupByKey]=DiscreteStatsTable[[#This Row],[GroupByKey]])*DiscreteStatsTable[NumberObservations])),0)</f>
        <v>314.94</v>
      </c>
      <c r="W940" s="5">
        <f>IF((DiscreteStatsTable[[#This Row],[RepsRequested]]&gt;1),DiscreteStatsTable[[#This Row],[HalfWidth]],DiscreteStatsTable[[#This Row],[BatchMeansHalfWidth]])</f>
        <v>0</v>
      </c>
      <c r="X940" s="5" cm="1">
        <f t="array" ref="X940">COUNT(IF((DiscreteStatsTable[GroupByKey]=DiscreteStatsTable[[#This Row],[GroupByKey]]),(DiscreteStatsTable[GroupByKey]=DiscreteStatsTable[[#This Row],[GroupByKey]])*DiscreteStatsTable[Replication]))</f>
        <v>50</v>
      </c>
      <c r="Y940" s="5">
        <f>IF(DiscreteStatsTable[[#This Row],[RepsRequested]]=DiscreteStatsTable[[#This Row],[RepsWithStatObserved]],1,0)</f>
        <v>1</v>
      </c>
    </row>
    <row r="941" spans="1:25" x14ac:dyDescent="0.25">
      <c r="A941" t="s">
        <v>68</v>
      </c>
      <c r="B941" t="s">
        <v>70</v>
      </c>
      <c r="C941">
        <v>12</v>
      </c>
      <c r="D941" t="s">
        <v>85</v>
      </c>
      <c r="E941" t="s">
        <v>94</v>
      </c>
      <c r="F941" t="s">
        <v>87</v>
      </c>
      <c r="G941">
        <v>0</v>
      </c>
      <c r="H941">
        <v>2E+20</v>
      </c>
      <c r="I941">
        <v>0</v>
      </c>
      <c r="J941">
        <v>0</v>
      </c>
      <c r="K941">
        <v>313</v>
      </c>
      <c r="L94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41" s="5" cm="1">
        <f t="array" ref="M941">MAX(IF((ProjectInfoTable[ProjectName]=DiscreteStatsTable[[#This Row],[ProjectName]]),(ProjectInfoTable[ProjectName]=DiscreteStatsTable[[#This Row],[ProjectName]])*ProjectInfoTable[NumberOfReplications]))</f>
        <v>50</v>
      </c>
      <c r="N941" s="5" cm="1">
        <f t="array" ref="N941">IFERROR(AVERAGE(IF((DiscreteStatsTable[GroupByKey]=DiscreteStatsTable[[#This Row],[GroupByKey]]),(DiscreteStatsTable[GroupByKey]=DiscreteStatsTable[[#This Row],[GroupByKey]])*DiscreteStatsTable[Average])),0)</f>
        <v>0</v>
      </c>
      <c r="O941" s="5" cm="1">
        <f t="array" ref="O941">IFERROR(_xlfn.STDEV.S(IF((DiscreteStatsTable[GroupByKey]=DiscreteStatsTable[[#This Row],[GroupByKey]]),(DiscreteStatsTable[GroupByKey]=DiscreteStatsTable[[#This Row],[GroupByKey]])*DiscreteStatsTable[Average])),0)</f>
        <v>0</v>
      </c>
      <c r="P941" s="5" cm="1">
        <f t="array" ref="P941">MAX(IF((ProjectInfoTable[ProjectName]=DiscreteStatsTable[[#This Row],[ProjectName]]),(ProjectInfoTable[ProjectName]=DiscreteStatsTable[[#This Row],[ProjectName]])*ProjectInfoTable[ConfidenceInterval]))</f>
        <v>0.95</v>
      </c>
      <c r="Q941" s="5">
        <f>IF(AND(DiscreteStatsTable[[#This Row],[RepsWithStatObserved]]=1,Y941=0),200000000000000000000,IFERROR(_xlfn.T.INV.2T(1 -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1" s="5" cm="1">
        <f t="array" ref="R941">MIN(IF((DiscreteStatsTable[GroupByKey]=DiscreteStatsTable[[#This Row],[GroupByKey]]),(DiscreteStatsTable[GroupByKey]=DiscreteStatsTable[[#This Row],[GroupByKey]])*DiscreteStatsTable[Average]))</f>
        <v>0</v>
      </c>
      <c r="S941" s="5" cm="1">
        <f t="array" ref="S941">MAX(IF((DiscreteStatsTable[GroupByKey]=DiscreteStatsTable[[#This Row],[GroupByKey]]),(DiscreteStatsTable[GroupByKey]=DiscreteStatsTable[[#This Row],[GroupByKey]])*DiscreteStatsTable[Average]))</f>
        <v>0</v>
      </c>
      <c r="T941" s="5" cm="1">
        <f t="array" ref="T941">MIN(IF((DiscreteStatsTable[GroupByKey]=DiscreteStatsTable[[#This Row],[GroupByKey]]),(DiscreteStatsTable[GroupByKey]=DiscreteStatsTable[[#This Row],[GroupByKey]])*DiscreteStatsTable[Minimum]))</f>
        <v>0</v>
      </c>
      <c r="U941" s="5" cm="1">
        <f t="array" ref="U941">MAX(IF((DiscreteStatsTable[GroupByKey]=DiscreteStatsTable[[#This Row],[GroupByKey]]),(DiscreteStatsTable[GroupByKey]=DiscreteStatsTable[[#This Row],[GroupByKey]])*DiscreteStatsTable[Maximum]))</f>
        <v>0</v>
      </c>
      <c r="V941" s="5" cm="1">
        <f t="array" ref="V941">IFERROR(AVERAGE(IF((DiscreteStatsTable[GroupByKey]=DiscreteStatsTable[[#This Row],[GroupByKey]]),(DiscreteStatsTable[GroupByKey]=DiscreteStatsTable[[#This Row],[GroupByKey]])*DiscreteStatsTable[NumberObservations])),0)</f>
        <v>314.94</v>
      </c>
      <c r="W941" s="5">
        <f>IF((DiscreteStatsTable[[#This Row],[RepsRequested]]&gt;1),DiscreteStatsTable[[#This Row],[HalfWidth]],DiscreteStatsTable[[#This Row],[BatchMeansHalfWidth]])</f>
        <v>0</v>
      </c>
      <c r="X941" s="5" cm="1">
        <f t="array" ref="X941">COUNT(IF((DiscreteStatsTable[GroupByKey]=DiscreteStatsTable[[#This Row],[GroupByKey]]),(DiscreteStatsTable[GroupByKey]=DiscreteStatsTable[[#This Row],[GroupByKey]])*DiscreteStatsTable[Replication]))</f>
        <v>50</v>
      </c>
      <c r="Y941" s="5">
        <f>IF(DiscreteStatsTable[[#This Row],[RepsRequested]]=DiscreteStatsTable[[#This Row],[RepsWithStatObserved]],1,0)</f>
        <v>1</v>
      </c>
    </row>
    <row r="942" spans="1:25" x14ac:dyDescent="0.25">
      <c r="A942" t="s">
        <v>68</v>
      </c>
      <c r="B942" t="s">
        <v>70</v>
      </c>
      <c r="C942">
        <v>12</v>
      </c>
      <c r="D942" t="s">
        <v>85</v>
      </c>
      <c r="E942" t="s">
        <v>95</v>
      </c>
      <c r="F942" t="s">
        <v>87</v>
      </c>
      <c r="G942">
        <v>0.15382820264479599</v>
      </c>
      <c r="H942">
        <v>2E+20</v>
      </c>
      <c r="I942">
        <v>1.6469596419612698E-2</v>
      </c>
      <c r="J942">
        <v>0.37319691974917901</v>
      </c>
      <c r="K942">
        <v>313</v>
      </c>
      <c r="L94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42" s="5" cm="1">
        <f t="array" ref="M942">MAX(IF((ProjectInfoTable[ProjectName]=DiscreteStatsTable[[#This Row],[ProjectName]]),(ProjectInfoTable[ProjectName]=DiscreteStatsTable[[#This Row],[ProjectName]])*ProjectInfoTable[NumberOfReplications]))</f>
        <v>50</v>
      </c>
      <c r="N942" s="5" cm="1">
        <f t="array" ref="N942">IFERROR(AVERAGE(IF((DiscreteStatsTable[GroupByKey]=DiscreteStatsTable[[#This Row],[GroupByKey]]),(DiscreteStatsTable[GroupByKey]=DiscreteStatsTable[[#This Row],[GroupByKey]])*DiscreteStatsTable[Average])),0)</f>
        <v>0.15360300744494335</v>
      </c>
      <c r="O942" s="5" cm="1">
        <f t="array" ref="O94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42" s="5" cm="1">
        <f t="array" ref="P942">MAX(IF((ProjectInfoTable[ProjectName]=DiscreteStatsTable[[#This Row],[ProjectName]]),(ProjectInfoTable[ProjectName]=DiscreteStatsTable[[#This Row],[ProjectName]])*ProjectInfoTable[ConfidenceInterval]))</f>
        <v>0.95</v>
      </c>
      <c r="Q942" s="5">
        <f>IF(AND(DiscreteStatsTable[[#This Row],[RepsWithStatObserved]]=1,Y942=0),200000000000000000000,IFERROR(_xlfn.T.INV.2T(1 -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42" s="5" cm="1">
        <f t="array" ref="R942">MIN(IF((DiscreteStatsTable[GroupByKey]=DiscreteStatsTable[[#This Row],[GroupByKey]]),(DiscreteStatsTable[GroupByKey]=DiscreteStatsTable[[#This Row],[GroupByKey]])*DiscreteStatsTable[Average]))</f>
        <v>0.14775202073435401</v>
      </c>
      <c r="S942" s="5" cm="1">
        <f t="array" ref="S942">MAX(IF((DiscreteStatsTable[GroupByKey]=DiscreteStatsTable[[#This Row],[GroupByKey]]),(DiscreteStatsTable[GroupByKey]=DiscreteStatsTable[[#This Row],[GroupByKey]])*DiscreteStatsTable[Average]))</f>
        <v>0.15935535821513699</v>
      </c>
      <c r="T942" s="5" cm="1">
        <f t="array" ref="T942">MIN(IF((DiscreteStatsTable[GroupByKey]=DiscreteStatsTable[[#This Row],[GroupByKey]]),(DiscreteStatsTable[GroupByKey]=DiscreteStatsTable[[#This Row],[GroupByKey]])*DiscreteStatsTable[Minimum]))</f>
        <v>1.2941586017357501E-2</v>
      </c>
      <c r="U942" s="5" cm="1">
        <f t="array" ref="U942">MAX(IF((DiscreteStatsTable[GroupByKey]=DiscreteStatsTable[[#This Row],[GroupByKey]]),(DiscreteStatsTable[GroupByKey]=DiscreteStatsTable[[#This Row],[GroupByKey]])*DiscreteStatsTable[Maximum]))</f>
        <v>0.39902140955300902</v>
      </c>
      <c r="V942" s="5" cm="1">
        <f t="array" ref="V942">IFERROR(AVERAGE(IF((DiscreteStatsTable[GroupByKey]=DiscreteStatsTable[[#This Row],[GroupByKey]]),(DiscreteStatsTable[GroupByKey]=DiscreteStatsTable[[#This Row],[GroupByKey]])*DiscreteStatsTable[NumberObservations])),0)</f>
        <v>314.94</v>
      </c>
      <c r="W942" s="5">
        <f>IF((DiscreteStatsTable[[#This Row],[RepsRequested]]&gt;1),DiscreteStatsTable[[#This Row],[HalfWidth]],DiscreteStatsTable[[#This Row],[BatchMeansHalfWidth]])</f>
        <v>7.902472167534418E-4</v>
      </c>
      <c r="X942" s="5" cm="1">
        <f t="array" ref="X942">COUNT(IF((DiscreteStatsTable[GroupByKey]=DiscreteStatsTable[[#This Row],[GroupByKey]]),(DiscreteStatsTable[GroupByKey]=DiscreteStatsTable[[#This Row],[GroupByKey]])*DiscreteStatsTable[Replication]))</f>
        <v>50</v>
      </c>
      <c r="Y942" s="5">
        <f>IF(DiscreteStatsTable[[#This Row],[RepsRequested]]=DiscreteStatsTable[[#This Row],[RepsWithStatObserved]],1,0)</f>
        <v>1</v>
      </c>
    </row>
    <row r="943" spans="1:25" x14ac:dyDescent="0.25">
      <c r="A943" t="s">
        <v>68</v>
      </c>
      <c r="B943" t="s">
        <v>70</v>
      </c>
      <c r="C943">
        <v>12</v>
      </c>
      <c r="D943" t="s">
        <v>85</v>
      </c>
      <c r="E943" t="s">
        <v>96</v>
      </c>
      <c r="F943" t="s">
        <v>87</v>
      </c>
      <c r="G943">
        <v>5.6561293621965403</v>
      </c>
      <c r="H943">
        <v>2E+20</v>
      </c>
      <c r="I943">
        <v>0.98817578517676496</v>
      </c>
      <c r="J943">
        <v>16.269861905826101</v>
      </c>
      <c r="K943">
        <v>313</v>
      </c>
      <c r="L94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43" s="5" cm="1">
        <f t="array" ref="M943">MAX(IF((ProjectInfoTable[ProjectName]=DiscreteStatsTable[[#This Row],[ProjectName]]),(ProjectInfoTable[ProjectName]=DiscreteStatsTable[[#This Row],[ProjectName]])*ProjectInfoTable[NumberOfReplications]))</f>
        <v>50</v>
      </c>
      <c r="N943" s="5" cm="1">
        <f t="array" ref="N943">IFERROR(AVERAGE(IF((DiscreteStatsTable[GroupByKey]=DiscreteStatsTable[[#This Row],[GroupByKey]]),(DiscreteStatsTable[GroupByKey]=DiscreteStatsTable[[#This Row],[GroupByKey]])*DiscreteStatsTable[Average])),0)</f>
        <v>5.6703914844629564</v>
      </c>
      <c r="O943" s="5" cm="1">
        <f t="array" ref="O943">IFERROR(_xlfn.STDEV.S(IF((DiscreteStatsTable[GroupByKey]=DiscreteStatsTable[[#This Row],[GroupByKey]]),(DiscreteStatsTable[GroupByKey]=DiscreteStatsTable[[#This Row],[GroupByKey]])*DiscreteStatsTable[Average])),0)</f>
        <v>0.11212213786906711</v>
      </c>
      <c r="P943" s="5" cm="1">
        <f t="array" ref="P943">MAX(IF((ProjectInfoTable[ProjectName]=DiscreteStatsTable[[#This Row],[ProjectName]]),(ProjectInfoTable[ProjectName]=DiscreteStatsTable[[#This Row],[ProjectName]])*ProjectInfoTable[ConfidenceInterval]))</f>
        <v>0.95</v>
      </c>
      <c r="Q943" s="5">
        <f>IF(AND(DiscreteStatsTable[[#This Row],[RepsWithStatObserved]]=1,Y943=0),200000000000000000000,IFERROR(_xlfn.T.INV.2T(1 -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943" s="5" cm="1">
        <f t="array" ref="R943">MIN(IF((DiscreteStatsTable[GroupByKey]=DiscreteStatsTable[[#This Row],[GroupByKey]]),(DiscreteStatsTable[GroupByKey]=DiscreteStatsTable[[#This Row],[GroupByKey]])*DiscreteStatsTable[Average]))</f>
        <v>5.4446177348794</v>
      </c>
      <c r="S943" s="5" cm="1">
        <f t="array" ref="S943">MAX(IF((DiscreteStatsTable[GroupByKey]=DiscreteStatsTable[[#This Row],[GroupByKey]]),(DiscreteStatsTable[GroupByKey]=DiscreteStatsTable[[#This Row],[GroupByKey]])*DiscreteStatsTable[Average]))</f>
        <v>5.9073355064629904</v>
      </c>
      <c r="T943" s="5" cm="1">
        <f t="array" ref="T943">MIN(IF((DiscreteStatsTable[GroupByKey]=DiscreteStatsTable[[#This Row],[GroupByKey]]),(DiscreteStatsTable[GroupByKey]=DiscreteStatsTable[[#This Row],[GroupByKey]])*DiscreteStatsTable[Minimum]))</f>
        <v>0.776495161041453</v>
      </c>
      <c r="U943" s="5" cm="1">
        <f t="array" ref="U943">MAX(IF((DiscreteStatsTable[GroupByKey]=DiscreteStatsTable[[#This Row],[GroupByKey]]),(DiscreteStatsTable[GroupByKey]=DiscreteStatsTable[[#This Row],[GroupByKey]])*DiscreteStatsTable[Maximum]))</f>
        <v>17.386184782464099</v>
      </c>
      <c r="V943" s="5" cm="1">
        <f t="array" ref="V943">IFERROR(AVERAGE(IF((DiscreteStatsTable[GroupByKey]=DiscreteStatsTable[[#This Row],[GroupByKey]]),(DiscreteStatsTable[GroupByKey]=DiscreteStatsTable[[#This Row],[GroupByKey]])*DiscreteStatsTable[NumberObservations])),0)</f>
        <v>314.94</v>
      </c>
      <c r="W943" s="5">
        <f>IF((DiscreteStatsTable[[#This Row],[RepsRequested]]&gt;1),DiscreteStatsTable[[#This Row],[HalfWidth]],DiscreteStatsTable[[#This Row],[BatchMeansHalfWidth]])</f>
        <v>3.1864759013847554E-2</v>
      </c>
      <c r="X943" s="5" cm="1">
        <f t="array" ref="X943">COUNT(IF((DiscreteStatsTable[GroupByKey]=DiscreteStatsTable[[#This Row],[GroupByKey]]),(DiscreteStatsTable[GroupByKey]=DiscreteStatsTable[[#This Row],[GroupByKey]])*DiscreteStatsTable[Replication]))</f>
        <v>50</v>
      </c>
      <c r="Y943" s="5">
        <f>IF(DiscreteStatsTable[[#This Row],[RepsRequested]]=DiscreteStatsTable[[#This Row],[RepsWithStatObserved]],1,0)</f>
        <v>1</v>
      </c>
    </row>
    <row r="944" spans="1:25" x14ac:dyDescent="0.25">
      <c r="A944" t="s">
        <v>68</v>
      </c>
      <c r="B944" t="s">
        <v>70</v>
      </c>
      <c r="C944">
        <v>12</v>
      </c>
      <c r="D944" t="s">
        <v>85</v>
      </c>
      <c r="E944" t="s">
        <v>97</v>
      </c>
      <c r="F944" t="s">
        <v>87</v>
      </c>
      <c r="G944">
        <v>0</v>
      </c>
      <c r="H944">
        <v>2E+20</v>
      </c>
      <c r="I944">
        <v>0</v>
      </c>
      <c r="J944">
        <v>0</v>
      </c>
      <c r="K944">
        <v>313</v>
      </c>
      <c r="L94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44" s="5" cm="1">
        <f t="array" ref="M944">MAX(IF((ProjectInfoTable[ProjectName]=DiscreteStatsTable[[#This Row],[ProjectName]]),(ProjectInfoTable[ProjectName]=DiscreteStatsTable[[#This Row],[ProjectName]])*ProjectInfoTable[NumberOfReplications]))</f>
        <v>50</v>
      </c>
      <c r="N944" s="5" cm="1">
        <f t="array" ref="N944">IFERROR(AVERAGE(IF((DiscreteStatsTable[GroupByKey]=DiscreteStatsTable[[#This Row],[GroupByKey]]),(DiscreteStatsTable[GroupByKey]=DiscreteStatsTable[[#This Row],[GroupByKey]])*DiscreteStatsTable[Average])),0)</f>
        <v>0</v>
      </c>
      <c r="O944" s="5" cm="1">
        <f t="array" ref="O944">IFERROR(_xlfn.STDEV.S(IF((DiscreteStatsTable[GroupByKey]=DiscreteStatsTable[[#This Row],[GroupByKey]]),(DiscreteStatsTable[GroupByKey]=DiscreteStatsTable[[#This Row],[GroupByKey]])*DiscreteStatsTable[Average])),0)</f>
        <v>0</v>
      </c>
      <c r="P944" s="5" cm="1">
        <f t="array" ref="P944">MAX(IF((ProjectInfoTable[ProjectName]=DiscreteStatsTable[[#This Row],[ProjectName]]),(ProjectInfoTable[ProjectName]=DiscreteStatsTable[[#This Row],[ProjectName]])*ProjectInfoTable[ConfidenceInterval]))</f>
        <v>0.95</v>
      </c>
      <c r="Q944" s="5">
        <f>IF(AND(DiscreteStatsTable[[#This Row],[RepsWithStatObserved]]=1,Y944=0),200000000000000000000,IFERROR(_xlfn.T.INV.2T(1 -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4" s="5" cm="1">
        <f t="array" ref="R944">MIN(IF((DiscreteStatsTable[GroupByKey]=DiscreteStatsTable[[#This Row],[GroupByKey]]),(DiscreteStatsTable[GroupByKey]=DiscreteStatsTable[[#This Row],[GroupByKey]])*DiscreteStatsTable[Average]))</f>
        <v>0</v>
      </c>
      <c r="S944" s="5" cm="1">
        <f t="array" ref="S944">MAX(IF((DiscreteStatsTable[GroupByKey]=DiscreteStatsTable[[#This Row],[GroupByKey]]),(DiscreteStatsTable[GroupByKey]=DiscreteStatsTable[[#This Row],[GroupByKey]])*DiscreteStatsTable[Average]))</f>
        <v>0</v>
      </c>
      <c r="T944" s="5" cm="1">
        <f t="array" ref="T944">MIN(IF((DiscreteStatsTable[GroupByKey]=DiscreteStatsTable[[#This Row],[GroupByKey]]),(DiscreteStatsTable[GroupByKey]=DiscreteStatsTable[[#This Row],[GroupByKey]])*DiscreteStatsTable[Minimum]))</f>
        <v>0</v>
      </c>
      <c r="U944" s="5" cm="1">
        <f t="array" ref="U944">MAX(IF((DiscreteStatsTable[GroupByKey]=DiscreteStatsTable[[#This Row],[GroupByKey]]),(DiscreteStatsTable[GroupByKey]=DiscreteStatsTable[[#This Row],[GroupByKey]])*DiscreteStatsTable[Maximum]))</f>
        <v>0</v>
      </c>
      <c r="V944" s="5" cm="1">
        <f t="array" ref="V944">IFERROR(AVERAGE(IF((DiscreteStatsTable[GroupByKey]=DiscreteStatsTable[[#This Row],[GroupByKey]]),(DiscreteStatsTable[GroupByKey]=DiscreteStatsTable[[#This Row],[GroupByKey]])*DiscreteStatsTable[NumberObservations])),0)</f>
        <v>314.94</v>
      </c>
      <c r="W944" s="5">
        <f>IF((DiscreteStatsTable[[#This Row],[RepsRequested]]&gt;1),DiscreteStatsTable[[#This Row],[HalfWidth]],DiscreteStatsTable[[#This Row],[BatchMeansHalfWidth]])</f>
        <v>0</v>
      </c>
      <c r="X944" s="5" cm="1">
        <f t="array" ref="X944">COUNT(IF((DiscreteStatsTable[GroupByKey]=DiscreteStatsTable[[#This Row],[GroupByKey]]),(DiscreteStatsTable[GroupByKey]=DiscreteStatsTable[[#This Row],[GroupByKey]])*DiscreteStatsTable[Replication]))</f>
        <v>50</v>
      </c>
      <c r="Y944" s="5">
        <f>IF(DiscreteStatsTable[[#This Row],[RepsRequested]]=DiscreteStatsTable[[#This Row],[RepsWithStatObserved]],1,0)</f>
        <v>1</v>
      </c>
    </row>
    <row r="945" spans="1:25" x14ac:dyDescent="0.25">
      <c r="A945" t="s">
        <v>68</v>
      </c>
      <c r="B945" t="s">
        <v>70</v>
      </c>
      <c r="C945">
        <v>12</v>
      </c>
      <c r="D945" t="s">
        <v>85</v>
      </c>
      <c r="E945" t="s">
        <v>98</v>
      </c>
      <c r="F945" t="s">
        <v>87</v>
      </c>
      <c r="G945">
        <v>0.47419717740273798</v>
      </c>
      <c r="H945">
        <v>2E+20</v>
      </c>
      <c r="I945">
        <v>0</v>
      </c>
      <c r="J945">
        <v>3.9353385507890799</v>
      </c>
      <c r="K945">
        <v>313</v>
      </c>
      <c r="L94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45" s="5" cm="1">
        <f t="array" ref="M945">MAX(IF((ProjectInfoTable[ProjectName]=DiscreteStatsTable[[#This Row],[ProjectName]]),(ProjectInfoTable[ProjectName]=DiscreteStatsTable[[#This Row],[ProjectName]])*ProjectInfoTable[NumberOfReplications]))</f>
        <v>50</v>
      </c>
      <c r="N945" s="5" cm="1">
        <f t="array" ref="N945">IFERROR(AVERAGE(IF((DiscreteStatsTable[GroupByKey]=DiscreteStatsTable[[#This Row],[GroupByKey]]),(DiscreteStatsTable[GroupByKey]=DiscreteStatsTable[[#This Row],[GroupByKey]])*DiscreteStatsTable[Average])),0)</f>
        <v>0.57601823206331915</v>
      </c>
      <c r="O945" s="5" cm="1">
        <f t="array" ref="O945">IFERROR(_xlfn.STDEV.S(IF((DiscreteStatsTable[GroupByKey]=DiscreteStatsTable[[#This Row],[GroupByKey]]),(DiscreteStatsTable[GroupByKey]=DiscreteStatsTable[[#This Row],[GroupByKey]])*DiscreteStatsTable[Average])),0)</f>
        <v>0.15914721048241839</v>
      </c>
      <c r="P945" s="5" cm="1">
        <f t="array" ref="P945">MAX(IF((ProjectInfoTable[ProjectName]=DiscreteStatsTable[[#This Row],[ProjectName]]),(ProjectInfoTable[ProjectName]=DiscreteStatsTable[[#This Row],[ProjectName]])*ProjectInfoTable[ConfidenceInterval]))</f>
        <v>0.95</v>
      </c>
      <c r="Q945" s="5">
        <f>IF(AND(DiscreteStatsTable[[#This Row],[RepsWithStatObserved]]=1,Y945=0),200000000000000000000,IFERROR(_xlfn.T.INV.2T(1 -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945" s="5" cm="1">
        <f t="array" ref="R945">MIN(IF((DiscreteStatsTable[GroupByKey]=DiscreteStatsTable[[#This Row],[GroupByKey]]),(DiscreteStatsTable[GroupByKey]=DiscreteStatsTable[[#This Row],[GroupByKey]])*DiscreteStatsTable[Average]))</f>
        <v>0.32737752576294898</v>
      </c>
      <c r="S945" s="5" cm="1">
        <f t="array" ref="S945">MAX(IF((DiscreteStatsTable[GroupByKey]=DiscreteStatsTable[[#This Row],[GroupByKey]]),(DiscreteStatsTable[GroupByKey]=DiscreteStatsTable[[#This Row],[GroupByKey]])*DiscreteStatsTable[Average]))</f>
        <v>1.14796185143237</v>
      </c>
      <c r="T945" s="5" cm="1">
        <f t="array" ref="T945">MIN(IF((DiscreteStatsTable[GroupByKey]=DiscreteStatsTable[[#This Row],[GroupByKey]]),(DiscreteStatsTable[GroupByKey]=DiscreteStatsTable[[#This Row],[GroupByKey]])*DiscreteStatsTable[Minimum]))</f>
        <v>0</v>
      </c>
      <c r="U945" s="5" cm="1">
        <f t="array" ref="U945">MAX(IF((DiscreteStatsTable[GroupByKey]=DiscreteStatsTable[[#This Row],[GroupByKey]]),(DiscreteStatsTable[GroupByKey]=DiscreteStatsTable[[#This Row],[GroupByKey]])*DiscreteStatsTable[Maximum]))</f>
        <v>11.200829717355999</v>
      </c>
      <c r="V945" s="5" cm="1">
        <f t="array" ref="V945">IFERROR(AVERAGE(IF((DiscreteStatsTable[GroupByKey]=DiscreteStatsTable[[#This Row],[GroupByKey]]),(DiscreteStatsTable[GroupByKey]=DiscreteStatsTable[[#This Row],[GroupByKey]])*DiscreteStatsTable[NumberObservations])),0)</f>
        <v>314.94</v>
      </c>
      <c r="W945" s="5">
        <f>IF((DiscreteStatsTable[[#This Row],[RepsRequested]]&gt;1),DiscreteStatsTable[[#This Row],[HalfWidth]],DiscreteStatsTable[[#This Row],[BatchMeansHalfWidth]])</f>
        <v>4.5229136780020357E-2</v>
      </c>
      <c r="X945" s="5" cm="1">
        <f t="array" ref="X945">COUNT(IF((DiscreteStatsTable[GroupByKey]=DiscreteStatsTable[[#This Row],[GroupByKey]]),(DiscreteStatsTable[GroupByKey]=DiscreteStatsTable[[#This Row],[GroupByKey]])*DiscreteStatsTable[Replication]))</f>
        <v>50</v>
      </c>
      <c r="Y945" s="5">
        <f>IF(DiscreteStatsTable[[#This Row],[RepsRequested]]=DiscreteStatsTable[[#This Row],[RepsWithStatObserved]],1,0)</f>
        <v>1</v>
      </c>
    </row>
    <row r="946" spans="1:25" x14ac:dyDescent="0.25">
      <c r="A946" t="s">
        <v>68</v>
      </c>
      <c r="B946" t="s">
        <v>70</v>
      </c>
      <c r="C946">
        <v>13</v>
      </c>
      <c r="D946" t="s">
        <v>85</v>
      </c>
      <c r="E946" t="s">
        <v>86</v>
      </c>
      <c r="F946" t="s">
        <v>87</v>
      </c>
      <c r="G946">
        <v>0</v>
      </c>
      <c r="H946">
        <v>2E+20</v>
      </c>
      <c r="I946">
        <v>0</v>
      </c>
      <c r="J946">
        <v>0</v>
      </c>
      <c r="K946">
        <v>315</v>
      </c>
      <c r="L94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46" s="5" cm="1">
        <f t="array" ref="M946">MAX(IF((ProjectInfoTable[ProjectName]=DiscreteStatsTable[[#This Row],[ProjectName]]),(ProjectInfoTable[ProjectName]=DiscreteStatsTable[[#This Row],[ProjectName]])*ProjectInfoTable[NumberOfReplications]))</f>
        <v>50</v>
      </c>
      <c r="N946" s="5" cm="1">
        <f t="array" ref="N946">IFERROR(AVERAGE(IF((DiscreteStatsTable[GroupByKey]=DiscreteStatsTable[[#This Row],[GroupByKey]]),(DiscreteStatsTable[GroupByKey]=DiscreteStatsTable[[#This Row],[GroupByKey]])*DiscreteStatsTable[Average])),0)</f>
        <v>0</v>
      </c>
      <c r="O946" s="5" cm="1">
        <f t="array" ref="O946">IFERROR(_xlfn.STDEV.S(IF((DiscreteStatsTable[GroupByKey]=DiscreteStatsTable[[#This Row],[GroupByKey]]),(DiscreteStatsTable[GroupByKey]=DiscreteStatsTable[[#This Row],[GroupByKey]])*DiscreteStatsTable[Average])),0)</f>
        <v>0</v>
      </c>
      <c r="P946" s="5" cm="1">
        <f t="array" ref="P946">MAX(IF((ProjectInfoTable[ProjectName]=DiscreteStatsTable[[#This Row],[ProjectName]]),(ProjectInfoTable[ProjectName]=DiscreteStatsTable[[#This Row],[ProjectName]])*ProjectInfoTable[ConfidenceInterval]))</f>
        <v>0.95</v>
      </c>
      <c r="Q946" s="5">
        <f>IF(AND(DiscreteStatsTable[[#This Row],[RepsWithStatObserved]]=1,Y946=0),200000000000000000000,IFERROR(_xlfn.T.INV.2T(1 -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6" s="5" cm="1">
        <f t="array" ref="R946">MIN(IF((DiscreteStatsTable[GroupByKey]=DiscreteStatsTable[[#This Row],[GroupByKey]]),(DiscreteStatsTable[GroupByKey]=DiscreteStatsTable[[#This Row],[GroupByKey]])*DiscreteStatsTable[Average]))</f>
        <v>0</v>
      </c>
      <c r="S946" s="5" cm="1">
        <f t="array" ref="S946">MAX(IF((DiscreteStatsTable[GroupByKey]=DiscreteStatsTable[[#This Row],[GroupByKey]]),(DiscreteStatsTable[GroupByKey]=DiscreteStatsTable[[#This Row],[GroupByKey]])*DiscreteStatsTable[Average]))</f>
        <v>0</v>
      </c>
      <c r="T946" s="5" cm="1">
        <f t="array" ref="T946">MIN(IF((DiscreteStatsTable[GroupByKey]=DiscreteStatsTable[[#This Row],[GroupByKey]]),(DiscreteStatsTable[GroupByKey]=DiscreteStatsTable[[#This Row],[GroupByKey]])*DiscreteStatsTable[Minimum]))</f>
        <v>0</v>
      </c>
      <c r="U946" s="5" cm="1">
        <f t="array" ref="U946">MAX(IF((DiscreteStatsTable[GroupByKey]=DiscreteStatsTable[[#This Row],[GroupByKey]]),(DiscreteStatsTable[GroupByKey]=DiscreteStatsTable[[#This Row],[GroupByKey]])*DiscreteStatsTable[Maximum]))</f>
        <v>0</v>
      </c>
      <c r="V946" s="5" cm="1">
        <f t="array" ref="V946">IFERROR(AVERAGE(IF((DiscreteStatsTable[GroupByKey]=DiscreteStatsTable[[#This Row],[GroupByKey]]),(DiscreteStatsTable[GroupByKey]=DiscreteStatsTable[[#This Row],[GroupByKey]])*DiscreteStatsTable[NumberObservations])),0)</f>
        <v>314.94</v>
      </c>
      <c r="W946" s="5">
        <f>IF((DiscreteStatsTable[[#This Row],[RepsRequested]]&gt;1),DiscreteStatsTable[[#This Row],[HalfWidth]],DiscreteStatsTable[[#This Row],[BatchMeansHalfWidth]])</f>
        <v>0</v>
      </c>
      <c r="X946" s="5" cm="1">
        <f t="array" ref="X946">COUNT(IF((DiscreteStatsTable[GroupByKey]=DiscreteStatsTable[[#This Row],[GroupByKey]]),(DiscreteStatsTable[GroupByKey]=DiscreteStatsTable[[#This Row],[GroupByKey]])*DiscreteStatsTable[Replication]))</f>
        <v>50</v>
      </c>
      <c r="Y946" s="5">
        <f>IF(DiscreteStatsTable[[#This Row],[RepsRequested]]=DiscreteStatsTable[[#This Row],[RepsWithStatObserved]],1,0)</f>
        <v>1</v>
      </c>
    </row>
    <row r="947" spans="1:25" x14ac:dyDescent="0.25">
      <c r="A947" t="s">
        <v>68</v>
      </c>
      <c r="B947" t="s">
        <v>70</v>
      </c>
      <c r="C947">
        <v>13</v>
      </c>
      <c r="D947" t="s">
        <v>85</v>
      </c>
      <c r="E947" t="s">
        <v>88</v>
      </c>
      <c r="F947" t="s">
        <v>87</v>
      </c>
      <c r="G947">
        <v>0</v>
      </c>
      <c r="H947">
        <v>2E+20</v>
      </c>
      <c r="I947">
        <v>0</v>
      </c>
      <c r="J947">
        <v>0</v>
      </c>
      <c r="K947">
        <v>315</v>
      </c>
      <c r="L94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47" s="5" cm="1">
        <f t="array" ref="M947">MAX(IF((ProjectInfoTable[ProjectName]=DiscreteStatsTable[[#This Row],[ProjectName]]),(ProjectInfoTable[ProjectName]=DiscreteStatsTable[[#This Row],[ProjectName]])*ProjectInfoTable[NumberOfReplications]))</f>
        <v>50</v>
      </c>
      <c r="N947" s="5" cm="1">
        <f t="array" ref="N947">IFERROR(AVERAGE(IF((DiscreteStatsTable[GroupByKey]=DiscreteStatsTable[[#This Row],[GroupByKey]]),(DiscreteStatsTable[GroupByKey]=DiscreteStatsTable[[#This Row],[GroupByKey]])*DiscreteStatsTable[Average])),0)</f>
        <v>0</v>
      </c>
      <c r="O947" s="5" cm="1">
        <f t="array" ref="O947">IFERROR(_xlfn.STDEV.S(IF((DiscreteStatsTable[GroupByKey]=DiscreteStatsTable[[#This Row],[GroupByKey]]),(DiscreteStatsTable[GroupByKey]=DiscreteStatsTable[[#This Row],[GroupByKey]])*DiscreteStatsTable[Average])),0)</f>
        <v>0</v>
      </c>
      <c r="P947" s="5" cm="1">
        <f t="array" ref="P947">MAX(IF((ProjectInfoTable[ProjectName]=DiscreteStatsTable[[#This Row],[ProjectName]]),(ProjectInfoTable[ProjectName]=DiscreteStatsTable[[#This Row],[ProjectName]])*ProjectInfoTable[ConfidenceInterval]))</f>
        <v>0.95</v>
      </c>
      <c r="Q947" s="5">
        <f>IF(AND(DiscreteStatsTable[[#This Row],[RepsWithStatObserved]]=1,Y947=0),200000000000000000000,IFERROR(_xlfn.T.INV.2T(1 -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7" s="5" cm="1">
        <f t="array" ref="R947">MIN(IF((DiscreteStatsTable[GroupByKey]=DiscreteStatsTable[[#This Row],[GroupByKey]]),(DiscreteStatsTable[GroupByKey]=DiscreteStatsTable[[#This Row],[GroupByKey]])*DiscreteStatsTable[Average]))</f>
        <v>0</v>
      </c>
      <c r="S947" s="5" cm="1">
        <f t="array" ref="S947">MAX(IF((DiscreteStatsTable[GroupByKey]=DiscreteStatsTable[[#This Row],[GroupByKey]]),(DiscreteStatsTable[GroupByKey]=DiscreteStatsTable[[#This Row],[GroupByKey]])*DiscreteStatsTable[Average]))</f>
        <v>0</v>
      </c>
      <c r="T947" s="5" cm="1">
        <f t="array" ref="T947">MIN(IF((DiscreteStatsTable[GroupByKey]=DiscreteStatsTable[[#This Row],[GroupByKey]]),(DiscreteStatsTable[GroupByKey]=DiscreteStatsTable[[#This Row],[GroupByKey]])*DiscreteStatsTable[Minimum]))</f>
        <v>0</v>
      </c>
      <c r="U947" s="5" cm="1">
        <f t="array" ref="U947">MAX(IF((DiscreteStatsTable[GroupByKey]=DiscreteStatsTable[[#This Row],[GroupByKey]]),(DiscreteStatsTable[GroupByKey]=DiscreteStatsTable[[#This Row],[GroupByKey]])*DiscreteStatsTable[Maximum]))</f>
        <v>0</v>
      </c>
      <c r="V947" s="5" cm="1">
        <f t="array" ref="V947">IFERROR(AVERAGE(IF((DiscreteStatsTable[GroupByKey]=DiscreteStatsTable[[#This Row],[GroupByKey]]),(DiscreteStatsTable[GroupByKey]=DiscreteStatsTable[[#This Row],[GroupByKey]])*DiscreteStatsTable[NumberObservations])),0)</f>
        <v>314.94</v>
      </c>
      <c r="W947" s="5">
        <f>IF((DiscreteStatsTable[[#This Row],[RepsRequested]]&gt;1),DiscreteStatsTable[[#This Row],[HalfWidth]],DiscreteStatsTable[[#This Row],[BatchMeansHalfWidth]])</f>
        <v>0</v>
      </c>
      <c r="X947" s="5" cm="1">
        <f t="array" ref="X947">COUNT(IF((DiscreteStatsTable[GroupByKey]=DiscreteStatsTable[[#This Row],[GroupByKey]]),(DiscreteStatsTable[GroupByKey]=DiscreteStatsTable[[#This Row],[GroupByKey]])*DiscreteStatsTable[Replication]))</f>
        <v>50</v>
      </c>
      <c r="Y947" s="5">
        <f>IF(DiscreteStatsTable[[#This Row],[RepsRequested]]=DiscreteStatsTable[[#This Row],[RepsWithStatObserved]],1,0)</f>
        <v>1</v>
      </c>
    </row>
    <row r="948" spans="1:25" x14ac:dyDescent="0.25">
      <c r="A948" t="s">
        <v>68</v>
      </c>
      <c r="B948" t="s">
        <v>70</v>
      </c>
      <c r="C948">
        <v>13</v>
      </c>
      <c r="D948" t="s">
        <v>85</v>
      </c>
      <c r="E948" t="s">
        <v>89</v>
      </c>
      <c r="F948" t="s">
        <v>87</v>
      </c>
      <c r="G948">
        <v>0</v>
      </c>
      <c r="H948">
        <v>2E+20</v>
      </c>
      <c r="I948">
        <v>0</v>
      </c>
      <c r="J948">
        <v>0</v>
      </c>
      <c r="K948">
        <v>315</v>
      </c>
      <c r="L94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48" s="5" cm="1">
        <f t="array" ref="M948">MAX(IF((ProjectInfoTable[ProjectName]=DiscreteStatsTable[[#This Row],[ProjectName]]),(ProjectInfoTable[ProjectName]=DiscreteStatsTable[[#This Row],[ProjectName]])*ProjectInfoTable[NumberOfReplications]))</f>
        <v>50</v>
      </c>
      <c r="N948" s="5" cm="1">
        <f t="array" ref="N948">IFERROR(AVERAGE(IF((DiscreteStatsTable[GroupByKey]=DiscreteStatsTable[[#This Row],[GroupByKey]]),(DiscreteStatsTable[GroupByKey]=DiscreteStatsTable[[#This Row],[GroupByKey]])*DiscreteStatsTable[Average])),0)</f>
        <v>0</v>
      </c>
      <c r="O948" s="5" cm="1">
        <f t="array" ref="O948">IFERROR(_xlfn.STDEV.S(IF((DiscreteStatsTable[GroupByKey]=DiscreteStatsTable[[#This Row],[GroupByKey]]),(DiscreteStatsTable[GroupByKey]=DiscreteStatsTable[[#This Row],[GroupByKey]])*DiscreteStatsTable[Average])),0)</f>
        <v>0</v>
      </c>
      <c r="P948" s="5" cm="1">
        <f t="array" ref="P948">MAX(IF((ProjectInfoTable[ProjectName]=DiscreteStatsTable[[#This Row],[ProjectName]]),(ProjectInfoTable[ProjectName]=DiscreteStatsTable[[#This Row],[ProjectName]])*ProjectInfoTable[ConfidenceInterval]))</f>
        <v>0.95</v>
      </c>
      <c r="Q948" s="5">
        <f>IF(AND(DiscreteStatsTable[[#This Row],[RepsWithStatObserved]]=1,Y948=0),200000000000000000000,IFERROR(_xlfn.T.INV.2T(1 -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8" s="5" cm="1">
        <f t="array" ref="R948">MIN(IF((DiscreteStatsTable[GroupByKey]=DiscreteStatsTable[[#This Row],[GroupByKey]]),(DiscreteStatsTable[GroupByKey]=DiscreteStatsTable[[#This Row],[GroupByKey]])*DiscreteStatsTable[Average]))</f>
        <v>0</v>
      </c>
      <c r="S948" s="5" cm="1">
        <f t="array" ref="S948">MAX(IF((DiscreteStatsTable[GroupByKey]=DiscreteStatsTable[[#This Row],[GroupByKey]]),(DiscreteStatsTable[GroupByKey]=DiscreteStatsTable[[#This Row],[GroupByKey]])*DiscreteStatsTable[Average]))</f>
        <v>0</v>
      </c>
      <c r="T948" s="5" cm="1">
        <f t="array" ref="T948">MIN(IF((DiscreteStatsTable[GroupByKey]=DiscreteStatsTable[[#This Row],[GroupByKey]]),(DiscreteStatsTable[GroupByKey]=DiscreteStatsTable[[#This Row],[GroupByKey]])*DiscreteStatsTable[Minimum]))</f>
        <v>0</v>
      </c>
      <c r="U948" s="5" cm="1">
        <f t="array" ref="U948">MAX(IF((DiscreteStatsTable[GroupByKey]=DiscreteStatsTable[[#This Row],[GroupByKey]]),(DiscreteStatsTable[GroupByKey]=DiscreteStatsTable[[#This Row],[GroupByKey]])*DiscreteStatsTable[Maximum]))</f>
        <v>0</v>
      </c>
      <c r="V948" s="5" cm="1">
        <f t="array" ref="V948">IFERROR(AVERAGE(IF((DiscreteStatsTable[GroupByKey]=DiscreteStatsTable[[#This Row],[GroupByKey]]),(DiscreteStatsTable[GroupByKey]=DiscreteStatsTable[[#This Row],[GroupByKey]])*DiscreteStatsTable[NumberObservations])),0)</f>
        <v>314.94</v>
      </c>
      <c r="W948" s="5">
        <f>IF((DiscreteStatsTable[[#This Row],[RepsRequested]]&gt;1),DiscreteStatsTable[[#This Row],[HalfWidth]],DiscreteStatsTable[[#This Row],[BatchMeansHalfWidth]])</f>
        <v>0</v>
      </c>
      <c r="X948" s="5" cm="1">
        <f t="array" ref="X948">COUNT(IF((DiscreteStatsTable[GroupByKey]=DiscreteStatsTable[[#This Row],[GroupByKey]]),(DiscreteStatsTable[GroupByKey]=DiscreteStatsTable[[#This Row],[GroupByKey]])*DiscreteStatsTable[Replication]))</f>
        <v>50</v>
      </c>
      <c r="Y948" s="5">
        <f>IF(DiscreteStatsTable[[#This Row],[RepsRequested]]=DiscreteStatsTable[[#This Row],[RepsWithStatObserved]],1,0)</f>
        <v>1</v>
      </c>
    </row>
    <row r="949" spans="1:25" x14ac:dyDescent="0.25">
      <c r="A949" t="s">
        <v>68</v>
      </c>
      <c r="B949" t="s">
        <v>70</v>
      </c>
      <c r="C949">
        <v>13</v>
      </c>
      <c r="D949" t="s">
        <v>85</v>
      </c>
      <c r="E949" t="s">
        <v>90</v>
      </c>
      <c r="F949" t="s">
        <v>87</v>
      </c>
      <c r="G949">
        <v>0</v>
      </c>
      <c r="H949">
        <v>2E+20</v>
      </c>
      <c r="I949">
        <v>0</v>
      </c>
      <c r="J949">
        <v>0</v>
      </c>
      <c r="K949">
        <v>315</v>
      </c>
      <c r="L94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49" s="5" cm="1">
        <f t="array" ref="M949">MAX(IF((ProjectInfoTable[ProjectName]=DiscreteStatsTable[[#This Row],[ProjectName]]),(ProjectInfoTable[ProjectName]=DiscreteStatsTable[[#This Row],[ProjectName]])*ProjectInfoTable[NumberOfReplications]))</f>
        <v>50</v>
      </c>
      <c r="N949" s="5" cm="1">
        <f t="array" ref="N949">IFERROR(AVERAGE(IF((DiscreteStatsTable[GroupByKey]=DiscreteStatsTable[[#This Row],[GroupByKey]]),(DiscreteStatsTable[GroupByKey]=DiscreteStatsTable[[#This Row],[GroupByKey]])*DiscreteStatsTable[Average])),0)</f>
        <v>0</v>
      </c>
      <c r="O949" s="5" cm="1">
        <f t="array" ref="O949">IFERROR(_xlfn.STDEV.S(IF((DiscreteStatsTable[GroupByKey]=DiscreteStatsTable[[#This Row],[GroupByKey]]),(DiscreteStatsTable[GroupByKey]=DiscreteStatsTable[[#This Row],[GroupByKey]])*DiscreteStatsTable[Average])),0)</f>
        <v>0</v>
      </c>
      <c r="P949" s="5" cm="1">
        <f t="array" ref="P949">MAX(IF((ProjectInfoTable[ProjectName]=DiscreteStatsTable[[#This Row],[ProjectName]]),(ProjectInfoTable[ProjectName]=DiscreteStatsTable[[#This Row],[ProjectName]])*ProjectInfoTable[ConfidenceInterval]))</f>
        <v>0.95</v>
      </c>
      <c r="Q949" s="5">
        <f>IF(AND(DiscreteStatsTable[[#This Row],[RepsWithStatObserved]]=1,Y949=0),200000000000000000000,IFERROR(_xlfn.T.INV.2T(1 -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9" s="5" cm="1">
        <f t="array" ref="R949">MIN(IF((DiscreteStatsTable[GroupByKey]=DiscreteStatsTable[[#This Row],[GroupByKey]]),(DiscreteStatsTable[GroupByKey]=DiscreteStatsTable[[#This Row],[GroupByKey]])*DiscreteStatsTable[Average]))</f>
        <v>0</v>
      </c>
      <c r="S949" s="5" cm="1">
        <f t="array" ref="S949">MAX(IF((DiscreteStatsTable[GroupByKey]=DiscreteStatsTable[[#This Row],[GroupByKey]]),(DiscreteStatsTable[GroupByKey]=DiscreteStatsTable[[#This Row],[GroupByKey]])*DiscreteStatsTable[Average]))</f>
        <v>0</v>
      </c>
      <c r="T949" s="5" cm="1">
        <f t="array" ref="T949">MIN(IF((DiscreteStatsTable[GroupByKey]=DiscreteStatsTable[[#This Row],[GroupByKey]]),(DiscreteStatsTable[GroupByKey]=DiscreteStatsTable[[#This Row],[GroupByKey]])*DiscreteStatsTable[Minimum]))</f>
        <v>0</v>
      </c>
      <c r="U949" s="5" cm="1">
        <f t="array" ref="U949">MAX(IF((DiscreteStatsTable[GroupByKey]=DiscreteStatsTable[[#This Row],[GroupByKey]]),(DiscreteStatsTable[GroupByKey]=DiscreteStatsTable[[#This Row],[GroupByKey]])*DiscreteStatsTable[Maximum]))</f>
        <v>0</v>
      </c>
      <c r="V949" s="5" cm="1">
        <f t="array" ref="V949">IFERROR(AVERAGE(IF((DiscreteStatsTable[GroupByKey]=DiscreteStatsTable[[#This Row],[GroupByKey]]),(DiscreteStatsTable[GroupByKey]=DiscreteStatsTable[[#This Row],[GroupByKey]])*DiscreteStatsTable[NumberObservations])),0)</f>
        <v>314.94</v>
      </c>
      <c r="W949" s="5">
        <f>IF((DiscreteStatsTable[[#This Row],[RepsRequested]]&gt;1),DiscreteStatsTable[[#This Row],[HalfWidth]],DiscreteStatsTable[[#This Row],[BatchMeansHalfWidth]])</f>
        <v>0</v>
      </c>
      <c r="X949" s="5" cm="1">
        <f t="array" ref="X949">COUNT(IF((DiscreteStatsTable[GroupByKey]=DiscreteStatsTable[[#This Row],[GroupByKey]]),(DiscreteStatsTable[GroupByKey]=DiscreteStatsTable[[#This Row],[GroupByKey]])*DiscreteStatsTable[Replication]))</f>
        <v>50</v>
      </c>
      <c r="Y949" s="5">
        <f>IF(DiscreteStatsTable[[#This Row],[RepsRequested]]=DiscreteStatsTable[[#This Row],[RepsWithStatObserved]],1,0)</f>
        <v>1</v>
      </c>
    </row>
    <row r="950" spans="1:25" x14ac:dyDescent="0.25">
      <c r="A950" t="s">
        <v>68</v>
      </c>
      <c r="B950" t="s">
        <v>70</v>
      </c>
      <c r="C950">
        <v>13</v>
      </c>
      <c r="D950" t="s">
        <v>85</v>
      </c>
      <c r="E950" t="s">
        <v>91</v>
      </c>
      <c r="F950" t="s">
        <v>87</v>
      </c>
      <c r="G950">
        <v>0.15157093016019199</v>
      </c>
      <c r="H950">
        <v>2E+20</v>
      </c>
      <c r="I950">
        <v>1.7500291607962001E-2</v>
      </c>
      <c r="J950">
        <v>0.29934481738461599</v>
      </c>
      <c r="K950">
        <v>315</v>
      </c>
      <c r="L95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50" s="5" cm="1">
        <f t="array" ref="M950">MAX(IF((ProjectInfoTable[ProjectName]=DiscreteStatsTable[[#This Row],[ProjectName]]),(ProjectInfoTable[ProjectName]=DiscreteStatsTable[[#This Row],[ProjectName]])*ProjectInfoTable[NumberOfReplications]))</f>
        <v>50</v>
      </c>
      <c r="N950" s="5" cm="1">
        <f t="array" ref="N950">IFERROR(AVERAGE(IF((DiscreteStatsTable[GroupByKey]=DiscreteStatsTable[[#This Row],[GroupByKey]]),(DiscreteStatsTable[GroupByKey]=DiscreteStatsTable[[#This Row],[GroupByKey]])*DiscreteStatsTable[Average])),0)</f>
        <v>0.15360300744494335</v>
      </c>
      <c r="O950" s="5" cm="1">
        <f t="array" ref="O95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50" s="5" cm="1">
        <f t="array" ref="P950">MAX(IF((ProjectInfoTable[ProjectName]=DiscreteStatsTable[[#This Row],[ProjectName]]),(ProjectInfoTable[ProjectName]=DiscreteStatsTable[[#This Row],[ProjectName]])*ProjectInfoTable[ConfidenceInterval]))</f>
        <v>0.95</v>
      </c>
      <c r="Q950" s="5">
        <f>IF(AND(DiscreteStatsTable[[#This Row],[RepsWithStatObserved]]=1,Y950=0),200000000000000000000,IFERROR(_xlfn.T.INV.2T(1 -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50" s="5" cm="1">
        <f t="array" ref="R950">MIN(IF((DiscreteStatsTable[GroupByKey]=DiscreteStatsTable[[#This Row],[GroupByKey]]),(DiscreteStatsTable[GroupByKey]=DiscreteStatsTable[[#This Row],[GroupByKey]])*DiscreteStatsTable[Average]))</f>
        <v>0.14775202073435401</v>
      </c>
      <c r="S950" s="5" cm="1">
        <f t="array" ref="S950">MAX(IF((DiscreteStatsTable[GroupByKey]=DiscreteStatsTable[[#This Row],[GroupByKey]]),(DiscreteStatsTable[GroupByKey]=DiscreteStatsTable[[#This Row],[GroupByKey]])*DiscreteStatsTable[Average]))</f>
        <v>0.15935535821513699</v>
      </c>
      <c r="T950" s="5" cm="1">
        <f t="array" ref="T950">MIN(IF((DiscreteStatsTable[GroupByKey]=DiscreteStatsTable[[#This Row],[GroupByKey]]),(DiscreteStatsTable[GroupByKey]=DiscreteStatsTable[[#This Row],[GroupByKey]])*DiscreteStatsTable[Minimum]))</f>
        <v>1.2941586017357501E-2</v>
      </c>
      <c r="U950" s="5" cm="1">
        <f t="array" ref="U950">MAX(IF((DiscreteStatsTable[GroupByKey]=DiscreteStatsTable[[#This Row],[GroupByKey]]),(DiscreteStatsTable[GroupByKey]=DiscreteStatsTable[[#This Row],[GroupByKey]])*DiscreteStatsTable[Maximum]))</f>
        <v>0.39902140955300902</v>
      </c>
      <c r="V950" s="5" cm="1">
        <f t="array" ref="V950">IFERROR(AVERAGE(IF((DiscreteStatsTable[GroupByKey]=DiscreteStatsTable[[#This Row],[GroupByKey]]),(DiscreteStatsTable[GroupByKey]=DiscreteStatsTable[[#This Row],[GroupByKey]])*DiscreteStatsTable[NumberObservations])),0)</f>
        <v>314.94</v>
      </c>
      <c r="W950" s="5">
        <f>IF((DiscreteStatsTable[[#This Row],[RepsRequested]]&gt;1),DiscreteStatsTable[[#This Row],[HalfWidth]],DiscreteStatsTable[[#This Row],[BatchMeansHalfWidth]])</f>
        <v>7.902472167534418E-4</v>
      </c>
      <c r="X950" s="5" cm="1">
        <f t="array" ref="X950">COUNT(IF((DiscreteStatsTable[GroupByKey]=DiscreteStatsTable[[#This Row],[GroupByKey]]),(DiscreteStatsTable[GroupByKey]=DiscreteStatsTable[[#This Row],[GroupByKey]])*DiscreteStatsTable[Replication]))</f>
        <v>50</v>
      </c>
      <c r="Y950" s="5">
        <f>IF(DiscreteStatsTable[[#This Row],[RepsRequested]]=DiscreteStatsTable[[#This Row],[RepsWithStatObserved]],1,0)</f>
        <v>1</v>
      </c>
    </row>
    <row r="951" spans="1:25" x14ac:dyDescent="0.25">
      <c r="A951" t="s">
        <v>68</v>
      </c>
      <c r="B951" t="s">
        <v>70</v>
      </c>
      <c r="C951">
        <v>13</v>
      </c>
      <c r="D951" t="s">
        <v>85</v>
      </c>
      <c r="E951" t="s">
        <v>92</v>
      </c>
      <c r="F951" t="s">
        <v>87</v>
      </c>
      <c r="G951">
        <v>6.1058408158298603</v>
      </c>
      <c r="H951">
        <v>2E+20</v>
      </c>
      <c r="I951">
        <v>1.12115837912165</v>
      </c>
      <c r="J951">
        <v>15.5139821822454</v>
      </c>
      <c r="K951">
        <v>315</v>
      </c>
      <c r="L95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51" s="5" cm="1">
        <f t="array" ref="M951">MAX(IF((ProjectInfoTable[ProjectName]=DiscreteStatsTable[[#This Row],[ProjectName]]),(ProjectInfoTable[ProjectName]=DiscreteStatsTable[[#This Row],[ProjectName]])*ProjectInfoTable[NumberOfReplications]))</f>
        <v>50</v>
      </c>
      <c r="N951" s="5" cm="1">
        <f t="array" ref="N951">IFERROR(AVERAGE(IF((DiscreteStatsTable[GroupByKey]=DiscreteStatsTable[[#This Row],[GroupByKey]]),(DiscreteStatsTable[GroupByKey]=DiscreteStatsTable[[#This Row],[GroupByKey]])*DiscreteStatsTable[Average])),0)</f>
        <v>6.2464097165262737</v>
      </c>
      <c r="O951" s="5" cm="1">
        <f t="array" ref="O951">IFERROR(_xlfn.STDEV.S(IF((DiscreteStatsTable[GroupByKey]=DiscreteStatsTable[[#This Row],[GroupByKey]]),(DiscreteStatsTable[GroupByKey]=DiscreteStatsTable[[#This Row],[GroupByKey]])*DiscreteStatsTable[Average])),0)</f>
        <v>0.25147687830992443</v>
      </c>
      <c r="P951" s="5" cm="1">
        <f t="array" ref="P951">MAX(IF((ProjectInfoTable[ProjectName]=DiscreteStatsTable[[#This Row],[ProjectName]]),(ProjectInfoTable[ProjectName]=DiscreteStatsTable[[#This Row],[ProjectName]])*ProjectInfoTable[ConfidenceInterval]))</f>
        <v>0.95</v>
      </c>
      <c r="Q951" s="5">
        <f>IF(AND(DiscreteStatsTable[[#This Row],[RepsWithStatObserved]]=1,Y951=0),200000000000000000000,IFERROR(_xlfn.T.INV.2T(1 -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951" s="5" cm="1">
        <f t="array" ref="R951">MIN(IF((DiscreteStatsTable[GroupByKey]=DiscreteStatsTable[[#This Row],[GroupByKey]]),(DiscreteStatsTable[GroupByKey]=DiscreteStatsTable[[#This Row],[GroupByKey]])*DiscreteStatsTable[Average]))</f>
        <v>5.7719952606423401</v>
      </c>
      <c r="S951" s="5" cm="1">
        <f t="array" ref="S951">MAX(IF((DiscreteStatsTable[GroupByKey]=DiscreteStatsTable[[#This Row],[GroupByKey]]),(DiscreteStatsTable[GroupByKey]=DiscreteStatsTable[[#This Row],[GroupByKey]])*DiscreteStatsTable[Average]))</f>
        <v>6.9649734105951397</v>
      </c>
      <c r="T951" s="5" cm="1">
        <f t="array" ref="T951">MIN(IF((DiscreteStatsTable[GroupByKey]=DiscreteStatsTable[[#This Row],[GroupByKey]]),(DiscreteStatsTable[GroupByKey]=DiscreteStatsTable[[#This Row],[GroupByKey]])*DiscreteStatsTable[Minimum]))</f>
        <v>0.776495161041453</v>
      </c>
      <c r="U951" s="5" cm="1">
        <f t="array" ref="U951">MAX(IF((DiscreteStatsTable[GroupByKey]=DiscreteStatsTable[[#This Row],[GroupByKey]]),(DiscreteStatsTable[GroupByKey]=DiscreteStatsTable[[#This Row],[GroupByKey]])*DiscreteStatsTable[Maximum]))</f>
        <v>24.516532285818698</v>
      </c>
      <c r="V951" s="5" cm="1">
        <f t="array" ref="V951">IFERROR(AVERAGE(IF((DiscreteStatsTable[GroupByKey]=DiscreteStatsTable[[#This Row],[GroupByKey]]),(DiscreteStatsTable[GroupByKey]=DiscreteStatsTable[[#This Row],[GroupByKey]])*DiscreteStatsTable[NumberObservations])),0)</f>
        <v>314.94</v>
      </c>
      <c r="W951" s="5">
        <f>IF((DiscreteStatsTable[[#This Row],[RepsRequested]]&gt;1),DiscreteStatsTable[[#This Row],[HalfWidth]],DiscreteStatsTable[[#This Row],[BatchMeansHalfWidth]])</f>
        <v>7.1468938045562813E-2</v>
      </c>
      <c r="X951" s="5" cm="1">
        <f t="array" ref="X951">COUNT(IF((DiscreteStatsTable[GroupByKey]=DiscreteStatsTable[[#This Row],[GroupByKey]]),(DiscreteStatsTable[GroupByKey]=DiscreteStatsTable[[#This Row],[GroupByKey]])*DiscreteStatsTable[Replication]))</f>
        <v>50</v>
      </c>
      <c r="Y951" s="5">
        <f>IF(DiscreteStatsTable[[#This Row],[RepsRequested]]=DiscreteStatsTable[[#This Row],[RepsWithStatObserved]],1,0)</f>
        <v>1</v>
      </c>
    </row>
    <row r="952" spans="1:25" x14ac:dyDescent="0.25">
      <c r="A952" t="s">
        <v>68</v>
      </c>
      <c r="B952" t="s">
        <v>70</v>
      </c>
      <c r="C952">
        <v>13</v>
      </c>
      <c r="D952" t="s">
        <v>85</v>
      </c>
      <c r="E952" t="s">
        <v>93</v>
      </c>
      <c r="F952" t="s">
        <v>87</v>
      </c>
      <c r="G952">
        <v>0</v>
      </c>
      <c r="H952">
        <v>2E+20</v>
      </c>
      <c r="I952">
        <v>0</v>
      </c>
      <c r="J952">
        <v>0</v>
      </c>
      <c r="K952">
        <v>315</v>
      </c>
      <c r="L95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52" s="5" cm="1">
        <f t="array" ref="M952">MAX(IF((ProjectInfoTable[ProjectName]=DiscreteStatsTable[[#This Row],[ProjectName]]),(ProjectInfoTable[ProjectName]=DiscreteStatsTable[[#This Row],[ProjectName]])*ProjectInfoTable[NumberOfReplications]))</f>
        <v>50</v>
      </c>
      <c r="N952" s="5" cm="1">
        <f t="array" ref="N952">IFERROR(AVERAGE(IF((DiscreteStatsTable[GroupByKey]=DiscreteStatsTable[[#This Row],[GroupByKey]]),(DiscreteStatsTable[GroupByKey]=DiscreteStatsTable[[#This Row],[GroupByKey]])*DiscreteStatsTable[Average])),0)</f>
        <v>0</v>
      </c>
      <c r="O952" s="5" cm="1">
        <f t="array" ref="O952">IFERROR(_xlfn.STDEV.S(IF((DiscreteStatsTable[GroupByKey]=DiscreteStatsTable[[#This Row],[GroupByKey]]),(DiscreteStatsTable[GroupByKey]=DiscreteStatsTable[[#This Row],[GroupByKey]])*DiscreteStatsTable[Average])),0)</f>
        <v>0</v>
      </c>
      <c r="P952" s="5" cm="1">
        <f t="array" ref="P952">MAX(IF((ProjectInfoTable[ProjectName]=DiscreteStatsTable[[#This Row],[ProjectName]]),(ProjectInfoTable[ProjectName]=DiscreteStatsTable[[#This Row],[ProjectName]])*ProjectInfoTable[ConfidenceInterval]))</f>
        <v>0.95</v>
      </c>
      <c r="Q952" s="5">
        <f>IF(AND(DiscreteStatsTable[[#This Row],[RepsWithStatObserved]]=1,Y952=0),200000000000000000000,IFERROR(_xlfn.T.INV.2T(1 -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2" s="5" cm="1">
        <f t="array" ref="R952">MIN(IF((DiscreteStatsTable[GroupByKey]=DiscreteStatsTable[[#This Row],[GroupByKey]]),(DiscreteStatsTable[GroupByKey]=DiscreteStatsTable[[#This Row],[GroupByKey]])*DiscreteStatsTable[Average]))</f>
        <v>0</v>
      </c>
      <c r="S952" s="5" cm="1">
        <f t="array" ref="S952">MAX(IF((DiscreteStatsTable[GroupByKey]=DiscreteStatsTable[[#This Row],[GroupByKey]]),(DiscreteStatsTable[GroupByKey]=DiscreteStatsTable[[#This Row],[GroupByKey]])*DiscreteStatsTable[Average]))</f>
        <v>0</v>
      </c>
      <c r="T952" s="5" cm="1">
        <f t="array" ref="T952">MIN(IF((DiscreteStatsTable[GroupByKey]=DiscreteStatsTable[[#This Row],[GroupByKey]]),(DiscreteStatsTable[GroupByKey]=DiscreteStatsTable[[#This Row],[GroupByKey]])*DiscreteStatsTable[Minimum]))</f>
        <v>0</v>
      </c>
      <c r="U952" s="5" cm="1">
        <f t="array" ref="U952">MAX(IF((DiscreteStatsTable[GroupByKey]=DiscreteStatsTable[[#This Row],[GroupByKey]]),(DiscreteStatsTable[GroupByKey]=DiscreteStatsTable[[#This Row],[GroupByKey]])*DiscreteStatsTable[Maximum]))</f>
        <v>0</v>
      </c>
      <c r="V952" s="5" cm="1">
        <f t="array" ref="V952">IFERROR(AVERAGE(IF((DiscreteStatsTable[GroupByKey]=DiscreteStatsTable[[#This Row],[GroupByKey]]),(DiscreteStatsTable[GroupByKey]=DiscreteStatsTable[[#This Row],[GroupByKey]])*DiscreteStatsTable[NumberObservations])),0)</f>
        <v>314.94</v>
      </c>
      <c r="W952" s="5">
        <f>IF((DiscreteStatsTable[[#This Row],[RepsRequested]]&gt;1),DiscreteStatsTable[[#This Row],[HalfWidth]],DiscreteStatsTable[[#This Row],[BatchMeansHalfWidth]])</f>
        <v>0</v>
      </c>
      <c r="X952" s="5" cm="1">
        <f t="array" ref="X952">COUNT(IF((DiscreteStatsTable[GroupByKey]=DiscreteStatsTable[[#This Row],[GroupByKey]]),(DiscreteStatsTable[GroupByKey]=DiscreteStatsTable[[#This Row],[GroupByKey]])*DiscreteStatsTable[Replication]))</f>
        <v>50</v>
      </c>
      <c r="Y952" s="5">
        <f>IF(DiscreteStatsTable[[#This Row],[RepsRequested]]=DiscreteStatsTable[[#This Row],[RepsWithStatObserved]],1,0)</f>
        <v>1</v>
      </c>
    </row>
    <row r="953" spans="1:25" x14ac:dyDescent="0.25">
      <c r="A953" t="s">
        <v>68</v>
      </c>
      <c r="B953" t="s">
        <v>70</v>
      </c>
      <c r="C953">
        <v>13</v>
      </c>
      <c r="D953" t="s">
        <v>85</v>
      </c>
      <c r="E953" t="s">
        <v>94</v>
      </c>
      <c r="F953" t="s">
        <v>87</v>
      </c>
      <c r="G953">
        <v>0</v>
      </c>
      <c r="H953">
        <v>2E+20</v>
      </c>
      <c r="I953">
        <v>0</v>
      </c>
      <c r="J953">
        <v>0</v>
      </c>
      <c r="K953">
        <v>315</v>
      </c>
      <c r="L95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53" s="5" cm="1">
        <f t="array" ref="M953">MAX(IF((ProjectInfoTable[ProjectName]=DiscreteStatsTable[[#This Row],[ProjectName]]),(ProjectInfoTable[ProjectName]=DiscreteStatsTable[[#This Row],[ProjectName]])*ProjectInfoTable[NumberOfReplications]))</f>
        <v>50</v>
      </c>
      <c r="N953" s="5" cm="1">
        <f t="array" ref="N953">IFERROR(AVERAGE(IF((DiscreteStatsTable[GroupByKey]=DiscreteStatsTable[[#This Row],[GroupByKey]]),(DiscreteStatsTable[GroupByKey]=DiscreteStatsTable[[#This Row],[GroupByKey]])*DiscreteStatsTable[Average])),0)</f>
        <v>0</v>
      </c>
      <c r="O953" s="5" cm="1">
        <f t="array" ref="O953">IFERROR(_xlfn.STDEV.S(IF((DiscreteStatsTable[GroupByKey]=DiscreteStatsTable[[#This Row],[GroupByKey]]),(DiscreteStatsTable[GroupByKey]=DiscreteStatsTable[[#This Row],[GroupByKey]])*DiscreteStatsTable[Average])),0)</f>
        <v>0</v>
      </c>
      <c r="P953" s="5" cm="1">
        <f t="array" ref="P953">MAX(IF((ProjectInfoTable[ProjectName]=DiscreteStatsTable[[#This Row],[ProjectName]]),(ProjectInfoTable[ProjectName]=DiscreteStatsTable[[#This Row],[ProjectName]])*ProjectInfoTable[ConfidenceInterval]))</f>
        <v>0.95</v>
      </c>
      <c r="Q953" s="5">
        <f>IF(AND(DiscreteStatsTable[[#This Row],[RepsWithStatObserved]]=1,Y953=0),200000000000000000000,IFERROR(_xlfn.T.INV.2T(1 -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3" s="5" cm="1">
        <f t="array" ref="R953">MIN(IF((DiscreteStatsTable[GroupByKey]=DiscreteStatsTable[[#This Row],[GroupByKey]]),(DiscreteStatsTable[GroupByKey]=DiscreteStatsTable[[#This Row],[GroupByKey]])*DiscreteStatsTable[Average]))</f>
        <v>0</v>
      </c>
      <c r="S953" s="5" cm="1">
        <f t="array" ref="S953">MAX(IF((DiscreteStatsTable[GroupByKey]=DiscreteStatsTable[[#This Row],[GroupByKey]]),(DiscreteStatsTable[GroupByKey]=DiscreteStatsTable[[#This Row],[GroupByKey]])*DiscreteStatsTable[Average]))</f>
        <v>0</v>
      </c>
      <c r="T953" s="5" cm="1">
        <f t="array" ref="T953">MIN(IF((DiscreteStatsTable[GroupByKey]=DiscreteStatsTable[[#This Row],[GroupByKey]]),(DiscreteStatsTable[GroupByKey]=DiscreteStatsTable[[#This Row],[GroupByKey]])*DiscreteStatsTable[Minimum]))</f>
        <v>0</v>
      </c>
      <c r="U953" s="5" cm="1">
        <f t="array" ref="U953">MAX(IF((DiscreteStatsTable[GroupByKey]=DiscreteStatsTable[[#This Row],[GroupByKey]]),(DiscreteStatsTable[GroupByKey]=DiscreteStatsTable[[#This Row],[GroupByKey]])*DiscreteStatsTable[Maximum]))</f>
        <v>0</v>
      </c>
      <c r="V953" s="5" cm="1">
        <f t="array" ref="V953">IFERROR(AVERAGE(IF((DiscreteStatsTable[GroupByKey]=DiscreteStatsTable[[#This Row],[GroupByKey]]),(DiscreteStatsTable[GroupByKey]=DiscreteStatsTable[[#This Row],[GroupByKey]])*DiscreteStatsTable[NumberObservations])),0)</f>
        <v>314.94</v>
      </c>
      <c r="W953" s="5">
        <f>IF((DiscreteStatsTable[[#This Row],[RepsRequested]]&gt;1),DiscreteStatsTable[[#This Row],[HalfWidth]],DiscreteStatsTable[[#This Row],[BatchMeansHalfWidth]])</f>
        <v>0</v>
      </c>
      <c r="X953" s="5" cm="1">
        <f t="array" ref="X953">COUNT(IF((DiscreteStatsTable[GroupByKey]=DiscreteStatsTable[[#This Row],[GroupByKey]]),(DiscreteStatsTable[GroupByKey]=DiscreteStatsTable[[#This Row],[GroupByKey]])*DiscreteStatsTable[Replication]))</f>
        <v>50</v>
      </c>
      <c r="Y953" s="5">
        <f>IF(DiscreteStatsTable[[#This Row],[RepsRequested]]=DiscreteStatsTable[[#This Row],[RepsWithStatObserved]],1,0)</f>
        <v>1</v>
      </c>
    </row>
    <row r="954" spans="1:25" x14ac:dyDescent="0.25">
      <c r="A954" t="s">
        <v>68</v>
      </c>
      <c r="B954" t="s">
        <v>70</v>
      </c>
      <c r="C954">
        <v>13</v>
      </c>
      <c r="D954" t="s">
        <v>85</v>
      </c>
      <c r="E954" t="s">
        <v>95</v>
      </c>
      <c r="F954" t="s">
        <v>87</v>
      </c>
      <c r="G954">
        <v>0.15157093016019199</v>
      </c>
      <c r="H954">
        <v>2E+20</v>
      </c>
      <c r="I954">
        <v>1.7500291607962001E-2</v>
      </c>
      <c r="J954">
        <v>0.29934481738461599</v>
      </c>
      <c r="K954">
        <v>315</v>
      </c>
      <c r="L95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54" s="5" cm="1">
        <f t="array" ref="M954">MAX(IF((ProjectInfoTable[ProjectName]=DiscreteStatsTable[[#This Row],[ProjectName]]),(ProjectInfoTable[ProjectName]=DiscreteStatsTable[[#This Row],[ProjectName]])*ProjectInfoTable[NumberOfReplications]))</f>
        <v>50</v>
      </c>
      <c r="N954" s="5" cm="1">
        <f t="array" ref="N954">IFERROR(AVERAGE(IF((DiscreteStatsTable[GroupByKey]=DiscreteStatsTable[[#This Row],[GroupByKey]]),(DiscreteStatsTable[GroupByKey]=DiscreteStatsTable[[#This Row],[GroupByKey]])*DiscreteStatsTable[Average])),0)</f>
        <v>0.15360300744494335</v>
      </c>
      <c r="O954" s="5" cm="1">
        <f t="array" ref="O95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54" s="5" cm="1">
        <f t="array" ref="P954">MAX(IF((ProjectInfoTable[ProjectName]=DiscreteStatsTable[[#This Row],[ProjectName]]),(ProjectInfoTable[ProjectName]=DiscreteStatsTable[[#This Row],[ProjectName]])*ProjectInfoTable[ConfidenceInterval]))</f>
        <v>0.95</v>
      </c>
      <c r="Q954" s="5">
        <f>IF(AND(DiscreteStatsTable[[#This Row],[RepsWithStatObserved]]=1,Y954=0),200000000000000000000,IFERROR(_xlfn.T.INV.2T(1 -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54" s="5" cm="1">
        <f t="array" ref="R954">MIN(IF((DiscreteStatsTable[GroupByKey]=DiscreteStatsTable[[#This Row],[GroupByKey]]),(DiscreteStatsTable[GroupByKey]=DiscreteStatsTable[[#This Row],[GroupByKey]])*DiscreteStatsTable[Average]))</f>
        <v>0.14775202073435401</v>
      </c>
      <c r="S954" s="5" cm="1">
        <f t="array" ref="S954">MAX(IF((DiscreteStatsTable[GroupByKey]=DiscreteStatsTable[[#This Row],[GroupByKey]]),(DiscreteStatsTable[GroupByKey]=DiscreteStatsTable[[#This Row],[GroupByKey]])*DiscreteStatsTable[Average]))</f>
        <v>0.15935535821513699</v>
      </c>
      <c r="T954" s="5" cm="1">
        <f t="array" ref="T954">MIN(IF((DiscreteStatsTable[GroupByKey]=DiscreteStatsTable[[#This Row],[GroupByKey]]),(DiscreteStatsTable[GroupByKey]=DiscreteStatsTable[[#This Row],[GroupByKey]])*DiscreteStatsTable[Minimum]))</f>
        <v>1.2941586017357501E-2</v>
      </c>
      <c r="U954" s="5" cm="1">
        <f t="array" ref="U954">MAX(IF((DiscreteStatsTable[GroupByKey]=DiscreteStatsTable[[#This Row],[GroupByKey]]),(DiscreteStatsTable[GroupByKey]=DiscreteStatsTable[[#This Row],[GroupByKey]])*DiscreteStatsTable[Maximum]))</f>
        <v>0.39902140955300902</v>
      </c>
      <c r="V954" s="5" cm="1">
        <f t="array" ref="V954">IFERROR(AVERAGE(IF((DiscreteStatsTable[GroupByKey]=DiscreteStatsTable[[#This Row],[GroupByKey]]),(DiscreteStatsTable[GroupByKey]=DiscreteStatsTable[[#This Row],[GroupByKey]])*DiscreteStatsTable[NumberObservations])),0)</f>
        <v>314.94</v>
      </c>
      <c r="W954" s="5">
        <f>IF((DiscreteStatsTable[[#This Row],[RepsRequested]]&gt;1),DiscreteStatsTable[[#This Row],[HalfWidth]],DiscreteStatsTable[[#This Row],[BatchMeansHalfWidth]])</f>
        <v>7.902472167534418E-4</v>
      </c>
      <c r="X954" s="5" cm="1">
        <f t="array" ref="X954">COUNT(IF((DiscreteStatsTable[GroupByKey]=DiscreteStatsTable[[#This Row],[GroupByKey]]),(DiscreteStatsTable[GroupByKey]=DiscreteStatsTable[[#This Row],[GroupByKey]])*DiscreteStatsTable[Replication]))</f>
        <v>50</v>
      </c>
      <c r="Y954" s="5">
        <f>IF(DiscreteStatsTable[[#This Row],[RepsRequested]]=DiscreteStatsTable[[#This Row],[RepsWithStatObserved]],1,0)</f>
        <v>1</v>
      </c>
    </row>
    <row r="955" spans="1:25" x14ac:dyDescent="0.25">
      <c r="A955" t="s">
        <v>68</v>
      </c>
      <c r="B955" t="s">
        <v>70</v>
      </c>
      <c r="C955">
        <v>13</v>
      </c>
      <c r="D955" t="s">
        <v>85</v>
      </c>
      <c r="E955" t="s">
        <v>96</v>
      </c>
      <c r="F955" t="s">
        <v>87</v>
      </c>
      <c r="G955">
        <v>5.6207595565316204</v>
      </c>
      <c r="H955">
        <v>2E+20</v>
      </c>
      <c r="I955">
        <v>1.05001749647772</v>
      </c>
      <c r="J955">
        <v>13.405272249694001</v>
      </c>
      <c r="K955">
        <v>315</v>
      </c>
      <c r="L95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55" s="5" cm="1">
        <f t="array" ref="M955">MAX(IF((ProjectInfoTable[ProjectName]=DiscreteStatsTable[[#This Row],[ProjectName]]),(ProjectInfoTable[ProjectName]=DiscreteStatsTable[[#This Row],[ProjectName]])*ProjectInfoTable[NumberOfReplications]))</f>
        <v>50</v>
      </c>
      <c r="N955" s="5" cm="1">
        <f t="array" ref="N955">IFERROR(AVERAGE(IF((DiscreteStatsTable[GroupByKey]=DiscreteStatsTable[[#This Row],[GroupByKey]]),(DiscreteStatsTable[GroupByKey]=DiscreteStatsTable[[#This Row],[GroupByKey]])*DiscreteStatsTable[Average])),0)</f>
        <v>5.6703914844629564</v>
      </c>
      <c r="O955" s="5" cm="1">
        <f t="array" ref="O955">IFERROR(_xlfn.STDEV.S(IF((DiscreteStatsTable[GroupByKey]=DiscreteStatsTable[[#This Row],[GroupByKey]]),(DiscreteStatsTable[GroupByKey]=DiscreteStatsTable[[#This Row],[GroupByKey]])*DiscreteStatsTable[Average])),0)</f>
        <v>0.11212213786906711</v>
      </c>
      <c r="P955" s="5" cm="1">
        <f t="array" ref="P955">MAX(IF((ProjectInfoTable[ProjectName]=DiscreteStatsTable[[#This Row],[ProjectName]]),(ProjectInfoTable[ProjectName]=DiscreteStatsTable[[#This Row],[ProjectName]])*ProjectInfoTable[ConfidenceInterval]))</f>
        <v>0.95</v>
      </c>
      <c r="Q955" s="5">
        <f>IF(AND(DiscreteStatsTable[[#This Row],[RepsWithStatObserved]]=1,Y955=0),200000000000000000000,IFERROR(_xlfn.T.INV.2T(1 -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955" s="5" cm="1">
        <f t="array" ref="R955">MIN(IF((DiscreteStatsTable[GroupByKey]=DiscreteStatsTable[[#This Row],[GroupByKey]]),(DiscreteStatsTable[GroupByKey]=DiscreteStatsTable[[#This Row],[GroupByKey]])*DiscreteStatsTable[Average]))</f>
        <v>5.4446177348794</v>
      </c>
      <c r="S955" s="5" cm="1">
        <f t="array" ref="S955">MAX(IF((DiscreteStatsTable[GroupByKey]=DiscreteStatsTable[[#This Row],[GroupByKey]]),(DiscreteStatsTable[GroupByKey]=DiscreteStatsTable[[#This Row],[GroupByKey]])*DiscreteStatsTable[Average]))</f>
        <v>5.9073355064629904</v>
      </c>
      <c r="T955" s="5" cm="1">
        <f t="array" ref="T955">MIN(IF((DiscreteStatsTable[GroupByKey]=DiscreteStatsTable[[#This Row],[GroupByKey]]),(DiscreteStatsTable[GroupByKey]=DiscreteStatsTable[[#This Row],[GroupByKey]])*DiscreteStatsTable[Minimum]))</f>
        <v>0.776495161041453</v>
      </c>
      <c r="U955" s="5" cm="1">
        <f t="array" ref="U955">MAX(IF((DiscreteStatsTable[GroupByKey]=DiscreteStatsTable[[#This Row],[GroupByKey]]),(DiscreteStatsTable[GroupByKey]=DiscreteStatsTable[[#This Row],[GroupByKey]])*DiscreteStatsTable[Maximum]))</f>
        <v>17.386184782464099</v>
      </c>
      <c r="V955" s="5" cm="1">
        <f t="array" ref="V955">IFERROR(AVERAGE(IF((DiscreteStatsTable[GroupByKey]=DiscreteStatsTable[[#This Row],[GroupByKey]]),(DiscreteStatsTable[GroupByKey]=DiscreteStatsTable[[#This Row],[GroupByKey]])*DiscreteStatsTable[NumberObservations])),0)</f>
        <v>314.94</v>
      </c>
      <c r="W955" s="5">
        <f>IF((DiscreteStatsTable[[#This Row],[RepsRequested]]&gt;1),DiscreteStatsTable[[#This Row],[HalfWidth]],DiscreteStatsTable[[#This Row],[BatchMeansHalfWidth]])</f>
        <v>3.1864759013847554E-2</v>
      </c>
      <c r="X955" s="5" cm="1">
        <f t="array" ref="X955">COUNT(IF((DiscreteStatsTable[GroupByKey]=DiscreteStatsTable[[#This Row],[GroupByKey]]),(DiscreteStatsTable[GroupByKey]=DiscreteStatsTable[[#This Row],[GroupByKey]])*DiscreteStatsTable[Replication]))</f>
        <v>50</v>
      </c>
      <c r="Y955" s="5">
        <f>IF(DiscreteStatsTable[[#This Row],[RepsRequested]]=DiscreteStatsTable[[#This Row],[RepsWithStatObserved]],1,0)</f>
        <v>1</v>
      </c>
    </row>
    <row r="956" spans="1:25" x14ac:dyDescent="0.25">
      <c r="A956" t="s">
        <v>68</v>
      </c>
      <c r="B956" t="s">
        <v>70</v>
      </c>
      <c r="C956">
        <v>13</v>
      </c>
      <c r="D956" t="s">
        <v>85</v>
      </c>
      <c r="E956" t="s">
        <v>97</v>
      </c>
      <c r="F956" t="s">
        <v>87</v>
      </c>
      <c r="G956">
        <v>0</v>
      </c>
      <c r="H956">
        <v>2E+20</v>
      </c>
      <c r="I956">
        <v>0</v>
      </c>
      <c r="J956">
        <v>0</v>
      </c>
      <c r="K956">
        <v>315</v>
      </c>
      <c r="L95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56" s="5" cm="1">
        <f t="array" ref="M956">MAX(IF((ProjectInfoTable[ProjectName]=DiscreteStatsTable[[#This Row],[ProjectName]]),(ProjectInfoTable[ProjectName]=DiscreteStatsTable[[#This Row],[ProjectName]])*ProjectInfoTable[NumberOfReplications]))</f>
        <v>50</v>
      </c>
      <c r="N956" s="5" cm="1">
        <f t="array" ref="N956">IFERROR(AVERAGE(IF((DiscreteStatsTable[GroupByKey]=DiscreteStatsTable[[#This Row],[GroupByKey]]),(DiscreteStatsTable[GroupByKey]=DiscreteStatsTable[[#This Row],[GroupByKey]])*DiscreteStatsTable[Average])),0)</f>
        <v>0</v>
      </c>
      <c r="O956" s="5" cm="1">
        <f t="array" ref="O956">IFERROR(_xlfn.STDEV.S(IF((DiscreteStatsTable[GroupByKey]=DiscreteStatsTable[[#This Row],[GroupByKey]]),(DiscreteStatsTable[GroupByKey]=DiscreteStatsTable[[#This Row],[GroupByKey]])*DiscreteStatsTable[Average])),0)</f>
        <v>0</v>
      </c>
      <c r="P956" s="5" cm="1">
        <f t="array" ref="P956">MAX(IF((ProjectInfoTable[ProjectName]=DiscreteStatsTable[[#This Row],[ProjectName]]),(ProjectInfoTable[ProjectName]=DiscreteStatsTable[[#This Row],[ProjectName]])*ProjectInfoTable[ConfidenceInterval]))</f>
        <v>0.95</v>
      </c>
      <c r="Q956" s="5">
        <f>IF(AND(DiscreteStatsTable[[#This Row],[RepsWithStatObserved]]=1,Y956=0),200000000000000000000,IFERROR(_xlfn.T.INV.2T(1 -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6" s="5" cm="1">
        <f t="array" ref="R956">MIN(IF((DiscreteStatsTable[GroupByKey]=DiscreteStatsTable[[#This Row],[GroupByKey]]),(DiscreteStatsTable[GroupByKey]=DiscreteStatsTable[[#This Row],[GroupByKey]])*DiscreteStatsTable[Average]))</f>
        <v>0</v>
      </c>
      <c r="S956" s="5" cm="1">
        <f t="array" ref="S956">MAX(IF((DiscreteStatsTable[GroupByKey]=DiscreteStatsTable[[#This Row],[GroupByKey]]),(DiscreteStatsTable[GroupByKey]=DiscreteStatsTable[[#This Row],[GroupByKey]])*DiscreteStatsTable[Average]))</f>
        <v>0</v>
      </c>
      <c r="T956" s="5" cm="1">
        <f t="array" ref="T956">MIN(IF((DiscreteStatsTable[GroupByKey]=DiscreteStatsTable[[#This Row],[GroupByKey]]),(DiscreteStatsTable[GroupByKey]=DiscreteStatsTable[[#This Row],[GroupByKey]])*DiscreteStatsTable[Minimum]))</f>
        <v>0</v>
      </c>
      <c r="U956" s="5" cm="1">
        <f t="array" ref="U956">MAX(IF((DiscreteStatsTable[GroupByKey]=DiscreteStatsTable[[#This Row],[GroupByKey]]),(DiscreteStatsTable[GroupByKey]=DiscreteStatsTable[[#This Row],[GroupByKey]])*DiscreteStatsTable[Maximum]))</f>
        <v>0</v>
      </c>
      <c r="V956" s="5" cm="1">
        <f t="array" ref="V956">IFERROR(AVERAGE(IF((DiscreteStatsTable[GroupByKey]=DiscreteStatsTable[[#This Row],[GroupByKey]]),(DiscreteStatsTable[GroupByKey]=DiscreteStatsTable[[#This Row],[GroupByKey]])*DiscreteStatsTable[NumberObservations])),0)</f>
        <v>314.94</v>
      </c>
      <c r="W956" s="5">
        <f>IF((DiscreteStatsTable[[#This Row],[RepsRequested]]&gt;1),DiscreteStatsTable[[#This Row],[HalfWidth]],DiscreteStatsTable[[#This Row],[BatchMeansHalfWidth]])</f>
        <v>0</v>
      </c>
      <c r="X956" s="5" cm="1">
        <f t="array" ref="X956">COUNT(IF((DiscreteStatsTable[GroupByKey]=DiscreteStatsTable[[#This Row],[GroupByKey]]),(DiscreteStatsTable[GroupByKey]=DiscreteStatsTable[[#This Row],[GroupByKey]])*DiscreteStatsTable[Replication]))</f>
        <v>50</v>
      </c>
      <c r="Y956" s="5">
        <f>IF(DiscreteStatsTable[[#This Row],[RepsRequested]]=DiscreteStatsTable[[#This Row],[RepsWithStatObserved]],1,0)</f>
        <v>1</v>
      </c>
    </row>
    <row r="957" spans="1:25" x14ac:dyDescent="0.25">
      <c r="A957" t="s">
        <v>68</v>
      </c>
      <c r="B957" t="s">
        <v>70</v>
      </c>
      <c r="C957">
        <v>13</v>
      </c>
      <c r="D957" t="s">
        <v>85</v>
      </c>
      <c r="E957" t="s">
        <v>98</v>
      </c>
      <c r="F957" t="s">
        <v>87</v>
      </c>
      <c r="G957">
        <v>0.48508125929823798</v>
      </c>
      <c r="H957">
        <v>2E+20</v>
      </c>
      <c r="I957">
        <v>0</v>
      </c>
      <c r="J957">
        <v>5.4915538748660397</v>
      </c>
      <c r="K957">
        <v>315</v>
      </c>
      <c r="L95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57" s="5" cm="1">
        <f t="array" ref="M957">MAX(IF((ProjectInfoTable[ProjectName]=DiscreteStatsTable[[#This Row],[ProjectName]]),(ProjectInfoTable[ProjectName]=DiscreteStatsTable[[#This Row],[ProjectName]])*ProjectInfoTable[NumberOfReplications]))</f>
        <v>50</v>
      </c>
      <c r="N957" s="5" cm="1">
        <f t="array" ref="N957">IFERROR(AVERAGE(IF((DiscreteStatsTable[GroupByKey]=DiscreteStatsTable[[#This Row],[GroupByKey]]),(DiscreteStatsTable[GroupByKey]=DiscreteStatsTable[[#This Row],[GroupByKey]])*DiscreteStatsTable[Average])),0)</f>
        <v>0.57601823206331915</v>
      </c>
      <c r="O957" s="5" cm="1">
        <f t="array" ref="O957">IFERROR(_xlfn.STDEV.S(IF((DiscreteStatsTable[GroupByKey]=DiscreteStatsTable[[#This Row],[GroupByKey]]),(DiscreteStatsTable[GroupByKey]=DiscreteStatsTable[[#This Row],[GroupByKey]])*DiscreteStatsTable[Average])),0)</f>
        <v>0.15914721048241839</v>
      </c>
      <c r="P957" s="5" cm="1">
        <f t="array" ref="P957">MAX(IF((ProjectInfoTable[ProjectName]=DiscreteStatsTable[[#This Row],[ProjectName]]),(ProjectInfoTable[ProjectName]=DiscreteStatsTable[[#This Row],[ProjectName]])*ProjectInfoTable[ConfidenceInterval]))</f>
        <v>0.95</v>
      </c>
      <c r="Q957" s="5">
        <f>IF(AND(DiscreteStatsTable[[#This Row],[RepsWithStatObserved]]=1,Y957=0),200000000000000000000,IFERROR(_xlfn.T.INV.2T(1 -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957" s="5" cm="1">
        <f t="array" ref="R957">MIN(IF((DiscreteStatsTable[GroupByKey]=DiscreteStatsTable[[#This Row],[GroupByKey]]),(DiscreteStatsTable[GroupByKey]=DiscreteStatsTable[[#This Row],[GroupByKey]])*DiscreteStatsTable[Average]))</f>
        <v>0.32737752576294898</v>
      </c>
      <c r="S957" s="5" cm="1">
        <f t="array" ref="S957">MAX(IF((DiscreteStatsTable[GroupByKey]=DiscreteStatsTable[[#This Row],[GroupByKey]]),(DiscreteStatsTable[GroupByKey]=DiscreteStatsTable[[#This Row],[GroupByKey]])*DiscreteStatsTable[Average]))</f>
        <v>1.14796185143237</v>
      </c>
      <c r="T957" s="5" cm="1">
        <f t="array" ref="T957">MIN(IF((DiscreteStatsTable[GroupByKey]=DiscreteStatsTable[[#This Row],[GroupByKey]]),(DiscreteStatsTable[GroupByKey]=DiscreteStatsTable[[#This Row],[GroupByKey]])*DiscreteStatsTable[Minimum]))</f>
        <v>0</v>
      </c>
      <c r="U957" s="5" cm="1">
        <f t="array" ref="U957">MAX(IF((DiscreteStatsTable[GroupByKey]=DiscreteStatsTable[[#This Row],[GroupByKey]]),(DiscreteStatsTable[GroupByKey]=DiscreteStatsTable[[#This Row],[GroupByKey]])*DiscreteStatsTable[Maximum]))</f>
        <v>11.200829717355999</v>
      </c>
      <c r="V957" s="5" cm="1">
        <f t="array" ref="V957">IFERROR(AVERAGE(IF((DiscreteStatsTable[GroupByKey]=DiscreteStatsTable[[#This Row],[GroupByKey]]),(DiscreteStatsTable[GroupByKey]=DiscreteStatsTable[[#This Row],[GroupByKey]])*DiscreteStatsTable[NumberObservations])),0)</f>
        <v>314.94</v>
      </c>
      <c r="W957" s="5">
        <f>IF((DiscreteStatsTable[[#This Row],[RepsRequested]]&gt;1),DiscreteStatsTable[[#This Row],[HalfWidth]],DiscreteStatsTable[[#This Row],[BatchMeansHalfWidth]])</f>
        <v>4.5229136780020357E-2</v>
      </c>
      <c r="X957" s="5" cm="1">
        <f t="array" ref="X957">COUNT(IF((DiscreteStatsTable[GroupByKey]=DiscreteStatsTable[[#This Row],[GroupByKey]]),(DiscreteStatsTable[GroupByKey]=DiscreteStatsTable[[#This Row],[GroupByKey]])*DiscreteStatsTable[Replication]))</f>
        <v>50</v>
      </c>
      <c r="Y957" s="5">
        <f>IF(DiscreteStatsTable[[#This Row],[RepsRequested]]=DiscreteStatsTable[[#This Row],[RepsWithStatObserved]],1,0)</f>
        <v>1</v>
      </c>
    </row>
    <row r="958" spans="1:25" x14ac:dyDescent="0.25">
      <c r="A958" t="s">
        <v>68</v>
      </c>
      <c r="B958" t="s">
        <v>70</v>
      </c>
      <c r="C958">
        <v>14</v>
      </c>
      <c r="D958" t="s">
        <v>85</v>
      </c>
      <c r="E958" t="s">
        <v>86</v>
      </c>
      <c r="F958" t="s">
        <v>87</v>
      </c>
      <c r="G958">
        <v>0</v>
      </c>
      <c r="H958">
        <v>2E+20</v>
      </c>
      <c r="I958">
        <v>0</v>
      </c>
      <c r="J958">
        <v>0</v>
      </c>
      <c r="K958">
        <v>314</v>
      </c>
      <c r="L95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58" s="5" cm="1">
        <f t="array" ref="M958">MAX(IF((ProjectInfoTable[ProjectName]=DiscreteStatsTable[[#This Row],[ProjectName]]),(ProjectInfoTable[ProjectName]=DiscreteStatsTable[[#This Row],[ProjectName]])*ProjectInfoTable[NumberOfReplications]))</f>
        <v>50</v>
      </c>
      <c r="N958" s="5" cm="1">
        <f t="array" ref="N958">IFERROR(AVERAGE(IF((DiscreteStatsTable[GroupByKey]=DiscreteStatsTable[[#This Row],[GroupByKey]]),(DiscreteStatsTable[GroupByKey]=DiscreteStatsTable[[#This Row],[GroupByKey]])*DiscreteStatsTable[Average])),0)</f>
        <v>0</v>
      </c>
      <c r="O958" s="5" cm="1">
        <f t="array" ref="O958">IFERROR(_xlfn.STDEV.S(IF((DiscreteStatsTable[GroupByKey]=DiscreteStatsTable[[#This Row],[GroupByKey]]),(DiscreteStatsTable[GroupByKey]=DiscreteStatsTable[[#This Row],[GroupByKey]])*DiscreteStatsTable[Average])),0)</f>
        <v>0</v>
      </c>
      <c r="P958" s="5" cm="1">
        <f t="array" ref="P958">MAX(IF((ProjectInfoTable[ProjectName]=DiscreteStatsTable[[#This Row],[ProjectName]]),(ProjectInfoTable[ProjectName]=DiscreteStatsTable[[#This Row],[ProjectName]])*ProjectInfoTable[ConfidenceInterval]))</f>
        <v>0.95</v>
      </c>
      <c r="Q958" s="5">
        <f>IF(AND(DiscreteStatsTable[[#This Row],[RepsWithStatObserved]]=1,Y958=0),200000000000000000000,IFERROR(_xlfn.T.INV.2T(1 -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8" s="5" cm="1">
        <f t="array" ref="R958">MIN(IF((DiscreteStatsTable[GroupByKey]=DiscreteStatsTable[[#This Row],[GroupByKey]]),(DiscreteStatsTable[GroupByKey]=DiscreteStatsTable[[#This Row],[GroupByKey]])*DiscreteStatsTable[Average]))</f>
        <v>0</v>
      </c>
      <c r="S958" s="5" cm="1">
        <f t="array" ref="S958">MAX(IF((DiscreteStatsTable[GroupByKey]=DiscreteStatsTable[[#This Row],[GroupByKey]]),(DiscreteStatsTable[GroupByKey]=DiscreteStatsTable[[#This Row],[GroupByKey]])*DiscreteStatsTable[Average]))</f>
        <v>0</v>
      </c>
      <c r="T958" s="5" cm="1">
        <f t="array" ref="T958">MIN(IF((DiscreteStatsTable[GroupByKey]=DiscreteStatsTable[[#This Row],[GroupByKey]]),(DiscreteStatsTable[GroupByKey]=DiscreteStatsTable[[#This Row],[GroupByKey]])*DiscreteStatsTable[Minimum]))</f>
        <v>0</v>
      </c>
      <c r="U958" s="5" cm="1">
        <f t="array" ref="U958">MAX(IF((DiscreteStatsTable[GroupByKey]=DiscreteStatsTable[[#This Row],[GroupByKey]]),(DiscreteStatsTable[GroupByKey]=DiscreteStatsTable[[#This Row],[GroupByKey]])*DiscreteStatsTable[Maximum]))</f>
        <v>0</v>
      </c>
      <c r="V958" s="5" cm="1">
        <f t="array" ref="V958">IFERROR(AVERAGE(IF((DiscreteStatsTable[GroupByKey]=DiscreteStatsTable[[#This Row],[GroupByKey]]),(DiscreteStatsTable[GroupByKey]=DiscreteStatsTable[[#This Row],[GroupByKey]])*DiscreteStatsTable[NumberObservations])),0)</f>
        <v>314.94</v>
      </c>
      <c r="W958" s="5">
        <f>IF((DiscreteStatsTable[[#This Row],[RepsRequested]]&gt;1),DiscreteStatsTable[[#This Row],[HalfWidth]],DiscreteStatsTable[[#This Row],[BatchMeansHalfWidth]])</f>
        <v>0</v>
      </c>
      <c r="X958" s="5" cm="1">
        <f t="array" ref="X958">COUNT(IF((DiscreteStatsTable[GroupByKey]=DiscreteStatsTable[[#This Row],[GroupByKey]]),(DiscreteStatsTable[GroupByKey]=DiscreteStatsTable[[#This Row],[GroupByKey]])*DiscreteStatsTable[Replication]))</f>
        <v>50</v>
      </c>
      <c r="Y958" s="5">
        <f>IF(DiscreteStatsTable[[#This Row],[RepsRequested]]=DiscreteStatsTable[[#This Row],[RepsWithStatObserved]],1,0)</f>
        <v>1</v>
      </c>
    </row>
    <row r="959" spans="1:25" x14ac:dyDescent="0.25">
      <c r="A959" t="s">
        <v>68</v>
      </c>
      <c r="B959" t="s">
        <v>70</v>
      </c>
      <c r="C959">
        <v>14</v>
      </c>
      <c r="D959" t="s">
        <v>85</v>
      </c>
      <c r="E959" t="s">
        <v>88</v>
      </c>
      <c r="F959" t="s">
        <v>87</v>
      </c>
      <c r="G959">
        <v>0</v>
      </c>
      <c r="H959">
        <v>2E+20</v>
      </c>
      <c r="I959">
        <v>0</v>
      </c>
      <c r="J959">
        <v>0</v>
      </c>
      <c r="K959">
        <v>314</v>
      </c>
      <c r="L95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59" s="5" cm="1">
        <f t="array" ref="M959">MAX(IF((ProjectInfoTable[ProjectName]=DiscreteStatsTable[[#This Row],[ProjectName]]),(ProjectInfoTable[ProjectName]=DiscreteStatsTable[[#This Row],[ProjectName]])*ProjectInfoTable[NumberOfReplications]))</f>
        <v>50</v>
      </c>
      <c r="N959" s="5" cm="1">
        <f t="array" ref="N959">IFERROR(AVERAGE(IF((DiscreteStatsTable[GroupByKey]=DiscreteStatsTable[[#This Row],[GroupByKey]]),(DiscreteStatsTable[GroupByKey]=DiscreteStatsTable[[#This Row],[GroupByKey]])*DiscreteStatsTable[Average])),0)</f>
        <v>0</v>
      </c>
      <c r="O959" s="5" cm="1">
        <f t="array" ref="O959">IFERROR(_xlfn.STDEV.S(IF((DiscreteStatsTable[GroupByKey]=DiscreteStatsTable[[#This Row],[GroupByKey]]),(DiscreteStatsTable[GroupByKey]=DiscreteStatsTable[[#This Row],[GroupByKey]])*DiscreteStatsTable[Average])),0)</f>
        <v>0</v>
      </c>
      <c r="P959" s="5" cm="1">
        <f t="array" ref="P959">MAX(IF((ProjectInfoTable[ProjectName]=DiscreteStatsTable[[#This Row],[ProjectName]]),(ProjectInfoTable[ProjectName]=DiscreteStatsTable[[#This Row],[ProjectName]])*ProjectInfoTable[ConfidenceInterval]))</f>
        <v>0.95</v>
      </c>
      <c r="Q959" s="5">
        <f>IF(AND(DiscreteStatsTable[[#This Row],[RepsWithStatObserved]]=1,Y959=0),200000000000000000000,IFERROR(_xlfn.T.INV.2T(1 -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9" s="5" cm="1">
        <f t="array" ref="R959">MIN(IF((DiscreteStatsTable[GroupByKey]=DiscreteStatsTable[[#This Row],[GroupByKey]]),(DiscreteStatsTable[GroupByKey]=DiscreteStatsTable[[#This Row],[GroupByKey]])*DiscreteStatsTable[Average]))</f>
        <v>0</v>
      </c>
      <c r="S959" s="5" cm="1">
        <f t="array" ref="S959">MAX(IF((DiscreteStatsTable[GroupByKey]=DiscreteStatsTable[[#This Row],[GroupByKey]]),(DiscreteStatsTable[GroupByKey]=DiscreteStatsTable[[#This Row],[GroupByKey]])*DiscreteStatsTable[Average]))</f>
        <v>0</v>
      </c>
      <c r="T959" s="5" cm="1">
        <f t="array" ref="T959">MIN(IF((DiscreteStatsTable[GroupByKey]=DiscreteStatsTable[[#This Row],[GroupByKey]]),(DiscreteStatsTable[GroupByKey]=DiscreteStatsTable[[#This Row],[GroupByKey]])*DiscreteStatsTable[Minimum]))</f>
        <v>0</v>
      </c>
      <c r="U959" s="5" cm="1">
        <f t="array" ref="U959">MAX(IF((DiscreteStatsTable[GroupByKey]=DiscreteStatsTable[[#This Row],[GroupByKey]]),(DiscreteStatsTable[GroupByKey]=DiscreteStatsTable[[#This Row],[GroupByKey]])*DiscreteStatsTable[Maximum]))</f>
        <v>0</v>
      </c>
      <c r="V959" s="5" cm="1">
        <f t="array" ref="V959">IFERROR(AVERAGE(IF((DiscreteStatsTable[GroupByKey]=DiscreteStatsTable[[#This Row],[GroupByKey]]),(DiscreteStatsTable[GroupByKey]=DiscreteStatsTable[[#This Row],[GroupByKey]])*DiscreteStatsTable[NumberObservations])),0)</f>
        <v>314.94</v>
      </c>
      <c r="W959" s="5">
        <f>IF((DiscreteStatsTable[[#This Row],[RepsRequested]]&gt;1),DiscreteStatsTable[[#This Row],[HalfWidth]],DiscreteStatsTable[[#This Row],[BatchMeansHalfWidth]])</f>
        <v>0</v>
      </c>
      <c r="X959" s="5" cm="1">
        <f t="array" ref="X959">COUNT(IF((DiscreteStatsTable[GroupByKey]=DiscreteStatsTable[[#This Row],[GroupByKey]]),(DiscreteStatsTable[GroupByKey]=DiscreteStatsTable[[#This Row],[GroupByKey]])*DiscreteStatsTable[Replication]))</f>
        <v>50</v>
      </c>
      <c r="Y959" s="5">
        <f>IF(DiscreteStatsTable[[#This Row],[RepsRequested]]=DiscreteStatsTable[[#This Row],[RepsWithStatObserved]],1,0)</f>
        <v>1</v>
      </c>
    </row>
    <row r="960" spans="1:25" x14ac:dyDescent="0.25">
      <c r="A960" t="s">
        <v>68</v>
      </c>
      <c r="B960" t="s">
        <v>70</v>
      </c>
      <c r="C960">
        <v>14</v>
      </c>
      <c r="D960" t="s">
        <v>85</v>
      </c>
      <c r="E960" t="s">
        <v>89</v>
      </c>
      <c r="F960" t="s">
        <v>87</v>
      </c>
      <c r="G960">
        <v>0</v>
      </c>
      <c r="H960">
        <v>2E+20</v>
      </c>
      <c r="I960">
        <v>0</v>
      </c>
      <c r="J960">
        <v>0</v>
      </c>
      <c r="K960">
        <v>314</v>
      </c>
      <c r="L96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60" s="5" cm="1">
        <f t="array" ref="M960">MAX(IF((ProjectInfoTable[ProjectName]=DiscreteStatsTable[[#This Row],[ProjectName]]),(ProjectInfoTable[ProjectName]=DiscreteStatsTable[[#This Row],[ProjectName]])*ProjectInfoTable[NumberOfReplications]))</f>
        <v>50</v>
      </c>
      <c r="N960" s="5" cm="1">
        <f t="array" ref="N960">IFERROR(AVERAGE(IF((DiscreteStatsTable[GroupByKey]=DiscreteStatsTable[[#This Row],[GroupByKey]]),(DiscreteStatsTable[GroupByKey]=DiscreteStatsTable[[#This Row],[GroupByKey]])*DiscreteStatsTable[Average])),0)</f>
        <v>0</v>
      </c>
      <c r="O960" s="5" cm="1">
        <f t="array" ref="O960">IFERROR(_xlfn.STDEV.S(IF((DiscreteStatsTable[GroupByKey]=DiscreteStatsTable[[#This Row],[GroupByKey]]),(DiscreteStatsTable[GroupByKey]=DiscreteStatsTable[[#This Row],[GroupByKey]])*DiscreteStatsTable[Average])),0)</f>
        <v>0</v>
      </c>
      <c r="P960" s="5" cm="1">
        <f t="array" ref="P960">MAX(IF((ProjectInfoTable[ProjectName]=DiscreteStatsTable[[#This Row],[ProjectName]]),(ProjectInfoTable[ProjectName]=DiscreteStatsTable[[#This Row],[ProjectName]])*ProjectInfoTable[ConfidenceInterval]))</f>
        <v>0.95</v>
      </c>
      <c r="Q960" s="5">
        <f>IF(AND(DiscreteStatsTable[[#This Row],[RepsWithStatObserved]]=1,Y960=0),200000000000000000000,IFERROR(_xlfn.T.INV.2T(1 -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0" s="5" cm="1">
        <f t="array" ref="R960">MIN(IF((DiscreteStatsTable[GroupByKey]=DiscreteStatsTable[[#This Row],[GroupByKey]]),(DiscreteStatsTable[GroupByKey]=DiscreteStatsTable[[#This Row],[GroupByKey]])*DiscreteStatsTable[Average]))</f>
        <v>0</v>
      </c>
      <c r="S960" s="5" cm="1">
        <f t="array" ref="S960">MAX(IF((DiscreteStatsTable[GroupByKey]=DiscreteStatsTable[[#This Row],[GroupByKey]]),(DiscreteStatsTable[GroupByKey]=DiscreteStatsTable[[#This Row],[GroupByKey]])*DiscreteStatsTable[Average]))</f>
        <v>0</v>
      </c>
      <c r="T960" s="5" cm="1">
        <f t="array" ref="T960">MIN(IF((DiscreteStatsTable[GroupByKey]=DiscreteStatsTable[[#This Row],[GroupByKey]]),(DiscreteStatsTable[GroupByKey]=DiscreteStatsTable[[#This Row],[GroupByKey]])*DiscreteStatsTable[Minimum]))</f>
        <v>0</v>
      </c>
      <c r="U960" s="5" cm="1">
        <f t="array" ref="U960">MAX(IF((DiscreteStatsTable[GroupByKey]=DiscreteStatsTable[[#This Row],[GroupByKey]]),(DiscreteStatsTable[GroupByKey]=DiscreteStatsTable[[#This Row],[GroupByKey]])*DiscreteStatsTable[Maximum]))</f>
        <v>0</v>
      </c>
      <c r="V960" s="5" cm="1">
        <f t="array" ref="V960">IFERROR(AVERAGE(IF((DiscreteStatsTable[GroupByKey]=DiscreteStatsTable[[#This Row],[GroupByKey]]),(DiscreteStatsTable[GroupByKey]=DiscreteStatsTable[[#This Row],[GroupByKey]])*DiscreteStatsTable[NumberObservations])),0)</f>
        <v>314.94</v>
      </c>
      <c r="W960" s="5">
        <f>IF((DiscreteStatsTable[[#This Row],[RepsRequested]]&gt;1),DiscreteStatsTable[[#This Row],[HalfWidth]],DiscreteStatsTable[[#This Row],[BatchMeansHalfWidth]])</f>
        <v>0</v>
      </c>
      <c r="X960" s="5" cm="1">
        <f t="array" ref="X960">COUNT(IF((DiscreteStatsTable[GroupByKey]=DiscreteStatsTable[[#This Row],[GroupByKey]]),(DiscreteStatsTable[GroupByKey]=DiscreteStatsTable[[#This Row],[GroupByKey]])*DiscreteStatsTable[Replication]))</f>
        <v>50</v>
      </c>
      <c r="Y960" s="5">
        <f>IF(DiscreteStatsTable[[#This Row],[RepsRequested]]=DiscreteStatsTable[[#This Row],[RepsWithStatObserved]],1,0)</f>
        <v>1</v>
      </c>
    </row>
    <row r="961" spans="1:25" x14ac:dyDescent="0.25">
      <c r="A961" t="s">
        <v>68</v>
      </c>
      <c r="B961" t="s">
        <v>70</v>
      </c>
      <c r="C961">
        <v>14</v>
      </c>
      <c r="D961" t="s">
        <v>85</v>
      </c>
      <c r="E961" t="s">
        <v>90</v>
      </c>
      <c r="F961" t="s">
        <v>87</v>
      </c>
      <c r="G961">
        <v>0</v>
      </c>
      <c r="H961">
        <v>2E+20</v>
      </c>
      <c r="I961">
        <v>0</v>
      </c>
      <c r="J961">
        <v>0</v>
      </c>
      <c r="K961">
        <v>314</v>
      </c>
      <c r="L96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61" s="5" cm="1">
        <f t="array" ref="M961">MAX(IF((ProjectInfoTable[ProjectName]=DiscreteStatsTable[[#This Row],[ProjectName]]),(ProjectInfoTable[ProjectName]=DiscreteStatsTable[[#This Row],[ProjectName]])*ProjectInfoTable[NumberOfReplications]))</f>
        <v>50</v>
      </c>
      <c r="N961" s="5" cm="1">
        <f t="array" ref="N961">IFERROR(AVERAGE(IF((DiscreteStatsTable[GroupByKey]=DiscreteStatsTable[[#This Row],[GroupByKey]]),(DiscreteStatsTable[GroupByKey]=DiscreteStatsTable[[#This Row],[GroupByKey]])*DiscreteStatsTable[Average])),0)</f>
        <v>0</v>
      </c>
      <c r="O961" s="5" cm="1">
        <f t="array" ref="O961">IFERROR(_xlfn.STDEV.S(IF((DiscreteStatsTable[GroupByKey]=DiscreteStatsTable[[#This Row],[GroupByKey]]),(DiscreteStatsTable[GroupByKey]=DiscreteStatsTable[[#This Row],[GroupByKey]])*DiscreteStatsTable[Average])),0)</f>
        <v>0</v>
      </c>
      <c r="P961" s="5" cm="1">
        <f t="array" ref="P961">MAX(IF((ProjectInfoTable[ProjectName]=DiscreteStatsTable[[#This Row],[ProjectName]]),(ProjectInfoTable[ProjectName]=DiscreteStatsTable[[#This Row],[ProjectName]])*ProjectInfoTable[ConfidenceInterval]))</f>
        <v>0.95</v>
      </c>
      <c r="Q961" s="5">
        <f>IF(AND(DiscreteStatsTable[[#This Row],[RepsWithStatObserved]]=1,Y961=0),200000000000000000000,IFERROR(_xlfn.T.INV.2T(1 -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1" s="5" cm="1">
        <f t="array" ref="R961">MIN(IF((DiscreteStatsTable[GroupByKey]=DiscreteStatsTable[[#This Row],[GroupByKey]]),(DiscreteStatsTable[GroupByKey]=DiscreteStatsTable[[#This Row],[GroupByKey]])*DiscreteStatsTable[Average]))</f>
        <v>0</v>
      </c>
      <c r="S961" s="5" cm="1">
        <f t="array" ref="S961">MAX(IF((DiscreteStatsTable[GroupByKey]=DiscreteStatsTable[[#This Row],[GroupByKey]]),(DiscreteStatsTable[GroupByKey]=DiscreteStatsTable[[#This Row],[GroupByKey]])*DiscreteStatsTable[Average]))</f>
        <v>0</v>
      </c>
      <c r="T961" s="5" cm="1">
        <f t="array" ref="T961">MIN(IF((DiscreteStatsTable[GroupByKey]=DiscreteStatsTable[[#This Row],[GroupByKey]]),(DiscreteStatsTable[GroupByKey]=DiscreteStatsTable[[#This Row],[GroupByKey]])*DiscreteStatsTable[Minimum]))</f>
        <v>0</v>
      </c>
      <c r="U961" s="5" cm="1">
        <f t="array" ref="U961">MAX(IF((DiscreteStatsTable[GroupByKey]=DiscreteStatsTable[[#This Row],[GroupByKey]]),(DiscreteStatsTable[GroupByKey]=DiscreteStatsTable[[#This Row],[GroupByKey]])*DiscreteStatsTable[Maximum]))</f>
        <v>0</v>
      </c>
      <c r="V961" s="5" cm="1">
        <f t="array" ref="V961">IFERROR(AVERAGE(IF((DiscreteStatsTable[GroupByKey]=DiscreteStatsTable[[#This Row],[GroupByKey]]),(DiscreteStatsTable[GroupByKey]=DiscreteStatsTable[[#This Row],[GroupByKey]])*DiscreteStatsTable[NumberObservations])),0)</f>
        <v>314.94</v>
      </c>
      <c r="W961" s="5">
        <f>IF((DiscreteStatsTable[[#This Row],[RepsRequested]]&gt;1),DiscreteStatsTable[[#This Row],[HalfWidth]],DiscreteStatsTable[[#This Row],[BatchMeansHalfWidth]])</f>
        <v>0</v>
      </c>
      <c r="X961" s="5" cm="1">
        <f t="array" ref="X961">COUNT(IF((DiscreteStatsTable[GroupByKey]=DiscreteStatsTable[[#This Row],[GroupByKey]]),(DiscreteStatsTable[GroupByKey]=DiscreteStatsTable[[#This Row],[GroupByKey]])*DiscreteStatsTable[Replication]))</f>
        <v>50</v>
      </c>
      <c r="Y961" s="5">
        <f>IF(DiscreteStatsTable[[#This Row],[RepsRequested]]=DiscreteStatsTable[[#This Row],[RepsWithStatObserved]],1,0)</f>
        <v>1</v>
      </c>
    </row>
    <row r="962" spans="1:25" x14ac:dyDescent="0.25">
      <c r="A962" t="s">
        <v>68</v>
      </c>
      <c r="B962" t="s">
        <v>70</v>
      </c>
      <c r="C962">
        <v>14</v>
      </c>
      <c r="D962" t="s">
        <v>85</v>
      </c>
      <c r="E962" t="s">
        <v>91</v>
      </c>
      <c r="F962" t="s">
        <v>87</v>
      </c>
      <c r="G962">
        <v>0.152140379817753</v>
      </c>
      <c r="H962">
        <v>2E+20</v>
      </c>
      <c r="I962">
        <v>1.7085694922322599E-2</v>
      </c>
      <c r="J962">
        <v>0.32922704898224298</v>
      </c>
      <c r="K962">
        <v>314</v>
      </c>
      <c r="L96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62" s="5" cm="1">
        <f t="array" ref="M962">MAX(IF((ProjectInfoTable[ProjectName]=DiscreteStatsTable[[#This Row],[ProjectName]]),(ProjectInfoTable[ProjectName]=DiscreteStatsTable[[#This Row],[ProjectName]])*ProjectInfoTable[NumberOfReplications]))</f>
        <v>50</v>
      </c>
      <c r="N962" s="5" cm="1">
        <f t="array" ref="N962">IFERROR(AVERAGE(IF((DiscreteStatsTable[GroupByKey]=DiscreteStatsTable[[#This Row],[GroupByKey]]),(DiscreteStatsTable[GroupByKey]=DiscreteStatsTable[[#This Row],[GroupByKey]])*DiscreteStatsTable[Average])),0)</f>
        <v>0.15360300744494335</v>
      </c>
      <c r="O962" s="5" cm="1">
        <f t="array" ref="O96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62" s="5" cm="1">
        <f t="array" ref="P962">MAX(IF((ProjectInfoTable[ProjectName]=DiscreteStatsTable[[#This Row],[ProjectName]]),(ProjectInfoTable[ProjectName]=DiscreteStatsTable[[#This Row],[ProjectName]])*ProjectInfoTable[ConfidenceInterval]))</f>
        <v>0.95</v>
      </c>
      <c r="Q962" s="5">
        <f>IF(AND(DiscreteStatsTable[[#This Row],[RepsWithStatObserved]]=1,Y962=0),200000000000000000000,IFERROR(_xlfn.T.INV.2T(1 -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62" s="5" cm="1">
        <f t="array" ref="R962">MIN(IF((DiscreteStatsTable[GroupByKey]=DiscreteStatsTable[[#This Row],[GroupByKey]]),(DiscreteStatsTable[GroupByKey]=DiscreteStatsTable[[#This Row],[GroupByKey]])*DiscreteStatsTable[Average]))</f>
        <v>0.14775202073435401</v>
      </c>
      <c r="S962" s="5" cm="1">
        <f t="array" ref="S962">MAX(IF((DiscreteStatsTable[GroupByKey]=DiscreteStatsTable[[#This Row],[GroupByKey]]),(DiscreteStatsTable[GroupByKey]=DiscreteStatsTable[[#This Row],[GroupByKey]])*DiscreteStatsTable[Average]))</f>
        <v>0.15935535821513699</v>
      </c>
      <c r="T962" s="5" cm="1">
        <f t="array" ref="T962">MIN(IF((DiscreteStatsTable[GroupByKey]=DiscreteStatsTable[[#This Row],[GroupByKey]]),(DiscreteStatsTable[GroupByKey]=DiscreteStatsTable[[#This Row],[GroupByKey]])*DiscreteStatsTable[Minimum]))</f>
        <v>1.2941586017357501E-2</v>
      </c>
      <c r="U962" s="5" cm="1">
        <f t="array" ref="U962">MAX(IF((DiscreteStatsTable[GroupByKey]=DiscreteStatsTable[[#This Row],[GroupByKey]]),(DiscreteStatsTable[GroupByKey]=DiscreteStatsTable[[#This Row],[GroupByKey]])*DiscreteStatsTable[Maximum]))</f>
        <v>0.39902140955300902</v>
      </c>
      <c r="V962" s="5" cm="1">
        <f t="array" ref="V962">IFERROR(AVERAGE(IF((DiscreteStatsTable[GroupByKey]=DiscreteStatsTable[[#This Row],[GroupByKey]]),(DiscreteStatsTable[GroupByKey]=DiscreteStatsTable[[#This Row],[GroupByKey]])*DiscreteStatsTable[NumberObservations])),0)</f>
        <v>314.94</v>
      </c>
      <c r="W962" s="5">
        <f>IF((DiscreteStatsTable[[#This Row],[RepsRequested]]&gt;1),DiscreteStatsTable[[#This Row],[HalfWidth]],DiscreteStatsTable[[#This Row],[BatchMeansHalfWidth]])</f>
        <v>7.902472167534418E-4</v>
      </c>
      <c r="X962" s="5" cm="1">
        <f t="array" ref="X962">COUNT(IF((DiscreteStatsTable[GroupByKey]=DiscreteStatsTable[[#This Row],[GroupByKey]]),(DiscreteStatsTable[GroupByKey]=DiscreteStatsTable[[#This Row],[GroupByKey]])*DiscreteStatsTable[Replication]))</f>
        <v>50</v>
      </c>
      <c r="Y962" s="5">
        <f>IF(DiscreteStatsTable[[#This Row],[RepsRequested]]=DiscreteStatsTable[[#This Row],[RepsWithStatObserved]],1,0)</f>
        <v>1</v>
      </c>
    </row>
    <row r="963" spans="1:25" x14ac:dyDescent="0.25">
      <c r="A963" t="s">
        <v>68</v>
      </c>
      <c r="B963" t="s">
        <v>70</v>
      </c>
      <c r="C963">
        <v>14</v>
      </c>
      <c r="D963" t="s">
        <v>85</v>
      </c>
      <c r="E963" t="s">
        <v>92</v>
      </c>
      <c r="F963" t="s">
        <v>87</v>
      </c>
      <c r="G963">
        <v>6.15662563418008</v>
      </c>
      <c r="H963">
        <v>2E+20</v>
      </c>
      <c r="I963">
        <v>1.0251416953393599</v>
      </c>
      <c r="J963">
        <v>15.8479813995234</v>
      </c>
      <c r="K963">
        <v>314</v>
      </c>
      <c r="L96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63" s="5" cm="1">
        <f t="array" ref="M963">MAX(IF((ProjectInfoTable[ProjectName]=DiscreteStatsTable[[#This Row],[ProjectName]]),(ProjectInfoTable[ProjectName]=DiscreteStatsTable[[#This Row],[ProjectName]])*ProjectInfoTable[NumberOfReplications]))</f>
        <v>50</v>
      </c>
      <c r="N963" s="5" cm="1">
        <f t="array" ref="N963">IFERROR(AVERAGE(IF((DiscreteStatsTable[GroupByKey]=DiscreteStatsTable[[#This Row],[GroupByKey]]),(DiscreteStatsTable[GroupByKey]=DiscreteStatsTable[[#This Row],[GroupByKey]])*DiscreteStatsTable[Average])),0)</f>
        <v>6.2464097165262737</v>
      </c>
      <c r="O963" s="5" cm="1">
        <f t="array" ref="O963">IFERROR(_xlfn.STDEV.S(IF((DiscreteStatsTable[GroupByKey]=DiscreteStatsTable[[#This Row],[GroupByKey]]),(DiscreteStatsTable[GroupByKey]=DiscreteStatsTable[[#This Row],[GroupByKey]])*DiscreteStatsTable[Average])),0)</f>
        <v>0.25147687830992443</v>
      </c>
      <c r="P963" s="5" cm="1">
        <f t="array" ref="P963">MAX(IF((ProjectInfoTable[ProjectName]=DiscreteStatsTable[[#This Row],[ProjectName]]),(ProjectInfoTable[ProjectName]=DiscreteStatsTable[[#This Row],[ProjectName]])*ProjectInfoTable[ConfidenceInterval]))</f>
        <v>0.95</v>
      </c>
      <c r="Q963" s="5">
        <f>IF(AND(DiscreteStatsTable[[#This Row],[RepsWithStatObserved]]=1,Y963=0),200000000000000000000,IFERROR(_xlfn.T.INV.2T(1 -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963" s="5" cm="1">
        <f t="array" ref="R963">MIN(IF((DiscreteStatsTable[GroupByKey]=DiscreteStatsTable[[#This Row],[GroupByKey]]),(DiscreteStatsTable[GroupByKey]=DiscreteStatsTable[[#This Row],[GroupByKey]])*DiscreteStatsTable[Average]))</f>
        <v>5.7719952606423401</v>
      </c>
      <c r="S963" s="5" cm="1">
        <f t="array" ref="S963">MAX(IF((DiscreteStatsTable[GroupByKey]=DiscreteStatsTable[[#This Row],[GroupByKey]]),(DiscreteStatsTable[GroupByKey]=DiscreteStatsTable[[#This Row],[GroupByKey]])*DiscreteStatsTable[Average]))</f>
        <v>6.9649734105951397</v>
      </c>
      <c r="T963" s="5" cm="1">
        <f t="array" ref="T963">MIN(IF((DiscreteStatsTable[GroupByKey]=DiscreteStatsTable[[#This Row],[GroupByKey]]),(DiscreteStatsTable[GroupByKey]=DiscreteStatsTable[[#This Row],[GroupByKey]])*DiscreteStatsTable[Minimum]))</f>
        <v>0.776495161041453</v>
      </c>
      <c r="U963" s="5" cm="1">
        <f t="array" ref="U963">MAX(IF((DiscreteStatsTable[GroupByKey]=DiscreteStatsTable[[#This Row],[GroupByKey]]),(DiscreteStatsTable[GroupByKey]=DiscreteStatsTable[[#This Row],[GroupByKey]])*DiscreteStatsTable[Maximum]))</f>
        <v>24.516532285818698</v>
      </c>
      <c r="V963" s="5" cm="1">
        <f t="array" ref="V963">IFERROR(AVERAGE(IF((DiscreteStatsTable[GroupByKey]=DiscreteStatsTable[[#This Row],[GroupByKey]]),(DiscreteStatsTable[GroupByKey]=DiscreteStatsTable[[#This Row],[GroupByKey]])*DiscreteStatsTable[NumberObservations])),0)</f>
        <v>314.94</v>
      </c>
      <c r="W963" s="5">
        <f>IF((DiscreteStatsTable[[#This Row],[RepsRequested]]&gt;1),DiscreteStatsTable[[#This Row],[HalfWidth]],DiscreteStatsTable[[#This Row],[BatchMeansHalfWidth]])</f>
        <v>7.1468938045562813E-2</v>
      </c>
      <c r="X963" s="5" cm="1">
        <f t="array" ref="X963">COUNT(IF((DiscreteStatsTable[GroupByKey]=DiscreteStatsTable[[#This Row],[GroupByKey]]),(DiscreteStatsTable[GroupByKey]=DiscreteStatsTable[[#This Row],[GroupByKey]])*DiscreteStatsTable[Replication]))</f>
        <v>50</v>
      </c>
      <c r="Y963" s="5">
        <f>IF(DiscreteStatsTable[[#This Row],[RepsRequested]]=DiscreteStatsTable[[#This Row],[RepsWithStatObserved]],1,0)</f>
        <v>1</v>
      </c>
    </row>
    <row r="964" spans="1:25" x14ac:dyDescent="0.25">
      <c r="A964" t="s">
        <v>68</v>
      </c>
      <c r="B964" t="s">
        <v>70</v>
      </c>
      <c r="C964">
        <v>14</v>
      </c>
      <c r="D964" t="s">
        <v>85</v>
      </c>
      <c r="E964" t="s">
        <v>93</v>
      </c>
      <c r="F964" t="s">
        <v>87</v>
      </c>
      <c r="G964">
        <v>0</v>
      </c>
      <c r="H964">
        <v>2E+20</v>
      </c>
      <c r="I964">
        <v>0</v>
      </c>
      <c r="J964">
        <v>0</v>
      </c>
      <c r="K964">
        <v>314</v>
      </c>
      <c r="L96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64" s="5" cm="1">
        <f t="array" ref="M964">MAX(IF((ProjectInfoTable[ProjectName]=DiscreteStatsTable[[#This Row],[ProjectName]]),(ProjectInfoTable[ProjectName]=DiscreteStatsTable[[#This Row],[ProjectName]])*ProjectInfoTable[NumberOfReplications]))</f>
        <v>50</v>
      </c>
      <c r="N964" s="5" cm="1">
        <f t="array" ref="N964">IFERROR(AVERAGE(IF((DiscreteStatsTable[GroupByKey]=DiscreteStatsTable[[#This Row],[GroupByKey]]),(DiscreteStatsTable[GroupByKey]=DiscreteStatsTable[[#This Row],[GroupByKey]])*DiscreteStatsTable[Average])),0)</f>
        <v>0</v>
      </c>
      <c r="O964" s="5" cm="1">
        <f t="array" ref="O964">IFERROR(_xlfn.STDEV.S(IF((DiscreteStatsTable[GroupByKey]=DiscreteStatsTable[[#This Row],[GroupByKey]]),(DiscreteStatsTable[GroupByKey]=DiscreteStatsTable[[#This Row],[GroupByKey]])*DiscreteStatsTable[Average])),0)</f>
        <v>0</v>
      </c>
      <c r="P964" s="5" cm="1">
        <f t="array" ref="P964">MAX(IF((ProjectInfoTable[ProjectName]=DiscreteStatsTable[[#This Row],[ProjectName]]),(ProjectInfoTable[ProjectName]=DiscreteStatsTable[[#This Row],[ProjectName]])*ProjectInfoTable[ConfidenceInterval]))</f>
        <v>0.95</v>
      </c>
      <c r="Q964" s="5">
        <f>IF(AND(DiscreteStatsTable[[#This Row],[RepsWithStatObserved]]=1,Y964=0),200000000000000000000,IFERROR(_xlfn.T.INV.2T(1 -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4" s="5" cm="1">
        <f t="array" ref="R964">MIN(IF((DiscreteStatsTable[GroupByKey]=DiscreteStatsTable[[#This Row],[GroupByKey]]),(DiscreteStatsTable[GroupByKey]=DiscreteStatsTable[[#This Row],[GroupByKey]])*DiscreteStatsTable[Average]))</f>
        <v>0</v>
      </c>
      <c r="S964" s="5" cm="1">
        <f t="array" ref="S964">MAX(IF((DiscreteStatsTable[GroupByKey]=DiscreteStatsTable[[#This Row],[GroupByKey]]),(DiscreteStatsTable[GroupByKey]=DiscreteStatsTable[[#This Row],[GroupByKey]])*DiscreteStatsTable[Average]))</f>
        <v>0</v>
      </c>
      <c r="T964" s="5" cm="1">
        <f t="array" ref="T964">MIN(IF((DiscreteStatsTable[GroupByKey]=DiscreteStatsTable[[#This Row],[GroupByKey]]),(DiscreteStatsTable[GroupByKey]=DiscreteStatsTable[[#This Row],[GroupByKey]])*DiscreteStatsTable[Minimum]))</f>
        <v>0</v>
      </c>
      <c r="U964" s="5" cm="1">
        <f t="array" ref="U964">MAX(IF((DiscreteStatsTable[GroupByKey]=DiscreteStatsTable[[#This Row],[GroupByKey]]),(DiscreteStatsTable[GroupByKey]=DiscreteStatsTable[[#This Row],[GroupByKey]])*DiscreteStatsTable[Maximum]))</f>
        <v>0</v>
      </c>
      <c r="V964" s="5" cm="1">
        <f t="array" ref="V964">IFERROR(AVERAGE(IF((DiscreteStatsTable[GroupByKey]=DiscreteStatsTable[[#This Row],[GroupByKey]]),(DiscreteStatsTable[GroupByKey]=DiscreteStatsTable[[#This Row],[GroupByKey]])*DiscreteStatsTable[NumberObservations])),0)</f>
        <v>314.94</v>
      </c>
      <c r="W964" s="5">
        <f>IF((DiscreteStatsTable[[#This Row],[RepsRequested]]&gt;1),DiscreteStatsTable[[#This Row],[HalfWidth]],DiscreteStatsTable[[#This Row],[BatchMeansHalfWidth]])</f>
        <v>0</v>
      </c>
      <c r="X964" s="5" cm="1">
        <f t="array" ref="X964">COUNT(IF((DiscreteStatsTable[GroupByKey]=DiscreteStatsTable[[#This Row],[GroupByKey]]),(DiscreteStatsTable[GroupByKey]=DiscreteStatsTable[[#This Row],[GroupByKey]])*DiscreteStatsTable[Replication]))</f>
        <v>50</v>
      </c>
      <c r="Y964" s="5">
        <f>IF(DiscreteStatsTable[[#This Row],[RepsRequested]]=DiscreteStatsTable[[#This Row],[RepsWithStatObserved]],1,0)</f>
        <v>1</v>
      </c>
    </row>
    <row r="965" spans="1:25" x14ac:dyDescent="0.25">
      <c r="A965" t="s">
        <v>68</v>
      </c>
      <c r="B965" t="s">
        <v>70</v>
      </c>
      <c r="C965">
        <v>14</v>
      </c>
      <c r="D965" t="s">
        <v>85</v>
      </c>
      <c r="E965" t="s">
        <v>94</v>
      </c>
      <c r="F965" t="s">
        <v>87</v>
      </c>
      <c r="G965">
        <v>0</v>
      </c>
      <c r="H965">
        <v>2E+20</v>
      </c>
      <c r="I965">
        <v>0</v>
      </c>
      <c r="J965">
        <v>0</v>
      </c>
      <c r="K965">
        <v>314</v>
      </c>
      <c r="L96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65" s="5" cm="1">
        <f t="array" ref="M965">MAX(IF((ProjectInfoTable[ProjectName]=DiscreteStatsTable[[#This Row],[ProjectName]]),(ProjectInfoTable[ProjectName]=DiscreteStatsTable[[#This Row],[ProjectName]])*ProjectInfoTable[NumberOfReplications]))</f>
        <v>50</v>
      </c>
      <c r="N965" s="5" cm="1">
        <f t="array" ref="N965">IFERROR(AVERAGE(IF((DiscreteStatsTable[GroupByKey]=DiscreteStatsTable[[#This Row],[GroupByKey]]),(DiscreteStatsTable[GroupByKey]=DiscreteStatsTable[[#This Row],[GroupByKey]])*DiscreteStatsTable[Average])),0)</f>
        <v>0</v>
      </c>
      <c r="O965" s="5" cm="1">
        <f t="array" ref="O965">IFERROR(_xlfn.STDEV.S(IF((DiscreteStatsTable[GroupByKey]=DiscreteStatsTable[[#This Row],[GroupByKey]]),(DiscreteStatsTable[GroupByKey]=DiscreteStatsTable[[#This Row],[GroupByKey]])*DiscreteStatsTable[Average])),0)</f>
        <v>0</v>
      </c>
      <c r="P965" s="5" cm="1">
        <f t="array" ref="P965">MAX(IF((ProjectInfoTable[ProjectName]=DiscreteStatsTable[[#This Row],[ProjectName]]),(ProjectInfoTable[ProjectName]=DiscreteStatsTable[[#This Row],[ProjectName]])*ProjectInfoTable[ConfidenceInterval]))</f>
        <v>0.95</v>
      </c>
      <c r="Q965" s="5">
        <f>IF(AND(DiscreteStatsTable[[#This Row],[RepsWithStatObserved]]=1,Y965=0),200000000000000000000,IFERROR(_xlfn.T.INV.2T(1 -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5" s="5" cm="1">
        <f t="array" ref="R965">MIN(IF((DiscreteStatsTable[GroupByKey]=DiscreteStatsTable[[#This Row],[GroupByKey]]),(DiscreteStatsTable[GroupByKey]=DiscreteStatsTable[[#This Row],[GroupByKey]])*DiscreteStatsTable[Average]))</f>
        <v>0</v>
      </c>
      <c r="S965" s="5" cm="1">
        <f t="array" ref="S965">MAX(IF((DiscreteStatsTable[GroupByKey]=DiscreteStatsTable[[#This Row],[GroupByKey]]),(DiscreteStatsTable[GroupByKey]=DiscreteStatsTable[[#This Row],[GroupByKey]])*DiscreteStatsTable[Average]))</f>
        <v>0</v>
      </c>
      <c r="T965" s="5" cm="1">
        <f t="array" ref="T965">MIN(IF((DiscreteStatsTable[GroupByKey]=DiscreteStatsTable[[#This Row],[GroupByKey]]),(DiscreteStatsTable[GroupByKey]=DiscreteStatsTable[[#This Row],[GroupByKey]])*DiscreteStatsTable[Minimum]))</f>
        <v>0</v>
      </c>
      <c r="U965" s="5" cm="1">
        <f t="array" ref="U965">MAX(IF((DiscreteStatsTable[GroupByKey]=DiscreteStatsTable[[#This Row],[GroupByKey]]),(DiscreteStatsTable[GroupByKey]=DiscreteStatsTable[[#This Row],[GroupByKey]])*DiscreteStatsTable[Maximum]))</f>
        <v>0</v>
      </c>
      <c r="V965" s="5" cm="1">
        <f t="array" ref="V965">IFERROR(AVERAGE(IF((DiscreteStatsTable[GroupByKey]=DiscreteStatsTable[[#This Row],[GroupByKey]]),(DiscreteStatsTable[GroupByKey]=DiscreteStatsTable[[#This Row],[GroupByKey]])*DiscreteStatsTable[NumberObservations])),0)</f>
        <v>314.94</v>
      </c>
      <c r="W965" s="5">
        <f>IF((DiscreteStatsTable[[#This Row],[RepsRequested]]&gt;1),DiscreteStatsTable[[#This Row],[HalfWidth]],DiscreteStatsTable[[#This Row],[BatchMeansHalfWidth]])</f>
        <v>0</v>
      </c>
      <c r="X965" s="5" cm="1">
        <f t="array" ref="X965">COUNT(IF((DiscreteStatsTable[GroupByKey]=DiscreteStatsTable[[#This Row],[GroupByKey]]),(DiscreteStatsTable[GroupByKey]=DiscreteStatsTable[[#This Row],[GroupByKey]])*DiscreteStatsTable[Replication]))</f>
        <v>50</v>
      </c>
      <c r="Y965" s="5">
        <f>IF(DiscreteStatsTable[[#This Row],[RepsRequested]]=DiscreteStatsTable[[#This Row],[RepsWithStatObserved]],1,0)</f>
        <v>1</v>
      </c>
    </row>
    <row r="966" spans="1:25" x14ac:dyDescent="0.25">
      <c r="A966" t="s">
        <v>68</v>
      </c>
      <c r="B966" t="s">
        <v>70</v>
      </c>
      <c r="C966">
        <v>14</v>
      </c>
      <c r="D966" t="s">
        <v>85</v>
      </c>
      <c r="E966" t="s">
        <v>95</v>
      </c>
      <c r="F966" t="s">
        <v>87</v>
      </c>
      <c r="G966">
        <v>0.152140379817753</v>
      </c>
      <c r="H966">
        <v>2E+20</v>
      </c>
      <c r="I966">
        <v>1.7085694922322599E-2</v>
      </c>
      <c r="J966">
        <v>0.32922704898224298</v>
      </c>
      <c r="K966">
        <v>314</v>
      </c>
      <c r="L96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66" s="5" cm="1">
        <f t="array" ref="M966">MAX(IF((ProjectInfoTable[ProjectName]=DiscreteStatsTable[[#This Row],[ProjectName]]),(ProjectInfoTable[ProjectName]=DiscreteStatsTable[[#This Row],[ProjectName]])*ProjectInfoTable[NumberOfReplications]))</f>
        <v>50</v>
      </c>
      <c r="N966" s="5" cm="1">
        <f t="array" ref="N966">IFERROR(AVERAGE(IF((DiscreteStatsTable[GroupByKey]=DiscreteStatsTable[[#This Row],[GroupByKey]]),(DiscreteStatsTable[GroupByKey]=DiscreteStatsTable[[#This Row],[GroupByKey]])*DiscreteStatsTable[Average])),0)</f>
        <v>0.15360300744494335</v>
      </c>
      <c r="O966" s="5" cm="1">
        <f t="array" ref="O96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66" s="5" cm="1">
        <f t="array" ref="P966">MAX(IF((ProjectInfoTable[ProjectName]=DiscreteStatsTable[[#This Row],[ProjectName]]),(ProjectInfoTable[ProjectName]=DiscreteStatsTable[[#This Row],[ProjectName]])*ProjectInfoTable[ConfidenceInterval]))</f>
        <v>0.95</v>
      </c>
      <c r="Q966" s="5">
        <f>IF(AND(DiscreteStatsTable[[#This Row],[RepsWithStatObserved]]=1,Y966=0),200000000000000000000,IFERROR(_xlfn.T.INV.2T(1 -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66" s="5" cm="1">
        <f t="array" ref="R966">MIN(IF((DiscreteStatsTable[GroupByKey]=DiscreteStatsTable[[#This Row],[GroupByKey]]),(DiscreteStatsTable[GroupByKey]=DiscreteStatsTable[[#This Row],[GroupByKey]])*DiscreteStatsTable[Average]))</f>
        <v>0.14775202073435401</v>
      </c>
      <c r="S966" s="5" cm="1">
        <f t="array" ref="S966">MAX(IF((DiscreteStatsTable[GroupByKey]=DiscreteStatsTable[[#This Row],[GroupByKey]]),(DiscreteStatsTable[GroupByKey]=DiscreteStatsTable[[#This Row],[GroupByKey]])*DiscreteStatsTable[Average]))</f>
        <v>0.15935535821513699</v>
      </c>
      <c r="T966" s="5" cm="1">
        <f t="array" ref="T966">MIN(IF((DiscreteStatsTable[GroupByKey]=DiscreteStatsTable[[#This Row],[GroupByKey]]),(DiscreteStatsTable[GroupByKey]=DiscreteStatsTable[[#This Row],[GroupByKey]])*DiscreteStatsTable[Minimum]))</f>
        <v>1.2941586017357501E-2</v>
      </c>
      <c r="U966" s="5" cm="1">
        <f t="array" ref="U966">MAX(IF((DiscreteStatsTable[GroupByKey]=DiscreteStatsTable[[#This Row],[GroupByKey]]),(DiscreteStatsTable[GroupByKey]=DiscreteStatsTable[[#This Row],[GroupByKey]])*DiscreteStatsTable[Maximum]))</f>
        <v>0.39902140955300902</v>
      </c>
      <c r="V966" s="5" cm="1">
        <f t="array" ref="V966">IFERROR(AVERAGE(IF((DiscreteStatsTable[GroupByKey]=DiscreteStatsTable[[#This Row],[GroupByKey]]),(DiscreteStatsTable[GroupByKey]=DiscreteStatsTable[[#This Row],[GroupByKey]])*DiscreteStatsTable[NumberObservations])),0)</f>
        <v>314.94</v>
      </c>
      <c r="W966" s="5">
        <f>IF((DiscreteStatsTable[[#This Row],[RepsRequested]]&gt;1),DiscreteStatsTable[[#This Row],[HalfWidth]],DiscreteStatsTable[[#This Row],[BatchMeansHalfWidth]])</f>
        <v>7.902472167534418E-4</v>
      </c>
      <c r="X966" s="5" cm="1">
        <f t="array" ref="X966">COUNT(IF((DiscreteStatsTable[GroupByKey]=DiscreteStatsTable[[#This Row],[GroupByKey]]),(DiscreteStatsTable[GroupByKey]=DiscreteStatsTable[[#This Row],[GroupByKey]])*DiscreteStatsTable[Replication]))</f>
        <v>50</v>
      </c>
      <c r="Y966" s="5">
        <f>IF(DiscreteStatsTable[[#This Row],[RepsRequested]]=DiscreteStatsTable[[#This Row],[RepsWithStatObserved]],1,0)</f>
        <v>1</v>
      </c>
    </row>
    <row r="967" spans="1:25" x14ac:dyDescent="0.25">
      <c r="A967" t="s">
        <v>68</v>
      </c>
      <c r="B967" t="s">
        <v>70</v>
      </c>
      <c r="C967">
        <v>14</v>
      </c>
      <c r="D967" t="s">
        <v>85</v>
      </c>
      <c r="E967" t="s">
        <v>96</v>
      </c>
      <c r="F967" t="s">
        <v>87</v>
      </c>
      <c r="G967">
        <v>5.6094171295937896</v>
      </c>
      <c r="H967">
        <v>2E+20</v>
      </c>
      <c r="I967">
        <v>1.0251416953393599</v>
      </c>
      <c r="J967">
        <v>14.8630287490956</v>
      </c>
      <c r="K967">
        <v>314</v>
      </c>
      <c r="L96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67" s="5" cm="1">
        <f t="array" ref="M967">MAX(IF((ProjectInfoTable[ProjectName]=DiscreteStatsTable[[#This Row],[ProjectName]]),(ProjectInfoTable[ProjectName]=DiscreteStatsTable[[#This Row],[ProjectName]])*ProjectInfoTable[NumberOfReplications]))</f>
        <v>50</v>
      </c>
      <c r="N967" s="5" cm="1">
        <f t="array" ref="N967">IFERROR(AVERAGE(IF((DiscreteStatsTable[GroupByKey]=DiscreteStatsTable[[#This Row],[GroupByKey]]),(DiscreteStatsTable[GroupByKey]=DiscreteStatsTable[[#This Row],[GroupByKey]])*DiscreteStatsTable[Average])),0)</f>
        <v>5.6703914844629564</v>
      </c>
      <c r="O967" s="5" cm="1">
        <f t="array" ref="O967">IFERROR(_xlfn.STDEV.S(IF((DiscreteStatsTable[GroupByKey]=DiscreteStatsTable[[#This Row],[GroupByKey]]),(DiscreteStatsTable[GroupByKey]=DiscreteStatsTable[[#This Row],[GroupByKey]])*DiscreteStatsTable[Average])),0)</f>
        <v>0.11212213786906711</v>
      </c>
      <c r="P967" s="5" cm="1">
        <f t="array" ref="P967">MAX(IF((ProjectInfoTable[ProjectName]=DiscreteStatsTable[[#This Row],[ProjectName]]),(ProjectInfoTable[ProjectName]=DiscreteStatsTable[[#This Row],[ProjectName]])*ProjectInfoTable[ConfidenceInterval]))</f>
        <v>0.95</v>
      </c>
      <c r="Q967" s="5">
        <f>IF(AND(DiscreteStatsTable[[#This Row],[RepsWithStatObserved]]=1,Y967=0),200000000000000000000,IFERROR(_xlfn.T.INV.2T(1 -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967" s="5" cm="1">
        <f t="array" ref="R967">MIN(IF((DiscreteStatsTable[GroupByKey]=DiscreteStatsTable[[#This Row],[GroupByKey]]),(DiscreteStatsTable[GroupByKey]=DiscreteStatsTable[[#This Row],[GroupByKey]])*DiscreteStatsTable[Average]))</f>
        <v>5.4446177348794</v>
      </c>
      <c r="S967" s="5" cm="1">
        <f t="array" ref="S967">MAX(IF((DiscreteStatsTable[GroupByKey]=DiscreteStatsTable[[#This Row],[GroupByKey]]),(DiscreteStatsTable[GroupByKey]=DiscreteStatsTable[[#This Row],[GroupByKey]])*DiscreteStatsTable[Average]))</f>
        <v>5.9073355064629904</v>
      </c>
      <c r="T967" s="5" cm="1">
        <f t="array" ref="T967">MIN(IF((DiscreteStatsTable[GroupByKey]=DiscreteStatsTable[[#This Row],[GroupByKey]]),(DiscreteStatsTable[GroupByKey]=DiscreteStatsTable[[#This Row],[GroupByKey]])*DiscreteStatsTable[Minimum]))</f>
        <v>0.776495161041453</v>
      </c>
      <c r="U967" s="5" cm="1">
        <f t="array" ref="U967">MAX(IF((DiscreteStatsTable[GroupByKey]=DiscreteStatsTable[[#This Row],[GroupByKey]]),(DiscreteStatsTable[GroupByKey]=DiscreteStatsTable[[#This Row],[GroupByKey]])*DiscreteStatsTable[Maximum]))</f>
        <v>17.386184782464099</v>
      </c>
      <c r="V967" s="5" cm="1">
        <f t="array" ref="V967">IFERROR(AVERAGE(IF((DiscreteStatsTable[GroupByKey]=DiscreteStatsTable[[#This Row],[GroupByKey]]),(DiscreteStatsTable[GroupByKey]=DiscreteStatsTable[[#This Row],[GroupByKey]])*DiscreteStatsTable[NumberObservations])),0)</f>
        <v>314.94</v>
      </c>
      <c r="W967" s="5">
        <f>IF((DiscreteStatsTable[[#This Row],[RepsRequested]]&gt;1),DiscreteStatsTable[[#This Row],[HalfWidth]],DiscreteStatsTable[[#This Row],[BatchMeansHalfWidth]])</f>
        <v>3.1864759013847554E-2</v>
      </c>
      <c r="X967" s="5" cm="1">
        <f t="array" ref="X967">COUNT(IF((DiscreteStatsTable[GroupByKey]=DiscreteStatsTable[[#This Row],[GroupByKey]]),(DiscreteStatsTable[GroupByKey]=DiscreteStatsTable[[#This Row],[GroupByKey]])*DiscreteStatsTable[Replication]))</f>
        <v>50</v>
      </c>
      <c r="Y967" s="5">
        <f>IF(DiscreteStatsTable[[#This Row],[RepsRequested]]=DiscreteStatsTable[[#This Row],[RepsWithStatObserved]],1,0)</f>
        <v>1</v>
      </c>
    </row>
    <row r="968" spans="1:25" x14ac:dyDescent="0.25">
      <c r="A968" t="s">
        <v>68</v>
      </c>
      <c r="B968" t="s">
        <v>70</v>
      </c>
      <c r="C968">
        <v>14</v>
      </c>
      <c r="D968" t="s">
        <v>85</v>
      </c>
      <c r="E968" t="s">
        <v>97</v>
      </c>
      <c r="F968" t="s">
        <v>87</v>
      </c>
      <c r="G968">
        <v>0</v>
      </c>
      <c r="H968">
        <v>2E+20</v>
      </c>
      <c r="I968">
        <v>0</v>
      </c>
      <c r="J968">
        <v>0</v>
      </c>
      <c r="K968">
        <v>314</v>
      </c>
      <c r="L96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68" s="5" cm="1">
        <f t="array" ref="M968">MAX(IF((ProjectInfoTable[ProjectName]=DiscreteStatsTable[[#This Row],[ProjectName]]),(ProjectInfoTable[ProjectName]=DiscreteStatsTable[[#This Row],[ProjectName]])*ProjectInfoTable[NumberOfReplications]))</f>
        <v>50</v>
      </c>
      <c r="N968" s="5" cm="1">
        <f t="array" ref="N968">IFERROR(AVERAGE(IF((DiscreteStatsTable[GroupByKey]=DiscreteStatsTable[[#This Row],[GroupByKey]]),(DiscreteStatsTable[GroupByKey]=DiscreteStatsTable[[#This Row],[GroupByKey]])*DiscreteStatsTable[Average])),0)</f>
        <v>0</v>
      </c>
      <c r="O968" s="5" cm="1">
        <f t="array" ref="O968">IFERROR(_xlfn.STDEV.S(IF((DiscreteStatsTable[GroupByKey]=DiscreteStatsTable[[#This Row],[GroupByKey]]),(DiscreteStatsTable[GroupByKey]=DiscreteStatsTable[[#This Row],[GroupByKey]])*DiscreteStatsTable[Average])),0)</f>
        <v>0</v>
      </c>
      <c r="P968" s="5" cm="1">
        <f t="array" ref="P968">MAX(IF((ProjectInfoTable[ProjectName]=DiscreteStatsTable[[#This Row],[ProjectName]]),(ProjectInfoTable[ProjectName]=DiscreteStatsTable[[#This Row],[ProjectName]])*ProjectInfoTable[ConfidenceInterval]))</f>
        <v>0.95</v>
      </c>
      <c r="Q968" s="5">
        <f>IF(AND(DiscreteStatsTable[[#This Row],[RepsWithStatObserved]]=1,Y968=0),200000000000000000000,IFERROR(_xlfn.T.INV.2T(1 -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8" s="5" cm="1">
        <f t="array" ref="R968">MIN(IF((DiscreteStatsTable[GroupByKey]=DiscreteStatsTable[[#This Row],[GroupByKey]]),(DiscreteStatsTable[GroupByKey]=DiscreteStatsTable[[#This Row],[GroupByKey]])*DiscreteStatsTable[Average]))</f>
        <v>0</v>
      </c>
      <c r="S968" s="5" cm="1">
        <f t="array" ref="S968">MAX(IF((DiscreteStatsTable[GroupByKey]=DiscreteStatsTable[[#This Row],[GroupByKey]]),(DiscreteStatsTable[GroupByKey]=DiscreteStatsTable[[#This Row],[GroupByKey]])*DiscreteStatsTable[Average]))</f>
        <v>0</v>
      </c>
      <c r="T968" s="5" cm="1">
        <f t="array" ref="T968">MIN(IF((DiscreteStatsTable[GroupByKey]=DiscreteStatsTable[[#This Row],[GroupByKey]]),(DiscreteStatsTable[GroupByKey]=DiscreteStatsTable[[#This Row],[GroupByKey]])*DiscreteStatsTable[Minimum]))</f>
        <v>0</v>
      </c>
      <c r="U968" s="5" cm="1">
        <f t="array" ref="U968">MAX(IF((DiscreteStatsTable[GroupByKey]=DiscreteStatsTable[[#This Row],[GroupByKey]]),(DiscreteStatsTable[GroupByKey]=DiscreteStatsTable[[#This Row],[GroupByKey]])*DiscreteStatsTable[Maximum]))</f>
        <v>0</v>
      </c>
      <c r="V968" s="5" cm="1">
        <f t="array" ref="V968">IFERROR(AVERAGE(IF((DiscreteStatsTable[GroupByKey]=DiscreteStatsTable[[#This Row],[GroupByKey]]),(DiscreteStatsTable[GroupByKey]=DiscreteStatsTable[[#This Row],[GroupByKey]])*DiscreteStatsTable[NumberObservations])),0)</f>
        <v>314.94</v>
      </c>
      <c r="W968" s="5">
        <f>IF((DiscreteStatsTable[[#This Row],[RepsRequested]]&gt;1),DiscreteStatsTable[[#This Row],[HalfWidth]],DiscreteStatsTable[[#This Row],[BatchMeansHalfWidth]])</f>
        <v>0</v>
      </c>
      <c r="X968" s="5" cm="1">
        <f t="array" ref="X968">COUNT(IF((DiscreteStatsTable[GroupByKey]=DiscreteStatsTable[[#This Row],[GroupByKey]]),(DiscreteStatsTable[GroupByKey]=DiscreteStatsTable[[#This Row],[GroupByKey]])*DiscreteStatsTable[Replication]))</f>
        <v>50</v>
      </c>
      <c r="Y968" s="5">
        <f>IF(DiscreteStatsTable[[#This Row],[RepsRequested]]=DiscreteStatsTable[[#This Row],[RepsWithStatObserved]],1,0)</f>
        <v>1</v>
      </c>
    </row>
    <row r="969" spans="1:25" x14ac:dyDescent="0.25">
      <c r="A969" t="s">
        <v>68</v>
      </c>
      <c r="B969" t="s">
        <v>70</v>
      </c>
      <c r="C969">
        <v>14</v>
      </c>
      <c r="D969" t="s">
        <v>85</v>
      </c>
      <c r="E969" t="s">
        <v>98</v>
      </c>
      <c r="F969" t="s">
        <v>87</v>
      </c>
      <c r="G969">
        <v>0.547208504586289</v>
      </c>
      <c r="H969">
        <v>2E+20</v>
      </c>
      <c r="I969">
        <v>0</v>
      </c>
      <c r="J969">
        <v>5.9626754110186697</v>
      </c>
      <c r="K969">
        <v>314</v>
      </c>
      <c r="L96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69" s="5" cm="1">
        <f t="array" ref="M969">MAX(IF((ProjectInfoTable[ProjectName]=DiscreteStatsTable[[#This Row],[ProjectName]]),(ProjectInfoTable[ProjectName]=DiscreteStatsTable[[#This Row],[ProjectName]])*ProjectInfoTable[NumberOfReplications]))</f>
        <v>50</v>
      </c>
      <c r="N969" s="5" cm="1">
        <f t="array" ref="N969">IFERROR(AVERAGE(IF((DiscreteStatsTable[GroupByKey]=DiscreteStatsTable[[#This Row],[GroupByKey]]),(DiscreteStatsTable[GroupByKey]=DiscreteStatsTable[[#This Row],[GroupByKey]])*DiscreteStatsTable[Average])),0)</f>
        <v>0.57601823206331915</v>
      </c>
      <c r="O969" s="5" cm="1">
        <f t="array" ref="O969">IFERROR(_xlfn.STDEV.S(IF((DiscreteStatsTable[GroupByKey]=DiscreteStatsTable[[#This Row],[GroupByKey]]),(DiscreteStatsTable[GroupByKey]=DiscreteStatsTable[[#This Row],[GroupByKey]])*DiscreteStatsTable[Average])),0)</f>
        <v>0.15914721048241839</v>
      </c>
      <c r="P969" s="5" cm="1">
        <f t="array" ref="P969">MAX(IF((ProjectInfoTable[ProjectName]=DiscreteStatsTable[[#This Row],[ProjectName]]),(ProjectInfoTable[ProjectName]=DiscreteStatsTable[[#This Row],[ProjectName]])*ProjectInfoTable[ConfidenceInterval]))</f>
        <v>0.95</v>
      </c>
      <c r="Q969" s="5">
        <f>IF(AND(DiscreteStatsTable[[#This Row],[RepsWithStatObserved]]=1,Y969=0),200000000000000000000,IFERROR(_xlfn.T.INV.2T(1 -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969" s="5" cm="1">
        <f t="array" ref="R969">MIN(IF((DiscreteStatsTable[GroupByKey]=DiscreteStatsTable[[#This Row],[GroupByKey]]),(DiscreteStatsTable[GroupByKey]=DiscreteStatsTable[[#This Row],[GroupByKey]])*DiscreteStatsTable[Average]))</f>
        <v>0.32737752576294898</v>
      </c>
      <c r="S969" s="5" cm="1">
        <f t="array" ref="S969">MAX(IF((DiscreteStatsTable[GroupByKey]=DiscreteStatsTable[[#This Row],[GroupByKey]]),(DiscreteStatsTable[GroupByKey]=DiscreteStatsTable[[#This Row],[GroupByKey]])*DiscreteStatsTable[Average]))</f>
        <v>1.14796185143237</v>
      </c>
      <c r="T969" s="5" cm="1">
        <f t="array" ref="T969">MIN(IF((DiscreteStatsTable[GroupByKey]=DiscreteStatsTable[[#This Row],[GroupByKey]]),(DiscreteStatsTable[GroupByKey]=DiscreteStatsTable[[#This Row],[GroupByKey]])*DiscreteStatsTable[Minimum]))</f>
        <v>0</v>
      </c>
      <c r="U969" s="5" cm="1">
        <f t="array" ref="U969">MAX(IF((DiscreteStatsTable[GroupByKey]=DiscreteStatsTable[[#This Row],[GroupByKey]]),(DiscreteStatsTable[GroupByKey]=DiscreteStatsTable[[#This Row],[GroupByKey]])*DiscreteStatsTable[Maximum]))</f>
        <v>11.200829717355999</v>
      </c>
      <c r="V969" s="5" cm="1">
        <f t="array" ref="V969">IFERROR(AVERAGE(IF((DiscreteStatsTable[GroupByKey]=DiscreteStatsTable[[#This Row],[GroupByKey]]),(DiscreteStatsTable[GroupByKey]=DiscreteStatsTable[[#This Row],[GroupByKey]])*DiscreteStatsTable[NumberObservations])),0)</f>
        <v>314.94</v>
      </c>
      <c r="W969" s="5">
        <f>IF((DiscreteStatsTable[[#This Row],[RepsRequested]]&gt;1),DiscreteStatsTable[[#This Row],[HalfWidth]],DiscreteStatsTable[[#This Row],[BatchMeansHalfWidth]])</f>
        <v>4.5229136780020357E-2</v>
      </c>
      <c r="X969" s="5" cm="1">
        <f t="array" ref="X969">COUNT(IF((DiscreteStatsTable[GroupByKey]=DiscreteStatsTable[[#This Row],[GroupByKey]]),(DiscreteStatsTable[GroupByKey]=DiscreteStatsTable[[#This Row],[GroupByKey]])*DiscreteStatsTable[Replication]))</f>
        <v>50</v>
      </c>
      <c r="Y969" s="5">
        <f>IF(DiscreteStatsTable[[#This Row],[RepsRequested]]=DiscreteStatsTable[[#This Row],[RepsWithStatObserved]],1,0)</f>
        <v>1</v>
      </c>
    </row>
    <row r="970" spans="1:25" x14ac:dyDescent="0.25">
      <c r="A970" t="s">
        <v>68</v>
      </c>
      <c r="B970" t="s">
        <v>70</v>
      </c>
      <c r="C970">
        <v>15</v>
      </c>
      <c r="D970" t="s">
        <v>85</v>
      </c>
      <c r="E970" t="s">
        <v>86</v>
      </c>
      <c r="F970" t="s">
        <v>87</v>
      </c>
      <c r="G970">
        <v>0</v>
      </c>
      <c r="H970">
        <v>2E+20</v>
      </c>
      <c r="I970">
        <v>0</v>
      </c>
      <c r="J970">
        <v>0</v>
      </c>
      <c r="K970">
        <v>316</v>
      </c>
      <c r="L97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70" s="5" cm="1">
        <f t="array" ref="M970">MAX(IF((ProjectInfoTable[ProjectName]=DiscreteStatsTable[[#This Row],[ProjectName]]),(ProjectInfoTable[ProjectName]=DiscreteStatsTable[[#This Row],[ProjectName]])*ProjectInfoTable[NumberOfReplications]))</f>
        <v>50</v>
      </c>
      <c r="N970" s="5" cm="1">
        <f t="array" ref="N970">IFERROR(AVERAGE(IF((DiscreteStatsTable[GroupByKey]=DiscreteStatsTable[[#This Row],[GroupByKey]]),(DiscreteStatsTable[GroupByKey]=DiscreteStatsTable[[#This Row],[GroupByKey]])*DiscreteStatsTable[Average])),0)</f>
        <v>0</v>
      </c>
      <c r="O970" s="5" cm="1">
        <f t="array" ref="O970">IFERROR(_xlfn.STDEV.S(IF((DiscreteStatsTable[GroupByKey]=DiscreteStatsTable[[#This Row],[GroupByKey]]),(DiscreteStatsTable[GroupByKey]=DiscreteStatsTable[[#This Row],[GroupByKey]])*DiscreteStatsTable[Average])),0)</f>
        <v>0</v>
      </c>
      <c r="P970" s="5" cm="1">
        <f t="array" ref="P970">MAX(IF((ProjectInfoTable[ProjectName]=DiscreteStatsTable[[#This Row],[ProjectName]]),(ProjectInfoTable[ProjectName]=DiscreteStatsTable[[#This Row],[ProjectName]])*ProjectInfoTable[ConfidenceInterval]))</f>
        <v>0.95</v>
      </c>
      <c r="Q970" s="5">
        <f>IF(AND(DiscreteStatsTable[[#This Row],[RepsWithStatObserved]]=1,Y970=0),200000000000000000000,IFERROR(_xlfn.T.INV.2T(1 -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0" s="5" cm="1">
        <f t="array" ref="R970">MIN(IF((DiscreteStatsTable[GroupByKey]=DiscreteStatsTable[[#This Row],[GroupByKey]]),(DiscreteStatsTable[GroupByKey]=DiscreteStatsTable[[#This Row],[GroupByKey]])*DiscreteStatsTable[Average]))</f>
        <v>0</v>
      </c>
      <c r="S970" s="5" cm="1">
        <f t="array" ref="S970">MAX(IF((DiscreteStatsTable[GroupByKey]=DiscreteStatsTable[[#This Row],[GroupByKey]]),(DiscreteStatsTable[GroupByKey]=DiscreteStatsTable[[#This Row],[GroupByKey]])*DiscreteStatsTable[Average]))</f>
        <v>0</v>
      </c>
      <c r="T970" s="5" cm="1">
        <f t="array" ref="T970">MIN(IF((DiscreteStatsTable[GroupByKey]=DiscreteStatsTable[[#This Row],[GroupByKey]]),(DiscreteStatsTable[GroupByKey]=DiscreteStatsTable[[#This Row],[GroupByKey]])*DiscreteStatsTable[Minimum]))</f>
        <v>0</v>
      </c>
      <c r="U970" s="5" cm="1">
        <f t="array" ref="U970">MAX(IF((DiscreteStatsTable[GroupByKey]=DiscreteStatsTable[[#This Row],[GroupByKey]]),(DiscreteStatsTable[GroupByKey]=DiscreteStatsTable[[#This Row],[GroupByKey]])*DiscreteStatsTable[Maximum]))</f>
        <v>0</v>
      </c>
      <c r="V970" s="5" cm="1">
        <f t="array" ref="V970">IFERROR(AVERAGE(IF((DiscreteStatsTable[GroupByKey]=DiscreteStatsTable[[#This Row],[GroupByKey]]),(DiscreteStatsTable[GroupByKey]=DiscreteStatsTable[[#This Row],[GroupByKey]])*DiscreteStatsTable[NumberObservations])),0)</f>
        <v>314.94</v>
      </c>
      <c r="W970" s="5">
        <f>IF((DiscreteStatsTable[[#This Row],[RepsRequested]]&gt;1),DiscreteStatsTable[[#This Row],[HalfWidth]],DiscreteStatsTable[[#This Row],[BatchMeansHalfWidth]])</f>
        <v>0</v>
      </c>
      <c r="X970" s="5" cm="1">
        <f t="array" ref="X970">COUNT(IF((DiscreteStatsTable[GroupByKey]=DiscreteStatsTable[[#This Row],[GroupByKey]]),(DiscreteStatsTable[GroupByKey]=DiscreteStatsTable[[#This Row],[GroupByKey]])*DiscreteStatsTable[Replication]))</f>
        <v>50</v>
      </c>
      <c r="Y970" s="5">
        <f>IF(DiscreteStatsTable[[#This Row],[RepsRequested]]=DiscreteStatsTable[[#This Row],[RepsWithStatObserved]],1,0)</f>
        <v>1</v>
      </c>
    </row>
    <row r="971" spans="1:25" x14ac:dyDescent="0.25">
      <c r="A971" t="s">
        <v>68</v>
      </c>
      <c r="B971" t="s">
        <v>70</v>
      </c>
      <c r="C971">
        <v>15</v>
      </c>
      <c r="D971" t="s">
        <v>85</v>
      </c>
      <c r="E971" t="s">
        <v>88</v>
      </c>
      <c r="F971" t="s">
        <v>87</v>
      </c>
      <c r="G971">
        <v>0</v>
      </c>
      <c r="H971">
        <v>2E+20</v>
      </c>
      <c r="I971">
        <v>0</v>
      </c>
      <c r="J971">
        <v>0</v>
      </c>
      <c r="K971">
        <v>316</v>
      </c>
      <c r="L97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71" s="5" cm="1">
        <f t="array" ref="M971">MAX(IF((ProjectInfoTable[ProjectName]=DiscreteStatsTable[[#This Row],[ProjectName]]),(ProjectInfoTable[ProjectName]=DiscreteStatsTable[[#This Row],[ProjectName]])*ProjectInfoTable[NumberOfReplications]))</f>
        <v>50</v>
      </c>
      <c r="N971" s="5" cm="1">
        <f t="array" ref="N971">IFERROR(AVERAGE(IF((DiscreteStatsTable[GroupByKey]=DiscreteStatsTable[[#This Row],[GroupByKey]]),(DiscreteStatsTable[GroupByKey]=DiscreteStatsTable[[#This Row],[GroupByKey]])*DiscreteStatsTable[Average])),0)</f>
        <v>0</v>
      </c>
      <c r="O971" s="5" cm="1">
        <f t="array" ref="O971">IFERROR(_xlfn.STDEV.S(IF((DiscreteStatsTable[GroupByKey]=DiscreteStatsTable[[#This Row],[GroupByKey]]),(DiscreteStatsTable[GroupByKey]=DiscreteStatsTable[[#This Row],[GroupByKey]])*DiscreteStatsTable[Average])),0)</f>
        <v>0</v>
      </c>
      <c r="P971" s="5" cm="1">
        <f t="array" ref="P971">MAX(IF((ProjectInfoTable[ProjectName]=DiscreteStatsTable[[#This Row],[ProjectName]]),(ProjectInfoTable[ProjectName]=DiscreteStatsTable[[#This Row],[ProjectName]])*ProjectInfoTable[ConfidenceInterval]))</f>
        <v>0.95</v>
      </c>
      <c r="Q971" s="5">
        <f>IF(AND(DiscreteStatsTable[[#This Row],[RepsWithStatObserved]]=1,Y971=0),200000000000000000000,IFERROR(_xlfn.T.INV.2T(1 -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1" s="5" cm="1">
        <f t="array" ref="R971">MIN(IF((DiscreteStatsTable[GroupByKey]=DiscreteStatsTable[[#This Row],[GroupByKey]]),(DiscreteStatsTable[GroupByKey]=DiscreteStatsTable[[#This Row],[GroupByKey]])*DiscreteStatsTable[Average]))</f>
        <v>0</v>
      </c>
      <c r="S971" s="5" cm="1">
        <f t="array" ref="S971">MAX(IF((DiscreteStatsTable[GroupByKey]=DiscreteStatsTable[[#This Row],[GroupByKey]]),(DiscreteStatsTable[GroupByKey]=DiscreteStatsTable[[#This Row],[GroupByKey]])*DiscreteStatsTable[Average]))</f>
        <v>0</v>
      </c>
      <c r="T971" s="5" cm="1">
        <f t="array" ref="T971">MIN(IF((DiscreteStatsTable[GroupByKey]=DiscreteStatsTable[[#This Row],[GroupByKey]]),(DiscreteStatsTable[GroupByKey]=DiscreteStatsTable[[#This Row],[GroupByKey]])*DiscreteStatsTable[Minimum]))</f>
        <v>0</v>
      </c>
      <c r="U971" s="5" cm="1">
        <f t="array" ref="U971">MAX(IF((DiscreteStatsTable[GroupByKey]=DiscreteStatsTable[[#This Row],[GroupByKey]]),(DiscreteStatsTable[GroupByKey]=DiscreteStatsTable[[#This Row],[GroupByKey]])*DiscreteStatsTable[Maximum]))</f>
        <v>0</v>
      </c>
      <c r="V971" s="5" cm="1">
        <f t="array" ref="V971">IFERROR(AVERAGE(IF((DiscreteStatsTable[GroupByKey]=DiscreteStatsTable[[#This Row],[GroupByKey]]),(DiscreteStatsTable[GroupByKey]=DiscreteStatsTable[[#This Row],[GroupByKey]])*DiscreteStatsTable[NumberObservations])),0)</f>
        <v>314.94</v>
      </c>
      <c r="W971" s="5">
        <f>IF((DiscreteStatsTable[[#This Row],[RepsRequested]]&gt;1),DiscreteStatsTable[[#This Row],[HalfWidth]],DiscreteStatsTable[[#This Row],[BatchMeansHalfWidth]])</f>
        <v>0</v>
      </c>
      <c r="X971" s="5" cm="1">
        <f t="array" ref="X971">COUNT(IF((DiscreteStatsTable[GroupByKey]=DiscreteStatsTable[[#This Row],[GroupByKey]]),(DiscreteStatsTable[GroupByKey]=DiscreteStatsTable[[#This Row],[GroupByKey]])*DiscreteStatsTable[Replication]))</f>
        <v>50</v>
      </c>
      <c r="Y971" s="5">
        <f>IF(DiscreteStatsTable[[#This Row],[RepsRequested]]=DiscreteStatsTable[[#This Row],[RepsWithStatObserved]],1,0)</f>
        <v>1</v>
      </c>
    </row>
    <row r="972" spans="1:25" x14ac:dyDescent="0.25">
      <c r="A972" t="s">
        <v>68</v>
      </c>
      <c r="B972" t="s">
        <v>70</v>
      </c>
      <c r="C972">
        <v>15</v>
      </c>
      <c r="D972" t="s">
        <v>85</v>
      </c>
      <c r="E972" t="s">
        <v>89</v>
      </c>
      <c r="F972" t="s">
        <v>87</v>
      </c>
      <c r="G972">
        <v>0</v>
      </c>
      <c r="H972">
        <v>2E+20</v>
      </c>
      <c r="I972">
        <v>0</v>
      </c>
      <c r="J972">
        <v>0</v>
      </c>
      <c r="K972">
        <v>316</v>
      </c>
      <c r="L97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72" s="5" cm="1">
        <f t="array" ref="M972">MAX(IF((ProjectInfoTable[ProjectName]=DiscreteStatsTable[[#This Row],[ProjectName]]),(ProjectInfoTable[ProjectName]=DiscreteStatsTable[[#This Row],[ProjectName]])*ProjectInfoTable[NumberOfReplications]))</f>
        <v>50</v>
      </c>
      <c r="N972" s="5" cm="1">
        <f t="array" ref="N972">IFERROR(AVERAGE(IF((DiscreteStatsTable[GroupByKey]=DiscreteStatsTable[[#This Row],[GroupByKey]]),(DiscreteStatsTable[GroupByKey]=DiscreteStatsTable[[#This Row],[GroupByKey]])*DiscreteStatsTable[Average])),0)</f>
        <v>0</v>
      </c>
      <c r="O972" s="5" cm="1">
        <f t="array" ref="O972">IFERROR(_xlfn.STDEV.S(IF((DiscreteStatsTable[GroupByKey]=DiscreteStatsTable[[#This Row],[GroupByKey]]),(DiscreteStatsTable[GroupByKey]=DiscreteStatsTable[[#This Row],[GroupByKey]])*DiscreteStatsTable[Average])),0)</f>
        <v>0</v>
      </c>
      <c r="P972" s="5" cm="1">
        <f t="array" ref="P972">MAX(IF((ProjectInfoTable[ProjectName]=DiscreteStatsTable[[#This Row],[ProjectName]]),(ProjectInfoTable[ProjectName]=DiscreteStatsTable[[#This Row],[ProjectName]])*ProjectInfoTable[ConfidenceInterval]))</f>
        <v>0.95</v>
      </c>
      <c r="Q972" s="5">
        <f>IF(AND(DiscreteStatsTable[[#This Row],[RepsWithStatObserved]]=1,Y972=0),200000000000000000000,IFERROR(_xlfn.T.INV.2T(1 -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2" s="5" cm="1">
        <f t="array" ref="R972">MIN(IF((DiscreteStatsTable[GroupByKey]=DiscreteStatsTable[[#This Row],[GroupByKey]]),(DiscreteStatsTable[GroupByKey]=DiscreteStatsTable[[#This Row],[GroupByKey]])*DiscreteStatsTable[Average]))</f>
        <v>0</v>
      </c>
      <c r="S972" s="5" cm="1">
        <f t="array" ref="S972">MAX(IF((DiscreteStatsTable[GroupByKey]=DiscreteStatsTable[[#This Row],[GroupByKey]]),(DiscreteStatsTable[GroupByKey]=DiscreteStatsTable[[#This Row],[GroupByKey]])*DiscreteStatsTable[Average]))</f>
        <v>0</v>
      </c>
      <c r="T972" s="5" cm="1">
        <f t="array" ref="T972">MIN(IF((DiscreteStatsTable[GroupByKey]=DiscreteStatsTable[[#This Row],[GroupByKey]]),(DiscreteStatsTable[GroupByKey]=DiscreteStatsTable[[#This Row],[GroupByKey]])*DiscreteStatsTable[Minimum]))</f>
        <v>0</v>
      </c>
      <c r="U972" s="5" cm="1">
        <f t="array" ref="U972">MAX(IF((DiscreteStatsTable[GroupByKey]=DiscreteStatsTable[[#This Row],[GroupByKey]]),(DiscreteStatsTable[GroupByKey]=DiscreteStatsTable[[#This Row],[GroupByKey]])*DiscreteStatsTable[Maximum]))</f>
        <v>0</v>
      </c>
      <c r="V972" s="5" cm="1">
        <f t="array" ref="V972">IFERROR(AVERAGE(IF((DiscreteStatsTable[GroupByKey]=DiscreteStatsTable[[#This Row],[GroupByKey]]),(DiscreteStatsTable[GroupByKey]=DiscreteStatsTable[[#This Row],[GroupByKey]])*DiscreteStatsTable[NumberObservations])),0)</f>
        <v>314.94</v>
      </c>
      <c r="W972" s="5">
        <f>IF((DiscreteStatsTable[[#This Row],[RepsRequested]]&gt;1),DiscreteStatsTable[[#This Row],[HalfWidth]],DiscreteStatsTable[[#This Row],[BatchMeansHalfWidth]])</f>
        <v>0</v>
      </c>
      <c r="X972" s="5" cm="1">
        <f t="array" ref="X972">COUNT(IF((DiscreteStatsTable[GroupByKey]=DiscreteStatsTable[[#This Row],[GroupByKey]]),(DiscreteStatsTable[GroupByKey]=DiscreteStatsTable[[#This Row],[GroupByKey]])*DiscreteStatsTable[Replication]))</f>
        <v>50</v>
      </c>
      <c r="Y972" s="5">
        <f>IF(DiscreteStatsTable[[#This Row],[RepsRequested]]=DiscreteStatsTable[[#This Row],[RepsWithStatObserved]],1,0)</f>
        <v>1</v>
      </c>
    </row>
    <row r="973" spans="1:25" x14ac:dyDescent="0.25">
      <c r="A973" t="s">
        <v>68</v>
      </c>
      <c r="B973" t="s">
        <v>70</v>
      </c>
      <c r="C973">
        <v>15</v>
      </c>
      <c r="D973" t="s">
        <v>85</v>
      </c>
      <c r="E973" t="s">
        <v>90</v>
      </c>
      <c r="F973" t="s">
        <v>87</v>
      </c>
      <c r="G973">
        <v>0</v>
      </c>
      <c r="H973">
        <v>2E+20</v>
      </c>
      <c r="I973">
        <v>0</v>
      </c>
      <c r="J973">
        <v>0</v>
      </c>
      <c r="K973">
        <v>316</v>
      </c>
      <c r="L97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73" s="5" cm="1">
        <f t="array" ref="M973">MAX(IF((ProjectInfoTable[ProjectName]=DiscreteStatsTable[[#This Row],[ProjectName]]),(ProjectInfoTable[ProjectName]=DiscreteStatsTable[[#This Row],[ProjectName]])*ProjectInfoTable[NumberOfReplications]))</f>
        <v>50</v>
      </c>
      <c r="N973" s="5" cm="1">
        <f t="array" ref="N973">IFERROR(AVERAGE(IF((DiscreteStatsTable[GroupByKey]=DiscreteStatsTable[[#This Row],[GroupByKey]]),(DiscreteStatsTable[GroupByKey]=DiscreteStatsTable[[#This Row],[GroupByKey]])*DiscreteStatsTable[Average])),0)</f>
        <v>0</v>
      </c>
      <c r="O973" s="5" cm="1">
        <f t="array" ref="O973">IFERROR(_xlfn.STDEV.S(IF((DiscreteStatsTable[GroupByKey]=DiscreteStatsTable[[#This Row],[GroupByKey]]),(DiscreteStatsTable[GroupByKey]=DiscreteStatsTable[[#This Row],[GroupByKey]])*DiscreteStatsTable[Average])),0)</f>
        <v>0</v>
      </c>
      <c r="P973" s="5" cm="1">
        <f t="array" ref="P973">MAX(IF((ProjectInfoTable[ProjectName]=DiscreteStatsTable[[#This Row],[ProjectName]]),(ProjectInfoTable[ProjectName]=DiscreteStatsTable[[#This Row],[ProjectName]])*ProjectInfoTable[ConfidenceInterval]))</f>
        <v>0.95</v>
      </c>
      <c r="Q973" s="5">
        <f>IF(AND(DiscreteStatsTable[[#This Row],[RepsWithStatObserved]]=1,Y973=0),200000000000000000000,IFERROR(_xlfn.T.INV.2T(1 -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3" s="5" cm="1">
        <f t="array" ref="R973">MIN(IF((DiscreteStatsTable[GroupByKey]=DiscreteStatsTable[[#This Row],[GroupByKey]]),(DiscreteStatsTable[GroupByKey]=DiscreteStatsTable[[#This Row],[GroupByKey]])*DiscreteStatsTable[Average]))</f>
        <v>0</v>
      </c>
      <c r="S973" s="5" cm="1">
        <f t="array" ref="S973">MAX(IF((DiscreteStatsTable[GroupByKey]=DiscreteStatsTable[[#This Row],[GroupByKey]]),(DiscreteStatsTable[GroupByKey]=DiscreteStatsTable[[#This Row],[GroupByKey]])*DiscreteStatsTable[Average]))</f>
        <v>0</v>
      </c>
      <c r="T973" s="5" cm="1">
        <f t="array" ref="T973">MIN(IF((DiscreteStatsTable[GroupByKey]=DiscreteStatsTable[[#This Row],[GroupByKey]]),(DiscreteStatsTable[GroupByKey]=DiscreteStatsTable[[#This Row],[GroupByKey]])*DiscreteStatsTable[Minimum]))</f>
        <v>0</v>
      </c>
      <c r="U973" s="5" cm="1">
        <f t="array" ref="U973">MAX(IF((DiscreteStatsTable[GroupByKey]=DiscreteStatsTable[[#This Row],[GroupByKey]]),(DiscreteStatsTable[GroupByKey]=DiscreteStatsTable[[#This Row],[GroupByKey]])*DiscreteStatsTable[Maximum]))</f>
        <v>0</v>
      </c>
      <c r="V973" s="5" cm="1">
        <f t="array" ref="V973">IFERROR(AVERAGE(IF((DiscreteStatsTable[GroupByKey]=DiscreteStatsTable[[#This Row],[GroupByKey]]),(DiscreteStatsTable[GroupByKey]=DiscreteStatsTable[[#This Row],[GroupByKey]])*DiscreteStatsTable[NumberObservations])),0)</f>
        <v>314.94</v>
      </c>
      <c r="W973" s="5">
        <f>IF((DiscreteStatsTable[[#This Row],[RepsRequested]]&gt;1),DiscreteStatsTable[[#This Row],[HalfWidth]],DiscreteStatsTable[[#This Row],[BatchMeansHalfWidth]])</f>
        <v>0</v>
      </c>
      <c r="X973" s="5" cm="1">
        <f t="array" ref="X973">COUNT(IF((DiscreteStatsTable[GroupByKey]=DiscreteStatsTable[[#This Row],[GroupByKey]]),(DiscreteStatsTable[GroupByKey]=DiscreteStatsTable[[#This Row],[GroupByKey]])*DiscreteStatsTable[Replication]))</f>
        <v>50</v>
      </c>
      <c r="Y973" s="5">
        <f>IF(DiscreteStatsTable[[#This Row],[RepsRequested]]=DiscreteStatsTable[[#This Row],[RepsWithStatObserved]],1,0)</f>
        <v>1</v>
      </c>
    </row>
    <row r="974" spans="1:25" x14ac:dyDescent="0.25">
      <c r="A974" t="s">
        <v>68</v>
      </c>
      <c r="B974" t="s">
        <v>70</v>
      </c>
      <c r="C974">
        <v>15</v>
      </c>
      <c r="D974" t="s">
        <v>85</v>
      </c>
      <c r="E974" t="s">
        <v>91</v>
      </c>
      <c r="F974" t="s">
        <v>87</v>
      </c>
      <c r="G974">
        <v>0.156804601100101</v>
      </c>
      <c r="H974">
        <v>2E+20</v>
      </c>
      <c r="I974">
        <v>1.5313622425437301E-2</v>
      </c>
      <c r="J974">
        <v>0.34165080935623299</v>
      </c>
      <c r="K974">
        <v>316</v>
      </c>
      <c r="L97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74" s="5" cm="1">
        <f t="array" ref="M974">MAX(IF((ProjectInfoTable[ProjectName]=DiscreteStatsTable[[#This Row],[ProjectName]]),(ProjectInfoTable[ProjectName]=DiscreteStatsTable[[#This Row],[ProjectName]])*ProjectInfoTable[NumberOfReplications]))</f>
        <v>50</v>
      </c>
      <c r="N974" s="5" cm="1">
        <f t="array" ref="N974">IFERROR(AVERAGE(IF((DiscreteStatsTable[GroupByKey]=DiscreteStatsTable[[#This Row],[GroupByKey]]),(DiscreteStatsTable[GroupByKey]=DiscreteStatsTable[[#This Row],[GroupByKey]])*DiscreteStatsTable[Average])),0)</f>
        <v>0.15360300744494335</v>
      </c>
      <c r="O974" s="5" cm="1">
        <f t="array" ref="O97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74" s="5" cm="1">
        <f t="array" ref="P974">MAX(IF((ProjectInfoTable[ProjectName]=DiscreteStatsTable[[#This Row],[ProjectName]]),(ProjectInfoTable[ProjectName]=DiscreteStatsTable[[#This Row],[ProjectName]])*ProjectInfoTable[ConfidenceInterval]))</f>
        <v>0.95</v>
      </c>
      <c r="Q974" s="5">
        <f>IF(AND(DiscreteStatsTable[[#This Row],[RepsWithStatObserved]]=1,Y974=0),200000000000000000000,IFERROR(_xlfn.T.INV.2T(1 -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74" s="5" cm="1">
        <f t="array" ref="R974">MIN(IF((DiscreteStatsTable[GroupByKey]=DiscreteStatsTable[[#This Row],[GroupByKey]]),(DiscreteStatsTable[GroupByKey]=DiscreteStatsTable[[#This Row],[GroupByKey]])*DiscreteStatsTable[Average]))</f>
        <v>0.14775202073435401</v>
      </c>
      <c r="S974" s="5" cm="1">
        <f t="array" ref="S974">MAX(IF((DiscreteStatsTable[GroupByKey]=DiscreteStatsTable[[#This Row],[GroupByKey]]),(DiscreteStatsTable[GroupByKey]=DiscreteStatsTable[[#This Row],[GroupByKey]])*DiscreteStatsTable[Average]))</f>
        <v>0.15935535821513699</v>
      </c>
      <c r="T974" s="5" cm="1">
        <f t="array" ref="T974">MIN(IF((DiscreteStatsTable[GroupByKey]=DiscreteStatsTable[[#This Row],[GroupByKey]]),(DiscreteStatsTable[GroupByKey]=DiscreteStatsTable[[#This Row],[GroupByKey]])*DiscreteStatsTable[Minimum]))</f>
        <v>1.2941586017357501E-2</v>
      </c>
      <c r="U974" s="5" cm="1">
        <f t="array" ref="U974">MAX(IF((DiscreteStatsTable[GroupByKey]=DiscreteStatsTable[[#This Row],[GroupByKey]]),(DiscreteStatsTable[GroupByKey]=DiscreteStatsTable[[#This Row],[GroupByKey]])*DiscreteStatsTable[Maximum]))</f>
        <v>0.39902140955300902</v>
      </c>
      <c r="V974" s="5" cm="1">
        <f t="array" ref="V974">IFERROR(AVERAGE(IF((DiscreteStatsTable[GroupByKey]=DiscreteStatsTable[[#This Row],[GroupByKey]]),(DiscreteStatsTable[GroupByKey]=DiscreteStatsTable[[#This Row],[GroupByKey]])*DiscreteStatsTable[NumberObservations])),0)</f>
        <v>314.94</v>
      </c>
      <c r="W974" s="5">
        <f>IF((DiscreteStatsTable[[#This Row],[RepsRequested]]&gt;1),DiscreteStatsTable[[#This Row],[HalfWidth]],DiscreteStatsTable[[#This Row],[BatchMeansHalfWidth]])</f>
        <v>7.902472167534418E-4</v>
      </c>
      <c r="X974" s="5" cm="1">
        <f t="array" ref="X974">COUNT(IF((DiscreteStatsTable[GroupByKey]=DiscreteStatsTable[[#This Row],[GroupByKey]]),(DiscreteStatsTable[GroupByKey]=DiscreteStatsTable[[#This Row],[GroupByKey]])*DiscreteStatsTable[Replication]))</f>
        <v>50</v>
      </c>
      <c r="Y974" s="5">
        <f>IF(DiscreteStatsTable[[#This Row],[RepsRequested]]=DiscreteStatsTable[[#This Row],[RepsWithStatObserved]],1,0)</f>
        <v>1</v>
      </c>
    </row>
    <row r="975" spans="1:25" x14ac:dyDescent="0.25">
      <c r="A975" t="s">
        <v>68</v>
      </c>
      <c r="B975" t="s">
        <v>70</v>
      </c>
      <c r="C975">
        <v>15</v>
      </c>
      <c r="D975" t="s">
        <v>85</v>
      </c>
      <c r="E975" t="s">
        <v>92</v>
      </c>
      <c r="F975" t="s">
        <v>87</v>
      </c>
      <c r="G975">
        <v>6.2427472692999704</v>
      </c>
      <c r="H975">
        <v>2E+20</v>
      </c>
      <c r="I975">
        <v>0.91881734552623595</v>
      </c>
      <c r="J975">
        <v>14.7744643408373</v>
      </c>
      <c r="K975">
        <v>316</v>
      </c>
      <c r="L97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75" s="5" cm="1">
        <f t="array" ref="M975">MAX(IF((ProjectInfoTable[ProjectName]=DiscreteStatsTable[[#This Row],[ProjectName]]),(ProjectInfoTable[ProjectName]=DiscreteStatsTable[[#This Row],[ProjectName]])*ProjectInfoTable[NumberOfReplications]))</f>
        <v>50</v>
      </c>
      <c r="N975" s="5" cm="1">
        <f t="array" ref="N975">IFERROR(AVERAGE(IF((DiscreteStatsTable[GroupByKey]=DiscreteStatsTable[[#This Row],[GroupByKey]]),(DiscreteStatsTable[GroupByKey]=DiscreteStatsTable[[#This Row],[GroupByKey]])*DiscreteStatsTable[Average])),0)</f>
        <v>6.2464097165262737</v>
      </c>
      <c r="O975" s="5" cm="1">
        <f t="array" ref="O975">IFERROR(_xlfn.STDEV.S(IF((DiscreteStatsTable[GroupByKey]=DiscreteStatsTable[[#This Row],[GroupByKey]]),(DiscreteStatsTable[GroupByKey]=DiscreteStatsTable[[#This Row],[GroupByKey]])*DiscreteStatsTable[Average])),0)</f>
        <v>0.25147687830992443</v>
      </c>
      <c r="P975" s="5" cm="1">
        <f t="array" ref="P975">MAX(IF((ProjectInfoTable[ProjectName]=DiscreteStatsTable[[#This Row],[ProjectName]]),(ProjectInfoTable[ProjectName]=DiscreteStatsTable[[#This Row],[ProjectName]])*ProjectInfoTable[ConfidenceInterval]))</f>
        <v>0.95</v>
      </c>
      <c r="Q975" s="5">
        <f>IF(AND(DiscreteStatsTable[[#This Row],[RepsWithStatObserved]]=1,Y975=0),200000000000000000000,IFERROR(_xlfn.T.INV.2T(1 -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975" s="5" cm="1">
        <f t="array" ref="R975">MIN(IF((DiscreteStatsTable[GroupByKey]=DiscreteStatsTable[[#This Row],[GroupByKey]]),(DiscreteStatsTable[GroupByKey]=DiscreteStatsTable[[#This Row],[GroupByKey]])*DiscreteStatsTable[Average]))</f>
        <v>5.7719952606423401</v>
      </c>
      <c r="S975" s="5" cm="1">
        <f t="array" ref="S975">MAX(IF((DiscreteStatsTable[GroupByKey]=DiscreteStatsTable[[#This Row],[GroupByKey]]),(DiscreteStatsTable[GroupByKey]=DiscreteStatsTable[[#This Row],[GroupByKey]])*DiscreteStatsTable[Average]))</f>
        <v>6.9649734105951397</v>
      </c>
      <c r="T975" s="5" cm="1">
        <f t="array" ref="T975">MIN(IF((DiscreteStatsTable[GroupByKey]=DiscreteStatsTable[[#This Row],[GroupByKey]]),(DiscreteStatsTable[GroupByKey]=DiscreteStatsTable[[#This Row],[GroupByKey]])*DiscreteStatsTable[Minimum]))</f>
        <v>0.776495161041453</v>
      </c>
      <c r="U975" s="5" cm="1">
        <f t="array" ref="U975">MAX(IF((DiscreteStatsTable[GroupByKey]=DiscreteStatsTable[[#This Row],[GroupByKey]]),(DiscreteStatsTable[GroupByKey]=DiscreteStatsTable[[#This Row],[GroupByKey]])*DiscreteStatsTable[Maximum]))</f>
        <v>24.516532285818698</v>
      </c>
      <c r="V975" s="5" cm="1">
        <f t="array" ref="V975">IFERROR(AVERAGE(IF((DiscreteStatsTable[GroupByKey]=DiscreteStatsTable[[#This Row],[GroupByKey]]),(DiscreteStatsTable[GroupByKey]=DiscreteStatsTable[[#This Row],[GroupByKey]])*DiscreteStatsTable[NumberObservations])),0)</f>
        <v>314.94</v>
      </c>
      <c r="W975" s="5">
        <f>IF((DiscreteStatsTable[[#This Row],[RepsRequested]]&gt;1),DiscreteStatsTable[[#This Row],[HalfWidth]],DiscreteStatsTable[[#This Row],[BatchMeansHalfWidth]])</f>
        <v>7.1468938045562813E-2</v>
      </c>
      <c r="X975" s="5" cm="1">
        <f t="array" ref="X975">COUNT(IF((DiscreteStatsTable[GroupByKey]=DiscreteStatsTable[[#This Row],[GroupByKey]]),(DiscreteStatsTable[GroupByKey]=DiscreteStatsTable[[#This Row],[GroupByKey]])*DiscreteStatsTable[Replication]))</f>
        <v>50</v>
      </c>
      <c r="Y975" s="5">
        <f>IF(DiscreteStatsTable[[#This Row],[RepsRequested]]=DiscreteStatsTable[[#This Row],[RepsWithStatObserved]],1,0)</f>
        <v>1</v>
      </c>
    </row>
    <row r="976" spans="1:25" x14ac:dyDescent="0.25">
      <c r="A976" t="s">
        <v>68</v>
      </c>
      <c r="B976" t="s">
        <v>70</v>
      </c>
      <c r="C976">
        <v>15</v>
      </c>
      <c r="D976" t="s">
        <v>85</v>
      </c>
      <c r="E976" t="s">
        <v>93</v>
      </c>
      <c r="F976" t="s">
        <v>87</v>
      </c>
      <c r="G976">
        <v>0</v>
      </c>
      <c r="H976">
        <v>2E+20</v>
      </c>
      <c r="I976">
        <v>0</v>
      </c>
      <c r="J976">
        <v>0</v>
      </c>
      <c r="K976">
        <v>316</v>
      </c>
      <c r="L97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76" s="5" cm="1">
        <f t="array" ref="M976">MAX(IF((ProjectInfoTable[ProjectName]=DiscreteStatsTable[[#This Row],[ProjectName]]),(ProjectInfoTable[ProjectName]=DiscreteStatsTable[[#This Row],[ProjectName]])*ProjectInfoTable[NumberOfReplications]))</f>
        <v>50</v>
      </c>
      <c r="N976" s="5" cm="1">
        <f t="array" ref="N976">IFERROR(AVERAGE(IF((DiscreteStatsTable[GroupByKey]=DiscreteStatsTable[[#This Row],[GroupByKey]]),(DiscreteStatsTable[GroupByKey]=DiscreteStatsTable[[#This Row],[GroupByKey]])*DiscreteStatsTable[Average])),0)</f>
        <v>0</v>
      </c>
      <c r="O976" s="5" cm="1">
        <f t="array" ref="O976">IFERROR(_xlfn.STDEV.S(IF((DiscreteStatsTable[GroupByKey]=DiscreteStatsTable[[#This Row],[GroupByKey]]),(DiscreteStatsTable[GroupByKey]=DiscreteStatsTable[[#This Row],[GroupByKey]])*DiscreteStatsTable[Average])),0)</f>
        <v>0</v>
      </c>
      <c r="P976" s="5" cm="1">
        <f t="array" ref="P976">MAX(IF((ProjectInfoTable[ProjectName]=DiscreteStatsTable[[#This Row],[ProjectName]]),(ProjectInfoTable[ProjectName]=DiscreteStatsTable[[#This Row],[ProjectName]])*ProjectInfoTable[ConfidenceInterval]))</f>
        <v>0.95</v>
      </c>
      <c r="Q976" s="5">
        <f>IF(AND(DiscreteStatsTable[[#This Row],[RepsWithStatObserved]]=1,Y976=0),200000000000000000000,IFERROR(_xlfn.T.INV.2T(1 -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6" s="5" cm="1">
        <f t="array" ref="R976">MIN(IF((DiscreteStatsTable[GroupByKey]=DiscreteStatsTable[[#This Row],[GroupByKey]]),(DiscreteStatsTable[GroupByKey]=DiscreteStatsTable[[#This Row],[GroupByKey]])*DiscreteStatsTable[Average]))</f>
        <v>0</v>
      </c>
      <c r="S976" s="5" cm="1">
        <f t="array" ref="S976">MAX(IF((DiscreteStatsTable[GroupByKey]=DiscreteStatsTable[[#This Row],[GroupByKey]]),(DiscreteStatsTable[GroupByKey]=DiscreteStatsTable[[#This Row],[GroupByKey]])*DiscreteStatsTable[Average]))</f>
        <v>0</v>
      </c>
      <c r="T976" s="5" cm="1">
        <f t="array" ref="T976">MIN(IF((DiscreteStatsTable[GroupByKey]=DiscreteStatsTable[[#This Row],[GroupByKey]]),(DiscreteStatsTable[GroupByKey]=DiscreteStatsTable[[#This Row],[GroupByKey]])*DiscreteStatsTable[Minimum]))</f>
        <v>0</v>
      </c>
      <c r="U976" s="5" cm="1">
        <f t="array" ref="U976">MAX(IF((DiscreteStatsTable[GroupByKey]=DiscreteStatsTable[[#This Row],[GroupByKey]]),(DiscreteStatsTable[GroupByKey]=DiscreteStatsTable[[#This Row],[GroupByKey]])*DiscreteStatsTable[Maximum]))</f>
        <v>0</v>
      </c>
      <c r="V976" s="5" cm="1">
        <f t="array" ref="V976">IFERROR(AVERAGE(IF((DiscreteStatsTable[GroupByKey]=DiscreteStatsTable[[#This Row],[GroupByKey]]),(DiscreteStatsTable[GroupByKey]=DiscreteStatsTable[[#This Row],[GroupByKey]])*DiscreteStatsTable[NumberObservations])),0)</f>
        <v>314.94</v>
      </c>
      <c r="W976" s="5">
        <f>IF((DiscreteStatsTable[[#This Row],[RepsRequested]]&gt;1),DiscreteStatsTable[[#This Row],[HalfWidth]],DiscreteStatsTable[[#This Row],[BatchMeansHalfWidth]])</f>
        <v>0</v>
      </c>
      <c r="X976" s="5" cm="1">
        <f t="array" ref="X976">COUNT(IF((DiscreteStatsTable[GroupByKey]=DiscreteStatsTable[[#This Row],[GroupByKey]]),(DiscreteStatsTable[GroupByKey]=DiscreteStatsTable[[#This Row],[GroupByKey]])*DiscreteStatsTable[Replication]))</f>
        <v>50</v>
      </c>
      <c r="Y976" s="5">
        <f>IF(DiscreteStatsTable[[#This Row],[RepsRequested]]=DiscreteStatsTable[[#This Row],[RepsWithStatObserved]],1,0)</f>
        <v>1</v>
      </c>
    </row>
    <row r="977" spans="1:25" x14ac:dyDescent="0.25">
      <c r="A977" t="s">
        <v>68</v>
      </c>
      <c r="B977" t="s">
        <v>70</v>
      </c>
      <c r="C977">
        <v>15</v>
      </c>
      <c r="D977" t="s">
        <v>85</v>
      </c>
      <c r="E977" t="s">
        <v>94</v>
      </c>
      <c r="F977" t="s">
        <v>87</v>
      </c>
      <c r="G977">
        <v>0</v>
      </c>
      <c r="H977">
        <v>2E+20</v>
      </c>
      <c r="I977">
        <v>0</v>
      </c>
      <c r="J977">
        <v>0</v>
      </c>
      <c r="K977">
        <v>316</v>
      </c>
      <c r="L97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77" s="5" cm="1">
        <f t="array" ref="M977">MAX(IF((ProjectInfoTable[ProjectName]=DiscreteStatsTable[[#This Row],[ProjectName]]),(ProjectInfoTable[ProjectName]=DiscreteStatsTable[[#This Row],[ProjectName]])*ProjectInfoTable[NumberOfReplications]))</f>
        <v>50</v>
      </c>
      <c r="N977" s="5" cm="1">
        <f t="array" ref="N977">IFERROR(AVERAGE(IF((DiscreteStatsTable[GroupByKey]=DiscreteStatsTable[[#This Row],[GroupByKey]]),(DiscreteStatsTable[GroupByKey]=DiscreteStatsTable[[#This Row],[GroupByKey]])*DiscreteStatsTable[Average])),0)</f>
        <v>0</v>
      </c>
      <c r="O977" s="5" cm="1">
        <f t="array" ref="O977">IFERROR(_xlfn.STDEV.S(IF((DiscreteStatsTable[GroupByKey]=DiscreteStatsTable[[#This Row],[GroupByKey]]),(DiscreteStatsTable[GroupByKey]=DiscreteStatsTable[[#This Row],[GroupByKey]])*DiscreteStatsTable[Average])),0)</f>
        <v>0</v>
      </c>
      <c r="P977" s="5" cm="1">
        <f t="array" ref="P977">MAX(IF((ProjectInfoTable[ProjectName]=DiscreteStatsTable[[#This Row],[ProjectName]]),(ProjectInfoTable[ProjectName]=DiscreteStatsTable[[#This Row],[ProjectName]])*ProjectInfoTable[ConfidenceInterval]))</f>
        <v>0.95</v>
      </c>
      <c r="Q977" s="5">
        <f>IF(AND(DiscreteStatsTable[[#This Row],[RepsWithStatObserved]]=1,Y977=0),200000000000000000000,IFERROR(_xlfn.T.INV.2T(1 -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7" s="5" cm="1">
        <f t="array" ref="R977">MIN(IF((DiscreteStatsTable[GroupByKey]=DiscreteStatsTable[[#This Row],[GroupByKey]]),(DiscreteStatsTable[GroupByKey]=DiscreteStatsTable[[#This Row],[GroupByKey]])*DiscreteStatsTable[Average]))</f>
        <v>0</v>
      </c>
      <c r="S977" s="5" cm="1">
        <f t="array" ref="S977">MAX(IF((DiscreteStatsTable[GroupByKey]=DiscreteStatsTable[[#This Row],[GroupByKey]]),(DiscreteStatsTable[GroupByKey]=DiscreteStatsTable[[#This Row],[GroupByKey]])*DiscreteStatsTable[Average]))</f>
        <v>0</v>
      </c>
      <c r="T977" s="5" cm="1">
        <f t="array" ref="T977">MIN(IF((DiscreteStatsTable[GroupByKey]=DiscreteStatsTable[[#This Row],[GroupByKey]]),(DiscreteStatsTable[GroupByKey]=DiscreteStatsTable[[#This Row],[GroupByKey]])*DiscreteStatsTable[Minimum]))</f>
        <v>0</v>
      </c>
      <c r="U977" s="5" cm="1">
        <f t="array" ref="U977">MAX(IF((DiscreteStatsTable[GroupByKey]=DiscreteStatsTable[[#This Row],[GroupByKey]]),(DiscreteStatsTable[GroupByKey]=DiscreteStatsTable[[#This Row],[GroupByKey]])*DiscreteStatsTable[Maximum]))</f>
        <v>0</v>
      </c>
      <c r="V977" s="5" cm="1">
        <f t="array" ref="V977">IFERROR(AVERAGE(IF((DiscreteStatsTable[GroupByKey]=DiscreteStatsTable[[#This Row],[GroupByKey]]),(DiscreteStatsTable[GroupByKey]=DiscreteStatsTable[[#This Row],[GroupByKey]])*DiscreteStatsTable[NumberObservations])),0)</f>
        <v>314.94</v>
      </c>
      <c r="W977" s="5">
        <f>IF((DiscreteStatsTable[[#This Row],[RepsRequested]]&gt;1),DiscreteStatsTable[[#This Row],[HalfWidth]],DiscreteStatsTable[[#This Row],[BatchMeansHalfWidth]])</f>
        <v>0</v>
      </c>
      <c r="X977" s="5" cm="1">
        <f t="array" ref="X977">COUNT(IF((DiscreteStatsTable[GroupByKey]=DiscreteStatsTable[[#This Row],[GroupByKey]]),(DiscreteStatsTable[GroupByKey]=DiscreteStatsTable[[#This Row],[GroupByKey]])*DiscreteStatsTable[Replication]))</f>
        <v>50</v>
      </c>
      <c r="Y977" s="5">
        <f>IF(DiscreteStatsTable[[#This Row],[RepsRequested]]=DiscreteStatsTable[[#This Row],[RepsWithStatObserved]],1,0)</f>
        <v>1</v>
      </c>
    </row>
    <row r="978" spans="1:25" x14ac:dyDescent="0.25">
      <c r="A978" t="s">
        <v>68</v>
      </c>
      <c r="B978" t="s">
        <v>70</v>
      </c>
      <c r="C978">
        <v>15</v>
      </c>
      <c r="D978" t="s">
        <v>85</v>
      </c>
      <c r="E978" t="s">
        <v>95</v>
      </c>
      <c r="F978" t="s">
        <v>87</v>
      </c>
      <c r="G978">
        <v>0.156804601100101</v>
      </c>
      <c r="H978">
        <v>2E+20</v>
      </c>
      <c r="I978">
        <v>1.5313622425437301E-2</v>
      </c>
      <c r="J978">
        <v>0.34165080935623299</v>
      </c>
      <c r="K978">
        <v>316</v>
      </c>
      <c r="L97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78" s="5" cm="1">
        <f t="array" ref="M978">MAX(IF((ProjectInfoTable[ProjectName]=DiscreteStatsTable[[#This Row],[ProjectName]]),(ProjectInfoTable[ProjectName]=DiscreteStatsTable[[#This Row],[ProjectName]])*ProjectInfoTable[NumberOfReplications]))</f>
        <v>50</v>
      </c>
      <c r="N978" s="5" cm="1">
        <f t="array" ref="N978">IFERROR(AVERAGE(IF((DiscreteStatsTable[GroupByKey]=DiscreteStatsTable[[#This Row],[GroupByKey]]),(DiscreteStatsTable[GroupByKey]=DiscreteStatsTable[[#This Row],[GroupByKey]])*DiscreteStatsTable[Average])),0)</f>
        <v>0.15360300744494335</v>
      </c>
      <c r="O978" s="5" cm="1">
        <f t="array" ref="O97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78" s="5" cm="1">
        <f t="array" ref="P978">MAX(IF((ProjectInfoTable[ProjectName]=DiscreteStatsTable[[#This Row],[ProjectName]]),(ProjectInfoTable[ProjectName]=DiscreteStatsTable[[#This Row],[ProjectName]])*ProjectInfoTable[ConfidenceInterval]))</f>
        <v>0.95</v>
      </c>
      <c r="Q978" s="5">
        <f>IF(AND(DiscreteStatsTable[[#This Row],[RepsWithStatObserved]]=1,Y978=0),200000000000000000000,IFERROR(_xlfn.T.INV.2T(1 -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78" s="5" cm="1">
        <f t="array" ref="R978">MIN(IF((DiscreteStatsTable[GroupByKey]=DiscreteStatsTable[[#This Row],[GroupByKey]]),(DiscreteStatsTable[GroupByKey]=DiscreteStatsTable[[#This Row],[GroupByKey]])*DiscreteStatsTable[Average]))</f>
        <v>0.14775202073435401</v>
      </c>
      <c r="S978" s="5" cm="1">
        <f t="array" ref="S978">MAX(IF((DiscreteStatsTable[GroupByKey]=DiscreteStatsTable[[#This Row],[GroupByKey]]),(DiscreteStatsTable[GroupByKey]=DiscreteStatsTable[[#This Row],[GroupByKey]])*DiscreteStatsTable[Average]))</f>
        <v>0.15935535821513699</v>
      </c>
      <c r="T978" s="5" cm="1">
        <f t="array" ref="T978">MIN(IF((DiscreteStatsTable[GroupByKey]=DiscreteStatsTable[[#This Row],[GroupByKey]]),(DiscreteStatsTable[GroupByKey]=DiscreteStatsTable[[#This Row],[GroupByKey]])*DiscreteStatsTable[Minimum]))</f>
        <v>1.2941586017357501E-2</v>
      </c>
      <c r="U978" s="5" cm="1">
        <f t="array" ref="U978">MAX(IF((DiscreteStatsTable[GroupByKey]=DiscreteStatsTable[[#This Row],[GroupByKey]]),(DiscreteStatsTable[GroupByKey]=DiscreteStatsTable[[#This Row],[GroupByKey]])*DiscreteStatsTable[Maximum]))</f>
        <v>0.39902140955300902</v>
      </c>
      <c r="V978" s="5" cm="1">
        <f t="array" ref="V978">IFERROR(AVERAGE(IF((DiscreteStatsTable[GroupByKey]=DiscreteStatsTable[[#This Row],[GroupByKey]]),(DiscreteStatsTable[GroupByKey]=DiscreteStatsTable[[#This Row],[GroupByKey]])*DiscreteStatsTable[NumberObservations])),0)</f>
        <v>314.94</v>
      </c>
      <c r="W978" s="5">
        <f>IF((DiscreteStatsTable[[#This Row],[RepsRequested]]&gt;1),DiscreteStatsTable[[#This Row],[HalfWidth]],DiscreteStatsTable[[#This Row],[BatchMeansHalfWidth]])</f>
        <v>7.902472167534418E-4</v>
      </c>
      <c r="X978" s="5" cm="1">
        <f t="array" ref="X978">COUNT(IF((DiscreteStatsTable[GroupByKey]=DiscreteStatsTable[[#This Row],[GroupByKey]]),(DiscreteStatsTable[GroupByKey]=DiscreteStatsTable[[#This Row],[GroupByKey]])*DiscreteStatsTable[Replication]))</f>
        <v>50</v>
      </c>
      <c r="Y978" s="5">
        <f>IF(DiscreteStatsTable[[#This Row],[RepsRequested]]=DiscreteStatsTable[[#This Row],[RepsWithStatObserved]],1,0)</f>
        <v>1</v>
      </c>
    </row>
    <row r="979" spans="1:25" x14ac:dyDescent="0.25">
      <c r="A979" t="s">
        <v>68</v>
      </c>
      <c r="B979" t="s">
        <v>70</v>
      </c>
      <c r="C979">
        <v>15</v>
      </c>
      <c r="D979" t="s">
        <v>85</v>
      </c>
      <c r="E979" t="s">
        <v>96</v>
      </c>
      <c r="F979" t="s">
        <v>87</v>
      </c>
      <c r="G979">
        <v>5.7645563147101102</v>
      </c>
      <c r="H979">
        <v>2E+20</v>
      </c>
      <c r="I979">
        <v>0.91881734552623595</v>
      </c>
      <c r="J979">
        <v>14.7744643408373</v>
      </c>
      <c r="K979">
        <v>316</v>
      </c>
      <c r="L97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79" s="5" cm="1">
        <f t="array" ref="M979">MAX(IF((ProjectInfoTable[ProjectName]=DiscreteStatsTable[[#This Row],[ProjectName]]),(ProjectInfoTable[ProjectName]=DiscreteStatsTable[[#This Row],[ProjectName]])*ProjectInfoTable[NumberOfReplications]))</f>
        <v>50</v>
      </c>
      <c r="N979" s="5" cm="1">
        <f t="array" ref="N979">IFERROR(AVERAGE(IF((DiscreteStatsTable[GroupByKey]=DiscreteStatsTable[[#This Row],[GroupByKey]]),(DiscreteStatsTable[GroupByKey]=DiscreteStatsTable[[#This Row],[GroupByKey]])*DiscreteStatsTable[Average])),0)</f>
        <v>5.6703914844629564</v>
      </c>
      <c r="O979" s="5" cm="1">
        <f t="array" ref="O979">IFERROR(_xlfn.STDEV.S(IF((DiscreteStatsTable[GroupByKey]=DiscreteStatsTable[[#This Row],[GroupByKey]]),(DiscreteStatsTable[GroupByKey]=DiscreteStatsTable[[#This Row],[GroupByKey]])*DiscreteStatsTable[Average])),0)</f>
        <v>0.11212213786906711</v>
      </c>
      <c r="P979" s="5" cm="1">
        <f t="array" ref="P979">MAX(IF((ProjectInfoTable[ProjectName]=DiscreteStatsTable[[#This Row],[ProjectName]]),(ProjectInfoTable[ProjectName]=DiscreteStatsTable[[#This Row],[ProjectName]])*ProjectInfoTable[ConfidenceInterval]))</f>
        <v>0.95</v>
      </c>
      <c r="Q979" s="5">
        <f>IF(AND(DiscreteStatsTable[[#This Row],[RepsWithStatObserved]]=1,Y979=0),200000000000000000000,IFERROR(_xlfn.T.INV.2T(1 -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979" s="5" cm="1">
        <f t="array" ref="R979">MIN(IF((DiscreteStatsTable[GroupByKey]=DiscreteStatsTable[[#This Row],[GroupByKey]]),(DiscreteStatsTable[GroupByKey]=DiscreteStatsTable[[#This Row],[GroupByKey]])*DiscreteStatsTable[Average]))</f>
        <v>5.4446177348794</v>
      </c>
      <c r="S979" s="5" cm="1">
        <f t="array" ref="S979">MAX(IF((DiscreteStatsTable[GroupByKey]=DiscreteStatsTable[[#This Row],[GroupByKey]]),(DiscreteStatsTable[GroupByKey]=DiscreteStatsTable[[#This Row],[GroupByKey]])*DiscreteStatsTable[Average]))</f>
        <v>5.9073355064629904</v>
      </c>
      <c r="T979" s="5" cm="1">
        <f t="array" ref="T979">MIN(IF((DiscreteStatsTable[GroupByKey]=DiscreteStatsTable[[#This Row],[GroupByKey]]),(DiscreteStatsTable[GroupByKey]=DiscreteStatsTable[[#This Row],[GroupByKey]])*DiscreteStatsTable[Minimum]))</f>
        <v>0.776495161041453</v>
      </c>
      <c r="U979" s="5" cm="1">
        <f t="array" ref="U979">MAX(IF((DiscreteStatsTable[GroupByKey]=DiscreteStatsTable[[#This Row],[GroupByKey]]),(DiscreteStatsTable[GroupByKey]=DiscreteStatsTable[[#This Row],[GroupByKey]])*DiscreteStatsTable[Maximum]))</f>
        <v>17.386184782464099</v>
      </c>
      <c r="V979" s="5" cm="1">
        <f t="array" ref="V979">IFERROR(AVERAGE(IF((DiscreteStatsTable[GroupByKey]=DiscreteStatsTable[[#This Row],[GroupByKey]]),(DiscreteStatsTable[GroupByKey]=DiscreteStatsTable[[#This Row],[GroupByKey]])*DiscreteStatsTable[NumberObservations])),0)</f>
        <v>314.94</v>
      </c>
      <c r="W979" s="5">
        <f>IF((DiscreteStatsTable[[#This Row],[RepsRequested]]&gt;1),DiscreteStatsTable[[#This Row],[HalfWidth]],DiscreteStatsTable[[#This Row],[BatchMeansHalfWidth]])</f>
        <v>3.1864759013847554E-2</v>
      </c>
      <c r="X979" s="5" cm="1">
        <f t="array" ref="X979">COUNT(IF((DiscreteStatsTable[GroupByKey]=DiscreteStatsTable[[#This Row],[GroupByKey]]),(DiscreteStatsTable[GroupByKey]=DiscreteStatsTable[[#This Row],[GroupByKey]])*DiscreteStatsTable[Replication]))</f>
        <v>50</v>
      </c>
      <c r="Y979" s="5">
        <f>IF(DiscreteStatsTable[[#This Row],[RepsRequested]]=DiscreteStatsTable[[#This Row],[RepsWithStatObserved]],1,0)</f>
        <v>1</v>
      </c>
    </row>
    <row r="980" spans="1:25" x14ac:dyDescent="0.25">
      <c r="A980" t="s">
        <v>68</v>
      </c>
      <c r="B980" t="s">
        <v>70</v>
      </c>
      <c r="C980">
        <v>15</v>
      </c>
      <c r="D980" t="s">
        <v>85</v>
      </c>
      <c r="E980" t="s">
        <v>97</v>
      </c>
      <c r="F980" t="s">
        <v>87</v>
      </c>
      <c r="G980">
        <v>0</v>
      </c>
      <c r="H980">
        <v>2E+20</v>
      </c>
      <c r="I980">
        <v>0</v>
      </c>
      <c r="J980">
        <v>0</v>
      </c>
      <c r="K980">
        <v>316</v>
      </c>
      <c r="L98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80" s="5" cm="1">
        <f t="array" ref="M980">MAX(IF((ProjectInfoTable[ProjectName]=DiscreteStatsTable[[#This Row],[ProjectName]]),(ProjectInfoTable[ProjectName]=DiscreteStatsTable[[#This Row],[ProjectName]])*ProjectInfoTable[NumberOfReplications]))</f>
        <v>50</v>
      </c>
      <c r="N980" s="5" cm="1">
        <f t="array" ref="N980">IFERROR(AVERAGE(IF((DiscreteStatsTable[GroupByKey]=DiscreteStatsTable[[#This Row],[GroupByKey]]),(DiscreteStatsTable[GroupByKey]=DiscreteStatsTable[[#This Row],[GroupByKey]])*DiscreteStatsTable[Average])),0)</f>
        <v>0</v>
      </c>
      <c r="O980" s="5" cm="1">
        <f t="array" ref="O980">IFERROR(_xlfn.STDEV.S(IF((DiscreteStatsTable[GroupByKey]=DiscreteStatsTable[[#This Row],[GroupByKey]]),(DiscreteStatsTable[GroupByKey]=DiscreteStatsTable[[#This Row],[GroupByKey]])*DiscreteStatsTable[Average])),0)</f>
        <v>0</v>
      </c>
      <c r="P980" s="5" cm="1">
        <f t="array" ref="P980">MAX(IF((ProjectInfoTable[ProjectName]=DiscreteStatsTable[[#This Row],[ProjectName]]),(ProjectInfoTable[ProjectName]=DiscreteStatsTable[[#This Row],[ProjectName]])*ProjectInfoTable[ConfidenceInterval]))</f>
        <v>0.95</v>
      </c>
      <c r="Q980" s="5">
        <f>IF(AND(DiscreteStatsTable[[#This Row],[RepsWithStatObserved]]=1,Y980=0),200000000000000000000,IFERROR(_xlfn.T.INV.2T(1 -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0" s="5" cm="1">
        <f t="array" ref="R980">MIN(IF((DiscreteStatsTable[GroupByKey]=DiscreteStatsTable[[#This Row],[GroupByKey]]),(DiscreteStatsTable[GroupByKey]=DiscreteStatsTable[[#This Row],[GroupByKey]])*DiscreteStatsTable[Average]))</f>
        <v>0</v>
      </c>
      <c r="S980" s="5" cm="1">
        <f t="array" ref="S980">MAX(IF((DiscreteStatsTable[GroupByKey]=DiscreteStatsTable[[#This Row],[GroupByKey]]),(DiscreteStatsTable[GroupByKey]=DiscreteStatsTable[[#This Row],[GroupByKey]])*DiscreteStatsTable[Average]))</f>
        <v>0</v>
      </c>
      <c r="T980" s="5" cm="1">
        <f t="array" ref="T980">MIN(IF((DiscreteStatsTable[GroupByKey]=DiscreteStatsTable[[#This Row],[GroupByKey]]),(DiscreteStatsTable[GroupByKey]=DiscreteStatsTable[[#This Row],[GroupByKey]])*DiscreteStatsTable[Minimum]))</f>
        <v>0</v>
      </c>
      <c r="U980" s="5" cm="1">
        <f t="array" ref="U980">MAX(IF((DiscreteStatsTable[GroupByKey]=DiscreteStatsTable[[#This Row],[GroupByKey]]),(DiscreteStatsTable[GroupByKey]=DiscreteStatsTable[[#This Row],[GroupByKey]])*DiscreteStatsTable[Maximum]))</f>
        <v>0</v>
      </c>
      <c r="V980" s="5" cm="1">
        <f t="array" ref="V980">IFERROR(AVERAGE(IF((DiscreteStatsTable[GroupByKey]=DiscreteStatsTable[[#This Row],[GroupByKey]]),(DiscreteStatsTable[GroupByKey]=DiscreteStatsTable[[#This Row],[GroupByKey]])*DiscreteStatsTable[NumberObservations])),0)</f>
        <v>314.94</v>
      </c>
      <c r="W980" s="5">
        <f>IF((DiscreteStatsTable[[#This Row],[RepsRequested]]&gt;1),DiscreteStatsTable[[#This Row],[HalfWidth]],DiscreteStatsTable[[#This Row],[BatchMeansHalfWidth]])</f>
        <v>0</v>
      </c>
      <c r="X980" s="5" cm="1">
        <f t="array" ref="X980">COUNT(IF((DiscreteStatsTable[GroupByKey]=DiscreteStatsTable[[#This Row],[GroupByKey]]),(DiscreteStatsTable[GroupByKey]=DiscreteStatsTable[[#This Row],[GroupByKey]])*DiscreteStatsTable[Replication]))</f>
        <v>50</v>
      </c>
      <c r="Y980" s="5">
        <f>IF(DiscreteStatsTable[[#This Row],[RepsRequested]]=DiscreteStatsTable[[#This Row],[RepsWithStatObserved]],1,0)</f>
        <v>1</v>
      </c>
    </row>
    <row r="981" spans="1:25" x14ac:dyDescent="0.25">
      <c r="A981" t="s">
        <v>68</v>
      </c>
      <c r="B981" t="s">
        <v>70</v>
      </c>
      <c r="C981">
        <v>15</v>
      </c>
      <c r="D981" t="s">
        <v>85</v>
      </c>
      <c r="E981" t="s">
        <v>98</v>
      </c>
      <c r="F981" t="s">
        <v>87</v>
      </c>
      <c r="G981">
        <v>0.47819095458986099</v>
      </c>
      <c r="H981">
        <v>2E+20</v>
      </c>
      <c r="I981">
        <v>0</v>
      </c>
      <c r="J981">
        <v>3.2224721858717702</v>
      </c>
      <c r="K981">
        <v>316</v>
      </c>
      <c r="L98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81" s="5" cm="1">
        <f t="array" ref="M981">MAX(IF((ProjectInfoTable[ProjectName]=DiscreteStatsTable[[#This Row],[ProjectName]]),(ProjectInfoTable[ProjectName]=DiscreteStatsTable[[#This Row],[ProjectName]])*ProjectInfoTable[NumberOfReplications]))</f>
        <v>50</v>
      </c>
      <c r="N981" s="5" cm="1">
        <f t="array" ref="N981">IFERROR(AVERAGE(IF((DiscreteStatsTable[GroupByKey]=DiscreteStatsTable[[#This Row],[GroupByKey]]),(DiscreteStatsTable[GroupByKey]=DiscreteStatsTable[[#This Row],[GroupByKey]])*DiscreteStatsTable[Average])),0)</f>
        <v>0.57601823206331915</v>
      </c>
      <c r="O981" s="5" cm="1">
        <f t="array" ref="O981">IFERROR(_xlfn.STDEV.S(IF((DiscreteStatsTable[GroupByKey]=DiscreteStatsTable[[#This Row],[GroupByKey]]),(DiscreteStatsTable[GroupByKey]=DiscreteStatsTable[[#This Row],[GroupByKey]])*DiscreteStatsTable[Average])),0)</f>
        <v>0.15914721048241839</v>
      </c>
      <c r="P981" s="5" cm="1">
        <f t="array" ref="P981">MAX(IF((ProjectInfoTable[ProjectName]=DiscreteStatsTable[[#This Row],[ProjectName]]),(ProjectInfoTable[ProjectName]=DiscreteStatsTable[[#This Row],[ProjectName]])*ProjectInfoTable[ConfidenceInterval]))</f>
        <v>0.95</v>
      </c>
      <c r="Q981" s="5">
        <f>IF(AND(DiscreteStatsTable[[#This Row],[RepsWithStatObserved]]=1,Y981=0),200000000000000000000,IFERROR(_xlfn.T.INV.2T(1 -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981" s="5" cm="1">
        <f t="array" ref="R981">MIN(IF((DiscreteStatsTable[GroupByKey]=DiscreteStatsTable[[#This Row],[GroupByKey]]),(DiscreteStatsTable[GroupByKey]=DiscreteStatsTable[[#This Row],[GroupByKey]])*DiscreteStatsTable[Average]))</f>
        <v>0.32737752576294898</v>
      </c>
      <c r="S981" s="5" cm="1">
        <f t="array" ref="S981">MAX(IF((DiscreteStatsTable[GroupByKey]=DiscreteStatsTable[[#This Row],[GroupByKey]]),(DiscreteStatsTable[GroupByKey]=DiscreteStatsTable[[#This Row],[GroupByKey]])*DiscreteStatsTable[Average]))</f>
        <v>1.14796185143237</v>
      </c>
      <c r="T981" s="5" cm="1">
        <f t="array" ref="T981">MIN(IF((DiscreteStatsTable[GroupByKey]=DiscreteStatsTable[[#This Row],[GroupByKey]]),(DiscreteStatsTable[GroupByKey]=DiscreteStatsTable[[#This Row],[GroupByKey]])*DiscreteStatsTable[Minimum]))</f>
        <v>0</v>
      </c>
      <c r="U981" s="5" cm="1">
        <f t="array" ref="U981">MAX(IF((DiscreteStatsTable[GroupByKey]=DiscreteStatsTable[[#This Row],[GroupByKey]]),(DiscreteStatsTable[GroupByKey]=DiscreteStatsTable[[#This Row],[GroupByKey]])*DiscreteStatsTable[Maximum]))</f>
        <v>11.200829717355999</v>
      </c>
      <c r="V981" s="5" cm="1">
        <f t="array" ref="V981">IFERROR(AVERAGE(IF((DiscreteStatsTable[GroupByKey]=DiscreteStatsTable[[#This Row],[GroupByKey]]),(DiscreteStatsTable[GroupByKey]=DiscreteStatsTable[[#This Row],[GroupByKey]])*DiscreteStatsTable[NumberObservations])),0)</f>
        <v>314.94</v>
      </c>
      <c r="W981" s="5">
        <f>IF((DiscreteStatsTable[[#This Row],[RepsRequested]]&gt;1),DiscreteStatsTable[[#This Row],[HalfWidth]],DiscreteStatsTable[[#This Row],[BatchMeansHalfWidth]])</f>
        <v>4.5229136780020357E-2</v>
      </c>
      <c r="X981" s="5" cm="1">
        <f t="array" ref="X981">COUNT(IF((DiscreteStatsTable[GroupByKey]=DiscreteStatsTable[[#This Row],[GroupByKey]]),(DiscreteStatsTable[GroupByKey]=DiscreteStatsTable[[#This Row],[GroupByKey]])*DiscreteStatsTable[Replication]))</f>
        <v>50</v>
      </c>
      <c r="Y981" s="5">
        <f>IF(DiscreteStatsTable[[#This Row],[RepsRequested]]=DiscreteStatsTable[[#This Row],[RepsWithStatObserved]],1,0)</f>
        <v>1</v>
      </c>
    </row>
    <row r="982" spans="1:25" x14ac:dyDescent="0.25">
      <c r="A982" t="s">
        <v>68</v>
      </c>
      <c r="B982" t="s">
        <v>70</v>
      </c>
      <c r="C982">
        <v>16</v>
      </c>
      <c r="D982" t="s">
        <v>85</v>
      </c>
      <c r="E982" t="s">
        <v>86</v>
      </c>
      <c r="F982" t="s">
        <v>87</v>
      </c>
      <c r="G982">
        <v>0</v>
      </c>
      <c r="H982">
        <v>2E+20</v>
      </c>
      <c r="I982">
        <v>0</v>
      </c>
      <c r="J982">
        <v>0</v>
      </c>
      <c r="K982">
        <v>315</v>
      </c>
      <c r="L98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82" s="5" cm="1">
        <f t="array" ref="M982">MAX(IF((ProjectInfoTable[ProjectName]=DiscreteStatsTable[[#This Row],[ProjectName]]),(ProjectInfoTable[ProjectName]=DiscreteStatsTable[[#This Row],[ProjectName]])*ProjectInfoTable[NumberOfReplications]))</f>
        <v>50</v>
      </c>
      <c r="N982" s="5" cm="1">
        <f t="array" ref="N982">IFERROR(AVERAGE(IF((DiscreteStatsTable[GroupByKey]=DiscreteStatsTable[[#This Row],[GroupByKey]]),(DiscreteStatsTable[GroupByKey]=DiscreteStatsTable[[#This Row],[GroupByKey]])*DiscreteStatsTable[Average])),0)</f>
        <v>0</v>
      </c>
      <c r="O982" s="5" cm="1">
        <f t="array" ref="O982">IFERROR(_xlfn.STDEV.S(IF((DiscreteStatsTable[GroupByKey]=DiscreteStatsTable[[#This Row],[GroupByKey]]),(DiscreteStatsTable[GroupByKey]=DiscreteStatsTable[[#This Row],[GroupByKey]])*DiscreteStatsTable[Average])),0)</f>
        <v>0</v>
      </c>
      <c r="P982" s="5" cm="1">
        <f t="array" ref="P982">MAX(IF((ProjectInfoTable[ProjectName]=DiscreteStatsTable[[#This Row],[ProjectName]]),(ProjectInfoTable[ProjectName]=DiscreteStatsTable[[#This Row],[ProjectName]])*ProjectInfoTable[ConfidenceInterval]))</f>
        <v>0.95</v>
      </c>
      <c r="Q982" s="5">
        <f>IF(AND(DiscreteStatsTable[[#This Row],[RepsWithStatObserved]]=1,Y982=0),200000000000000000000,IFERROR(_xlfn.T.INV.2T(1 -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2" s="5" cm="1">
        <f t="array" ref="R982">MIN(IF((DiscreteStatsTable[GroupByKey]=DiscreteStatsTable[[#This Row],[GroupByKey]]),(DiscreteStatsTable[GroupByKey]=DiscreteStatsTable[[#This Row],[GroupByKey]])*DiscreteStatsTable[Average]))</f>
        <v>0</v>
      </c>
      <c r="S982" s="5" cm="1">
        <f t="array" ref="S982">MAX(IF((DiscreteStatsTable[GroupByKey]=DiscreteStatsTable[[#This Row],[GroupByKey]]),(DiscreteStatsTable[GroupByKey]=DiscreteStatsTable[[#This Row],[GroupByKey]])*DiscreteStatsTable[Average]))</f>
        <v>0</v>
      </c>
      <c r="T982" s="5" cm="1">
        <f t="array" ref="T982">MIN(IF((DiscreteStatsTable[GroupByKey]=DiscreteStatsTable[[#This Row],[GroupByKey]]),(DiscreteStatsTable[GroupByKey]=DiscreteStatsTable[[#This Row],[GroupByKey]])*DiscreteStatsTable[Minimum]))</f>
        <v>0</v>
      </c>
      <c r="U982" s="5" cm="1">
        <f t="array" ref="U982">MAX(IF((DiscreteStatsTable[GroupByKey]=DiscreteStatsTable[[#This Row],[GroupByKey]]),(DiscreteStatsTable[GroupByKey]=DiscreteStatsTable[[#This Row],[GroupByKey]])*DiscreteStatsTable[Maximum]))</f>
        <v>0</v>
      </c>
      <c r="V982" s="5" cm="1">
        <f t="array" ref="V982">IFERROR(AVERAGE(IF((DiscreteStatsTable[GroupByKey]=DiscreteStatsTable[[#This Row],[GroupByKey]]),(DiscreteStatsTable[GroupByKey]=DiscreteStatsTable[[#This Row],[GroupByKey]])*DiscreteStatsTable[NumberObservations])),0)</f>
        <v>314.94</v>
      </c>
      <c r="W982" s="5">
        <f>IF((DiscreteStatsTable[[#This Row],[RepsRequested]]&gt;1),DiscreteStatsTable[[#This Row],[HalfWidth]],DiscreteStatsTable[[#This Row],[BatchMeansHalfWidth]])</f>
        <v>0</v>
      </c>
      <c r="X982" s="5" cm="1">
        <f t="array" ref="X982">COUNT(IF((DiscreteStatsTable[GroupByKey]=DiscreteStatsTable[[#This Row],[GroupByKey]]),(DiscreteStatsTable[GroupByKey]=DiscreteStatsTable[[#This Row],[GroupByKey]])*DiscreteStatsTable[Replication]))</f>
        <v>50</v>
      </c>
      <c r="Y982" s="5">
        <f>IF(DiscreteStatsTable[[#This Row],[RepsRequested]]=DiscreteStatsTable[[#This Row],[RepsWithStatObserved]],1,0)</f>
        <v>1</v>
      </c>
    </row>
    <row r="983" spans="1:25" x14ac:dyDescent="0.25">
      <c r="A983" t="s">
        <v>68</v>
      </c>
      <c r="B983" t="s">
        <v>70</v>
      </c>
      <c r="C983">
        <v>16</v>
      </c>
      <c r="D983" t="s">
        <v>85</v>
      </c>
      <c r="E983" t="s">
        <v>88</v>
      </c>
      <c r="F983" t="s">
        <v>87</v>
      </c>
      <c r="G983">
        <v>0</v>
      </c>
      <c r="H983">
        <v>2E+20</v>
      </c>
      <c r="I983">
        <v>0</v>
      </c>
      <c r="J983">
        <v>0</v>
      </c>
      <c r="K983">
        <v>315</v>
      </c>
      <c r="L98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83" s="5" cm="1">
        <f t="array" ref="M983">MAX(IF((ProjectInfoTable[ProjectName]=DiscreteStatsTable[[#This Row],[ProjectName]]),(ProjectInfoTable[ProjectName]=DiscreteStatsTable[[#This Row],[ProjectName]])*ProjectInfoTable[NumberOfReplications]))</f>
        <v>50</v>
      </c>
      <c r="N983" s="5" cm="1">
        <f t="array" ref="N983">IFERROR(AVERAGE(IF((DiscreteStatsTable[GroupByKey]=DiscreteStatsTable[[#This Row],[GroupByKey]]),(DiscreteStatsTable[GroupByKey]=DiscreteStatsTable[[#This Row],[GroupByKey]])*DiscreteStatsTable[Average])),0)</f>
        <v>0</v>
      </c>
      <c r="O983" s="5" cm="1">
        <f t="array" ref="O983">IFERROR(_xlfn.STDEV.S(IF((DiscreteStatsTable[GroupByKey]=DiscreteStatsTable[[#This Row],[GroupByKey]]),(DiscreteStatsTable[GroupByKey]=DiscreteStatsTable[[#This Row],[GroupByKey]])*DiscreteStatsTable[Average])),0)</f>
        <v>0</v>
      </c>
      <c r="P983" s="5" cm="1">
        <f t="array" ref="P983">MAX(IF((ProjectInfoTable[ProjectName]=DiscreteStatsTable[[#This Row],[ProjectName]]),(ProjectInfoTable[ProjectName]=DiscreteStatsTable[[#This Row],[ProjectName]])*ProjectInfoTable[ConfidenceInterval]))</f>
        <v>0.95</v>
      </c>
      <c r="Q983" s="5">
        <f>IF(AND(DiscreteStatsTable[[#This Row],[RepsWithStatObserved]]=1,Y983=0),200000000000000000000,IFERROR(_xlfn.T.INV.2T(1 -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3" s="5" cm="1">
        <f t="array" ref="R983">MIN(IF((DiscreteStatsTable[GroupByKey]=DiscreteStatsTable[[#This Row],[GroupByKey]]),(DiscreteStatsTable[GroupByKey]=DiscreteStatsTable[[#This Row],[GroupByKey]])*DiscreteStatsTable[Average]))</f>
        <v>0</v>
      </c>
      <c r="S983" s="5" cm="1">
        <f t="array" ref="S983">MAX(IF((DiscreteStatsTable[GroupByKey]=DiscreteStatsTable[[#This Row],[GroupByKey]]),(DiscreteStatsTable[GroupByKey]=DiscreteStatsTable[[#This Row],[GroupByKey]])*DiscreteStatsTable[Average]))</f>
        <v>0</v>
      </c>
      <c r="T983" s="5" cm="1">
        <f t="array" ref="T983">MIN(IF((DiscreteStatsTable[GroupByKey]=DiscreteStatsTable[[#This Row],[GroupByKey]]),(DiscreteStatsTable[GroupByKey]=DiscreteStatsTable[[#This Row],[GroupByKey]])*DiscreteStatsTable[Minimum]))</f>
        <v>0</v>
      </c>
      <c r="U983" s="5" cm="1">
        <f t="array" ref="U983">MAX(IF((DiscreteStatsTable[GroupByKey]=DiscreteStatsTable[[#This Row],[GroupByKey]]),(DiscreteStatsTable[GroupByKey]=DiscreteStatsTable[[#This Row],[GroupByKey]])*DiscreteStatsTable[Maximum]))</f>
        <v>0</v>
      </c>
      <c r="V983" s="5" cm="1">
        <f t="array" ref="V983">IFERROR(AVERAGE(IF((DiscreteStatsTable[GroupByKey]=DiscreteStatsTable[[#This Row],[GroupByKey]]),(DiscreteStatsTable[GroupByKey]=DiscreteStatsTable[[#This Row],[GroupByKey]])*DiscreteStatsTable[NumberObservations])),0)</f>
        <v>314.94</v>
      </c>
      <c r="W983" s="5">
        <f>IF((DiscreteStatsTable[[#This Row],[RepsRequested]]&gt;1),DiscreteStatsTable[[#This Row],[HalfWidth]],DiscreteStatsTable[[#This Row],[BatchMeansHalfWidth]])</f>
        <v>0</v>
      </c>
      <c r="X983" s="5" cm="1">
        <f t="array" ref="X983">COUNT(IF((DiscreteStatsTable[GroupByKey]=DiscreteStatsTable[[#This Row],[GroupByKey]]),(DiscreteStatsTable[GroupByKey]=DiscreteStatsTable[[#This Row],[GroupByKey]])*DiscreteStatsTable[Replication]))</f>
        <v>50</v>
      </c>
      <c r="Y983" s="5">
        <f>IF(DiscreteStatsTable[[#This Row],[RepsRequested]]=DiscreteStatsTable[[#This Row],[RepsWithStatObserved]],1,0)</f>
        <v>1</v>
      </c>
    </row>
    <row r="984" spans="1:25" x14ac:dyDescent="0.25">
      <c r="A984" t="s">
        <v>68</v>
      </c>
      <c r="B984" t="s">
        <v>70</v>
      </c>
      <c r="C984">
        <v>16</v>
      </c>
      <c r="D984" t="s">
        <v>85</v>
      </c>
      <c r="E984" t="s">
        <v>89</v>
      </c>
      <c r="F984" t="s">
        <v>87</v>
      </c>
      <c r="G984">
        <v>0</v>
      </c>
      <c r="H984">
        <v>2E+20</v>
      </c>
      <c r="I984">
        <v>0</v>
      </c>
      <c r="J984">
        <v>0</v>
      </c>
      <c r="K984">
        <v>315</v>
      </c>
      <c r="L98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84" s="5" cm="1">
        <f t="array" ref="M984">MAX(IF((ProjectInfoTable[ProjectName]=DiscreteStatsTable[[#This Row],[ProjectName]]),(ProjectInfoTable[ProjectName]=DiscreteStatsTable[[#This Row],[ProjectName]])*ProjectInfoTable[NumberOfReplications]))</f>
        <v>50</v>
      </c>
      <c r="N984" s="5" cm="1">
        <f t="array" ref="N984">IFERROR(AVERAGE(IF((DiscreteStatsTable[GroupByKey]=DiscreteStatsTable[[#This Row],[GroupByKey]]),(DiscreteStatsTable[GroupByKey]=DiscreteStatsTable[[#This Row],[GroupByKey]])*DiscreteStatsTable[Average])),0)</f>
        <v>0</v>
      </c>
      <c r="O984" s="5" cm="1">
        <f t="array" ref="O984">IFERROR(_xlfn.STDEV.S(IF((DiscreteStatsTable[GroupByKey]=DiscreteStatsTable[[#This Row],[GroupByKey]]),(DiscreteStatsTable[GroupByKey]=DiscreteStatsTable[[#This Row],[GroupByKey]])*DiscreteStatsTable[Average])),0)</f>
        <v>0</v>
      </c>
      <c r="P984" s="5" cm="1">
        <f t="array" ref="P984">MAX(IF((ProjectInfoTable[ProjectName]=DiscreteStatsTable[[#This Row],[ProjectName]]),(ProjectInfoTable[ProjectName]=DiscreteStatsTable[[#This Row],[ProjectName]])*ProjectInfoTable[ConfidenceInterval]))</f>
        <v>0.95</v>
      </c>
      <c r="Q984" s="5">
        <f>IF(AND(DiscreteStatsTable[[#This Row],[RepsWithStatObserved]]=1,Y984=0),200000000000000000000,IFERROR(_xlfn.T.INV.2T(1 -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4" s="5" cm="1">
        <f t="array" ref="R984">MIN(IF((DiscreteStatsTable[GroupByKey]=DiscreteStatsTable[[#This Row],[GroupByKey]]),(DiscreteStatsTable[GroupByKey]=DiscreteStatsTable[[#This Row],[GroupByKey]])*DiscreteStatsTable[Average]))</f>
        <v>0</v>
      </c>
      <c r="S984" s="5" cm="1">
        <f t="array" ref="S984">MAX(IF((DiscreteStatsTable[GroupByKey]=DiscreteStatsTable[[#This Row],[GroupByKey]]),(DiscreteStatsTable[GroupByKey]=DiscreteStatsTable[[#This Row],[GroupByKey]])*DiscreteStatsTable[Average]))</f>
        <v>0</v>
      </c>
      <c r="T984" s="5" cm="1">
        <f t="array" ref="T984">MIN(IF((DiscreteStatsTable[GroupByKey]=DiscreteStatsTable[[#This Row],[GroupByKey]]),(DiscreteStatsTable[GroupByKey]=DiscreteStatsTable[[#This Row],[GroupByKey]])*DiscreteStatsTable[Minimum]))</f>
        <v>0</v>
      </c>
      <c r="U984" s="5" cm="1">
        <f t="array" ref="U984">MAX(IF((DiscreteStatsTable[GroupByKey]=DiscreteStatsTable[[#This Row],[GroupByKey]]),(DiscreteStatsTable[GroupByKey]=DiscreteStatsTable[[#This Row],[GroupByKey]])*DiscreteStatsTable[Maximum]))</f>
        <v>0</v>
      </c>
      <c r="V984" s="5" cm="1">
        <f t="array" ref="V984">IFERROR(AVERAGE(IF((DiscreteStatsTable[GroupByKey]=DiscreteStatsTable[[#This Row],[GroupByKey]]),(DiscreteStatsTable[GroupByKey]=DiscreteStatsTable[[#This Row],[GroupByKey]])*DiscreteStatsTable[NumberObservations])),0)</f>
        <v>314.94</v>
      </c>
      <c r="W984" s="5">
        <f>IF((DiscreteStatsTable[[#This Row],[RepsRequested]]&gt;1),DiscreteStatsTable[[#This Row],[HalfWidth]],DiscreteStatsTable[[#This Row],[BatchMeansHalfWidth]])</f>
        <v>0</v>
      </c>
      <c r="X984" s="5" cm="1">
        <f t="array" ref="X984">COUNT(IF((DiscreteStatsTable[GroupByKey]=DiscreteStatsTable[[#This Row],[GroupByKey]]),(DiscreteStatsTable[GroupByKey]=DiscreteStatsTable[[#This Row],[GroupByKey]])*DiscreteStatsTable[Replication]))</f>
        <v>50</v>
      </c>
      <c r="Y984" s="5">
        <f>IF(DiscreteStatsTable[[#This Row],[RepsRequested]]=DiscreteStatsTable[[#This Row],[RepsWithStatObserved]],1,0)</f>
        <v>1</v>
      </c>
    </row>
    <row r="985" spans="1:25" x14ac:dyDescent="0.25">
      <c r="A985" t="s">
        <v>68</v>
      </c>
      <c r="B985" t="s">
        <v>70</v>
      </c>
      <c r="C985">
        <v>16</v>
      </c>
      <c r="D985" t="s">
        <v>85</v>
      </c>
      <c r="E985" t="s">
        <v>90</v>
      </c>
      <c r="F985" t="s">
        <v>87</v>
      </c>
      <c r="G985">
        <v>0</v>
      </c>
      <c r="H985">
        <v>2E+20</v>
      </c>
      <c r="I985">
        <v>0</v>
      </c>
      <c r="J985">
        <v>0</v>
      </c>
      <c r="K985">
        <v>315</v>
      </c>
      <c r="L98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85" s="5" cm="1">
        <f t="array" ref="M985">MAX(IF((ProjectInfoTable[ProjectName]=DiscreteStatsTable[[#This Row],[ProjectName]]),(ProjectInfoTable[ProjectName]=DiscreteStatsTable[[#This Row],[ProjectName]])*ProjectInfoTable[NumberOfReplications]))</f>
        <v>50</v>
      </c>
      <c r="N985" s="5" cm="1">
        <f t="array" ref="N985">IFERROR(AVERAGE(IF((DiscreteStatsTable[GroupByKey]=DiscreteStatsTable[[#This Row],[GroupByKey]]),(DiscreteStatsTable[GroupByKey]=DiscreteStatsTable[[#This Row],[GroupByKey]])*DiscreteStatsTable[Average])),0)</f>
        <v>0</v>
      </c>
      <c r="O985" s="5" cm="1">
        <f t="array" ref="O985">IFERROR(_xlfn.STDEV.S(IF((DiscreteStatsTable[GroupByKey]=DiscreteStatsTable[[#This Row],[GroupByKey]]),(DiscreteStatsTable[GroupByKey]=DiscreteStatsTable[[#This Row],[GroupByKey]])*DiscreteStatsTable[Average])),0)</f>
        <v>0</v>
      </c>
      <c r="P985" s="5" cm="1">
        <f t="array" ref="P985">MAX(IF((ProjectInfoTable[ProjectName]=DiscreteStatsTable[[#This Row],[ProjectName]]),(ProjectInfoTable[ProjectName]=DiscreteStatsTable[[#This Row],[ProjectName]])*ProjectInfoTable[ConfidenceInterval]))</f>
        <v>0.95</v>
      </c>
      <c r="Q985" s="5">
        <f>IF(AND(DiscreteStatsTable[[#This Row],[RepsWithStatObserved]]=1,Y985=0),200000000000000000000,IFERROR(_xlfn.T.INV.2T(1 -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5" s="5" cm="1">
        <f t="array" ref="R985">MIN(IF((DiscreteStatsTable[GroupByKey]=DiscreteStatsTable[[#This Row],[GroupByKey]]),(DiscreteStatsTable[GroupByKey]=DiscreteStatsTable[[#This Row],[GroupByKey]])*DiscreteStatsTable[Average]))</f>
        <v>0</v>
      </c>
      <c r="S985" s="5" cm="1">
        <f t="array" ref="S985">MAX(IF((DiscreteStatsTable[GroupByKey]=DiscreteStatsTable[[#This Row],[GroupByKey]]),(DiscreteStatsTable[GroupByKey]=DiscreteStatsTable[[#This Row],[GroupByKey]])*DiscreteStatsTable[Average]))</f>
        <v>0</v>
      </c>
      <c r="T985" s="5" cm="1">
        <f t="array" ref="T985">MIN(IF((DiscreteStatsTable[GroupByKey]=DiscreteStatsTable[[#This Row],[GroupByKey]]),(DiscreteStatsTable[GroupByKey]=DiscreteStatsTable[[#This Row],[GroupByKey]])*DiscreteStatsTable[Minimum]))</f>
        <v>0</v>
      </c>
      <c r="U985" s="5" cm="1">
        <f t="array" ref="U985">MAX(IF((DiscreteStatsTable[GroupByKey]=DiscreteStatsTable[[#This Row],[GroupByKey]]),(DiscreteStatsTable[GroupByKey]=DiscreteStatsTable[[#This Row],[GroupByKey]])*DiscreteStatsTable[Maximum]))</f>
        <v>0</v>
      </c>
      <c r="V985" s="5" cm="1">
        <f t="array" ref="V985">IFERROR(AVERAGE(IF((DiscreteStatsTable[GroupByKey]=DiscreteStatsTable[[#This Row],[GroupByKey]]),(DiscreteStatsTable[GroupByKey]=DiscreteStatsTable[[#This Row],[GroupByKey]])*DiscreteStatsTable[NumberObservations])),0)</f>
        <v>314.94</v>
      </c>
      <c r="W985" s="5">
        <f>IF((DiscreteStatsTable[[#This Row],[RepsRequested]]&gt;1),DiscreteStatsTable[[#This Row],[HalfWidth]],DiscreteStatsTable[[#This Row],[BatchMeansHalfWidth]])</f>
        <v>0</v>
      </c>
      <c r="X985" s="5" cm="1">
        <f t="array" ref="X985">COUNT(IF((DiscreteStatsTable[GroupByKey]=DiscreteStatsTable[[#This Row],[GroupByKey]]),(DiscreteStatsTable[GroupByKey]=DiscreteStatsTable[[#This Row],[GroupByKey]])*DiscreteStatsTable[Replication]))</f>
        <v>50</v>
      </c>
      <c r="Y985" s="5">
        <f>IF(DiscreteStatsTable[[#This Row],[RepsRequested]]=DiscreteStatsTable[[#This Row],[RepsWithStatObserved]],1,0)</f>
        <v>1</v>
      </c>
    </row>
    <row r="986" spans="1:25" x14ac:dyDescent="0.25">
      <c r="A986" t="s">
        <v>68</v>
      </c>
      <c r="B986" t="s">
        <v>70</v>
      </c>
      <c r="C986">
        <v>16</v>
      </c>
      <c r="D986" t="s">
        <v>85</v>
      </c>
      <c r="E986" t="s">
        <v>91</v>
      </c>
      <c r="F986" t="s">
        <v>87</v>
      </c>
      <c r="G986">
        <v>0.156812641255371</v>
      </c>
      <c r="H986">
        <v>2E+20</v>
      </c>
      <c r="I986">
        <v>1.4278307228372899E-2</v>
      </c>
      <c r="J986">
        <v>0.35814094830291598</v>
      </c>
      <c r="K986">
        <v>315</v>
      </c>
      <c r="L98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86" s="5" cm="1">
        <f t="array" ref="M986">MAX(IF((ProjectInfoTable[ProjectName]=DiscreteStatsTable[[#This Row],[ProjectName]]),(ProjectInfoTable[ProjectName]=DiscreteStatsTable[[#This Row],[ProjectName]])*ProjectInfoTable[NumberOfReplications]))</f>
        <v>50</v>
      </c>
      <c r="N986" s="5" cm="1">
        <f t="array" ref="N986">IFERROR(AVERAGE(IF((DiscreteStatsTable[GroupByKey]=DiscreteStatsTable[[#This Row],[GroupByKey]]),(DiscreteStatsTable[GroupByKey]=DiscreteStatsTable[[#This Row],[GroupByKey]])*DiscreteStatsTable[Average])),0)</f>
        <v>0.15360300744494335</v>
      </c>
      <c r="O986" s="5" cm="1">
        <f t="array" ref="O98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86" s="5" cm="1">
        <f t="array" ref="P986">MAX(IF((ProjectInfoTable[ProjectName]=DiscreteStatsTable[[#This Row],[ProjectName]]),(ProjectInfoTable[ProjectName]=DiscreteStatsTable[[#This Row],[ProjectName]])*ProjectInfoTable[ConfidenceInterval]))</f>
        <v>0.95</v>
      </c>
      <c r="Q986" s="5">
        <f>IF(AND(DiscreteStatsTable[[#This Row],[RepsWithStatObserved]]=1,Y986=0),200000000000000000000,IFERROR(_xlfn.T.INV.2T(1 -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86" s="5" cm="1">
        <f t="array" ref="R986">MIN(IF((DiscreteStatsTable[GroupByKey]=DiscreteStatsTable[[#This Row],[GroupByKey]]),(DiscreteStatsTable[GroupByKey]=DiscreteStatsTable[[#This Row],[GroupByKey]])*DiscreteStatsTable[Average]))</f>
        <v>0.14775202073435401</v>
      </c>
      <c r="S986" s="5" cm="1">
        <f t="array" ref="S986">MAX(IF((DiscreteStatsTable[GroupByKey]=DiscreteStatsTable[[#This Row],[GroupByKey]]),(DiscreteStatsTable[GroupByKey]=DiscreteStatsTable[[#This Row],[GroupByKey]])*DiscreteStatsTable[Average]))</f>
        <v>0.15935535821513699</v>
      </c>
      <c r="T986" s="5" cm="1">
        <f t="array" ref="T986">MIN(IF((DiscreteStatsTable[GroupByKey]=DiscreteStatsTable[[#This Row],[GroupByKey]]),(DiscreteStatsTable[GroupByKey]=DiscreteStatsTable[[#This Row],[GroupByKey]])*DiscreteStatsTable[Minimum]))</f>
        <v>1.2941586017357501E-2</v>
      </c>
      <c r="U986" s="5" cm="1">
        <f t="array" ref="U986">MAX(IF((DiscreteStatsTable[GroupByKey]=DiscreteStatsTable[[#This Row],[GroupByKey]]),(DiscreteStatsTable[GroupByKey]=DiscreteStatsTable[[#This Row],[GroupByKey]])*DiscreteStatsTable[Maximum]))</f>
        <v>0.39902140955300902</v>
      </c>
      <c r="V986" s="5" cm="1">
        <f t="array" ref="V986">IFERROR(AVERAGE(IF((DiscreteStatsTable[GroupByKey]=DiscreteStatsTable[[#This Row],[GroupByKey]]),(DiscreteStatsTable[GroupByKey]=DiscreteStatsTable[[#This Row],[GroupByKey]])*DiscreteStatsTable[NumberObservations])),0)</f>
        <v>314.94</v>
      </c>
      <c r="W986" s="5">
        <f>IF((DiscreteStatsTable[[#This Row],[RepsRequested]]&gt;1),DiscreteStatsTable[[#This Row],[HalfWidth]],DiscreteStatsTable[[#This Row],[BatchMeansHalfWidth]])</f>
        <v>7.902472167534418E-4</v>
      </c>
      <c r="X986" s="5" cm="1">
        <f t="array" ref="X986">COUNT(IF((DiscreteStatsTable[GroupByKey]=DiscreteStatsTable[[#This Row],[GroupByKey]]),(DiscreteStatsTable[GroupByKey]=DiscreteStatsTable[[#This Row],[GroupByKey]])*DiscreteStatsTable[Replication]))</f>
        <v>50</v>
      </c>
      <c r="Y986" s="5">
        <f>IF(DiscreteStatsTable[[#This Row],[RepsRequested]]=DiscreteStatsTable[[#This Row],[RepsWithStatObserved]],1,0)</f>
        <v>1</v>
      </c>
    </row>
    <row r="987" spans="1:25" x14ac:dyDescent="0.25">
      <c r="A987" t="s">
        <v>68</v>
      </c>
      <c r="B987" t="s">
        <v>70</v>
      </c>
      <c r="C987">
        <v>16</v>
      </c>
      <c r="D987" t="s">
        <v>85</v>
      </c>
      <c r="E987" t="s">
        <v>92</v>
      </c>
      <c r="F987" t="s">
        <v>87</v>
      </c>
      <c r="G987">
        <v>6.4498527307229798</v>
      </c>
      <c r="H987">
        <v>2E+20</v>
      </c>
      <c r="I987">
        <v>0.85669843370237697</v>
      </c>
      <c r="J987">
        <v>16.115128518555402</v>
      </c>
      <c r="K987">
        <v>315</v>
      </c>
      <c r="L98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87" s="5" cm="1">
        <f t="array" ref="M987">MAX(IF((ProjectInfoTable[ProjectName]=DiscreteStatsTable[[#This Row],[ProjectName]]),(ProjectInfoTable[ProjectName]=DiscreteStatsTable[[#This Row],[ProjectName]])*ProjectInfoTable[NumberOfReplications]))</f>
        <v>50</v>
      </c>
      <c r="N987" s="5" cm="1">
        <f t="array" ref="N987">IFERROR(AVERAGE(IF((DiscreteStatsTable[GroupByKey]=DiscreteStatsTable[[#This Row],[GroupByKey]]),(DiscreteStatsTable[GroupByKey]=DiscreteStatsTable[[#This Row],[GroupByKey]])*DiscreteStatsTable[Average])),0)</f>
        <v>6.2464097165262737</v>
      </c>
      <c r="O987" s="5" cm="1">
        <f t="array" ref="O987">IFERROR(_xlfn.STDEV.S(IF((DiscreteStatsTable[GroupByKey]=DiscreteStatsTable[[#This Row],[GroupByKey]]),(DiscreteStatsTable[GroupByKey]=DiscreteStatsTable[[#This Row],[GroupByKey]])*DiscreteStatsTable[Average])),0)</f>
        <v>0.25147687830992443</v>
      </c>
      <c r="P987" s="5" cm="1">
        <f t="array" ref="P987">MAX(IF((ProjectInfoTable[ProjectName]=DiscreteStatsTable[[#This Row],[ProjectName]]),(ProjectInfoTable[ProjectName]=DiscreteStatsTable[[#This Row],[ProjectName]])*ProjectInfoTable[ConfidenceInterval]))</f>
        <v>0.95</v>
      </c>
      <c r="Q987" s="5">
        <f>IF(AND(DiscreteStatsTable[[#This Row],[RepsWithStatObserved]]=1,Y987=0),200000000000000000000,IFERROR(_xlfn.T.INV.2T(1 -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987" s="5" cm="1">
        <f t="array" ref="R987">MIN(IF((DiscreteStatsTable[GroupByKey]=DiscreteStatsTable[[#This Row],[GroupByKey]]),(DiscreteStatsTable[GroupByKey]=DiscreteStatsTable[[#This Row],[GroupByKey]])*DiscreteStatsTable[Average]))</f>
        <v>5.7719952606423401</v>
      </c>
      <c r="S987" s="5" cm="1">
        <f t="array" ref="S987">MAX(IF((DiscreteStatsTable[GroupByKey]=DiscreteStatsTable[[#This Row],[GroupByKey]]),(DiscreteStatsTable[GroupByKey]=DiscreteStatsTable[[#This Row],[GroupByKey]])*DiscreteStatsTable[Average]))</f>
        <v>6.9649734105951397</v>
      </c>
      <c r="T987" s="5" cm="1">
        <f t="array" ref="T987">MIN(IF((DiscreteStatsTable[GroupByKey]=DiscreteStatsTable[[#This Row],[GroupByKey]]),(DiscreteStatsTable[GroupByKey]=DiscreteStatsTable[[#This Row],[GroupByKey]])*DiscreteStatsTable[Minimum]))</f>
        <v>0.776495161041453</v>
      </c>
      <c r="U987" s="5" cm="1">
        <f t="array" ref="U987">MAX(IF((DiscreteStatsTable[GroupByKey]=DiscreteStatsTable[[#This Row],[GroupByKey]]),(DiscreteStatsTable[GroupByKey]=DiscreteStatsTable[[#This Row],[GroupByKey]])*DiscreteStatsTable[Maximum]))</f>
        <v>24.516532285818698</v>
      </c>
      <c r="V987" s="5" cm="1">
        <f t="array" ref="V987">IFERROR(AVERAGE(IF((DiscreteStatsTable[GroupByKey]=DiscreteStatsTable[[#This Row],[GroupByKey]]),(DiscreteStatsTable[GroupByKey]=DiscreteStatsTable[[#This Row],[GroupByKey]])*DiscreteStatsTable[NumberObservations])),0)</f>
        <v>314.94</v>
      </c>
      <c r="W987" s="5">
        <f>IF((DiscreteStatsTable[[#This Row],[RepsRequested]]&gt;1),DiscreteStatsTable[[#This Row],[HalfWidth]],DiscreteStatsTable[[#This Row],[BatchMeansHalfWidth]])</f>
        <v>7.1468938045562813E-2</v>
      </c>
      <c r="X987" s="5" cm="1">
        <f t="array" ref="X987">COUNT(IF((DiscreteStatsTable[GroupByKey]=DiscreteStatsTable[[#This Row],[GroupByKey]]),(DiscreteStatsTable[GroupByKey]=DiscreteStatsTable[[#This Row],[GroupByKey]])*DiscreteStatsTable[Replication]))</f>
        <v>50</v>
      </c>
      <c r="Y987" s="5">
        <f>IF(DiscreteStatsTable[[#This Row],[RepsRequested]]=DiscreteStatsTable[[#This Row],[RepsWithStatObserved]],1,0)</f>
        <v>1</v>
      </c>
    </row>
    <row r="988" spans="1:25" x14ac:dyDescent="0.25">
      <c r="A988" t="s">
        <v>68</v>
      </c>
      <c r="B988" t="s">
        <v>70</v>
      </c>
      <c r="C988">
        <v>16</v>
      </c>
      <c r="D988" t="s">
        <v>85</v>
      </c>
      <c r="E988" t="s">
        <v>93</v>
      </c>
      <c r="F988" t="s">
        <v>87</v>
      </c>
      <c r="G988">
        <v>0</v>
      </c>
      <c r="H988">
        <v>2E+20</v>
      </c>
      <c r="I988">
        <v>0</v>
      </c>
      <c r="J988">
        <v>0</v>
      </c>
      <c r="K988">
        <v>315</v>
      </c>
      <c r="L98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88" s="5" cm="1">
        <f t="array" ref="M988">MAX(IF((ProjectInfoTable[ProjectName]=DiscreteStatsTable[[#This Row],[ProjectName]]),(ProjectInfoTable[ProjectName]=DiscreteStatsTable[[#This Row],[ProjectName]])*ProjectInfoTable[NumberOfReplications]))</f>
        <v>50</v>
      </c>
      <c r="N988" s="5" cm="1">
        <f t="array" ref="N988">IFERROR(AVERAGE(IF((DiscreteStatsTable[GroupByKey]=DiscreteStatsTable[[#This Row],[GroupByKey]]),(DiscreteStatsTable[GroupByKey]=DiscreteStatsTable[[#This Row],[GroupByKey]])*DiscreteStatsTable[Average])),0)</f>
        <v>0</v>
      </c>
      <c r="O988" s="5" cm="1">
        <f t="array" ref="O988">IFERROR(_xlfn.STDEV.S(IF((DiscreteStatsTable[GroupByKey]=DiscreteStatsTable[[#This Row],[GroupByKey]]),(DiscreteStatsTable[GroupByKey]=DiscreteStatsTable[[#This Row],[GroupByKey]])*DiscreteStatsTable[Average])),0)</f>
        <v>0</v>
      </c>
      <c r="P988" s="5" cm="1">
        <f t="array" ref="P988">MAX(IF((ProjectInfoTable[ProjectName]=DiscreteStatsTable[[#This Row],[ProjectName]]),(ProjectInfoTable[ProjectName]=DiscreteStatsTable[[#This Row],[ProjectName]])*ProjectInfoTable[ConfidenceInterval]))</f>
        <v>0.95</v>
      </c>
      <c r="Q988" s="5">
        <f>IF(AND(DiscreteStatsTable[[#This Row],[RepsWithStatObserved]]=1,Y988=0),200000000000000000000,IFERROR(_xlfn.T.INV.2T(1 -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8" s="5" cm="1">
        <f t="array" ref="R988">MIN(IF((DiscreteStatsTable[GroupByKey]=DiscreteStatsTable[[#This Row],[GroupByKey]]),(DiscreteStatsTable[GroupByKey]=DiscreteStatsTable[[#This Row],[GroupByKey]])*DiscreteStatsTable[Average]))</f>
        <v>0</v>
      </c>
      <c r="S988" s="5" cm="1">
        <f t="array" ref="S988">MAX(IF((DiscreteStatsTable[GroupByKey]=DiscreteStatsTable[[#This Row],[GroupByKey]]),(DiscreteStatsTable[GroupByKey]=DiscreteStatsTable[[#This Row],[GroupByKey]])*DiscreteStatsTable[Average]))</f>
        <v>0</v>
      </c>
      <c r="T988" s="5" cm="1">
        <f t="array" ref="T988">MIN(IF((DiscreteStatsTable[GroupByKey]=DiscreteStatsTable[[#This Row],[GroupByKey]]),(DiscreteStatsTable[GroupByKey]=DiscreteStatsTable[[#This Row],[GroupByKey]])*DiscreteStatsTable[Minimum]))</f>
        <v>0</v>
      </c>
      <c r="U988" s="5" cm="1">
        <f t="array" ref="U988">MAX(IF((DiscreteStatsTable[GroupByKey]=DiscreteStatsTable[[#This Row],[GroupByKey]]),(DiscreteStatsTable[GroupByKey]=DiscreteStatsTable[[#This Row],[GroupByKey]])*DiscreteStatsTable[Maximum]))</f>
        <v>0</v>
      </c>
      <c r="V988" s="5" cm="1">
        <f t="array" ref="V988">IFERROR(AVERAGE(IF((DiscreteStatsTable[GroupByKey]=DiscreteStatsTable[[#This Row],[GroupByKey]]),(DiscreteStatsTable[GroupByKey]=DiscreteStatsTable[[#This Row],[GroupByKey]])*DiscreteStatsTable[NumberObservations])),0)</f>
        <v>314.94</v>
      </c>
      <c r="W988" s="5">
        <f>IF((DiscreteStatsTable[[#This Row],[RepsRequested]]&gt;1),DiscreteStatsTable[[#This Row],[HalfWidth]],DiscreteStatsTable[[#This Row],[BatchMeansHalfWidth]])</f>
        <v>0</v>
      </c>
      <c r="X988" s="5" cm="1">
        <f t="array" ref="X988">COUNT(IF((DiscreteStatsTable[GroupByKey]=DiscreteStatsTable[[#This Row],[GroupByKey]]),(DiscreteStatsTable[GroupByKey]=DiscreteStatsTable[[#This Row],[GroupByKey]])*DiscreteStatsTable[Replication]))</f>
        <v>50</v>
      </c>
      <c r="Y988" s="5">
        <f>IF(DiscreteStatsTable[[#This Row],[RepsRequested]]=DiscreteStatsTable[[#This Row],[RepsWithStatObserved]],1,0)</f>
        <v>1</v>
      </c>
    </row>
    <row r="989" spans="1:25" x14ac:dyDescent="0.25">
      <c r="A989" t="s">
        <v>68</v>
      </c>
      <c r="B989" t="s">
        <v>70</v>
      </c>
      <c r="C989">
        <v>16</v>
      </c>
      <c r="D989" t="s">
        <v>85</v>
      </c>
      <c r="E989" t="s">
        <v>94</v>
      </c>
      <c r="F989" t="s">
        <v>87</v>
      </c>
      <c r="G989">
        <v>0</v>
      </c>
      <c r="H989">
        <v>2E+20</v>
      </c>
      <c r="I989">
        <v>0</v>
      </c>
      <c r="J989">
        <v>0</v>
      </c>
      <c r="K989">
        <v>315</v>
      </c>
      <c r="L98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89" s="5" cm="1">
        <f t="array" ref="M989">MAX(IF((ProjectInfoTable[ProjectName]=DiscreteStatsTable[[#This Row],[ProjectName]]),(ProjectInfoTable[ProjectName]=DiscreteStatsTable[[#This Row],[ProjectName]])*ProjectInfoTable[NumberOfReplications]))</f>
        <v>50</v>
      </c>
      <c r="N989" s="5" cm="1">
        <f t="array" ref="N989">IFERROR(AVERAGE(IF((DiscreteStatsTable[GroupByKey]=DiscreteStatsTable[[#This Row],[GroupByKey]]),(DiscreteStatsTable[GroupByKey]=DiscreteStatsTable[[#This Row],[GroupByKey]])*DiscreteStatsTable[Average])),0)</f>
        <v>0</v>
      </c>
      <c r="O989" s="5" cm="1">
        <f t="array" ref="O989">IFERROR(_xlfn.STDEV.S(IF((DiscreteStatsTable[GroupByKey]=DiscreteStatsTable[[#This Row],[GroupByKey]]),(DiscreteStatsTable[GroupByKey]=DiscreteStatsTable[[#This Row],[GroupByKey]])*DiscreteStatsTable[Average])),0)</f>
        <v>0</v>
      </c>
      <c r="P989" s="5" cm="1">
        <f t="array" ref="P989">MAX(IF((ProjectInfoTable[ProjectName]=DiscreteStatsTable[[#This Row],[ProjectName]]),(ProjectInfoTable[ProjectName]=DiscreteStatsTable[[#This Row],[ProjectName]])*ProjectInfoTable[ConfidenceInterval]))</f>
        <v>0.95</v>
      </c>
      <c r="Q989" s="5">
        <f>IF(AND(DiscreteStatsTable[[#This Row],[RepsWithStatObserved]]=1,Y989=0),200000000000000000000,IFERROR(_xlfn.T.INV.2T(1 -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9" s="5" cm="1">
        <f t="array" ref="R989">MIN(IF((DiscreteStatsTable[GroupByKey]=DiscreteStatsTable[[#This Row],[GroupByKey]]),(DiscreteStatsTable[GroupByKey]=DiscreteStatsTable[[#This Row],[GroupByKey]])*DiscreteStatsTable[Average]))</f>
        <v>0</v>
      </c>
      <c r="S989" s="5" cm="1">
        <f t="array" ref="S989">MAX(IF((DiscreteStatsTable[GroupByKey]=DiscreteStatsTable[[#This Row],[GroupByKey]]),(DiscreteStatsTable[GroupByKey]=DiscreteStatsTable[[#This Row],[GroupByKey]])*DiscreteStatsTable[Average]))</f>
        <v>0</v>
      </c>
      <c r="T989" s="5" cm="1">
        <f t="array" ref="T989">MIN(IF((DiscreteStatsTable[GroupByKey]=DiscreteStatsTable[[#This Row],[GroupByKey]]),(DiscreteStatsTable[GroupByKey]=DiscreteStatsTable[[#This Row],[GroupByKey]])*DiscreteStatsTable[Minimum]))</f>
        <v>0</v>
      </c>
      <c r="U989" s="5" cm="1">
        <f t="array" ref="U989">MAX(IF((DiscreteStatsTable[GroupByKey]=DiscreteStatsTable[[#This Row],[GroupByKey]]),(DiscreteStatsTable[GroupByKey]=DiscreteStatsTable[[#This Row],[GroupByKey]])*DiscreteStatsTable[Maximum]))</f>
        <v>0</v>
      </c>
      <c r="V989" s="5" cm="1">
        <f t="array" ref="V989">IFERROR(AVERAGE(IF((DiscreteStatsTable[GroupByKey]=DiscreteStatsTable[[#This Row],[GroupByKey]]),(DiscreteStatsTable[GroupByKey]=DiscreteStatsTable[[#This Row],[GroupByKey]])*DiscreteStatsTable[NumberObservations])),0)</f>
        <v>314.94</v>
      </c>
      <c r="W989" s="5">
        <f>IF((DiscreteStatsTable[[#This Row],[RepsRequested]]&gt;1),DiscreteStatsTable[[#This Row],[HalfWidth]],DiscreteStatsTable[[#This Row],[BatchMeansHalfWidth]])</f>
        <v>0</v>
      </c>
      <c r="X989" s="5" cm="1">
        <f t="array" ref="X989">COUNT(IF((DiscreteStatsTable[GroupByKey]=DiscreteStatsTable[[#This Row],[GroupByKey]]),(DiscreteStatsTable[GroupByKey]=DiscreteStatsTable[[#This Row],[GroupByKey]])*DiscreteStatsTable[Replication]))</f>
        <v>50</v>
      </c>
      <c r="Y989" s="5">
        <f>IF(DiscreteStatsTable[[#This Row],[RepsRequested]]=DiscreteStatsTable[[#This Row],[RepsWithStatObserved]],1,0)</f>
        <v>1</v>
      </c>
    </row>
    <row r="990" spans="1:25" x14ac:dyDescent="0.25">
      <c r="A990" t="s">
        <v>68</v>
      </c>
      <c r="B990" t="s">
        <v>70</v>
      </c>
      <c r="C990">
        <v>16</v>
      </c>
      <c r="D990" t="s">
        <v>85</v>
      </c>
      <c r="E990" t="s">
        <v>95</v>
      </c>
      <c r="F990" t="s">
        <v>87</v>
      </c>
      <c r="G990">
        <v>0.156812641255371</v>
      </c>
      <c r="H990">
        <v>2E+20</v>
      </c>
      <c r="I990">
        <v>1.4278307228372899E-2</v>
      </c>
      <c r="J990">
        <v>0.35814094830291598</v>
      </c>
      <c r="K990">
        <v>315</v>
      </c>
      <c r="L99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90" s="5" cm="1">
        <f t="array" ref="M990">MAX(IF((ProjectInfoTable[ProjectName]=DiscreteStatsTable[[#This Row],[ProjectName]]),(ProjectInfoTable[ProjectName]=DiscreteStatsTable[[#This Row],[ProjectName]])*ProjectInfoTable[NumberOfReplications]))</f>
        <v>50</v>
      </c>
      <c r="N990" s="5" cm="1">
        <f t="array" ref="N990">IFERROR(AVERAGE(IF((DiscreteStatsTable[GroupByKey]=DiscreteStatsTable[[#This Row],[GroupByKey]]),(DiscreteStatsTable[GroupByKey]=DiscreteStatsTable[[#This Row],[GroupByKey]])*DiscreteStatsTable[Average])),0)</f>
        <v>0.15360300744494335</v>
      </c>
      <c r="O990" s="5" cm="1">
        <f t="array" ref="O99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90" s="5" cm="1">
        <f t="array" ref="P990">MAX(IF((ProjectInfoTable[ProjectName]=DiscreteStatsTable[[#This Row],[ProjectName]]),(ProjectInfoTable[ProjectName]=DiscreteStatsTable[[#This Row],[ProjectName]])*ProjectInfoTable[ConfidenceInterval]))</f>
        <v>0.95</v>
      </c>
      <c r="Q990" s="5">
        <f>IF(AND(DiscreteStatsTable[[#This Row],[RepsWithStatObserved]]=1,Y990=0),200000000000000000000,IFERROR(_xlfn.T.INV.2T(1 -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90" s="5" cm="1">
        <f t="array" ref="R990">MIN(IF((DiscreteStatsTable[GroupByKey]=DiscreteStatsTable[[#This Row],[GroupByKey]]),(DiscreteStatsTable[GroupByKey]=DiscreteStatsTable[[#This Row],[GroupByKey]])*DiscreteStatsTable[Average]))</f>
        <v>0.14775202073435401</v>
      </c>
      <c r="S990" s="5" cm="1">
        <f t="array" ref="S990">MAX(IF((DiscreteStatsTable[GroupByKey]=DiscreteStatsTable[[#This Row],[GroupByKey]]),(DiscreteStatsTable[GroupByKey]=DiscreteStatsTable[[#This Row],[GroupByKey]])*DiscreteStatsTable[Average]))</f>
        <v>0.15935535821513699</v>
      </c>
      <c r="T990" s="5" cm="1">
        <f t="array" ref="T990">MIN(IF((DiscreteStatsTable[GroupByKey]=DiscreteStatsTable[[#This Row],[GroupByKey]]),(DiscreteStatsTable[GroupByKey]=DiscreteStatsTable[[#This Row],[GroupByKey]])*DiscreteStatsTable[Minimum]))</f>
        <v>1.2941586017357501E-2</v>
      </c>
      <c r="U990" s="5" cm="1">
        <f t="array" ref="U990">MAX(IF((DiscreteStatsTable[GroupByKey]=DiscreteStatsTable[[#This Row],[GroupByKey]]),(DiscreteStatsTable[GroupByKey]=DiscreteStatsTable[[#This Row],[GroupByKey]])*DiscreteStatsTable[Maximum]))</f>
        <v>0.39902140955300902</v>
      </c>
      <c r="V990" s="5" cm="1">
        <f t="array" ref="V990">IFERROR(AVERAGE(IF((DiscreteStatsTable[GroupByKey]=DiscreteStatsTable[[#This Row],[GroupByKey]]),(DiscreteStatsTable[GroupByKey]=DiscreteStatsTable[[#This Row],[GroupByKey]])*DiscreteStatsTable[NumberObservations])),0)</f>
        <v>314.94</v>
      </c>
      <c r="W990" s="5">
        <f>IF((DiscreteStatsTable[[#This Row],[RepsRequested]]&gt;1),DiscreteStatsTable[[#This Row],[HalfWidth]],DiscreteStatsTable[[#This Row],[BatchMeansHalfWidth]])</f>
        <v>7.902472167534418E-4</v>
      </c>
      <c r="X990" s="5" cm="1">
        <f t="array" ref="X990">COUNT(IF((DiscreteStatsTable[GroupByKey]=DiscreteStatsTable[[#This Row],[GroupByKey]]),(DiscreteStatsTable[GroupByKey]=DiscreteStatsTable[[#This Row],[GroupByKey]])*DiscreteStatsTable[Replication]))</f>
        <v>50</v>
      </c>
      <c r="Y990" s="5">
        <f>IF(DiscreteStatsTable[[#This Row],[RepsRequested]]=DiscreteStatsTable[[#This Row],[RepsWithStatObserved]],1,0)</f>
        <v>1</v>
      </c>
    </row>
    <row r="991" spans="1:25" x14ac:dyDescent="0.25">
      <c r="A991" t="s">
        <v>68</v>
      </c>
      <c r="B991" t="s">
        <v>70</v>
      </c>
      <c r="C991">
        <v>16</v>
      </c>
      <c r="D991" t="s">
        <v>85</v>
      </c>
      <c r="E991" t="s">
        <v>96</v>
      </c>
      <c r="F991" t="s">
        <v>87</v>
      </c>
      <c r="G991">
        <v>5.80210965400964</v>
      </c>
      <c r="H991">
        <v>2E+20</v>
      </c>
      <c r="I991">
        <v>0.85669843370237697</v>
      </c>
      <c r="J991">
        <v>16.115128518555402</v>
      </c>
      <c r="K991">
        <v>315</v>
      </c>
      <c r="L99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91" s="5" cm="1">
        <f t="array" ref="M991">MAX(IF((ProjectInfoTable[ProjectName]=DiscreteStatsTable[[#This Row],[ProjectName]]),(ProjectInfoTable[ProjectName]=DiscreteStatsTable[[#This Row],[ProjectName]])*ProjectInfoTable[NumberOfReplications]))</f>
        <v>50</v>
      </c>
      <c r="N991" s="5" cm="1">
        <f t="array" ref="N991">IFERROR(AVERAGE(IF((DiscreteStatsTable[GroupByKey]=DiscreteStatsTable[[#This Row],[GroupByKey]]),(DiscreteStatsTable[GroupByKey]=DiscreteStatsTable[[#This Row],[GroupByKey]])*DiscreteStatsTable[Average])),0)</f>
        <v>5.6703914844629564</v>
      </c>
      <c r="O991" s="5" cm="1">
        <f t="array" ref="O991">IFERROR(_xlfn.STDEV.S(IF((DiscreteStatsTable[GroupByKey]=DiscreteStatsTable[[#This Row],[GroupByKey]]),(DiscreteStatsTable[GroupByKey]=DiscreteStatsTable[[#This Row],[GroupByKey]])*DiscreteStatsTable[Average])),0)</f>
        <v>0.11212213786906711</v>
      </c>
      <c r="P991" s="5" cm="1">
        <f t="array" ref="P991">MAX(IF((ProjectInfoTable[ProjectName]=DiscreteStatsTable[[#This Row],[ProjectName]]),(ProjectInfoTable[ProjectName]=DiscreteStatsTable[[#This Row],[ProjectName]])*ProjectInfoTable[ConfidenceInterval]))</f>
        <v>0.95</v>
      </c>
      <c r="Q991" s="5">
        <f>IF(AND(DiscreteStatsTable[[#This Row],[RepsWithStatObserved]]=1,Y991=0),200000000000000000000,IFERROR(_xlfn.T.INV.2T(1 -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991" s="5" cm="1">
        <f t="array" ref="R991">MIN(IF((DiscreteStatsTable[GroupByKey]=DiscreteStatsTable[[#This Row],[GroupByKey]]),(DiscreteStatsTable[GroupByKey]=DiscreteStatsTable[[#This Row],[GroupByKey]])*DiscreteStatsTable[Average]))</f>
        <v>5.4446177348794</v>
      </c>
      <c r="S991" s="5" cm="1">
        <f t="array" ref="S991">MAX(IF((DiscreteStatsTable[GroupByKey]=DiscreteStatsTable[[#This Row],[GroupByKey]]),(DiscreteStatsTable[GroupByKey]=DiscreteStatsTable[[#This Row],[GroupByKey]])*DiscreteStatsTable[Average]))</f>
        <v>5.9073355064629904</v>
      </c>
      <c r="T991" s="5" cm="1">
        <f t="array" ref="T991">MIN(IF((DiscreteStatsTable[GroupByKey]=DiscreteStatsTable[[#This Row],[GroupByKey]]),(DiscreteStatsTable[GroupByKey]=DiscreteStatsTable[[#This Row],[GroupByKey]])*DiscreteStatsTable[Minimum]))</f>
        <v>0.776495161041453</v>
      </c>
      <c r="U991" s="5" cm="1">
        <f t="array" ref="U991">MAX(IF((DiscreteStatsTable[GroupByKey]=DiscreteStatsTable[[#This Row],[GroupByKey]]),(DiscreteStatsTable[GroupByKey]=DiscreteStatsTable[[#This Row],[GroupByKey]])*DiscreteStatsTable[Maximum]))</f>
        <v>17.386184782464099</v>
      </c>
      <c r="V991" s="5" cm="1">
        <f t="array" ref="V991">IFERROR(AVERAGE(IF((DiscreteStatsTable[GroupByKey]=DiscreteStatsTable[[#This Row],[GroupByKey]]),(DiscreteStatsTable[GroupByKey]=DiscreteStatsTable[[#This Row],[GroupByKey]])*DiscreteStatsTable[NumberObservations])),0)</f>
        <v>314.94</v>
      </c>
      <c r="W991" s="5">
        <f>IF((DiscreteStatsTable[[#This Row],[RepsRequested]]&gt;1),DiscreteStatsTable[[#This Row],[HalfWidth]],DiscreteStatsTable[[#This Row],[BatchMeansHalfWidth]])</f>
        <v>3.1864759013847554E-2</v>
      </c>
      <c r="X991" s="5" cm="1">
        <f t="array" ref="X991">COUNT(IF((DiscreteStatsTable[GroupByKey]=DiscreteStatsTable[[#This Row],[GroupByKey]]),(DiscreteStatsTable[GroupByKey]=DiscreteStatsTable[[#This Row],[GroupByKey]])*DiscreteStatsTable[Replication]))</f>
        <v>50</v>
      </c>
      <c r="Y991" s="5">
        <f>IF(DiscreteStatsTable[[#This Row],[RepsRequested]]=DiscreteStatsTable[[#This Row],[RepsWithStatObserved]],1,0)</f>
        <v>1</v>
      </c>
    </row>
    <row r="992" spans="1:25" x14ac:dyDescent="0.25">
      <c r="A992" t="s">
        <v>68</v>
      </c>
      <c r="B992" t="s">
        <v>70</v>
      </c>
      <c r="C992">
        <v>16</v>
      </c>
      <c r="D992" t="s">
        <v>85</v>
      </c>
      <c r="E992" t="s">
        <v>97</v>
      </c>
      <c r="F992" t="s">
        <v>87</v>
      </c>
      <c r="G992">
        <v>0</v>
      </c>
      <c r="H992">
        <v>2E+20</v>
      </c>
      <c r="I992">
        <v>0</v>
      </c>
      <c r="J992">
        <v>0</v>
      </c>
      <c r="K992">
        <v>315</v>
      </c>
      <c r="L99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92" s="5" cm="1">
        <f t="array" ref="M992">MAX(IF((ProjectInfoTable[ProjectName]=DiscreteStatsTable[[#This Row],[ProjectName]]),(ProjectInfoTable[ProjectName]=DiscreteStatsTable[[#This Row],[ProjectName]])*ProjectInfoTable[NumberOfReplications]))</f>
        <v>50</v>
      </c>
      <c r="N992" s="5" cm="1">
        <f t="array" ref="N992">IFERROR(AVERAGE(IF((DiscreteStatsTable[GroupByKey]=DiscreteStatsTable[[#This Row],[GroupByKey]]),(DiscreteStatsTable[GroupByKey]=DiscreteStatsTable[[#This Row],[GroupByKey]])*DiscreteStatsTable[Average])),0)</f>
        <v>0</v>
      </c>
      <c r="O992" s="5" cm="1">
        <f t="array" ref="O992">IFERROR(_xlfn.STDEV.S(IF((DiscreteStatsTable[GroupByKey]=DiscreteStatsTable[[#This Row],[GroupByKey]]),(DiscreteStatsTable[GroupByKey]=DiscreteStatsTable[[#This Row],[GroupByKey]])*DiscreteStatsTable[Average])),0)</f>
        <v>0</v>
      </c>
      <c r="P992" s="5" cm="1">
        <f t="array" ref="P992">MAX(IF((ProjectInfoTable[ProjectName]=DiscreteStatsTable[[#This Row],[ProjectName]]),(ProjectInfoTable[ProjectName]=DiscreteStatsTable[[#This Row],[ProjectName]])*ProjectInfoTable[ConfidenceInterval]))</f>
        <v>0.95</v>
      </c>
      <c r="Q992" s="5">
        <f>IF(AND(DiscreteStatsTable[[#This Row],[RepsWithStatObserved]]=1,Y992=0),200000000000000000000,IFERROR(_xlfn.T.INV.2T(1 -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2" s="5" cm="1">
        <f t="array" ref="R992">MIN(IF((DiscreteStatsTable[GroupByKey]=DiscreteStatsTable[[#This Row],[GroupByKey]]),(DiscreteStatsTable[GroupByKey]=DiscreteStatsTable[[#This Row],[GroupByKey]])*DiscreteStatsTable[Average]))</f>
        <v>0</v>
      </c>
      <c r="S992" s="5" cm="1">
        <f t="array" ref="S992">MAX(IF((DiscreteStatsTable[GroupByKey]=DiscreteStatsTable[[#This Row],[GroupByKey]]),(DiscreteStatsTable[GroupByKey]=DiscreteStatsTable[[#This Row],[GroupByKey]])*DiscreteStatsTable[Average]))</f>
        <v>0</v>
      </c>
      <c r="T992" s="5" cm="1">
        <f t="array" ref="T992">MIN(IF((DiscreteStatsTable[GroupByKey]=DiscreteStatsTable[[#This Row],[GroupByKey]]),(DiscreteStatsTable[GroupByKey]=DiscreteStatsTable[[#This Row],[GroupByKey]])*DiscreteStatsTable[Minimum]))</f>
        <v>0</v>
      </c>
      <c r="U992" s="5" cm="1">
        <f t="array" ref="U992">MAX(IF((DiscreteStatsTable[GroupByKey]=DiscreteStatsTable[[#This Row],[GroupByKey]]),(DiscreteStatsTable[GroupByKey]=DiscreteStatsTable[[#This Row],[GroupByKey]])*DiscreteStatsTable[Maximum]))</f>
        <v>0</v>
      </c>
      <c r="V992" s="5" cm="1">
        <f t="array" ref="V992">IFERROR(AVERAGE(IF((DiscreteStatsTable[GroupByKey]=DiscreteStatsTable[[#This Row],[GroupByKey]]),(DiscreteStatsTable[GroupByKey]=DiscreteStatsTable[[#This Row],[GroupByKey]])*DiscreteStatsTable[NumberObservations])),0)</f>
        <v>314.94</v>
      </c>
      <c r="W992" s="5">
        <f>IF((DiscreteStatsTable[[#This Row],[RepsRequested]]&gt;1),DiscreteStatsTable[[#This Row],[HalfWidth]],DiscreteStatsTable[[#This Row],[BatchMeansHalfWidth]])</f>
        <v>0</v>
      </c>
      <c r="X992" s="5" cm="1">
        <f t="array" ref="X992">COUNT(IF((DiscreteStatsTable[GroupByKey]=DiscreteStatsTable[[#This Row],[GroupByKey]]),(DiscreteStatsTable[GroupByKey]=DiscreteStatsTable[[#This Row],[GroupByKey]])*DiscreteStatsTable[Replication]))</f>
        <v>50</v>
      </c>
      <c r="Y992" s="5">
        <f>IF(DiscreteStatsTable[[#This Row],[RepsRequested]]=DiscreteStatsTable[[#This Row],[RepsWithStatObserved]],1,0)</f>
        <v>1</v>
      </c>
    </row>
    <row r="993" spans="1:25" x14ac:dyDescent="0.25">
      <c r="A993" t="s">
        <v>68</v>
      </c>
      <c r="B993" t="s">
        <v>70</v>
      </c>
      <c r="C993">
        <v>16</v>
      </c>
      <c r="D993" t="s">
        <v>85</v>
      </c>
      <c r="E993" t="s">
        <v>98</v>
      </c>
      <c r="F993" t="s">
        <v>87</v>
      </c>
      <c r="G993">
        <v>0.64774307671334796</v>
      </c>
      <c r="H993">
        <v>2E+20</v>
      </c>
      <c r="I993">
        <v>0</v>
      </c>
      <c r="J993">
        <v>5.5859939139839998</v>
      </c>
      <c r="K993">
        <v>315</v>
      </c>
      <c r="L99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93" s="5" cm="1">
        <f t="array" ref="M993">MAX(IF((ProjectInfoTable[ProjectName]=DiscreteStatsTable[[#This Row],[ProjectName]]),(ProjectInfoTable[ProjectName]=DiscreteStatsTable[[#This Row],[ProjectName]])*ProjectInfoTable[NumberOfReplications]))</f>
        <v>50</v>
      </c>
      <c r="N993" s="5" cm="1">
        <f t="array" ref="N993">IFERROR(AVERAGE(IF((DiscreteStatsTable[GroupByKey]=DiscreteStatsTable[[#This Row],[GroupByKey]]),(DiscreteStatsTable[GroupByKey]=DiscreteStatsTable[[#This Row],[GroupByKey]])*DiscreteStatsTable[Average])),0)</f>
        <v>0.57601823206331915</v>
      </c>
      <c r="O993" s="5" cm="1">
        <f t="array" ref="O993">IFERROR(_xlfn.STDEV.S(IF((DiscreteStatsTable[GroupByKey]=DiscreteStatsTable[[#This Row],[GroupByKey]]),(DiscreteStatsTable[GroupByKey]=DiscreteStatsTable[[#This Row],[GroupByKey]])*DiscreteStatsTable[Average])),0)</f>
        <v>0.15914721048241839</v>
      </c>
      <c r="P993" s="5" cm="1">
        <f t="array" ref="P993">MAX(IF((ProjectInfoTable[ProjectName]=DiscreteStatsTable[[#This Row],[ProjectName]]),(ProjectInfoTable[ProjectName]=DiscreteStatsTable[[#This Row],[ProjectName]])*ProjectInfoTable[ConfidenceInterval]))</f>
        <v>0.95</v>
      </c>
      <c r="Q993" s="5">
        <f>IF(AND(DiscreteStatsTable[[#This Row],[RepsWithStatObserved]]=1,Y993=0),200000000000000000000,IFERROR(_xlfn.T.INV.2T(1 -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993" s="5" cm="1">
        <f t="array" ref="R993">MIN(IF((DiscreteStatsTable[GroupByKey]=DiscreteStatsTable[[#This Row],[GroupByKey]]),(DiscreteStatsTable[GroupByKey]=DiscreteStatsTable[[#This Row],[GroupByKey]])*DiscreteStatsTable[Average]))</f>
        <v>0.32737752576294898</v>
      </c>
      <c r="S993" s="5" cm="1">
        <f t="array" ref="S993">MAX(IF((DiscreteStatsTable[GroupByKey]=DiscreteStatsTable[[#This Row],[GroupByKey]]),(DiscreteStatsTable[GroupByKey]=DiscreteStatsTable[[#This Row],[GroupByKey]])*DiscreteStatsTable[Average]))</f>
        <v>1.14796185143237</v>
      </c>
      <c r="T993" s="5" cm="1">
        <f t="array" ref="T993">MIN(IF((DiscreteStatsTable[GroupByKey]=DiscreteStatsTable[[#This Row],[GroupByKey]]),(DiscreteStatsTable[GroupByKey]=DiscreteStatsTable[[#This Row],[GroupByKey]])*DiscreteStatsTable[Minimum]))</f>
        <v>0</v>
      </c>
      <c r="U993" s="5" cm="1">
        <f t="array" ref="U993">MAX(IF((DiscreteStatsTable[GroupByKey]=DiscreteStatsTable[[#This Row],[GroupByKey]]),(DiscreteStatsTable[GroupByKey]=DiscreteStatsTable[[#This Row],[GroupByKey]])*DiscreteStatsTable[Maximum]))</f>
        <v>11.200829717355999</v>
      </c>
      <c r="V993" s="5" cm="1">
        <f t="array" ref="V993">IFERROR(AVERAGE(IF((DiscreteStatsTable[GroupByKey]=DiscreteStatsTable[[#This Row],[GroupByKey]]),(DiscreteStatsTable[GroupByKey]=DiscreteStatsTable[[#This Row],[GroupByKey]])*DiscreteStatsTable[NumberObservations])),0)</f>
        <v>314.94</v>
      </c>
      <c r="W993" s="5">
        <f>IF((DiscreteStatsTable[[#This Row],[RepsRequested]]&gt;1),DiscreteStatsTable[[#This Row],[HalfWidth]],DiscreteStatsTable[[#This Row],[BatchMeansHalfWidth]])</f>
        <v>4.5229136780020357E-2</v>
      </c>
      <c r="X993" s="5" cm="1">
        <f t="array" ref="X993">COUNT(IF((DiscreteStatsTable[GroupByKey]=DiscreteStatsTable[[#This Row],[GroupByKey]]),(DiscreteStatsTable[GroupByKey]=DiscreteStatsTable[[#This Row],[GroupByKey]])*DiscreteStatsTable[Replication]))</f>
        <v>50</v>
      </c>
      <c r="Y993" s="5">
        <f>IF(DiscreteStatsTable[[#This Row],[RepsRequested]]=DiscreteStatsTable[[#This Row],[RepsWithStatObserved]],1,0)</f>
        <v>1</v>
      </c>
    </row>
    <row r="994" spans="1:25" x14ac:dyDescent="0.25">
      <c r="A994" t="s">
        <v>68</v>
      </c>
      <c r="B994" t="s">
        <v>70</v>
      </c>
      <c r="C994">
        <v>17</v>
      </c>
      <c r="D994" t="s">
        <v>85</v>
      </c>
      <c r="E994" t="s">
        <v>86</v>
      </c>
      <c r="F994" t="s">
        <v>87</v>
      </c>
      <c r="G994">
        <v>0</v>
      </c>
      <c r="H994">
        <v>2E+20</v>
      </c>
      <c r="I994">
        <v>0</v>
      </c>
      <c r="J994">
        <v>0</v>
      </c>
      <c r="K994">
        <v>315</v>
      </c>
      <c r="L99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94" s="5" cm="1">
        <f t="array" ref="M994">MAX(IF((ProjectInfoTable[ProjectName]=DiscreteStatsTable[[#This Row],[ProjectName]]),(ProjectInfoTable[ProjectName]=DiscreteStatsTable[[#This Row],[ProjectName]])*ProjectInfoTable[NumberOfReplications]))</f>
        <v>50</v>
      </c>
      <c r="N994" s="5" cm="1">
        <f t="array" ref="N994">IFERROR(AVERAGE(IF((DiscreteStatsTable[GroupByKey]=DiscreteStatsTable[[#This Row],[GroupByKey]]),(DiscreteStatsTable[GroupByKey]=DiscreteStatsTable[[#This Row],[GroupByKey]])*DiscreteStatsTable[Average])),0)</f>
        <v>0</v>
      </c>
      <c r="O994" s="5" cm="1">
        <f t="array" ref="O994">IFERROR(_xlfn.STDEV.S(IF((DiscreteStatsTable[GroupByKey]=DiscreteStatsTable[[#This Row],[GroupByKey]]),(DiscreteStatsTable[GroupByKey]=DiscreteStatsTable[[#This Row],[GroupByKey]])*DiscreteStatsTable[Average])),0)</f>
        <v>0</v>
      </c>
      <c r="P994" s="5" cm="1">
        <f t="array" ref="P994">MAX(IF((ProjectInfoTable[ProjectName]=DiscreteStatsTable[[#This Row],[ProjectName]]),(ProjectInfoTable[ProjectName]=DiscreteStatsTable[[#This Row],[ProjectName]])*ProjectInfoTable[ConfidenceInterval]))</f>
        <v>0.95</v>
      </c>
      <c r="Q994" s="5">
        <f>IF(AND(DiscreteStatsTable[[#This Row],[RepsWithStatObserved]]=1,Y994=0),200000000000000000000,IFERROR(_xlfn.T.INV.2T(1 -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4" s="5" cm="1">
        <f t="array" ref="R994">MIN(IF((DiscreteStatsTable[GroupByKey]=DiscreteStatsTable[[#This Row],[GroupByKey]]),(DiscreteStatsTable[GroupByKey]=DiscreteStatsTable[[#This Row],[GroupByKey]])*DiscreteStatsTable[Average]))</f>
        <v>0</v>
      </c>
      <c r="S994" s="5" cm="1">
        <f t="array" ref="S994">MAX(IF((DiscreteStatsTable[GroupByKey]=DiscreteStatsTable[[#This Row],[GroupByKey]]),(DiscreteStatsTable[GroupByKey]=DiscreteStatsTable[[#This Row],[GroupByKey]])*DiscreteStatsTable[Average]))</f>
        <v>0</v>
      </c>
      <c r="T994" s="5" cm="1">
        <f t="array" ref="T994">MIN(IF((DiscreteStatsTable[GroupByKey]=DiscreteStatsTable[[#This Row],[GroupByKey]]),(DiscreteStatsTable[GroupByKey]=DiscreteStatsTable[[#This Row],[GroupByKey]])*DiscreteStatsTable[Minimum]))</f>
        <v>0</v>
      </c>
      <c r="U994" s="5" cm="1">
        <f t="array" ref="U994">MAX(IF((DiscreteStatsTable[GroupByKey]=DiscreteStatsTable[[#This Row],[GroupByKey]]),(DiscreteStatsTable[GroupByKey]=DiscreteStatsTable[[#This Row],[GroupByKey]])*DiscreteStatsTable[Maximum]))</f>
        <v>0</v>
      </c>
      <c r="V994" s="5" cm="1">
        <f t="array" ref="V994">IFERROR(AVERAGE(IF((DiscreteStatsTable[GroupByKey]=DiscreteStatsTable[[#This Row],[GroupByKey]]),(DiscreteStatsTable[GroupByKey]=DiscreteStatsTable[[#This Row],[GroupByKey]])*DiscreteStatsTable[NumberObservations])),0)</f>
        <v>314.94</v>
      </c>
      <c r="W994" s="5">
        <f>IF((DiscreteStatsTable[[#This Row],[RepsRequested]]&gt;1),DiscreteStatsTable[[#This Row],[HalfWidth]],DiscreteStatsTable[[#This Row],[BatchMeansHalfWidth]])</f>
        <v>0</v>
      </c>
      <c r="X994" s="5" cm="1">
        <f t="array" ref="X994">COUNT(IF((DiscreteStatsTable[GroupByKey]=DiscreteStatsTable[[#This Row],[GroupByKey]]),(DiscreteStatsTable[GroupByKey]=DiscreteStatsTable[[#This Row],[GroupByKey]])*DiscreteStatsTable[Replication]))</f>
        <v>50</v>
      </c>
      <c r="Y994" s="5">
        <f>IF(DiscreteStatsTable[[#This Row],[RepsRequested]]=DiscreteStatsTable[[#This Row],[RepsWithStatObserved]],1,0)</f>
        <v>1</v>
      </c>
    </row>
    <row r="995" spans="1:25" x14ac:dyDescent="0.25">
      <c r="A995" t="s">
        <v>68</v>
      </c>
      <c r="B995" t="s">
        <v>70</v>
      </c>
      <c r="C995">
        <v>17</v>
      </c>
      <c r="D995" t="s">
        <v>85</v>
      </c>
      <c r="E995" t="s">
        <v>88</v>
      </c>
      <c r="F995" t="s">
        <v>87</v>
      </c>
      <c r="G995">
        <v>0</v>
      </c>
      <c r="H995">
        <v>2E+20</v>
      </c>
      <c r="I995">
        <v>0</v>
      </c>
      <c r="J995">
        <v>0</v>
      </c>
      <c r="K995">
        <v>315</v>
      </c>
      <c r="L99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95" s="5" cm="1">
        <f t="array" ref="M995">MAX(IF((ProjectInfoTable[ProjectName]=DiscreteStatsTable[[#This Row],[ProjectName]]),(ProjectInfoTable[ProjectName]=DiscreteStatsTable[[#This Row],[ProjectName]])*ProjectInfoTable[NumberOfReplications]))</f>
        <v>50</v>
      </c>
      <c r="N995" s="5" cm="1">
        <f t="array" ref="N995">IFERROR(AVERAGE(IF((DiscreteStatsTable[GroupByKey]=DiscreteStatsTable[[#This Row],[GroupByKey]]),(DiscreteStatsTable[GroupByKey]=DiscreteStatsTable[[#This Row],[GroupByKey]])*DiscreteStatsTable[Average])),0)</f>
        <v>0</v>
      </c>
      <c r="O995" s="5" cm="1">
        <f t="array" ref="O995">IFERROR(_xlfn.STDEV.S(IF((DiscreteStatsTable[GroupByKey]=DiscreteStatsTable[[#This Row],[GroupByKey]]),(DiscreteStatsTable[GroupByKey]=DiscreteStatsTable[[#This Row],[GroupByKey]])*DiscreteStatsTable[Average])),0)</f>
        <v>0</v>
      </c>
      <c r="P995" s="5" cm="1">
        <f t="array" ref="P995">MAX(IF((ProjectInfoTable[ProjectName]=DiscreteStatsTable[[#This Row],[ProjectName]]),(ProjectInfoTable[ProjectName]=DiscreteStatsTable[[#This Row],[ProjectName]])*ProjectInfoTable[ConfidenceInterval]))</f>
        <v>0.95</v>
      </c>
      <c r="Q995" s="5">
        <f>IF(AND(DiscreteStatsTable[[#This Row],[RepsWithStatObserved]]=1,Y995=0),200000000000000000000,IFERROR(_xlfn.T.INV.2T(1 -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5" s="5" cm="1">
        <f t="array" ref="R995">MIN(IF((DiscreteStatsTable[GroupByKey]=DiscreteStatsTable[[#This Row],[GroupByKey]]),(DiscreteStatsTable[GroupByKey]=DiscreteStatsTable[[#This Row],[GroupByKey]])*DiscreteStatsTable[Average]))</f>
        <v>0</v>
      </c>
      <c r="S995" s="5" cm="1">
        <f t="array" ref="S995">MAX(IF((DiscreteStatsTable[GroupByKey]=DiscreteStatsTable[[#This Row],[GroupByKey]]),(DiscreteStatsTable[GroupByKey]=DiscreteStatsTable[[#This Row],[GroupByKey]])*DiscreteStatsTable[Average]))</f>
        <v>0</v>
      </c>
      <c r="T995" s="5" cm="1">
        <f t="array" ref="T995">MIN(IF((DiscreteStatsTable[GroupByKey]=DiscreteStatsTable[[#This Row],[GroupByKey]]),(DiscreteStatsTable[GroupByKey]=DiscreteStatsTable[[#This Row],[GroupByKey]])*DiscreteStatsTable[Minimum]))</f>
        <v>0</v>
      </c>
      <c r="U995" s="5" cm="1">
        <f t="array" ref="U995">MAX(IF((DiscreteStatsTable[GroupByKey]=DiscreteStatsTable[[#This Row],[GroupByKey]]),(DiscreteStatsTable[GroupByKey]=DiscreteStatsTable[[#This Row],[GroupByKey]])*DiscreteStatsTable[Maximum]))</f>
        <v>0</v>
      </c>
      <c r="V995" s="5" cm="1">
        <f t="array" ref="V995">IFERROR(AVERAGE(IF((DiscreteStatsTable[GroupByKey]=DiscreteStatsTable[[#This Row],[GroupByKey]]),(DiscreteStatsTable[GroupByKey]=DiscreteStatsTable[[#This Row],[GroupByKey]])*DiscreteStatsTable[NumberObservations])),0)</f>
        <v>314.94</v>
      </c>
      <c r="W995" s="5">
        <f>IF((DiscreteStatsTable[[#This Row],[RepsRequested]]&gt;1),DiscreteStatsTable[[#This Row],[HalfWidth]],DiscreteStatsTable[[#This Row],[BatchMeansHalfWidth]])</f>
        <v>0</v>
      </c>
      <c r="X995" s="5" cm="1">
        <f t="array" ref="X995">COUNT(IF((DiscreteStatsTable[GroupByKey]=DiscreteStatsTable[[#This Row],[GroupByKey]]),(DiscreteStatsTable[GroupByKey]=DiscreteStatsTable[[#This Row],[GroupByKey]])*DiscreteStatsTable[Replication]))</f>
        <v>50</v>
      </c>
      <c r="Y995" s="5">
        <f>IF(DiscreteStatsTable[[#This Row],[RepsRequested]]=DiscreteStatsTable[[#This Row],[RepsWithStatObserved]],1,0)</f>
        <v>1</v>
      </c>
    </row>
    <row r="996" spans="1:25" x14ac:dyDescent="0.25">
      <c r="A996" t="s">
        <v>68</v>
      </c>
      <c r="B996" t="s">
        <v>70</v>
      </c>
      <c r="C996">
        <v>17</v>
      </c>
      <c r="D996" t="s">
        <v>85</v>
      </c>
      <c r="E996" t="s">
        <v>89</v>
      </c>
      <c r="F996" t="s">
        <v>87</v>
      </c>
      <c r="G996">
        <v>0</v>
      </c>
      <c r="H996">
        <v>2E+20</v>
      </c>
      <c r="I996">
        <v>0</v>
      </c>
      <c r="J996">
        <v>0</v>
      </c>
      <c r="K996">
        <v>315</v>
      </c>
      <c r="L99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96" s="5" cm="1">
        <f t="array" ref="M996">MAX(IF((ProjectInfoTable[ProjectName]=DiscreteStatsTable[[#This Row],[ProjectName]]),(ProjectInfoTable[ProjectName]=DiscreteStatsTable[[#This Row],[ProjectName]])*ProjectInfoTable[NumberOfReplications]))</f>
        <v>50</v>
      </c>
      <c r="N996" s="5" cm="1">
        <f t="array" ref="N996">IFERROR(AVERAGE(IF((DiscreteStatsTable[GroupByKey]=DiscreteStatsTable[[#This Row],[GroupByKey]]),(DiscreteStatsTable[GroupByKey]=DiscreteStatsTable[[#This Row],[GroupByKey]])*DiscreteStatsTable[Average])),0)</f>
        <v>0</v>
      </c>
      <c r="O996" s="5" cm="1">
        <f t="array" ref="O996">IFERROR(_xlfn.STDEV.S(IF((DiscreteStatsTable[GroupByKey]=DiscreteStatsTable[[#This Row],[GroupByKey]]),(DiscreteStatsTable[GroupByKey]=DiscreteStatsTable[[#This Row],[GroupByKey]])*DiscreteStatsTable[Average])),0)</f>
        <v>0</v>
      </c>
      <c r="P996" s="5" cm="1">
        <f t="array" ref="P996">MAX(IF((ProjectInfoTable[ProjectName]=DiscreteStatsTable[[#This Row],[ProjectName]]),(ProjectInfoTable[ProjectName]=DiscreteStatsTable[[#This Row],[ProjectName]])*ProjectInfoTable[ConfidenceInterval]))</f>
        <v>0.95</v>
      </c>
      <c r="Q996" s="5">
        <f>IF(AND(DiscreteStatsTable[[#This Row],[RepsWithStatObserved]]=1,Y996=0),200000000000000000000,IFERROR(_xlfn.T.INV.2T(1 -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6" s="5" cm="1">
        <f t="array" ref="R996">MIN(IF((DiscreteStatsTable[GroupByKey]=DiscreteStatsTable[[#This Row],[GroupByKey]]),(DiscreteStatsTable[GroupByKey]=DiscreteStatsTable[[#This Row],[GroupByKey]])*DiscreteStatsTable[Average]))</f>
        <v>0</v>
      </c>
      <c r="S996" s="5" cm="1">
        <f t="array" ref="S996">MAX(IF((DiscreteStatsTable[GroupByKey]=DiscreteStatsTable[[#This Row],[GroupByKey]]),(DiscreteStatsTable[GroupByKey]=DiscreteStatsTable[[#This Row],[GroupByKey]])*DiscreteStatsTable[Average]))</f>
        <v>0</v>
      </c>
      <c r="T996" s="5" cm="1">
        <f t="array" ref="T996">MIN(IF((DiscreteStatsTable[GroupByKey]=DiscreteStatsTable[[#This Row],[GroupByKey]]),(DiscreteStatsTable[GroupByKey]=DiscreteStatsTable[[#This Row],[GroupByKey]])*DiscreteStatsTable[Minimum]))</f>
        <v>0</v>
      </c>
      <c r="U996" s="5" cm="1">
        <f t="array" ref="U996">MAX(IF((DiscreteStatsTable[GroupByKey]=DiscreteStatsTable[[#This Row],[GroupByKey]]),(DiscreteStatsTable[GroupByKey]=DiscreteStatsTable[[#This Row],[GroupByKey]])*DiscreteStatsTable[Maximum]))</f>
        <v>0</v>
      </c>
      <c r="V996" s="5" cm="1">
        <f t="array" ref="V996">IFERROR(AVERAGE(IF((DiscreteStatsTable[GroupByKey]=DiscreteStatsTable[[#This Row],[GroupByKey]]),(DiscreteStatsTable[GroupByKey]=DiscreteStatsTable[[#This Row],[GroupByKey]])*DiscreteStatsTable[NumberObservations])),0)</f>
        <v>314.94</v>
      </c>
      <c r="W996" s="5">
        <f>IF((DiscreteStatsTable[[#This Row],[RepsRequested]]&gt;1),DiscreteStatsTable[[#This Row],[HalfWidth]],DiscreteStatsTable[[#This Row],[BatchMeansHalfWidth]])</f>
        <v>0</v>
      </c>
      <c r="X996" s="5" cm="1">
        <f t="array" ref="X996">COUNT(IF((DiscreteStatsTable[GroupByKey]=DiscreteStatsTable[[#This Row],[GroupByKey]]),(DiscreteStatsTable[GroupByKey]=DiscreteStatsTable[[#This Row],[GroupByKey]])*DiscreteStatsTable[Replication]))</f>
        <v>50</v>
      </c>
      <c r="Y996" s="5">
        <f>IF(DiscreteStatsTable[[#This Row],[RepsRequested]]=DiscreteStatsTable[[#This Row],[RepsWithStatObserved]],1,0)</f>
        <v>1</v>
      </c>
    </row>
    <row r="997" spans="1:25" x14ac:dyDescent="0.25">
      <c r="A997" t="s">
        <v>68</v>
      </c>
      <c r="B997" t="s">
        <v>70</v>
      </c>
      <c r="C997">
        <v>17</v>
      </c>
      <c r="D997" t="s">
        <v>85</v>
      </c>
      <c r="E997" t="s">
        <v>90</v>
      </c>
      <c r="F997" t="s">
        <v>87</v>
      </c>
      <c r="G997">
        <v>0</v>
      </c>
      <c r="H997">
        <v>2E+20</v>
      </c>
      <c r="I997">
        <v>0</v>
      </c>
      <c r="J997">
        <v>0</v>
      </c>
      <c r="K997">
        <v>315</v>
      </c>
      <c r="L99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97" s="5" cm="1">
        <f t="array" ref="M997">MAX(IF((ProjectInfoTable[ProjectName]=DiscreteStatsTable[[#This Row],[ProjectName]]),(ProjectInfoTable[ProjectName]=DiscreteStatsTable[[#This Row],[ProjectName]])*ProjectInfoTable[NumberOfReplications]))</f>
        <v>50</v>
      </c>
      <c r="N997" s="5" cm="1">
        <f t="array" ref="N997">IFERROR(AVERAGE(IF((DiscreteStatsTable[GroupByKey]=DiscreteStatsTable[[#This Row],[GroupByKey]]),(DiscreteStatsTable[GroupByKey]=DiscreteStatsTable[[#This Row],[GroupByKey]])*DiscreteStatsTable[Average])),0)</f>
        <v>0</v>
      </c>
      <c r="O997" s="5" cm="1">
        <f t="array" ref="O997">IFERROR(_xlfn.STDEV.S(IF((DiscreteStatsTable[GroupByKey]=DiscreteStatsTable[[#This Row],[GroupByKey]]),(DiscreteStatsTable[GroupByKey]=DiscreteStatsTable[[#This Row],[GroupByKey]])*DiscreteStatsTable[Average])),0)</f>
        <v>0</v>
      </c>
      <c r="P997" s="5" cm="1">
        <f t="array" ref="P997">MAX(IF((ProjectInfoTable[ProjectName]=DiscreteStatsTable[[#This Row],[ProjectName]]),(ProjectInfoTable[ProjectName]=DiscreteStatsTable[[#This Row],[ProjectName]])*ProjectInfoTable[ConfidenceInterval]))</f>
        <v>0.95</v>
      </c>
      <c r="Q997" s="5">
        <f>IF(AND(DiscreteStatsTable[[#This Row],[RepsWithStatObserved]]=1,Y997=0),200000000000000000000,IFERROR(_xlfn.T.INV.2T(1 -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7" s="5" cm="1">
        <f t="array" ref="R997">MIN(IF((DiscreteStatsTable[GroupByKey]=DiscreteStatsTable[[#This Row],[GroupByKey]]),(DiscreteStatsTable[GroupByKey]=DiscreteStatsTable[[#This Row],[GroupByKey]])*DiscreteStatsTable[Average]))</f>
        <v>0</v>
      </c>
      <c r="S997" s="5" cm="1">
        <f t="array" ref="S997">MAX(IF((DiscreteStatsTable[GroupByKey]=DiscreteStatsTable[[#This Row],[GroupByKey]]),(DiscreteStatsTable[GroupByKey]=DiscreteStatsTable[[#This Row],[GroupByKey]])*DiscreteStatsTable[Average]))</f>
        <v>0</v>
      </c>
      <c r="T997" s="5" cm="1">
        <f t="array" ref="T997">MIN(IF((DiscreteStatsTable[GroupByKey]=DiscreteStatsTable[[#This Row],[GroupByKey]]),(DiscreteStatsTable[GroupByKey]=DiscreteStatsTable[[#This Row],[GroupByKey]])*DiscreteStatsTable[Minimum]))</f>
        <v>0</v>
      </c>
      <c r="U997" s="5" cm="1">
        <f t="array" ref="U997">MAX(IF((DiscreteStatsTable[GroupByKey]=DiscreteStatsTable[[#This Row],[GroupByKey]]),(DiscreteStatsTable[GroupByKey]=DiscreteStatsTable[[#This Row],[GroupByKey]])*DiscreteStatsTable[Maximum]))</f>
        <v>0</v>
      </c>
      <c r="V997" s="5" cm="1">
        <f t="array" ref="V997">IFERROR(AVERAGE(IF((DiscreteStatsTable[GroupByKey]=DiscreteStatsTable[[#This Row],[GroupByKey]]),(DiscreteStatsTable[GroupByKey]=DiscreteStatsTable[[#This Row],[GroupByKey]])*DiscreteStatsTable[NumberObservations])),0)</f>
        <v>314.94</v>
      </c>
      <c r="W997" s="5">
        <f>IF((DiscreteStatsTable[[#This Row],[RepsRequested]]&gt;1),DiscreteStatsTable[[#This Row],[HalfWidth]],DiscreteStatsTable[[#This Row],[BatchMeansHalfWidth]])</f>
        <v>0</v>
      </c>
      <c r="X997" s="5" cm="1">
        <f t="array" ref="X997">COUNT(IF((DiscreteStatsTable[GroupByKey]=DiscreteStatsTable[[#This Row],[GroupByKey]]),(DiscreteStatsTable[GroupByKey]=DiscreteStatsTable[[#This Row],[GroupByKey]])*DiscreteStatsTable[Replication]))</f>
        <v>50</v>
      </c>
      <c r="Y997" s="5">
        <f>IF(DiscreteStatsTable[[#This Row],[RepsRequested]]=DiscreteStatsTable[[#This Row],[RepsWithStatObserved]],1,0)</f>
        <v>1</v>
      </c>
    </row>
    <row r="998" spans="1:25" x14ac:dyDescent="0.25">
      <c r="A998" t="s">
        <v>68</v>
      </c>
      <c r="B998" t="s">
        <v>70</v>
      </c>
      <c r="C998">
        <v>17</v>
      </c>
      <c r="D998" t="s">
        <v>85</v>
      </c>
      <c r="E998" t="s">
        <v>91</v>
      </c>
      <c r="F998" t="s">
        <v>87</v>
      </c>
      <c r="G998">
        <v>0.15479857062498301</v>
      </c>
      <c r="H998">
        <v>2E+20</v>
      </c>
      <c r="I998">
        <v>2.1710942595765E-2</v>
      </c>
      <c r="J998">
        <v>0.31264492438757002</v>
      </c>
      <c r="K998">
        <v>315</v>
      </c>
      <c r="L99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98" s="5" cm="1">
        <f t="array" ref="M998">MAX(IF((ProjectInfoTable[ProjectName]=DiscreteStatsTable[[#This Row],[ProjectName]]),(ProjectInfoTable[ProjectName]=DiscreteStatsTable[[#This Row],[ProjectName]])*ProjectInfoTable[NumberOfReplications]))</f>
        <v>50</v>
      </c>
      <c r="N998" s="5" cm="1">
        <f t="array" ref="N998">IFERROR(AVERAGE(IF((DiscreteStatsTable[GroupByKey]=DiscreteStatsTable[[#This Row],[GroupByKey]]),(DiscreteStatsTable[GroupByKey]=DiscreteStatsTable[[#This Row],[GroupByKey]])*DiscreteStatsTable[Average])),0)</f>
        <v>0.15360300744494335</v>
      </c>
      <c r="O998" s="5" cm="1">
        <f t="array" ref="O99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998" s="5" cm="1">
        <f t="array" ref="P998">MAX(IF((ProjectInfoTable[ProjectName]=DiscreteStatsTable[[#This Row],[ProjectName]]),(ProjectInfoTable[ProjectName]=DiscreteStatsTable[[#This Row],[ProjectName]])*ProjectInfoTable[ConfidenceInterval]))</f>
        <v>0.95</v>
      </c>
      <c r="Q998" s="5">
        <f>IF(AND(DiscreteStatsTable[[#This Row],[RepsWithStatObserved]]=1,Y998=0),200000000000000000000,IFERROR(_xlfn.T.INV.2T(1 -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998" s="5" cm="1">
        <f t="array" ref="R998">MIN(IF((DiscreteStatsTable[GroupByKey]=DiscreteStatsTable[[#This Row],[GroupByKey]]),(DiscreteStatsTable[GroupByKey]=DiscreteStatsTable[[#This Row],[GroupByKey]])*DiscreteStatsTable[Average]))</f>
        <v>0.14775202073435401</v>
      </c>
      <c r="S998" s="5" cm="1">
        <f t="array" ref="S998">MAX(IF((DiscreteStatsTable[GroupByKey]=DiscreteStatsTable[[#This Row],[GroupByKey]]),(DiscreteStatsTable[GroupByKey]=DiscreteStatsTable[[#This Row],[GroupByKey]])*DiscreteStatsTable[Average]))</f>
        <v>0.15935535821513699</v>
      </c>
      <c r="T998" s="5" cm="1">
        <f t="array" ref="T998">MIN(IF((DiscreteStatsTable[GroupByKey]=DiscreteStatsTable[[#This Row],[GroupByKey]]),(DiscreteStatsTable[GroupByKey]=DiscreteStatsTable[[#This Row],[GroupByKey]])*DiscreteStatsTable[Minimum]))</f>
        <v>1.2941586017357501E-2</v>
      </c>
      <c r="U998" s="5" cm="1">
        <f t="array" ref="U998">MAX(IF((DiscreteStatsTable[GroupByKey]=DiscreteStatsTable[[#This Row],[GroupByKey]]),(DiscreteStatsTable[GroupByKey]=DiscreteStatsTable[[#This Row],[GroupByKey]])*DiscreteStatsTable[Maximum]))</f>
        <v>0.39902140955300902</v>
      </c>
      <c r="V998" s="5" cm="1">
        <f t="array" ref="V998">IFERROR(AVERAGE(IF((DiscreteStatsTable[GroupByKey]=DiscreteStatsTable[[#This Row],[GroupByKey]]),(DiscreteStatsTable[GroupByKey]=DiscreteStatsTable[[#This Row],[GroupByKey]])*DiscreteStatsTable[NumberObservations])),0)</f>
        <v>314.94</v>
      </c>
      <c r="W998" s="5">
        <f>IF((DiscreteStatsTable[[#This Row],[RepsRequested]]&gt;1),DiscreteStatsTable[[#This Row],[HalfWidth]],DiscreteStatsTable[[#This Row],[BatchMeansHalfWidth]])</f>
        <v>7.902472167534418E-4</v>
      </c>
      <c r="X998" s="5" cm="1">
        <f t="array" ref="X998">COUNT(IF((DiscreteStatsTable[GroupByKey]=DiscreteStatsTable[[#This Row],[GroupByKey]]),(DiscreteStatsTable[GroupByKey]=DiscreteStatsTable[[#This Row],[GroupByKey]])*DiscreteStatsTable[Replication]))</f>
        <v>50</v>
      </c>
      <c r="Y998" s="5">
        <f>IF(DiscreteStatsTable[[#This Row],[RepsRequested]]=DiscreteStatsTable[[#This Row],[RepsWithStatObserved]],1,0)</f>
        <v>1</v>
      </c>
    </row>
    <row r="999" spans="1:25" x14ac:dyDescent="0.25">
      <c r="A999" t="s">
        <v>68</v>
      </c>
      <c r="B999" t="s">
        <v>70</v>
      </c>
      <c r="C999">
        <v>17</v>
      </c>
      <c r="D999" t="s">
        <v>85</v>
      </c>
      <c r="E999" t="s">
        <v>92</v>
      </c>
      <c r="F999" t="s">
        <v>87</v>
      </c>
      <c r="G999">
        <v>6.0738966387775397</v>
      </c>
      <c r="H999">
        <v>2E+20</v>
      </c>
      <c r="I999">
        <v>1.3026565557459</v>
      </c>
      <c r="J999">
        <v>16.758358215674001</v>
      </c>
      <c r="K999">
        <v>315</v>
      </c>
      <c r="L99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99" s="5" cm="1">
        <f t="array" ref="M999">MAX(IF((ProjectInfoTable[ProjectName]=DiscreteStatsTable[[#This Row],[ProjectName]]),(ProjectInfoTable[ProjectName]=DiscreteStatsTable[[#This Row],[ProjectName]])*ProjectInfoTable[NumberOfReplications]))</f>
        <v>50</v>
      </c>
      <c r="N999" s="5" cm="1">
        <f t="array" ref="N999">IFERROR(AVERAGE(IF((DiscreteStatsTable[GroupByKey]=DiscreteStatsTable[[#This Row],[GroupByKey]]),(DiscreteStatsTable[GroupByKey]=DiscreteStatsTable[[#This Row],[GroupByKey]])*DiscreteStatsTable[Average])),0)</f>
        <v>6.2464097165262737</v>
      </c>
      <c r="O999" s="5" cm="1">
        <f t="array" ref="O999">IFERROR(_xlfn.STDEV.S(IF((DiscreteStatsTable[GroupByKey]=DiscreteStatsTable[[#This Row],[GroupByKey]]),(DiscreteStatsTable[GroupByKey]=DiscreteStatsTable[[#This Row],[GroupByKey]])*DiscreteStatsTable[Average])),0)</f>
        <v>0.25147687830992443</v>
      </c>
      <c r="P999" s="5" cm="1">
        <f t="array" ref="P999">MAX(IF((ProjectInfoTable[ProjectName]=DiscreteStatsTable[[#This Row],[ProjectName]]),(ProjectInfoTable[ProjectName]=DiscreteStatsTable[[#This Row],[ProjectName]])*ProjectInfoTable[ConfidenceInterval]))</f>
        <v>0.95</v>
      </c>
      <c r="Q999" s="5">
        <f>IF(AND(DiscreteStatsTable[[#This Row],[RepsWithStatObserved]]=1,Y999=0),200000000000000000000,IFERROR(_xlfn.T.INV.2T(1 -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999" s="5" cm="1">
        <f t="array" ref="R999">MIN(IF((DiscreteStatsTable[GroupByKey]=DiscreteStatsTable[[#This Row],[GroupByKey]]),(DiscreteStatsTable[GroupByKey]=DiscreteStatsTable[[#This Row],[GroupByKey]])*DiscreteStatsTable[Average]))</f>
        <v>5.7719952606423401</v>
      </c>
      <c r="S999" s="5" cm="1">
        <f t="array" ref="S999">MAX(IF((DiscreteStatsTable[GroupByKey]=DiscreteStatsTable[[#This Row],[GroupByKey]]),(DiscreteStatsTable[GroupByKey]=DiscreteStatsTable[[#This Row],[GroupByKey]])*DiscreteStatsTable[Average]))</f>
        <v>6.9649734105951397</v>
      </c>
      <c r="T999" s="5" cm="1">
        <f t="array" ref="T999">MIN(IF((DiscreteStatsTable[GroupByKey]=DiscreteStatsTable[[#This Row],[GroupByKey]]),(DiscreteStatsTable[GroupByKey]=DiscreteStatsTable[[#This Row],[GroupByKey]])*DiscreteStatsTable[Minimum]))</f>
        <v>0.776495161041453</v>
      </c>
      <c r="U999" s="5" cm="1">
        <f t="array" ref="U999">MAX(IF((DiscreteStatsTable[GroupByKey]=DiscreteStatsTable[[#This Row],[GroupByKey]]),(DiscreteStatsTable[GroupByKey]=DiscreteStatsTable[[#This Row],[GroupByKey]])*DiscreteStatsTable[Maximum]))</f>
        <v>24.516532285818698</v>
      </c>
      <c r="V999" s="5" cm="1">
        <f t="array" ref="V999">IFERROR(AVERAGE(IF((DiscreteStatsTable[GroupByKey]=DiscreteStatsTable[[#This Row],[GroupByKey]]),(DiscreteStatsTable[GroupByKey]=DiscreteStatsTable[[#This Row],[GroupByKey]])*DiscreteStatsTable[NumberObservations])),0)</f>
        <v>314.94</v>
      </c>
      <c r="W999" s="5">
        <f>IF((DiscreteStatsTable[[#This Row],[RepsRequested]]&gt;1),DiscreteStatsTable[[#This Row],[HalfWidth]],DiscreteStatsTable[[#This Row],[BatchMeansHalfWidth]])</f>
        <v>7.1468938045562813E-2</v>
      </c>
      <c r="X999" s="5" cm="1">
        <f t="array" ref="X999">COUNT(IF((DiscreteStatsTable[GroupByKey]=DiscreteStatsTable[[#This Row],[GroupByKey]]),(DiscreteStatsTable[GroupByKey]=DiscreteStatsTable[[#This Row],[GroupByKey]])*DiscreteStatsTable[Replication]))</f>
        <v>50</v>
      </c>
      <c r="Y999" s="5">
        <f>IF(DiscreteStatsTable[[#This Row],[RepsRequested]]=DiscreteStatsTable[[#This Row],[RepsWithStatObserved]],1,0)</f>
        <v>1</v>
      </c>
    </row>
    <row r="1000" spans="1:25" x14ac:dyDescent="0.25">
      <c r="A1000" t="s">
        <v>68</v>
      </c>
      <c r="B1000" t="s">
        <v>70</v>
      </c>
      <c r="C1000">
        <v>17</v>
      </c>
      <c r="D1000" t="s">
        <v>85</v>
      </c>
      <c r="E1000" t="s">
        <v>93</v>
      </c>
      <c r="F1000" t="s">
        <v>87</v>
      </c>
      <c r="G1000">
        <v>0</v>
      </c>
      <c r="H1000">
        <v>2E+20</v>
      </c>
      <c r="I1000">
        <v>0</v>
      </c>
      <c r="J1000">
        <v>0</v>
      </c>
      <c r="K1000">
        <v>315</v>
      </c>
      <c r="L100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00" s="5" cm="1">
        <f t="array" ref="M1000">MAX(IF((ProjectInfoTable[ProjectName]=DiscreteStatsTable[[#This Row],[ProjectName]]),(ProjectInfoTable[ProjectName]=DiscreteStatsTable[[#This Row],[ProjectName]])*ProjectInfoTable[NumberOfReplications]))</f>
        <v>50</v>
      </c>
      <c r="N1000" s="5" cm="1">
        <f t="array" ref="N1000">IFERROR(AVERAGE(IF((DiscreteStatsTable[GroupByKey]=DiscreteStatsTable[[#This Row],[GroupByKey]]),(DiscreteStatsTable[GroupByKey]=DiscreteStatsTable[[#This Row],[GroupByKey]])*DiscreteStatsTable[Average])),0)</f>
        <v>0</v>
      </c>
      <c r="O1000" s="5" cm="1">
        <f t="array" ref="O1000">IFERROR(_xlfn.STDEV.S(IF((DiscreteStatsTable[GroupByKey]=DiscreteStatsTable[[#This Row],[GroupByKey]]),(DiscreteStatsTable[GroupByKey]=DiscreteStatsTable[[#This Row],[GroupByKey]])*DiscreteStatsTable[Average])),0)</f>
        <v>0</v>
      </c>
      <c r="P1000" s="5" cm="1">
        <f t="array" ref="P1000">MAX(IF((ProjectInfoTable[ProjectName]=DiscreteStatsTable[[#This Row],[ProjectName]]),(ProjectInfoTable[ProjectName]=DiscreteStatsTable[[#This Row],[ProjectName]])*ProjectInfoTable[ConfidenceInterval]))</f>
        <v>0.95</v>
      </c>
      <c r="Q1000" s="5">
        <f>IF(AND(DiscreteStatsTable[[#This Row],[RepsWithStatObserved]]=1,Y1000=0),200000000000000000000,IFERROR(_xlfn.T.INV.2T(1 -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0" s="5" cm="1">
        <f t="array" ref="R1000">MIN(IF((DiscreteStatsTable[GroupByKey]=DiscreteStatsTable[[#This Row],[GroupByKey]]),(DiscreteStatsTable[GroupByKey]=DiscreteStatsTable[[#This Row],[GroupByKey]])*DiscreteStatsTable[Average]))</f>
        <v>0</v>
      </c>
      <c r="S1000" s="5" cm="1">
        <f t="array" ref="S1000">MAX(IF((DiscreteStatsTable[GroupByKey]=DiscreteStatsTable[[#This Row],[GroupByKey]]),(DiscreteStatsTable[GroupByKey]=DiscreteStatsTable[[#This Row],[GroupByKey]])*DiscreteStatsTable[Average]))</f>
        <v>0</v>
      </c>
      <c r="T1000" s="5" cm="1">
        <f t="array" ref="T1000">MIN(IF((DiscreteStatsTable[GroupByKey]=DiscreteStatsTable[[#This Row],[GroupByKey]]),(DiscreteStatsTable[GroupByKey]=DiscreteStatsTable[[#This Row],[GroupByKey]])*DiscreteStatsTable[Minimum]))</f>
        <v>0</v>
      </c>
      <c r="U1000" s="5" cm="1">
        <f t="array" ref="U1000">MAX(IF((DiscreteStatsTable[GroupByKey]=DiscreteStatsTable[[#This Row],[GroupByKey]]),(DiscreteStatsTable[GroupByKey]=DiscreteStatsTable[[#This Row],[GroupByKey]])*DiscreteStatsTable[Maximum]))</f>
        <v>0</v>
      </c>
      <c r="V1000" s="5" cm="1">
        <f t="array" ref="V1000">IFERROR(AVERAGE(IF((DiscreteStatsTable[GroupByKey]=DiscreteStatsTable[[#This Row],[GroupByKey]]),(DiscreteStatsTable[GroupByKey]=DiscreteStatsTable[[#This Row],[GroupByKey]])*DiscreteStatsTable[NumberObservations])),0)</f>
        <v>314.94</v>
      </c>
      <c r="W1000" s="5">
        <f>IF((DiscreteStatsTable[[#This Row],[RepsRequested]]&gt;1),DiscreteStatsTable[[#This Row],[HalfWidth]],DiscreteStatsTable[[#This Row],[BatchMeansHalfWidth]])</f>
        <v>0</v>
      </c>
      <c r="X1000" s="5" cm="1">
        <f t="array" ref="X1000">COUNT(IF((DiscreteStatsTable[GroupByKey]=DiscreteStatsTable[[#This Row],[GroupByKey]]),(DiscreteStatsTable[GroupByKey]=DiscreteStatsTable[[#This Row],[GroupByKey]])*DiscreteStatsTable[Replication]))</f>
        <v>50</v>
      </c>
      <c r="Y1000" s="5">
        <f>IF(DiscreteStatsTable[[#This Row],[RepsRequested]]=DiscreteStatsTable[[#This Row],[RepsWithStatObserved]],1,0)</f>
        <v>1</v>
      </c>
    </row>
    <row r="1001" spans="1:25" x14ac:dyDescent="0.25">
      <c r="A1001" t="s">
        <v>68</v>
      </c>
      <c r="B1001" t="s">
        <v>70</v>
      </c>
      <c r="C1001">
        <v>17</v>
      </c>
      <c r="D1001" t="s">
        <v>85</v>
      </c>
      <c r="E1001" t="s">
        <v>94</v>
      </c>
      <c r="F1001" t="s">
        <v>87</v>
      </c>
      <c r="G1001">
        <v>0</v>
      </c>
      <c r="H1001">
        <v>2E+20</v>
      </c>
      <c r="I1001">
        <v>0</v>
      </c>
      <c r="J1001">
        <v>0</v>
      </c>
      <c r="K1001">
        <v>315</v>
      </c>
      <c r="L100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01" s="5" cm="1">
        <f t="array" ref="M1001">MAX(IF((ProjectInfoTable[ProjectName]=DiscreteStatsTable[[#This Row],[ProjectName]]),(ProjectInfoTable[ProjectName]=DiscreteStatsTable[[#This Row],[ProjectName]])*ProjectInfoTable[NumberOfReplications]))</f>
        <v>50</v>
      </c>
      <c r="N1001" s="5" cm="1">
        <f t="array" ref="N1001">IFERROR(AVERAGE(IF((DiscreteStatsTable[GroupByKey]=DiscreteStatsTable[[#This Row],[GroupByKey]]),(DiscreteStatsTable[GroupByKey]=DiscreteStatsTable[[#This Row],[GroupByKey]])*DiscreteStatsTable[Average])),0)</f>
        <v>0</v>
      </c>
      <c r="O1001" s="5" cm="1">
        <f t="array" ref="O1001">IFERROR(_xlfn.STDEV.S(IF((DiscreteStatsTable[GroupByKey]=DiscreteStatsTable[[#This Row],[GroupByKey]]),(DiscreteStatsTable[GroupByKey]=DiscreteStatsTable[[#This Row],[GroupByKey]])*DiscreteStatsTable[Average])),0)</f>
        <v>0</v>
      </c>
      <c r="P1001" s="5" cm="1">
        <f t="array" ref="P1001">MAX(IF((ProjectInfoTable[ProjectName]=DiscreteStatsTable[[#This Row],[ProjectName]]),(ProjectInfoTable[ProjectName]=DiscreteStatsTable[[#This Row],[ProjectName]])*ProjectInfoTable[ConfidenceInterval]))</f>
        <v>0.95</v>
      </c>
      <c r="Q1001" s="5">
        <f>IF(AND(DiscreteStatsTable[[#This Row],[RepsWithStatObserved]]=1,Y1001=0),200000000000000000000,IFERROR(_xlfn.T.INV.2T(1 -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1" s="5" cm="1">
        <f t="array" ref="R1001">MIN(IF((DiscreteStatsTable[GroupByKey]=DiscreteStatsTable[[#This Row],[GroupByKey]]),(DiscreteStatsTable[GroupByKey]=DiscreteStatsTable[[#This Row],[GroupByKey]])*DiscreteStatsTable[Average]))</f>
        <v>0</v>
      </c>
      <c r="S1001" s="5" cm="1">
        <f t="array" ref="S1001">MAX(IF((DiscreteStatsTable[GroupByKey]=DiscreteStatsTable[[#This Row],[GroupByKey]]),(DiscreteStatsTable[GroupByKey]=DiscreteStatsTable[[#This Row],[GroupByKey]])*DiscreteStatsTable[Average]))</f>
        <v>0</v>
      </c>
      <c r="T1001" s="5" cm="1">
        <f t="array" ref="T1001">MIN(IF((DiscreteStatsTable[GroupByKey]=DiscreteStatsTable[[#This Row],[GroupByKey]]),(DiscreteStatsTable[GroupByKey]=DiscreteStatsTable[[#This Row],[GroupByKey]])*DiscreteStatsTable[Minimum]))</f>
        <v>0</v>
      </c>
      <c r="U1001" s="5" cm="1">
        <f t="array" ref="U1001">MAX(IF((DiscreteStatsTable[GroupByKey]=DiscreteStatsTable[[#This Row],[GroupByKey]]),(DiscreteStatsTable[GroupByKey]=DiscreteStatsTable[[#This Row],[GroupByKey]])*DiscreteStatsTable[Maximum]))</f>
        <v>0</v>
      </c>
      <c r="V1001" s="5" cm="1">
        <f t="array" ref="V1001">IFERROR(AVERAGE(IF((DiscreteStatsTable[GroupByKey]=DiscreteStatsTable[[#This Row],[GroupByKey]]),(DiscreteStatsTable[GroupByKey]=DiscreteStatsTable[[#This Row],[GroupByKey]])*DiscreteStatsTable[NumberObservations])),0)</f>
        <v>314.94</v>
      </c>
      <c r="W1001" s="5">
        <f>IF((DiscreteStatsTable[[#This Row],[RepsRequested]]&gt;1),DiscreteStatsTable[[#This Row],[HalfWidth]],DiscreteStatsTable[[#This Row],[BatchMeansHalfWidth]])</f>
        <v>0</v>
      </c>
      <c r="X1001" s="5" cm="1">
        <f t="array" ref="X1001">COUNT(IF((DiscreteStatsTable[GroupByKey]=DiscreteStatsTable[[#This Row],[GroupByKey]]),(DiscreteStatsTable[GroupByKey]=DiscreteStatsTable[[#This Row],[GroupByKey]])*DiscreteStatsTable[Replication]))</f>
        <v>50</v>
      </c>
      <c r="Y1001" s="5">
        <f>IF(DiscreteStatsTable[[#This Row],[RepsRequested]]=DiscreteStatsTable[[#This Row],[RepsWithStatObserved]],1,0)</f>
        <v>1</v>
      </c>
    </row>
    <row r="1002" spans="1:25" x14ac:dyDescent="0.25">
      <c r="A1002" t="s">
        <v>68</v>
      </c>
      <c r="B1002" t="s">
        <v>70</v>
      </c>
      <c r="C1002">
        <v>17</v>
      </c>
      <c r="D1002" t="s">
        <v>85</v>
      </c>
      <c r="E1002" t="s">
        <v>95</v>
      </c>
      <c r="F1002" t="s">
        <v>87</v>
      </c>
      <c r="G1002">
        <v>0.15479857062498301</v>
      </c>
      <c r="H1002">
        <v>2E+20</v>
      </c>
      <c r="I1002">
        <v>2.1710942595765E-2</v>
      </c>
      <c r="J1002">
        <v>0.31264492438757002</v>
      </c>
      <c r="K1002">
        <v>315</v>
      </c>
      <c r="L100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02" s="5" cm="1">
        <f t="array" ref="M1002">MAX(IF((ProjectInfoTable[ProjectName]=DiscreteStatsTable[[#This Row],[ProjectName]]),(ProjectInfoTable[ProjectName]=DiscreteStatsTable[[#This Row],[ProjectName]])*ProjectInfoTable[NumberOfReplications]))</f>
        <v>50</v>
      </c>
      <c r="N1002" s="5" cm="1">
        <f t="array" ref="N1002">IFERROR(AVERAGE(IF((DiscreteStatsTable[GroupByKey]=DiscreteStatsTable[[#This Row],[GroupByKey]]),(DiscreteStatsTable[GroupByKey]=DiscreteStatsTable[[#This Row],[GroupByKey]])*DiscreteStatsTable[Average])),0)</f>
        <v>0.15360300744494335</v>
      </c>
      <c r="O1002" s="5" cm="1">
        <f t="array" ref="O100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02" s="5" cm="1">
        <f t="array" ref="P1002">MAX(IF((ProjectInfoTable[ProjectName]=DiscreteStatsTable[[#This Row],[ProjectName]]),(ProjectInfoTable[ProjectName]=DiscreteStatsTable[[#This Row],[ProjectName]])*ProjectInfoTable[ConfidenceInterval]))</f>
        <v>0.95</v>
      </c>
      <c r="Q1002" s="5">
        <f>IF(AND(DiscreteStatsTable[[#This Row],[RepsWithStatObserved]]=1,Y1002=0),200000000000000000000,IFERROR(_xlfn.T.INV.2T(1 -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02" s="5" cm="1">
        <f t="array" ref="R1002">MIN(IF((DiscreteStatsTable[GroupByKey]=DiscreteStatsTable[[#This Row],[GroupByKey]]),(DiscreteStatsTable[GroupByKey]=DiscreteStatsTable[[#This Row],[GroupByKey]])*DiscreteStatsTable[Average]))</f>
        <v>0.14775202073435401</v>
      </c>
      <c r="S1002" s="5" cm="1">
        <f t="array" ref="S1002">MAX(IF((DiscreteStatsTable[GroupByKey]=DiscreteStatsTable[[#This Row],[GroupByKey]]),(DiscreteStatsTable[GroupByKey]=DiscreteStatsTable[[#This Row],[GroupByKey]])*DiscreteStatsTable[Average]))</f>
        <v>0.15935535821513699</v>
      </c>
      <c r="T1002" s="5" cm="1">
        <f t="array" ref="T1002">MIN(IF((DiscreteStatsTable[GroupByKey]=DiscreteStatsTable[[#This Row],[GroupByKey]]),(DiscreteStatsTable[GroupByKey]=DiscreteStatsTable[[#This Row],[GroupByKey]])*DiscreteStatsTable[Minimum]))</f>
        <v>1.2941586017357501E-2</v>
      </c>
      <c r="U1002" s="5" cm="1">
        <f t="array" ref="U1002">MAX(IF((DiscreteStatsTable[GroupByKey]=DiscreteStatsTable[[#This Row],[GroupByKey]]),(DiscreteStatsTable[GroupByKey]=DiscreteStatsTable[[#This Row],[GroupByKey]])*DiscreteStatsTable[Maximum]))</f>
        <v>0.39902140955300902</v>
      </c>
      <c r="V1002" s="5" cm="1">
        <f t="array" ref="V1002">IFERROR(AVERAGE(IF((DiscreteStatsTable[GroupByKey]=DiscreteStatsTable[[#This Row],[GroupByKey]]),(DiscreteStatsTable[GroupByKey]=DiscreteStatsTable[[#This Row],[GroupByKey]])*DiscreteStatsTable[NumberObservations])),0)</f>
        <v>314.94</v>
      </c>
      <c r="W1002" s="5">
        <f>IF((DiscreteStatsTable[[#This Row],[RepsRequested]]&gt;1),DiscreteStatsTable[[#This Row],[HalfWidth]],DiscreteStatsTable[[#This Row],[BatchMeansHalfWidth]])</f>
        <v>7.902472167534418E-4</v>
      </c>
      <c r="X1002" s="5" cm="1">
        <f t="array" ref="X1002">COUNT(IF((DiscreteStatsTable[GroupByKey]=DiscreteStatsTable[[#This Row],[GroupByKey]]),(DiscreteStatsTable[GroupByKey]=DiscreteStatsTable[[#This Row],[GroupByKey]])*DiscreteStatsTable[Replication]))</f>
        <v>50</v>
      </c>
      <c r="Y1002" s="5">
        <f>IF(DiscreteStatsTable[[#This Row],[RepsRequested]]=DiscreteStatsTable[[#This Row],[RepsWithStatObserved]],1,0)</f>
        <v>1</v>
      </c>
    </row>
    <row r="1003" spans="1:25" x14ac:dyDescent="0.25">
      <c r="A1003" t="s">
        <v>68</v>
      </c>
      <c r="B1003" t="s">
        <v>70</v>
      </c>
      <c r="C1003">
        <v>17</v>
      </c>
      <c r="D1003" t="s">
        <v>85</v>
      </c>
      <c r="E1003" t="s">
        <v>96</v>
      </c>
      <c r="F1003" t="s">
        <v>87</v>
      </c>
      <c r="G1003">
        <v>5.6441833183907102</v>
      </c>
      <c r="H1003">
        <v>2E+20</v>
      </c>
      <c r="I1003">
        <v>1.3026565557459</v>
      </c>
      <c r="J1003">
        <v>13.4446078024963</v>
      </c>
      <c r="K1003">
        <v>315</v>
      </c>
      <c r="L100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03" s="5" cm="1">
        <f t="array" ref="M1003">MAX(IF((ProjectInfoTable[ProjectName]=DiscreteStatsTable[[#This Row],[ProjectName]]),(ProjectInfoTable[ProjectName]=DiscreteStatsTable[[#This Row],[ProjectName]])*ProjectInfoTable[NumberOfReplications]))</f>
        <v>50</v>
      </c>
      <c r="N1003" s="5" cm="1">
        <f t="array" ref="N1003">IFERROR(AVERAGE(IF((DiscreteStatsTable[GroupByKey]=DiscreteStatsTable[[#This Row],[GroupByKey]]),(DiscreteStatsTable[GroupByKey]=DiscreteStatsTable[[#This Row],[GroupByKey]])*DiscreteStatsTable[Average])),0)</f>
        <v>5.6703914844629564</v>
      </c>
      <c r="O1003" s="5" cm="1">
        <f t="array" ref="O1003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003" s="5" cm="1">
        <f t="array" ref="P1003">MAX(IF((ProjectInfoTable[ProjectName]=DiscreteStatsTable[[#This Row],[ProjectName]]),(ProjectInfoTable[ProjectName]=DiscreteStatsTable[[#This Row],[ProjectName]])*ProjectInfoTable[ConfidenceInterval]))</f>
        <v>0.95</v>
      </c>
      <c r="Q1003" s="5">
        <f>IF(AND(DiscreteStatsTable[[#This Row],[RepsWithStatObserved]]=1,Y1003=0),200000000000000000000,IFERROR(_xlfn.T.INV.2T(1 -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003" s="5" cm="1">
        <f t="array" ref="R1003">MIN(IF((DiscreteStatsTable[GroupByKey]=DiscreteStatsTable[[#This Row],[GroupByKey]]),(DiscreteStatsTable[GroupByKey]=DiscreteStatsTable[[#This Row],[GroupByKey]])*DiscreteStatsTable[Average]))</f>
        <v>5.4446177348794</v>
      </c>
      <c r="S1003" s="5" cm="1">
        <f t="array" ref="S1003">MAX(IF((DiscreteStatsTable[GroupByKey]=DiscreteStatsTable[[#This Row],[GroupByKey]]),(DiscreteStatsTable[GroupByKey]=DiscreteStatsTable[[#This Row],[GroupByKey]])*DiscreteStatsTable[Average]))</f>
        <v>5.9073355064629904</v>
      </c>
      <c r="T1003" s="5" cm="1">
        <f t="array" ref="T1003">MIN(IF((DiscreteStatsTable[GroupByKey]=DiscreteStatsTable[[#This Row],[GroupByKey]]),(DiscreteStatsTable[GroupByKey]=DiscreteStatsTable[[#This Row],[GroupByKey]])*DiscreteStatsTable[Minimum]))</f>
        <v>0.776495161041453</v>
      </c>
      <c r="U1003" s="5" cm="1">
        <f t="array" ref="U1003">MAX(IF((DiscreteStatsTable[GroupByKey]=DiscreteStatsTable[[#This Row],[GroupByKey]]),(DiscreteStatsTable[GroupByKey]=DiscreteStatsTable[[#This Row],[GroupByKey]])*DiscreteStatsTable[Maximum]))</f>
        <v>17.386184782464099</v>
      </c>
      <c r="V1003" s="5" cm="1">
        <f t="array" ref="V1003">IFERROR(AVERAGE(IF((DiscreteStatsTable[GroupByKey]=DiscreteStatsTable[[#This Row],[GroupByKey]]),(DiscreteStatsTable[GroupByKey]=DiscreteStatsTable[[#This Row],[GroupByKey]])*DiscreteStatsTable[NumberObservations])),0)</f>
        <v>314.94</v>
      </c>
      <c r="W1003" s="5">
        <f>IF((DiscreteStatsTable[[#This Row],[RepsRequested]]&gt;1),DiscreteStatsTable[[#This Row],[HalfWidth]],DiscreteStatsTable[[#This Row],[BatchMeansHalfWidth]])</f>
        <v>3.1864759013847554E-2</v>
      </c>
      <c r="X1003" s="5" cm="1">
        <f t="array" ref="X1003">COUNT(IF((DiscreteStatsTable[GroupByKey]=DiscreteStatsTable[[#This Row],[GroupByKey]]),(DiscreteStatsTable[GroupByKey]=DiscreteStatsTable[[#This Row],[GroupByKey]])*DiscreteStatsTable[Replication]))</f>
        <v>50</v>
      </c>
      <c r="Y1003" s="5">
        <f>IF(DiscreteStatsTable[[#This Row],[RepsRequested]]=DiscreteStatsTable[[#This Row],[RepsWithStatObserved]],1,0)</f>
        <v>1</v>
      </c>
    </row>
    <row r="1004" spans="1:25" x14ac:dyDescent="0.25">
      <c r="A1004" t="s">
        <v>68</v>
      </c>
      <c r="B1004" t="s">
        <v>70</v>
      </c>
      <c r="C1004">
        <v>17</v>
      </c>
      <c r="D1004" t="s">
        <v>85</v>
      </c>
      <c r="E1004" t="s">
        <v>97</v>
      </c>
      <c r="F1004" t="s">
        <v>87</v>
      </c>
      <c r="G1004">
        <v>0</v>
      </c>
      <c r="H1004">
        <v>2E+20</v>
      </c>
      <c r="I1004">
        <v>0</v>
      </c>
      <c r="J1004">
        <v>0</v>
      </c>
      <c r="K1004">
        <v>315</v>
      </c>
      <c r="L100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04" s="5" cm="1">
        <f t="array" ref="M1004">MAX(IF((ProjectInfoTable[ProjectName]=DiscreteStatsTable[[#This Row],[ProjectName]]),(ProjectInfoTable[ProjectName]=DiscreteStatsTable[[#This Row],[ProjectName]])*ProjectInfoTable[NumberOfReplications]))</f>
        <v>50</v>
      </c>
      <c r="N1004" s="5" cm="1">
        <f t="array" ref="N1004">IFERROR(AVERAGE(IF((DiscreteStatsTable[GroupByKey]=DiscreteStatsTable[[#This Row],[GroupByKey]]),(DiscreteStatsTable[GroupByKey]=DiscreteStatsTable[[#This Row],[GroupByKey]])*DiscreteStatsTable[Average])),0)</f>
        <v>0</v>
      </c>
      <c r="O1004" s="5" cm="1">
        <f t="array" ref="O1004">IFERROR(_xlfn.STDEV.S(IF((DiscreteStatsTable[GroupByKey]=DiscreteStatsTable[[#This Row],[GroupByKey]]),(DiscreteStatsTable[GroupByKey]=DiscreteStatsTable[[#This Row],[GroupByKey]])*DiscreteStatsTable[Average])),0)</f>
        <v>0</v>
      </c>
      <c r="P1004" s="5" cm="1">
        <f t="array" ref="P1004">MAX(IF((ProjectInfoTable[ProjectName]=DiscreteStatsTable[[#This Row],[ProjectName]]),(ProjectInfoTable[ProjectName]=DiscreteStatsTable[[#This Row],[ProjectName]])*ProjectInfoTable[ConfidenceInterval]))</f>
        <v>0.95</v>
      </c>
      <c r="Q1004" s="5">
        <f>IF(AND(DiscreteStatsTable[[#This Row],[RepsWithStatObserved]]=1,Y1004=0),200000000000000000000,IFERROR(_xlfn.T.INV.2T(1 -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4" s="5" cm="1">
        <f t="array" ref="R1004">MIN(IF((DiscreteStatsTable[GroupByKey]=DiscreteStatsTable[[#This Row],[GroupByKey]]),(DiscreteStatsTable[GroupByKey]=DiscreteStatsTable[[#This Row],[GroupByKey]])*DiscreteStatsTable[Average]))</f>
        <v>0</v>
      </c>
      <c r="S1004" s="5" cm="1">
        <f t="array" ref="S1004">MAX(IF((DiscreteStatsTable[GroupByKey]=DiscreteStatsTable[[#This Row],[GroupByKey]]),(DiscreteStatsTable[GroupByKey]=DiscreteStatsTable[[#This Row],[GroupByKey]])*DiscreteStatsTable[Average]))</f>
        <v>0</v>
      </c>
      <c r="T1004" s="5" cm="1">
        <f t="array" ref="T1004">MIN(IF((DiscreteStatsTable[GroupByKey]=DiscreteStatsTable[[#This Row],[GroupByKey]]),(DiscreteStatsTable[GroupByKey]=DiscreteStatsTable[[#This Row],[GroupByKey]])*DiscreteStatsTable[Minimum]))</f>
        <v>0</v>
      </c>
      <c r="U1004" s="5" cm="1">
        <f t="array" ref="U1004">MAX(IF((DiscreteStatsTable[GroupByKey]=DiscreteStatsTable[[#This Row],[GroupByKey]]),(DiscreteStatsTable[GroupByKey]=DiscreteStatsTable[[#This Row],[GroupByKey]])*DiscreteStatsTable[Maximum]))</f>
        <v>0</v>
      </c>
      <c r="V1004" s="5" cm="1">
        <f t="array" ref="V1004">IFERROR(AVERAGE(IF((DiscreteStatsTable[GroupByKey]=DiscreteStatsTable[[#This Row],[GroupByKey]]),(DiscreteStatsTable[GroupByKey]=DiscreteStatsTable[[#This Row],[GroupByKey]])*DiscreteStatsTable[NumberObservations])),0)</f>
        <v>314.94</v>
      </c>
      <c r="W1004" s="5">
        <f>IF((DiscreteStatsTable[[#This Row],[RepsRequested]]&gt;1),DiscreteStatsTable[[#This Row],[HalfWidth]],DiscreteStatsTable[[#This Row],[BatchMeansHalfWidth]])</f>
        <v>0</v>
      </c>
      <c r="X1004" s="5" cm="1">
        <f t="array" ref="X1004">COUNT(IF((DiscreteStatsTable[GroupByKey]=DiscreteStatsTable[[#This Row],[GroupByKey]]),(DiscreteStatsTable[GroupByKey]=DiscreteStatsTable[[#This Row],[GroupByKey]])*DiscreteStatsTable[Replication]))</f>
        <v>50</v>
      </c>
      <c r="Y1004" s="5">
        <f>IF(DiscreteStatsTable[[#This Row],[RepsRequested]]=DiscreteStatsTable[[#This Row],[RepsWithStatObserved]],1,0)</f>
        <v>1</v>
      </c>
    </row>
    <row r="1005" spans="1:25" x14ac:dyDescent="0.25">
      <c r="A1005" t="s">
        <v>68</v>
      </c>
      <c r="B1005" t="s">
        <v>70</v>
      </c>
      <c r="C1005">
        <v>17</v>
      </c>
      <c r="D1005" t="s">
        <v>85</v>
      </c>
      <c r="E1005" t="s">
        <v>98</v>
      </c>
      <c r="F1005" t="s">
        <v>87</v>
      </c>
      <c r="G1005">
        <v>0.42971332038683702</v>
      </c>
      <c r="H1005">
        <v>2E+20</v>
      </c>
      <c r="I1005">
        <v>0</v>
      </c>
      <c r="J1005">
        <v>3.92434367070797</v>
      </c>
      <c r="K1005">
        <v>315</v>
      </c>
      <c r="L100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05" s="5" cm="1">
        <f t="array" ref="M1005">MAX(IF((ProjectInfoTable[ProjectName]=DiscreteStatsTable[[#This Row],[ProjectName]]),(ProjectInfoTable[ProjectName]=DiscreteStatsTable[[#This Row],[ProjectName]])*ProjectInfoTable[NumberOfReplications]))</f>
        <v>50</v>
      </c>
      <c r="N1005" s="5" cm="1">
        <f t="array" ref="N1005">IFERROR(AVERAGE(IF((DiscreteStatsTable[GroupByKey]=DiscreteStatsTable[[#This Row],[GroupByKey]]),(DiscreteStatsTable[GroupByKey]=DiscreteStatsTable[[#This Row],[GroupByKey]])*DiscreteStatsTable[Average])),0)</f>
        <v>0.57601823206331915</v>
      </c>
      <c r="O1005" s="5" cm="1">
        <f t="array" ref="O1005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005" s="5" cm="1">
        <f t="array" ref="P1005">MAX(IF((ProjectInfoTable[ProjectName]=DiscreteStatsTable[[#This Row],[ProjectName]]),(ProjectInfoTable[ProjectName]=DiscreteStatsTable[[#This Row],[ProjectName]])*ProjectInfoTable[ConfidenceInterval]))</f>
        <v>0.95</v>
      </c>
      <c r="Q1005" s="5">
        <f>IF(AND(DiscreteStatsTable[[#This Row],[RepsWithStatObserved]]=1,Y1005=0),200000000000000000000,IFERROR(_xlfn.T.INV.2T(1 -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005" s="5" cm="1">
        <f t="array" ref="R1005">MIN(IF((DiscreteStatsTable[GroupByKey]=DiscreteStatsTable[[#This Row],[GroupByKey]]),(DiscreteStatsTable[GroupByKey]=DiscreteStatsTable[[#This Row],[GroupByKey]])*DiscreteStatsTable[Average]))</f>
        <v>0.32737752576294898</v>
      </c>
      <c r="S1005" s="5" cm="1">
        <f t="array" ref="S1005">MAX(IF((DiscreteStatsTable[GroupByKey]=DiscreteStatsTable[[#This Row],[GroupByKey]]),(DiscreteStatsTable[GroupByKey]=DiscreteStatsTable[[#This Row],[GroupByKey]])*DiscreteStatsTable[Average]))</f>
        <v>1.14796185143237</v>
      </c>
      <c r="T1005" s="5" cm="1">
        <f t="array" ref="T1005">MIN(IF((DiscreteStatsTable[GroupByKey]=DiscreteStatsTable[[#This Row],[GroupByKey]]),(DiscreteStatsTable[GroupByKey]=DiscreteStatsTable[[#This Row],[GroupByKey]])*DiscreteStatsTable[Minimum]))</f>
        <v>0</v>
      </c>
      <c r="U1005" s="5" cm="1">
        <f t="array" ref="U1005">MAX(IF((DiscreteStatsTable[GroupByKey]=DiscreteStatsTable[[#This Row],[GroupByKey]]),(DiscreteStatsTable[GroupByKey]=DiscreteStatsTable[[#This Row],[GroupByKey]])*DiscreteStatsTable[Maximum]))</f>
        <v>11.200829717355999</v>
      </c>
      <c r="V1005" s="5" cm="1">
        <f t="array" ref="V1005">IFERROR(AVERAGE(IF((DiscreteStatsTable[GroupByKey]=DiscreteStatsTable[[#This Row],[GroupByKey]]),(DiscreteStatsTable[GroupByKey]=DiscreteStatsTable[[#This Row],[GroupByKey]])*DiscreteStatsTable[NumberObservations])),0)</f>
        <v>314.94</v>
      </c>
      <c r="W1005" s="5">
        <f>IF((DiscreteStatsTable[[#This Row],[RepsRequested]]&gt;1),DiscreteStatsTable[[#This Row],[HalfWidth]],DiscreteStatsTable[[#This Row],[BatchMeansHalfWidth]])</f>
        <v>4.5229136780020357E-2</v>
      </c>
      <c r="X1005" s="5" cm="1">
        <f t="array" ref="X1005">COUNT(IF((DiscreteStatsTable[GroupByKey]=DiscreteStatsTable[[#This Row],[GroupByKey]]),(DiscreteStatsTable[GroupByKey]=DiscreteStatsTable[[#This Row],[GroupByKey]])*DiscreteStatsTable[Replication]))</f>
        <v>50</v>
      </c>
      <c r="Y1005" s="5">
        <f>IF(DiscreteStatsTable[[#This Row],[RepsRequested]]=DiscreteStatsTable[[#This Row],[RepsWithStatObserved]],1,0)</f>
        <v>1</v>
      </c>
    </row>
    <row r="1006" spans="1:25" x14ac:dyDescent="0.25">
      <c r="A1006" t="s">
        <v>68</v>
      </c>
      <c r="B1006" t="s">
        <v>70</v>
      </c>
      <c r="C1006">
        <v>18</v>
      </c>
      <c r="D1006" t="s">
        <v>85</v>
      </c>
      <c r="E1006" t="s">
        <v>86</v>
      </c>
      <c r="F1006" t="s">
        <v>87</v>
      </c>
      <c r="G1006">
        <v>0</v>
      </c>
      <c r="H1006">
        <v>2E+20</v>
      </c>
      <c r="I1006">
        <v>0</v>
      </c>
      <c r="J1006">
        <v>0</v>
      </c>
      <c r="K1006">
        <v>315</v>
      </c>
      <c r="L100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06" s="5" cm="1">
        <f t="array" ref="M1006">MAX(IF((ProjectInfoTable[ProjectName]=DiscreteStatsTable[[#This Row],[ProjectName]]),(ProjectInfoTable[ProjectName]=DiscreteStatsTable[[#This Row],[ProjectName]])*ProjectInfoTable[NumberOfReplications]))</f>
        <v>50</v>
      </c>
      <c r="N1006" s="5" cm="1">
        <f t="array" ref="N1006">IFERROR(AVERAGE(IF((DiscreteStatsTable[GroupByKey]=DiscreteStatsTable[[#This Row],[GroupByKey]]),(DiscreteStatsTable[GroupByKey]=DiscreteStatsTable[[#This Row],[GroupByKey]])*DiscreteStatsTable[Average])),0)</f>
        <v>0</v>
      </c>
      <c r="O1006" s="5" cm="1">
        <f t="array" ref="O1006">IFERROR(_xlfn.STDEV.S(IF((DiscreteStatsTable[GroupByKey]=DiscreteStatsTable[[#This Row],[GroupByKey]]),(DiscreteStatsTable[GroupByKey]=DiscreteStatsTable[[#This Row],[GroupByKey]])*DiscreteStatsTable[Average])),0)</f>
        <v>0</v>
      </c>
      <c r="P1006" s="5" cm="1">
        <f t="array" ref="P1006">MAX(IF((ProjectInfoTable[ProjectName]=DiscreteStatsTable[[#This Row],[ProjectName]]),(ProjectInfoTable[ProjectName]=DiscreteStatsTable[[#This Row],[ProjectName]])*ProjectInfoTable[ConfidenceInterval]))</f>
        <v>0.95</v>
      </c>
      <c r="Q1006" s="5">
        <f>IF(AND(DiscreteStatsTable[[#This Row],[RepsWithStatObserved]]=1,Y1006=0),200000000000000000000,IFERROR(_xlfn.T.INV.2T(1 -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6" s="5" cm="1">
        <f t="array" ref="R1006">MIN(IF((DiscreteStatsTable[GroupByKey]=DiscreteStatsTable[[#This Row],[GroupByKey]]),(DiscreteStatsTable[GroupByKey]=DiscreteStatsTable[[#This Row],[GroupByKey]])*DiscreteStatsTable[Average]))</f>
        <v>0</v>
      </c>
      <c r="S1006" s="5" cm="1">
        <f t="array" ref="S1006">MAX(IF((DiscreteStatsTable[GroupByKey]=DiscreteStatsTable[[#This Row],[GroupByKey]]),(DiscreteStatsTable[GroupByKey]=DiscreteStatsTable[[#This Row],[GroupByKey]])*DiscreteStatsTable[Average]))</f>
        <v>0</v>
      </c>
      <c r="T1006" s="5" cm="1">
        <f t="array" ref="T1006">MIN(IF((DiscreteStatsTable[GroupByKey]=DiscreteStatsTable[[#This Row],[GroupByKey]]),(DiscreteStatsTable[GroupByKey]=DiscreteStatsTable[[#This Row],[GroupByKey]])*DiscreteStatsTable[Minimum]))</f>
        <v>0</v>
      </c>
      <c r="U1006" s="5" cm="1">
        <f t="array" ref="U1006">MAX(IF((DiscreteStatsTable[GroupByKey]=DiscreteStatsTable[[#This Row],[GroupByKey]]),(DiscreteStatsTable[GroupByKey]=DiscreteStatsTable[[#This Row],[GroupByKey]])*DiscreteStatsTable[Maximum]))</f>
        <v>0</v>
      </c>
      <c r="V1006" s="5" cm="1">
        <f t="array" ref="V1006">IFERROR(AVERAGE(IF((DiscreteStatsTable[GroupByKey]=DiscreteStatsTable[[#This Row],[GroupByKey]]),(DiscreteStatsTable[GroupByKey]=DiscreteStatsTable[[#This Row],[GroupByKey]])*DiscreteStatsTable[NumberObservations])),0)</f>
        <v>314.94</v>
      </c>
      <c r="W1006" s="5">
        <f>IF((DiscreteStatsTable[[#This Row],[RepsRequested]]&gt;1),DiscreteStatsTable[[#This Row],[HalfWidth]],DiscreteStatsTable[[#This Row],[BatchMeansHalfWidth]])</f>
        <v>0</v>
      </c>
      <c r="X1006" s="5" cm="1">
        <f t="array" ref="X1006">COUNT(IF((DiscreteStatsTable[GroupByKey]=DiscreteStatsTable[[#This Row],[GroupByKey]]),(DiscreteStatsTable[GroupByKey]=DiscreteStatsTable[[#This Row],[GroupByKey]])*DiscreteStatsTable[Replication]))</f>
        <v>50</v>
      </c>
      <c r="Y1006" s="5">
        <f>IF(DiscreteStatsTable[[#This Row],[RepsRequested]]=DiscreteStatsTable[[#This Row],[RepsWithStatObserved]],1,0)</f>
        <v>1</v>
      </c>
    </row>
    <row r="1007" spans="1:25" x14ac:dyDescent="0.25">
      <c r="A1007" t="s">
        <v>68</v>
      </c>
      <c r="B1007" t="s">
        <v>70</v>
      </c>
      <c r="C1007">
        <v>18</v>
      </c>
      <c r="D1007" t="s">
        <v>85</v>
      </c>
      <c r="E1007" t="s">
        <v>88</v>
      </c>
      <c r="F1007" t="s">
        <v>87</v>
      </c>
      <c r="G1007">
        <v>0</v>
      </c>
      <c r="H1007">
        <v>2E+20</v>
      </c>
      <c r="I1007">
        <v>0</v>
      </c>
      <c r="J1007">
        <v>0</v>
      </c>
      <c r="K1007">
        <v>315</v>
      </c>
      <c r="L100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07" s="5" cm="1">
        <f t="array" ref="M1007">MAX(IF((ProjectInfoTable[ProjectName]=DiscreteStatsTable[[#This Row],[ProjectName]]),(ProjectInfoTable[ProjectName]=DiscreteStatsTable[[#This Row],[ProjectName]])*ProjectInfoTable[NumberOfReplications]))</f>
        <v>50</v>
      </c>
      <c r="N1007" s="5" cm="1">
        <f t="array" ref="N1007">IFERROR(AVERAGE(IF((DiscreteStatsTable[GroupByKey]=DiscreteStatsTable[[#This Row],[GroupByKey]]),(DiscreteStatsTable[GroupByKey]=DiscreteStatsTable[[#This Row],[GroupByKey]])*DiscreteStatsTable[Average])),0)</f>
        <v>0</v>
      </c>
      <c r="O1007" s="5" cm="1">
        <f t="array" ref="O1007">IFERROR(_xlfn.STDEV.S(IF((DiscreteStatsTable[GroupByKey]=DiscreteStatsTable[[#This Row],[GroupByKey]]),(DiscreteStatsTable[GroupByKey]=DiscreteStatsTable[[#This Row],[GroupByKey]])*DiscreteStatsTable[Average])),0)</f>
        <v>0</v>
      </c>
      <c r="P1007" s="5" cm="1">
        <f t="array" ref="P1007">MAX(IF((ProjectInfoTable[ProjectName]=DiscreteStatsTable[[#This Row],[ProjectName]]),(ProjectInfoTable[ProjectName]=DiscreteStatsTable[[#This Row],[ProjectName]])*ProjectInfoTable[ConfidenceInterval]))</f>
        <v>0.95</v>
      </c>
      <c r="Q1007" s="5">
        <f>IF(AND(DiscreteStatsTable[[#This Row],[RepsWithStatObserved]]=1,Y1007=0),200000000000000000000,IFERROR(_xlfn.T.INV.2T(1 -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7" s="5" cm="1">
        <f t="array" ref="R1007">MIN(IF((DiscreteStatsTable[GroupByKey]=DiscreteStatsTable[[#This Row],[GroupByKey]]),(DiscreteStatsTable[GroupByKey]=DiscreteStatsTable[[#This Row],[GroupByKey]])*DiscreteStatsTable[Average]))</f>
        <v>0</v>
      </c>
      <c r="S1007" s="5" cm="1">
        <f t="array" ref="S1007">MAX(IF((DiscreteStatsTable[GroupByKey]=DiscreteStatsTable[[#This Row],[GroupByKey]]),(DiscreteStatsTable[GroupByKey]=DiscreteStatsTable[[#This Row],[GroupByKey]])*DiscreteStatsTable[Average]))</f>
        <v>0</v>
      </c>
      <c r="T1007" s="5" cm="1">
        <f t="array" ref="T1007">MIN(IF((DiscreteStatsTable[GroupByKey]=DiscreteStatsTable[[#This Row],[GroupByKey]]),(DiscreteStatsTable[GroupByKey]=DiscreteStatsTable[[#This Row],[GroupByKey]])*DiscreteStatsTable[Minimum]))</f>
        <v>0</v>
      </c>
      <c r="U1007" s="5" cm="1">
        <f t="array" ref="U1007">MAX(IF((DiscreteStatsTable[GroupByKey]=DiscreteStatsTable[[#This Row],[GroupByKey]]),(DiscreteStatsTable[GroupByKey]=DiscreteStatsTable[[#This Row],[GroupByKey]])*DiscreteStatsTable[Maximum]))</f>
        <v>0</v>
      </c>
      <c r="V1007" s="5" cm="1">
        <f t="array" ref="V1007">IFERROR(AVERAGE(IF((DiscreteStatsTable[GroupByKey]=DiscreteStatsTable[[#This Row],[GroupByKey]]),(DiscreteStatsTable[GroupByKey]=DiscreteStatsTable[[#This Row],[GroupByKey]])*DiscreteStatsTable[NumberObservations])),0)</f>
        <v>314.94</v>
      </c>
      <c r="W1007" s="5">
        <f>IF((DiscreteStatsTable[[#This Row],[RepsRequested]]&gt;1),DiscreteStatsTable[[#This Row],[HalfWidth]],DiscreteStatsTable[[#This Row],[BatchMeansHalfWidth]])</f>
        <v>0</v>
      </c>
      <c r="X1007" s="5" cm="1">
        <f t="array" ref="X1007">COUNT(IF((DiscreteStatsTable[GroupByKey]=DiscreteStatsTable[[#This Row],[GroupByKey]]),(DiscreteStatsTable[GroupByKey]=DiscreteStatsTable[[#This Row],[GroupByKey]])*DiscreteStatsTable[Replication]))</f>
        <v>50</v>
      </c>
      <c r="Y1007" s="5">
        <f>IF(DiscreteStatsTable[[#This Row],[RepsRequested]]=DiscreteStatsTable[[#This Row],[RepsWithStatObserved]],1,0)</f>
        <v>1</v>
      </c>
    </row>
    <row r="1008" spans="1:25" x14ac:dyDescent="0.25">
      <c r="A1008" t="s">
        <v>68</v>
      </c>
      <c r="B1008" t="s">
        <v>70</v>
      </c>
      <c r="C1008">
        <v>18</v>
      </c>
      <c r="D1008" t="s">
        <v>85</v>
      </c>
      <c r="E1008" t="s">
        <v>89</v>
      </c>
      <c r="F1008" t="s">
        <v>87</v>
      </c>
      <c r="G1008">
        <v>0</v>
      </c>
      <c r="H1008">
        <v>2E+20</v>
      </c>
      <c r="I1008">
        <v>0</v>
      </c>
      <c r="J1008">
        <v>0</v>
      </c>
      <c r="K1008">
        <v>315</v>
      </c>
      <c r="L100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08" s="5" cm="1">
        <f t="array" ref="M1008">MAX(IF((ProjectInfoTable[ProjectName]=DiscreteStatsTable[[#This Row],[ProjectName]]),(ProjectInfoTable[ProjectName]=DiscreteStatsTable[[#This Row],[ProjectName]])*ProjectInfoTable[NumberOfReplications]))</f>
        <v>50</v>
      </c>
      <c r="N1008" s="5" cm="1">
        <f t="array" ref="N1008">IFERROR(AVERAGE(IF((DiscreteStatsTable[GroupByKey]=DiscreteStatsTable[[#This Row],[GroupByKey]]),(DiscreteStatsTable[GroupByKey]=DiscreteStatsTable[[#This Row],[GroupByKey]])*DiscreteStatsTable[Average])),0)</f>
        <v>0</v>
      </c>
      <c r="O1008" s="5" cm="1">
        <f t="array" ref="O1008">IFERROR(_xlfn.STDEV.S(IF((DiscreteStatsTable[GroupByKey]=DiscreteStatsTable[[#This Row],[GroupByKey]]),(DiscreteStatsTable[GroupByKey]=DiscreteStatsTable[[#This Row],[GroupByKey]])*DiscreteStatsTable[Average])),0)</f>
        <v>0</v>
      </c>
      <c r="P1008" s="5" cm="1">
        <f t="array" ref="P1008">MAX(IF((ProjectInfoTable[ProjectName]=DiscreteStatsTable[[#This Row],[ProjectName]]),(ProjectInfoTable[ProjectName]=DiscreteStatsTable[[#This Row],[ProjectName]])*ProjectInfoTable[ConfidenceInterval]))</f>
        <v>0.95</v>
      </c>
      <c r="Q1008" s="5">
        <f>IF(AND(DiscreteStatsTable[[#This Row],[RepsWithStatObserved]]=1,Y1008=0),200000000000000000000,IFERROR(_xlfn.T.INV.2T(1 -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8" s="5" cm="1">
        <f t="array" ref="R1008">MIN(IF((DiscreteStatsTable[GroupByKey]=DiscreteStatsTable[[#This Row],[GroupByKey]]),(DiscreteStatsTable[GroupByKey]=DiscreteStatsTable[[#This Row],[GroupByKey]])*DiscreteStatsTable[Average]))</f>
        <v>0</v>
      </c>
      <c r="S1008" s="5" cm="1">
        <f t="array" ref="S1008">MAX(IF((DiscreteStatsTable[GroupByKey]=DiscreteStatsTable[[#This Row],[GroupByKey]]),(DiscreteStatsTable[GroupByKey]=DiscreteStatsTable[[#This Row],[GroupByKey]])*DiscreteStatsTable[Average]))</f>
        <v>0</v>
      </c>
      <c r="T1008" s="5" cm="1">
        <f t="array" ref="T1008">MIN(IF((DiscreteStatsTable[GroupByKey]=DiscreteStatsTable[[#This Row],[GroupByKey]]),(DiscreteStatsTable[GroupByKey]=DiscreteStatsTable[[#This Row],[GroupByKey]])*DiscreteStatsTable[Minimum]))</f>
        <v>0</v>
      </c>
      <c r="U1008" s="5" cm="1">
        <f t="array" ref="U1008">MAX(IF((DiscreteStatsTable[GroupByKey]=DiscreteStatsTable[[#This Row],[GroupByKey]]),(DiscreteStatsTable[GroupByKey]=DiscreteStatsTable[[#This Row],[GroupByKey]])*DiscreteStatsTable[Maximum]))</f>
        <v>0</v>
      </c>
      <c r="V1008" s="5" cm="1">
        <f t="array" ref="V1008">IFERROR(AVERAGE(IF((DiscreteStatsTable[GroupByKey]=DiscreteStatsTable[[#This Row],[GroupByKey]]),(DiscreteStatsTable[GroupByKey]=DiscreteStatsTable[[#This Row],[GroupByKey]])*DiscreteStatsTable[NumberObservations])),0)</f>
        <v>314.94</v>
      </c>
      <c r="W1008" s="5">
        <f>IF((DiscreteStatsTable[[#This Row],[RepsRequested]]&gt;1),DiscreteStatsTable[[#This Row],[HalfWidth]],DiscreteStatsTable[[#This Row],[BatchMeansHalfWidth]])</f>
        <v>0</v>
      </c>
      <c r="X1008" s="5" cm="1">
        <f t="array" ref="X1008">COUNT(IF((DiscreteStatsTable[GroupByKey]=DiscreteStatsTable[[#This Row],[GroupByKey]]),(DiscreteStatsTable[GroupByKey]=DiscreteStatsTable[[#This Row],[GroupByKey]])*DiscreteStatsTable[Replication]))</f>
        <v>50</v>
      </c>
      <c r="Y1008" s="5">
        <f>IF(DiscreteStatsTable[[#This Row],[RepsRequested]]=DiscreteStatsTable[[#This Row],[RepsWithStatObserved]],1,0)</f>
        <v>1</v>
      </c>
    </row>
    <row r="1009" spans="1:25" x14ac:dyDescent="0.25">
      <c r="A1009" t="s">
        <v>68</v>
      </c>
      <c r="B1009" t="s">
        <v>70</v>
      </c>
      <c r="C1009">
        <v>18</v>
      </c>
      <c r="D1009" t="s">
        <v>85</v>
      </c>
      <c r="E1009" t="s">
        <v>90</v>
      </c>
      <c r="F1009" t="s">
        <v>87</v>
      </c>
      <c r="G1009">
        <v>0</v>
      </c>
      <c r="H1009">
        <v>2E+20</v>
      </c>
      <c r="I1009">
        <v>0</v>
      </c>
      <c r="J1009">
        <v>0</v>
      </c>
      <c r="K1009">
        <v>315</v>
      </c>
      <c r="L100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09" s="5" cm="1">
        <f t="array" ref="M1009">MAX(IF((ProjectInfoTable[ProjectName]=DiscreteStatsTable[[#This Row],[ProjectName]]),(ProjectInfoTable[ProjectName]=DiscreteStatsTable[[#This Row],[ProjectName]])*ProjectInfoTable[NumberOfReplications]))</f>
        <v>50</v>
      </c>
      <c r="N1009" s="5" cm="1">
        <f t="array" ref="N1009">IFERROR(AVERAGE(IF((DiscreteStatsTable[GroupByKey]=DiscreteStatsTable[[#This Row],[GroupByKey]]),(DiscreteStatsTable[GroupByKey]=DiscreteStatsTable[[#This Row],[GroupByKey]])*DiscreteStatsTable[Average])),0)</f>
        <v>0</v>
      </c>
      <c r="O1009" s="5" cm="1">
        <f t="array" ref="O1009">IFERROR(_xlfn.STDEV.S(IF((DiscreteStatsTable[GroupByKey]=DiscreteStatsTable[[#This Row],[GroupByKey]]),(DiscreteStatsTable[GroupByKey]=DiscreteStatsTable[[#This Row],[GroupByKey]])*DiscreteStatsTable[Average])),0)</f>
        <v>0</v>
      </c>
      <c r="P1009" s="5" cm="1">
        <f t="array" ref="P1009">MAX(IF((ProjectInfoTable[ProjectName]=DiscreteStatsTable[[#This Row],[ProjectName]]),(ProjectInfoTable[ProjectName]=DiscreteStatsTable[[#This Row],[ProjectName]])*ProjectInfoTable[ConfidenceInterval]))</f>
        <v>0.95</v>
      </c>
      <c r="Q1009" s="5">
        <f>IF(AND(DiscreteStatsTable[[#This Row],[RepsWithStatObserved]]=1,Y1009=0),200000000000000000000,IFERROR(_xlfn.T.INV.2T(1 -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9" s="5" cm="1">
        <f t="array" ref="R1009">MIN(IF((DiscreteStatsTable[GroupByKey]=DiscreteStatsTable[[#This Row],[GroupByKey]]),(DiscreteStatsTable[GroupByKey]=DiscreteStatsTable[[#This Row],[GroupByKey]])*DiscreteStatsTable[Average]))</f>
        <v>0</v>
      </c>
      <c r="S1009" s="5" cm="1">
        <f t="array" ref="S1009">MAX(IF((DiscreteStatsTable[GroupByKey]=DiscreteStatsTable[[#This Row],[GroupByKey]]),(DiscreteStatsTable[GroupByKey]=DiscreteStatsTable[[#This Row],[GroupByKey]])*DiscreteStatsTable[Average]))</f>
        <v>0</v>
      </c>
      <c r="T1009" s="5" cm="1">
        <f t="array" ref="T1009">MIN(IF((DiscreteStatsTable[GroupByKey]=DiscreteStatsTable[[#This Row],[GroupByKey]]),(DiscreteStatsTable[GroupByKey]=DiscreteStatsTable[[#This Row],[GroupByKey]])*DiscreteStatsTable[Minimum]))</f>
        <v>0</v>
      </c>
      <c r="U1009" s="5" cm="1">
        <f t="array" ref="U1009">MAX(IF((DiscreteStatsTable[GroupByKey]=DiscreteStatsTable[[#This Row],[GroupByKey]]),(DiscreteStatsTable[GroupByKey]=DiscreteStatsTable[[#This Row],[GroupByKey]])*DiscreteStatsTable[Maximum]))</f>
        <v>0</v>
      </c>
      <c r="V1009" s="5" cm="1">
        <f t="array" ref="V1009">IFERROR(AVERAGE(IF((DiscreteStatsTable[GroupByKey]=DiscreteStatsTable[[#This Row],[GroupByKey]]),(DiscreteStatsTable[GroupByKey]=DiscreteStatsTable[[#This Row],[GroupByKey]])*DiscreteStatsTable[NumberObservations])),0)</f>
        <v>314.94</v>
      </c>
      <c r="W1009" s="5">
        <f>IF((DiscreteStatsTable[[#This Row],[RepsRequested]]&gt;1),DiscreteStatsTable[[#This Row],[HalfWidth]],DiscreteStatsTable[[#This Row],[BatchMeansHalfWidth]])</f>
        <v>0</v>
      </c>
      <c r="X1009" s="5" cm="1">
        <f t="array" ref="X1009">COUNT(IF((DiscreteStatsTable[GroupByKey]=DiscreteStatsTable[[#This Row],[GroupByKey]]),(DiscreteStatsTable[GroupByKey]=DiscreteStatsTable[[#This Row],[GroupByKey]])*DiscreteStatsTable[Replication]))</f>
        <v>50</v>
      </c>
      <c r="Y1009" s="5">
        <f>IF(DiscreteStatsTable[[#This Row],[RepsRequested]]=DiscreteStatsTable[[#This Row],[RepsWithStatObserved]],1,0)</f>
        <v>1</v>
      </c>
    </row>
    <row r="1010" spans="1:25" x14ac:dyDescent="0.25">
      <c r="A1010" t="s">
        <v>68</v>
      </c>
      <c r="B1010" t="s">
        <v>70</v>
      </c>
      <c r="C1010">
        <v>18</v>
      </c>
      <c r="D1010" t="s">
        <v>85</v>
      </c>
      <c r="E1010" t="s">
        <v>91</v>
      </c>
      <c r="F1010" t="s">
        <v>87</v>
      </c>
      <c r="G1010">
        <v>0.15314604165673801</v>
      </c>
      <c r="H1010">
        <v>2E+20</v>
      </c>
      <c r="I1010">
        <v>1.8848300109294301E-2</v>
      </c>
      <c r="J1010">
        <v>0.32695284838523198</v>
      </c>
      <c r="K1010">
        <v>315</v>
      </c>
      <c r="L101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10" s="5" cm="1">
        <f t="array" ref="M1010">MAX(IF((ProjectInfoTable[ProjectName]=DiscreteStatsTable[[#This Row],[ProjectName]]),(ProjectInfoTable[ProjectName]=DiscreteStatsTable[[#This Row],[ProjectName]])*ProjectInfoTable[NumberOfReplications]))</f>
        <v>50</v>
      </c>
      <c r="N1010" s="5" cm="1">
        <f t="array" ref="N1010">IFERROR(AVERAGE(IF((DiscreteStatsTable[GroupByKey]=DiscreteStatsTable[[#This Row],[GroupByKey]]),(DiscreteStatsTable[GroupByKey]=DiscreteStatsTable[[#This Row],[GroupByKey]])*DiscreteStatsTable[Average])),0)</f>
        <v>0.15360300744494335</v>
      </c>
      <c r="O1010" s="5" cm="1">
        <f t="array" ref="O101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10" s="5" cm="1">
        <f t="array" ref="P1010">MAX(IF((ProjectInfoTable[ProjectName]=DiscreteStatsTable[[#This Row],[ProjectName]]),(ProjectInfoTable[ProjectName]=DiscreteStatsTable[[#This Row],[ProjectName]])*ProjectInfoTable[ConfidenceInterval]))</f>
        <v>0.95</v>
      </c>
      <c r="Q1010" s="5">
        <f>IF(AND(DiscreteStatsTable[[#This Row],[RepsWithStatObserved]]=1,Y1010=0),200000000000000000000,IFERROR(_xlfn.T.INV.2T(1 -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10" s="5" cm="1">
        <f t="array" ref="R1010">MIN(IF((DiscreteStatsTable[GroupByKey]=DiscreteStatsTable[[#This Row],[GroupByKey]]),(DiscreteStatsTable[GroupByKey]=DiscreteStatsTable[[#This Row],[GroupByKey]])*DiscreteStatsTable[Average]))</f>
        <v>0.14775202073435401</v>
      </c>
      <c r="S1010" s="5" cm="1">
        <f t="array" ref="S1010">MAX(IF((DiscreteStatsTable[GroupByKey]=DiscreteStatsTable[[#This Row],[GroupByKey]]),(DiscreteStatsTable[GroupByKey]=DiscreteStatsTable[[#This Row],[GroupByKey]])*DiscreteStatsTable[Average]))</f>
        <v>0.15935535821513699</v>
      </c>
      <c r="T1010" s="5" cm="1">
        <f t="array" ref="T1010">MIN(IF((DiscreteStatsTable[GroupByKey]=DiscreteStatsTable[[#This Row],[GroupByKey]]),(DiscreteStatsTable[GroupByKey]=DiscreteStatsTable[[#This Row],[GroupByKey]])*DiscreteStatsTable[Minimum]))</f>
        <v>1.2941586017357501E-2</v>
      </c>
      <c r="U1010" s="5" cm="1">
        <f t="array" ref="U1010">MAX(IF((DiscreteStatsTable[GroupByKey]=DiscreteStatsTable[[#This Row],[GroupByKey]]),(DiscreteStatsTable[GroupByKey]=DiscreteStatsTable[[#This Row],[GroupByKey]])*DiscreteStatsTable[Maximum]))</f>
        <v>0.39902140955300902</v>
      </c>
      <c r="V1010" s="5" cm="1">
        <f t="array" ref="V1010">IFERROR(AVERAGE(IF((DiscreteStatsTable[GroupByKey]=DiscreteStatsTable[[#This Row],[GroupByKey]]),(DiscreteStatsTable[GroupByKey]=DiscreteStatsTable[[#This Row],[GroupByKey]])*DiscreteStatsTable[NumberObservations])),0)</f>
        <v>314.94</v>
      </c>
      <c r="W1010" s="5">
        <f>IF((DiscreteStatsTable[[#This Row],[RepsRequested]]&gt;1),DiscreteStatsTable[[#This Row],[HalfWidth]],DiscreteStatsTable[[#This Row],[BatchMeansHalfWidth]])</f>
        <v>7.902472167534418E-4</v>
      </c>
      <c r="X1010" s="5" cm="1">
        <f t="array" ref="X1010">COUNT(IF((DiscreteStatsTable[GroupByKey]=DiscreteStatsTable[[#This Row],[GroupByKey]]),(DiscreteStatsTable[GroupByKey]=DiscreteStatsTable[[#This Row],[GroupByKey]])*DiscreteStatsTable[Replication]))</f>
        <v>50</v>
      </c>
      <c r="Y1010" s="5">
        <f>IF(DiscreteStatsTable[[#This Row],[RepsRequested]]=DiscreteStatsTable[[#This Row],[RepsWithStatObserved]],1,0)</f>
        <v>1</v>
      </c>
    </row>
    <row r="1011" spans="1:25" x14ac:dyDescent="0.25">
      <c r="A1011" t="s">
        <v>68</v>
      </c>
      <c r="B1011" t="s">
        <v>70</v>
      </c>
      <c r="C1011">
        <v>18</v>
      </c>
      <c r="D1011" t="s">
        <v>85</v>
      </c>
      <c r="E1011" t="s">
        <v>92</v>
      </c>
      <c r="F1011" t="s">
        <v>87</v>
      </c>
      <c r="G1011">
        <v>6.0775169363366501</v>
      </c>
      <c r="H1011">
        <v>2E+20</v>
      </c>
      <c r="I1011">
        <v>1.1308980065576599</v>
      </c>
      <c r="J1011">
        <v>14.162156504859301</v>
      </c>
      <c r="K1011">
        <v>315</v>
      </c>
      <c r="L101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11" s="5" cm="1">
        <f t="array" ref="M1011">MAX(IF((ProjectInfoTable[ProjectName]=DiscreteStatsTable[[#This Row],[ProjectName]]),(ProjectInfoTable[ProjectName]=DiscreteStatsTable[[#This Row],[ProjectName]])*ProjectInfoTable[NumberOfReplications]))</f>
        <v>50</v>
      </c>
      <c r="N1011" s="5" cm="1">
        <f t="array" ref="N1011">IFERROR(AVERAGE(IF((DiscreteStatsTable[GroupByKey]=DiscreteStatsTable[[#This Row],[GroupByKey]]),(DiscreteStatsTable[GroupByKey]=DiscreteStatsTable[[#This Row],[GroupByKey]])*DiscreteStatsTable[Average])),0)</f>
        <v>6.2464097165262737</v>
      </c>
      <c r="O1011" s="5" cm="1">
        <f t="array" ref="O1011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011" s="5" cm="1">
        <f t="array" ref="P1011">MAX(IF((ProjectInfoTable[ProjectName]=DiscreteStatsTable[[#This Row],[ProjectName]]),(ProjectInfoTable[ProjectName]=DiscreteStatsTable[[#This Row],[ProjectName]])*ProjectInfoTable[ConfidenceInterval]))</f>
        <v>0.95</v>
      </c>
      <c r="Q1011" s="5">
        <f>IF(AND(DiscreteStatsTable[[#This Row],[RepsWithStatObserved]]=1,Y1011=0),200000000000000000000,IFERROR(_xlfn.T.INV.2T(1 -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011" s="5" cm="1">
        <f t="array" ref="R1011">MIN(IF((DiscreteStatsTable[GroupByKey]=DiscreteStatsTable[[#This Row],[GroupByKey]]),(DiscreteStatsTable[GroupByKey]=DiscreteStatsTable[[#This Row],[GroupByKey]])*DiscreteStatsTable[Average]))</f>
        <v>5.7719952606423401</v>
      </c>
      <c r="S1011" s="5" cm="1">
        <f t="array" ref="S1011">MAX(IF((DiscreteStatsTable[GroupByKey]=DiscreteStatsTable[[#This Row],[GroupByKey]]),(DiscreteStatsTable[GroupByKey]=DiscreteStatsTable[[#This Row],[GroupByKey]])*DiscreteStatsTable[Average]))</f>
        <v>6.9649734105951397</v>
      </c>
      <c r="T1011" s="5" cm="1">
        <f t="array" ref="T1011">MIN(IF((DiscreteStatsTable[GroupByKey]=DiscreteStatsTable[[#This Row],[GroupByKey]]),(DiscreteStatsTable[GroupByKey]=DiscreteStatsTable[[#This Row],[GroupByKey]])*DiscreteStatsTable[Minimum]))</f>
        <v>0.776495161041453</v>
      </c>
      <c r="U1011" s="5" cm="1">
        <f t="array" ref="U1011">MAX(IF((DiscreteStatsTable[GroupByKey]=DiscreteStatsTable[[#This Row],[GroupByKey]]),(DiscreteStatsTable[GroupByKey]=DiscreteStatsTable[[#This Row],[GroupByKey]])*DiscreteStatsTable[Maximum]))</f>
        <v>24.516532285818698</v>
      </c>
      <c r="V1011" s="5" cm="1">
        <f t="array" ref="V1011">IFERROR(AVERAGE(IF((DiscreteStatsTable[GroupByKey]=DiscreteStatsTable[[#This Row],[GroupByKey]]),(DiscreteStatsTable[GroupByKey]=DiscreteStatsTable[[#This Row],[GroupByKey]])*DiscreteStatsTable[NumberObservations])),0)</f>
        <v>314.94</v>
      </c>
      <c r="W1011" s="5">
        <f>IF((DiscreteStatsTable[[#This Row],[RepsRequested]]&gt;1),DiscreteStatsTable[[#This Row],[HalfWidth]],DiscreteStatsTable[[#This Row],[BatchMeansHalfWidth]])</f>
        <v>7.1468938045562813E-2</v>
      </c>
      <c r="X1011" s="5" cm="1">
        <f t="array" ref="X1011">COUNT(IF((DiscreteStatsTable[GroupByKey]=DiscreteStatsTable[[#This Row],[GroupByKey]]),(DiscreteStatsTable[GroupByKey]=DiscreteStatsTable[[#This Row],[GroupByKey]])*DiscreteStatsTable[Replication]))</f>
        <v>50</v>
      </c>
      <c r="Y1011" s="5">
        <f>IF(DiscreteStatsTable[[#This Row],[RepsRequested]]=DiscreteStatsTable[[#This Row],[RepsWithStatObserved]],1,0)</f>
        <v>1</v>
      </c>
    </row>
    <row r="1012" spans="1:25" x14ac:dyDescent="0.25">
      <c r="A1012" t="s">
        <v>68</v>
      </c>
      <c r="B1012" t="s">
        <v>70</v>
      </c>
      <c r="C1012">
        <v>18</v>
      </c>
      <c r="D1012" t="s">
        <v>85</v>
      </c>
      <c r="E1012" t="s">
        <v>93</v>
      </c>
      <c r="F1012" t="s">
        <v>87</v>
      </c>
      <c r="G1012">
        <v>0</v>
      </c>
      <c r="H1012">
        <v>2E+20</v>
      </c>
      <c r="I1012">
        <v>0</v>
      </c>
      <c r="J1012">
        <v>0</v>
      </c>
      <c r="K1012">
        <v>315</v>
      </c>
      <c r="L101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12" s="5" cm="1">
        <f t="array" ref="M1012">MAX(IF((ProjectInfoTable[ProjectName]=DiscreteStatsTable[[#This Row],[ProjectName]]),(ProjectInfoTable[ProjectName]=DiscreteStatsTable[[#This Row],[ProjectName]])*ProjectInfoTable[NumberOfReplications]))</f>
        <v>50</v>
      </c>
      <c r="N1012" s="5" cm="1">
        <f t="array" ref="N1012">IFERROR(AVERAGE(IF((DiscreteStatsTable[GroupByKey]=DiscreteStatsTable[[#This Row],[GroupByKey]]),(DiscreteStatsTable[GroupByKey]=DiscreteStatsTable[[#This Row],[GroupByKey]])*DiscreteStatsTable[Average])),0)</f>
        <v>0</v>
      </c>
      <c r="O1012" s="5" cm="1">
        <f t="array" ref="O1012">IFERROR(_xlfn.STDEV.S(IF((DiscreteStatsTable[GroupByKey]=DiscreteStatsTable[[#This Row],[GroupByKey]]),(DiscreteStatsTable[GroupByKey]=DiscreteStatsTable[[#This Row],[GroupByKey]])*DiscreteStatsTable[Average])),0)</f>
        <v>0</v>
      </c>
      <c r="P1012" s="5" cm="1">
        <f t="array" ref="P1012">MAX(IF((ProjectInfoTable[ProjectName]=DiscreteStatsTable[[#This Row],[ProjectName]]),(ProjectInfoTable[ProjectName]=DiscreteStatsTable[[#This Row],[ProjectName]])*ProjectInfoTable[ConfidenceInterval]))</f>
        <v>0.95</v>
      </c>
      <c r="Q1012" s="5">
        <f>IF(AND(DiscreteStatsTable[[#This Row],[RepsWithStatObserved]]=1,Y1012=0),200000000000000000000,IFERROR(_xlfn.T.INV.2T(1 -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2" s="5" cm="1">
        <f t="array" ref="R1012">MIN(IF((DiscreteStatsTable[GroupByKey]=DiscreteStatsTable[[#This Row],[GroupByKey]]),(DiscreteStatsTable[GroupByKey]=DiscreteStatsTable[[#This Row],[GroupByKey]])*DiscreteStatsTable[Average]))</f>
        <v>0</v>
      </c>
      <c r="S1012" s="5" cm="1">
        <f t="array" ref="S1012">MAX(IF((DiscreteStatsTable[GroupByKey]=DiscreteStatsTable[[#This Row],[GroupByKey]]),(DiscreteStatsTable[GroupByKey]=DiscreteStatsTable[[#This Row],[GroupByKey]])*DiscreteStatsTable[Average]))</f>
        <v>0</v>
      </c>
      <c r="T1012" s="5" cm="1">
        <f t="array" ref="T1012">MIN(IF((DiscreteStatsTable[GroupByKey]=DiscreteStatsTable[[#This Row],[GroupByKey]]),(DiscreteStatsTable[GroupByKey]=DiscreteStatsTable[[#This Row],[GroupByKey]])*DiscreteStatsTable[Minimum]))</f>
        <v>0</v>
      </c>
      <c r="U1012" s="5" cm="1">
        <f t="array" ref="U1012">MAX(IF((DiscreteStatsTable[GroupByKey]=DiscreteStatsTable[[#This Row],[GroupByKey]]),(DiscreteStatsTable[GroupByKey]=DiscreteStatsTable[[#This Row],[GroupByKey]])*DiscreteStatsTable[Maximum]))</f>
        <v>0</v>
      </c>
      <c r="V1012" s="5" cm="1">
        <f t="array" ref="V1012">IFERROR(AVERAGE(IF((DiscreteStatsTable[GroupByKey]=DiscreteStatsTable[[#This Row],[GroupByKey]]),(DiscreteStatsTable[GroupByKey]=DiscreteStatsTable[[#This Row],[GroupByKey]])*DiscreteStatsTable[NumberObservations])),0)</f>
        <v>314.94</v>
      </c>
      <c r="W1012" s="5">
        <f>IF((DiscreteStatsTable[[#This Row],[RepsRequested]]&gt;1),DiscreteStatsTable[[#This Row],[HalfWidth]],DiscreteStatsTable[[#This Row],[BatchMeansHalfWidth]])</f>
        <v>0</v>
      </c>
      <c r="X1012" s="5" cm="1">
        <f t="array" ref="X1012">COUNT(IF((DiscreteStatsTable[GroupByKey]=DiscreteStatsTable[[#This Row],[GroupByKey]]),(DiscreteStatsTable[GroupByKey]=DiscreteStatsTable[[#This Row],[GroupByKey]])*DiscreteStatsTable[Replication]))</f>
        <v>50</v>
      </c>
      <c r="Y1012" s="5">
        <f>IF(DiscreteStatsTable[[#This Row],[RepsRequested]]=DiscreteStatsTable[[#This Row],[RepsWithStatObserved]],1,0)</f>
        <v>1</v>
      </c>
    </row>
    <row r="1013" spans="1:25" x14ac:dyDescent="0.25">
      <c r="A1013" t="s">
        <v>68</v>
      </c>
      <c r="B1013" t="s">
        <v>70</v>
      </c>
      <c r="C1013">
        <v>18</v>
      </c>
      <c r="D1013" t="s">
        <v>85</v>
      </c>
      <c r="E1013" t="s">
        <v>94</v>
      </c>
      <c r="F1013" t="s">
        <v>87</v>
      </c>
      <c r="G1013">
        <v>0</v>
      </c>
      <c r="H1013">
        <v>2E+20</v>
      </c>
      <c r="I1013">
        <v>0</v>
      </c>
      <c r="J1013">
        <v>0</v>
      </c>
      <c r="K1013">
        <v>315</v>
      </c>
      <c r="L101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13" s="5" cm="1">
        <f t="array" ref="M1013">MAX(IF((ProjectInfoTable[ProjectName]=DiscreteStatsTable[[#This Row],[ProjectName]]),(ProjectInfoTable[ProjectName]=DiscreteStatsTable[[#This Row],[ProjectName]])*ProjectInfoTable[NumberOfReplications]))</f>
        <v>50</v>
      </c>
      <c r="N1013" s="5" cm="1">
        <f t="array" ref="N1013">IFERROR(AVERAGE(IF((DiscreteStatsTable[GroupByKey]=DiscreteStatsTable[[#This Row],[GroupByKey]]),(DiscreteStatsTable[GroupByKey]=DiscreteStatsTable[[#This Row],[GroupByKey]])*DiscreteStatsTable[Average])),0)</f>
        <v>0</v>
      </c>
      <c r="O1013" s="5" cm="1">
        <f t="array" ref="O1013">IFERROR(_xlfn.STDEV.S(IF((DiscreteStatsTable[GroupByKey]=DiscreteStatsTable[[#This Row],[GroupByKey]]),(DiscreteStatsTable[GroupByKey]=DiscreteStatsTable[[#This Row],[GroupByKey]])*DiscreteStatsTable[Average])),0)</f>
        <v>0</v>
      </c>
      <c r="P1013" s="5" cm="1">
        <f t="array" ref="P1013">MAX(IF((ProjectInfoTable[ProjectName]=DiscreteStatsTable[[#This Row],[ProjectName]]),(ProjectInfoTable[ProjectName]=DiscreteStatsTable[[#This Row],[ProjectName]])*ProjectInfoTable[ConfidenceInterval]))</f>
        <v>0.95</v>
      </c>
      <c r="Q1013" s="5">
        <f>IF(AND(DiscreteStatsTable[[#This Row],[RepsWithStatObserved]]=1,Y1013=0),200000000000000000000,IFERROR(_xlfn.T.INV.2T(1 -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3" s="5" cm="1">
        <f t="array" ref="R1013">MIN(IF((DiscreteStatsTable[GroupByKey]=DiscreteStatsTable[[#This Row],[GroupByKey]]),(DiscreteStatsTable[GroupByKey]=DiscreteStatsTable[[#This Row],[GroupByKey]])*DiscreteStatsTable[Average]))</f>
        <v>0</v>
      </c>
      <c r="S1013" s="5" cm="1">
        <f t="array" ref="S1013">MAX(IF((DiscreteStatsTable[GroupByKey]=DiscreteStatsTable[[#This Row],[GroupByKey]]),(DiscreteStatsTable[GroupByKey]=DiscreteStatsTable[[#This Row],[GroupByKey]])*DiscreteStatsTable[Average]))</f>
        <v>0</v>
      </c>
      <c r="T1013" s="5" cm="1">
        <f t="array" ref="T1013">MIN(IF((DiscreteStatsTable[GroupByKey]=DiscreteStatsTable[[#This Row],[GroupByKey]]),(DiscreteStatsTable[GroupByKey]=DiscreteStatsTable[[#This Row],[GroupByKey]])*DiscreteStatsTable[Minimum]))</f>
        <v>0</v>
      </c>
      <c r="U1013" s="5" cm="1">
        <f t="array" ref="U1013">MAX(IF((DiscreteStatsTable[GroupByKey]=DiscreteStatsTable[[#This Row],[GroupByKey]]),(DiscreteStatsTable[GroupByKey]=DiscreteStatsTable[[#This Row],[GroupByKey]])*DiscreteStatsTable[Maximum]))</f>
        <v>0</v>
      </c>
      <c r="V1013" s="5" cm="1">
        <f t="array" ref="V1013">IFERROR(AVERAGE(IF((DiscreteStatsTable[GroupByKey]=DiscreteStatsTable[[#This Row],[GroupByKey]]),(DiscreteStatsTable[GroupByKey]=DiscreteStatsTable[[#This Row],[GroupByKey]])*DiscreteStatsTable[NumberObservations])),0)</f>
        <v>314.94</v>
      </c>
      <c r="W1013" s="5">
        <f>IF((DiscreteStatsTable[[#This Row],[RepsRequested]]&gt;1),DiscreteStatsTable[[#This Row],[HalfWidth]],DiscreteStatsTable[[#This Row],[BatchMeansHalfWidth]])</f>
        <v>0</v>
      </c>
      <c r="X1013" s="5" cm="1">
        <f t="array" ref="X1013">COUNT(IF((DiscreteStatsTable[GroupByKey]=DiscreteStatsTable[[#This Row],[GroupByKey]]),(DiscreteStatsTable[GroupByKey]=DiscreteStatsTable[[#This Row],[GroupByKey]])*DiscreteStatsTable[Replication]))</f>
        <v>50</v>
      </c>
      <c r="Y1013" s="5">
        <f>IF(DiscreteStatsTable[[#This Row],[RepsRequested]]=DiscreteStatsTable[[#This Row],[RepsWithStatObserved]],1,0)</f>
        <v>1</v>
      </c>
    </row>
    <row r="1014" spans="1:25" x14ac:dyDescent="0.25">
      <c r="A1014" t="s">
        <v>68</v>
      </c>
      <c r="B1014" t="s">
        <v>70</v>
      </c>
      <c r="C1014">
        <v>18</v>
      </c>
      <c r="D1014" t="s">
        <v>85</v>
      </c>
      <c r="E1014" t="s">
        <v>95</v>
      </c>
      <c r="F1014" t="s">
        <v>87</v>
      </c>
      <c r="G1014">
        <v>0.15314604165673801</v>
      </c>
      <c r="H1014">
        <v>2E+20</v>
      </c>
      <c r="I1014">
        <v>1.8848300109294301E-2</v>
      </c>
      <c r="J1014">
        <v>0.32695284838523198</v>
      </c>
      <c r="K1014">
        <v>315</v>
      </c>
      <c r="L101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14" s="5" cm="1">
        <f t="array" ref="M1014">MAX(IF((ProjectInfoTable[ProjectName]=DiscreteStatsTable[[#This Row],[ProjectName]]),(ProjectInfoTable[ProjectName]=DiscreteStatsTable[[#This Row],[ProjectName]])*ProjectInfoTable[NumberOfReplications]))</f>
        <v>50</v>
      </c>
      <c r="N1014" s="5" cm="1">
        <f t="array" ref="N1014">IFERROR(AVERAGE(IF((DiscreteStatsTable[GroupByKey]=DiscreteStatsTable[[#This Row],[GroupByKey]]),(DiscreteStatsTable[GroupByKey]=DiscreteStatsTable[[#This Row],[GroupByKey]])*DiscreteStatsTable[Average])),0)</f>
        <v>0.15360300744494335</v>
      </c>
      <c r="O1014" s="5" cm="1">
        <f t="array" ref="O101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14" s="5" cm="1">
        <f t="array" ref="P1014">MAX(IF((ProjectInfoTable[ProjectName]=DiscreteStatsTable[[#This Row],[ProjectName]]),(ProjectInfoTable[ProjectName]=DiscreteStatsTable[[#This Row],[ProjectName]])*ProjectInfoTable[ConfidenceInterval]))</f>
        <v>0.95</v>
      </c>
      <c r="Q1014" s="5">
        <f>IF(AND(DiscreteStatsTable[[#This Row],[RepsWithStatObserved]]=1,Y1014=0),200000000000000000000,IFERROR(_xlfn.T.INV.2T(1 -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14" s="5" cm="1">
        <f t="array" ref="R1014">MIN(IF((DiscreteStatsTable[GroupByKey]=DiscreteStatsTable[[#This Row],[GroupByKey]]),(DiscreteStatsTable[GroupByKey]=DiscreteStatsTable[[#This Row],[GroupByKey]])*DiscreteStatsTable[Average]))</f>
        <v>0.14775202073435401</v>
      </c>
      <c r="S1014" s="5" cm="1">
        <f t="array" ref="S1014">MAX(IF((DiscreteStatsTable[GroupByKey]=DiscreteStatsTable[[#This Row],[GroupByKey]]),(DiscreteStatsTable[GroupByKey]=DiscreteStatsTable[[#This Row],[GroupByKey]])*DiscreteStatsTable[Average]))</f>
        <v>0.15935535821513699</v>
      </c>
      <c r="T1014" s="5" cm="1">
        <f t="array" ref="T1014">MIN(IF((DiscreteStatsTable[GroupByKey]=DiscreteStatsTable[[#This Row],[GroupByKey]]),(DiscreteStatsTable[GroupByKey]=DiscreteStatsTable[[#This Row],[GroupByKey]])*DiscreteStatsTable[Minimum]))</f>
        <v>1.2941586017357501E-2</v>
      </c>
      <c r="U1014" s="5" cm="1">
        <f t="array" ref="U1014">MAX(IF((DiscreteStatsTable[GroupByKey]=DiscreteStatsTable[[#This Row],[GroupByKey]]),(DiscreteStatsTable[GroupByKey]=DiscreteStatsTable[[#This Row],[GroupByKey]])*DiscreteStatsTable[Maximum]))</f>
        <v>0.39902140955300902</v>
      </c>
      <c r="V1014" s="5" cm="1">
        <f t="array" ref="V1014">IFERROR(AVERAGE(IF((DiscreteStatsTable[GroupByKey]=DiscreteStatsTable[[#This Row],[GroupByKey]]),(DiscreteStatsTable[GroupByKey]=DiscreteStatsTable[[#This Row],[GroupByKey]])*DiscreteStatsTable[NumberObservations])),0)</f>
        <v>314.94</v>
      </c>
      <c r="W1014" s="5">
        <f>IF((DiscreteStatsTable[[#This Row],[RepsRequested]]&gt;1),DiscreteStatsTable[[#This Row],[HalfWidth]],DiscreteStatsTable[[#This Row],[BatchMeansHalfWidth]])</f>
        <v>7.902472167534418E-4</v>
      </c>
      <c r="X1014" s="5" cm="1">
        <f t="array" ref="X1014">COUNT(IF((DiscreteStatsTable[GroupByKey]=DiscreteStatsTable[[#This Row],[GroupByKey]]),(DiscreteStatsTable[GroupByKey]=DiscreteStatsTable[[#This Row],[GroupByKey]])*DiscreteStatsTable[Replication]))</f>
        <v>50</v>
      </c>
      <c r="Y1014" s="5">
        <f>IF(DiscreteStatsTable[[#This Row],[RepsRequested]]=DiscreteStatsTable[[#This Row],[RepsWithStatObserved]],1,0)</f>
        <v>1</v>
      </c>
    </row>
    <row r="1015" spans="1:25" x14ac:dyDescent="0.25">
      <c r="A1015" t="s">
        <v>68</v>
      </c>
      <c r="B1015" t="s">
        <v>70</v>
      </c>
      <c r="C1015">
        <v>18</v>
      </c>
      <c r="D1015" t="s">
        <v>85</v>
      </c>
      <c r="E1015" t="s">
        <v>96</v>
      </c>
      <c r="F1015" t="s">
        <v>87</v>
      </c>
      <c r="G1015">
        <v>5.61423597241071</v>
      </c>
      <c r="H1015">
        <v>2E+20</v>
      </c>
      <c r="I1015">
        <v>1.1308980065576599</v>
      </c>
      <c r="J1015">
        <v>13.4847002162376</v>
      </c>
      <c r="K1015">
        <v>315</v>
      </c>
      <c r="L101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15" s="5" cm="1">
        <f t="array" ref="M1015">MAX(IF((ProjectInfoTable[ProjectName]=DiscreteStatsTable[[#This Row],[ProjectName]]),(ProjectInfoTable[ProjectName]=DiscreteStatsTable[[#This Row],[ProjectName]])*ProjectInfoTable[NumberOfReplications]))</f>
        <v>50</v>
      </c>
      <c r="N1015" s="5" cm="1">
        <f t="array" ref="N1015">IFERROR(AVERAGE(IF((DiscreteStatsTable[GroupByKey]=DiscreteStatsTable[[#This Row],[GroupByKey]]),(DiscreteStatsTable[GroupByKey]=DiscreteStatsTable[[#This Row],[GroupByKey]])*DiscreteStatsTable[Average])),0)</f>
        <v>5.6703914844629564</v>
      </c>
      <c r="O1015" s="5" cm="1">
        <f t="array" ref="O1015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015" s="5" cm="1">
        <f t="array" ref="P1015">MAX(IF((ProjectInfoTable[ProjectName]=DiscreteStatsTable[[#This Row],[ProjectName]]),(ProjectInfoTable[ProjectName]=DiscreteStatsTable[[#This Row],[ProjectName]])*ProjectInfoTable[ConfidenceInterval]))</f>
        <v>0.95</v>
      </c>
      <c r="Q1015" s="5">
        <f>IF(AND(DiscreteStatsTable[[#This Row],[RepsWithStatObserved]]=1,Y1015=0),200000000000000000000,IFERROR(_xlfn.T.INV.2T(1 -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015" s="5" cm="1">
        <f t="array" ref="R1015">MIN(IF((DiscreteStatsTable[GroupByKey]=DiscreteStatsTable[[#This Row],[GroupByKey]]),(DiscreteStatsTable[GroupByKey]=DiscreteStatsTable[[#This Row],[GroupByKey]])*DiscreteStatsTable[Average]))</f>
        <v>5.4446177348794</v>
      </c>
      <c r="S1015" s="5" cm="1">
        <f t="array" ref="S1015">MAX(IF((DiscreteStatsTable[GroupByKey]=DiscreteStatsTable[[#This Row],[GroupByKey]]),(DiscreteStatsTable[GroupByKey]=DiscreteStatsTable[[#This Row],[GroupByKey]])*DiscreteStatsTable[Average]))</f>
        <v>5.9073355064629904</v>
      </c>
      <c r="T1015" s="5" cm="1">
        <f t="array" ref="T1015">MIN(IF((DiscreteStatsTable[GroupByKey]=DiscreteStatsTable[[#This Row],[GroupByKey]]),(DiscreteStatsTable[GroupByKey]=DiscreteStatsTable[[#This Row],[GroupByKey]])*DiscreteStatsTable[Minimum]))</f>
        <v>0.776495161041453</v>
      </c>
      <c r="U1015" s="5" cm="1">
        <f t="array" ref="U1015">MAX(IF((DiscreteStatsTable[GroupByKey]=DiscreteStatsTable[[#This Row],[GroupByKey]]),(DiscreteStatsTable[GroupByKey]=DiscreteStatsTable[[#This Row],[GroupByKey]])*DiscreteStatsTable[Maximum]))</f>
        <v>17.386184782464099</v>
      </c>
      <c r="V1015" s="5" cm="1">
        <f t="array" ref="V1015">IFERROR(AVERAGE(IF((DiscreteStatsTable[GroupByKey]=DiscreteStatsTable[[#This Row],[GroupByKey]]),(DiscreteStatsTable[GroupByKey]=DiscreteStatsTable[[#This Row],[GroupByKey]])*DiscreteStatsTable[NumberObservations])),0)</f>
        <v>314.94</v>
      </c>
      <c r="W1015" s="5">
        <f>IF((DiscreteStatsTable[[#This Row],[RepsRequested]]&gt;1),DiscreteStatsTable[[#This Row],[HalfWidth]],DiscreteStatsTable[[#This Row],[BatchMeansHalfWidth]])</f>
        <v>3.1864759013847554E-2</v>
      </c>
      <c r="X1015" s="5" cm="1">
        <f t="array" ref="X1015">COUNT(IF((DiscreteStatsTable[GroupByKey]=DiscreteStatsTable[[#This Row],[GroupByKey]]),(DiscreteStatsTable[GroupByKey]=DiscreteStatsTable[[#This Row],[GroupByKey]])*DiscreteStatsTable[Replication]))</f>
        <v>50</v>
      </c>
      <c r="Y1015" s="5">
        <f>IF(DiscreteStatsTable[[#This Row],[RepsRequested]]=DiscreteStatsTable[[#This Row],[RepsWithStatObserved]],1,0)</f>
        <v>1</v>
      </c>
    </row>
    <row r="1016" spans="1:25" x14ac:dyDescent="0.25">
      <c r="A1016" t="s">
        <v>68</v>
      </c>
      <c r="B1016" t="s">
        <v>70</v>
      </c>
      <c r="C1016">
        <v>18</v>
      </c>
      <c r="D1016" t="s">
        <v>85</v>
      </c>
      <c r="E1016" t="s">
        <v>97</v>
      </c>
      <c r="F1016" t="s">
        <v>87</v>
      </c>
      <c r="G1016">
        <v>0</v>
      </c>
      <c r="H1016">
        <v>2E+20</v>
      </c>
      <c r="I1016">
        <v>0</v>
      </c>
      <c r="J1016">
        <v>0</v>
      </c>
      <c r="K1016">
        <v>315</v>
      </c>
      <c r="L101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16" s="5" cm="1">
        <f t="array" ref="M1016">MAX(IF((ProjectInfoTable[ProjectName]=DiscreteStatsTable[[#This Row],[ProjectName]]),(ProjectInfoTable[ProjectName]=DiscreteStatsTable[[#This Row],[ProjectName]])*ProjectInfoTable[NumberOfReplications]))</f>
        <v>50</v>
      </c>
      <c r="N1016" s="5" cm="1">
        <f t="array" ref="N1016">IFERROR(AVERAGE(IF((DiscreteStatsTable[GroupByKey]=DiscreteStatsTable[[#This Row],[GroupByKey]]),(DiscreteStatsTable[GroupByKey]=DiscreteStatsTable[[#This Row],[GroupByKey]])*DiscreteStatsTable[Average])),0)</f>
        <v>0</v>
      </c>
      <c r="O1016" s="5" cm="1">
        <f t="array" ref="O1016">IFERROR(_xlfn.STDEV.S(IF((DiscreteStatsTable[GroupByKey]=DiscreteStatsTable[[#This Row],[GroupByKey]]),(DiscreteStatsTable[GroupByKey]=DiscreteStatsTable[[#This Row],[GroupByKey]])*DiscreteStatsTable[Average])),0)</f>
        <v>0</v>
      </c>
      <c r="P1016" s="5" cm="1">
        <f t="array" ref="P1016">MAX(IF((ProjectInfoTable[ProjectName]=DiscreteStatsTable[[#This Row],[ProjectName]]),(ProjectInfoTable[ProjectName]=DiscreteStatsTable[[#This Row],[ProjectName]])*ProjectInfoTable[ConfidenceInterval]))</f>
        <v>0.95</v>
      </c>
      <c r="Q1016" s="5">
        <f>IF(AND(DiscreteStatsTable[[#This Row],[RepsWithStatObserved]]=1,Y1016=0),200000000000000000000,IFERROR(_xlfn.T.INV.2T(1 -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6" s="5" cm="1">
        <f t="array" ref="R1016">MIN(IF((DiscreteStatsTable[GroupByKey]=DiscreteStatsTable[[#This Row],[GroupByKey]]),(DiscreteStatsTable[GroupByKey]=DiscreteStatsTable[[#This Row],[GroupByKey]])*DiscreteStatsTable[Average]))</f>
        <v>0</v>
      </c>
      <c r="S1016" s="5" cm="1">
        <f t="array" ref="S1016">MAX(IF((DiscreteStatsTable[GroupByKey]=DiscreteStatsTable[[#This Row],[GroupByKey]]),(DiscreteStatsTable[GroupByKey]=DiscreteStatsTable[[#This Row],[GroupByKey]])*DiscreteStatsTable[Average]))</f>
        <v>0</v>
      </c>
      <c r="T1016" s="5" cm="1">
        <f t="array" ref="T1016">MIN(IF((DiscreteStatsTable[GroupByKey]=DiscreteStatsTable[[#This Row],[GroupByKey]]),(DiscreteStatsTable[GroupByKey]=DiscreteStatsTable[[#This Row],[GroupByKey]])*DiscreteStatsTable[Minimum]))</f>
        <v>0</v>
      </c>
      <c r="U1016" s="5" cm="1">
        <f t="array" ref="U1016">MAX(IF((DiscreteStatsTable[GroupByKey]=DiscreteStatsTable[[#This Row],[GroupByKey]]),(DiscreteStatsTable[GroupByKey]=DiscreteStatsTable[[#This Row],[GroupByKey]])*DiscreteStatsTable[Maximum]))</f>
        <v>0</v>
      </c>
      <c r="V1016" s="5" cm="1">
        <f t="array" ref="V1016">IFERROR(AVERAGE(IF((DiscreteStatsTable[GroupByKey]=DiscreteStatsTable[[#This Row],[GroupByKey]]),(DiscreteStatsTable[GroupByKey]=DiscreteStatsTable[[#This Row],[GroupByKey]])*DiscreteStatsTable[NumberObservations])),0)</f>
        <v>314.94</v>
      </c>
      <c r="W1016" s="5">
        <f>IF((DiscreteStatsTable[[#This Row],[RepsRequested]]&gt;1),DiscreteStatsTable[[#This Row],[HalfWidth]],DiscreteStatsTable[[#This Row],[BatchMeansHalfWidth]])</f>
        <v>0</v>
      </c>
      <c r="X1016" s="5" cm="1">
        <f t="array" ref="X1016">COUNT(IF((DiscreteStatsTable[GroupByKey]=DiscreteStatsTable[[#This Row],[GroupByKey]]),(DiscreteStatsTable[GroupByKey]=DiscreteStatsTable[[#This Row],[GroupByKey]])*DiscreteStatsTable[Replication]))</f>
        <v>50</v>
      </c>
      <c r="Y1016" s="5">
        <f>IF(DiscreteStatsTable[[#This Row],[RepsRequested]]=DiscreteStatsTable[[#This Row],[RepsWithStatObserved]],1,0)</f>
        <v>1</v>
      </c>
    </row>
    <row r="1017" spans="1:25" x14ac:dyDescent="0.25">
      <c r="A1017" t="s">
        <v>68</v>
      </c>
      <c r="B1017" t="s">
        <v>70</v>
      </c>
      <c r="C1017">
        <v>18</v>
      </c>
      <c r="D1017" t="s">
        <v>85</v>
      </c>
      <c r="E1017" t="s">
        <v>98</v>
      </c>
      <c r="F1017" t="s">
        <v>87</v>
      </c>
      <c r="G1017">
        <v>0.46328096392595097</v>
      </c>
      <c r="H1017">
        <v>2E+20</v>
      </c>
      <c r="I1017">
        <v>0</v>
      </c>
      <c r="J1017">
        <v>3.3523809194613201</v>
      </c>
      <c r="K1017">
        <v>315</v>
      </c>
      <c r="L101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17" s="5" cm="1">
        <f t="array" ref="M1017">MAX(IF((ProjectInfoTable[ProjectName]=DiscreteStatsTable[[#This Row],[ProjectName]]),(ProjectInfoTable[ProjectName]=DiscreteStatsTable[[#This Row],[ProjectName]])*ProjectInfoTable[NumberOfReplications]))</f>
        <v>50</v>
      </c>
      <c r="N1017" s="5" cm="1">
        <f t="array" ref="N1017">IFERROR(AVERAGE(IF((DiscreteStatsTable[GroupByKey]=DiscreteStatsTable[[#This Row],[GroupByKey]]),(DiscreteStatsTable[GroupByKey]=DiscreteStatsTable[[#This Row],[GroupByKey]])*DiscreteStatsTable[Average])),0)</f>
        <v>0.57601823206331915</v>
      </c>
      <c r="O1017" s="5" cm="1">
        <f t="array" ref="O1017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017" s="5" cm="1">
        <f t="array" ref="P1017">MAX(IF((ProjectInfoTable[ProjectName]=DiscreteStatsTable[[#This Row],[ProjectName]]),(ProjectInfoTable[ProjectName]=DiscreteStatsTable[[#This Row],[ProjectName]])*ProjectInfoTable[ConfidenceInterval]))</f>
        <v>0.95</v>
      </c>
      <c r="Q1017" s="5">
        <f>IF(AND(DiscreteStatsTable[[#This Row],[RepsWithStatObserved]]=1,Y1017=0),200000000000000000000,IFERROR(_xlfn.T.INV.2T(1 -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017" s="5" cm="1">
        <f t="array" ref="R1017">MIN(IF((DiscreteStatsTable[GroupByKey]=DiscreteStatsTable[[#This Row],[GroupByKey]]),(DiscreteStatsTable[GroupByKey]=DiscreteStatsTable[[#This Row],[GroupByKey]])*DiscreteStatsTable[Average]))</f>
        <v>0.32737752576294898</v>
      </c>
      <c r="S1017" s="5" cm="1">
        <f t="array" ref="S1017">MAX(IF((DiscreteStatsTable[GroupByKey]=DiscreteStatsTable[[#This Row],[GroupByKey]]),(DiscreteStatsTable[GroupByKey]=DiscreteStatsTable[[#This Row],[GroupByKey]])*DiscreteStatsTable[Average]))</f>
        <v>1.14796185143237</v>
      </c>
      <c r="T1017" s="5" cm="1">
        <f t="array" ref="T1017">MIN(IF((DiscreteStatsTable[GroupByKey]=DiscreteStatsTable[[#This Row],[GroupByKey]]),(DiscreteStatsTable[GroupByKey]=DiscreteStatsTable[[#This Row],[GroupByKey]])*DiscreteStatsTable[Minimum]))</f>
        <v>0</v>
      </c>
      <c r="U1017" s="5" cm="1">
        <f t="array" ref="U1017">MAX(IF((DiscreteStatsTable[GroupByKey]=DiscreteStatsTable[[#This Row],[GroupByKey]]),(DiscreteStatsTable[GroupByKey]=DiscreteStatsTable[[#This Row],[GroupByKey]])*DiscreteStatsTable[Maximum]))</f>
        <v>11.200829717355999</v>
      </c>
      <c r="V1017" s="5" cm="1">
        <f t="array" ref="V1017">IFERROR(AVERAGE(IF((DiscreteStatsTable[GroupByKey]=DiscreteStatsTable[[#This Row],[GroupByKey]]),(DiscreteStatsTable[GroupByKey]=DiscreteStatsTable[[#This Row],[GroupByKey]])*DiscreteStatsTable[NumberObservations])),0)</f>
        <v>314.94</v>
      </c>
      <c r="W1017" s="5">
        <f>IF((DiscreteStatsTable[[#This Row],[RepsRequested]]&gt;1),DiscreteStatsTable[[#This Row],[HalfWidth]],DiscreteStatsTable[[#This Row],[BatchMeansHalfWidth]])</f>
        <v>4.5229136780020357E-2</v>
      </c>
      <c r="X1017" s="5" cm="1">
        <f t="array" ref="X1017">COUNT(IF((DiscreteStatsTable[GroupByKey]=DiscreteStatsTable[[#This Row],[GroupByKey]]),(DiscreteStatsTable[GroupByKey]=DiscreteStatsTable[[#This Row],[GroupByKey]])*DiscreteStatsTable[Replication]))</f>
        <v>50</v>
      </c>
      <c r="Y1017" s="5">
        <f>IF(DiscreteStatsTable[[#This Row],[RepsRequested]]=DiscreteStatsTable[[#This Row],[RepsWithStatObserved]],1,0)</f>
        <v>1</v>
      </c>
    </row>
    <row r="1018" spans="1:25" x14ac:dyDescent="0.25">
      <c r="A1018" t="s">
        <v>68</v>
      </c>
      <c r="B1018" t="s">
        <v>70</v>
      </c>
      <c r="C1018">
        <v>19</v>
      </c>
      <c r="D1018" t="s">
        <v>85</v>
      </c>
      <c r="E1018" t="s">
        <v>86</v>
      </c>
      <c r="F1018" t="s">
        <v>87</v>
      </c>
      <c r="G1018">
        <v>0</v>
      </c>
      <c r="H1018">
        <v>2E+20</v>
      </c>
      <c r="I1018">
        <v>0</v>
      </c>
      <c r="J1018">
        <v>0</v>
      </c>
      <c r="K1018">
        <v>316</v>
      </c>
      <c r="L101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18" s="5" cm="1">
        <f t="array" ref="M1018">MAX(IF((ProjectInfoTable[ProjectName]=DiscreteStatsTable[[#This Row],[ProjectName]]),(ProjectInfoTable[ProjectName]=DiscreteStatsTable[[#This Row],[ProjectName]])*ProjectInfoTable[NumberOfReplications]))</f>
        <v>50</v>
      </c>
      <c r="N1018" s="5" cm="1">
        <f t="array" ref="N1018">IFERROR(AVERAGE(IF((DiscreteStatsTable[GroupByKey]=DiscreteStatsTable[[#This Row],[GroupByKey]]),(DiscreteStatsTable[GroupByKey]=DiscreteStatsTable[[#This Row],[GroupByKey]])*DiscreteStatsTable[Average])),0)</f>
        <v>0</v>
      </c>
      <c r="O1018" s="5" cm="1">
        <f t="array" ref="O1018">IFERROR(_xlfn.STDEV.S(IF((DiscreteStatsTable[GroupByKey]=DiscreteStatsTable[[#This Row],[GroupByKey]]),(DiscreteStatsTable[GroupByKey]=DiscreteStatsTable[[#This Row],[GroupByKey]])*DiscreteStatsTable[Average])),0)</f>
        <v>0</v>
      </c>
      <c r="P1018" s="5" cm="1">
        <f t="array" ref="P1018">MAX(IF((ProjectInfoTable[ProjectName]=DiscreteStatsTable[[#This Row],[ProjectName]]),(ProjectInfoTable[ProjectName]=DiscreteStatsTable[[#This Row],[ProjectName]])*ProjectInfoTable[ConfidenceInterval]))</f>
        <v>0.95</v>
      </c>
      <c r="Q1018" s="5">
        <f>IF(AND(DiscreteStatsTable[[#This Row],[RepsWithStatObserved]]=1,Y1018=0),200000000000000000000,IFERROR(_xlfn.T.INV.2T(1 -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8" s="5" cm="1">
        <f t="array" ref="R1018">MIN(IF((DiscreteStatsTable[GroupByKey]=DiscreteStatsTable[[#This Row],[GroupByKey]]),(DiscreteStatsTable[GroupByKey]=DiscreteStatsTable[[#This Row],[GroupByKey]])*DiscreteStatsTable[Average]))</f>
        <v>0</v>
      </c>
      <c r="S1018" s="5" cm="1">
        <f t="array" ref="S1018">MAX(IF((DiscreteStatsTable[GroupByKey]=DiscreteStatsTable[[#This Row],[GroupByKey]]),(DiscreteStatsTable[GroupByKey]=DiscreteStatsTable[[#This Row],[GroupByKey]])*DiscreteStatsTable[Average]))</f>
        <v>0</v>
      </c>
      <c r="T1018" s="5" cm="1">
        <f t="array" ref="T1018">MIN(IF((DiscreteStatsTable[GroupByKey]=DiscreteStatsTable[[#This Row],[GroupByKey]]),(DiscreteStatsTable[GroupByKey]=DiscreteStatsTable[[#This Row],[GroupByKey]])*DiscreteStatsTable[Minimum]))</f>
        <v>0</v>
      </c>
      <c r="U1018" s="5" cm="1">
        <f t="array" ref="U1018">MAX(IF((DiscreteStatsTable[GroupByKey]=DiscreteStatsTable[[#This Row],[GroupByKey]]),(DiscreteStatsTable[GroupByKey]=DiscreteStatsTable[[#This Row],[GroupByKey]])*DiscreteStatsTable[Maximum]))</f>
        <v>0</v>
      </c>
      <c r="V1018" s="5" cm="1">
        <f t="array" ref="V1018">IFERROR(AVERAGE(IF((DiscreteStatsTable[GroupByKey]=DiscreteStatsTable[[#This Row],[GroupByKey]]),(DiscreteStatsTable[GroupByKey]=DiscreteStatsTable[[#This Row],[GroupByKey]])*DiscreteStatsTable[NumberObservations])),0)</f>
        <v>314.94</v>
      </c>
      <c r="W1018" s="5">
        <f>IF((DiscreteStatsTable[[#This Row],[RepsRequested]]&gt;1),DiscreteStatsTable[[#This Row],[HalfWidth]],DiscreteStatsTable[[#This Row],[BatchMeansHalfWidth]])</f>
        <v>0</v>
      </c>
      <c r="X1018" s="5" cm="1">
        <f t="array" ref="X1018">COUNT(IF((DiscreteStatsTable[GroupByKey]=DiscreteStatsTable[[#This Row],[GroupByKey]]),(DiscreteStatsTable[GroupByKey]=DiscreteStatsTable[[#This Row],[GroupByKey]])*DiscreteStatsTable[Replication]))</f>
        <v>50</v>
      </c>
      <c r="Y1018" s="5">
        <f>IF(DiscreteStatsTable[[#This Row],[RepsRequested]]=DiscreteStatsTable[[#This Row],[RepsWithStatObserved]],1,0)</f>
        <v>1</v>
      </c>
    </row>
    <row r="1019" spans="1:25" x14ac:dyDescent="0.25">
      <c r="A1019" t="s">
        <v>68</v>
      </c>
      <c r="B1019" t="s">
        <v>70</v>
      </c>
      <c r="C1019">
        <v>19</v>
      </c>
      <c r="D1019" t="s">
        <v>85</v>
      </c>
      <c r="E1019" t="s">
        <v>88</v>
      </c>
      <c r="F1019" t="s">
        <v>87</v>
      </c>
      <c r="G1019">
        <v>0</v>
      </c>
      <c r="H1019">
        <v>2E+20</v>
      </c>
      <c r="I1019">
        <v>0</v>
      </c>
      <c r="J1019">
        <v>0</v>
      </c>
      <c r="K1019">
        <v>316</v>
      </c>
      <c r="L101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19" s="5" cm="1">
        <f t="array" ref="M1019">MAX(IF((ProjectInfoTable[ProjectName]=DiscreteStatsTable[[#This Row],[ProjectName]]),(ProjectInfoTable[ProjectName]=DiscreteStatsTable[[#This Row],[ProjectName]])*ProjectInfoTable[NumberOfReplications]))</f>
        <v>50</v>
      </c>
      <c r="N1019" s="5" cm="1">
        <f t="array" ref="N1019">IFERROR(AVERAGE(IF((DiscreteStatsTable[GroupByKey]=DiscreteStatsTable[[#This Row],[GroupByKey]]),(DiscreteStatsTable[GroupByKey]=DiscreteStatsTable[[#This Row],[GroupByKey]])*DiscreteStatsTable[Average])),0)</f>
        <v>0</v>
      </c>
      <c r="O1019" s="5" cm="1">
        <f t="array" ref="O1019">IFERROR(_xlfn.STDEV.S(IF((DiscreteStatsTable[GroupByKey]=DiscreteStatsTable[[#This Row],[GroupByKey]]),(DiscreteStatsTable[GroupByKey]=DiscreteStatsTable[[#This Row],[GroupByKey]])*DiscreteStatsTable[Average])),0)</f>
        <v>0</v>
      </c>
      <c r="P1019" s="5" cm="1">
        <f t="array" ref="P1019">MAX(IF((ProjectInfoTable[ProjectName]=DiscreteStatsTable[[#This Row],[ProjectName]]),(ProjectInfoTable[ProjectName]=DiscreteStatsTable[[#This Row],[ProjectName]])*ProjectInfoTable[ConfidenceInterval]))</f>
        <v>0.95</v>
      </c>
      <c r="Q1019" s="5">
        <f>IF(AND(DiscreteStatsTable[[#This Row],[RepsWithStatObserved]]=1,Y1019=0),200000000000000000000,IFERROR(_xlfn.T.INV.2T(1 -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9" s="5" cm="1">
        <f t="array" ref="R1019">MIN(IF((DiscreteStatsTable[GroupByKey]=DiscreteStatsTable[[#This Row],[GroupByKey]]),(DiscreteStatsTable[GroupByKey]=DiscreteStatsTable[[#This Row],[GroupByKey]])*DiscreteStatsTable[Average]))</f>
        <v>0</v>
      </c>
      <c r="S1019" s="5" cm="1">
        <f t="array" ref="S1019">MAX(IF((DiscreteStatsTable[GroupByKey]=DiscreteStatsTable[[#This Row],[GroupByKey]]),(DiscreteStatsTable[GroupByKey]=DiscreteStatsTable[[#This Row],[GroupByKey]])*DiscreteStatsTable[Average]))</f>
        <v>0</v>
      </c>
      <c r="T1019" s="5" cm="1">
        <f t="array" ref="T1019">MIN(IF((DiscreteStatsTable[GroupByKey]=DiscreteStatsTable[[#This Row],[GroupByKey]]),(DiscreteStatsTable[GroupByKey]=DiscreteStatsTable[[#This Row],[GroupByKey]])*DiscreteStatsTable[Minimum]))</f>
        <v>0</v>
      </c>
      <c r="U1019" s="5" cm="1">
        <f t="array" ref="U1019">MAX(IF((DiscreteStatsTable[GroupByKey]=DiscreteStatsTable[[#This Row],[GroupByKey]]),(DiscreteStatsTable[GroupByKey]=DiscreteStatsTable[[#This Row],[GroupByKey]])*DiscreteStatsTable[Maximum]))</f>
        <v>0</v>
      </c>
      <c r="V1019" s="5" cm="1">
        <f t="array" ref="V1019">IFERROR(AVERAGE(IF((DiscreteStatsTable[GroupByKey]=DiscreteStatsTable[[#This Row],[GroupByKey]]),(DiscreteStatsTable[GroupByKey]=DiscreteStatsTable[[#This Row],[GroupByKey]])*DiscreteStatsTable[NumberObservations])),0)</f>
        <v>314.94</v>
      </c>
      <c r="W1019" s="5">
        <f>IF((DiscreteStatsTable[[#This Row],[RepsRequested]]&gt;1),DiscreteStatsTable[[#This Row],[HalfWidth]],DiscreteStatsTable[[#This Row],[BatchMeansHalfWidth]])</f>
        <v>0</v>
      </c>
      <c r="X1019" s="5" cm="1">
        <f t="array" ref="X1019">COUNT(IF((DiscreteStatsTable[GroupByKey]=DiscreteStatsTable[[#This Row],[GroupByKey]]),(DiscreteStatsTable[GroupByKey]=DiscreteStatsTable[[#This Row],[GroupByKey]])*DiscreteStatsTable[Replication]))</f>
        <v>50</v>
      </c>
      <c r="Y1019" s="5">
        <f>IF(DiscreteStatsTable[[#This Row],[RepsRequested]]=DiscreteStatsTable[[#This Row],[RepsWithStatObserved]],1,0)</f>
        <v>1</v>
      </c>
    </row>
    <row r="1020" spans="1:25" x14ac:dyDescent="0.25">
      <c r="A1020" t="s">
        <v>68</v>
      </c>
      <c r="B1020" t="s">
        <v>70</v>
      </c>
      <c r="C1020">
        <v>19</v>
      </c>
      <c r="D1020" t="s">
        <v>85</v>
      </c>
      <c r="E1020" t="s">
        <v>89</v>
      </c>
      <c r="F1020" t="s">
        <v>87</v>
      </c>
      <c r="G1020">
        <v>0</v>
      </c>
      <c r="H1020">
        <v>2E+20</v>
      </c>
      <c r="I1020">
        <v>0</v>
      </c>
      <c r="J1020">
        <v>0</v>
      </c>
      <c r="K1020">
        <v>316</v>
      </c>
      <c r="L102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20" s="5" cm="1">
        <f t="array" ref="M1020">MAX(IF((ProjectInfoTable[ProjectName]=DiscreteStatsTable[[#This Row],[ProjectName]]),(ProjectInfoTable[ProjectName]=DiscreteStatsTable[[#This Row],[ProjectName]])*ProjectInfoTable[NumberOfReplications]))</f>
        <v>50</v>
      </c>
      <c r="N1020" s="5" cm="1">
        <f t="array" ref="N1020">IFERROR(AVERAGE(IF((DiscreteStatsTable[GroupByKey]=DiscreteStatsTable[[#This Row],[GroupByKey]]),(DiscreteStatsTable[GroupByKey]=DiscreteStatsTable[[#This Row],[GroupByKey]])*DiscreteStatsTable[Average])),0)</f>
        <v>0</v>
      </c>
      <c r="O1020" s="5" cm="1">
        <f t="array" ref="O1020">IFERROR(_xlfn.STDEV.S(IF((DiscreteStatsTable[GroupByKey]=DiscreteStatsTable[[#This Row],[GroupByKey]]),(DiscreteStatsTable[GroupByKey]=DiscreteStatsTable[[#This Row],[GroupByKey]])*DiscreteStatsTable[Average])),0)</f>
        <v>0</v>
      </c>
      <c r="P1020" s="5" cm="1">
        <f t="array" ref="P1020">MAX(IF((ProjectInfoTable[ProjectName]=DiscreteStatsTable[[#This Row],[ProjectName]]),(ProjectInfoTable[ProjectName]=DiscreteStatsTable[[#This Row],[ProjectName]])*ProjectInfoTable[ConfidenceInterval]))</f>
        <v>0.95</v>
      </c>
      <c r="Q1020" s="5">
        <f>IF(AND(DiscreteStatsTable[[#This Row],[RepsWithStatObserved]]=1,Y1020=0),200000000000000000000,IFERROR(_xlfn.T.INV.2T(1 -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0" s="5" cm="1">
        <f t="array" ref="R1020">MIN(IF((DiscreteStatsTable[GroupByKey]=DiscreteStatsTable[[#This Row],[GroupByKey]]),(DiscreteStatsTable[GroupByKey]=DiscreteStatsTable[[#This Row],[GroupByKey]])*DiscreteStatsTable[Average]))</f>
        <v>0</v>
      </c>
      <c r="S1020" s="5" cm="1">
        <f t="array" ref="S1020">MAX(IF((DiscreteStatsTable[GroupByKey]=DiscreteStatsTable[[#This Row],[GroupByKey]]),(DiscreteStatsTable[GroupByKey]=DiscreteStatsTable[[#This Row],[GroupByKey]])*DiscreteStatsTable[Average]))</f>
        <v>0</v>
      </c>
      <c r="T1020" s="5" cm="1">
        <f t="array" ref="T1020">MIN(IF((DiscreteStatsTable[GroupByKey]=DiscreteStatsTable[[#This Row],[GroupByKey]]),(DiscreteStatsTable[GroupByKey]=DiscreteStatsTable[[#This Row],[GroupByKey]])*DiscreteStatsTable[Minimum]))</f>
        <v>0</v>
      </c>
      <c r="U1020" s="5" cm="1">
        <f t="array" ref="U1020">MAX(IF((DiscreteStatsTable[GroupByKey]=DiscreteStatsTable[[#This Row],[GroupByKey]]),(DiscreteStatsTable[GroupByKey]=DiscreteStatsTable[[#This Row],[GroupByKey]])*DiscreteStatsTable[Maximum]))</f>
        <v>0</v>
      </c>
      <c r="V1020" s="5" cm="1">
        <f t="array" ref="V1020">IFERROR(AVERAGE(IF((DiscreteStatsTable[GroupByKey]=DiscreteStatsTable[[#This Row],[GroupByKey]]),(DiscreteStatsTable[GroupByKey]=DiscreteStatsTable[[#This Row],[GroupByKey]])*DiscreteStatsTable[NumberObservations])),0)</f>
        <v>314.94</v>
      </c>
      <c r="W1020" s="5">
        <f>IF((DiscreteStatsTable[[#This Row],[RepsRequested]]&gt;1),DiscreteStatsTable[[#This Row],[HalfWidth]],DiscreteStatsTable[[#This Row],[BatchMeansHalfWidth]])</f>
        <v>0</v>
      </c>
      <c r="X1020" s="5" cm="1">
        <f t="array" ref="X1020">COUNT(IF((DiscreteStatsTable[GroupByKey]=DiscreteStatsTable[[#This Row],[GroupByKey]]),(DiscreteStatsTable[GroupByKey]=DiscreteStatsTable[[#This Row],[GroupByKey]])*DiscreteStatsTable[Replication]))</f>
        <v>50</v>
      </c>
      <c r="Y1020" s="5">
        <f>IF(DiscreteStatsTable[[#This Row],[RepsRequested]]=DiscreteStatsTable[[#This Row],[RepsWithStatObserved]],1,0)</f>
        <v>1</v>
      </c>
    </row>
    <row r="1021" spans="1:25" x14ac:dyDescent="0.25">
      <c r="A1021" t="s">
        <v>68</v>
      </c>
      <c r="B1021" t="s">
        <v>70</v>
      </c>
      <c r="C1021">
        <v>19</v>
      </c>
      <c r="D1021" t="s">
        <v>85</v>
      </c>
      <c r="E1021" t="s">
        <v>90</v>
      </c>
      <c r="F1021" t="s">
        <v>87</v>
      </c>
      <c r="G1021">
        <v>0</v>
      </c>
      <c r="H1021">
        <v>2E+20</v>
      </c>
      <c r="I1021">
        <v>0</v>
      </c>
      <c r="J1021">
        <v>0</v>
      </c>
      <c r="K1021">
        <v>316</v>
      </c>
      <c r="L102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21" s="5" cm="1">
        <f t="array" ref="M1021">MAX(IF((ProjectInfoTable[ProjectName]=DiscreteStatsTable[[#This Row],[ProjectName]]),(ProjectInfoTable[ProjectName]=DiscreteStatsTable[[#This Row],[ProjectName]])*ProjectInfoTable[NumberOfReplications]))</f>
        <v>50</v>
      </c>
      <c r="N1021" s="5" cm="1">
        <f t="array" ref="N1021">IFERROR(AVERAGE(IF((DiscreteStatsTable[GroupByKey]=DiscreteStatsTable[[#This Row],[GroupByKey]]),(DiscreteStatsTable[GroupByKey]=DiscreteStatsTable[[#This Row],[GroupByKey]])*DiscreteStatsTable[Average])),0)</f>
        <v>0</v>
      </c>
      <c r="O1021" s="5" cm="1">
        <f t="array" ref="O1021">IFERROR(_xlfn.STDEV.S(IF((DiscreteStatsTable[GroupByKey]=DiscreteStatsTable[[#This Row],[GroupByKey]]),(DiscreteStatsTable[GroupByKey]=DiscreteStatsTable[[#This Row],[GroupByKey]])*DiscreteStatsTable[Average])),0)</f>
        <v>0</v>
      </c>
      <c r="P1021" s="5" cm="1">
        <f t="array" ref="P1021">MAX(IF((ProjectInfoTable[ProjectName]=DiscreteStatsTable[[#This Row],[ProjectName]]),(ProjectInfoTable[ProjectName]=DiscreteStatsTable[[#This Row],[ProjectName]])*ProjectInfoTable[ConfidenceInterval]))</f>
        <v>0.95</v>
      </c>
      <c r="Q1021" s="5">
        <f>IF(AND(DiscreteStatsTable[[#This Row],[RepsWithStatObserved]]=1,Y1021=0),200000000000000000000,IFERROR(_xlfn.T.INV.2T(1 -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1" s="5" cm="1">
        <f t="array" ref="R1021">MIN(IF((DiscreteStatsTable[GroupByKey]=DiscreteStatsTable[[#This Row],[GroupByKey]]),(DiscreteStatsTable[GroupByKey]=DiscreteStatsTable[[#This Row],[GroupByKey]])*DiscreteStatsTable[Average]))</f>
        <v>0</v>
      </c>
      <c r="S1021" s="5" cm="1">
        <f t="array" ref="S1021">MAX(IF((DiscreteStatsTable[GroupByKey]=DiscreteStatsTable[[#This Row],[GroupByKey]]),(DiscreteStatsTable[GroupByKey]=DiscreteStatsTable[[#This Row],[GroupByKey]])*DiscreteStatsTable[Average]))</f>
        <v>0</v>
      </c>
      <c r="T1021" s="5" cm="1">
        <f t="array" ref="T1021">MIN(IF((DiscreteStatsTable[GroupByKey]=DiscreteStatsTable[[#This Row],[GroupByKey]]),(DiscreteStatsTable[GroupByKey]=DiscreteStatsTable[[#This Row],[GroupByKey]])*DiscreteStatsTable[Minimum]))</f>
        <v>0</v>
      </c>
      <c r="U1021" s="5" cm="1">
        <f t="array" ref="U1021">MAX(IF((DiscreteStatsTable[GroupByKey]=DiscreteStatsTable[[#This Row],[GroupByKey]]),(DiscreteStatsTable[GroupByKey]=DiscreteStatsTable[[#This Row],[GroupByKey]])*DiscreteStatsTable[Maximum]))</f>
        <v>0</v>
      </c>
      <c r="V1021" s="5" cm="1">
        <f t="array" ref="V1021">IFERROR(AVERAGE(IF((DiscreteStatsTable[GroupByKey]=DiscreteStatsTable[[#This Row],[GroupByKey]]),(DiscreteStatsTable[GroupByKey]=DiscreteStatsTable[[#This Row],[GroupByKey]])*DiscreteStatsTable[NumberObservations])),0)</f>
        <v>314.94</v>
      </c>
      <c r="W1021" s="5">
        <f>IF((DiscreteStatsTable[[#This Row],[RepsRequested]]&gt;1),DiscreteStatsTable[[#This Row],[HalfWidth]],DiscreteStatsTable[[#This Row],[BatchMeansHalfWidth]])</f>
        <v>0</v>
      </c>
      <c r="X1021" s="5" cm="1">
        <f t="array" ref="X1021">COUNT(IF((DiscreteStatsTable[GroupByKey]=DiscreteStatsTable[[#This Row],[GroupByKey]]),(DiscreteStatsTable[GroupByKey]=DiscreteStatsTable[[#This Row],[GroupByKey]])*DiscreteStatsTable[Replication]))</f>
        <v>50</v>
      </c>
      <c r="Y1021" s="5">
        <f>IF(DiscreteStatsTable[[#This Row],[RepsRequested]]=DiscreteStatsTable[[#This Row],[RepsWithStatObserved]],1,0)</f>
        <v>1</v>
      </c>
    </row>
    <row r="1022" spans="1:25" x14ac:dyDescent="0.25">
      <c r="A1022" t="s">
        <v>68</v>
      </c>
      <c r="B1022" t="s">
        <v>70</v>
      </c>
      <c r="C1022">
        <v>19</v>
      </c>
      <c r="D1022" t="s">
        <v>85</v>
      </c>
      <c r="E1022" t="s">
        <v>91</v>
      </c>
      <c r="F1022" t="s">
        <v>87</v>
      </c>
      <c r="G1022">
        <v>0.151304349428453</v>
      </c>
      <c r="H1022">
        <v>2E+20</v>
      </c>
      <c r="I1022">
        <v>1.3101525386186599E-2</v>
      </c>
      <c r="J1022">
        <v>0.32513018820912498</v>
      </c>
      <c r="K1022">
        <v>316</v>
      </c>
      <c r="L102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22" s="5" cm="1">
        <f t="array" ref="M1022">MAX(IF((ProjectInfoTable[ProjectName]=DiscreteStatsTable[[#This Row],[ProjectName]]),(ProjectInfoTable[ProjectName]=DiscreteStatsTable[[#This Row],[ProjectName]])*ProjectInfoTable[NumberOfReplications]))</f>
        <v>50</v>
      </c>
      <c r="N1022" s="5" cm="1">
        <f t="array" ref="N1022">IFERROR(AVERAGE(IF((DiscreteStatsTable[GroupByKey]=DiscreteStatsTable[[#This Row],[GroupByKey]]),(DiscreteStatsTable[GroupByKey]=DiscreteStatsTable[[#This Row],[GroupByKey]])*DiscreteStatsTable[Average])),0)</f>
        <v>0.15360300744494335</v>
      </c>
      <c r="O1022" s="5" cm="1">
        <f t="array" ref="O102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22" s="5" cm="1">
        <f t="array" ref="P1022">MAX(IF((ProjectInfoTable[ProjectName]=DiscreteStatsTable[[#This Row],[ProjectName]]),(ProjectInfoTable[ProjectName]=DiscreteStatsTable[[#This Row],[ProjectName]])*ProjectInfoTable[ConfidenceInterval]))</f>
        <v>0.95</v>
      </c>
      <c r="Q1022" s="5">
        <f>IF(AND(DiscreteStatsTable[[#This Row],[RepsWithStatObserved]]=1,Y1022=0),200000000000000000000,IFERROR(_xlfn.T.INV.2T(1 -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22" s="5" cm="1">
        <f t="array" ref="R1022">MIN(IF((DiscreteStatsTable[GroupByKey]=DiscreteStatsTable[[#This Row],[GroupByKey]]),(DiscreteStatsTable[GroupByKey]=DiscreteStatsTable[[#This Row],[GroupByKey]])*DiscreteStatsTable[Average]))</f>
        <v>0.14775202073435401</v>
      </c>
      <c r="S1022" s="5" cm="1">
        <f t="array" ref="S1022">MAX(IF((DiscreteStatsTable[GroupByKey]=DiscreteStatsTable[[#This Row],[GroupByKey]]),(DiscreteStatsTable[GroupByKey]=DiscreteStatsTable[[#This Row],[GroupByKey]])*DiscreteStatsTable[Average]))</f>
        <v>0.15935535821513699</v>
      </c>
      <c r="T1022" s="5" cm="1">
        <f t="array" ref="T1022">MIN(IF((DiscreteStatsTable[GroupByKey]=DiscreteStatsTable[[#This Row],[GroupByKey]]),(DiscreteStatsTable[GroupByKey]=DiscreteStatsTable[[#This Row],[GroupByKey]])*DiscreteStatsTable[Minimum]))</f>
        <v>1.2941586017357501E-2</v>
      </c>
      <c r="U1022" s="5" cm="1">
        <f t="array" ref="U1022">MAX(IF((DiscreteStatsTable[GroupByKey]=DiscreteStatsTable[[#This Row],[GroupByKey]]),(DiscreteStatsTable[GroupByKey]=DiscreteStatsTable[[#This Row],[GroupByKey]])*DiscreteStatsTable[Maximum]))</f>
        <v>0.39902140955300902</v>
      </c>
      <c r="V1022" s="5" cm="1">
        <f t="array" ref="V1022">IFERROR(AVERAGE(IF((DiscreteStatsTable[GroupByKey]=DiscreteStatsTable[[#This Row],[GroupByKey]]),(DiscreteStatsTable[GroupByKey]=DiscreteStatsTable[[#This Row],[GroupByKey]])*DiscreteStatsTable[NumberObservations])),0)</f>
        <v>314.94</v>
      </c>
      <c r="W1022" s="5">
        <f>IF((DiscreteStatsTable[[#This Row],[RepsRequested]]&gt;1),DiscreteStatsTable[[#This Row],[HalfWidth]],DiscreteStatsTable[[#This Row],[BatchMeansHalfWidth]])</f>
        <v>7.902472167534418E-4</v>
      </c>
      <c r="X1022" s="5" cm="1">
        <f t="array" ref="X1022">COUNT(IF((DiscreteStatsTable[GroupByKey]=DiscreteStatsTable[[#This Row],[GroupByKey]]),(DiscreteStatsTable[GroupByKey]=DiscreteStatsTable[[#This Row],[GroupByKey]])*DiscreteStatsTable[Replication]))</f>
        <v>50</v>
      </c>
      <c r="Y1022" s="5">
        <f>IF(DiscreteStatsTable[[#This Row],[RepsRequested]]=DiscreteStatsTable[[#This Row],[RepsWithStatObserved]],1,0)</f>
        <v>1</v>
      </c>
    </row>
    <row r="1023" spans="1:25" x14ac:dyDescent="0.25">
      <c r="A1023" t="s">
        <v>68</v>
      </c>
      <c r="B1023" t="s">
        <v>70</v>
      </c>
      <c r="C1023">
        <v>19</v>
      </c>
      <c r="D1023" t="s">
        <v>85</v>
      </c>
      <c r="E1023" t="s">
        <v>92</v>
      </c>
      <c r="F1023" t="s">
        <v>87</v>
      </c>
      <c r="G1023">
        <v>6.1559767298527897</v>
      </c>
      <c r="H1023">
        <v>2E+20</v>
      </c>
      <c r="I1023">
        <v>0.78609152317119402</v>
      </c>
      <c r="J1023">
        <v>15.7198233446838</v>
      </c>
      <c r="K1023">
        <v>316</v>
      </c>
      <c r="L102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23" s="5" cm="1">
        <f t="array" ref="M1023">MAX(IF((ProjectInfoTable[ProjectName]=DiscreteStatsTable[[#This Row],[ProjectName]]),(ProjectInfoTable[ProjectName]=DiscreteStatsTable[[#This Row],[ProjectName]])*ProjectInfoTable[NumberOfReplications]))</f>
        <v>50</v>
      </c>
      <c r="N1023" s="5" cm="1">
        <f t="array" ref="N1023">IFERROR(AVERAGE(IF((DiscreteStatsTable[GroupByKey]=DiscreteStatsTable[[#This Row],[GroupByKey]]),(DiscreteStatsTable[GroupByKey]=DiscreteStatsTable[[#This Row],[GroupByKey]])*DiscreteStatsTable[Average])),0)</f>
        <v>6.2464097165262737</v>
      </c>
      <c r="O1023" s="5" cm="1">
        <f t="array" ref="O1023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023" s="5" cm="1">
        <f t="array" ref="P1023">MAX(IF((ProjectInfoTable[ProjectName]=DiscreteStatsTable[[#This Row],[ProjectName]]),(ProjectInfoTable[ProjectName]=DiscreteStatsTable[[#This Row],[ProjectName]])*ProjectInfoTable[ConfidenceInterval]))</f>
        <v>0.95</v>
      </c>
      <c r="Q1023" s="5">
        <f>IF(AND(DiscreteStatsTable[[#This Row],[RepsWithStatObserved]]=1,Y1023=0),200000000000000000000,IFERROR(_xlfn.T.INV.2T(1 -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023" s="5" cm="1">
        <f t="array" ref="R1023">MIN(IF((DiscreteStatsTable[GroupByKey]=DiscreteStatsTable[[#This Row],[GroupByKey]]),(DiscreteStatsTable[GroupByKey]=DiscreteStatsTable[[#This Row],[GroupByKey]])*DiscreteStatsTable[Average]))</f>
        <v>5.7719952606423401</v>
      </c>
      <c r="S1023" s="5" cm="1">
        <f t="array" ref="S1023">MAX(IF((DiscreteStatsTable[GroupByKey]=DiscreteStatsTable[[#This Row],[GroupByKey]]),(DiscreteStatsTable[GroupByKey]=DiscreteStatsTable[[#This Row],[GroupByKey]])*DiscreteStatsTable[Average]))</f>
        <v>6.9649734105951397</v>
      </c>
      <c r="T1023" s="5" cm="1">
        <f t="array" ref="T1023">MIN(IF((DiscreteStatsTable[GroupByKey]=DiscreteStatsTable[[#This Row],[GroupByKey]]),(DiscreteStatsTable[GroupByKey]=DiscreteStatsTable[[#This Row],[GroupByKey]])*DiscreteStatsTable[Minimum]))</f>
        <v>0.776495161041453</v>
      </c>
      <c r="U1023" s="5" cm="1">
        <f t="array" ref="U1023">MAX(IF((DiscreteStatsTable[GroupByKey]=DiscreteStatsTable[[#This Row],[GroupByKey]]),(DiscreteStatsTable[GroupByKey]=DiscreteStatsTable[[#This Row],[GroupByKey]])*DiscreteStatsTable[Maximum]))</f>
        <v>24.516532285818698</v>
      </c>
      <c r="V1023" s="5" cm="1">
        <f t="array" ref="V1023">IFERROR(AVERAGE(IF((DiscreteStatsTable[GroupByKey]=DiscreteStatsTable[[#This Row],[GroupByKey]]),(DiscreteStatsTable[GroupByKey]=DiscreteStatsTable[[#This Row],[GroupByKey]])*DiscreteStatsTable[NumberObservations])),0)</f>
        <v>314.94</v>
      </c>
      <c r="W1023" s="5">
        <f>IF((DiscreteStatsTable[[#This Row],[RepsRequested]]&gt;1),DiscreteStatsTable[[#This Row],[HalfWidth]],DiscreteStatsTable[[#This Row],[BatchMeansHalfWidth]])</f>
        <v>7.1468938045562813E-2</v>
      </c>
      <c r="X1023" s="5" cm="1">
        <f t="array" ref="X1023">COUNT(IF((DiscreteStatsTable[GroupByKey]=DiscreteStatsTable[[#This Row],[GroupByKey]]),(DiscreteStatsTable[GroupByKey]=DiscreteStatsTable[[#This Row],[GroupByKey]])*DiscreteStatsTable[Replication]))</f>
        <v>50</v>
      </c>
      <c r="Y1023" s="5">
        <f>IF(DiscreteStatsTable[[#This Row],[RepsRequested]]=DiscreteStatsTable[[#This Row],[RepsWithStatObserved]],1,0)</f>
        <v>1</v>
      </c>
    </row>
    <row r="1024" spans="1:25" x14ac:dyDescent="0.25">
      <c r="A1024" t="s">
        <v>68</v>
      </c>
      <c r="B1024" t="s">
        <v>70</v>
      </c>
      <c r="C1024">
        <v>19</v>
      </c>
      <c r="D1024" t="s">
        <v>85</v>
      </c>
      <c r="E1024" t="s">
        <v>93</v>
      </c>
      <c r="F1024" t="s">
        <v>87</v>
      </c>
      <c r="G1024">
        <v>0</v>
      </c>
      <c r="H1024">
        <v>2E+20</v>
      </c>
      <c r="I1024">
        <v>0</v>
      </c>
      <c r="J1024">
        <v>0</v>
      </c>
      <c r="K1024">
        <v>316</v>
      </c>
      <c r="L102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24" s="5" cm="1">
        <f t="array" ref="M1024">MAX(IF((ProjectInfoTable[ProjectName]=DiscreteStatsTable[[#This Row],[ProjectName]]),(ProjectInfoTable[ProjectName]=DiscreteStatsTable[[#This Row],[ProjectName]])*ProjectInfoTable[NumberOfReplications]))</f>
        <v>50</v>
      </c>
      <c r="N1024" s="5" cm="1">
        <f t="array" ref="N1024">IFERROR(AVERAGE(IF((DiscreteStatsTable[GroupByKey]=DiscreteStatsTable[[#This Row],[GroupByKey]]),(DiscreteStatsTable[GroupByKey]=DiscreteStatsTable[[#This Row],[GroupByKey]])*DiscreteStatsTable[Average])),0)</f>
        <v>0</v>
      </c>
      <c r="O1024" s="5" cm="1">
        <f t="array" ref="O1024">IFERROR(_xlfn.STDEV.S(IF((DiscreteStatsTable[GroupByKey]=DiscreteStatsTable[[#This Row],[GroupByKey]]),(DiscreteStatsTable[GroupByKey]=DiscreteStatsTable[[#This Row],[GroupByKey]])*DiscreteStatsTable[Average])),0)</f>
        <v>0</v>
      </c>
      <c r="P1024" s="5" cm="1">
        <f t="array" ref="P1024">MAX(IF((ProjectInfoTable[ProjectName]=DiscreteStatsTable[[#This Row],[ProjectName]]),(ProjectInfoTable[ProjectName]=DiscreteStatsTable[[#This Row],[ProjectName]])*ProjectInfoTable[ConfidenceInterval]))</f>
        <v>0.95</v>
      </c>
      <c r="Q1024" s="5">
        <f>IF(AND(DiscreteStatsTable[[#This Row],[RepsWithStatObserved]]=1,Y1024=0),200000000000000000000,IFERROR(_xlfn.T.INV.2T(1 -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4" s="5" cm="1">
        <f t="array" ref="R1024">MIN(IF((DiscreteStatsTable[GroupByKey]=DiscreteStatsTable[[#This Row],[GroupByKey]]),(DiscreteStatsTable[GroupByKey]=DiscreteStatsTable[[#This Row],[GroupByKey]])*DiscreteStatsTable[Average]))</f>
        <v>0</v>
      </c>
      <c r="S1024" s="5" cm="1">
        <f t="array" ref="S1024">MAX(IF((DiscreteStatsTable[GroupByKey]=DiscreteStatsTable[[#This Row],[GroupByKey]]),(DiscreteStatsTable[GroupByKey]=DiscreteStatsTable[[#This Row],[GroupByKey]])*DiscreteStatsTable[Average]))</f>
        <v>0</v>
      </c>
      <c r="T1024" s="5" cm="1">
        <f t="array" ref="T1024">MIN(IF((DiscreteStatsTable[GroupByKey]=DiscreteStatsTable[[#This Row],[GroupByKey]]),(DiscreteStatsTable[GroupByKey]=DiscreteStatsTable[[#This Row],[GroupByKey]])*DiscreteStatsTable[Minimum]))</f>
        <v>0</v>
      </c>
      <c r="U1024" s="5" cm="1">
        <f t="array" ref="U1024">MAX(IF((DiscreteStatsTable[GroupByKey]=DiscreteStatsTable[[#This Row],[GroupByKey]]),(DiscreteStatsTable[GroupByKey]=DiscreteStatsTable[[#This Row],[GroupByKey]])*DiscreteStatsTable[Maximum]))</f>
        <v>0</v>
      </c>
      <c r="V1024" s="5" cm="1">
        <f t="array" ref="V1024">IFERROR(AVERAGE(IF((DiscreteStatsTable[GroupByKey]=DiscreteStatsTable[[#This Row],[GroupByKey]]),(DiscreteStatsTable[GroupByKey]=DiscreteStatsTable[[#This Row],[GroupByKey]])*DiscreteStatsTable[NumberObservations])),0)</f>
        <v>314.94</v>
      </c>
      <c r="W1024" s="5">
        <f>IF((DiscreteStatsTable[[#This Row],[RepsRequested]]&gt;1),DiscreteStatsTable[[#This Row],[HalfWidth]],DiscreteStatsTable[[#This Row],[BatchMeansHalfWidth]])</f>
        <v>0</v>
      </c>
      <c r="X1024" s="5" cm="1">
        <f t="array" ref="X1024">COUNT(IF((DiscreteStatsTable[GroupByKey]=DiscreteStatsTable[[#This Row],[GroupByKey]]),(DiscreteStatsTable[GroupByKey]=DiscreteStatsTable[[#This Row],[GroupByKey]])*DiscreteStatsTable[Replication]))</f>
        <v>50</v>
      </c>
      <c r="Y1024" s="5">
        <f>IF(DiscreteStatsTable[[#This Row],[RepsRequested]]=DiscreteStatsTable[[#This Row],[RepsWithStatObserved]],1,0)</f>
        <v>1</v>
      </c>
    </row>
    <row r="1025" spans="1:25" x14ac:dyDescent="0.25">
      <c r="A1025" t="s">
        <v>68</v>
      </c>
      <c r="B1025" t="s">
        <v>70</v>
      </c>
      <c r="C1025">
        <v>19</v>
      </c>
      <c r="D1025" t="s">
        <v>85</v>
      </c>
      <c r="E1025" t="s">
        <v>94</v>
      </c>
      <c r="F1025" t="s">
        <v>87</v>
      </c>
      <c r="G1025">
        <v>0</v>
      </c>
      <c r="H1025">
        <v>2E+20</v>
      </c>
      <c r="I1025">
        <v>0</v>
      </c>
      <c r="J1025">
        <v>0</v>
      </c>
      <c r="K1025">
        <v>316</v>
      </c>
      <c r="L102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25" s="5" cm="1">
        <f t="array" ref="M1025">MAX(IF((ProjectInfoTable[ProjectName]=DiscreteStatsTable[[#This Row],[ProjectName]]),(ProjectInfoTable[ProjectName]=DiscreteStatsTable[[#This Row],[ProjectName]])*ProjectInfoTable[NumberOfReplications]))</f>
        <v>50</v>
      </c>
      <c r="N1025" s="5" cm="1">
        <f t="array" ref="N1025">IFERROR(AVERAGE(IF((DiscreteStatsTable[GroupByKey]=DiscreteStatsTable[[#This Row],[GroupByKey]]),(DiscreteStatsTable[GroupByKey]=DiscreteStatsTable[[#This Row],[GroupByKey]])*DiscreteStatsTable[Average])),0)</f>
        <v>0</v>
      </c>
      <c r="O1025" s="5" cm="1">
        <f t="array" ref="O1025">IFERROR(_xlfn.STDEV.S(IF((DiscreteStatsTable[GroupByKey]=DiscreteStatsTable[[#This Row],[GroupByKey]]),(DiscreteStatsTable[GroupByKey]=DiscreteStatsTable[[#This Row],[GroupByKey]])*DiscreteStatsTable[Average])),0)</f>
        <v>0</v>
      </c>
      <c r="P1025" s="5" cm="1">
        <f t="array" ref="P1025">MAX(IF((ProjectInfoTable[ProjectName]=DiscreteStatsTable[[#This Row],[ProjectName]]),(ProjectInfoTable[ProjectName]=DiscreteStatsTable[[#This Row],[ProjectName]])*ProjectInfoTable[ConfidenceInterval]))</f>
        <v>0.95</v>
      </c>
      <c r="Q1025" s="5">
        <f>IF(AND(DiscreteStatsTable[[#This Row],[RepsWithStatObserved]]=1,Y1025=0),200000000000000000000,IFERROR(_xlfn.T.INV.2T(1 -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5" s="5" cm="1">
        <f t="array" ref="R1025">MIN(IF((DiscreteStatsTable[GroupByKey]=DiscreteStatsTable[[#This Row],[GroupByKey]]),(DiscreteStatsTable[GroupByKey]=DiscreteStatsTable[[#This Row],[GroupByKey]])*DiscreteStatsTable[Average]))</f>
        <v>0</v>
      </c>
      <c r="S1025" s="5" cm="1">
        <f t="array" ref="S1025">MAX(IF((DiscreteStatsTable[GroupByKey]=DiscreteStatsTable[[#This Row],[GroupByKey]]),(DiscreteStatsTable[GroupByKey]=DiscreteStatsTable[[#This Row],[GroupByKey]])*DiscreteStatsTable[Average]))</f>
        <v>0</v>
      </c>
      <c r="T1025" s="5" cm="1">
        <f t="array" ref="T1025">MIN(IF((DiscreteStatsTable[GroupByKey]=DiscreteStatsTable[[#This Row],[GroupByKey]]),(DiscreteStatsTable[GroupByKey]=DiscreteStatsTable[[#This Row],[GroupByKey]])*DiscreteStatsTable[Minimum]))</f>
        <v>0</v>
      </c>
      <c r="U1025" s="5" cm="1">
        <f t="array" ref="U1025">MAX(IF((DiscreteStatsTable[GroupByKey]=DiscreteStatsTable[[#This Row],[GroupByKey]]),(DiscreteStatsTable[GroupByKey]=DiscreteStatsTable[[#This Row],[GroupByKey]])*DiscreteStatsTable[Maximum]))</f>
        <v>0</v>
      </c>
      <c r="V1025" s="5" cm="1">
        <f t="array" ref="V1025">IFERROR(AVERAGE(IF((DiscreteStatsTable[GroupByKey]=DiscreteStatsTable[[#This Row],[GroupByKey]]),(DiscreteStatsTable[GroupByKey]=DiscreteStatsTable[[#This Row],[GroupByKey]])*DiscreteStatsTable[NumberObservations])),0)</f>
        <v>314.94</v>
      </c>
      <c r="W1025" s="5">
        <f>IF((DiscreteStatsTable[[#This Row],[RepsRequested]]&gt;1),DiscreteStatsTable[[#This Row],[HalfWidth]],DiscreteStatsTable[[#This Row],[BatchMeansHalfWidth]])</f>
        <v>0</v>
      </c>
      <c r="X1025" s="5" cm="1">
        <f t="array" ref="X1025">COUNT(IF((DiscreteStatsTable[GroupByKey]=DiscreteStatsTable[[#This Row],[GroupByKey]]),(DiscreteStatsTable[GroupByKey]=DiscreteStatsTable[[#This Row],[GroupByKey]])*DiscreteStatsTable[Replication]))</f>
        <v>50</v>
      </c>
      <c r="Y1025" s="5">
        <f>IF(DiscreteStatsTable[[#This Row],[RepsRequested]]=DiscreteStatsTable[[#This Row],[RepsWithStatObserved]],1,0)</f>
        <v>1</v>
      </c>
    </row>
    <row r="1026" spans="1:25" x14ac:dyDescent="0.25">
      <c r="A1026" t="s">
        <v>68</v>
      </c>
      <c r="B1026" t="s">
        <v>70</v>
      </c>
      <c r="C1026">
        <v>19</v>
      </c>
      <c r="D1026" t="s">
        <v>85</v>
      </c>
      <c r="E1026" t="s">
        <v>95</v>
      </c>
      <c r="F1026" t="s">
        <v>87</v>
      </c>
      <c r="G1026">
        <v>0.151304349428453</v>
      </c>
      <c r="H1026">
        <v>2E+20</v>
      </c>
      <c r="I1026">
        <v>1.3101525386186599E-2</v>
      </c>
      <c r="J1026">
        <v>0.32513018820912498</v>
      </c>
      <c r="K1026">
        <v>316</v>
      </c>
      <c r="L102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26" s="5" cm="1">
        <f t="array" ref="M1026">MAX(IF((ProjectInfoTable[ProjectName]=DiscreteStatsTable[[#This Row],[ProjectName]]),(ProjectInfoTable[ProjectName]=DiscreteStatsTable[[#This Row],[ProjectName]])*ProjectInfoTable[NumberOfReplications]))</f>
        <v>50</v>
      </c>
      <c r="N1026" s="5" cm="1">
        <f t="array" ref="N1026">IFERROR(AVERAGE(IF((DiscreteStatsTable[GroupByKey]=DiscreteStatsTable[[#This Row],[GroupByKey]]),(DiscreteStatsTable[GroupByKey]=DiscreteStatsTable[[#This Row],[GroupByKey]])*DiscreteStatsTable[Average])),0)</f>
        <v>0.15360300744494335</v>
      </c>
      <c r="O1026" s="5" cm="1">
        <f t="array" ref="O102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26" s="5" cm="1">
        <f t="array" ref="P1026">MAX(IF((ProjectInfoTable[ProjectName]=DiscreteStatsTable[[#This Row],[ProjectName]]),(ProjectInfoTable[ProjectName]=DiscreteStatsTable[[#This Row],[ProjectName]])*ProjectInfoTable[ConfidenceInterval]))</f>
        <v>0.95</v>
      </c>
      <c r="Q1026" s="5">
        <f>IF(AND(DiscreteStatsTable[[#This Row],[RepsWithStatObserved]]=1,Y1026=0),200000000000000000000,IFERROR(_xlfn.T.INV.2T(1 -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26" s="5" cm="1">
        <f t="array" ref="R1026">MIN(IF((DiscreteStatsTable[GroupByKey]=DiscreteStatsTable[[#This Row],[GroupByKey]]),(DiscreteStatsTable[GroupByKey]=DiscreteStatsTable[[#This Row],[GroupByKey]])*DiscreteStatsTable[Average]))</f>
        <v>0.14775202073435401</v>
      </c>
      <c r="S1026" s="5" cm="1">
        <f t="array" ref="S1026">MAX(IF((DiscreteStatsTable[GroupByKey]=DiscreteStatsTable[[#This Row],[GroupByKey]]),(DiscreteStatsTable[GroupByKey]=DiscreteStatsTable[[#This Row],[GroupByKey]])*DiscreteStatsTable[Average]))</f>
        <v>0.15935535821513699</v>
      </c>
      <c r="T1026" s="5" cm="1">
        <f t="array" ref="T1026">MIN(IF((DiscreteStatsTable[GroupByKey]=DiscreteStatsTable[[#This Row],[GroupByKey]]),(DiscreteStatsTable[GroupByKey]=DiscreteStatsTable[[#This Row],[GroupByKey]])*DiscreteStatsTable[Minimum]))</f>
        <v>1.2941586017357501E-2</v>
      </c>
      <c r="U1026" s="5" cm="1">
        <f t="array" ref="U1026">MAX(IF((DiscreteStatsTable[GroupByKey]=DiscreteStatsTable[[#This Row],[GroupByKey]]),(DiscreteStatsTable[GroupByKey]=DiscreteStatsTable[[#This Row],[GroupByKey]])*DiscreteStatsTable[Maximum]))</f>
        <v>0.39902140955300902</v>
      </c>
      <c r="V1026" s="5" cm="1">
        <f t="array" ref="V1026">IFERROR(AVERAGE(IF((DiscreteStatsTable[GroupByKey]=DiscreteStatsTable[[#This Row],[GroupByKey]]),(DiscreteStatsTable[GroupByKey]=DiscreteStatsTable[[#This Row],[GroupByKey]])*DiscreteStatsTable[NumberObservations])),0)</f>
        <v>314.94</v>
      </c>
      <c r="W1026" s="5">
        <f>IF((DiscreteStatsTable[[#This Row],[RepsRequested]]&gt;1),DiscreteStatsTable[[#This Row],[HalfWidth]],DiscreteStatsTable[[#This Row],[BatchMeansHalfWidth]])</f>
        <v>7.902472167534418E-4</v>
      </c>
      <c r="X1026" s="5" cm="1">
        <f t="array" ref="X1026">COUNT(IF((DiscreteStatsTable[GroupByKey]=DiscreteStatsTable[[#This Row],[GroupByKey]]),(DiscreteStatsTable[GroupByKey]=DiscreteStatsTable[[#This Row],[GroupByKey]])*DiscreteStatsTable[Replication]))</f>
        <v>50</v>
      </c>
      <c r="Y1026" s="5">
        <f>IF(DiscreteStatsTable[[#This Row],[RepsRequested]]=DiscreteStatsTable[[#This Row],[RepsWithStatObserved]],1,0)</f>
        <v>1</v>
      </c>
    </row>
    <row r="1027" spans="1:25" x14ac:dyDescent="0.25">
      <c r="A1027" t="s">
        <v>68</v>
      </c>
      <c r="B1027" t="s">
        <v>70</v>
      </c>
      <c r="C1027">
        <v>19</v>
      </c>
      <c r="D1027" t="s">
        <v>85</v>
      </c>
      <c r="E1027" t="s">
        <v>96</v>
      </c>
      <c r="F1027" t="s">
        <v>87</v>
      </c>
      <c r="G1027">
        <v>5.59511011179716</v>
      </c>
      <c r="H1027">
        <v>2E+20</v>
      </c>
      <c r="I1027">
        <v>0.78609152317119402</v>
      </c>
      <c r="J1027">
        <v>14.2993643683611</v>
      </c>
      <c r="K1027">
        <v>316</v>
      </c>
      <c r="L102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27" s="5" cm="1">
        <f t="array" ref="M1027">MAX(IF((ProjectInfoTable[ProjectName]=DiscreteStatsTable[[#This Row],[ProjectName]]),(ProjectInfoTable[ProjectName]=DiscreteStatsTable[[#This Row],[ProjectName]])*ProjectInfoTable[NumberOfReplications]))</f>
        <v>50</v>
      </c>
      <c r="N1027" s="5" cm="1">
        <f t="array" ref="N1027">IFERROR(AVERAGE(IF((DiscreteStatsTable[GroupByKey]=DiscreteStatsTable[[#This Row],[GroupByKey]]),(DiscreteStatsTable[GroupByKey]=DiscreteStatsTable[[#This Row],[GroupByKey]])*DiscreteStatsTable[Average])),0)</f>
        <v>5.6703914844629564</v>
      </c>
      <c r="O1027" s="5" cm="1">
        <f t="array" ref="O1027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027" s="5" cm="1">
        <f t="array" ref="P1027">MAX(IF((ProjectInfoTable[ProjectName]=DiscreteStatsTable[[#This Row],[ProjectName]]),(ProjectInfoTable[ProjectName]=DiscreteStatsTable[[#This Row],[ProjectName]])*ProjectInfoTable[ConfidenceInterval]))</f>
        <v>0.95</v>
      </c>
      <c r="Q1027" s="5">
        <f>IF(AND(DiscreteStatsTable[[#This Row],[RepsWithStatObserved]]=1,Y1027=0),200000000000000000000,IFERROR(_xlfn.T.INV.2T(1 -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027" s="5" cm="1">
        <f t="array" ref="R1027">MIN(IF((DiscreteStatsTable[GroupByKey]=DiscreteStatsTable[[#This Row],[GroupByKey]]),(DiscreteStatsTable[GroupByKey]=DiscreteStatsTable[[#This Row],[GroupByKey]])*DiscreteStatsTable[Average]))</f>
        <v>5.4446177348794</v>
      </c>
      <c r="S1027" s="5" cm="1">
        <f t="array" ref="S1027">MAX(IF((DiscreteStatsTable[GroupByKey]=DiscreteStatsTable[[#This Row],[GroupByKey]]),(DiscreteStatsTable[GroupByKey]=DiscreteStatsTable[[#This Row],[GroupByKey]])*DiscreteStatsTable[Average]))</f>
        <v>5.9073355064629904</v>
      </c>
      <c r="T1027" s="5" cm="1">
        <f t="array" ref="T1027">MIN(IF((DiscreteStatsTable[GroupByKey]=DiscreteStatsTable[[#This Row],[GroupByKey]]),(DiscreteStatsTable[GroupByKey]=DiscreteStatsTable[[#This Row],[GroupByKey]])*DiscreteStatsTable[Minimum]))</f>
        <v>0.776495161041453</v>
      </c>
      <c r="U1027" s="5" cm="1">
        <f t="array" ref="U1027">MAX(IF((DiscreteStatsTable[GroupByKey]=DiscreteStatsTable[[#This Row],[GroupByKey]]),(DiscreteStatsTable[GroupByKey]=DiscreteStatsTable[[#This Row],[GroupByKey]])*DiscreteStatsTable[Maximum]))</f>
        <v>17.386184782464099</v>
      </c>
      <c r="V1027" s="5" cm="1">
        <f t="array" ref="V1027">IFERROR(AVERAGE(IF((DiscreteStatsTable[GroupByKey]=DiscreteStatsTable[[#This Row],[GroupByKey]]),(DiscreteStatsTable[GroupByKey]=DiscreteStatsTable[[#This Row],[GroupByKey]])*DiscreteStatsTable[NumberObservations])),0)</f>
        <v>314.94</v>
      </c>
      <c r="W1027" s="5">
        <f>IF((DiscreteStatsTable[[#This Row],[RepsRequested]]&gt;1),DiscreteStatsTable[[#This Row],[HalfWidth]],DiscreteStatsTable[[#This Row],[BatchMeansHalfWidth]])</f>
        <v>3.1864759013847554E-2</v>
      </c>
      <c r="X1027" s="5" cm="1">
        <f t="array" ref="X1027">COUNT(IF((DiscreteStatsTable[GroupByKey]=DiscreteStatsTable[[#This Row],[GroupByKey]]),(DiscreteStatsTable[GroupByKey]=DiscreteStatsTable[[#This Row],[GroupByKey]])*DiscreteStatsTable[Replication]))</f>
        <v>50</v>
      </c>
      <c r="Y1027" s="5">
        <f>IF(DiscreteStatsTable[[#This Row],[RepsRequested]]=DiscreteStatsTable[[#This Row],[RepsWithStatObserved]],1,0)</f>
        <v>1</v>
      </c>
    </row>
    <row r="1028" spans="1:25" x14ac:dyDescent="0.25">
      <c r="A1028" t="s">
        <v>68</v>
      </c>
      <c r="B1028" t="s">
        <v>70</v>
      </c>
      <c r="C1028">
        <v>19</v>
      </c>
      <c r="D1028" t="s">
        <v>85</v>
      </c>
      <c r="E1028" t="s">
        <v>97</v>
      </c>
      <c r="F1028" t="s">
        <v>87</v>
      </c>
      <c r="G1028">
        <v>0</v>
      </c>
      <c r="H1028">
        <v>2E+20</v>
      </c>
      <c r="I1028">
        <v>0</v>
      </c>
      <c r="J1028">
        <v>0</v>
      </c>
      <c r="K1028">
        <v>316</v>
      </c>
      <c r="L102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28" s="5" cm="1">
        <f t="array" ref="M1028">MAX(IF((ProjectInfoTable[ProjectName]=DiscreteStatsTable[[#This Row],[ProjectName]]),(ProjectInfoTable[ProjectName]=DiscreteStatsTable[[#This Row],[ProjectName]])*ProjectInfoTable[NumberOfReplications]))</f>
        <v>50</v>
      </c>
      <c r="N1028" s="5" cm="1">
        <f t="array" ref="N1028">IFERROR(AVERAGE(IF((DiscreteStatsTable[GroupByKey]=DiscreteStatsTable[[#This Row],[GroupByKey]]),(DiscreteStatsTable[GroupByKey]=DiscreteStatsTable[[#This Row],[GroupByKey]])*DiscreteStatsTable[Average])),0)</f>
        <v>0</v>
      </c>
      <c r="O1028" s="5" cm="1">
        <f t="array" ref="O1028">IFERROR(_xlfn.STDEV.S(IF((DiscreteStatsTable[GroupByKey]=DiscreteStatsTable[[#This Row],[GroupByKey]]),(DiscreteStatsTable[GroupByKey]=DiscreteStatsTable[[#This Row],[GroupByKey]])*DiscreteStatsTable[Average])),0)</f>
        <v>0</v>
      </c>
      <c r="P1028" s="5" cm="1">
        <f t="array" ref="P1028">MAX(IF((ProjectInfoTable[ProjectName]=DiscreteStatsTable[[#This Row],[ProjectName]]),(ProjectInfoTable[ProjectName]=DiscreteStatsTable[[#This Row],[ProjectName]])*ProjectInfoTable[ConfidenceInterval]))</f>
        <v>0.95</v>
      </c>
      <c r="Q1028" s="5">
        <f>IF(AND(DiscreteStatsTable[[#This Row],[RepsWithStatObserved]]=1,Y1028=0),200000000000000000000,IFERROR(_xlfn.T.INV.2T(1 -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8" s="5" cm="1">
        <f t="array" ref="R1028">MIN(IF((DiscreteStatsTable[GroupByKey]=DiscreteStatsTable[[#This Row],[GroupByKey]]),(DiscreteStatsTable[GroupByKey]=DiscreteStatsTable[[#This Row],[GroupByKey]])*DiscreteStatsTable[Average]))</f>
        <v>0</v>
      </c>
      <c r="S1028" s="5" cm="1">
        <f t="array" ref="S1028">MAX(IF((DiscreteStatsTable[GroupByKey]=DiscreteStatsTable[[#This Row],[GroupByKey]]),(DiscreteStatsTable[GroupByKey]=DiscreteStatsTable[[#This Row],[GroupByKey]])*DiscreteStatsTable[Average]))</f>
        <v>0</v>
      </c>
      <c r="T1028" s="5" cm="1">
        <f t="array" ref="T1028">MIN(IF((DiscreteStatsTable[GroupByKey]=DiscreteStatsTable[[#This Row],[GroupByKey]]),(DiscreteStatsTable[GroupByKey]=DiscreteStatsTable[[#This Row],[GroupByKey]])*DiscreteStatsTable[Minimum]))</f>
        <v>0</v>
      </c>
      <c r="U1028" s="5" cm="1">
        <f t="array" ref="U1028">MAX(IF((DiscreteStatsTable[GroupByKey]=DiscreteStatsTable[[#This Row],[GroupByKey]]),(DiscreteStatsTable[GroupByKey]=DiscreteStatsTable[[#This Row],[GroupByKey]])*DiscreteStatsTable[Maximum]))</f>
        <v>0</v>
      </c>
      <c r="V1028" s="5" cm="1">
        <f t="array" ref="V1028">IFERROR(AVERAGE(IF((DiscreteStatsTable[GroupByKey]=DiscreteStatsTable[[#This Row],[GroupByKey]]),(DiscreteStatsTable[GroupByKey]=DiscreteStatsTable[[#This Row],[GroupByKey]])*DiscreteStatsTable[NumberObservations])),0)</f>
        <v>314.94</v>
      </c>
      <c r="W1028" s="5">
        <f>IF((DiscreteStatsTable[[#This Row],[RepsRequested]]&gt;1),DiscreteStatsTable[[#This Row],[HalfWidth]],DiscreteStatsTable[[#This Row],[BatchMeansHalfWidth]])</f>
        <v>0</v>
      </c>
      <c r="X1028" s="5" cm="1">
        <f t="array" ref="X1028">COUNT(IF((DiscreteStatsTable[GroupByKey]=DiscreteStatsTable[[#This Row],[GroupByKey]]),(DiscreteStatsTable[GroupByKey]=DiscreteStatsTable[[#This Row],[GroupByKey]])*DiscreteStatsTable[Replication]))</f>
        <v>50</v>
      </c>
      <c r="Y1028" s="5">
        <f>IF(DiscreteStatsTable[[#This Row],[RepsRequested]]=DiscreteStatsTable[[#This Row],[RepsWithStatObserved]],1,0)</f>
        <v>1</v>
      </c>
    </row>
    <row r="1029" spans="1:25" x14ac:dyDescent="0.25">
      <c r="A1029" t="s">
        <v>68</v>
      </c>
      <c r="B1029" t="s">
        <v>70</v>
      </c>
      <c r="C1029">
        <v>19</v>
      </c>
      <c r="D1029" t="s">
        <v>85</v>
      </c>
      <c r="E1029" t="s">
        <v>98</v>
      </c>
      <c r="F1029" t="s">
        <v>87</v>
      </c>
      <c r="G1029">
        <v>0.56086661805562998</v>
      </c>
      <c r="H1029">
        <v>2E+20</v>
      </c>
      <c r="I1029">
        <v>0</v>
      </c>
      <c r="J1029">
        <v>4.27943982674969</v>
      </c>
      <c r="K1029">
        <v>316</v>
      </c>
      <c r="L102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29" s="5" cm="1">
        <f t="array" ref="M1029">MAX(IF((ProjectInfoTable[ProjectName]=DiscreteStatsTable[[#This Row],[ProjectName]]),(ProjectInfoTable[ProjectName]=DiscreteStatsTable[[#This Row],[ProjectName]])*ProjectInfoTable[NumberOfReplications]))</f>
        <v>50</v>
      </c>
      <c r="N1029" s="5" cm="1">
        <f t="array" ref="N1029">IFERROR(AVERAGE(IF((DiscreteStatsTable[GroupByKey]=DiscreteStatsTable[[#This Row],[GroupByKey]]),(DiscreteStatsTable[GroupByKey]=DiscreteStatsTable[[#This Row],[GroupByKey]])*DiscreteStatsTable[Average])),0)</f>
        <v>0.57601823206331915</v>
      </c>
      <c r="O1029" s="5" cm="1">
        <f t="array" ref="O1029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029" s="5" cm="1">
        <f t="array" ref="P1029">MAX(IF((ProjectInfoTable[ProjectName]=DiscreteStatsTable[[#This Row],[ProjectName]]),(ProjectInfoTable[ProjectName]=DiscreteStatsTable[[#This Row],[ProjectName]])*ProjectInfoTable[ConfidenceInterval]))</f>
        <v>0.95</v>
      </c>
      <c r="Q1029" s="5">
        <f>IF(AND(DiscreteStatsTable[[#This Row],[RepsWithStatObserved]]=1,Y1029=0),200000000000000000000,IFERROR(_xlfn.T.INV.2T(1 -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029" s="5" cm="1">
        <f t="array" ref="R1029">MIN(IF((DiscreteStatsTable[GroupByKey]=DiscreteStatsTable[[#This Row],[GroupByKey]]),(DiscreteStatsTable[GroupByKey]=DiscreteStatsTable[[#This Row],[GroupByKey]])*DiscreteStatsTable[Average]))</f>
        <v>0.32737752576294898</v>
      </c>
      <c r="S1029" s="5" cm="1">
        <f t="array" ref="S1029">MAX(IF((DiscreteStatsTable[GroupByKey]=DiscreteStatsTable[[#This Row],[GroupByKey]]),(DiscreteStatsTable[GroupByKey]=DiscreteStatsTable[[#This Row],[GroupByKey]])*DiscreteStatsTable[Average]))</f>
        <v>1.14796185143237</v>
      </c>
      <c r="T1029" s="5" cm="1">
        <f t="array" ref="T1029">MIN(IF((DiscreteStatsTable[GroupByKey]=DiscreteStatsTable[[#This Row],[GroupByKey]]),(DiscreteStatsTable[GroupByKey]=DiscreteStatsTable[[#This Row],[GroupByKey]])*DiscreteStatsTable[Minimum]))</f>
        <v>0</v>
      </c>
      <c r="U1029" s="5" cm="1">
        <f t="array" ref="U1029">MAX(IF((DiscreteStatsTable[GroupByKey]=DiscreteStatsTable[[#This Row],[GroupByKey]]),(DiscreteStatsTable[GroupByKey]=DiscreteStatsTable[[#This Row],[GroupByKey]])*DiscreteStatsTable[Maximum]))</f>
        <v>11.200829717355999</v>
      </c>
      <c r="V1029" s="5" cm="1">
        <f t="array" ref="V1029">IFERROR(AVERAGE(IF((DiscreteStatsTable[GroupByKey]=DiscreteStatsTable[[#This Row],[GroupByKey]]),(DiscreteStatsTable[GroupByKey]=DiscreteStatsTable[[#This Row],[GroupByKey]])*DiscreteStatsTable[NumberObservations])),0)</f>
        <v>314.94</v>
      </c>
      <c r="W1029" s="5">
        <f>IF((DiscreteStatsTable[[#This Row],[RepsRequested]]&gt;1),DiscreteStatsTable[[#This Row],[HalfWidth]],DiscreteStatsTable[[#This Row],[BatchMeansHalfWidth]])</f>
        <v>4.5229136780020357E-2</v>
      </c>
      <c r="X1029" s="5" cm="1">
        <f t="array" ref="X1029">COUNT(IF((DiscreteStatsTable[GroupByKey]=DiscreteStatsTable[[#This Row],[GroupByKey]]),(DiscreteStatsTable[GroupByKey]=DiscreteStatsTable[[#This Row],[GroupByKey]])*DiscreteStatsTable[Replication]))</f>
        <v>50</v>
      </c>
      <c r="Y1029" s="5">
        <f>IF(DiscreteStatsTable[[#This Row],[RepsRequested]]=DiscreteStatsTable[[#This Row],[RepsWithStatObserved]],1,0)</f>
        <v>1</v>
      </c>
    </row>
    <row r="1030" spans="1:25" x14ac:dyDescent="0.25">
      <c r="A1030" t="s">
        <v>68</v>
      </c>
      <c r="B1030" t="s">
        <v>70</v>
      </c>
      <c r="C1030">
        <v>20</v>
      </c>
      <c r="D1030" t="s">
        <v>85</v>
      </c>
      <c r="E1030" t="s">
        <v>86</v>
      </c>
      <c r="F1030" t="s">
        <v>87</v>
      </c>
      <c r="G1030">
        <v>0</v>
      </c>
      <c r="H1030">
        <v>2E+20</v>
      </c>
      <c r="I1030">
        <v>0</v>
      </c>
      <c r="J1030">
        <v>0</v>
      </c>
      <c r="K1030">
        <v>314</v>
      </c>
      <c r="L103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30" s="5" cm="1">
        <f t="array" ref="M1030">MAX(IF((ProjectInfoTable[ProjectName]=DiscreteStatsTable[[#This Row],[ProjectName]]),(ProjectInfoTable[ProjectName]=DiscreteStatsTable[[#This Row],[ProjectName]])*ProjectInfoTable[NumberOfReplications]))</f>
        <v>50</v>
      </c>
      <c r="N1030" s="5" cm="1">
        <f t="array" ref="N1030">IFERROR(AVERAGE(IF((DiscreteStatsTable[GroupByKey]=DiscreteStatsTable[[#This Row],[GroupByKey]]),(DiscreteStatsTable[GroupByKey]=DiscreteStatsTable[[#This Row],[GroupByKey]])*DiscreteStatsTable[Average])),0)</f>
        <v>0</v>
      </c>
      <c r="O1030" s="5" cm="1">
        <f t="array" ref="O1030">IFERROR(_xlfn.STDEV.S(IF((DiscreteStatsTable[GroupByKey]=DiscreteStatsTable[[#This Row],[GroupByKey]]),(DiscreteStatsTable[GroupByKey]=DiscreteStatsTable[[#This Row],[GroupByKey]])*DiscreteStatsTable[Average])),0)</f>
        <v>0</v>
      </c>
      <c r="P1030" s="5" cm="1">
        <f t="array" ref="P1030">MAX(IF((ProjectInfoTable[ProjectName]=DiscreteStatsTable[[#This Row],[ProjectName]]),(ProjectInfoTable[ProjectName]=DiscreteStatsTable[[#This Row],[ProjectName]])*ProjectInfoTable[ConfidenceInterval]))</f>
        <v>0.95</v>
      </c>
      <c r="Q1030" s="5">
        <f>IF(AND(DiscreteStatsTable[[#This Row],[RepsWithStatObserved]]=1,Y1030=0),200000000000000000000,IFERROR(_xlfn.T.INV.2T(1 -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0" s="5" cm="1">
        <f t="array" ref="R1030">MIN(IF((DiscreteStatsTable[GroupByKey]=DiscreteStatsTable[[#This Row],[GroupByKey]]),(DiscreteStatsTable[GroupByKey]=DiscreteStatsTable[[#This Row],[GroupByKey]])*DiscreteStatsTable[Average]))</f>
        <v>0</v>
      </c>
      <c r="S1030" s="5" cm="1">
        <f t="array" ref="S1030">MAX(IF((DiscreteStatsTable[GroupByKey]=DiscreteStatsTable[[#This Row],[GroupByKey]]),(DiscreteStatsTable[GroupByKey]=DiscreteStatsTable[[#This Row],[GroupByKey]])*DiscreteStatsTable[Average]))</f>
        <v>0</v>
      </c>
      <c r="T1030" s="5" cm="1">
        <f t="array" ref="T1030">MIN(IF((DiscreteStatsTable[GroupByKey]=DiscreteStatsTable[[#This Row],[GroupByKey]]),(DiscreteStatsTable[GroupByKey]=DiscreteStatsTable[[#This Row],[GroupByKey]])*DiscreteStatsTable[Minimum]))</f>
        <v>0</v>
      </c>
      <c r="U1030" s="5" cm="1">
        <f t="array" ref="U1030">MAX(IF((DiscreteStatsTable[GroupByKey]=DiscreteStatsTable[[#This Row],[GroupByKey]]),(DiscreteStatsTable[GroupByKey]=DiscreteStatsTable[[#This Row],[GroupByKey]])*DiscreteStatsTable[Maximum]))</f>
        <v>0</v>
      </c>
      <c r="V1030" s="5" cm="1">
        <f t="array" ref="V1030">IFERROR(AVERAGE(IF((DiscreteStatsTable[GroupByKey]=DiscreteStatsTable[[#This Row],[GroupByKey]]),(DiscreteStatsTable[GroupByKey]=DiscreteStatsTable[[#This Row],[GroupByKey]])*DiscreteStatsTable[NumberObservations])),0)</f>
        <v>314.94</v>
      </c>
      <c r="W1030" s="5">
        <f>IF((DiscreteStatsTable[[#This Row],[RepsRequested]]&gt;1),DiscreteStatsTable[[#This Row],[HalfWidth]],DiscreteStatsTable[[#This Row],[BatchMeansHalfWidth]])</f>
        <v>0</v>
      </c>
      <c r="X1030" s="5" cm="1">
        <f t="array" ref="X1030">COUNT(IF((DiscreteStatsTable[GroupByKey]=DiscreteStatsTable[[#This Row],[GroupByKey]]),(DiscreteStatsTable[GroupByKey]=DiscreteStatsTable[[#This Row],[GroupByKey]])*DiscreteStatsTable[Replication]))</f>
        <v>50</v>
      </c>
      <c r="Y1030" s="5">
        <f>IF(DiscreteStatsTable[[#This Row],[RepsRequested]]=DiscreteStatsTable[[#This Row],[RepsWithStatObserved]],1,0)</f>
        <v>1</v>
      </c>
    </row>
    <row r="1031" spans="1:25" x14ac:dyDescent="0.25">
      <c r="A1031" t="s">
        <v>68</v>
      </c>
      <c r="B1031" t="s">
        <v>70</v>
      </c>
      <c r="C1031">
        <v>20</v>
      </c>
      <c r="D1031" t="s">
        <v>85</v>
      </c>
      <c r="E1031" t="s">
        <v>88</v>
      </c>
      <c r="F1031" t="s">
        <v>87</v>
      </c>
      <c r="G1031">
        <v>0</v>
      </c>
      <c r="H1031">
        <v>2E+20</v>
      </c>
      <c r="I1031">
        <v>0</v>
      </c>
      <c r="J1031">
        <v>0</v>
      </c>
      <c r="K1031">
        <v>314</v>
      </c>
      <c r="L103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31" s="5" cm="1">
        <f t="array" ref="M1031">MAX(IF((ProjectInfoTable[ProjectName]=DiscreteStatsTable[[#This Row],[ProjectName]]),(ProjectInfoTable[ProjectName]=DiscreteStatsTable[[#This Row],[ProjectName]])*ProjectInfoTable[NumberOfReplications]))</f>
        <v>50</v>
      </c>
      <c r="N1031" s="5" cm="1">
        <f t="array" ref="N1031">IFERROR(AVERAGE(IF((DiscreteStatsTable[GroupByKey]=DiscreteStatsTable[[#This Row],[GroupByKey]]),(DiscreteStatsTable[GroupByKey]=DiscreteStatsTable[[#This Row],[GroupByKey]])*DiscreteStatsTable[Average])),0)</f>
        <v>0</v>
      </c>
      <c r="O1031" s="5" cm="1">
        <f t="array" ref="O1031">IFERROR(_xlfn.STDEV.S(IF((DiscreteStatsTable[GroupByKey]=DiscreteStatsTable[[#This Row],[GroupByKey]]),(DiscreteStatsTable[GroupByKey]=DiscreteStatsTable[[#This Row],[GroupByKey]])*DiscreteStatsTable[Average])),0)</f>
        <v>0</v>
      </c>
      <c r="P1031" s="5" cm="1">
        <f t="array" ref="P1031">MAX(IF((ProjectInfoTable[ProjectName]=DiscreteStatsTable[[#This Row],[ProjectName]]),(ProjectInfoTable[ProjectName]=DiscreteStatsTable[[#This Row],[ProjectName]])*ProjectInfoTable[ConfidenceInterval]))</f>
        <v>0.95</v>
      </c>
      <c r="Q1031" s="5">
        <f>IF(AND(DiscreteStatsTable[[#This Row],[RepsWithStatObserved]]=1,Y1031=0),200000000000000000000,IFERROR(_xlfn.T.INV.2T(1 -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1" s="5" cm="1">
        <f t="array" ref="R1031">MIN(IF((DiscreteStatsTable[GroupByKey]=DiscreteStatsTable[[#This Row],[GroupByKey]]),(DiscreteStatsTable[GroupByKey]=DiscreteStatsTable[[#This Row],[GroupByKey]])*DiscreteStatsTable[Average]))</f>
        <v>0</v>
      </c>
      <c r="S1031" s="5" cm="1">
        <f t="array" ref="S1031">MAX(IF((DiscreteStatsTable[GroupByKey]=DiscreteStatsTable[[#This Row],[GroupByKey]]),(DiscreteStatsTable[GroupByKey]=DiscreteStatsTable[[#This Row],[GroupByKey]])*DiscreteStatsTable[Average]))</f>
        <v>0</v>
      </c>
      <c r="T1031" s="5" cm="1">
        <f t="array" ref="T1031">MIN(IF((DiscreteStatsTable[GroupByKey]=DiscreteStatsTable[[#This Row],[GroupByKey]]),(DiscreteStatsTable[GroupByKey]=DiscreteStatsTable[[#This Row],[GroupByKey]])*DiscreteStatsTable[Minimum]))</f>
        <v>0</v>
      </c>
      <c r="U1031" s="5" cm="1">
        <f t="array" ref="U1031">MAX(IF((DiscreteStatsTable[GroupByKey]=DiscreteStatsTable[[#This Row],[GroupByKey]]),(DiscreteStatsTable[GroupByKey]=DiscreteStatsTable[[#This Row],[GroupByKey]])*DiscreteStatsTable[Maximum]))</f>
        <v>0</v>
      </c>
      <c r="V1031" s="5" cm="1">
        <f t="array" ref="V1031">IFERROR(AVERAGE(IF((DiscreteStatsTable[GroupByKey]=DiscreteStatsTable[[#This Row],[GroupByKey]]),(DiscreteStatsTable[GroupByKey]=DiscreteStatsTable[[#This Row],[GroupByKey]])*DiscreteStatsTable[NumberObservations])),0)</f>
        <v>314.94</v>
      </c>
      <c r="W1031" s="5">
        <f>IF((DiscreteStatsTable[[#This Row],[RepsRequested]]&gt;1),DiscreteStatsTable[[#This Row],[HalfWidth]],DiscreteStatsTable[[#This Row],[BatchMeansHalfWidth]])</f>
        <v>0</v>
      </c>
      <c r="X1031" s="5" cm="1">
        <f t="array" ref="X1031">COUNT(IF((DiscreteStatsTable[GroupByKey]=DiscreteStatsTable[[#This Row],[GroupByKey]]),(DiscreteStatsTable[GroupByKey]=DiscreteStatsTable[[#This Row],[GroupByKey]])*DiscreteStatsTable[Replication]))</f>
        <v>50</v>
      </c>
      <c r="Y1031" s="5">
        <f>IF(DiscreteStatsTable[[#This Row],[RepsRequested]]=DiscreteStatsTable[[#This Row],[RepsWithStatObserved]],1,0)</f>
        <v>1</v>
      </c>
    </row>
    <row r="1032" spans="1:25" x14ac:dyDescent="0.25">
      <c r="A1032" t="s">
        <v>68</v>
      </c>
      <c r="B1032" t="s">
        <v>70</v>
      </c>
      <c r="C1032">
        <v>20</v>
      </c>
      <c r="D1032" t="s">
        <v>85</v>
      </c>
      <c r="E1032" t="s">
        <v>89</v>
      </c>
      <c r="F1032" t="s">
        <v>87</v>
      </c>
      <c r="G1032">
        <v>0</v>
      </c>
      <c r="H1032">
        <v>2E+20</v>
      </c>
      <c r="I1032">
        <v>0</v>
      </c>
      <c r="J1032">
        <v>0</v>
      </c>
      <c r="K1032">
        <v>314</v>
      </c>
      <c r="L103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32" s="5" cm="1">
        <f t="array" ref="M1032">MAX(IF((ProjectInfoTable[ProjectName]=DiscreteStatsTable[[#This Row],[ProjectName]]),(ProjectInfoTable[ProjectName]=DiscreteStatsTable[[#This Row],[ProjectName]])*ProjectInfoTable[NumberOfReplications]))</f>
        <v>50</v>
      </c>
      <c r="N1032" s="5" cm="1">
        <f t="array" ref="N1032">IFERROR(AVERAGE(IF((DiscreteStatsTable[GroupByKey]=DiscreteStatsTable[[#This Row],[GroupByKey]]),(DiscreteStatsTable[GroupByKey]=DiscreteStatsTable[[#This Row],[GroupByKey]])*DiscreteStatsTable[Average])),0)</f>
        <v>0</v>
      </c>
      <c r="O1032" s="5" cm="1">
        <f t="array" ref="O1032">IFERROR(_xlfn.STDEV.S(IF((DiscreteStatsTable[GroupByKey]=DiscreteStatsTable[[#This Row],[GroupByKey]]),(DiscreteStatsTable[GroupByKey]=DiscreteStatsTable[[#This Row],[GroupByKey]])*DiscreteStatsTable[Average])),0)</f>
        <v>0</v>
      </c>
      <c r="P1032" s="5" cm="1">
        <f t="array" ref="P1032">MAX(IF((ProjectInfoTable[ProjectName]=DiscreteStatsTable[[#This Row],[ProjectName]]),(ProjectInfoTable[ProjectName]=DiscreteStatsTable[[#This Row],[ProjectName]])*ProjectInfoTable[ConfidenceInterval]))</f>
        <v>0.95</v>
      </c>
      <c r="Q1032" s="5">
        <f>IF(AND(DiscreteStatsTable[[#This Row],[RepsWithStatObserved]]=1,Y1032=0),200000000000000000000,IFERROR(_xlfn.T.INV.2T(1 -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2" s="5" cm="1">
        <f t="array" ref="R1032">MIN(IF((DiscreteStatsTable[GroupByKey]=DiscreteStatsTable[[#This Row],[GroupByKey]]),(DiscreteStatsTable[GroupByKey]=DiscreteStatsTable[[#This Row],[GroupByKey]])*DiscreteStatsTable[Average]))</f>
        <v>0</v>
      </c>
      <c r="S1032" s="5" cm="1">
        <f t="array" ref="S1032">MAX(IF((DiscreteStatsTable[GroupByKey]=DiscreteStatsTable[[#This Row],[GroupByKey]]),(DiscreteStatsTable[GroupByKey]=DiscreteStatsTable[[#This Row],[GroupByKey]])*DiscreteStatsTable[Average]))</f>
        <v>0</v>
      </c>
      <c r="T1032" s="5" cm="1">
        <f t="array" ref="T1032">MIN(IF((DiscreteStatsTable[GroupByKey]=DiscreteStatsTable[[#This Row],[GroupByKey]]),(DiscreteStatsTable[GroupByKey]=DiscreteStatsTable[[#This Row],[GroupByKey]])*DiscreteStatsTable[Minimum]))</f>
        <v>0</v>
      </c>
      <c r="U1032" s="5" cm="1">
        <f t="array" ref="U1032">MAX(IF((DiscreteStatsTable[GroupByKey]=DiscreteStatsTable[[#This Row],[GroupByKey]]),(DiscreteStatsTable[GroupByKey]=DiscreteStatsTable[[#This Row],[GroupByKey]])*DiscreteStatsTable[Maximum]))</f>
        <v>0</v>
      </c>
      <c r="V1032" s="5" cm="1">
        <f t="array" ref="V1032">IFERROR(AVERAGE(IF((DiscreteStatsTable[GroupByKey]=DiscreteStatsTable[[#This Row],[GroupByKey]]),(DiscreteStatsTable[GroupByKey]=DiscreteStatsTable[[#This Row],[GroupByKey]])*DiscreteStatsTable[NumberObservations])),0)</f>
        <v>314.94</v>
      </c>
      <c r="W1032" s="5">
        <f>IF((DiscreteStatsTable[[#This Row],[RepsRequested]]&gt;1),DiscreteStatsTable[[#This Row],[HalfWidth]],DiscreteStatsTable[[#This Row],[BatchMeansHalfWidth]])</f>
        <v>0</v>
      </c>
      <c r="X1032" s="5" cm="1">
        <f t="array" ref="X1032">COUNT(IF((DiscreteStatsTable[GroupByKey]=DiscreteStatsTable[[#This Row],[GroupByKey]]),(DiscreteStatsTable[GroupByKey]=DiscreteStatsTable[[#This Row],[GroupByKey]])*DiscreteStatsTable[Replication]))</f>
        <v>50</v>
      </c>
      <c r="Y1032" s="5">
        <f>IF(DiscreteStatsTable[[#This Row],[RepsRequested]]=DiscreteStatsTable[[#This Row],[RepsWithStatObserved]],1,0)</f>
        <v>1</v>
      </c>
    </row>
    <row r="1033" spans="1:25" x14ac:dyDescent="0.25">
      <c r="A1033" t="s">
        <v>68</v>
      </c>
      <c r="B1033" t="s">
        <v>70</v>
      </c>
      <c r="C1033">
        <v>20</v>
      </c>
      <c r="D1033" t="s">
        <v>85</v>
      </c>
      <c r="E1033" t="s">
        <v>90</v>
      </c>
      <c r="F1033" t="s">
        <v>87</v>
      </c>
      <c r="G1033">
        <v>0</v>
      </c>
      <c r="H1033">
        <v>2E+20</v>
      </c>
      <c r="I1033">
        <v>0</v>
      </c>
      <c r="J1033">
        <v>0</v>
      </c>
      <c r="K1033">
        <v>314</v>
      </c>
      <c r="L103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33" s="5" cm="1">
        <f t="array" ref="M1033">MAX(IF((ProjectInfoTable[ProjectName]=DiscreteStatsTable[[#This Row],[ProjectName]]),(ProjectInfoTable[ProjectName]=DiscreteStatsTable[[#This Row],[ProjectName]])*ProjectInfoTable[NumberOfReplications]))</f>
        <v>50</v>
      </c>
      <c r="N1033" s="5" cm="1">
        <f t="array" ref="N1033">IFERROR(AVERAGE(IF((DiscreteStatsTable[GroupByKey]=DiscreteStatsTable[[#This Row],[GroupByKey]]),(DiscreteStatsTable[GroupByKey]=DiscreteStatsTable[[#This Row],[GroupByKey]])*DiscreteStatsTable[Average])),0)</f>
        <v>0</v>
      </c>
      <c r="O1033" s="5" cm="1">
        <f t="array" ref="O1033">IFERROR(_xlfn.STDEV.S(IF((DiscreteStatsTable[GroupByKey]=DiscreteStatsTable[[#This Row],[GroupByKey]]),(DiscreteStatsTable[GroupByKey]=DiscreteStatsTable[[#This Row],[GroupByKey]])*DiscreteStatsTable[Average])),0)</f>
        <v>0</v>
      </c>
      <c r="P1033" s="5" cm="1">
        <f t="array" ref="P1033">MAX(IF((ProjectInfoTable[ProjectName]=DiscreteStatsTable[[#This Row],[ProjectName]]),(ProjectInfoTable[ProjectName]=DiscreteStatsTable[[#This Row],[ProjectName]])*ProjectInfoTable[ConfidenceInterval]))</f>
        <v>0.95</v>
      </c>
      <c r="Q1033" s="5">
        <f>IF(AND(DiscreteStatsTable[[#This Row],[RepsWithStatObserved]]=1,Y1033=0),200000000000000000000,IFERROR(_xlfn.T.INV.2T(1 -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3" s="5" cm="1">
        <f t="array" ref="R1033">MIN(IF((DiscreteStatsTable[GroupByKey]=DiscreteStatsTable[[#This Row],[GroupByKey]]),(DiscreteStatsTable[GroupByKey]=DiscreteStatsTable[[#This Row],[GroupByKey]])*DiscreteStatsTable[Average]))</f>
        <v>0</v>
      </c>
      <c r="S1033" s="5" cm="1">
        <f t="array" ref="S1033">MAX(IF((DiscreteStatsTable[GroupByKey]=DiscreteStatsTable[[#This Row],[GroupByKey]]),(DiscreteStatsTable[GroupByKey]=DiscreteStatsTable[[#This Row],[GroupByKey]])*DiscreteStatsTable[Average]))</f>
        <v>0</v>
      </c>
      <c r="T1033" s="5" cm="1">
        <f t="array" ref="T1033">MIN(IF((DiscreteStatsTable[GroupByKey]=DiscreteStatsTable[[#This Row],[GroupByKey]]),(DiscreteStatsTable[GroupByKey]=DiscreteStatsTable[[#This Row],[GroupByKey]])*DiscreteStatsTable[Minimum]))</f>
        <v>0</v>
      </c>
      <c r="U1033" s="5" cm="1">
        <f t="array" ref="U1033">MAX(IF((DiscreteStatsTable[GroupByKey]=DiscreteStatsTable[[#This Row],[GroupByKey]]),(DiscreteStatsTable[GroupByKey]=DiscreteStatsTable[[#This Row],[GroupByKey]])*DiscreteStatsTable[Maximum]))</f>
        <v>0</v>
      </c>
      <c r="V1033" s="5" cm="1">
        <f t="array" ref="V1033">IFERROR(AVERAGE(IF((DiscreteStatsTable[GroupByKey]=DiscreteStatsTable[[#This Row],[GroupByKey]]),(DiscreteStatsTable[GroupByKey]=DiscreteStatsTable[[#This Row],[GroupByKey]])*DiscreteStatsTable[NumberObservations])),0)</f>
        <v>314.94</v>
      </c>
      <c r="W1033" s="5">
        <f>IF((DiscreteStatsTable[[#This Row],[RepsRequested]]&gt;1),DiscreteStatsTable[[#This Row],[HalfWidth]],DiscreteStatsTable[[#This Row],[BatchMeansHalfWidth]])</f>
        <v>0</v>
      </c>
      <c r="X1033" s="5" cm="1">
        <f t="array" ref="X1033">COUNT(IF((DiscreteStatsTable[GroupByKey]=DiscreteStatsTable[[#This Row],[GroupByKey]]),(DiscreteStatsTable[GroupByKey]=DiscreteStatsTable[[#This Row],[GroupByKey]])*DiscreteStatsTable[Replication]))</f>
        <v>50</v>
      </c>
      <c r="Y1033" s="5">
        <f>IF(DiscreteStatsTable[[#This Row],[RepsRequested]]=DiscreteStatsTable[[#This Row],[RepsWithStatObserved]],1,0)</f>
        <v>1</v>
      </c>
    </row>
    <row r="1034" spans="1:25" x14ac:dyDescent="0.25">
      <c r="A1034" t="s">
        <v>68</v>
      </c>
      <c r="B1034" t="s">
        <v>70</v>
      </c>
      <c r="C1034">
        <v>20</v>
      </c>
      <c r="D1034" t="s">
        <v>85</v>
      </c>
      <c r="E1034" t="s">
        <v>91</v>
      </c>
      <c r="F1034" t="s">
        <v>87</v>
      </c>
      <c r="G1034">
        <v>0.15935535821513699</v>
      </c>
      <c r="H1034">
        <v>2E+20</v>
      </c>
      <c r="I1034">
        <v>1.50114044026016E-2</v>
      </c>
      <c r="J1034">
        <v>0.37715463891921502</v>
      </c>
      <c r="K1034">
        <v>314</v>
      </c>
      <c r="L103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34" s="5" cm="1">
        <f t="array" ref="M1034">MAX(IF((ProjectInfoTable[ProjectName]=DiscreteStatsTable[[#This Row],[ProjectName]]),(ProjectInfoTable[ProjectName]=DiscreteStatsTable[[#This Row],[ProjectName]])*ProjectInfoTable[NumberOfReplications]))</f>
        <v>50</v>
      </c>
      <c r="N1034" s="5" cm="1">
        <f t="array" ref="N1034">IFERROR(AVERAGE(IF((DiscreteStatsTable[GroupByKey]=DiscreteStatsTable[[#This Row],[GroupByKey]]),(DiscreteStatsTable[GroupByKey]=DiscreteStatsTable[[#This Row],[GroupByKey]])*DiscreteStatsTable[Average])),0)</f>
        <v>0.15360300744494335</v>
      </c>
      <c r="O1034" s="5" cm="1">
        <f t="array" ref="O103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34" s="5" cm="1">
        <f t="array" ref="P1034">MAX(IF((ProjectInfoTable[ProjectName]=DiscreteStatsTable[[#This Row],[ProjectName]]),(ProjectInfoTable[ProjectName]=DiscreteStatsTable[[#This Row],[ProjectName]])*ProjectInfoTable[ConfidenceInterval]))</f>
        <v>0.95</v>
      </c>
      <c r="Q1034" s="5">
        <f>IF(AND(DiscreteStatsTable[[#This Row],[RepsWithStatObserved]]=1,Y1034=0),200000000000000000000,IFERROR(_xlfn.T.INV.2T(1 -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34" s="5" cm="1">
        <f t="array" ref="R1034">MIN(IF((DiscreteStatsTable[GroupByKey]=DiscreteStatsTable[[#This Row],[GroupByKey]]),(DiscreteStatsTable[GroupByKey]=DiscreteStatsTable[[#This Row],[GroupByKey]])*DiscreteStatsTable[Average]))</f>
        <v>0.14775202073435401</v>
      </c>
      <c r="S1034" s="5" cm="1">
        <f t="array" ref="S1034">MAX(IF((DiscreteStatsTable[GroupByKey]=DiscreteStatsTable[[#This Row],[GroupByKey]]),(DiscreteStatsTable[GroupByKey]=DiscreteStatsTable[[#This Row],[GroupByKey]])*DiscreteStatsTable[Average]))</f>
        <v>0.15935535821513699</v>
      </c>
      <c r="T1034" s="5" cm="1">
        <f t="array" ref="T1034">MIN(IF((DiscreteStatsTable[GroupByKey]=DiscreteStatsTable[[#This Row],[GroupByKey]]),(DiscreteStatsTable[GroupByKey]=DiscreteStatsTable[[#This Row],[GroupByKey]])*DiscreteStatsTable[Minimum]))</f>
        <v>1.2941586017357501E-2</v>
      </c>
      <c r="U1034" s="5" cm="1">
        <f t="array" ref="U1034">MAX(IF((DiscreteStatsTable[GroupByKey]=DiscreteStatsTable[[#This Row],[GroupByKey]]),(DiscreteStatsTable[GroupByKey]=DiscreteStatsTable[[#This Row],[GroupByKey]])*DiscreteStatsTable[Maximum]))</f>
        <v>0.39902140955300902</v>
      </c>
      <c r="V1034" s="5" cm="1">
        <f t="array" ref="V1034">IFERROR(AVERAGE(IF((DiscreteStatsTable[GroupByKey]=DiscreteStatsTable[[#This Row],[GroupByKey]]),(DiscreteStatsTable[GroupByKey]=DiscreteStatsTable[[#This Row],[GroupByKey]])*DiscreteStatsTable[NumberObservations])),0)</f>
        <v>314.94</v>
      </c>
      <c r="W1034" s="5">
        <f>IF((DiscreteStatsTable[[#This Row],[RepsRequested]]&gt;1),DiscreteStatsTable[[#This Row],[HalfWidth]],DiscreteStatsTable[[#This Row],[BatchMeansHalfWidth]])</f>
        <v>7.902472167534418E-4</v>
      </c>
      <c r="X1034" s="5" cm="1">
        <f t="array" ref="X1034">COUNT(IF((DiscreteStatsTable[GroupByKey]=DiscreteStatsTable[[#This Row],[GroupByKey]]),(DiscreteStatsTable[GroupByKey]=DiscreteStatsTable[[#This Row],[GroupByKey]])*DiscreteStatsTable[Replication]))</f>
        <v>50</v>
      </c>
      <c r="Y1034" s="5">
        <f>IF(DiscreteStatsTable[[#This Row],[RepsRequested]]=DiscreteStatsTable[[#This Row],[RepsWithStatObserved]],1,0)</f>
        <v>1</v>
      </c>
    </row>
    <row r="1035" spans="1:25" x14ac:dyDescent="0.25">
      <c r="A1035" t="s">
        <v>68</v>
      </c>
      <c r="B1035" t="s">
        <v>70</v>
      </c>
      <c r="C1035">
        <v>20</v>
      </c>
      <c r="D1035" t="s">
        <v>85</v>
      </c>
      <c r="E1035" t="s">
        <v>92</v>
      </c>
      <c r="F1035" t="s">
        <v>87</v>
      </c>
      <c r="G1035">
        <v>6.6220710012278001</v>
      </c>
      <c r="H1035">
        <v>2E+20</v>
      </c>
      <c r="I1035">
        <v>1.2079782913625601</v>
      </c>
      <c r="J1035">
        <v>16.848961035637299</v>
      </c>
      <c r="K1035">
        <v>314</v>
      </c>
      <c r="L103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35" s="5" cm="1">
        <f t="array" ref="M1035">MAX(IF((ProjectInfoTable[ProjectName]=DiscreteStatsTable[[#This Row],[ProjectName]]),(ProjectInfoTable[ProjectName]=DiscreteStatsTable[[#This Row],[ProjectName]])*ProjectInfoTable[NumberOfReplications]))</f>
        <v>50</v>
      </c>
      <c r="N1035" s="5" cm="1">
        <f t="array" ref="N1035">IFERROR(AVERAGE(IF((DiscreteStatsTable[GroupByKey]=DiscreteStatsTable[[#This Row],[GroupByKey]]),(DiscreteStatsTable[GroupByKey]=DiscreteStatsTable[[#This Row],[GroupByKey]])*DiscreteStatsTable[Average])),0)</f>
        <v>6.2464097165262737</v>
      </c>
      <c r="O1035" s="5" cm="1">
        <f t="array" ref="O1035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035" s="5" cm="1">
        <f t="array" ref="P1035">MAX(IF((ProjectInfoTable[ProjectName]=DiscreteStatsTable[[#This Row],[ProjectName]]),(ProjectInfoTable[ProjectName]=DiscreteStatsTable[[#This Row],[ProjectName]])*ProjectInfoTable[ConfidenceInterval]))</f>
        <v>0.95</v>
      </c>
      <c r="Q1035" s="5">
        <f>IF(AND(DiscreteStatsTable[[#This Row],[RepsWithStatObserved]]=1,Y1035=0),200000000000000000000,IFERROR(_xlfn.T.INV.2T(1 -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035" s="5" cm="1">
        <f t="array" ref="R1035">MIN(IF((DiscreteStatsTable[GroupByKey]=DiscreteStatsTable[[#This Row],[GroupByKey]]),(DiscreteStatsTable[GroupByKey]=DiscreteStatsTable[[#This Row],[GroupByKey]])*DiscreteStatsTable[Average]))</f>
        <v>5.7719952606423401</v>
      </c>
      <c r="S1035" s="5" cm="1">
        <f t="array" ref="S1035">MAX(IF((DiscreteStatsTable[GroupByKey]=DiscreteStatsTable[[#This Row],[GroupByKey]]),(DiscreteStatsTable[GroupByKey]=DiscreteStatsTable[[#This Row],[GroupByKey]])*DiscreteStatsTable[Average]))</f>
        <v>6.9649734105951397</v>
      </c>
      <c r="T1035" s="5" cm="1">
        <f t="array" ref="T1035">MIN(IF((DiscreteStatsTable[GroupByKey]=DiscreteStatsTable[[#This Row],[GroupByKey]]),(DiscreteStatsTable[GroupByKey]=DiscreteStatsTable[[#This Row],[GroupByKey]])*DiscreteStatsTable[Minimum]))</f>
        <v>0.776495161041453</v>
      </c>
      <c r="U1035" s="5" cm="1">
        <f t="array" ref="U1035">MAX(IF((DiscreteStatsTable[GroupByKey]=DiscreteStatsTable[[#This Row],[GroupByKey]]),(DiscreteStatsTable[GroupByKey]=DiscreteStatsTable[[#This Row],[GroupByKey]])*DiscreteStatsTable[Maximum]))</f>
        <v>24.516532285818698</v>
      </c>
      <c r="V1035" s="5" cm="1">
        <f t="array" ref="V1035">IFERROR(AVERAGE(IF((DiscreteStatsTable[GroupByKey]=DiscreteStatsTable[[#This Row],[GroupByKey]]),(DiscreteStatsTable[GroupByKey]=DiscreteStatsTable[[#This Row],[GroupByKey]])*DiscreteStatsTable[NumberObservations])),0)</f>
        <v>314.94</v>
      </c>
      <c r="W1035" s="5">
        <f>IF((DiscreteStatsTable[[#This Row],[RepsRequested]]&gt;1),DiscreteStatsTable[[#This Row],[HalfWidth]],DiscreteStatsTable[[#This Row],[BatchMeansHalfWidth]])</f>
        <v>7.1468938045562813E-2</v>
      </c>
      <c r="X1035" s="5" cm="1">
        <f t="array" ref="X1035">COUNT(IF((DiscreteStatsTable[GroupByKey]=DiscreteStatsTable[[#This Row],[GroupByKey]]),(DiscreteStatsTable[GroupByKey]=DiscreteStatsTable[[#This Row],[GroupByKey]])*DiscreteStatsTable[Replication]))</f>
        <v>50</v>
      </c>
      <c r="Y1035" s="5">
        <f>IF(DiscreteStatsTable[[#This Row],[RepsRequested]]=DiscreteStatsTable[[#This Row],[RepsWithStatObserved]],1,0)</f>
        <v>1</v>
      </c>
    </row>
    <row r="1036" spans="1:25" x14ac:dyDescent="0.25">
      <c r="A1036" t="s">
        <v>68</v>
      </c>
      <c r="B1036" t="s">
        <v>70</v>
      </c>
      <c r="C1036">
        <v>20</v>
      </c>
      <c r="D1036" t="s">
        <v>85</v>
      </c>
      <c r="E1036" t="s">
        <v>93</v>
      </c>
      <c r="F1036" t="s">
        <v>87</v>
      </c>
      <c r="G1036">
        <v>0</v>
      </c>
      <c r="H1036">
        <v>2E+20</v>
      </c>
      <c r="I1036">
        <v>0</v>
      </c>
      <c r="J1036">
        <v>0</v>
      </c>
      <c r="K1036">
        <v>314</v>
      </c>
      <c r="L103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36" s="5" cm="1">
        <f t="array" ref="M1036">MAX(IF((ProjectInfoTable[ProjectName]=DiscreteStatsTable[[#This Row],[ProjectName]]),(ProjectInfoTable[ProjectName]=DiscreteStatsTable[[#This Row],[ProjectName]])*ProjectInfoTable[NumberOfReplications]))</f>
        <v>50</v>
      </c>
      <c r="N1036" s="5" cm="1">
        <f t="array" ref="N1036">IFERROR(AVERAGE(IF((DiscreteStatsTable[GroupByKey]=DiscreteStatsTable[[#This Row],[GroupByKey]]),(DiscreteStatsTable[GroupByKey]=DiscreteStatsTable[[#This Row],[GroupByKey]])*DiscreteStatsTable[Average])),0)</f>
        <v>0</v>
      </c>
      <c r="O1036" s="5" cm="1">
        <f t="array" ref="O1036">IFERROR(_xlfn.STDEV.S(IF((DiscreteStatsTable[GroupByKey]=DiscreteStatsTable[[#This Row],[GroupByKey]]),(DiscreteStatsTable[GroupByKey]=DiscreteStatsTable[[#This Row],[GroupByKey]])*DiscreteStatsTable[Average])),0)</f>
        <v>0</v>
      </c>
      <c r="P1036" s="5" cm="1">
        <f t="array" ref="P1036">MAX(IF((ProjectInfoTable[ProjectName]=DiscreteStatsTable[[#This Row],[ProjectName]]),(ProjectInfoTable[ProjectName]=DiscreteStatsTable[[#This Row],[ProjectName]])*ProjectInfoTable[ConfidenceInterval]))</f>
        <v>0.95</v>
      </c>
      <c r="Q1036" s="5">
        <f>IF(AND(DiscreteStatsTable[[#This Row],[RepsWithStatObserved]]=1,Y1036=0),200000000000000000000,IFERROR(_xlfn.T.INV.2T(1 -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6" s="5" cm="1">
        <f t="array" ref="R1036">MIN(IF((DiscreteStatsTable[GroupByKey]=DiscreteStatsTable[[#This Row],[GroupByKey]]),(DiscreteStatsTable[GroupByKey]=DiscreteStatsTable[[#This Row],[GroupByKey]])*DiscreteStatsTable[Average]))</f>
        <v>0</v>
      </c>
      <c r="S1036" s="5" cm="1">
        <f t="array" ref="S1036">MAX(IF((DiscreteStatsTable[GroupByKey]=DiscreteStatsTable[[#This Row],[GroupByKey]]),(DiscreteStatsTable[GroupByKey]=DiscreteStatsTable[[#This Row],[GroupByKey]])*DiscreteStatsTable[Average]))</f>
        <v>0</v>
      </c>
      <c r="T1036" s="5" cm="1">
        <f t="array" ref="T1036">MIN(IF((DiscreteStatsTable[GroupByKey]=DiscreteStatsTable[[#This Row],[GroupByKey]]),(DiscreteStatsTable[GroupByKey]=DiscreteStatsTable[[#This Row],[GroupByKey]])*DiscreteStatsTable[Minimum]))</f>
        <v>0</v>
      </c>
      <c r="U1036" s="5" cm="1">
        <f t="array" ref="U1036">MAX(IF((DiscreteStatsTable[GroupByKey]=DiscreteStatsTable[[#This Row],[GroupByKey]]),(DiscreteStatsTable[GroupByKey]=DiscreteStatsTable[[#This Row],[GroupByKey]])*DiscreteStatsTable[Maximum]))</f>
        <v>0</v>
      </c>
      <c r="V1036" s="5" cm="1">
        <f t="array" ref="V1036">IFERROR(AVERAGE(IF((DiscreteStatsTable[GroupByKey]=DiscreteStatsTable[[#This Row],[GroupByKey]]),(DiscreteStatsTable[GroupByKey]=DiscreteStatsTable[[#This Row],[GroupByKey]])*DiscreteStatsTable[NumberObservations])),0)</f>
        <v>314.94</v>
      </c>
      <c r="W1036" s="5">
        <f>IF((DiscreteStatsTable[[#This Row],[RepsRequested]]&gt;1),DiscreteStatsTable[[#This Row],[HalfWidth]],DiscreteStatsTable[[#This Row],[BatchMeansHalfWidth]])</f>
        <v>0</v>
      </c>
      <c r="X1036" s="5" cm="1">
        <f t="array" ref="X1036">COUNT(IF((DiscreteStatsTable[GroupByKey]=DiscreteStatsTable[[#This Row],[GroupByKey]]),(DiscreteStatsTable[GroupByKey]=DiscreteStatsTable[[#This Row],[GroupByKey]])*DiscreteStatsTable[Replication]))</f>
        <v>50</v>
      </c>
      <c r="Y1036" s="5">
        <f>IF(DiscreteStatsTable[[#This Row],[RepsRequested]]=DiscreteStatsTable[[#This Row],[RepsWithStatObserved]],1,0)</f>
        <v>1</v>
      </c>
    </row>
    <row r="1037" spans="1:25" x14ac:dyDescent="0.25">
      <c r="A1037" t="s">
        <v>68</v>
      </c>
      <c r="B1037" t="s">
        <v>70</v>
      </c>
      <c r="C1037">
        <v>20</v>
      </c>
      <c r="D1037" t="s">
        <v>85</v>
      </c>
      <c r="E1037" t="s">
        <v>94</v>
      </c>
      <c r="F1037" t="s">
        <v>87</v>
      </c>
      <c r="G1037">
        <v>0</v>
      </c>
      <c r="H1037">
        <v>2E+20</v>
      </c>
      <c r="I1037">
        <v>0</v>
      </c>
      <c r="J1037">
        <v>0</v>
      </c>
      <c r="K1037">
        <v>314</v>
      </c>
      <c r="L103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37" s="5" cm="1">
        <f t="array" ref="M1037">MAX(IF((ProjectInfoTable[ProjectName]=DiscreteStatsTable[[#This Row],[ProjectName]]),(ProjectInfoTable[ProjectName]=DiscreteStatsTable[[#This Row],[ProjectName]])*ProjectInfoTable[NumberOfReplications]))</f>
        <v>50</v>
      </c>
      <c r="N1037" s="5" cm="1">
        <f t="array" ref="N1037">IFERROR(AVERAGE(IF((DiscreteStatsTable[GroupByKey]=DiscreteStatsTable[[#This Row],[GroupByKey]]),(DiscreteStatsTable[GroupByKey]=DiscreteStatsTable[[#This Row],[GroupByKey]])*DiscreteStatsTable[Average])),0)</f>
        <v>0</v>
      </c>
      <c r="O1037" s="5" cm="1">
        <f t="array" ref="O1037">IFERROR(_xlfn.STDEV.S(IF((DiscreteStatsTable[GroupByKey]=DiscreteStatsTable[[#This Row],[GroupByKey]]),(DiscreteStatsTable[GroupByKey]=DiscreteStatsTable[[#This Row],[GroupByKey]])*DiscreteStatsTable[Average])),0)</f>
        <v>0</v>
      </c>
      <c r="P1037" s="5" cm="1">
        <f t="array" ref="P1037">MAX(IF((ProjectInfoTable[ProjectName]=DiscreteStatsTable[[#This Row],[ProjectName]]),(ProjectInfoTable[ProjectName]=DiscreteStatsTable[[#This Row],[ProjectName]])*ProjectInfoTable[ConfidenceInterval]))</f>
        <v>0.95</v>
      </c>
      <c r="Q1037" s="5">
        <f>IF(AND(DiscreteStatsTable[[#This Row],[RepsWithStatObserved]]=1,Y1037=0),200000000000000000000,IFERROR(_xlfn.T.INV.2T(1 -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7" s="5" cm="1">
        <f t="array" ref="R1037">MIN(IF((DiscreteStatsTable[GroupByKey]=DiscreteStatsTable[[#This Row],[GroupByKey]]),(DiscreteStatsTable[GroupByKey]=DiscreteStatsTable[[#This Row],[GroupByKey]])*DiscreteStatsTable[Average]))</f>
        <v>0</v>
      </c>
      <c r="S1037" s="5" cm="1">
        <f t="array" ref="S1037">MAX(IF((DiscreteStatsTable[GroupByKey]=DiscreteStatsTable[[#This Row],[GroupByKey]]),(DiscreteStatsTable[GroupByKey]=DiscreteStatsTable[[#This Row],[GroupByKey]])*DiscreteStatsTable[Average]))</f>
        <v>0</v>
      </c>
      <c r="T1037" s="5" cm="1">
        <f t="array" ref="T1037">MIN(IF((DiscreteStatsTable[GroupByKey]=DiscreteStatsTable[[#This Row],[GroupByKey]]),(DiscreteStatsTable[GroupByKey]=DiscreteStatsTable[[#This Row],[GroupByKey]])*DiscreteStatsTable[Minimum]))</f>
        <v>0</v>
      </c>
      <c r="U1037" s="5" cm="1">
        <f t="array" ref="U1037">MAX(IF((DiscreteStatsTable[GroupByKey]=DiscreteStatsTable[[#This Row],[GroupByKey]]),(DiscreteStatsTable[GroupByKey]=DiscreteStatsTable[[#This Row],[GroupByKey]])*DiscreteStatsTable[Maximum]))</f>
        <v>0</v>
      </c>
      <c r="V1037" s="5" cm="1">
        <f t="array" ref="V1037">IFERROR(AVERAGE(IF((DiscreteStatsTable[GroupByKey]=DiscreteStatsTable[[#This Row],[GroupByKey]]),(DiscreteStatsTable[GroupByKey]=DiscreteStatsTable[[#This Row],[GroupByKey]])*DiscreteStatsTable[NumberObservations])),0)</f>
        <v>314.94</v>
      </c>
      <c r="W1037" s="5">
        <f>IF((DiscreteStatsTable[[#This Row],[RepsRequested]]&gt;1),DiscreteStatsTable[[#This Row],[HalfWidth]],DiscreteStatsTable[[#This Row],[BatchMeansHalfWidth]])</f>
        <v>0</v>
      </c>
      <c r="X1037" s="5" cm="1">
        <f t="array" ref="X1037">COUNT(IF((DiscreteStatsTable[GroupByKey]=DiscreteStatsTable[[#This Row],[GroupByKey]]),(DiscreteStatsTable[GroupByKey]=DiscreteStatsTable[[#This Row],[GroupByKey]])*DiscreteStatsTable[Replication]))</f>
        <v>50</v>
      </c>
      <c r="Y1037" s="5">
        <f>IF(DiscreteStatsTable[[#This Row],[RepsRequested]]=DiscreteStatsTable[[#This Row],[RepsWithStatObserved]],1,0)</f>
        <v>1</v>
      </c>
    </row>
    <row r="1038" spans="1:25" x14ac:dyDescent="0.25">
      <c r="A1038" t="s">
        <v>68</v>
      </c>
      <c r="B1038" t="s">
        <v>70</v>
      </c>
      <c r="C1038">
        <v>20</v>
      </c>
      <c r="D1038" t="s">
        <v>85</v>
      </c>
      <c r="E1038" t="s">
        <v>95</v>
      </c>
      <c r="F1038" t="s">
        <v>87</v>
      </c>
      <c r="G1038">
        <v>0.15935535821513699</v>
      </c>
      <c r="H1038">
        <v>2E+20</v>
      </c>
      <c r="I1038">
        <v>1.50114044026016E-2</v>
      </c>
      <c r="J1038">
        <v>0.37715463891921502</v>
      </c>
      <c r="K1038">
        <v>314</v>
      </c>
      <c r="L103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38" s="5" cm="1">
        <f t="array" ref="M1038">MAX(IF((ProjectInfoTable[ProjectName]=DiscreteStatsTable[[#This Row],[ProjectName]]),(ProjectInfoTable[ProjectName]=DiscreteStatsTable[[#This Row],[ProjectName]])*ProjectInfoTable[NumberOfReplications]))</f>
        <v>50</v>
      </c>
      <c r="N1038" s="5" cm="1">
        <f t="array" ref="N1038">IFERROR(AVERAGE(IF((DiscreteStatsTable[GroupByKey]=DiscreteStatsTable[[#This Row],[GroupByKey]]),(DiscreteStatsTable[GroupByKey]=DiscreteStatsTable[[#This Row],[GroupByKey]])*DiscreteStatsTable[Average])),0)</f>
        <v>0.15360300744494335</v>
      </c>
      <c r="O1038" s="5" cm="1">
        <f t="array" ref="O103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38" s="5" cm="1">
        <f t="array" ref="P1038">MAX(IF((ProjectInfoTable[ProjectName]=DiscreteStatsTable[[#This Row],[ProjectName]]),(ProjectInfoTable[ProjectName]=DiscreteStatsTable[[#This Row],[ProjectName]])*ProjectInfoTable[ConfidenceInterval]))</f>
        <v>0.95</v>
      </c>
      <c r="Q1038" s="5">
        <f>IF(AND(DiscreteStatsTable[[#This Row],[RepsWithStatObserved]]=1,Y1038=0),200000000000000000000,IFERROR(_xlfn.T.INV.2T(1 -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38" s="5" cm="1">
        <f t="array" ref="R1038">MIN(IF((DiscreteStatsTable[GroupByKey]=DiscreteStatsTable[[#This Row],[GroupByKey]]),(DiscreteStatsTable[GroupByKey]=DiscreteStatsTable[[#This Row],[GroupByKey]])*DiscreteStatsTable[Average]))</f>
        <v>0.14775202073435401</v>
      </c>
      <c r="S1038" s="5" cm="1">
        <f t="array" ref="S1038">MAX(IF((DiscreteStatsTable[GroupByKey]=DiscreteStatsTable[[#This Row],[GroupByKey]]),(DiscreteStatsTable[GroupByKey]=DiscreteStatsTable[[#This Row],[GroupByKey]])*DiscreteStatsTable[Average]))</f>
        <v>0.15935535821513699</v>
      </c>
      <c r="T1038" s="5" cm="1">
        <f t="array" ref="T1038">MIN(IF((DiscreteStatsTable[GroupByKey]=DiscreteStatsTable[[#This Row],[GroupByKey]]),(DiscreteStatsTable[GroupByKey]=DiscreteStatsTable[[#This Row],[GroupByKey]])*DiscreteStatsTable[Minimum]))</f>
        <v>1.2941586017357501E-2</v>
      </c>
      <c r="U1038" s="5" cm="1">
        <f t="array" ref="U1038">MAX(IF((DiscreteStatsTable[GroupByKey]=DiscreteStatsTable[[#This Row],[GroupByKey]]),(DiscreteStatsTable[GroupByKey]=DiscreteStatsTable[[#This Row],[GroupByKey]])*DiscreteStatsTable[Maximum]))</f>
        <v>0.39902140955300902</v>
      </c>
      <c r="V1038" s="5" cm="1">
        <f t="array" ref="V1038">IFERROR(AVERAGE(IF((DiscreteStatsTable[GroupByKey]=DiscreteStatsTable[[#This Row],[GroupByKey]]),(DiscreteStatsTable[GroupByKey]=DiscreteStatsTable[[#This Row],[GroupByKey]])*DiscreteStatsTable[NumberObservations])),0)</f>
        <v>314.94</v>
      </c>
      <c r="W1038" s="5">
        <f>IF((DiscreteStatsTable[[#This Row],[RepsRequested]]&gt;1),DiscreteStatsTable[[#This Row],[HalfWidth]],DiscreteStatsTable[[#This Row],[BatchMeansHalfWidth]])</f>
        <v>7.902472167534418E-4</v>
      </c>
      <c r="X1038" s="5" cm="1">
        <f t="array" ref="X1038">COUNT(IF((DiscreteStatsTable[GroupByKey]=DiscreteStatsTable[[#This Row],[GroupByKey]]),(DiscreteStatsTable[GroupByKey]=DiscreteStatsTable[[#This Row],[GroupByKey]])*DiscreteStatsTable[Replication]))</f>
        <v>50</v>
      </c>
      <c r="Y1038" s="5">
        <f>IF(DiscreteStatsTable[[#This Row],[RepsRequested]]=DiscreteStatsTable[[#This Row],[RepsWithStatObserved]],1,0)</f>
        <v>1</v>
      </c>
    </row>
    <row r="1039" spans="1:25" x14ac:dyDescent="0.25">
      <c r="A1039" t="s">
        <v>68</v>
      </c>
      <c r="B1039" t="s">
        <v>70</v>
      </c>
      <c r="C1039">
        <v>20</v>
      </c>
      <c r="D1039" t="s">
        <v>85</v>
      </c>
      <c r="E1039" t="s">
        <v>96</v>
      </c>
      <c r="F1039" t="s">
        <v>87</v>
      </c>
      <c r="G1039">
        <v>5.90304674883921</v>
      </c>
      <c r="H1039">
        <v>2E+20</v>
      </c>
      <c r="I1039">
        <v>0.90068426415609804</v>
      </c>
      <c r="J1039">
        <v>16.496605207930799</v>
      </c>
      <c r="K1039">
        <v>314</v>
      </c>
      <c r="L103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39" s="5" cm="1">
        <f t="array" ref="M1039">MAX(IF((ProjectInfoTable[ProjectName]=DiscreteStatsTable[[#This Row],[ProjectName]]),(ProjectInfoTable[ProjectName]=DiscreteStatsTable[[#This Row],[ProjectName]])*ProjectInfoTable[NumberOfReplications]))</f>
        <v>50</v>
      </c>
      <c r="N1039" s="5" cm="1">
        <f t="array" ref="N1039">IFERROR(AVERAGE(IF((DiscreteStatsTable[GroupByKey]=DiscreteStatsTable[[#This Row],[GroupByKey]]),(DiscreteStatsTable[GroupByKey]=DiscreteStatsTable[[#This Row],[GroupByKey]])*DiscreteStatsTable[Average])),0)</f>
        <v>5.6703914844629564</v>
      </c>
      <c r="O1039" s="5" cm="1">
        <f t="array" ref="O1039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039" s="5" cm="1">
        <f t="array" ref="P1039">MAX(IF((ProjectInfoTable[ProjectName]=DiscreteStatsTable[[#This Row],[ProjectName]]),(ProjectInfoTable[ProjectName]=DiscreteStatsTable[[#This Row],[ProjectName]])*ProjectInfoTable[ConfidenceInterval]))</f>
        <v>0.95</v>
      </c>
      <c r="Q1039" s="5">
        <f>IF(AND(DiscreteStatsTable[[#This Row],[RepsWithStatObserved]]=1,Y1039=0),200000000000000000000,IFERROR(_xlfn.T.INV.2T(1 -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039" s="5" cm="1">
        <f t="array" ref="R1039">MIN(IF((DiscreteStatsTable[GroupByKey]=DiscreteStatsTable[[#This Row],[GroupByKey]]),(DiscreteStatsTable[GroupByKey]=DiscreteStatsTable[[#This Row],[GroupByKey]])*DiscreteStatsTable[Average]))</f>
        <v>5.4446177348794</v>
      </c>
      <c r="S1039" s="5" cm="1">
        <f t="array" ref="S1039">MAX(IF((DiscreteStatsTable[GroupByKey]=DiscreteStatsTable[[#This Row],[GroupByKey]]),(DiscreteStatsTable[GroupByKey]=DiscreteStatsTable[[#This Row],[GroupByKey]])*DiscreteStatsTable[Average]))</f>
        <v>5.9073355064629904</v>
      </c>
      <c r="T1039" s="5" cm="1">
        <f t="array" ref="T1039">MIN(IF((DiscreteStatsTable[GroupByKey]=DiscreteStatsTable[[#This Row],[GroupByKey]]),(DiscreteStatsTable[GroupByKey]=DiscreteStatsTable[[#This Row],[GroupByKey]])*DiscreteStatsTable[Minimum]))</f>
        <v>0.776495161041453</v>
      </c>
      <c r="U1039" s="5" cm="1">
        <f t="array" ref="U1039">MAX(IF((DiscreteStatsTable[GroupByKey]=DiscreteStatsTable[[#This Row],[GroupByKey]]),(DiscreteStatsTable[GroupByKey]=DiscreteStatsTable[[#This Row],[GroupByKey]])*DiscreteStatsTable[Maximum]))</f>
        <v>17.386184782464099</v>
      </c>
      <c r="V1039" s="5" cm="1">
        <f t="array" ref="V1039">IFERROR(AVERAGE(IF((DiscreteStatsTable[GroupByKey]=DiscreteStatsTable[[#This Row],[GroupByKey]]),(DiscreteStatsTable[GroupByKey]=DiscreteStatsTable[[#This Row],[GroupByKey]])*DiscreteStatsTable[NumberObservations])),0)</f>
        <v>314.94</v>
      </c>
      <c r="W1039" s="5">
        <f>IF((DiscreteStatsTable[[#This Row],[RepsRequested]]&gt;1),DiscreteStatsTable[[#This Row],[HalfWidth]],DiscreteStatsTable[[#This Row],[BatchMeansHalfWidth]])</f>
        <v>3.1864759013847554E-2</v>
      </c>
      <c r="X1039" s="5" cm="1">
        <f t="array" ref="X1039">COUNT(IF((DiscreteStatsTable[GroupByKey]=DiscreteStatsTable[[#This Row],[GroupByKey]]),(DiscreteStatsTable[GroupByKey]=DiscreteStatsTable[[#This Row],[GroupByKey]])*DiscreteStatsTable[Replication]))</f>
        <v>50</v>
      </c>
      <c r="Y1039" s="5">
        <f>IF(DiscreteStatsTable[[#This Row],[RepsRequested]]=DiscreteStatsTable[[#This Row],[RepsWithStatObserved]],1,0)</f>
        <v>1</v>
      </c>
    </row>
    <row r="1040" spans="1:25" x14ac:dyDescent="0.25">
      <c r="A1040" t="s">
        <v>68</v>
      </c>
      <c r="B1040" t="s">
        <v>70</v>
      </c>
      <c r="C1040">
        <v>20</v>
      </c>
      <c r="D1040" t="s">
        <v>85</v>
      </c>
      <c r="E1040" t="s">
        <v>97</v>
      </c>
      <c r="F1040" t="s">
        <v>87</v>
      </c>
      <c r="G1040">
        <v>0</v>
      </c>
      <c r="H1040">
        <v>2E+20</v>
      </c>
      <c r="I1040">
        <v>0</v>
      </c>
      <c r="J1040">
        <v>0</v>
      </c>
      <c r="K1040">
        <v>314</v>
      </c>
      <c r="L104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40" s="5" cm="1">
        <f t="array" ref="M1040">MAX(IF((ProjectInfoTable[ProjectName]=DiscreteStatsTable[[#This Row],[ProjectName]]),(ProjectInfoTable[ProjectName]=DiscreteStatsTable[[#This Row],[ProjectName]])*ProjectInfoTable[NumberOfReplications]))</f>
        <v>50</v>
      </c>
      <c r="N1040" s="5" cm="1">
        <f t="array" ref="N1040">IFERROR(AVERAGE(IF((DiscreteStatsTable[GroupByKey]=DiscreteStatsTable[[#This Row],[GroupByKey]]),(DiscreteStatsTable[GroupByKey]=DiscreteStatsTable[[#This Row],[GroupByKey]])*DiscreteStatsTable[Average])),0)</f>
        <v>0</v>
      </c>
      <c r="O1040" s="5" cm="1">
        <f t="array" ref="O1040">IFERROR(_xlfn.STDEV.S(IF((DiscreteStatsTable[GroupByKey]=DiscreteStatsTable[[#This Row],[GroupByKey]]),(DiscreteStatsTable[GroupByKey]=DiscreteStatsTable[[#This Row],[GroupByKey]])*DiscreteStatsTable[Average])),0)</f>
        <v>0</v>
      </c>
      <c r="P1040" s="5" cm="1">
        <f t="array" ref="P1040">MAX(IF((ProjectInfoTable[ProjectName]=DiscreteStatsTable[[#This Row],[ProjectName]]),(ProjectInfoTable[ProjectName]=DiscreteStatsTable[[#This Row],[ProjectName]])*ProjectInfoTable[ConfidenceInterval]))</f>
        <v>0.95</v>
      </c>
      <c r="Q1040" s="5">
        <f>IF(AND(DiscreteStatsTable[[#This Row],[RepsWithStatObserved]]=1,Y1040=0),200000000000000000000,IFERROR(_xlfn.T.INV.2T(1 -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0" s="5" cm="1">
        <f t="array" ref="R1040">MIN(IF((DiscreteStatsTable[GroupByKey]=DiscreteStatsTable[[#This Row],[GroupByKey]]),(DiscreteStatsTable[GroupByKey]=DiscreteStatsTable[[#This Row],[GroupByKey]])*DiscreteStatsTable[Average]))</f>
        <v>0</v>
      </c>
      <c r="S1040" s="5" cm="1">
        <f t="array" ref="S1040">MAX(IF((DiscreteStatsTable[GroupByKey]=DiscreteStatsTable[[#This Row],[GroupByKey]]),(DiscreteStatsTable[GroupByKey]=DiscreteStatsTable[[#This Row],[GroupByKey]])*DiscreteStatsTable[Average]))</f>
        <v>0</v>
      </c>
      <c r="T1040" s="5" cm="1">
        <f t="array" ref="T1040">MIN(IF((DiscreteStatsTable[GroupByKey]=DiscreteStatsTable[[#This Row],[GroupByKey]]),(DiscreteStatsTable[GroupByKey]=DiscreteStatsTable[[#This Row],[GroupByKey]])*DiscreteStatsTable[Minimum]))</f>
        <v>0</v>
      </c>
      <c r="U1040" s="5" cm="1">
        <f t="array" ref="U1040">MAX(IF((DiscreteStatsTable[GroupByKey]=DiscreteStatsTable[[#This Row],[GroupByKey]]),(DiscreteStatsTable[GroupByKey]=DiscreteStatsTable[[#This Row],[GroupByKey]])*DiscreteStatsTable[Maximum]))</f>
        <v>0</v>
      </c>
      <c r="V1040" s="5" cm="1">
        <f t="array" ref="V1040">IFERROR(AVERAGE(IF((DiscreteStatsTable[GroupByKey]=DiscreteStatsTable[[#This Row],[GroupByKey]]),(DiscreteStatsTable[GroupByKey]=DiscreteStatsTable[[#This Row],[GroupByKey]])*DiscreteStatsTable[NumberObservations])),0)</f>
        <v>314.94</v>
      </c>
      <c r="W1040" s="5">
        <f>IF((DiscreteStatsTable[[#This Row],[RepsRequested]]&gt;1),DiscreteStatsTable[[#This Row],[HalfWidth]],DiscreteStatsTable[[#This Row],[BatchMeansHalfWidth]])</f>
        <v>0</v>
      </c>
      <c r="X1040" s="5" cm="1">
        <f t="array" ref="X1040">COUNT(IF((DiscreteStatsTable[GroupByKey]=DiscreteStatsTable[[#This Row],[GroupByKey]]),(DiscreteStatsTable[GroupByKey]=DiscreteStatsTable[[#This Row],[GroupByKey]])*DiscreteStatsTable[Replication]))</f>
        <v>50</v>
      </c>
      <c r="Y1040" s="5">
        <f>IF(DiscreteStatsTable[[#This Row],[RepsRequested]]=DiscreteStatsTable[[#This Row],[RepsWithStatObserved]],1,0)</f>
        <v>1</v>
      </c>
    </row>
    <row r="1041" spans="1:25" x14ac:dyDescent="0.25">
      <c r="A1041" t="s">
        <v>68</v>
      </c>
      <c r="B1041" t="s">
        <v>70</v>
      </c>
      <c r="C1041">
        <v>20</v>
      </c>
      <c r="D1041" t="s">
        <v>85</v>
      </c>
      <c r="E1041" t="s">
        <v>98</v>
      </c>
      <c r="F1041" t="s">
        <v>87</v>
      </c>
      <c r="G1041">
        <v>0.71902425238858603</v>
      </c>
      <c r="H1041">
        <v>2E+20</v>
      </c>
      <c r="I1041">
        <v>0</v>
      </c>
      <c r="J1041">
        <v>4.7916212856471798</v>
      </c>
      <c r="K1041">
        <v>314</v>
      </c>
      <c r="L104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41" s="5" cm="1">
        <f t="array" ref="M1041">MAX(IF((ProjectInfoTable[ProjectName]=DiscreteStatsTable[[#This Row],[ProjectName]]),(ProjectInfoTable[ProjectName]=DiscreteStatsTable[[#This Row],[ProjectName]])*ProjectInfoTable[NumberOfReplications]))</f>
        <v>50</v>
      </c>
      <c r="N1041" s="5" cm="1">
        <f t="array" ref="N1041">IFERROR(AVERAGE(IF((DiscreteStatsTable[GroupByKey]=DiscreteStatsTable[[#This Row],[GroupByKey]]),(DiscreteStatsTable[GroupByKey]=DiscreteStatsTable[[#This Row],[GroupByKey]])*DiscreteStatsTable[Average])),0)</f>
        <v>0.57601823206331915</v>
      </c>
      <c r="O1041" s="5" cm="1">
        <f t="array" ref="O1041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041" s="5" cm="1">
        <f t="array" ref="P1041">MAX(IF((ProjectInfoTable[ProjectName]=DiscreteStatsTable[[#This Row],[ProjectName]]),(ProjectInfoTable[ProjectName]=DiscreteStatsTable[[#This Row],[ProjectName]])*ProjectInfoTable[ConfidenceInterval]))</f>
        <v>0.95</v>
      </c>
      <c r="Q1041" s="5">
        <f>IF(AND(DiscreteStatsTable[[#This Row],[RepsWithStatObserved]]=1,Y1041=0),200000000000000000000,IFERROR(_xlfn.T.INV.2T(1 -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041" s="5" cm="1">
        <f t="array" ref="R1041">MIN(IF((DiscreteStatsTable[GroupByKey]=DiscreteStatsTable[[#This Row],[GroupByKey]]),(DiscreteStatsTable[GroupByKey]=DiscreteStatsTable[[#This Row],[GroupByKey]])*DiscreteStatsTable[Average]))</f>
        <v>0.32737752576294898</v>
      </c>
      <c r="S1041" s="5" cm="1">
        <f t="array" ref="S1041">MAX(IF((DiscreteStatsTable[GroupByKey]=DiscreteStatsTable[[#This Row],[GroupByKey]]),(DiscreteStatsTable[GroupByKey]=DiscreteStatsTable[[#This Row],[GroupByKey]])*DiscreteStatsTable[Average]))</f>
        <v>1.14796185143237</v>
      </c>
      <c r="T1041" s="5" cm="1">
        <f t="array" ref="T1041">MIN(IF((DiscreteStatsTable[GroupByKey]=DiscreteStatsTable[[#This Row],[GroupByKey]]),(DiscreteStatsTable[GroupByKey]=DiscreteStatsTable[[#This Row],[GroupByKey]])*DiscreteStatsTable[Minimum]))</f>
        <v>0</v>
      </c>
      <c r="U1041" s="5" cm="1">
        <f t="array" ref="U1041">MAX(IF((DiscreteStatsTable[GroupByKey]=DiscreteStatsTable[[#This Row],[GroupByKey]]),(DiscreteStatsTable[GroupByKey]=DiscreteStatsTable[[#This Row],[GroupByKey]])*DiscreteStatsTable[Maximum]))</f>
        <v>11.200829717355999</v>
      </c>
      <c r="V1041" s="5" cm="1">
        <f t="array" ref="V1041">IFERROR(AVERAGE(IF((DiscreteStatsTable[GroupByKey]=DiscreteStatsTable[[#This Row],[GroupByKey]]),(DiscreteStatsTable[GroupByKey]=DiscreteStatsTable[[#This Row],[GroupByKey]])*DiscreteStatsTable[NumberObservations])),0)</f>
        <v>314.94</v>
      </c>
      <c r="W1041" s="5">
        <f>IF((DiscreteStatsTable[[#This Row],[RepsRequested]]&gt;1),DiscreteStatsTable[[#This Row],[HalfWidth]],DiscreteStatsTable[[#This Row],[BatchMeansHalfWidth]])</f>
        <v>4.5229136780020357E-2</v>
      </c>
      <c r="X1041" s="5" cm="1">
        <f t="array" ref="X1041">COUNT(IF((DiscreteStatsTable[GroupByKey]=DiscreteStatsTable[[#This Row],[GroupByKey]]),(DiscreteStatsTable[GroupByKey]=DiscreteStatsTable[[#This Row],[GroupByKey]])*DiscreteStatsTable[Replication]))</f>
        <v>50</v>
      </c>
      <c r="Y1041" s="5">
        <f>IF(DiscreteStatsTable[[#This Row],[RepsRequested]]=DiscreteStatsTable[[#This Row],[RepsWithStatObserved]],1,0)</f>
        <v>1</v>
      </c>
    </row>
    <row r="1042" spans="1:25" x14ac:dyDescent="0.25">
      <c r="A1042" t="s">
        <v>68</v>
      </c>
      <c r="B1042" t="s">
        <v>70</v>
      </c>
      <c r="C1042">
        <v>21</v>
      </c>
      <c r="D1042" t="s">
        <v>85</v>
      </c>
      <c r="E1042" t="s">
        <v>86</v>
      </c>
      <c r="F1042" t="s">
        <v>87</v>
      </c>
      <c r="G1042">
        <v>0</v>
      </c>
      <c r="H1042">
        <v>2E+20</v>
      </c>
      <c r="I1042">
        <v>0</v>
      </c>
      <c r="J1042">
        <v>0</v>
      </c>
      <c r="K1042">
        <v>315</v>
      </c>
      <c r="L104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42" s="5" cm="1">
        <f t="array" ref="M1042">MAX(IF((ProjectInfoTable[ProjectName]=DiscreteStatsTable[[#This Row],[ProjectName]]),(ProjectInfoTable[ProjectName]=DiscreteStatsTable[[#This Row],[ProjectName]])*ProjectInfoTable[NumberOfReplications]))</f>
        <v>50</v>
      </c>
      <c r="N1042" s="5" cm="1">
        <f t="array" ref="N1042">IFERROR(AVERAGE(IF((DiscreteStatsTable[GroupByKey]=DiscreteStatsTable[[#This Row],[GroupByKey]]),(DiscreteStatsTable[GroupByKey]=DiscreteStatsTable[[#This Row],[GroupByKey]])*DiscreteStatsTable[Average])),0)</f>
        <v>0</v>
      </c>
      <c r="O1042" s="5" cm="1">
        <f t="array" ref="O1042">IFERROR(_xlfn.STDEV.S(IF((DiscreteStatsTable[GroupByKey]=DiscreteStatsTable[[#This Row],[GroupByKey]]),(DiscreteStatsTable[GroupByKey]=DiscreteStatsTable[[#This Row],[GroupByKey]])*DiscreteStatsTable[Average])),0)</f>
        <v>0</v>
      </c>
      <c r="P1042" s="5" cm="1">
        <f t="array" ref="P1042">MAX(IF((ProjectInfoTable[ProjectName]=DiscreteStatsTable[[#This Row],[ProjectName]]),(ProjectInfoTable[ProjectName]=DiscreteStatsTable[[#This Row],[ProjectName]])*ProjectInfoTable[ConfidenceInterval]))</f>
        <v>0.95</v>
      </c>
      <c r="Q1042" s="5">
        <f>IF(AND(DiscreteStatsTable[[#This Row],[RepsWithStatObserved]]=1,Y1042=0),200000000000000000000,IFERROR(_xlfn.T.INV.2T(1 -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2" s="5" cm="1">
        <f t="array" ref="R1042">MIN(IF((DiscreteStatsTable[GroupByKey]=DiscreteStatsTable[[#This Row],[GroupByKey]]),(DiscreteStatsTable[GroupByKey]=DiscreteStatsTable[[#This Row],[GroupByKey]])*DiscreteStatsTable[Average]))</f>
        <v>0</v>
      </c>
      <c r="S1042" s="5" cm="1">
        <f t="array" ref="S1042">MAX(IF((DiscreteStatsTable[GroupByKey]=DiscreteStatsTable[[#This Row],[GroupByKey]]),(DiscreteStatsTable[GroupByKey]=DiscreteStatsTable[[#This Row],[GroupByKey]])*DiscreteStatsTable[Average]))</f>
        <v>0</v>
      </c>
      <c r="T1042" s="5" cm="1">
        <f t="array" ref="T1042">MIN(IF((DiscreteStatsTable[GroupByKey]=DiscreteStatsTable[[#This Row],[GroupByKey]]),(DiscreteStatsTable[GroupByKey]=DiscreteStatsTable[[#This Row],[GroupByKey]])*DiscreteStatsTable[Minimum]))</f>
        <v>0</v>
      </c>
      <c r="U1042" s="5" cm="1">
        <f t="array" ref="U1042">MAX(IF((DiscreteStatsTable[GroupByKey]=DiscreteStatsTable[[#This Row],[GroupByKey]]),(DiscreteStatsTable[GroupByKey]=DiscreteStatsTable[[#This Row],[GroupByKey]])*DiscreteStatsTable[Maximum]))</f>
        <v>0</v>
      </c>
      <c r="V1042" s="5" cm="1">
        <f t="array" ref="V1042">IFERROR(AVERAGE(IF((DiscreteStatsTable[GroupByKey]=DiscreteStatsTable[[#This Row],[GroupByKey]]),(DiscreteStatsTable[GroupByKey]=DiscreteStatsTable[[#This Row],[GroupByKey]])*DiscreteStatsTable[NumberObservations])),0)</f>
        <v>314.94</v>
      </c>
      <c r="W1042" s="5">
        <f>IF((DiscreteStatsTable[[#This Row],[RepsRequested]]&gt;1),DiscreteStatsTable[[#This Row],[HalfWidth]],DiscreteStatsTable[[#This Row],[BatchMeansHalfWidth]])</f>
        <v>0</v>
      </c>
      <c r="X1042" s="5" cm="1">
        <f t="array" ref="X1042">COUNT(IF((DiscreteStatsTable[GroupByKey]=DiscreteStatsTable[[#This Row],[GroupByKey]]),(DiscreteStatsTable[GroupByKey]=DiscreteStatsTable[[#This Row],[GroupByKey]])*DiscreteStatsTable[Replication]))</f>
        <v>50</v>
      </c>
      <c r="Y1042" s="5">
        <f>IF(DiscreteStatsTable[[#This Row],[RepsRequested]]=DiscreteStatsTable[[#This Row],[RepsWithStatObserved]],1,0)</f>
        <v>1</v>
      </c>
    </row>
    <row r="1043" spans="1:25" x14ac:dyDescent="0.25">
      <c r="A1043" t="s">
        <v>68</v>
      </c>
      <c r="B1043" t="s">
        <v>70</v>
      </c>
      <c r="C1043">
        <v>21</v>
      </c>
      <c r="D1043" t="s">
        <v>85</v>
      </c>
      <c r="E1043" t="s">
        <v>88</v>
      </c>
      <c r="F1043" t="s">
        <v>87</v>
      </c>
      <c r="G1043">
        <v>0</v>
      </c>
      <c r="H1043">
        <v>2E+20</v>
      </c>
      <c r="I1043">
        <v>0</v>
      </c>
      <c r="J1043">
        <v>0</v>
      </c>
      <c r="K1043">
        <v>315</v>
      </c>
      <c r="L104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43" s="5" cm="1">
        <f t="array" ref="M1043">MAX(IF((ProjectInfoTable[ProjectName]=DiscreteStatsTable[[#This Row],[ProjectName]]),(ProjectInfoTable[ProjectName]=DiscreteStatsTable[[#This Row],[ProjectName]])*ProjectInfoTable[NumberOfReplications]))</f>
        <v>50</v>
      </c>
      <c r="N1043" s="5" cm="1">
        <f t="array" ref="N1043">IFERROR(AVERAGE(IF((DiscreteStatsTable[GroupByKey]=DiscreteStatsTable[[#This Row],[GroupByKey]]),(DiscreteStatsTable[GroupByKey]=DiscreteStatsTable[[#This Row],[GroupByKey]])*DiscreteStatsTable[Average])),0)</f>
        <v>0</v>
      </c>
      <c r="O1043" s="5" cm="1">
        <f t="array" ref="O1043">IFERROR(_xlfn.STDEV.S(IF((DiscreteStatsTable[GroupByKey]=DiscreteStatsTable[[#This Row],[GroupByKey]]),(DiscreteStatsTable[GroupByKey]=DiscreteStatsTable[[#This Row],[GroupByKey]])*DiscreteStatsTable[Average])),0)</f>
        <v>0</v>
      </c>
      <c r="P1043" s="5" cm="1">
        <f t="array" ref="P1043">MAX(IF((ProjectInfoTable[ProjectName]=DiscreteStatsTable[[#This Row],[ProjectName]]),(ProjectInfoTable[ProjectName]=DiscreteStatsTable[[#This Row],[ProjectName]])*ProjectInfoTable[ConfidenceInterval]))</f>
        <v>0.95</v>
      </c>
      <c r="Q1043" s="5">
        <f>IF(AND(DiscreteStatsTable[[#This Row],[RepsWithStatObserved]]=1,Y1043=0),200000000000000000000,IFERROR(_xlfn.T.INV.2T(1 -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3" s="5" cm="1">
        <f t="array" ref="R1043">MIN(IF((DiscreteStatsTable[GroupByKey]=DiscreteStatsTable[[#This Row],[GroupByKey]]),(DiscreteStatsTable[GroupByKey]=DiscreteStatsTable[[#This Row],[GroupByKey]])*DiscreteStatsTable[Average]))</f>
        <v>0</v>
      </c>
      <c r="S1043" s="5" cm="1">
        <f t="array" ref="S1043">MAX(IF((DiscreteStatsTable[GroupByKey]=DiscreteStatsTable[[#This Row],[GroupByKey]]),(DiscreteStatsTable[GroupByKey]=DiscreteStatsTable[[#This Row],[GroupByKey]])*DiscreteStatsTable[Average]))</f>
        <v>0</v>
      </c>
      <c r="T1043" s="5" cm="1">
        <f t="array" ref="T1043">MIN(IF((DiscreteStatsTable[GroupByKey]=DiscreteStatsTable[[#This Row],[GroupByKey]]),(DiscreteStatsTable[GroupByKey]=DiscreteStatsTable[[#This Row],[GroupByKey]])*DiscreteStatsTable[Minimum]))</f>
        <v>0</v>
      </c>
      <c r="U1043" s="5" cm="1">
        <f t="array" ref="U1043">MAX(IF((DiscreteStatsTable[GroupByKey]=DiscreteStatsTable[[#This Row],[GroupByKey]]),(DiscreteStatsTable[GroupByKey]=DiscreteStatsTable[[#This Row],[GroupByKey]])*DiscreteStatsTable[Maximum]))</f>
        <v>0</v>
      </c>
      <c r="V1043" s="5" cm="1">
        <f t="array" ref="V1043">IFERROR(AVERAGE(IF((DiscreteStatsTable[GroupByKey]=DiscreteStatsTable[[#This Row],[GroupByKey]]),(DiscreteStatsTable[GroupByKey]=DiscreteStatsTable[[#This Row],[GroupByKey]])*DiscreteStatsTable[NumberObservations])),0)</f>
        <v>314.94</v>
      </c>
      <c r="W1043" s="5">
        <f>IF((DiscreteStatsTable[[#This Row],[RepsRequested]]&gt;1),DiscreteStatsTable[[#This Row],[HalfWidth]],DiscreteStatsTable[[#This Row],[BatchMeansHalfWidth]])</f>
        <v>0</v>
      </c>
      <c r="X1043" s="5" cm="1">
        <f t="array" ref="X1043">COUNT(IF((DiscreteStatsTable[GroupByKey]=DiscreteStatsTable[[#This Row],[GroupByKey]]),(DiscreteStatsTable[GroupByKey]=DiscreteStatsTable[[#This Row],[GroupByKey]])*DiscreteStatsTable[Replication]))</f>
        <v>50</v>
      </c>
      <c r="Y1043" s="5">
        <f>IF(DiscreteStatsTable[[#This Row],[RepsRequested]]=DiscreteStatsTable[[#This Row],[RepsWithStatObserved]],1,0)</f>
        <v>1</v>
      </c>
    </row>
    <row r="1044" spans="1:25" x14ac:dyDescent="0.25">
      <c r="A1044" t="s">
        <v>68</v>
      </c>
      <c r="B1044" t="s">
        <v>70</v>
      </c>
      <c r="C1044">
        <v>21</v>
      </c>
      <c r="D1044" t="s">
        <v>85</v>
      </c>
      <c r="E1044" t="s">
        <v>89</v>
      </c>
      <c r="F1044" t="s">
        <v>87</v>
      </c>
      <c r="G1044">
        <v>0</v>
      </c>
      <c r="H1044">
        <v>2E+20</v>
      </c>
      <c r="I1044">
        <v>0</v>
      </c>
      <c r="J1044">
        <v>0</v>
      </c>
      <c r="K1044">
        <v>315</v>
      </c>
      <c r="L104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44" s="5" cm="1">
        <f t="array" ref="M1044">MAX(IF((ProjectInfoTable[ProjectName]=DiscreteStatsTable[[#This Row],[ProjectName]]),(ProjectInfoTable[ProjectName]=DiscreteStatsTable[[#This Row],[ProjectName]])*ProjectInfoTable[NumberOfReplications]))</f>
        <v>50</v>
      </c>
      <c r="N1044" s="5" cm="1">
        <f t="array" ref="N1044">IFERROR(AVERAGE(IF((DiscreteStatsTable[GroupByKey]=DiscreteStatsTable[[#This Row],[GroupByKey]]),(DiscreteStatsTable[GroupByKey]=DiscreteStatsTable[[#This Row],[GroupByKey]])*DiscreteStatsTable[Average])),0)</f>
        <v>0</v>
      </c>
      <c r="O1044" s="5" cm="1">
        <f t="array" ref="O1044">IFERROR(_xlfn.STDEV.S(IF((DiscreteStatsTable[GroupByKey]=DiscreteStatsTable[[#This Row],[GroupByKey]]),(DiscreteStatsTable[GroupByKey]=DiscreteStatsTable[[#This Row],[GroupByKey]])*DiscreteStatsTable[Average])),0)</f>
        <v>0</v>
      </c>
      <c r="P1044" s="5" cm="1">
        <f t="array" ref="P1044">MAX(IF((ProjectInfoTable[ProjectName]=DiscreteStatsTable[[#This Row],[ProjectName]]),(ProjectInfoTable[ProjectName]=DiscreteStatsTable[[#This Row],[ProjectName]])*ProjectInfoTable[ConfidenceInterval]))</f>
        <v>0.95</v>
      </c>
      <c r="Q1044" s="5">
        <f>IF(AND(DiscreteStatsTable[[#This Row],[RepsWithStatObserved]]=1,Y1044=0),200000000000000000000,IFERROR(_xlfn.T.INV.2T(1 -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4" s="5" cm="1">
        <f t="array" ref="R1044">MIN(IF((DiscreteStatsTable[GroupByKey]=DiscreteStatsTable[[#This Row],[GroupByKey]]),(DiscreteStatsTable[GroupByKey]=DiscreteStatsTable[[#This Row],[GroupByKey]])*DiscreteStatsTable[Average]))</f>
        <v>0</v>
      </c>
      <c r="S1044" s="5" cm="1">
        <f t="array" ref="S1044">MAX(IF((DiscreteStatsTable[GroupByKey]=DiscreteStatsTable[[#This Row],[GroupByKey]]),(DiscreteStatsTable[GroupByKey]=DiscreteStatsTable[[#This Row],[GroupByKey]])*DiscreteStatsTable[Average]))</f>
        <v>0</v>
      </c>
      <c r="T1044" s="5" cm="1">
        <f t="array" ref="T1044">MIN(IF((DiscreteStatsTable[GroupByKey]=DiscreteStatsTable[[#This Row],[GroupByKey]]),(DiscreteStatsTable[GroupByKey]=DiscreteStatsTable[[#This Row],[GroupByKey]])*DiscreteStatsTable[Minimum]))</f>
        <v>0</v>
      </c>
      <c r="U1044" s="5" cm="1">
        <f t="array" ref="U1044">MAX(IF((DiscreteStatsTable[GroupByKey]=DiscreteStatsTable[[#This Row],[GroupByKey]]),(DiscreteStatsTable[GroupByKey]=DiscreteStatsTable[[#This Row],[GroupByKey]])*DiscreteStatsTable[Maximum]))</f>
        <v>0</v>
      </c>
      <c r="V1044" s="5" cm="1">
        <f t="array" ref="V1044">IFERROR(AVERAGE(IF((DiscreteStatsTable[GroupByKey]=DiscreteStatsTable[[#This Row],[GroupByKey]]),(DiscreteStatsTable[GroupByKey]=DiscreteStatsTable[[#This Row],[GroupByKey]])*DiscreteStatsTable[NumberObservations])),0)</f>
        <v>314.94</v>
      </c>
      <c r="W1044" s="5">
        <f>IF((DiscreteStatsTable[[#This Row],[RepsRequested]]&gt;1),DiscreteStatsTable[[#This Row],[HalfWidth]],DiscreteStatsTable[[#This Row],[BatchMeansHalfWidth]])</f>
        <v>0</v>
      </c>
      <c r="X1044" s="5" cm="1">
        <f t="array" ref="X1044">COUNT(IF((DiscreteStatsTable[GroupByKey]=DiscreteStatsTable[[#This Row],[GroupByKey]]),(DiscreteStatsTable[GroupByKey]=DiscreteStatsTable[[#This Row],[GroupByKey]])*DiscreteStatsTable[Replication]))</f>
        <v>50</v>
      </c>
      <c r="Y1044" s="5">
        <f>IF(DiscreteStatsTable[[#This Row],[RepsRequested]]=DiscreteStatsTable[[#This Row],[RepsWithStatObserved]],1,0)</f>
        <v>1</v>
      </c>
    </row>
    <row r="1045" spans="1:25" x14ac:dyDescent="0.25">
      <c r="A1045" t="s">
        <v>68</v>
      </c>
      <c r="B1045" t="s">
        <v>70</v>
      </c>
      <c r="C1045">
        <v>21</v>
      </c>
      <c r="D1045" t="s">
        <v>85</v>
      </c>
      <c r="E1045" t="s">
        <v>90</v>
      </c>
      <c r="F1045" t="s">
        <v>87</v>
      </c>
      <c r="G1045">
        <v>0</v>
      </c>
      <c r="H1045">
        <v>2E+20</v>
      </c>
      <c r="I1045">
        <v>0</v>
      </c>
      <c r="J1045">
        <v>0</v>
      </c>
      <c r="K1045">
        <v>315</v>
      </c>
      <c r="L104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45" s="5" cm="1">
        <f t="array" ref="M1045">MAX(IF((ProjectInfoTable[ProjectName]=DiscreteStatsTable[[#This Row],[ProjectName]]),(ProjectInfoTable[ProjectName]=DiscreteStatsTable[[#This Row],[ProjectName]])*ProjectInfoTable[NumberOfReplications]))</f>
        <v>50</v>
      </c>
      <c r="N1045" s="5" cm="1">
        <f t="array" ref="N1045">IFERROR(AVERAGE(IF((DiscreteStatsTable[GroupByKey]=DiscreteStatsTable[[#This Row],[GroupByKey]]),(DiscreteStatsTable[GroupByKey]=DiscreteStatsTable[[#This Row],[GroupByKey]])*DiscreteStatsTable[Average])),0)</f>
        <v>0</v>
      </c>
      <c r="O1045" s="5" cm="1">
        <f t="array" ref="O1045">IFERROR(_xlfn.STDEV.S(IF((DiscreteStatsTable[GroupByKey]=DiscreteStatsTable[[#This Row],[GroupByKey]]),(DiscreteStatsTable[GroupByKey]=DiscreteStatsTable[[#This Row],[GroupByKey]])*DiscreteStatsTable[Average])),0)</f>
        <v>0</v>
      </c>
      <c r="P1045" s="5" cm="1">
        <f t="array" ref="P1045">MAX(IF((ProjectInfoTable[ProjectName]=DiscreteStatsTable[[#This Row],[ProjectName]]),(ProjectInfoTable[ProjectName]=DiscreteStatsTable[[#This Row],[ProjectName]])*ProjectInfoTable[ConfidenceInterval]))</f>
        <v>0.95</v>
      </c>
      <c r="Q1045" s="5">
        <f>IF(AND(DiscreteStatsTable[[#This Row],[RepsWithStatObserved]]=1,Y1045=0),200000000000000000000,IFERROR(_xlfn.T.INV.2T(1 -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5" s="5" cm="1">
        <f t="array" ref="R1045">MIN(IF((DiscreteStatsTable[GroupByKey]=DiscreteStatsTable[[#This Row],[GroupByKey]]),(DiscreteStatsTable[GroupByKey]=DiscreteStatsTable[[#This Row],[GroupByKey]])*DiscreteStatsTable[Average]))</f>
        <v>0</v>
      </c>
      <c r="S1045" s="5" cm="1">
        <f t="array" ref="S1045">MAX(IF((DiscreteStatsTable[GroupByKey]=DiscreteStatsTable[[#This Row],[GroupByKey]]),(DiscreteStatsTable[GroupByKey]=DiscreteStatsTable[[#This Row],[GroupByKey]])*DiscreteStatsTable[Average]))</f>
        <v>0</v>
      </c>
      <c r="T1045" s="5" cm="1">
        <f t="array" ref="T1045">MIN(IF((DiscreteStatsTable[GroupByKey]=DiscreteStatsTable[[#This Row],[GroupByKey]]),(DiscreteStatsTable[GroupByKey]=DiscreteStatsTable[[#This Row],[GroupByKey]])*DiscreteStatsTable[Minimum]))</f>
        <v>0</v>
      </c>
      <c r="U1045" s="5" cm="1">
        <f t="array" ref="U1045">MAX(IF((DiscreteStatsTable[GroupByKey]=DiscreteStatsTable[[#This Row],[GroupByKey]]),(DiscreteStatsTable[GroupByKey]=DiscreteStatsTable[[#This Row],[GroupByKey]])*DiscreteStatsTable[Maximum]))</f>
        <v>0</v>
      </c>
      <c r="V1045" s="5" cm="1">
        <f t="array" ref="V1045">IFERROR(AVERAGE(IF((DiscreteStatsTable[GroupByKey]=DiscreteStatsTable[[#This Row],[GroupByKey]]),(DiscreteStatsTable[GroupByKey]=DiscreteStatsTable[[#This Row],[GroupByKey]])*DiscreteStatsTable[NumberObservations])),0)</f>
        <v>314.94</v>
      </c>
      <c r="W1045" s="5">
        <f>IF((DiscreteStatsTable[[#This Row],[RepsRequested]]&gt;1),DiscreteStatsTable[[#This Row],[HalfWidth]],DiscreteStatsTable[[#This Row],[BatchMeansHalfWidth]])</f>
        <v>0</v>
      </c>
      <c r="X1045" s="5" cm="1">
        <f t="array" ref="X1045">COUNT(IF((DiscreteStatsTable[GroupByKey]=DiscreteStatsTable[[#This Row],[GroupByKey]]),(DiscreteStatsTable[GroupByKey]=DiscreteStatsTable[[#This Row],[GroupByKey]])*DiscreteStatsTable[Replication]))</f>
        <v>50</v>
      </c>
      <c r="Y1045" s="5">
        <f>IF(DiscreteStatsTable[[#This Row],[RepsRequested]]=DiscreteStatsTable[[#This Row],[RepsWithStatObserved]],1,0)</f>
        <v>1</v>
      </c>
    </row>
    <row r="1046" spans="1:25" x14ac:dyDescent="0.25">
      <c r="A1046" t="s">
        <v>68</v>
      </c>
      <c r="B1046" t="s">
        <v>70</v>
      </c>
      <c r="C1046">
        <v>21</v>
      </c>
      <c r="D1046" t="s">
        <v>85</v>
      </c>
      <c r="E1046" t="s">
        <v>91</v>
      </c>
      <c r="F1046" t="s">
        <v>87</v>
      </c>
      <c r="G1046">
        <v>0.151268345981969</v>
      </c>
      <c r="H1046">
        <v>2E+20</v>
      </c>
      <c r="I1046">
        <v>1.5254528392546301E-2</v>
      </c>
      <c r="J1046">
        <v>0.35988507536295999</v>
      </c>
      <c r="K1046">
        <v>315</v>
      </c>
      <c r="L104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46" s="5" cm="1">
        <f t="array" ref="M1046">MAX(IF((ProjectInfoTable[ProjectName]=DiscreteStatsTable[[#This Row],[ProjectName]]),(ProjectInfoTable[ProjectName]=DiscreteStatsTable[[#This Row],[ProjectName]])*ProjectInfoTable[NumberOfReplications]))</f>
        <v>50</v>
      </c>
      <c r="N1046" s="5" cm="1">
        <f t="array" ref="N1046">IFERROR(AVERAGE(IF((DiscreteStatsTable[GroupByKey]=DiscreteStatsTable[[#This Row],[GroupByKey]]),(DiscreteStatsTable[GroupByKey]=DiscreteStatsTable[[#This Row],[GroupByKey]])*DiscreteStatsTable[Average])),0)</f>
        <v>0.15360300744494335</v>
      </c>
      <c r="O1046" s="5" cm="1">
        <f t="array" ref="O104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46" s="5" cm="1">
        <f t="array" ref="P1046">MAX(IF((ProjectInfoTable[ProjectName]=DiscreteStatsTable[[#This Row],[ProjectName]]),(ProjectInfoTable[ProjectName]=DiscreteStatsTable[[#This Row],[ProjectName]])*ProjectInfoTable[ConfidenceInterval]))</f>
        <v>0.95</v>
      </c>
      <c r="Q1046" s="5">
        <f>IF(AND(DiscreteStatsTable[[#This Row],[RepsWithStatObserved]]=1,Y1046=0),200000000000000000000,IFERROR(_xlfn.T.INV.2T(1 -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46" s="5" cm="1">
        <f t="array" ref="R1046">MIN(IF((DiscreteStatsTable[GroupByKey]=DiscreteStatsTable[[#This Row],[GroupByKey]]),(DiscreteStatsTable[GroupByKey]=DiscreteStatsTable[[#This Row],[GroupByKey]])*DiscreteStatsTable[Average]))</f>
        <v>0.14775202073435401</v>
      </c>
      <c r="S1046" s="5" cm="1">
        <f t="array" ref="S1046">MAX(IF((DiscreteStatsTable[GroupByKey]=DiscreteStatsTable[[#This Row],[GroupByKey]]),(DiscreteStatsTable[GroupByKey]=DiscreteStatsTable[[#This Row],[GroupByKey]])*DiscreteStatsTable[Average]))</f>
        <v>0.15935535821513699</v>
      </c>
      <c r="T1046" s="5" cm="1">
        <f t="array" ref="T1046">MIN(IF((DiscreteStatsTable[GroupByKey]=DiscreteStatsTable[[#This Row],[GroupByKey]]),(DiscreteStatsTable[GroupByKey]=DiscreteStatsTable[[#This Row],[GroupByKey]])*DiscreteStatsTable[Minimum]))</f>
        <v>1.2941586017357501E-2</v>
      </c>
      <c r="U1046" s="5" cm="1">
        <f t="array" ref="U1046">MAX(IF((DiscreteStatsTable[GroupByKey]=DiscreteStatsTable[[#This Row],[GroupByKey]]),(DiscreteStatsTable[GroupByKey]=DiscreteStatsTable[[#This Row],[GroupByKey]])*DiscreteStatsTable[Maximum]))</f>
        <v>0.39902140955300902</v>
      </c>
      <c r="V1046" s="5" cm="1">
        <f t="array" ref="V1046">IFERROR(AVERAGE(IF((DiscreteStatsTable[GroupByKey]=DiscreteStatsTable[[#This Row],[GroupByKey]]),(DiscreteStatsTable[GroupByKey]=DiscreteStatsTable[[#This Row],[GroupByKey]])*DiscreteStatsTable[NumberObservations])),0)</f>
        <v>314.94</v>
      </c>
      <c r="W1046" s="5">
        <f>IF((DiscreteStatsTable[[#This Row],[RepsRequested]]&gt;1),DiscreteStatsTable[[#This Row],[HalfWidth]],DiscreteStatsTable[[#This Row],[BatchMeansHalfWidth]])</f>
        <v>7.902472167534418E-4</v>
      </c>
      <c r="X1046" s="5" cm="1">
        <f t="array" ref="X1046">COUNT(IF((DiscreteStatsTable[GroupByKey]=DiscreteStatsTable[[#This Row],[GroupByKey]]),(DiscreteStatsTable[GroupByKey]=DiscreteStatsTable[[#This Row],[GroupByKey]])*DiscreteStatsTable[Replication]))</f>
        <v>50</v>
      </c>
      <c r="Y1046" s="5">
        <f>IF(DiscreteStatsTable[[#This Row],[RepsRequested]]=DiscreteStatsTable[[#This Row],[RepsWithStatObserved]],1,0)</f>
        <v>1</v>
      </c>
    </row>
    <row r="1047" spans="1:25" x14ac:dyDescent="0.25">
      <c r="A1047" t="s">
        <v>68</v>
      </c>
      <c r="B1047" t="s">
        <v>70</v>
      </c>
      <c r="C1047">
        <v>21</v>
      </c>
      <c r="D1047" t="s">
        <v>85</v>
      </c>
      <c r="E1047" t="s">
        <v>92</v>
      </c>
      <c r="F1047" t="s">
        <v>87</v>
      </c>
      <c r="G1047">
        <v>6.1056319361399796</v>
      </c>
      <c r="H1047">
        <v>2E+20</v>
      </c>
      <c r="I1047">
        <v>0.91527170355277598</v>
      </c>
      <c r="J1047">
        <v>18.9890210051359</v>
      </c>
      <c r="K1047">
        <v>315</v>
      </c>
      <c r="L104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47" s="5" cm="1">
        <f t="array" ref="M1047">MAX(IF((ProjectInfoTable[ProjectName]=DiscreteStatsTable[[#This Row],[ProjectName]]),(ProjectInfoTable[ProjectName]=DiscreteStatsTable[[#This Row],[ProjectName]])*ProjectInfoTable[NumberOfReplications]))</f>
        <v>50</v>
      </c>
      <c r="N1047" s="5" cm="1">
        <f t="array" ref="N1047">IFERROR(AVERAGE(IF((DiscreteStatsTable[GroupByKey]=DiscreteStatsTable[[#This Row],[GroupByKey]]),(DiscreteStatsTable[GroupByKey]=DiscreteStatsTable[[#This Row],[GroupByKey]])*DiscreteStatsTable[Average])),0)</f>
        <v>6.2464097165262737</v>
      </c>
      <c r="O1047" s="5" cm="1">
        <f t="array" ref="O1047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047" s="5" cm="1">
        <f t="array" ref="P1047">MAX(IF((ProjectInfoTable[ProjectName]=DiscreteStatsTable[[#This Row],[ProjectName]]),(ProjectInfoTable[ProjectName]=DiscreteStatsTable[[#This Row],[ProjectName]])*ProjectInfoTable[ConfidenceInterval]))</f>
        <v>0.95</v>
      </c>
      <c r="Q1047" s="5">
        <f>IF(AND(DiscreteStatsTable[[#This Row],[RepsWithStatObserved]]=1,Y1047=0),200000000000000000000,IFERROR(_xlfn.T.INV.2T(1 -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047" s="5" cm="1">
        <f t="array" ref="R1047">MIN(IF((DiscreteStatsTable[GroupByKey]=DiscreteStatsTable[[#This Row],[GroupByKey]]),(DiscreteStatsTable[GroupByKey]=DiscreteStatsTable[[#This Row],[GroupByKey]])*DiscreteStatsTable[Average]))</f>
        <v>5.7719952606423401</v>
      </c>
      <c r="S1047" s="5" cm="1">
        <f t="array" ref="S1047">MAX(IF((DiscreteStatsTable[GroupByKey]=DiscreteStatsTable[[#This Row],[GroupByKey]]),(DiscreteStatsTable[GroupByKey]=DiscreteStatsTable[[#This Row],[GroupByKey]])*DiscreteStatsTable[Average]))</f>
        <v>6.9649734105951397</v>
      </c>
      <c r="T1047" s="5" cm="1">
        <f t="array" ref="T1047">MIN(IF((DiscreteStatsTable[GroupByKey]=DiscreteStatsTable[[#This Row],[GroupByKey]]),(DiscreteStatsTable[GroupByKey]=DiscreteStatsTable[[#This Row],[GroupByKey]])*DiscreteStatsTable[Minimum]))</f>
        <v>0.776495161041453</v>
      </c>
      <c r="U1047" s="5" cm="1">
        <f t="array" ref="U1047">MAX(IF((DiscreteStatsTable[GroupByKey]=DiscreteStatsTable[[#This Row],[GroupByKey]]),(DiscreteStatsTable[GroupByKey]=DiscreteStatsTable[[#This Row],[GroupByKey]])*DiscreteStatsTable[Maximum]))</f>
        <v>24.516532285818698</v>
      </c>
      <c r="V1047" s="5" cm="1">
        <f t="array" ref="V1047">IFERROR(AVERAGE(IF((DiscreteStatsTable[GroupByKey]=DiscreteStatsTable[[#This Row],[GroupByKey]]),(DiscreteStatsTable[GroupByKey]=DiscreteStatsTable[[#This Row],[GroupByKey]])*DiscreteStatsTable[NumberObservations])),0)</f>
        <v>314.94</v>
      </c>
      <c r="W1047" s="5">
        <f>IF((DiscreteStatsTable[[#This Row],[RepsRequested]]&gt;1),DiscreteStatsTable[[#This Row],[HalfWidth]],DiscreteStatsTable[[#This Row],[BatchMeansHalfWidth]])</f>
        <v>7.1468938045562813E-2</v>
      </c>
      <c r="X1047" s="5" cm="1">
        <f t="array" ref="X1047">COUNT(IF((DiscreteStatsTable[GroupByKey]=DiscreteStatsTable[[#This Row],[GroupByKey]]),(DiscreteStatsTable[GroupByKey]=DiscreteStatsTable[[#This Row],[GroupByKey]])*DiscreteStatsTable[Replication]))</f>
        <v>50</v>
      </c>
      <c r="Y1047" s="5">
        <f>IF(DiscreteStatsTable[[#This Row],[RepsRequested]]=DiscreteStatsTable[[#This Row],[RepsWithStatObserved]],1,0)</f>
        <v>1</v>
      </c>
    </row>
    <row r="1048" spans="1:25" x14ac:dyDescent="0.25">
      <c r="A1048" t="s">
        <v>68</v>
      </c>
      <c r="B1048" t="s">
        <v>70</v>
      </c>
      <c r="C1048">
        <v>21</v>
      </c>
      <c r="D1048" t="s">
        <v>85</v>
      </c>
      <c r="E1048" t="s">
        <v>93</v>
      </c>
      <c r="F1048" t="s">
        <v>87</v>
      </c>
      <c r="G1048">
        <v>0</v>
      </c>
      <c r="H1048">
        <v>2E+20</v>
      </c>
      <c r="I1048">
        <v>0</v>
      </c>
      <c r="J1048">
        <v>0</v>
      </c>
      <c r="K1048">
        <v>315</v>
      </c>
      <c r="L104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48" s="5" cm="1">
        <f t="array" ref="M1048">MAX(IF((ProjectInfoTable[ProjectName]=DiscreteStatsTable[[#This Row],[ProjectName]]),(ProjectInfoTable[ProjectName]=DiscreteStatsTable[[#This Row],[ProjectName]])*ProjectInfoTable[NumberOfReplications]))</f>
        <v>50</v>
      </c>
      <c r="N1048" s="5" cm="1">
        <f t="array" ref="N1048">IFERROR(AVERAGE(IF((DiscreteStatsTable[GroupByKey]=DiscreteStatsTable[[#This Row],[GroupByKey]]),(DiscreteStatsTable[GroupByKey]=DiscreteStatsTable[[#This Row],[GroupByKey]])*DiscreteStatsTable[Average])),0)</f>
        <v>0</v>
      </c>
      <c r="O1048" s="5" cm="1">
        <f t="array" ref="O1048">IFERROR(_xlfn.STDEV.S(IF((DiscreteStatsTable[GroupByKey]=DiscreteStatsTable[[#This Row],[GroupByKey]]),(DiscreteStatsTable[GroupByKey]=DiscreteStatsTable[[#This Row],[GroupByKey]])*DiscreteStatsTable[Average])),0)</f>
        <v>0</v>
      </c>
      <c r="P1048" s="5" cm="1">
        <f t="array" ref="P1048">MAX(IF((ProjectInfoTable[ProjectName]=DiscreteStatsTable[[#This Row],[ProjectName]]),(ProjectInfoTable[ProjectName]=DiscreteStatsTable[[#This Row],[ProjectName]])*ProjectInfoTable[ConfidenceInterval]))</f>
        <v>0.95</v>
      </c>
      <c r="Q1048" s="5">
        <f>IF(AND(DiscreteStatsTable[[#This Row],[RepsWithStatObserved]]=1,Y1048=0),200000000000000000000,IFERROR(_xlfn.T.INV.2T(1 -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8" s="5" cm="1">
        <f t="array" ref="R1048">MIN(IF((DiscreteStatsTable[GroupByKey]=DiscreteStatsTable[[#This Row],[GroupByKey]]),(DiscreteStatsTable[GroupByKey]=DiscreteStatsTable[[#This Row],[GroupByKey]])*DiscreteStatsTable[Average]))</f>
        <v>0</v>
      </c>
      <c r="S1048" s="5" cm="1">
        <f t="array" ref="S1048">MAX(IF((DiscreteStatsTable[GroupByKey]=DiscreteStatsTable[[#This Row],[GroupByKey]]),(DiscreteStatsTable[GroupByKey]=DiscreteStatsTable[[#This Row],[GroupByKey]])*DiscreteStatsTable[Average]))</f>
        <v>0</v>
      </c>
      <c r="T1048" s="5" cm="1">
        <f t="array" ref="T1048">MIN(IF((DiscreteStatsTable[GroupByKey]=DiscreteStatsTable[[#This Row],[GroupByKey]]),(DiscreteStatsTable[GroupByKey]=DiscreteStatsTable[[#This Row],[GroupByKey]])*DiscreteStatsTable[Minimum]))</f>
        <v>0</v>
      </c>
      <c r="U1048" s="5" cm="1">
        <f t="array" ref="U1048">MAX(IF((DiscreteStatsTable[GroupByKey]=DiscreteStatsTable[[#This Row],[GroupByKey]]),(DiscreteStatsTable[GroupByKey]=DiscreteStatsTable[[#This Row],[GroupByKey]])*DiscreteStatsTable[Maximum]))</f>
        <v>0</v>
      </c>
      <c r="V1048" s="5" cm="1">
        <f t="array" ref="V1048">IFERROR(AVERAGE(IF((DiscreteStatsTable[GroupByKey]=DiscreteStatsTable[[#This Row],[GroupByKey]]),(DiscreteStatsTable[GroupByKey]=DiscreteStatsTable[[#This Row],[GroupByKey]])*DiscreteStatsTable[NumberObservations])),0)</f>
        <v>314.94</v>
      </c>
      <c r="W1048" s="5">
        <f>IF((DiscreteStatsTable[[#This Row],[RepsRequested]]&gt;1),DiscreteStatsTable[[#This Row],[HalfWidth]],DiscreteStatsTable[[#This Row],[BatchMeansHalfWidth]])</f>
        <v>0</v>
      </c>
      <c r="X1048" s="5" cm="1">
        <f t="array" ref="X1048">COUNT(IF((DiscreteStatsTable[GroupByKey]=DiscreteStatsTable[[#This Row],[GroupByKey]]),(DiscreteStatsTable[GroupByKey]=DiscreteStatsTable[[#This Row],[GroupByKey]])*DiscreteStatsTable[Replication]))</f>
        <v>50</v>
      </c>
      <c r="Y1048" s="5">
        <f>IF(DiscreteStatsTable[[#This Row],[RepsRequested]]=DiscreteStatsTable[[#This Row],[RepsWithStatObserved]],1,0)</f>
        <v>1</v>
      </c>
    </row>
    <row r="1049" spans="1:25" x14ac:dyDescent="0.25">
      <c r="A1049" t="s">
        <v>68</v>
      </c>
      <c r="B1049" t="s">
        <v>70</v>
      </c>
      <c r="C1049">
        <v>21</v>
      </c>
      <c r="D1049" t="s">
        <v>85</v>
      </c>
      <c r="E1049" t="s">
        <v>94</v>
      </c>
      <c r="F1049" t="s">
        <v>87</v>
      </c>
      <c r="G1049">
        <v>0</v>
      </c>
      <c r="H1049">
        <v>2E+20</v>
      </c>
      <c r="I1049">
        <v>0</v>
      </c>
      <c r="J1049">
        <v>0</v>
      </c>
      <c r="K1049">
        <v>315</v>
      </c>
      <c r="L104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49" s="5" cm="1">
        <f t="array" ref="M1049">MAX(IF((ProjectInfoTable[ProjectName]=DiscreteStatsTable[[#This Row],[ProjectName]]),(ProjectInfoTable[ProjectName]=DiscreteStatsTable[[#This Row],[ProjectName]])*ProjectInfoTable[NumberOfReplications]))</f>
        <v>50</v>
      </c>
      <c r="N1049" s="5" cm="1">
        <f t="array" ref="N1049">IFERROR(AVERAGE(IF((DiscreteStatsTable[GroupByKey]=DiscreteStatsTable[[#This Row],[GroupByKey]]),(DiscreteStatsTable[GroupByKey]=DiscreteStatsTable[[#This Row],[GroupByKey]])*DiscreteStatsTable[Average])),0)</f>
        <v>0</v>
      </c>
      <c r="O1049" s="5" cm="1">
        <f t="array" ref="O1049">IFERROR(_xlfn.STDEV.S(IF((DiscreteStatsTable[GroupByKey]=DiscreteStatsTable[[#This Row],[GroupByKey]]),(DiscreteStatsTable[GroupByKey]=DiscreteStatsTable[[#This Row],[GroupByKey]])*DiscreteStatsTable[Average])),0)</f>
        <v>0</v>
      </c>
      <c r="P1049" s="5" cm="1">
        <f t="array" ref="P1049">MAX(IF((ProjectInfoTable[ProjectName]=DiscreteStatsTable[[#This Row],[ProjectName]]),(ProjectInfoTable[ProjectName]=DiscreteStatsTable[[#This Row],[ProjectName]])*ProjectInfoTable[ConfidenceInterval]))</f>
        <v>0.95</v>
      </c>
      <c r="Q1049" s="5">
        <f>IF(AND(DiscreteStatsTable[[#This Row],[RepsWithStatObserved]]=1,Y1049=0),200000000000000000000,IFERROR(_xlfn.T.INV.2T(1 -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9" s="5" cm="1">
        <f t="array" ref="R1049">MIN(IF((DiscreteStatsTable[GroupByKey]=DiscreteStatsTable[[#This Row],[GroupByKey]]),(DiscreteStatsTable[GroupByKey]=DiscreteStatsTable[[#This Row],[GroupByKey]])*DiscreteStatsTable[Average]))</f>
        <v>0</v>
      </c>
      <c r="S1049" s="5" cm="1">
        <f t="array" ref="S1049">MAX(IF((DiscreteStatsTable[GroupByKey]=DiscreteStatsTable[[#This Row],[GroupByKey]]),(DiscreteStatsTable[GroupByKey]=DiscreteStatsTable[[#This Row],[GroupByKey]])*DiscreteStatsTable[Average]))</f>
        <v>0</v>
      </c>
      <c r="T1049" s="5" cm="1">
        <f t="array" ref="T1049">MIN(IF((DiscreteStatsTable[GroupByKey]=DiscreteStatsTable[[#This Row],[GroupByKey]]),(DiscreteStatsTable[GroupByKey]=DiscreteStatsTable[[#This Row],[GroupByKey]])*DiscreteStatsTable[Minimum]))</f>
        <v>0</v>
      </c>
      <c r="U1049" s="5" cm="1">
        <f t="array" ref="U1049">MAX(IF((DiscreteStatsTable[GroupByKey]=DiscreteStatsTable[[#This Row],[GroupByKey]]),(DiscreteStatsTable[GroupByKey]=DiscreteStatsTable[[#This Row],[GroupByKey]])*DiscreteStatsTable[Maximum]))</f>
        <v>0</v>
      </c>
      <c r="V1049" s="5" cm="1">
        <f t="array" ref="V1049">IFERROR(AVERAGE(IF((DiscreteStatsTable[GroupByKey]=DiscreteStatsTable[[#This Row],[GroupByKey]]),(DiscreteStatsTable[GroupByKey]=DiscreteStatsTable[[#This Row],[GroupByKey]])*DiscreteStatsTable[NumberObservations])),0)</f>
        <v>314.94</v>
      </c>
      <c r="W1049" s="5">
        <f>IF((DiscreteStatsTable[[#This Row],[RepsRequested]]&gt;1),DiscreteStatsTable[[#This Row],[HalfWidth]],DiscreteStatsTable[[#This Row],[BatchMeansHalfWidth]])</f>
        <v>0</v>
      </c>
      <c r="X1049" s="5" cm="1">
        <f t="array" ref="X1049">COUNT(IF((DiscreteStatsTable[GroupByKey]=DiscreteStatsTable[[#This Row],[GroupByKey]]),(DiscreteStatsTable[GroupByKey]=DiscreteStatsTable[[#This Row],[GroupByKey]])*DiscreteStatsTable[Replication]))</f>
        <v>50</v>
      </c>
      <c r="Y1049" s="5">
        <f>IF(DiscreteStatsTable[[#This Row],[RepsRequested]]=DiscreteStatsTable[[#This Row],[RepsWithStatObserved]],1,0)</f>
        <v>1</v>
      </c>
    </row>
    <row r="1050" spans="1:25" x14ac:dyDescent="0.25">
      <c r="A1050" t="s">
        <v>68</v>
      </c>
      <c r="B1050" t="s">
        <v>70</v>
      </c>
      <c r="C1050">
        <v>21</v>
      </c>
      <c r="D1050" t="s">
        <v>85</v>
      </c>
      <c r="E1050" t="s">
        <v>95</v>
      </c>
      <c r="F1050" t="s">
        <v>87</v>
      </c>
      <c r="G1050">
        <v>0.151268345981969</v>
      </c>
      <c r="H1050">
        <v>2E+20</v>
      </c>
      <c r="I1050">
        <v>1.5254528392546301E-2</v>
      </c>
      <c r="J1050">
        <v>0.35988507536295999</v>
      </c>
      <c r="K1050">
        <v>315</v>
      </c>
      <c r="L105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50" s="5" cm="1">
        <f t="array" ref="M1050">MAX(IF((ProjectInfoTable[ProjectName]=DiscreteStatsTable[[#This Row],[ProjectName]]),(ProjectInfoTable[ProjectName]=DiscreteStatsTable[[#This Row],[ProjectName]])*ProjectInfoTable[NumberOfReplications]))</f>
        <v>50</v>
      </c>
      <c r="N1050" s="5" cm="1">
        <f t="array" ref="N1050">IFERROR(AVERAGE(IF((DiscreteStatsTable[GroupByKey]=DiscreteStatsTable[[#This Row],[GroupByKey]]),(DiscreteStatsTable[GroupByKey]=DiscreteStatsTable[[#This Row],[GroupByKey]])*DiscreteStatsTable[Average])),0)</f>
        <v>0.15360300744494335</v>
      </c>
      <c r="O1050" s="5" cm="1">
        <f t="array" ref="O105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50" s="5" cm="1">
        <f t="array" ref="P1050">MAX(IF((ProjectInfoTable[ProjectName]=DiscreteStatsTable[[#This Row],[ProjectName]]),(ProjectInfoTable[ProjectName]=DiscreteStatsTable[[#This Row],[ProjectName]])*ProjectInfoTable[ConfidenceInterval]))</f>
        <v>0.95</v>
      </c>
      <c r="Q1050" s="5">
        <f>IF(AND(DiscreteStatsTable[[#This Row],[RepsWithStatObserved]]=1,Y1050=0),200000000000000000000,IFERROR(_xlfn.T.INV.2T(1 -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50" s="5" cm="1">
        <f t="array" ref="R1050">MIN(IF((DiscreteStatsTable[GroupByKey]=DiscreteStatsTable[[#This Row],[GroupByKey]]),(DiscreteStatsTable[GroupByKey]=DiscreteStatsTable[[#This Row],[GroupByKey]])*DiscreteStatsTable[Average]))</f>
        <v>0.14775202073435401</v>
      </c>
      <c r="S1050" s="5" cm="1">
        <f t="array" ref="S1050">MAX(IF((DiscreteStatsTable[GroupByKey]=DiscreteStatsTable[[#This Row],[GroupByKey]]),(DiscreteStatsTable[GroupByKey]=DiscreteStatsTable[[#This Row],[GroupByKey]])*DiscreteStatsTable[Average]))</f>
        <v>0.15935535821513699</v>
      </c>
      <c r="T1050" s="5" cm="1">
        <f t="array" ref="T1050">MIN(IF((DiscreteStatsTable[GroupByKey]=DiscreteStatsTable[[#This Row],[GroupByKey]]),(DiscreteStatsTable[GroupByKey]=DiscreteStatsTable[[#This Row],[GroupByKey]])*DiscreteStatsTable[Minimum]))</f>
        <v>1.2941586017357501E-2</v>
      </c>
      <c r="U1050" s="5" cm="1">
        <f t="array" ref="U1050">MAX(IF((DiscreteStatsTable[GroupByKey]=DiscreteStatsTable[[#This Row],[GroupByKey]]),(DiscreteStatsTable[GroupByKey]=DiscreteStatsTable[[#This Row],[GroupByKey]])*DiscreteStatsTable[Maximum]))</f>
        <v>0.39902140955300902</v>
      </c>
      <c r="V1050" s="5" cm="1">
        <f t="array" ref="V1050">IFERROR(AVERAGE(IF((DiscreteStatsTable[GroupByKey]=DiscreteStatsTable[[#This Row],[GroupByKey]]),(DiscreteStatsTable[GroupByKey]=DiscreteStatsTable[[#This Row],[GroupByKey]])*DiscreteStatsTable[NumberObservations])),0)</f>
        <v>314.94</v>
      </c>
      <c r="W1050" s="5">
        <f>IF((DiscreteStatsTable[[#This Row],[RepsRequested]]&gt;1),DiscreteStatsTable[[#This Row],[HalfWidth]],DiscreteStatsTable[[#This Row],[BatchMeansHalfWidth]])</f>
        <v>7.902472167534418E-4</v>
      </c>
      <c r="X1050" s="5" cm="1">
        <f t="array" ref="X1050">COUNT(IF((DiscreteStatsTable[GroupByKey]=DiscreteStatsTable[[#This Row],[GroupByKey]]),(DiscreteStatsTable[GroupByKey]=DiscreteStatsTable[[#This Row],[GroupByKey]])*DiscreteStatsTable[Replication]))</f>
        <v>50</v>
      </c>
      <c r="Y1050" s="5">
        <f>IF(DiscreteStatsTable[[#This Row],[RepsRequested]]=DiscreteStatsTable[[#This Row],[RepsWithStatObserved]],1,0)</f>
        <v>1</v>
      </c>
    </row>
    <row r="1051" spans="1:25" x14ac:dyDescent="0.25">
      <c r="A1051" t="s">
        <v>68</v>
      </c>
      <c r="B1051" t="s">
        <v>70</v>
      </c>
      <c r="C1051">
        <v>21</v>
      </c>
      <c r="D1051" t="s">
        <v>85</v>
      </c>
      <c r="E1051" t="s">
        <v>96</v>
      </c>
      <c r="F1051" t="s">
        <v>87</v>
      </c>
      <c r="G1051">
        <v>5.5565235702888103</v>
      </c>
      <c r="H1051">
        <v>2E+20</v>
      </c>
      <c r="I1051">
        <v>0.91527170355277598</v>
      </c>
      <c r="J1051">
        <v>15.0488693824464</v>
      </c>
      <c r="K1051">
        <v>315</v>
      </c>
      <c r="L105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51" s="5" cm="1">
        <f t="array" ref="M1051">MAX(IF((ProjectInfoTable[ProjectName]=DiscreteStatsTable[[#This Row],[ProjectName]]),(ProjectInfoTable[ProjectName]=DiscreteStatsTable[[#This Row],[ProjectName]])*ProjectInfoTable[NumberOfReplications]))</f>
        <v>50</v>
      </c>
      <c r="N1051" s="5" cm="1">
        <f t="array" ref="N1051">IFERROR(AVERAGE(IF((DiscreteStatsTable[GroupByKey]=DiscreteStatsTable[[#This Row],[GroupByKey]]),(DiscreteStatsTable[GroupByKey]=DiscreteStatsTable[[#This Row],[GroupByKey]])*DiscreteStatsTable[Average])),0)</f>
        <v>5.6703914844629564</v>
      </c>
      <c r="O1051" s="5" cm="1">
        <f t="array" ref="O1051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051" s="5" cm="1">
        <f t="array" ref="P1051">MAX(IF((ProjectInfoTable[ProjectName]=DiscreteStatsTable[[#This Row],[ProjectName]]),(ProjectInfoTable[ProjectName]=DiscreteStatsTable[[#This Row],[ProjectName]])*ProjectInfoTable[ConfidenceInterval]))</f>
        <v>0.95</v>
      </c>
      <c r="Q1051" s="5">
        <f>IF(AND(DiscreteStatsTable[[#This Row],[RepsWithStatObserved]]=1,Y1051=0),200000000000000000000,IFERROR(_xlfn.T.INV.2T(1 -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051" s="5" cm="1">
        <f t="array" ref="R1051">MIN(IF((DiscreteStatsTable[GroupByKey]=DiscreteStatsTable[[#This Row],[GroupByKey]]),(DiscreteStatsTable[GroupByKey]=DiscreteStatsTable[[#This Row],[GroupByKey]])*DiscreteStatsTable[Average]))</f>
        <v>5.4446177348794</v>
      </c>
      <c r="S1051" s="5" cm="1">
        <f t="array" ref="S1051">MAX(IF((DiscreteStatsTable[GroupByKey]=DiscreteStatsTable[[#This Row],[GroupByKey]]),(DiscreteStatsTable[GroupByKey]=DiscreteStatsTable[[#This Row],[GroupByKey]])*DiscreteStatsTable[Average]))</f>
        <v>5.9073355064629904</v>
      </c>
      <c r="T1051" s="5" cm="1">
        <f t="array" ref="T1051">MIN(IF((DiscreteStatsTable[GroupByKey]=DiscreteStatsTable[[#This Row],[GroupByKey]]),(DiscreteStatsTable[GroupByKey]=DiscreteStatsTable[[#This Row],[GroupByKey]])*DiscreteStatsTable[Minimum]))</f>
        <v>0.776495161041453</v>
      </c>
      <c r="U1051" s="5" cm="1">
        <f t="array" ref="U1051">MAX(IF((DiscreteStatsTable[GroupByKey]=DiscreteStatsTable[[#This Row],[GroupByKey]]),(DiscreteStatsTable[GroupByKey]=DiscreteStatsTable[[#This Row],[GroupByKey]])*DiscreteStatsTable[Maximum]))</f>
        <v>17.386184782464099</v>
      </c>
      <c r="V1051" s="5" cm="1">
        <f t="array" ref="V1051">IFERROR(AVERAGE(IF((DiscreteStatsTable[GroupByKey]=DiscreteStatsTable[[#This Row],[GroupByKey]]),(DiscreteStatsTable[GroupByKey]=DiscreteStatsTable[[#This Row],[GroupByKey]])*DiscreteStatsTable[NumberObservations])),0)</f>
        <v>314.94</v>
      </c>
      <c r="W1051" s="5">
        <f>IF((DiscreteStatsTable[[#This Row],[RepsRequested]]&gt;1),DiscreteStatsTable[[#This Row],[HalfWidth]],DiscreteStatsTable[[#This Row],[BatchMeansHalfWidth]])</f>
        <v>3.1864759013847554E-2</v>
      </c>
      <c r="X1051" s="5" cm="1">
        <f t="array" ref="X1051">COUNT(IF((DiscreteStatsTable[GroupByKey]=DiscreteStatsTable[[#This Row],[GroupByKey]]),(DiscreteStatsTable[GroupByKey]=DiscreteStatsTable[[#This Row],[GroupByKey]])*DiscreteStatsTable[Replication]))</f>
        <v>50</v>
      </c>
      <c r="Y1051" s="5">
        <f>IF(DiscreteStatsTable[[#This Row],[RepsRequested]]=DiscreteStatsTable[[#This Row],[RepsWithStatObserved]],1,0)</f>
        <v>1</v>
      </c>
    </row>
    <row r="1052" spans="1:25" x14ac:dyDescent="0.25">
      <c r="A1052" t="s">
        <v>68</v>
      </c>
      <c r="B1052" t="s">
        <v>70</v>
      </c>
      <c r="C1052">
        <v>21</v>
      </c>
      <c r="D1052" t="s">
        <v>85</v>
      </c>
      <c r="E1052" t="s">
        <v>97</v>
      </c>
      <c r="F1052" t="s">
        <v>87</v>
      </c>
      <c r="G1052">
        <v>0</v>
      </c>
      <c r="H1052">
        <v>2E+20</v>
      </c>
      <c r="I1052">
        <v>0</v>
      </c>
      <c r="J1052">
        <v>0</v>
      </c>
      <c r="K1052">
        <v>315</v>
      </c>
      <c r="L105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52" s="5" cm="1">
        <f t="array" ref="M1052">MAX(IF((ProjectInfoTable[ProjectName]=DiscreteStatsTable[[#This Row],[ProjectName]]),(ProjectInfoTable[ProjectName]=DiscreteStatsTable[[#This Row],[ProjectName]])*ProjectInfoTable[NumberOfReplications]))</f>
        <v>50</v>
      </c>
      <c r="N1052" s="5" cm="1">
        <f t="array" ref="N1052">IFERROR(AVERAGE(IF((DiscreteStatsTable[GroupByKey]=DiscreteStatsTable[[#This Row],[GroupByKey]]),(DiscreteStatsTable[GroupByKey]=DiscreteStatsTable[[#This Row],[GroupByKey]])*DiscreteStatsTable[Average])),0)</f>
        <v>0</v>
      </c>
      <c r="O1052" s="5" cm="1">
        <f t="array" ref="O1052">IFERROR(_xlfn.STDEV.S(IF((DiscreteStatsTable[GroupByKey]=DiscreteStatsTable[[#This Row],[GroupByKey]]),(DiscreteStatsTable[GroupByKey]=DiscreteStatsTable[[#This Row],[GroupByKey]])*DiscreteStatsTable[Average])),0)</f>
        <v>0</v>
      </c>
      <c r="P1052" s="5" cm="1">
        <f t="array" ref="P1052">MAX(IF((ProjectInfoTable[ProjectName]=DiscreteStatsTable[[#This Row],[ProjectName]]),(ProjectInfoTable[ProjectName]=DiscreteStatsTable[[#This Row],[ProjectName]])*ProjectInfoTable[ConfidenceInterval]))</f>
        <v>0.95</v>
      </c>
      <c r="Q1052" s="5">
        <f>IF(AND(DiscreteStatsTable[[#This Row],[RepsWithStatObserved]]=1,Y1052=0),200000000000000000000,IFERROR(_xlfn.T.INV.2T(1 -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2" s="5" cm="1">
        <f t="array" ref="R1052">MIN(IF((DiscreteStatsTable[GroupByKey]=DiscreteStatsTable[[#This Row],[GroupByKey]]),(DiscreteStatsTable[GroupByKey]=DiscreteStatsTable[[#This Row],[GroupByKey]])*DiscreteStatsTable[Average]))</f>
        <v>0</v>
      </c>
      <c r="S1052" s="5" cm="1">
        <f t="array" ref="S1052">MAX(IF((DiscreteStatsTable[GroupByKey]=DiscreteStatsTable[[#This Row],[GroupByKey]]),(DiscreteStatsTable[GroupByKey]=DiscreteStatsTable[[#This Row],[GroupByKey]])*DiscreteStatsTable[Average]))</f>
        <v>0</v>
      </c>
      <c r="T1052" s="5" cm="1">
        <f t="array" ref="T1052">MIN(IF((DiscreteStatsTable[GroupByKey]=DiscreteStatsTable[[#This Row],[GroupByKey]]),(DiscreteStatsTable[GroupByKey]=DiscreteStatsTable[[#This Row],[GroupByKey]])*DiscreteStatsTable[Minimum]))</f>
        <v>0</v>
      </c>
      <c r="U1052" s="5" cm="1">
        <f t="array" ref="U1052">MAX(IF((DiscreteStatsTable[GroupByKey]=DiscreteStatsTable[[#This Row],[GroupByKey]]),(DiscreteStatsTable[GroupByKey]=DiscreteStatsTable[[#This Row],[GroupByKey]])*DiscreteStatsTable[Maximum]))</f>
        <v>0</v>
      </c>
      <c r="V1052" s="5" cm="1">
        <f t="array" ref="V1052">IFERROR(AVERAGE(IF((DiscreteStatsTable[GroupByKey]=DiscreteStatsTable[[#This Row],[GroupByKey]]),(DiscreteStatsTable[GroupByKey]=DiscreteStatsTable[[#This Row],[GroupByKey]])*DiscreteStatsTable[NumberObservations])),0)</f>
        <v>314.94</v>
      </c>
      <c r="W1052" s="5">
        <f>IF((DiscreteStatsTable[[#This Row],[RepsRequested]]&gt;1),DiscreteStatsTable[[#This Row],[HalfWidth]],DiscreteStatsTable[[#This Row],[BatchMeansHalfWidth]])</f>
        <v>0</v>
      </c>
      <c r="X1052" s="5" cm="1">
        <f t="array" ref="X1052">COUNT(IF((DiscreteStatsTable[GroupByKey]=DiscreteStatsTable[[#This Row],[GroupByKey]]),(DiscreteStatsTable[GroupByKey]=DiscreteStatsTable[[#This Row],[GroupByKey]])*DiscreteStatsTable[Replication]))</f>
        <v>50</v>
      </c>
      <c r="Y1052" s="5">
        <f>IF(DiscreteStatsTable[[#This Row],[RepsRequested]]=DiscreteStatsTable[[#This Row],[RepsWithStatObserved]],1,0)</f>
        <v>1</v>
      </c>
    </row>
    <row r="1053" spans="1:25" x14ac:dyDescent="0.25">
      <c r="A1053" t="s">
        <v>68</v>
      </c>
      <c r="B1053" t="s">
        <v>70</v>
      </c>
      <c r="C1053">
        <v>21</v>
      </c>
      <c r="D1053" t="s">
        <v>85</v>
      </c>
      <c r="E1053" t="s">
        <v>98</v>
      </c>
      <c r="F1053" t="s">
        <v>87</v>
      </c>
      <c r="G1053">
        <v>0.54910836585117295</v>
      </c>
      <c r="H1053">
        <v>2E+20</v>
      </c>
      <c r="I1053">
        <v>0</v>
      </c>
      <c r="J1053">
        <v>4.9263660624821499</v>
      </c>
      <c r="K1053">
        <v>315</v>
      </c>
      <c r="L105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53" s="5" cm="1">
        <f t="array" ref="M1053">MAX(IF((ProjectInfoTable[ProjectName]=DiscreteStatsTable[[#This Row],[ProjectName]]),(ProjectInfoTable[ProjectName]=DiscreteStatsTable[[#This Row],[ProjectName]])*ProjectInfoTable[NumberOfReplications]))</f>
        <v>50</v>
      </c>
      <c r="N1053" s="5" cm="1">
        <f t="array" ref="N1053">IFERROR(AVERAGE(IF((DiscreteStatsTable[GroupByKey]=DiscreteStatsTable[[#This Row],[GroupByKey]]),(DiscreteStatsTable[GroupByKey]=DiscreteStatsTable[[#This Row],[GroupByKey]])*DiscreteStatsTable[Average])),0)</f>
        <v>0.57601823206331915</v>
      </c>
      <c r="O1053" s="5" cm="1">
        <f t="array" ref="O1053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053" s="5" cm="1">
        <f t="array" ref="P1053">MAX(IF((ProjectInfoTable[ProjectName]=DiscreteStatsTable[[#This Row],[ProjectName]]),(ProjectInfoTable[ProjectName]=DiscreteStatsTable[[#This Row],[ProjectName]])*ProjectInfoTable[ConfidenceInterval]))</f>
        <v>0.95</v>
      </c>
      <c r="Q1053" s="5">
        <f>IF(AND(DiscreteStatsTable[[#This Row],[RepsWithStatObserved]]=1,Y1053=0),200000000000000000000,IFERROR(_xlfn.T.INV.2T(1 -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053" s="5" cm="1">
        <f t="array" ref="R1053">MIN(IF((DiscreteStatsTable[GroupByKey]=DiscreteStatsTable[[#This Row],[GroupByKey]]),(DiscreteStatsTable[GroupByKey]=DiscreteStatsTable[[#This Row],[GroupByKey]])*DiscreteStatsTable[Average]))</f>
        <v>0.32737752576294898</v>
      </c>
      <c r="S1053" s="5" cm="1">
        <f t="array" ref="S1053">MAX(IF((DiscreteStatsTable[GroupByKey]=DiscreteStatsTable[[#This Row],[GroupByKey]]),(DiscreteStatsTable[GroupByKey]=DiscreteStatsTable[[#This Row],[GroupByKey]])*DiscreteStatsTable[Average]))</f>
        <v>1.14796185143237</v>
      </c>
      <c r="T1053" s="5" cm="1">
        <f t="array" ref="T1053">MIN(IF((DiscreteStatsTable[GroupByKey]=DiscreteStatsTable[[#This Row],[GroupByKey]]),(DiscreteStatsTable[GroupByKey]=DiscreteStatsTable[[#This Row],[GroupByKey]])*DiscreteStatsTable[Minimum]))</f>
        <v>0</v>
      </c>
      <c r="U1053" s="5" cm="1">
        <f t="array" ref="U1053">MAX(IF((DiscreteStatsTable[GroupByKey]=DiscreteStatsTable[[#This Row],[GroupByKey]]),(DiscreteStatsTable[GroupByKey]=DiscreteStatsTable[[#This Row],[GroupByKey]])*DiscreteStatsTable[Maximum]))</f>
        <v>11.200829717355999</v>
      </c>
      <c r="V1053" s="5" cm="1">
        <f t="array" ref="V1053">IFERROR(AVERAGE(IF((DiscreteStatsTable[GroupByKey]=DiscreteStatsTable[[#This Row],[GroupByKey]]),(DiscreteStatsTable[GroupByKey]=DiscreteStatsTable[[#This Row],[GroupByKey]])*DiscreteStatsTable[NumberObservations])),0)</f>
        <v>314.94</v>
      </c>
      <c r="W1053" s="5">
        <f>IF((DiscreteStatsTable[[#This Row],[RepsRequested]]&gt;1),DiscreteStatsTable[[#This Row],[HalfWidth]],DiscreteStatsTable[[#This Row],[BatchMeansHalfWidth]])</f>
        <v>4.5229136780020357E-2</v>
      </c>
      <c r="X1053" s="5" cm="1">
        <f t="array" ref="X1053">COUNT(IF((DiscreteStatsTable[GroupByKey]=DiscreteStatsTable[[#This Row],[GroupByKey]]),(DiscreteStatsTable[GroupByKey]=DiscreteStatsTable[[#This Row],[GroupByKey]])*DiscreteStatsTable[Replication]))</f>
        <v>50</v>
      </c>
      <c r="Y1053" s="5">
        <f>IF(DiscreteStatsTable[[#This Row],[RepsRequested]]=DiscreteStatsTable[[#This Row],[RepsWithStatObserved]],1,0)</f>
        <v>1</v>
      </c>
    </row>
    <row r="1054" spans="1:25" x14ac:dyDescent="0.25">
      <c r="A1054" t="s">
        <v>68</v>
      </c>
      <c r="B1054" t="s">
        <v>70</v>
      </c>
      <c r="C1054">
        <v>22</v>
      </c>
      <c r="D1054" t="s">
        <v>85</v>
      </c>
      <c r="E1054" t="s">
        <v>86</v>
      </c>
      <c r="F1054" t="s">
        <v>87</v>
      </c>
      <c r="G1054">
        <v>0</v>
      </c>
      <c r="H1054">
        <v>2E+20</v>
      </c>
      <c r="I1054">
        <v>0</v>
      </c>
      <c r="J1054">
        <v>0</v>
      </c>
      <c r="K1054">
        <v>315</v>
      </c>
      <c r="L105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54" s="5" cm="1">
        <f t="array" ref="M1054">MAX(IF((ProjectInfoTable[ProjectName]=DiscreteStatsTable[[#This Row],[ProjectName]]),(ProjectInfoTable[ProjectName]=DiscreteStatsTable[[#This Row],[ProjectName]])*ProjectInfoTable[NumberOfReplications]))</f>
        <v>50</v>
      </c>
      <c r="N1054" s="5" cm="1">
        <f t="array" ref="N1054">IFERROR(AVERAGE(IF((DiscreteStatsTable[GroupByKey]=DiscreteStatsTable[[#This Row],[GroupByKey]]),(DiscreteStatsTable[GroupByKey]=DiscreteStatsTable[[#This Row],[GroupByKey]])*DiscreteStatsTable[Average])),0)</f>
        <v>0</v>
      </c>
      <c r="O1054" s="5" cm="1">
        <f t="array" ref="O1054">IFERROR(_xlfn.STDEV.S(IF((DiscreteStatsTable[GroupByKey]=DiscreteStatsTable[[#This Row],[GroupByKey]]),(DiscreteStatsTable[GroupByKey]=DiscreteStatsTable[[#This Row],[GroupByKey]])*DiscreteStatsTable[Average])),0)</f>
        <v>0</v>
      </c>
      <c r="P1054" s="5" cm="1">
        <f t="array" ref="P1054">MAX(IF((ProjectInfoTable[ProjectName]=DiscreteStatsTable[[#This Row],[ProjectName]]),(ProjectInfoTable[ProjectName]=DiscreteStatsTable[[#This Row],[ProjectName]])*ProjectInfoTable[ConfidenceInterval]))</f>
        <v>0.95</v>
      </c>
      <c r="Q1054" s="5">
        <f>IF(AND(DiscreteStatsTable[[#This Row],[RepsWithStatObserved]]=1,Y1054=0),200000000000000000000,IFERROR(_xlfn.T.INV.2T(1 -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4" s="5" cm="1">
        <f t="array" ref="R1054">MIN(IF((DiscreteStatsTable[GroupByKey]=DiscreteStatsTable[[#This Row],[GroupByKey]]),(DiscreteStatsTable[GroupByKey]=DiscreteStatsTable[[#This Row],[GroupByKey]])*DiscreteStatsTable[Average]))</f>
        <v>0</v>
      </c>
      <c r="S1054" s="5" cm="1">
        <f t="array" ref="S1054">MAX(IF((DiscreteStatsTable[GroupByKey]=DiscreteStatsTable[[#This Row],[GroupByKey]]),(DiscreteStatsTable[GroupByKey]=DiscreteStatsTable[[#This Row],[GroupByKey]])*DiscreteStatsTable[Average]))</f>
        <v>0</v>
      </c>
      <c r="T1054" s="5" cm="1">
        <f t="array" ref="T1054">MIN(IF((DiscreteStatsTable[GroupByKey]=DiscreteStatsTable[[#This Row],[GroupByKey]]),(DiscreteStatsTable[GroupByKey]=DiscreteStatsTable[[#This Row],[GroupByKey]])*DiscreteStatsTable[Minimum]))</f>
        <v>0</v>
      </c>
      <c r="U1054" s="5" cm="1">
        <f t="array" ref="U1054">MAX(IF((DiscreteStatsTable[GroupByKey]=DiscreteStatsTable[[#This Row],[GroupByKey]]),(DiscreteStatsTable[GroupByKey]=DiscreteStatsTable[[#This Row],[GroupByKey]])*DiscreteStatsTable[Maximum]))</f>
        <v>0</v>
      </c>
      <c r="V1054" s="5" cm="1">
        <f t="array" ref="V1054">IFERROR(AVERAGE(IF((DiscreteStatsTable[GroupByKey]=DiscreteStatsTable[[#This Row],[GroupByKey]]),(DiscreteStatsTable[GroupByKey]=DiscreteStatsTable[[#This Row],[GroupByKey]])*DiscreteStatsTable[NumberObservations])),0)</f>
        <v>314.94</v>
      </c>
      <c r="W1054" s="5">
        <f>IF((DiscreteStatsTable[[#This Row],[RepsRequested]]&gt;1),DiscreteStatsTable[[#This Row],[HalfWidth]],DiscreteStatsTable[[#This Row],[BatchMeansHalfWidth]])</f>
        <v>0</v>
      </c>
      <c r="X1054" s="5" cm="1">
        <f t="array" ref="X1054">COUNT(IF((DiscreteStatsTable[GroupByKey]=DiscreteStatsTable[[#This Row],[GroupByKey]]),(DiscreteStatsTable[GroupByKey]=DiscreteStatsTable[[#This Row],[GroupByKey]])*DiscreteStatsTable[Replication]))</f>
        <v>50</v>
      </c>
      <c r="Y1054" s="5">
        <f>IF(DiscreteStatsTable[[#This Row],[RepsRequested]]=DiscreteStatsTable[[#This Row],[RepsWithStatObserved]],1,0)</f>
        <v>1</v>
      </c>
    </row>
    <row r="1055" spans="1:25" x14ac:dyDescent="0.25">
      <c r="A1055" t="s">
        <v>68</v>
      </c>
      <c r="B1055" t="s">
        <v>70</v>
      </c>
      <c r="C1055">
        <v>22</v>
      </c>
      <c r="D1055" t="s">
        <v>85</v>
      </c>
      <c r="E1055" t="s">
        <v>88</v>
      </c>
      <c r="F1055" t="s">
        <v>87</v>
      </c>
      <c r="G1055">
        <v>0</v>
      </c>
      <c r="H1055">
        <v>2E+20</v>
      </c>
      <c r="I1055">
        <v>0</v>
      </c>
      <c r="J1055">
        <v>0</v>
      </c>
      <c r="K1055">
        <v>315</v>
      </c>
      <c r="L105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55" s="5" cm="1">
        <f t="array" ref="M1055">MAX(IF((ProjectInfoTable[ProjectName]=DiscreteStatsTable[[#This Row],[ProjectName]]),(ProjectInfoTable[ProjectName]=DiscreteStatsTable[[#This Row],[ProjectName]])*ProjectInfoTable[NumberOfReplications]))</f>
        <v>50</v>
      </c>
      <c r="N1055" s="5" cm="1">
        <f t="array" ref="N1055">IFERROR(AVERAGE(IF((DiscreteStatsTable[GroupByKey]=DiscreteStatsTable[[#This Row],[GroupByKey]]),(DiscreteStatsTable[GroupByKey]=DiscreteStatsTable[[#This Row],[GroupByKey]])*DiscreteStatsTable[Average])),0)</f>
        <v>0</v>
      </c>
      <c r="O1055" s="5" cm="1">
        <f t="array" ref="O1055">IFERROR(_xlfn.STDEV.S(IF((DiscreteStatsTable[GroupByKey]=DiscreteStatsTable[[#This Row],[GroupByKey]]),(DiscreteStatsTable[GroupByKey]=DiscreteStatsTable[[#This Row],[GroupByKey]])*DiscreteStatsTable[Average])),0)</f>
        <v>0</v>
      </c>
      <c r="P1055" s="5" cm="1">
        <f t="array" ref="P1055">MAX(IF((ProjectInfoTable[ProjectName]=DiscreteStatsTable[[#This Row],[ProjectName]]),(ProjectInfoTable[ProjectName]=DiscreteStatsTable[[#This Row],[ProjectName]])*ProjectInfoTable[ConfidenceInterval]))</f>
        <v>0.95</v>
      </c>
      <c r="Q1055" s="5">
        <f>IF(AND(DiscreteStatsTable[[#This Row],[RepsWithStatObserved]]=1,Y1055=0),200000000000000000000,IFERROR(_xlfn.T.INV.2T(1 -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5" s="5" cm="1">
        <f t="array" ref="R1055">MIN(IF((DiscreteStatsTable[GroupByKey]=DiscreteStatsTable[[#This Row],[GroupByKey]]),(DiscreteStatsTable[GroupByKey]=DiscreteStatsTable[[#This Row],[GroupByKey]])*DiscreteStatsTable[Average]))</f>
        <v>0</v>
      </c>
      <c r="S1055" s="5" cm="1">
        <f t="array" ref="S1055">MAX(IF((DiscreteStatsTable[GroupByKey]=DiscreteStatsTable[[#This Row],[GroupByKey]]),(DiscreteStatsTable[GroupByKey]=DiscreteStatsTable[[#This Row],[GroupByKey]])*DiscreteStatsTable[Average]))</f>
        <v>0</v>
      </c>
      <c r="T1055" s="5" cm="1">
        <f t="array" ref="T1055">MIN(IF((DiscreteStatsTable[GroupByKey]=DiscreteStatsTable[[#This Row],[GroupByKey]]),(DiscreteStatsTable[GroupByKey]=DiscreteStatsTable[[#This Row],[GroupByKey]])*DiscreteStatsTable[Minimum]))</f>
        <v>0</v>
      </c>
      <c r="U1055" s="5" cm="1">
        <f t="array" ref="U1055">MAX(IF((DiscreteStatsTable[GroupByKey]=DiscreteStatsTable[[#This Row],[GroupByKey]]),(DiscreteStatsTable[GroupByKey]=DiscreteStatsTable[[#This Row],[GroupByKey]])*DiscreteStatsTable[Maximum]))</f>
        <v>0</v>
      </c>
      <c r="V1055" s="5" cm="1">
        <f t="array" ref="V1055">IFERROR(AVERAGE(IF((DiscreteStatsTable[GroupByKey]=DiscreteStatsTable[[#This Row],[GroupByKey]]),(DiscreteStatsTable[GroupByKey]=DiscreteStatsTable[[#This Row],[GroupByKey]])*DiscreteStatsTable[NumberObservations])),0)</f>
        <v>314.94</v>
      </c>
      <c r="W1055" s="5">
        <f>IF((DiscreteStatsTable[[#This Row],[RepsRequested]]&gt;1),DiscreteStatsTable[[#This Row],[HalfWidth]],DiscreteStatsTable[[#This Row],[BatchMeansHalfWidth]])</f>
        <v>0</v>
      </c>
      <c r="X1055" s="5" cm="1">
        <f t="array" ref="X1055">COUNT(IF((DiscreteStatsTable[GroupByKey]=DiscreteStatsTable[[#This Row],[GroupByKey]]),(DiscreteStatsTable[GroupByKey]=DiscreteStatsTable[[#This Row],[GroupByKey]])*DiscreteStatsTable[Replication]))</f>
        <v>50</v>
      </c>
      <c r="Y1055" s="5">
        <f>IF(DiscreteStatsTable[[#This Row],[RepsRequested]]=DiscreteStatsTable[[#This Row],[RepsWithStatObserved]],1,0)</f>
        <v>1</v>
      </c>
    </row>
    <row r="1056" spans="1:25" x14ac:dyDescent="0.25">
      <c r="A1056" t="s">
        <v>68</v>
      </c>
      <c r="B1056" t="s">
        <v>70</v>
      </c>
      <c r="C1056">
        <v>22</v>
      </c>
      <c r="D1056" t="s">
        <v>85</v>
      </c>
      <c r="E1056" t="s">
        <v>89</v>
      </c>
      <c r="F1056" t="s">
        <v>87</v>
      </c>
      <c r="G1056">
        <v>0</v>
      </c>
      <c r="H1056">
        <v>2E+20</v>
      </c>
      <c r="I1056">
        <v>0</v>
      </c>
      <c r="J1056">
        <v>0</v>
      </c>
      <c r="K1056">
        <v>315</v>
      </c>
      <c r="L105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56" s="5" cm="1">
        <f t="array" ref="M1056">MAX(IF((ProjectInfoTable[ProjectName]=DiscreteStatsTable[[#This Row],[ProjectName]]),(ProjectInfoTable[ProjectName]=DiscreteStatsTable[[#This Row],[ProjectName]])*ProjectInfoTable[NumberOfReplications]))</f>
        <v>50</v>
      </c>
      <c r="N1056" s="5" cm="1">
        <f t="array" ref="N1056">IFERROR(AVERAGE(IF((DiscreteStatsTable[GroupByKey]=DiscreteStatsTable[[#This Row],[GroupByKey]]),(DiscreteStatsTable[GroupByKey]=DiscreteStatsTable[[#This Row],[GroupByKey]])*DiscreteStatsTable[Average])),0)</f>
        <v>0</v>
      </c>
      <c r="O1056" s="5" cm="1">
        <f t="array" ref="O1056">IFERROR(_xlfn.STDEV.S(IF((DiscreteStatsTable[GroupByKey]=DiscreteStatsTable[[#This Row],[GroupByKey]]),(DiscreteStatsTable[GroupByKey]=DiscreteStatsTable[[#This Row],[GroupByKey]])*DiscreteStatsTable[Average])),0)</f>
        <v>0</v>
      </c>
      <c r="P1056" s="5" cm="1">
        <f t="array" ref="P1056">MAX(IF((ProjectInfoTable[ProjectName]=DiscreteStatsTable[[#This Row],[ProjectName]]),(ProjectInfoTable[ProjectName]=DiscreteStatsTable[[#This Row],[ProjectName]])*ProjectInfoTable[ConfidenceInterval]))</f>
        <v>0.95</v>
      </c>
      <c r="Q1056" s="5">
        <f>IF(AND(DiscreteStatsTable[[#This Row],[RepsWithStatObserved]]=1,Y1056=0),200000000000000000000,IFERROR(_xlfn.T.INV.2T(1 -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6" s="5" cm="1">
        <f t="array" ref="R1056">MIN(IF((DiscreteStatsTable[GroupByKey]=DiscreteStatsTable[[#This Row],[GroupByKey]]),(DiscreteStatsTable[GroupByKey]=DiscreteStatsTable[[#This Row],[GroupByKey]])*DiscreteStatsTable[Average]))</f>
        <v>0</v>
      </c>
      <c r="S1056" s="5" cm="1">
        <f t="array" ref="S1056">MAX(IF((DiscreteStatsTable[GroupByKey]=DiscreteStatsTable[[#This Row],[GroupByKey]]),(DiscreteStatsTable[GroupByKey]=DiscreteStatsTable[[#This Row],[GroupByKey]])*DiscreteStatsTable[Average]))</f>
        <v>0</v>
      </c>
      <c r="T1056" s="5" cm="1">
        <f t="array" ref="T1056">MIN(IF((DiscreteStatsTable[GroupByKey]=DiscreteStatsTable[[#This Row],[GroupByKey]]),(DiscreteStatsTable[GroupByKey]=DiscreteStatsTable[[#This Row],[GroupByKey]])*DiscreteStatsTable[Minimum]))</f>
        <v>0</v>
      </c>
      <c r="U1056" s="5" cm="1">
        <f t="array" ref="U1056">MAX(IF((DiscreteStatsTable[GroupByKey]=DiscreteStatsTable[[#This Row],[GroupByKey]]),(DiscreteStatsTable[GroupByKey]=DiscreteStatsTable[[#This Row],[GroupByKey]])*DiscreteStatsTable[Maximum]))</f>
        <v>0</v>
      </c>
      <c r="V1056" s="5" cm="1">
        <f t="array" ref="V1056">IFERROR(AVERAGE(IF((DiscreteStatsTable[GroupByKey]=DiscreteStatsTable[[#This Row],[GroupByKey]]),(DiscreteStatsTable[GroupByKey]=DiscreteStatsTable[[#This Row],[GroupByKey]])*DiscreteStatsTable[NumberObservations])),0)</f>
        <v>314.94</v>
      </c>
      <c r="W1056" s="5">
        <f>IF((DiscreteStatsTable[[#This Row],[RepsRequested]]&gt;1),DiscreteStatsTable[[#This Row],[HalfWidth]],DiscreteStatsTable[[#This Row],[BatchMeansHalfWidth]])</f>
        <v>0</v>
      </c>
      <c r="X1056" s="5" cm="1">
        <f t="array" ref="X1056">COUNT(IF((DiscreteStatsTable[GroupByKey]=DiscreteStatsTable[[#This Row],[GroupByKey]]),(DiscreteStatsTable[GroupByKey]=DiscreteStatsTable[[#This Row],[GroupByKey]])*DiscreteStatsTable[Replication]))</f>
        <v>50</v>
      </c>
      <c r="Y1056" s="5">
        <f>IF(DiscreteStatsTable[[#This Row],[RepsRequested]]=DiscreteStatsTable[[#This Row],[RepsWithStatObserved]],1,0)</f>
        <v>1</v>
      </c>
    </row>
    <row r="1057" spans="1:25" x14ac:dyDescent="0.25">
      <c r="A1057" t="s">
        <v>68</v>
      </c>
      <c r="B1057" t="s">
        <v>70</v>
      </c>
      <c r="C1057">
        <v>22</v>
      </c>
      <c r="D1057" t="s">
        <v>85</v>
      </c>
      <c r="E1057" t="s">
        <v>90</v>
      </c>
      <c r="F1057" t="s">
        <v>87</v>
      </c>
      <c r="G1057">
        <v>0</v>
      </c>
      <c r="H1057">
        <v>2E+20</v>
      </c>
      <c r="I1057">
        <v>0</v>
      </c>
      <c r="J1057">
        <v>0</v>
      </c>
      <c r="K1057">
        <v>315</v>
      </c>
      <c r="L105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57" s="5" cm="1">
        <f t="array" ref="M1057">MAX(IF((ProjectInfoTable[ProjectName]=DiscreteStatsTable[[#This Row],[ProjectName]]),(ProjectInfoTable[ProjectName]=DiscreteStatsTable[[#This Row],[ProjectName]])*ProjectInfoTable[NumberOfReplications]))</f>
        <v>50</v>
      </c>
      <c r="N1057" s="5" cm="1">
        <f t="array" ref="N1057">IFERROR(AVERAGE(IF((DiscreteStatsTable[GroupByKey]=DiscreteStatsTable[[#This Row],[GroupByKey]]),(DiscreteStatsTable[GroupByKey]=DiscreteStatsTable[[#This Row],[GroupByKey]])*DiscreteStatsTable[Average])),0)</f>
        <v>0</v>
      </c>
      <c r="O1057" s="5" cm="1">
        <f t="array" ref="O1057">IFERROR(_xlfn.STDEV.S(IF((DiscreteStatsTable[GroupByKey]=DiscreteStatsTable[[#This Row],[GroupByKey]]),(DiscreteStatsTable[GroupByKey]=DiscreteStatsTable[[#This Row],[GroupByKey]])*DiscreteStatsTable[Average])),0)</f>
        <v>0</v>
      </c>
      <c r="P1057" s="5" cm="1">
        <f t="array" ref="P1057">MAX(IF((ProjectInfoTable[ProjectName]=DiscreteStatsTable[[#This Row],[ProjectName]]),(ProjectInfoTable[ProjectName]=DiscreteStatsTable[[#This Row],[ProjectName]])*ProjectInfoTable[ConfidenceInterval]))</f>
        <v>0.95</v>
      </c>
      <c r="Q1057" s="5">
        <f>IF(AND(DiscreteStatsTable[[#This Row],[RepsWithStatObserved]]=1,Y1057=0),200000000000000000000,IFERROR(_xlfn.T.INV.2T(1 -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7" s="5" cm="1">
        <f t="array" ref="R1057">MIN(IF((DiscreteStatsTable[GroupByKey]=DiscreteStatsTable[[#This Row],[GroupByKey]]),(DiscreteStatsTable[GroupByKey]=DiscreteStatsTable[[#This Row],[GroupByKey]])*DiscreteStatsTable[Average]))</f>
        <v>0</v>
      </c>
      <c r="S1057" s="5" cm="1">
        <f t="array" ref="S1057">MAX(IF((DiscreteStatsTable[GroupByKey]=DiscreteStatsTable[[#This Row],[GroupByKey]]),(DiscreteStatsTable[GroupByKey]=DiscreteStatsTable[[#This Row],[GroupByKey]])*DiscreteStatsTable[Average]))</f>
        <v>0</v>
      </c>
      <c r="T1057" s="5" cm="1">
        <f t="array" ref="T1057">MIN(IF((DiscreteStatsTable[GroupByKey]=DiscreteStatsTable[[#This Row],[GroupByKey]]),(DiscreteStatsTable[GroupByKey]=DiscreteStatsTable[[#This Row],[GroupByKey]])*DiscreteStatsTable[Minimum]))</f>
        <v>0</v>
      </c>
      <c r="U1057" s="5" cm="1">
        <f t="array" ref="U1057">MAX(IF((DiscreteStatsTable[GroupByKey]=DiscreteStatsTable[[#This Row],[GroupByKey]]),(DiscreteStatsTable[GroupByKey]=DiscreteStatsTable[[#This Row],[GroupByKey]])*DiscreteStatsTable[Maximum]))</f>
        <v>0</v>
      </c>
      <c r="V1057" s="5" cm="1">
        <f t="array" ref="V1057">IFERROR(AVERAGE(IF((DiscreteStatsTable[GroupByKey]=DiscreteStatsTable[[#This Row],[GroupByKey]]),(DiscreteStatsTable[GroupByKey]=DiscreteStatsTable[[#This Row],[GroupByKey]])*DiscreteStatsTable[NumberObservations])),0)</f>
        <v>314.94</v>
      </c>
      <c r="W1057" s="5">
        <f>IF((DiscreteStatsTable[[#This Row],[RepsRequested]]&gt;1),DiscreteStatsTable[[#This Row],[HalfWidth]],DiscreteStatsTable[[#This Row],[BatchMeansHalfWidth]])</f>
        <v>0</v>
      </c>
      <c r="X1057" s="5" cm="1">
        <f t="array" ref="X1057">COUNT(IF((DiscreteStatsTable[GroupByKey]=DiscreteStatsTable[[#This Row],[GroupByKey]]),(DiscreteStatsTable[GroupByKey]=DiscreteStatsTable[[#This Row],[GroupByKey]])*DiscreteStatsTable[Replication]))</f>
        <v>50</v>
      </c>
      <c r="Y1057" s="5">
        <f>IF(DiscreteStatsTable[[#This Row],[RepsRequested]]=DiscreteStatsTable[[#This Row],[RepsWithStatObserved]],1,0)</f>
        <v>1</v>
      </c>
    </row>
    <row r="1058" spans="1:25" x14ac:dyDescent="0.25">
      <c r="A1058" t="s">
        <v>68</v>
      </c>
      <c r="B1058" t="s">
        <v>70</v>
      </c>
      <c r="C1058">
        <v>22</v>
      </c>
      <c r="D1058" t="s">
        <v>85</v>
      </c>
      <c r="E1058" t="s">
        <v>91</v>
      </c>
      <c r="F1058" t="s">
        <v>87</v>
      </c>
      <c r="G1058">
        <v>0.152809114212314</v>
      </c>
      <c r="H1058">
        <v>2E+20</v>
      </c>
      <c r="I1058">
        <v>1.8934463402189301E-2</v>
      </c>
      <c r="J1058">
        <v>0.31395132186990199</v>
      </c>
      <c r="K1058">
        <v>315</v>
      </c>
      <c r="L105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58" s="5" cm="1">
        <f t="array" ref="M1058">MAX(IF((ProjectInfoTable[ProjectName]=DiscreteStatsTable[[#This Row],[ProjectName]]),(ProjectInfoTable[ProjectName]=DiscreteStatsTable[[#This Row],[ProjectName]])*ProjectInfoTable[NumberOfReplications]))</f>
        <v>50</v>
      </c>
      <c r="N1058" s="5" cm="1">
        <f t="array" ref="N1058">IFERROR(AVERAGE(IF((DiscreteStatsTable[GroupByKey]=DiscreteStatsTable[[#This Row],[GroupByKey]]),(DiscreteStatsTable[GroupByKey]=DiscreteStatsTable[[#This Row],[GroupByKey]])*DiscreteStatsTable[Average])),0)</f>
        <v>0.15360300744494335</v>
      </c>
      <c r="O1058" s="5" cm="1">
        <f t="array" ref="O105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58" s="5" cm="1">
        <f t="array" ref="P1058">MAX(IF((ProjectInfoTable[ProjectName]=DiscreteStatsTable[[#This Row],[ProjectName]]),(ProjectInfoTable[ProjectName]=DiscreteStatsTable[[#This Row],[ProjectName]])*ProjectInfoTable[ConfidenceInterval]))</f>
        <v>0.95</v>
      </c>
      <c r="Q1058" s="5">
        <f>IF(AND(DiscreteStatsTable[[#This Row],[RepsWithStatObserved]]=1,Y1058=0),200000000000000000000,IFERROR(_xlfn.T.INV.2T(1 -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58" s="5" cm="1">
        <f t="array" ref="R1058">MIN(IF((DiscreteStatsTable[GroupByKey]=DiscreteStatsTable[[#This Row],[GroupByKey]]),(DiscreteStatsTable[GroupByKey]=DiscreteStatsTable[[#This Row],[GroupByKey]])*DiscreteStatsTable[Average]))</f>
        <v>0.14775202073435401</v>
      </c>
      <c r="S1058" s="5" cm="1">
        <f t="array" ref="S1058">MAX(IF((DiscreteStatsTable[GroupByKey]=DiscreteStatsTable[[#This Row],[GroupByKey]]),(DiscreteStatsTable[GroupByKey]=DiscreteStatsTable[[#This Row],[GroupByKey]])*DiscreteStatsTable[Average]))</f>
        <v>0.15935535821513699</v>
      </c>
      <c r="T1058" s="5" cm="1">
        <f t="array" ref="T1058">MIN(IF((DiscreteStatsTable[GroupByKey]=DiscreteStatsTable[[#This Row],[GroupByKey]]),(DiscreteStatsTable[GroupByKey]=DiscreteStatsTable[[#This Row],[GroupByKey]])*DiscreteStatsTable[Minimum]))</f>
        <v>1.2941586017357501E-2</v>
      </c>
      <c r="U1058" s="5" cm="1">
        <f t="array" ref="U1058">MAX(IF((DiscreteStatsTable[GroupByKey]=DiscreteStatsTable[[#This Row],[GroupByKey]]),(DiscreteStatsTable[GroupByKey]=DiscreteStatsTable[[#This Row],[GroupByKey]])*DiscreteStatsTable[Maximum]))</f>
        <v>0.39902140955300902</v>
      </c>
      <c r="V1058" s="5" cm="1">
        <f t="array" ref="V1058">IFERROR(AVERAGE(IF((DiscreteStatsTable[GroupByKey]=DiscreteStatsTable[[#This Row],[GroupByKey]]),(DiscreteStatsTable[GroupByKey]=DiscreteStatsTable[[#This Row],[GroupByKey]])*DiscreteStatsTable[NumberObservations])),0)</f>
        <v>314.94</v>
      </c>
      <c r="W1058" s="5">
        <f>IF((DiscreteStatsTable[[#This Row],[RepsRequested]]&gt;1),DiscreteStatsTable[[#This Row],[HalfWidth]],DiscreteStatsTable[[#This Row],[BatchMeansHalfWidth]])</f>
        <v>7.902472167534418E-4</v>
      </c>
      <c r="X1058" s="5" cm="1">
        <f t="array" ref="X1058">COUNT(IF((DiscreteStatsTable[GroupByKey]=DiscreteStatsTable[[#This Row],[GroupByKey]]),(DiscreteStatsTable[GroupByKey]=DiscreteStatsTable[[#This Row],[GroupByKey]])*DiscreteStatsTable[Replication]))</f>
        <v>50</v>
      </c>
      <c r="Y1058" s="5">
        <f>IF(DiscreteStatsTable[[#This Row],[RepsRequested]]=DiscreteStatsTable[[#This Row],[RepsWithStatObserved]],1,0)</f>
        <v>1</v>
      </c>
    </row>
    <row r="1059" spans="1:25" x14ac:dyDescent="0.25">
      <c r="A1059" t="s">
        <v>68</v>
      </c>
      <c r="B1059" t="s">
        <v>70</v>
      </c>
      <c r="C1059">
        <v>22</v>
      </c>
      <c r="D1059" t="s">
        <v>85</v>
      </c>
      <c r="E1059" t="s">
        <v>92</v>
      </c>
      <c r="F1059" t="s">
        <v>87</v>
      </c>
      <c r="G1059">
        <v>6.0909597749964304</v>
      </c>
      <c r="H1059">
        <v>2E+20</v>
      </c>
      <c r="I1059">
        <v>1.1360678041313601</v>
      </c>
      <c r="J1059">
        <v>18.913087200183899</v>
      </c>
      <c r="K1059">
        <v>315</v>
      </c>
      <c r="L105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59" s="5" cm="1">
        <f t="array" ref="M1059">MAX(IF((ProjectInfoTable[ProjectName]=DiscreteStatsTable[[#This Row],[ProjectName]]),(ProjectInfoTable[ProjectName]=DiscreteStatsTable[[#This Row],[ProjectName]])*ProjectInfoTable[NumberOfReplications]))</f>
        <v>50</v>
      </c>
      <c r="N1059" s="5" cm="1">
        <f t="array" ref="N1059">IFERROR(AVERAGE(IF((DiscreteStatsTable[GroupByKey]=DiscreteStatsTable[[#This Row],[GroupByKey]]),(DiscreteStatsTable[GroupByKey]=DiscreteStatsTable[[#This Row],[GroupByKey]])*DiscreteStatsTable[Average])),0)</f>
        <v>6.2464097165262737</v>
      </c>
      <c r="O1059" s="5" cm="1">
        <f t="array" ref="O1059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059" s="5" cm="1">
        <f t="array" ref="P1059">MAX(IF((ProjectInfoTable[ProjectName]=DiscreteStatsTable[[#This Row],[ProjectName]]),(ProjectInfoTable[ProjectName]=DiscreteStatsTable[[#This Row],[ProjectName]])*ProjectInfoTable[ConfidenceInterval]))</f>
        <v>0.95</v>
      </c>
      <c r="Q1059" s="5">
        <f>IF(AND(DiscreteStatsTable[[#This Row],[RepsWithStatObserved]]=1,Y1059=0),200000000000000000000,IFERROR(_xlfn.T.INV.2T(1 -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059" s="5" cm="1">
        <f t="array" ref="R1059">MIN(IF((DiscreteStatsTable[GroupByKey]=DiscreteStatsTable[[#This Row],[GroupByKey]]),(DiscreteStatsTable[GroupByKey]=DiscreteStatsTable[[#This Row],[GroupByKey]])*DiscreteStatsTable[Average]))</f>
        <v>5.7719952606423401</v>
      </c>
      <c r="S1059" s="5" cm="1">
        <f t="array" ref="S1059">MAX(IF((DiscreteStatsTable[GroupByKey]=DiscreteStatsTable[[#This Row],[GroupByKey]]),(DiscreteStatsTable[GroupByKey]=DiscreteStatsTable[[#This Row],[GroupByKey]])*DiscreteStatsTable[Average]))</f>
        <v>6.9649734105951397</v>
      </c>
      <c r="T1059" s="5" cm="1">
        <f t="array" ref="T1059">MIN(IF((DiscreteStatsTable[GroupByKey]=DiscreteStatsTable[[#This Row],[GroupByKey]]),(DiscreteStatsTable[GroupByKey]=DiscreteStatsTable[[#This Row],[GroupByKey]])*DiscreteStatsTable[Minimum]))</f>
        <v>0.776495161041453</v>
      </c>
      <c r="U1059" s="5" cm="1">
        <f t="array" ref="U1059">MAX(IF((DiscreteStatsTable[GroupByKey]=DiscreteStatsTable[[#This Row],[GroupByKey]]),(DiscreteStatsTable[GroupByKey]=DiscreteStatsTable[[#This Row],[GroupByKey]])*DiscreteStatsTable[Maximum]))</f>
        <v>24.516532285818698</v>
      </c>
      <c r="V1059" s="5" cm="1">
        <f t="array" ref="V1059">IFERROR(AVERAGE(IF((DiscreteStatsTable[GroupByKey]=DiscreteStatsTable[[#This Row],[GroupByKey]]),(DiscreteStatsTable[GroupByKey]=DiscreteStatsTable[[#This Row],[GroupByKey]])*DiscreteStatsTable[NumberObservations])),0)</f>
        <v>314.94</v>
      </c>
      <c r="W1059" s="5">
        <f>IF((DiscreteStatsTable[[#This Row],[RepsRequested]]&gt;1),DiscreteStatsTable[[#This Row],[HalfWidth]],DiscreteStatsTable[[#This Row],[BatchMeansHalfWidth]])</f>
        <v>7.1468938045562813E-2</v>
      </c>
      <c r="X1059" s="5" cm="1">
        <f t="array" ref="X1059">COUNT(IF((DiscreteStatsTable[GroupByKey]=DiscreteStatsTable[[#This Row],[GroupByKey]]),(DiscreteStatsTable[GroupByKey]=DiscreteStatsTable[[#This Row],[GroupByKey]])*DiscreteStatsTable[Replication]))</f>
        <v>50</v>
      </c>
      <c r="Y1059" s="5">
        <f>IF(DiscreteStatsTable[[#This Row],[RepsRequested]]=DiscreteStatsTable[[#This Row],[RepsWithStatObserved]],1,0)</f>
        <v>1</v>
      </c>
    </row>
    <row r="1060" spans="1:25" x14ac:dyDescent="0.25">
      <c r="A1060" t="s">
        <v>68</v>
      </c>
      <c r="B1060" t="s">
        <v>70</v>
      </c>
      <c r="C1060">
        <v>22</v>
      </c>
      <c r="D1060" t="s">
        <v>85</v>
      </c>
      <c r="E1060" t="s">
        <v>93</v>
      </c>
      <c r="F1060" t="s">
        <v>87</v>
      </c>
      <c r="G1060">
        <v>0</v>
      </c>
      <c r="H1060">
        <v>2E+20</v>
      </c>
      <c r="I1060">
        <v>0</v>
      </c>
      <c r="J1060">
        <v>0</v>
      </c>
      <c r="K1060">
        <v>315</v>
      </c>
      <c r="L106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60" s="5" cm="1">
        <f t="array" ref="M1060">MAX(IF((ProjectInfoTable[ProjectName]=DiscreteStatsTable[[#This Row],[ProjectName]]),(ProjectInfoTable[ProjectName]=DiscreteStatsTable[[#This Row],[ProjectName]])*ProjectInfoTable[NumberOfReplications]))</f>
        <v>50</v>
      </c>
      <c r="N1060" s="5" cm="1">
        <f t="array" ref="N1060">IFERROR(AVERAGE(IF((DiscreteStatsTable[GroupByKey]=DiscreteStatsTable[[#This Row],[GroupByKey]]),(DiscreteStatsTable[GroupByKey]=DiscreteStatsTable[[#This Row],[GroupByKey]])*DiscreteStatsTable[Average])),0)</f>
        <v>0</v>
      </c>
      <c r="O1060" s="5" cm="1">
        <f t="array" ref="O1060">IFERROR(_xlfn.STDEV.S(IF((DiscreteStatsTable[GroupByKey]=DiscreteStatsTable[[#This Row],[GroupByKey]]),(DiscreteStatsTable[GroupByKey]=DiscreteStatsTable[[#This Row],[GroupByKey]])*DiscreteStatsTable[Average])),0)</f>
        <v>0</v>
      </c>
      <c r="P1060" s="5" cm="1">
        <f t="array" ref="P1060">MAX(IF((ProjectInfoTable[ProjectName]=DiscreteStatsTable[[#This Row],[ProjectName]]),(ProjectInfoTable[ProjectName]=DiscreteStatsTable[[#This Row],[ProjectName]])*ProjectInfoTable[ConfidenceInterval]))</f>
        <v>0.95</v>
      </c>
      <c r="Q1060" s="5">
        <f>IF(AND(DiscreteStatsTable[[#This Row],[RepsWithStatObserved]]=1,Y1060=0),200000000000000000000,IFERROR(_xlfn.T.INV.2T(1 -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0" s="5" cm="1">
        <f t="array" ref="R1060">MIN(IF((DiscreteStatsTable[GroupByKey]=DiscreteStatsTable[[#This Row],[GroupByKey]]),(DiscreteStatsTable[GroupByKey]=DiscreteStatsTable[[#This Row],[GroupByKey]])*DiscreteStatsTable[Average]))</f>
        <v>0</v>
      </c>
      <c r="S1060" s="5" cm="1">
        <f t="array" ref="S1060">MAX(IF((DiscreteStatsTable[GroupByKey]=DiscreteStatsTable[[#This Row],[GroupByKey]]),(DiscreteStatsTable[GroupByKey]=DiscreteStatsTable[[#This Row],[GroupByKey]])*DiscreteStatsTable[Average]))</f>
        <v>0</v>
      </c>
      <c r="T1060" s="5" cm="1">
        <f t="array" ref="T1060">MIN(IF((DiscreteStatsTable[GroupByKey]=DiscreteStatsTable[[#This Row],[GroupByKey]]),(DiscreteStatsTable[GroupByKey]=DiscreteStatsTable[[#This Row],[GroupByKey]])*DiscreteStatsTable[Minimum]))</f>
        <v>0</v>
      </c>
      <c r="U1060" s="5" cm="1">
        <f t="array" ref="U1060">MAX(IF((DiscreteStatsTable[GroupByKey]=DiscreteStatsTable[[#This Row],[GroupByKey]]),(DiscreteStatsTable[GroupByKey]=DiscreteStatsTable[[#This Row],[GroupByKey]])*DiscreteStatsTable[Maximum]))</f>
        <v>0</v>
      </c>
      <c r="V1060" s="5" cm="1">
        <f t="array" ref="V1060">IFERROR(AVERAGE(IF((DiscreteStatsTable[GroupByKey]=DiscreteStatsTable[[#This Row],[GroupByKey]]),(DiscreteStatsTable[GroupByKey]=DiscreteStatsTable[[#This Row],[GroupByKey]])*DiscreteStatsTable[NumberObservations])),0)</f>
        <v>314.94</v>
      </c>
      <c r="W1060" s="5">
        <f>IF((DiscreteStatsTable[[#This Row],[RepsRequested]]&gt;1),DiscreteStatsTable[[#This Row],[HalfWidth]],DiscreteStatsTable[[#This Row],[BatchMeansHalfWidth]])</f>
        <v>0</v>
      </c>
      <c r="X1060" s="5" cm="1">
        <f t="array" ref="X1060">COUNT(IF((DiscreteStatsTable[GroupByKey]=DiscreteStatsTable[[#This Row],[GroupByKey]]),(DiscreteStatsTable[GroupByKey]=DiscreteStatsTable[[#This Row],[GroupByKey]])*DiscreteStatsTable[Replication]))</f>
        <v>50</v>
      </c>
      <c r="Y1060" s="5">
        <f>IF(DiscreteStatsTable[[#This Row],[RepsRequested]]=DiscreteStatsTable[[#This Row],[RepsWithStatObserved]],1,0)</f>
        <v>1</v>
      </c>
    </row>
    <row r="1061" spans="1:25" x14ac:dyDescent="0.25">
      <c r="A1061" t="s">
        <v>68</v>
      </c>
      <c r="B1061" t="s">
        <v>70</v>
      </c>
      <c r="C1061">
        <v>22</v>
      </c>
      <c r="D1061" t="s">
        <v>85</v>
      </c>
      <c r="E1061" t="s">
        <v>94</v>
      </c>
      <c r="F1061" t="s">
        <v>87</v>
      </c>
      <c r="G1061">
        <v>0</v>
      </c>
      <c r="H1061">
        <v>2E+20</v>
      </c>
      <c r="I1061">
        <v>0</v>
      </c>
      <c r="J1061">
        <v>0</v>
      </c>
      <c r="K1061">
        <v>315</v>
      </c>
      <c r="L106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61" s="5" cm="1">
        <f t="array" ref="M1061">MAX(IF((ProjectInfoTable[ProjectName]=DiscreteStatsTable[[#This Row],[ProjectName]]),(ProjectInfoTable[ProjectName]=DiscreteStatsTable[[#This Row],[ProjectName]])*ProjectInfoTable[NumberOfReplications]))</f>
        <v>50</v>
      </c>
      <c r="N1061" s="5" cm="1">
        <f t="array" ref="N1061">IFERROR(AVERAGE(IF((DiscreteStatsTable[GroupByKey]=DiscreteStatsTable[[#This Row],[GroupByKey]]),(DiscreteStatsTable[GroupByKey]=DiscreteStatsTable[[#This Row],[GroupByKey]])*DiscreteStatsTable[Average])),0)</f>
        <v>0</v>
      </c>
      <c r="O1061" s="5" cm="1">
        <f t="array" ref="O1061">IFERROR(_xlfn.STDEV.S(IF((DiscreteStatsTable[GroupByKey]=DiscreteStatsTable[[#This Row],[GroupByKey]]),(DiscreteStatsTable[GroupByKey]=DiscreteStatsTable[[#This Row],[GroupByKey]])*DiscreteStatsTable[Average])),0)</f>
        <v>0</v>
      </c>
      <c r="P1061" s="5" cm="1">
        <f t="array" ref="P1061">MAX(IF((ProjectInfoTable[ProjectName]=DiscreteStatsTable[[#This Row],[ProjectName]]),(ProjectInfoTable[ProjectName]=DiscreteStatsTable[[#This Row],[ProjectName]])*ProjectInfoTable[ConfidenceInterval]))</f>
        <v>0.95</v>
      </c>
      <c r="Q1061" s="5">
        <f>IF(AND(DiscreteStatsTable[[#This Row],[RepsWithStatObserved]]=1,Y1061=0),200000000000000000000,IFERROR(_xlfn.T.INV.2T(1 -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1" s="5" cm="1">
        <f t="array" ref="R1061">MIN(IF((DiscreteStatsTable[GroupByKey]=DiscreteStatsTable[[#This Row],[GroupByKey]]),(DiscreteStatsTable[GroupByKey]=DiscreteStatsTable[[#This Row],[GroupByKey]])*DiscreteStatsTable[Average]))</f>
        <v>0</v>
      </c>
      <c r="S1061" s="5" cm="1">
        <f t="array" ref="S1061">MAX(IF((DiscreteStatsTable[GroupByKey]=DiscreteStatsTable[[#This Row],[GroupByKey]]),(DiscreteStatsTable[GroupByKey]=DiscreteStatsTable[[#This Row],[GroupByKey]])*DiscreteStatsTable[Average]))</f>
        <v>0</v>
      </c>
      <c r="T1061" s="5" cm="1">
        <f t="array" ref="T1061">MIN(IF((DiscreteStatsTable[GroupByKey]=DiscreteStatsTable[[#This Row],[GroupByKey]]),(DiscreteStatsTable[GroupByKey]=DiscreteStatsTable[[#This Row],[GroupByKey]])*DiscreteStatsTable[Minimum]))</f>
        <v>0</v>
      </c>
      <c r="U1061" s="5" cm="1">
        <f t="array" ref="U1061">MAX(IF((DiscreteStatsTable[GroupByKey]=DiscreteStatsTable[[#This Row],[GroupByKey]]),(DiscreteStatsTable[GroupByKey]=DiscreteStatsTable[[#This Row],[GroupByKey]])*DiscreteStatsTable[Maximum]))</f>
        <v>0</v>
      </c>
      <c r="V1061" s="5" cm="1">
        <f t="array" ref="V1061">IFERROR(AVERAGE(IF((DiscreteStatsTable[GroupByKey]=DiscreteStatsTable[[#This Row],[GroupByKey]]),(DiscreteStatsTable[GroupByKey]=DiscreteStatsTable[[#This Row],[GroupByKey]])*DiscreteStatsTable[NumberObservations])),0)</f>
        <v>314.94</v>
      </c>
      <c r="W1061" s="5">
        <f>IF((DiscreteStatsTable[[#This Row],[RepsRequested]]&gt;1),DiscreteStatsTable[[#This Row],[HalfWidth]],DiscreteStatsTable[[#This Row],[BatchMeansHalfWidth]])</f>
        <v>0</v>
      </c>
      <c r="X1061" s="5" cm="1">
        <f t="array" ref="X1061">COUNT(IF((DiscreteStatsTable[GroupByKey]=DiscreteStatsTable[[#This Row],[GroupByKey]]),(DiscreteStatsTable[GroupByKey]=DiscreteStatsTable[[#This Row],[GroupByKey]])*DiscreteStatsTable[Replication]))</f>
        <v>50</v>
      </c>
      <c r="Y1061" s="5">
        <f>IF(DiscreteStatsTable[[#This Row],[RepsRequested]]=DiscreteStatsTable[[#This Row],[RepsWithStatObserved]],1,0)</f>
        <v>1</v>
      </c>
    </row>
    <row r="1062" spans="1:25" x14ac:dyDescent="0.25">
      <c r="A1062" t="s">
        <v>68</v>
      </c>
      <c r="B1062" t="s">
        <v>70</v>
      </c>
      <c r="C1062">
        <v>22</v>
      </c>
      <c r="D1062" t="s">
        <v>85</v>
      </c>
      <c r="E1062" t="s">
        <v>95</v>
      </c>
      <c r="F1062" t="s">
        <v>87</v>
      </c>
      <c r="G1062">
        <v>0.152809114212314</v>
      </c>
      <c r="H1062">
        <v>2E+20</v>
      </c>
      <c r="I1062">
        <v>1.8934463402189301E-2</v>
      </c>
      <c r="J1062">
        <v>0.31395132186990199</v>
      </c>
      <c r="K1062">
        <v>315</v>
      </c>
      <c r="L106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62" s="5" cm="1">
        <f t="array" ref="M1062">MAX(IF((ProjectInfoTable[ProjectName]=DiscreteStatsTable[[#This Row],[ProjectName]]),(ProjectInfoTable[ProjectName]=DiscreteStatsTable[[#This Row],[ProjectName]])*ProjectInfoTable[NumberOfReplications]))</f>
        <v>50</v>
      </c>
      <c r="N1062" s="5" cm="1">
        <f t="array" ref="N1062">IFERROR(AVERAGE(IF((DiscreteStatsTable[GroupByKey]=DiscreteStatsTable[[#This Row],[GroupByKey]]),(DiscreteStatsTable[GroupByKey]=DiscreteStatsTable[[#This Row],[GroupByKey]])*DiscreteStatsTable[Average])),0)</f>
        <v>0.15360300744494335</v>
      </c>
      <c r="O1062" s="5" cm="1">
        <f t="array" ref="O106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62" s="5" cm="1">
        <f t="array" ref="P1062">MAX(IF((ProjectInfoTable[ProjectName]=DiscreteStatsTable[[#This Row],[ProjectName]]),(ProjectInfoTable[ProjectName]=DiscreteStatsTable[[#This Row],[ProjectName]])*ProjectInfoTable[ConfidenceInterval]))</f>
        <v>0.95</v>
      </c>
      <c r="Q1062" s="5">
        <f>IF(AND(DiscreteStatsTable[[#This Row],[RepsWithStatObserved]]=1,Y1062=0),200000000000000000000,IFERROR(_xlfn.T.INV.2T(1 -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62" s="5" cm="1">
        <f t="array" ref="R1062">MIN(IF((DiscreteStatsTable[GroupByKey]=DiscreteStatsTable[[#This Row],[GroupByKey]]),(DiscreteStatsTable[GroupByKey]=DiscreteStatsTable[[#This Row],[GroupByKey]])*DiscreteStatsTable[Average]))</f>
        <v>0.14775202073435401</v>
      </c>
      <c r="S1062" s="5" cm="1">
        <f t="array" ref="S1062">MAX(IF((DiscreteStatsTable[GroupByKey]=DiscreteStatsTable[[#This Row],[GroupByKey]]),(DiscreteStatsTable[GroupByKey]=DiscreteStatsTable[[#This Row],[GroupByKey]])*DiscreteStatsTable[Average]))</f>
        <v>0.15935535821513699</v>
      </c>
      <c r="T1062" s="5" cm="1">
        <f t="array" ref="T1062">MIN(IF((DiscreteStatsTable[GroupByKey]=DiscreteStatsTable[[#This Row],[GroupByKey]]),(DiscreteStatsTable[GroupByKey]=DiscreteStatsTable[[#This Row],[GroupByKey]])*DiscreteStatsTable[Minimum]))</f>
        <v>1.2941586017357501E-2</v>
      </c>
      <c r="U1062" s="5" cm="1">
        <f t="array" ref="U1062">MAX(IF((DiscreteStatsTable[GroupByKey]=DiscreteStatsTable[[#This Row],[GroupByKey]]),(DiscreteStatsTable[GroupByKey]=DiscreteStatsTable[[#This Row],[GroupByKey]])*DiscreteStatsTable[Maximum]))</f>
        <v>0.39902140955300902</v>
      </c>
      <c r="V1062" s="5" cm="1">
        <f t="array" ref="V1062">IFERROR(AVERAGE(IF((DiscreteStatsTable[GroupByKey]=DiscreteStatsTable[[#This Row],[GroupByKey]]),(DiscreteStatsTable[GroupByKey]=DiscreteStatsTable[[#This Row],[GroupByKey]])*DiscreteStatsTable[NumberObservations])),0)</f>
        <v>314.94</v>
      </c>
      <c r="W1062" s="5">
        <f>IF((DiscreteStatsTable[[#This Row],[RepsRequested]]&gt;1),DiscreteStatsTable[[#This Row],[HalfWidth]],DiscreteStatsTable[[#This Row],[BatchMeansHalfWidth]])</f>
        <v>7.902472167534418E-4</v>
      </c>
      <c r="X1062" s="5" cm="1">
        <f t="array" ref="X1062">COUNT(IF((DiscreteStatsTable[GroupByKey]=DiscreteStatsTable[[#This Row],[GroupByKey]]),(DiscreteStatsTable[GroupByKey]=DiscreteStatsTable[[#This Row],[GroupByKey]])*DiscreteStatsTable[Replication]))</f>
        <v>50</v>
      </c>
      <c r="Y1062" s="5">
        <f>IF(DiscreteStatsTable[[#This Row],[RepsRequested]]=DiscreteStatsTable[[#This Row],[RepsWithStatObserved]],1,0)</f>
        <v>1</v>
      </c>
    </row>
    <row r="1063" spans="1:25" x14ac:dyDescent="0.25">
      <c r="A1063" t="s">
        <v>68</v>
      </c>
      <c r="B1063" t="s">
        <v>70</v>
      </c>
      <c r="C1063">
        <v>22</v>
      </c>
      <c r="D1063" t="s">
        <v>85</v>
      </c>
      <c r="E1063" t="s">
        <v>96</v>
      </c>
      <c r="F1063" t="s">
        <v>87</v>
      </c>
      <c r="G1063">
        <v>5.6142206484285202</v>
      </c>
      <c r="H1063">
        <v>2E+20</v>
      </c>
      <c r="I1063">
        <v>1.1360678041313601</v>
      </c>
      <c r="J1063">
        <v>14.3975636259685</v>
      </c>
      <c r="K1063">
        <v>315</v>
      </c>
      <c r="L106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63" s="5" cm="1">
        <f t="array" ref="M1063">MAX(IF((ProjectInfoTable[ProjectName]=DiscreteStatsTable[[#This Row],[ProjectName]]),(ProjectInfoTable[ProjectName]=DiscreteStatsTable[[#This Row],[ProjectName]])*ProjectInfoTable[NumberOfReplications]))</f>
        <v>50</v>
      </c>
      <c r="N1063" s="5" cm="1">
        <f t="array" ref="N1063">IFERROR(AVERAGE(IF((DiscreteStatsTable[GroupByKey]=DiscreteStatsTable[[#This Row],[GroupByKey]]),(DiscreteStatsTable[GroupByKey]=DiscreteStatsTable[[#This Row],[GroupByKey]])*DiscreteStatsTable[Average])),0)</f>
        <v>5.6703914844629564</v>
      </c>
      <c r="O1063" s="5" cm="1">
        <f t="array" ref="O1063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063" s="5" cm="1">
        <f t="array" ref="P1063">MAX(IF((ProjectInfoTable[ProjectName]=DiscreteStatsTable[[#This Row],[ProjectName]]),(ProjectInfoTable[ProjectName]=DiscreteStatsTable[[#This Row],[ProjectName]])*ProjectInfoTable[ConfidenceInterval]))</f>
        <v>0.95</v>
      </c>
      <c r="Q1063" s="5">
        <f>IF(AND(DiscreteStatsTable[[#This Row],[RepsWithStatObserved]]=1,Y1063=0),200000000000000000000,IFERROR(_xlfn.T.INV.2T(1 -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063" s="5" cm="1">
        <f t="array" ref="R1063">MIN(IF((DiscreteStatsTable[GroupByKey]=DiscreteStatsTable[[#This Row],[GroupByKey]]),(DiscreteStatsTable[GroupByKey]=DiscreteStatsTable[[#This Row],[GroupByKey]])*DiscreteStatsTable[Average]))</f>
        <v>5.4446177348794</v>
      </c>
      <c r="S1063" s="5" cm="1">
        <f t="array" ref="S1063">MAX(IF((DiscreteStatsTable[GroupByKey]=DiscreteStatsTable[[#This Row],[GroupByKey]]),(DiscreteStatsTable[GroupByKey]=DiscreteStatsTable[[#This Row],[GroupByKey]])*DiscreteStatsTable[Average]))</f>
        <v>5.9073355064629904</v>
      </c>
      <c r="T1063" s="5" cm="1">
        <f t="array" ref="T1063">MIN(IF((DiscreteStatsTable[GroupByKey]=DiscreteStatsTable[[#This Row],[GroupByKey]]),(DiscreteStatsTable[GroupByKey]=DiscreteStatsTable[[#This Row],[GroupByKey]])*DiscreteStatsTable[Minimum]))</f>
        <v>0.776495161041453</v>
      </c>
      <c r="U1063" s="5" cm="1">
        <f t="array" ref="U1063">MAX(IF((DiscreteStatsTable[GroupByKey]=DiscreteStatsTable[[#This Row],[GroupByKey]]),(DiscreteStatsTable[GroupByKey]=DiscreteStatsTable[[#This Row],[GroupByKey]])*DiscreteStatsTable[Maximum]))</f>
        <v>17.386184782464099</v>
      </c>
      <c r="V1063" s="5" cm="1">
        <f t="array" ref="V1063">IFERROR(AVERAGE(IF((DiscreteStatsTable[GroupByKey]=DiscreteStatsTable[[#This Row],[GroupByKey]]),(DiscreteStatsTable[GroupByKey]=DiscreteStatsTable[[#This Row],[GroupByKey]])*DiscreteStatsTable[NumberObservations])),0)</f>
        <v>314.94</v>
      </c>
      <c r="W1063" s="5">
        <f>IF((DiscreteStatsTable[[#This Row],[RepsRequested]]&gt;1),DiscreteStatsTable[[#This Row],[HalfWidth]],DiscreteStatsTable[[#This Row],[BatchMeansHalfWidth]])</f>
        <v>3.1864759013847554E-2</v>
      </c>
      <c r="X1063" s="5" cm="1">
        <f t="array" ref="X1063">COUNT(IF((DiscreteStatsTable[GroupByKey]=DiscreteStatsTable[[#This Row],[GroupByKey]]),(DiscreteStatsTable[GroupByKey]=DiscreteStatsTable[[#This Row],[GroupByKey]])*DiscreteStatsTable[Replication]))</f>
        <v>50</v>
      </c>
      <c r="Y1063" s="5">
        <f>IF(DiscreteStatsTable[[#This Row],[RepsRequested]]=DiscreteStatsTable[[#This Row],[RepsWithStatObserved]],1,0)</f>
        <v>1</v>
      </c>
    </row>
    <row r="1064" spans="1:25" x14ac:dyDescent="0.25">
      <c r="A1064" t="s">
        <v>68</v>
      </c>
      <c r="B1064" t="s">
        <v>70</v>
      </c>
      <c r="C1064">
        <v>22</v>
      </c>
      <c r="D1064" t="s">
        <v>85</v>
      </c>
      <c r="E1064" t="s">
        <v>97</v>
      </c>
      <c r="F1064" t="s">
        <v>87</v>
      </c>
      <c r="G1064">
        <v>0</v>
      </c>
      <c r="H1064">
        <v>2E+20</v>
      </c>
      <c r="I1064">
        <v>0</v>
      </c>
      <c r="J1064">
        <v>0</v>
      </c>
      <c r="K1064">
        <v>315</v>
      </c>
      <c r="L106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64" s="5" cm="1">
        <f t="array" ref="M1064">MAX(IF((ProjectInfoTable[ProjectName]=DiscreteStatsTable[[#This Row],[ProjectName]]),(ProjectInfoTable[ProjectName]=DiscreteStatsTable[[#This Row],[ProjectName]])*ProjectInfoTable[NumberOfReplications]))</f>
        <v>50</v>
      </c>
      <c r="N1064" s="5" cm="1">
        <f t="array" ref="N1064">IFERROR(AVERAGE(IF((DiscreteStatsTable[GroupByKey]=DiscreteStatsTable[[#This Row],[GroupByKey]]),(DiscreteStatsTable[GroupByKey]=DiscreteStatsTable[[#This Row],[GroupByKey]])*DiscreteStatsTable[Average])),0)</f>
        <v>0</v>
      </c>
      <c r="O1064" s="5" cm="1">
        <f t="array" ref="O1064">IFERROR(_xlfn.STDEV.S(IF((DiscreteStatsTable[GroupByKey]=DiscreteStatsTable[[#This Row],[GroupByKey]]),(DiscreteStatsTable[GroupByKey]=DiscreteStatsTable[[#This Row],[GroupByKey]])*DiscreteStatsTable[Average])),0)</f>
        <v>0</v>
      </c>
      <c r="P1064" s="5" cm="1">
        <f t="array" ref="P1064">MAX(IF((ProjectInfoTable[ProjectName]=DiscreteStatsTable[[#This Row],[ProjectName]]),(ProjectInfoTable[ProjectName]=DiscreteStatsTable[[#This Row],[ProjectName]])*ProjectInfoTable[ConfidenceInterval]))</f>
        <v>0.95</v>
      </c>
      <c r="Q1064" s="5">
        <f>IF(AND(DiscreteStatsTable[[#This Row],[RepsWithStatObserved]]=1,Y1064=0),200000000000000000000,IFERROR(_xlfn.T.INV.2T(1 -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4" s="5" cm="1">
        <f t="array" ref="R1064">MIN(IF((DiscreteStatsTable[GroupByKey]=DiscreteStatsTable[[#This Row],[GroupByKey]]),(DiscreteStatsTable[GroupByKey]=DiscreteStatsTable[[#This Row],[GroupByKey]])*DiscreteStatsTable[Average]))</f>
        <v>0</v>
      </c>
      <c r="S1064" s="5" cm="1">
        <f t="array" ref="S1064">MAX(IF((DiscreteStatsTable[GroupByKey]=DiscreteStatsTable[[#This Row],[GroupByKey]]),(DiscreteStatsTable[GroupByKey]=DiscreteStatsTable[[#This Row],[GroupByKey]])*DiscreteStatsTable[Average]))</f>
        <v>0</v>
      </c>
      <c r="T1064" s="5" cm="1">
        <f t="array" ref="T1064">MIN(IF((DiscreteStatsTable[GroupByKey]=DiscreteStatsTable[[#This Row],[GroupByKey]]),(DiscreteStatsTable[GroupByKey]=DiscreteStatsTable[[#This Row],[GroupByKey]])*DiscreteStatsTable[Minimum]))</f>
        <v>0</v>
      </c>
      <c r="U1064" s="5" cm="1">
        <f t="array" ref="U1064">MAX(IF((DiscreteStatsTable[GroupByKey]=DiscreteStatsTable[[#This Row],[GroupByKey]]),(DiscreteStatsTable[GroupByKey]=DiscreteStatsTable[[#This Row],[GroupByKey]])*DiscreteStatsTable[Maximum]))</f>
        <v>0</v>
      </c>
      <c r="V1064" s="5" cm="1">
        <f t="array" ref="V1064">IFERROR(AVERAGE(IF((DiscreteStatsTable[GroupByKey]=DiscreteStatsTable[[#This Row],[GroupByKey]]),(DiscreteStatsTable[GroupByKey]=DiscreteStatsTable[[#This Row],[GroupByKey]])*DiscreteStatsTable[NumberObservations])),0)</f>
        <v>314.94</v>
      </c>
      <c r="W1064" s="5">
        <f>IF((DiscreteStatsTable[[#This Row],[RepsRequested]]&gt;1),DiscreteStatsTable[[#This Row],[HalfWidth]],DiscreteStatsTable[[#This Row],[BatchMeansHalfWidth]])</f>
        <v>0</v>
      </c>
      <c r="X1064" s="5" cm="1">
        <f t="array" ref="X1064">COUNT(IF((DiscreteStatsTable[GroupByKey]=DiscreteStatsTable[[#This Row],[GroupByKey]]),(DiscreteStatsTable[GroupByKey]=DiscreteStatsTable[[#This Row],[GroupByKey]])*DiscreteStatsTable[Replication]))</f>
        <v>50</v>
      </c>
      <c r="Y1064" s="5">
        <f>IF(DiscreteStatsTable[[#This Row],[RepsRequested]]=DiscreteStatsTable[[#This Row],[RepsWithStatObserved]],1,0)</f>
        <v>1</v>
      </c>
    </row>
    <row r="1065" spans="1:25" x14ac:dyDescent="0.25">
      <c r="A1065" t="s">
        <v>68</v>
      </c>
      <c r="B1065" t="s">
        <v>70</v>
      </c>
      <c r="C1065">
        <v>22</v>
      </c>
      <c r="D1065" t="s">
        <v>85</v>
      </c>
      <c r="E1065" t="s">
        <v>98</v>
      </c>
      <c r="F1065" t="s">
        <v>87</v>
      </c>
      <c r="G1065">
        <v>0.47673912656791101</v>
      </c>
      <c r="H1065">
        <v>2E+20</v>
      </c>
      <c r="I1065">
        <v>0</v>
      </c>
      <c r="J1065">
        <v>5.4172563357514596</v>
      </c>
      <c r="K1065">
        <v>315</v>
      </c>
      <c r="L106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65" s="5" cm="1">
        <f t="array" ref="M1065">MAX(IF((ProjectInfoTable[ProjectName]=DiscreteStatsTable[[#This Row],[ProjectName]]),(ProjectInfoTable[ProjectName]=DiscreteStatsTable[[#This Row],[ProjectName]])*ProjectInfoTable[NumberOfReplications]))</f>
        <v>50</v>
      </c>
      <c r="N1065" s="5" cm="1">
        <f t="array" ref="N1065">IFERROR(AVERAGE(IF((DiscreteStatsTable[GroupByKey]=DiscreteStatsTable[[#This Row],[GroupByKey]]),(DiscreteStatsTable[GroupByKey]=DiscreteStatsTable[[#This Row],[GroupByKey]])*DiscreteStatsTable[Average])),0)</f>
        <v>0.57601823206331915</v>
      </c>
      <c r="O1065" s="5" cm="1">
        <f t="array" ref="O1065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065" s="5" cm="1">
        <f t="array" ref="P1065">MAX(IF((ProjectInfoTable[ProjectName]=DiscreteStatsTable[[#This Row],[ProjectName]]),(ProjectInfoTable[ProjectName]=DiscreteStatsTable[[#This Row],[ProjectName]])*ProjectInfoTable[ConfidenceInterval]))</f>
        <v>0.95</v>
      </c>
      <c r="Q1065" s="5">
        <f>IF(AND(DiscreteStatsTable[[#This Row],[RepsWithStatObserved]]=1,Y1065=0),200000000000000000000,IFERROR(_xlfn.T.INV.2T(1 -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065" s="5" cm="1">
        <f t="array" ref="R1065">MIN(IF((DiscreteStatsTable[GroupByKey]=DiscreteStatsTable[[#This Row],[GroupByKey]]),(DiscreteStatsTable[GroupByKey]=DiscreteStatsTable[[#This Row],[GroupByKey]])*DiscreteStatsTable[Average]))</f>
        <v>0.32737752576294898</v>
      </c>
      <c r="S1065" s="5" cm="1">
        <f t="array" ref="S1065">MAX(IF((DiscreteStatsTable[GroupByKey]=DiscreteStatsTable[[#This Row],[GroupByKey]]),(DiscreteStatsTable[GroupByKey]=DiscreteStatsTable[[#This Row],[GroupByKey]])*DiscreteStatsTable[Average]))</f>
        <v>1.14796185143237</v>
      </c>
      <c r="T1065" s="5" cm="1">
        <f t="array" ref="T1065">MIN(IF((DiscreteStatsTable[GroupByKey]=DiscreteStatsTable[[#This Row],[GroupByKey]]),(DiscreteStatsTable[GroupByKey]=DiscreteStatsTable[[#This Row],[GroupByKey]])*DiscreteStatsTable[Minimum]))</f>
        <v>0</v>
      </c>
      <c r="U1065" s="5" cm="1">
        <f t="array" ref="U1065">MAX(IF((DiscreteStatsTable[GroupByKey]=DiscreteStatsTable[[#This Row],[GroupByKey]]),(DiscreteStatsTable[GroupByKey]=DiscreteStatsTable[[#This Row],[GroupByKey]])*DiscreteStatsTable[Maximum]))</f>
        <v>11.200829717355999</v>
      </c>
      <c r="V1065" s="5" cm="1">
        <f t="array" ref="V1065">IFERROR(AVERAGE(IF((DiscreteStatsTable[GroupByKey]=DiscreteStatsTable[[#This Row],[GroupByKey]]),(DiscreteStatsTable[GroupByKey]=DiscreteStatsTable[[#This Row],[GroupByKey]])*DiscreteStatsTable[NumberObservations])),0)</f>
        <v>314.94</v>
      </c>
      <c r="W1065" s="5">
        <f>IF((DiscreteStatsTable[[#This Row],[RepsRequested]]&gt;1),DiscreteStatsTable[[#This Row],[HalfWidth]],DiscreteStatsTable[[#This Row],[BatchMeansHalfWidth]])</f>
        <v>4.5229136780020357E-2</v>
      </c>
      <c r="X1065" s="5" cm="1">
        <f t="array" ref="X1065">COUNT(IF((DiscreteStatsTable[GroupByKey]=DiscreteStatsTable[[#This Row],[GroupByKey]]),(DiscreteStatsTable[GroupByKey]=DiscreteStatsTable[[#This Row],[GroupByKey]])*DiscreteStatsTable[Replication]))</f>
        <v>50</v>
      </c>
      <c r="Y1065" s="5">
        <f>IF(DiscreteStatsTable[[#This Row],[RepsRequested]]=DiscreteStatsTable[[#This Row],[RepsWithStatObserved]],1,0)</f>
        <v>1</v>
      </c>
    </row>
    <row r="1066" spans="1:25" x14ac:dyDescent="0.25">
      <c r="A1066" t="s">
        <v>68</v>
      </c>
      <c r="B1066" t="s">
        <v>70</v>
      </c>
      <c r="C1066">
        <v>23</v>
      </c>
      <c r="D1066" t="s">
        <v>85</v>
      </c>
      <c r="E1066" t="s">
        <v>86</v>
      </c>
      <c r="F1066" t="s">
        <v>87</v>
      </c>
      <c r="G1066">
        <v>0</v>
      </c>
      <c r="H1066">
        <v>2E+20</v>
      </c>
      <c r="I1066">
        <v>0</v>
      </c>
      <c r="J1066">
        <v>0</v>
      </c>
      <c r="K1066">
        <v>315</v>
      </c>
      <c r="L106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66" s="5" cm="1">
        <f t="array" ref="M1066">MAX(IF((ProjectInfoTable[ProjectName]=DiscreteStatsTable[[#This Row],[ProjectName]]),(ProjectInfoTable[ProjectName]=DiscreteStatsTable[[#This Row],[ProjectName]])*ProjectInfoTable[NumberOfReplications]))</f>
        <v>50</v>
      </c>
      <c r="N1066" s="5" cm="1">
        <f t="array" ref="N1066">IFERROR(AVERAGE(IF((DiscreteStatsTable[GroupByKey]=DiscreteStatsTable[[#This Row],[GroupByKey]]),(DiscreteStatsTable[GroupByKey]=DiscreteStatsTable[[#This Row],[GroupByKey]])*DiscreteStatsTable[Average])),0)</f>
        <v>0</v>
      </c>
      <c r="O1066" s="5" cm="1">
        <f t="array" ref="O1066">IFERROR(_xlfn.STDEV.S(IF((DiscreteStatsTable[GroupByKey]=DiscreteStatsTable[[#This Row],[GroupByKey]]),(DiscreteStatsTable[GroupByKey]=DiscreteStatsTable[[#This Row],[GroupByKey]])*DiscreteStatsTable[Average])),0)</f>
        <v>0</v>
      </c>
      <c r="P1066" s="5" cm="1">
        <f t="array" ref="P1066">MAX(IF((ProjectInfoTable[ProjectName]=DiscreteStatsTable[[#This Row],[ProjectName]]),(ProjectInfoTable[ProjectName]=DiscreteStatsTable[[#This Row],[ProjectName]])*ProjectInfoTable[ConfidenceInterval]))</f>
        <v>0.95</v>
      </c>
      <c r="Q1066" s="5">
        <f>IF(AND(DiscreteStatsTable[[#This Row],[RepsWithStatObserved]]=1,Y1066=0),200000000000000000000,IFERROR(_xlfn.T.INV.2T(1 -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6" s="5" cm="1">
        <f t="array" ref="R1066">MIN(IF((DiscreteStatsTable[GroupByKey]=DiscreteStatsTable[[#This Row],[GroupByKey]]),(DiscreteStatsTable[GroupByKey]=DiscreteStatsTable[[#This Row],[GroupByKey]])*DiscreteStatsTable[Average]))</f>
        <v>0</v>
      </c>
      <c r="S1066" s="5" cm="1">
        <f t="array" ref="S1066">MAX(IF((DiscreteStatsTable[GroupByKey]=DiscreteStatsTable[[#This Row],[GroupByKey]]),(DiscreteStatsTable[GroupByKey]=DiscreteStatsTable[[#This Row],[GroupByKey]])*DiscreteStatsTable[Average]))</f>
        <v>0</v>
      </c>
      <c r="T1066" s="5" cm="1">
        <f t="array" ref="T1066">MIN(IF((DiscreteStatsTable[GroupByKey]=DiscreteStatsTable[[#This Row],[GroupByKey]]),(DiscreteStatsTable[GroupByKey]=DiscreteStatsTable[[#This Row],[GroupByKey]])*DiscreteStatsTable[Minimum]))</f>
        <v>0</v>
      </c>
      <c r="U1066" s="5" cm="1">
        <f t="array" ref="U1066">MAX(IF((DiscreteStatsTable[GroupByKey]=DiscreteStatsTable[[#This Row],[GroupByKey]]),(DiscreteStatsTable[GroupByKey]=DiscreteStatsTable[[#This Row],[GroupByKey]])*DiscreteStatsTable[Maximum]))</f>
        <v>0</v>
      </c>
      <c r="V1066" s="5" cm="1">
        <f t="array" ref="V1066">IFERROR(AVERAGE(IF((DiscreteStatsTable[GroupByKey]=DiscreteStatsTable[[#This Row],[GroupByKey]]),(DiscreteStatsTable[GroupByKey]=DiscreteStatsTable[[#This Row],[GroupByKey]])*DiscreteStatsTable[NumberObservations])),0)</f>
        <v>314.94</v>
      </c>
      <c r="W1066" s="5">
        <f>IF((DiscreteStatsTable[[#This Row],[RepsRequested]]&gt;1),DiscreteStatsTable[[#This Row],[HalfWidth]],DiscreteStatsTable[[#This Row],[BatchMeansHalfWidth]])</f>
        <v>0</v>
      </c>
      <c r="X1066" s="5" cm="1">
        <f t="array" ref="X1066">COUNT(IF((DiscreteStatsTable[GroupByKey]=DiscreteStatsTable[[#This Row],[GroupByKey]]),(DiscreteStatsTable[GroupByKey]=DiscreteStatsTable[[#This Row],[GroupByKey]])*DiscreteStatsTable[Replication]))</f>
        <v>50</v>
      </c>
      <c r="Y1066" s="5">
        <f>IF(DiscreteStatsTable[[#This Row],[RepsRequested]]=DiscreteStatsTable[[#This Row],[RepsWithStatObserved]],1,0)</f>
        <v>1</v>
      </c>
    </row>
    <row r="1067" spans="1:25" x14ac:dyDescent="0.25">
      <c r="A1067" t="s">
        <v>68</v>
      </c>
      <c r="B1067" t="s">
        <v>70</v>
      </c>
      <c r="C1067">
        <v>23</v>
      </c>
      <c r="D1067" t="s">
        <v>85</v>
      </c>
      <c r="E1067" t="s">
        <v>88</v>
      </c>
      <c r="F1067" t="s">
        <v>87</v>
      </c>
      <c r="G1067">
        <v>0</v>
      </c>
      <c r="H1067">
        <v>2E+20</v>
      </c>
      <c r="I1067">
        <v>0</v>
      </c>
      <c r="J1067">
        <v>0</v>
      </c>
      <c r="K1067">
        <v>315</v>
      </c>
      <c r="L106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67" s="5" cm="1">
        <f t="array" ref="M1067">MAX(IF((ProjectInfoTable[ProjectName]=DiscreteStatsTable[[#This Row],[ProjectName]]),(ProjectInfoTable[ProjectName]=DiscreteStatsTable[[#This Row],[ProjectName]])*ProjectInfoTable[NumberOfReplications]))</f>
        <v>50</v>
      </c>
      <c r="N1067" s="5" cm="1">
        <f t="array" ref="N1067">IFERROR(AVERAGE(IF((DiscreteStatsTable[GroupByKey]=DiscreteStatsTable[[#This Row],[GroupByKey]]),(DiscreteStatsTable[GroupByKey]=DiscreteStatsTable[[#This Row],[GroupByKey]])*DiscreteStatsTable[Average])),0)</f>
        <v>0</v>
      </c>
      <c r="O1067" s="5" cm="1">
        <f t="array" ref="O1067">IFERROR(_xlfn.STDEV.S(IF((DiscreteStatsTable[GroupByKey]=DiscreteStatsTable[[#This Row],[GroupByKey]]),(DiscreteStatsTable[GroupByKey]=DiscreteStatsTable[[#This Row],[GroupByKey]])*DiscreteStatsTable[Average])),0)</f>
        <v>0</v>
      </c>
      <c r="P1067" s="5" cm="1">
        <f t="array" ref="P1067">MAX(IF((ProjectInfoTable[ProjectName]=DiscreteStatsTable[[#This Row],[ProjectName]]),(ProjectInfoTable[ProjectName]=DiscreteStatsTable[[#This Row],[ProjectName]])*ProjectInfoTable[ConfidenceInterval]))</f>
        <v>0.95</v>
      </c>
      <c r="Q1067" s="5">
        <f>IF(AND(DiscreteStatsTable[[#This Row],[RepsWithStatObserved]]=1,Y1067=0),200000000000000000000,IFERROR(_xlfn.T.INV.2T(1 -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7" s="5" cm="1">
        <f t="array" ref="R1067">MIN(IF((DiscreteStatsTable[GroupByKey]=DiscreteStatsTable[[#This Row],[GroupByKey]]),(DiscreteStatsTable[GroupByKey]=DiscreteStatsTable[[#This Row],[GroupByKey]])*DiscreteStatsTable[Average]))</f>
        <v>0</v>
      </c>
      <c r="S1067" s="5" cm="1">
        <f t="array" ref="S1067">MAX(IF((DiscreteStatsTable[GroupByKey]=DiscreteStatsTable[[#This Row],[GroupByKey]]),(DiscreteStatsTable[GroupByKey]=DiscreteStatsTable[[#This Row],[GroupByKey]])*DiscreteStatsTable[Average]))</f>
        <v>0</v>
      </c>
      <c r="T1067" s="5" cm="1">
        <f t="array" ref="T1067">MIN(IF((DiscreteStatsTable[GroupByKey]=DiscreteStatsTable[[#This Row],[GroupByKey]]),(DiscreteStatsTable[GroupByKey]=DiscreteStatsTable[[#This Row],[GroupByKey]])*DiscreteStatsTable[Minimum]))</f>
        <v>0</v>
      </c>
      <c r="U1067" s="5" cm="1">
        <f t="array" ref="U1067">MAX(IF((DiscreteStatsTable[GroupByKey]=DiscreteStatsTable[[#This Row],[GroupByKey]]),(DiscreteStatsTable[GroupByKey]=DiscreteStatsTable[[#This Row],[GroupByKey]])*DiscreteStatsTable[Maximum]))</f>
        <v>0</v>
      </c>
      <c r="V1067" s="5" cm="1">
        <f t="array" ref="V1067">IFERROR(AVERAGE(IF((DiscreteStatsTable[GroupByKey]=DiscreteStatsTable[[#This Row],[GroupByKey]]),(DiscreteStatsTable[GroupByKey]=DiscreteStatsTable[[#This Row],[GroupByKey]])*DiscreteStatsTable[NumberObservations])),0)</f>
        <v>314.94</v>
      </c>
      <c r="W1067" s="5">
        <f>IF((DiscreteStatsTable[[#This Row],[RepsRequested]]&gt;1),DiscreteStatsTable[[#This Row],[HalfWidth]],DiscreteStatsTable[[#This Row],[BatchMeansHalfWidth]])</f>
        <v>0</v>
      </c>
      <c r="X1067" s="5" cm="1">
        <f t="array" ref="X1067">COUNT(IF((DiscreteStatsTable[GroupByKey]=DiscreteStatsTable[[#This Row],[GroupByKey]]),(DiscreteStatsTable[GroupByKey]=DiscreteStatsTable[[#This Row],[GroupByKey]])*DiscreteStatsTable[Replication]))</f>
        <v>50</v>
      </c>
      <c r="Y1067" s="5">
        <f>IF(DiscreteStatsTable[[#This Row],[RepsRequested]]=DiscreteStatsTable[[#This Row],[RepsWithStatObserved]],1,0)</f>
        <v>1</v>
      </c>
    </row>
    <row r="1068" spans="1:25" x14ac:dyDescent="0.25">
      <c r="A1068" t="s">
        <v>68</v>
      </c>
      <c r="B1068" t="s">
        <v>70</v>
      </c>
      <c r="C1068">
        <v>23</v>
      </c>
      <c r="D1068" t="s">
        <v>85</v>
      </c>
      <c r="E1068" t="s">
        <v>89</v>
      </c>
      <c r="F1068" t="s">
        <v>87</v>
      </c>
      <c r="G1068">
        <v>0</v>
      </c>
      <c r="H1068">
        <v>2E+20</v>
      </c>
      <c r="I1068">
        <v>0</v>
      </c>
      <c r="J1068">
        <v>0</v>
      </c>
      <c r="K1068">
        <v>315</v>
      </c>
      <c r="L106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68" s="5" cm="1">
        <f t="array" ref="M1068">MAX(IF((ProjectInfoTable[ProjectName]=DiscreteStatsTable[[#This Row],[ProjectName]]),(ProjectInfoTable[ProjectName]=DiscreteStatsTable[[#This Row],[ProjectName]])*ProjectInfoTable[NumberOfReplications]))</f>
        <v>50</v>
      </c>
      <c r="N1068" s="5" cm="1">
        <f t="array" ref="N1068">IFERROR(AVERAGE(IF((DiscreteStatsTable[GroupByKey]=DiscreteStatsTable[[#This Row],[GroupByKey]]),(DiscreteStatsTable[GroupByKey]=DiscreteStatsTable[[#This Row],[GroupByKey]])*DiscreteStatsTable[Average])),0)</f>
        <v>0</v>
      </c>
      <c r="O1068" s="5" cm="1">
        <f t="array" ref="O1068">IFERROR(_xlfn.STDEV.S(IF((DiscreteStatsTable[GroupByKey]=DiscreteStatsTable[[#This Row],[GroupByKey]]),(DiscreteStatsTable[GroupByKey]=DiscreteStatsTable[[#This Row],[GroupByKey]])*DiscreteStatsTable[Average])),0)</f>
        <v>0</v>
      </c>
      <c r="P1068" s="5" cm="1">
        <f t="array" ref="P1068">MAX(IF((ProjectInfoTable[ProjectName]=DiscreteStatsTable[[#This Row],[ProjectName]]),(ProjectInfoTable[ProjectName]=DiscreteStatsTable[[#This Row],[ProjectName]])*ProjectInfoTable[ConfidenceInterval]))</f>
        <v>0.95</v>
      </c>
      <c r="Q1068" s="5">
        <f>IF(AND(DiscreteStatsTable[[#This Row],[RepsWithStatObserved]]=1,Y1068=0),200000000000000000000,IFERROR(_xlfn.T.INV.2T(1 -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8" s="5" cm="1">
        <f t="array" ref="R1068">MIN(IF((DiscreteStatsTable[GroupByKey]=DiscreteStatsTable[[#This Row],[GroupByKey]]),(DiscreteStatsTable[GroupByKey]=DiscreteStatsTable[[#This Row],[GroupByKey]])*DiscreteStatsTable[Average]))</f>
        <v>0</v>
      </c>
      <c r="S1068" s="5" cm="1">
        <f t="array" ref="S1068">MAX(IF((DiscreteStatsTable[GroupByKey]=DiscreteStatsTable[[#This Row],[GroupByKey]]),(DiscreteStatsTable[GroupByKey]=DiscreteStatsTable[[#This Row],[GroupByKey]])*DiscreteStatsTable[Average]))</f>
        <v>0</v>
      </c>
      <c r="T1068" s="5" cm="1">
        <f t="array" ref="T1068">MIN(IF((DiscreteStatsTable[GroupByKey]=DiscreteStatsTable[[#This Row],[GroupByKey]]),(DiscreteStatsTable[GroupByKey]=DiscreteStatsTable[[#This Row],[GroupByKey]])*DiscreteStatsTable[Minimum]))</f>
        <v>0</v>
      </c>
      <c r="U1068" s="5" cm="1">
        <f t="array" ref="U1068">MAX(IF((DiscreteStatsTable[GroupByKey]=DiscreteStatsTable[[#This Row],[GroupByKey]]),(DiscreteStatsTable[GroupByKey]=DiscreteStatsTable[[#This Row],[GroupByKey]])*DiscreteStatsTable[Maximum]))</f>
        <v>0</v>
      </c>
      <c r="V1068" s="5" cm="1">
        <f t="array" ref="V1068">IFERROR(AVERAGE(IF((DiscreteStatsTable[GroupByKey]=DiscreteStatsTable[[#This Row],[GroupByKey]]),(DiscreteStatsTable[GroupByKey]=DiscreteStatsTable[[#This Row],[GroupByKey]])*DiscreteStatsTable[NumberObservations])),0)</f>
        <v>314.94</v>
      </c>
      <c r="W1068" s="5">
        <f>IF((DiscreteStatsTable[[#This Row],[RepsRequested]]&gt;1),DiscreteStatsTable[[#This Row],[HalfWidth]],DiscreteStatsTable[[#This Row],[BatchMeansHalfWidth]])</f>
        <v>0</v>
      </c>
      <c r="X1068" s="5" cm="1">
        <f t="array" ref="X1068">COUNT(IF((DiscreteStatsTable[GroupByKey]=DiscreteStatsTable[[#This Row],[GroupByKey]]),(DiscreteStatsTable[GroupByKey]=DiscreteStatsTable[[#This Row],[GroupByKey]])*DiscreteStatsTable[Replication]))</f>
        <v>50</v>
      </c>
      <c r="Y1068" s="5">
        <f>IF(DiscreteStatsTable[[#This Row],[RepsRequested]]=DiscreteStatsTable[[#This Row],[RepsWithStatObserved]],1,0)</f>
        <v>1</v>
      </c>
    </row>
    <row r="1069" spans="1:25" x14ac:dyDescent="0.25">
      <c r="A1069" t="s">
        <v>68</v>
      </c>
      <c r="B1069" t="s">
        <v>70</v>
      </c>
      <c r="C1069">
        <v>23</v>
      </c>
      <c r="D1069" t="s">
        <v>85</v>
      </c>
      <c r="E1069" t="s">
        <v>90</v>
      </c>
      <c r="F1069" t="s">
        <v>87</v>
      </c>
      <c r="G1069">
        <v>0</v>
      </c>
      <c r="H1069">
        <v>2E+20</v>
      </c>
      <c r="I1069">
        <v>0</v>
      </c>
      <c r="J1069">
        <v>0</v>
      </c>
      <c r="K1069">
        <v>315</v>
      </c>
      <c r="L106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69" s="5" cm="1">
        <f t="array" ref="M1069">MAX(IF((ProjectInfoTable[ProjectName]=DiscreteStatsTable[[#This Row],[ProjectName]]),(ProjectInfoTable[ProjectName]=DiscreteStatsTable[[#This Row],[ProjectName]])*ProjectInfoTable[NumberOfReplications]))</f>
        <v>50</v>
      </c>
      <c r="N1069" s="5" cm="1">
        <f t="array" ref="N1069">IFERROR(AVERAGE(IF((DiscreteStatsTable[GroupByKey]=DiscreteStatsTable[[#This Row],[GroupByKey]]),(DiscreteStatsTable[GroupByKey]=DiscreteStatsTable[[#This Row],[GroupByKey]])*DiscreteStatsTable[Average])),0)</f>
        <v>0</v>
      </c>
      <c r="O1069" s="5" cm="1">
        <f t="array" ref="O1069">IFERROR(_xlfn.STDEV.S(IF((DiscreteStatsTable[GroupByKey]=DiscreteStatsTable[[#This Row],[GroupByKey]]),(DiscreteStatsTable[GroupByKey]=DiscreteStatsTable[[#This Row],[GroupByKey]])*DiscreteStatsTable[Average])),0)</f>
        <v>0</v>
      </c>
      <c r="P1069" s="5" cm="1">
        <f t="array" ref="P1069">MAX(IF((ProjectInfoTable[ProjectName]=DiscreteStatsTable[[#This Row],[ProjectName]]),(ProjectInfoTable[ProjectName]=DiscreteStatsTable[[#This Row],[ProjectName]])*ProjectInfoTable[ConfidenceInterval]))</f>
        <v>0.95</v>
      </c>
      <c r="Q1069" s="5">
        <f>IF(AND(DiscreteStatsTable[[#This Row],[RepsWithStatObserved]]=1,Y1069=0),200000000000000000000,IFERROR(_xlfn.T.INV.2T(1 -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9" s="5" cm="1">
        <f t="array" ref="R1069">MIN(IF((DiscreteStatsTable[GroupByKey]=DiscreteStatsTable[[#This Row],[GroupByKey]]),(DiscreteStatsTable[GroupByKey]=DiscreteStatsTable[[#This Row],[GroupByKey]])*DiscreteStatsTable[Average]))</f>
        <v>0</v>
      </c>
      <c r="S1069" s="5" cm="1">
        <f t="array" ref="S1069">MAX(IF((DiscreteStatsTable[GroupByKey]=DiscreteStatsTable[[#This Row],[GroupByKey]]),(DiscreteStatsTable[GroupByKey]=DiscreteStatsTable[[#This Row],[GroupByKey]])*DiscreteStatsTable[Average]))</f>
        <v>0</v>
      </c>
      <c r="T1069" s="5" cm="1">
        <f t="array" ref="T1069">MIN(IF((DiscreteStatsTable[GroupByKey]=DiscreteStatsTable[[#This Row],[GroupByKey]]),(DiscreteStatsTable[GroupByKey]=DiscreteStatsTable[[#This Row],[GroupByKey]])*DiscreteStatsTable[Minimum]))</f>
        <v>0</v>
      </c>
      <c r="U1069" s="5" cm="1">
        <f t="array" ref="U1069">MAX(IF((DiscreteStatsTable[GroupByKey]=DiscreteStatsTable[[#This Row],[GroupByKey]]),(DiscreteStatsTable[GroupByKey]=DiscreteStatsTable[[#This Row],[GroupByKey]])*DiscreteStatsTable[Maximum]))</f>
        <v>0</v>
      </c>
      <c r="V1069" s="5" cm="1">
        <f t="array" ref="V1069">IFERROR(AVERAGE(IF((DiscreteStatsTable[GroupByKey]=DiscreteStatsTable[[#This Row],[GroupByKey]]),(DiscreteStatsTable[GroupByKey]=DiscreteStatsTable[[#This Row],[GroupByKey]])*DiscreteStatsTable[NumberObservations])),0)</f>
        <v>314.94</v>
      </c>
      <c r="W1069" s="5">
        <f>IF((DiscreteStatsTable[[#This Row],[RepsRequested]]&gt;1),DiscreteStatsTable[[#This Row],[HalfWidth]],DiscreteStatsTable[[#This Row],[BatchMeansHalfWidth]])</f>
        <v>0</v>
      </c>
      <c r="X1069" s="5" cm="1">
        <f t="array" ref="X1069">COUNT(IF((DiscreteStatsTable[GroupByKey]=DiscreteStatsTable[[#This Row],[GroupByKey]]),(DiscreteStatsTable[GroupByKey]=DiscreteStatsTable[[#This Row],[GroupByKey]])*DiscreteStatsTable[Replication]))</f>
        <v>50</v>
      </c>
      <c r="Y1069" s="5">
        <f>IF(DiscreteStatsTable[[#This Row],[RepsRequested]]=DiscreteStatsTable[[#This Row],[RepsWithStatObserved]],1,0)</f>
        <v>1</v>
      </c>
    </row>
    <row r="1070" spans="1:25" x14ac:dyDescent="0.25">
      <c r="A1070" t="s">
        <v>68</v>
      </c>
      <c r="B1070" t="s">
        <v>70</v>
      </c>
      <c r="C1070">
        <v>23</v>
      </c>
      <c r="D1070" t="s">
        <v>85</v>
      </c>
      <c r="E1070" t="s">
        <v>91</v>
      </c>
      <c r="F1070" t="s">
        <v>87</v>
      </c>
      <c r="G1070">
        <v>0.150840843872905</v>
      </c>
      <c r="H1070">
        <v>2E+20</v>
      </c>
      <c r="I1070">
        <v>1.6554642505066899E-2</v>
      </c>
      <c r="J1070">
        <v>0.35900430522348398</v>
      </c>
      <c r="K1070">
        <v>315</v>
      </c>
      <c r="L107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70" s="5" cm="1">
        <f t="array" ref="M1070">MAX(IF((ProjectInfoTable[ProjectName]=DiscreteStatsTable[[#This Row],[ProjectName]]),(ProjectInfoTable[ProjectName]=DiscreteStatsTable[[#This Row],[ProjectName]])*ProjectInfoTable[NumberOfReplications]))</f>
        <v>50</v>
      </c>
      <c r="N1070" s="5" cm="1">
        <f t="array" ref="N1070">IFERROR(AVERAGE(IF((DiscreteStatsTable[GroupByKey]=DiscreteStatsTable[[#This Row],[GroupByKey]]),(DiscreteStatsTable[GroupByKey]=DiscreteStatsTable[[#This Row],[GroupByKey]])*DiscreteStatsTable[Average])),0)</f>
        <v>0.15360300744494335</v>
      </c>
      <c r="O1070" s="5" cm="1">
        <f t="array" ref="O107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70" s="5" cm="1">
        <f t="array" ref="P1070">MAX(IF((ProjectInfoTable[ProjectName]=DiscreteStatsTable[[#This Row],[ProjectName]]),(ProjectInfoTable[ProjectName]=DiscreteStatsTable[[#This Row],[ProjectName]])*ProjectInfoTable[ConfidenceInterval]))</f>
        <v>0.95</v>
      </c>
      <c r="Q1070" s="5">
        <f>IF(AND(DiscreteStatsTable[[#This Row],[RepsWithStatObserved]]=1,Y1070=0),200000000000000000000,IFERROR(_xlfn.T.INV.2T(1 -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70" s="5" cm="1">
        <f t="array" ref="R1070">MIN(IF((DiscreteStatsTable[GroupByKey]=DiscreteStatsTable[[#This Row],[GroupByKey]]),(DiscreteStatsTable[GroupByKey]=DiscreteStatsTable[[#This Row],[GroupByKey]])*DiscreteStatsTable[Average]))</f>
        <v>0.14775202073435401</v>
      </c>
      <c r="S1070" s="5" cm="1">
        <f t="array" ref="S1070">MAX(IF((DiscreteStatsTable[GroupByKey]=DiscreteStatsTable[[#This Row],[GroupByKey]]),(DiscreteStatsTable[GroupByKey]=DiscreteStatsTable[[#This Row],[GroupByKey]])*DiscreteStatsTable[Average]))</f>
        <v>0.15935535821513699</v>
      </c>
      <c r="T1070" s="5" cm="1">
        <f t="array" ref="T1070">MIN(IF((DiscreteStatsTable[GroupByKey]=DiscreteStatsTable[[#This Row],[GroupByKey]]),(DiscreteStatsTable[GroupByKey]=DiscreteStatsTable[[#This Row],[GroupByKey]])*DiscreteStatsTable[Minimum]))</f>
        <v>1.2941586017357501E-2</v>
      </c>
      <c r="U1070" s="5" cm="1">
        <f t="array" ref="U1070">MAX(IF((DiscreteStatsTable[GroupByKey]=DiscreteStatsTable[[#This Row],[GroupByKey]]),(DiscreteStatsTable[GroupByKey]=DiscreteStatsTable[[#This Row],[GroupByKey]])*DiscreteStatsTable[Maximum]))</f>
        <v>0.39902140955300902</v>
      </c>
      <c r="V1070" s="5" cm="1">
        <f t="array" ref="V1070">IFERROR(AVERAGE(IF((DiscreteStatsTable[GroupByKey]=DiscreteStatsTable[[#This Row],[GroupByKey]]),(DiscreteStatsTable[GroupByKey]=DiscreteStatsTable[[#This Row],[GroupByKey]])*DiscreteStatsTable[NumberObservations])),0)</f>
        <v>314.94</v>
      </c>
      <c r="W1070" s="5">
        <f>IF((DiscreteStatsTable[[#This Row],[RepsRequested]]&gt;1),DiscreteStatsTable[[#This Row],[HalfWidth]],DiscreteStatsTable[[#This Row],[BatchMeansHalfWidth]])</f>
        <v>7.902472167534418E-4</v>
      </c>
      <c r="X1070" s="5" cm="1">
        <f t="array" ref="X1070">COUNT(IF((DiscreteStatsTable[GroupByKey]=DiscreteStatsTable[[#This Row],[GroupByKey]]),(DiscreteStatsTable[GroupByKey]=DiscreteStatsTable[[#This Row],[GroupByKey]])*DiscreteStatsTable[Replication]))</f>
        <v>50</v>
      </c>
      <c r="Y1070" s="5">
        <f>IF(DiscreteStatsTable[[#This Row],[RepsRequested]]=DiscreteStatsTable[[#This Row],[RepsWithStatObserved]],1,0)</f>
        <v>1</v>
      </c>
    </row>
    <row r="1071" spans="1:25" x14ac:dyDescent="0.25">
      <c r="A1071" t="s">
        <v>68</v>
      </c>
      <c r="B1071" t="s">
        <v>70</v>
      </c>
      <c r="C1071">
        <v>23</v>
      </c>
      <c r="D1071" t="s">
        <v>85</v>
      </c>
      <c r="E1071" t="s">
        <v>92</v>
      </c>
      <c r="F1071" t="s">
        <v>87</v>
      </c>
      <c r="G1071">
        <v>6.10922323596985</v>
      </c>
      <c r="H1071">
        <v>2E+20</v>
      </c>
      <c r="I1071">
        <v>0.99327855030401202</v>
      </c>
      <c r="J1071">
        <v>17.124815092660899</v>
      </c>
      <c r="K1071">
        <v>315</v>
      </c>
      <c r="L107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71" s="5" cm="1">
        <f t="array" ref="M1071">MAX(IF((ProjectInfoTable[ProjectName]=DiscreteStatsTable[[#This Row],[ProjectName]]),(ProjectInfoTable[ProjectName]=DiscreteStatsTable[[#This Row],[ProjectName]])*ProjectInfoTable[NumberOfReplications]))</f>
        <v>50</v>
      </c>
      <c r="N1071" s="5" cm="1">
        <f t="array" ref="N1071">IFERROR(AVERAGE(IF((DiscreteStatsTable[GroupByKey]=DiscreteStatsTable[[#This Row],[GroupByKey]]),(DiscreteStatsTable[GroupByKey]=DiscreteStatsTable[[#This Row],[GroupByKey]])*DiscreteStatsTable[Average])),0)</f>
        <v>6.2464097165262737</v>
      </c>
      <c r="O1071" s="5" cm="1">
        <f t="array" ref="O1071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071" s="5" cm="1">
        <f t="array" ref="P1071">MAX(IF((ProjectInfoTable[ProjectName]=DiscreteStatsTable[[#This Row],[ProjectName]]),(ProjectInfoTable[ProjectName]=DiscreteStatsTable[[#This Row],[ProjectName]])*ProjectInfoTable[ConfidenceInterval]))</f>
        <v>0.95</v>
      </c>
      <c r="Q1071" s="5">
        <f>IF(AND(DiscreteStatsTable[[#This Row],[RepsWithStatObserved]]=1,Y1071=0),200000000000000000000,IFERROR(_xlfn.T.INV.2T(1 -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071" s="5" cm="1">
        <f t="array" ref="R1071">MIN(IF((DiscreteStatsTable[GroupByKey]=DiscreteStatsTable[[#This Row],[GroupByKey]]),(DiscreteStatsTable[GroupByKey]=DiscreteStatsTable[[#This Row],[GroupByKey]])*DiscreteStatsTable[Average]))</f>
        <v>5.7719952606423401</v>
      </c>
      <c r="S1071" s="5" cm="1">
        <f t="array" ref="S1071">MAX(IF((DiscreteStatsTable[GroupByKey]=DiscreteStatsTable[[#This Row],[GroupByKey]]),(DiscreteStatsTable[GroupByKey]=DiscreteStatsTable[[#This Row],[GroupByKey]])*DiscreteStatsTable[Average]))</f>
        <v>6.9649734105951397</v>
      </c>
      <c r="T1071" s="5" cm="1">
        <f t="array" ref="T1071">MIN(IF((DiscreteStatsTable[GroupByKey]=DiscreteStatsTable[[#This Row],[GroupByKey]]),(DiscreteStatsTable[GroupByKey]=DiscreteStatsTable[[#This Row],[GroupByKey]])*DiscreteStatsTable[Minimum]))</f>
        <v>0.776495161041453</v>
      </c>
      <c r="U1071" s="5" cm="1">
        <f t="array" ref="U1071">MAX(IF((DiscreteStatsTable[GroupByKey]=DiscreteStatsTable[[#This Row],[GroupByKey]]),(DiscreteStatsTable[GroupByKey]=DiscreteStatsTable[[#This Row],[GroupByKey]])*DiscreteStatsTable[Maximum]))</f>
        <v>24.516532285818698</v>
      </c>
      <c r="V1071" s="5" cm="1">
        <f t="array" ref="V1071">IFERROR(AVERAGE(IF((DiscreteStatsTable[GroupByKey]=DiscreteStatsTable[[#This Row],[GroupByKey]]),(DiscreteStatsTable[GroupByKey]=DiscreteStatsTable[[#This Row],[GroupByKey]])*DiscreteStatsTable[NumberObservations])),0)</f>
        <v>314.94</v>
      </c>
      <c r="W1071" s="5">
        <f>IF((DiscreteStatsTable[[#This Row],[RepsRequested]]&gt;1),DiscreteStatsTable[[#This Row],[HalfWidth]],DiscreteStatsTable[[#This Row],[BatchMeansHalfWidth]])</f>
        <v>7.1468938045562813E-2</v>
      </c>
      <c r="X1071" s="5" cm="1">
        <f t="array" ref="X1071">COUNT(IF((DiscreteStatsTable[GroupByKey]=DiscreteStatsTable[[#This Row],[GroupByKey]]),(DiscreteStatsTable[GroupByKey]=DiscreteStatsTable[[#This Row],[GroupByKey]])*DiscreteStatsTable[Replication]))</f>
        <v>50</v>
      </c>
      <c r="Y1071" s="5">
        <f>IF(DiscreteStatsTable[[#This Row],[RepsRequested]]=DiscreteStatsTable[[#This Row],[RepsWithStatObserved]],1,0)</f>
        <v>1</v>
      </c>
    </row>
    <row r="1072" spans="1:25" x14ac:dyDescent="0.25">
      <c r="A1072" t="s">
        <v>68</v>
      </c>
      <c r="B1072" t="s">
        <v>70</v>
      </c>
      <c r="C1072">
        <v>23</v>
      </c>
      <c r="D1072" t="s">
        <v>85</v>
      </c>
      <c r="E1072" t="s">
        <v>93</v>
      </c>
      <c r="F1072" t="s">
        <v>87</v>
      </c>
      <c r="G1072">
        <v>0</v>
      </c>
      <c r="H1072">
        <v>2E+20</v>
      </c>
      <c r="I1072">
        <v>0</v>
      </c>
      <c r="J1072">
        <v>0</v>
      </c>
      <c r="K1072">
        <v>315</v>
      </c>
      <c r="L107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72" s="5" cm="1">
        <f t="array" ref="M1072">MAX(IF((ProjectInfoTable[ProjectName]=DiscreteStatsTable[[#This Row],[ProjectName]]),(ProjectInfoTable[ProjectName]=DiscreteStatsTable[[#This Row],[ProjectName]])*ProjectInfoTable[NumberOfReplications]))</f>
        <v>50</v>
      </c>
      <c r="N1072" s="5" cm="1">
        <f t="array" ref="N1072">IFERROR(AVERAGE(IF((DiscreteStatsTable[GroupByKey]=DiscreteStatsTable[[#This Row],[GroupByKey]]),(DiscreteStatsTable[GroupByKey]=DiscreteStatsTable[[#This Row],[GroupByKey]])*DiscreteStatsTable[Average])),0)</f>
        <v>0</v>
      </c>
      <c r="O1072" s="5" cm="1">
        <f t="array" ref="O1072">IFERROR(_xlfn.STDEV.S(IF((DiscreteStatsTable[GroupByKey]=DiscreteStatsTable[[#This Row],[GroupByKey]]),(DiscreteStatsTable[GroupByKey]=DiscreteStatsTable[[#This Row],[GroupByKey]])*DiscreteStatsTable[Average])),0)</f>
        <v>0</v>
      </c>
      <c r="P1072" s="5" cm="1">
        <f t="array" ref="P1072">MAX(IF((ProjectInfoTable[ProjectName]=DiscreteStatsTable[[#This Row],[ProjectName]]),(ProjectInfoTable[ProjectName]=DiscreteStatsTable[[#This Row],[ProjectName]])*ProjectInfoTable[ConfidenceInterval]))</f>
        <v>0.95</v>
      </c>
      <c r="Q1072" s="5">
        <f>IF(AND(DiscreteStatsTable[[#This Row],[RepsWithStatObserved]]=1,Y1072=0),200000000000000000000,IFERROR(_xlfn.T.INV.2T(1 -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2" s="5" cm="1">
        <f t="array" ref="R1072">MIN(IF((DiscreteStatsTable[GroupByKey]=DiscreteStatsTable[[#This Row],[GroupByKey]]),(DiscreteStatsTable[GroupByKey]=DiscreteStatsTable[[#This Row],[GroupByKey]])*DiscreteStatsTable[Average]))</f>
        <v>0</v>
      </c>
      <c r="S1072" s="5" cm="1">
        <f t="array" ref="S1072">MAX(IF((DiscreteStatsTable[GroupByKey]=DiscreteStatsTable[[#This Row],[GroupByKey]]),(DiscreteStatsTable[GroupByKey]=DiscreteStatsTable[[#This Row],[GroupByKey]])*DiscreteStatsTable[Average]))</f>
        <v>0</v>
      </c>
      <c r="T1072" s="5" cm="1">
        <f t="array" ref="T1072">MIN(IF((DiscreteStatsTable[GroupByKey]=DiscreteStatsTable[[#This Row],[GroupByKey]]),(DiscreteStatsTable[GroupByKey]=DiscreteStatsTable[[#This Row],[GroupByKey]])*DiscreteStatsTable[Minimum]))</f>
        <v>0</v>
      </c>
      <c r="U1072" s="5" cm="1">
        <f t="array" ref="U1072">MAX(IF((DiscreteStatsTable[GroupByKey]=DiscreteStatsTable[[#This Row],[GroupByKey]]),(DiscreteStatsTable[GroupByKey]=DiscreteStatsTable[[#This Row],[GroupByKey]])*DiscreteStatsTable[Maximum]))</f>
        <v>0</v>
      </c>
      <c r="V1072" s="5" cm="1">
        <f t="array" ref="V1072">IFERROR(AVERAGE(IF((DiscreteStatsTable[GroupByKey]=DiscreteStatsTable[[#This Row],[GroupByKey]]),(DiscreteStatsTable[GroupByKey]=DiscreteStatsTable[[#This Row],[GroupByKey]])*DiscreteStatsTable[NumberObservations])),0)</f>
        <v>314.94</v>
      </c>
      <c r="W1072" s="5">
        <f>IF((DiscreteStatsTable[[#This Row],[RepsRequested]]&gt;1),DiscreteStatsTable[[#This Row],[HalfWidth]],DiscreteStatsTable[[#This Row],[BatchMeansHalfWidth]])</f>
        <v>0</v>
      </c>
      <c r="X1072" s="5" cm="1">
        <f t="array" ref="X1072">COUNT(IF((DiscreteStatsTable[GroupByKey]=DiscreteStatsTable[[#This Row],[GroupByKey]]),(DiscreteStatsTable[GroupByKey]=DiscreteStatsTable[[#This Row],[GroupByKey]])*DiscreteStatsTable[Replication]))</f>
        <v>50</v>
      </c>
      <c r="Y1072" s="5">
        <f>IF(DiscreteStatsTable[[#This Row],[RepsRequested]]=DiscreteStatsTable[[#This Row],[RepsWithStatObserved]],1,0)</f>
        <v>1</v>
      </c>
    </row>
    <row r="1073" spans="1:25" x14ac:dyDescent="0.25">
      <c r="A1073" t="s">
        <v>68</v>
      </c>
      <c r="B1073" t="s">
        <v>70</v>
      </c>
      <c r="C1073">
        <v>23</v>
      </c>
      <c r="D1073" t="s">
        <v>85</v>
      </c>
      <c r="E1073" t="s">
        <v>94</v>
      </c>
      <c r="F1073" t="s">
        <v>87</v>
      </c>
      <c r="G1073">
        <v>0</v>
      </c>
      <c r="H1073">
        <v>2E+20</v>
      </c>
      <c r="I1073">
        <v>0</v>
      </c>
      <c r="J1073">
        <v>0</v>
      </c>
      <c r="K1073">
        <v>315</v>
      </c>
      <c r="L107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73" s="5" cm="1">
        <f t="array" ref="M1073">MAX(IF((ProjectInfoTable[ProjectName]=DiscreteStatsTable[[#This Row],[ProjectName]]),(ProjectInfoTable[ProjectName]=DiscreteStatsTable[[#This Row],[ProjectName]])*ProjectInfoTable[NumberOfReplications]))</f>
        <v>50</v>
      </c>
      <c r="N1073" s="5" cm="1">
        <f t="array" ref="N1073">IFERROR(AVERAGE(IF((DiscreteStatsTable[GroupByKey]=DiscreteStatsTable[[#This Row],[GroupByKey]]),(DiscreteStatsTable[GroupByKey]=DiscreteStatsTable[[#This Row],[GroupByKey]])*DiscreteStatsTable[Average])),0)</f>
        <v>0</v>
      </c>
      <c r="O1073" s="5" cm="1">
        <f t="array" ref="O1073">IFERROR(_xlfn.STDEV.S(IF((DiscreteStatsTable[GroupByKey]=DiscreteStatsTable[[#This Row],[GroupByKey]]),(DiscreteStatsTable[GroupByKey]=DiscreteStatsTable[[#This Row],[GroupByKey]])*DiscreteStatsTable[Average])),0)</f>
        <v>0</v>
      </c>
      <c r="P1073" s="5" cm="1">
        <f t="array" ref="P1073">MAX(IF((ProjectInfoTable[ProjectName]=DiscreteStatsTable[[#This Row],[ProjectName]]),(ProjectInfoTable[ProjectName]=DiscreteStatsTable[[#This Row],[ProjectName]])*ProjectInfoTable[ConfidenceInterval]))</f>
        <v>0.95</v>
      </c>
      <c r="Q1073" s="5">
        <f>IF(AND(DiscreteStatsTable[[#This Row],[RepsWithStatObserved]]=1,Y1073=0),200000000000000000000,IFERROR(_xlfn.T.INV.2T(1 -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3" s="5" cm="1">
        <f t="array" ref="R1073">MIN(IF((DiscreteStatsTable[GroupByKey]=DiscreteStatsTable[[#This Row],[GroupByKey]]),(DiscreteStatsTable[GroupByKey]=DiscreteStatsTable[[#This Row],[GroupByKey]])*DiscreteStatsTable[Average]))</f>
        <v>0</v>
      </c>
      <c r="S1073" s="5" cm="1">
        <f t="array" ref="S1073">MAX(IF((DiscreteStatsTable[GroupByKey]=DiscreteStatsTable[[#This Row],[GroupByKey]]),(DiscreteStatsTable[GroupByKey]=DiscreteStatsTable[[#This Row],[GroupByKey]])*DiscreteStatsTable[Average]))</f>
        <v>0</v>
      </c>
      <c r="T1073" s="5" cm="1">
        <f t="array" ref="T1073">MIN(IF((DiscreteStatsTable[GroupByKey]=DiscreteStatsTable[[#This Row],[GroupByKey]]),(DiscreteStatsTable[GroupByKey]=DiscreteStatsTable[[#This Row],[GroupByKey]])*DiscreteStatsTable[Minimum]))</f>
        <v>0</v>
      </c>
      <c r="U1073" s="5" cm="1">
        <f t="array" ref="U1073">MAX(IF((DiscreteStatsTable[GroupByKey]=DiscreteStatsTable[[#This Row],[GroupByKey]]),(DiscreteStatsTable[GroupByKey]=DiscreteStatsTable[[#This Row],[GroupByKey]])*DiscreteStatsTable[Maximum]))</f>
        <v>0</v>
      </c>
      <c r="V1073" s="5" cm="1">
        <f t="array" ref="V1073">IFERROR(AVERAGE(IF((DiscreteStatsTable[GroupByKey]=DiscreteStatsTable[[#This Row],[GroupByKey]]),(DiscreteStatsTable[GroupByKey]=DiscreteStatsTable[[#This Row],[GroupByKey]])*DiscreteStatsTable[NumberObservations])),0)</f>
        <v>314.94</v>
      </c>
      <c r="W1073" s="5">
        <f>IF((DiscreteStatsTable[[#This Row],[RepsRequested]]&gt;1),DiscreteStatsTable[[#This Row],[HalfWidth]],DiscreteStatsTable[[#This Row],[BatchMeansHalfWidth]])</f>
        <v>0</v>
      </c>
      <c r="X1073" s="5" cm="1">
        <f t="array" ref="X1073">COUNT(IF((DiscreteStatsTable[GroupByKey]=DiscreteStatsTable[[#This Row],[GroupByKey]]),(DiscreteStatsTable[GroupByKey]=DiscreteStatsTable[[#This Row],[GroupByKey]])*DiscreteStatsTable[Replication]))</f>
        <v>50</v>
      </c>
      <c r="Y1073" s="5">
        <f>IF(DiscreteStatsTable[[#This Row],[RepsRequested]]=DiscreteStatsTable[[#This Row],[RepsWithStatObserved]],1,0)</f>
        <v>1</v>
      </c>
    </row>
    <row r="1074" spans="1:25" x14ac:dyDescent="0.25">
      <c r="A1074" t="s">
        <v>68</v>
      </c>
      <c r="B1074" t="s">
        <v>70</v>
      </c>
      <c r="C1074">
        <v>23</v>
      </c>
      <c r="D1074" t="s">
        <v>85</v>
      </c>
      <c r="E1074" t="s">
        <v>95</v>
      </c>
      <c r="F1074" t="s">
        <v>87</v>
      </c>
      <c r="G1074">
        <v>0.150840843872905</v>
      </c>
      <c r="H1074">
        <v>2E+20</v>
      </c>
      <c r="I1074">
        <v>1.6554642505066899E-2</v>
      </c>
      <c r="J1074">
        <v>0.35900430522348398</v>
      </c>
      <c r="K1074">
        <v>315</v>
      </c>
      <c r="L107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74" s="5" cm="1">
        <f t="array" ref="M1074">MAX(IF((ProjectInfoTable[ProjectName]=DiscreteStatsTable[[#This Row],[ProjectName]]),(ProjectInfoTable[ProjectName]=DiscreteStatsTable[[#This Row],[ProjectName]])*ProjectInfoTable[NumberOfReplications]))</f>
        <v>50</v>
      </c>
      <c r="N1074" s="5" cm="1">
        <f t="array" ref="N1074">IFERROR(AVERAGE(IF((DiscreteStatsTable[GroupByKey]=DiscreteStatsTable[[#This Row],[GroupByKey]]),(DiscreteStatsTable[GroupByKey]=DiscreteStatsTable[[#This Row],[GroupByKey]])*DiscreteStatsTable[Average])),0)</f>
        <v>0.15360300744494335</v>
      </c>
      <c r="O1074" s="5" cm="1">
        <f t="array" ref="O107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74" s="5" cm="1">
        <f t="array" ref="P1074">MAX(IF((ProjectInfoTable[ProjectName]=DiscreteStatsTable[[#This Row],[ProjectName]]),(ProjectInfoTable[ProjectName]=DiscreteStatsTable[[#This Row],[ProjectName]])*ProjectInfoTable[ConfidenceInterval]))</f>
        <v>0.95</v>
      </c>
      <c r="Q1074" s="5">
        <f>IF(AND(DiscreteStatsTable[[#This Row],[RepsWithStatObserved]]=1,Y1074=0),200000000000000000000,IFERROR(_xlfn.T.INV.2T(1 -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74" s="5" cm="1">
        <f t="array" ref="R1074">MIN(IF((DiscreteStatsTable[GroupByKey]=DiscreteStatsTable[[#This Row],[GroupByKey]]),(DiscreteStatsTable[GroupByKey]=DiscreteStatsTable[[#This Row],[GroupByKey]])*DiscreteStatsTable[Average]))</f>
        <v>0.14775202073435401</v>
      </c>
      <c r="S1074" s="5" cm="1">
        <f t="array" ref="S1074">MAX(IF((DiscreteStatsTable[GroupByKey]=DiscreteStatsTable[[#This Row],[GroupByKey]]),(DiscreteStatsTable[GroupByKey]=DiscreteStatsTable[[#This Row],[GroupByKey]])*DiscreteStatsTable[Average]))</f>
        <v>0.15935535821513699</v>
      </c>
      <c r="T1074" s="5" cm="1">
        <f t="array" ref="T1074">MIN(IF((DiscreteStatsTable[GroupByKey]=DiscreteStatsTable[[#This Row],[GroupByKey]]),(DiscreteStatsTable[GroupByKey]=DiscreteStatsTable[[#This Row],[GroupByKey]])*DiscreteStatsTable[Minimum]))</f>
        <v>1.2941586017357501E-2</v>
      </c>
      <c r="U1074" s="5" cm="1">
        <f t="array" ref="U1074">MAX(IF((DiscreteStatsTable[GroupByKey]=DiscreteStatsTable[[#This Row],[GroupByKey]]),(DiscreteStatsTable[GroupByKey]=DiscreteStatsTable[[#This Row],[GroupByKey]])*DiscreteStatsTable[Maximum]))</f>
        <v>0.39902140955300902</v>
      </c>
      <c r="V1074" s="5" cm="1">
        <f t="array" ref="V1074">IFERROR(AVERAGE(IF((DiscreteStatsTable[GroupByKey]=DiscreteStatsTable[[#This Row],[GroupByKey]]),(DiscreteStatsTable[GroupByKey]=DiscreteStatsTable[[#This Row],[GroupByKey]])*DiscreteStatsTable[NumberObservations])),0)</f>
        <v>314.94</v>
      </c>
      <c r="W1074" s="5">
        <f>IF((DiscreteStatsTable[[#This Row],[RepsRequested]]&gt;1),DiscreteStatsTable[[#This Row],[HalfWidth]],DiscreteStatsTable[[#This Row],[BatchMeansHalfWidth]])</f>
        <v>7.902472167534418E-4</v>
      </c>
      <c r="X1074" s="5" cm="1">
        <f t="array" ref="X1074">COUNT(IF((DiscreteStatsTable[GroupByKey]=DiscreteStatsTable[[#This Row],[GroupByKey]]),(DiscreteStatsTable[GroupByKey]=DiscreteStatsTable[[#This Row],[GroupByKey]])*DiscreteStatsTable[Replication]))</f>
        <v>50</v>
      </c>
      <c r="Y1074" s="5">
        <f>IF(DiscreteStatsTable[[#This Row],[RepsRequested]]=DiscreteStatsTable[[#This Row],[RepsWithStatObserved]],1,0)</f>
        <v>1</v>
      </c>
    </row>
    <row r="1075" spans="1:25" x14ac:dyDescent="0.25">
      <c r="A1075" t="s">
        <v>68</v>
      </c>
      <c r="B1075" t="s">
        <v>70</v>
      </c>
      <c r="C1075">
        <v>23</v>
      </c>
      <c r="D1075" t="s">
        <v>85</v>
      </c>
      <c r="E1075" t="s">
        <v>96</v>
      </c>
      <c r="F1075" t="s">
        <v>87</v>
      </c>
      <c r="G1075">
        <v>5.5481802337276296</v>
      </c>
      <c r="H1075">
        <v>2E+20</v>
      </c>
      <c r="I1075">
        <v>0.99327855030401202</v>
      </c>
      <c r="J1075">
        <v>15.7715771270397</v>
      </c>
      <c r="K1075">
        <v>315</v>
      </c>
      <c r="L107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75" s="5" cm="1">
        <f t="array" ref="M1075">MAX(IF((ProjectInfoTable[ProjectName]=DiscreteStatsTable[[#This Row],[ProjectName]]),(ProjectInfoTable[ProjectName]=DiscreteStatsTable[[#This Row],[ProjectName]])*ProjectInfoTable[NumberOfReplications]))</f>
        <v>50</v>
      </c>
      <c r="N1075" s="5" cm="1">
        <f t="array" ref="N1075">IFERROR(AVERAGE(IF((DiscreteStatsTable[GroupByKey]=DiscreteStatsTable[[#This Row],[GroupByKey]]),(DiscreteStatsTable[GroupByKey]=DiscreteStatsTable[[#This Row],[GroupByKey]])*DiscreteStatsTable[Average])),0)</f>
        <v>5.6703914844629564</v>
      </c>
      <c r="O1075" s="5" cm="1">
        <f t="array" ref="O1075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075" s="5" cm="1">
        <f t="array" ref="P1075">MAX(IF((ProjectInfoTable[ProjectName]=DiscreteStatsTable[[#This Row],[ProjectName]]),(ProjectInfoTable[ProjectName]=DiscreteStatsTable[[#This Row],[ProjectName]])*ProjectInfoTable[ConfidenceInterval]))</f>
        <v>0.95</v>
      </c>
      <c r="Q1075" s="5">
        <f>IF(AND(DiscreteStatsTable[[#This Row],[RepsWithStatObserved]]=1,Y1075=0),200000000000000000000,IFERROR(_xlfn.T.INV.2T(1 -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075" s="5" cm="1">
        <f t="array" ref="R1075">MIN(IF((DiscreteStatsTable[GroupByKey]=DiscreteStatsTable[[#This Row],[GroupByKey]]),(DiscreteStatsTable[GroupByKey]=DiscreteStatsTable[[#This Row],[GroupByKey]])*DiscreteStatsTable[Average]))</f>
        <v>5.4446177348794</v>
      </c>
      <c r="S1075" s="5" cm="1">
        <f t="array" ref="S1075">MAX(IF((DiscreteStatsTable[GroupByKey]=DiscreteStatsTable[[#This Row],[GroupByKey]]),(DiscreteStatsTable[GroupByKey]=DiscreteStatsTable[[#This Row],[GroupByKey]])*DiscreteStatsTable[Average]))</f>
        <v>5.9073355064629904</v>
      </c>
      <c r="T1075" s="5" cm="1">
        <f t="array" ref="T1075">MIN(IF((DiscreteStatsTable[GroupByKey]=DiscreteStatsTable[[#This Row],[GroupByKey]]),(DiscreteStatsTable[GroupByKey]=DiscreteStatsTable[[#This Row],[GroupByKey]])*DiscreteStatsTable[Minimum]))</f>
        <v>0.776495161041453</v>
      </c>
      <c r="U1075" s="5" cm="1">
        <f t="array" ref="U1075">MAX(IF((DiscreteStatsTable[GroupByKey]=DiscreteStatsTable[[#This Row],[GroupByKey]]),(DiscreteStatsTable[GroupByKey]=DiscreteStatsTable[[#This Row],[GroupByKey]])*DiscreteStatsTable[Maximum]))</f>
        <v>17.386184782464099</v>
      </c>
      <c r="V1075" s="5" cm="1">
        <f t="array" ref="V1075">IFERROR(AVERAGE(IF((DiscreteStatsTable[GroupByKey]=DiscreteStatsTable[[#This Row],[GroupByKey]]),(DiscreteStatsTable[GroupByKey]=DiscreteStatsTable[[#This Row],[GroupByKey]])*DiscreteStatsTable[NumberObservations])),0)</f>
        <v>314.94</v>
      </c>
      <c r="W1075" s="5">
        <f>IF((DiscreteStatsTable[[#This Row],[RepsRequested]]&gt;1),DiscreteStatsTable[[#This Row],[HalfWidth]],DiscreteStatsTable[[#This Row],[BatchMeansHalfWidth]])</f>
        <v>3.1864759013847554E-2</v>
      </c>
      <c r="X1075" s="5" cm="1">
        <f t="array" ref="X1075">COUNT(IF((DiscreteStatsTable[GroupByKey]=DiscreteStatsTable[[#This Row],[GroupByKey]]),(DiscreteStatsTable[GroupByKey]=DiscreteStatsTable[[#This Row],[GroupByKey]])*DiscreteStatsTable[Replication]))</f>
        <v>50</v>
      </c>
      <c r="Y1075" s="5">
        <f>IF(DiscreteStatsTable[[#This Row],[RepsRequested]]=DiscreteStatsTable[[#This Row],[RepsWithStatObserved]],1,0)</f>
        <v>1</v>
      </c>
    </row>
    <row r="1076" spans="1:25" x14ac:dyDescent="0.25">
      <c r="A1076" t="s">
        <v>68</v>
      </c>
      <c r="B1076" t="s">
        <v>70</v>
      </c>
      <c r="C1076">
        <v>23</v>
      </c>
      <c r="D1076" t="s">
        <v>85</v>
      </c>
      <c r="E1076" t="s">
        <v>97</v>
      </c>
      <c r="F1076" t="s">
        <v>87</v>
      </c>
      <c r="G1076">
        <v>0</v>
      </c>
      <c r="H1076">
        <v>2E+20</v>
      </c>
      <c r="I1076">
        <v>0</v>
      </c>
      <c r="J1076">
        <v>0</v>
      </c>
      <c r="K1076">
        <v>315</v>
      </c>
      <c r="L107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76" s="5" cm="1">
        <f t="array" ref="M1076">MAX(IF((ProjectInfoTable[ProjectName]=DiscreteStatsTable[[#This Row],[ProjectName]]),(ProjectInfoTable[ProjectName]=DiscreteStatsTable[[#This Row],[ProjectName]])*ProjectInfoTable[NumberOfReplications]))</f>
        <v>50</v>
      </c>
      <c r="N1076" s="5" cm="1">
        <f t="array" ref="N1076">IFERROR(AVERAGE(IF((DiscreteStatsTable[GroupByKey]=DiscreteStatsTable[[#This Row],[GroupByKey]]),(DiscreteStatsTable[GroupByKey]=DiscreteStatsTable[[#This Row],[GroupByKey]])*DiscreteStatsTable[Average])),0)</f>
        <v>0</v>
      </c>
      <c r="O1076" s="5" cm="1">
        <f t="array" ref="O1076">IFERROR(_xlfn.STDEV.S(IF((DiscreteStatsTable[GroupByKey]=DiscreteStatsTable[[#This Row],[GroupByKey]]),(DiscreteStatsTable[GroupByKey]=DiscreteStatsTable[[#This Row],[GroupByKey]])*DiscreteStatsTable[Average])),0)</f>
        <v>0</v>
      </c>
      <c r="P1076" s="5" cm="1">
        <f t="array" ref="P1076">MAX(IF((ProjectInfoTable[ProjectName]=DiscreteStatsTable[[#This Row],[ProjectName]]),(ProjectInfoTable[ProjectName]=DiscreteStatsTable[[#This Row],[ProjectName]])*ProjectInfoTable[ConfidenceInterval]))</f>
        <v>0.95</v>
      </c>
      <c r="Q1076" s="5">
        <f>IF(AND(DiscreteStatsTable[[#This Row],[RepsWithStatObserved]]=1,Y1076=0),200000000000000000000,IFERROR(_xlfn.T.INV.2T(1 -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6" s="5" cm="1">
        <f t="array" ref="R1076">MIN(IF((DiscreteStatsTable[GroupByKey]=DiscreteStatsTable[[#This Row],[GroupByKey]]),(DiscreteStatsTable[GroupByKey]=DiscreteStatsTable[[#This Row],[GroupByKey]])*DiscreteStatsTable[Average]))</f>
        <v>0</v>
      </c>
      <c r="S1076" s="5" cm="1">
        <f t="array" ref="S1076">MAX(IF((DiscreteStatsTable[GroupByKey]=DiscreteStatsTable[[#This Row],[GroupByKey]]),(DiscreteStatsTable[GroupByKey]=DiscreteStatsTable[[#This Row],[GroupByKey]])*DiscreteStatsTable[Average]))</f>
        <v>0</v>
      </c>
      <c r="T1076" s="5" cm="1">
        <f t="array" ref="T1076">MIN(IF((DiscreteStatsTable[GroupByKey]=DiscreteStatsTable[[#This Row],[GroupByKey]]),(DiscreteStatsTable[GroupByKey]=DiscreteStatsTable[[#This Row],[GroupByKey]])*DiscreteStatsTable[Minimum]))</f>
        <v>0</v>
      </c>
      <c r="U1076" s="5" cm="1">
        <f t="array" ref="U1076">MAX(IF((DiscreteStatsTable[GroupByKey]=DiscreteStatsTable[[#This Row],[GroupByKey]]),(DiscreteStatsTable[GroupByKey]=DiscreteStatsTable[[#This Row],[GroupByKey]])*DiscreteStatsTable[Maximum]))</f>
        <v>0</v>
      </c>
      <c r="V1076" s="5" cm="1">
        <f t="array" ref="V1076">IFERROR(AVERAGE(IF((DiscreteStatsTable[GroupByKey]=DiscreteStatsTable[[#This Row],[GroupByKey]]),(DiscreteStatsTable[GroupByKey]=DiscreteStatsTable[[#This Row],[GroupByKey]])*DiscreteStatsTable[NumberObservations])),0)</f>
        <v>314.94</v>
      </c>
      <c r="W1076" s="5">
        <f>IF((DiscreteStatsTable[[#This Row],[RepsRequested]]&gt;1),DiscreteStatsTable[[#This Row],[HalfWidth]],DiscreteStatsTable[[#This Row],[BatchMeansHalfWidth]])</f>
        <v>0</v>
      </c>
      <c r="X1076" s="5" cm="1">
        <f t="array" ref="X1076">COUNT(IF((DiscreteStatsTable[GroupByKey]=DiscreteStatsTable[[#This Row],[GroupByKey]]),(DiscreteStatsTable[GroupByKey]=DiscreteStatsTable[[#This Row],[GroupByKey]])*DiscreteStatsTable[Replication]))</f>
        <v>50</v>
      </c>
      <c r="Y1076" s="5">
        <f>IF(DiscreteStatsTable[[#This Row],[RepsRequested]]=DiscreteStatsTable[[#This Row],[RepsWithStatObserved]],1,0)</f>
        <v>1</v>
      </c>
    </row>
    <row r="1077" spans="1:25" x14ac:dyDescent="0.25">
      <c r="A1077" t="s">
        <v>68</v>
      </c>
      <c r="B1077" t="s">
        <v>70</v>
      </c>
      <c r="C1077">
        <v>23</v>
      </c>
      <c r="D1077" t="s">
        <v>85</v>
      </c>
      <c r="E1077" t="s">
        <v>98</v>
      </c>
      <c r="F1077" t="s">
        <v>87</v>
      </c>
      <c r="G1077">
        <v>0.56104300224222803</v>
      </c>
      <c r="H1077">
        <v>2E+20</v>
      </c>
      <c r="I1077">
        <v>0</v>
      </c>
      <c r="J1077">
        <v>6.1950820028496301</v>
      </c>
      <c r="K1077">
        <v>315</v>
      </c>
      <c r="L107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77" s="5" cm="1">
        <f t="array" ref="M1077">MAX(IF((ProjectInfoTable[ProjectName]=DiscreteStatsTable[[#This Row],[ProjectName]]),(ProjectInfoTable[ProjectName]=DiscreteStatsTable[[#This Row],[ProjectName]])*ProjectInfoTable[NumberOfReplications]))</f>
        <v>50</v>
      </c>
      <c r="N1077" s="5" cm="1">
        <f t="array" ref="N1077">IFERROR(AVERAGE(IF((DiscreteStatsTable[GroupByKey]=DiscreteStatsTable[[#This Row],[GroupByKey]]),(DiscreteStatsTable[GroupByKey]=DiscreteStatsTable[[#This Row],[GroupByKey]])*DiscreteStatsTable[Average])),0)</f>
        <v>0.57601823206331915</v>
      </c>
      <c r="O1077" s="5" cm="1">
        <f t="array" ref="O1077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077" s="5" cm="1">
        <f t="array" ref="P1077">MAX(IF((ProjectInfoTable[ProjectName]=DiscreteStatsTable[[#This Row],[ProjectName]]),(ProjectInfoTable[ProjectName]=DiscreteStatsTable[[#This Row],[ProjectName]])*ProjectInfoTable[ConfidenceInterval]))</f>
        <v>0.95</v>
      </c>
      <c r="Q1077" s="5">
        <f>IF(AND(DiscreteStatsTable[[#This Row],[RepsWithStatObserved]]=1,Y1077=0),200000000000000000000,IFERROR(_xlfn.T.INV.2T(1 -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077" s="5" cm="1">
        <f t="array" ref="R1077">MIN(IF((DiscreteStatsTable[GroupByKey]=DiscreteStatsTable[[#This Row],[GroupByKey]]),(DiscreteStatsTable[GroupByKey]=DiscreteStatsTable[[#This Row],[GroupByKey]])*DiscreteStatsTable[Average]))</f>
        <v>0.32737752576294898</v>
      </c>
      <c r="S1077" s="5" cm="1">
        <f t="array" ref="S1077">MAX(IF((DiscreteStatsTable[GroupByKey]=DiscreteStatsTable[[#This Row],[GroupByKey]]),(DiscreteStatsTable[GroupByKey]=DiscreteStatsTable[[#This Row],[GroupByKey]])*DiscreteStatsTable[Average]))</f>
        <v>1.14796185143237</v>
      </c>
      <c r="T1077" s="5" cm="1">
        <f t="array" ref="T1077">MIN(IF((DiscreteStatsTable[GroupByKey]=DiscreteStatsTable[[#This Row],[GroupByKey]]),(DiscreteStatsTable[GroupByKey]=DiscreteStatsTable[[#This Row],[GroupByKey]])*DiscreteStatsTable[Minimum]))</f>
        <v>0</v>
      </c>
      <c r="U1077" s="5" cm="1">
        <f t="array" ref="U1077">MAX(IF((DiscreteStatsTable[GroupByKey]=DiscreteStatsTable[[#This Row],[GroupByKey]]),(DiscreteStatsTable[GroupByKey]=DiscreteStatsTable[[#This Row],[GroupByKey]])*DiscreteStatsTable[Maximum]))</f>
        <v>11.200829717355999</v>
      </c>
      <c r="V1077" s="5" cm="1">
        <f t="array" ref="V1077">IFERROR(AVERAGE(IF((DiscreteStatsTable[GroupByKey]=DiscreteStatsTable[[#This Row],[GroupByKey]]),(DiscreteStatsTable[GroupByKey]=DiscreteStatsTable[[#This Row],[GroupByKey]])*DiscreteStatsTable[NumberObservations])),0)</f>
        <v>314.94</v>
      </c>
      <c r="W1077" s="5">
        <f>IF((DiscreteStatsTable[[#This Row],[RepsRequested]]&gt;1),DiscreteStatsTable[[#This Row],[HalfWidth]],DiscreteStatsTable[[#This Row],[BatchMeansHalfWidth]])</f>
        <v>4.5229136780020357E-2</v>
      </c>
      <c r="X1077" s="5" cm="1">
        <f t="array" ref="X1077">COUNT(IF((DiscreteStatsTable[GroupByKey]=DiscreteStatsTable[[#This Row],[GroupByKey]]),(DiscreteStatsTable[GroupByKey]=DiscreteStatsTable[[#This Row],[GroupByKey]])*DiscreteStatsTable[Replication]))</f>
        <v>50</v>
      </c>
      <c r="Y1077" s="5">
        <f>IF(DiscreteStatsTable[[#This Row],[RepsRequested]]=DiscreteStatsTable[[#This Row],[RepsWithStatObserved]],1,0)</f>
        <v>1</v>
      </c>
    </row>
    <row r="1078" spans="1:25" x14ac:dyDescent="0.25">
      <c r="A1078" t="s">
        <v>68</v>
      </c>
      <c r="B1078" t="s">
        <v>70</v>
      </c>
      <c r="C1078">
        <v>24</v>
      </c>
      <c r="D1078" t="s">
        <v>85</v>
      </c>
      <c r="E1078" t="s">
        <v>86</v>
      </c>
      <c r="F1078" t="s">
        <v>87</v>
      </c>
      <c r="G1078">
        <v>0</v>
      </c>
      <c r="H1078">
        <v>2E+20</v>
      </c>
      <c r="I1078">
        <v>0</v>
      </c>
      <c r="J1078">
        <v>0</v>
      </c>
      <c r="K1078">
        <v>314</v>
      </c>
      <c r="L107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78" s="5" cm="1">
        <f t="array" ref="M1078">MAX(IF((ProjectInfoTable[ProjectName]=DiscreteStatsTable[[#This Row],[ProjectName]]),(ProjectInfoTable[ProjectName]=DiscreteStatsTable[[#This Row],[ProjectName]])*ProjectInfoTable[NumberOfReplications]))</f>
        <v>50</v>
      </c>
      <c r="N1078" s="5" cm="1">
        <f t="array" ref="N1078">IFERROR(AVERAGE(IF((DiscreteStatsTable[GroupByKey]=DiscreteStatsTable[[#This Row],[GroupByKey]]),(DiscreteStatsTable[GroupByKey]=DiscreteStatsTable[[#This Row],[GroupByKey]])*DiscreteStatsTable[Average])),0)</f>
        <v>0</v>
      </c>
      <c r="O1078" s="5" cm="1">
        <f t="array" ref="O1078">IFERROR(_xlfn.STDEV.S(IF((DiscreteStatsTable[GroupByKey]=DiscreteStatsTable[[#This Row],[GroupByKey]]),(DiscreteStatsTable[GroupByKey]=DiscreteStatsTable[[#This Row],[GroupByKey]])*DiscreteStatsTable[Average])),0)</f>
        <v>0</v>
      </c>
      <c r="P1078" s="5" cm="1">
        <f t="array" ref="P1078">MAX(IF((ProjectInfoTable[ProjectName]=DiscreteStatsTable[[#This Row],[ProjectName]]),(ProjectInfoTable[ProjectName]=DiscreteStatsTable[[#This Row],[ProjectName]])*ProjectInfoTable[ConfidenceInterval]))</f>
        <v>0.95</v>
      </c>
      <c r="Q1078" s="5">
        <f>IF(AND(DiscreteStatsTable[[#This Row],[RepsWithStatObserved]]=1,Y1078=0),200000000000000000000,IFERROR(_xlfn.T.INV.2T(1 -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8" s="5" cm="1">
        <f t="array" ref="R1078">MIN(IF((DiscreteStatsTable[GroupByKey]=DiscreteStatsTable[[#This Row],[GroupByKey]]),(DiscreteStatsTable[GroupByKey]=DiscreteStatsTable[[#This Row],[GroupByKey]])*DiscreteStatsTable[Average]))</f>
        <v>0</v>
      </c>
      <c r="S1078" s="5" cm="1">
        <f t="array" ref="S1078">MAX(IF((DiscreteStatsTable[GroupByKey]=DiscreteStatsTable[[#This Row],[GroupByKey]]),(DiscreteStatsTable[GroupByKey]=DiscreteStatsTable[[#This Row],[GroupByKey]])*DiscreteStatsTable[Average]))</f>
        <v>0</v>
      </c>
      <c r="T1078" s="5" cm="1">
        <f t="array" ref="T1078">MIN(IF((DiscreteStatsTable[GroupByKey]=DiscreteStatsTable[[#This Row],[GroupByKey]]),(DiscreteStatsTable[GroupByKey]=DiscreteStatsTable[[#This Row],[GroupByKey]])*DiscreteStatsTable[Minimum]))</f>
        <v>0</v>
      </c>
      <c r="U1078" s="5" cm="1">
        <f t="array" ref="U1078">MAX(IF((DiscreteStatsTable[GroupByKey]=DiscreteStatsTable[[#This Row],[GroupByKey]]),(DiscreteStatsTable[GroupByKey]=DiscreteStatsTable[[#This Row],[GroupByKey]])*DiscreteStatsTable[Maximum]))</f>
        <v>0</v>
      </c>
      <c r="V1078" s="5" cm="1">
        <f t="array" ref="V1078">IFERROR(AVERAGE(IF((DiscreteStatsTable[GroupByKey]=DiscreteStatsTable[[#This Row],[GroupByKey]]),(DiscreteStatsTable[GroupByKey]=DiscreteStatsTable[[#This Row],[GroupByKey]])*DiscreteStatsTable[NumberObservations])),0)</f>
        <v>314.94</v>
      </c>
      <c r="W1078" s="5">
        <f>IF((DiscreteStatsTable[[#This Row],[RepsRequested]]&gt;1),DiscreteStatsTable[[#This Row],[HalfWidth]],DiscreteStatsTable[[#This Row],[BatchMeansHalfWidth]])</f>
        <v>0</v>
      </c>
      <c r="X1078" s="5" cm="1">
        <f t="array" ref="X1078">COUNT(IF((DiscreteStatsTable[GroupByKey]=DiscreteStatsTable[[#This Row],[GroupByKey]]),(DiscreteStatsTable[GroupByKey]=DiscreteStatsTable[[#This Row],[GroupByKey]])*DiscreteStatsTable[Replication]))</f>
        <v>50</v>
      </c>
      <c r="Y1078" s="5">
        <f>IF(DiscreteStatsTable[[#This Row],[RepsRequested]]=DiscreteStatsTable[[#This Row],[RepsWithStatObserved]],1,0)</f>
        <v>1</v>
      </c>
    </row>
    <row r="1079" spans="1:25" x14ac:dyDescent="0.25">
      <c r="A1079" t="s">
        <v>68</v>
      </c>
      <c r="B1079" t="s">
        <v>70</v>
      </c>
      <c r="C1079">
        <v>24</v>
      </c>
      <c r="D1079" t="s">
        <v>85</v>
      </c>
      <c r="E1079" t="s">
        <v>88</v>
      </c>
      <c r="F1079" t="s">
        <v>87</v>
      </c>
      <c r="G1079">
        <v>0</v>
      </c>
      <c r="H1079">
        <v>2E+20</v>
      </c>
      <c r="I1079">
        <v>0</v>
      </c>
      <c r="J1079">
        <v>0</v>
      </c>
      <c r="K1079">
        <v>314</v>
      </c>
      <c r="L107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79" s="5" cm="1">
        <f t="array" ref="M1079">MAX(IF((ProjectInfoTable[ProjectName]=DiscreteStatsTable[[#This Row],[ProjectName]]),(ProjectInfoTable[ProjectName]=DiscreteStatsTable[[#This Row],[ProjectName]])*ProjectInfoTable[NumberOfReplications]))</f>
        <v>50</v>
      </c>
      <c r="N1079" s="5" cm="1">
        <f t="array" ref="N1079">IFERROR(AVERAGE(IF((DiscreteStatsTable[GroupByKey]=DiscreteStatsTable[[#This Row],[GroupByKey]]),(DiscreteStatsTable[GroupByKey]=DiscreteStatsTable[[#This Row],[GroupByKey]])*DiscreteStatsTable[Average])),0)</f>
        <v>0</v>
      </c>
      <c r="O1079" s="5" cm="1">
        <f t="array" ref="O1079">IFERROR(_xlfn.STDEV.S(IF((DiscreteStatsTable[GroupByKey]=DiscreteStatsTable[[#This Row],[GroupByKey]]),(DiscreteStatsTable[GroupByKey]=DiscreteStatsTable[[#This Row],[GroupByKey]])*DiscreteStatsTable[Average])),0)</f>
        <v>0</v>
      </c>
      <c r="P1079" s="5" cm="1">
        <f t="array" ref="P1079">MAX(IF((ProjectInfoTable[ProjectName]=DiscreteStatsTable[[#This Row],[ProjectName]]),(ProjectInfoTable[ProjectName]=DiscreteStatsTable[[#This Row],[ProjectName]])*ProjectInfoTable[ConfidenceInterval]))</f>
        <v>0.95</v>
      </c>
      <c r="Q1079" s="5">
        <f>IF(AND(DiscreteStatsTable[[#This Row],[RepsWithStatObserved]]=1,Y1079=0),200000000000000000000,IFERROR(_xlfn.T.INV.2T(1 -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9" s="5" cm="1">
        <f t="array" ref="R1079">MIN(IF((DiscreteStatsTable[GroupByKey]=DiscreteStatsTable[[#This Row],[GroupByKey]]),(DiscreteStatsTable[GroupByKey]=DiscreteStatsTable[[#This Row],[GroupByKey]])*DiscreteStatsTable[Average]))</f>
        <v>0</v>
      </c>
      <c r="S1079" s="5" cm="1">
        <f t="array" ref="S1079">MAX(IF((DiscreteStatsTable[GroupByKey]=DiscreteStatsTable[[#This Row],[GroupByKey]]),(DiscreteStatsTable[GroupByKey]=DiscreteStatsTable[[#This Row],[GroupByKey]])*DiscreteStatsTable[Average]))</f>
        <v>0</v>
      </c>
      <c r="T1079" s="5" cm="1">
        <f t="array" ref="T1079">MIN(IF((DiscreteStatsTable[GroupByKey]=DiscreteStatsTable[[#This Row],[GroupByKey]]),(DiscreteStatsTable[GroupByKey]=DiscreteStatsTable[[#This Row],[GroupByKey]])*DiscreteStatsTable[Minimum]))</f>
        <v>0</v>
      </c>
      <c r="U1079" s="5" cm="1">
        <f t="array" ref="U1079">MAX(IF((DiscreteStatsTable[GroupByKey]=DiscreteStatsTable[[#This Row],[GroupByKey]]),(DiscreteStatsTable[GroupByKey]=DiscreteStatsTable[[#This Row],[GroupByKey]])*DiscreteStatsTable[Maximum]))</f>
        <v>0</v>
      </c>
      <c r="V1079" s="5" cm="1">
        <f t="array" ref="V1079">IFERROR(AVERAGE(IF((DiscreteStatsTable[GroupByKey]=DiscreteStatsTable[[#This Row],[GroupByKey]]),(DiscreteStatsTable[GroupByKey]=DiscreteStatsTable[[#This Row],[GroupByKey]])*DiscreteStatsTable[NumberObservations])),0)</f>
        <v>314.94</v>
      </c>
      <c r="W1079" s="5">
        <f>IF((DiscreteStatsTable[[#This Row],[RepsRequested]]&gt;1),DiscreteStatsTable[[#This Row],[HalfWidth]],DiscreteStatsTable[[#This Row],[BatchMeansHalfWidth]])</f>
        <v>0</v>
      </c>
      <c r="X1079" s="5" cm="1">
        <f t="array" ref="X1079">COUNT(IF((DiscreteStatsTable[GroupByKey]=DiscreteStatsTable[[#This Row],[GroupByKey]]),(DiscreteStatsTable[GroupByKey]=DiscreteStatsTable[[#This Row],[GroupByKey]])*DiscreteStatsTable[Replication]))</f>
        <v>50</v>
      </c>
      <c r="Y1079" s="5">
        <f>IF(DiscreteStatsTable[[#This Row],[RepsRequested]]=DiscreteStatsTable[[#This Row],[RepsWithStatObserved]],1,0)</f>
        <v>1</v>
      </c>
    </row>
    <row r="1080" spans="1:25" x14ac:dyDescent="0.25">
      <c r="A1080" t="s">
        <v>68</v>
      </c>
      <c r="B1080" t="s">
        <v>70</v>
      </c>
      <c r="C1080">
        <v>24</v>
      </c>
      <c r="D1080" t="s">
        <v>85</v>
      </c>
      <c r="E1080" t="s">
        <v>89</v>
      </c>
      <c r="F1080" t="s">
        <v>87</v>
      </c>
      <c r="G1080">
        <v>0</v>
      </c>
      <c r="H1080">
        <v>2E+20</v>
      </c>
      <c r="I1080">
        <v>0</v>
      </c>
      <c r="J1080">
        <v>0</v>
      </c>
      <c r="K1080">
        <v>314</v>
      </c>
      <c r="L108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80" s="5" cm="1">
        <f t="array" ref="M1080">MAX(IF((ProjectInfoTable[ProjectName]=DiscreteStatsTable[[#This Row],[ProjectName]]),(ProjectInfoTable[ProjectName]=DiscreteStatsTable[[#This Row],[ProjectName]])*ProjectInfoTable[NumberOfReplications]))</f>
        <v>50</v>
      </c>
      <c r="N1080" s="5" cm="1">
        <f t="array" ref="N1080">IFERROR(AVERAGE(IF((DiscreteStatsTable[GroupByKey]=DiscreteStatsTable[[#This Row],[GroupByKey]]),(DiscreteStatsTable[GroupByKey]=DiscreteStatsTable[[#This Row],[GroupByKey]])*DiscreteStatsTable[Average])),0)</f>
        <v>0</v>
      </c>
      <c r="O1080" s="5" cm="1">
        <f t="array" ref="O1080">IFERROR(_xlfn.STDEV.S(IF((DiscreteStatsTable[GroupByKey]=DiscreteStatsTable[[#This Row],[GroupByKey]]),(DiscreteStatsTable[GroupByKey]=DiscreteStatsTable[[#This Row],[GroupByKey]])*DiscreteStatsTable[Average])),0)</f>
        <v>0</v>
      </c>
      <c r="P1080" s="5" cm="1">
        <f t="array" ref="P1080">MAX(IF((ProjectInfoTable[ProjectName]=DiscreteStatsTable[[#This Row],[ProjectName]]),(ProjectInfoTable[ProjectName]=DiscreteStatsTable[[#This Row],[ProjectName]])*ProjectInfoTable[ConfidenceInterval]))</f>
        <v>0.95</v>
      </c>
      <c r="Q1080" s="5">
        <f>IF(AND(DiscreteStatsTable[[#This Row],[RepsWithStatObserved]]=1,Y1080=0),200000000000000000000,IFERROR(_xlfn.T.INV.2T(1 -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0" s="5" cm="1">
        <f t="array" ref="R1080">MIN(IF((DiscreteStatsTable[GroupByKey]=DiscreteStatsTable[[#This Row],[GroupByKey]]),(DiscreteStatsTable[GroupByKey]=DiscreteStatsTable[[#This Row],[GroupByKey]])*DiscreteStatsTable[Average]))</f>
        <v>0</v>
      </c>
      <c r="S1080" s="5" cm="1">
        <f t="array" ref="S1080">MAX(IF((DiscreteStatsTable[GroupByKey]=DiscreteStatsTable[[#This Row],[GroupByKey]]),(DiscreteStatsTable[GroupByKey]=DiscreteStatsTable[[#This Row],[GroupByKey]])*DiscreteStatsTable[Average]))</f>
        <v>0</v>
      </c>
      <c r="T1080" s="5" cm="1">
        <f t="array" ref="T1080">MIN(IF((DiscreteStatsTable[GroupByKey]=DiscreteStatsTable[[#This Row],[GroupByKey]]),(DiscreteStatsTable[GroupByKey]=DiscreteStatsTable[[#This Row],[GroupByKey]])*DiscreteStatsTable[Minimum]))</f>
        <v>0</v>
      </c>
      <c r="U1080" s="5" cm="1">
        <f t="array" ref="U1080">MAX(IF((DiscreteStatsTable[GroupByKey]=DiscreteStatsTable[[#This Row],[GroupByKey]]),(DiscreteStatsTable[GroupByKey]=DiscreteStatsTable[[#This Row],[GroupByKey]])*DiscreteStatsTable[Maximum]))</f>
        <v>0</v>
      </c>
      <c r="V1080" s="5" cm="1">
        <f t="array" ref="V1080">IFERROR(AVERAGE(IF((DiscreteStatsTable[GroupByKey]=DiscreteStatsTable[[#This Row],[GroupByKey]]),(DiscreteStatsTable[GroupByKey]=DiscreteStatsTable[[#This Row],[GroupByKey]])*DiscreteStatsTable[NumberObservations])),0)</f>
        <v>314.94</v>
      </c>
      <c r="W1080" s="5">
        <f>IF((DiscreteStatsTable[[#This Row],[RepsRequested]]&gt;1),DiscreteStatsTable[[#This Row],[HalfWidth]],DiscreteStatsTable[[#This Row],[BatchMeansHalfWidth]])</f>
        <v>0</v>
      </c>
      <c r="X1080" s="5" cm="1">
        <f t="array" ref="X1080">COUNT(IF((DiscreteStatsTable[GroupByKey]=DiscreteStatsTable[[#This Row],[GroupByKey]]),(DiscreteStatsTable[GroupByKey]=DiscreteStatsTable[[#This Row],[GroupByKey]])*DiscreteStatsTable[Replication]))</f>
        <v>50</v>
      </c>
      <c r="Y1080" s="5">
        <f>IF(DiscreteStatsTable[[#This Row],[RepsRequested]]=DiscreteStatsTable[[#This Row],[RepsWithStatObserved]],1,0)</f>
        <v>1</v>
      </c>
    </row>
    <row r="1081" spans="1:25" x14ac:dyDescent="0.25">
      <c r="A1081" t="s">
        <v>68</v>
      </c>
      <c r="B1081" t="s">
        <v>70</v>
      </c>
      <c r="C1081">
        <v>24</v>
      </c>
      <c r="D1081" t="s">
        <v>85</v>
      </c>
      <c r="E1081" t="s">
        <v>90</v>
      </c>
      <c r="F1081" t="s">
        <v>87</v>
      </c>
      <c r="G1081">
        <v>0</v>
      </c>
      <c r="H1081">
        <v>2E+20</v>
      </c>
      <c r="I1081">
        <v>0</v>
      </c>
      <c r="J1081">
        <v>0</v>
      </c>
      <c r="K1081">
        <v>314</v>
      </c>
      <c r="L108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81" s="5" cm="1">
        <f t="array" ref="M1081">MAX(IF((ProjectInfoTable[ProjectName]=DiscreteStatsTable[[#This Row],[ProjectName]]),(ProjectInfoTable[ProjectName]=DiscreteStatsTable[[#This Row],[ProjectName]])*ProjectInfoTable[NumberOfReplications]))</f>
        <v>50</v>
      </c>
      <c r="N1081" s="5" cm="1">
        <f t="array" ref="N1081">IFERROR(AVERAGE(IF((DiscreteStatsTable[GroupByKey]=DiscreteStatsTable[[#This Row],[GroupByKey]]),(DiscreteStatsTable[GroupByKey]=DiscreteStatsTable[[#This Row],[GroupByKey]])*DiscreteStatsTable[Average])),0)</f>
        <v>0</v>
      </c>
      <c r="O1081" s="5" cm="1">
        <f t="array" ref="O1081">IFERROR(_xlfn.STDEV.S(IF((DiscreteStatsTable[GroupByKey]=DiscreteStatsTable[[#This Row],[GroupByKey]]),(DiscreteStatsTable[GroupByKey]=DiscreteStatsTable[[#This Row],[GroupByKey]])*DiscreteStatsTable[Average])),0)</f>
        <v>0</v>
      </c>
      <c r="P1081" s="5" cm="1">
        <f t="array" ref="P1081">MAX(IF((ProjectInfoTable[ProjectName]=DiscreteStatsTable[[#This Row],[ProjectName]]),(ProjectInfoTable[ProjectName]=DiscreteStatsTable[[#This Row],[ProjectName]])*ProjectInfoTable[ConfidenceInterval]))</f>
        <v>0.95</v>
      </c>
      <c r="Q1081" s="5">
        <f>IF(AND(DiscreteStatsTable[[#This Row],[RepsWithStatObserved]]=1,Y1081=0),200000000000000000000,IFERROR(_xlfn.T.INV.2T(1 -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1" s="5" cm="1">
        <f t="array" ref="R1081">MIN(IF((DiscreteStatsTable[GroupByKey]=DiscreteStatsTable[[#This Row],[GroupByKey]]),(DiscreteStatsTable[GroupByKey]=DiscreteStatsTable[[#This Row],[GroupByKey]])*DiscreteStatsTable[Average]))</f>
        <v>0</v>
      </c>
      <c r="S1081" s="5" cm="1">
        <f t="array" ref="S1081">MAX(IF((DiscreteStatsTable[GroupByKey]=DiscreteStatsTable[[#This Row],[GroupByKey]]),(DiscreteStatsTable[GroupByKey]=DiscreteStatsTable[[#This Row],[GroupByKey]])*DiscreteStatsTable[Average]))</f>
        <v>0</v>
      </c>
      <c r="T1081" s="5" cm="1">
        <f t="array" ref="T1081">MIN(IF((DiscreteStatsTable[GroupByKey]=DiscreteStatsTable[[#This Row],[GroupByKey]]),(DiscreteStatsTable[GroupByKey]=DiscreteStatsTable[[#This Row],[GroupByKey]])*DiscreteStatsTable[Minimum]))</f>
        <v>0</v>
      </c>
      <c r="U1081" s="5" cm="1">
        <f t="array" ref="U1081">MAX(IF((DiscreteStatsTable[GroupByKey]=DiscreteStatsTable[[#This Row],[GroupByKey]]),(DiscreteStatsTable[GroupByKey]=DiscreteStatsTable[[#This Row],[GroupByKey]])*DiscreteStatsTable[Maximum]))</f>
        <v>0</v>
      </c>
      <c r="V1081" s="5" cm="1">
        <f t="array" ref="V1081">IFERROR(AVERAGE(IF((DiscreteStatsTable[GroupByKey]=DiscreteStatsTable[[#This Row],[GroupByKey]]),(DiscreteStatsTable[GroupByKey]=DiscreteStatsTable[[#This Row],[GroupByKey]])*DiscreteStatsTable[NumberObservations])),0)</f>
        <v>314.94</v>
      </c>
      <c r="W1081" s="5">
        <f>IF((DiscreteStatsTable[[#This Row],[RepsRequested]]&gt;1),DiscreteStatsTable[[#This Row],[HalfWidth]],DiscreteStatsTable[[#This Row],[BatchMeansHalfWidth]])</f>
        <v>0</v>
      </c>
      <c r="X1081" s="5" cm="1">
        <f t="array" ref="X1081">COUNT(IF((DiscreteStatsTable[GroupByKey]=DiscreteStatsTable[[#This Row],[GroupByKey]]),(DiscreteStatsTable[GroupByKey]=DiscreteStatsTable[[#This Row],[GroupByKey]])*DiscreteStatsTable[Replication]))</f>
        <v>50</v>
      </c>
      <c r="Y1081" s="5">
        <f>IF(DiscreteStatsTable[[#This Row],[RepsRequested]]=DiscreteStatsTable[[#This Row],[RepsWithStatObserved]],1,0)</f>
        <v>1</v>
      </c>
    </row>
    <row r="1082" spans="1:25" x14ac:dyDescent="0.25">
      <c r="A1082" t="s">
        <v>68</v>
      </c>
      <c r="B1082" t="s">
        <v>70</v>
      </c>
      <c r="C1082">
        <v>24</v>
      </c>
      <c r="D1082" t="s">
        <v>85</v>
      </c>
      <c r="E1082" t="s">
        <v>91</v>
      </c>
      <c r="F1082" t="s">
        <v>87</v>
      </c>
      <c r="G1082">
        <v>0.15814749713859499</v>
      </c>
      <c r="H1082">
        <v>2E+20</v>
      </c>
      <c r="I1082">
        <v>1.84935288006443E-2</v>
      </c>
      <c r="J1082">
        <v>0.36612170511326098</v>
      </c>
      <c r="K1082">
        <v>314</v>
      </c>
      <c r="L108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82" s="5" cm="1">
        <f t="array" ref="M1082">MAX(IF((ProjectInfoTable[ProjectName]=DiscreteStatsTable[[#This Row],[ProjectName]]),(ProjectInfoTable[ProjectName]=DiscreteStatsTable[[#This Row],[ProjectName]])*ProjectInfoTable[NumberOfReplications]))</f>
        <v>50</v>
      </c>
      <c r="N1082" s="5" cm="1">
        <f t="array" ref="N1082">IFERROR(AVERAGE(IF((DiscreteStatsTable[GroupByKey]=DiscreteStatsTable[[#This Row],[GroupByKey]]),(DiscreteStatsTable[GroupByKey]=DiscreteStatsTable[[#This Row],[GroupByKey]])*DiscreteStatsTable[Average])),0)</f>
        <v>0.15360300744494335</v>
      </c>
      <c r="O1082" s="5" cm="1">
        <f t="array" ref="O108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82" s="5" cm="1">
        <f t="array" ref="P1082">MAX(IF((ProjectInfoTable[ProjectName]=DiscreteStatsTable[[#This Row],[ProjectName]]),(ProjectInfoTable[ProjectName]=DiscreteStatsTable[[#This Row],[ProjectName]])*ProjectInfoTable[ConfidenceInterval]))</f>
        <v>0.95</v>
      </c>
      <c r="Q1082" s="5">
        <f>IF(AND(DiscreteStatsTable[[#This Row],[RepsWithStatObserved]]=1,Y1082=0),200000000000000000000,IFERROR(_xlfn.T.INV.2T(1 -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82" s="5" cm="1">
        <f t="array" ref="R1082">MIN(IF((DiscreteStatsTable[GroupByKey]=DiscreteStatsTable[[#This Row],[GroupByKey]]),(DiscreteStatsTable[GroupByKey]=DiscreteStatsTable[[#This Row],[GroupByKey]])*DiscreteStatsTable[Average]))</f>
        <v>0.14775202073435401</v>
      </c>
      <c r="S1082" s="5" cm="1">
        <f t="array" ref="S1082">MAX(IF((DiscreteStatsTable[GroupByKey]=DiscreteStatsTable[[#This Row],[GroupByKey]]),(DiscreteStatsTable[GroupByKey]=DiscreteStatsTable[[#This Row],[GroupByKey]])*DiscreteStatsTable[Average]))</f>
        <v>0.15935535821513699</v>
      </c>
      <c r="T1082" s="5" cm="1">
        <f t="array" ref="T1082">MIN(IF((DiscreteStatsTable[GroupByKey]=DiscreteStatsTable[[#This Row],[GroupByKey]]),(DiscreteStatsTable[GroupByKey]=DiscreteStatsTable[[#This Row],[GroupByKey]])*DiscreteStatsTable[Minimum]))</f>
        <v>1.2941586017357501E-2</v>
      </c>
      <c r="U1082" s="5" cm="1">
        <f t="array" ref="U1082">MAX(IF((DiscreteStatsTable[GroupByKey]=DiscreteStatsTable[[#This Row],[GroupByKey]]),(DiscreteStatsTable[GroupByKey]=DiscreteStatsTable[[#This Row],[GroupByKey]])*DiscreteStatsTable[Maximum]))</f>
        <v>0.39902140955300902</v>
      </c>
      <c r="V1082" s="5" cm="1">
        <f t="array" ref="V1082">IFERROR(AVERAGE(IF((DiscreteStatsTable[GroupByKey]=DiscreteStatsTable[[#This Row],[GroupByKey]]),(DiscreteStatsTable[GroupByKey]=DiscreteStatsTable[[#This Row],[GroupByKey]])*DiscreteStatsTable[NumberObservations])),0)</f>
        <v>314.94</v>
      </c>
      <c r="W1082" s="5">
        <f>IF((DiscreteStatsTable[[#This Row],[RepsRequested]]&gt;1),DiscreteStatsTable[[#This Row],[HalfWidth]],DiscreteStatsTable[[#This Row],[BatchMeansHalfWidth]])</f>
        <v>7.902472167534418E-4</v>
      </c>
      <c r="X1082" s="5" cm="1">
        <f t="array" ref="X1082">COUNT(IF((DiscreteStatsTable[GroupByKey]=DiscreteStatsTable[[#This Row],[GroupByKey]]),(DiscreteStatsTable[GroupByKey]=DiscreteStatsTable[[#This Row],[GroupByKey]])*DiscreteStatsTable[Replication]))</f>
        <v>50</v>
      </c>
      <c r="Y1082" s="5">
        <f>IF(DiscreteStatsTable[[#This Row],[RepsRequested]]=DiscreteStatsTable[[#This Row],[RepsWithStatObserved]],1,0)</f>
        <v>1</v>
      </c>
    </row>
    <row r="1083" spans="1:25" x14ac:dyDescent="0.25">
      <c r="A1083" t="s">
        <v>68</v>
      </c>
      <c r="B1083" t="s">
        <v>70</v>
      </c>
      <c r="C1083">
        <v>24</v>
      </c>
      <c r="D1083" t="s">
        <v>85</v>
      </c>
      <c r="E1083" t="s">
        <v>92</v>
      </c>
      <c r="F1083" t="s">
        <v>87</v>
      </c>
      <c r="G1083">
        <v>6.5800863615632004</v>
      </c>
      <c r="H1083">
        <v>2E+20</v>
      </c>
      <c r="I1083">
        <v>1.1096117280386599</v>
      </c>
      <c r="J1083">
        <v>18.169374152633299</v>
      </c>
      <c r="K1083">
        <v>314</v>
      </c>
      <c r="L108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83" s="5" cm="1">
        <f t="array" ref="M1083">MAX(IF((ProjectInfoTable[ProjectName]=DiscreteStatsTable[[#This Row],[ProjectName]]),(ProjectInfoTable[ProjectName]=DiscreteStatsTable[[#This Row],[ProjectName]])*ProjectInfoTable[NumberOfReplications]))</f>
        <v>50</v>
      </c>
      <c r="N1083" s="5" cm="1">
        <f t="array" ref="N1083">IFERROR(AVERAGE(IF((DiscreteStatsTable[GroupByKey]=DiscreteStatsTable[[#This Row],[GroupByKey]]),(DiscreteStatsTable[GroupByKey]=DiscreteStatsTable[[#This Row],[GroupByKey]])*DiscreteStatsTable[Average])),0)</f>
        <v>6.2464097165262737</v>
      </c>
      <c r="O1083" s="5" cm="1">
        <f t="array" ref="O1083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083" s="5" cm="1">
        <f t="array" ref="P1083">MAX(IF((ProjectInfoTable[ProjectName]=DiscreteStatsTable[[#This Row],[ProjectName]]),(ProjectInfoTable[ProjectName]=DiscreteStatsTable[[#This Row],[ProjectName]])*ProjectInfoTable[ConfidenceInterval]))</f>
        <v>0.95</v>
      </c>
      <c r="Q1083" s="5">
        <f>IF(AND(DiscreteStatsTable[[#This Row],[RepsWithStatObserved]]=1,Y1083=0),200000000000000000000,IFERROR(_xlfn.T.INV.2T(1 -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083" s="5" cm="1">
        <f t="array" ref="R1083">MIN(IF((DiscreteStatsTable[GroupByKey]=DiscreteStatsTable[[#This Row],[GroupByKey]]),(DiscreteStatsTable[GroupByKey]=DiscreteStatsTable[[#This Row],[GroupByKey]])*DiscreteStatsTable[Average]))</f>
        <v>5.7719952606423401</v>
      </c>
      <c r="S1083" s="5" cm="1">
        <f t="array" ref="S1083">MAX(IF((DiscreteStatsTable[GroupByKey]=DiscreteStatsTable[[#This Row],[GroupByKey]]),(DiscreteStatsTable[GroupByKey]=DiscreteStatsTable[[#This Row],[GroupByKey]])*DiscreteStatsTable[Average]))</f>
        <v>6.9649734105951397</v>
      </c>
      <c r="T1083" s="5" cm="1">
        <f t="array" ref="T1083">MIN(IF((DiscreteStatsTable[GroupByKey]=DiscreteStatsTable[[#This Row],[GroupByKey]]),(DiscreteStatsTable[GroupByKey]=DiscreteStatsTable[[#This Row],[GroupByKey]])*DiscreteStatsTable[Minimum]))</f>
        <v>0.776495161041453</v>
      </c>
      <c r="U1083" s="5" cm="1">
        <f t="array" ref="U1083">MAX(IF((DiscreteStatsTable[GroupByKey]=DiscreteStatsTable[[#This Row],[GroupByKey]]),(DiscreteStatsTable[GroupByKey]=DiscreteStatsTable[[#This Row],[GroupByKey]])*DiscreteStatsTable[Maximum]))</f>
        <v>24.516532285818698</v>
      </c>
      <c r="V1083" s="5" cm="1">
        <f t="array" ref="V1083">IFERROR(AVERAGE(IF((DiscreteStatsTable[GroupByKey]=DiscreteStatsTable[[#This Row],[GroupByKey]]),(DiscreteStatsTable[GroupByKey]=DiscreteStatsTable[[#This Row],[GroupByKey]])*DiscreteStatsTable[NumberObservations])),0)</f>
        <v>314.94</v>
      </c>
      <c r="W1083" s="5">
        <f>IF((DiscreteStatsTable[[#This Row],[RepsRequested]]&gt;1),DiscreteStatsTable[[#This Row],[HalfWidth]],DiscreteStatsTable[[#This Row],[BatchMeansHalfWidth]])</f>
        <v>7.1468938045562813E-2</v>
      </c>
      <c r="X1083" s="5" cm="1">
        <f t="array" ref="X1083">COUNT(IF((DiscreteStatsTable[GroupByKey]=DiscreteStatsTable[[#This Row],[GroupByKey]]),(DiscreteStatsTable[GroupByKey]=DiscreteStatsTable[[#This Row],[GroupByKey]])*DiscreteStatsTable[Replication]))</f>
        <v>50</v>
      </c>
      <c r="Y1083" s="5">
        <f>IF(DiscreteStatsTable[[#This Row],[RepsRequested]]=DiscreteStatsTable[[#This Row],[RepsWithStatObserved]],1,0)</f>
        <v>1</v>
      </c>
    </row>
    <row r="1084" spans="1:25" x14ac:dyDescent="0.25">
      <c r="A1084" t="s">
        <v>68</v>
      </c>
      <c r="B1084" t="s">
        <v>70</v>
      </c>
      <c r="C1084">
        <v>24</v>
      </c>
      <c r="D1084" t="s">
        <v>85</v>
      </c>
      <c r="E1084" t="s">
        <v>93</v>
      </c>
      <c r="F1084" t="s">
        <v>87</v>
      </c>
      <c r="G1084">
        <v>0</v>
      </c>
      <c r="H1084">
        <v>2E+20</v>
      </c>
      <c r="I1084">
        <v>0</v>
      </c>
      <c r="J1084">
        <v>0</v>
      </c>
      <c r="K1084">
        <v>314</v>
      </c>
      <c r="L108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84" s="5" cm="1">
        <f t="array" ref="M1084">MAX(IF((ProjectInfoTable[ProjectName]=DiscreteStatsTable[[#This Row],[ProjectName]]),(ProjectInfoTable[ProjectName]=DiscreteStatsTable[[#This Row],[ProjectName]])*ProjectInfoTable[NumberOfReplications]))</f>
        <v>50</v>
      </c>
      <c r="N1084" s="5" cm="1">
        <f t="array" ref="N1084">IFERROR(AVERAGE(IF((DiscreteStatsTable[GroupByKey]=DiscreteStatsTable[[#This Row],[GroupByKey]]),(DiscreteStatsTable[GroupByKey]=DiscreteStatsTable[[#This Row],[GroupByKey]])*DiscreteStatsTable[Average])),0)</f>
        <v>0</v>
      </c>
      <c r="O1084" s="5" cm="1">
        <f t="array" ref="O1084">IFERROR(_xlfn.STDEV.S(IF((DiscreteStatsTable[GroupByKey]=DiscreteStatsTable[[#This Row],[GroupByKey]]),(DiscreteStatsTable[GroupByKey]=DiscreteStatsTable[[#This Row],[GroupByKey]])*DiscreteStatsTable[Average])),0)</f>
        <v>0</v>
      </c>
      <c r="P1084" s="5" cm="1">
        <f t="array" ref="P1084">MAX(IF((ProjectInfoTable[ProjectName]=DiscreteStatsTable[[#This Row],[ProjectName]]),(ProjectInfoTable[ProjectName]=DiscreteStatsTable[[#This Row],[ProjectName]])*ProjectInfoTable[ConfidenceInterval]))</f>
        <v>0.95</v>
      </c>
      <c r="Q1084" s="5">
        <f>IF(AND(DiscreteStatsTable[[#This Row],[RepsWithStatObserved]]=1,Y1084=0),200000000000000000000,IFERROR(_xlfn.T.INV.2T(1 -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4" s="5" cm="1">
        <f t="array" ref="R1084">MIN(IF((DiscreteStatsTable[GroupByKey]=DiscreteStatsTable[[#This Row],[GroupByKey]]),(DiscreteStatsTable[GroupByKey]=DiscreteStatsTable[[#This Row],[GroupByKey]])*DiscreteStatsTable[Average]))</f>
        <v>0</v>
      </c>
      <c r="S1084" s="5" cm="1">
        <f t="array" ref="S1084">MAX(IF((DiscreteStatsTable[GroupByKey]=DiscreteStatsTable[[#This Row],[GroupByKey]]),(DiscreteStatsTable[GroupByKey]=DiscreteStatsTable[[#This Row],[GroupByKey]])*DiscreteStatsTable[Average]))</f>
        <v>0</v>
      </c>
      <c r="T1084" s="5" cm="1">
        <f t="array" ref="T1084">MIN(IF((DiscreteStatsTable[GroupByKey]=DiscreteStatsTable[[#This Row],[GroupByKey]]),(DiscreteStatsTable[GroupByKey]=DiscreteStatsTable[[#This Row],[GroupByKey]])*DiscreteStatsTable[Minimum]))</f>
        <v>0</v>
      </c>
      <c r="U1084" s="5" cm="1">
        <f t="array" ref="U1084">MAX(IF((DiscreteStatsTable[GroupByKey]=DiscreteStatsTable[[#This Row],[GroupByKey]]),(DiscreteStatsTable[GroupByKey]=DiscreteStatsTable[[#This Row],[GroupByKey]])*DiscreteStatsTable[Maximum]))</f>
        <v>0</v>
      </c>
      <c r="V1084" s="5" cm="1">
        <f t="array" ref="V1084">IFERROR(AVERAGE(IF((DiscreteStatsTable[GroupByKey]=DiscreteStatsTable[[#This Row],[GroupByKey]]),(DiscreteStatsTable[GroupByKey]=DiscreteStatsTable[[#This Row],[GroupByKey]])*DiscreteStatsTable[NumberObservations])),0)</f>
        <v>314.94</v>
      </c>
      <c r="W1084" s="5">
        <f>IF((DiscreteStatsTable[[#This Row],[RepsRequested]]&gt;1),DiscreteStatsTable[[#This Row],[HalfWidth]],DiscreteStatsTable[[#This Row],[BatchMeansHalfWidth]])</f>
        <v>0</v>
      </c>
      <c r="X1084" s="5" cm="1">
        <f t="array" ref="X1084">COUNT(IF((DiscreteStatsTable[GroupByKey]=DiscreteStatsTable[[#This Row],[GroupByKey]]),(DiscreteStatsTable[GroupByKey]=DiscreteStatsTable[[#This Row],[GroupByKey]])*DiscreteStatsTable[Replication]))</f>
        <v>50</v>
      </c>
      <c r="Y1084" s="5">
        <f>IF(DiscreteStatsTable[[#This Row],[RepsRequested]]=DiscreteStatsTable[[#This Row],[RepsWithStatObserved]],1,0)</f>
        <v>1</v>
      </c>
    </row>
    <row r="1085" spans="1:25" x14ac:dyDescent="0.25">
      <c r="A1085" t="s">
        <v>68</v>
      </c>
      <c r="B1085" t="s">
        <v>70</v>
      </c>
      <c r="C1085">
        <v>24</v>
      </c>
      <c r="D1085" t="s">
        <v>85</v>
      </c>
      <c r="E1085" t="s">
        <v>94</v>
      </c>
      <c r="F1085" t="s">
        <v>87</v>
      </c>
      <c r="G1085">
        <v>0</v>
      </c>
      <c r="H1085">
        <v>2E+20</v>
      </c>
      <c r="I1085">
        <v>0</v>
      </c>
      <c r="J1085">
        <v>0</v>
      </c>
      <c r="K1085">
        <v>314</v>
      </c>
      <c r="L108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85" s="5" cm="1">
        <f t="array" ref="M1085">MAX(IF((ProjectInfoTable[ProjectName]=DiscreteStatsTable[[#This Row],[ProjectName]]),(ProjectInfoTable[ProjectName]=DiscreteStatsTable[[#This Row],[ProjectName]])*ProjectInfoTable[NumberOfReplications]))</f>
        <v>50</v>
      </c>
      <c r="N1085" s="5" cm="1">
        <f t="array" ref="N1085">IFERROR(AVERAGE(IF((DiscreteStatsTable[GroupByKey]=DiscreteStatsTable[[#This Row],[GroupByKey]]),(DiscreteStatsTable[GroupByKey]=DiscreteStatsTable[[#This Row],[GroupByKey]])*DiscreteStatsTable[Average])),0)</f>
        <v>0</v>
      </c>
      <c r="O1085" s="5" cm="1">
        <f t="array" ref="O1085">IFERROR(_xlfn.STDEV.S(IF((DiscreteStatsTable[GroupByKey]=DiscreteStatsTable[[#This Row],[GroupByKey]]),(DiscreteStatsTable[GroupByKey]=DiscreteStatsTable[[#This Row],[GroupByKey]])*DiscreteStatsTable[Average])),0)</f>
        <v>0</v>
      </c>
      <c r="P1085" s="5" cm="1">
        <f t="array" ref="P1085">MAX(IF((ProjectInfoTable[ProjectName]=DiscreteStatsTable[[#This Row],[ProjectName]]),(ProjectInfoTable[ProjectName]=DiscreteStatsTable[[#This Row],[ProjectName]])*ProjectInfoTable[ConfidenceInterval]))</f>
        <v>0.95</v>
      </c>
      <c r="Q1085" s="5">
        <f>IF(AND(DiscreteStatsTable[[#This Row],[RepsWithStatObserved]]=1,Y1085=0),200000000000000000000,IFERROR(_xlfn.T.INV.2T(1 -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5" s="5" cm="1">
        <f t="array" ref="R1085">MIN(IF((DiscreteStatsTable[GroupByKey]=DiscreteStatsTable[[#This Row],[GroupByKey]]),(DiscreteStatsTable[GroupByKey]=DiscreteStatsTable[[#This Row],[GroupByKey]])*DiscreteStatsTable[Average]))</f>
        <v>0</v>
      </c>
      <c r="S1085" s="5" cm="1">
        <f t="array" ref="S1085">MAX(IF((DiscreteStatsTable[GroupByKey]=DiscreteStatsTable[[#This Row],[GroupByKey]]),(DiscreteStatsTable[GroupByKey]=DiscreteStatsTable[[#This Row],[GroupByKey]])*DiscreteStatsTable[Average]))</f>
        <v>0</v>
      </c>
      <c r="T1085" s="5" cm="1">
        <f t="array" ref="T1085">MIN(IF((DiscreteStatsTable[GroupByKey]=DiscreteStatsTable[[#This Row],[GroupByKey]]),(DiscreteStatsTable[GroupByKey]=DiscreteStatsTable[[#This Row],[GroupByKey]])*DiscreteStatsTable[Minimum]))</f>
        <v>0</v>
      </c>
      <c r="U1085" s="5" cm="1">
        <f t="array" ref="U1085">MAX(IF((DiscreteStatsTable[GroupByKey]=DiscreteStatsTable[[#This Row],[GroupByKey]]),(DiscreteStatsTable[GroupByKey]=DiscreteStatsTable[[#This Row],[GroupByKey]])*DiscreteStatsTable[Maximum]))</f>
        <v>0</v>
      </c>
      <c r="V1085" s="5" cm="1">
        <f t="array" ref="V1085">IFERROR(AVERAGE(IF((DiscreteStatsTable[GroupByKey]=DiscreteStatsTable[[#This Row],[GroupByKey]]),(DiscreteStatsTable[GroupByKey]=DiscreteStatsTable[[#This Row],[GroupByKey]])*DiscreteStatsTable[NumberObservations])),0)</f>
        <v>314.94</v>
      </c>
      <c r="W1085" s="5">
        <f>IF((DiscreteStatsTable[[#This Row],[RepsRequested]]&gt;1),DiscreteStatsTable[[#This Row],[HalfWidth]],DiscreteStatsTable[[#This Row],[BatchMeansHalfWidth]])</f>
        <v>0</v>
      </c>
      <c r="X1085" s="5" cm="1">
        <f t="array" ref="X1085">COUNT(IF((DiscreteStatsTable[GroupByKey]=DiscreteStatsTable[[#This Row],[GroupByKey]]),(DiscreteStatsTable[GroupByKey]=DiscreteStatsTable[[#This Row],[GroupByKey]])*DiscreteStatsTable[Replication]))</f>
        <v>50</v>
      </c>
      <c r="Y1085" s="5">
        <f>IF(DiscreteStatsTable[[#This Row],[RepsRequested]]=DiscreteStatsTable[[#This Row],[RepsWithStatObserved]],1,0)</f>
        <v>1</v>
      </c>
    </row>
    <row r="1086" spans="1:25" x14ac:dyDescent="0.25">
      <c r="A1086" t="s">
        <v>68</v>
      </c>
      <c r="B1086" t="s">
        <v>70</v>
      </c>
      <c r="C1086">
        <v>24</v>
      </c>
      <c r="D1086" t="s">
        <v>85</v>
      </c>
      <c r="E1086" t="s">
        <v>95</v>
      </c>
      <c r="F1086" t="s">
        <v>87</v>
      </c>
      <c r="G1086">
        <v>0.15814749713859499</v>
      </c>
      <c r="H1086">
        <v>2E+20</v>
      </c>
      <c r="I1086">
        <v>1.84935288006443E-2</v>
      </c>
      <c r="J1086">
        <v>0.36612170511326098</v>
      </c>
      <c r="K1086">
        <v>314</v>
      </c>
      <c r="L108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86" s="5" cm="1">
        <f t="array" ref="M1086">MAX(IF((ProjectInfoTable[ProjectName]=DiscreteStatsTable[[#This Row],[ProjectName]]),(ProjectInfoTable[ProjectName]=DiscreteStatsTable[[#This Row],[ProjectName]])*ProjectInfoTable[NumberOfReplications]))</f>
        <v>50</v>
      </c>
      <c r="N1086" s="5" cm="1">
        <f t="array" ref="N1086">IFERROR(AVERAGE(IF((DiscreteStatsTable[GroupByKey]=DiscreteStatsTable[[#This Row],[GroupByKey]]),(DiscreteStatsTable[GroupByKey]=DiscreteStatsTable[[#This Row],[GroupByKey]])*DiscreteStatsTable[Average])),0)</f>
        <v>0.15360300744494335</v>
      </c>
      <c r="O1086" s="5" cm="1">
        <f t="array" ref="O108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86" s="5" cm="1">
        <f t="array" ref="P1086">MAX(IF((ProjectInfoTable[ProjectName]=DiscreteStatsTable[[#This Row],[ProjectName]]),(ProjectInfoTable[ProjectName]=DiscreteStatsTable[[#This Row],[ProjectName]])*ProjectInfoTable[ConfidenceInterval]))</f>
        <v>0.95</v>
      </c>
      <c r="Q1086" s="5">
        <f>IF(AND(DiscreteStatsTable[[#This Row],[RepsWithStatObserved]]=1,Y1086=0),200000000000000000000,IFERROR(_xlfn.T.INV.2T(1 -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86" s="5" cm="1">
        <f t="array" ref="R1086">MIN(IF((DiscreteStatsTable[GroupByKey]=DiscreteStatsTable[[#This Row],[GroupByKey]]),(DiscreteStatsTable[GroupByKey]=DiscreteStatsTable[[#This Row],[GroupByKey]])*DiscreteStatsTable[Average]))</f>
        <v>0.14775202073435401</v>
      </c>
      <c r="S1086" s="5" cm="1">
        <f t="array" ref="S1086">MAX(IF((DiscreteStatsTable[GroupByKey]=DiscreteStatsTable[[#This Row],[GroupByKey]]),(DiscreteStatsTable[GroupByKey]=DiscreteStatsTable[[#This Row],[GroupByKey]])*DiscreteStatsTable[Average]))</f>
        <v>0.15935535821513699</v>
      </c>
      <c r="T1086" s="5" cm="1">
        <f t="array" ref="T1086">MIN(IF((DiscreteStatsTable[GroupByKey]=DiscreteStatsTable[[#This Row],[GroupByKey]]),(DiscreteStatsTable[GroupByKey]=DiscreteStatsTable[[#This Row],[GroupByKey]])*DiscreteStatsTable[Minimum]))</f>
        <v>1.2941586017357501E-2</v>
      </c>
      <c r="U1086" s="5" cm="1">
        <f t="array" ref="U1086">MAX(IF((DiscreteStatsTable[GroupByKey]=DiscreteStatsTable[[#This Row],[GroupByKey]]),(DiscreteStatsTable[GroupByKey]=DiscreteStatsTable[[#This Row],[GroupByKey]])*DiscreteStatsTable[Maximum]))</f>
        <v>0.39902140955300902</v>
      </c>
      <c r="V1086" s="5" cm="1">
        <f t="array" ref="V1086">IFERROR(AVERAGE(IF((DiscreteStatsTable[GroupByKey]=DiscreteStatsTable[[#This Row],[GroupByKey]]),(DiscreteStatsTable[GroupByKey]=DiscreteStatsTable[[#This Row],[GroupByKey]])*DiscreteStatsTable[NumberObservations])),0)</f>
        <v>314.94</v>
      </c>
      <c r="W1086" s="5">
        <f>IF((DiscreteStatsTable[[#This Row],[RepsRequested]]&gt;1),DiscreteStatsTable[[#This Row],[HalfWidth]],DiscreteStatsTable[[#This Row],[BatchMeansHalfWidth]])</f>
        <v>7.902472167534418E-4</v>
      </c>
      <c r="X1086" s="5" cm="1">
        <f t="array" ref="X1086">COUNT(IF((DiscreteStatsTable[GroupByKey]=DiscreteStatsTable[[#This Row],[GroupByKey]]),(DiscreteStatsTable[GroupByKey]=DiscreteStatsTable[[#This Row],[GroupByKey]])*DiscreteStatsTable[Replication]))</f>
        <v>50</v>
      </c>
      <c r="Y1086" s="5">
        <f>IF(DiscreteStatsTable[[#This Row],[RepsRequested]]=DiscreteStatsTable[[#This Row],[RepsWithStatObserved]],1,0)</f>
        <v>1</v>
      </c>
    </row>
    <row r="1087" spans="1:25" x14ac:dyDescent="0.25">
      <c r="A1087" t="s">
        <v>68</v>
      </c>
      <c r="B1087" t="s">
        <v>70</v>
      </c>
      <c r="C1087">
        <v>24</v>
      </c>
      <c r="D1087" t="s">
        <v>85</v>
      </c>
      <c r="E1087" t="s">
        <v>96</v>
      </c>
      <c r="F1087" t="s">
        <v>87</v>
      </c>
      <c r="G1087">
        <v>5.8269723800266497</v>
      </c>
      <c r="H1087">
        <v>2E+20</v>
      </c>
      <c r="I1087">
        <v>1.1096117280386599</v>
      </c>
      <c r="J1087">
        <v>16.1921113355925</v>
      </c>
      <c r="K1087">
        <v>314</v>
      </c>
      <c r="L108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87" s="5" cm="1">
        <f t="array" ref="M1087">MAX(IF((ProjectInfoTable[ProjectName]=DiscreteStatsTable[[#This Row],[ProjectName]]),(ProjectInfoTable[ProjectName]=DiscreteStatsTable[[#This Row],[ProjectName]])*ProjectInfoTable[NumberOfReplications]))</f>
        <v>50</v>
      </c>
      <c r="N1087" s="5" cm="1">
        <f t="array" ref="N1087">IFERROR(AVERAGE(IF((DiscreteStatsTable[GroupByKey]=DiscreteStatsTable[[#This Row],[GroupByKey]]),(DiscreteStatsTable[GroupByKey]=DiscreteStatsTable[[#This Row],[GroupByKey]])*DiscreteStatsTable[Average])),0)</f>
        <v>5.6703914844629564</v>
      </c>
      <c r="O1087" s="5" cm="1">
        <f t="array" ref="O1087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087" s="5" cm="1">
        <f t="array" ref="P1087">MAX(IF((ProjectInfoTable[ProjectName]=DiscreteStatsTable[[#This Row],[ProjectName]]),(ProjectInfoTable[ProjectName]=DiscreteStatsTable[[#This Row],[ProjectName]])*ProjectInfoTable[ConfidenceInterval]))</f>
        <v>0.95</v>
      </c>
      <c r="Q1087" s="5">
        <f>IF(AND(DiscreteStatsTable[[#This Row],[RepsWithStatObserved]]=1,Y1087=0),200000000000000000000,IFERROR(_xlfn.T.INV.2T(1 -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087" s="5" cm="1">
        <f t="array" ref="R1087">MIN(IF((DiscreteStatsTable[GroupByKey]=DiscreteStatsTable[[#This Row],[GroupByKey]]),(DiscreteStatsTable[GroupByKey]=DiscreteStatsTable[[#This Row],[GroupByKey]])*DiscreteStatsTable[Average]))</f>
        <v>5.4446177348794</v>
      </c>
      <c r="S1087" s="5" cm="1">
        <f t="array" ref="S1087">MAX(IF((DiscreteStatsTable[GroupByKey]=DiscreteStatsTable[[#This Row],[GroupByKey]]),(DiscreteStatsTable[GroupByKey]=DiscreteStatsTable[[#This Row],[GroupByKey]])*DiscreteStatsTable[Average]))</f>
        <v>5.9073355064629904</v>
      </c>
      <c r="T1087" s="5" cm="1">
        <f t="array" ref="T1087">MIN(IF((DiscreteStatsTable[GroupByKey]=DiscreteStatsTable[[#This Row],[GroupByKey]]),(DiscreteStatsTable[GroupByKey]=DiscreteStatsTable[[#This Row],[GroupByKey]])*DiscreteStatsTable[Minimum]))</f>
        <v>0.776495161041453</v>
      </c>
      <c r="U1087" s="5" cm="1">
        <f t="array" ref="U1087">MAX(IF((DiscreteStatsTable[GroupByKey]=DiscreteStatsTable[[#This Row],[GroupByKey]]),(DiscreteStatsTable[GroupByKey]=DiscreteStatsTable[[#This Row],[GroupByKey]])*DiscreteStatsTable[Maximum]))</f>
        <v>17.386184782464099</v>
      </c>
      <c r="V1087" s="5" cm="1">
        <f t="array" ref="V1087">IFERROR(AVERAGE(IF((DiscreteStatsTable[GroupByKey]=DiscreteStatsTable[[#This Row],[GroupByKey]]),(DiscreteStatsTable[GroupByKey]=DiscreteStatsTable[[#This Row],[GroupByKey]])*DiscreteStatsTable[NumberObservations])),0)</f>
        <v>314.94</v>
      </c>
      <c r="W1087" s="5">
        <f>IF((DiscreteStatsTable[[#This Row],[RepsRequested]]&gt;1),DiscreteStatsTable[[#This Row],[HalfWidth]],DiscreteStatsTable[[#This Row],[BatchMeansHalfWidth]])</f>
        <v>3.1864759013847554E-2</v>
      </c>
      <c r="X1087" s="5" cm="1">
        <f t="array" ref="X1087">COUNT(IF((DiscreteStatsTable[GroupByKey]=DiscreteStatsTable[[#This Row],[GroupByKey]]),(DiscreteStatsTable[GroupByKey]=DiscreteStatsTable[[#This Row],[GroupByKey]])*DiscreteStatsTable[Replication]))</f>
        <v>50</v>
      </c>
      <c r="Y1087" s="5">
        <f>IF(DiscreteStatsTable[[#This Row],[RepsRequested]]=DiscreteStatsTable[[#This Row],[RepsWithStatObserved]],1,0)</f>
        <v>1</v>
      </c>
    </row>
    <row r="1088" spans="1:25" x14ac:dyDescent="0.25">
      <c r="A1088" t="s">
        <v>68</v>
      </c>
      <c r="B1088" t="s">
        <v>70</v>
      </c>
      <c r="C1088">
        <v>24</v>
      </c>
      <c r="D1088" t="s">
        <v>85</v>
      </c>
      <c r="E1088" t="s">
        <v>97</v>
      </c>
      <c r="F1088" t="s">
        <v>87</v>
      </c>
      <c r="G1088">
        <v>0</v>
      </c>
      <c r="H1088">
        <v>2E+20</v>
      </c>
      <c r="I1088">
        <v>0</v>
      </c>
      <c r="J1088">
        <v>0</v>
      </c>
      <c r="K1088">
        <v>314</v>
      </c>
      <c r="L108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88" s="5" cm="1">
        <f t="array" ref="M1088">MAX(IF((ProjectInfoTable[ProjectName]=DiscreteStatsTable[[#This Row],[ProjectName]]),(ProjectInfoTable[ProjectName]=DiscreteStatsTable[[#This Row],[ProjectName]])*ProjectInfoTable[NumberOfReplications]))</f>
        <v>50</v>
      </c>
      <c r="N1088" s="5" cm="1">
        <f t="array" ref="N1088">IFERROR(AVERAGE(IF((DiscreteStatsTable[GroupByKey]=DiscreteStatsTable[[#This Row],[GroupByKey]]),(DiscreteStatsTable[GroupByKey]=DiscreteStatsTable[[#This Row],[GroupByKey]])*DiscreteStatsTable[Average])),0)</f>
        <v>0</v>
      </c>
      <c r="O1088" s="5" cm="1">
        <f t="array" ref="O1088">IFERROR(_xlfn.STDEV.S(IF((DiscreteStatsTable[GroupByKey]=DiscreteStatsTable[[#This Row],[GroupByKey]]),(DiscreteStatsTable[GroupByKey]=DiscreteStatsTable[[#This Row],[GroupByKey]])*DiscreteStatsTable[Average])),0)</f>
        <v>0</v>
      </c>
      <c r="P1088" s="5" cm="1">
        <f t="array" ref="P1088">MAX(IF((ProjectInfoTable[ProjectName]=DiscreteStatsTable[[#This Row],[ProjectName]]),(ProjectInfoTable[ProjectName]=DiscreteStatsTable[[#This Row],[ProjectName]])*ProjectInfoTable[ConfidenceInterval]))</f>
        <v>0.95</v>
      </c>
      <c r="Q1088" s="5">
        <f>IF(AND(DiscreteStatsTable[[#This Row],[RepsWithStatObserved]]=1,Y1088=0),200000000000000000000,IFERROR(_xlfn.T.INV.2T(1 -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8" s="5" cm="1">
        <f t="array" ref="R1088">MIN(IF((DiscreteStatsTable[GroupByKey]=DiscreteStatsTable[[#This Row],[GroupByKey]]),(DiscreteStatsTable[GroupByKey]=DiscreteStatsTable[[#This Row],[GroupByKey]])*DiscreteStatsTable[Average]))</f>
        <v>0</v>
      </c>
      <c r="S1088" s="5" cm="1">
        <f t="array" ref="S1088">MAX(IF((DiscreteStatsTable[GroupByKey]=DiscreteStatsTable[[#This Row],[GroupByKey]]),(DiscreteStatsTable[GroupByKey]=DiscreteStatsTable[[#This Row],[GroupByKey]])*DiscreteStatsTable[Average]))</f>
        <v>0</v>
      </c>
      <c r="T1088" s="5" cm="1">
        <f t="array" ref="T1088">MIN(IF((DiscreteStatsTable[GroupByKey]=DiscreteStatsTable[[#This Row],[GroupByKey]]),(DiscreteStatsTable[GroupByKey]=DiscreteStatsTable[[#This Row],[GroupByKey]])*DiscreteStatsTable[Minimum]))</f>
        <v>0</v>
      </c>
      <c r="U1088" s="5" cm="1">
        <f t="array" ref="U1088">MAX(IF((DiscreteStatsTable[GroupByKey]=DiscreteStatsTable[[#This Row],[GroupByKey]]),(DiscreteStatsTable[GroupByKey]=DiscreteStatsTable[[#This Row],[GroupByKey]])*DiscreteStatsTable[Maximum]))</f>
        <v>0</v>
      </c>
      <c r="V1088" s="5" cm="1">
        <f t="array" ref="V1088">IFERROR(AVERAGE(IF((DiscreteStatsTable[GroupByKey]=DiscreteStatsTable[[#This Row],[GroupByKey]]),(DiscreteStatsTable[GroupByKey]=DiscreteStatsTable[[#This Row],[GroupByKey]])*DiscreteStatsTable[NumberObservations])),0)</f>
        <v>314.94</v>
      </c>
      <c r="W1088" s="5">
        <f>IF((DiscreteStatsTable[[#This Row],[RepsRequested]]&gt;1),DiscreteStatsTable[[#This Row],[HalfWidth]],DiscreteStatsTable[[#This Row],[BatchMeansHalfWidth]])</f>
        <v>0</v>
      </c>
      <c r="X1088" s="5" cm="1">
        <f t="array" ref="X1088">COUNT(IF((DiscreteStatsTable[GroupByKey]=DiscreteStatsTable[[#This Row],[GroupByKey]]),(DiscreteStatsTable[GroupByKey]=DiscreteStatsTable[[#This Row],[GroupByKey]])*DiscreteStatsTable[Replication]))</f>
        <v>50</v>
      </c>
      <c r="Y1088" s="5">
        <f>IF(DiscreteStatsTable[[#This Row],[RepsRequested]]=DiscreteStatsTable[[#This Row],[RepsWithStatObserved]],1,0)</f>
        <v>1</v>
      </c>
    </row>
    <row r="1089" spans="1:25" x14ac:dyDescent="0.25">
      <c r="A1089" t="s">
        <v>68</v>
      </c>
      <c r="B1089" t="s">
        <v>70</v>
      </c>
      <c r="C1089">
        <v>24</v>
      </c>
      <c r="D1089" t="s">
        <v>85</v>
      </c>
      <c r="E1089" t="s">
        <v>98</v>
      </c>
      <c r="F1089" t="s">
        <v>87</v>
      </c>
      <c r="G1089">
        <v>0.75311398153655196</v>
      </c>
      <c r="H1089">
        <v>2E+20</v>
      </c>
      <c r="I1089">
        <v>0</v>
      </c>
      <c r="J1089">
        <v>7.1019434443020897</v>
      </c>
      <c r="K1089">
        <v>314</v>
      </c>
      <c r="L108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89" s="5" cm="1">
        <f t="array" ref="M1089">MAX(IF((ProjectInfoTable[ProjectName]=DiscreteStatsTable[[#This Row],[ProjectName]]),(ProjectInfoTable[ProjectName]=DiscreteStatsTable[[#This Row],[ProjectName]])*ProjectInfoTable[NumberOfReplications]))</f>
        <v>50</v>
      </c>
      <c r="N1089" s="5" cm="1">
        <f t="array" ref="N1089">IFERROR(AVERAGE(IF((DiscreteStatsTable[GroupByKey]=DiscreteStatsTable[[#This Row],[GroupByKey]]),(DiscreteStatsTable[GroupByKey]=DiscreteStatsTable[[#This Row],[GroupByKey]])*DiscreteStatsTable[Average])),0)</f>
        <v>0.57601823206331915</v>
      </c>
      <c r="O1089" s="5" cm="1">
        <f t="array" ref="O1089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089" s="5" cm="1">
        <f t="array" ref="P1089">MAX(IF((ProjectInfoTable[ProjectName]=DiscreteStatsTable[[#This Row],[ProjectName]]),(ProjectInfoTable[ProjectName]=DiscreteStatsTable[[#This Row],[ProjectName]])*ProjectInfoTable[ConfidenceInterval]))</f>
        <v>0.95</v>
      </c>
      <c r="Q1089" s="5">
        <f>IF(AND(DiscreteStatsTable[[#This Row],[RepsWithStatObserved]]=1,Y1089=0),200000000000000000000,IFERROR(_xlfn.T.INV.2T(1 -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089" s="5" cm="1">
        <f t="array" ref="R1089">MIN(IF((DiscreteStatsTable[GroupByKey]=DiscreteStatsTable[[#This Row],[GroupByKey]]),(DiscreteStatsTable[GroupByKey]=DiscreteStatsTable[[#This Row],[GroupByKey]])*DiscreteStatsTable[Average]))</f>
        <v>0.32737752576294898</v>
      </c>
      <c r="S1089" s="5" cm="1">
        <f t="array" ref="S1089">MAX(IF((DiscreteStatsTable[GroupByKey]=DiscreteStatsTable[[#This Row],[GroupByKey]]),(DiscreteStatsTable[GroupByKey]=DiscreteStatsTable[[#This Row],[GroupByKey]])*DiscreteStatsTable[Average]))</f>
        <v>1.14796185143237</v>
      </c>
      <c r="T1089" s="5" cm="1">
        <f t="array" ref="T1089">MIN(IF((DiscreteStatsTable[GroupByKey]=DiscreteStatsTable[[#This Row],[GroupByKey]]),(DiscreteStatsTable[GroupByKey]=DiscreteStatsTable[[#This Row],[GroupByKey]])*DiscreteStatsTable[Minimum]))</f>
        <v>0</v>
      </c>
      <c r="U1089" s="5" cm="1">
        <f t="array" ref="U1089">MAX(IF((DiscreteStatsTable[GroupByKey]=DiscreteStatsTable[[#This Row],[GroupByKey]]),(DiscreteStatsTable[GroupByKey]=DiscreteStatsTable[[#This Row],[GroupByKey]])*DiscreteStatsTable[Maximum]))</f>
        <v>11.200829717355999</v>
      </c>
      <c r="V1089" s="5" cm="1">
        <f t="array" ref="V1089">IFERROR(AVERAGE(IF((DiscreteStatsTable[GroupByKey]=DiscreteStatsTable[[#This Row],[GroupByKey]]),(DiscreteStatsTable[GroupByKey]=DiscreteStatsTable[[#This Row],[GroupByKey]])*DiscreteStatsTable[NumberObservations])),0)</f>
        <v>314.94</v>
      </c>
      <c r="W1089" s="5">
        <f>IF((DiscreteStatsTable[[#This Row],[RepsRequested]]&gt;1),DiscreteStatsTable[[#This Row],[HalfWidth]],DiscreteStatsTable[[#This Row],[BatchMeansHalfWidth]])</f>
        <v>4.5229136780020357E-2</v>
      </c>
      <c r="X1089" s="5" cm="1">
        <f t="array" ref="X1089">COUNT(IF((DiscreteStatsTable[GroupByKey]=DiscreteStatsTable[[#This Row],[GroupByKey]]),(DiscreteStatsTable[GroupByKey]=DiscreteStatsTable[[#This Row],[GroupByKey]])*DiscreteStatsTable[Replication]))</f>
        <v>50</v>
      </c>
      <c r="Y1089" s="5">
        <f>IF(DiscreteStatsTable[[#This Row],[RepsRequested]]=DiscreteStatsTable[[#This Row],[RepsWithStatObserved]],1,0)</f>
        <v>1</v>
      </c>
    </row>
    <row r="1090" spans="1:25" x14ac:dyDescent="0.25">
      <c r="A1090" t="s">
        <v>68</v>
      </c>
      <c r="B1090" t="s">
        <v>70</v>
      </c>
      <c r="C1090">
        <v>25</v>
      </c>
      <c r="D1090" t="s">
        <v>85</v>
      </c>
      <c r="E1090" t="s">
        <v>86</v>
      </c>
      <c r="F1090" t="s">
        <v>87</v>
      </c>
      <c r="G1090">
        <v>0</v>
      </c>
      <c r="H1090">
        <v>2E+20</v>
      </c>
      <c r="I1090">
        <v>0</v>
      </c>
      <c r="J1090">
        <v>0</v>
      </c>
      <c r="K1090">
        <v>315</v>
      </c>
      <c r="L109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90" s="5" cm="1">
        <f t="array" ref="M1090">MAX(IF((ProjectInfoTable[ProjectName]=DiscreteStatsTable[[#This Row],[ProjectName]]),(ProjectInfoTable[ProjectName]=DiscreteStatsTable[[#This Row],[ProjectName]])*ProjectInfoTable[NumberOfReplications]))</f>
        <v>50</v>
      </c>
      <c r="N1090" s="5" cm="1">
        <f t="array" ref="N1090">IFERROR(AVERAGE(IF((DiscreteStatsTable[GroupByKey]=DiscreteStatsTable[[#This Row],[GroupByKey]]),(DiscreteStatsTable[GroupByKey]=DiscreteStatsTable[[#This Row],[GroupByKey]])*DiscreteStatsTable[Average])),0)</f>
        <v>0</v>
      </c>
      <c r="O1090" s="5" cm="1">
        <f t="array" ref="O1090">IFERROR(_xlfn.STDEV.S(IF((DiscreteStatsTable[GroupByKey]=DiscreteStatsTable[[#This Row],[GroupByKey]]),(DiscreteStatsTable[GroupByKey]=DiscreteStatsTable[[#This Row],[GroupByKey]])*DiscreteStatsTable[Average])),0)</f>
        <v>0</v>
      </c>
      <c r="P1090" s="5" cm="1">
        <f t="array" ref="P1090">MAX(IF((ProjectInfoTable[ProjectName]=DiscreteStatsTable[[#This Row],[ProjectName]]),(ProjectInfoTable[ProjectName]=DiscreteStatsTable[[#This Row],[ProjectName]])*ProjectInfoTable[ConfidenceInterval]))</f>
        <v>0.95</v>
      </c>
      <c r="Q1090" s="5">
        <f>IF(AND(DiscreteStatsTable[[#This Row],[RepsWithStatObserved]]=1,Y1090=0),200000000000000000000,IFERROR(_xlfn.T.INV.2T(1 -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0" s="5" cm="1">
        <f t="array" ref="R1090">MIN(IF((DiscreteStatsTable[GroupByKey]=DiscreteStatsTable[[#This Row],[GroupByKey]]),(DiscreteStatsTable[GroupByKey]=DiscreteStatsTable[[#This Row],[GroupByKey]])*DiscreteStatsTable[Average]))</f>
        <v>0</v>
      </c>
      <c r="S1090" s="5" cm="1">
        <f t="array" ref="S1090">MAX(IF((DiscreteStatsTable[GroupByKey]=DiscreteStatsTable[[#This Row],[GroupByKey]]),(DiscreteStatsTable[GroupByKey]=DiscreteStatsTable[[#This Row],[GroupByKey]])*DiscreteStatsTable[Average]))</f>
        <v>0</v>
      </c>
      <c r="T1090" s="5" cm="1">
        <f t="array" ref="T1090">MIN(IF((DiscreteStatsTable[GroupByKey]=DiscreteStatsTable[[#This Row],[GroupByKey]]),(DiscreteStatsTable[GroupByKey]=DiscreteStatsTable[[#This Row],[GroupByKey]])*DiscreteStatsTable[Minimum]))</f>
        <v>0</v>
      </c>
      <c r="U1090" s="5" cm="1">
        <f t="array" ref="U1090">MAX(IF((DiscreteStatsTable[GroupByKey]=DiscreteStatsTable[[#This Row],[GroupByKey]]),(DiscreteStatsTable[GroupByKey]=DiscreteStatsTable[[#This Row],[GroupByKey]])*DiscreteStatsTable[Maximum]))</f>
        <v>0</v>
      </c>
      <c r="V1090" s="5" cm="1">
        <f t="array" ref="V1090">IFERROR(AVERAGE(IF((DiscreteStatsTable[GroupByKey]=DiscreteStatsTable[[#This Row],[GroupByKey]]),(DiscreteStatsTable[GroupByKey]=DiscreteStatsTable[[#This Row],[GroupByKey]])*DiscreteStatsTable[NumberObservations])),0)</f>
        <v>314.94</v>
      </c>
      <c r="W1090" s="5">
        <f>IF((DiscreteStatsTable[[#This Row],[RepsRequested]]&gt;1),DiscreteStatsTable[[#This Row],[HalfWidth]],DiscreteStatsTable[[#This Row],[BatchMeansHalfWidth]])</f>
        <v>0</v>
      </c>
      <c r="X1090" s="5" cm="1">
        <f t="array" ref="X1090">COUNT(IF((DiscreteStatsTable[GroupByKey]=DiscreteStatsTable[[#This Row],[GroupByKey]]),(DiscreteStatsTable[GroupByKey]=DiscreteStatsTable[[#This Row],[GroupByKey]])*DiscreteStatsTable[Replication]))</f>
        <v>50</v>
      </c>
      <c r="Y1090" s="5">
        <f>IF(DiscreteStatsTable[[#This Row],[RepsRequested]]=DiscreteStatsTable[[#This Row],[RepsWithStatObserved]],1,0)</f>
        <v>1</v>
      </c>
    </row>
    <row r="1091" spans="1:25" x14ac:dyDescent="0.25">
      <c r="A1091" t="s">
        <v>68</v>
      </c>
      <c r="B1091" t="s">
        <v>70</v>
      </c>
      <c r="C1091">
        <v>25</v>
      </c>
      <c r="D1091" t="s">
        <v>85</v>
      </c>
      <c r="E1091" t="s">
        <v>88</v>
      </c>
      <c r="F1091" t="s">
        <v>87</v>
      </c>
      <c r="G1091">
        <v>0</v>
      </c>
      <c r="H1091">
        <v>2E+20</v>
      </c>
      <c r="I1091">
        <v>0</v>
      </c>
      <c r="J1091">
        <v>0</v>
      </c>
      <c r="K1091">
        <v>315</v>
      </c>
      <c r="L109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91" s="5" cm="1">
        <f t="array" ref="M1091">MAX(IF((ProjectInfoTable[ProjectName]=DiscreteStatsTable[[#This Row],[ProjectName]]),(ProjectInfoTable[ProjectName]=DiscreteStatsTable[[#This Row],[ProjectName]])*ProjectInfoTable[NumberOfReplications]))</f>
        <v>50</v>
      </c>
      <c r="N1091" s="5" cm="1">
        <f t="array" ref="N1091">IFERROR(AVERAGE(IF((DiscreteStatsTable[GroupByKey]=DiscreteStatsTable[[#This Row],[GroupByKey]]),(DiscreteStatsTable[GroupByKey]=DiscreteStatsTable[[#This Row],[GroupByKey]])*DiscreteStatsTable[Average])),0)</f>
        <v>0</v>
      </c>
      <c r="O1091" s="5" cm="1">
        <f t="array" ref="O1091">IFERROR(_xlfn.STDEV.S(IF((DiscreteStatsTable[GroupByKey]=DiscreteStatsTable[[#This Row],[GroupByKey]]),(DiscreteStatsTable[GroupByKey]=DiscreteStatsTable[[#This Row],[GroupByKey]])*DiscreteStatsTable[Average])),0)</f>
        <v>0</v>
      </c>
      <c r="P1091" s="5" cm="1">
        <f t="array" ref="P1091">MAX(IF((ProjectInfoTable[ProjectName]=DiscreteStatsTable[[#This Row],[ProjectName]]),(ProjectInfoTable[ProjectName]=DiscreteStatsTable[[#This Row],[ProjectName]])*ProjectInfoTable[ConfidenceInterval]))</f>
        <v>0.95</v>
      </c>
      <c r="Q1091" s="5">
        <f>IF(AND(DiscreteStatsTable[[#This Row],[RepsWithStatObserved]]=1,Y1091=0),200000000000000000000,IFERROR(_xlfn.T.INV.2T(1 -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1" s="5" cm="1">
        <f t="array" ref="R1091">MIN(IF((DiscreteStatsTable[GroupByKey]=DiscreteStatsTable[[#This Row],[GroupByKey]]),(DiscreteStatsTable[GroupByKey]=DiscreteStatsTable[[#This Row],[GroupByKey]])*DiscreteStatsTable[Average]))</f>
        <v>0</v>
      </c>
      <c r="S1091" s="5" cm="1">
        <f t="array" ref="S1091">MAX(IF((DiscreteStatsTable[GroupByKey]=DiscreteStatsTable[[#This Row],[GroupByKey]]),(DiscreteStatsTable[GroupByKey]=DiscreteStatsTable[[#This Row],[GroupByKey]])*DiscreteStatsTable[Average]))</f>
        <v>0</v>
      </c>
      <c r="T1091" s="5" cm="1">
        <f t="array" ref="T1091">MIN(IF((DiscreteStatsTable[GroupByKey]=DiscreteStatsTable[[#This Row],[GroupByKey]]),(DiscreteStatsTable[GroupByKey]=DiscreteStatsTable[[#This Row],[GroupByKey]])*DiscreteStatsTable[Minimum]))</f>
        <v>0</v>
      </c>
      <c r="U1091" s="5" cm="1">
        <f t="array" ref="U1091">MAX(IF((DiscreteStatsTable[GroupByKey]=DiscreteStatsTable[[#This Row],[GroupByKey]]),(DiscreteStatsTable[GroupByKey]=DiscreteStatsTable[[#This Row],[GroupByKey]])*DiscreteStatsTable[Maximum]))</f>
        <v>0</v>
      </c>
      <c r="V1091" s="5" cm="1">
        <f t="array" ref="V1091">IFERROR(AVERAGE(IF((DiscreteStatsTable[GroupByKey]=DiscreteStatsTable[[#This Row],[GroupByKey]]),(DiscreteStatsTable[GroupByKey]=DiscreteStatsTable[[#This Row],[GroupByKey]])*DiscreteStatsTable[NumberObservations])),0)</f>
        <v>314.94</v>
      </c>
      <c r="W1091" s="5">
        <f>IF((DiscreteStatsTable[[#This Row],[RepsRequested]]&gt;1),DiscreteStatsTable[[#This Row],[HalfWidth]],DiscreteStatsTable[[#This Row],[BatchMeansHalfWidth]])</f>
        <v>0</v>
      </c>
      <c r="X1091" s="5" cm="1">
        <f t="array" ref="X1091">COUNT(IF((DiscreteStatsTable[GroupByKey]=DiscreteStatsTable[[#This Row],[GroupByKey]]),(DiscreteStatsTable[GroupByKey]=DiscreteStatsTable[[#This Row],[GroupByKey]])*DiscreteStatsTable[Replication]))</f>
        <v>50</v>
      </c>
      <c r="Y1091" s="5">
        <f>IF(DiscreteStatsTable[[#This Row],[RepsRequested]]=DiscreteStatsTable[[#This Row],[RepsWithStatObserved]],1,0)</f>
        <v>1</v>
      </c>
    </row>
    <row r="1092" spans="1:25" x14ac:dyDescent="0.25">
      <c r="A1092" t="s">
        <v>68</v>
      </c>
      <c r="B1092" t="s">
        <v>70</v>
      </c>
      <c r="C1092">
        <v>25</v>
      </c>
      <c r="D1092" t="s">
        <v>85</v>
      </c>
      <c r="E1092" t="s">
        <v>89</v>
      </c>
      <c r="F1092" t="s">
        <v>87</v>
      </c>
      <c r="G1092">
        <v>0</v>
      </c>
      <c r="H1092">
        <v>2E+20</v>
      </c>
      <c r="I1092">
        <v>0</v>
      </c>
      <c r="J1092">
        <v>0</v>
      </c>
      <c r="K1092">
        <v>315</v>
      </c>
      <c r="L109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92" s="5" cm="1">
        <f t="array" ref="M1092">MAX(IF((ProjectInfoTable[ProjectName]=DiscreteStatsTable[[#This Row],[ProjectName]]),(ProjectInfoTable[ProjectName]=DiscreteStatsTable[[#This Row],[ProjectName]])*ProjectInfoTable[NumberOfReplications]))</f>
        <v>50</v>
      </c>
      <c r="N1092" s="5" cm="1">
        <f t="array" ref="N1092">IFERROR(AVERAGE(IF((DiscreteStatsTable[GroupByKey]=DiscreteStatsTable[[#This Row],[GroupByKey]]),(DiscreteStatsTable[GroupByKey]=DiscreteStatsTable[[#This Row],[GroupByKey]])*DiscreteStatsTable[Average])),0)</f>
        <v>0</v>
      </c>
      <c r="O1092" s="5" cm="1">
        <f t="array" ref="O1092">IFERROR(_xlfn.STDEV.S(IF((DiscreteStatsTable[GroupByKey]=DiscreteStatsTable[[#This Row],[GroupByKey]]),(DiscreteStatsTable[GroupByKey]=DiscreteStatsTable[[#This Row],[GroupByKey]])*DiscreteStatsTable[Average])),0)</f>
        <v>0</v>
      </c>
      <c r="P1092" s="5" cm="1">
        <f t="array" ref="P1092">MAX(IF((ProjectInfoTable[ProjectName]=DiscreteStatsTable[[#This Row],[ProjectName]]),(ProjectInfoTable[ProjectName]=DiscreteStatsTable[[#This Row],[ProjectName]])*ProjectInfoTable[ConfidenceInterval]))</f>
        <v>0.95</v>
      </c>
      <c r="Q1092" s="5">
        <f>IF(AND(DiscreteStatsTable[[#This Row],[RepsWithStatObserved]]=1,Y1092=0),200000000000000000000,IFERROR(_xlfn.T.INV.2T(1 -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2" s="5" cm="1">
        <f t="array" ref="R1092">MIN(IF((DiscreteStatsTable[GroupByKey]=DiscreteStatsTable[[#This Row],[GroupByKey]]),(DiscreteStatsTable[GroupByKey]=DiscreteStatsTable[[#This Row],[GroupByKey]])*DiscreteStatsTable[Average]))</f>
        <v>0</v>
      </c>
      <c r="S1092" s="5" cm="1">
        <f t="array" ref="S1092">MAX(IF((DiscreteStatsTable[GroupByKey]=DiscreteStatsTable[[#This Row],[GroupByKey]]),(DiscreteStatsTable[GroupByKey]=DiscreteStatsTable[[#This Row],[GroupByKey]])*DiscreteStatsTable[Average]))</f>
        <v>0</v>
      </c>
      <c r="T1092" s="5" cm="1">
        <f t="array" ref="T1092">MIN(IF((DiscreteStatsTable[GroupByKey]=DiscreteStatsTable[[#This Row],[GroupByKey]]),(DiscreteStatsTable[GroupByKey]=DiscreteStatsTable[[#This Row],[GroupByKey]])*DiscreteStatsTable[Minimum]))</f>
        <v>0</v>
      </c>
      <c r="U1092" s="5" cm="1">
        <f t="array" ref="U1092">MAX(IF((DiscreteStatsTable[GroupByKey]=DiscreteStatsTable[[#This Row],[GroupByKey]]),(DiscreteStatsTable[GroupByKey]=DiscreteStatsTable[[#This Row],[GroupByKey]])*DiscreteStatsTable[Maximum]))</f>
        <v>0</v>
      </c>
      <c r="V1092" s="5" cm="1">
        <f t="array" ref="V1092">IFERROR(AVERAGE(IF((DiscreteStatsTable[GroupByKey]=DiscreteStatsTable[[#This Row],[GroupByKey]]),(DiscreteStatsTable[GroupByKey]=DiscreteStatsTable[[#This Row],[GroupByKey]])*DiscreteStatsTable[NumberObservations])),0)</f>
        <v>314.94</v>
      </c>
      <c r="W1092" s="5">
        <f>IF((DiscreteStatsTable[[#This Row],[RepsRequested]]&gt;1),DiscreteStatsTable[[#This Row],[HalfWidth]],DiscreteStatsTable[[#This Row],[BatchMeansHalfWidth]])</f>
        <v>0</v>
      </c>
      <c r="X1092" s="5" cm="1">
        <f t="array" ref="X1092">COUNT(IF((DiscreteStatsTable[GroupByKey]=DiscreteStatsTable[[#This Row],[GroupByKey]]),(DiscreteStatsTable[GroupByKey]=DiscreteStatsTable[[#This Row],[GroupByKey]])*DiscreteStatsTable[Replication]))</f>
        <v>50</v>
      </c>
      <c r="Y1092" s="5">
        <f>IF(DiscreteStatsTable[[#This Row],[RepsRequested]]=DiscreteStatsTable[[#This Row],[RepsWithStatObserved]],1,0)</f>
        <v>1</v>
      </c>
    </row>
    <row r="1093" spans="1:25" x14ac:dyDescent="0.25">
      <c r="A1093" t="s">
        <v>68</v>
      </c>
      <c r="B1093" t="s">
        <v>70</v>
      </c>
      <c r="C1093">
        <v>25</v>
      </c>
      <c r="D1093" t="s">
        <v>85</v>
      </c>
      <c r="E1093" t="s">
        <v>90</v>
      </c>
      <c r="F1093" t="s">
        <v>87</v>
      </c>
      <c r="G1093">
        <v>0</v>
      </c>
      <c r="H1093">
        <v>2E+20</v>
      </c>
      <c r="I1093">
        <v>0</v>
      </c>
      <c r="J1093">
        <v>0</v>
      </c>
      <c r="K1093">
        <v>315</v>
      </c>
      <c r="L109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93" s="5" cm="1">
        <f t="array" ref="M1093">MAX(IF((ProjectInfoTable[ProjectName]=DiscreteStatsTable[[#This Row],[ProjectName]]),(ProjectInfoTable[ProjectName]=DiscreteStatsTable[[#This Row],[ProjectName]])*ProjectInfoTable[NumberOfReplications]))</f>
        <v>50</v>
      </c>
      <c r="N1093" s="5" cm="1">
        <f t="array" ref="N1093">IFERROR(AVERAGE(IF((DiscreteStatsTable[GroupByKey]=DiscreteStatsTable[[#This Row],[GroupByKey]]),(DiscreteStatsTable[GroupByKey]=DiscreteStatsTable[[#This Row],[GroupByKey]])*DiscreteStatsTable[Average])),0)</f>
        <v>0</v>
      </c>
      <c r="O1093" s="5" cm="1">
        <f t="array" ref="O1093">IFERROR(_xlfn.STDEV.S(IF((DiscreteStatsTable[GroupByKey]=DiscreteStatsTable[[#This Row],[GroupByKey]]),(DiscreteStatsTable[GroupByKey]=DiscreteStatsTable[[#This Row],[GroupByKey]])*DiscreteStatsTable[Average])),0)</f>
        <v>0</v>
      </c>
      <c r="P1093" s="5" cm="1">
        <f t="array" ref="P1093">MAX(IF((ProjectInfoTable[ProjectName]=DiscreteStatsTable[[#This Row],[ProjectName]]),(ProjectInfoTable[ProjectName]=DiscreteStatsTable[[#This Row],[ProjectName]])*ProjectInfoTable[ConfidenceInterval]))</f>
        <v>0.95</v>
      </c>
      <c r="Q1093" s="5">
        <f>IF(AND(DiscreteStatsTable[[#This Row],[RepsWithStatObserved]]=1,Y1093=0),200000000000000000000,IFERROR(_xlfn.T.INV.2T(1 -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3" s="5" cm="1">
        <f t="array" ref="R1093">MIN(IF((DiscreteStatsTable[GroupByKey]=DiscreteStatsTable[[#This Row],[GroupByKey]]),(DiscreteStatsTable[GroupByKey]=DiscreteStatsTable[[#This Row],[GroupByKey]])*DiscreteStatsTable[Average]))</f>
        <v>0</v>
      </c>
      <c r="S1093" s="5" cm="1">
        <f t="array" ref="S1093">MAX(IF((DiscreteStatsTable[GroupByKey]=DiscreteStatsTable[[#This Row],[GroupByKey]]),(DiscreteStatsTable[GroupByKey]=DiscreteStatsTable[[#This Row],[GroupByKey]])*DiscreteStatsTable[Average]))</f>
        <v>0</v>
      </c>
      <c r="T1093" s="5" cm="1">
        <f t="array" ref="T1093">MIN(IF((DiscreteStatsTable[GroupByKey]=DiscreteStatsTable[[#This Row],[GroupByKey]]),(DiscreteStatsTable[GroupByKey]=DiscreteStatsTable[[#This Row],[GroupByKey]])*DiscreteStatsTable[Minimum]))</f>
        <v>0</v>
      </c>
      <c r="U1093" s="5" cm="1">
        <f t="array" ref="U1093">MAX(IF((DiscreteStatsTable[GroupByKey]=DiscreteStatsTable[[#This Row],[GroupByKey]]),(DiscreteStatsTable[GroupByKey]=DiscreteStatsTable[[#This Row],[GroupByKey]])*DiscreteStatsTable[Maximum]))</f>
        <v>0</v>
      </c>
      <c r="V1093" s="5" cm="1">
        <f t="array" ref="V1093">IFERROR(AVERAGE(IF((DiscreteStatsTable[GroupByKey]=DiscreteStatsTable[[#This Row],[GroupByKey]]),(DiscreteStatsTable[GroupByKey]=DiscreteStatsTable[[#This Row],[GroupByKey]])*DiscreteStatsTable[NumberObservations])),0)</f>
        <v>314.94</v>
      </c>
      <c r="W1093" s="5">
        <f>IF((DiscreteStatsTable[[#This Row],[RepsRequested]]&gt;1),DiscreteStatsTable[[#This Row],[HalfWidth]],DiscreteStatsTable[[#This Row],[BatchMeansHalfWidth]])</f>
        <v>0</v>
      </c>
      <c r="X1093" s="5" cm="1">
        <f t="array" ref="X1093">COUNT(IF((DiscreteStatsTable[GroupByKey]=DiscreteStatsTable[[#This Row],[GroupByKey]]),(DiscreteStatsTable[GroupByKey]=DiscreteStatsTable[[#This Row],[GroupByKey]])*DiscreteStatsTable[Replication]))</f>
        <v>50</v>
      </c>
      <c r="Y1093" s="5">
        <f>IF(DiscreteStatsTable[[#This Row],[RepsRequested]]=DiscreteStatsTable[[#This Row],[RepsWithStatObserved]],1,0)</f>
        <v>1</v>
      </c>
    </row>
    <row r="1094" spans="1:25" x14ac:dyDescent="0.25">
      <c r="A1094" t="s">
        <v>68</v>
      </c>
      <c r="B1094" t="s">
        <v>70</v>
      </c>
      <c r="C1094">
        <v>25</v>
      </c>
      <c r="D1094" t="s">
        <v>85</v>
      </c>
      <c r="E1094" t="s">
        <v>91</v>
      </c>
      <c r="F1094" t="s">
        <v>87</v>
      </c>
      <c r="G1094">
        <v>0.15012895427068201</v>
      </c>
      <c r="H1094">
        <v>2E+20</v>
      </c>
      <c r="I1094">
        <v>1.94461884010915E-2</v>
      </c>
      <c r="J1094">
        <v>0.34264881157114002</v>
      </c>
      <c r="K1094">
        <v>315</v>
      </c>
      <c r="L109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94" s="5" cm="1">
        <f t="array" ref="M1094">MAX(IF((ProjectInfoTable[ProjectName]=DiscreteStatsTable[[#This Row],[ProjectName]]),(ProjectInfoTable[ProjectName]=DiscreteStatsTable[[#This Row],[ProjectName]])*ProjectInfoTable[NumberOfReplications]))</f>
        <v>50</v>
      </c>
      <c r="N1094" s="5" cm="1">
        <f t="array" ref="N1094">IFERROR(AVERAGE(IF((DiscreteStatsTable[GroupByKey]=DiscreteStatsTable[[#This Row],[GroupByKey]]),(DiscreteStatsTable[GroupByKey]=DiscreteStatsTable[[#This Row],[GroupByKey]])*DiscreteStatsTable[Average])),0)</f>
        <v>0.15360300744494335</v>
      </c>
      <c r="O1094" s="5" cm="1">
        <f t="array" ref="O109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94" s="5" cm="1">
        <f t="array" ref="P1094">MAX(IF((ProjectInfoTable[ProjectName]=DiscreteStatsTable[[#This Row],[ProjectName]]),(ProjectInfoTable[ProjectName]=DiscreteStatsTable[[#This Row],[ProjectName]])*ProjectInfoTable[ConfidenceInterval]))</f>
        <v>0.95</v>
      </c>
      <c r="Q1094" s="5">
        <f>IF(AND(DiscreteStatsTable[[#This Row],[RepsWithStatObserved]]=1,Y1094=0),200000000000000000000,IFERROR(_xlfn.T.INV.2T(1 -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94" s="5" cm="1">
        <f t="array" ref="R1094">MIN(IF((DiscreteStatsTable[GroupByKey]=DiscreteStatsTable[[#This Row],[GroupByKey]]),(DiscreteStatsTable[GroupByKey]=DiscreteStatsTable[[#This Row],[GroupByKey]])*DiscreteStatsTable[Average]))</f>
        <v>0.14775202073435401</v>
      </c>
      <c r="S1094" s="5" cm="1">
        <f t="array" ref="S1094">MAX(IF((DiscreteStatsTable[GroupByKey]=DiscreteStatsTable[[#This Row],[GroupByKey]]),(DiscreteStatsTable[GroupByKey]=DiscreteStatsTable[[#This Row],[GroupByKey]])*DiscreteStatsTable[Average]))</f>
        <v>0.15935535821513699</v>
      </c>
      <c r="T1094" s="5" cm="1">
        <f t="array" ref="T1094">MIN(IF((DiscreteStatsTable[GroupByKey]=DiscreteStatsTable[[#This Row],[GroupByKey]]),(DiscreteStatsTable[GroupByKey]=DiscreteStatsTable[[#This Row],[GroupByKey]])*DiscreteStatsTable[Minimum]))</f>
        <v>1.2941586017357501E-2</v>
      </c>
      <c r="U1094" s="5" cm="1">
        <f t="array" ref="U1094">MAX(IF((DiscreteStatsTable[GroupByKey]=DiscreteStatsTable[[#This Row],[GroupByKey]]),(DiscreteStatsTable[GroupByKey]=DiscreteStatsTable[[#This Row],[GroupByKey]])*DiscreteStatsTable[Maximum]))</f>
        <v>0.39902140955300902</v>
      </c>
      <c r="V1094" s="5" cm="1">
        <f t="array" ref="V1094">IFERROR(AVERAGE(IF((DiscreteStatsTable[GroupByKey]=DiscreteStatsTable[[#This Row],[GroupByKey]]),(DiscreteStatsTable[GroupByKey]=DiscreteStatsTable[[#This Row],[GroupByKey]])*DiscreteStatsTable[NumberObservations])),0)</f>
        <v>314.94</v>
      </c>
      <c r="W1094" s="5">
        <f>IF((DiscreteStatsTable[[#This Row],[RepsRequested]]&gt;1),DiscreteStatsTable[[#This Row],[HalfWidth]],DiscreteStatsTable[[#This Row],[BatchMeansHalfWidth]])</f>
        <v>7.902472167534418E-4</v>
      </c>
      <c r="X1094" s="5" cm="1">
        <f t="array" ref="X1094">COUNT(IF((DiscreteStatsTable[GroupByKey]=DiscreteStatsTable[[#This Row],[GroupByKey]]),(DiscreteStatsTable[GroupByKey]=DiscreteStatsTable[[#This Row],[GroupByKey]])*DiscreteStatsTable[Replication]))</f>
        <v>50</v>
      </c>
      <c r="Y1094" s="5">
        <f>IF(DiscreteStatsTable[[#This Row],[RepsRequested]]=DiscreteStatsTable[[#This Row],[RepsWithStatObserved]],1,0)</f>
        <v>1</v>
      </c>
    </row>
    <row r="1095" spans="1:25" x14ac:dyDescent="0.25">
      <c r="A1095" t="s">
        <v>68</v>
      </c>
      <c r="B1095" t="s">
        <v>70</v>
      </c>
      <c r="C1095">
        <v>25</v>
      </c>
      <c r="D1095" t="s">
        <v>85</v>
      </c>
      <c r="E1095" t="s">
        <v>92</v>
      </c>
      <c r="F1095" t="s">
        <v>87</v>
      </c>
      <c r="G1095">
        <v>6.1386986502197196</v>
      </c>
      <c r="H1095">
        <v>2E+20</v>
      </c>
      <c r="I1095">
        <v>1.1667713040654899</v>
      </c>
      <c r="J1095">
        <v>19.2699357076086</v>
      </c>
      <c r="K1095">
        <v>315</v>
      </c>
      <c r="L109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95" s="5" cm="1">
        <f t="array" ref="M1095">MAX(IF((ProjectInfoTable[ProjectName]=DiscreteStatsTable[[#This Row],[ProjectName]]),(ProjectInfoTable[ProjectName]=DiscreteStatsTable[[#This Row],[ProjectName]])*ProjectInfoTable[NumberOfReplications]))</f>
        <v>50</v>
      </c>
      <c r="N1095" s="5" cm="1">
        <f t="array" ref="N1095">IFERROR(AVERAGE(IF((DiscreteStatsTable[GroupByKey]=DiscreteStatsTable[[#This Row],[GroupByKey]]),(DiscreteStatsTable[GroupByKey]=DiscreteStatsTable[[#This Row],[GroupByKey]])*DiscreteStatsTable[Average])),0)</f>
        <v>6.2464097165262737</v>
      </c>
      <c r="O1095" s="5" cm="1">
        <f t="array" ref="O1095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095" s="5" cm="1">
        <f t="array" ref="P1095">MAX(IF((ProjectInfoTable[ProjectName]=DiscreteStatsTable[[#This Row],[ProjectName]]),(ProjectInfoTable[ProjectName]=DiscreteStatsTable[[#This Row],[ProjectName]])*ProjectInfoTable[ConfidenceInterval]))</f>
        <v>0.95</v>
      </c>
      <c r="Q1095" s="5">
        <f>IF(AND(DiscreteStatsTable[[#This Row],[RepsWithStatObserved]]=1,Y1095=0),200000000000000000000,IFERROR(_xlfn.T.INV.2T(1 -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095" s="5" cm="1">
        <f t="array" ref="R1095">MIN(IF((DiscreteStatsTable[GroupByKey]=DiscreteStatsTable[[#This Row],[GroupByKey]]),(DiscreteStatsTable[GroupByKey]=DiscreteStatsTable[[#This Row],[GroupByKey]])*DiscreteStatsTable[Average]))</f>
        <v>5.7719952606423401</v>
      </c>
      <c r="S1095" s="5" cm="1">
        <f t="array" ref="S1095">MAX(IF((DiscreteStatsTable[GroupByKey]=DiscreteStatsTable[[#This Row],[GroupByKey]]),(DiscreteStatsTable[GroupByKey]=DiscreteStatsTable[[#This Row],[GroupByKey]])*DiscreteStatsTable[Average]))</f>
        <v>6.9649734105951397</v>
      </c>
      <c r="T1095" s="5" cm="1">
        <f t="array" ref="T1095">MIN(IF((DiscreteStatsTable[GroupByKey]=DiscreteStatsTable[[#This Row],[GroupByKey]]),(DiscreteStatsTable[GroupByKey]=DiscreteStatsTable[[#This Row],[GroupByKey]])*DiscreteStatsTable[Minimum]))</f>
        <v>0.776495161041453</v>
      </c>
      <c r="U1095" s="5" cm="1">
        <f t="array" ref="U1095">MAX(IF((DiscreteStatsTable[GroupByKey]=DiscreteStatsTable[[#This Row],[GroupByKey]]),(DiscreteStatsTable[GroupByKey]=DiscreteStatsTable[[#This Row],[GroupByKey]])*DiscreteStatsTable[Maximum]))</f>
        <v>24.516532285818698</v>
      </c>
      <c r="V1095" s="5" cm="1">
        <f t="array" ref="V1095">IFERROR(AVERAGE(IF((DiscreteStatsTable[GroupByKey]=DiscreteStatsTable[[#This Row],[GroupByKey]]),(DiscreteStatsTable[GroupByKey]=DiscreteStatsTable[[#This Row],[GroupByKey]])*DiscreteStatsTable[NumberObservations])),0)</f>
        <v>314.94</v>
      </c>
      <c r="W1095" s="5">
        <f>IF((DiscreteStatsTable[[#This Row],[RepsRequested]]&gt;1),DiscreteStatsTable[[#This Row],[HalfWidth]],DiscreteStatsTable[[#This Row],[BatchMeansHalfWidth]])</f>
        <v>7.1468938045562813E-2</v>
      </c>
      <c r="X1095" s="5" cm="1">
        <f t="array" ref="X1095">COUNT(IF((DiscreteStatsTable[GroupByKey]=DiscreteStatsTable[[#This Row],[GroupByKey]]),(DiscreteStatsTable[GroupByKey]=DiscreteStatsTable[[#This Row],[GroupByKey]])*DiscreteStatsTable[Replication]))</f>
        <v>50</v>
      </c>
      <c r="Y1095" s="5">
        <f>IF(DiscreteStatsTable[[#This Row],[RepsRequested]]=DiscreteStatsTable[[#This Row],[RepsWithStatObserved]],1,0)</f>
        <v>1</v>
      </c>
    </row>
    <row r="1096" spans="1:25" x14ac:dyDescent="0.25">
      <c r="A1096" t="s">
        <v>68</v>
      </c>
      <c r="B1096" t="s">
        <v>70</v>
      </c>
      <c r="C1096">
        <v>25</v>
      </c>
      <c r="D1096" t="s">
        <v>85</v>
      </c>
      <c r="E1096" t="s">
        <v>93</v>
      </c>
      <c r="F1096" t="s">
        <v>87</v>
      </c>
      <c r="G1096">
        <v>0</v>
      </c>
      <c r="H1096">
        <v>2E+20</v>
      </c>
      <c r="I1096">
        <v>0</v>
      </c>
      <c r="J1096">
        <v>0</v>
      </c>
      <c r="K1096">
        <v>315</v>
      </c>
      <c r="L109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96" s="5" cm="1">
        <f t="array" ref="M1096">MAX(IF((ProjectInfoTable[ProjectName]=DiscreteStatsTable[[#This Row],[ProjectName]]),(ProjectInfoTable[ProjectName]=DiscreteStatsTable[[#This Row],[ProjectName]])*ProjectInfoTable[NumberOfReplications]))</f>
        <v>50</v>
      </c>
      <c r="N1096" s="5" cm="1">
        <f t="array" ref="N1096">IFERROR(AVERAGE(IF((DiscreteStatsTable[GroupByKey]=DiscreteStatsTable[[#This Row],[GroupByKey]]),(DiscreteStatsTable[GroupByKey]=DiscreteStatsTable[[#This Row],[GroupByKey]])*DiscreteStatsTable[Average])),0)</f>
        <v>0</v>
      </c>
      <c r="O1096" s="5" cm="1">
        <f t="array" ref="O1096">IFERROR(_xlfn.STDEV.S(IF((DiscreteStatsTable[GroupByKey]=DiscreteStatsTable[[#This Row],[GroupByKey]]),(DiscreteStatsTable[GroupByKey]=DiscreteStatsTable[[#This Row],[GroupByKey]])*DiscreteStatsTable[Average])),0)</f>
        <v>0</v>
      </c>
      <c r="P1096" s="5" cm="1">
        <f t="array" ref="P1096">MAX(IF((ProjectInfoTable[ProjectName]=DiscreteStatsTable[[#This Row],[ProjectName]]),(ProjectInfoTable[ProjectName]=DiscreteStatsTable[[#This Row],[ProjectName]])*ProjectInfoTable[ConfidenceInterval]))</f>
        <v>0.95</v>
      </c>
      <c r="Q1096" s="5">
        <f>IF(AND(DiscreteStatsTable[[#This Row],[RepsWithStatObserved]]=1,Y1096=0),200000000000000000000,IFERROR(_xlfn.T.INV.2T(1 -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6" s="5" cm="1">
        <f t="array" ref="R1096">MIN(IF((DiscreteStatsTable[GroupByKey]=DiscreteStatsTable[[#This Row],[GroupByKey]]),(DiscreteStatsTable[GroupByKey]=DiscreteStatsTable[[#This Row],[GroupByKey]])*DiscreteStatsTable[Average]))</f>
        <v>0</v>
      </c>
      <c r="S1096" s="5" cm="1">
        <f t="array" ref="S1096">MAX(IF((DiscreteStatsTable[GroupByKey]=DiscreteStatsTable[[#This Row],[GroupByKey]]),(DiscreteStatsTable[GroupByKey]=DiscreteStatsTable[[#This Row],[GroupByKey]])*DiscreteStatsTable[Average]))</f>
        <v>0</v>
      </c>
      <c r="T1096" s="5" cm="1">
        <f t="array" ref="T1096">MIN(IF((DiscreteStatsTable[GroupByKey]=DiscreteStatsTable[[#This Row],[GroupByKey]]),(DiscreteStatsTable[GroupByKey]=DiscreteStatsTable[[#This Row],[GroupByKey]])*DiscreteStatsTable[Minimum]))</f>
        <v>0</v>
      </c>
      <c r="U1096" s="5" cm="1">
        <f t="array" ref="U1096">MAX(IF((DiscreteStatsTable[GroupByKey]=DiscreteStatsTable[[#This Row],[GroupByKey]]),(DiscreteStatsTable[GroupByKey]=DiscreteStatsTable[[#This Row],[GroupByKey]])*DiscreteStatsTable[Maximum]))</f>
        <v>0</v>
      </c>
      <c r="V1096" s="5" cm="1">
        <f t="array" ref="V1096">IFERROR(AVERAGE(IF((DiscreteStatsTable[GroupByKey]=DiscreteStatsTable[[#This Row],[GroupByKey]]),(DiscreteStatsTable[GroupByKey]=DiscreteStatsTable[[#This Row],[GroupByKey]])*DiscreteStatsTable[NumberObservations])),0)</f>
        <v>314.94</v>
      </c>
      <c r="W1096" s="5">
        <f>IF((DiscreteStatsTable[[#This Row],[RepsRequested]]&gt;1),DiscreteStatsTable[[#This Row],[HalfWidth]],DiscreteStatsTable[[#This Row],[BatchMeansHalfWidth]])</f>
        <v>0</v>
      </c>
      <c r="X1096" s="5" cm="1">
        <f t="array" ref="X1096">COUNT(IF((DiscreteStatsTable[GroupByKey]=DiscreteStatsTable[[#This Row],[GroupByKey]]),(DiscreteStatsTable[GroupByKey]=DiscreteStatsTable[[#This Row],[GroupByKey]])*DiscreteStatsTable[Replication]))</f>
        <v>50</v>
      </c>
      <c r="Y1096" s="5">
        <f>IF(DiscreteStatsTable[[#This Row],[RepsRequested]]=DiscreteStatsTable[[#This Row],[RepsWithStatObserved]],1,0)</f>
        <v>1</v>
      </c>
    </row>
    <row r="1097" spans="1:25" x14ac:dyDescent="0.25">
      <c r="A1097" t="s">
        <v>68</v>
      </c>
      <c r="B1097" t="s">
        <v>70</v>
      </c>
      <c r="C1097">
        <v>25</v>
      </c>
      <c r="D1097" t="s">
        <v>85</v>
      </c>
      <c r="E1097" t="s">
        <v>94</v>
      </c>
      <c r="F1097" t="s">
        <v>87</v>
      </c>
      <c r="G1097">
        <v>0</v>
      </c>
      <c r="H1097">
        <v>2E+20</v>
      </c>
      <c r="I1097">
        <v>0</v>
      </c>
      <c r="J1097">
        <v>0</v>
      </c>
      <c r="K1097">
        <v>315</v>
      </c>
      <c r="L109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97" s="5" cm="1">
        <f t="array" ref="M1097">MAX(IF((ProjectInfoTable[ProjectName]=DiscreteStatsTable[[#This Row],[ProjectName]]),(ProjectInfoTable[ProjectName]=DiscreteStatsTable[[#This Row],[ProjectName]])*ProjectInfoTable[NumberOfReplications]))</f>
        <v>50</v>
      </c>
      <c r="N1097" s="5" cm="1">
        <f t="array" ref="N1097">IFERROR(AVERAGE(IF((DiscreteStatsTable[GroupByKey]=DiscreteStatsTable[[#This Row],[GroupByKey]]),(DiscreteStatsTable[GroupByKey]=DiscreteStatsTable[[#This Row],[GroupByKey]])*DiscreteStatsTable[Average])),0)</f>
        <v>0</v>
      </c>
      <c r="O1097" s="5" cm="1">
        <f t="array" ref="O1097">IFERROR(_xlfn.STDEV.S(IF((DiscreteStatsTable[GroupByKey]=DiscreteStatsTable[[#This Row],[GroupByKey]]),(DiscreteStatsTable[GroupByKey]=DiscreteStatsTable[[#This Row],[GroupByKey]])*DiscreteStatsTable[Average])),0)</f>
        <v>0</v>
      </c>
      <c r="P1097" s="5" cm="1">
        <f t="array" ref="P1097">MAX(IF((ProjectInfoTable[ProjectName]=DiscreteStatsTable[[#This Row],[ProjectName]]),(ProjectInfoTable[ProjectName]=DiscreteStatsTable[[#This Row],[ProjectName]])*ProjectInfoTable[ConfidenceInterval]))</f>
        <v>0.95</v>
      </c>
      <c r="Q1097" s="5">
        <f>IF(AND(DiscreteStatsTable[[#This Row],[RepsWithStatObserved]]=1,Y1097=0),200000000000000000000,IFERROR(_xlfn.T.INV.2T(1 -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7" s="5" cm="1">
        <f t="array" ref="R1097">MIN(IF((DiscreteStatsTable[GroupByKey]=DiscreteStatsTable[[#This Row],[GroupByKey]]),(DiscreteStatsTable[GroupByKey]=DiscreteStatsTable[[#This Row],[GroupByKey]])*DiscreteStatsTable[Average]))</f>
        <v>0</v>
      </c>
      <c r="S1097" s="5" cm="1">
        <f t="array" ref="S1097">MAX(IF((DiscreteStatsTable[GroupByKey]=DiscreteStatsTable[[#This Row],[GroupByKey]]),(DiscreteStatsTable[GroupByKey]=DiscreteStatsTable[[#This Row],[GroupByKey]])*DiscreteStatsTable[Average]))</f>
        <v>0</v>
      </c>
      <c r="T1097" s="5" cm="1">
        <f t="array" ref="T1097">MIN(IF((DiscreteStatsTable[GroupByKey]=DiscreteStatsTable[[#This Row],[GroupByKey]]),(DiscreteStatsTable[GroupByKey]=DiscreteStatsTable[[#This Row],[GroupByKey]])*DiscreteStatsTable[Minimum]))</f>
        <v>0</v>
      </c>
      <c r="U1097" s="5" cm="1">
        <f t="array" ref="U1097">MAX(IF((DiscreteStatsTable[GroupByKey]=DiscreteStatsTable[[#This Row],[GroupByKey]]),(DiscreteStatsTable[GroupByKey]=DiscreteStatsTable[[#This Row],[GroupByKey]])*DiscreteStatsTable[Maximum]))</f>
        <v>0</v>
      </c>
      <c r="V1097" s="5" cm="1">
        <f t="array" ref="V1097">IFERROR(AVERAGE(IF((DiscreteStatsTable[GroupByKey]=DiscreteStatsTable[[#This Row],[GroupByKey]]),(DiscreteStatsTable[GroupByKey]=DiscreteStatsTable[[#This Row],[GroupByKey]])*DiscreteStatsTable[NumberObservations])),0)</f>
        <v>314.94</v>
      </c>
      <c r="W1097" s="5">
        <f>IF((DiscreteStatsTable[[#This Row],[RepsRequested]]&gt;1),DiscreteStatsTable[[#This Row],[HalfWidth]],DiscreteStatsTable[[#This Row],[BatchMeansHalfWidth]])</f>
        <v>0</v>
      </c>
      <c r="X1097" s="5" cm="1">
        <f t="array" ref="X1097">COUNT(IF((DiscreteStatsTable[GroupByKey]=DiscreteStatsTable[[#This Row],[GroupByKey]]),(DiscreteStatsTable[GroupByKey]=DiscreteStatsTable[[#This Row],[GroupByKey]])*DiscreteStatsTable[Replication]))</f>
        <v>50</v>
      </c>
      <c r="Y1097" s="5">
        <f>IF(DiscreteStatsTable[[#This Row],[RepsRequested]]=DiscreteStatsTable[[#This Row],[RepsWithStatObserved]],1,0)</f>
        <v>1</v>
      </c>
    </row>
    <row r="1098" spans="1:25" x14ac:dyDescent="0.25">
      <c r="A1098" t="s">
        <v>68</v>
      </c>
      <c r="B1098" t="s">
        <v>70</v>
      </c>
      <c r="C1098">
        <v>25</v>
      </c>
      <c r="D1098" t="s">
        <v>85</v>
      </c>
      <c r="E1098" t="s">
        <v>95</v>
      </c>
      <c r="F1098" t="s">
        <v>87</v>
      </c>
      <c r="G1098">
        <v>0.15012895427068201</v>
      </c>
      <c r="H1098">
        <v>2E+20</v>
      </c>
      <c r="I1098">
        <v>1.94461884010915E-2</v>
      </c>
      <c r="J1098">
        <v>0.34264881157114002</v>
      </c>
      <c r="K1098">
        <v>315</v>
      </c>
      <c r="L109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98" s="5" cm="1">
        <f t="array" ref="M1098">MAX(IF((ProjectInfoTable[ProjectName]=DiscreteStatsTable[[#This Row],[ProjectName]]),(ProjectInfoTable[ProjectName]=DiscreteStatsTable[[#This Row],[ProjectName]])*ProjectInfoTable[NumberOfReplications]))</f>
        <v>50</v>
      </c>
      <c r="N1098" s="5" cm="1">
        <f t="array" ref="N1098">IFERROR(AVERAGE(IF((DiscreteStatsTable[GroupByKey]=DiscreteStatsTable[[#This Row],[GroupByKey]]),(DiscreteStatsTable[GroupByKey]=DiscreteStatsTable[[#This Row],[GroupByKey]])*DiscreteStatsTable[Average])),0)</f>
        <v>0.15360300744494335</v>
      </c>
      <c r="O1098" s="5" cm="1">
        <f t="array" ref="O109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098" s="5" cm="1">
        <f t="array" ref="P1098">MAX(IF((ProjectInfoTable[ProjectName]=DiscreteStatsTable[[#This Row],[ProjectName]]),(ProjectInfoTable[ProjectName]=DiscreteStatsTable[[#This Row],[ProjectName]])*ProjectInfoTable[ConfidenceInterval]))</f>
        <v>0.95</v>
      </c>
      <c r="Q1098" s="5">
        <f>IF(AND(DiscreteStatsTable[[#This Row],[RepsWithStatObserved]]=1,Y1098=0),200000000000000000000,IFERROR(_xlfn.T.INV.2T(1 -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098" s="5" cm="1">
        <f t="array" ref="R1098">MIN(IF((DiscreteStatsTable[GroupByKey]=DiscreteStatsTable[[#This Row],[GroupByKey]]),(DiscreteStatsTable[GroupByKey]=DiscreteStatsTable[[#This Row],[GroupByKey]])*DiscreteStatsTable[Average]))</f>
        <v>0.14775202073435401</v>
      </c>
      <c r="S1098" s="5" cm="1">
        <f t="array" ref="S1098">MAX(IF((DiscreteStatsTable[GroupByKey]=DiscreteStatsTable[[#This Row],[GroupByKey]]),(DiscreteStatsTable[GroupByKey]=DiscreteStatsTable[[#This Row],[GroupByKey]])*DiscreteStatsTable[Average]))</f>
        <v>0.15935535821513699</v>
      </c>
      <c r="T1098" s="5" cm="1">
        <f t="array" ref="T1098">MIN(IF((DiscreteStatsTable[GroupByKey]=DiscreteStatsTable[[#This Row],[GroupByKey]]),(DiscreteStatsTable[GroupByKey]=DiscreteStatsTable[[#This Row],[GroupByKey]])*DiscreteStatsTable[Minimum]))</f>
        <v>1.2941586017357501E-2</v>
      </c>
      <c r="U1098" s="5" cm="1">
        <f t="array" ref="U1098">MAX(IF((DiscreteStatsTable[GroupByKey]=DiscreteStatsTable[[#This Row],[GroupByKey]]),(DiscreteStatsTable[GroupByKey]=DiscreteStatsTable[[#This Row],[GroupByKey]])*DiscreteStatsTable[Maximum]))</f>
        <v>0.39902140955300902</v>
      </c>
      <c r="V1098" s="5" cm="1">
        <f t="array" ref="V1098">IFERROR(AVERAGE(IF((DiscreteStatsTable[GroupByKey]=DiscreteStatsTable[[#This Row],[GroupByKey]]),(DiscreteStatsTable[GroupByKey]=DiscreteStatsTable[[#This Row],[GroupByKey]])*DiscreteStatsTable[NumberObservations])),0)</f>
        <v>314.94</v>
      </c>
      <c r="W1098" s="5">
        <f>IF((DiscreteStatsTable[[#This Row],[RepsRequested]]&gt;1),DiscreteStatsTable[[#This Row],[HalfWidth]],DiscreteStatsTable[[#This Row],[BatchMeansHalfWidth]])</f>
        <v>7.902472167534418E-4</v>
      </c>
      <c r="X1098" s="5" cm="1">
        <f t="array" ref="X1098">COUNT(IF((DiscreteStatsTable[GroupByKey]=DiscreteStatsTable[[#This Row],[GroupByKey]]),(DiscreteStatsTable[GroupByKey]=DiscreteStatsTable[[#This Row],[GroupByKey]])*DiscreteStatsTable[Replication]))</f>
        <v>50</v>
      </c>
      <c r="Y1098" s="5">
        <f>IF(DiscreteStatsTable[[#This Row],[RepsRequested]]=DiscreteStatsTable[[#This Row],[RepsWithStatObserved]],1,0)</f>
        <v>1</v>
      </c>
    </row>
    <row r="1099" spans="1:25" x14ac:dyDescent="0.25">
      <c r="A1099" t="s">
        <v>68</v>
      </c>
      <c r="B1099" t="s">
        <v>70</v>
      </c>
      <c r="C1099">
        <v>25</v>
      </c>
      <c r="D1099" t="s">
        <v>85</v>
      </c>
      <c r="E1099" t="s">
        <v>96</v>
      </c>
      <c r="F1099" t="s">
        <v>87</v>
      </c>
      <c r="G1099">
        <v>5.5680346878959899</v>
      </c>
      <c r="H1099">
        <v>2E+20</v>
      </c>
      <c r="I1099">
        <v>1.1667713040654899</v>
      </c>
      <c r="J1099">
        <v>15.045930004163599</v>
      </c>
      <c r="K1099">
        <v>315</v>
      </c>
      <c r="L109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99" s="5" cm="1">
        <f t="array" ref="M1099">MAX(IF((ProjectInfoTable[ProjectName]=DiscreteStatsTable[[#This Row],[ProjectName]]),(ProjectInfoTable[ProjectName]=DiscreteStatsTable[[#This Row],[ProjectName]])*ProjectInfoTable[NumberOfReplications]))</f>
        <v>50</v>
      </c>
      <c r="N1099" s="5" cm="1">
        <f t="array" ref="N1099">IFERROR(AVERAGE(IF((DiscreteStatsTable[GroupByKey]=DiscreteStatsTable[[#This Row],[GroupByKey]]),(DiscreteStatsTable[GroupByKey]=DiscreteStatsTable[[#This Row],[GroupByKey]])*DiscreteStatsTable[Average])),0)</f>
        <v>5.6703914844629564</v>
      </c>
      <c r="O1099" s="5" cm="1">
        <f t="array" ref="O1099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099" s="5" cm="1">
        <f t="array" ref="P1099">MAX(IF((ProjectInfoTable[ProjectName]=DiscreteStatsTable[[#This Row],[ProjectName]]),(ProjectInfoTable[ProjectName]=DiscreteStatsTable[[#This Row],[ProjectName]])*ProjectInfoTable[ConfidenceInterval]))</f>
        <v>0.95</v>
      </c>
      <c r="Q1099" s="5">
        <f>IF(AND(DiscreteStatsTable[[#This Row],[RepsWithStatObserved]]=1,Y1099=0),200000000000000000000,IFERROR(_xlfn.T.INV.2T(1 -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099" s="5" cm="1">
        <f t="array" ref="R1099">MIN(IF((DiscreteStatsTable[GroupByKey]=DiscreteStatsTable[[#This Row],[GroupByKey]]),(DiscreteStatsTable[GroupByKey]=DiscreteStatsTable[[#This Row],[GroupByKey]])*DiscreteStatsTable[Average]))</f>
        <v>5.4446177348794</v>
      </c>
      <c r="S1099" s="5" cm="1">
        <f t="array" ref="S1099">MAX(IF((DiscreteStatsTable[GroupByKey]=DiscreteStatsTable[[#This Row],[GroupByKey]]),(DiscreteStatsTable[GroupByKey]=DiscreteStatsTable[[#This Row],[GroupByKey]])*DiscreteStatsTable[Average]))</f>
        <v>5.9073355064629904</v>
      </c>
      <c r="T1099" s="5" cm="1">
        <f t="array" ref="T1099">MIN(IF((DiscreteStatsTable[GroupByKey]=DiscreteStatsTable[[#This Row],[GroupByKey]]),(DiscreteStatsTable[GroupByKey]=DiscreteStatsTable[[#This Row],[GroupByKey]])*DiscreteStatsTable[Minimum]))</f>
        <v>0.776495161041453</v>
      </c>
      <c r="U1099" s="5" cm="1">
        <f t="array" ref="U1099">MAX(IF((DiscreteStatsTable[GroupByKey]=DiscreteStatsTable[[#This Row],[GroupByKey]]),(DiscreteStatsTable[GroupByKey]=DiscreteStatsTable[[#This Row],[GroupByKey]])*DiscreteStatsTable[Maximum]))</f>
        <v>17.386184782464099</v>
      </c>
      <c r="V1099" s="5" cm="1">
        <f t="array" ref="V1099">IFERROR(AVERAGE(IF((DiscreteStatsTable[GroupByKey]=DiscreteStatsTable[[#This Row],[GroupByKey]]),(DiscreteStatsTable[GroupByKey]=DiscreteStatsTable[[#This Row],[GroupByKey]])*DiscreteStatsTable[NumberObservations])),0)</f>
        <v>314.94</v>
      </c>
      <c r="W1099" s="5">
        <f>IF((DiscreteStatsTable[[#This Row],[RepsRequested]]&gt;1),DiscreteStatsTable[[#This Row],[HalfWidth]],DiscreteStatsTable[[#This Row],[BatchMeansHalfWidth]])</f>
        <v>3.1864759013847554E-2</v>
      </c>
      <c r="X1099" s="5" cm="1">
        <f t="array" ref="X1099">COUNT(IF((DiscreteStatsTable[GroupByKey]=DiscreteStatsTable[[#This Row],[GroupByKey]]),(DiscreteStatsTable[GroupByKey]=DiscreteStatsTable[[#This Row],[GroupByKey]])*DiscreteStatsTable[Replication]))</f>
        <v>50</v>
      </c>
      <c r="Y1099" s="5">
        <f>IF(DiscreteStatsTable[[#This Row],[RepsRequested]]=DiscreteStatsTable[[#This Row],[RepsWithStatObserved]],1,0)</f>
        <v>1</v>
      </c>
    </row>
    <row r="1100" spans="1:25" x14ac:dyDescent="0.25">
      <c r="A1100" t="s">
        <v>68</v>
      </c>
      <c r="B1100" t="s">
        <v>70</v>
      </c>
      <c r="C1100">
        <v>25</v>
      </c>
      <c r="D1100" t="s">
        <v>85</v>
      </c>
      <c r="E1100" t="s">
        <v>97</v>
      </c>
      <c r="F1100" t="s">
        <v>87</v>
      </c>
      <c r="G1100">
        <v>0</v>
      </c>
      <c r="H1100">
        <v>2E+20</v>
      </c>
      <c r="I1100">
        <v>0</v>
      </c>
      <c r="J1100">
        <v>0</v>
      </c>
      <c r="K1100">
        <v>315</v>
      </c>
      <c r="L110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00" s="5" cm="1">
        <f t="array" ref="M1100">MAX(IF((ProjectInfoTable[ProjectName]=DiscreteStatsTable[[#This Row],[ProjectName]]),(ProjectInfoTable[ProjectName]=DiscreteStatsTable[[#This Row],[ProjectName]])*ProjectInfoTable[NumberOfReplications]))</f>
        <v>50</v>
      </c>
      <c r="N1100" s="5" cm="1">
        <f t="array" ref="N1100">IFERROR(AVERAGE(IF((DiscreteStatsTable[GroupByKey]=DiscreteStatsTable[[#This Row],[GroupByKey]]),(DiscreteStatsTable[GroupByKey]=DiscreteStatsTable[[#This Row],[GroupByKey]])*DiscreteStatsTable[Average])),0)</f>
        <v>0</v>
      </c>
      <c r="O1100" s="5" cm="1">
        <f t="array" ref="O1100">IFERROR(_xlfn.STDEV.S(IF((DiscreteStatsTable[GroupByKey]=DiscreteStatsTable[[#This Row],[GroupByKey]]),(DiscreteStatsTable[GroupByKey]=DiscreteStatsTable[[#This Row],[GroupByKey]])*DiscreteStatsTable[Average])),0)</f>
        <v>0</v>
      </c>
      <c r="P1100" s="5" cm="1">
        <f t="array" ref="P1100">MAX(IF((ProjectInfoTable[ProjectName]=DiscreteStatsTable[[#This Row],[ProjectName]]),(ProjectInfoTable[ProjectName]=DiscreteStatsTable[[#This Row],[ProjectName]])*ProjectInfoTable[ConfidenceInterval]))</f>
        <v>0.95</v>
      </c>
      <c r="Q1100" s="5">
        <f>IF(AND(DiscreteStatsTable[[#This Row],[RepsWithStatObserved]]=1,Y1100=0),200000000000000000000,IFERROR(_xlfn.T.INV.2T(1 -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0" s="5" cm="1">
        <f t="array" ref="R1100">MIN(IF((DiscreteStatsTable[GroupByKey]=DiscreteStatsTable[[#This Row],[GroupByKey]]),(DiscreteStatsTable[GroupByKey]=DiscreteStatsTable[[#This Row],[GroupByKey]])*DiscreteStatsTable[Average]))</f>
        <v>0</v>
      </c>
      <c r="S1100" s="5" cm="1">
        <f t="array" ref="S1100">MAX(IF((DiscreteStatsTable[GroupByKey]=DiscreteStatsTable[[#This Row],[GroupByKey]]),(DiscreteStatsTable[GroupByKey]=DiscreteStatsTable[[#This Row],[GroupByKey]])*DiscreteStatsTable[Average]))</f>
        <v>0</v>
      </c>
      <c r="T1100" s="5" cm="1">
        <f t="array" ref="T1100">MIN(IF((DiscreteStatsTable[GroupByKey]=DiscreteStatsTable[[#This Row],[GroupByKey]]),(DiscreteStatsTable[GroupByKey]=DiscreteStatsTable[[#This Row],[GroupByKey]])*DiscreteStatsTable[Minimum]))</f>
        <v>0</v>
      </c>
      <c r="U1100" s="5" cm="1">
        <f t="array" ref="U1100">MAX(IF((DiscreteStatsTable[GroupByKey]=DiscreteStatsTable[[#This Row],[GroupByKey]]),(DiscreteStatsTable[GroupByKey]=DiscreteStatsTable[[#This Row],[GroupByKey]])*DiscreteStatsTable[Maximum]))</f>
        <v>0</v>
      </c>
      <c r="V1100" s="5" cm="1">
        <f t="array" ref="V1100">IFERROR(AVERAGE(IF((DiscreteStatsTable[GroupByKey]=DiscreteStatsTable[[#This Row],[GroupByKey]]),(DiscreteStatsTable[GroupByKey]=DiscreteStatsTable[[#This Row],[GroupByKey]])*DiscreteStatsTable[NumberObservations])),0)</f>
        <v>314.94</v>
      </c>
      <c r="W1100" s="5">
        <f>IF((DiscreteStatsTable[[#This Row],[RepsRequested]]&gt;1),DiscreteStatsTable[[#This Row],[HalfWidth]],DiscreteStatsTable[[#This Row],[BatchMeansHalfWidth]])</f>
        <v>0</v>
      </c>
      <c r="X1100" s="5" cm="1">
        <f t="array" ref="X1100">COUNT(IF((DiscreteStatsTable[GroupByKey]=DiscreteStatsTable[[#This Row],[GroupByKey]]),(DiscreteStatsTable[GroupByKey]=DiscreteStatsTable[[#This Row],[GroupByKey]])*DiscreteStatsTable[Replication]))</f>
        <v>50</v>
      </c>
      <c r="Y1100" s="5">
        <f>IF(DiscreteStatsTable[[#This Row],[RepsRequested]]=DiscreteStatsTable[[#This Row],[RepsWithStatObserved]],1,0)</f>
        <v>1</v>
      </c>
    </row>
    <row r="1101" spans="1:25" x14ac:dyDescent="0.25">
      <c r="A1101" t="s">
        <v>68</v>
      </c>
      <c r="B1101" t="s">
        <v>70</v>
      </c>
      <c r="C1101">
        <v>25</v>
      </c>
      <c r="D1101" t="s">
        <v>85</v>
      </c>
      <c r="E1101" t="s">
        <v>98</v>
      </c>
      <c r="F1101" t="s">
        <v>87</v>
      </c>
      <c r="G1101">
        <v>0.57066396232372896</v>
      </c>
      <c r="H1101">
        <v>2E+20</v>
      </c>
      <c r="I1101">
        <v>0</v>
      </c>
      <c r="J1101">
        <v>7.2757229191747097</v>
      </c>
      <c r="K1101">
        <v>315</v>
      </c>
      <c r="L110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01" s="5" cm="1">
        <f t="array" ref="M1101">MAX(IF((ProjectInfoTable[ProjectName]=DiscreteStatsTable[[#This Row],[ProjectName]]),(ProjectInfoTable[ProjectName]=DiscreteStatsTable[[#This Row],[ProjectName]])*ProjectInfoTable[NumberOfReplications]))</f>
        <v>50</v>
      </c>
      <c r="N1101" s="5" cm="1">
        <f t="array" ref="N1101">IFERROR(AVERAGE(IF((DiscreteStatsTable[GroupByKey]=DiscreteStatsTable[[#This Row],[GroupByKey]]),(DiscreteStatsTable[GroupByKey]=DiscreteStatsTable[[#This Row],[GroupByKey]])*DiscreteStatsTable[Average])),0)</f>
        <v>0.57601823206331915</v>
      </c>
      <c r="O1101" s="5" cm="1">
        <f t="array" ref="O1101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101" s="5" cm="1">
        <f t="array" ref="P1101">MAX(IF((ProjectInfoTable[ProjectName]=DiscreteStatsTable[[#This Row],[ProjectName]]),(ProjectInfoTable[ProjectName]=DiscreteStatsTable[[#This Row],[ProjectName]])*ProjectInfoTable[ConfidenceInterval]))</f>
        <v>0.95</v>
      </c>
      <c r="Q1101" s="5">
        <f>IF(AND(DiscreteStatsTable[[#This Row],[RepsWithStatObserved]]=1,Y1101=0),200000000000000000000,IFERROR(_xlfn.T.INV.2T(1 -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101" s="5" cm="1">
        <f t="array" ref="R1101">MIN(IF((DiscreteStatsTable[GroupByKey]=DiscreteStatsTable[[#This Row],[GroupByKey]]),(DiscreteStatsTable[GroupByKey]=DiscreteStatsTable[[#This Row],[GroupByKey]])*DiscreteStatsTable[Average]))</f>
        <v>0.32737752576294898</v>
      </c>
      <c r="S1101" s="5" cm="1">
        <f t="array" ref="S1101">MAX(IF((DiscreteStatsTable[GroupByKey]=DiscreteStatsTable[[#This Row],[GroupByKey]]),(DiscreteStatsTable[GroupByKey]=DiscreteStatsTable[[#This Row],[GroupByKey]])*DiscreteStatsTable[Average]))</f>
        <v>1.14796185143237</v>
      </c>
      <c r="T1101" s="5" cm="1">
        <f t="array" ref="T1101">MIN(IF((DiscreteStatsTable[GroupByKey]=DiscreteStatsTable[[#This Row],[GroupByKey]]),(DiscreteStatsTable[GroupByKey]=DiscreteStatsTable[[#This Row],[GroupByKey]])*DiscreteStatsTable[Minimum]))</f>
        <v>0</v>
      </c>
      <c r="U1101" s="5" cm="1">
        <f t="array" ref="U1101">MAX(IF((DiscreteStatsTable[GroupByKey]=DiscreteStatsTable[[#This Row],[GroupByKey]]),(DiscreteStatsTable[GroupByKey]=DiscreteStatsTable[[#This Row],[GroupByKey]])*DiscreteStatsTable[Maximum]))</f>
        <v>11.200829717355999</v>
      </c>
      <c r="V1101" s="5" cm="1">
        <f t="array" ref="V1101">IFERROR(AVERAGE(IF((DiscreteStatsTable[GroupByKey]=DiscreteStatsTable[[#This Row],[GroupByKey]]),(DiscreteStatsTable[GroupByKey]=DiscreteStatsTable[[#This Row],[GroupByKey]])*DiscreteStatsTable[NumberObservations])),0)</f>
        <v>314.94</v>
      </c>
      <c r="W1101" s="5">
        <f>IF((DiscreteStatsTable[[#This Row],[RepsRequested]]&gt;1),DiscreteStatsTable[[#This Row],[HalfWidth]],DiscreteStatsTable[[#This Row],[BatchMeansHalfWidth]])</f>
        <v>4.5229136780020357E-2</v>
      </c>
      <c r="X1101" s="5" cm="1">
        <f t="array" ref="X1101">COUNT(IF((DiscreteStatsTable[GroupByKey]=DiscreteStatsTable[[#This Row],[GroupByKey]]),(DiscreteStatsTable[GroupByKey]=DiscreteStatsTable[[#This Row],[GroupByKey]])*DiscreteStatsTable[Replication]))</f>
        <v>50</v>
      </c>
      <c r="Y1101" s="5">
        <f>IF(DiscreteStatsTable[[#This Row],[RepsRequested]]=DiscreteStatsTable[[#This Row],[RepsWithStatObserved]],1,0)</f>
        <v>1</v>
      </c>
    </row>
    <row r="1102" spans="1:25" x14ac:dyDescent="0.25">
      <c r="A1102" t="s">
        <v>68</v>
      </c>
      <c r="B1102" t="s">
        <v>70</v>
      </c>
      <c r="C1102">
        <v>26</v>
      </c>
      <c r="D1102" t="s">
        <v>85</v>
      </c>
      <c r="E1102" t="s">
        <v>86</v>
      </c>
      <c r="F1102" t="s">
        <v>87</v>
      </c>
      <c r="G1102">
        <v>0</v>
      </c>
      <c r="H1102">
        <v>2E+20</v>
      </c>
      <c r="I1102">
        <v>0</v>
      </c>
      <c r="J1102">
        <v>0</v>
      </c>
      <c r="K1102">
        <v>315</v>
      </c>
      <c r="L110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02" s="5" cm="1">
        <f t="array" ref="M1102">MAX(IF((ProjectInfoTable[ProjectName]=DiscreteStatsTable[[#This Row],[ProjectName]]),(ProjectInfoTable[ProjectName]=DiscreteStatsTable[[#This Row],[ProjectName]])*ProjectInfoTable[NumberOfReplications]))</f>
        <v>50</v>
      </c>
      <c r="N1102" s="5" cm="1">
        <f t="array" ref="N1102">IFERROR(AVERAGE(IF((DiscreteStatsTable[GroupByKey]=DiscreteStatsTable[[#This Row],[GroupByKey]]),(DiscreteStatsTable[GroupByKey]=DiscreteStatsTable[[#This Row],[GroupByKey]])*DiscreteStatsTable[Average])),0)</f>
        <v>0</v>
      </c>
      <c r="O1102" s="5" cm="1">
        <f t="array" ref="O1102">IFERROR(_xlfn.STDEV.S(IF((DiscreteStatsTable[GroupByKey]=DiscreteStatsTable[[#This Row],[GroupByKey]]),(DiscreteStatsTable[GroupByKey]=DiscreteStatsTable[[#This Row],[GroupByKey]])*DiscreteStatsTable[Average])),0)</f>
        <v>0</v>
      </c>
      <c r="P1102" s="5" cm="1">
        <f t="array" ref="P1102">MAX(IF((ProjectInfoTable[ProjectName]=DiscreteStatsTable[[#This Row],[ProjectName]]),(ProjectInfoTable[ProjectName]=DiscreteStatsTable[[#This Row],[ProjectName]])*ProjectInfoTable[ConfidenceInterval]))</f>
        <v>0.95</v>
      </c>
      <c r="Q1102" s="5">
        <f>IF(AND(DiscreteStatsTable[[#This Row],[RepsWithStatObserved]]=1,Y1102=0),200000000000000000000,IFERROR(_xlfn.T.INV.2T(1 -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2" s="5" cm="1">
        <f t="array" ref="R1102">MIN(IF((DiscreteStatsTable[GroupByKey]=DiscreteStatsTable[[#This Row],[GroupByKey]]),(DiscreteStatsTable[GroupByKey]=DiscreteStatsTable[[#This Row],[GroupByKey]])*DiscreteStatsTable[Average]))</f>
        <v>0</v>
      </c>
      <c r="S1102" s="5" cm="1">
        <f t="array" ref="S1102">MAX(IF((DiscreteStatsTable[GroupByKey]=DiscreteStatsTable[[#This Row],[GroupByKey]]),(DiscreteStatsTable[GroupByKey]=DiscreteStatsTable[[#This Row],[GroupByKey]])*DiscreteStatsTable[Average]))</f>
        <v>0</v>
      </c>
      <c r="T1102" s="5" cm="1">
        <f t="array" ref="T1102">MIN(IF((DiscreteStatsTable[GroupByKey]=DiscreteStatsTable[[#This Row],[GroupByKey]]),(DiscreteStatsTable[GroupByKey]=DiscreteStatsTable[[#This Row],[GroupByKey]])*DiscreteStatsTable[Minimum]))</f>
        <v>0</v>
      </c>
      <c r="U1102" s="5" cm="1">
        <f t="array" ref="U1102">MAX(IF((DiscreteStatsTable[GroupByKey]=DiscreteStatsTable[[#This Row],[GroupByKey]]),(DiscreteStatsTable[GroupByKey]=DiscreteStatsTable[[#This Row],[GroupByKey]])*DiscreteStatsTable[Maximum]))</f>
        <v>0</v>
      </c>
      <c r="V1102" s="5" cm="1">
        <f t="array" ref="V1102">IFERROR(AVERAGE(IF((DiscreteStatsTable[GroupByKey]=DiscreteStatsTable[[#This Row],[GroupByKey]]),(DiscreteStatsTable[GroupByKey]=DiscreteStatsTable[[#This Row],[GroupByKey]])*DiscreteStatsTable[NumberObservations])),0)</f>
        <v>314.94</v>
      </c>
      <c r="W1102" s="5">
        <f>IF((DiscreteStatsTable[[#This Row],[RepsRequested]]&gt;1),DiscreteStatsTable[[#This Row],[HalfWidth]],DiscreteStatsTable[[#This Row],[BatchMeansHalfWidth]])</f>
        <v>0</v>
      </c>
      <c r="X1102" s="5" cm="1">
        <f t="array" ref="X1102">COUNT(IF((DiscreteStatsTable[GroupByKey]=DiscreteStatsTable[[#This Row],[GroupByKey]]),(DiscreteStatsTable[GroupByKey]=DiscreteStatsTable[[#This Row],[GroupByKey]])*DiscreteStatsTable[Replication]))</f>
        <v>50</v>
      </c>
      <c r="Y1102" s="5">
        <f>IF(DiscreteStatsTable[[#This Row],[RepsRequested]]=DiscreteStatsTable[[#This Row],[RepsWithStatObserved]],1,0)</f>
        <v>1</v>
      </c>
    </row>
    <row r="1103" spans="1:25" x14ac:dyDescent="0.25">
      <c r="A1103" t="s">
        <v>68</v>
      </c>
      <c r="B1103" t="s">
        <v>70</v>
      </c>
      <c r="C1103">
        <v>26</v>
      </c>
      <c r="D1103" t="s">
        <v>85</v>
      </c>
      <c r="E1103" t="s">
        <v>88</v>
      </c>
      <c r="F1103" t="s">
        <v>87</v>
      </c>
      <c r="G1103">
        <v>0</v>
      </c>
      <c r="H1103">
        <v>2E+20</v>
      </c>
      <c r="I1103">
        <v>0</v>
      </c>
      <c r="J1103">
        <v>0</v>
      </c>
      <c r="K1103">
        <v>315</v>
      </c>
      <c r="L110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03" s="5" cm="1">
        <f t="array" ref="M1103">MAX(IF((ProjectInfoTable[ProjectName]=DiscreteStatsTable[[#This Row],[ProjectName]]),(ProjectInfoTable[ProjectName]=DiscreteStatsTable[[#This Row],[ProjectName]])*ProjectInfoTable[NumberOfReplications]))</f>
        <v>50</v>
      </c>
      <c r="N1103" s="5" cm="1">
        <f t="array" ref="N1103">IFERROR(AVERAGE(IF((DiscreteStatsTable[GroupByKey]=DiscreteStatsTable[[#This Row],[GroupByKey]]),(DiscreteStatsTable[GroupByKey]=DiscreteStatsTable[[#This Row],[GroupByKey]])*DiscreteStatsTable[Average])),0)</f>
        <v>0</v>
      </c>
      <c r="O1103" s="5" cm="1">
        <f t="array" ref="O1103">IFERROR(_xlfn.STDEV.S(IF((DiscreteStatsTable[GroupByKey]=DiscreteStatsTable[[#This Row],[GroupByKey]]),(DiscreteStatsTable[GroupByKey]=DiscreteStatsTable[[#This Row],[GroupByKey]])*DiscreteStatsTable[Average])),0)</f>
        <v>0</v>
      </c>
      <c r="P1103" s="5" cm="1">
        <f t="array" ref="P1103">MAX(IF((ProjectInfoTable[ProjectName]=DiscreteStatsTable[[#This Row],[ProjectName]]),(ProjectInfoTable[ProjectName]=DiscreteStatsTable[[#This Row],[ProjectName]])*ProjectInfoTable[ConfidenceInterval]))</f>
        <v>0.95</v>
      </c>
      <c r="Q1103" s="5">
        <f>IF(AND(DiscreteStatsTable[[#This Row],[RepsWithStatObserved]]=1,Y1103=0),200000000000000000000,IFERROR(_xlfn.T.INV.2T(1 -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3" s="5" cm="1">
        <f t="array" ref="R1103">MIN(IF((DiscreteStatsTable[GroupByKey]=DiscreteStatsTable[[#This Row],[GroupByKey]]),(DiscreteStatsTable[GroupByKey]=DiscreteStatsTable[[#This Row],[GroupByKey]])*DiscreteStatsTable[Average]))</f>
        <v>0</v>
      </c>
      <c r="S1103" s="5" cm="1">
        <f t="array" ref="S1103">MAX(IF((DiscreteStatsTable[GroupByKey]=DiscreteStatsTable[[#This Row],[GroupByKey]]),(DiscreteStatsTable[GroupByKey]=DiscreteStatsTable[[#This Row],[GroupByKey]])*DiscreteStatsTable[Average]))</f>
        <v>0</v>
      </c>
      <c r="T1103" s="5" cm="1">
        <f t="array" ref="T1103">MIN(IF((DiscreteStatsTable[GroupByKey]=DiscreteStatsTable[[#This Row],[GroupByKey]]),(DiscreteStatsTable[GroupByKey]=DiscreteStatsTable[[#This Row],[GroupByKey]])*DiscreteStatsTable[Minimum]))</f>
        <v>0</v>
      </c>
      <c r="U1103" s="5" cm="1">
        <f t="array" ref="U1103">MAX(IF((DiscreteStatsTable[GroupByKey]=DiscreteStatsTable[[#This Row],[GroupByKey]]),(DiscreteStatsTable[GroupByKey]=DiscreteStatsTable[[#This Row],[GroupByKey]])*DiscreteStatsTable[Maximum]))</f>
        <v>0</v>
      </c>
      <c r="V1103" s="5" cm="1">
        <f t="array" ref="V1103">IFERROR(AVERAGE(IF((DiscreteStatsTable[GroupByKey]=DiscreteStatsTable[[#This Row],[GroupByKey]]),(DiscreteStatsTable[GroupByKey]=DiscreteStatsTable[[#This Row],[GroupByKey]])*DiscreteStatsTable[NumberObservations])),0)</f>
        <v>314.94</v>
      </c>
      <c r="W1103" s="5">
        <f>IF((DiscreteStatsTable[[#This Row],[RepsRequested]]&gt;1),DiscreteStatsTable[[#This Row],[HalfWidth]],DiscreteStatsTable[[#This Row],[BatchMeansHalfWidth]])</f>
        <v>0</v>
      </c>
      <c r="X1103" s="5" cm="1">
        <f t="array" ref="X1103">COUNT(IF((DiscreteStatsTable[GroupByKey]=DiscreteStatsTable[[#This Row],[GroupByKey]]),(DiscreteStatsTable[GroupByKey]=DiscreteStatsTable[[#This Row],[GroupByKey]])*DiscreteStatsTable[Replication]))</f>
        <v>50</v>
      </c>
      <c r="Y1103" s="5">
        <f>IF(DiscreteStatsTable[[#This Row],[RepsRequested]]=DiscreteStatsTable[[#This Row],[RepsWithStatObserved]],1,0)</f>
        <v>1</v>
      </c>
    </row>
    <row r="1104" spans="1:25" x14ac:dyDescent="0.25">
      <c r="A1104" t="s">
        <v>68</v>
      </c>
      <c r="B1104" t="s">
        <v>70</v>
      </c>
      <c r="C1104">
        <v>26</v>
      </c>
      <c r="D1104" t="s">
        <v>85</v>
      </c>
      <c r="E1104" t="s">
        <v>89</v>
      </c>
      <c r="F1104" t="s">
        <v>87</v>
      </c>
      <c r="G1104">
        <v>0</v>
      </c>
      <c r="H1104">
        <v>2E+20</v>
      </c>
      <c r="I1104">
        <v>0</v>
      </c>
      <c r="J1104">
        <v>0</v>
      </c>
      <c r="K1104">
        <v>315</v>
      </c>
      <c r="L110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04" s="5" cm="1">
        <f t="array" ref="M1104">MAX(IF((ProjectInfoTable[ProjectName]=DiscreteStatsTable[[#This Row],[ProjectName]]),(ProjectInfoTable[ProjectName]=DiscreteStatsTable[[#This Row],[ProjectName]])*ProjectInfoTable[NumberOfReplications]))</f>
        <v>50</v>
      </c>
      <c r="N1104" s="5" cm="1">
        <f t="array" ref="N1104">IFERROR(AVERAGE(IF((DiscreteStatsTable[GroupByKey]=DiscreteStatsTable[[#This Row],[GroupByKey]]),(DiscreteStatsTable[GroupByKey]=DiscreteStatsTable[[#This Row],[GroupByKey]])*DiscreteStatsTable[Average])),0)</f>
        <v>0</v>
      </c>
      <c r="O1104" s="5" cm="1">
        <f t="array" ref="O1104">IFERROR(_xlfn.STDEV.S(IF((DiscreteStatsTable[GroupByKey]=DiscreteStatsTable[[#This Row],[GroupByKey]]),(DiscreteStatsTable[GroupByKey]=DiscreteStatsTable[[#This Row],[GroupByKey]])*DiscreteStatsTable[Average])),0)</f>
        <v>0</v>
      </c>
      <c r="P1104" s="5" cm="1">
        <f t="array" ref="P1104">MAX(IF((ProjectInfoTable[ProjectName]=DiscreteStatsTable[[#This Row],[ProjectName]]),(ProjectInfoTable[ProjectName]=DiscreteStatsTable[[#This Row],[ProjectName]])*ProjectInfoTable[ConfidenceInterval]))</f>
        <v>0.95</v>
      </c>
      <c r="Q1104" s="5">
        <f>IF(AND(DiscreteStatsTable[[#This Row],[RepsWithStatObserved]]=1,Y1104=0),200000000000000000000,IFERROR(_xlfn.T.INV.2T(1 -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4" s="5" cm="1">
        <f t="array" ref="R1104">MIN(IF((DiscreteStatsTable[GroupByKey]=DiscreteStatsTable[[#This Row],[GroupByKey]]),(DiscreteStatsTable[GroupByKey]=DiscreteStatsTable[[#This Row],[GroupByKey]])*DiscreteStatsTable[Average]))</f>
        <v>0</v>
      </c>
      <c r="S1104" s="5" cm="1">
        <f t="array" ref="S1104">MAX(IF((DiscreteStatsTable[GroupByKey]=DiscreteStatsTable[[#This Row],[GroupByKey]]),(DiscreteStatsTable[GroupByKey]=DiscreteStatsTable[[#This Row],[GroupByKey]])*DiscreteStatsTable[Average]))</f>
        <v>0</v>
      </c>
      <c r="T1104" s="5" cm="1">
        <f t="array" ref="T1104">MIN(IF((DiscreteStatsTable[GroupByKey]=DiscreteStatsTable[[#This Row],[GroupByKey]]),(DiscreteStatsTable[GroupByKey]=DiscreteStatsTable[[#This Row],[GroupByKey]])*DiscreteStatsTable[Minimum]))</f>
        <v>0</v>
      </c>
      <c r="U1104" s="5" cm="1">
        <f t="array" ref="U1104">MAX(IF((DiscreteStatsTable[GroupByKey]=DiscreteStatsTable[[#This Row],[GroupByKey]]),(DiscreteStatsTable[GroupByKey]=DiscreteStatsTable[[#This Row],[GroupByKey]])*DiscreteStatsTable[Maximum]))</f>
        <v>0</v>
      </c>
      <c r="V1104" s="5" cm="1">
        <f t="array" ref="V1104">IFERROR(AVERAGE(IF((DiscreteStatsTable[GroupByKey]=DiscreteStatsTable[[#This Row],[GroupByKey]]),(DiscreteStatsTable[GroupByKey]=DiscreteStatsTable[[#This Row],[GroupByKey]])*DiscreteStatsTable[NumberObservations])),0)</f>
        <v>314.94</v>
      </c>
      <c r="W1104" s="5">
        <f>IF((DiscreteStatsTable[[#This Row],[RepsRequested]]&gt;1),DiscreteStatsTable[[#This Row],[HalfWidth]],DiscreteStatsTable[[#This Row],[BatchMeansHalfWidth]])</f>
        <v>0</v>
      </c>
      <c r="X1104" s="5" cm="1">
        <f t="array" ref="X1104">COUNT(IF((DiscreteStatsTable[GroupByKey]=DiscreteStatsTable[[#This Row],[GroupByKey]]),(DiscreteStatsTable[GroupByKey]=DiscreteStatsTable[[#This Row],[GroupByKey]])*DiscreteStatsTable[Replication]))</f>
        <v>50</v>
      </c>
      <c r="Y1104" s="5">
        <f>IF(DiscreteStatsTable[[#This Row],[RepsRequested]]=DiscreteStatsTable[[#This Row],[RepsWithStatObserved]],1,0)</f>
        <v>1</v>
      </c>
    </row>
    <row r="1105" spans="1:25" x14ac:dyDescent="0.25">
      <c r="A1105" t="s">
        <v>68</v>
      </c>
      <c r="B1105" t="s">
        <v>70</v>
      </c>
      <c r="C1105">
        <v>26</v>
      </c>
      <c r="D1105" t="s">
        <v>85</v>
      </c>
      <c r="E1105" t="s">
        <v>90</v>
      </c>
      <c r="F1105" t="s">
        <v>87</v>
      </c>
      <c r="G1105">
        <v>0</v>
      </c>
      <c r="H1105">
        <v>2E+20</v>
      </c>
      <c r="I1105">
        <v>0</v>
      </c>
      <c r="J1105">
        <v>0</v>
      </c>
      <c r="K1105">
        <v>315</v>
      </c>
      <c r="L110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05" s="5" cm="1">
        <f t="array" ref="M1105">MAX(IF((ProjectInfoTable[ProjectName]=DiscreteStatsTable[[#This Row],[ProjectName]]),(ProjectInfoTable[ProjectName]=DiscreteStatsTable[[#This Row],[ProjectName]])*ProjectInfoTable[NumberOfReplications]))</f>
        <v>50</v>
      </c>
      <c r="N1105" s="5" cm="1">
        <f t="array" ref="N1105">IFERROR(AVERAGE(IF((DiscreteStatsTable[GroupByKey]=DiscreteStatsTable[[#This Row],[GroupByKey]]),(DiscreteStatsTable[GroupByKey]=DiscreteStatsTable[[#This Row],[GroupByKey]])*DiscreteStatsTable[Average])),0)</f>
        <v>0</v>
      </c>
      <c r="O1105" s="5" cm="1">
        <f t="array" ref="O1105">IFERROR(_xlfn.STDEV.S(IF((DiscreteStatsTable[GroupByKey]=DiscreteStatsTable[[#This Row],[GroupByKey]]),(DiscreteStatsTable[GroupByKey]=DiscreteStatsTable[[#This Row],[GroupByKey]])*DiscreteStatsTable[Average])),0)</f>
        <v>0</v>
      </c>
      <c r="P1105" s="5" cm="1">
        <f t="array" ref="P1105">MAX(IF((ProjectInfoTable[ProjectName]=DiscreteStatsTable[[#This Row],[ProjectName]]),(ProjectInfoTable[ProjectName]=DiscreteStatsTable[[#This Row],[ProjectName]])*ProjectInfoTable[ConfidenceInterval]))</f>
        <v>0.95</v>
      </c>
      <c r="Q1105" s="5">
        <f>IF(AND(DiscreteStatsTable[[#This Row],[RepsWithStatObserved]]=1,Y1105=0),200000000000000000000,IFERROR(_xlfn.T.INV.2T(1 -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5" s="5" cm="1">
        <f t="array" ref="R1105">MIN(IF((DiscreteStatsTable[GroupByKey]=DiscreteStatsTable[[#This Row],[GroupByKey]]),(DiscreteStatsTable[GroupByKey]=DiscreteStatsTable[[#This Row],[GroupByKey]])*DiscreteStatsTable[Average]))</f>
        <v>0</v>
      </c>
      <c r="S1105" s="5" cm="1">
        <f t="array" ref="S1105">MAX(IF((DiscreteStatsTable[GroupByKey]=DiscreteStatsTable[[#This Row],[GroupByKey]]),(DiscreteStatsTable[GroupByKey]=DiscreteStatsTable[[#This Row],[GroupByKey]])*DiscreteStatsTable[Average]))</f>
        <v>0</v>
      </c>
      <c r="T1105" s="5" cm="1">
        <f t="array" ref="T1105">MIN(IF((DiscreteStatsTable[GroupByKey]=DiscreteStatsTable[[#This Row],[GroupByKey]]),(DiscreteStatsTable[GroupByKey]=DiscreteStatsTable[[#This Row],[GroupByKey]])*DiscreteStatsTable[Minimum]))</f>
        <v>0</v>
      </c>
      <c r="U1105" s="5" cm="1">
        <f t="array" ref="U1105">MAX(IF((DiscreteStatsTable[GroupByKey]=DiscreteStatsTable[[#This Row],[GroupByKey]]),(DiscreteStatsTable[GroupByKey]=DiscreteStatsTable[[#This Row],[GroupByKey]])*DiscreteStatsTable[Maximum]))</f>
        <v>0</v>
      </c>
      <c r="V1105" s="5" cm="1">
        <f t="array" ref="V1105">IFERROR(AVERAGE(IF((DiscreteStatsTable[GroupByKey]=DiscreteStatsTable[[#This Row],[GroupByKey]]),(DiscreteStatsTable[GroupByKey]=DiscreteStatsTable[[#This Row],[GroupByKey]])*DiscreteStatsTable[NumberObservations])),0)</f>
        <v>314.94</v>
      </c>
      <c r="W1105" s="5">
        <f>IF((DiscreteStatsTable[[#This Row],[RepsRequested]]&gt;1),DiscreteStatsTable[[#This Row],[HalfWidth]],DiscreteStatsTable[[#This Row],[BatchMeansHalfWidth]])</f>
        <v>0</v>
      </c>
      <c r="X1105" s="5" cm="1">
        <f t="array" ref="X1105">COUNT(IF((DiscreteStatsTable[GroupByKey]=DiscreteStatsTable[[#This Row],[GroupByKey]]),(DiscreteStatsTable[GroupByKey]=DiscreteStatsTable[[#This Row],[GroupByKey]])*DiscreteStatsTable[Replication]))</f>
        <v>50</v>
      </c>
      <c r="Y1105" s="5">
        <f>IF(DiscreteStatsTable[[#This Row],[RepsRequested]]=DiscreteStatsTable[[#This Row],[RepsWithStatObserved]],1,0)</f>
        <v>1</v>
      </c>
    </row>
    <row r="1106" spans="1:25" x14ac:dyDescent="0.25">
      <c r="A1106" t="s">
        <v>68</v>
      </c>
      <c r="B1106" t="s">
        <v>70</v>
      </c>
      <c r="C1106">
        <v>26</v>
      </c>
      <c r="D1106" t="s">
        <v>85</v>
      </c>
      <c r="E1106" t="s">
        <v>91</v>
      </c>
      <c r="F1106" t="s">
        <v>87</v>
      </c>
      <c r="G1106">
        <v>0.15384231112707</v>
      </c>
      <c r="H1106">
        <v>2E+20</v>
      </c>
      <c r="I1106">
        <v>2.3596609193827101E-2</v>
      </c>
      <c r="J1106">
        <v>0.34112396139494</v>
      </c>
      <c r="K1106">
        <v>315</v>
      </c>
      <c r="L110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06" s="5" cm="1">
        <f t="array" ref="M1106">MAX(IF((ProjectInfoTable[ProjectName]=DiscreteStatsTable[[#This Row],[ProjectName]]),(ProjectInfoTable[ProjectName]=DiscreteStatsTable[[#This Row],[ProjectName]])*ProjectInfoTable[NumberOfReplications]))</f>
        <v>50</v>
      </c>
      <c r="N1106" s="5" cm="1">
        <f t="array" ref="N1106">IFERROR(AVERAGE(IF((DiscreteStatsTable[GroupByKey]=DiscreteStatsTable[[#This Row],[GroupByKey]]),(DiscreteStatsTable[GroupByKey]=DiscreteStatsTable[[#This Row],[GroupByKey]])*DiscreteStatsTable[Average])),0)</f>
        <v>0.15360300744494335</v>
      </c>
      <c r="O1106" s="5" cm="1">
        <f t="array" ref="O110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06" s="5" cm="1">
        <f t="array" ref="P1106">MAX(IF((ProjectInfoTable[ProjectName]=DiscreteStatsTable[[#This Row],[ProjectName]]),(ProjectInfoTable[ProjectName]=DiscreteStatsTable[[#This Row],[ProjectName]])*ProjectInfoTable[ConfidenceInterval]))</f>
        <v>0.95</v>
      </c>
      <c r="Q1106" s="5">
        <f>IF(AND(DiscreteStatsTable[[#This Row],[RepsWithStatObserved]]=1,Y1106=0),200000000000000000000,IFERROR(_xlfn.T.INV.2T(1 -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06" s="5" cm="1">
        <f t="array" ref="R1106">MIN(IF((DiscreteStatsTable[GroupByKey]=DiscreteStatsTable[[#This Row],[GroupByKey]]),(DiscreteStatsTable[GroupByKey]=DiscreteStatsTable[[#This Row],[GroupByKey]])*DiscreteStatsTable[Average]))</f>
        <v>0.14775202073435401</v>
      </c>
      <c r="S1106" s="5" cm="1">
        <f t="array" ref="S1106">MAX(IF((DiscreteStatsTable[GroupByKey]=DiscreteStatsTable[[#This Row],[GroupByKey]]),(DiscreteStatsTable[GroupByKey]=DiscreteStatsTable[[#This Row],[GroupByKey]])*DiscreteStatsTable[Average]))</f>
        <v>0.15935535821513699</v>
      </c>
      <c r="T1106" s="5" cm="1">
        <f t="array" ref="T1106">MIN(IF((DiscreteStatsTable[GroupByKey]=DiscreteStatsTable[[#This Row],[GroupByKey]]),(DiscreteStatsTable[GroupByKey]=DiscreteStatsTable[[#This Row],[GroupByKey]])*DiscreteStatsTable[Minimum]))</f>
        <v>1.2941586017357501E-2</v>
      </c>
      <c r="U1106" s="5" cm="1">
        <f t="array" ref="U1106">MAX(IF((DiscreteStatsTable[GroupByKey]=DiscreteStatsTable[[#This Row],[GroupByKey]]),(DiscreteStatsTable[GroupByKey]=DiscreteStatsTable[[#This Row],[GroupByKey]])*DiscreteStatsTable[Maximum]))</f>
        <v>0.39902140955300902</v>
      </c>
      <c r="V1106" s="5" cm="1">
        <f t="array" ref="V1106">IFERROR(AVERAGE(IF((DiscreteStatsTable[GroupByKey]=DiscreteStatsTable[[#This Row],[GroupByKey]]),(DiscreteStatsTable[GroupByKey]=DiscreteStatsTable[[#This Row],[GroupByKey]])*DiscreteStatsTable[NumberObservations])),0)</f>
        <v>314.94</v>
      </c>
      <c r="W1106" s="5">
        <f>IF((DiscreteStatsTable[[#This Row],[RepsRequested]]&gt;1),DiscreteStatsTable[[#This Row],[HalfWidth]],DiscreteStatsTable[[#This Row],[BatchMeansHalfWidth]])</f>
        <v>7.902472167534418E-4</v>
      </c>
      <c r="X1106" s="5" cm="1">
        <f t="array" ref="X1106">COUNT(IF((DiscreteStatsTable[GroupByKey]=DiscreteStatsTable[[#This Row],[GroupByKey]]),(DiscreteStatsTable[GroupByKey]=DiscreteStatsTable[[#This Row],[GroupByKey]])*DiscreteStatsTable[Replication]))</f>
        <v>50</v>
      </c>
      <c r="Y1106" s="5">
        <f>IF(DiscreteStatsTable[[#This Row],[RepsRequested]]=DiscreteStatsTable[[#This Row],[RepsWithStatObserved]],1,0)</f>
        <v>1</v>
      </c>
    </row>
    <row r="1107" spans="1:25" x14ac:dyDescent="0.25">
      <c r="A1107" t="s">
        <v>68</v>
      </c>
      <c r="B1107" t="s">
        <v>70</v>
      </c>
      <c r="C1107">
        <v>26</v>
      </c>
      <c r="D1107" t="s">
        <v>85</v>
      </c>
      <c r="E1107" t="s">
        <v>92</v>
      </c>
      <c r="F1107" t="s">
        <v>87</v>
      </c>
      <c r="G1107">
        <v>6.3080045628699599</v>
      </c>
      <c r="H1107">
        <v>2E+20</v>
      </c>
      <c r="I1107">
        <v>1.41579655162963</v>
      </c>
      <c r="J1107">
        <v>17.504254525377501</v>
      </c>
      <c r="K1107">
        <v>315</v>
      </c>
      <c r="L110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07" s="5" cm="1">
        <f t="array" ref="M1107">MAX(IF((ProjectInfoTable[ProjectName]=DiscreteStatsTable[[#This Row],[ProjectName]]),(ProjectInfoTable[ProjectName]=DiscreteStatsTable[[#This Row],[ProjectName]])*ProjectInfoTable[NumberOfReplications]))</f>
        <v>50</v>
      </c>
      <c r="N1107" s="5" cm="1">
        <f t="array" ref="N1107">IFERROR(AVERAGE(IF((DiscreteStatsTable[GroupByKey]=DiscreteStatsTable[[#This Row],[GroupByKey]]),(DiscreteStatsTable[GroupByKey]=DiscreteStatsTable[[#This Row],[GroupByKey]])*DiscreteStatsTable[Average])),0)</f>
        <v>6.2464097165262737</v>
      </c>
      <c r="O1107" s="5" cm="1">
        <f t="array" ref="O1107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107" s="5" cm="1">
        <f t="array" ref="P1107">MAX(IF((ProjectInfoTable[ProjectName]=DiscreteStatsTable[[#This Row],[ProjectName]]),(ProjectInfoTable[ProjectName]=DiscreteStatsTable[[#This Row],[ProjectName]])*ProjectInfoTable[ConfidenceInterval]))</f>
        <v>0.95</v>
      </c>
      <c r="Q1107" s="5">
        <f>IF(AND(DiscreteStatsTable[[#This Row],[RepsWithStatObserved]]=1,Y1107=0),200000000000000000000,IFERROR(_xlfn.T.INV.2T(1 -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107" s="5" cm="1">
        <f t="array" ref="R1107">MIN(IF((DiscreteStatsTable[GroupByKey]=DiscreteStatsTable[[#This Row],[GroupByKey]]),(DiscreteStatsTable[GroupByKey]=DiscreteStatsTable[[#This Row],[GroupByKey]])*DiscreteStatsTable[Average]))</f>
        <v>5.7719952606423401</v>
      </c>
      <c r="S1107" s="5" cm="1">
        <f t="array" ref="S1107">MAX(IF((DiscreteStatsTable[GroupByKey]=DiscreteStatsTable[[#This Row],[GroupByKey]]),(DiscreteStatsTable[GroupByKey]=DiscreteStatsTable[[#This Row],[GroupByKey]])*DiscreteStatsTable[Average]))</f>
        <v>6.9649734105951397</v>
      </c>
      <c r="T1107" s="5" cm="1">
        <f t="array" ref="T1107">MIN(IF((DiscreteStatsTable[GroupByKey]=DiscreteStatsTable[[#This Row],[GroupByKey]]),(DiscreteStatsTable[GroupByKey]=DiscreteStatsTable[[#This Row],[GroupByKey]])*DiscreteStatsTable[Minimum]))</f>
        <v>0.776495161041453</v>
      </c>
      <c r="U1107" s="5" cm="1">
        <f t="array" ref="U1107">MAX(IF((DiscreteStatsTable[GroupByKey]=DiscreteStatsTable[[#This Row],[GroupByKey]]),(DiscreteStatsTable[GroupByKey]=DiscreteStatsTable[[#This Row],[GroupByKey]])*DiscreteStatsTable[Maximum]))</f>
        <v>24.516532285818698</v>
      </c>
      <c r="V1107" s="5" cm="1">
        <f t="array" ref="V1107">IFERROR(AVERAGE(IF((DiscreteStatsTable[GroupByKey]=DiscreteStatsTable[[#This Row],[GroupByKey]]),(DiscreteStatsTable[GroupByKey]=DiscreteStatsTable[[#This Row],[GroupByKey]])*DiscreteStatsTable[NumberObservations])),0)</f>
        <v>314.94</v>
      </c>
      <c r="W1107" s="5">
        <f>IF((DiscreteStatsTable[[#This Row],[RepsRequested]]&gt;1),DiscreteStatsTable[[#This Row],[HalfWidth]],DiscreteStatsTable[[#This Row],[BatchMeansHalfWidth]])</f>
        <v>7.1468938045562813E-2</v>
      </c>
      <c r="X1107" s="5" cm="1">
        <f t="array" ref="X1107">COUNT(IF((DiscreteStatsTable[GroupByKey]=DiscreteStatsTable[[#This Row],[GroupByKey]]),(DiscreteStatsTable[GroupByKey]=DiscreteStatsTable[[#This Row],[GroupByKey]])*DiscreteStatsTable[Replication]))</f>
        <v>50</v>
      </c>
      <c r="Y1107" s="5">
        <f>IF(DiscreteStatsTable[[#This Row],[RepsRequested]]=DiscreteStatsTable[[#This Row],[RepsWithStatObserved]],1,0)</f>
        <v>1</v>
      </c>
    </row>
    <row r="1108" spans="1:25" x14ac:dyDescent="0.25">
      <c r="A1108" t="s">
        <v>68</v>
      </c>
      <c r="B1108" t="s">
        <v>70</v>
      </c>
      <c r="C1108">
        <v>26</v>
      </c>
      <c r="D1108" t="s">
        <v>85</v>
      </c>
      <c r="E1108" t="s">
        <v>93</v>
      </c>
      <c r="F1108" t="s">
        <v>87</v>
      </c>
      <c r="G1108">
        <v>0</v>
      </c>
      <c r="H1108">
        <v>2E+20</v>
      </c>
      <c r="I1108">
        <v>0</v>
      </c>
      <c r="J1108">
        <v>0</v>
      </c>
      <c r="K1108">
        <v>315</v>
      </c>
      <c r="L110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08" s="5" cm="1">
        <f t="array" ref="M1108">MAX(IF((ProjectInfoTable[ProjectName]=DiscreteStatsTable[[#This Row],[ProjectName]]),(ProjectInfoTable[ProjectName]=DiscreteStatsTable[[#This Row],[ProjectName]])*ProjectInfoTable[NumberOfReplications]))</f>
        <v>50</v>
      </c>
      <c r="N1108" s="5" cm="1">
        <f t="array" ref="N1108">IFERROR(AVERAGE(IF((DiscreteStatsTable[GroupByKey]=DiscreteStatsTable[[#This Row],[GroupByKey]]),(DiscreteStatsTable[GroupByKey]=DiscreteStatsTable[[#This Row],[GroupByKey]])*DiscreteStatsTable[Average])),0)</f>
        <v>0</v>
      </c>
      <c r="O1108" s="5" cm="1">
        <f t="array" ref="O1108">IFERROR(_xlfn.STDEV.S(IF((DiscreteStatsTable[GroupByKey]=DiscreteStatsTable[[#This Row],[GroupByKey]]),(DiscreteStatsTable[GroupByKey]=DiscreteStatsTable[[#This Row],[GroupByKey]])*DiscreteStatsTable[Average])),0)</f>
        <v>0</v>
      </c>
      <c r="P1108" s="5" cm="1">
        <f t="array" ref="P1108">MAX(IF((ProjectInfoTable[ProjectName]=DiscreteStatsTable[[#This Row],[ProjectName]]),(ProjectInfoTable[ProjectName]=DiscreteStatsTable[[#This Row],[ProjectName]])*ProjectInfoTable[ConfidenceInterval]))</f>
        <v>0.95</v>
      </c>
      <c r="Q1108" s="5">
        <f>IF(AND(DiscreteStatsTable[[#This Row],[RepsWithStatObserved]]=1,Y1108=0),200000000000000000000,IFERROR(_xlfn.T.INV.2T(1 -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8" s="5" cm="1">
        <f t="array" ref="R1108">MIN(IF((DiscreteStatsTable[GroupByKey]=DiscreteStatsTable[[#This Row],[GroupByKey]]),(DiscreteStatsTable[GroupByKey]=DiscreteStatsTable[[#This Row],[GroupByKey]])*DiscreteStatsTable[Average]))</f>
        <v>0</v>
      </c>
      <c r="S1108" s="5" cm="1">
        <f t="array" ref="S1108">MAX(IF((DiscreteStatsTable[GroupByKey]=DiscreteStatsTable[[#This Row],[GroupByKey]]),(DiscreteStatsTable[GroupByKey]=DiscreteStatsTable[[#This Row],[GroupByKey]])*DiscreteStatsTable[Average]))</f>
        <v>0</v>
      </c>
      <c r="T1108" s="5" cm="1">
        <f t="array" ref="T1108">MIN(IF((DiscreteStatsTable[GroupByKey]=DiscreteStatsTable[[#This Row],[GroupByKey]]),(DiscreteStatsTable[GroupByKey]=DiscreteStatsTable[[#This Row],[GroupByKey]])*DiscreteStatsTable[Minimum]))</f>
        <v>0</v>
      </c>
      <c r="U1108" s="5" cm="1">
        <f t="array" ref="U1108">MAX(IF((DiscreteStatsTable[GroupByKey]=DiscreteStatsTable[[#This Row],[GroupByKey]]),(DiscreteStatsTable[GroupByKey]=DiscreteStatsTable[[#This Row],[GroupByKey]])*DiscreteStatsTable[Maximum]))</f>
        <v>0</v>
      </c>
      <c r="V1108" s="5" cm="1">
        <f t="array" ref="V1108">IFERROR(AVERAGE(IF((DiscreteStatsTable[GroupByKey]=DiscreteStatsTable[[#This Row],[GroupByKey]]),(DiscreteStatsTable[GroupByKey]=DiscreteStatsTable[[#This Row],[GroupByKey]])*DiscreteStatsTable[NumberObservations])),0)</f>
        <v>314.94</v>
      </c>
      <c r="W1108" s="5">
        <f>IF((DiscreteStatsTable[[#This Row],[RepsRequested]]&gt;1),DiscreteStatsTable[[#This Row],[HalfWidth]],DiscreteStatsTable[[#This Row],[BatchMeansHalfWidth]])</f>
        <v>0</v>
      </c>
      <c r="X1108" s="5" cm="1">
        <f t="array" ref="X1108">COUNT(IF((DiscreteStatsTable[GroupByKey]=DiscreteStatsTable[[#This Row],[GroupByKey]]),(DiscreteStatsTable[GroupByKey]=DiscreteStatsTable[[#This Row],[GroupByKey]])*DiscreteStatsTable[Replication]))</f>
        <v>50</v>
      </c>
      <c r="Y1108" s="5">
        <f>IF(DiscreteStatsTable[[#This Row],[RepsRequested]]=DiscreteStatsTable[[#This Row],[RepsWithStatObserved]],1,0)</f>
        <v>1</v>
      </c>
    </row>
    <row r="1109" spans="1:25" x14ac:dyDescent="0.25">
      <c r="A1109" t="s">
        <v>68</v>
      </c>
      <c r="B1109" t="s">
        <v>70</v>
      </c>
      <c r="C1109">
        <v>26</v>
      </c>
      <c r="D1109" t="s">
        <v>85</v>
      </c>
      <c r="E1109" t="s">
        <v>94</v>
      </c>
      <c r="F1109" t="s">
        <v>87</v>
      </c>
      <c r="G1109">
        <v>0</v>
      </c>
      <c r="H1109">
        <v>2E+20</v>
      </c>
      <c r="I1109">
        <v>0</v>
      </c>
      <c r="J1109">
        <v>0</v>
      </c>
      <c r="K1109">
        <v>315</v>
      </c>
      <c r="L110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09" s="5" cm="1">
        <f t="array" ref="M1109">MAX(IF((ProjectInfoTable[ProjectName]=DiscreteStatsTable[[#This Row],[ProjectName]]),(ProjectInfoTable[ProjectName]=DiscreteStatsTable[[#This Row],[ProjectName]])*ProjectInfoTable[NumberOfReplications]))</f>
        <v>50</v>
      </c>
      <c r="N1109" s="5" cm="1">
        <f t="array" ref="N1109">IFERROR(AVERAGE(IF((DiscreteStatsTable[GroupByKey]=DiscreteStatsTable[[#This Row],[GroupByKey]]),(DiscreteStatsTable[GroupByKey]=DiscreteStatsTable[[#This Row],[GroupByKey]])*DiscreteStatsTable[Average])),0)</f>
        <v>0</v>
      </c>
      <c r="O1109" s="5" cm="1">
        <f t="array" ref="O1109">IFERROR(_xlfn.STDEV.S(IF((DiscreteStatsTable[GroupByKey]=DiscreteStatsTable[[#This Row],[GroupByKey]]),(DiscreteStatsTable[GroupByKey]=DiscreteStatsTable[[#This Row],[GroupByKey]])*DiscreteStatsTable[Average])),0)</f>
        <v>0</v>
      </c>
      <c r="P1109" s="5" cm="1">
        <f t="array" ref="P1109">MAX(IF((ProjectInfoTable[ProjectName]=DiscreteStatsTable[[#This Row],[ProjectName]]),(ProjectInfoTable[ProjectName]=DiscreteStatsTable[[#This Row],[ProjectName]])*ProjectInfoTable[ConfidenceInterval]))</f>
        <v>0.95</v>
      </c>
      <c r="Q1109" s="5">
        <f>IF(AND(DiscreteStatsTable[[#This Row],[RepsWithStatObserved]]=1,Y1109=0),200000000000000000000,IFERROR(_xlfn.T.INV.2T(1 -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9" s="5" cm="1">
        <f t="array" ref="R1109">MIN(IF((DiscreteStatsTable[GroupByKey]=DiscreteStatsTable[[#This Row],[GroupByKey]]),(DiscreteStatsTable[GroupByKey]=DiscreteStatsTable[[#This Row],[GroupByKey]])*DiscreteStatsTable[Average]))</f>
        <v>0</v>
      </c>
      <c r="S1109" s="5" cm="1">
        <f t="array" ref="S1109">MAX(IF((DiscreteStatsTable[GroupByKey]=DiscreteStatsTable[[#This Row],[GroupByKey]]),(DiscreteStatsTable[GroupByKey]=DiscreteStatsTable[[#This Row],[GroupByKey]])*DiscreteStatsTable[Average]))</f>
        <v>0</v>
      </c>
      <c r="T1109" s="5" cm="1">
        <f t="array" ref="T1109">MIN(IF((DiscreteStatsTable[GroupByKey]=DiscreteStatsTable[[#This Row],[GroupByKey]]),(DiscreteStatsTable[GroupByKey]=DiscreteStatsTable[[#This Row],[GroupByKey]])*DiscreteStatsTable[Minimum]))</f>
        <v>0</v>
      </c>
      <c r="U1109" s="5" cm="1">
        <f t="array" ref="U1109">MAX(IF((DiscreteStatsTable[GroupByKey]=DiscreteStatsTable[[#This Row],[GroupByKey]]),(DiscreteStatsTable[GroupByKey]=DiscreteStatsTable[[#This Row],[GroupByKey]])*DiscreteStatsTable[Maximum]))</f>
        <v>0</v>
      </c>
      <c r="V1109" s="5" cm="1">
        <f t="array" ref="V1109">IFERROR(AVERAGE(IF((DiscreteStatsTable[GroupByKey]=DiscreteStatsTable[[#This Row],[GroupByKey]]),(DiscreteStatsTable[GroupByKey]=DiscreteStatsTable[[#This Row],[GroupByKey]])*DiscreteStatsTable[NumberObservations])),0)</f>
        <v>314.94</v>
      </c>
      <c r="W1109" s="5">
        <f>IF((DiscreteStatsTable[[#This Row],[RepsRequested]]&gt;1),DiscreteStatsTable[[#This Row],[HalfWidth]],DiscreteStatsTable[[#This Row],[BatchMeansHalfWidth]])</f>
        <v>0</v>
      </c>
      <c r="X1109" s="5" cm="1">
        <f t="array" ref="X1109">COUNT(IF((DiscreteStatsTable[GroupByKey]=DiscreteStatsTable[[#This Row],[GroupByKey]]),(DiscreteStatsTable[GroupByKey]=DiscreteStatsTable[[#This Row],[GroupByKey]])*DiscreteStatsTable[Replication]))</f>
        <v>50</v>
      </c>
      <c r="Y1109" s="5">
        <f>IF(DiscreteStatsTable[[#This Row],[RepsRequested]]=DiscreteStatsTable[[#This Row],[RepsWithStatObserved]],1,0)</f>
        <v>1</v>
      </c>
    </row>
    <row r="1110" spans="1:25" x14ac:dyDescent="0.25">
      <c r="A1110" t="s">
        <v>68</v>
      </c>
      <c r="B1110" t="s">
        <v>70</v>
      </c>
      <c r="C1110">
        <v>26</v>
      </c>
      <c r="D1110" t="s">
        <v>85</v>
      </c>
      <c r="E1110" t="s">
        <v>95</v>
      </c>
      <c r="F1110" t="s">
        <v>87</v>
      </c>
      <c r="G1110">
        <v>0.15384231112707</v>
      </c>
      <c r="H1110">
        <v>2E+20</v>
      </c>
      <c r="I1110">
        <v>2.3596609193827101E-2</v>
      </c>
      <c r="J1110">
        <v>0.34112396139494</v>
      </c>
      <c r="K1110">
        <v>315</v>
      </c>
      <c r="L111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10" s="5" cm="1">
        <f t="array" ref="M1110">MAX(IF((ProjectInfoTable[ProjectName]=DiscreteStatsTable[[#This Row],[ProjectName]]),(ProjectInfoTable[ProjectName]=DiscreteStatsTable[[#This Row],[ProjectName]])*ProjectInfoTable[NumberOfReplications]))</f>
        <v>50</v>
      </c>
      <c r="N1110" s="5" cm="1">
        <f t="array" ref="N1110">IFERROR(AVERAGE(IF((DiscreteStatsTable[GroupByKey]=DiscreteStatsTable[[#This Row],[GroupByKey]]),(DiscreteStatsTable[GroupByKey]=DiscreteStatsTable[[#This Row],[GroupByKey]])*DiscreteStatsTable[Average])),0)</f>
        <v>0.15360300744494335</v>
      </c>
      <c r="O1110" s="5" cm="1">
        <f t="array" ref="O111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10" s="5" cm="1">
        <f t="array" ref="P1110">MAX(IF((ProjectInfoTable[ProjectName]=DiscreteStatsTable[[#This Row],[ProjectName]]),(ProjectInfoTable[ProjectName]=DiscreteStatsTable[[#This Row],[ProjectName]])*ProjectInfoTable[ConfidenceInterval]))</f>
        <v>0.95</v>
      </c>
      <c r="Q1110" s="5">
        <f>IF(AND(DiscreteStatsTable[[#This Row],[RepsWithStatObserved]]=1,Y1110=0),200000000000000000000,IFERROR(_xlfn.T.INV.2T(1 -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10" s="5" cm="1">
        <f t="array" ref="R1110">MIN(IF((DiscreteStatsTable[GroupByKey]=DiscreteStatsTable[[#This Row],[GroupByKey]]),(DiscreteStatsTable[GroupByKey]=DiscreteStatsTable[[#This Row],[GroupByKey]])*DiscreteStatsTable[Average]))</f>
        <v>0.14775202073435401</v>
      </c>
      <c r="S1110" s="5" cm="1">
        <f t="array" ref="S1110">MAX(IF((DiscreteStatsTable[GroupByKey]=DiscreteStatsTable[[#This Row],[GroupByKey]]),(DiscreteStatsTable[GroupByKey]=DiscreteStatsTable[[#This Row],[GroupByKey]])*DiscreteStatsTable[Average]))</f>
        <v>0.15935535821513699</v>
      </c>
      <c r="T1110" s="5" cm="1">
        <f t="array" ref="T1110">MIN(IF((DiscreteStatsTable[GroupByKey]=DiscreteStatsTable[[#This Row],[GroupByKey]]),(DiscreteStatsTable[GroupByKey]=DiscreteStatsTable[[#This Row],[GroupByKey]])*DiscreteStatsTable[Minimum]))</f>
        <v>1.2941586017357501E-2</v>
      </c>
      <c r="U1110" s="5" cm="1">
        <f t="array" ref="U1110">MAX(IF((DiscreteStatsTable[GroupByKey]=DiscreteStatsTable[[#This Row],[GroupByKey]]),(DiscreteStatsTable[GroupByKey]=DiscreteStatsTable[[#This Row],[GroupByKey]])*DiscreteStatsTable[Maximum]))</f>
        <v>0.39902140955300902</v>
      </c>
      <c r="V1110" s="5" cm="1">
        <f t="array" ref="V1110">IFERROR(AVERAGE(IF((DiscreteStatsTable[GroupByKey]=DiscreteStatsTable[[#This Row],[GroupByKey]]),(DiscreteStatsTable[GroupByKey]=DiscreteStatsTable[[#This Row],[GroupByKey]])*DiscreteStatsTable[NumberObservations])),0)</f>
        <v>314.94</v>
      </c>
      <c r="W1110" s="5">
        <f>IF((DiscreteStatsTable[[#This Row],[RepsRequested]]&gt;1),DiscreteStatsTable[[#This Row],[HalfWidth]],DiscreteStatsTable[[#This Row],[BatchMeansHalfWidth]])</f>
        <v>7.902472167534418E-4</v>
      </c>
      <c r="X1110" s="5" cm="1">
        <f t="array" ref="X1110">COUNT(IF((DiscreteStatsTable[GroupByKey]=DiscreteStatsTable[[#This Row],[GroupByKey]]),(DiscreteStatsTable[GroupByKey]=DiscreteStatsTable[[#This Row],[GroupByKey]])*DiscreteStatsTable[Replication]))</f>
        <v>50</v>
      </c>
      <c r="Y1110" s="5">
        <f>IF(DiscreteStatsTable[[#This Row],[RepsRequested]]=DiscreteStatsTable[[#This Row],[RepsWithStatObserved]],1,0)</f>
        <v>1</v>
      </c>
    </row>
    <row r="1111" spans="1:25" x14ac:dyDescent="0.25">
      <c r="A1111" t="s">
        <v>68</v>
      </c>
      <c r="B1111" t="s">
        <v>70</v>
      </c>
      <c r="C1111">
        <v>26</v>
      </c>
      <c r="D1111" t="s">
        <v>85</v>
      </c>
      <c r="E1111" t="s">
        <v>96</v>
      </c>
      <c r="F1111" t="s">
        <v>87</v>
      </c>
      <c r="G1111">
        <v>5.6138633682295298</v>
      </c>
      <c r="H1111">
        <v>2E+20</v>
      </c>
      <c r="I1111">
        <v>1.41579655162963</v>
      </c>
      <c r="J1111">
        <v>13.705392844262001</v>
      </c>
      <c r="K1111">
        <v>315</v>
      </c>
      <c r="L111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11" s="5" cm="1">
        <f t="array" ref="M1111">MAX(IF((ProjectInfoTable[ProjectName]=DiscreteStatsTable[[#This Row],[ProjectName]]),(ProjectInfoTable[ProjectName]=DiscreteStatsTable[[#This Row],[ProjectName]])*ProjectInfoTable[NumberOfReplications]))</f>
        <v>50</v>
      </c>
      <c r="N1111" s="5" cm="1">
        <f t="array" ref="N1111">IFERROR(AVERAGE(IF((DiscreteStatsTable[GroupByKey]=DiscreteStatsTable[[#This Row],[GroupByKey]]),(DiscreteStatsTable[GroupByKey]=DiscreteStatsTable[[#This Row],[GroupByKey]])*DiscreteStatsTable[Average])),0)</f>
        <v>5.6703914844629564</v>
      </c>
      <c r="O1111" s="5" cm="1">
        <f t="array" ref="O1111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111" s="5" cm="1">
        <f t="array" ref="P1111">MAX(IF((ProjectInfoTable[ProjectName]=DiscreteStatsTable[[#This Row],[ProjectName]]),(ProjectInfoTable[ProjectName]=DiscreteStatsTable[[#This Row],[ProjectName]])*ProjectInfoTable[ConfidenceInterval]))</f>
        <v>0.95</v>
      </c>
      <c r="Q1111" s="5">
        <f>IF(AND(DiscreteStatsTable[[#This Row],[RepsWithStatObserved]]=1,Y1111=0),200000000000000000000,IFERROR(_xlfn.T.INV.2T(1 -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111" s="5" cm="1">
        <f t="array" ref="R1111">MIN(IF((DiscreteStatsTable[GroupByKey]=DiscreteStatsTable[[#This Row],[GroupByKey]]),(DiscreteStatsTable[GroupByKey]=DiscreteStatsTable[[#This Row],[GroupByKey]])*DiscreteStatsTable[Average]))</f>
        <v>5.4446177348794</v>
      </c>
      <c r="S1111" s="5" cm="1">
        <f t="array" ref="S1111">MAX(IF((DiscreteStatsTable[GroupByKey]=DiscreteStatsTable[[#This Row],[GroupByKey]]),(DiscreteStatsTable[GroupByKey]=DiscreteStatsTable[[#This Row],[GroupByKey]])*DiscreteStatsTable[Average]))</f>
        <v>5.9073355064629904</v>
      </c>
      <c r="T1111" s="5" cm="1">
        <f t="array" ref="T1111">MIN(IF((DiscreteStatsTable[GroupByKey]=DiscreteStatsTable[[#This Row],[GroupByKey]]),(DiscreteStatsTable[GroupByKey]=DiscreteStatsTable[[#This Row],[GroupByKey]])*DiscreteStatsTable[Minimum]))</f>
        <v>0.776495161041453</v>
      </c>
      <c r="U1111" s="5" cm="1">
        <f t="array" ref="U1111">MAX(IF((DiscreteStatsTable[GroupByKey]=DiscreteStatsTable[[#This Row],[GroupByKey]]),(DiscreteStatsTable[GroupByKey]=DiscreteStatsTable[[#This Row],[GroupByKey]])*DiscreteStatsTable[Maximum]))</f>
        <v>17.386184782464099</v>
      </c>
      <c r="V1111" s="5" cm="1">
        <f t="array" ref="V1111">IFERROR(AVERAGE(IF((DiscreteStatsTable[GroupByKey]=DiscreteStatsTable[[#This Row],[GroupByKey]]),(DiscreteStatsTable[GroupByKey]=DiscreteStatsTable[[#This Row],[GroupByKey]])*DiscreteStatsTable[NumberObservations])),0)</f>
        <v>314.94</v>
      </c>
      <c r="W1111" s="5">
        <f>IF((DiscreteStatsTable[[#This Row],[RepsRequested]]&gt;1),DiscreteStatsTable[[#This Row],[HalfWidth]],DiscreteStatsTable[[#This Row],[BatchMeansHalfWidth]])</f>
        <v>3.1864759013847554E-2</v>
      </c>
      <c r="X1111" s="5" cm="1">
        <f t="array" ref="X1111">COUNT(IF((DiscreteStatsTable[GroupByKey]=DiscreteStatsTable[[#This Row],[GroupByKey]]),(DiscreteStatsTable[GroupByKey]=DiscreteStatsTable[[#This Row],[GroupByKey]])*DiscreteStatsTable[Replication]))</f>
        <v>50</v>
      </c>
      <c r="Y1111" s="5">
        <f>IF(DiscreteStatsTable[[#This Row],[RepsRequested]]=DiscreteStatsTable[[#This Row],[RepsWithStatObserved]],1,0)</f>
        <v>1</v>
      </c>
    </row>
    <row r="1112" spans="1:25" x14ac:dyDescent="0.25">
      <c r="A1112" t="s">
        <v>68</v>
      </c>
      <c r="B1112" t="s">
        <v>70</v>
      </c>
      <c r="C1112">
        <v>26</v>
      </c>
      <c r="D1112" t="s">
        <v>85</v>
      </c>
      <c r="E1112" t="s">
        <v>97</v>
      </c>
      <c r="F1112" t="s">
        <v>87</v>
      </c>
      <c r="G1112">
        <v>0</v>
      </c>
      <c r="H1112">
        <v>2E+20</v>
      </c>
      <c r="I1112">
        <v>0</v>
      </c>
      <c r="J1112">
        <v>0</v>
      </c>
      <c r="K1112">
        <v>315</v>
      </c>
      <c r="L111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12" s="5" cm="1">
        <f t="array" ref="M1112">MAX(IF((ProjectInfoTable[ProjectName]=DiscreteStatsTable[[#This Row],[ProjectName]]),(ProjectInfoTable[ProjectName]=DiscreteStatsTable[[#This Row],[ProjectName]])*ProjectInfoTable[NumberOfReplications]))</f>
        <v>50</v>
      </c>
      <c r="N1112" s="5" cm="1">
        <f t="array" ref="N1112">IFERROR(AVERAGE(IF((DiscreteStatsTable[GroupByKey]=DiscreteStatsTable[[#This Row],[GroupByKey]]),(DiscreteStatsTable[GroupByKey]=DiscreteStatsTable[[#This Row],[GroupByKey]])*DiscreteStatsTable[Average])),0)</f>
        <v>0</v>
      </c>
      <c r="O1112" s="5" cm="1">
        <f t="array" ref="O1112">IFERROR(_xlfn.STDEV.S(IF((DiscreteStatsTable[GroupByKey]=DiscreteStatsTable[[#This Row],[GroupByKey]]),(DiscreteStatsTable[GroupByKey]=DiscreteStatsTable[[#This Row],[GroupByKey]])*DiscreteStatsTable[Average])),0)</f>
        <v>0</v>
      </c>
      <c r="P1112" s="5" cm="1">
        <f t="array" ref="P1112">MAX(IF((ProjectInfoTable[ProjectName]=DiscreteStatsTable[[#This Row],[ProjectName]]),(ProjectInfoTable[ProjectName]=DiscreteStatsTable[[#This Row],[ProjectName]])*ProjectInfoTable[ConfidenceInterval]))</f>
        <v>0.95</v>
      </c>
      <c r="Q1112" s="5">
        <f>IF(AND(DiscreteStatsTable[[#This Row],[RepsWithStatObserved]]=1,Y1112=0),200000000000000000000,IFERROR(_xlfn.T.INV.2T(1 -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2" s="5" cm="1">
        <f t="array" ref="R1112">MIN(IF((DiscreteStatsTable[GroupByKey]=DiscreteStatsTable[[#This Row],[GroupByKey]]),(DiscreteStatsTable[GroupByKey]=DiscreteStatsTable[[#This Row],[GroupByKey]])*DiscreteStatsTable[Average]))</f>
        <v>0</v>
      </c>
      <c r="S1112" s="5" cm="1">
        <f t="array" ref="S1112">MAX(IF((DiscreteStatsTable[GroupByKey]=DiscreteStatsTable[[#This Row],[GroupByKey]]),(DiscreteStatsTable[GroupByKey]=DiscreteStatsTable[[#This Row],[GroupByKey]])*DiscreteStatsTable[Average]))</f>
        <v>0</v>
      </c>
      <c r="T1112" s="5" cm="1">
        <f t="array" ref="T1112">MIN(IF((DiscreteStatsTable[GroupByKey]=DiscreteStatsTable[[#This Row],[GroupByKey]]),(DiscreteStatsTable[GroupByKey]=DiscreteStatsTable[[#This Row],[GroupByKey]])*DiscreteStatsTable[Minimum]))</f>
        <v>0</v>
      </c>
      <c r="U1112" s="5" cm="1">
        <f t="array" ref="U1112">MAX(IF((DiscreteStatsTable[GroupByKey]=DiscreteStatsTable[[#This Row],[GroupByKey]]),(DiscreteStatsTable[GroupByKey]=DiscreteStatsTable[[#This Row],[GroupByKey]])*DiscreteStatsTable[Maximum]))</f>
        <v>0</v>
      </c>
      <c r="V1112" s="5" cm="1">
        <f t="array" ref="V1112">IFERROR(AVERAGE(IF((DiscreteStatsTable[GroupByKey]=DiscreteStatsTable[[#This Row],[GroupByKey]]),(DiscreteStatsTable[GroupByKey]=DiscreteStatsTable[[#This Row],[GroupByKey]])*DiscreteStatsTable[NumberObservations])),0)</f>
        <v>314.94</v>
      </c>
      <c r="W1112" s="5">
        <f>IF((DiscreteStatsTable[[#This Row],[RepsRequested]]&gt;1),DiscreteStatsTable[[#This Row],[HalfWidth]],DiscreteStatsTable[[#This Row],[BatchMeansHalfWidth]])</f>
        <v>0</v>
      </c>
      <c r="X1112" s="5" cm="1">
        <f t="array" ref="X1112">COUNT(IF((DiscreteStatsTable[GroupByKey]=DiscreteStatsTable[[#This Row],[GroupByKey]]),(DiscreteStatsTable[GroupByKey]=DiscreteStatsTable[[#This Row],[GroupByKey]])*DiscreteStatsTable[Replication]))</f>
        <v>50</v>
      </c>
      <c r="Y1112" s="5">
        <f>IF(DiscreteStatsTable[[#This Row],[RepsRequested]]=DiscreteStatsTable[[#This Row],[RepsWithStatObserved]],1,0)</f>
        <v>1</v>
      </c>
    </row>
    <row r="1113" spans="1:25" x14ac:dyDescent="0.25">
      <c r="A1113" t="s">
        <v>68</v>
      </c>
      <c r="B1113" t="s">
        <v>70</v>
      </c>
      <c r="C1113">
        <v>26</v>
      </c>
      <c r="D1113" t="s">
        <v>85</v>
      </c>
      <c r="E1113" t="s">
        <v>98</v>
      </c>
      <c r="F1113" t="s">
        <v>87</v>
      </c>
      <c r="G1113">
        <v>0.69414119464042701</v>
      </c>
      <c r="H1113">
        <v>2E+20</v>
      </c>
      <c r="I1113">
        <v>0</v>
      </c>
      <c r="J1113">
        <v>5.7920170251199998</v>
      </c>
      <c r="K1113">
        <v>315</v>
      </c>
      <c r="L111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13" s="5" cm="1">
        <f t="array" ref="M1113">MAX(IF((ProjectInfoTable[ProjectName]=DiscreteStatsTable[[#This Row],[ProjectName]]),(ProjectInfoTable[ProjectName]=DiscreteStatsTable[[#This Row],[ProjectName]])*ProjectInfoTable[NumberOfReplications]))</f>
        <v>50</v>
      </c>
      <c r="N1113" s="5" cm="1">
        <f t="array" ref="N1113">IFERROR(AVERAGE(IF((DiscreteStatsTable[GroupByKey]=DiscreteStatsTable[[#This Row],[GroupByKey]]),(DiscreteStatsTable[GroupByKey]=DiscreteStatsTable[[#This Row],[GroupByKey]])*DiscreteStatsTable[Average])),0)</f>
        <v>0.57601823206331915</v>
      </c>
      <c r="O1113" s="5" cm="1">
        <f t="array" ref="O1113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113" s="5" cm="1">
        <f t="array" ref="P1113">MAX(IF((ProjectInfoTable[ProjectName]=DiscreteStatsTable[[#This Row],[ProjectName]]),(ProjectInfoTable[ProjectName]=DiscreteStatsTable[[#This Row],[ProjectName]])*ProjectInfoTable[ConfidenceInterval]))</f>
        <v>0.95</v>
      </c>
      <c r="Q1113" s="5">
        <f>IF(AND(DiscreteStatsTable[[#This Row],[RepsWithStatObserved]]=1,Y1113=0),200000000000000000000,IFERROR(_xlfn.T.INV.2T(1 -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113" s="5" cm="1">
        <f t="array" ref="R1113">MIN(IF((DiscreteStatsTable[GroupByKey]=DiscreteStatsTable[[#This Row],[GroupByKey]]),(DiscreteStatsTable[GroupByKey]=DiscreteStatsTable[[#This Row],[GroupByKey]])*DiscreteStatsTable[Average]))</f>
        <v>0.32737752576294898</v>
      </c>
      <c r="S1113" s="5" cm="1">
        <f t="array" ref="S1113">MAX(IF((DiscreteStatsTable[GroupByKey]=DiscreteStatsTable[[#This Row],[GroupByKey]]),(DiscreteStatsTable[GroupByKey]=DiscreteStatsTable[[#This Row],[GroupByKey]])*DiscreteStatsTable[Average]))</f>
        <v>1.14796185143237</v>
      </c>
      <c r="T1113" s="5" cm="1">
        <f t="array" ref="T1113">MIN(IF((DiscreteStatsTable[GroupByKey]=DiscreteStatsTable[[#This Row],[GroupByKey]]),(DiscreteStatsTable[GroupByKey]=DiscreteStatsTable[[#This Row],[GroupByKey]])*DiscreteStatsTable[Minimum]))</f>
        <v>0</v>
      </c>
      <c r="U1113" s="5" cm="1">
        <f t="array" ref="U1113">MAX(IF((DiscreteStatsTable[GroupByKey]=DiscreteStatsTable[[#This Row],[GroupByKey]]),(DiscreteStatsTable[GroupByKey]=DiscreteStatsTable[[#This Row],[GroupByKey]])*DiscreteStatsTable[Maximum]))</f>
        <v>11.200829717355999</v>
      </c>
      <c r="V1113" s="5" cm="1">
        <f t="array" ref="V1113">IFERROR(AVERAGE(IF((DiscreteStatsTable[GroupByKey]=DiscreteStatsTable[[#This Row],[GroupByKey]]),(DiscreteStatsTable[GroupByKey]=DiscreteStatsTable[[#This Row],[GroupByKey]])*DiscreteStatsTable[NumberObservations])),0)</f>
        <v>314.94</v>
      </c>
      <c r="W1113" s="5">
        <f>IF((DiscreteStatsTable[[#This Row],[RepsRequested]]&gt;1),DiscreteStatsTable[[#This Row],[HalfWidth]],DiscreteStatsTable[[#This Row],[BatchMeansHalfWidth]])</f>
        <v>4.5229136780020357E-2</v>
      </c>
      <c r="X1113" s="5" cm="1">
        <f t="array" ref="X1113">COUNT(IF((DiscreteStatsTable[GroupByKey]=DiscreteStatsTable[[#This Row],[GroupByKey]]),(DiscreteStatsTable[GroupByKey]=DiscreteStatsTable[[#This Row],[GroupByKey]])*DiscreteStatsTable[Replication]))</f>
        <v>50</v>
      </c>
      <c r="Y1113" s="5">
        <f>IF(DiscreteStatsTable[[#This Row],[RepsRequested]]=DiscreteStatsTable[[#This Row],[RepsWithStatObserved]],1,0)</f>
        <v>1</v>
      </c>
    </row>
    <row r="1114" spans="1:25" x14ac:dyDescent="0.25">
      <c r="A1114" t="s">
        <v>68</v>
      </c>
      <c r="B1114" t="s">
        <v>70</v>
      </c>
      <c r="C1114">
        <v>27</v>
      </c>
      <c r="D1114" t="s">
        <v>85</v>
      </c>
      <c r="E1114" t="s">
        <v>86</v>
      </c>
      <c r="F1114" t="s">
        <v>87</v>
      </c>
      <c r="G1114">
        <v>0</v>
      </c>
      <c r="H1114">
        <v>2E+20</v>
      </c>
      <c r="I1114">
        <v>0</v>
      </c>
      <c r="J1114">
        <v>0</v>
      </c>
      <c r="K1114">
        <v>315</v>
      </c>
      <c r="L111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14" s="5" cm="1">
        <f t="array" ref="M1114">MAX(IF((ProjectInfoTable[ProjectName]=DiscreteStatsTable[[#This Row],[ProjectName]]),(ProjectInfoTable[ProjectName]=DiscreteStatsTable[[#This Row],[ProjectName]])*ProjectInfoTable[NumberOfReplications]))</f>
        <v>50</v>
      </c>
      <c r="N1114" s="5" cm="1">
        <f t="array" ref="N1114">IFERROR(AVERAGE(IF((DiscreteStatsTable[GroupByKey]=DiscreteStatsTable[[#This Row],[GroupByKey]]),(DiscreteStatsTable[GroupByKey]=DiscreteStatsTable[[#This Row],[GroupByKey]])*DiscreteStatsTable[Average])),0)</f>
        <v>0</v>
      </c>
      <c r="O1114" s="5" cm="1">
        <f t="array" ref="O1114">IFERROR(_xlfn.STDEV.S(IF((DiscreteStatsTable[GroupByKey]=DiscreteStatsTable[[#This Row],[GroupByKey]]),(DiscreteStatsTable[GroupByKey]=DiscreteStatsTable[[#This Row],[GroupByKey]])*DiscreteStatsTable[Average])),0)</f>
        <v>0</v>
      </c>
      <c r="P1114" s="5" cm="1">
        <f t="array" ref="P1114">MAX(IF((ProjectInfoTable[ProjectName]=DiscreteStatsTable[[#This Row],[ProjectName]]),(ProjectInfoTable[ProjectName]=DiscreteStatsTable[[#This Row],[ProjectName]])*ProjectInfoTable[ConfidenceInterval]))</f>
        <v>0.95</v>
      </c>
      <c r="Q1114" s="5">
        <f>IF(AND(DiscreteStatsTable[[#This Row],[RepsWithStatObserved]]=1,Y1114=0),200000000000000000000,IFERROR(_xlfn.T.INV.2T(1 -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4" s="5" cm="1">
        <f t="array" ref="R1114">MIN(IF((DiscreteStatsTable[GroupByKey]=DiscreteStatsTable[[#This Row],[GroupByKey]]),(DiscreteStatsTable[GroupByKey]=DiscreteStatsTable[[#This Row],[GroupByKey]])*DiscreteStatsTable[Average]))</f>
        <v>0</v>
      </c>
      <c r="S1114" s="5" cm="1">
        <f t="array" ref="S1114">MAX(IF((DiscreteStatsTable[GroupByKey]=DiscreteStatsTable[[#This Row],[GroupByKey]]),(DiscreteStatsTable[GroupByKey]=DiscreteStatsTable[[#This Row],[GroupByKey]])*DiscreteStatsTable[Average]))</f>
        <v>0</v>
      </c>
      <c r="T1114" s="5" cm="1">
        <f t="array" ref="T1114">MIN(IF((DiscreteStatsTable[GroupByKey]=DiscreteStatsTable[[#This Row],[GroupByKey]]),(DiscreteStatsTable[GroupByKey]=DiscreteStatsTable[[#This Row],[GroupByKey]])*DiscreteStatsTable[Minimum]))</f>
        <v>0</v>
      </c>
      <c r="U1114" s="5" cm="1">
        <f t="array" ref="U1114">MAX(IF((DiscreteStatsTable[GroupByKey]=DiscreteStatsTable[[#This Row],[GroupByKey]]),(DiscreteStatsTable[GroupByKey]=DiscreteStatsTable[[#This Row],[GroupByKey]])*DiscreteStatsTable[Maximum]))</f>
        <v>0</v>
      </c>
      <c r="V1114" s="5" cm="1">
        <f t="array" ref="V1114">IFERROR(AVERAGE(IF((DiscreteStatsTable[GroupByKey]=DiscreteStatsTable[[#This Row],[GroupByKey]]),(DiscreteStatsTable[GroupByKey]=DiscreteStatsTable[[#This Row],[GroupByKey]])*DiscreteStatsTable[NumberObservations])),0)</f>
        <v>314.94</v>
      </c>
      <c r="W1114" s="5">
        <f>IF((DiscreteStatsTable[[#This Row],[RepsRequested]]&gt;1),DiscreteStatsTable[[#This Row],[HalfWidth]],DiscreteStatsTable[[#This Row],[BatchMeansHalfWidth]])</f>
        <v>0</v>
      </c>
      <c r="X1114" s="5" cm="1">
        <f t="array" ref="X1114">COUNT(IF((DiscreteStatsTable[GroupByKey]=DiscreteStatsTable[[#This Row],[GroupByKey]]),(DiscreteStatsTable[GroupByKey]=DiscreteStatsTable[[#This Row],[GroupByKey]])*DiscreteStatsTable[Replication]))</f>
        <v>50</v>
      </c>
      <c r="Y1114" s="5">
        <f>IF(DiscreteStatsTable[[#This Row],[RepsRequested]]=DiscreteStatsTable[[#This Row],[RepsWithStatObserved]],1,0)</f>
        <v>1</v>
      </c>
    </row>
    <row r="1115" spans="1:25" x14ac:dyDescent="0.25">
      <c r="A1115" t="s">
        <v>68</v>
      </c>
      <c r="B1115" t="s">
        <v>70</v>
      </c>
      <c r="C1115">
        <v>27</v>
      </c>
      <c r="D1115" t="s">
        <v>85</v>
      </c>
      <c r="E1115" t="s">
        <v>88</v>
      </c>
      <c r="F1115" t="s">
        <v>87</v>
      </c>
      <c r="G1115">
        <v>0</v>
      </c>
      <c r="H1115">
        <v>2E+20</v>
      </c>
      <c r="I1115">
        <v>0</v>
      </c>
      <c r="J1115">
        <v>0</v>
      </c>
      <c r="K1115">
        <v>315</v>
      </c>
      <c r="L111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15" s="5" cm="1">
        <f t="array" ref="M1115">MAX(IF((ProjectInfoTable[ProjectName]=DiscreteStatsTable[[#This Row],[ProjectName]]),(ProjectInfoTable[ProjectName]=DiscreteStatsTable[[#This Row],[ProjectName]])*ProjectInfoTable[NumberOfReplications]))</f>
        <v>50</v>
      </c>
      <c r="N1115" s="5" cm="1">
        <f t="array" ref="N1115">IFERROR(AVERAGE(IF((DiscreteStatsTable[GroupByKey]=DiscreteStatsTable[[#This Row],[GroupByKey]]),(DiscreteStatsTable[GroupByKey]=DiscreteStatsTable[[#This Row],[GroupByKey]])*DiscreteStatsTable[Average])),0)</f>
        <v>0</v>
      </c>
      <c r="O1115" s="5" cm="1">
        <f t="array" ref="O1115">IFERROR(_xlfn.STDEV.S(IF((DiscreteStatsTable[GroupByKey]=DiscreteStatsTable[[#This Row],[GroupByKey]]),(DiscreteStatsTable[GroupByKey]=DiscreteStatsTable[[#This Row],[GroupByKey]])*DiscreteStatsTable[Average])),0)</f>
        <v>0</v>
      </c>
      <c r="P1115" s="5" cm="1">
        <f t="array" ref="P1115">MAX(IF((ProjectInfoTable[ProjectName]=DiscreteStatsTable[[#This Row],[ProjectName]]),(ProjectInfoTable[ProjectName]=DiscreteStatsTable[[#This Row],[ProjectName]])*ProjectInfoTable[ConfidenceInterval]))</f>
        <v>0.95</v>
      </c>
      <c r="Q1115" s="5">
        <f>IF(AND(DiscreteStatsTable[[#This Row],[RepsWithStatObserved]]=1,Y1115=0),200000000000000000000,IFERROR(_xlfn.T.INV.2T(1 -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5" s="5" cm="1">
        <f t="array" ref="R1115">MIN(IF((DiscreteStatsTable[GroupByKey]=DiscreteStatsTable[[#This Row],[GroupByKey]]),(DiscreteStatsTable[GroupByKey]=DiscreteStatsTable[[#This Row],[GroupByKey]])*DiscreteStatsTable[Average]))</f>
        <v>0</v>
      </c>
      <c r="S1115" s="5" cm="1">
        <f t="array" ref="S1115">MAX(IF((DiscreteStatsTable[GroupByKey]=DiscreteStatsTable[[#This Row],[GroupByKey]]),(DiscreteStatsTable[GroupByKey]=DiscreteStatsTable[[#This Row],[GroupByKey]])*DiscreteStatsTable[Average]))</f>
        <v>0</v>
      </c>
      <c r="T1115" s="5" cm="1">
        <f t="array" ref="T1115">MIN(IF((DiscreteStatsTable[GroupByKey]=DiscreteStatsTable[[#This Row],[GroupByKey]]),(DiscreteStatsTable[GroupByKey]=DiscreteStatsTable[[#This Row],[GroupByKey]])*DiscreteStatsTable[Minimum]))</f>
        <v>0</v>
      </c>
      <c r="U1115" s="5" cm="1">
        <f t="array" ref="U1115">MAX(IF((DiscreteStatsTable[GroupByKey]=DiscreteStatsTable[[#This Row],[GroupByKey]]),(DiscreteStatsTable[GroupByKey]=DiscreteStatsTable[[#This Row],[GroupByKey]])*DiscreteStatsTable[Maximum]))</f>
        <v>0</v>
      </c>
      <c r="V1115" s="5" cm="1">
        <f t="array" ref="V1115">IFERROR(AVERAGE(IF((DiscreteStatsTable[GroupByKey]=DiscreteStatsTable[[#This Row],[GroupByKey]]),(DiscreteStatsTable[GroupByKey]=DiscreteStatsTable[[#This Row],[GroupByKey]])*DiscreteStatsTable[NumberObservations])),0)</f>
        <v>314.94</v>
      </c>
      <c r="W1115" s="5">
        <f>IF((DiscreteStatsTable[[#This Row],[RepsRequested]]&gt;1),DiscreteStatsTable[[#This Row],[HalfWidth]],DiscreteStatsTable[[#This Row],[BatchMeansHalfWidth]])</f>
        <v>0</v>
      </c>
      <c r="X1115" s="5" cm="1">
        <f t="array" ref="X1115">COUNT(IF((DiscreteStatsTable[GroupByKey]=DiscreteStatsTable[[#This Row],[GroupByKey]]),(DiscreteStatsTable[GroupByKey]=DiscreteStatsTable[[#This Row],[GroupByKey]])*DiscreteStatsTable[Replication]))</f>
        <v>50</v>
      </c>
      <c r="Y1115" s="5">
        <f>IF(DiscreteStatsTable[[#This Row],[RepsRequested]]=DiscreteStatsTable[[#This Row],[RepsWithStatObserved]],1,0)</f>
        <v>1</v>
      </c>
    </row>
    <row r="1116" spans="1:25" x14ac:dyDescent="0.25">
      <c r="A1116" t="s">
        <v>68</v>
      </c>
      <c r="B1116" t="s">
        <v>70</v>
      </c>
      <c r="C1116">
        <v>27</v>
      </c>
      <c r="D1116" t="s">
        <v>85</v>
      </c>
      <c r="E1116" t="s">
        <v>89</v>
      </c>
      <c r="F1116" t="s">
        <v>87</v>
      </c>
      <c r="G1116">
        <v>0</v>
      </c>
      <c r="H1116">
        <v>2E+20</v>
      </c>
      <c r="I1116">
        <v>0</v>
      </c>
      <c r="J1116">
        <v>0</v>
      </c>
      <c r="K1116">
        <v>315</v>
      </c>
      <c r="L111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16" s="5" cm="1">
        <f t="array" ref="M1116">MAX(IF((ProjectInfoTable[ProjectName]=DiscreteStatsTable[[#This Row],[ProjectName]]),(ProjectInfoTable[ProjectName]=DiscreteStatsTable[[#This Row],[ProjectName]])*ProjectInfoTable[NumberOfReplications]))</f>
        <v>50</v>
      </c>
      <c r="N1116" s="5" cm="1">
        <f t="array" ref="N1116">IFERROR(AVERAGE(IF((DiscreteStatsTable[GroupByKey]=DiscreteStatsTable[[#This Row],[GroupByKey]]),(DiscreteStatsTable[GroupByKey]=DiscreteStatsTable[[#This Row],[GroupByKey]])*DiscreteStatsTable[Average])),0)</f>
        <v>0</v>
      </c>
      <c r="O1116" s="5" cm="1">
        <f t="array" ref="O1116">IFERROR(_xlfn.STDEV.S(IF((DiscreteStatsTable[GroupByKey]=DiscreteStatsTable[[#This Row],[GroupByKey]]),(DiscreteStatsTable[GroupByKey]=DiscreteStatsTable[[#This Row],[GroupByKey]])*DiscreteStatsTable[Average])),0)</f>
        <v>0</v>
      </c>
      <c r="P1116" s="5" cm="1">
        <f t="array" ref="P1116">MAX(IF((ProjectInfoTable[ProjectName]=DiscreteStatsTable[[#This Row],[ProjectName]]),(ProjectInfoTable[ProjectName]=DiscreteStatsTable[[#This Row],[ProjectName]])*ProjectInfoTable[ConfidenceInterval]))</f>
        <v>0.95</v>
      </c>
      <c r="Q1116" s="5">
        <f>IF(AND(DiscreteStatsTable[[#This Row],[RepsWithStatObserved]]=1,Y1116=0),200000000000000000000,IFERROR(_xlfn.T.INV.2T(1 -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6" s="5" cm="1">
        <f t="array" ref="R1116">MIN(IF((DiscreteStatsTable[GroupByKey]=DiscreteStatsTable[[#This Row],[GroupByKey]]),(DiscreteStatsTable[GroupByKey]=DiscreteStatsTable[[#This Row],[GroupByKey]])*DiscreteStatsTable[Average]))</f>
        <v>0</v>
      </c>
      <c r="S1116" s="5" cm="1">
        <f t="array" ref="S1116">MAX(IF((DiscreteStatsTable[GroupByKey]=DiscreteStatsTable[[#This Row],[GroupByKey]]),(DiscreteStatsTable[GroupByKey]=DiscreteStatsTable[[#This Row],[GroupByKey]])*DiscreteStatsTable[Average]))</f>
        <v>0</v>
      </c>
      <c r="T1116" s="5" cm="1">
        <f t="array" ref="T1116">MIN(IF((DiscreteStatsTable[GroupByKey]=DiscreteStatsTable[[#This Row],[GroupByKey]]),(DiscreteStatsTable[GroupByKey]=DiscreteStatsTable[[#This Row],[GroupByKey]])*DiscreteStatsTable[Minimum]))</f>
        <v>0</v>
      </c>
      <c r="U1116" s="5" cm="1">
        <f t="array" ref="U1116">MAX(IF((DiscreteStatsTable[GroupByKey]=DiscreteStatsTable[[#This Row],[GroupByKey]]),(DiscreteStatsTable[GroupByKey]=DiscreteStatsTable[[#This Row],[GroupByKey]])*DiscreteStatsTable[Maximum]))</f>
        <v>0</v>
      </c>
      <c r="V1116" s="5" cm="1">
        <f t="array" ref="V1116">IFERROR(AVERAGE(IF((DiscreteStatsTable[GroupByKey]=DiscreteStatsTable[[#This Row],[GroupByKey]]),(DiscreteStatsTable[GroupByKey]=DiscreteStatsTable[[#This Row],[GroupByKey]])*DiscreteStatsTable[NumberObservations])),0)</f>
        <v>314.94</v>
      </c>
      <c r="W1116" s="5">
        <f>IF((DiscreteStatsTable[[#This Row],[RepsRequested]]&gt;1),DiscreteStatsTable[[#This Row],[HalfWidth]],DiscreteStatsTable[[#This Row],[BatchMeansHalfWidth]])</f>
        <v>0</v>
      </c>
      <c r="X1116" s="5" cm="1">
        <f t="array" ref="X1116">COUNT(IF((DiscreteStatsTable[GroupByKey]=DiscreteStatsTable[[#This Row],[GroupByKey]]),(DiscreteStatsTable[GroupByKey]=DiscreteStatsTable[[#This Row],[GroupByKey]])*DiscreteStatsTable[Replication]))</f>
        <v>50</v>
      </c>
      <c r="Y1116" s="5">
        <f>IF(DiscreteStatsTable[[#This Row],[RepsRequested]]=DiscreteStatsTable[[#This Row],[RepsWithStatObserved]],1,0)</f>
        <v>1</v>
      </c>
    </row>
    <row r="1117" spans="1:25" x14ac:dyDescent="0.25">
      <c r="A1117" t="s">
        <v>68</v>
      </c>
      <c r="B1117" t="s">
        <v>70</v>
      </c>
      <c r="C1117">
        <v>27</v>
      </c>
      <c r="D1117" t="s">
        <v>85</v>
      </c>
      <c r="E1117" t="s">
        <v>90</v>
      </c>
      <c r="F1117" t="s">
        <v>87</v>
      </c>
      <c r="G1117">
        <v>0</v>
      </c>
      <c r="H1117">
        <v>2E+20</v>
      </c>
      <c r="I1117">
        <v>0</v>
      </c>
      <c r="J1117">
        <v>0</v>
      </c>
      <c r="K1117">
        <v>315</v>
      </c>
      <c r="L111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17" s="5" cm="1">
        <f t="array" ref="M1117">MAX(IF((ProjectInfoTable[ProjectName]=DiscreteStatsTable[[#This Row],[ProjectName]]),(ProjectInfoTable[ProjectName]=DiscreteStatsTable[[#This Row],[ProjectName]])*ProjectInfoTable[NumberOfReplications]))</f>
        <v>50</v>
      </c>
      <c r="N1117" s="5" cm="1">
        <f t="array" ref="N1117">IFERROR(AVERAGE(IF((DiscreteStatsTable[GroupByKey]=DiscreteStatsTable[[#This Row],[GroupByKey]]),(DiscreteStatsTable[GroupByKey]=DiscreteStatsTable[[#This Row],[GroupByKey]])*DiscreteStatsTable[Average])),0)</f>
        <v>0</v>
      </c>
      <c r="O1117" s="5" cm="1">
        <f t="array" ref="O1117">IFERROR(_xlfn.STDEV.S(IF((DiscreteStatsTable[GroupByKey]=DiscreteStatsTable[[#This Row],[GroupByKey]]),(DiscreteStatsTable[GroupByKey]=DiscreteStatsTable[[#This Row],[GroupByKey]])*DiscreteStatsTable[Average])),0)</f>
        <v>0</v>
      </c>
      <c r="P1117" s="5" cm="1">
        <f t="array" ref="P1117">MAX(IF((ProjectInfoTable[ProjectName]=DiscreteStatsTable[[#This Row],[ProjectName]]),(ProjectInfoTable[ProjectName]=DiscreteStatsTable[[#This Row],[ProjectName]])*ProjectInfoTable[ConfidenceInterval]))</f>
        <v>0.95</v>
      </c>
      <c r="Q1117" s="5">
        <f>IF(AND(DiscreteStatsTable[[#This Row],[RepsWithStatObserved]]=1,Y1117=0),200000000000000000000,IFERROR(_xlfn.T.INV.2T(1 -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7" s="5" cm="1">
        <f t="array" ref="R1117">MIN(IF((DiscreteStatsTable[GroupByKey]=DiscreteStatsTable[[#This Row],[GroupByKey]]),(DiscreteStatsTable[GroupByKey]=DiscreteStatsTable[[#This Row],[GroupByKey]])*DiscreteStatsTable[Average]))</f>
        <v>0</v>
      </c>
      <c r="S1117" s="5" cm="1">
        <f t="array" ref="S1117">MAX(IF((DiscreteStatsTable[GroupByKey]=DiscreteStatsTable[[#This Row],[GroupByKey]]),(DiscreteStatsTable[GroupByKey]=DiscreteStatsTable[[#This Row],[GroupByKey]])*DiscreteStatsTable[Average]))</f>
        <v>0</v>
      </c>
      <c r="T1117" s="5" cm="1">
        <f t="array" ref="T1117">MIN(IF((DiscreteStatsTable[GroupByKey]=DiscreteStatsTable[[#This Row],[GroupByKey]]),(DiscreteStatsTable[GroupByKey]=DiscreteStatsTable[[#This Row],[GroupByKey]])*DiscreteStatsTable[Minimum]))</f>
        <v>0</v>
      </c>
      <c r="U1117" s="5" cm="1">
        <f t="array" ref="U1117">MAX(IF((DiscreteStatsTable[GroupByKey]=DiscreteStatsTable[[#This Row],[GroupByKey]]),(DiscreteStatsTable[GroupByKey]=DiscreteStatsTable[[#This Row],[GroupByKey]])*DiscreteStatsTable[Maximum]))</f>
        <v>0</v>
      </c>
      <c r="V1117" s="5" cm="1">
        <f t="array" ref="V1117">IFERROR(AVERAGE(IF((DiscreteStatsTable[GroupByKey]=DiscreteStatsTable[[#This Row],[GroupByKey]]),(DiscreteStatsTable[GroupByKey]=DiscreteStatsTable[[#This Row],[GroupByKey]])*DiscreteStatsTable[NumberObservations])),0)</f>
        <v>314.94</v>
      </c>
      <c r="W1117" s="5">
        <f>IF((DiscreteStatsTable[[#This Row],[RepsRequested]]&gt;1),DiscreteStatsTable[[#This Row],[HalfWidth]],DiscreteStatsTable[[#This Row],[BatchMeansHalfWidth]])</f>
        <v>0</v>
      </c>
      <c r="X1117" s="5" cm="1">
        <f t="array" ref="X1117">COUNT(IF((DiscreteStatsTable[GroupByKey]=DiscreteStatsTable[[#This Row],[GroupByKey]]),(DiscreteStatsTable[GroupByKey]=DiscreteStatsTable[[#This Row],[GroupByKey]])*DiscreteStatsTable[Replication]))</f>
        <v>50</v>
      </c>
      <c r="Y1117" s="5">
        <f>IF(DiscreteStatsTable[[#This Row],[RepsRequested]]=DiscreteStatsTable[[#This Row],[RepsWithStatObserved]],1,0)</f>
        <v>1</v>
      </c>
    </row>
    <row r="1118" spans="1:25" x14ac:dyDescent="0.25">
      <c r="A1118" t="s">
        <v>68</v>
      </c>
      <c r="B1118" t="s">
        <v>70</v>
      </c>
      <c r="C1118">
        <v>27</v>
      </c>
      <c r="D1118" t="s">
        <v>85</v>
      </c>
      <c r="E1118" t="s">
        <v>91</v>
      </c>
      <c r="F1118" t="s">
        <v>87</v>
      </c>
      <c r="G1118">
        <v>0.15254116485904001</v>
      </c>
      <c r="H1118">
        <v>2E+20</v>
      </c>
      <c r="I1118">
        <v>1.5599059214026999E-2</v>
      </c>
      <c r="J1118">
        <v>0.35342604220220403</v>
      </c>
      <c r="K1118">
        <v>315</v>
      </c>
      <c r="L111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18" s="5" cm="1">
        <f t="array" ref="M1118">MAX(IF((ProjectInfoTable[ProjectName]=DiscreteStatsTable[[#This Row],[ProjectName]]),(ProjectInfoTable[ProjectName]=DiscreteStatsTable[[#This Row],[ProjectName]])*ProjectInfoTable[NumberOfReplications]))</f>
        <v>50</v>
      </c>
      <c r="N1118" s="5" cm="1">
        <f t="array" ref="N1118">IFERROR(AVERAGE(IF((DiscreteStatsTable[GroupByKey]=DiscreteStatsTable[[#This Row],[GroupByKey]]),(DiscreteStatsTable[GroupByKey]=DiscreteStatsTable[[#This Row],[GroupByKey]])*DiscreteStatsTable[Average])),0)</f>
        <v>0.15360300744494335</v>
      </c>
      <c r="O1118" s="5" cm="1">
        <f t="array" ref="O111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18" s="5" cm="1">
        <f t="array" ref="P1118">MAX(IF((ProjectInfoTable[ProjectName]=DiscreteStatsTable[[#This Row],[ProjectName]]),(ProjectInfoTable[ProjectName]=DiscreteStatsTable[[#This Row],[ProjectName]])*ProjectInfoTable[ConfidenceInterval]))</f>
        <v>0.95</v>
      </c>
      <c r="Q1118" s="5">
        <f>IF(AND(DiscreteStatsTable[[#This Row],[RepsWithStatObserved]]=1,Y1118=0),200000000000000000000,IFERROR(_xlfn.T.INV.2T(1 -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18" s="5" cm="1">
        <f t="array" ref="R1118">MIN(IF((DiscreteStatsTable[GroupByKey]=DiscreteStatsTable[[#This Row],[GroupByKey]]),(DiscreteStatsTable[GroupByKey]=DiscreteStatsTable[[#This Row],[GroupByKey]])*DiscreteStatsTable[Average]))</f>
        <v>0.14775202073435401</v>
      </c>
      <c r="S1118" s="5" cm="1">
        <f t="array" ref="S1118">MAX(IF((DiscreteStatsTable[GroupByKey]=DiscreteStatsTable[[#This Row],[GroupByKey]]),(DiscreteStatsTable[GroupByKey]=DiscreteStatsTable[[#This Row],[GroupByKey]])*DiscreteStatsTable[Average]))</f>
        <v>0.15935535821513699</v>
      </c>
      <c r="T1118" s="5" cm="1">
        <f t="array" ref="T1118">MIN(IF((DiscreteStatsTable[GroupByKey]=DiscreteStatsTable[[#This Row],[GroupByKey]]),(DiscreteStatsTable[GroupByKey]=DiscreteStatsTable[[#This Row],[GroupByKey]])*DiscreteStatsTable[Minimum]))</f>
        <v>1.2941586017357501E-2</v>
      </c>
      <c r="U1118" s="5" cm="1">
        <f t="array" ref="U1118">MAX(IF((DiscreteStatsTable[GroupByKey]=DiscreteStatsTable[[#This Row],[GroupByKey]]),(DiscreteStatsTable[GroupByKey]=DiscreteStatsTable[[#This Row],[GroupByKey]])*DiscreteStatsTable[Maximum]))</f>
        <v>0.39902140955300902</v>
      </c>
      <c r="V1118" s="5" cm="1">
        <f t="array" ref="V1118">IFERROR(AVERAGE(IF((DiscreteStatsTable[GroupByKey]=DiscreteStatsTable[[#This Row],[GroupByKey]]),(DiscreteStatsTable[GroupByKey]=DiscreteStatsTable[[#This Row],[GroupByKey]])*DiscreteStatsTable[NumberObservations])),0)</f>
        <v>314.94</v>
      </c>
      <c r="W1118" s="5">
        <f>IF((DiscreteStatsTable[[#This Row],[RepsRequested]]&gt;1),DiscreteStatsTable[[#This Row],[HalfWidth]],DiscreteStatsTable[[#This Row],[BatchMeansHalfWidth]])</f>
        <v>7.902472167534418E-4</v>
      </c>
      <c r="X1118" s="5" cm="1">
        <f t="array" ref="X1118">COUNT(IF((DiscreteStatsTable[GroupByKey]=DiscreteStatsTable[[#This Row],[GroupByKey]]),(DiscreteStatsTable[GroupByKey]=DiscreteStatsTable[[#This Row],[GroupByKey]])*DiscreteStatsTable[Replication]))</f>
        <v>50</v>
      </c>
      <c r="Y1118" s="5">
        <f>IF(DiscreteStatsTable[[#This Row],[RepsRequested]]=DiscreteStatsTable[[#This Row],[RepsWithStatObserved]],1,0)</f>
        <v>1</v>
      </c>
    </row>
    <row r="1119" spans="1:25" x14ac:dyDescent="0.25">
      <c r="A1119" t="s">
        <v>68</v>
      </c>
      <c r="B1119" t="s">
        <v>70</v>
      </c>
      <c r="C1119">
        <v>27</v>
      </c>
      <c r="D1119" t="s">
        <v>85</v>
      </c>
      <c r="E1119" t="s">
        <v>92</v>
      </c>
      <c r="F1119" t="s">
        <v>87</v>
      </c>
      <c r="G1119">
        <v>6.1095030219387398</v>
      </c>
      <c r="H1119">
        <v>2E+20</v>
      </c>
      <c r="I1119">
        <v>0.93594355284162101</v>
      </c>
      <c r="J1119">
        <v>17.433797277947601</v>
      </c>
      <c r="K1119">
        <v>315</v>
      </c>
      <c r="L111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19" s="5" cm="1">
        <f t="array" ref="M1119">MAX(IF((ProjectInfoTable[ProjectName]=DiscreteStatsTable[[#This Row],[ProjectName]]),(ProjectInfoTable[ProjectName]=DiscreteStatsTable[[#This Row],[ProjectName]])*ProjectInfoTable[NumberOfReplications]))</f>
        <v>50</v>
      </c>
      <c r="N1119" s="5" cm="1">
        <f t="array" ref="N1119">IFERROR(AVERAGE(IF((DiscreteStatsTable[GroupByKey]=DiscreteStatsTable[[#This Row],[GroupByKey]]),(DiscreteStatsTable[GroupByKey]=DiscreteStatsTable[[#This Row],[GroupByKey]])*DiscreteStatsTable[Average])),0)</f>
        <v>6.2464097165262737</v>
      </c>
      <c r="O1119" s="5" cm="1">
        <f t="array" ref="O1119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119" s="5" cm="1">
        <f t="array" ref="P1119">MAX(IF((ProjectInfoTable[ProjectName]=DiscreteStatsTable[[#This Row],[ProjectName]]),(ProjectInfoTable[ProjectName]=DiscreteStatsTable[[#This Row],[ProjectName]])*ProjectInfoTable[ConfidenceInterval]))</f>
        <v>0.95</v>
      </c>
      <c r="Q1119" s="5">
        <f>IF(AND(DiscreteStatsTable[[#This Row],[RepsWithStatObserved]]=1,Y1119=0),200000000000000000000,IFERROR(_xlfn.T.INV.2T(1 -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119" s="5" cm="1">
        <f t="array" ref="R1119">MIN(IF((DiscreteStatsTable[GroupByKey]=DiscreteStatsTable[[#This Row],[GroupByKey]]),(DiscreteStatsTable[GroupByKey]=DiscreteStatsTable[[#This Row],[GroupByKey]])*DiscreteStatsTable[Average]))</f>
        <v>5.7719952606423401</v>
      </c>
      <c r="S1119" s="5" cm="1">
        <f t="array" ref="S1119">MAX(IF((DiscreteStatsTable[GroupByKey]=DiscreteStatsTable[[#This Row],[GroupByKey]]),(DiscreteStatsTable[GroupByKey]=DiscreteStatsTable[[#This Row],[GroupByKey]])*DiscreteStatsTable[Average]))</f>
        <v>6.9649734105951397</v>
      </c>
      <c r="T1119" s="5" cm="1">
        <f t="array" ref="T1119">MIN(IF((DiscreteStatsTable[GroupByKey]=DiscreteStatsTable[[#This Row],[GroupByKey]]),(DiscreteStatsTable[GroupByKey]=DiscreteStatsTable[[#This Row],[GroupByKey]])*DiscreteStatsTable[Minimum]))</f>
        <v>0.776495161041453</v>
      </c>
      <c r="U1119" s="5" cm="1">
        <f t="array" ref="U1119">MAX(IF((DiscreteStatsTable[GroupByKey]=DiscreteStatsTable[[#This Row],[GroupByKey]]),(DiscreteStatsTable[GroupByKey]=DiscreteStatsTable[[#This Row],[GroupByKey]])*DiscreteStatsTable[Maximum]))</f>
        <v>24.516532285818698</v>
      </c>
      <c r="V1119" s="5" cm="1">
        <f t="array" ref="V1119">IFERROR(AVERAGE(IF((DiscreteStatsTable[GroupByKey]=DiscreteStatsTable[[#This Row],[GroupByKey]]),(DiscreteStatsTable[GroupByKey]=DiscreteStatsTable[[#This Row],[GroupByKey]])*DiscreteStatsTable[NumberObservations])),0)</f>
        <v>314.94</v>
      </c>
      <c r="W1119" s="5">
        <f>IF((DiscreteStatsTable[[#This Row],[RepsRequested]]&gt;1),DiscreteStatsTable[[#This Row],[HalfWidth]],DiscreteStatsTable[[#This Row],[BatchMeansHalfWidth]])</f>
        <v>7.1468938045562813E-2</v>
      </c>
      <c r="X1119" s="5" cm="1">
        <f t="array" ref="X1119">COUNT(IF((DiscreteStatsTable[GroupByKey]=DiscreteStatsTable[[#This Row],[GroupByKey]]),(DiscreteStatsTable[GroupByKey]=DiscreteStatsTable[[#This Row],[GroupByKey]])*DiscreteStatsTable[Replication]))</f>
        <v>50</v>
      </c>
      <c r="Y1119" s="5">
        <f>IF(DiscreteStatsTable[[#This Row],[RepsRequested]]=DiscreteStatsTable[[#This Row],[RepsWithStatObserved]],1,0)</f>
        <v>1</v>
      </c>
    </row>
    <row r="1120" spans="1:25" x14ac:dyDescent="0.25">
      <c r="A1120" t="s">
        <v>68</v>
      </c>
      <c r="B1120" t="s">
        <v>70</v>
      </c>
      <c r="C1120">
        <v>27</v>
      </c>
      <c r="D1120" t="s">
        <v>85</v>
      </c>
      <c r="E1120" t="s">
        <v>93</v>
      </c>
      <c r="F1120" t="s">
        <v>87</v>
      </c>
      <c r="G1120">
        <v>0</v>
      </c>
      <c r="H1120">
        <v>2E+20</v>
      </c>
      <c r="I1120">
        <v>0</v>
      </c>
      <c r="J1120">
        <v>0</v>
      </c>
      <c r="K1120">
        <v>315</v>
      </c>
      <c r="L112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20" s="5" cm="1">
        <f t="array" ref="M1120">MAX(IF((ProjectInfoTable[ProjectName]=DiscreteStatsTable[[#This Row],[ProjectName]]),(ProjectInfoTable[ProjectName]=DiscreteStatsTable[[#This Row],[ProjectName]])*ProjectInfoTable[NumberOfReplications]))</f>
        <v>50</v>
      </c>
      <c r="N1120" s="5" cm="1">
        <f t="array" ref="N1120">IFERROR(AVERAGE(IF((DiscreteStatsTable[GroupByKey]=DiscreteStatsTable[[#This Row],[GroupByKey]]),(DiscreteStatsTable[GroupByKey]=DiscreteStatsTable[[#This Row],[GroupByKey]])*DiscreteStatsTable[Average])),0)</f>
        <v>0</v>
      </c>
      <c r="O1120" s="5" cm="1">
        <f t="array" ref="O1120">IFERROR(_xlfn.STDEV.S(IF((DiscreteStatsTable[GroupByKey]=DiscreteStatsTable[[#This Row],[GroupByKey]]),(DiscreteStatsTable[GroupByKey]=DiscreteStatsTable[[#This Row],[GroupByKey]])*DiscreteStatsTable[Average])),0)</f>
        <v>0</v>
      </c>
      <c r="P1120" s="5" cm="1">
        <f t="array" ref="P1120">MAX(IF((ProjectInfoTable[ProjectName]=DiscreteStatsTable[[#This Row],[ProjectName]]),(ProjectInfoTable[ProjectName]=DiscreteStatsTable[[#This Row],[ProjectName]])*ProjectInfoTable[ConfidenceInterval]))</f>
        <v>0.95</v>
      </c>
      <c r="Q1120" s="5">
        <f>IF(AND(DiscreteStatsTable[[#This Row],[RepsWithStatObserved]]=1,Y1120=0),200000000000000000000,IFERROR(_xlfn.T.INV.2T(1 -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0" s="5" cm="1">
        <f t="array" ref="R1120">MIN(IF((DiscreteStatsTable[GroupByKey]=DiscreteStatsTable[[#This Row],[GroupByKey]]),(DiscreteStatsTable[GroupByKey]=DiscreteStatsTable[[#This Row],[GroupByKey]])*DiscreteStatsTable[Average]))</f>
        <v>0</v>
      </c>
      <c r="S1120" s="5" cm="1">
        <f t="array" ref="S1120">MAX(IF((DiscreteStatsTable[GroupByKey]=DiscreteStatsTable[[#This Row],[GroupByKey]]),(DiscreteStatsTable[GroupByKey]=DiscreteStatsTable[[#This Row],[GroupByKey]])*DiscreteStatsTable[Average]))</f>
        <v>0</v>
      </c>
      <c r="T1120" s="5" cm="1">
        <f t="array" ref="T1120">MIN(IF((DiscreteStatsTable[GroupByKey]=DiscreteStatsTable[[#This Row],[GroupByKey]]),(DiscreteStatsTable[GroupByKey]=DiscreteStatsTable[[#This Row],[GroupByKey]])*DiscreteStatsTable[Minimum]))</f>
        <v>0</v>
      </c>
      <c r="U1120" s="5" cm="1">
        <f t="array" ref="U1120">MAX(IF((DiscreteStatsTable[GroupByKey]=DiscreteStatsTable[[#This Row],[GroupByKey]]),(DiscreteStatsTable[GroupByKey]=DiscreteStatsTable[[#This Row],[GroupByKey]])*DiscreteStatsTable[Maximum]))</f>
        <v>0</v>
      </c>
      <c r="V1120" s="5" cm="1">
        <f t="array" ref="V1120">IFERROR(AVERAGE(IF((DiscreteStatsTable[GroupByKey]=DiscreteStatsTable[[#This Row],[GroupByKey]]),(DiscreteStatsTable[GroupByKey]=DiscreteStatsTable[[#This Row],[GroupByKey]])*DiscreteStatsTable[NumberObservations])),0)</f>
        <v>314.94</v>
      </c>
      <c r="W1120" s="5">
        <f>IF((DiscreteStatsTable[[#This Row],[RepsRequested]]&gt;1),DiscreteStatsTable[[#This Row],[HalfWidth]],DiscreteStatsTable[[#This Row],[BatchMeansHalfWidth]])</f>
        <v>0</v>
      </c>
      <c r="X1120" s="5" cm="1">
        <f t="array" ref="X1120">COUNT(IF((DiscreteStatsTable[GroupByKey]=DiscreteStatsTable[[#This Row],[GroupByKey]]),(DiscreteStatsTable[GroupByKey]=DiscreteStatsTable[[#This Row],[GroupByKey]])*DiscreteStatsTable[Replication]))</f>
        <v>50</v>
      </c>
      <c r="Y1120" s="5">
        <f>IF(DiscreteStatsTable[[#This Row],[RepsRequested]]=DiscreteStatsTable[[#This Row],[RepsWithStatObserved]],1,0)</f>
        <v>1</v>
      </c>
    </row>
    <row r="1121" spans="1:25" x14ac:dyDescent="0.25">
      <c r="A1121" t="s">
        <v>68</v>
      </c>
      <c r="B1121" t="s">
        <v>70</v>
      </c>
      <c r="C1121">
        <v>27</v>
      </c>
      <c r="D1121" t="s">
        <v>85</v>
      </c>
      <c r="E1121" t="s">
        <v>94</v>
      </c>
      <c r="F1121" t="s">
        <v>87</v>
      </c>
      <c r="G1121">
        <v>0</v>
      </c>
      <c r="H1121">
        <v>2E+20</v>
      </c>
      <c r="I1121">
        <v>0</v>
      </c>
      <c r="J1121">
        <v>0</v>
      </c>
      <c r="K1121">
        <v>315</v>
      </c>
      <c r="L112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21" s="5" cm="1">
        <f t="array" ref="M1121">MAX(IF((ProjectInfoTable[ProjectName]=DiscreteStatsTable[[#This Row],[ProjectName]]),(ProjectInfoTable[ProjectName]=DiscreteStatsTable[[#This Row],[ProjectName]])*ProjectInfoTable[NumberOfReplications]))</f>
        <v>50</v>
      </c>
      <c r="N1121" s="5" cm="1">
        <f t="array" ref="N1121">IFERROR(AVERAGE(IF((DiscreteStatsTable[GroupByKey]=DiscreteStatsTable[[#This Row],[GroupByKey]]),(DiscreteStatsTable[GroupByKey]=DiscreteStatsTable[[#This Row],[GroupByKey]])*DiscreteStatsTable[Average])),0)</f>
        <v>0</v>
      </c>
      <c r="O1121" s="5" cm="1">
        <f t="array" ref="O1121">IFERROR(_xlfn.STDEV.S(IF((DiscreteStatsTable[GroupByKey]=DiscreteStatsTable[[#This Row],[GroupByKey]]),(DiscreteStatsTable[GroupByKey]=DiscreteStatsTable[[#This Row],[GroupByKey]])*DiscreteStatsTable[Average])),0)</f>
        <v>0</v>
      </c>
      <c r="P1121" s="5" cm="1">
        <f t="array" ref="P1121">MAX(IF((ProjectInfoTable[ProjectName]=DiscreteStatsTable[[#This Row],[ProjectName]]),(ProjectInfoTable[ProjectName]=DiscreteStatsTable[[#This Row],[ProjectName]])*ProjectInfoTable[ConfidenceInterval]))</f>
        <v>0.95</v>
      </c>
      <c r="Q1121" s="5">
        <f>IF(AND(DiscreteStatsTable[[#This Row],[RepsWithStatObserved]]=1,Y1121=0),200000000000000000000,IFERROR(_xlfn.T.INV.2T(1 -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1" s="5" cm="1">
        <f t="array" ref="R1121">MIN(IF((DiscreteStatsTable[GroupByKey]=DiscreteStatsTable[[#This Row],[GroupByKey]]),(DiscreteStatsTable[GroupByKey]=DiscreteStatsTable[[#This Row],[GroupByKey]])*DiscreteStatsTable[Average]))</f>
        <v>0</v>
      </c>
      <c r="S1121" s="5" cm="1">
        <f t="array" ref="S1121">MAX(IF((DiscreteStatsTable[GroupByKey]=DiscreteStatsTable[[#This Row],[GroupByKey]]),(DiscreteStatsTable[GroupByKey]=DiscreteStatsTable[[#This Row],[GroupByKey]])*DiscreteStatsTable[Average]))</f>
        <v>0</v>
      </c>
      <c r="T1121" s="5" cm="1">
        <f t="array" ref="T1121">MIN(IF((DiscreteStatsTable[GroupByKey]=DiscreteStatsTable[[#This Row],[GroupByKey]]),(DiscreteStatsTable[GroupByKey]=DiscreteStatsTable[[#This Row],[GroupByKey]])*DiscreteStatsTable[Minimum]))</f>
        <v>0</v>
      </c>
      <c r="U1121" s="5" cm="1">
        <f t="array" ref="U1121">MAX(IF((DiscreteStatsTable[GroupByKey]=DiscreteStatsTable[[#This Row],[GroupByKey]]),(DiscreteStatsTable[GroupByKey]=DiscreteStatsTable[[#This Row],[GroupByKey]])*DiscreteStatsTable[Maximum]))</f>
        <v>0</v>
      </c>
      <c r="V1121" s="5" cm="1">
        <f t="array" ref="V1121">IFERROR(AVERAGE(IF((DiscreteStatsTable[GroupByKey]=DiscreteStatsTable[[#This Row],[GroupByKey]]),(DiscreteStatsTable[GroupByKey]=DiscreteStatsTable[[#This Row],[GroupByKey]])*DiscreteStatsTable[NumberObservations])),0)</f>
        <v>314.94</v>
      </c>
      <c r="W1121" s="5">
        <f>IF((DiscreteStatsTable[[#This Row],[RepsRequested]]&gt;1),DiscreteStatsTable[[#This Row],[HalfWidth]],DiscreteStatsTable[[#This Row],[BatchMeansHalfWidth]])</f>
        <v>0</v>
      </c>
      <c r="X1121" s="5" cm="1">
        <f t="array" ref="X1121">COUNT(IF((DiscreteStatsTable[GroupByKey]=DiscreteStatsTable[[#This Row],[GroupByKey]]),(DiscreteStatsTable[GroupByKey]=DiscreteStatsTable[[#This Row],[GroupByKey]])*DiscreteStatsTable[Replication]))</f>
        <v>50</v>
      </c>
      <c r="Y1121" s="5">
        <f>IF(DiscreteStatsTable[[#This Row],[RepsRequested]]=DiscreteStatsTable[[#This Row],[RepsWithStatObserved]],1,0)</f>
        <v>1</v>
      </c>
    </row>
    <row r="1122" spans="1:25" x14ac:dyDescent="0.25">
      <c r="A1122" t="s">
        <v>68</v>
      </c>
      <c r="B1122" t="s">
        <v>70</v>
      </c>
      <c r="C1122">
        <v>27</v>
      </c>
      <c r="D1122" t="s">
        <v>85</v>
      </c>
      <c r="E1122" t="s">
        <v>95</v>
      </c>
      <c r="F1122" t="s">
        <v>87</v>
      </c>
      <c r="G1122">
        <v>0.15254116485904001</v>
      </c>
      <c r="H1122">
        <v>2E+20</v>
      </c>
      <c r="I1122">
        <v>1.5599059214026999E-2</v>
      </c>
      <c r="J1122">
        <v>0.35342604220220403</v>
      </c>
      <c r="K1122">
        <v>315</v>
      </c>
      <c r="L112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22" s="5" cm="1">
        <f t="array" ref="M1122">MAX(IF((ProjectInfoTable[ProjectName]=DiscreteStatsTable[[#This Row],[ProjectName]]),(ProjectInfoTable[ProjectName]=DiscreteStatsTable[[#This Row],[ProjectName]])*ProjectInfoTable[NumberOfReplications]))</f>
        <v>50</v>
      </c>
      <c r="N1122" s="5" cm="1">
        <f t="array" ref="N1122">IFERROR(AVERAGE(IF((DiscreteStatsTable[GroupByKey]=DiscreteStatsTable[[#This Row],[GroupByKey]]),(DiscreteStatsTable[GroupByKey]=DiscreteStatsTable[[#This Row],[GroupByKey]])*DiscreteStatsTable[Average])),0)</f>
        <v>0.15360300744494335</v>
      </c>
      <c r="O1122" s="5" cm="1">
        <f t="array" ref="O112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22" s="5" cm="1">
        <f t="array" ref="P1122">MAX(IF((ProjectInfoTable[ProjectName]=DiscreteStatsTable[[#This Row],[ProjectName]]),(ProjectInfoTable[ProjectName]=DiscreteStatsTable[[#This Row],[ProjectName]])*ProjectInfoTable[ConfidenceInterval]))</f>
        <v>0.95</v>
      </c>
      <c r="Q1122" s="5">
        <f>IF(AND(DiscreteStatsTable[[#This Row],[RepsWithStatObserved]]=1,Y1122=0),200000000000000000000,IFERROR(_xlfn.T.INV.2T(1 -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22" s="5" cm="1">
        <f t="array" ref="R1122">MIN(IF((DiscreteStatsTable[GroupByKey]=DiscreteStatsTable[[#This Row],[GroupByKey]]),(DiscreteStatsTable[GroupByKey]=DiscreteStatsTable[[#This Row],[GroupByKey]])*DiscreteStatsTable[Average]))</f>
        <v>0.14775202073435401</v>
      </c>
      <c r="S1122" s="5" cm="1">
        <f t="array" ref="S1122">MAX(IF((DiscreteStatsTable[GroupByKey]=DiscreteStatsTable[[#This Row],[GroupByKey]]),(DiscreteStatsTable[GroupByKey]=DiscreteStatsTable[[#This Row],[GroupByKey]])*DiscreteStatsTable[Average]))</f>
        <v>0.15935535821513699</v>
      </c>
      <c r="T1122" s="5" cm="1">
        <f t="array" ref="T1122">MIN(IF((DiscreteStatsTable[GroupByKey]=DiscreteStatsTable[[#This Row],[GroupByKey]]),(DiscreteStatsTable[GroupByKey]=DiscreteStatsTable[[#This Row],[GroupByKey]])*DiscreteStatsTable[Minimum]))</f>
        <v>1.2941586017357501E-2</v>
      </c>
      <c r="U1122" s="5" cm="1">
        <f t="array" ref="U1122">MAX(IF((DiscreteStatsTable[GroupByKey]=DiscreteStatsTable[[#This Row],[GroupByKey]]),(DiscreteStatsTable[GroupByKey]=DiscreteStatsTable[[#This Row],[GroupByKey]])*DiscreteStatsTable[Maximum]))</f>
        <v>0.39902140955300902</v>
      </c>
      <c r="V1122" s="5" cm="1">
        <f t="array" ref="V1122">IFERROR(AVERAGE(IF((DiscreteStatsTable[GroupByKey]=DiscreteStatsTable[[#This Row],[GroupByKey]]),(DiscreteStatsTable[GroupByKey]=DiscreteStatsTable[[#This Row],[GroupByKey]])*DiscreteStatsTable[NumberObservations])),0)</f>
        <v>314.94</v>
      </c>
      <c r="W1122" s="5">
        <f>IF((DiscreteStatsTable[[#This Row],[RepsRequested]]&gt;1),DiscreteStatsTable[[#This Row],[HalfWidth]],DiscreteStatsTable[[#This Row],[BatchMeansHalfWidth]])</f>
        <v>7.902472167534418E-4</v>
      </c>
      <c r="X1122" s="5" cm="1">
        <f t="array" ref="X1122">COUNT(IF((DiscreteStatsTable[GroupByKey]=DiscreteStatsTable[[#This Row],[GroupByKey]]),(DiscreteStatsTable[GroupByKey]=DiscreteStatsTable[[#This Row],[GroupByKey]])*DiscreteStatsTable[Replication]))</f>
        <v>50</v>
      </c>
      <c r="Y1122" s="5">
        <f>IF(DiscreteStatsTable[[#This Row],[RepsRequested]]=DiscreteStatsTable[[#This Row],[RepsWithStatObserved]],1,0)</f>
        <v>1</v>
      </c>
    </row>
    <row r="1123" spans="1:25" x14ac:dyDescent="0.25">
      <c r="A1123" t="s">
        <v>68</v>
      </c>
      <c r="B1123" t="s">
        <v>70</v>
      </c>
      <c r="C1123">
        <v>27</v>
      </c>
      <c r="D1123" t="s">
        <v>85</v>
      </c>
      <c r="E1123" t="s">
        <v>96</v>
      </c>
      <c r="F1123" t="s">
        <v>87</v>
      </c>
      <c r="G1123">
        <v>5.6511699982384904</v>
      </c>
      <c r="H1123">
        <v>2E+20</v>
      </c>
      <c r="I1123">
        <v>0.93594355284162101</v>
      </c>
      <c r="J1123">
        <v>16.076775218196399</v>
      </c>
      <c r="K1123">
        <v>315</v>
      </c>
      <c r="L112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23" s="5" cm="1">
        <f t="array" ref="M1123">MAX(IF((ProjectInfoTable[ProjectName]=DiscreteStatsTable[[#This Row],[ProjectName]]),(ProjectInfoTable[ProjectName]=DiscreteStatsTable[[#This Row],[ProjectName]])*ProjectInfoTable[NumberOfReplications]))</f>
        <v>50</v>
      </c>
      <c r="N1123" s="5" cm="1">
        <f t="array" ref="N1123">IFERROR(AVERAGE(IF((DiscreteStatsTable[GroupByKey]=DiscreteStatsTable[[#This Row],[GroupByKey]]),(DiscreteStatsTable[GroupByKey]=DiscreteStatsTable[[#This Row],[GroupByKey]])*DiscreteStatsTable[Average])),0)</f>
        <v>5.6703914844629564</v>
      </c>
      <c r="O1123" s="5" cm="1">
        <f t="array" ref="O1123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123" s="5" cm="1">
        <f t="array" ref="P1123">MAX(IF((ProjectInfoTable[ProjectName]=DiscreteStatsTable[[#This Row],[ProjectName]]),(ProjectInfoTable[ProjectName]=DiscreteStatsTable[[#This Row],[ProjectName]])*ProjectInfoTable[ConfidenceInterval]))</f>
        <v>0.95</v>
      </c>
      <c r="Q1123" s="5">
        <f>IF(AND(DiscreteStatsTable[[#This Row],[RepsWithStatObserved]]=1,Y1123=0),200000000000000000000,IFERROR(_xlfn.T.INV.2T(1 -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123" s="5" cm="1">
        <f t="array" ref="R1123">MIN(IF((DiscreteStatsTable[GroupByKey]=DiscreteStatsTable[[#This Row],[GroupByKey]]),(DiscreteStatsTable[GroupByKey]=DiscreteStatsTable[[#This Row],[GroupByKey]])*DiscreteStatsTable[Average]))</f>
        <v>5.4446177348794</v>
      </c>
      <c r="S1123" s="5" cm="1">
        <f t="array" ref="S1123">MAX(IF((DiscreteStatsTable[GroupByKey]=DiscreteStatsTable[[#This Row],[GroupByKey]]),(DiscreteStatsTable[GroupByKey]=DiscreteStatsTable[[#This Row],[GroupByKey]])*DiscreteStatsTable[Average]))</f>
        <v>5.9073355064629904</v>
      </c>
      <c r="T1123" s="5" cm="1">
        <f t="array" ref="T1123">MIN(IF((DiscreteStatsTable[GroupByKey]=DiscreteStatsTable[[#This Row],[GroupByKey]]),(DiscreteStatsTable[GroupByKey]=DiscreteStatsTable[[#This Row],[GroupByKey]])*DiscreteStatsTable[Minimum]))</f>
        <v>0.776495161041453</v>
      </c>
      <c r="U1123" s="5" cm="1">
        <f t="array" ref="U1123">MAX(IF((DiscreteStatsTable[GroupByKey]=DiscreteStatsTable[[#This Row],[GroupByKey]]),(DiscreteStatsTable[GroupByKey]=DiscreteStatsTable[[#This Row],[GroupByKey]])*DiscreteStatsTable[Maximum]))</f>
        <v>17.386184782464099</v>
      </c>
      <c r="V1123" s="5" cm="1">
        <f t="array" ref="V1123">IFERROR(AVERAGE(IF((DiscreteStatsTable[GroupByKey]=DiscreteStatsTable[[#This Row],[GroupByKey]]),(DiscreteStatsTable[GroupByKey]=DiscreteStatsTable[[#This Row],[GroupByKey]])*DiscreteStatsTable[NumberObservations])),0)</f>
        <v>314.94</v>
      </c>
      <c r="W1123" s="5">
        <f>IF((DiscreteStatsTable[[#This Row],[RepsRequested]]&gt;1),DiscreteStatsTable[[#This Row],[HalfWidth]],DiscreteStatsTable[[#This Row],[BatchMeansHalfWidth]])</f>
        <v>3.1864759013847554E-2</v>
      </c>
      <c r="X1123" s="5" cm="1">
        <f t="array" ref="X1123">COUNT(IF((DiscreteStatsTable[GroupByKey]=DiscreteStatsTable[[#This Row],[GroupByKey]]),(DiscreteStatsTable[GroupByKey]=DiscreteStatsTable[[#This Row],[GroupByKey]])*DiscreteStatsTable[Replication]))</f>
        <v>50</v>
      </c>
      <c r="Y1123" s="5">
        <f>IF(DiscreteStatsTable[[#This Row],[RepsRequested]]=DiscreteStatsTable[[#This Row],[RepsWithStatObserved]],1,0)</f>
        <v>1</v>
      </c>
    </row>
    <row r="1124" spans="1:25" x14ac:dyDescent="0.25">
      <c r="A1124" t="s">
        <v>68</v>
      </c>
      <c r="B1124" t="s">
        <v>70</v>
      </c>
      <c r="C1124">
        <v>27</v>
      </c>
      <c r="D1124" t="s">
        <v>85</v>
      </c>
      <c r="E1124" t="s">
        <v>97</v>
      </c>
      <c r="F1124" t="s">
        <v>87</v>
      </c>
      <c r="G1124">
        <v>0</v>
      </c>
      <c r="H1124">
        <v>2E+20</v>
      </c>
      <c r="I1124">
        <v>0</v>
      </c>
      <c r="J1124">
        <v>0</v>
      </c>
      <c r="K1124">
        <v>315</v>
      </c>
      <c r="L112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24" s="5" cm="1">
        <f t="array" ref="M1124">MAX(IF((ProjectInfoTable[ProjectName]=DiscreteStatsTable[[#This Row],[ProjectName]]),(ProjectInfoTable[ProjectName]=DiscreteStatsTable[[#This Row],[ProjectName]])*ProjectInfoTable[NumberOfReplications]))</f>
        <v>50</v>
      </c>
      <c r="N1124" s="5" cm="1">
        <f t="array" ref="N1124">IFERROR(AVERAGE(IF((DiscreteStatsTable[GroupByKey]=DiscreteStatsTable[[#This Row],[GroupByKey]]),(DiscreteStatsTable[GroupByKey]=DiscreteStatsTable[[#This Row],[GroupByKey]])*DiscreteStatsTable[Average])),0)</f>
        <v>0</v>
      </c>
      <c r="O1124" s="5" cm="1">
        <f t="array" ref="O1124">IFERROR(_xlfn.STDEV.S(IF((DiscreteStatsTable[GroupByKey]=DiscreteStatsTable[[#This Row],[GroupByKey]]),(DiscreteStatsTable[GroupByKey]=DiscreteStatsTable[[#This Row],[GroupByKey]])*DiscreteStatsTable[Average])),0)</f>
        <v>0</v>
      </c>
      <c r="P1124" s="5" cm="1">
        <f t="array" ref="P1124">MAX(IF((ProjectInfoTable[ProjectName]=DiscreteStatsTable[[#This Row],[ProjectName]]),(ProjectInfoTable[ProjectName]=DiscreteStatsTable[[#This Row],[ProjectName]])*ProjectInfoTable[ConfidenceInterval]))</f>
        <v>0.95</v>
      </c>
      <c r="Q1124" s="5">
        <f>IF(AND(DiscreteStatsTable[[#This Row],[RepsWithStatObserved]]=1,Y1124=0),200000000000000000000,IFERROR(_xlfn.T.INV.2T(1 -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4" s="5" cm="1">
        <f t="array" ref="R1124">MIN(IF((DiscreteStatsTable[GroupByKey]=DiscreteStatsTable[[#This Row],[GroupByKey]]),(DiscreteStatsTable[GroupByKey]=DiscreteStatsTable[[#This Row],[GroupByKey]])*DiscreteStatsTable[Average]))</f>
        <v>0</v>
      </c>
      <c r="S1124" s="5" cm="1">
        <f t="array" ref="S1124">MAX(IF((DiscreteStatsTable[GroupByKey]=DiscreteStatsTable[[#This Row],[GroupByKey]]),(DiscreteStatsTable[GroupByKey]=DiscreteStatsTable[[#This Row],[GroupByKey]])*DiscreteStatsTable[Average]))</f>
        <v>0</v>
      </c>
      <c r="T1124" s="5" cm="1">
        <f t="array" ref="T1124">MIN(IF((DiscreteStatsTable[GroupByKey]=DiscreteStatsTable[[#This Row],[GroupByKey]]),(DiscreteStatsTable[GroupByKey]=DiscreteStatsTable[[#This Row],[GroupByKey]])*DiscreteStatsTable[Minimum]))</f>
        <v>0</v>
      </c>
      <c r="U1124" s="5" cm="1">
        <f t="array" ref="U1124">MAX(IF((DiscreteStatsTable[GroupByKey]=DiscreteStatsTable[[#This Row],[GroupByKey]]),(DiscreteStatsTable[GroupByKey]=DiscreteStatsTable[[#This Row],[GroupByKey]])*DiscreteStatsTable[Maximum]))</f>
        <v>0</v>
      </c>
      <c r="V1124" s="5" cm="1">
        <f t="array" ref="V1124">IFERROR(AVERAGE(IF((DiscreteStatsTable[GroupByKey]=DiscreteStatsTable[[#This Row],[GroupByKey]]),(DiscreteStatsTable[GroupByKey]=DiscreteStatsTable[[#This Row],[GroupByKey]])*DiscreteStatsTable[NumberObservations])),0)</f>
        <v>314.94</v>
      </c>
      <c r="W1124" s="5">
        <f>IF((DiscreteStatsTable[[#This Row],[RepsRequested]]&gt;1),DiscreteStatsTable[[#This Row],[HalfWidth]],DiscreteStatsTable[[#This Row],[BatchMeansHalfWidth]])</f>
        <v>0</v>
      </c>
      <c r="X1124" s="5" cm="1">
        <f t="array" ref="X1124">COUNT(IF((DiscreteStatsTable[GroupByKey]=DiscreteStatsTable[[#This Row],[GroupByKey]]),(DiscreteStatsTable[GroupByKey]=DiscreteStatsTable[[#This Row],[GroupByKey]])*DiscreteStatsTable[Replication]))</f>
        <v>50</v>
      </c>
      <c r="Y1124" s="5">
        <f>IF(DiscreteStatsTable[[#This Row],[RepsRequested]]=DiscreteStatsTable[[#This Row],[RepsWithStatObserved]],1,0)</f>
        <v>1</v>
      </c>
    </row>
    <row r="1125" spans="1:25" x14ac:dyDescent="0.25">
      <c r="A1125" t="s">
        <v>68</v>
      </c>
      <c r="B1125" t="s">
        <v>70</v>
      </c>
      <c r="C1125">
        <v>27</v>
      </c>
      <c r="D1125" t="s">
        <v>85</v>
      </c>
      <c r="E1125" t="s">
        <v>98</v>
      </c>
      <c r="F1125" t="s">
        <v>87</v>
      </c>
      <c r="G1125">
        <v>0.45833302370025802</v>
      </c>
      <c r="H1125">
        <v>2E+20</v>
      </c>
      <c r="I1125">
        <v>0</v>
      </c>
      <c r="J1125">
        <v>4.4148717374243303</v>
      </c>
      <c r="K1125">
        <v>315</v>
      </c>
      <c r="L112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25" s="5" cm="1">
        <f t="array" ref="M1125">MAX(IF((ProjectInfoTable[ProjectName]=DiscreteStatsTable[[#This Row],[ProjectName]]),(ProjectInfoTable[ProjectName]=DiscreteStatsTable[[#This Row],[ProjectName]])*ProjectInfoTable[NumberOfReplications]))</f>
        <v>50</v>
      </c>
      <c r="N1125" s="5" cm="1">
        <f t="array" ref="N1125">IFERROR(AVERAGE(IF((DiscreteStatsTable[GroupByKey]=DiscreteStatsTable[[#This Row],[GroupByKey]]),(DiscreteStatsTable[GroupByKey]=DiscreteStatsTable[[#This Row],[GroupByKey]])*DiscreteStatsTable[Average])),0)</f>
        <v>0.57601823206331915</v>
      </c>
      <c r="O1125" s="5" cm="1">
        <f t="array" ref="O1125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125" s="5" cm="1">
        <f t="array" ref="P1125">MAX(IF((ProjectInfoTable[ProjectName]=DiscreteStatsTable[[#This Row],[ProjectName]]),(ProjectInfoTable[ProjectName]=DiscreteStatsTable[[#This Row],[ProjectName]])*ProjectInfoTable[ConfidenceInterval]))</f>
        <v>0.95</v>
      </c>
      <c r="Q1125" s="5">
        <f>IF(AND(DiscreteStatsTable[[#This Row],[RepsWithStatObserved]]=1,Y1125=0),200000000000000000000,IFERROR(_xlfn.T.INV.2T(1 -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125" s="5" cm="1">
        <f t="array" ref="R1125">MIN(IF((DiscreteStatsTable[GroupByKey]=DiscreteStatsTable[[#This Row],[GroupByKey]]),(DiscreteStatsTable[GroupByKey]=DiscreteStatsTable[[#This Row],[GroupByKey]])*DiscreteStatsTable[Average]))</f>
        <v>0.32737752576294898</v>
      </c>
      <c r="S1125" s="5" cm="1">
        <f t="array" ref="S1125">MAX(IF((DiscreteStatsTable[GroupByKey]=DiscreteStatsTable[[#This Row],[GroupByKey]]),(DiscreteStatsTable[GroupByKey]=DiscreteStatsTable[[#This Row],[GroupByKey]])*DiscreteStatsTable[Average]))</f>
        <v>1.14796185143237</v>
      </c>
      <c r="T1125" s="5" cm="1">
        <f t="array" ref="T1125">MIN(IF((DiscreteStatsTable[GroupByKey]=DiscreteStatsTable[[#This Row],[GroupByKey]]),(DiscreteStatsTable[GroupByKey]=DiscreteStatsTable[[#This Row],[GroupByKey]])*DiscreteStatsTable[Minimum]))</f>
        <v>0</v>
      </c>
      <c r="U1125" s="5" cm="1">
        <f t="array" ref="U1125">MAX(IF((DiscreteStatsTable[GroupByKey]=DiscreteStatsTable[[#This Row],[GroupByKey]]),(DiscreteStatsTable[GroupByKey]=DiscreteStatsTable[[#This Row],[GroupByKey]])*DiscreteStatsTable[Maximum]))</f>
        <v>11.200829717355999</v>
      </c>
      <c r="V1125" s="5" cm="1">
        <f t="array" ref="V1125">IFERROR(AVERAGE(IF((DiscreteStatsTable[GroupByKey]=DiscreteStatsTable[[#This Row],[GroupByKey]]),(DiscreteStatsTable[GroupByKey]=DiscreteStatsTable[[#This Row],[GroupByKey]])*DiscreteStatsTable[NumberObservations])),0)</f>
        <v>314.94</v>
      </c>
      <c r="W1125" s="5">
        <f>IF((DiscreteStatsTable[[#This Row],[RepsRequested]]&gt;1),DiscreteStatsTable[[#This Row],[HalfWidth]],DiscreteStatsTable[[#This Row],[BatchMeansHalfWidth]])</f>
        <v>4.5229136780020357E-2</v>
      </c>
      <c r="X1125" s="5" cm="1">
        <f t="array" ref="X1125">COUNT(IF((DiscreteStatsTable[GroupByKey]=DiscreteStatsTable[[#This Row],[GroupByKey]]),(DiscreteStatsTable[GroupByKey]=DiscreteStatsTable[[#This Row],[GroupByKey]])*DiscreteStatsTable[Replication]))</f>
        <v>50</v>
      </c>
      <c r="Y1125" s="5">
        <f>IF(DiscreteStatsTable[[#This Row],[RepsRequested]]=DiscreteStatsTable[[#This Row],[RepsWithStatObserved]],1,0)</f>
        <v>1</v>
      </c>
    </row>
    <row r="1126" spans="1:25" x14ac:dyDescent="0.25">
      <c r="A1126" t="s">
        <v>68</v>
      </c>
      <c r="B1126" t="s">
        <v>70</v>
      </c>
      <c r="C1126">
        <v>28</v>
      </c>
      <c r="D1126" t="s">
        <v>85</v>
      </c>
      <c r="E1126" t="s">
        <v>86</v>
      </c>
      <c r="F1126" t="s">
        <v>87</v>
      </c>
      <c r="G1126">
        <v>0</v>
      </c>
      <c r="H1126">
        <v>2E+20</v>
      </c>
      <c r="I1126">
        <v>0</v>
      </c>
      <c r="J1126">
        <v>0</v>
      </c>
      <c r="K1126">
        <v>315</v>
      </c>
      <c r="L112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26" s="5" cm="1">
        <f t="array" ref="M1126">MAX(IF((ProjectInfoTable[ProjectName]=DiscreteStatsTable[[#This Row],[ProjectName]]),(ProjectInfoTable[ProjectName]=DiscreteStatsTable[[#This Row],[ProjectName]])*ProjectInfoTable[NumberOfReplications]))</f>
        <v>50</v>
      </c>
      <c r="N1126" s="5" cm="1">
        <f t="array" ref="N1126">IFERROR(AVERAGE(IF((DiscreteStatsTable[GroupByKey]=DiscreteStatsTable[[#This Row],[GroupByKey]]),(DiscreteStatsTable[GroupByKey]=DiscreteStatsTable[[#This Row],[GroupByKey]])*DiscreteStatsTable[Average])),0)</f>
        <v>0</v>
      </c>
      <c r="O1126" s="5" cm="1">
        <f t="array" ref="O1126">IFERROR(_xlfn.STDEV.S(IF((DiscreteStatsTable[GroupByKey]=DiscreteStatsTable[[#This Row],[GroupByKey]]),(DiscreteStatsTable[GroupByKey]=DiscreteStatsTable[[#This Row],[GroupByKey]])*DiscreteStatsTable[Average])),0)</f>
        <v>0</v>
      </c>
      <c r="P1126" s="5" cm="1">
        <f t="array" ref="P1126">MAX(IF((ProjectInfoTable[ProjectName]=DiscreteStatsTable[[#This Row],[ProjectName]]),(ProjectInfoTable[ProjectName]=DiscreteStatsTable[[#This Row],[ProjectName]])*ProjectInfoTable[ConfidenceInterval]))</f>
        <v>0.95</v>
      </c>
      <c r="Q1126" s="5">
        <f>IF(AND(DiscreteStatsTable[[#This Row],[RepsWithStatObserved]]=1,Y1126=0),200000000000000000000,IFERROR(_xlfn.T.INV.2T(1 -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6" s="5" cm="1">
        <f t="array" ref="R1126">MIN(IF((DiscreteStatsTable[GroupByKey]=DiscreteStatsTable[[#This Row],[GroupByKey]]),(DiscreteStatsTable[GroupByKey]=DiscreteStatsTable[[#This Row],[GroupByKey]])*DiscreteStatsTable[Average]))</f>
        <v>0</v>
      </c>
      <c r="S1126" s="5" cm="1">
        <f t="array" ref="S1126">MAX(IF((DiscreteStatsTable[GroupByKey]=DiscreteStatsTable[[#This Row],[GroupByKey]]),(DiscreteStatsTable[GroupByKey]=DiscreteStatsTable[[#This Row],[GroupByKey]])*DiscreteStatsTable[Average]))</f>
        <v>0</v>
      </c>
      <c r="T1126" s="5" cm="1">
        <f t="array" ref="T1126">MIN(IF((DiscreteStatsTable[GroupByKey]=DiscreteStatsTable[[#This Row],[GroupByKey]]),(DiscreteStatsTable[GroupByKey]=DiscreteStatsTable[[#This Row],[GroupByKey]])*DiscreteStatsTable[Minimum]))</f>
        <v>0</v>
      </c>
      <c r="U1126" s="5" cm="1">
        <f t="array" ref="U1126">MAX(IF((DiscreteStatsTable[GroupByKey]=DiscreteStatsTable[[#This Row],[GroupByKey]]),(DiscreteStatsTable[GroupByKey]=DiscreteStatsTable[[#This Row],[GroupByKey]])*DiscreteStatsTable[Maximum]))</f>
        <v>0</v>
      </c>
      <c r="V1126" s="5" cm="1">
        <f t="array" ref="V1126">IFERROR(AVERAGE(IF((DiscreteStatsTable[GroupByKey]=DiscreteStatsTable[[#This Row],[GroupByKey]]),(DiscreteStatsTable[GroupByKey]=DiscreteStatsTable[[#This Row],[GroupByKey]])*DiscreteStatsTable[NumberObservations])),0)</f>
        <v>314.94</v>
      </c>
      <c r="W1126" s="5">
        <f>IF((DiscreteStatsTable[[#This Row],[RepsRequested]]&gt;1),DiscreteStatsTable[[#This Row],[HalfWidth]],DiscreteStatsTable[[#This Row],[BatchMeansHalfWidth]])</f>
        <v>0</v>
      </c>
      <c r="X1126" s="5" cm="1">
        <f t="array" ref="X1126">COUNT(IF((DiscreteStatsTable[GroupByKey]=DiscreteStatsTable[[#This Row],[GroupByKey]]),(DiscreteStatsTable[GroupByKey]=DiscreteStatsTable[[#This Row],[GroupByKey]])*DiscreteStatsTable[Replication]))</f>
        <v>50</v>
      </c>
      <c r="Y1126" s="5">
        <f>IF(DiscreteStatsTable[[#This Row],[RepsRequested]]=DiscreteStatsTable[[#This Row],[RepsWithStatObserved]],1,0)</f>
        <v>1</v>
      </c>
    </row>
    <row r="1127" spans="1:25" x14ac:dyDescent="0.25">
      <c r="A1127" t="s">
        <v>68</v>
      </c>
      <c r="B1127" t="s">
        <v>70</v>
      </c>
      <c r="C1127">
        <v>28</v>
      </c>
      <c r="D1127" t="s">
        <v>85</v>
      </c>
      <c r="E1127" t="s">
        <v>88</v>
      </c>
      <c r="F1127" t="s">
        <v>87</v>
      </c>
      <c r="G1127">
        <v>0</v>
      </c>
      <c r="H1127">
        <v>2E+20</v>
      </c>
      <c r="I1127">
        <v>0</v>
      </c>
      <c r="J1127">
        <v>0</v>
      </c>
      <c r="K1127">
        <v>315</v>
      </c>
      <c r="L112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27" s="5" cm="1">
        <f t="array" ref="M1127">MAX(IF((ProjectInfoTable[ProjectName]=DiscreteStatsTable[[#This Row],[ProjectName]]),(ProjectInfoTable[ProjectName]=DiscreteStatsTable[[#This Row],[ProjectName]])*ProjectInfoTable[NumberOfReplications]))</f>
        <v>50</v>
      </c>
      <c r="N1127" s="5" cm="1">
        <f t="array" ref="N1127">IFERROR(AVERAGE(IF((DiscreteStatsTable[GroupByKey]=DiscreteStatsTable[[#This Row],[GroupByKey]]),(DiscreteStatsTable[GroupByKey]=DiscreteStatsTable[[#This Row],[GroupByKey]])*DiscreteStatsTable[Average])),0)</f>
        <v>0</v>
      </c>
      <c r="O1127" s="5" cm="1">
        <f t="array" ref="O1127">IFERROR(_xlfn.STDEV.S(IF((DiscreteStatsTable[GroupByKey]=DiscreteStatsTable[[#This Row],[GroupByKey]]),(DiscreteStatsTable[GroupByKey]=DiscreteStatsTable[[#This Row],[GroupByKey]])*DiscreteStatsTable[Average])),0)</f>
        <v>0</v>
      </c>
      <c r="P1127" s="5" cm="1">
        <f t="array" ref="P1127">MAX(IF((ProjectInfoTable[ProjectName]=DiscreteStatsTable[[#This Row],[ProjectName]]),(ProjectInfoTable[ProjectName]=DiscreteStatsTable[[#This Row],[ProjectName]])*ProjectInfoTable[ConfidenceInterval]))</f>
        <v>0.95</v>
      </c>
      <c r="Q1127" s="5">
        <f>IF(AND(DiscreteStatsTable[[#This Row],[RepsWithStatObserved]]=1,Y1127=0),200000000000000000000,IFERROR(_xlfn.T.INV.2T(1 -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7" s="5" cm="1">
        <f t="array" ref="R1127">MIN(IF((DiscreteStatsTable[GroupByKey]=DiscreteStatsTable[[#This Row],[GroupByKey]]),(DiscreteStatsTable[GroupByKey]=DiscreteStatsTable[[#This Row],[GroupByKey]])*DiscreteStatsTable[Average]))</f>
        <v>0</v>
      </c>
      <c r="S1127" s="5" cm="1">
        <f t="array" ref="S1127">MAX(IF((DiscreteStatsTable[GroupByKey]=DiscreteStatsTable[[#This Row],[GroupByKey]]),(DiscreteStatsTable[GroupByKey]=DiscreteStatsTable[[#This Row],[GroupByKey]])*DiscreteStatsTable[Average]))</f>
        <v>0</v>
      </c>
      <c r="T1127" s="5" cm="1">
        <f t="array" ref="T1127">MIN(IF((DiscreteStatsTable[GroupByKey]=DiscreteStatsTable[[#This Row],[GroupByKey]]),(DiscreteStatsTable[GroupByKey]=DiscreteStatsTable[[#This Row],[GroupByKey]])*DiscreteStatsTable[Minimum]))</f>
        <v>0</v>
      </c>
      <c r="U1127" s="5" cm="1">
        <f t="array" ref="U1127">MAX(IF((DiscreteStatsTable[GroupByKey]=DiscreteStatsTable[[#This Row],[GroupByKey]]),(DiscreteStatsTable[GroupByKey]=DiscreteStatsTable[[#This Row],[GroupByKey]])*DiscreteStatsTable[Maximum]))</f>
        <v>0</v>
      </c>
      <c r="V1127" s="5" cm="1">
        <f t="array" ref="V1127">IFERROR(AVERAGE(IF((DiscreteStatsTable[GroupByKey]=DiscreteStatsTable[[#This Row],[GroupByKey]]),(DiscreteStatsTable[GroupByKey]=DiscreteStatsTable[[#This Row],[GroupByKey]])*DiscreteStatsTable[NumberObservations])),0)</f>
        <v>314.94</v>
      </c>
      <c r="W1127" s="5">
        <f>IF((DiscreteStatsTable[[#This Row],[RepsRequested]]&gt;1),DiscreteStatsTable[[#This Row],[HalfWidth]],DiscreteStatsTable[[#This Row],[BatchMeansHalfWidth]])</f>
        <v>0</v>
      </c>
      <c r="X1127" s="5" cm="1">
        <f t="array" ref="X1127">COUNT(IF((DiscreteStatsTable[GroupByKey]=DiscreteStatsTable[[#This Row],[GroupByKey]]),(DiscreteStatsTable[GroupByKey]=DiscreteStatsTable[[#This Row],[GroupByKey]])*DiscreteStatsTable[Replication]))</f>
        <v>50</v>
      </c>
      <c r="Y1127" s="5">
        <f>IF(DiscreteStatsTable[[#This Row],[RepsRequested]]=DiscreteStatsTable[[#This Row],[RepsWithStatObserved]],1,0)</f>
        <v>1</v>
      </c>
    </row>
    <row r="1128" spans="1:25" x14ac:dyDescent="0.25">
      <c r="A1128" t="s">
        <v>68</v>
      </c>
      <c r="B1128" t="s">
        <v>70</v>
      </c>
      <c r="C1128">
        <v>28</v>
      </c>
      <c r="D1128" t="s">
        <v>85</v>
      </c>
      <c r="E1128" t="s">
        <v>89</v>
      </c>
      <c r="F1128" t="s">
        <v>87</v>
      </c>
      <c r="G1128">
        <v>0</v>
      </c>
      <c r="H1128">
        <v>2E+20</v>
      </c>
      <c r="I1128">
        <v>0</v>
      </c>
      <c r="J1128">
        <v>0</v>
      </c>
      <c r="K1128">
        <v>315</v>
      </c>
      <c r="L112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28" s="5" cm="1">
        <f t="array" ref="M1128">MAX(IF((ProjectInfoTable[ProjectName]=DiscreteStatsTable[[#This Row],[ProjectName]]),(ProjectInfoTable[ProjectName]=DiscreteStatsTable[[#This Row],[ProjectName]])*ProjectInfoTable[NumberOfReplications]))</f>
        <v>50</v>
      </c>
      <c r="N1128" s="5" cm="1">
        <f t="array" ref="N1128">IFERROR(AVERAGE(IF((DiscreteStatsTable[GroupByKey]=DiscreteStatsTable[[#This Row],[GroupByKey]]),(DiscreteStatsTable[GroupByKey]=DiscreteStatsTable[[#This Row],[GroupByKey]])*DiscreteStatsTable[Average])),0)</f>
        <v>0</v>
      </c>
      <c r="O1128" s="5" cm="1">
        <f t="array" ref="O1128">IFERROR(_xlfn.STDEV.S(IF((DiscreteStatsTable[GroupByKey]=DiscreteStatsTable[[#This Row],[GroupByKey]]),(DiscreteStatsTable[GroupByKey]=DiscreteStatsTable[[#This Row],[GroupByKey]])*DiscreteStatsTable[Average])),0)</f>
        <v>0</v>
      </c>
      <c r="P1128" s="5" cm="1">
        <f t="array" ref="P1128">MAX(IF((ProjectInfoTable[ProjectName]=DiscreteStatsTable[[#This Row],[ProjectName]]),(ProjectInfoTable[ProjectName]=DiscreteStatsTable[[#This Row],[ProjectName]])*ProjectInfoTable[ConfidenceInterval]))</f>
        <v>0.95</v>
      </c>
      <c r="Q1128" s="5">
        <f>IF(AND(DiscreteStatsTable[[#This Row],[RepsWithStatObserved]]=1,Y1128=0),200000000000000000000,IFERROR(_xlfn.T.INV.2T(1 -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8" s="5" cm="1">
        <f t="array" ref="R1128">MIN(IF((DiscreteStatsTable[GroupByKey]=DiscreteStatsTable[[#This Row],[GroupByKey]]),(DiscreteStatsTable[GroupByKey]=DiscreteStatsTable[[#This Row],[GroupByKey]])*DiscreteStatsTable[Average]))</f>
        <v>0</v>
      </c>
      <c r="S1128" s="5" cm="1">
        <f t="array" ref="S1128">MAX(IF((DiscreteStatsTable[GroupByKey]=DiscreteStatsTable[[#This Row],[GroupByKey]]),(DiscreteStatsTable[GroupByKey]=DiscreteStatsTable[[#This Row],[GroupByKey]])*DiscreteStatsTable[Average]))</f>
        <v>0</v>
      </c>
      <c r="T1128" s="5" cm="1">
        <f t="array" ref="T1128">MIN(IF((DiscreteStatsTable[GroupByKey]=DiscreteStatsTable[[#This Row],[GroupByKey]]),(DiscreteStatsTable[GroupByKey]=DiscreteStatsTable[[#This Row],[GroupByKey]])*DiscreteStatsTable[Minimum]))</f>
        <v>0</v>
      </c>
      <c r="U1128" s="5" cm="1">
        <f t="array" ref="U1128">MAX(IF((DiscreteStatsTable[GroupByKey]=DiscreteStatsTable[[#This Row],[GroupByKey]]),(DiscreteStatsTable[GroupByKey]=DiscreteStatsTable[[#This Row],[GroupByKey]])*DiscreteStatsTable[Maximum]))</f>
        <v>0</v>
      </c>
      <c r="V1128" s="5" cm="1">
        <f t="array" ref="V1128">IFERROR(AVERAGE(IF((DiscreteStatsTable[GroupByKey]=DiscreteStatsTable[[#This Row],[GroupByKey]]),(DiscreteStatsTable[GroupByKey]=DiscreteStatsTable[[#This Row],[GroupByKey]])*DiscreteStatsTable[NumberObservations])),0)</f>
        <v>314.94</v>
      </c>
      <c r="W1128" s="5">
        <f>IF((DiscreteStatsTable[[#This Row],[RepsRequested]]&gt;1),DiscreteStatsTable[[#This Row],[HalfWidth]],DiscreteStatsTable[[#This Row],[BatchMeansHalfWidth]])</f>
        <v>0</v>
      </c>
      <c r="X1128" s="5" cm="1">
        <f t="array" ref="X1128">COUNT(IF((DiscreteStatsTable[GroupByKey]=DiscreteStatsTable[[#This Row],[GroupByKey]]),(DiscreteStatsTable[GroupByKey]=DiscreteStatsTable[[#This Row],[GroupByKey]])*DiscreteStatsTable[Replication]))</f>
        <v>50</v>
      </c>
      <c r="Y1128" s="5">
        <f>IF(DiscreteStatsTable[[#This Row],[RepsRequested]]=DiscreteStatsTable[[#This Row],[RepsWithStatObserved]],1,0)</f>
        <v>1</v>
      </c>
    </row>
    <row r="1129" spans="1:25" x14ac:dyDescent="0.25">
      <c r="A1129" t="s">
        <v>68</v>
      </c>
      <c r="B1129" t="s">
        <v>70</v>
      </c>
      <c r="C1129">
        <v>28</v>
      </c>
      <c r="D1129" t="s">
        <v>85</v>
      </c>
      <c r="E1129" t="s">
        <v>90</v>
      </c>
      <c r="F1129" t="s">
        <v>87</v>
      </c>
      <c r="G1129">
        <v>0</v>
      </c>
      <c r="H1129">
        <v>2E+20</v>
      </c>
      <c r="I1129">
        <v>0</v>
      </c>
      <c r="J1129">
        <v>0</v>
      </c>
      <c r="K1129">
        <v>315</v>
      </c>
      <c r="L112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29" s="5" cm="1">
        <f t="array" ref="M1129">MAX(IF((ProjectInfoTable[ProjectName]=DiscreteStatsTable[[#This Row],[ProjectName]]),(ProjectInfoTable[ProjectName]=DiscreteStatsTable[[#This Row],[ProjectName]])*ProjectInfoTable[NumberOfReplications]))</f>
        <v>50</v>
      </c>
      <c r="N1129" s="5" cm="1">
        <f t="array" ref="N1129">IFERROR(AVERAGE(IF((DiscreteStatsTable[GroupByKey]=DiscreteStatsTable[[#This Row],[GroupByKey]]),(DiscreteStatsTable[GroupByKey]=DiscreteStatsTable[[#This Row],[GroupByKey]])*DiscreteStatsTable[Average])),0)</f>
        <v>0</v>
      </c>
      <c r="O1129" s="5" cm="1">
        <f t="array" ref="O1129">IFERROR(_xlfn.STDEV.S(IF((DiscreteStatsTable[GroupByKey]=DiscreteStatsTable[[#This Row],[GroupByKey]]),(DiscreteStatsTable[GroupByKey]=DiscreteStatsTable[[#This Row],[GroupByKey]])*DiscreteStatsTable[Average])),0)</f>
        <v>0</v>
      </c>
      <c r="P1129" s="5" cm="1">
        <f t="array" ref="P1129">MAX(IF((ProjectInfoTable[ProjectName]=DiscreteStatsTable[[#This Row],[ProjectName]]),(ProjectInfoTable[ProjectName]=DiscreteStatsTable[[#This Row],[ProjectName]])*ProjectInfoTable[ConfidenceInterval]))</f>
        <v>0.95</v>
      </c>
      <c r="Q1129" s="5">
        <f>IF(AND(DiscreteStatsTable[[#This Row],[RepsWithStatObserved]]=1,Y1129=0),200000000000000000000,IFERROR(_xlfn.T.INV.2T(1 -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9" s="5" cm="1">
        <f t="array" ref="R1129">MIN(IF((DiscreteStatsTable[GroupByKey]=DiscreteStatsTable[[#This Row],[GroupByKey]]),(DiscreteStatsTable[GroupByKey]=DiscreteStatsTable[[#This Row],[GroupByKey]])*DiscreteStatsTable[Average]))</f>
        <v>0</v>
      </c>
      <c r="S1129" s="5" cm="1">
        <f t="array" ref="S1129">MAX(IF((DiscreteStatsTable[GroupByKey]=DiscreteStatsTable[[#This Row],[GroupByKey]]),(DiscreteStatsTable[GroupByKey]=DiscreteStatsTable[[#This Row],[GroupByKey]])*DiscreteStatsTable[Average]))</f>
        <v>0</v>
      </c>
      <c r="T1129" s="5" cm="1">
        <f t="array" ref="T1129">MIN(IF((DiscreteStatsTable[GroupByKey]=DiscreteStatsTable[[#This Row],[GroupByKey]]),(DiscreteStatsTable[GroupByKey]=DiscreteStatsTable[[#This Row],[GroupByKey]])*DiscreteStatsTable[Minimum]))</f>
        <v>0</v>
      </c>
      <c r="U1129" s="5" cm="1">
        <f t="array" ref="U1129">MAX(IF((DiscreteStatsTable[GroupByKey]=DiscreteStatsTable[[#This Row],[GroupByKey]]),(DiscreteStatsTable[GroupByKey]=DiscreteStatsTable[[#This Row],[GroupByKey]])*DiscreteStatsTable[Maximum]))</f>
        <v>0</v>
      </c>
      <c r="V1129" s="5" cm="1">
        <f t="array" ref="V1129">IFERROR(AVERAGE(IF((DiscreteStatsTable[GroupByKey]=DiscreteStatsTable[[#This Row],[GroupByKey]]),(DiscreteStatsTable[GroupByKey]=DiscreteStatsTable[[#This Row],[GroupByKey]])*DiscreteStatsTable[NumberObservations])),0)</f>
        <v>314.94</v>
      </c>
      <c r="W1129" s="5">
        <f>IF((DiscreteStatsTable[[#This Row],[RepsRequested]]&gt;1),DiscreteStatsTable[[#This Row],[HalfWidth]],DiscreteStatsTable[[#This Row],[BatchMeansHalfWidth]])</f>
        <v>0</v>
      </c>
      <c r="X1129" s="5" cm="1">
        <f t="array" ref="X1129">COUNT(IF((DiscreteStatsTable[GroupByKey]=DiscreteStatsTable[[#This Row],[GroupByKey]]),(DiscreteStatsTable[GroupByKey]=DiscreteStatsTable[[#This Row],[GroupByKey]])*DiscreteStatsTable[Replication]))</f>
        <v>50</v>
      </c>
      <c r="Y1129" s="5">
        <f>IF(DiscreteStatsTable[[#This Row],[RepsRequested]]=DiscreteStatsTable[[#This Row],[RepsWithStatObserved]],1,0)</f>
        <v>1</v>
      </c>
    </row>
    <row r="1130" spans="1:25" x14ac:dyDescent="0.25">
      <c r="A1130" t="s">
        <v>68</v>
      </c>
      <c r="B1130" t="s">
        <v>70</v>
      </c>
      <c r="C1130">
        <v>28</v>
      </c>
      <c r="D1130" t="s">
        <v>85</v>
      </c>
      <c r="E1130" t="s">
        <v>91</v>
      </c>
      <c r="F1130" t="s">
        <v>87</v>
      </c>
      <c r="G1130">
        <v>0.152689722723856</v>
      </c>
      <c r="H1130">
        <v>2E+20</v>
      </c>
      <c r="I1130">
        <v>2.1047560358622801E-2</v>
      </c>
      <c r="J1130">
        <v>0.35569971531441702</v>
      </c>
      <c r="K1130">
        <v>315</v>
      </c>
      <c r="L113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30" s="5" cm="1">
        <f t="array" ref="M1130">MAX(IF((ProjectInfoTable[ProjectName]=DiscreteStatsTable[[#This Row],[ProjectName]]),(ProjectInfoTable[ProjectName]=DiscreteStatsTable[[#This Row],[ProjectName]])*ProjectInfoTable[NumberOfReplications]))</f>
        <v>50</v>
      </c>
      <c r="N1130" s="5" cm="1">
        <f t="array" ref="N1130">IFERROR(AVERAGE(IF((DiscreteStatsTable[GroupByKey]=DiscreteStatsTable[[#This Row],[GroupByKey]]),(DiscreteStatsTable[GroupByKey]=DiscreteStatsTable[[#This Row],[GroupByKey]])*DiscreteStatsTable[Average])),0)</f>
        <v>0.15360300744494335</v>
      </c>
      <c r="O1130" s="5" cm="1">
        <f t="array" ref="O113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30" s="5" cm="1">
        <f t="array" ref="P1130">MAX(IF((ProjectInfoTable[ProjectName]=DiscreteStatsTable[[#This Row],[ProjectName]]),(ProjectInfoTable[ProjectName]=DiscreteStatsTable[[#This Row],[ProjectName]])*ProjectInfoTable[ConfidenceInterval]))</f>
        <v>0.95</v>
      </c>
      <c r="Q1130" s="5">
        <f>IF(AND(DiscreteStatsTable[[#This Row],[RepsWithStatObserved]]=1,Y1130=0),200000000000000000000,IFERROR(_xlfn.T.INV.2T(1 -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30" s="5" cm="1">
        <f t="array" ref="R1130">MIN(IF((DiscreteStatsTable[GroupByKey]=DiscreteStatsTable[[#This Row],[GroupByKey]]),(DiscreteStatsTable[GroupByKey]=DiscreteStatsTable[[#This Row],[GroupByKey]])*DiscreteStatsTable[Average]))</f>
        <v>0.14775202073435401</v>
      </c>
      <c r="S1130" s="5" cm="1">
        <f t="array" ref="S1130">MAX(IF((DiscreteStatsTable[GroupByKey]=DiscreteStatsTable[[#This Row],[GroupByKey]]),(DiscreteStatsTable[GroupByKey]=DiscreteStatsTable[[#This Row],[GroupByKey]])*DiscreteStatsTable[Average]))</f>
        <v>0.15935535821513699</v>
      </c>
      <c r="T1130" s="5" cm="1">
        <f t="array" ref="T1130">MIN(IF((DiscreteStatsTable[GroupByKey]=DiscreteStatsTable[[#This Row],[GroupByKey]]),(DiscreteStatsTable[GroupByKey]=DiscreteStatsTable[[#This Row],[GroupByKey]])*DiscreteStatsTable[Minimum]))</f>
        <v>1.2941586017357501E-2</v>
      </c>
      <c r="U1130" s="5" cm="1">
        <f t="array" ref="U1130">MAX(IF((DiscreteStatsTable[GroupByKey]=DiscreteStatsTable[[#This Row],[GroupByKey]]),(DiscreteStatsTable[GroupByKey]=DiscreteStatsTable[[#This Row],[GroupByKey]])*DiscreteStatsTable[Maximum]))</f>
        <v>0.39902140955300902</v>
      </c>
      <c r="V1130" s="5" cm="1">
        <f t="array" ref="V1130">IFERROR(AVERAGE(IF((DiscreteStatsTable[GroupByKey]=DiscreteStatsTable[[#This Row],[GroupByKey]]),(DiscreteStatsTable[GroupByKey]=DiscreteStatsTable[[#This Row],[GroupByKey]])*DiscreteStatsTable[NumberObservations])),0)</f>
        <v>314.94</v>
      </c>
      <c r="W1130" s="5">
        <f>IF((DiscreteStatsTable[[#This Row],[RepsRequested]]&gt;1),DiscreteStatsTable[[#This Row],[HalfWidth]],DiscreteStatsTable[[#This Row],[BatchMeansHalfWidth]])</f>
        <v>7.902472167534418E-4</v>
      </c>
      <c r="X1130" s="5" cm="1">
        <f t="array" ref="X1130">COUNT(IF((DiscreteStatsTable[GroupByKey]=DiscreteStatsTable[[#This Row],[GroupByKey]]),(DiscreteStatsTable[GroupByKey]=DiscreteStatsTable[[#This Row],[GroupByKey]])*DiscreteStatsTable[Replication]))</f>
        <v>50</v>
      </c>
      <c r="Y1130" s="5">
        <f>IF(DiscreteStatsTable[[#This Row],[RepsRequested]]=DiscreteStatsTable[[#This Row],[RepsWithStatObserved]],1,0)</f>
        <v>1</v>
      </c>
    </row>
    <row r="1131" spans="1:25" x14ac:dyDescent="0.25">
      <c r="A1131" t="s">
        <v>68</v>
      </c>
      <c r="B1131" t="s">
        <v>70</v>
      </c>
      <c r="C1131">
        <v>28</v>
      </c>
      <c r="D1131" t="s">
        <v>85</v>
      </c>
      <c r="E1131" t="s">
        <v>92</v>
      </c>
      <c r="F1131" t="s">
        <v>87</v>
      </c>
      <c r="G1131">
        <v>6.0516559917654398</v>
      </c>
      <c r="H1131">
        <v>2E+20</v>
      </c>
      <c r="I1131">
        <v>1.26285362151737</v>
      </c>
      <c r="J1131">
        <v>17.069243973828598</v>
      </c>
      <c r="K1131">
        <v>315</v>
      </c>
      <c r="L113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31" s="5" cm="1">
        <f t="array" ref="M1131">MAX(IF((ProjectInfoTable[ProjectName]=DiscreteStatsTable[[#This Row],[ProjectName]]),(ProjectInfoTable[ProjectName]=DiscreteStatsTable[[#This Row],[ProjectName]])*ProjectInfoTable[NumberOfReplications]))</f>
        <v>50</v>
      </c>
      <c r="N1131" s="5" cm="1">
        <f t="array" ref="N1131">IFERROR(AVERAGE(IF((DiscreteStatsTable[GroupByKey]=DiscreteStatsTable[[#This Row],[GroupByKey]]),(DiscreteStatsTable[GroupByKey]=DiscreteStatsTable[[#This Row],[GroupByKey]])*DiscreteStatsTable[Average])),0)</f>
        <v>6.2464097165262737</v>
      </c>
      <c r="O1131" s="5" cm="1">
        <f t="array" ref="O1131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131" s="5" cm="1">
        <f t="array" ref="P1131">MAX(IF((ProjectInfoTable[ProjectName]=DiscreteStatsTable[[#This Row],[ProjectName]]),(ProjectInfoTable[ProjectName]=DiscreteStatsTable[[#This Row],[ProjectName]])*ProjectInfoTable[ConfidenceInterval]))</f>
        <v>0.95</v>
      </c>
      <c r="Q1131" s="5">
        <f>IF(AND(DiscreteStatsTable[[#This Row],[RepsWithStatObserved]]=1,Y1131=0),200000000000000000000,IFERROR(_xlfn.T.INV.2T(1 -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131" s="5" cm="1">
        <f t="array" ref="R1131">MIN(IF((DiscreteStatsTable[GroupByKey]=DiscreteStatsTable[[#This Row],[GroupByKey]]),(DiscreteStatsTable[GroupByKey]=DiscreteStatsTable[[#This Row],[GroupByKey]])*DiscreteStatsTable[Average]))</f>
        <v>5.7719952606423401</v>
      </c>
      <c r="S1131" s="5" cm="1">
        <f t="array" ref="S1131">MAX(IF((DiscreteStatsTable[GroupByKey]=DiscreteStatsTable[[#This Row],[GroupByKey]]),(DiscreteStatsTable[GroupByKey]=DiscreteStatsTable[[#This Row],[GroupByKey]])*DiscreteStatsTable[Average]))</f>
        <v>6.9649734105951397</v>
      </c>
      <c r="T1131" s="5" cm="1">
        <f t="array" ref="T1131">MIN(IF((DiscreteStatsTable[GroupByKey]=DiscreteStatsTable[[#This Row],[GroupByKey]]),(DiscreteStatsTable[GroupByKey]=DiscreteStatsTable[[#This Row],[GroupByKey]])*DiscreteStatsTable[Minimum]))</f>
        <v>0.776495161041453</v>
      </c>
      <c r="U1131" s="5" cm="1">
        <f t="array" ref="U1131">MAX(IF((DiscreteStatsTable[GroupByKey]=DiscreteStatsTable[[#This Row],[GroupByKey]]),(DiscreteStatsTable[GroupByKey]=DiscreteStatsTable[[#This Row],[GroupByKey]])*DiscreteStatsTable[Maximum]))</f>
        <v>24.516532285818698</v>
      </c>
      <c r="V1131" s="5" cm="1">
        <f t="array" ref="V1131">IFERROR(AVERAGE(IF((DiscreteStatsTable[GroupByKey]=DiscreteStatsTable[[#This Row],[GroupByKey]]),(DiscreteStatsTable[GroupByKey]=DiscreteStatsTable[[#This Row],[GroupByKey]])*DiscreteStatsTable[NumberObservations])),0)</f>
        <v>314.94</v>
      </c>
      <c r="W1131" s="5">
        <f>IF((DiscreteStatsTable[[#This Row],[RepsRequested]]&gt;1),DiscreteStatsTable[[#This Row],[HalfWidth]],DiscreteStatsTable[[#This Row],[BatchMeansHalfWidth]])</f>
        <v>7.1468938045562813E-2</v>
      </c>
      <c r="X1131" s="5" cm="1">
        <f t="array" ref="X1131">COUNT(IF((DiscreteStatsTable[GroupByKey]=DiscreteStatsTable[[#This Row],[GroupByKey]]),(DiscreteStatsTable[GroupByKey]=DiscreteStatsTable[[#This Row],[GroupByKey]])*DiscreteStatsTable[Replication]))</f>
        <v>50</v>
      </c>
      <c r="Y1131" s="5">
        <f>IF(DiscreteStatsTable[[#This Row],[RepsRequested]]=DiscreteStatsTable[[#This Row],[RepsWithStatObserved]],1,0)</f>
        <v>1</v>
      </c>
    </row>
    <row r="1132" spans="1:25" x14ac:dyDescent="0.25">
      <c r="A1132" t="s">
        <v>68</v>
      </c>
      <c r="B1132" t="s">
        <v>70</v>
      </c>
      <c r="C1132">
        <v>28</v>
      </c>
      <c r="D1132" t="s">
        <v>85</v>
      </c>
      <c r="E1132" t="s">
        <v>93</v>
      </c>
      <c r="F1132" t="s">
        <v>87</v>
      </c>
      <c r="G1132">
        <v>0</v>
      </c>
      <c r="H1132">
        <v>2E+20</v>
      </c>
      <c r="I1132">
        <v>0</v>
      </c>
      <c r="J1132">
        <v>0</v>
      </c>
      <c r="K1132">
        <v>315</v>
      </c>
      <c r="L113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32" s="5" cm="1">
        <f t="array" ref="M1132">MAX(IF((ProjectInfoTable[ProjectName]=DiscreteStatsTable[[#This Row],[ProjectName]]),(ProjectInfoTable[ProjectName]=DiscreteStatsTable[[#This Row],[ProjectName]])*ProjectInfoTable[NumberOfReplications]))</f>
        <v>50</v>
      </c>
      <c r="N1132" s="5" cm="1">
        <f t="array" ref="N1132">IFERROR(AVERAGE(IF((DiscreteStatsTable[GroupByKey]=DiscreteStatsTable[[#This Row],[GroupByKey]]),(DiscreteStatsTable[GroupByKey]=DiscreteStatsTable[[#This Row],[GroupByKey]])*DiscreteStatsTable[Average])),0)</f>
        <v>0</v>
      </c>
      <c r="O1132" s="5" cm="1">
        <f t="array" ref="O1132">IFERROR(_xlfn.STDEV.S(IF((DiscreteStatsTable[GroupByKey]=DiscreteStatsTable[[#This Row],[GroupByKey]]),(DiscreteStatsTable[GroupByKey]=DiscreteStatsTable[[#This Row],[GroupByKey]])*DiscreteStatsTable[Average])),0)</f>
        <v>0</v>
      </c>
      <c r="P1132" s="5" cm="1">
        <f t="array" ref="P1132">MAX(IF((ProjectInfoTable[ProjectName]=DiscreteStatsTable[[#This Row],[ProjectName]]),(ProjectInfoTable[ProjectName]=DiscreteStatsTable[[#This Row],[ProjectName]])*ProjectInfoTable[ConfidenceInterval]))</f>
        <v>0.95</v>
      </c>
      <c r="Q1132" s="5">
        <f>IF(AND(DiscreteStatsTable[[#This Row],[RepsWithStatObserved]]=1,Y1132=0),200000000000000000000,IFERROR(_xlfn.T.INV.2T(1 -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2" s="5" cm="1">
        <f t="array" ref="R1132">MIN(IF((DiscreteStatsTable[GroupByKey]=DiscreteStatsTable[[#This Row],[GroupByKey]]),(DiscreteStatsTable[GroupByKey]=DiscreteStatsTable[[#This Row],[GroupByKey]])*DiscreteStatsTable[Average]))</f>
        <v>0</v>
      </c>
      <c r="S1132" s="5" cm="1">
        <f t="array" ref="S1132">MAX(IF((DiscreteStatsTable[GroupByKey]=DiscreteStatsTable[[#This Row],[GroupByKey]]),(DiscreteStatsTable[GroupByKey]=DiscreteStatsTable[[#This Row],[GroupByKey]])*DiscreteStatsTable[Average]))</f>
        <v>0</v>
      </c>
      <c r="T1132" s="5" cm="1">
        <f t="array" ref="T1132">MIN(IF((DiscreteStatsTable[GroupByKey]=DiscreteStatsTable[[#This Row],[GroupByKey]]),(DiscreteStatsTable[GroupByKey]=DiscreteStatsTable[[#This Row],[GroupByKey]])*DiscreteStatsTable[Minimum]))</f>
        <v>0</v>
      </c>
      <c r="U1132" s="5" cm="1">
        <f t="array" ref="U1132">MAX(IF((DiscreteStatsTable[GroupByKey]=DiscreteStatsTable[[#This Row],[GroupByKey]]),(DiscreteStatsTable[GroupByKey]=DiscreteStatsTable[[#This Row],[GroupByKey]])*DiscreteStatsTable[Maximum]))</f>
        <v>0</v>
      </c>
      <c r="V1132" s="5" cm="1">
        <f t="array" ref="V1132">IFERROR(AVERAGE(IF((DiscreteStatsTable[GroupByKey]=DiscreteStatsTable[[#This Row],[GroupByKey]]),(DiscreteStatsTable[GroupByKey]=DiscreteStatsTable[[#This Row],[GroupByKey]])*DiscreteStatsTable[NumberObservations])),0)</f>
        <v>314.94</v>
      </c>
      <c r="W1132" s="5">
        <f>IF((DiscreteStatsTable[[#This Row],[RepsRequested]]&gt;1),DiscreteStatsTable[[#This Row],[HalfWidth]],DiscreteStatsTable[[#This Row],[BatchMeansHalfWidth]])</f>
        <v>0</v>
      </c>
      <c r="X1132" s="5" cm="1">
        <f t="array" ref="X1132">COUNT(IF((DiscreteStatsTable[GroupByKey]=DiscreteStatsTable[[#This Row],[GroupByKey]]),(DiscreteStatsTable[GroupByKey]=DiscreteStatsTable[[#This Row],[GroupByKey]])*DiscreteStatsTable[Replication]))</f>
        <v>50</v>
      </c>
      <c r="Y1132" s="5">
        <f>IF(DiscreteStatsTable[[#This Row],[RepsRequested]]=DiscreteStatsTable[[#This Row],[RepsWithStatObserved]],1,0)</f>
        <v>1</v>
      </c>
    </row>
    <row r="1133" spans="1:25" x14ac:dyDescent="0.25">
      <c r="A1133" t="s">
        <v>68</v>
      </c>
      <c r="B1133" t="s">
        <v>70</v>
      </c>
      <c r="C1133">
        <v>28</v>
      </c>
      <c r="D1133" t="s">
        <v>85</v>
      </c>
      <c r="E1133" t="s">
        <v>94</v>
      </c>
      <c r="F1133" t="s">
        <v>87</v>
      </c>
      <c r="G1133">
        <v>0</v>
      </c>
      <c r="H1133">
        <v>2E+20</v>
      </c>
      <c r="I1133">
        <v>0</v>
      </c>
      <c r="J1133">
        <v>0</v>
      </c>
      <c r="K1133">
        <v>315</v>
      </c>
      <c r="L113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33" s="5" cm="1">
        <f t="array" ref="M1133">MAX(IF((ProjectInfoTable[ProjectName]=DiscreteStatsTable[[#This Row],[ProjectName]]),(ProjectInfoTable[ProjectName]=DiscreteStatsTable[[#This Row],[ProjectName]])*ProjectInfoTable[NumberOfReplications]))</f>
        <v>50</v>
      </c>
      <c r="N1133" s="5" cm="1">
        <f t="array" ref="N1133">IFERROR(AVERAGE(IF((DiscreteStatsTable[GroupByKey]=DiscreteStatsTable[[#This Row],[GroupByKey]]),(DiscreteStatsTable[GroupByKey]=DiscreteStatsTable[[#This Row],[GroupByKey]])*DiscreteStatsTable[Average])),0)</f>
        <v>0</v>
      </c>
      <c r="O1133" s="5" cm="1">
        <f t="array" ref="O1133">IFERROR(_xlfn.STDEV.S(IF((DiscreteStatsTable[GroupByKey]=DiscreteStatsTable[[#This Row],[GroupByKey]]),(DiscreteStatsTable[GroupByKey]=DiscreteStatsTable[[#This Row],[GroupByKey]])*DiscreteStatsTable[Average])),0)</f>
        <v>0</v>
      </c>
      <c r="P1133" s="5" cm="1">
        <f t="array" ref="P1133">MAX(IF((ProjectInfoTable[ProjectName]=DiscreteStatsTable[[#This Row],[ProjectName]]),(ProjectInfoTable[ProjectName]=DiscreteStatsTable[[#This Row],[ProjectName]])*ProjectInfoTable[ConfidenceInterval]))</f>
        <v>0.95</v>
      </c>
      <c r="Q1133" s="5">
        <f>IF(AND(DiscreteStatsTable[[#This Row],[RepsWithStatObserved]]=1,Y1133=0),200000000000000000000,IFERROR(_xlfn.T.INV.2T(1 -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3" s="5" cm="1">
        <f t="array" ref="R1133">MIN(IF((DiscreteStatsTable[GroupByKey]=DiscreteStatsTable[[#This Row],[GroupByKey]]),(DiscreteStatsTable[GroupByKey]=DiscreteStatsTable[[#This Row],[GroupByKey]])*DiscreteStatsTable[Average]))</f>
        <v>0</v>
      </c>
      <c r="S1133" s="5" cm="1">
        <f t="array" ref="S1133">MAX(IF((DiscreteStatsTable[GroupByKey]=DiscreteStatsTable[[#This Row],[GroupByKey]]),(DiscreteStatsTable[GroupByKey]=DiscreteStatsTable[[#This Row],[GroupByKey]])*DiscreteStatsTable[Average]))</f>
        <v>0</v>
      </c>
      <c r="T1133" s="5" cm="1">
        <f t="array" ref="T1133">MIN(IF((DiscreteStatsTable[GroupByKey]=DiscreteStatsTable[[#This Row],[GroupByKey]]),(DiscreteStatsTable[GroupByKey]=DiscreteStatsTable[[#This Row],[GroupByKey]])*DiscreteStatsTable[Minimum]))</f>
        <v>0</v>
      </c>
      <c r="U1133" s="5" cm="1">
        <f t="array" ref="U1133">MAX(IF((DiscreteStatsTable[GroupByKey]=DiscreteStatsTable[[#This Row],[GroupByKey]]),(DiscreteStatsTable[GroupByKey]=DiscreteStatsTable[[#This Row],[GroupByKey]])*DiscreteStatsTable[Maximum]))</f>
        <v>0</v>
      </c>
      <c r="V1133" s="5" cm="1">
        <f t="array" ref="V1133">IFERROR(AVERAGE(IF((DiscreteStatsTable[GroupByKey]=DiscreteStatsTable[[#This Row],[GroupByKey]]),(DiscreteStatsTable[GroupByKey]=DiscreteStatsTable[[#This Row],[GroupByKey]])*DiscreteStatsTable[NumberObservations])),0)</f>
        <v>314.94</v>
      </c>
      <c r="W1133" s="5">
        <f>IF((DiscreteStatsTable[[#This Row],[RepsRequested]]&gt;1),DiscreteStatsTable[[#This Row],[HalfWidth]],DiscreteStatsTable[[#This Row],[BatchMeansHalfWidth]])</f>
        <v>0</v>
      </c>
      <c r="X1133" s="5" cm="1">
        <f t="array" ref="X1133">COUNT(IF((DiscreteStatsTable[GroupByKey]=DiscreteStatsTable[[#This Row],[GroupByKey]]),(DiscreteStatsTable[GroupByKey]=DiscreteStatsTable[[#This Row],[GroupByKey]])*DiscreteStatsTable[Replication]))</f>
        <v>50</v>
      </c>
      <c r="Y1133" s="5">
        <f>IF(DiscreteStatsTable[[#This Row],[RepsRequested]]=DiscreteStatsTable[[#This Row],[RepsWithStatObserved]],1,0)</f>
        <v>1</v>
      </c>
    </row>
    <row r="1134" spans="1:25" x14ac:dyDescent="0.25">
      <c r="A1134" t="s">
        <v>68</v>
      </c>
      <c r="B1134" t="s">
        <v>70</v>
      </c>
      <c r="C1134">
        <v>28</v>
      </c>
      <c r="D1134" t="s">
        <v>85</v>
      </c>
      <c r="E1134" t="s">
        <v>95</v>
      </c>
      <c r="F1134" t="s">
        <v>87</v>
      </c>
      <c r="G1134">
        <v>0.152689722723856</v>
      </c>
      <c r="H1134">
        <v>2E+20</v>
      </c>
      <c r="I1134">
        <v>2.1047560358622801E-2</v>
      </c>
      <c r="J1134">
        <v>0.35569971531441702</v>
      </c>
      <c r="K1134">
        <v>315</v>
      </c>
      <c r="L113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34" s="5" cm="1">
        <f t="array" ref="M1134">MAX(IF((ProjectInfoTable[ProjectName]=DiscreteStatsTable[[#This Row],[ProjectName]]),(ProjectInfoTable[ProjectName]=DiscreteStatsTable[[#This Row],[ProjectName]])*ProjectInfoTable[NumberOfReplications]))</f>
        <v>50</v>
      </c>
      <c r="N1134" s="5" cm="1">
        <f t="array" ref="N1134">IFERROR(AVERAGE(IF((DiscreteStatsTable[GroupByKey]=DiscreteStatsTable[[#This Row],[GroupByKey]]),(DiscreteStatsTable[GroupByKey]=DiscreteStatsTable[[#This Row],[GroupByKey]])*DiscreteStatsTable[Average])),0)</f>
        <v>0.15360300744494335</v>
      </c>
      <c r="O1134" s="5" cm="1">
        <f t="array" ref="O113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34" s="5" cm="1">
        <f t="array" ref="P1134">MAX(IF((ProjectInfoTable[ProjectName]=DiscreteStatsTable[[#This Row],[ProjectName]]),(ProjectInfoTable[ProjectName]=DiscreteStatsTable[[#This Row],[ProjectName]])*ProjectInfoTable[ConfidenceInterval]))</f>
        <v>0.95</v>
      </c>
      <c r="Q1134" s="5">
        <f>IF(AND(DiscreteStatsTable[[#This Row],[RepsWithStatObserved]]=1,Y1134=0),200000000000000000000,IFERROR(_xlfn.T.INV.2T(1 -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34" s="5" cm="1">
        <f t="array" ref="R1134">MIN(IF((DiscreteStatsTable[GroupByKey]=DiscreteStatsTable[[#This Row],[GroupByKey]]),(DiscreteStatsTable[GroupByKey]=DiscreteStatsTable[[#This Row],[GroupByKey]])*DiscreteStatsTable[Average]))</f>
        <v>0.14775202073435401</v>
      </c>
      <c r="S1134" s="5" cm="1">
        <f t="array" ref="S1134">MAX(IF((DiscreteStatsTable[GroupByKey]=DiscreteStatsTable[[#This Row],[GroupByKey]]),(DiscreteStatsTable[GroupByKey]=DiscreteStatsTable[[#This Row],[GroupByKey]])*DiscreteStatsTable[Average]))</f>
        <v>0.15935535821513699</v>
      </c>
      <c r="T1134" s="5" cm="1">
        <f t="array" ref="T1134">MIN(IF((DiscreteStatsTable[GroupByKey]=DiscreteStatsTable[[#This Row],[GroupByKey]]),(DiscreteStatsTable[GroupByKey]=DiscreteStatsTable[[#This Row],[GroupByKey]])*DiscreteStatsTable[Minimum]))</f>
        <v>1.2941586017357501E-2</v>
      </c>
      <c r="U1134" s="5" cm="1">
        <f t="array" ref="U1134">MAX(IF((DiscreteStatsTable[GroupByKey]=DiscreteStatsTable[[#This Row],[GroupByKey]]),(DiscreteStatsTable[GroupByKey]=DiscreteStatsTable[[#This Row],[GroupByKey]])*DiscreteStatsTable[Maximum]))</f>
        <v>0.39902140955300902</v>
      </c>
      <c r="V1134" s="5" cm="1">
        <f t="array" ref="V1134">IFERROR(AVERAGE(IF((DiscreteStatsTable[GroupByKey]=DiscreteStatsTable[[#This Row],[GroupByKey]]),(DiscreteStatsTable[GroupByKey]=DiscreteStatsTable[[#This Row],[GroupByKey]])*DiscreteStatsTable[NumberObservations])),0)</f>
        <v>314.94</v>
      </c>
      <c r="W1134" s="5">
        <f>IF((DiscreteStatsTable[[#This Row],[RepsRequested]]&gt;1),DiscreteStatsTable[[#This Row],[HalfWidth]],DiscreteStatsTable[[#This Row],[BatchMeansHalfWidth]])</f>
        <v>7.902472167534418E-4</v>
      </c>
      <c r="X1134" s="5" cm="1">
        <f t="array" ref="X1134">COUNT(IF((DiscreteStatsTable[GroupByKey]=DiscreteStatsTable[[#This Row],[GroupByKey]]),(DiscreteStatsTable[GroupByKey]=DiscreteStatsTable[[#This Row],[GroupByKey]])*DiscreteStatsTable[Replication]))</f>
        <v>50</v>
      </c>
      <c r="Y1134" s="5">
        <f>IF(DiscreteStatsTable[[#This Row],[RepsRequested]]=DiscreteStatsTable[[#This Row],[RepsWithStatObserved]],1,0)</f>
        <v>1</v>
      </c>
    </row>
    <row r="1135" spans="1:25" x14ac:dyDescent="0.25">
      <c r="A1135" t="s">
        <v>68</v>
      </c>
      <c r="B1135" t="s">
        <v>70</v>
      </c>
      <c r="C1135">
        <v>28</v>
      </c>
      <c r="D1135" t="s">
        <v>85</v>
      </c>
      <c r="E1135" t="s">
        <v>96</v>
      </c>
      <c r="F1135" t="s">
        <v>87</v>
      </c>
      <c r="G1135">
        <v>5.6304082441433003</v>
      </c>
      <c r="H1135">
        <v>2E+20</v>
      </c>
      <c r="I1135">
        <v>1.26285362151737</v>
      </c>
      <c r="J1135">
        <v>17.024659900933901</v>
      </c>
      <c r="K1135">
        <v>315</v>
      </c>
      <c r="L113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35" s="5" cm="1">
        <f t="array" ref="M1135">MAX(IF((ProjectInfoTable[ProjectName]=DiscreteStatsTable[[#This Row],[ProjectName]]),(ProjectInfoTable[ProjectName]=DiscreteStatsTable[[#This Row],[ProjectName]])*ProjectInfoTable[NumberOfReplications]))</f>
        <v>50</v>
      </c>
      <c r="N1135" s="5" cm="1">
        <f t="array" ref="N1135">IFERROR(AVERAGE(IF((DiscreteStatsTable[GroupByKey]=DiscreteStatsTable[[#This Row],[GroupByKey]]),(DiscreteStatsTable[GroupByKey]=DiscreteStatsTable[[#This Row],[GroupByKey]])*DiscreteStatsTable[Average])),0)</f>
        <v>5.6703914844629564</v>
      </c>
      <c r="O1135" s="5" cm="1">
        <f t="array" ref="O1135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135" s="5" cm="1">
        <f t="array" ref="P1135">MAX(IF((ProjectInfoTable[ProjectName]=DiscreteStatsTable[[#This Row],[ProjectName]]),(ProjectInfoTable[ProjectName]=DiscreteStatsTable[[#This Row],[ProjectName]])*ProjectInfoTable[ConfidenceInterval]))</f>
        <v>0.95</v>
      </c>
      <c r="Q1135" s="5">
        <f>IF(AND(DiscreteStatsTable[[#This Row],[RepsWithStatObserved]]=1,Y1135=0),200000000000000000000,IFERROR(_xlfn.T.INV.2T(1 -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135" s="5" cm="1">
        <f t="array" ref="R1135">MIN(IF((DiscreteStatsTable[GroupByKey]=DiscreteStatsTable[[#This Row],[GroupByKey]]),(DiscreteStatsTable[GroupByKey]=DiscreteStatsTable[[#This Row],[GroupByKey]])*DiscreteStatsTable[Average]))</f>
        <v>5.4446177348794</v>
      </c>
      <c r="S1135" s="5" cm="1">
        <f t="array" ref="S1135">MAX(IF((DiscreteStatsTable[GroupByKey]=DiscreteStatsTable[[#This Row],[GroupByKey]]),(DiscreteStatsTable[GroupByKey]=DiscreteStatsTable[[#This Row],[GroupByKey]])*DiscreteStatsTable[Average]))</f>
        <v>5.9073355064629904</v>
      </c>
      <c r="T1135" s="5" cm="1">
        <f t="array" ref="T1135">MIN(IF((DiscreteStatsTable[GroupByKey]=DiscreteStatsTable[[#This Row],[GroupByKey]]),(DiscreteStatsTable[GroupByKey]=DiscreteStatsTable[[#This Row],[GroupByKey]])*DiscreteStatsTable[Minimum]))</f>
        <v>0.776495161041453</v>
      </c>
      <c r="U1135" s="5" cm="1">
        <f t="array" ref="U1135">MAX(IF((DiscreteStatsTable[GroupByKey]=DiscreteStatsTable[[#This Row],[GroupByKey]]),(DiscreteStatsTable[GroupByKey]=DiscreteStatsTable[[#This Row],[GroupByKey]])*DiscreteStatsTable[Maximum]))</f>
        <v>17.386184782464099</v>
      </c>
      <c r="V1135" s="5" cm="1">
        <f t="array" ref="V1135">IFERROR(AVERAGE(IF((DiscreteStatsTable[GroupByKey]=DiscreteStatsTable[[#This Row],[GroupByKey]]),(DiscreteStatsTable[GroupByKey]=DiscreteStatsTable[[#This Row],[GroupByKey]])*DiscreteStatsTable[NumberObservations])),0)</f>
        <v>314.94</v>
      </c>
      <c r="W1135" s="5">
        <f>IF((DiscreteStatsTable[[#This Row],[RepsRequested]]&gt;1),DiscreteStatsTable[[#This Row],[HalfWidth]],DiscreteStatsTable[[#This Row],[BatchMeansHalfWidth]])</f>
        <v>3.1864759013847554E-2</v>
      </c>
      <c r="X1135" s="5" cm="1">
        <f t="array" ref="X1135">COUNT(IF((DiscreteStatsTable[GroupByKey]=DiscreteStatsTable[[#This Row],[GroupByKey]]),(DiscreteStatsTable[GroupByKey]=DiscreteStatsTable[[#This Row],[GroupByKey]])*DiscreteStatsTable[Replication]))</f>
        <v>50</v>
      </c>
      <c r="Y1135" s="5">
        <f>IF(DiscreteStatsTable[[#This Row],[RepsRequested]]=DiscreteStatsTable[[#This Row],[RepsWithStatObserved]],1,0)</f>
        <v>1</v>
      </c>
    </row>
    <row r="1136" spans="1:25" x14ac:dyDescent="0.25">
      <c r="A1136" t="s">
        <v>68</v>
      </c>
      <c r="B1136" t="s">
        <v>70</v>
      </c>
      <c r="C1136">
        <v>28</v>
      </c>
      <c r="D1136" t="s">
        <v>85</v>
      </c>
      <c r="E1136" t="s">
        <v>97</v>
      </c>
      <c r="F1136" t="s">
        <v>87</v>
      </c>
      <c r="G1136">
        <v>0</v>
      </c>
      <c r="H1136">
        <v>2E+20</v>
      </c>
      <c r="I1136">
        <v>0</v>
      </c>
      <c r="J1136">
        <v>0</v>
      </c>
      <c r="K1136">
        <v>315</v>
      </c>
      <c r="L113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36" s="5" cm="1">
        <f t="array" ref="M1136">MAX(IF((ProjectInfoTable[ProjectName]=DiscreteStatsTable[[#This Row],[ProjectName]]),(ProjectInfoTable[ProjectName]=DiscreteStatsTable[[#This Row],[ProjectName]])*ProjectInfoTable[NumberOfReplications]))</f>
        <v>50</v>
      </c>
      <c r="N1136" s="5" cm="1">
        <f t="array" ref="N1136">IFERROR(AVERAGE(IF((DiscreteStatsTable[GroupByKey]=DiscreteStatsTable[[#This Row],[GroupByKey]]),(DiscreteStatsTable[GroupByKey]=DiscreteStatsTable[[#This Row],[GroupByKey]])*DiscreteStatsTable[Average])),0)</f>
        <v>0</v>
      </c>
      <c r="O1136" s="5" cm="1">
        <f t="array" ref="O1136">IFERROR(_xlfn.STDEV.S(IF((DiscreteStatsTable[GroupByKey]=DiscreteStatsTable[[#This Row],[GroupByKey]]),(DiscreteStatsTable[GroupByKey]=DiscreteStatsTable[[#This Row],[GroupByKey]])*DiscreteStatsTable[Average])),0)</f>
        <v>0</v>
      </c>
      <c r="P1136" s="5" cm="1">
        <f t="array" ref="P1136">MAX(IF((ProjectInfoTable[ProjectName]=DiscreteStatsTable[[#This Row],[ProjectName]]),(ProjectInfoTable[ProjectName]=DiscreteStatsTable[[#This Row],[ProjectName]])*ProjectInfoTable[ConfidenceInterval]))</f>
        <v>0.95</v>
      </c>
      <c r="Q1136" s="5">
        <f>IF(AND(DiscreteStatsTable[[#This Row],[RepsWithStatObserved]]=1,Y1136=0),200000000000000000000,IFERROR(_xlfn.T.INV.2T(1 -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6" s="5" cm="1">
        <f t="array" ref="R1136">MIN(IF((DiscreteStatsTable[GroupByKey]=DiscreteStatsTable[[#This Row],[GroupByKey]]),(DiscreteStatsTable[GroupByKey]=DiscreteStatsTable[[#This Row],[GroupByKey]])*DiscreteStatsTable[Average]))</f>
        <v>0</v>
      </c>
      <c r="S1136" s="5" cm="1">
        <f t="array" ref="S1136">MAX(IF((DiscreteStatsTable[GroupByKey]=DiscreteStatsTable[[#This Row],[GroupByKey]]),(DiscreteStatsTable[GroupByKey]=DiscreteStatsTable[[#This Row],[GroupByKey]])*DiscreteStatsTable[Average]))</f>
        <v>0</v>
      </c>
      <c r="T1136" s="5" cm="1">
        <f t="array" ref="T1136">MIN(IF((DiscreteStatsTable[GroupByKey]=DiscreteStatsTable[[#This Row],[GroupByKey]]),(DiscreteStatsTable[GroupByKey]=DiscreteStatsTable[[#This Row],[GroupByKey]])*DiscreteStatsTable[Minimum]))</f>
        <v>0</v>
      </c>
      <c r="U1136" s="5" cm="1">
        <f t="array" ref="U1136">MAX(IF((DiscreteStatsTable[GroupByKey]=DiscreteStatsTable[[#This Row],[GroupByKey]]),(DiscreteStatsTable[GroupByKey]=DiscreteStatsTable[[#This Row],[GroupByKey]])*DiscreteStatsTable[Maximum]))</f>
        <v>0</v>
      </c>
      <c r="V1136" s="5" cm="1">
        <f t="array" ref="V1136">IFERROR(AVERAGE(IF((DiscreteStatsTable[GroupByKey]=DiscreteStatsTable[[#This Row],[GroupByKey]]),(DiscreteStatsTable[GroupByKey]=DiscreteStatsTable[[#This Row],[GroupByKey]])*DiscreteStatsTable[NumberObservations])),0)</f>
        <v>314.94</v>
      </c>
      <c r="W1136" s="5">
        <f>IF((DiscreteStatsTable[[#This Row],[RepsRequested]]&gt;1),DiscreteStatsTable[[#This Row],[HalfWidth]],DiscreteStatsTable[[#This Row],[BatchMeansHalfWidth]])</f>
        <v>0</v>
      </c>
      <c r="X1136" s="5" cm="1">
        <f t="array" ref="X1136">COUNT(IF((DiscreteStatsTable[GroupByKey]=DiscreteStatsTable[[#This Row],[GroupByKey]]),(DiscreteStatsTable[GroupByKey]=DiscreteStatsTable[[#This Row],[GroupByKey]])*DiscreteStatsTable[Replication]))</f>
        <v>50</v>
      </c>
      <c r="Y1136" s="5">
        <f>IF(DiscreteStatsTable[[#This Row],[RepsRequested]]=DiscreteStatsTable[[#This Row],[RepsWithStatObserved]],1,0)</f>
        <v>1</v>
      </c>
    </row>
    <row r="1137" spans="1:25" x14ac:dyDescent="0.25">
      <c r="A1137" t="s">
        <v>68</v>
      </c>
      <c r="B1137" t="s">
        <v>70</v>
      </c>
      <c r="C1137">
        <v>28</v>
      </c>
      <c r="D1137" t="s">
        <v>85</v>
      </c>
      <c r="E1137" t="s">
        <v>98</v>
      </c>
      <c r="F1137" t="s">
        <v>87</v>
      </c>
      <c r="G1137">
        <v>0.42124774762213701</v>
      </c>
      <c r="H1137">
        <v>2E+20</v>
      </c>
      <c r="I1137">
        <v>0</v>
      </c>
      <c r="J1137">
        <v>4.1032369662748902</v>
      </c>
      <c r="K1137">
        <v>315</v>
      </c>
      <c r="L113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37" s="5" cm="1">
        <f t="array" ref="M1137">MAX(IF((ProjectInfoTable[ProjectName]=DiscreteStatsTable[[#This Row],[ProjectName]]),(ProjectInfoTable[ProjectName]=DiscreteStatsTable[[#This Row],[ProjectName]])*ProjectInfoTable[NumberOfReplications]))</f>
        <v>50</v>
      </c>
      <c r="N1137" s="5" cm="1">
        <f t="array" ref="N1137">IFERROR(AVERAGE(IF((DiscreteStatsTable[GroupByKey]=DiscreteStatsTable[[#This Row],[GroupByKey]]),(DiscreteStatsTable[GroupByKey]=DiscreteStatsTable[[#This Row],[GroupByKey]])*DiscreteStatsTable[Average])),0)</f>
        <v>0.57601823206331915</v>
      </c>
      <c r="O1137" s="5" cm="1">
        <f t="array" ref="O1137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137" s="5" cm="1">
        <f t="array" ref="P1137">MAX(IF((ProjectInfoTable[ProjectName]=DiscreteStatsTable[[#This Row],[ProjectName]]),(ProjectInfoTable[ProjectName]=DiscreteStatsTable[[#This Row],[ProjectName]])*ProjectInfoTable[ConfidenceInterval]))</f>
        <v>0.95</v>
      </c>
      <c r="Q1137" s="5">
        <f>IF(AND(DiscreteStatsTable[[#This Row],[RepsWithStatObserved]]=1,Y1137=0),200000000000000000000,IFERROR(_xlfn.T.INV.2T(1 -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137" s="5" cm="1">
        <f t="array" ref="R1137">MIN(IF((DiscreteStatsTable[GroupByKey]=DiscreteStatsTable[[#This Row],[GroupByKey]]),(DiscreteStatsTable[GroupByKey]=DiscreteStatsTable[[#This Row],[GroupByKey]])*DiscreteStatsTable[Average]))</f>
        <v>0.32737752576294898</v>
      </c>
      <c r="S1137" s="5" cm="1">
        <f t="array" ref="S1137">MAX(IF((DiscreteStatsTable[GroupByKey]=DiscreteStatsTable[[#This Row],[GroupByKey]]),(DiscreteStatsTable[GroupByKey]=DiscreteStatsTable[[#This Row],[GroupByKey]])*DiscreteStatsTable[Average]))</f>
        <v>1.14796185143237</v>
      </c>
      <c r="T1137" s="5" cm="1">
        <f t="array" ref="T1137">MIN(IF((DiscreteStatsTable[GroupByKey]=DiscreteStatsTable[[#This Row],[GroupByKey]]),(DiscreteStatsTable[GroupByKey]=DiscreteStatsTable[[#This Row],[GroupByKey]])*DiscreteStatsTable[Minimum]))</f>
        <v>0</v>
      </c>
      <c r="U1137" s="5" cm="1">
        <f t="array" ref="U1137">MAX(IF((DiscreteStatsTable[GroupByKey]=DiscreteStatsTable[[#This Row],[GroupByKey]]),(DiscreteStatsTable[GroupByKey]=DiscreteStatsTable[[#This Row],[GroupByKey]])*DiscreteStatsTable[Maximum]))</f>
        <v>11.200829717355999</v>
      </c>
      <c r="V1137" s="5" cm="1">
        <f t="array" ref="V1137">IFERROR(AVERAGE(IF((DiscreteStatsTable[GroupByKey]=DiscreteStatsTable[[#This Row],[GroupByKey]]),(DiscreteStatsTable[GroupByKey]=DiscreteStatsTable[[#This Row],[GroupByKey]])*DiscreteStatsTable[NumberObservations])),0)</f>
        <v>314.94</v>
      </c>
      <c r="W1137" s="5">
        <f>IF((DiscreteStatsTable[[#This Row],[RepsRequested]]&gt;1),DiscreteStatsTable[[#This Row],[HalfWidth]],DiscreteStatsTable[[#This Row],[BatchMeansHalfWidth]])</f>
        <v>4.5229136780020357E-2</v>
      </c>
      <c r="X1137" s="5" cm="1">
        <f t="array" ref="X1137">COUNT(IF((DiscreteStatsTable[GroupByKey]=DiscreteStatsTable[[#This Row],[GroupByKey]]),(DiscreteStatsTable[GroupByKey]=DiscreteStatsTable[[#This Row],[GroupByKey]])*DiscreteStatsTable[Replication]))</f>
        <v>50</v>
      </c>
      <c r="Y1137" s="5">
        <f>IF(DiscreteStatsTable[[#This Row],[RepsRequested]]=DiscreteStatsTable[[#This Row],[RepsWithStatObserved]],1,0)</f>
        <v>1</v>
      </c>
    </row>
    <row r="1138" spans="1:25" x14ac:dyDescent="0.25">
      <c r="A1138" t="s">
        <v>68</v>
      </c>
      <c r="B1138" t="s">
        <v>70</v>
      </c>
      <c r="C1138">
        <v>29</v>
      </c>
      <c r="D1138" t="s">
        <v>85</v>
      </c>
      <c r="E1138" t="s">
        <v>86</v>
      </c>
      <c r="F1138" t="s">
        <v>87</v>
      </c>
      <c r="G1138">
        <v>0</v>
      </c>
      <c r="H1138">
        <v>2E+20</v>
      </c>
      <c r="I1138">
        <v>0</v>
      </c>
      <c r="J1138">
        <v>0</v>
      </c>
      <c r="K1138">
        <v>316</v>
      </c>
      <c r="L113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38" s="5" cm="1">
        <f t="array" ref="M1138">MAX(IF((ProjectInfoTable[ProjectName]=DiscreteStatsTable[[#This Row],[ProjectName]]),(ProjectInfoTable[ProjectName]=DiscreteStatsTable[[#This Row],[ProjectName]])*ProjectInfoTable[NumberOfReplications]))</f>
        <v>50</v>
      </c>
      <c r="N1138" s="5" cm="1">
        <f t="array" ref="N1138">IFERROR(AVERAGE(IF((DiscreteStatsTable[GroupByKey]=DiscreteStatsTable[[#This Row],[GroupByKey]]),(DiscreteStatsTable[GroupByKey]=DiscreteStatsTable[[#This Row],[GroupByKey]])*DiscreteStatsTable[Average])),0)</f>
        <v>0</v>
      </c>
      <c r="O1138" s="5" cm="1">
        <f t="array" ref="O1138">IFERROR(_xlfn.STDEV.S(IF((DiscreteStatsTable[GroupByKey]=DiscreteStatsTable[[#This Row],[GroupByKey]]),(DiscreteStatsTable[GroupByKey]=DiscreteStatsTable[[#This Row],[GroupByKey]])*DiscreteStatsTable[Average])),0)</f>
        <v>0</v>
      </c>
      <c r="P1138" s="5" cm="1">
        <f t="array" ref="P1138">MAX(IF((ProjectInfoTable[ProjectName]=DiscreteStatsTable[[#This Row],[ProjectName]]),(ProjectInfoTable[ProjectName]=DiscreteStatsTable[[#This Row],[ProjectName]])*ProjectInfoTable[ConfidenceInterval]))</f>
        <v>0.95</v>
      </c>
      <c r="Q1138" s="5">
        <f>IF(AND(DiscreteStatsTable[[#This Row],[RepsWithStatObserved]]=1,Y1138=0),200000000000000000000,IFERROR(_xlfn.T.INV.2T(1 -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8" s="5" cm="1">
        <f t="array" ref="R1138">MIN(IF((DiscreteStatsTable[GroupByKey]=DiscreteStatsTable[[#This Row],[GroupByKey]]),(DiscreteStatsTable[GroupByKey]=DiscreteStatsTable[[#This Row],[GroupByKey]])*DiscreteStatsTable[Average]))</f>
        <v>0</v>
      </c>
      <c r="S1138" s="5" cm="1">
        <f t="array" ref="S1138">MAX(IF((DiscreteStatsTable[GroupByKey]=DiscreteStatsTable[[#This Row],[GroupByKey]]),(DiscreteStatsTable[GroupByKey]=DiscreteStatsTable[[#This Row],[GroupByKey]])*DiscreteStatsTable[Average]))</f>
        <v>0</v>
      </c>
      <c r="T1138" s="5" cm="1">
        <f t="array" ref="T1138">MIN(IF((DiscreteStatsTable[GroupByKey]=DiscreteStatsTable[[#This Row],[GroupByKey]]),(DiscreteStatsTable[GroupByKey]=DiscreteStatsTable[[#This Row],[GroupByKey]])*DiscreteStatsTable[Minimum]))</f>
        <v>0</v>
      </c>
      <c r="U1138" s="5" cm="1">
        <f t="array" ref="U1138">MAX(IF((DiscreteStatsTable[GroupByKey]=DiscreteStatsTable[[#This Row],[GroupByKey]]),(DiscreteStatsTable[GroupByKey]=DiscreteStatsTable[[#This Row],[GroupByKey]])*DiscreteStatsTable[Maximum]))</f>
        <v>0</v>
      </c>
      <c r="V1138" s="5" cm="1">
        <f t="array" ref="V1138">IFERROR(AVERAGE(IF((DiscreteStatsTable[GroupByKey]=DiscreteStatsTable[[#This Row],[GroupByKey]]),(DiscreteStatsTable[GroupByKey]=DiscreteStatsTable[[#This Row],[GroupByKey]])*DiscreteStatsTable[NumberObservations])),0)</f>
        <v>314.94</v>
      </c>
      <c r="W1138" s="5">
        <f>IF((DiscreteStatsTable[[#This Row],[RepsRequested]]&gt;1),DiscreteStatsTable[[#This Row],[HalfWidth]],DiscreteStatsTable[[#This Row],[BatchMeansHalfWidth]])</f>
        <v>0</v>
      </c>
      <c r="X1138" s="5" cm="1">
        <f t="array" ref="X1138">COUNT(IF((DiscreteStatsTable[GroupByKey]=DiscreteStatsTable[[#This Row],[GroupByKey]]),(DiscreteStatsTable[GroupByKey]=DiscreteStatsTable[[#This Row],[GroupByKey]])*DiscreteStatsTable[Replication]))</f>
        <v>50</v>
      </c>
      <c r="Y1138" s="5">
        <f>IF(DiscreteStatsTable[[#This Row],[RepsRequested]]=DiscreteStatsTable[[#This Row],[RepsWithStatObserved]],1,0)</f>
        <v>1</v>
      </c>
    </row>
    <row r="1139" spans="1:25" x14ac:dyDescent="0.25">
      <c r="A1139" t="s">
        <v>68</v>
      </c>
      <c r="B1139" t="s">
        <v>70</v>
      </c>
      <c r="C1139">
        <v>29</v>
      </c>
      <c r="D1139" t="s">
        <v>85</v>
      </c>
      <c r="E1139" t="s">
        <v>88</v>
      </c>
      <c r="F1139" t="s">
        <v>87</v>
      </c>
      <c r="G1139">
        <v>0</v>
      </c>
      <c r="H1139">
        <v>2E+20</v>
      </c>
      <c r="I1139">
        <v>0</v>
      </c>
      <c r="J1139">
        <v>0</v>
      </c>
      <c r="K1139">
        <v>316</v>
      </c>
      <c r="L113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39" s="5" cm="1">
        <f t="array" ref="M1139">MAX(IF((ProjectInfoTable[ProjectName]=DiscreteStatsTable[[#This Row],[ProjectName]]),(ProjectInfoTable[ProjectName]=DiscreteStatsTable[[#This Row],[ProjectName]])*ProjectInfoTable[NumberOfReplications]))</f>
        <v>50</v>
      </c>
      <c r="N1139" s="5" cm="1">
        <f t="array" ref="N1139">IFERROR(AVERAGE(IF((DiscreteStatsTable[GroupByKey]=DiscreteStatsTable[[#This Row],[GroupByKey]]),(DiscreteStatsTable[GroupByKey]=DiscreteStatsTable[[#This Row],[GroupByKey]])*DiscreteStatsTable[Average])),0)</f>
        <v>0</v>
      </c>
      <c r="O1139" s="5" cm="1">
        <f t="array" ref="O1139">IFERROR(_xlfn.STDEV.S(IF((DiscreteStatsTable[GroupByKey]=DiscreteStatsTable[[#This Row],[GroupByKey]]),(DiscreteStatsTable[GroupByKey]=DiscreteStatsTable[[#This Row],[GroupByKey]])*DiscreteStatsTable[Average])),0)</f>
        <v>0</v>
      </c>
      <c r="P1139" s="5" cm="1">
        <f t="array" ref="P1139">MAX(IF((ProjectInfoTable[ProjectName]=DiscreteStatsTable[[#This Row],[ProjectName]]),(ProjectInfoTable[ProjectName]=DiscreteStatsTable[[#This Row],[ProjectName]])*ProjectInfoTable[ConfidenceInterval]))</f>
        <v>0.95</v>
      </c>
      <c r="Q1139" s="5">
        <f>IF(AND(DiscreteStatsTable[[#This Row],[RepsWithStatObserved]]=1,Y1139=0),200000000000000000000,IFERROR(_xlfn.T.INV.2T(1 -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9" s="5" cm="1">
        <f t="array" ref="R1139">MIN(IF((DiscreteStatsTable[GroupByKey]=DiscreteStatsTable[[#This Row],[GroupByKey]]),(DiscreteStatsTable[GroupByKey]=DiscreteStatsTable[[#This Row],[GroupByKey]])*DiscreteStatsTable[Average]))</f>
        <v>0</v>
      </c>
      <c r="S1139" s="5" cm="1">
        <f t="array" ref="S1139">MAX(IF((DiscreteStatsTable[GroupByKey]=DiscreteStatsTable[[#This Row],[GroupByKey]]),(DiscreteStatsTable[GroupByKey]=DiscreteStatsTable[[#This Row],[GroupByKey]])*DiscreteStatsTable[Average]))</f>
        <v>0</v>
      </c>
      <c r="T1139" s="5" cm="1">
        <f t="array" ref="T1139">MIN(IF((DiscreteStatsTable[GroupByKey]=DiscreteStatsTable[[#This Row],[GroupByKey]]),(DiscreteStatsTable[GroupByKey]=DiscreteStatsTable[[#This Row],[GroupByKey]])*DiscreteStatsTable[Minimum]))</f>
        <v>0</v>
      </c>
      <c r="U1139" s="5" cm="1">
        <f t="array" ref="U1139">MAX(IF((DiscreteStatsTable[GroupByKey]=DiscreteStatsTable[[#This Row],[GroupByKey]]),(DiscreteStatsTable[GroupByKey]=DiscreteStatsTable[[#This Row],[GroupByKey]])*DiscreteStatsTable[Maximum]))</f>
        <v>0</v>
      </c>
      <c r="V1139" s="5" cm="1">
        <f t="array" ref="V1139">IFERROR(AVERAGE(IF((DiscreteStatsTable[GroupByKey]=DiscreteStatsTable[[#This Row],[GroupByKey]]),(DiscreteStatsTable[GroupByKey]=DiscreteStatsTable[[#This Row],[GroupByKey]])*DiscreteStatsTable[NumberObservations])),0)</f>
        <v>314.94</v>
      </c>
      <c r="W1139" s="5">
        <f>IF((DiscreteStatsTable[[#This Row],[RepsRequested]]&gt;1),DiscreteStatsTable[[#This Row],[HalfWidth]],DiscreteStatsTable[[#This Row],[BatchMeansHalfWidth]])</f>
        <v>0</v>
      </c>
      <c r="X1139" s="5" cm="1">
        <f t="array" ref="X1139">COUNT(IF((DiscreteStatsTable[GroupByKey]=DiscreteStatsTable[[#This Row],[GroupByKey]]),(DiscreteStatsTable[GroupByKey]=DiscreteStatsTable[[#This Row],[GroupByKey]])*DiscreteStatsTable[Replication]))</f>
        <v>50</v>
      </c>
      <c r="Y1139" s="5">
        <f>IF(DiscreteStatsTable[[#This Row],[RepsRequested]]=DiscreteStatsTable[[#This Row],[RepsWithStatObserved]],1,0)</f>
        <v>1</v>
      </c>
    </row>
    <row r="1140" spans="1:25" x14ac:dyDescent="0.25">
      <c r="A1140" t="s">
        <v>68</v>
      </c>
      <c r="B1140" t="s">
        <v>70</v>
      </c>
      <c r="C1140">
        <v>29</v>
      </c>
      <c r="D1140" t="s">
        <v>85</v>
      </c>
      <c r="E1140" t="s">
        <v>89</v>
      </c>
      <c r="F1140" t="s">
        <v>87</v>
      </c>
      <c r="G1140">
        <v>0</v>
      </c>
      <c r="H1140">
        <v>2E+20</v>
      </c>
      <c r="I1140">
        <v>0</v>
      </c>
      <c r="J1140">
        <v>0</v>
      </c>
      <c r="K1140">
        <v>316</v>
      </c>
      <c r="L114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40" s="5" cm="1">
        <f t="array" ref="M1140">MAX(IF((ProjectInfoTable[ProjectName]=DiscreteStatsTable[[#This Row],[ProjectName]]),(ProjectInfoTable[ProjectName]=DiscreteStatsTable[[#This Row],[ProjectName]])*ProjectInfoTable[NumberOfReplications]))</f>
        <v>50</v>
      </c>
      <c r="N1140" s="5" cm="1">
        <f t="array" ref="N1140">IFERROR(AVERAGE(IF((DiscreteStatsTable[GroupByKey]=DiscreteStatsTable[[#This Row],[GroupByKey]]),(DiscreteStatsTable[GroupByKey]=DiscreteStatsTable[[#This Row],[GroupByKey]])*DiscreteStatsTable[Average])),0)</f>
        <v>0</v>
      </c>
      <c r="O1140" s="5" cm="1">
        <f t="array" ref="O1140">IFERROR(_xlfn.STDEV.S(IF((DiscreteStatsTable[GroupByKey]=DiscreteStatsTable[[#This Row],[GroupByKey]]),(DiscreteStatsTable[GroupByKey]=DiscreteStatsTable[[#This Row],[GroupByKey]])*DiscreteStatsTable[Average])),0)</f>
        <v>0</v>
      </c>
      <c r="P1140" s="5" cm="1">
        <f t="array" ref="P1140">MAX(IF((ProjectInfoTable[ProjectName]=DiscreteStatsTable[[#This Row],[ProjectName]]),(ProjectInfoTable[ProjectName]=DiscreteStatsTable[[#This Row],[ProjectName]])*ProjectInfoTable[ConfidenceInterval]))</f>
        <v>0.95</v>
      </c>
      <c r="Q1140" s="5">
        <f>IF(AND(DiscreteStatsTable[[#This Row],[RepsWithStatObserved]]=1,Y1140=0),200000000000000000000,IFERROR(_xlfn.T.INV.2T(1 -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0" s="5" cm="1">
        <f t="array" ref="R1140">MIN(IF((DiscreteStatsTable[GroupByKey]=DiscreteStatsTable[[#This Row],[GroupByKey]]),(DiscreteStatsTable[GroupByKey]=DiscreteStatsTable[[#This Row],[GroupByKey]])*DiscreteStatsTable[Average]))</f>
        <v>0</v>
      </c>
      <c r="S1140" s="5" cm="1">
        <f t="array" ref="S1140">MAX(IF((DiscreteStatsTable[GroupByKey]=DiscreteStatsTable[[#This Row],[GroupByKey]]),(DiscreteStatsTable[GroupByKey]=DiscreteStatsTable[[#This Row],[GroupByKey]])*DiscreteStatsTable[Average]))</f>
        <v>0</v>
      </c>
      <c r="T1140" s="5" cm="1">
        <f t="array" ref="T1140">MIN(IF((DiscreteStatsTable[GroupByKey]=DiscreteStatsTable[[#This Row],[GroupByKey]]),(DiscreteStatsTable[GroupByKey]=DiscreteStatsTable[[#This Row],[GroupByKey]])*DiscreteStatsTable[Minimum]))</f>
        <v>0</v>
      </c>
      <c r="U1140" s="5" cm="1">
        <f t="array" ref="U1140">MAX(IF((DiscreteStatsTable[GroupByKey]=DiscreteStatsTable[[#This Row],[GroupByKey]]),(DiscreteStatsTable[GroupByKey]=DiscreteStatsTable[[#This Row],[GroupByKey]])*DiscreteStatsTable[Maximum]))</f>
        <v>0</v>
      </c>
      <c r="V1140" s="5" cm="1">
        <f t="array" ref="V1140">IFERROR(AVERAGE(IF((DiscreteStatsTable[GroupByKey]=DiscreteStatsTable[[#This Row],[GroupByKey]]),(DiscreteStatsTable[GroupByKey]=DiscreteStatsTable[[#This Row],[GroupByKey]])*DiscreteStatsTable[NumberObservations])),0)</f>
        <v>314.94</v>
      </c>
      <c r="W1140" s="5">
        <f>IF((DiscreteStatsTable[[#This Row],[RepsRequested]]&gt;1),DiscreteStatsTable[[#This Row],[HalfWidth]],DiscreteStatsTable[[#This Row],[BatchMeansHalfWidth]])</f>
        <v>0</v>
      </c>
      <c r="X1140" s="5" cm="1">
        <f t="array" ref="X1140">COUNT(IF((DiscreteStatsTable[GroupByKey]=DiscreteStatsTable[[#This Row],[GroupByKey]]),(DiscreteStatsTable[GroupByKey]=DiscreteStatsTable[[#This Row],[GroupByKey]])*DiscreteStatsTable[Replication]))</f>
        <v>50</v>
      </c>
      <c r="Y1140" s="5">
        <f>IF(DiscreteStatsTable[[#This Row],[RepsRequested]]=DiscreteStatsTable[[#This Row],[RepsWithStatObserved]],1,0)</f>
        <v>1</v>
      </c>
    </row>
    <row r="1141" spans="1:25" x14ac:dyDescent="0.25">
      <c r="A1141" t="s">
        <v>68</v>
      </c>
      <c r="B1141" t="s">
        <v>70</v>
      </c>
      <c r="C1141">
        <v>29</v>
      </c>
      <c r="D1141" t="s">
        <v>85</v>
      </c>
      <c r="E1141" t="s">
        <v>90</v>
      </c>
      <c r="F1141" t="s">
        <v>87</v>
      </c>
      <c r="G1141">
        <v>0</v>
      </c>
      <c r="H1141">
        <v>2E+20</v>
      </c>
      <c r="I1141">
        <v>0</v>
      </c>
      <c r="J1141">
        <v>0</v>
      </c>
      <c r="K1141">
        <v>316</v>
      </c>
      <c r="L114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41" s="5" cm="1">
        <f t="array" ref="M1141">MAX(IF((ProjectInfoTable[ProjectName]=DiscreteStatsTable[[#This Row],[ProjectName]]),(ProjectInfoTable[ProjectName]=DiscreteStatsTable[[#This Row],[ProjectName]])*ProjectInfoTable[NumberOfReplications]))</f>
        <v>50</v>
      </c>
      <c r="N1141" s="5" cm="1">
        <f t="array" ref="N1141">IFERROR(AVERAGE(IF((DiscreteStatsTable[GroupByKey]=DiscreteStatsTable[[#This Row],[GroupByKey]]),(DiscreteStatsTable[GroupByKey]=DiscreteStatsTable[[#This Row],[GroupByKey]])*DiscreteStatsTable[Average])),0)</f>
        <v>0</v>
      </c>
      <c r="O1141" s="5" cm="1">
        <f t="array" ref="O1141">IFERROR(_xlfn.STDEV.S(IF((DiscreteStatsTable[GroupByKey]=DiscreteStatsTable[[#This Row],[GroupByKey]]),(DiscreteStatsTable[GroupByKey]=DiscreteStatsTable[[#This Row],[GroupByKey]])*DiscreteStatsTable[Average])),0)</f>
        <v>0</v>
      </c>
      <c r="P1141" s="5" cm="1">
        <f t="array" ref="P1141">MAX(IF((ProjectInfoTable[ProjectName]=DiscreteStatsTable[[#This Row],[ProjectName]]),(ProjectInfoTable[ProjectName]=DiscreteStatsTable[[#This Row],[ProjectName]])*ProjectInfoTable[ConfidenceInterval]))</f>
        <v>0.95</v>
      </c>
      <c r="Q1141" s="5">
        <f>IF(AND(DiscreteStatsTable[[#This Row],[RepsWithStatObserved]]=1,Y1141=0),200000000000000000000,IFERROR(_xlfn.T.INV.2T(1 -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1" s="5" cm="1">
        <f t="array" ref="R1141">MIN(IF((DiscreteStatsTable[GroupByKey]=DiscreteStatsTable[[#This Row],[GroupByKey]]),(DiscreteStatsTable[GroupByKey]=DiscreteStatsTable[[#This Row],[GroupByKey]])*DiscreteStatsTable[Average]))</f>
        <v>0</v>
      </c>
      <c r="S1141" s="5" cm="1">
        <f t="array" ref="S1141">MAX(IF((DiscreteStatsTable[GroupByKey]=DiscreteStatsTable[[#This Row],[GroupByKey]]),(DiscreteStatsTable[GroupByKey]=DiscreteStatsTable[[#This Row],[GroupByKey]])*DiscreteStatsTable[Average]))</f>
        <v>0</v>
      </c>
      <c r="T1141" s="5" cm="1">
        <f t="array" ref="T1141">MIN(IF((DiscreteStatsTable[GroupByKey]=DiscreteStatsTable[[#This Row],[GroupByKey]]),(DiscreteStatsTable[GroupByKey]=DiscreteStatsTable[[#This Row],[GroupByKey]])*DiscreteStatsTable[Minimum]))</f>
        <v>0</v>
      </c>
      <c r="U1141" s="5" cm="1">
        <f t="array" ref="U1141">MAX(IF((DiscreteStatsTable[GroupByKey]=DiscreteStatsTable[[#This Row],[GroupByKey]]),(DiscreteStatsTable[GroupByKey]=DiscreteStatsTable[[#This Row],[GroupByKey]])*DiscreteStatsTable[Maximum]))</f>
        <v>0</v>
      </c>
      <c r="V1141" s="5" cm="1">
        <f t="array" ref="V1141">IFERROR(AVERAGE(IF((DiscreteStatsTable[GroupByKey]=DiscreteStatsTable[[#This Row],[GroupByKey]]),(DiscreteStatsTable[GroupByKey]=DiscreteStatsTable[[#This Row],[GroupByKey]])*DiscreteStatsTable[NumberObservations])),0)</f>
        <v>314.94</v>
      </c>
      <c r="W1141" s="5">
        <f>IF((DiscreteStatsTable[[#This Row],[RepsRequested]]&gt;1),DiscreteStatsTable[[#This Row],[HalfWidth]],DiscreteStatsTable[[#This Row],[BatchMeansHalfWidth]])</f>
        <v>0</v>
      </c>
      <c r="X1141" s="5" cm="1">
        <f t="array" ref="X1141">COUNT(IF((DiscreteStatsTable[GroupByKey]=DiscreteStatsTable[[#This Row],[GroupByKey]]),(DiscreteStatsTable[GroupByKey]=DiscreteStatsTable[[#This Row],[GroupByKey]])*DiscreteStatsTable[Replication]))</f>
        <v>50</v>
      </c>
      <c r="Y1141" s="5">
        <f>IF(DiscreteStatsTable[[#This Row],[RepsRequested]]=DiscreteStatsTable[[#This Row],[RepsWithStatObserved]],1,0)</f>
        <v>1</v>
      </c>
    </row>
    <row r="1142" spans="1:25" x14ac:dyDescent="0.25">
      <c r="A1142" t="s">
        <v>68</v>
      </c>
      <c r="B1142" t="s">
        <v>70</v>
      </c>
      <c r="C1142">
        <v>29</v>
      </c>
      <c r="D1142" t="s">
        <v>85</v>
      </c>
      <c r="E1142" t="s">
        <v>91</v>
      </c>
      <c r="F1142" t="s">
        <v>87</v>
      </c>
      <c r="G1142">
        <v>0.15477597883090499</v>
      </c>
      <c r="H1142">
        <v>2E+20</v>
      </c>
      <c r="I1142">
        <v>1.7592864728275499E-2</v>
      </c>
      <c r="J1142">
        <v>0.331510282245712</v>
      </c>
      <c r="K1142">
        <v>316</v>
      </c>
      <c r="L114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42" s="5" cm="1">
        <f t="array" ref="M1142">MAX(IF((ProjectInfoTable[ProjectName]=DiscreteStatsTable[[#This Row],[ProjectName]]),(ProjectInfoTable[ProjectName]=DiscreteStatsTable[[#This Row],[ProjectName]])*ProjectInfoTable[NumberOfReplications]))</f>
        <v>50</v>
      </c>
      <c r="N1142" s="5" cm="1">
        <f t="array" ref="N1142">IFERROR(AVERAGE(IF((DiscreteStatsTable[GroupByKey]=DiscreteStatsTable[[#This Row],[GroupByKey]]),(DiscreteStatsTable[GroupByKey]=DiscreteStatsTable[[#This Row],[GroupByKey]])*DiscreteStatsTable[Average])),0)</f>
        <v>0.15360300744494335</v>
      </c>
      <c r="O1142" s="5" cm="1">
        <f t="array" ref="O114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42" s="5" cm="1">
        <f t="array" ref="P1142">MAX(IF((ProjectInfoTable[ProjectName]=DiscreteStatsTable[[#This Row],[ProjectName]]),(ProjectInfoTable[ProjectName]=DiscreteStatsTable[[#This Row],[ProjectName]])*ProjectInfoTable[ConfidenceInterval]))</f>
        <v>0.95</v>
      </c>
      <c r="Q1142" s="5">
        <f>IF(AND(DiscreteStatsTable[[#This Row],[RepsWithStatObserved]]=1,Y1142=0),200000000000000000000,IFERROR(_xlfn.T.INV.2T(1 -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42" s="5" cm="1">
        <f t="array" ref="R1142">MIN(IF((DiscreteStatsTable[GroupByKey]=DiscreteStatsTable[[#This Row],[GroupByKey]]),(DiscreteStatsTable[GroupByKey]=DiscreteStatsTable[[#This Row],[GroupByKey]])*DiscreteStatsTable[Average]))</f>
        <v>0.14775202073435401</v>
      </c>
      <c r="S1142" s="5" cm="1">
        <f t="array" ref="S1142">MAX(IF((DiscreteStatsTable[GroupByKey]=DiscreteStatsTable[[#This Row],[GroupByKey]]),(DiscreteStatsTable[GroupByKey]=DiscreteStatsTable[[#This Row],[GroupByKey]])*DiscreteStatsTable[Average]))</f>
        <v>0.15935535821513699</v>
      </c>
      <c r="T1142" s="5" cm="1">
        <f t="array" ref="T1142">MIN(IF((DiscreteStatsTable[GroupByKey]=DiscreteStatsTable[[#This Row],[GroupByKey]]),(DiscreteStatsTable[GroupByKey]=DiscreteStatsTable[[#This Row],[GroupByKey]])*DiscreteStatsTable[Minimum]))</f>
        <v>1.2941586017357501E-2</v>
      </c>
      <c r="U1142" s="5" cm="1">
        <f t="array" ref="U1142">MAX(IF((DiscreteStatsTable[GroupByKey]=DiscreteStatsTable[[#This Row],[GroupByKey]]),(DiscreteStatsTable[GroupByKey]=DiscreteStatsTable[[#This Row],[GroupByKey]])*DiscreteStatsTable[Maximum]))</f>
        <v>0.39902140955300902</v>
      </c>
      <c r="V1142" s="5" cm="1">
        <f t="array" ref="V1142">IFERROR(AVERAGE(IF((DiscreteStatsTable[GroupByKey]=DiscreteStatsTable[[#This Row],[GroupByKey]]),(DiscreteStatsTable[GroupByKey]=DiscreteStatsTable[[#This Row],[GroupByKey]])*DiscreteStatsTable[NumberObservations])),0)</f>
        <v>314.94</v>
      </c>
      <c r="W1142" s="5">
        <f>IF((DiscreteStatsTable[[#This Row],[RepsRequested]]&gt;1),DiscreteStatsTable[[#This Row],[HalfWidth]],DiscreteStatsTable[[#This Row],[BatchMeansHalfWidth]])</f>
        <v>7.902472167534418E-4</v>
      </c>
      <c r="X1142" s="5" cm="1">
        <f t="array" ref="X1142">COUNT(IF((DiscreteStatsTable[GroupByKey]=DiscreteStatsTable[[#This Row],[GroupByKey]]),(DiscreteStatsTable[GroupByKey]=DiscreteStatsTable[[#This Row],[GroupByKey]])*DiscreteStatsTable[Replication]))</f>
        <v>50</v>
      </c>
      <c r="Y1142" s="5">
        <f>IF(DiscreteStatsTable[[#This Row],[RepsRequested]]=DiscreteStatsTable[[#This Row],[RepsWithStatObserved]],1,0)</f>
        <v>1</v>
      </c>
    </row>
    <row r="1143" spans="1:25" x14ac:dyDescent="0.25">
      <c r="A1143" t="s">
        <v>68</v>
      </c>
      <c r="B1143" t="s">
        <v>70</v>
      </c>
      <c r="C1143">
        <v>29</v>
      </c>
      <c r="D1143" t="s">
        <v>85</v>
      </c>
      <c r="E1143" t="s">
        <v>92</v>
      </c>
      <c r="F1143" t="s">
        <v>87</v>
      </c>
      <c r="G1143">
        <v>6.2354694362446601</v>
      </c>
      <c r="H1143">
        <v>2E+20</v>
      </c>
      <c r="I1143">
        <v>1.05557188369653</v>
      </c>
      <c r="J1143">
        <v>14.692098582006301</v>
      </c>
      <c r="K1143">
        <v>316</v>
      </c>
      <c r="L114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43" s="5" cm="1">
        <f t="array" ref="M1143">MAX(IF((ProjectInfoTable[ProjectName]=DiscreteStatsTable[[#This Row],[ProjectName]]),(ProjectInfoTable[ProjectName]=DiscreteStatsTable[[#This Row],[ProjectName]])*ProjectInfoTable[NumberOfReplications]))</f>
        <v>50</v>
      </c>
      <c r="N1143" s="5" cm="1">
        <f t="array" ref="N1143">IFERROR(AVERAGE(IF((DiscreteStatsTable[GroupByKey]=DiscreteStatsTable[[#This Row],[GroupByKey]]),(DiscreteStatsTable[GroupByKey]=DiscreteStatsTable[[#This Row],[GroupByKey]])*DiscreteStatsTable[Average])),0)</f>
        <v>6.2464097165262737</v>
      </c>
      <c r="O1143" s="5" cm="1">
        <f t="array" ref="O1143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143" s="5" cm="1">
        <f t="array" ref="P1143">MAX(IF((ProjectInfoTable[ProjectName]=DiscreteStatsTable[[#This Row],[ProjectName]]),(ProjectInfoTable[ProjectName]=DiscreteStatsTable[[#This Row],[ProjectName]])*ProjectInfoTable[ConfidenceInterval]))</f>
        <v>0.95</v>
      </c>
      <c r="Q1143" s="5">
        <f>IF(AND(DiscreteStatsTable[[#This Row],[RepsWithStatObserved]]=1,Y1143=0),200000000000000000000,IFERROR(_xlfn.T.INV.2T(1 -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143" s="5" cm="1">
        <f t="array" ref="R1143">MIN(IF((DiscreteStatsTable[GroupByKey]=DiscreteStatsTable[[#This Row],[GroupByKey]]),(DiscreteStatsTable[GroupByKey]=DiscreteStatsTable[[#This Row],[GroupByKey]])*DiscreteStatsTable[Average]))</f>
        <v>5.7719952606423401</v>
      </c>
      <c r="S1143" s="5" cm="1">
        <f t="array" ref="S1143">MAX(IF((DiscreteStatsTable[GroupByKey]=DiscreteStatsTable[[#This Row],[GroupByKey]]),(DiscreteStatsTable[GroupByKey]=DiscreteStatsTable[[#This Row],[GroupByKey]])*DiscreteStatsTable[Average]))</f>
        <v>6.9649734105951397</v>
      </c>
      <c r="T1143" s="5" cm="1">
        <f t="array" ref="T1143">MIN(IF((DiscreteStatsTable[GroupByKey]=DiscreteStatsTable[[#This Row],[GroupByKey]]),(DiscreteStatsTable[GroupByKey]=DiscreteStatsTable[[#This Row],[GroupByKey]])*DiscreteStatsTable[Minimum]))</f>
        <v>0.776495161041453</v>
      </c>
      <c r="U1143" s="5" cm="1">
        <f t="array" ref="U1143">MAX(IF((DiscreteStatsTable[GroupByKey]=DiscreteStatsTable[[#This Row],[GroupByKey]]),(DiscreteStatsTable[GroupByKey]=DiscreteStatsTable[[#This Row],[GroupByKey]])*DiscreteStatsTable[Maximum]))</f>
        <v>24.516532285818698</v>
      </c>
      <c r="V1143" s="5" cm="1">
        <f t="array" ref="V1143">IFERROR(AVERAGE(IF((DiscreteStatsTable[GroupByKey]=DiscreteStatsTable[[#This Row],[GroupByKey]]),(DiscreteStatsTable[GroupByKey]=DiscreteStatsTable[[#This Row],[GroupByKey]])*DiscreteStatsTable[NumberObservations])),0)</f>
        <v>314.94</v>
      </c>
      <c r="W1143" s="5">
        <f>IF((DiscreteStatsTable[[#This Row],[RepsRequested]]&gt;1),DiscreteStatsTable[[#This Row],[HalfWidth]],DiscreteStatsTable[[#This Row],[BatchMeansHalfWidth]])</f>
        <v>7.1468938045562813E-2</v>
      </c>
      <c r="X1143" s="5" cm="1">
        <f t="array" ref="X1143">COUNT(IF((DiscreteStatsTable[GroupByKey]=DiscreteStatsTable[[#This Row],[GroupByKey]]),(DiscreteStatsTable[GroupByKey]=DiscreteStatsTable[[#This Row],[GroupByKey]])*DiscreteStatsTable[Replication]))</f>
        <v>50</v>
      </c>
      <c r="Y1143" s="5">
        <f>IF(DiscreteStatsTable[[#This Row],[RepsRequested]]=DiscreteStatsTable[[#This Row],[RepsWithStatObserved]],1,0)</f>
        <v>1</v>
      </c>
    </row>
    <row r="1144" spans="1:25" x14ac:dyDescent="0.25">
      <c r="A1144" t="s">
        <v>68</v>
      </c>
      <c r="B1144" t="s">
        <v>70</v>
      </c>
      <c r="C1144">
        <v>29</v>
      </c>
      <c r="D1144" t="s">
        <v>85</v>
      </c>
      <c r="E1144" t="s">
        <v>93</v>
      </c>
      <c r="F1144" t="s">
        <v>87</v>
      </c>
      <c r="G1144">
        <v>0</v>
      </c>
      <c r="H1144">
        <v>2E+20</v>
      </c>
      <c r="I1144">
        <v>0</v>
      </c>
      <c r="J1144">
        <v>0</v>
      </c>
      <c r="K1144">
        <v>316</v>
      </c>
      <c r="L114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44" s="5" cm="1">
        <f t="array" ref="M1144">MAX(IF((ProjectInfoTable[ProjectName]=DiscreteStatsTable[[#This Row],[ProjectName]]),(ProjectInfoTable[ProjectName]=DiscreteStatsTable[[#This Row],[ProjectName]])*ProjectInfoTable[NumberOfReplications]))</f>
        <v>50</v>
      </c>
      <c r="N1144" s="5" cm="1">
        <f t="array" ref="N1144">IFERROR(AVERAGE(IF((DiscreteStatsTable[GroupByKey]=DiscreteStatsTable[[#This Row],[GroupByKey]]),(DiscreteStatsTable[GroupByKey]=DiscreteStatsTable[[#This Row],[GroupByKey]])*DiscreteStatsTable[Average])),0)</f>
        <v>0</v>
      </c>
      <c r="O1144" s="5" cm="1">
        <f t="array" ref="O1144">IFERROR(_xlfn.STDEV.S(IF((DiscreteStatsTable[GroupByKey]=DiscreteStatsTable[[#This Row],[GroupByKey]]),(DiscreteStatsTable[GroupByKey]=DiscreteStatsTable[[#This Row],[GroupByKey]])*DiscreteStatsTable[Average])),0)</f>
        <v>0</v>
      </c>
      <c r="P1144" s="5" cm="1">
        <f t="array" ref="P1144">MAX(IF((ProjectInfoTable[ProjectName]=DiscreteStatsTable[[#This Row],[ProjectName]]),(ProjectInfoTable[ProjectName]=DiscreteStatsTable[[#This Row],[ProjectName]])*ProjectInfoTable[ConfidenceInterval]))</f>
        <v>0.95</v>
      </c>
      <c r="Q1144" s="5">
        <f>IF(AND(DiscreteStatsTable[[#This Row],[RepsWithStatObserved]]=1,Y1144=0),200000000000000000000,IFERROR(_xlfn.T.INV.2T(1 -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4" s="5" cm="1">
        <f t="array" ref="R1144">MIN(IF((DiscreteStatsTable[GroupByKey]=DiscreteStatsTable[[#This Row],[GroupByKey]]),(DiscreteStatsTable[GroupByKey]=DiscreteStatsTable[[#This Row],[GroupByKey]])*DiscreteStatsTable[Average]))</f>
        <v>0</v>
      </c>
      <c r="S1144" s="5" cm="1">
        <f t="array" ref="S1144">MAX(IF((DiscreteStatsTable[GroupByKey]=DiscreteStatsTable[[#This Row],[GroupByKey]]),(DiscreteStatsTable[GroupByKey]=DiscreteStatsTable[[#This Row],[GroupByKey]])*DiscreteStatsTable[Average]))</f>
        <v>0</v>
      </c>
      <c r="T1144" s="5" cm="1">
        <f t="array" ref="T1144">MIN(IF((DiscreteStatsTable[GroupByKey]=DiscreteStatsTable[[#This Row],[GroupByKey]]),(DiscreteStatsTable[GroupByKey]=DiscreteStatsTable[[#This Row],[GroupByKey]])*DiscreteStatsTable[Minimum]))</f>
        <v>0</v>
      </c>
      <c r="U1144" s="5" cm="1">
        <f t="array" ref="U1144">MAX(IF((DiscreteStatsTable[GroupByKey]=DiscreteStatsTable[[#This Row],[GroupByKey]]),(DiscreteStatsTable[GroupByKey]=DiscreteStatsTable[[#This Row],[GroupByKey]])*DiscreteStatsTable[Maximum]))</f>
        <v>0</v>
      </c>
      <c r="V1144" s="5" cm="1">
        <f t="array" ref="V1144">IFERROR(AVERAGE(IF((DiscreteStatsTable[GroupByKey]=DiscreteStatsTable[[#This Row],[GroupByKey]]),(DiscreteStatsTable[GroupByKey]=DiscreteStatsTable[[#This Row],[GroupByKey]])*DiscreteStatsTable[NumberObservations])),0)</f>
        <v>314.94</v>
      </c>
      <c r="W1144" s="5">
        <f>IF((DiscreteStatsTable[[#This Row],[RepsRequested]]&gt;1),DiscreteStatsTable[[#This Row],[HalfWidth]],DiscreteStatsTable[[#This Row],[BatchMeansHalfWidth]])</f>
        <v>0</v>
      </c>
      <c r="X1144" s="5" cm="1">
        <f t="array" ref="X1144">COUNT(IF((DiscreteStatsTable[GroupByKey]=DiscreteStatsTable[[#This Row],[GroupByKey]]),(DiscreteStatsTable[GroupByKey]=DiscreteStatsTable[[#This Row],[GroupByKey]])*DiscreteStatsTable[Replication]))</f>
        <v>50</v>
      </c>
      <c r="Y1144" s="5">
        <f>IF(DiscreteStatsTable[[#This Row],[RepsRequested]]=DiscreteStatsTable[[#This Row],[RepsWithStatObserved]],1,0)</f>
        <v>1</v>
      </c>
    </row>
    <row r="1145" spans="1:25" x14ac:dyDescent="0.25">
      <c r="A1145" t="s">
        <v>68</v>
      </c>
      <c r="B1145" t="s">
        <v>70</v>
      </c>
      <c r="C1145">
        <v>29</v>
      </c>
      <c r="D1145" t="s">
        <v>85</v>
      </c>
      <c r="E1145" t="s">
        <v>94</v>
      </c>
      <c r="F1145" t="s">
        <v>87</v>
      </c>
      <c r="G1145">
        <v>0</v>
      </c>
      <c r="H1145">
        <v>2E+20</v>
      </c>
      <c r="I1145">
        <v>0</v>
      </c>
      <c r="J1145">
        <v>0</v>
      </c>
      <c r="K1145">
        <v>316</v>
      </c>
      <c r="L114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45" s="5" cm="1">
        <f t="array" ref="M1145">MAX(IF((ProjectInfoTable[ProjectName]=DiscreteStatsTable[[#This Row],[ProjectName]]),(ProjectInfoTable[ProjectName]=DiscreteStatsTable[[#This Row],[ProjectName]])*ProjectInfoTable[NumberOfReplications]))</f>
        <v>50</v>
      </c>
      <c r="N1145" s="5" cm="1">
        <f t="array" ref="N1145">IFERROR(AVERAGE(IF((DiscreteStatsTable[GroupByKey]=DiscreteStatsTable[[#This Row],[GroupByKey]]),(DiscreteStatsTable[GroupByKey]=DiscreteStatsTable[[#This Row],[GroupByKey]])*DiscreteStatsTable[Average])),0)</f>
        <v>0</v>
      </c>
      <c r="O1145" s="5" cm="1">
        <f t="array" ref="O1145">IFERROR(_xlfn.STDEV.S(IF((DiscreteStatsTable[GroupByKey]=DiscreteStatsTable[[#This Row],[GroupByKey]]),(DiscreteStatsTable[GroupByKey]=DiscreteStatsTable[[#This Row],[GroupByKey]])*DiscreteStatsTable[Average])),0)</f>
        <v>0</v>
      </c>
      <c r="P1145" s="5" cm="1">
        <f t="array" ref="P1145">MAX(IF((ProjectInfoTable[ProjectName]=DiscreteStatsTable[[#This Row],[ProjectName]]),(ProjectInfoTable[ProjectName]=DiscreteStatsTable[[#This Row],[ProjectName]])*ProjectInfoTable[ConfidenceInterval]))</f>
        <v>0.95</v>
      </c>
      <c r="Q1145" s="5">
        <f>IF(AND(DiscreteStatsTable[[#This Row],[RepsWithStatObserved]]=1,Y1145=0),200000000000000000000,IFERROR(_xlfn.T.INV.2T(1 -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5" s="5" cm="1">
        <f t="array" ref="R1145">MIN(IF((DiscreteStatsTable[GroupByKey]=DiscreteStatsTable[[#This Row],[GroupByKey]]),(DiscreteStatsTable[GroupByKey]=DiscreteStatsTable[[#This Row],[GroupByKey]])*DiscreteStatsTable[Average]))</f>
        <v>0</v>
      </c>
      <c r="S1145" s="5" cm="1">
        <f t="array" ref="S1145">MAX(IF((DiscreteStatsTable[GroupByKey]=DiscreteStatsTable[[#This Row],[GroupByKey]]),(DiscreteStatsTable[GroupByKey]=DiscreteStatsTable[[#This Row],[GroupByKey]])*DiscreteStatsTable[Average]))</f>
        <v>0</v>
      </c>
      <c r="T1145" s="5" cm="1">
        <f t="array" ref="T1145">MIN(IF((DiscreteStatsTable[GroupByKey]=DiscreteStatsTable[[#This Row],[GroupByKey]]),(DiscreteStatsTable[GroupByKey]=DiscreteStatsTable[[#This Row],[GroupByKey]])*DiscreteStatsTable[Minimum]))</f>
        <v>0</v>
      </c>
      <c r="U1145" s="5" cm="1">
        <f t="array" ref="U1145">MAX(IF((DiscreteStatsTable[GroupByKey]=DiscreteStatsTable[[#This Row],[GroupByKey]]),(DiscreteStatsTable[GroupByKey]=DiscreteStatsTable[[#This Row],[GroupByKey]])*DiscreteStatsTable[Maximum]))</f>
        <v>0</v>
      </c>
      <c r="V1145" s="5" cm="1">
        <f t="array" ref="V1145">IFERROR(AVERAGE(IF((DiscreteStatsTable[GroupByKey]=DiscreteStatsTable[[#This Row],[GroupByKey]]),(DiscreteStatsTable[GroupByKey]=DiscreteStatsTable[[#This Row],[GroupByKey]])*DiscreteStatsTable[NumberObservations])),0)</f>
        <v>314.94</v>
      </c>
      <c r="W1145" s="5">
        <f>IF((DiscreteStatsTable[[#This Row],[RepsRequested]]&gt;1),DiscreteStatsTable[[#This Row],[HalfWidth]],DiscreteStatsTable[[#This Row],[BatchMeansHalfWidth]])</f>
        <v>0</v>
      </c>
      <c r="X1145" s="5" cm="1">
        <f t="array" ref="X1145">COUNT(IF((DiscreteStatsTable[GroupByKey]=DiscreteStatsTable[[#This Row],[GroupByKey]]),(DiscreteStatsTable[GroupByKey]=DiscreteStatsTable[[#This Row],[GroupByKey]])*DiscreteStatsTable[Replication]))</f>
        <v>50</v>
      </c>
      <c r="Y1145" s="5">
        <f>IF(DiscreteStatsTable[[#This Row],[RepsRequested]]=DiscreteStatsTable[[#This Row],[RepsWithStatObserved]],1,0)</f>
        <v>1</v>
      </c>
    </row>
    <row r="1146" spans="1:25" x14ac:dyDescent="0.25">
      <c r="A1146" t="s">
        <v>68</v>
      </c>
      <c r="B1146" t="s">
        <v>70</v>
      </c>
      <c r="C1146">
        <v>29</v>
      </c>
      <c r="D1146" t="s">
        <v>85</v>
      </c>
      <c r="E1146" t="s">
        <v>95</v>
      </c>
      <c r="F1146" t="s">
        <v>87</v>
      </c>
      <c r="G1146">
        <v>0.15477597883090499</v>
      </c>
      <c r="H1146">
        <v>2E+20</v>
      </c>
      <c r="I1146">
        <v>1.7592864728275499E-2</v>
      </c>
      <c r="J1146">
        <v>0.331510282245712</v>
      </c>
      <c r="K1146">
        <v>316</v>
      </c>
      <c r="L114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46" s="5" cm="1">
        <f t="array" ref="M1146">MAX(IF((ProjectInfoTable[ProjectName]=DiscreteStatsTable[[#This Row],[ProjectName]]),(ProjectInfoTable[ProjectName]=DiscreteStatsTable[[#This Row],[ProjectName]])*ProjectInfoTable[NumberOfReplications]))</f>
        <v>50</v>
      </c>
      <c r="N1146" s="5" cm="1">
        <f t="array" ref="N1146">IFERROR(AVERAGE(IF((DiscreteStatsTable[GroupByKey]=DiscreteStatsTable[[#This Row],[GroupByKey]]),(DiscreteStatsTable[GroupByKey]=DiscreteStatsTable[[#This Row],[GroupByKey]])*DiscreteStatsTable[Average])),0)</f>
        <v>0.15360300744494335</v>
      </c>
      <c r="O1146" s="5" cm="1">
        <f t="array" ref="O114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46" s="5" cm="1">
        <f t="array" ref="P1146">MAX(IF((ProjectInfoTable[ProjectName]=DiscreteStatsTable[[#This Row],[ProjectName]]),(ProjectInfoTable[ProjectName]=DiscreteStatsTable[[#This Row],[ProjectName]])*ProjectInfoTable[ConfidenceInterval]))</f>
        <v>0.95</v>
      </c>
      <c r="Q1146" s="5">
        <f>IF(AND(DiscreteStatsTable[[#This Row],[RepsWithStatObserved]]=1,Y1146=0),200000000000000000000,IFERROR(_xlfn.T.INV.2T(1 -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46" s="5" cm="1">
        <f t="array" ref="R1146">MIN(IF((DiscreteStatsTable[GroupByKey]=DiscreteStatsTable[[#This Row],[GroupByKey]]),(DiscreteStatsTable[GroupByKey]=DiscreteStatsTable[[#This Row],[GroupByKey]])*DiscreteStatsTable[Average]))</f>
        <v>0.14775202073435401</v>
      </c>
      <c r="S1146" s="5" cm="1">
        <f t="array" ref="S1146">MAX(IF((DiscreteStatsTable[GroupByKey]=DiscreteStatsTable[[#This Row],[GroupByKey]]),(DiscreteStatsTable[GroupByKey]=DiscreteStatsTable[[#This Row],[GroupByKey]])*DiscreteStatsTable[Average]))</f>
        <v>0.15935535821513699</v>
      </c>
      <c r="T1146" s="5" cm="1">
        <f t="array" ref="T1146">MIN(IF((DiscreteStatsTable[GroupByKey]=DiscreteStatsTable[[#This Row],[GroupByKey]]),(DiscreteStatsTable[GroupByKey]=DiscreteStatsTable[[#This Row],[GroupByKey]])*DiscreteStatsTable[Minimum]))</f>
        <v>1.2941586017357501E-2</v>
      </c>
      <c r="U1146" s="5" cm="1">
        <f t="array" ref="U1146">MAX(IF((DiscreteStatsTable[GroupByKey]=DiscreteStatsTable[[#This Row],[GroupByKey]]),(DiscreteStatsTable[GroupByKey]=DiscreteStatsTable[[#This Row],[GroupByKey]])*DiscreteStatsTable[Maximum]))</f>
        <v>0.39902140955300902</v>
      </c>
      <c r="V1146" s="5" cm="1">
        <f t="array" ref="V1146">IFERROR(AVERAGE(IF((DiscreteStatsTable[GroupByKey]=DiscreteStatsTable[[#This Row],[GroupByKey]]),(DiscreteStatsTable[GroupByKey]=DiscreteStatsTable[[#This Row],[GroupByKey]])*DiscreteStatsTable[NumberObservations])),0)</f>
        <v>314.94</v>
      </c>
      <c r="W1146" s="5">
        <f>IF((DiscreteStatsTable[[#This Row],[RepsRequested]]&gt;1),DiscreteStatsTable[[#This Row],[HalfWidth]],DiscreteStatsTable[[#This Row],[BatchMeansHalfWidth]])</f>
        <v>7.902472167534418E-4</v>
      </c>
      <c r="X1146" s="5" cm="1">
        <f t="array" ref="X1146">COUNT(IF((DiscreteStatsTable[GroupByKey]=DiscreteStatsTable[[#This Row],[GroupByKey]]),(DiscreteStatsTable[GroupByKey]=DiscreteStatsTable[[#This Row],[GroupByKey]])*DiscreteStatsTable[Replication]))</f>
        <v>50</v>
      </c>
      <c r="Y1146" s="5">
        <f>IF(DiscreteStatsTable[[#This Row],[RepsRequested]]=DiscreteStatsTable[[#This Row],[RepsWithStatObserved]],1,0)</f>
        <v>1</v>
      </c>
    </row>
    <row r="1147" spans="1:25" x14ac:dyDescent="0.25">
      <c r="A1147" t="s">
        <v>68</v>
      </c>
      <c r="B1147" t="s">
        <v>70</v>
      </c>
      <c r="C1147">
        <v>29</v>
      </c>
      <c r="D1147" t="s">
        <v>85</v>
      </c>
      <c r="E1147" t="s">
        <v>96</v>
      </c>
      <c r="F1147" t="s">
        <v>87</v>
      </c>
      <c r="G1147">
        <v>5.72555063465055</v>
      </c>
      <c r="H1147">
        <v>2E+20</v>
      </c>
      <c r="I1147">
        <v>1.05557188369653</v>
      </c>
      <c r="J1147">
        <v>14.692098582006301</v>
      </c>
      <c r="K1147">
        <v>316</v>
      </c>
      <c r="L114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47" s="5" cm="1">
        <f t="array" ref="M1147">MAX(IF((ProjectInfoTable[ProjectName]=DiscreteStatsTable[[#This Row],[ProjectName]]),(ProjectInfoTable[ProjectName]=DiscreteStatsTable[[#This Row],[ProjectName]])*ProjectInfoTable[NumberOfReplications]))</f>
        <v>50</v>
      </c>
      <c r="N1147" s="5" cm="1">
        <f t="array" ref="N1147">IFERROR(AVERAGE(IF((DiscreteStatsTable[GroupByKey]=DiscreteStatsTable[[#This Row],[GroupByKey]]),(DiscreteStatsTable[GroupByKey]=DiscreteStatsTable[[#This Row],[GroupByKey]])*DiscreteStatsTable[Average])),0)</f>
        <v>5.6703914844629564</v>
      </c>
      <c r="O1147" s="5" cm="1">
        <f t="array" ref="O1147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147" s="5" cm="1">
        <f t="array" ref="P1147">MAX(IF((ProjectInfoTable[ProjectName]=DiscreteStatsTable[[#This Row],[ProjectName]]),(ProjectInfoTable[ProjectName]=DiscreteStatsTable[[#This Row],[ProjectName]])*ProjectInfoTable[ConfidenceInterval]))</f>
        <v>0.95</v>
      </c>
      <c r="Q1147" s="5">
        <f>IF(AND(DiscreteStatsTable[[#This Row],[RepsWithStatObserved]]=1,Y1147=0),200000000000000000000,IFERROR(_xlfn.T.INV.2T(1 -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147" s="5" cm="1">
        <f t="array" ref="R1147">MIN(IF((DiscreteStatsTable[GroupByKey]=DiscreteStatsTable[[#This Row],[GroupByKey]]),(DiscreteStatsTable[GroupByKey]=DiscreteStatsTable[[#This Row],[GroupByKey]])*DiscreteStatsTable[Average]))</f>
        <v>5.4446177348794</v>
      </c>
      <c r="S1147" s="5" cm="1">
        <f t="array" ref="S1147">MAX(IF((DiscreteStatsTable[GroupByKey]=DiscreteStatsTable[[#This Row],[GroupByKey]]),(DiscreteStatsTable[GroupByKey]=DiscreteStatsTable[[#This Row],[GroupByKey]])*DiscreteStatsTable[Average]))</f>
        <v>5.9073355064629904</v>
      </c>
      <c r="T1147" s="5" cm="1">
        <f t="array" ref="T1147">MIN(IF((DiscreteStatsTable[GroupByKey]=DiscreteStatsTable[[#This Row],[GroupByKey]]),(DiscreteStatsTable[GroupByKey]=DiscreteStatsTable[[#This Row],[GroupByKey]])*DiscreteStatsTable[Minimum]))</f>
        <v>0.776495161041453</v>
      </c>
      <c r="U1147" s="5" cm="1">
        <f t="array" ref="U1147">MAX(IF((DiscreteStatsTable[GroupByKey]=DiscreteStatsTable[[#This Row],[GroupByKey]]),(DiscreteStatsTable[GroupByKey]=DiscreteStatsTable[[#This Row],[GroupByKey]])*DiscreteStatsTable[Maximum]))</f>
        <v>17.386184782464099</v>
      </c>
      <c r="V1147" s="5" cm="1">
        <f t="array" ref="V1147">IFERROR(AVERAGE(IF((DiscreteStatsTable[GroupByKey]=DiscreteStatsTable[[#This Row],[GroupByKey]]),(DiscreteStatsTable[GroupByKey]=DiscreteStatsTable[[#This Row],[GroupByKey]])*DiscreteStatsTable[NumberObservations])),0)</f>
        <v>314.94</v>
      </c>
      <c r="W1147" s="5">
        <f>IF((DiscreteStatsTable[[#This Row],[RepsRequested]]&gt;1),DiscreteStatsTable[[#This Row],[HalfWidth]],DiscreteStatsTable[[#This Row],[BatchMeansHalfWidth]])</f>
        <v>3.1864759013847554E-2</v>
      </c>
      <c r="X1147" s="5" cm="1">
        <f t="array" ref="X1147">COUNT(IF((DiscreteStatsTable[GroupByKey]=DiscreteStatsTable[[#This Row],[GroupByKey]]),(DiscreteStatsTable[GroupByKey]=DiscreteStatsTable[[#This Row],[GroupByKey]])*DiscreteStatsTable[Replication]))</f>
        <v>50</v>
      </c>
      <c r="Y1147" s="5">
        <f>IF(DiscreteStatsTable[[#This Row],[RepsRequested]]=DiscreteStatsTable[[#This Row],[RepsWithStatObserved]],1,0)</f>
        <v>1</v>
      </c>
    </row>
    <row r="1148" spans="1:25" x14ac:dyDescent="0.25">
      <c r="A1148" t="s">
        <v>68</v>
      </c>
      <c r="B1148" t="s">
        <v>70</v>
      </c>
      <c r="C1148">
        <v>29</v>
      </c>
      <c r="D1148" t="s">
        <v>85</v>
      </c>
      <c r="E1148" t="s">
        <v>97</v>
      </c>
      <c r="F1148" t="s">
        <v>87</v>
      </c>
      <c r="G1148">
        <v>0</v>
      </c>
      <c r="H1148">
        <v>2E+20</v>
      </c>
      <c r="I1148">
        <v>0</v>
      </c>
      <c r="J1148">
        <v>0</v>
      </c>
      <c r="K1148">
        <v>316</v>
      </c>
      <c r="L114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48" s="5" cm="1">
        <f t="array" ref="M1148">MAX(IF((ProjectInfoTable[ProjectName]=DiscreteStatsTable[[#This Row],[ProjectName]]),(ProjectInfoTable[ProjectName]=DiscreteStatsTable[[#This Row],[ProjectName]])*ProjectInfoTable[NumberOfReplications]))</f>
        <v>50</v>
      </c>
      <c r="N1148" s="5" cm="1">
        <f t="array" ref="N1148">IFERROR(AVERAGE(IF((DiscreteStatsTable[GroupByKey]=DiscreteStatsTable[[#This Row],[GroupByKey]]),(DiscreteStatsTable[GroupByKey]=DiscreteStatsTable[[#This Row],[GroupByKey]])*DiscreteStatsTable[Average])),0)</f>
        <v>0</v>
      </c>
      <c r="O1148" s="5" cm="1">
        <f t="array" ref="O1148">IFERROR(_xlfn.STDEV.S(IF((DiscreteStatsTable[GroupByKey]=DiscreteStatsTable[[#This Row],[GroupByKey]]),(DiscreteStatsTable[GroupByKey]=DiscreteStatsTable[[#This Row],[GroupByKey]])*DiscreteStatsTable[Average])),0)</f>
        <v>0</v>
      </c>
      <c r="P1148" s="5" cm="1">
        <f t="array" ref="P1148">MAX(IF((ProjectInfoTable[ProjectName]=DiscreteStatsTable[[#This Row],[ProjectName]]),(ProjectInfoTable[ProjectName]=DiscreteStatsTable[[#This Row],[ProjectName]])*ProjectInfoTable[ConfidenceInterval]))</f>
        <v>0.95</v>
      </c>
      <c r="Q1148" s="5">
        <f>IF(AND(DiscreteStatsTable[[#This Row],[RepsWithStatObserved]]=1,Y1148=0),200000000000000000000,IFERROR(_xlfn.T.INV.2T(1 -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8" s="5" cm="1">
        <f t="array" ref="R1148">MIN(IF((DiscreteStatsTable[GroupByKey]=DiscreteStatsTable[[#This Row],[GroupByKey]]),(DiscreteStatsTable[GroupByKey]=DiscreteStatsTable[[#This Row],[GroupByKey]])*DiscreteStatsTable[Average]))</f>
        <v>0</v>
      </c>
      <c r="S1148" s="5" cm="1">
        <f t="array" ref="S1148">MAX(IF((DiscreteStatsTable[GroupByKey]=DiscreteStatsTable[[#This Row],[GroupByKey]]),(DiscreteStatsTable[GroupByKey]=DiscreteStatsTable[[#This Row],[GroupByKey]])*DiscreteStatsTable[Average]))</f>
        <v>0</v>
      </c>
      <c r="T1148" s="5" cm="1">
        <f t="array" ref="T1148">MIN(IF((DiscreteStatsTable[GroupByKey]=DiscreteStatsTable[[#This Row],[GroupByKey]]),(DiscreteStatsTable[GroupByKey]=DiscreteStatsTable[[#This Row],[GroupByKey]])*DiscreteStatsTable[Minimum]))</f>
        <v>0</v>
      </c>
      <c r="U1148" s="5" cm="1">
        <f t="array" ref="U1148">MAX(IF((DiscreteStatsTable[GroupByKey]=DiscreteStatsTable[[#This Row],[GroupByKey]]),(DiscreteStatsTable[GroupByKey]=DiscreteStatsTable[[#This Row],[GroupByKey]])*DiscreteStatsTable[Maximum]))</f>
        <v>0</v>
      </c>
      <c r="V1148" s="5" cm="1">
        <f t="array" ref="V1148">IFERROR(AVERAGE(IF((DiscreteStatsTable[GroupByKey]=DiscreteStatsTable[[#This Row],[GroupByKey]]),(DiscreteStatsTable[GroupByKey]=DiscreteStatsTable[[#This Row],[GroupByKey]])*DiscreteStatsTable[NumberObservations])),0)</f>
        <v>314.94</v>
      </c>
      <c r="W1148" s="5">
        <f>IF((DiscreteStatsTable[[#This Row],[RepsRequested]]&gt;1),DiscreteStatsTable[[#This Row],[HalfWidth]],DiscreteStatsTable[[#This Row],[BatchMeansHalfWidth]])</f>
        <v>0</v>
      </c>
      <c r="X1148" s="5" cm="1">
        <f t="array" ref="X1148">COUNT(IF((DiscreteStatsTable[GroupByKey]=DiscreteStatsTable[[#This Row],[GroupByKey]]),(DiscreteStatsTable[GroupByKey]=DiscreteStatsTable[[#This Row],[GroupByKey]])*DiscreteStatsTable[Replication]))</f>
        <v>50</v>
      </c>
      <c r="Y1148" s="5">
        <f>IF(DiscreteStatsTable[[#This Row],[RepsRequested]]=DiscreteStatsTable[[#This Row],[RepsWithStatObserved]],1,0)</f>
        <v>1</v>
      </c>
    </row>
    <row r="1149" spans="1:25" x14ac:dyDescent="0.25">
      <c r="A1149" t="s">
        <v>68</v>
      </c>
      <c r="B1149" t="s">
        <v>70</v>
      </c>
      <c r="C1149">
        <v>29</v>
      </c>
      <c r="D1149" t="s">
        <v>85</v>
      </c>
      <c r="E1149" t="s">
        <v>98</v>
      </c>
      <c r="F1149" t="s">
        <v>87</v>
      </c>
      <c r="G1149">
        <v>0.50991880159410796</v>
      </c>
      <c r="H1149">
        <v>2E+20</v>
      </c>
      <c r="I1149">
        <v>0</v>
      </c>
      <c r="J1149">
        <v>4.8047023791961303</v>
      </c>
      <c r="K1149">
        <v>316</v>
      </c>
      <c r="L114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49" s="5" cm="1">
        <f t="array" ref="M1149">MAX(IF((ProjectInfoTable[ProjectName]=DiscreteStatsTable[[#This Row],[ProjectName]]),(ProjectInfoTable[ProjectName]=DiscreteStatsTable[[#This Row],[ProjectName]])*ProjectInfoTable[NumberOfReplications]))</f>
        <v>50</v>
      </c>
      <c r="N1149" s="5" cm="1">
        <f t="array" ref="N1149">IFERROR(AVERAGE(IF((DiscreteStatsTable[GroupByKey]=DiscreteStatsTable[[#This Row],[GroupByKey]]),(DiscreteStatsTable[GroupByKey]=DiscreteStatsTable[[#This Row],[GroupByKey]])*DiscreteStatsTable[Average])),0)</f>
        <v>0.57601823206331915</v>
      </c>
      <c r="O1149" s="5" cm="1">
        <f t="array" ref="O1149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149" s="5" cm="1">
        <f t="array" ref="P1149">MAX(IF((ProjectInfoTable[ProjectName]=DiscreteStatsTable[[#This Row],[ProjectName]]),(ProjectInfoTable[ProjectName]=DiscreteStatsTable[[#This Row],[ProjectName]])*ProjectInfoTable[ConfidenceInterval]))</f>
        <v>0.95</v>
      </c>
      <c r="Q1149" s="5">
        <f>IF(AND(DiscreteStatsTable[[#This Row],[RepsWithStatObserved]]=1,Y1149=0),200000000000000000000,IFERROR(_xlfn.T.INV.2T(1 -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149" s="5" cm="1">
        <f t="array" ref="R1149">MIN(IF((DiscreteStatsTable[GroupByKey]=DiscreteStatsTable[[#This Row],[GroupByKey]]),(DiscreteStatsTable[GroupByKey]=DiscreteStatsTable[[#This Row],[GroupByKey]])*DiscreteStatsTable[Average]))</f>
        <v>0.32737752576294898</v>
      </c>
      <c r="S1149" s="5" cm="1">
        <f t="array" ref="S1149">MAX(IF((DiscreteStatsTable[GroupByKey]=DiscreteStatsTable[[#This Row],[GroupByKey]]),(DiscreteStatsTable[GroupByKey]=DiscreteStatsTable[[#This Row],[GroupByKey]])*DiscreteStatsTable[Average]))</f>
        <v>1.14796185143237</v>
      </c>
      <c r="T1149" s="5" cm="1">
        <f t="array" ref="T1149">MIN(IF((DiscreteStatsTable[GroupByKey]=DiscreteStatsTable[[#This Row],[GroupByKey]]),(DiscreteStatsTable[GroupByKey]=DiscreteStatsTable[[#This Row],[GroupByKey]])*DiscreteStatsTable[Minimum]))</f>
        <v>0</v>
      </c>
      <c r="U1149" s="5" cm="1">
        <f t="array" ref="U1149">MAX(IF((DiscreteStatsTable[GroupByKey]=DiscreteStatsTable[[#This Row],[GroupByKey]]),(DiscreteStatsTable[GroupByKey]=DiscreteStatsTable[[#This Row],[GroupByKey]])*DiscreteStatsTable[Maximum]))</f>
        <v>11.200829717355999</v>
      </c>
      <c r="V1149" s="5" cm="1">
        <f t="array" ref="V1149">IFERROR(AVERAGE(IF((DiscreteStatsTable[GroupByKey]=DiscreteStatsTable[[#This Row],[GroupByKey]]),(DiscreteStatsTable[GroupByKey]=DiscreteStatsTable[[#This Row],[GroupByKey]])*DiscreteStatsTable[NumberObservations])),0)</f>
        <v>314.94</v>
      </c>
      <c r="W1149" s="5">
        <f>IF((DiscreteStatsTable[[#This Row],[RepsRequested]]&gt;1),DiscreteStatsTable[[#This Row],[HalfWidth]],DiscreteStatsTable[[#This Row],[BatchMeansHalfWidth]])</f>
        <v>4.5229136780020357E-2</v>
      </c>
      <c r="X1149" s="5" cm="1">
        <f t="array" ref="X1149">COUNT(IF((DiscreteStatsTable[GroupByKey]=DiscreteStatsTable[[#This Row],[GroupByKey]]),(DiscreteStatsTable[GroupByKey]=DiscreteStatsTable[[#This Row],[GroupByKey]])*DiscreteStatsTable[Replication]))</f>
        <v>50</v>
      </c>
      <c r="Y1149" s="5">
        <f>IF(DiscreteStatsTable[[#This Row],[RepsRequested]]=DiscreteStatsTable[[#This Row],[RepsWithStatObserved]],1,0)</f>
        <v>1</v>
      </c>
    </row>
    <row r="1150" spans="1:25" x14ac:dyDescent="0.25">
      <c r="A1150" t="s">
        <v>68</v>
      </c>
      <c r="B1150" t="s">
        <v>70</v>
      </c>
      <c r="C1150">
        <v>30</v>
      </c>
      <c r="D1150" t="s">
        <v>85</v>
      </c>
      <c r="E1150" t="s">
        <v>86</v>
      </c>
      <c r="F1150" t="s">
        <v>87</v>
      </c>
      <c r="G1150">
        <v>0</v>
      </c>
      <c r="H1150">
        <v>2E+20</v>
      </c>
      <c r="I1150">
        <v>0</v>
      </c>
      <c r="J1150">
        <v>0</v>
      </c>
      <c r="K1150">
        <v>315</v>
      </c>
      <c r="L115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50" s="5" cm="1">
        <f t="array" ref="M1150">MAX(IF((ProjectInfoTable[ProjectName]=DiscreteStatsTable[[#This Row],[ProjectName]]),(ProjectInfoTable[ProjectName]=DiscreteStatsTable[[#This Row],[ProjectName]])*ProjectInfoTable[NumberOfReplications]))</f>
        <v>50</v>
      </c>
      <c r="N1150" s="5" cm="1">
        <f t="array" ref="N1150">IFERROR(AVERAGE(IF((DiscreteStatsTable[GroupByKey]=DiscreteStatsTable[[#This Row],[GroupByKey]]),(DiscreteStatsTable[GroupByKey]=DiscreteStatsTable[[#This Row],[GroupByKey]])*DiscreteStatsTable[Average])),0)</f>
        <v>0</v>
      </c>
      <c r="O1150" s="5" cm="1">
        <f t="array" ref="O1150">IFERROR(_xlfn.STDEV.S(IF((DiscreteStatsTable[GroupByKey]=DiscreteStatsTable[[#This Row],[GroupByKey]]),(DiscreteStatsTable[GroupByKey]=DiscreteStatsTable[[#This Row],[GroupByKey]])*DiscreteStatsTable[Average])),0)</f>
        <v>0</v>
      </c>
      <c r="P1150" s="5" cm="1">
        <f t="array" ref="P1150">MAX(IF((ProjectInfoTable[ProjectName]=DiscreteStatsTable[[#This Row],[ProjectName]]),(ProjectInfoTable[ProjectName]=DiscreteStatsTable[[#This Row],[ProjectName]])*ProjectInfoTable[ConfidenceInterval]))</f>
        <v>0.95</v>
      </c>
      <c r="Q1150" s="5">
        <f>IF(AND(DiscreteStatsTable[[#This Row],[RepsWithStatObserved]]=1,Y1150=0),200000000000000000000,IFERROR(_xlfn.T.INV.2T(1 -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0" s="5" cm="1">
        <f t="array" ref="R1150">MIN(IF((DiscreteStatsTable[GroupByKey]=DiscreteStatsTable[[#This Row],[GroupByKey]]),(DiscreteStatsTable[GroupByKey]=DiscreteStatsTable[[#This Row],[GroupByKey]])*DiscreteStatsTable[Average]))</f>
        <v>0</v>
      </c>
      <c r="S1150" s="5" cm="1">
        <f t="array" ref="S1150">MAX(IF((DiscreteStatsTable[GroupByKey]=DiscreteStatsTable[[#This Row],[GroupByKey]]),(DiscreteStatsTable[GroupByKey]=DiscreteStatsTable[[#This Row],[GroupByKey]])*DiscreteStatsTable[Average]))</f>
        <v>0</v>
      </c>
      <c r="T1150" s="5" cm="1">
        <f t="array" ref="T1150">MIN(IF((DiscreteStatsTable[GroupByKey]=DiscreteStatsTable[[#This Row],[GroupByKey]]),(DiscreteStatsTable[GroupByKey]=DiscreteStatsTable[[#This Row],[GroupByKey]])*DiscreteStatsTable[Minimum]))</f>
        <v>0</v>
      </c>
      <c r="U1150" s="5" cm="1">
        <f t="array" ref="U1150">MAX(IF((DiscreteStatsTable[GroupByKey]=DiscreteStatsTable[[#This Row],[GroupByKey]]),(DiscreteStatsTable[GroupByKey]=DiscreteStatsTable[[#This Row],[GroupByKey]])*DiscreteStatsTable[Maximum]))</f>
        <v>0</v>
      </c>
      <c r="V1150" s="5" cm="1">
        <f t="array" ref="V1150">IFERROR(AVERAGE(IF((DiscreteStatsTable[GroupByKey]=DiscreteStatsTable[[#This Row],[GroupByKey]]),(DiscreteStatsTable[GroupByKey]=DiscreteStatsTable[[#This Row],[GroupByKey]])*DiscreteStatsTable[NumberObservations])),0)</f>
        <v>314.94</v>
      </c>
      <c r="W1150" s="5">
        <f>IF((DiscreteStatsTable[[#This Row],[RepsRequested]]&gt;1),DiscreteStatsTable[[#This Row],[HalfWidth]],DiscreteStatsTable[[#This Row],[BatchMeansHalfWidth]])</f>
        <v>0</v>
      </c>
      <c r="X1150" s="5" cm="1">
        <f t="array" ref="X1150">COUNT(IF((DiscreteStatsTable[GroupByKey]=DiscreteStatsTable[[#This Row],[GroupByKey]]),(DiscreteStatsTable[GroupByKey]=DiscreteStatsTable[[#This Row],[GroupByKey]])*DiscreteStatsTable[Replication]))</f>
        <v>50</v>
      </c>
      <c r="Y1150" s="5">
        <f>IF(DiscreteStatsTable[[#This Row],[RepsRequested]]=DiscreteStatsTable[[#This Row],[RepsWithStatObserved]],1,0)</f>
        <v>1</v>
      </c>
    </row>
    <row r="1151" spans="1:25" x14ac:dyDescent="0.25">
      <c r="A1151" t="s">
        <v>68</v>
      </c>
      <c r="B1151" t="s">
        <v>70</v>
      </c>
      <c r="C1151">
        <v>30</v>
      </c>
      <c r="D1151" t="s">
        <v>85</v>
      </c>
      <c r="E1151" t="s">
        <v>88</v>
      </c>
      <c r="F1151" t="s">
        <v>87</v>
      </c>
      <c r="G1151">
        <v>0</v>
      </c>
      <c r="H1151">
        <v>2E+20</v>
      </c>
      <c r="I1151">
        <v>0</v>
      </c>
      <c r="J1151">
        <v>0</v>
      </c>
      <c r="K1151">
        <v>315</v>
      </c>
      <c r="L115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51" s="5" cm="1">
        <f t="array" ref="M1151">MAX(IF((ProjectInfoTable[ProjectName]=DiscreteStatsTable[[#This Row],[ProjectName]]),(ProjectInfoTable[ProjectName]=DiscreteStatsTable[[#This Row],[ProjectName]])*ProjectInfoTable[NumberOfReplications]))</f>
        <v>50</v>
      </c>
      <c r="N1151" s="5" cm="1">
        <f t="array" ref="N1151">IFERROR(AVERAGE(IF((DiscreteStatsTable[GroupByKey]=DiscreteStatsTable[[#This Row],[GroupByKey]]),(DiscreteStatsTable[GroupByKey]=DiscreteStatsTable[[#This Row],[GroupByKey]])*DiscreteStatsTable[Average])),0)</f>
        <v>0</v>
      </c>
      <c r="O1151" s="5" cm="1">
        <f t="array" ref="O1151">IFERROR(_xlfn.STDEV.S(IF((DiscreteStatsTable[GroupByKey]=DiscreteStatsTable[[#This Row],[GroupByKey]]),(DiscreteStatsTable[GroupByKey]=DiscreteStatsTable[[#This Row],[GroupByKey]])*DiscreteStatsTable[Average])),0)</f>
        <v>0</v>
      </c>
      <c r="P1151" s="5" cm="1">
        <f t="array" ref="P1151">MAX(IF((ProjectInfoTable[ProjectName]=DiscreteStatsTable[[#This Row],[ProjectName]]),(ProjectInfoTable[ProjectName]=DiscreteStatsTable[[#This Row],[ProjectName]])*ProjectInfoTable[ConfidenceInterval]))</f>
        <v>0.95</v>
      </c>
      <c r="Q1151" s="5">
        <f>IF(AND(DiscreteStatsTable[[#This Row],[RepsWithStatObserved]]=1,Y1151=0),200000000000000000000,IFERROR(_xlfn.T.INV.2T(1 -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1" s="5" cm="1">
        <f t="array" ref="R1151">MIN(IF((DiscreteStatsTable[GroupByKey]=DiscreteStatsTable[[#This Row],[GroupByKey]]),(DiscreteStatsTable[GroupByKey]=DiscreteStatsTable[[#This Row],[GroupByKey]])*DiscreteStatsTable[Average]))</f>
        <v>0</v>
      </c>
      <c r="S1151" s="5" cm="1">
        <f t="array" ref="S1151">MAX(IF((DiscreteStatsTable[GroupByKey]=DiscreteStatsTable[[#This Row],[GroupByKey]]),(DiscreteStatsTable[GroupByKey]=DiscreteStatsTable[[#This Row],[GroupByKey]])*DiscreteStatsTable[Average]))</f>
        <v>0</v>
      </c>
      <c r="T1151" s="5" cm="1">
        <f t="array" ref="T1151">MIN(IF((DiscreteStatsTable[GroupByKey]=DiscreteStatsTable[[#This Row],[GroupByKey]]),(DiscreteStatsTable[GroupByKey]=DiscreteStatsTable[[#This Row],[GroupByKey]])*DiscreteStatsTable[Minimum]))</f>
        <v>0</v>
      </c>
      <c r="U1151" s="5" cm="1">
        <f t="array" ref="U1151">MAX(IF((DiscreteStatsTable[GroupByKey]=DiscreteStatsTable[[#This Row],[GroupByKey]]),(DiscreteStatsTable[GroupByKey]=DiscreteStatsTable[[#This Row],[GroupByKey]])*DiscreteStatsTable[Maximum]))</f>
        <v>0</v>
      </c>
      <c r="V1151" s="5" cm="1">
        <f t="array" ref="V1151">IFERROR(AVERAGE(IF((DiscreteStatsTable[GroupByKey]=DiscreteStatsTable[[#This Row],[GroupByKey]]),(DiscreteStatsTable[GroupByKey]=DiscreteStatsTable[[#This Row],[GroupByKey]])*DiscreteStatsTable[NumberObservations])),0)</f>
        <v>314.94</v>
      </c>
      <c r="W1151" s="5">
        <f>IF((DiscreteStatsTable[[#This Row],[RepsRequested]]&gt;1),DiscreteStatsTable[[#This Row],[HalfWidth]],DiscreteStatsTable[[#This Row],[BatchMeansHalfWidth]])</f>
        <v>0</v>
      </c>
      <c r="X1151" s="5" cm="1">
        <f t="array" ref="X1151">COUNT(IF((DiscreteStatsTable[GroupByKey]=DiscreteStatsTable[[#This Row],[GroupByKey]]),(DiscreteStatsTable[GroupByKey]=DiscreteStatsTable[[#This Row],[GroupByKey]])*DiscreteStatsTable[Replication]))</f>
        <v>50</v>
      </c>
      <c r="Y1151" s="5">
        <f>IF(DiscreteStatsTable[[#This Row],[RepsRequested]]=DiscreteStatsTable[[#This Row],[RepsWithStatObserved]],1,0)</f>
        <v>1</v>
      </c>
    </row>
    <row r="1152" spans="1:25" x14ac:dyDescent="0.25">
      <c r="A1152" t="s">
        <v>68</v>
      </c>
      <c r="B1152" t="s">
        <v>70</v>
      </c>
      <c r="C1152">
        <v>30</v>
      </c>
      <c r="D1152" t="s">
        <v>85</v>
      </c>
      <c r="E1152" t="s">
        <v>89</v>
      </c>
      <c r="F1152" t="s">
        <v>87</v>
      </c>
      <c r="G1152">
        <v>0</v>
      </c>
      <c r="H1152">
        <v>2E+20</v>
      </c>
      <c r="I1152">
        <v>0</v>
      </c>
      <c r="J1152">
        <v>0</v>
      </c>
      <c r="K1152">
        <v>315</v>
      </c>
      <c r="L115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52" s="5" cm="1">
        <f t="array" ref="M1152">MAX(IF((ProjectInfoTable[ProjectName]=DiscreteStatsTable[[#This Row],[ProjectName]]),(ProjectInfoTable[ProjectName]=DiscreteStatsTable[[#This Row],[ProjectName]])*ProjectInfoTable[NumberOfReplications]))</f>
        <v>50</v>
      </c>
      <c r="N1152" s="5" cm="1">
        <f t="array" ref="N1152">IFERROR(AVERAGE(IF((DiscreteStatsTable[GroupByKey]=DiscreteStatsTable[[#This Row],[GroupByKey]]),(DiscreteStatsTable[GroupByKey]=DiscreteStatsTable[[#This Row],[GroupByKey]])*DiscreteStatsTable[Average])),0)</f>
        <v>0</v>
      </c>
      <c r="O1152" s="5" cm="1">
        <f t="array" ref="O1152">IFERROR(_xlfn.STDEV.S(IF((DiscreteStatsTable[GroupByKey]=DiscreteStatsTable[[#This Row],[GroupByKey]]),(DiscreteStatsTable[GroupByKey]=DiscreteStatsTable[[#This Row],[GroupByKey]])*DiscreteStatsTable[Average])),0)</f>
        <v>0</v>
      </c>
      <c r="P1152" s="5" cm="1">
        <f t="array" ref="P1152">MAX(IF((ProjectInfoTable[ProjectName]=DiscreteStatsTable[[#This Row],[ProjectName]]),(ProjectInfoTable[ProjectName]=DiscreteStatsTable[[#This Row],[ProjectName]])*ProjectInfoTable[ConfidenceInterval]))</f>
        <v>0.95</v>
      </c>
      <c r="Q1152" s="5">
        <f>IF(AND(DiscreteStatsTable[[#This Row],[RepsWithStatObserved]]=1,Y1152=0),200000000000000000000,IFERROR(_xlfn.T.INV.2T(1 -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2" s="5" cm="1">
        <f t="array" ref="R1152">MIN(IF((DiscreteStatsTable[GroupByKey]=DiscreteStatsTable[[#This Row],[GroupByKey]]),(DiscreteStatsTable[GroupByKey]=DiscreteStatsTable[[#This Row],[GroupByKey]])*DiscreteStatsTable[Average]))</f>
        <v>0</v>
      </c>
      <c r="S1152" s="5" cm="1">
        <f t="array" ref="S1152">MAX(IF((DiscreteStatsTable[GroupByKey]=DiscreteStatsTable[[#This Row],[GroupByKey]]),(DiscreteStatsTable[GroupByKey]=DiscreteStatsTable[[#This Row],[GroupByKey]])*DiscreteStatsTable[Average]))</f>
        <v>0</v>
      </c>
      <c r="T1152" s="5" cm="1">
        <f t="array" ref="T1152">MIN(IF((DiscreteStatsTable[GroupByKey]=DiscreteStatsTable[[#This Row],[GroupByKey]]),(DiscreteStatsTable[GroupByKey]=DiscreteStatsTable[[#This Row],[GroupByKey]])*DiscreteStatsTable[Minimum]))</f>
        <v>0</v>
      </c>
      <c r="U1152" s="5" cm="1">
        <f t="array" ref="U1152">MAX(IF((DiscreteStatsTable[GroupByKey]=DiscreteStatsTable[[#This Row],[GroupByKey]]),(DiscreteStatsTable[GroupByKey]=DiscreteStatsTable[[#This Row],[GroupByKey]])*DiscreteStatsTable[Maximum]))</f>
        <v>0</v>
      </c>
      <c r="V1152" s="5" cm="1">
        <f t="array" ref="V1152">IFERROR(AVERAGE(IF((DiscreteStatsTable[GroupByKey]=DiscreteStatsTable[[#This Row],[GroupByKey]]),(DiscreteStatsTable[GroupByKey]=DiscreteStatsTable[[#This Row],[GroupByKey]])*DiscreteStatsTable[NumberObservations])),0)</f>
        <v>314.94</v>
      </c>
      <c r="W1152" s="5">
        <f>IF((DiscreteStatsTable[[#This Row],[RepsRequested]]&gt;1),DiscreteStatsTable[[#This Row],[HalfWidth]],DiscreteStatsTable[[#This Row],[BatchMeansHalfWidth]])</f>
        <v>0</v>
      </c>
      <c r="X1152" s="5" cm="1">
        <f t="array" ref="X1152">COUNT(IF((DiscreteStatsTable[GroupByKey]=DiscreteStatsTable[[#This Row],[GroupByKey]]),(DiscreteStatsTable[GroupByKey]=DiscreteStatsTable[[#This Row],[GroupByKey]])*DiscreteStatsTable[Replication]))</f>
        <v>50</v>
      </c>
      <c r="Y1152" s="5">
        <f>IF(DiscreteStatsTable[[#This Row],[RepsRequested]]=DiscreteStatsTable[[#This Row],[RepsWithStatObserved]],1,0)</f>
        <v>1</v>
      </c>
    </row>
    <row r="1153" spans="1:25" x14ac:dyDescent="0.25">
      <c r="A1153" t="s">
        <v>68</v>
      </c>
      <c r="B1153" t="s">
        <v>70</v>
      </c>
      <c r="C1153">
        <v>30</v>
      </c>
      <c r="D1153" t="s">
        <v>85</v>
      </c>
      <c r="E1153" t="s">
        <v>90</v>
      </c>
      <c r="F1153" t="s">
        <v>87</v>
      </c>
      <c r="G1153">
        <v>0</v>
      </c>
      <c r="H1153">
        <v>2E+20</v>
      </c>
      <c r="I1153">
        <v>0</v>
      </c>
      <c r="J1153">
        <v>0</v>
      </c>
      <c r="K1153">
        <v>315</v>
      </c>
      <c r="L115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53" s="5" cm="1">
        <f t="array" ref="M1153">MAX(IF((ProjectInfoTable[ProjectName]=DiscreteStatsTable[[#This Row],[ProjectName]]),(ProjectInfoTable[ProjectName]=DiscreteStatsTable[[#This Row],[ProjectName]])*ProjectInfoTable[NumberOfReplications]))</f>
        <v>50</v>
      </c>
      <c r="N1153" s="5" cm="1">
        <f t="array" ref="N1153">IFERROR(AVERAGE(IF((DiscreteStatsTable[GroupByKey]=DiscreteStatsTable[[#This Row],[GroupByKey]]),(DiscreteStatsTable[GroupByKey]=DiscreteStatsTable[[#This Row],[GroupByKey]])*DiscreteStatsTable[Average])),0)</f>
        <v>0</v>
      </c>
      <c r="O1153" s="5" cm="1">
        <f t="array" ref="O1153">IFERROR(_xlfn.STDEV.S(IF((DiscreteStatsTable[GroupByKey]=DiscreteStatsTable[[#This Row],[GroupByKey]]),(DiscreteStatsTable[GroupByKey]=DiscreteStatsTable[[#This Row],[GroupByKey]])*DiscreteStatsTable[Average])),0)</f>
        <v>0</v>
      </c>
      <c r="P1153" s="5" cm="1">
        <f t="array" ref="P1153">MAX(IF((ProjectInfoTable[ProjectName]=DiscreteStatsTable[[#This Row],[ProjectName]]),(ProjectInfoTable[ProjectName]=DiscreteStatsTable[[#This Row],[ProjectName]])*ProjectInfoTable[ConfidenceInterval]))</f>
        <v>0.95</v>
      </c>
      <c r="Q1153" s="5">
        <f>IF(AND(DiscreteStatsTable[[#This Row],[RepsWithStatObserved]]=1,Y1153=0),200000000000000000000,IFERROR(_xlfn.T.INV.2T(1 -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3" s="5" cm="1">
        <f t="array" ref="R1153">MIN(IF((DiscreteStatsTable[GroupByKey]=DiscreteStatsTable[[#This Row],[GroupByKey]]),(DiscreteStatsTable[GroupByKey]=DiscreteStatsTable[[#This Row],[GroupByKey]])*DiscreteStatsTable[Average]))</f>
        <v>0</v>
      </c>
      <c r="S1153" s="5" cm="1">
        <f t="array" ref="S1153">MAX(IF((DiscreteStatsTable[GroupByKey]=DiscreteStatsTable[[#This Row],[GroupByKey]]),(DiscreteStatsTable[GroupByKey]=DiscreteStatsTable[[#This Row],[GroupByKey]])*DiscreteStatsTable[Average]))</f>
        <v>0</v>
      </c>
      <c r="T1153" s="5" cm="1">
        <f t="array" ref="T1153">MIN(IF((DiscreteStatsTable[GroupByKey]=DiscreteStatsTable[[#This Row],[GroupByKey]]),(DiscreteStatsTable[GroupByKey]=DiscreteStatsTable[[#This Row],[GroupByKey]])*DiscreteStatsTable[Minimum]))</f>
        <v>0</v>
      </c>
      <c r="U1153" s="5" cm="1">
        <f t="array" ref="U1153">MAX(IF((DiscreteStatsTable[GroupByKey]=DiscreteStatsTable[[#This Row],[GroupByKey]]),(DiscreteStatsTable[GroupByKey]=DiscreteStatsTable[[#This Row],[GroupByKey]])*DiscreteStatsTable[Maximum]))</f>
        <v>0</v>
      </c>
      <c r="V1153" s="5" cm="1">
        <f t="array" ref="V1153">IFERROR(AVERAGE(IF((DiscreteStatsTable[GroupByKey]=DiscreteStatsTable[[#This Row],[GroupByKey]]),(DiscreteStatsTable[GroupByKey]=DiscreteStatsTable[[#This Row],[GroupByKey]])*DiscreteStatsTable[NumberObservations])),0)</f>
        <v>314.94</v>
      </c>
      <c r="W1153" s="5">
        <f>IF((DiscreteStatsTable[[#This Row],[RepsRequested]]&gt;1),DiscreteStatsTable[[#This Row],[HalfWidth]],DiscreteStatsTable[[#This Row],[BatchMeansHalfWidth]])</f>
        <v>0</v>
      </c>
      <c r="X1153" s="5" cm="1">
        <f t="array" ref="X1153">COUNT(IF((DiscreteStatsTable[GroupByKey]=DiscreteStatsTable[[#This Row],[GroupByKey]]),(DiscreteStatsTable[GroupByKey]=DiscreteStatsTable[[#This Row],[GroupByKey]])*DiscreteStatsTable[Replication]))</f>
        <v>50</v>
      </c>
      <c r="Y1153" s="5">
        <f>IF(DiscreteStatsTable[[#This Row],[RepsRequested]]=DiscreteStatsTable[[#This Row],[RepsWithStatObserved]],1,0)</f>
        <v>1</v>
      </c>
    </row>
    <row r="1154" spans="1:25" x14ac:dyDescent="0.25">
      <c r="A1154" t="s">
        <v>68</v>
      </c>
      <c r="B1154" t="s">
        <v>70</v>
      </c>
      <c r="C1154">
        <v>30</v>
      </c>
      <c r="D1154" t="s">
        <v>85</v>
      </c>
      <c r="E1154" t="s">
        <v>91</v>
      </c>
      <c r="F1154" t="s">
        <v>87</v>
      </c>
      <c r="G1154">
        <v>0.15282293089336399</v>
      </c>
      <c r="H1154">
        <v>2E+20</v>
      </c>
      <c r="I1154">
        <v>2.0573354449173999E-2</v>
      </c>
      <c r="J1154">
        <v>0.31324288620889201</v>
      </c>
      <c r="K1154">
        <v>315</v>
      </c>
      <c r="L115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54" s="5" cm="1">
        <f t="array" ref="M1154">MAX(IF((ProjectInfoTable[ProjectName]=DiscreteStatsTable[[#This Row],[ProjectName]]),(ProjectInfoTable[ProjectName]=DiscreteStatsTable[[#This Row],[ProjectName]])*ProjectInfoTable[NumberOfReplications]))</f>
        <v>50</v>
      </c>
      <c r="N1154" s="5" cm="1">
        <f t="array" ref="N1154">IFERROR(AVERAGE(IF((DiscreteStatsTable[GroupByKey]=DiscreteStatsTable[[#This Row],[GroupByKey]]),(DiscreteStatsTable[GroupByKey]=DiscreteStatsTable[[#This Row],[GroupByKey]])*DiscreteStatsTable[Average])),0)</f>
        <v>0.15360300744494335</v>
      </c>
      <c r="O1154" s="5" cm="1">
        <f t="array" ref="O115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54" s="5" cm="1">
        <f t="array" ref="P1154">MAX(IF((ProjectInfoTable[ProjectName]=DiscreteStatsTable[[#This Row],[ProjectName]]),(ProjectInfoTable[ProjectName]=DiscreteStatsTable[[#This Row],[ProjectName]])*ProjectInfoTable[ConfidenceInterval]))</f>
        <v>0.95</v>
      </c>
      <c r="Q1154" s="5">
        <f>IF(AND(DiscreteStatsTable[[#This Row],[RepsWithStatObserved]]=1,Y1154=0),200000000000000000000,IFERROR(_xlfn.T.INV.2T(1 -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54" s="5" cm="1">
        <f t="array" ref="R1154">MIN(IF((DiscreteStatsTable[GroupByKey]=DiscreteStatsTable[[#This Row],[GroupByKey]]),(DiscreteStatsTable[GroupByKey]=DiscreteStatsTable[[#This Row],[GroupByKey]])*DiscreteStatsTable[Average]))</f>
        <v>0.14775202073435401</v>
      </c>
      <c r="S1154" s="5" cm="1">
        <f t="array" ref="S1154">MAX(IF((DiscreteStatsTable[GroupByKey]=DiscreteStatsTable[[#This Row],[GroupByKey]]),(DiscreteStatsTable[GroupByKey]=DiscreteStatsTable[[#This Row],[GroupByKey]])*DiscreteStatsTable[Average]))</f>
        <v>0.15935535821513699</v>
      </c>
      <c r="T1154" s="5" cm="1">
        <f t="array" ref="T1154">MIN(IF((DiscreteStatsTable[GroupByKey]=DiscreteStatsTable[[#This Row],[GroupByKey]]),(DiscreteStatsTable[GroupByKey]=DiscreteStatsTable[[#This Row],[GroupByKey]])*DiscreteStatsTable[Minimum]))</f>
        <v>1.2941586017357501E-2</v>
      </c>
      <c r="U1154" s="5" cm="1">
        <f t="array" ref="U1154">MAX(IF((DiscreteStatsTable[GroupByKey]=DiscreteStatsTable[[#This Row],[GroupByKey]]),(DiscreteStatsTable[GroupByKey]=DiscreteStatsTable[[#This Row],[GroupByKey]])*DiscreteStatsTable[Maximum]))</f>
        <v>0.39902140955300902</v>
      </c>
      <c r="V1154" s="5" cm="1">
        <f t="array" ref="V1154">IFERROR(AVERAGE(IF((DiscreteStatsTable[GroupByKey]=DiscreteStatsTable[[#This Row],[GroupByKey]]),(DiscreteStatsTable[GroupByKey]=DiscreteStatsTable[[#This Row],[GroupByKey]])*DiscreteStatsTable[NumberObservations])),0)</f>
        <v>314.94</v>
      </c>
      <c r="W1154" s="5">
        <f>IF((DiscreteStatsTable[[#This Row],[RepsRequested]]&gt;1),DiscreteStatsTable[[#This Row],[HalfWidth]],DiscreteStatsTable[[#This Row],[BatchMeansHalfWidth]])</f>
        <v>7.902472167534418E-4</v>
      </c>
      <c r="X1154" s="5" cm="1">
        <f t="array" ref="X1154">COUNT(IF((DiscreteStatsTable[GroupByKey]=DiscreteStatsTable[[#This Row],[GroupByKey]]),(DiscreteStatsTable[GroupByKey]=DiscreteStatsTable[[#This Row],[GroupByKey]])*DiscreteStatsTable[Replication]))</f>
        <v>50</v>
      </c>
      <c r="Y1154" s="5">
        <f>IF(DiscreteStatsTable[[#This Row],[RepsRequested]]=DiscreteStatsTable[[#This Row],[RepsWithStatObserved]],1,0)</f>
        <v>1</v>
      </c>
    </row>
    <row r="1155" spans="1:25" x14ac:dyDescent="0.25">
      <c r="A1155" t="s">
        <v>68</v>
      </c>
      <c r="B1155" t="s">
        <v>70</v>
      </c>
      <c r="C1155">
        <v>30</v>
      </c>
      <c r="D1155" t="s">
        <v>85</v>
      </c>
      <c r="E1155" t="s">
        <v>92</v>
      </c>
      <c r="F1155" t="s">
        <v>87</v>
      </c>
      <c r="G1155">
        <v>6.3329182747383497</v>
      </c>
      <c r="H1155">
        <v>2E+20</v>
      </c>
      <c r="I1155">
        <v>1.2344012669504401</v>
      </c>
      <c r="J1155">
        <v>19.754310441401099</v>
      </c>
      <c r="K1155">
        <v>315</v>
      </c>
      <c r="L115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55" s="5" cm="1">
        <f t="array" ref="M1155">MAX(IF((ProjectInfoTable[ProjectName]=DiscreteStatsTable[[#This Row],[ProjectName]]),(ProjectInfoTable[ProjectName]=DiscreteStatsTable[[#This Row],[ProjectName]])*ProjectInfoTable[NumberOfReplications]))</f>
        <v>50</v>
      </c>
      <c r="N1155" s="5" cm="1">
        <f t="array" ref="N1155">IFERROR(AVERAGE(IF((DiscreteStatsTable[GroupByKey]=DiscreteStatsTable[[#This Row],[GroupByKey]]),(DiscreteStatsTable[GroupByKey]=DiscreteStatsTable[[#This Row],[GroupByKey]])*DiscreteStatsTable[Average])),0)</f>
        <v>6.2464097165262737</v>
      </c>
      <c r="O1155" s="5" cm="1">
        <f t="array" ref="O1155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155" s="5" cm="1">
        <f t="array" ref="P1155">MAX(IF((ProjectInfoTable[ProjectName]=DiscreteStatsTable[[#This Row],[ProjectName]]),(ProjectInfoTable[ProjectName]=DiscreteStatsTable[[#This Row],[ProjectName]])*ProjectInfoTable[ConfidenceInterval]))</f>
        <v>0.95</v>
      </c>
      <c r="Q1155" s="5">
        <f>IF(AND(DiscreteStatsTable[[#This Row],[RepsWithStatObserved]]=1,Y1155=0),200000000000000000000,IFERROR(_xlfn.T.INV.2T(1 -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155" s="5" cm="1">
        <f t="array" ref="R1155">MIN(IF((DiscreteStatsTable[GroupByKey]=DiscreteStatsTable[[#This Row],[GroupByKey]]),(DiscreteStatsTable[GroupByKey]=DiscreteStatsTable[[#This Row],[GroupByKey]])*DiscreteStatsTable[Average]))</f>
        <v>5.7719952606423401</v>
      </c>
      <c r="S1155" s="5" cm="1">
        <f t="array" ref="S1155">MAX(IF((DiscreteStatsTable[GroupByKey]=DiscreteStatsTable[[#This Row],[GroupByKey]]),(DiscreteStatsTable[GroupByKey]=DiscreteStatsTable[[#This Row],[GroupByKey]])*DiscreteStatsTable[Average]))</f>
        <v>6.9649734105951397</v>
      </c>
      <c r="T1155" s="5" cm="1">
        <f t="array" ref="T1155">MIN(IF((DiscreteStatsTable[GroupByKey]=DiscreteStatsTable[[#This Row],[GroupByKey]]),(DiscreteStatsTable[GroupByKey]=DiscreteStatsTable[[#This Row],[GroupByKey]])*DiscreteStatsTable[Minimum]))</f>
        <v>0.776495161041453</v>
      </c>
      <c r="U1155" s="5" cm="1">
        <f t="array" ref="U1155">MAX(IF((DiscreteStatsTable[GroupByKey]=DiscreteStatsTable[[#This Row],[GroupByKey]]),(DiscreteStatsTable[GroupByKey]=DiscreteStatsTable[[#This Row],[GroupByKey]])*DiscreteStatsTable[Maximum]))</f>
        <v>24.516532285818698</v>
      </c>
      <c r="V1155" s="5" cm="1">
        <f t="array" ref="V1155">IFERROR(AVERAGE(IF((DiscreteStatsTable[GroupByKey]=DiscreteStatsTable[[#This Row],[GroupByKey]]),(DiscreteStatsTable[GroupByKey]=DiscreteStatsTable[[#This Row],[GroupByKey]])*DiscreteStatsTable[NumberObservations])),0)</f>
        <v>314.94</v>
      </c>
      <c r="W1155" s="5">
        <f>IF((DiscreteStatsTable[[#This Row],[RepsRequested]]&gt;1),DiscreteStatsTable[[#This Row],[HalfWidth]],DiscreteStatsTable[[#This Row],[BatchMeansHalfWidth]])</f>
        <v>7.1468938045562813E-2</v>
      </c>
      <c r="X1155" s="5" cm="1">
        <f t="array" ref="X1155">COUNT(IF((DiscreteStatsTable[GroupByKey]=DiscreteStatsTable[[#This Row],[GroupByKey]]),(DiscreteStatsTable[GroupByKey]=DiscreteStatsTable[[#This Row],[GroupByKey]])*DiscreteStatsTable[Replication]))</f>
        <v>50</v>
      </c>
      <c r="Y1155" s="5">
        <f>IF(DiscreteStatsTable[[#This Row],[RepsRequested]]=DiscreteStatsTable[[#This Row],[RepsWithStatObserved]],1,0)</f>
        <v>1</v>
      </c>
    </row>
    <row r="1156" spans="1:25" x14ac:dyDescent="0.25">
      <c r="A1156" t="s">
        <v>68</v>
      </c>
      <c r="B1156" t="s">
        <v>70</v>
      </c>
      <c r="C1156">
        <v>30</v>
      </c>
      <c r="D1156" t="s">
        <v>85</v>
      </c>
      <c r="E1156" t="s">
        <v>93</v>
      </c>
      <c r="F1156" t="s">
        <v>87</v>
      </c>
      <c r="G1156">
        <v>0</v>
      </c>
      <c r="H1156">
        <v>2E+20</v>
      </c>
      <c r="I1156">
        <v>0</v>
      </c>
      <c r="J1156">
        <v>0</v>
      </c>
      <c r="K1156">
        <v>315</v>
      </c>
      <c r="L115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56" s="5" cm="1">
        <f t="array" ref="M1156">MAX(IF((ProjectInfoTable[ProjectName]=DiscreteStatsTable[[#This Row],[ProjectName]]),(ProjectInfoTable[ProjectName]=DiscreteStatsTable[[#This Row],[ProjectName]])*ProjectInfoTable[NumberOfReplications]))</f>
        <v>50</v>
      </c>
      <c r="N1156" s="5" cm="1">
        <f t="array" ref="N1156">IFERROR(AVERAGE(IF((DiscreteStatsTable[GroupByKey]=DiscreteStatsTable[[#This Row],[GroupByKey]]),(DiscreteStatsTable[GroupByKey]=DiscreteStatsTable[[#This Row],[GroupByKey]])*DiscreteStatsTable[Average])),0)</f>
        <v>0</v>
      </c>
      <c r="O1156" s="5" cm="1">
        <f t="array" ref="O1156">IFERROR(_xlfn.STDEV.S(IF((DiscreteStatsTable[GroupByKey]=DiscreteStatsTable[[#This Row],[GroupByKey]]),(DiscreteStatsTable[GroupByKey]=DiscreteStatsTable[[#This Row],[GroupByKey]])*DiscreteStatsTable[Average])),0)</f>
        <v>0</v>
      </c>
      <c r="P1156" s="5" cm="1">
        <f t="array" ref="P1156">MAX(IF((ProjectInfoTable[ProjectName]=DiscreteStatsTable[[#This Row],[ProjectName]]),(ProjectInfoTable[ProjectName]=DiscreteStatsTable[[#This Row],[ProjectName]])*ProjectInfoTable[ConfidenceInterval]))</f>
        <v>0.95</v>
      </c>
      <c r="Q1156" s="5">
        <f>IF(AND(DiscreteStatsTable[[#This Row],[RepsWithStatObserved]]=1,Y1156=0),200000000000000000000,IFERROR(_xlfn.T.INV.2T(1 -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6" s="5" cm="1">
        <f t="array" ref="R1156">MIN(IF((DiscreteStatsTable[GroupByKey]=DiscreteStatsTable[[#This Row],[GroupByKey]]),(DiscreteStatsTable[GroupByKey]=DiscreteStatsTable[[#This Row],[GroupByKey]])*DiscreteStatsTable[Average]))</f>
        <v>0</v>
      </c>
      <c r="S1156" s="5" cm="1">
        <f t="array" ref="S1156">MAX(IF((DiscreteStatsTable[GroupByKey]=DiscreteStatsTable[[#This Row],[GroupByKey]]),(DiscreteStatsTable[GroupByKey]=DiscreteStatsTable[[#This Row],[GroupByKey]])*DiscreteStatsTable[Average]))</f>
        <v>0</v>
      </c>
      <c r="T1156" s="5" cm="1">
        <f t="array" ref="T1156">MIN(IF((DiscreteStatsTable[GroupByKey]=DiscreteStatsTable[[#This Row],[GroupByKey]]),(DiscreteStatsTable[GroupByKey]=DiscreteStatsTable[[#This Row],[GroupByKey]])*DiscreteStatsTable[Minimum]))</f>
        <v>0</v>
      </c>
      <c r="U1156" s="5" cm="1">
        <f t="array" ref="U1156">MAX(IF((DiscreteStatsTable[GroupByKey]=DiscreteStatsTable[[#This Row],[GroupByKey]]),(DiscreteStatsTable[GroupByKey]=DiscreteStatsTable[[#This Row],[GroupByKey]])*DiscreteStatsTable[Maximum]))</f>
        <v>0</v>
      </c>
      <c r="V1156" s="5" cm="1">
        <f t="array" ref="V1156">IFERROR(AVERAGE(IF((DiscreteStatsTable[GroupByKey]=DiscreteStatsTable[[#This Row],[GroupByKey]]),(DiscreteStatsTable[GroupByKey]=DiscreteStatsTable[[#This Row],[GroupByKey]])*DiscreteStatsTable[NumberObservations])),0)</f>
        <v>314.94</v>
      </c>
      <c r="W1156" s="5">
        <f>IF((DiscreteStatsTable[[#This Row],[RepsRequested]]&gt;1),DiscreteStatsTable[[#This Row],[HalfWidth]],DiscreteStatsTable[[#This Row],[BatchMeansHalfWidth]])</f>
        <v>0</v>
      </c>
      <c r="X1156" s="5" cm="1">
        <f t="array" ref="X1156">COUNT(IF((DiscreteStatsTable[GroupByKey]=DiscreteStatsTable[[#This Row],[GroupByKey]]),(DiscreteStatsTable[GroupByKey]=DiscreteStatsTable[[#This Row],[GroupByKey]])*DiscreteStatsTable[Replication]))</f>
        <v>50</v>
      </c>
      <c r="Y1156" s="5">
        <f>IF(DiscreteStatsTable[[#This Row],[RepsRequested]]=DiscreteStatsTable[[#This Row],[RepsWithStatObserved]],1,0)</f>
        <v>1</v>
      </c>
    </row>
    <row r="1157" spans="1:25" x14ac:dyDescent="0.25">
      <c r="A1157" t="s">
        <v>68</v>
      </c>
      <c r="B1157" t="s">
        <v>70</v>
      </c>
      <c r="C1157">
        <v>30</v>
      </c>
      <c r="D1157" t="s">
        <v>85</v>
      </c>
      <c r="E1157" t="s">
        <v>94</v>
      </c>
      <c r="F1157" t="s">
        <v>87</v>
      </c>
      <c r="G1157">
        <v>0</v>
      </c>
      <c r="H1157">
        <v>2E+20</v>
      </c>
      <c r="I1157">
        <v>0</v>
      </c>
      <c r="J1157">
        <v>0</v>
      </c>
      <c r="K1157">
        <v>315</v>
      </c>
      <c r="L115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57" s="5" cm="1">
        <f t="array" ref="M1157">MAX(IF((ProjectInfoTable[ProjectName]=DiscreteStatsTable[[#This Row],[ProjectName]]),(ProjectInfoTable[ProjectName]=DiscreteStatsTable[[#This Row],[ProjectName]])*ProjectInfoTable[NumberOfReplications]))</f>
        <v>50</v>
      </c>
      <c r="N1157" s="5" cm="1">
        <f t="array" ref="N1157">IFERROR(AVERAGE(IF((DiscreteStatsTable[GroupByKey]=DiscreteStatsTable[[#This Row],[GroupByKey]]),(DiscreteStatsTable[GroupByKey]=DiscreteStatsTable[[#This Row],[GroupByKey]])*DiscreteStatsTable[Average])),0)</f>
        <v>0</v>
      </c>
      <c r="O1157" s="5" cm="1">
        <f t="array" ref="O1157">IFERROR(_xlfn.STDEV.S(IF((DiscreteStatsTable[GroupByKey]=DiscreteStatsTable[[#This Row],[GroupByKey]]),(DiscreteStatsTable[GroupByKey]=DiscreteStatsTable[[#This Row],[GroupByKey]])*DiscreteStatsTable[Average])),0)</f>
        <v>0</v>
      </c>
      <c r="P1157" s="5" cm="1">
        <f t="array" ref="P1157">MAX(IF((ProjectInfoTable[ProjectName]=DiscreteStatsTable[[#This Row],[ProjectName]]),(ProjectInfoTable[ProjectName]=DiscreteStatsTable[[#This Row],[ProjectName]])*ProjectInfoTable[ConfidenceInterval]))</f>
        <v>0.95</v>
      </c>
      <c r="Q1157" s="5">
        <f>IF(AND(DiscreteStatsTable[[#This Row],[RepsWithStatObserved]]=1,Y1157=0),200000000000000000000,IFERROR(_xlfn.T.INV.2T(1 -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7" s="5" cm="1">
        <f t="array" ref="R1157">MIN(IF((DiscreteStatsTable[GroupByKey]=DiscreteStatsTable[[#This Row],[GroupByKey]]),(DiscreteStatsTable[GroupByKey]=DiscreteStatsTable[[#This Row],[GroupByKey]])*DiscreteStatsTable[Average]))</f>
        <v>0</v>
      </c>
      <c r="S1157" s="5" cm="1">
        <f t="array" ref="S1157">MAX(IF((DiscreteStatsTable[GroupByKey]=DiscreteStatsTable[[#This Row],[GroupByKey]]),(DiscreteStatsTable[GroupByKey]=DiscreteStatsTable[[#This Row],[GroupByKey]])*DiscreteStatsTable[Average]))</f>
        <v>0</v>
      </c>
      <c r="T1157" s="5" cm="1">
        <f t="array" ref="T1157">MIN(IF((DiscreteStatsTable[GroupByKey]=DiscreteStatsTable[[#This Row],[GroupByKey]]),(DiscreteStatsTable[GroupByKey]=DiscreteStatsTable[[#This Row],[GroupByKey]])*DiscreteStatsTable[Minimum]))</f>
        <v>0</v>
      </c>
      <c r="U1157" s="5" cm="1">
        <f t="array" ref="U1157">MAX(IF((DiscreteStatsTable[GroupByKey]=DiscreteStatsTable[[#This Row],[GroupByKey]]),(DiscreteStatsTable[GroupByKey]=DiscreteStatsTable[[#This Row],[GroupByKey]])*DiscreteStatsTable[Maximum]))</f>
        <v>0</v>
      </c>
      <c r="V1157" s="5" cm="1">
        <f t="array" ref="V1157">IFERROR(AVERAGE(IF((DiscreteStatsTable[GroupByKey]=DiscreteStatsTable[[#This Row],[GroupByKey]]),(DiscreteStatsTable[GroupByKey]=DiscreteStatsTable[[#This Row],[GroupByKey]])*DiscreteStatsTable[NumberObservations])),0)</f>
        <v>314.94</v>
      </c>
      <c r="W1157" s="5">
        <f>IF((DiscreteStatsTable[[#This Row],[RepsRequested]]&gt;1),DiscreteStatsTable[[#This Row],[HalfWidth]],DiscreteStatsTable[[#This Row],[BatchMeansHalfWidth]])</f>
        <v>0</v>
      </c>
      <c r="X1157" s="5" cm="1">
        <f t="array" ref="X1157">COUNT(IF((DiscreteStatsTable[GroupByKey]=DiscreteStatsTable[[#This Row],[GroupByKey]]),(DiscreteStatsTable[GroupByKey]=DiscreteStatsTable[[#This Row],[GroupByKey]])*DiscreteStatsTable[Replication]))</f>
        <v>50</v>
      </c>
      <c r="Y1157" s="5">
        <f>IF(DiscreteStatsTable[[#This Row],[RepsRequested]]=DiscreteStatsTable[[#This Row],[RepsWithStatObserved]],1,0)</f>
        <v>1</v>
      </c>
    </row>
    <row r="1158" spans="1:25" x14ac:dyDescent="0.25">
      <c r="A1158" t="s">
        <v>68</v>
      </c>
      <c r="B1158" t="s">
        <v>70</v>
      </c>
      <c r="C1158">
        <v>30</v>
      </c>
      <c r="D1158" t="s">
        <v>85</v>
      </c>
      <c r="E1158" t="s">
        <v>95</v>
      </c>
      <c r="F1158" t="s">
        <v>87</v>
      </c>
      <c r="G1158">
        <v>0.15282293089336399</v>
      </c>
      <c r="H1158">
        <v>2E+20</v>
      </c>
      <c r="I1158">
        <v>2.0573354449173999E-2</v>
      </c>
      <c r="J1158">
        <v>0.31324288620889201</v>
      </c>
      <c r="K1158">
        <v>315</v>
      </c>
      <c r="L115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58" s="5" cm="1">
        <f t="array" ref="M1158">MAX(IF((ProjectInfoTable[ProjectName]=DiscreteStatsTable[[#This Row],[ProjectName]]),(ProjectInfoTable[ProjectName]=DiscreteStatsTable[[#This Row],[ProjectName]])*ProjectInfoTable[NumberOfReplications]))</f>
        <v>50</v>
      </c>
      <c r="N1158" s="5" cm="1">
        <f t="array" ref="N1158">IFERROR(AVERAGE(IF((DiscreteStatsTable[GroupByKey]=DiscreteStatsTable[[#This Row],[GroupByKey]]),(DiscreteStatsTable[GroupByKey]=DiscreteStatsTable[[#This Row],[GroupByKey]])*DiscreteStatsTable[Average])),0)</f>
        <v>0.15360300744494335</v>
      </c>
      <c r="O1158" s="5" cm="1">
        <f t="array" ref="O115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58" s="5" cm="1">
        <f t="array" ref="P1158">MAX(IF((ProjectInfoTable[ProjectName]=DiscreteStatsTable[[#This Row],[ProjectName]]),(ProjectInfoTable[ProjectName]=DiscreteStatsTable[[#This Row],[ProjectName]])*ProjectInfoTable[ConfidenceInterval]))</f>
        <v>0.95</v>
      </c>
      <c r="Q1158" s="5">
        <f>IF(AND(DiscreteStatsTable[[#This Row],[RepsWithStatObserved]]=1,Y1158=0),200000000000000000000,IFERROR(_xlfn.T.INV.2T(1 -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58" s="5" cm="1">
        <f t="array" ref="R1158">MIN(IF((DiscreteStatsTable[GroupByKey]=DiscreteStatsTable[[#This Row],[GroupByKey]]),(DiscreteStatsTable[GroupByKey]=DiscreteStatsTable[[#This Row],[GroupByKey]])*DiscreteStatsTable[Average]))</f>
        <v>0.14775202073435401</v>
      </c>
      <c r="S1158" s="5" cm="1">
        <f t="array" ref="S1158">MAX(IF((DiscreteStatsTable[GroupByKey]=DiscreteStatsTable[[#This Row],[GroupByKey]]),(DiscreteStatsTable[GroupByKey]=DiscreteStatsTable[[#This Row],[GroupByKey]])*DiscreteStatsTable[Average]))</f>
        <v>0.15935535821513699</v>
      </c>
      <c r="T1158" s="5" cm="1">
        <f t="array" ref="T1158">MIN(IF((DiscreteStatsTable[GroupByKey]=DiscreteStatsTable[[#This Row],[GroupByKey]]),(DiscreteStatsTable[GroupByKey]=DiscreteStatsTable[[#This Row],[GroupByKey]])*DiscreteStatsTable[Minimum]))</f>
        <v>1.2941586017357501E-2</v>
      </c>
      <c r="U1158" s="5" cm="1">
        <f t="array" ref="U1158">MAX(IF((DiscreteStatsTable[GroupByKey]=DiscreteStatsTable[[#This Row],[GroupByKey]]),(DiscreteStatsTable[GroupByKey]=DiscreteStatsTable[[#This Row],[GroupByKey]])*DiscreteStatsTable[Maximum]))</f>
        <v>0.39902140955300902</v>
      </c>
      <c r="V1158" s="5" cm="1">
        <f t="array" ref="V1158">IFERROR(AVERAGE(IF((DiscreteStatsTable[GroupByKey]=DiscreteStatsTable[[#This Row],[GroupByKey]]),(DiscreteStatsTable[GroupByKey]=DiscreteStatsTable[[#This Row],[GroupByKey]])*DiscreteStatsTable[NumberObservations])),0)</f>
        <v>314.94</v>
      </c>
      <c r="W1158" s="5">
        <f>IF((DiscreteStatsTable[[#This Row],[RepsRequested]]&gt;1),DiscreteStatsTable[[#This Row],[HalfWidth]],DiscreteStatsTable[[#This Row],[BatchMeansHalfWidth]])</f>
        <v>7.902472167534418E-4</v>
      </c>
      <c r="X1158" s="5" cm="1">
        <f t="array" ref="X1158">COUNT(IF((DiscreteStatsTable[GroupByKey]=DiscreteStatsTable[[#This Row],[GroupByKey]]),(DiscreteStatsTable[GroupByKey]=DiscreteStatsTable[[#This Row],[GroupByKey]])*DiscreteStatsTable[Replication]))</f>
        <v>50</v>
      </c>
      <c r="Y1158" s="5">
        <f>IF(DiscreteStatsTable[[#This Row],[RepsRequested]]=DiscreteStatsTable[[#This Row],[RepsWithStatObserved]],1,0)</f>
        <v>1</v>
      </c>
    </row>
    <row r="1159" spans="1:25" x14ac:dyDescent="0.25">
      <c r="A1159" t="s">
        <v>68</v>
      </c>
      <c r="B1159" t="s">
        <v>70</v>
      </c>
      <c r="C1159">
        <v>30</v>
      </c>
      <c r="D1159" t="s">
        <v>85</v>
      </c>
      <c r="E1159" t="s">
        <v>96</v>
      </c>
      <c r="F1159" t="s">
        <v>87</v>
      </c>
      <c r="G1159">
        <v>5.6374428574617701</v>
      </c>
      <c r="H1159">
        <v>2E+20</v>
      </c>
      <c r="I1159">
        <v>1.2344012669504401</v>
      </c>
      <c r="J1159">
        <v>14.037214176768201</v>
      </c>
      <c r="K1159">
        <v>315</v>
      </c>
      <c r="L115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59" s="5" cm="1">
        <f t="array" ref="M1159">MAX(IF((ProjectInfoTable[ProjectName]=DiscreteStatsTable[[#This Row],[ProjectName]]),(ProjectInfoTable[ProjectName]=DiscreteStatsTable[[#This Row],[ProjectName]])*ProjectInfoTable[NumberOfReplications]))</f>
        <v>50</v>
      </c>
      <c r="N1159" s="5" cm="1">
        <f t="array" ref="N1159">IFERROR(AVERAGE(IF((DiscreteStatsTable[GroupByKey]=DiscreteStatsTable[[#This Row],[GroupByKey]]),(DiscreteStatsTable[GroupByKey]=DiscreteStatsTable[[#This Row],[GroupByKey]])*DiscreteStatsTable[Average])),0)</f>
        <v>5.6703914844629564</v>
      </c>
      <c r="O1159" s="5" cm="1">
        <f t="array" ref="O1159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159" s="5" cm="1">
        <f t="array" ref="P1159">MAX(IF((ProjectInfoTable[ProjectName]=DiscreteStatsTable[[#This Row],[ProjectName]]),(ProjectInfoTable[ProjectName]=DiscreteStatsTable[[#This Row],[ProjectName]])*ProjectInfoTable[ConfidenceInterval]))</f>
        <v>0.95</v>
      </c>
      <c r="Q1159" s="5">
        <f>IF(AND(DiscreteStatsTable[[#This Row],[RepsWithStatObserved]]=1,Y1159=0),200000000000000000000,IFERROR(_xlfn.T.INV.2T(1 -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159" s="5" cm="1">
        <f t="array" ref="R1159">MIN(IF((DiscreteStatsTable[GroupByKey]=DiscreteStatsTable[[#This Row],[GroupByKey]]),(DiscreteStatsTable[GroupByKey]=DiscreteStatsTable[[#This Row],[GroupByKey]])*DiscreteStatsTable[Average]))</f>
        <v>5.4446177348794</v>
      </c>
      <c r="S1159" s="5" cm="1">
        <f t="array" ref="S1159">MAX(IF((DiscreteStatsTable[GroupByKey]=DiscreteStatsTable[[#This Row],[GroupByKey]]),(DiscreteStatsTable[GroupByKey]=DiscreteStatsTable[[#This Row],[GroupByKey]])*DiscreteStatsTable[Average]))</f>
        <v>5.9073355064629904</v>
      </c>
      <c r="T1159" s="5" cm="1">
        <f t="array" ref="T1159">MIN(IF((DiscreteStatsTable[GroupByKey]=DiscreteStatsTable[[#This Row],[GroupByKey]]),(DiscreteStatsTable[GroupByKey]=DiscreteStatsTable[[#This Row],[GroupByKey]])*DiscreteStatsTable[Minimum]))</f>
        <v>0.776495161041453</v>
      </c>
      <c r="U1159" s="5" cm="1">
        <f t="array" ref="U1159">MAX(IF((DiscreteStatsTable[GroupByKey]=DiscreteStatsTable[[#This Row],[GroupByKey]]),(DiscreteStatsTable[GroupByKey]=DiscreteStatsTable[[#This Row],[GroupByKey]])*DiscreteStatsTable[Maximum]))</f>
        <v>17.386184782464099</v>
      </c>
      <c r="V1159" s="5" cm="1">
        <f t="array" ref="V1159">IFERROR(AVERAGE(IF((DiscreteStatsTable[GroupByKey]=DiscreteStatsTable[[#This Row],[GroupByKey]]),(DiscreteStatsTable[GroupByKey]=DiscreteStatsTable[[#This Row],[GroupByKey]])*DiscreteStatsTable[NumberObservations])),0)</f>
        <v>314.94</v>
      </c>
      <c r="W1159" s="5">
        <f>IF((DiscreteStatsTable[[#This Row],[RepsRequested]]&gt;1),DiscreteStatsTable[[#This Row],[HalfWidth]],DiscreteStatsTable[[#This Row],[BatchMeansHalfWidth]])</f>
        <v>3.1864759013847554E-2</v>
      </c>
      <c r="X1159" s="5" cm="1">
        <f t="array" ref="X1159">COUNT(IF((DiscreteStatsTable[GroupByKey]=DiscreteStatsTable[[#This Row],[GroupByKey]]),(DiscreteStatsTable[GroupByKey]=DiscreteStatsTable[[#This Row],[GroupByKey]])*DiscreteStatsTable[Replication]))</f>
        <v>50</v>
      </c>
      <c r="Y1159" s="5">
        <f>IF(DiscreteStatsTable[[#This Row],[RepsRequested]]=DiscreteStatsTable[[#This Row],[RepsWithStatObserved]],1,0)</f>
        <v>1</v>
      </c>
    </row>
    <row r="1160" spans="1:25" x14ac:dyDescent="0.25">
      <c r="A1160" t="s">
        <v>68</v>
      </c>
      <c r="B1160" t="s">
        <v>70</v>
      </c>
      <c r="C1160">
        <v>30</v>
      </c>
      <c r="D1160" t="s">
        <v>85</v>
      </c>
      <c r="E1160" t="s">
        <v>97</v>
      </c>
      <c r="F1160" t="s">
        <v>87</v>
      </c>
      <c r="G1160">
        <v>0</v>
      </c>
      <c r="H1160">
        <v>2E+20</v>
      </c>
      <c r="I1160">
        <v>0</v>
      </c>
      <c r="J1160">
        <v>0</v>
      </c>
      <c r="K1160">
        <v>315</v>
      </c>
      <c r="L116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60" s="5" cm="1">
        <f t="array" ref="M1160">MAX(IF((ProjectInfoTable[ProjectName]=DiscreteStatsTable[[#This Row],[ProjectName]]),(ProjectInfoTable[ProjectName]=DiscreteStatsTable[[#This Row],[ProjectName]])*ProjectInfoTable[NumberOfReplications]))</f>
        <v>50</v>
      </c>
      <c r="N1160" s="5" cm="1">
        <f t="array" ref="N1160">IFERROR(AVERAGE(IF((DiscreteStatsTable[GroupByKey]=DiscreteStatsTable[[#This Row],[GroupByKey]]),(DiscreteStatsTable[GroupByKey]=DiscreteStatsTable[[#This Row],[GroupByKey]])*DiscreteStatsTable[Average])),0)</f>
        <v>0</v>
      </c>
      <c r="O1160" s="5" cm="1">
        <f t="array" ref="O1160">IFERROR(_xlfn.STDEV.S(IF((DiscreteStatsTable[GroupByKey]=DiscreteStatsTable[[#This Row],[GroupByKey]]),(DiscreteStatsTable[GroupByKey]=DiscreteStatsTable[[#This Row],[GroupByKey]])*DiscreteStatsTable[Average])),0)</f>
        <v>0</v>
      </c>
      <c r="P1160" s="5" cm="1">
        <f t="array" ref="P1160">MAX(IF((ProjectInfoTable[ProjectName]=DiscreteStatsTable[[#This Row],[ProjectName]]),(ProjectInfoTable[ProjectName]=DiscreteStatsTable[[#This Row],[ProjectName]])*ProjectInfoTable[ConfidenceInterval]))</f>
        <v>0.95</v>
      </c>
      <c r="Q1160" s="5">
        <f>IF(AND(DiscreteStatsTable[[#This Row],[RepsWithStatObserved]]=1,Y1160=0),200000000000000000000,IFERROR(_xlfn.T.INV.2T(1 -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0" s="5" cm="1">
        <f t="array" ref="R1160">MIN(IF((DiscreteStatsTable[GroupByKey]=DiscreteStatsTable[[#This Row],[GroupByKey]]),(DiscreteStatsTable[GroupByKey]=DiscreteStatsTable[[#This Row],[GroupByKey]])*DiscreteStatsTable[Average]))</f>
        <v>0</v>
      </c>
      <c r="S1160" s="5" cm="1">
        <f t="array" ref="S1160">MAX(IF((DiscreteStatsTable[GroupByKey]=DiscreteStatsTable[[#This Row],[GroupByKey]]),(DiscreteStatsTable[GroupByKey]=DiscreteStatsTable[[#This Row],[GroupByKey]])*DiscreteStatsTable[Average]))</f>
        <v>0</v>
      </c>
      <c r="T1160" s="5" cm="1">
        <f t="array" ref="T1160">MIN(IF((DiscreteStatsTable[GroupByKey]=DiscreteStatsTable[[#This Row],[GroupByKey]]),(DiscreteStatsTable[GroupByKey]=DiscreteStatsTable[[#This Row],[GroupByKey]])*DiscreteStatsTable[Minimum]))</f>
        <v>0</v>
      </c>
      <c r="U1160" s="5" cm="1">
        <f t="array" ref="U1160">MAX(IF((DiscreteStatsTable[GroupByKey]=DiscreteStatsTable[[#This Row],[GroupByKey]]),(DiscreteStatsTable[GroupByKey]=DiscreteStatsTable[[#This Row],[GroupByKey]])*DiscreteStatsTable[Maximum]))</f>
        <v>0</v>
      </c>
      <c r="V1160" s="5" cm="1">
        <f t="array" ref="V1160">IFERROR(AVERAGE(IF((DiscreteStatsTable[GroupByKey]=DiscreteStatsTable[[#This Row],[GroupByKey]]),(DiscreteStatsTable[GroupByKey]=DiscreteStatsTable[[#This Row],[GroupByKey]])*DiscreteStatsTable[NumberObservations])),0)</f>
        <v>314.94</v>
      </c>
      <c r="W1160" s="5">
        <f>IF((DiscreteStatsTable[[#This Row],[RepsRequested]]&gt;1),DiscreteStatsTable[[#This Row],[HalfWidth]],DiscreteStatsTable[[#This Row],[BatchMeansHalfWidth]])</f>
        <v>0</v>
      </c>
      <c r="X1160" s="5" cm="1">
        <f t="array" ref="X1160">COUNT(IF((DiscreteStatsTable[GroupByKey]=DiscreteStatsTable[[#This Row],[GroupByKey]]),(DiscreteStatsTable[GroupByKey]=DiscreteStatsTable[[#This Row],[GroupByKey]])*DiscreteStatsTable[Replication]))</f>
        <v>50</v>
      </c>
      <c r="Y1160" s="5">
        <f>IF(DiscreteStatsTable[[#This Row],[RepsRequested]]=DiscreteStatsTable[[#This Row],[RepsWithStatObserved]],1,0)</f>
        <v>1</v>
      </c>
    </row>
    <row r="1161" spans="1:25" x14ac:dyDescent="0.25">
      <c r="A1161" t="s">
        <v>68</v>
      </c>
      <c r="B1161" t="s">
        <v>70</v>
      </c>
      <c r="C1161">
        <v>30</v>
      </c>
      <c r="D1161" t="s">
        <v>85</v>
      </c>
      <c r="E1161" t="s">
        <v>98</v>
      </c>
      <c r="F1161" t="s">
        <v>87</v>
      </c>
      <c r="G1161">
        <v>0.69547541727658702</v>
      </c>
      <c r="H1161">
        <v>2E+20</v>
      </c>
      <c r="I1161">
        <v>0</v>
      </c>
      <c r="J1161">
        <v>10.348203079689799</v>
      </c>
      <c r="K1161">
        <v>315</v>
      </c>
      <c r="L116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61" s="5" cm="1">
        <f t="array" ref="M1161">MAX(IF((ProjectInfoTable[ProjectName]=DiscreteStatsTable[[#This Row],[ProjectName]]),(ProjectInfoTable[ProjectName]=DiscreteStatsTable[[#This Row],[ProjectName]])*ProjectInfoTable[NumberOfReplications]))</f>
        <v>50</v>
      </c>
      <c r="N1161" s="5" cm="1">
        <f t="array" ref="N1161">IFERROR(AVERAGE(IF((DiscreteStatsTable[GroupByKey]=DiscreteStatsTable[[#This Row],[GroupByKey]]),(DiscreteStatsTable[GroupByKey]=DiscreteStatsTable[[#This Row],[GroupByKey]])*DiscreteStatsTable[Average])),0)</f>
        <v>0.57601823206331915</v>
      </c>
      <c r="O1161" s="5" cm="1">
        <f t="array" ref="O1161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161" s="5" cm="1">
        <f t="array" ref="P1161">MAX(IF((ProjectInfoTable[ProjectName]=DiscreteStatsTable[[#This Row],[ProjectName]]),(ProjectInfoTable[ProjectName]=DiscreteStatsTable[[#This Row],[ProjectName]])*ProjectInfoTable[ConfidenceInterval]))</f>
        <v>0.95</v>
      </c>
      <c r="Q1161" s="5">
        <f>IF(AND(DiscreteStatsTable[[#This Row],[RepsWithStatObserved]]=1,Y1161=0),200000000000000000000,IFERROR(_xlfn.T.INV.2T(1 -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161" s="5" cm="1">
        <f t="array" ref="R1161">MIN(IF((DiscreteStatsTable[GroupByKey]=DiscreteStatsTable[[#This Row],[GroupByKey]]),(DiscreteStatsTable[GroupByKey]=DiscreteStatsTable[[#This Row],[GroupByKey]])*DiscreteStatsTable[Average]))</f>
        <v>0.32737752576294898</v>
      </c>
      <c r="S1161" s="5" cm="1">
        <f t="array" ref="S1161">MAX(IF((DiscreteStatsTable[GroupByKey]=DiscreteStatsTable[[#This Row],[GroupByKey]]),(DiscreteStatsTable[GroupByKey]=DiscreteStatsTable[[#This Row],[GroupByKey]])*DiscreteStatsTable[Average]))</f>
        <v>1.14796185143237</v>
      </c>
      <c r="T1161" s="5" cm="1">
        <f t="array" ref="T1161">MIN(IF((DiscreteStatsTable[GroupByKey]=DiscreteStatsTable[[#This Row],[GroupByKey]]),(DiscreteStatsTable[GroupByKey]=DiscreteStatsTable[[#This Row],[GroupByKey]])*DiscreteStatsTable[Minimum]))</f>
        <v>0</v>
      </c>
      <c r="U1161" s="5" cm="1">
        <f t="array" ref="U1161">MAX(IF((DiscreteStatsTable[GroupByKey]=DiscreteStatsTable[[#This Row],[GroupByKey]]),(DiscreteStatsTable[GroupByKey]=DiscreteStatsTable[[#This Row],[GroupByKey]])*DiscreteStatsTable[Maximum]))</f>
        <v>11.200829717355999</v>
      </c>
      <c r="V1161" s="5" cm="1">
        <f t="array" ref="V1161">IFERROR(AVERAGE(IF((DiscreteStatsTable[GroupByKey]=DiscreteStatsTable[[#This Row],[GroupByKey]]),(DiscreteStatsTable[GroupByKey]=DiscreteStatsTable[[#This Row],[GroupByKey]])*DiscreteStatsTable[NumberObservations])),0)</f>
        <v>314.94</v>
      </c>
      <c r="W1161" s="5">
        <f>IF((DiscreteStatsTable[[#This Row],[RepsRequested]]&gt;1),DiscreteStatsTable[[#This Row],[HalfWidth]],DiscreteStatsTable[[#This Row],[BatchMeansHalfWidth]])</f>
        <v>4.5229136780020357E-2</v>
      </c>
      <c r="X1161" s="5" cm="1">
        <f t="array" ref="X1161">COUNT(IF((DiscreteStatsTable[GroupByKey]=DiscreteStatsTable[[#This Row],[GroupByKey]]),(DiscreteStatsTable[GroupByKey]=DiscreteStatsTable[[#This Row],[GroupByKey]])*DiscreteStatsTable[Replication]))</f>
        <v>50</v>
      </c>
      <c r="Y1161" s="5">
        <f>IF(DiscreteStatsTable[[#This Row],[RepsRequested]]=DiscreteStatsTable[[#This Row],[RepsWithStatObserved]],1,0)</f>
        <v>1</v>
      </c>
    </row>
    <row r="1162" spans="1:25" x14ac:dyDescent="0.25">
      <c r="A1162" t="s">
        <v>68</v>
      </c>
      <c r="B1162" t="s">
        <v>70</v>
      </c>
      <c r="C1162">
        <v>31</v>
      </c>
      <c r="D1162" t="s">
        <v>85</v>
      </c>
      <c r="E1162" t="s">
        <v>86</v>
      </c>
      <c r="F1162" t="s">
        <v>87</v>
      </c>
      <c r="G1162">
        <v>0</v>
      </c>
      <c r="H1162">
        <v>2E+20</v>
      </c>
      <c r="I1162">
        <v>0</v>
      </c>
      <c r="J1162">
        <v>0</v>
      </c>
      <c r="K1162">
        <v>315</v>
      </c>
      <c r="L116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62" s="5" cm="1">
        <f t="array" ref="M1162">MAX(IF((ProjectInfoTable[ProjectName]=DiscreteStatsTable[[#This Row],[ProjectName]]),(ProjectInfoTable[ProjectName]=DiscreteStatsTable[[#This Row],[ProjectName]])*ProjectInfoTable[NumberOfReplications]))</f>
        <v>50</v>
      </c>
      <c r="N1162" s="5" cm="1">
        <f t="array" ref="N1162">IFERROR(AVERAGE(IF((DiscreteStatsTable[GroupByKey]=DiscreteStatsTable[[#This Row],[GroupByKey]]),(DiscreteStatsTable[GroupByKey]=DiscreteStatsTable[[#This Row],[GroupByKey]])*DiscreteStatsTable[Average])),0)</f>
        <v>0</v>
      </c>
      <c r="O1162" s="5" cm="1">
        <f t="array" ref="O1162">IFERROR(_xlfn.STDEV.S(IF((DiscreteStatsTable[GroupByKey]=DiscreteStatsTable[[#This Row],[GroupByKey]]),(DiscreteStatsTable[GroupByKey]=DiscreteStatsTable[[#This Row],[GroupByKey]])*DiscreteStatsTable[Average])),0)</f>
        <v>0</v>
      </c>
      <c r="P1162" s="5" cm="1">
        <f t="array" ref="P1162">MAX(IF((ProjectInfoTable[ProjectName]=DiscreteStatsTable[[#This Row],[ProjectName]]),(ProjectInfoTable[ProjectName]=DiscreteStatsTable[[#This Row],[ProjectName]])*ProjectInfoTable[ConfidenceInterval]))</f>
        <v>0.95</v>
      </c>
      <c r="Q1162" s="5">
        <f>IF(AND(DiscreteStatsTable[[#This Row],[RepsWithStatObserved]]=1,Y1162=0),200000000000000000000,IFERROR(_xlfn.T.INV.2T(1 -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2" s="5" cm="1">
        <f t="array" ref="R1162">MIN(IF((DiscreteStatsTable[GroupByKey]=DiscreteStatsTable[[#This Row],[GroupByKey]]),(DiscreteStatsTable[GroupByKey]=DiscreteStatsTable[[#This Row],[GroupByKey]])*DiscreteStatsTable[Average]))</f>
        <v>0</v>
      </c>
      <c r="S1162" s="5" cm="1">
        <f t="array" ref="S1162">MAX(IF((DiscreteStatsTable[GroupByKey]=DiscreteStatsTable[[#This Row],[GroupByKey]]),(DiscreteStatsTable[GroupByKey]=DiscreteStatsTable[[#This Row],[GroupByKey]])*DiscreteStatsTable[Average]))</f>
        <v>0</v>
      </c>
      <c r="T1162" s="5" cm="1">
        <f t="array" ref="T1162">MIN(IF((DiscreteStatsTable[GroupByKey]=DiscreteStatsTable[[#This Row],[GroupByKey]]),(DiscreteStatsTable[GroupByKey]=DiscreteStatsTable[[#This Row],[GroupByKey]])*DiscreteStatsTable[Minimum]))</f>
        <v>0</v>
      </c>
      <c r="U1162" s="5" cm="1">
        <f t="array" ref="U1162">MAX(IF((DiscreteStatsTable[GroupByKey]=DiscreteStatsTable[[#This Row],[GroupByKey]]),(DiscreteStatsTable[GroupByKey]=DiscreteStatsTable[[#This Row],[GroupByKey]])*DiscreteStatsTable[Maximum]))</f>
        <v>0</v>
      </c>
      <c r="V1162" s="5" cm="1">
        <f t="array" ref="V1162">IFERROR(AVERAGE(IF((DiscreteStatsTable[GroupByKey]=DiscreteStatsTable[[#This Row],[GroupByKey]]),(DiscreteStatsTable[GroupByKey]=DiscreteStatsTable[[#This Row],[GroupByKey]])*DiscreteStatsTable[NumberObservations])),0)</f>
        <v>314.94</v>
      </c>
      <c r="W1162" s="5">
        <f>IF((DiscreteStatsTable[[#This Row],[RepsRequested]]&gt;1),DiscreteStatsTable[[#This Row],[HalfWidth]],DiscreteStatsTable[[#This Row],[BatchMeansHalfWidth]])</f>
        <v>0</v>
      </c>
      <c r="X1162" s="5" cm="1">
        <f t="array" ref="X1162">COUNT(IF((DiscreteStatsTable[GroupByKey]=DiscreteStatsTable[[#This Row],[GroupByKey]]),(DiscreteStatsTable[GroupByKey]=DiscreteStatsTable[[#This Row],[GroupByKey]])*DiscreteStatsTable[Replication]))</f>
        <v>50</v>
      </c>
      <c r="Y1162" s="5">
        <f>IF(DiscreteStatsTable[[#This Row],[RepsRequested]]=DiscreteStatsTable[[#This Row],[RepsWithStatObserved]],1,0)</f>
        <v>1</v>
      </c>
    </row>
    <row r="1163" spans="1:25" x14ac:dyDescent="0.25">
      <c r="A1163" t="s">
        <v>68</v>
      </c>
      <c r="B1163" t="s">
        <v>70</v>
      </c>
      <c r="C1163">
        <v>31</v>
      </c>
      <c r="D1163" t="s">
        <v>85</v>
      </c>
      <c r="E1163" t="s">
        <v>88</v>
      </c>
      <c r="F1163" t="s">
        <v>87</v>
      </c>
      <c r="G1163">
        <v>0</v>
      </c>
      <c r="H1163">
        <v>2E+20</v>
      </c>
      <c r="I1163">
        <v>0</v>
      </c>
      <c r="J1163">
        <v>0</v>
      </c>
      <c r="K1163">
        <v>315</v>
      </c>
      <c r="L116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63" s="5" cm="1">
        <f t="array" ref="M1163">MAX(IF((ProjectInfoTable[ProjectName]=DiscreteStatsTable[[#This Row],[ProjectName]]),(ProjectInfoTable[ProjectName]=DiscreteStatsTable[[#This Row],[ProjectName]])*ProjectInfoTable[NumberOfReplications]))</f>
        <v>50</v>
      </c>
      <c r="N1163" s="5" cm="1">
        <f t="array" ref="N1163">IFERROR(AVERAGE(IF((DiscreteStatsTable[GroupByKey]=DiscreteStatsTable[[#This Row],[GroupByKey]]),(DiscreteStatsTable[GroupByKey]=DiscreteStatsTable[[#This Row],[GroupByKey]])*DiscreteStatsTable[Average])),0)</f>
        <v>0</v>
      </c>
      <c r="O1163" s="5" cm="1">
        <f t="array" ref="O1163">IFERROR(_xlfn.STDEV.S(IF((DiscreteStatsTable[GroupByKey]=DiscreteStatsTable[[#This Row],[GroupByKey]]),(DiscreteStatsTable[GroupByKey]=DiscreteStatsTable[[#This Row],[GroupByKey]])*DiscreteStatsTable[Average])),0)</f>
        <v>0</v>
      </c>
      <c r="P1163" s="5" cm="1">
        <f t="array" ref="P1163">MAX(IF((ProjectInfoTable[ProjectName]=DiscreteStatsTable[[#This Row],[ProjectName]]),(ProjectInfoTable[ProjectName]=DiscreteStatsTable[[#This Row],[ProjectName]])*ProjectInfoTable[ConfidenceInterval]))</f>
        <v>0.95</v>
      </c>
      <c r="Q1163" s="5">
        <f>IF(AND(DiscreteStatsTable[[#This Row],[RepsWithStatObserved]]=1,Y1163=0),200000000000000000000,IFERROR(_xlfn.T.INV.2T(1 -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3" s="5" cm="1">
        <f t="array" ref="R1163">MIN(IF((DiscreteStatsTable[GroupByKey]=DiscreteStatsTable[[#This Row],[GroupByKey]]),(DiscreteStatsTable[GroupByKey]=DiscreteStatsTable[[#This Row],[GroupByKey]])*DiscreteStatsTable[Average]))</f>
        <v>0</v>
      </c>
      <c r="S1163" s="5" cm="1">
        <f t="array" ref="S1163">MAX(IF((DiscreteStatsTable[GroupByKey]=DiscreteStatsTable[[#This Row],[GroupByKey]]),(DiscreteStatsTable[GroupByKey]=DiscreteStatsTable[[#This Row],[GroupByKey]])*DiscreteStatsTable[Average]))</f>
        <v>0</v>
      </c>
      <c r="T1163" s="5" cm="1">
        <f t="array" ref="T1163">MIN(IF((DiscreteStatsTable[GroupByKey]=DiscreteStatsTable[[#This Row],[GroupByKey]]),(DiscreteStatsTable[GroupByKey]=DiscreteStatsTable[[#This Row],[GroupByKey]])*DiscreteStatsTable[Minimum]))</f>
        <v>0</v>
      </c>
      <c r="U1163" s="5" cm="1">
        <f t="array" ref="U1163">MAX(IF((DiscreteStatsTable[GroupByKey]=DiscreteStatsTable[[#This Row],[GroupByKey]]),(DiscreteStatsTable[GroupByKey]=DiscreteStatsTable[[#This Row],[GroupByKey]])*DiscreteStatsTable[Maximum]))</f>
        <v>0</v>
      </c>
      <c r="V1163" s="5" cm="1">
        <f t="array" ref="V1163">IFERROR(AVERAGE(IF((DiscreteStatsTable[GroupByKey]=DiscreteStatsTable[[#This Row],[GroupByKey]]),(DiscreteStatsTable[GroupByKey]=DiscreteStatsTable[[#This Row],[GroupByKey]])*DiscreteStatsTable[NumberObservations])),0)</f>
        <v>314.94</v>
      </c>
      <c r="W1163" s="5">
        <f>IF((DiscreteStatsTable[[#This Row],[RepsRequested]]&gt;1),DiscreteStatsTable[[#This Row],[HalfWidth]],DiscreteStatsTable[[#This Row],[BatchMeansHalfWidth]])</f>
        <v>0</v>
      </c>
      <c r="X1163" s="5" cm="1">
        <f t="array" ref="X1163">COUNT(IF((DiscreteStatsTable[GroupByKey]=DiscreteStatsTable[[#This Row],[GroupByKey]]),(DiscreteStatsTable[GroupByKey]=DiscreteStatsTable[[#This Row],[GroupByKey]])*DiscreteStatsTable[Replication]))</f>
        <v>50</v>
      </c>
      <c r="Y1163" s="5">
        <f>IF(DiscreteStatsTable[[#This Row],[RepsRequested]]=DiscreteStatsTable[[#This Row],[RepsWithStatObserved]],1,0)</f>
        <v>1</v>
      </c>
    </row>
    <row r="1164" spans="1:25" x14ac:dyDescent="0.25">
      <c r="A1164" t="s">
        <v>68</v>
      </c>
      <c r="B1164" t="s">
        <v>70</v>
      </c>
      <c r="C1164">
        <v>31</v>
      </c>
      <c r="D1164" t="s">
        <v>85</v>
      </c>
      <c r="E1164" t="s">
        <v>89</v>
      </c>
      <c r="F1164" t="s">
        <v>87</v>
      </c>
      <c r="G1164">
        <v>0</v>
      </c>
      <c r="H1164">
        <v>2E+20</v>
      </c>
      <c r="I1164">
        <v>0</v>
      </c>
      <c r="J1164">
        <v>0</v>
      </c>
      <c r="K1164">
        <v>315</v>
      </c>
      <c r="L116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64" s="5" cm="1">
        <f t="array" ref="M1164">MAX(IF((ProjectInfoTable[ProjectName]=DiscreteStatsTable[[#This Row],[ProjectName]]),(ProjectInfoTable[ProjectName]=DiscreteStatsTable[[#This Row],[ProjectName]])*ProjectInfoTable[NumberOfReplications]))</f>
        <v>50</v>
      </c>
      <c r="N1164" s="5" cm="1">
        <f t="array" ref="N1164">IFERROR(AVERAGE(IF((DiscreteStatsTable[GroupByKey]=DiscreteStatsTable[[#This Row],[GroupByKey]]),(DiscreteStatsTable[GroupByKey]=DiscreteStatsTable[[#This Row],[GroupByKey]])*DiscreteStatsTable[Average])),0)</f>
        <v>0</v>
      </c>
      <c r="O1164" s="5" cm="1">
        <f t="array" ref="O1164">IFERROR(_xlfn.STDEV.S(IF((DiscreteStatsTable[GroupByKey]=DiscreteStatsTable[[#This Row],[GroupByKey]]),(DiscreteStatsTable[GroupByKey]=DiscreteStatsTable[[#This Row],[GroupByKey]])*DiscreteStatsTable[Average])),0)</f>
        <v>0</v>
      </c>
      <c r="P1164" s="5" cm="1">
        <f t="array" ref="P1164">MAX(IF((ProjectInfoTable[ProjectName]=DiscreteStatsTable[[#This Row],[ProjectName]]),(ProjectInfoTable[ProjectName]=DiscreteStatsTable[[#This Row],[ProjectName]])*ProjectInfoTable[ConfidenceInterval]))</f>
        <v>0.95</v>
      </c>
      <c r="Q1164" s="5">
        <f>IF(AND(DiscreteStatsTable[[#This Row],[RepsWithStatObserved]]=1,Y1164=0),200000000000000000000,IFERROR(_xlfn.T.INV.2T(1 -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4" s="5" cm="1">
        <f t="array" ref="R1164">MIN(IF((DiscreteStatsTable[GroupByKey]=DiscreteStatsTable[[#This Row],[GroupByKey]]),(DiscreteStatsTable[GroupByKey]=DiscreteStatsTable[[#This Row],[GroupByKey]])*DiscreteStatsTable[Average]))</f>
        <v>0</v>
      </c>
      <c r="S1164" s="5" cm="1">
        <f t="array" ref="S1164">MAX(IF((DiscreteStatsTable[GroupByKey]=DiscreteStatsTable[[#This Row],[GroupByKey]]),(DiscreteStatsTable[GroupByKey]=DiscreteStatsTable[[#This Row],[GroupByKey]])*DiscreteStatsTable[Average]))</f>
        <v>0</v>
      </c>
      <c r="T1164" s="5" cm="1">
        <f t="array" ref="T1164">MIN(IF((DiscreteStatsTable[GroupByKey]=DiscreteStatsTable[[#This Row],[GroupByKey]]),(DiscreteStatsTable[GroupByKey]=DiscreteStatsTable[[#This Row],[GroupByKey]])*DiscreteStatsTable[Minimum]))</f>
        <v>0</v>
      </c>
      <c r="U1164" s="5" cm="1">
        <f t="array" ref="U1164">MAX(IF((DiscreteStatsTable[GroupByKey]=DiscreteStatsTable[[#This Row],[GroupByKey]]),(DiscreteStatsTable[GroupByKey]=DiscreteStatsTable[[#This Row],[GroupByKey]])*DiscreteStatsTable[Maximum]))</f>
        <v>0</v>
      </c>
      <c r="V1164" s="5" cm="1">
        <f t="array" ref="V1164">IFERROR(AVERAGE(IF((DiscreteStatsTable[GroupByKey]=DiscreteStatsTable[[#This Row],[GroupByKey]]),(DiscreteStatsTable[GroupByKey]=DiscreteStatsTable[[#This Row],[GroupByKey]])*DiscreteStatsTable[NumberObservations])),0)</f>
        <v>314.94</v>
      </c>
      <c r="W1164" s="5">
        <f>IF((DiscreteStatsTable[[#This Row],[RepsRequested]]&gt;1),DiscreteStatsTable[[#This Row],[HalfWidth]],DiscreteStatsTable[[#This Row],[BatchMeansHalfWidth]])</f>
        <v>0</v>
      </c>
      <c r="X1164" s="5" cm="1">
        <f t="array" ref="X1164">COUNT(IF((DiscreteStatsTable[GroupByKey]=DiscreteStatsTable[[#This Row],[GroupByKey]]),(DiscreteStatsTable[GroupByKey]=DiscreteStatsTable[[#This Row],[GroupByKey]])*DiscreteStatsTable[Replication]))</f>
        <v>50</v>
      </c>
      <c r="Y1164" s="5">
        <f>IF(DiscreteStatsTable[[#This Row],[RepsRequested]]=DiscreteStatsTable[[#This Row],[RepsWithStatObserved]],1,0)</f>
        <v>1</v>
      </c>
    </row>
    <row r="1165" spans="1:25" x14ac:dyDescent="0.25">
      <c r="A1165" t="s">
        <v>68</v>
      </c>
      <c r="B1165" t="s">
        <v>70</v>
      </c>
      <c r="C1165">
        <v>31</v>
      </c>
      <c r="D1165" t="s">
        <v>85</v>
      </c>
      <c r="E1165" t="s">
        <v>90</v>
      </c>
      <c r="F1165" t="s">
        <v>87</v>
      </c>
      <c r="G1165">
        <v>0</v>
      </c>
      <c r="H1165">
        <v>2E+20</v>
      </c>
      <c r="I1165">
        <v>0</v>
      </c>
      <c r="J1165">
        <v>0</v>
      </c>
      <c r="K1165">
        <v>315</v>
      </c>
      <c r="L116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65" s="5" cm="1">
        <f t="array" ref="M1165">MAX(IF((ProjectInfoTable[ProjectName]=DiscreteStatsTable[[#This Row],[ProjectName]]),(ProjectInfoTable[ProjectName]=DiscreteStatsTable[[#This Row],[ProjectName]])*ProjectInfoTable[NumberOfReplications]))</f>
        <v>50</v>
      </c>
      <c r="N1165" s="5" cm="1">
        <f t="array" ref="N1165">IFERROR(AVERAGE(IF((DiscreteStatsTable[GroupByKey]=DiscreteStatsTable[[#This Row],[GroupByKey]]),(DiscreteStatsTable[GroupByKey]=DiscreteStatsTable[[#This Row],[GroupByKey]])*DiscreteStatsTable[Average])),0)</f>
        <v>0</v>
      </c>
      <c r="O1165" s="5" cm="1">
        <f t="array" ref="O1165">IFERROR(_xlfn.STDEV.S(IF((DiscreteStatsTable[GroupByKey]=DiscreteStatsTable[[#This Row],[GroupByKey]]),(DiscreteStatsTable[GroupByKey]=DiscreteStatsTable[[#This Row],[GroupByKey]])*DiscreteStatsTable[Average])),0)</f>
        <v>0</v>
      </c>
      <c r="P1165" s="5" cm="1">
        <f t="array" ref="P1165">MAX(IF((ProjectInfoTable[ProjectName]=DiscreteStatsTable[[#This Row],[ProjectName]]),(ProjectInfoTable[ProjectName]=DiscreteStatsTable[[#This Row],[ProjectName]])*ProjectInfoTable[ConfidenceInterval]))</f>
        <v>0.95</v>
      </c>
      <c r="Q1165" s="5">
        <f>IF(AND(DiscreteStatsTable[[#This Row],[RepsWithStatObserved]]=1,Y1165=0),200000000000000000000,IFERROR(_xlfn.T.INV.2T(1 -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5" s="5" cm="1">
        <f t="array" ref="R1165">MIN(IF((DiscreteStatsTable[GroupByKey]=DiscreteStatsTable[[#This Row],[GroupByKey]]),(DiscreteStatsTable[GroupByKey]=DiscreteStatsTable[[#This Row],[GroupByKey]])*DiscreteStatsTable[Average]))</f>
        <v>0</v>
      </c>
      <c r="S1165" s="5" cm="1">
        <f t="array" ref="S1165">MAX(IF((DiscreteStatsTable[GroupByKey]=DiscreteStatsTable[[#This Row],[GroupByKey]]),(DiscreteStatsTable[GroupByKey]=DiscreteStatsTable[[#This Row],[GroupByKey]])*DiscreteStatsTable[Average]))</f>
        <v>0</v>
      </c>
      <c r="T1165" s="5" cm="1">
        <f t="array" ref="T1165">MIN(IF((DiscreteStatsTable[GroupByKey]=DiscreteStatsTable[[#This Row],[GroupByKey]]),(DiscreteStatsTable[GroupByKey]=DiscreteStatsTable[[#This Row],[GroupByKey]])*DiscreteStatsTable[Minimum]))</f>
        <v>0</v>
      </c>
      <c r="U1165" s="5" cm="1">
        <f t="array" ref="U1165">MAX(IF((DiscreteStatsTable[GroupByKey]=DiscreteStatsTable[[#This Row],[GroupByKey]]),(DiscreteStatsTable[GroupByKey]=DiscreteStatsTable[[#This Row],[GroupByKey]])*DiscreteStatsTable[Maximum]))</f>
        <v>0</v>
      </c>
      <c r="V1165" s="5" cm="1">
        <f t="array" ref="V1165">IFERROR(AVERAGE(IF((DiscreteStatsTable[GroupByKey]=DiscreteStatsTable[[#This Row],[GroupByKey]]),(DiscreteStatsTable[GroupByKey]=DiscreteStatsTable[[#This Row],[GroupByKey]])*DiscreteStatsTable[NumberObservations])),0)</f>
        <v>314.94</v>
      </c>
      <c r="W1165" s="5">
        <f>IF((DiscreteStatsTable[[#This Row],[RepsRequested]]&gt;1),DiscreteStatsTable[[#This Row],[HalfWidth]],DiscreteStatsTable[[#This Row],[BatchMeansHalfWidth]])</f>
        <v>0</v>
      </c>
      <c r="X1165" s="5" cm="1">
        <f t="array" ref="X1165">COUNT(IF((DiscreteStatsTable[GroupByKey]=DiscreteStatsTable[[#This Row],[GroupByKey]]),(DiscreteStatsTable[GroupByKey]=DiscreteStatsTable[[#This Row],[GroupByKey]])*DiscreteStatsTable[Replication]))</f>
        <v>50</v>
      </c>
      <c r="Y1165" s="5">
        <f>IF(DiscreteStatsTable[[#This Row],[RepsRequested]]=DiscreteStatsTable[[#This Row],[RepsWithStatObserved]],1,0)</f>
        <v>1</v>
      </c>
    </row>
    <row r="1166" spans="1:25" x14ac:dyDescent="0.25">
      <c r="A1166" t="s">
        <v>68</v>
      </c>
      <c r="B1166" t="s">
        <v>70</v>
      </c>
      <c r="C1166">
        <v>31</v>
      </c>
      <c r="D1166" t="s">
        <v>85</v>
      </c>
      <c r="E1166" t="s">
        <v>91</v>
      </c>
      <c r="F1166" t="s">
        <v>87</v>
      </c>
      <c r="G1166">
        <v>0.15537449611684401</v>
      </c>
      <c r="H1166">
        <v>2E+20</v>
      </c>
      <c r="I1166">
        <v>2.0437495326852202E-2</v>
      </c>
      <c r="J1166">
        <v>0.34449814184528899</v>
      </c>
      <c r="K1166">
        <v>315</v>
      </c>
      <c r="L116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66" s="5" cm="1">
        <f t="array" ref="M1166">MAX(IF((ProjectInfoTable[ProjectName]=DiscreteStatsTable[[#This Row],[ProjectName]]),(ProjectInfoTable[ProjectName]=DiscreteStatsTable[[#This Row],[ProjectName]])*ProjectInfoTable[NumberOfReplications]))</f>
        <v>50</v>
      </c>
      <c r="N1166" s="5" cm="1">
        <f t="array" ref="N1166">IFERROR(AVERAGE(IF((DiscreteStatsTable[GroupByKey]=DiscreteStatsTable[[#This Row],[GroupByKey]]),(DiscreteStatsTable[GroupByKey]=DiscreteStatsTable[[#This Row],[GroupByKey]])*DiscreteStatsTable[Average])),0)</f>
        <v>0.15360300744494335</v>
      </c>
      <c r="O1166" s="5" cm="1">
        <f t="array" ref="O116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66" s="5" cm="1">
        <f t="array" ref="P1166">MAX(IF((ProjectInfoTable[ProjectName]=DiscreteStatsTable[[#This Row],[ProjectName]]),(ProjectInfoTable[ProjectName]=DiscreteStatsTable[[#This Row],[ProjectName]])*ProjectInfoTable[ConfidenceInterval]))</f>
        <v>0.95</v>
      </c>
      <c r="Q1166" s="5">
        <f>IF(AND(DiscreteStatsTable[[#This Row],[RepsWithStatObserved]]=1,Y1166=0),200000000000000000000,IFERROR(_xlfn.T.INV.2T(1 -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66" s="5" cm="1">
        <f t="array" ref="R1166">MIN(IF((DiscreteStatsTable[GroupByKey]=DiscreteStatsTable[[#This Row],[GroupByKey]]),(DiscreteStatsTable[GroupByKey]=DiscreteStatsTable[[#This Row],[GroupByKey]])*DiscreteStatsTable[Average]))</f>
        <v>0.14775202073435401</v>
      </c>
      <c r="S1166" s="5" cm="1">
        <f t="array" ref="S1166">MAX(IF((DiscreteStatsTable[GroupByKey]=DiscreteStatsTable[[#This Row],[GroupByKey]]),(DiscreteStatsTable[GroupByKey]=DiscreteStatsTable[[#This Row],[GroupByKey]])*DiscreteStatsTable[Average]))</f>
        <v>0.15935535821513699</v>
      </c>
      <c r="T1166" s="5" cm="1">
        <f t="array" ref="T1166">MIN(IF((DiscreteStatsTable[GroupByKey]=DiscreteStatsTable[[#This Row],[GroupByKey]]),(DiscreteStatsTable[GroupByKey]=DiscreteStatsTable[[#This Row],[GroupByKey]])*DiscreteStatsTable[Minimum]))</f>
        <v>1.2941586017357501E-2</v>
      </c>
      <c r="U1166" s="5" cm="1">
        <f t="array" ref="U1166">MAX(IF((DiscreteStatsTable[GroupByKey]=DiscreteStatsTable[[#This Row],[GroupByKey]]),(DiscreteStatsTable[GroupByKey]=DiscreteStatsTable[[#This Row],[GroupByKey]])*DiscreteStatsTable[Maximum]))</f>
        <v>0.39902140955300902</v>
      </c>
      <c r="V1166" s="5" cm="1">
        <f t="array" ref="V1166">IFERROR(AVERAGE(IF((DiscreteStatsTable[GroupByKey]=DiscreteStatsTable[[#This Row],[GroupByKey]]),(DiscreteStatsTable[GroupByKey]=DiscreteStatsTable[[#This Row],[GroupByKey]])*DiscreteStatsTable[NumberObservations])),0)</f>
        <v>314.94</v>
      </c>
      <c r="W1166" s="5">
        <f>IF((DiscreteStatsTable[[#This Row],[RepsRequested]]&gt;1),DiscreteStatsTable[[#This Row],[HalfWidth]],DiscreteStatsTable[[#This Row],[BatchMeansHalfWidth]])</f>
        <v>7.902472167534418E-4</v>
      </c>
      <c r="X1166" s="5" cm="1">
        <f t="array" ref="X1166">COUNT(IF((DiscreteStatsTable[GroupByKey]=DiscreteStatsTable[[#This Row],[GroupByKey]]),(DiscreteStatsTable[GroupByKey]=DiscreteStatsTable[[#This Row],[GroupByKey]])*DiscreteStatsTable[Replication]))</f>
        <v>50</v>
      </c>
      <c r="Y1166" s="5">
        <f>IF(DiscreteStatsTable[[#This Row],[RepsRequested]]=DiscreteStatsTable[[#This Row],[RepsWithStatObserved]],1,0)</f>
        <v>1</v>
      </c>
    </row>
    <row r="1167" spans="1:25" x14ac:dyDescent="0.25">
      <c r="A1167" t="s">
        <v>68</v>
      </c>
      <c r="B1167" t="s">
        <v>70</v>
      </c>
      <c r="C1167">
        <v>31</v>
      </c>
      <c r="D1167" t="s">
        <v>85</v>
      </c>
      <c r="E1167" t="s">
        <v>92</v>
      </c>
      <c r="F1167" t="s">
        <v>87</v>
      </c>
      <c r="G1167">
        <v>6.4078864765056602</v>
      </c>
      <c r="H1167">
        <v>2E+20</v>
      </c>
      <c r="I1167">
        <v>1.4073494221198599</v>
      </c>
      <c r="J1167">
        <v>19.389576108534602</v>
      </c>
      <c r="K1167">
        <v>315</v>
      </c>
      <c r="L116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67" s="5" cm="1">
        <f t="array" ref="M1167">MAX(IF((ProjectInfoTable[ProjectName]=DiscreteStatsTable[[#This Row],[ProjectName]]),(ProjectInfoTable[ProjectName]=DiscreteStatsTable[[#This Row],[ProjectName]])*ProjectInfoTable[NumberOfReplications]))</f>
        <v>50</v>
      </c>
      <c r="N1167" s="5" cm="1">
        <f t="array" ref="N1167">IFERROR(AVERAGE(IF((DiscreteStatsTable[GroupByKey]=DiscreteStatsTable[[#This Row],[GroupByKey]]),(DiscreteStatsTable[GroupByKey]=DiscreteStatsTable[[#This Row],[GroupByKey]])*DiscreteStatsTable[Average])),0)</f>
        <v>6.2464097165262737</v>
      </c>
      <c r="O1167" s="5" cm="1">
        <f t="array" ref="O1167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167" s="5" cm="1">
        <f t="array" ref="P1167">MAX(IF((ProjectInfoTable[ProjectName]=DiscreteStatsTable[[#This Row],[ProjectName]]),(ProjectInfoTable[ProjectName]=DiscreteStatsTable[[#This Row],[ProjectName]])*ProjectInfoTable[ConfidenceInterval]))</f>
        <v>0.95</v>
      </c>
      <c r="Q1167" s="5">
        <f>IF(AND(DiscreteStatsTable[[#This Row],[RepsWithStatObserved]]=1,Y1167=0),200000000000000000000,IFERROR(_xlfn.T.INV.2T(1 -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167" s="5" cm="1">
        <f t="array" ref="R1167">MIN(IF((DiscreteStatsTable[GroupByKey]=DiscreteStatsTable[[#This Row],[GroupByKey]]),(DiscreteStatsTable[GroupByKey]=DiscreteStatsTable[[#This Row],[GroupByKey]])*DiscreteStatsTable[Average]))</f>
        <v>5.7719952606423401</v>
      </c>
      <c r="S1167" s="5" cm="1">
        <f t="array" ref="S1167">MAX(IF((DiscreteStatsTable[GroupByKey]=DiscreteStatsTable[[#This Row],[GroupByKey]]),(DiscreteStatsTable[GroupByKey]=DiscreteStatsTable[[#This Row],[GroupByKey]])*DiscreteStatsTable[Average]))</f>
        <v>6.9649734105951397</v>
      </c>
      <c r="T1167" s="5" cm="1">
        <f t="array" ref="T1167">MIN(IF((DiscreteStatsTable[GroupByKey]=DiscreteStatsTable[[#This Row],[GroupByKey]]),(DiscreteStatsTable[GroupByKey]=DiscreteStatsTable[[#This Row],[GroupByKey]])*DiscreteStatsTable[Minimum]))</f>
        <v>0.776495161041453</v>
      </c>
      <c r="U1167" s="5" cm="1">
        <f t="array" ref="U1167">MAX(IF((DiscreteStatsTable[GroupByKey]=DiscreteStatsTable[[#This Row],[GroupByKey]]),(DiscreteStatsTable[GroupByKey]=DiscreteStatsTable[[#This Row],[GroupByKey]])*DiscreteStatsTable[Maximum]))</f>
        <v>24.516532285818698</v>
      </c>
      <c r="V1167" s="5" cm="1">
        <f t="array" ref="V1167">IFERROR(AVERAGE(IF((DiscreteStatsTable[GroupByKey]=DiscreteStatsTable[[#This Row],[GroupByKey]]),(DiscreteStatsTable[GroupByKey]=DiscreteStatsTable[[#This Row],[GroupByKey]])*DiscreteStatsTable[NumberObservations])),0)</f>
        <v>314.94</v>
      </c>
      <c r="W1167" s="5">
        <f>IF((DiscreteStatsTable[[#This Row],[RepsRequested]]&gt;1),DiscreteStatsTable[[#This Row],[HalfWidth]],DiscreteStatsTable[[#This Row],[BatchMeansHalfWidth]])</f>
        <v>7.1468938045562813E-2</v>
      </c>
      <c r="X1167" s="5" cm="1">
        <f t="array" ref="X1167">COUNT(IF((DiscreteStatsTable[GroupByKey]=DiscreteStatsTable[[#This Row],[GroupByKey]]),(DiscreteStatsTable[GroupByKey]=DiscreteStatsTable[[#This Row],[GroupByKey]])*DiscreteStatsTable[Replication]))</f>
        <v>50</v>
      </c>
      <c r="Y1167" s="5">
        <f>IF(DiscreteStatsTable[[#This Row],[RepsRequested]]=DiscreteStatsTable[[#This Row],[RepsWithStatObserved]],1,0)</f>
        <v>1</v>
      </c>
    </row>
    <row r="1168" spans="1:25" x14ac:dyDescent="0.25">
      <c r="A1168" t="s">
        <v>68</v>
      </c>
      <c r="B1168" t="s">
        <v>70</v>
      </c>
      <c r="C1168">
        <v>31</v>
      </c>
      <c r="D1168" t="s">
        <v>85</v>
      </c>
      <c r="E1168" t="s">
        <v>93</v>
      </c>
      <c r="F1168" t="s">
        <v>87</v>
      </c>
      <c r="G1168">
        <v>0</v>
      </c>
      <c r="H1168">
        <v>2E+20</v>
      </c>
      <c r="I1168">
        <v>0</v>
      </c>
      <c r="J1168">
        <v>0</v>
      </c>
      <c r="K1168">
        <v>315</v>
      </c>
      <c r="L116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68" s="5" cm="1">
        <f t="array" ref="M1168">MAX(IF((ProjectInfoTable[ProjectName]=DiscreteStatsTable[[#This Row],[ProjectName]]),(ProjectInfoTable[ProjectName]=DiscreteStatsTable[[#This Row],[ProjectName]])*ProjectInfoTable[NumberOfReplications]))</f>
        <v>50</v>
      </c>
      <c r="N1168" s="5" cm="1">
        <f t="array" ref="N1168">IFERROR(AVERAGE(IF((DiscreteStatsTable[GroupByKey]=DiscreteStatsTable[[#This Row],[GroupByKey]]),(DiscreteStatsTable[GroupByKey]=DiscreteStatsTable[[#This Row],[GroupByKey]])*DiscreteStatsTable[Average])),0)</f>
        <v>0</v>
      </c>
      <c r="O1168" s="5" cm="1">
        <f t="array" ref="O1168">IFERROR(_xlfn.STDEV.S(IF((DiscreteStatsTable[GroupByKey]=DiscreteStatsTable[[#This Row],[GroupByKey]]),(DiscreteStatsTable[GroupByKey]=DiscreteStatsTable[[#This Row],[GroupByKey]])*DiscreteStatsTable[Average])),0)</f>
        <v>0</v>
      </c>
      <c r="P1168" s="5" cm="1">
        <f t="array" ref="P1168">MAX(IF((ProjectInfoTable[ProjectName]=DiscreteStatsTable[[#This Row],[ProjectName]]),(ProjectInfoTable[ProjectName]=DiscreteStatsTable[[#This Row],[ProjectName]])*ProjectInfoTable[ConfidenceInterval]))</f>
        <v>0.95</v>
      </c>
      <c r="Q1168" s="5">
        <f>IF(AND(DiscreteStatsTable[[#This Row],[RepsWithStatObserved]]=1,Y1168=0),200000000000000000000,IFERROR(_xlfn.T.INV.2T(1 -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8" s="5" cm="1">
        <f t="array" ref="R1168">MIN(IF((DiscreteStatsTable[GroupByKey]=DiscreteStatsTable[[#This Row],[GroupByKey]]),(DiscreteStatsTable[GroupByKey]=DiscreteStatsTable[[#This Row],[GroupByKey]])*DiscreteStatsTable[Average]))</f>
        <v>0</v>
      </c>
      <c r="S1168" s="5" cm="1">
        <f t="array" ref="S1168">MAX(IF((DiscreteStatsTable[GroupByKey]=DiscreteStatsTable[[#This Row],[GroupByKey]]),(DiscreteStatsTable[GroupByKey]=DiscreteStatsTable[[#This Row],[GroupByKey]])*DiscreteStatsTable[Average]))</f>
        <v>0</v>
      </c>
      <c r="T1168" s="5" cm="1">
        <f t="array" ref="T1168">MIN(IF((DiscreteStatsTable[GroupByKey]=DiscreteStatsTable[[#This Row],[GroupByKey]]),(DiscreteStatsTable[GroupByKey]=DiscreteStatsTable[[#This Row],[GroupByKey]])*DiscreteStatsTable[Minimum]))</f>
        <v>0</v>
      </c>
      <c r="U1168" s="5" cm="1">
        <f t="array" ref="U1168">MAX(IF((DiscreteStatsTable[GroupByKey]=DiscreteStatsTable[[#This Row],[GroupByKey]]),(DiscreteStatsTable[GroupByKey]=DiscreteStatsTable[[#This Row],[GroupByKey]])*DiscreteStatsTable[Maximum]))</f>
        <v>0</v>
      </c>
      <c r="V1168" s="5" cm="1">
        <f t="array" ref="V1168">IFERROR(AVERAGE(IF((DiscreteStatsTable[GroupByKey]=DiscreteStatsTable[[#This Row],[GroupByKey]]),(DiscreteStatsTable[GroupByKey]=DiscreteStatsTable[[#This Row],[GroupByKey]])*DiscreteStatsTable[NumberObservations])),0)</f>
        <v>314.94</v>
      </c>
      <c r="W1168" s="5">
        <f>IF((DiscreteStatsTable[[#This Row],[RepsRequested]]&gt;1),DiscreteStatsTable[[#This Row],[HalfWidth]],DiscreteStatsTable[[#This Row],[BatchMeansHalfWidth]])</f>
        <v>0</v>
      </c>
      <c r="X1168" s="5" cm="1">
        <f t="array" ref="X1168">COUNT(IF((DiscreteStatsTable[GroupByKey]=DiscreteStatsTable[[#This Row],[GroupByKey]]),(DiscreteStatsTable[GroupByKey]=DiscreteStatsTable[[#This Row],[GroupByKey]])*DiscreteStatsTable[Replication]))</f>
        <v>50</v>
      </c>
      <c r="Y1168" s="5">
        <f>IF(DiscreteStatsTable[[#This Row],[RepsRequested]]=DiscreteStatsTable[[#This Row],[RepsWithStatObserved]],1,0)</f>
        <v>1</v>
      </c>
    </row>
    <row r="1169" spans="1:25" x14ac:dyDescent="0.25">
      <c r="A1169" t="s">
        <v>68</v>
      </c>
      <c r="B1169" t="s">
        <v>70</v>
      </c>
      <c r="C1169">
        <v>31</v>
      </c>
      <c r="D1169" t="s">
        <v>85</v>
      </c>
      <c r="E1169" t="s">
        <v>94</v>
      </c>
      <c r="F1169" t="s">
        <v>87</v>
      </c>
      <c r="G1169">
        <v>0</v>
      </c>
      <c r="H1169">
        <v>2E+20</v>
      </c>
      <c r="I1169">
        <v>0</v>
      </c>
      <c r="J1169">
        <v>0</v>
      </c>
      <c r="K1169">
        <v>315</v>
      </c>
      <c r="L116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69" s="5" cm="1">
        <f t="array" ref="M1169">MAX(IF((ProjectInfoTable[ProjectName]=DiscreteStatsTable[[#This Row],[ProjectName]]),(ProjectInfoTable[ProjectName]=DiscreteStatsTable[[#This Row],[ProjectName]])*ProjectInfoTable[NumberOfReplications]))</f>
        <v>50</v>
      </c>
      <c r="N1169" s="5" cm="1">
        <f t="array" ref="N1169">IFERROR(AVERAGE(IF((DiscreteStatsTable[GroupByKey]=DiscreteStatsTable[[#This Row],[GroupByKey]]),(DiscreteStatsTable[GroupByKey]=DiscreteStatsTable[[#This Row],[GroupByKey]])*DiscreteStatsTable[Average])),0)</f>
        <v>0</v>
      </c>
      <c r="O1169" s="5" cm="1">
        <f t="array" ref="O1169">IFERROR(_xlfn.STDEV.S(IF((DiscreteStatsTable[GroupByKey]=DiscreteStatsTable[[#This Row],[GroupByKey]]),(DiscreteStatsTable[GroupByKey]=DiscreteStatsTable[[#This Row],[GroupByKey]])*DiscreteStatsTable[Average])),0)</f>
        <v>0</v>
      </c>
      <c r="P1169" s="5" cm="1">
        <f t="array" ref="P1169">MAX(IF((ProjectInfoTable[ProjectName]=DiscreteStatsTable[[#This Row],[ProjectName]]),(ProjectInfoTable[ProjectName]=DiscreteStatsTable[[#This Row],[ProjectName]])*ProjectInfoTable[ConfidenceInterval]))</f>
        <v>0.95</v>
      </c>
      <c r="Q1169" s="5">
        <f>IF(AND(DiscreteStatsTable[[#This Row],[RepsWithStatObserved]]=1,Y1169=0),200000000000000000000,IFERROR(_xlfn.T.INV.2T(1 -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9" s="5" cm="1">
        <f t="array" ref="R1169">MIN(IF((DiscreteStatsTable[GroupByKey]=DiscreteStatsTable[[#This Row],[GroupByKey]]),(DiscreteStatsTable[GroupByKey]=DiscreteStatsTable[[#This Row],[GroupByKey]])*DiscreteStatsTable[Average]))</f>
        <v>0</v>
      </c>
      <c r="S1169" s="5" cm="1">
        <f t="array" ref="S1169">MAX(IF((DiscreteStatsTable[GroupByKey]=DiscreteStatsTable[[#This Row],[GroupByKey]]),(DiscreteStatsTable[GroupByKey]=DiscreteStatsTable[[#This Row],[GroupByKey]])*DiscreteStatsTable[Average]))</f>
        <v>0</v>
      </c>
      <c r="T1169" s="5" cm="1">
        <f t="array" ref="T1169">MIN(IF((DiscreteStatsTable[GroupByKey]=DiscreteStatsTable[[#This Row],[GroupByKey]]),(DiscreteStatsTable[GroupByKey]=DiscreteStatsTable[[#This Row],[GroupByKey]])*DiscreteStatsTable[Minimum]))</f>
        <v>0</v>
      </c>
      <c r="U1169" s="5" cm="1">
        <f t="array" ref="U1169">MAX(IF((DiscreteStatsTable[GroupByKey]=DiscreteStatsTable[[#This Row],[GroupByKey]]),(DiscreteStatsTable[GroupByKey]=DiscreteStatsTable[[#This Row],[GroupByKey]])*DiscreteStatsTable[Maximum]))</f>
        <v>0</v>
      </c>
      <c r="V1169" s="5" cm="1">
        <f t="array" ref="V1169">IFERROR(AVERAGE(IF((DiscreteStatsTable[GroupByKey]=DiscreteStatsTable[[#This Row],[GroupByKey]]),(DiscreteStatsTable[GroupByKey]=DiscreteStatsTable[[#This Row],[GroupByKey]])*DiscreteStatsTable[NumberObservations])),0)</f>
        <v>314.94</v>
      </c>
      <c r="W1169" s="5">
        <f>IF((DiscreteStatsTable[[#This Row],[RepsRequested]]&gt;1),DiscreteStatsTable[[#This Row],[HalfWidth]],DiscreteStatsTable[[#This Row],[BatchMeansHalfWidth]])</f>
        <v>0</v>
      </c>
      <c r="X1169" s="5" cm="1">
        <f t="array" ref="X1169">COUNT(IF((DiscreteStatsTable[GroupByKey]=DiscreteStatsTable[[#This Row],[GroupByKey]]),(DiscreteStatsTable[GroupByKey]=DiscreteStatsTable[[#This Row],[GroupByKey]])*DiscreteStatsTable[Replication]))</f>
        <v>50</v>
      </c>
      <c r="Y1169" s="5">
        <f>IF(DiscreteStatsTable[[#This Row],[RepsRequested]]=DiscreteStatsTable[[#This Row],[RepsWithStatObserved]],1,0)</f>
        <v>1</v>
      </c>
    </row>
    <row r="1170" spans="1:25" x14ac:dyDescent="0.25">
      <c r="A1170" t="s">
        <v>68</v>
      </c>
      <c r="B1170" t="s">
        <v>70</v>
      </c>
      <c r="C1170">
        <v>31</v>
      </c>
      <c r="D1170" t="s">
        <v>85</v>
      </c>
      <c r="E1170" t="s">
        <v>95</v>
      </c>
      <c r="F1170" t="s">
        <v>87</v>
      </c>
      <c r="G1170">
        <v>0.15537449611684401</v>
      </c>
      <c r="H1170">
        <v>2E+20</v>
      </c>
      <c r="I1170">
        <v>2.0437495326852202E-2</v>
      </c>
      <c r="J1170">
        <v>0.34449814184528899</v>
      </c>
      <c r="K1170">
        <v>315</v>
      </c>
      <c r="L117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70" s="5" cm="1">
        <f t="array" ref="M1170">MAX(IF((ProjectInfoTable[ProjectName]=DiscreteStatsTable[[#This Row],[ProjectName]]),(ProjectInfoTable[ProjectName]=DiscreteStatsTable[[#This Row],[ProjectName]])*ProjectInfoTable[NumberOfReplications]))</f>
        <v>50</v>
      </c>
      <c r="N1170" s="5" cm="1">
        <f t="array" ref="N1170">IFERROR(AVERAGE(IF((DiscreteStatsTable[GroupByKey]=DiscreteStatsTable[[#This Row],[GroupByKey]]),(DiscreteStatsTable[GroupByKey]=DiscreteStatsTable[[#This Row],[GroupByKey]])*DiscreteStatsTable[Average])),0)</f>
        <v>0.15360300744494335</v>
      </c>
      <c r="O1170" s="5" cm="1">
        <f t="array" ref="O117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70" s="5" cm="1">
        <f t="array" ref="P1170">MAX(IF((ProjectInfoTable[ProjectName]=DiscreteStatsTable[[#This Row],[ProjectName]]),(ProjectInfoTable[ProjectName]=DiscreteStatsTable[[#This Row],[ProjectName]])*ProjectInfoTable[ConfidenceInterval]))</f>
        <v>0.95</v>
      </c>
      <c r="Q1170" s="5">
        <f>IF(AND(DiscreteStatsTable[[#This Row],[RepsWithStatObserved]]=1,Y1170=0),200000000000000000000,IFERROR(_xlfn.T.INV.2T(1 -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70" s="5" cm="1">
        <f t="array" ref="R1170">MIN(IF((DiscreteStatsTable[GroupByKey]=DiscreteStatsTable[[#This Row],[GroupByKey]]),(DiscreteStatsTable[GroupByKey]=DiscreteStatsTable[[#This Row],[GroupByKey]])*DiscreteStatsTable[Average]))</f>
        <v>0.14775202073435401</v>
      </c>
      <c r="S1170" s="5" cm="1">
        <f t="array" ref="S1170">MAX(IF((DiscreteStatsTable[GroupByKey]=DiscreteStatsTable[[#This Row],[GroupByKey]]),(DiscreteStatsTable[GroupByKey]=DiscreteStatsTable[[#This Row],[GroupByKey]])*DiscreteStatsTable[Average]))</f>
        <v>0.15935535821513699</v>
      </c>
      <c r="T1170" s="5" cm="1">
        <f t="array" ref="T1170">MIN(IF((DiscreteStatsTable[GroupByKey]=DiscreteStatsTable[[#This Row],[GroupByKey]]),(DiscreteStatsTable[GroupByKey]=DiscreteStatsTable[[#This Row],[GroupByKey]])*DiscreteStatsTable[Minimum]))</f>
        <v>1.2941586017357501E-2</v>
      </c>
      <c r="U1170" s="5" cm="1">
        <f t="array" ref="U1170">MAX(IF((DiscreteStatsTable[GroupByKey]=DiscreteStatsTable[[#This Row],[GroupByKey]]),(DiscreteStatsTable[GroupByKey]=DiscreteStatsTable[[#This Row],[GroupByKey]])*DiscreteStatsTable[Maximum]))</f>
        <v>0.39902140955300902</v>
      </c>
      <c r="V1170" s="5" cm="1">
        <f t="array" ref="V1170">IFERROR(AVERAGE(IF((DiscreteStatsTable[GroupByKey]=DiscreteStatsTable[[#This Row],[GroupByKey]]),(DiscreteStatsTable[GroupByKey]=DiscreteStatsTable[[#This Row],[GroupByKey]])*DiscreteStatsTable[NumberObservations])),0)</f>
        <v>314.94</v>
      </c>
      <c r="W1170" s="5">
        <f>IF((DiscreteStatsTable[[#This Row],[RepsRequested]]&gt;1),DiscreteStatsTable[[#This Row],[HalfWidth]],DiscreteStatsTable[[#This Row],[BatchMeansHalfWidth]])</f>
        <v>7.902472167534418E-4</v>
      </c>
      <c r="X1170" s="5" cm="1">
        <f t="array" ref="X1170">COUNT(IF((DiscreteStatsTable[GroupByKey]=DiscreteStatsTable[[#This Row],[GroupByKey]]),(DiscreteStatsTable[GroupByKey]=DiscreteStatsTable[[#This Row],[GroupByKey]])*DiscreteStatsTable[Replication]))</f>
        <v>50</v>
      </c>
      <c r="Y1170" s="5">
        <f>IF(DiscreteStatsTable[[#This Row],[RepsRequested]]=DiscreteStatsTable[[#This Row],[RepsWithStatObserved]],1,0)</f>
        <v>1</v>
      </c>
    </row>
    <row r="1171" spans="1:25" x14ac:dyDescent="0.25">
      <c r="A1171" t="s">
        <v>68</v>
      </c>
      <c r="B1171" t="s">
        <v>70</v>
      </c>
      <c r="C1171">
        <v>31</v>
      </c>
      <c r="D1171" t="s">
        <v>85</v>
      </c>
      <c r="E1171" t="s">
        <v>96</v>
      </c>
      <c r="F1171" t="s">
        <v>87</v>
      </c>
      <c r="G1171">
        <v>5.7701304446905297</v>
      </c>
      <c r="H1171">
        <v>2E+20</v>
      </c>
      <c r="I1171">
        <v>1.2262497196111299</v>
      </c>
      <c r="J1171">
        <v>15.7287129166995</v>
      </c>
      <c r="K1171">
        <v>315</v>
      </c>
      <c r="L117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71" s="5" cm="1">
        <f t="array" ref="M1171">MAX(IF((ProjectInfoTable[ProjectName]=DiscreteStatsTable[[#This Row],[ProjectName]]),(ProjectInfoTable[ProjectName]=DiscreteStatsTable[[#This Row],[ProjectName]])*ProjectInfoTable[NumberOfReplications]))</f>
        <v>50</v>
      </c>
      <c r="N1171" s="5" cm="1">
        <f t="array" ref="N1171">IFERROR(AVERAGE(IF((DiscreteStatsTable[GroupByKey]=DiscreteStatsTable[[#This Row],[GroupByKey]]),(DiscreteStatsTable[GroupByKey]=DiscreteStatsTable[[#This Row],[GroupByKey]])*DiscreteStatsTable[Average])),0)</f>
        <v>5.6703914844629564</v>
      </c>
      <c r="O1171" s="5" cm="1">
        <f t="array" ref="O1171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171" s="5" cm="1">
        <f t="array" ref="P1171">MAX(IF((ProjectInfoTable[ProjectName]=DiscreteStatsTable[[#This Row],[ProjectName]]),(ProjectInfoTable[ProjectName]=DiscreteStatsTable[[#This Row],[ProjectName]])*ProjectInfoTable[ConfidenceInterval]))</f>
        <v>0.95</v>
      </c>
      <c r="Q1171" s="5">
        <f>IF(AND(DiscreteStatsTable[[#This Row],[RepsWithStatObserved]]=1,Y1171=0),200000000000000000000,IFERROR(_xlfn.T.INV.2T(1 -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171" s="5" cm="1">
        <f t="array" ref="R1171">MIN(IF((DiscreteStatsTable[GroupByKey]=DiscreteStatsTable[[#This Row],[GroupByKey]]),(DiscreteStatsTable[GroupByKey]=DiscreteStatsTable[[#This Row],[GroupByKey]])*DiscreteStatsTable[Average]))</f>
        <v>5.4446177348794</v>
      </c>
      <c r="S1171" s="5" cm="1">
        <f t="array" ref="S1171">MAX(IF((DiscreteStatsTable[GroupByKey]=DiscreteStatsTable[[#This Row],[GroupByKey]]),(DiscreteStatsTable[GroupByKey]=DiscreteStatsTable[[#This Row],[GroupByKey]])*DiscreteStatsTable[Average]))</f>
        <v>5.9073355064629904</v>
      </c>
      <c r="T1171" s="5" cm="1">
        <f t="array" ref="T1171">MIN(IF((DiscreteStatsTable[GroupByKey]=DiscreteStatsTable[[#This Row],[GroupByKey]]),(DiscreteStatsTable[GroupByKey]=DiscreteStatsTable[[#This Row],[GroupByKey]])*DiscreteStatsTable[Minimum]))</f>
        <v>0.776495161041453</v>
      </c>
      <c r="U1171" s="5" cm="1">
        <f t="array" ref="U1171">MAX(IF((DiscreteStatsTable[GroupByKey]=DiscreteStatsTable[[#This Row],[GroupByKey]]),(DiscreteStatsTable[GroupByKey]=DiscreteStatsTable[[#This Row],[GroupByKey]])*DiscreteStatsTable[Maximum]))</f>
        <v>17.386184782464099</v>
      </c>
      <c r="V1171" s="5" cm="1">
        <f t="array" ref="V1171">IFERROR(AVERAGE(IF((DiscreteStatsTable[GroupByKey]=DiscreteStatsTable[[#This Row],[GroupByKey]]),(DiscreteStatsTable[GroupByKey]=DiscreteStatsTable[[#This Row],[GroupByKey]])*DiscreteStatsTable[NumberObservations])),0)</f>
        <v>314.94</v>
      </c>
      <c r="W1171" s="5">
        <f>IF((DiscreteStatsTable[[#This Row],[RepsRequested]]&gt;1),DiscreteStatsTable[[#This Row],[HalfWidth]],DiscreteStatsTable[[#This Row],[BatchMeansHalfWidth]])</f>
        <v>3.1864759013847554E-2</v>
      </c>
      <c r="X1171" s="5" cm="1">
        <f t="array" ref="X1171">COUNT(IF((DiscreteStatsTable[GroupByKey]=DiscreteStatsTable[[#This Row],[GroupByKey]]),(DiscreteStatsTable[GroupByKey]=DiscreteStatsTable[[#This Row],[GroupByKey]])*DiscreteStatsTable[Replication]))</f>
        <v>50</v>
      </c>
      <c r="Y1171" s="5">
        <f>IF(DiscreteStatsTable[[#This Row],[RepsRequested]]=DiscreteStatsTable[[#This Row],[RepsWithStatObserved]],1,0)</f>
        <v>1</v>
      </c>
    </row>
    <row r="1172" spans="1:25" x14ac:dyDescent="0.25">
      <c r="A1172" t="s">
        <v>68</v>
      </c>
      <c r="B1172" t="s">
        <v>70</v>
      </c>
      <c r="C1172">
        <v>31</v>
      </c>
      <c r="D1172" t="s">
        <v>85</v>
      </c>
      <c r="E1172" t="s">
        <v>97</v>
      </c>
      <c r="F1172" t="s">
        <v>87</v>
      </c>
      <c r="G1172">
        <v>0</v>
      </c>
      <c r="H1172">
        <v>2E+20</v>
      </c>
      <c r="I1172">
        <v>0</v>
      </c>
      <c r="J1172">
        <v>0</v>
      </c>
      <c r="K1172">
        <v>315</v>
      </c>
      <c r="L117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72" s="5" cm="1">
        <f t="array" ref="M1172">MAX(IF((ProjectInfoTable[ProjectName]=DiscreteStatsTable[[#This Row],[ProjectName]]),(ProjectInfoTable[ProjectName]=DiscreteStatsTable[[#This Row],[ProjectName]])*ProjectInfoTable[NumberOfReplications]))</f>
        <v>50</v>
      </c>
      <c r="N1172" s="5" cm="1">
        <f t="array" ref="N1172">IFERROR(AVERAGE(IF((DiscreteStatsTable[GroupByKey]=DiscreteStatsTable[[#This Row],[GroupByKey]]),(DiscreteStatsTable[GroupByKey]=DiscreteStatsTable[[#This Row],[GroupByKey]])*DiscreteStatsTable[Average])),0)</f>
        <v>0</v>
      </c>
      <c r="O1172" s="5" cm="1">
        <f t="array" ref="O1172">IFERROR(_xlfn.STDEV.S(IF((DiscreteStatsTable[GroupByKey]=DiscreteStatsTable[[#This Row],[GroupByKey]]),(DiscreteStatsTable[GroupByKey]=DiscreteStatsTable[[#This Row],[GroupByKey]])*DiscreteStatsTable[Average])),0)</f>
        <v>0</v>
      </c>
      <c r="P1172" s="5" cm="1">
        <f t="array" ref="P1172">MAX(IF((ProjectInfoTable[ProjectName]=DiscreteStatsTable[[#This Row],[ProjectName]]),(ProjectInfoTable[ProjectName]=DiscreteStatsTable[[#This Row],[ProjectName]])*ProjectInfoTable[ConfidenceInterval]))</f>
        <v>0.95</v>
      </c>
      <c r="Q1172" s="5">
        <f>IF(AND(DiscreteStatsTable[[#This Row],[RepsWithStatObserved]]=1,Y1172=0),200000000000000000000,IFERROR(_xlfn.T.INV.2T(1 -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2" s="5" cm="1">
        <f t="array" ref="R1172">MIN(IF((DiscreteStatsTable[GroupByKey]=DiscreteStatsTable[[#This Row],[GroupByKey]]),(DiscreteStatsTable[GroupByKey]=DiscreteStatsTable[[#This Row],[GroupByKey]])*DiscreteStatsTable[Average]))</f>
        <v>0</v>
      </c>
      <c r="S1172" s="5" cm="1">
        <f t="array" ref="S1172">MAX(IF((DiscreteStatsTable[GroupByKey]=DiscreteStatsTable[[#This Row],[GroupByKey]]),(DiscreteStatsTable[GroupByKey]=DiscreteStatsTable[[#This Row],[GroupByKey]])*DiscreteStatsTable[Average]))</f>
        <v>0</v>
      </c>
      <c r="T1172" s="5" cm="1">
        <f t="array" ref="T1172">MIN(IF((DiscreteStatsTable[GroupByKey]=DiscreteStatsTable[[#This Row],[GroupByKey]]),(DiscreteStatsTable[GroupByKey]=DiscreteStatsTable[[#This Row],[GroupByKey]])*DiscreteStatsTable[Minimum]))</f>
        <v>0</v>
      </c>
      <c r="U1172" s="5" cm="1">
        <f t="array" ref="U1172">MAX(IF((DiscreteStatsTable[GroupByKey]=DiscreteStatsTable[[#This Row],[GroupByKey]]),(DiscreteStatsTable[GroupByKey]=DiscreteStatsTable[[#This Row],[GroupByKey]])*DiscreteStatsTable[Maximum]))</f>
        <v>0</v>
      </c>
      <c r="V1172" s="5" cm="1">
        <f t="array" ref="V1172">IFERROR(AVERAGE(IF((DiscreteStatsTable[GroupByKey]=DiscreteStatsTable[[#This Row],[GroupByKey]]),(DiscreteStatsTable[GroupByKey]=DiscreteStatsTable[[#This Row],[GroupByKey]])*DiscreteStatsTable[NumberObservations])),0)</f>
        <v>314.94</v>
      </c>
      <c r="W1172" s="5">
        <f>IF((DiscreteStatsTable[[#This Row],[RepsRequested]]&gt;1),DiscreteStatsTable[[#This Row],[HalfWidth]],DiscreteStatsTable[[#This Row],[BatchMeansHalfWidth]])</f>
        <v>0</v>
      </c>
      <c r="X1172" s="5" cm="1">
        <f t="array" ref="X1172">COUNT(IF((DiscreteStatsTable[GroupByKey]=DiscreteStatsTable[[#This Row],[GroupByKey]]),(DiscreteStatsTable[GroupByKey]=DiscreteStatsTable[[#This Row],[GroupByKey]])*DiscreteStatsTable[Replication]))</f>
        <v>50</v>
      </c>
      <c r="Y1172" s="5">
        <f>IF(DiscreteStatsTable[[#This Row],[RepsRequested]]=DiscreteStatsTable[[#This Row],[RepsWithStatObserved]],1,0)</f>
        <v>1</v>
      </c>
    </row>
    <row r="1173" spans="1:25" x14ac:dyDescent="0.25">
      <c r="A1173" t="s">
        <v>68</v>
      </c>
      <c r="B1173" t="s">
        <v>70</v>
      </c>
      <c r="C1173">
        <v>31</v>
      </c>
      <c r="D1173" t="s">
        <v>85</v>
      </c>
      <c r="E1173" t="s">
        <v>98</v>
      </c>
      <c r="F1173" t="s">
        <v>87</v>
      </c>
      <c r="G1173">
        <v>0.63775603181512397</v>
      </c>
      <c r="H1173">
        <v>2E+20</v>
      </c>
      <c r="I1173">
        <v>0</v>
      </c>
      <c r="J1173">
        <v>5.8449604107515798</v>
      </c>
      <c r="K1173">
        <v>315</v>
      </c>
      <c r="L117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73" s="5" cm="1">
        <f t="array" ref="M1173">MAX(IF((ProjectInfoTable[ProjectName]=DiscreteStatsTable[[#This Row],[ProjectName]]),(ProjectInfoTable[ProjectName]=DiscreteStatsTable[[#This Row],[ProjectName]])*ProjectInfoTable[NumberOfReplications]))</f>
        <v>50</v>
      </c>
      <c r="N1173" s="5" cm="1">
        <f t="array" ref="N1173">IFERROR(AVERAGE(IF((DiscreteStatsTable[GroupByKey]=DiscreteStatsTable[[#This Row],[GroupByKey]]),(DiscreteStatsTable[GroupByKey]=DiscreteStatsTable[[#This Row],[GroupByKey]])*DiscreteStatsTable[Average])),0)</f>
        <v>0.57601823206331915</v>
      </c>
      <c r="O1173" s="5" cm="1">
        <f t="array" ref="O1173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173" s="5" cm="1">
        <f t="array" ref="P1173">MAX(IF((ProjectInfoTable[ProjectName]=DiscreteStatsTable[[#This Row],[ProjectName]]),(ProjectInfoTable[ProjectName]=DiscreteStatsTable[[#This Row],[ProjectName]])*ProjectInfoTable[ConfidenceInterval]))</f>
        <v>0.95</v>
      </c>
      <c r="Q1173" s="5">
        <f>IF(AND(DiscreteStatsTable[[#This Row],[RepsWithStatObserved]]=1,Y1173=0),200000000000000000000,IFERROR(_xlfn.T.INV.2T(1 -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173" s="5" cm="1">
        <f t="array" ref="R1173">MIN(IF((DiscreteStatsTable[GroupByKey]=DiscreteStatsTable[[#This Row],[GroupByKey]]),(DiscreteStatsTable[GroupByKey]=DiscreteStatsTable[[#This Row],[GroupByKey]])*DiscreteStatsTable[Average]))</f>
        <v>0.32737752576294898</v>
      </c>
      <c r="S1173" s="5" cm="1">
        <f t="array" ref="S1173">MAX(IF((DiscreteStatsTable[GroupByKey]=DiscreteStatsTable[[#This Row],[GroupByKey]]),(DiscreteStatsTable[GroupByKey]=DiscreteStatsTable[[#This Row],[GroupByKey]])*DiscreteStatsTable[Average]))</f>
        <v>1.14796185143237</v>
      </c>
      <c r="T1173" s="5" cm="1">
        <f t="array" ref="T1173">MIN(IF((DiscreteStatsTable[GroupByKey]=DiscreteStatsTable[[#This Row],[GroupByKey]]),(DiscreteStatsTable[GroupByKey]=DiscreteStatsTable[[#This Row],[GroupByKey]])*DiscreteStatsTable[Minimum]))</f>
        <v>0</v>
      </c>
      <c r="U1173" s="5" cm="1">
        <f t="array" ref="U1173">MAX(IF((DiscreteStatsTable[GroupByKey]=DiscreteStatsTable[[#This Row],[GroupByKey]]),(DiscreteStatsTable[GroupByKey]=DiscreteStatsTable[[#This Row],[GroupByKey]])*DiscreteStatsTable[Maximum]))</f>
        <v>11.200829717355999</v>
      </c>
      <c r="V1173" s="5" cm="1">
        <f t="array" ref="V1173">IFERROR(AVERAGE(IF((DiscreteStatsTable[GroupByKey]=DiscreteStatsTable[[#This Row],[GroupByKey]]),(DiscreteStatsTable[GroupByKey]=DiscreteStatsTable[[#This Row],[GroupByKey]])*DiscreteStatsTable[NumberObservations])),0)</f>
        <v>314.94</v>
      </c>
      <c r="W1173" s="5">
        <f>IF((DiscreteStatsTable[[#This Row],[RepsRequested]]&gt;1),DiscreteStatsTable[[#This Row],[HalfWidth]],DiscreteStatsTable[[#This Row],[BatchMeansHalfWidth]])</f>
        <v>4.5229136780020357E-2</v>
      </c>
      <c r="X1173" s="5" cm="1">
        <f t="array" ref="X1173">COUNT(IF((DiscreteStatsTable[GroupByKey]=DiscreteStatsTable[[#This Row],[GroupByKey]]),(DiscreteStatsTable[GroupByKey]=DiscreteStatsTable[[#This Row],[GroupByKey]])*DiscreteStatsTable[Replication]))</f>
        <v>50</v>
      </c>
      <c r="Y1173" s="5">
        <f>IF(DiscreteStatsTable[[#This Row],[RepsRequested]]=DiscreteStatsTable[[#This Row],[RepsWithStatObserved]],1,0)</f>
        <v>1</v>
      </c>
    </row>
    <row r="1174" spans="1:25" x14ac:dyDescent="0.25">
      <c r="A1174" t="s">
        <v>68</v>
      </c>
      <c r="B1174" t="s">
        <v>70</v>
      </c>
      <c r="C1174">
        <v>32</v>
      </c>
      <c r="D1174" t="s">
        <v>85</v>
      </c>
      <c r="E1174" t="s">
        <v>86</v>
      </c>
      <c r="F1174" t="s">
        <v>87</v>
      </c>
      <c r="G1174">
        <v>0</v>
      </c>
      <c r="H1174">
        <v>2E+20</v>
      </c>
      <c r="I1174">
        <v>0</v>
      </c>
      <c r="J1174">
        <v>0</v>
      </c>
      <c r="K1174">
        <v>316</v>
      </c>
      <c r="L117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74" s="5" cm="1">
        <f t="array" ref="M1174">MAX(IF((ProjectInfoTable[ProjectName]=DiscreteStatsTable[[#This Row],[ProjectName]]),(ProjectInfoTable[ProjectName]=DiscreteStatsTable[[#This Row],[ProjectName]])*ProjectInfoTable[NumberOfReplications]))</f>
        <v>50</v>
      </c>
      <c r="N1174" s="5" cm="1">
        <f t="array" ref="N1174">IFERROR(AVERAGE(IF((DiscreteStatsTable[GroupByKey]=DiscreteStatsTable[[#This Row],[GroupByKey]]),(DiscreteStatsTable[GroupByKey]=DiscreteStatsTable[[#This Row],[GroupByKey]])*DiscreteStatsTable[Average])),0)</f>
        <v>0</v>
      </c>
      <c r="O1174" s="5" cm="1">
        <f t="array" ref="O1174">IFERROR(_xlfn.STDEV.S(IF((DiscreteStatsTable[GroupByKey]=DiscreteStatsTable[[#This Row],[GroupByKey]]),(DiscreteStatsTable[GroupByKey]=DiscreteStatsTable[[#This Row],[GroupByKey]])*DiscreteStatsTable[Average])),0)</f>
        <v>0</v>
      </c>
      <c r="P1174" s="5" cm="1">
        <f t="array" ref="P1174">MAX(IF((ProjectInfoTable[ProjectName]=DiscreteStatsTable[[#This Row],[ProjectName]]),(ProjectInfoTable[ProjectName]=DiscreteStatsTable[[#This Row],[ProjectName]])*ProjectInfoTable[ConfidenceInterval]))</f>
        <v>0.95</v>
      </c>
      <c r="Q1174" s="5">
        <f>IF(AND(DiscreteStatsTable[[#This Row],[RepsWithStatObserved]]=1,Y1174=0),200000000000000000000,IFERROR(_xlfn.T.INV.2T(1 -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4" s="5" cm="1">
        <f t="array" ref="R1174">MIN(IF((DiscreteStatsTable[GroupByKey]=DiscreteStatsTable[[#This Row],[GroupByKey]]),(DiscreteStatsTable[GroupByKey]=DiscreteStatsTable[[#This Row],[GroupByKey]])*DiscreteStatsTable[Average]))</f>
        <v>0</v>
      </c>
      <c r="S1174" s="5" cm="1">
        <f t="array" ref="S1174">MAX(IF((DiscreteStatsTable[GroupByKey]=DiscreteStatsTable[[#This Row],[GroupByKey]]),(DiscreteStatsTable[GroupByKey]=DiscreteStatsTable[[#This Row],[GroupByKey]])*DiscreteStatsTable[Average]))</f>
        <v>0</v>
      </c>
      <c r="T1174" s="5" cm="1">
        <f t="array" ref="T1174">MIN(IF((DiscreteStatsTable[GroupByKey]=DiscreteStatsTable[[#This Row],[GroupByKey]]),(DiscreteStatsTable[GroupByKey]=DiscreteStatsTable[[#This Row],[GroupByKey]])*DiscreteStatsTable[Minimum]))</f>
        <v>0</v>
      </c>
      <c r="U1174" s="5" cm="1">
        <f t="array" ref="U1174">MAX(IF((DiscreteStatsTable[GroupByKey]=DiscreteStatsTable[[#This Row],[GroupByKey]]),(DiscreteStatsTable[GroupByKey]=DiscreteStatsTable[[#This Row],[GroupByKey]])*DiscreteStatsTable[Maximum]))</f>
        <v>0</v>
      </c>
      <c r="V1174" s="5" cm="1">
        <f t="array" ref="V1174">IFERROR(AVERAGE(IF((DiscreteStatsTable[GroupByKey]=DiscreteStatsTable[[#This Row],[GroupByKey]]),(DiscreteStatsTable[GroupByKey]=DiscreteStatsTable[[#This Row],[GroupByKey]])*DiscreteStatsTable[NumberObservations])),0)</f>
        <v>314.94</v>
      </c>
      <c r="W1174" s="5">
        <f>IF((DiscreteStatsTable[[#This Row],[RepsRequested]]&gt;1),DiscreteStatsTable[[#This Row],[HalfWidth]],DiscreteStatsTable[[#This Row],[BatchMeansHalfWidth]])</f>
        <v>0</v>
      </c>
      <c r="X1174" s="5" cm="1">
        <f t="array" ref="X1174">COUNT(IF((DiscreteStatsTable[GroupByKey]=DiscreteStatsTable[[#This Row],[GroupByKey]]),(DiscreteStatsTable[GroupByKey]=DiscreteStatsTable[[#This Row],[GroupByKey]])*DiscreteStatsTable[Replication]))</f>
        <v>50</v>
      </c>
      <c r="Y1174" s="5">
        <f>IF(DiscreteStatsTable[[#This Row],[RepsRequested]]=DiscreteStatsTable[[#This Row],[RepsWithStatObserved]],1,0)</f>
        <v>1</v>
      </c>
    </row>
    <row r="1175" spans="1:25" x14ac:dyDescent="0.25">
      <c r="A1175" t="s">
        <v>68</v>
      </c>
      <c r="B1175" t="s">
        <v>70</v>
      </c>
      <c r="C1175">
        <v>32</v>
      </c>
      <c r="D1175" t="s">
        <v>85</v>
      </c>
      <c r="E1175" t="s">
        <v>88</v>
      </c>
      <c r="F1175" t="s">
        <v>87</v>
      </c>
      <c r="G1175">
        <v>0</v>
      </c>
      <c r="H1175">
        <v>2E+20</v>
      </c>
      <c r="I1175">
        <v>0</v>
      </c>
      <c r="J1175">
        <v>0</v>
      </c>
      <c r="K1175">
        <v>316</v>
      </c>
      <c r="L117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75" s="5" cm="1">
        <f t="array" ref="M1175">MAX(IF((ProjectInfoTable[ProjectName]=DiscreteStatsTable[[#This Row],[ProjectName]]),(ProjectInfoTable[ProjectName]=DiscreteStatsTable[[#This Row],[ProjectName]])*ProjectInfoTable[NumberOfReplications]))</f>
        <v>50</v>
      </c>
      <c r="N1175" s="5" cm="1">
        <f t="array" ref="N1175">IFERROR(AVERAGE(IF((DiscreteStatsTable[GroupByKey]=DiscreteStatsTable[[#This Row],[GroupByKey]]),(DiscreteStatsTable[GroupByKey]=DiscreteStatsTable[[#This Row],[GroupByKey]])*DiscreteStatsTable[Average])),0)</f>
        <v>0</v>
      </c>
      <c r="O1175" s="5" cm="1">
        <f t="array" ref="O1175">IFERROR(_xlfn.STDEV.S(IF((DiscreteStatsTable[GroupByKey]=DiscreteStatsTable[[#This Row],[GroupByKey]]),(DiscreteStatsTable[GroupByKey]=DiscreteStatsTable[[#This Row],[GroupByKey]])*DiscreteStatsTable[Average])),0)</f>
        <v>0</v>
      </c>
      <c r="P1175" s="5" cm="1">
        <f t="array" ref="P1175">MAX(IF((ProjectInfoTable[ProjectName]=DiscreteStatsTable[[#This Row],[ProjectName]]),(ProjectInfoTable[ProjectName]=DiscreteStatsTable[[#This Row],[ProjectName]])*ProjectInfoTable[ConfidenceInterval]))</f>
        <v>0.95</v>
      </c>
      <c r="Q1175" s="5">
        <f>IF(AND(DiscreteStatsTable[[#This Row],[RepsWithStatObserved]]=1,Y1175=0),200000000000000000000,IFERROR(_xlfn.T.INV.2T(1 -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5" s="5" cm="1">
        <f t="array" ref="R1175">MIN(IF((DiscreteStatsTable[GroupByKey]=DiscreteStatsTable[[#This Row],[GroupByKey]]),(DiscreteStatsTable[GroupByKey]=DiscreteStatsTable[[#This Row],[GroupByKey]])*DiscreteStatsTable[Average]))</f>
        <v>0</v>
      </c>
      <c r="S1175" s="5" cm="1">
        <f t="array" ref="S1175">MAX(IF((DiscreteStatsTable[GroupByKey]=DiscreteStatsTable[[#This Row],[GroupByKey]]),(DiscreteStatsTable[GroupByKey]=DiscreteStatsTable[[#This Row],[GroupByKey]])*DiscreteStatsTable[Average]))</f>
        <v>0</v>
      </c>
      <c r="T1175" s="5" cm="1">
        <f t="array" ref="T1175">MIN(IF((DiscreteStatsTable[GroupByKey]=DiscreteStatsTable[[#This Row],[GroupByKey]]),(DiscreteStatsTable[GroupByKey]=DiscreteStatsTable[[#This Row],[GroupByKey]])*DiscreteStatsTable[Minimum]))</f>
        <v>0</v>
      </c>
      <c r="U1175" s="5" cm="1">
        <f t="array" ref="U1175">MAX(IF((DiscreteStatsTable[GroupByKey]=DiscreteStatsTable[[#This Row],[GroupByKey]]),(DiscreteStatsTable[GroupByKey]=DiscreteStatsTable[[#This Row],[GroupByKey]])*DiscreteStatsTable[Maximum]))</f>
        <v>0</v>
      </c>
      <c r="V1175" s="5" cm="1">
        <f t="array" ref="V1175">IFERROR(AVERAGE(IF((DiscreteStatsTable[GroupByKey]=DiscreteStatsTable[[#This Row],[GroupByKey]]),(DiscreteStatsTable[GroupByKey]=DiscreteStatsTable[[#This Row],[GroupByKey]])*DiscreteStatsTable[NumberObservations])),0)</f>
        <v>314.94</v>
      </c>
      <c r="W1175" s="5">
        <f>IF((DiscreteStatsTable[[#This Row],[RepsRequested]]&gt;1),DiscreteStatsTable[[#This Row],[HalfWidth]],DiscreteStatsTable[[#This Row],[BatchMeansHalfWidth]])</f>
        <v>0</v>
      </c>
      <c r="X1175" s="5" cm="1">
        <f t="array" ref="X1175">COUNT(IF((DiscreteStatsTable[GroupByKey]=DiscreteStatsTable[[#This Row],[GroupByKey]]),(DiscreteStatsTable[GroupByKey]=DiscreteStatsTable[[#This Row],[GroupByKey]])*DiscreteStatsTable[Replication]))</f>
        <v>50</v>
      </c>
      <c r="Y1175" s="5">
        <f>IF(DiscreteStatsTable[[#This Row],[RepsRequested]]=DiscreteStatsTable[[#This Row],[RepsWithStatObserved]],1,0)</f>
        <v>1</v>
      </c>
    </row>
    <row r="1176" spans="1:25" x14ac:dyDescent="0.25">
      <c r="A1176" t="s">
        <v>68</v>
      </c>
      <c r="B1176" t="s">
        <v>70</v>
      </c>
      <c r="C1176">
        <v>32</v>
      </c>
      <c r="D1176" t="s">
        <v>85</v>
      </c>
      <c r="E1176" t="s">
        <v>89</v>
      </c>
      <c r="F1176" t="s">
        <v>87</v>
      </c>
      <c r="G1176">
        <v>0</v>
      </c>
      <c r="H1176">
        <v>2E+20</v>
      </c>
      <c r="I1176">
        <v>0</v>
      </c>
      <c r="J1176">
        <v>0</v>
      </c>
      <c r="K1176">
        <v>316</v>
      </c>
      <c r="L117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76" s="5" cm="1">
        <f t="array" ref="M1176">MAX(IF((ProjectInfoTable[ProjectName]=DiscreteStatsTable[[#This Row],[ProjectName]]),(ProjectInfoTable[ProjectName]=DiscreteStatsTable[[#This Row],[ProjectName]])*ProjectInfoTable[NumberOfReplications]))</f>
        <v>50</v>
      </c>
      <c r="N1176" s="5" cm="1">
        <f t="array" ref="N1176">IFERROR(AVERAGE(IF((DiscreteStatsTable[GroupByKey]=DiscreteStatsTable[[#This Row],[GroupByKey]]),(DiscreteStatsTable[GroupByKey]=DiscreteStatsTable[[#This Row],[GroupByKey]])*DiscreteStatsTable[Average])),0)</f>
        <v>0</v>
      </c>
      <c r="O1176" s="5" cm="1">
        <f t="array" ref="O1176">IFERROR(_xlfn.STDEV.S(IF((DiscreteStatsTable[GroupByKey]=DiscreteStatsTable[[#This Row],[GroupByKey]]),(DiscreteStatsTable[GroupByKey]=DiscreteStatsTable[[#This Row],[GroupByKey]])*DiscreteStatsTable[Average])),0)</f>
        <v>0</v>
      </c>
      <c r="P1176" s="5" cm="1">
        <f t="array" ref="P1176">MAX(IF((ProjectInfoTable[ProjectName]=DiscreteStatsTable[[#This Row],[ProjectName]]),(ProjectInfoTable[ProjectName]=DiscreteStatsTable[[#This Row],[ProjectName]])*ProjectInfoTable[ConfidenceInterval]))</f>
        <v>0.95</v>
      </c>
      <c r="Q1176" s="5">
        <f>IF(AND(DiscreteStatsTable[[#This Row],[RepsWithStatObserved]]=1,Y1176=0),200000000000000000000,IFERROR(_xlfn.T.INV.2T(1 -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6" s="5" cm="1">
        <f t="array" ref="R1176">MIN(IF((DiscreteStatsTable[GroupByKey]=DiscreteStatsTable[[#This Row],[GroupByKey]]),(DiscreteStatsTable[GroupByKey]=DiscreteStatsTable[[#This Row],[GroupByKey]])*DiscreteStatsTable[Average]))</f>
        <v>0</v>
      </c>
      <c r="S1176" s="5" cm="1">
        <f t="array" ref="S1176">MAX(IF((DiscreteStatsTable[GroupByKey]=DiscreteStatsTable[[#This Row],[GroupByKey]]),(DiscreteStatsTable[GroupByKey]=DiscreteStatsTable[[#This Row],[GroupByKey]])*DiscreteStatsTable[Average]))</f>
        <v>0</v>
      </c>
      <c r="T1176" s="5" cm="1">
        <f t="array" ref="T1176">MIN(IF((DiscreteStatsTable[GroupByKey]=DiscreteStatsTable[[#This Row],[GroupByKey]]),(DiscreteStatsTable[GroupByKey]=DiscreteStatsTable[[#This Row],[GroupByKey]])*DiscreteStatsTable[Minimum]))</f>
        <v>0</v>
      </c>
      <c r="U1176" s="5" cm="1">
        <f t="array" ref="U1176">MAX(IF((DiscreteStatsTable[GroupByKey]=DiscreteStatsTable[[#This Row],[GroupByKey]]),(DiscreteStatsTable[GroupByKey]=DiscreteStatsTable[[#This Row],[GroupByKey]])*DiscreteStatsTable[Maximum]))</f>
        <v>0</v>
      </c>
      <c r="V1176" s="5" cm="1">
        <f t="array" ref="V1176">IFERROR(AVERAGE(IF((DiscreteStatsTable[GroupByKey]=DiscreteStatsTable[[#This Row],[GroupByKey]]),(DiscreteStatsTable[GroupByKey]=DiscreteStatsTable[[#This Row],[GroupByKey]])*DiscreteStatsTable[NumberObservations])),0)</f>
        <v>314.94</v>
      </c>
      <c r="W1176" s="5">
        <f>IF((DiscreteStatsTable[[#This Row],[RepsRequested]]&gt;1),DiscreteStatsTable[[#This Row],[HalfWidth]],DiscreteStatsTable[[#This Row],[BatchMeansHalfWidth]])</f>
        <v>0</v>
      </c>
      <c r="X1176" s="5" cm="1">
        <f t="array" ref="X1176">COUNT(IF((DiscreteStatsTable[GroupByKey]=DiscreteStatsTable[[#This Row],[GroupByKey]]),(DiscreteStatsTable[GroupByKey]=DiscreteStatsTable[[#This Row],[GroupByKey]])*DiscreteStatsTable[Replication]))</f>
        <v>50</v>
      </c>
      <c r="Y1176" s="5">
        <f>IF(DiscreteStatsTable[[#This Row],[RepsRequested]]=DiscreteStatsTable[[#This Row],[RepsWithStatObserved]],1,0)</f>
        <v>1</v>
      </c>
    </row>
    <row r="1177" spans="1:25" x14ac:dyDescent="0.25">
      <c r="A1177" t="s">
        <v>68</v>
      </c>
      <c r="B1177" t="s">
        <v>70</v>
      </c>
      <c r="C1177">
        <v>32</v>
      </c>
      <c r="D1177" t="s">
        <v>85</v>
      </c>
      <c r="E1177" t="s">
        <v>90</v>
      </c>
      <c r="F1177" t="s">
        <v>87</v>
      </c>
      <c r="G1177">
        <v>0</v>
      </c>
      <c r="H1177">
        <v>2E+20</v>
      </c>
      <c r="I1177">
        <v>0</v>
      </c>
      <c r="J1177">
        <v>0</v>
      </c>
      <c r="K1177">
        <v>316</v>
      </c>
      <c r="L117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77" s="5" cm="1">
        <f t="array" ref="M1177">MAX(IF((ProjectInfoTable[ProjectName]=DiscreteStatsTable[[#This Row],[ProjectName]]),(ProjectInfoTable[ProjectName]=DiscreteStatsTable[[#This Row],[ProjectName]])*ProjectInfoTable[NumberOfReplications]))</f>
        <v>50</v>
      </c>
      <c r="N1177" s="5" cm="1">
        <f t="array" ref="N1177">IFERROR(AVERAGE(IF((DiscreteStatsTable[GroupByKey]=DiscreteStatsTable[[#This Row],[GroupByKey]]),(DiscreteStatsTable[GroupByKey]=DiscreteStatsTable[[#This Row],[GroupByKey]])*DiscreteStatsTable[Average])),0)</f>
        <v>0</v>
      </c>
      <c r="O1177" s="5" cm="1">
        <f t="array" ref="O1177">IFERROR(_xlfn.STDEV.S(IF((DiscreteStatsTable[GroupByKey]=DiscreteStatsTable[[#This Row],[GroupByKey]]),(DiscreteStatsTable[GroupByKey]=DiscreteStatsTable[[#This Row],[GroupByKey]])*DiscreteStatsTable[Average])),0)</f>
        <v>0</v>
      </c>
      <c r="P1177" s="5" cm="1">
        <f t="array" ref="P1177">MAX(IF((ProjectInfoTable[ProjectName]=DiscreteStatsTable[[#This Row],[ProjectName]]),(ProjectInfoTable[ProjectName]=DiscreteStatsTable[[#This Row],[ProjectName]])*ProjectInfoTable[ConfidenceInterval]))</f>
        <v>0.95</v>
      </c>
      <c r="Q1177" s="5">
        <f>IF(AND(DiscreteStatsTable[[#This Row],[RepsWithStatObserved]]=1,Y1177=0),200000000000000000000,IFERROR(_xlfn.T.INV.2T(1 -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7" s="5" cm="1">
        <f t="array" ref="R1177">MIN(IF((DiscreteStatsTable[GroupByKey]=DiscreteStatsTable[[#This Row],[GroupByKey]]),(DiscreteStatsTable[GroupByKey]=DiscreteStatsTable[[#This Row],[GroupByKey]])*DiscreteStatsTable[Average]))</f>
        <v>0</v>
      </c>
      <c r="S1177" s="5" cm="1">
        <f t="array" ref="S1177">MAX(IF((DiscreteStatsTable[GroupByKey]=DiscreteStatsTable[[#This Row],[GroupByKey]]),(DiscreteStatsTable[GroupByKey]=DiscreteStatsTable[[#This Row],[GroupByKey]])*DiscreteStatsTable[Average]))</f>
        <v>0</v>
      </c>
      <c r="T1177" s="5" cm="1">
        <f t="array" ref="T1177">MIN(IF((DiscreteStatsTable[GroupByKey]=DiscreteStatsTable[[#This Row],[GroupByKey]]),(DiscreteStatsTable[GroupByKey]=DiscreteStatsTable[[#This Row],[GroupByKey]])*DiscreteStatsTable[Minimum]))</f>
        <v>0</v>
      </c>
      <c r="U1177" s="5" cm="1">
        <f t="array" ref="U1177">MAX(IF((DiscreteStatsTable[GroupByKey]=DiscreteStatsTable[[#This Row],[GroupByKey]]),(DiscreteStatsTable[GroupByKey]=DiscreteStatsTable[[#This Row],[GroupByKey]])*DiscreteStatsTable[Maximum]))</f>
        <v>0</v>
      </c>
      <c r="V1177" s="5" cm="1">
        <f t="array" ref="V1177">IFERROR(AVERAGE(IF((DiscreteStatsTable[GroupByKey]=DiscreteStatsTable[[#This Row],[GroupByKey]]),(DiscreteStatsTable[GroupByKey]=DiscreteStatsTable[[#This Row],[GroupByKey]])*DiscreteStatsTable[NumberObservations])),0)</f>
        <v>314.94</v>
      </c>
      <c r="W1177" s="5">
        <f>IF((DiscreteStatsTable[[#This Row],[RepsRequested]]&gt;1),DiscreteStatsTable[[#This Row],[HalfWidth]],DiscreteStatsTable[[#This Row],[BatchMeansHalfWidth]])</f>
        <v>0</v>
      </c>
      <c r="X1177" s="5" cm="1">
        <f t="array" ref="X1177">COUNT(IF((DiscreteStatsTable[GroupByKey]=DiscreteStatsTable[[#This Row],[GroupByKey]]),(DiscreteStatsTable[GroupByKey]=DiscreteStatsTable[[#This Row],[GroupByKey]])*DiscreteStatsTable[Replication]))</f>
        <v>50</v>
      </c>
      <c r="Y1177" s="5">
        <f>IF(DiscreteStatsTable[[#This Row],[RepsRequested]]=DiscreteStatsTable[[#This Row],[RepsWithStatObserved]],1,0)</f>
        <v>1</v>
      </c>
    </row>
    <row r="1178" spans="1:25" x14ac:dyDescent="0.25">
      <c r="A1178" t="s">
        <v>68</v>
      </c>
      <c r="B1178" t="s">
        <v>70</v>
      </c>
      <c r="C1178">
        <v>32</v>
      </c>
      <c r="D1178" t="s">
        <v>85</v>
      </c>
      <c r="E1178" t="s">
        <v>91</v>
      </c>
      <c r="F1178" t="s">
        <v>87</v>
      </c>
      <c r="G1178">
        <v>0.15524631225111901</v>
      </c>
      <c r="H1178">
        <v>2E+20</v>
      </c>
      <c r="I1178">
        <v>2.0409310537930499E-2</v>
      </c>
      <c r="J1178">
        <v>0.31335282282242699</v>
      </c>
      <c r="K1178">
        <v>316</v>
      </c>
      <c r="L117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78" s="5" cm="1">
        <f t="array" ref="M1178">MAX(IF((ProjectInfoTable[ProjectName]=DiscreteStatsTable[[#This Row],[ProjectName]]),(ProjectInfoTable[ProjectName]=DiscreteStatsTable[[#This Row],[ProjectName]])*ProjectInfoTable[NumberOfReplications]))</f>
        <v>50</v>
      </c>
      <c r="N1178" s="5" cm="1">
        <f t="array" ref="N1178">IFERROR(AVERAGE(IF((DiscreteStatsTable[GroupByKey]=DiscreteStatsTable[[#This Row],[GroupByKey]]),(DiscreteStatsTable[GroupByKey]=DiscreteStatsTable[[#This Row],[GroupByKey]])*DiscreteStatsTable[Average])),0)</f>
        <v>0.15360300744494335</v>
      </c>
      <c r="O1178" s="5" cm="1">
        <f t="array" ref="O117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78" s="5" cm="1">
        <f t="array" ref="P1178">MAX(IF((ProjectInfoTable[ProjectName]=DiscreteStatsTable[[#This Row],[ProjectName]]),(ProjectInfoTable[ProjectName]=DiscreteStatsTable[[#This Row],[ProjectName]])*ProjectInfoTable[ConfidenceInterval]))</f>
        <v>0.95</v>
      </c>
      <c r="Q1178" s="5">
        <f>IF(AND(DiscreteStatsTable[[#This Row],[RepsWithStatObserved]]=1,Y1178=0),200000000000000000000,IFERROR(_xlfn.T.INV.2T(1 -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78" s="5" cm="1">
        <f t="array" ref="R1178">MIN(IF((DiscreteStatsTable[GroupByKey]=DiscreteStatsTable[[#This Row],[GroupByKey]]),(DiscreteStatsTable[GroupByKey]=DiscreteStatsTable[[#This Row],[GroupByKey]])*DiscreteStatsTable[Average]))</f>
        <v>0.14775202073435401</v>
      </c>
      <c r="S1178" s="5" cm="1">
        <f t="array" ref="S1178">MAX(IF((DiscreteStatsTable[GroupByKey]=DiscreteStatsTable[[#This Row],[GroupByKey]]),(DiscreteStatsTable[GroupByKey]=DiscreteStatsTable[[#This Row],[GroupByKey]])*DiscreteStatsTable[Average]))</f>
        <v>0.15935535821513699</v>
      </c>
      <c r="T1178" s="5" cm="1">
        <f t="array" ref="T1178">MIN(IF((DiscreteStatsTable[GroupByKey]=DiscreteStatsTable[[#This Row],[GroupByKey]]),(DiscreteStatsTable[GroupByKey]=DiscreteStatsTable[[#This Row],[GroupByKey]])*DiscreteStatsTable[Minimum]))</f>
        <v>1.2941586017357501E-2</v>
      </c>
      <c r="U1178" s="5" cm="1">
        <f t="array" ref="U1178">MAX(IF((DiscreteStatsTable[GroupByKey]=DiscreteStatsTable[[#This Row],[GroupByKey]]),(DiscreteStatsTable[GroupByKey]=DiscreteStatsTable[[#This Row],[GroupByKey]])*DiscreteStatsTable[Maximum]))</f>
        <v>0.39902140955300902</v>
      </c>
      <c r="V1178" s="5" cm="1">
        <f t="array" ref="V1178">IFERROR(AVERAGE(IF((DiscreteStatsTable[GroupByKey]=DiscreteStatsTable[[#This Row],[GroupByKey]]),(DiscreteStatsTable[GroupByKey]=DiscreteStatsTable[[#This Row],[GroupByKey]])*DiscreteStatsTable[NumberObservations])),0)</f>
        <v>314.94</v>
      </c>
      <c r="W1178" s="5">
        <f>IF((DiscreteStatsTable[[#This Row],[RepsRequested]]&gt;1),DiscreteStatsTable[[#This Row],[HalfWidth]],DiscreteStatsTable[[#This Row],[BatchMeansHalfWidth]])</f>
        <v>7.902472167534418E-4</v>
      </c>
      <c r="X1178" s="5" cm="1">
        <f t="array" ref="X1178">COUNT(IF((DiscreteStatsTable[GroupByKey]=DiscreteStatsTable[[#This Row],[GroupByKey]]),(DiscreteStatsTable[GroupByKey]=DiscreteStatsTable[[#This Row],[GroupByKey]])*DiscreteStatsTable[Replication]))</f>
        <v>50</v>
      </c>
      <c r="Y1178" s="5">
        <f>IF(DiscreteStatsTable[[#This Row],[RepsRequested]]=DiscreteStatsTable[[#This Row],[RepsWithStatObserved]],1,0)</f>
        <v>1</v>
      </c>
    </row>
    <row r="1179" spans="1:25" x14ac:dyDescent="0.25">
      <c r="A1179" t="s">
        <v>68</v>
      </c>
      <c r="B1179" t="s">
        <v>70</v>
      </c>
      <c r="C1179">
        <v>32</v>
      </c>
      <c r="D1179" t="s">
        <v>85</v>
      </c>
      <c r="E1179" t="s">
        <v>92</v>
      </c>
      <c r="F1179" t="s">
        <v>87</v>
      </c>
      <c r="G1179">
        <v>6.25664360179948</v>
      </c>
      <c r="H1179">
        <v>2E+20</v>
      </c>
      <c r="I1179">
        <v>1.22455863227583</v>
      </c>
      <c r="J1179">
        <v>14.5325631613029</v>
      </c>
      <c r="K1179">
        <v>316</v>
      </c>
      <c r="L117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79" s="5" cm="1">
        <f t="array" ref="M1179">MAX(IF((ProjectInfoTable[ProjectName]=DiscreteStatsTable[[#This Row],[ProjectName]]),(ProjectInfoTable[ProjectName]=DiscreteStatsTable[[#This Row],[ProjectName]])*ProjectInfoTable[NumberOfReplications]))</f>
        <v>50</v>
      </c>
      <c r="N1179" s="5" cm="1">
        <f t="array" ref="N1179">IFERROR(AVERAGE(IF((DiscreteStatsTable[GroupByKey]=DiscreteStatsTable[[#This Row],[GroupByKey]]),(DiscreteStatsTable[GroupByKey]=DiscreteStatsTable[[#This Row],[GroupByKey]])*DiscreteStatsTable[Average])),0)</f>
        <v>6.2464097165262737</v>
      </c>
      <c r="O1179" s="5" cm="1">
        <f t="array" ref="O1179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179" s="5" cm="1">
        <f t="array" ref="P1179">MAX(IF((ProjectInfoTable[ProjectName]=DiscreteStatsTable[[#This Row],[ProjectName]]),(ProjectInfoTable[ProjectName]=DiscreteStatsTable[[#This Row],[ProjectName]])*ProjectInfoTable[ConfidenceInterval]))</f>
        <v>0.95</v>
      </c>
      <c r="Q1179" s="5">
        <f>IF(AND(DiscreteStatsTable[[#This Row],[RepsWithStatObserved]]=1,Y1179=0),200000000000000000000,IFERROR(_xlfn.T.INV.2T(1 -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179" s="5" cm="1">
        <f t="array" ref="R1179">MIN(IF((DiscreteStatsTable[GroupByKey]=DiscreteStatsTable[[#This Row],[GroupByKey]]),(DiscreteStatsTable[GroupByKey]=DiscreteStatsTable[[#This Row],[GroupByKey]])*DiscreteStatsTable[Average]))</f>
        <v>5.7719952606423401</v>
      </c>
      <c r="S1179" s="5" cm="1">
        <f t="array" ref="S1179">MAX(IF((DiscreteStatsTable[GroupByKey]=DiscreteStatsTable[[#This Row],[GroupByKey]]),(DiscreteStatsTable[GroupByKey]=DiscreteStatsTable[[#This Row],[GroupByKey]])*DiscreteStatsTable[Average]))</f>
        <v>6.9649734105951397</v>
      </c>
      <c r="T1179" s="5" cm="1">
        <f t="array" ref="T1179">MIN(IF((DiscreteStatsTable[GroupByKey]=DiscreteStatsTable[[#This Row],[GroupByKey]]),(DiscreteStatsTable[GroupByKey]=DiscreteStatsTable[[#This Row],[GroupByKey]])*DiscreteStatsTable[Minimum]))</f>
        <v>0.776495161041453</v>
      </c>
      <c r="U1179" s="5" cm="1">
        <f t="array" ref="U1179">MAX(IF((DiscreteStatsTable[GroupByKey]=DiscreteStatsTable[[#This Row],[GroupByKey]]),(DiscreteStatsTable[GroupByKey]=DiscreteStatsTable[[#This Row],[GroupByKey]])*DiscreteStatsTable[Maximum]))</f>
        <v>24.516532285818698</v>
      </c>
      <c r="V1179" s="5" cm="1">
        <f t="array" ref="V1179">IFERROR(AVERAGE(IF((DiscreteStatsTable[GroupByKey]=DiscreteStatsTable[[#This Row],[GroupByKey]]),(DiscreteStatsTable[GroupByKey]=DiscreteStatsTable[[#This Row],[GroupByKey]])*DiscreteStatsTable[NumberObservations])),0)</f>
        <v>314.94</v>
      </c>
      <c r="W1179" s="5">
        <f>IF((DiscreteStatsTable[[#This Row],[RepsRequested]]&gt;1),DiscreteStatsTable[[#This Row],[HalfWidth]],DiscreteStatsTable[[#This Row],[BatchMeansHalfWidth]])</f>
        <v>7.1468938045562813E-2</v>
      </c>
      <c r="X1179" s="5" cm="1">
        <f t="array" ref="X1179">COUNT(IF((DiscreteStatsTable[GroupByKey]=DiscreteStatsTable[[#This Row],[GroupByKey]]),(DiscreteStatsTable[GroupByKey]=DiscreteStatsTable[[#This Row],[GroupByKey]])*DiscreteStatsTable[Replication]))</f>
        <v>50</v>
      </c>
      <c r="Y1179" s="5">
        <f>IF(DiscreteStatsTable[[#This Row],[RepsRequested]]=DiscreteStatsTable[[#This Row],[RepsWithStatObserved]],1,0)</f>
        <v>1</v>
      </c>
    </row>
    <row r="1180" spans="1:25" x14ac:dyDescent="0.25">
      <c r="A1180" t="s">
        <v>68</v>
      </c>
      <c r="B1180" t="s">
        <v>70</v>
      </c>
      <c r="C1180">
        <v>32</v>
      </c>
      <c r="D1180" t="s">
        <v>85</v>
      </c>
      <c r="E1180" t="s">
        <v>93</v>
      </c>
      <c r="F1180" t="s">
        <v>87</v>
      </c>
      <c r="G1180">
        <v>0</v>
      </c>
      <c r="H1180">
        <v>2E+20</v>
      </c>
      <c r="I1180">
        <v>0</v>
      </c>
      <c r="J1180">
        <v>0</v>
      </c>
      <c r="K1180">
        <v>316</v>
      </c>
      <c r="L118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80" s="5" cm="1">
        <f t="array" ref="M1180">MAX(IF((ProjectInfoTable[ProjectName]=DiscreteStatsTable[[#This Row],[ProjectName]]),(ProjectInfoTable[ProjectName]=DiscreteStatsTable[[#This Row],[ProjectName]])*ProjectInfoTable[NumberOfReplications]))</f>
        <v>50</v>
      </c>
      <c r="N1180" s="5" cm="1">
        <f t="array" ref="N1180">IFERROR(AVERAGE(IF((DiscreteStatsTable[GroupByKey]=DiscreteStatsTable[[#This Row],[GroupByKey]]),(DiscreteStatsTable[GroupByKey]=DiscreteStatsTable[[#This Row],[GroupByKey]])*DiscreteStatsTable[Average])),0)</f>
        <v>0</v>
      </c>
      <c r="O1180" s="5" cm="1">
        <f t="array" ref="O1180">IFERROR(_xlfn.STDEV.S(IF((DiscreteStatsTable[GroupByKey]=DiscreteStatsTable[[#This Row],[GroupByKey]]),(DiscreteStatsTable[GroupByKey]=DiscreteStatsTable[[#This Row],[GroupByKey]])*DiscreteStatsTable[Average])),0)</f>
        <v>0</v>
      </c>
      <c r="P1180" s="5" cm="1">
        <f t="array" ref="P1180">MAX(IF((ProjectInfoTable[ProjectName]=DiscreteStatsTable[[#This Row],[ProjectName]]),(ProjectInfoTable[ProjectName]=DiscreteStatsTable[[#This Row],[ProjectName]])*ProjectInfoTable[ConfidenceInterval]))</f>
        <v>0.95</v>
      </c>
      <c r="Q1180" s="5">
        <f>IF(AND(DiscreteStatsTable[[#This Row],[RepsWithStatObserved]]=1,Y1180=0),200000000000000000000,IFERROR(_xlfn.T.INV.2T(1 -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0" s="5" cm="1">
        <f t="array" ref="R1180">MIN(IF((DiscreteStatsTable[GroupByKey]=DiscreteStatsTable[[#This Row],[GroupByKey]]),(DiscreteStatsTable[GroupByKey]=DiscreteStatsTable[[#This Row],[GroupByKey]])*DiscreteStatsTable[Average]))</f>
        <v>0</v>
      </c>
      <c r="S1180" s="5" cm="1">
        <f t="array" ref="S1180">MAX(IF((DiscreteStatsTable[GroupByKey]=DiscreteStatsTable[[#This Row],[GroupByKey]]),(DiscreteStatsTable[GroupByKey]=DiscreteStatsTable[[#This Row],[GroupByKey]])*DiscreteStatsTable[Average]))</f>
        <v>0</v>
      </c>
      <c r="T1180" s="5" cm="1">
        <f t="array" ref="T1180">MIN(IF((DiscreteStatsTable[GroupByKey]=DiscreteStatsTable[[#This Row],[GroupByKey]]),(DiscreteStatsTable[GroupByKey]=DiscreteStatsTable[[#This Row],[GroupByKey]])*DiscreteStatsTable[Minimum]))</f>
        <v>0</v>
      </c>
      <c r="U1180" s="5" cm="1">
        <f t="array" ref="U1180">MAX(IF((DiscreteStatsTable[GroupByKey]=DiscreteStatsTable[[#This Row],[GroupByKey]]),(DiscreteStatsTable[GroupByKey]=DiscreteStatsTable[[#This Row],[GroupByKey]])*DiscreteStatsTable[Maximum]))</f>
        <v>0</v>
      </c>
      <c r="V1180" s="5" cm="1">
        <f t="array" ref="V1180">IFERROR(AVERAGE(IF((DiscreteStatsTable[GroupByKey]=DiscreteStatsTable[[#This Row],[GroupByKey]]),(DiscreteStatsTable[GroupByKey]=DiscreteStatsTable[[#This Row],[GroupByKey]])*DiscreteStatsTable[NumberObservations])),0)</f>
        <v>314.94</v>
      </c>
      <c r="W1180" s="5">
        <f>IF((DiscreteStatsTable[[#This Row],[RepsRequested]]&gt;1),DiscreteStatsTable[[#This Row],[HalfWidth]],DiscreteStatsTable[[#This Row],[BatchMeansHalfWidth]])</f>
        <v>0</v>
      </c>
      <c r="X1180" s="5" cm="1">
        <f t="array" ref="X1180">COUNT(IF((DiscreteStatsTable[GroupByKey]=DiscreteStatsTable[[#This Row],[GroupByKey]]),(DiscreteStatsTable[GroupByKey]=DiscreteStatsTable[[#This Row],[GroupByKey]])*DiscreteStatsTable[Replication]))</f>
        <v>50</v>
      </c>
      <c r="Y1180" s="5">
        <f>IF(DiscreteStatsTable[[#This Row],[RepsRequested]]=DiscreteStatsTable[[#This Row],[RepsWithStatObserved]],1,0)</f>
        <v>1</v>
      </c>
    </row>
    <row r="1181" spans="1:25" x14ac:dyDescent="0.25">
      <c r="A1181" t="s">
        <v>68</v>
      </c>
      <c r="B1181" t="s">
        <v>70</v>
      </c>
      <c r="C1181">
        <v>32</v>
      </c>
      <c r="D1181" t="s">
        <v>85</v>
      </c>
      <c r="E1181" t="s">
        <v>94</v>
      </c>
      <c r="F1181" t="s">
        <v>87</v>
      </c>
      <c r="G1181">
        <v>0</v>
      </c>
      <c r="H1181">
        <v>2E+20</v>
      </c>
      <c r="I1181">
        <v>0</v>
      </c>
      <c r="J1181">
        <v>0</v>
      </c>
      <c r="K1181">
        <v>316</v>
      </c>
      <c r="L118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81" s="5" cm="1">
        <f t="array" ref="M1181">MAX(IF((ProjectInfoTable[ProjectName]=DiscreteStatsTable[[#This Row],[ProjectName]]),(ProjectInfoTable[ProjectName]=DiscreteStatsTable[[#This Row],[ProjectName]])*ProjectInfoTable[NumberOfReplications]))</f>
        <v>50</v>
      </c>
      <c r="N1181" s="5" cm="1">
        <f t="array" ref="N1181">IFERROR(AVERAGE(IF((DiscreteStatsTable[GroupByKey]=DiscreteStatsTable[[#This Row],[GroupByKey]]),(DiscreteStatsTable[GroupByKey]=DiscreteStatsTable[[#This Row],[GroupByKey]])*DiscreteStatsTable[Average])),0)</f>
        <v>0</v>
      </c>
      <c r="O1181" s="5" cm="1">
        <f t="array" ref="O1181">IFERROR(_xlfn.STDEV.S(IF((DiscreteStatsTable[GroupByKey]=DiscreteStatsTable[[#This Row],[GroupByKey]]),(DiscreteStatsTable[GroupByKey]=DiscreteStatsTable[[#This Row],[GroupByKey]])*DiscreteStatsTable[Average])),0)</f>
        <v>0</v>
      </c>
      <c r="P1181" s="5" cm="1">
        <f t="array" ref="P1181">MAX(IF((ProjectInfoTable[ProjectName]=DiscreteStatsTable[[#This Row],[ProjectName]]),(ProjectInfoTable[ProjectName]=DiscreteStatsTable[[#This Row],[ProjectName]])*ProjectInfoTable[ConfidenceInterval]))</f>
        <v>0.95</v>
      </c>
      <c r="Q1181" s="5">
        <f>IF(AND(DiscreteStatsTable[[#This Row],[RepsWithStatObserved]]=1,Y1181=0),200000000000000000000,IFERROR(_xlfn.T.INV.2T(1 -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1" s="5" cm="1">
        <f t="array" ref="R1181">MIN(IF((DiscreteStatsTable[GroupByKey]=DiscreteStatsTable[[#This Row],[GroupByKey]]),(DiscreteStatsTable[GroupByKey]=DiscreteStatsTable[[#This Row],[GroupByKey]])*DiscreteStatsTable[Average]))</f>
        <v>0</v>
      </c>
      <c r="S1181" s="5" cm="1">
        <f t="array" ref="S1181">MAX(IF((DiscreteStatsTable[GroupByKey]=DiscreteStatsTable[[#This Row],[GroupByKey]]),(DiscreteStatsTable[GroupByKey]=DiscreteStatsTable[[#This Row],[GroupByKey]])*DiscreteStatsTable[Average]))</f>
        <v>0</v>
      </c>
      <c r="T1181" s="5" cm="1">
        <f t="array" ref="T1181">MIN(IF((DiscreteStatsTable[GroupByKey]=DiscreteStatsTable[[#This Row],[GroupByKey]]),(DiscreteStatsTable[GroupByKey]=DiscreteStatsTable[[#This Row],[GroupByKey]])*DiscreteStatsTable[Minimum]))</f>
        <v>0</v>
      </c>
      <c r="U1181" s="5" cm="1">
        <f t="array" ref="U1181">MAX(IF((DiscreteStatsTable[GroupByKey]=DiscreteStatsTable[[#This Row],[GroupByKey]]),(DiscreteStatsTable[GroupByKey]=DiscreteStatsTable[[#This Row],[GroupByKey]])*DiscreteStatsTable[Maximum]))</f>
        <v>0</v>
      </c>
      <c r="V1181" s="5" cm="1">
        <f t="array" ref="V1181">IFERROR(AVERAGE(IF((DiscreteStatsTable[GroupByKey]=DiscreteStatsTable[[#This Row],[GroupByKey]]),(DiscreteStatsTable[GroupByKey]=DiscreteStatsTable[[#This Row],[GroupByKey]])*DiscreteStatsTable[NumberObservations])),0)</f>
        <v>314.94</v>
      </c>
      <c r="W1181" s="5">
        <f>IF((DiscreteStatsTable[[#This Row],[RepsRequested]]&gt;1),DiscreteStatsTable[[#This Row],[HalfWidth]],DiscreteStatsTable[[#This Row],[BatchMeansHalfWidth]])</f>
        <v>0</v>
      </c>
      <c r="X1181" s="5" cm="1">
        <f t="array" ref="X1181">COUNT(IF((DiscreteStatsTable[GroupByKey]=DiscreteStatsTable[[#This Row],[GroupByKey]]),(DiscreteStatsTable[GroupByKey]=DiscreteStatsTable[[#This Row],[GroupByKey]])*DiscreteStatsTable[Replication]))</f>
        <v>50</v>
      </c>
      <c r="Y1181" s="5">
        <f>IF(DiscreteStatsTable[[#This Row],[RepsRequested]]=DiscreteStatsTable[[#This Row],[RepsWithStatObserved]],1,0)</f>
        <v>1</v>
      </c>
    </row>
    <row r="1182" spans="1:25" x14ac:dyDescent="0.25">
      <c r="A1182" t="s">
        <v>68</v>
      </c>
      <c r="B1182" t="s">
        <v>70</v>
      </c>
      <c r="C1182">
        <v>32</v>
      </c>
      <c r="D1182" t="s">
        <v>85</v>
      </c>
      <c r="E1182" t="s">
        <v>95</v>
      </c>
      <c r="F1182" t="s">
        <v>87</v>
      </c>
      <c r="G1182">
        <v>0.15524631225111901</v>
      </c>
      <c r="H1182">
        <v>2E+20</v>
      </c>
      <c r="I1182">
        <v>2.0409310537930499E-2</v>
      </c>
      <c r="J1182">
        <v>0.31335282282242699</v>
      </c>
      <c r="K1182">
        <v>316</v>
      </c>
      <c r="L118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82" s="5" cm="1">
        <f t="array" ref="M1182">MAX(IF((ProjectInfoTable[ProjectName]=DiscreteStatsTable[[#This Row],[ProjectName]]),(ProjectInfoTable[ProjectName]=DiscreteStatsTable[[#This Row],[ProjectName]])*ProjectInfoTable[NumberOfReplications]))</f>
        <v>50</v>
      </c>
      <c r="N1182" s="5" cm="1">
        <f t="array" ref="N1182">IFERROR(AVERAGE(IF((DiscreteStatsTable[GroupByKey]=DiscreteStatsTable[[#This Row],[GroupByKey]]),(DiscreteStatsTable[GroupByKey]=DiscreteStatsTable[[#This Row],[GroupByKey]])*DiscreteStatsTable[Average])),0)</f>
        <v>0.15360300744494335</v>
      </c>
      <c r="O1182" s="5" cm="1">
        <f t="array" ref="O118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82" s="5" cm="1">
        <f t="array" ref="P1182">MAX(IF((ProjectInfoTable[ProjectName]=DiscreteStatsTable[[#This Row],[ProjectName]]),(ProjectInfoTable[ProjectName]=DiscreteStatsTable[[#This Row],[ProjectName]])*ProjectInfoTable[ConfidenceInterval]))</f>
        <v>0.95</v>
      </c>
      <c r="Q1182" s="5">
        <f>IF(AND(DiscreteStatsTable[[#This Row],[RepsWithStatObserved]]=1,Y1182=0),200000000000000000000,IFERROR(_xlfn.T.INV.2T(1 -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82" s="5" cm="1">
        <f t="array" ref="R1182">MIN(IF((DiscreteStatsTable[GroupByKey]=DiscreteStatsTable[[#This Row],[GroupByKey]]),(DiscreteStatsTable[GroupByKey]=DiscreteStatsTable[[#This Row],[GroupByKey]])*DiscreteStatsTable[Average]))</f>
        <v>0.14775202073435401</v>
      </c>
      <c r="S1182" s="5" cm="1">
        <f t="array" ref="S1182">MAX(IF((DiscreteStatsTable[GroupByKey]=DiscreteStatsTable[[#This Row],[GroupByKey]]),(DiscreteStatsTable[GroupByKey]=DiscreteStatsTable[[#This Row],[GroupByKey]])*DiscreteStatsTable[Average]))</f>
        <v>0.15935535821513699</v>
      </c>
      <c r="T1182" s="5" cm="1">
        <f t="array" ref="T1182">MIN(IF((DiscreteStatsTable[GroupByKey]=DiscreteStatsTable[[#This Row],[GroupByKey]]),(DiscreteStatsTable[GroupByKey]=DiscreteStatsTable[[#This Row],[GroupByKey]])*DiscreteStatsTable[Minimum]))</f>
        <v>1.2941586017357501E-2</v>
      </c>
      <c r="U1182" s="5" cm="1">
        <f t="array" ref="U1182">MAX(IF((DiscreteStatsTable[GroupByKey]=DiscreteStatsTable[[#This Row],[GroupByKey]]),(DiscreteStatsTable[GroupByKey]=DiscreteStatsTable[[#This Row],[GroupByKey]])*DiscreteStatsTable[Maximum]))</f>
        <v>0.39902140955300902</v>
      </c>
      <c r="V1182" s="5" cm="1">
        <f t="array" ref="V1182">IFERROR(AVERAGE(IF((DiscreteStatsTable[GroupByKey]=DiscreteStatsTable[[#This Row],[GroupByKey]]),(DiscreteStatsTable[GroupByKey]=DiscreteStatsTable[[#This Row],[GroupByKey]])*DiscreteStatsTable[NumberObservations])),0)</f>
        <v>314.94</v>
      </c>
      <c r="W1182" s="5">
        <f>IF((DiscreteStatsTable[[#This Row],[RepsRequested]]&gt;1),DiscreteStatsTable[[#This Row],[HalfWidth]],DiscreteStatsTable[[#This Row],[BatchMeansHalfWidth]])</f>
        <v>7.902472167534418E-4</v>
      </c>
      <c r="X1182" s="5" cm="1">
        <f t="array" ref="X1182">COUNT(IF((DiscreteStatsTable[GroupByKey]=DiscreteStatsTable[[#This Row],[GroupByKey]]),(DiscreteStatsTable[GroupByKey]=DiscreteStatsTable[[#This Row],[GroupByKey]])*DiscreteStatsTable[Replication]))</f>
        <v>50</v>
      </c>
      <c r="Y1182" s="5">
        <f>IF(DiscreteStatsTable[[#This Row],[RepsRequested]]=DiscreteStatsTable[[#This Row],[RepsWithStatObserved]],1,0)</f>
        <v>1</v>
      </c>
    </row>
    <row r="1183" spans="1:25" x14ac:dyDescent="0.25">
      <c r="A1183" t="s">
        <v>68</v>
      </c>
      <c r="B1183" t="s">
        <v>70</v>
      </c>
      <c r="C1183">
        <v>32</v>
      </c>
      <c r="D1183" t="s">
        <v>85</v>
      </c>
      <c r="E1183" t="s">
        <v>96</v>
      </c>
      <c r="F1183" t="s">
        <v>87</v>
      </c>
      <c r="G1183">
        <v>5.6942630902809901</v>
      </c>
      <c r="H1183">
        <v>2E+20</v>
      </c>
      <c r="I1183">
        <v>1.22455863227583</v>
      </c>
      <c r="J1183">
        <v>13.8518619882793</v>
      </c>
      <c r="K1183">
        <v>316</v>
      </c>
      <c r="L118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83" s="5" cm="1">
        <f t="array" ref="M1183">MAX(IF((ProjectInfoTable[ProjectName]=DiscreteStatsTable[[#This Row],[ProjectName]]),(ProjectInfoTable[ProjectName]=DiscreteStatsTable[[#This Row],[ProjectName]])*ProjectInfoTable[NumberOfReplications]))</f>
        <v>50</v>
      </c>
      <c r="N1183" s="5" cm="1">
        <f t="array" ref="N1183">IFERROR(AVERAGE(IF((DiscreteStatsTable[GroupByKey]=DiscreteStatsTable[[#This Row],[GroupByKey]]),(DiscreteStatsTable[GroupByKey]=DiscreteStatsTable[[#This Row],[GroupByKey]])*DiscreteStatsTable[Average])),0)</f>
        <v>5.6703914844629564</v>
      </c>
      <c r="O1183" s="5" cm="1">
        <f t="array" ref="O1183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183" s="5" cm="1">
        <f t="array" ref="P1183">MAX(IF((ProjectInfoTable[ProjectName]=DiscreteStatsTable[[#This Row],[ProjectName]]),(ProjectInfoTable[ProjectName]=DiscreteStatsTable[[#This Row],[ProjectName]])*ProjectInfoTable[ConfidenceInterval]))</f>
        <v>0.95</v>
      </c>
      <c r="Q1183" s="5">
        <f>IF(AND(DiscreteStatsTable[[#This Row],[RepsWithStatObserved]]=1,Y1183=0),200000000000000000000,IFERROR(_xlfn.T.INV.2T(1 -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183" s="5" cm="1">
        <f t="array" ref="R1183">MIN(IF((DiscreteStatsTable[GroupByKey]=DiscreteStatsTable[[#This Row],[GroupByKey]]),(DiscreteStatsTable[GroupByKey]=DiscreteStatsTable[[#This Row],[GroupByKey]])*DiscreteStatsTable[Average]))</f>
        <v>5.4446177348794</v>
      </c>
      <c r="S1183" s="5" cm="1">
        <f t="array" ref="S1183">MAX(IF((DiscreteStatsTable[GroupByKey]=DiscreteStatsTable[[#This Row],[GroupByKey]]),(DiscreteStatsTable[GroupByKey]=DiscreteStatsTable[[#This Row],[GroupByKey]])*DiscreteStatsTable[Average]))</f>
        <v>5.9073355064629904</v>
      </c>
      <c r="T1183" s="5" cm="1">
        <f t="array" ref="T1183">MIN(IF((DiscreteStatsTable[GroupByKey]=DiscreteStatsTable[[#This Row],[GroupByKey]]),(DiscreteStatsTable[GroupByKey]=DiscreteStatsTable[[#This Row],[GroupByKey]])*DiscreteStatsTable[Minimum]))</f>
        <v>0.776495161041453</v>
      </c>
      <c r="U1183" s="5" cm="1">
        <f t="array" ref="U1183">MAX(IF((DiscreteStatsTable[GroupByKey]=DiscreteStatsTable[[#This Row],[GroupByKey]]),(DiscreteStatsTable[GroupByKey]=DiscreteStatsTable[[#This Row],[GroupByKey]])*DiscreteStatsTable[Maximum]))</f>
        <v>17.386184782464099</v>
      </c>
      <c r="V1183" s="5" cm="1">
        <f t="array" ref="V1183">IFERROR(AVERAGE(IF((DiscreteStatsTable[GroupByKey]=DiscreteStatsTable[[#This Row],[GroupByKey]]),(DiscreteStatsTable[GroupByKey]=DiscreteStatsTable[[#This Row],[GroupByKey]])*DiscreteStatsTable[NumberObservations])),0)</f>
        <v>314.94</v>
      </c>
      <c r="W1183" s="5">
        <f>IF((DiscreteStatsTable[[#This Row],[RepsRequested]]&gt;1),DiscreteStatsTable[[#This Row],[HalfWidth]],DiscreteStatsTable[[#This Row],[BatchMeansHalfWidth]])</f>
        <v>3.1864759013847554E-2</v>
      </c>
      <c r="X1183" s="5" cm="1">
        <f t="array" ref="X1183">COUNT(IF((DiscreteStatsTable[GroupByKey]=DiscreteStatsTable[[#This Row],[GroupByKey]]),(DiscreteStatsTable[GroupByKey]=DiscreteStatsTable[[#This Row],[GroupByKey]])*DiscreteStatsTable[Replication]))</f>
        <v>50</v>
      </c>
      <c r="Y1183" s="5">
        <f>IF(DiscreteStatsTable[[#This Row],[RepsRequested]]=DiscreteStatsTable[[#This Row],[RepsWithStatObserved]],1,0)</f>
        <v>1</v>
      </c>
    </row>
    <row r="1184" spans="1:25" x14ac:dyDescent="0.25">
      <c r="A1184" t="s">
        <v>68</v>
      </c>
      <c r="B1184" t="s">
        <v>70</v>
      </c>
      <c r="C1184">
        <v>32</v>
      </c>
      <c r="D1184" t="s">
        <v>85</v>
      </c>
      <c r="E1184" t="s">
        <v>97</v>
      </c>
      <c r="F1184" t="s">
        <v>87</v>
      </c>
      <c r="G1184">
        <v>0</v>
      </c>
      <c r="H1184">
        <v>2E+20</v>
      </c>
      <c r="I1184">
        <v>0</v>
      </c>
      <c r="J1184">
        <v>0</v>
      </c>
      <c r="K1184">
        <v>316</v>
      </c>
      <c r="L118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84" s="5" cm="1">
        <f t="array" ref="M1184">MAX(IF((ProjectInfoTable[ProjectName]=DiscreteStatsTable[[#This Row],[ProjectName]]),(ProjectInfoTable[ProjectName]=DiscreteStatsTable[[#This Row],[ProjectName]])*ProjectInfoTable[NumberOfReplications]))</f>
        <v>50</v>
      </c>
      <c r="N1184" s="5" cm="1">
        <f t="array" ref="N1184">IFERROR(AVERAGE(IF((DiscreteStatsTable[GroupByKey]=DiscreteStatsTable[[#This Row],[GroupByKey]]),(DiscreteStatsTable[GroupByKey]=DiscreteStatsTable[[#This Row],[GroupByKey]])*DiscreteStatsTable[Average])),0)</f>
        <v>0</v>
      </c>
      <c r="O1184" s="5" cm="1">
        <f t="array" ref="O1184">IFERROR(_xlfn.STDEV.S(IF((DiscreteStatsTable[GroupByKey]=DiscreteStatsTable[[#This Row],[GroupByKey]]),(DiscreteStatsTable[GroupByKey]=DiscreteStatsTable[[#This Row],[GroupByKey]])*DiscreteStatsTable[Average])),0)</f>
        <v>0</v>
      </c>
      <c r="P1184" s="5" cm="1">
        <f t="array" ref="P1184">MAX(IF((ProjectInfoTable[ProjectName]=DiscreteStatsTable[[#This Row],[ProjectName]]),(ProjectInfoTable[ProjectName]=DiscreteStatsTable[[#This Row],[ProjectName]])*ProjectInfoTable[ConfidenceInterval]))</f>
        <v>0.95</v>
      </c>
      <c r="Q1184" s="5">
        <f>IF(AND(DiscreteStatsTable[[#This Row],[RepsWithStatObserved]]=1,Y1184=0),200000000000000000000,IFERROR(_xlfn.T.INV.2T(1 -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4" s="5" cm="1">
        <f t="array" ref="R1184">MIN(IF((DiscreteStatsTable[GroupByKey]=DiscreteStatsTable[[#This Row],[GroupByKey]]),(DiscreteStatsTable[GroupByKey]=DiscreteStatsTable[[#This Row],[GroupByKey]])*DiscreteStatsTable[Average]))</f>
        <v>0</v>
      </c>
      <c r="S1184" s="5" cm="1">
        <f t="array" ref="S1184">MAX(IF((DiscreteStatsTable[GroupByKey]=DiscreteStatsTable[[#This Row],[GroupByKey]]),(DiscreteStatsTable[GroupByKey]=DiscreteStatsTable[[#This Row],[GroupByKey]])*DiscreteStatsTable[Average]))</f>
        <v>0</v>
      </c>
      <c r="T1184" s="5" cm="1">
        <f t="array" ref="T1184">MIN(IF((DiscreteStatsTable[GroupByKey]=DiscreteStatsTable[[#This Row],[GroupByKey]]),(DiscreteStatsTable[GroupByKey]=DiscreteStatsTable[[#This Row],[GroupByKey]])*DiscreteStatsTable[Minimum]))</f>
        <v>0</v>
      </c>
      <c r="U1184" s="5" cm="1">
        <f t="array" ref="U1184">MAX(IF((DiscreteStatsTable[GroupByKey]=DiscreteStatsTable[[#This Row],[GroupByKey]]),(DiscreteStatsTable[GroupByKey]=DiscreteStatsTable[[#This Row],[GroupByKey]])*DiscreteStatsTable[Maximum]))</f>
        <v>0</v>
      </c>
      <c r="V1184" s="5" cm="1">
        <f t="array" ref="V1184">IFERROR(AVERAGE(IF((DiscreteStatsTable[GroupByKey]=DiscreteStatsTable[[#This Row],[GroupByKey]]),(DiscreteStatsTable[GroupByKey]=DiscreteStatsTable[[#This Row],[GroupByKey]])*DiscreteStatsTable[NumberObservations])),0)</f>
        <v>314.94</v>
      </c>
      <c r="W1184" s="5">
        <f>IF((DiscreteStatsTable[[#This Row],[RepsRequested]]&gt;1),DiscreteStatsTable[[#This Row],[HalfWidth]],DiscreteStatsTable[[#This Row],[BatchMeansHalfWidth]])</f>
        <v>0</v>
      </c>
      <c r="X1184" s="5" cm="1">
        <f t="array" ref="X1184">COUNT(IF((DiscreteStatsTable[GroupByKey]=DiscreteStatsTable[[#This Row],[GroupByKey]]),(DiscreteStatsTable[GroupByKey]=DiscreteStatsTable[[#This Row],[GroupByKey]])*DiscreteStatsTable[Replication]))</f>
        <v>50</v>
      </c>
      <c r="Y1184" s="5">
        <f>IF(DiscreteStatsTable[[#This Row],[RepsRequested]]=DiscreteStatsTable[[#This Row],[RepsWithStatObserved]],1,0)</f>
        <v>1</v>
      </c>
    </row>
    <row r="1185" spans="1:25" x14ac:dyDescent="0.25">
      <c r="A1185" t="s">
        <v>68</v>
      </c>
      <c r="B1185" t="s">
        <v>70</v>
      </c>
      <c r="C1185">
        <v>32</v>
      </c>
      <c r="D1185" t="s">
        <v>85</v>
      </c>
      <c r="E1185" t="s">
        <v>98</v>
      </c>
      <c r="F1185" t="s">
        <v>87</v>
      </c>
      <c r="G1185">
        <v>0.562380511518492</v>
      </c>
      <c r="H1185">
        <v>2E+20</v>
      </c>
      <c r="I1185">
        <v>0</v>
      </c>
      <c r="J1185">
        <v>4.2939247128328999</v>
      </c>
      <c r="K1185">
        <v>316</v>
      </c>
      <c r="L118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85" s="5" cm="1">
        <f t="array" ref="M1185">MAX(IF((ProjectInfoTable[ProjectName]=DiscreteStatsTable[[#This Row],[ProjectName]]),(ProjectInfoTable[ProjectName]=DiscreteStatsTable[[#This Row],[ProjectName]])*ProjectInfoTable[NumberOfReplications]))</f>
        <v>50</v>
      </c>
      <c r="N1185" s="5" cm="1">
        <f t="array" ref="N1185">IFERROR(AVERAGE(IF((DiscreteStatsTable[GroupByKey]=DiscreteStatsTable[[#This Row],[GroupByKey]]),(DiscreteStatsTable[GroupByKey]=DiscreteStatsTable[[#This Row],[GroupByKey]])*DiscreteStatsTable[Average])),0)</f>
        <v>0.57601823206331915</v>
      </c>
      <c r="O1185" s="5" cm="1">
        <f t="array" ref="O1185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185" s="5" cm="1">
        <f t="array" ref="P1185">MAX(IF((ProjectInfoTable[ProjectName]=DiscreteStatsTable[[#This Row],[ProjectName]]),(ProjectInfoTable[ProjectName]=DiscreteStatsTable[[#This Row],[ProjectName]])*ProjectInfoTable[ConfidenceInterval]))</f>
        <v>0.95</v>
      </c>
      <c r="Q1185" s="5">
        <f>IF(AND(DiscreteStatsTable[[#This Row],[RepsWithStatObserved]]=1,Y1185=0),200000000000000000000,IFERROR(_xlfn.T.INV.2T(1 -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185" s="5" cm="1">
        <f t="array" ref="R1185">MIN(IF((DiscreteStatsTable[GroupByKey]=DiscreteStatsTable[[#This Row],[GroupByKey]]),(DiscreteStatsTable[GroupByKey]=DiscreteStatsTable[[#This Row],[GroupByKey]])*DiscreteStatsTable[Average]))</f>
        <v>0.32737752576294898</v>
      </c>
      <c r="S1185" s="5" cm="1">
        <f t="array" ref="S1185">MAX(IF((DiscreteStatsTable[GroupByKey]=DiscreteStatsTable[[#This Row],[GroupByKey]]),(DiscreteStatsTable[GroupByKey]=DiscreteStatsTable[[#This Row],[GroupByKey]])*DiscreteStatsTable[Average]))</f>
        <v>1.14796185143237</v>
      </c>
      <c r="T1185" s="5" cm="1">
        <f t="array" ref="T1185">MIN(IF((DiscreteStatsTable[GroupByKey]=DiscreteStatsTable[[#This Row],[GroupByKey]]),(DiscreteStatsTable[GroupByKey]=DiscreteStatsTable[[#This Row],[GroupByKey]])*DiscreteStatsTable[Minimum]))</f>
        <v>0</v>
      </c>
      <c r="U1185" s="5" cm="1">
        <f t="array" ref="U1185">MAX(IF((DiscreteStatsTable[GroupByKey]=DiscreteStatsTable[[#This Row],[GroupByKey]]),(DiscreteStatsTable[GroupByKey]=DiscreteStatsTable[[#This Row],[GroupByKey]])*DiscreteStatsTable[Maximum]))</f>
        <v>11.200829717355999</v>
      </c>
      <c r="V1185" s="5" cm="1">
        <f t="array" ref="V1185">IFERROR(AVERAGE(IF((DiscreteStatsTable[GroupByKey]=DiscreteStatsTable[[#This Row],[GroupByKey]]),(DiscreteStatsTable[GroupByKey]=DiscreteStatsTable[[#This Row],[GroupByKey]])*DiscreteStatsTable[NumberObservations])),0)</f>
        <v>314.94</v>
      </c>
      <c r="W1185" s="5">
        <f>IF((DiscreteStatsTable[[#This Row],[RepsRequested]]&gt;1),DiscreteStatsTable[[#This Row],[HalfWidth]],DiscreteStatsTable[[#This Row],[BatchMeansHalfWidth]])</f>
        <v>4.5229136780020357E-2</v>
      </c>
      <c r="X1185" s="5" cm="1">
        <f t="array" ref="X1185">COUNT(IF((DiscreteStatsTable[GroupByKey]=DiscreteStatsTable[[#This Row],[GroupByKey]]),(DiscreteStatsTable[GroupByKey]=DiscreteStatsTable[[#This Row],[GroupByKey]])*DiscreteStatsTable[Replication]))</f>
        <v>50</v>
      </c>
      <c r="Y1185" s="5">
        <f>IF(DiscreteStatsTable[[#This Row],[RepsRequested]]=DiscreteStatsTable[[#This Row],[RepsWithStatObserved]],1,0)</f>
        <v>1</v>
      </c>
    </row>
    <row r="1186" spans="1:25" x14ac:dyDescent="0.25">
      <c r="A1186" t="s">
        <v>68</v>
      </c>
      <c r="B1186" t="s">
        <v>70</v>
      </c>
      <c r="C1186">
        <v>33</v>
      </c>
      <c r="D1186" t="s">
        <v>85</v>
      </c>
      <c r="E1186" t="s">
        <v>86</v>
      </c>
      <c r="F1186" t="s">
        <v>87</v>
      </c>
      <c r="G1186">
        <v>0</v>
      </c>
      <c r="H1186">
        <v>2E+20</v>
      </c>
      <c r="I1186">
        <v>0</v>
      </c>
      <c r="J1186">
        <v>0</v>
      </c>
      <c r="K1186">
        <v>316</v>
      </c>
      <c r="L118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86" s="5" cm="1">
        <f t="array" ref="M1186">MAX(IF((ProjectInfoTable[ProjectName]=DiscreteStatsTable[[#This Row],[ProjectName]]),(ProjectInfoTable[ProjectName]=DiscreteStatsTable[[#This Row],[ProjectName]])*ProjectInfoTable[NumberOfReplications]))</f>
        <v>50</v>
      </c>
      <c r="N1186" s="5" cm="1">
        <f t="array" ref="N1186">IFERROR(AVERAGE(IF((DiscreteStatsTable[GroupByKey]=DiscreteStatsTable[[#This Row],[GroupByKey]]),(DiscreteStatsTable[GroupByKey]=DiscreteStatsTable[[#This Row],[GroupByKey]])*DiscreteStatsTable[Average])),0)</f>
        <v>0</v>
      </c>
      <c r="O1186" s="5" cm="1">
        <f t="array" ref="O1186">IFERROR(_xlfn.STDEV.S(IF((DiscreteStatsTable[GroupByKey]=DiscreteStatsTable[[#This Row],[GroupByKey]]),(DiscreteStatsTable[GroupByKey]=DiscreteStatsTable[[#This Row],[GroupByKey]])*DiscreteStatsTable[Average])),0)</f>
        <v>0</v>
      </c>
      <c r="P1186" s="5" cm="1">
        <f t="array" ref="P1186">MAX(IF((ProjectInfoTable[ProjectName]=DiscreteStatsTable[[#This Row],[ProjectName]]),(ProjectInfoTable[ProjectName]=DiscreteStatsTable[[#This Row],[ProjectName]])*ProjectInfoTable[ConfidenceInterval]))</f>
        <v>0.95</v>
      </c>
      <c r="Q1186" s="5">
        <f>IF(AND(DiscreteStatsTable[[#This Row],[RepsWithStatObserved]]=1,Y1186=0),200000000000000000000,IFERROR(_xlfn.T.INV.2T(1 -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6" s="5" cm="1">
        <f t="array" ref="R1186">MIN(IF((DiscreteStatsTable[GroupByKey]=DiscreteStatsTable[[#This Row],[GroupByKey]]),(DiscreteStatsTable[GroupByKey]=DiscreteStatsTable[[#This Row],[GroupByKey]])*DiscreteStatsTable[Average]))</f>
        <v>0</v>
      </c>
      <c r="S1186" s="5" cm="1">
        <f t="array" ref="S1186">MAX(IF((DiscreteStatsTable[GroupByKey]=DiscreteStatsTable[[#This Row],[GroupByKey]]),(DiscreteStatsTable[GroupByKey]=DiscreteStatsTable[[#This Row],[GroupByKey]])*DiscreteStatsTable[Average]))</f>
        <v>0</v>
      </c>
      <c r="T1186" s="5" cm="1">
        <f t="array" ref="T1186">MIN(IF((DiscreteStatsTable[GroupByKey]=DiscreteStatsTable[[#This Row],[GroupByKey]]),(DiscreteStatsTable[GroupByKey]=DiscreteStatsTable[[#This Row],[GroupByKey]])*DiscreteStatsTable[Minimum]))</f>
        <v>0</v>
      </c>
      <c r="U1186" s="5" cm="1">
        <f t="array" ref="U1186">MAX(IF((DiscreteStatsTable[GroupByKey]=DiscreteStatsTable[[#This Row],[GroupByKey]]),(DiscreteStatsTable[GroupByKey]=DiscreteStatsTable[[#This Row],[GroupByKey]])*DiscreteStatsTable[Maximum]))</f>
        <v>0</v>
      </c>
      <c r="V1186" s="5" cm="1">
        <f t="array" ref="V1186">IFERROR(AVERAGE(IF((DiscreteStatsTable[GroupByKey]=DiscreteStatsTable[[#This Row],[GroupByKey]]),(DiscreteStatsTable[GroupByKey]=DiscreteStatsTable[[#This Row],[GroupByKey]])*DiscreteStatsTable[NumberObservations])),0)</f>
        <v>314.94</v>
      </c>
      <c r="W1186" s="5">
        <f>IF((DiscreteStatsTable[[#This Row],[RepsRequested]]&gt;1),DiscreteStatsTable[[#This Row],[HalfWidth]],DiscreteStatsTable[[#This Row],[BatchMeansHalfWidth]])</f>
        <v>0</v>
      </c>
      <c r="X1186" s="5" cm="1">
        <f t="array" ref="X1186">COUNT(IF((DiscreteStatsTable[GroupByKey]=DiscreteStatsTable[[#This Row],[GroupByKey]]),(DiscreteStatsTable[GroupByKey]=DiscreteStatsTable[[#This Row],[GroupByKey]])*DiscreteStatsTable[Replication]))</f>
        <v>50</v>
      </c>
      <c r="Y1186" s="5">
        <f>IF(DiscreteStatsTable[[#This Row],[RepsRequested]]=DiscreteStatsTable[[#This Row],[RepsWithStatObserved]],1,0)</f>
        <v>1</v>
      </c>
    </row>
    <row r="1187" spans="1:25" x14ac:dyDescent="0.25">
      <c r="A1187" t="s">
        <v>68</v>
      </c>
      <c r="B1187" t="s">
        <v>70</v>
      </c>
      <c r="C1187">
        <v>33</v>
      </c>
      <c r="D1187" t="s">
        <v>85</v>
      </c>
      <c r="E1187" t="s">
        <v>88</v>
      </c>
      <c r="F1187" t="s">
        <v>87</v>
      </c>
      <c r="G1187">
        <v>0</v>
      </c>
      <c r="H1187">
        <v>2E+20</v>
      </c>
      <c r="I1187">
        <v>0</v>
      </c>
      <c r="J1187">
        <v>0</v>
      </c>
      <c r="K1187">
        <v>316</v>
      </c>
      <c r="L118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87" s="5" cm="1">
        <f t="array" ref="M1187">MAX(IF((ProjectInfoTable[ProjectName]=DiscreteStatsTable[[#This Row],[ProjectName]]),(ProjectInfoTable[ProjectName]=DiscreteStatsTable[[#This Row],[ProjectName]])*ProjectInfoTable[NumberOfReplications]))</f>
        <v>50</v>
      </c>
      <c r="N1187" s="5" cm="1">
        <f t="array" ref="N1187">IFERROR(AVERAGE(IF((DiscreteStatsTable[GroupByKey]=DiscreteStatsTable[[#This Row],[GroupByKey]]),(DiscreteStatsTable[GroupByKey]=DiscreteStatsTable[[#This Row],[GroupByKey]])*DiscreteStatsTable[Average])),0)</f>
        <v>0</v>
      </c>
      <c r="O1187" s="5" cm="1">
        <f t="array" ref="O1187">IFERROR(_xlfn.STDEV.S(IF((DiscreteStatsTable[GroupByKey]=DiscreteStatsTable[[#This Row],[GroupByKey]]),(DiscreteStatsTable[GroupByKey]=DiscreteStatsTable[[#This Row],[GroupByKey]])*DiscreteStatsTable[Average])),0)</f>
        <v>0</v>
      </c>
      <c r="P1187" s="5" cm="1">
        <f t="array" ref="P1187">MAX(IF((ProjectInfoTable[ProjectName]=DiscreteStatsTable[[#This Row],[ProjectName]]),(ProjectInfoTable[ProjectName]=DiscreteStatsTable[[#This Row],[ProjectName]])*ProjectInfoTable[ConfidenceInterval]))</f>
        <v>0.95</v>
      </c>
      <c r="Q1187" s="5">
        <f>IF(AND(DiscreteStatsTable[[#This Row],[RepsWithStatObserved]]=1,Y1187=0),200000000000000000000,IFERROR(_xlfn.T.INV.2T(1 -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7" s="5" cm="1">
        <f t="array" ref="R1187">MIN(IF((DiscreteStatsTable[GroupByKey]=DiscreteStatsTable[[#This Row],[GroupByKey]]),(DiscreteStatsTable[GroupByKey]=DiscreteStatsTable[[#This Row],[GroupByKey]])*DiscreteStatsTable[Average]))</f>
        <v>0</v>
      </c>
      <c r="S1187" s="5" cm="1">
        <f t="array" ref="S1187">MAX(IF((DiscreteStatsTable[GroupByKey]=DiscreteStatsTable[[#This Row],[GroupByKey]]),(DiscreteStatsTable[GroupByKey]=DiscreteStatsTable[[#This Row],[GroupByKey]])*DiscreteStatsTable[Average]))</f>
        <v>0</v>
      </c>
      <c r="T1187" s="5" cm="1">
        <f t="array" ref="T1187">MIN(IF((DiscreteStatsTable[GroupByKey]=DiscreteStatsTable[[#This Row],[GroupByKey]]),(DiscreteStatsTable[GroupByKey]=DiscreteStatsTable[[#This Row],[GroupByKey]])*DiscreteStatsTable[Minimum]))</f>
        <v>0</v>
      </c>
      <c r="U1187" s="5" cm="1">
        <f t="array" ref="U1187">MAX(IF((DiscreteStatsTable[GroupByKey]=DiscreteStatsTable[[#This Row],[GroupByKey]]),(DiscreteStatsTable[GroupByKey]=DiscreteStatsTable[[#This Row],[GroupByKey]])*DiscreteStatsTable[Maximum]))</f>
        <v>0</v>
      </c>
      <c r="V1187" s="5" cm="1">
        <f t="array" ref="V1187">IFERROR(AVERAGE(IF((DiscreteStatsTable[GroupByKey]=DiscreteStatsTable[[#This Row],[GroupByKey]]),(DiscreteStatsTable[GroupByKey]=DiscreteStatsTable[[#This Row],[GroupByKey]])*DiscreteStatsTable[NumberObservations])),0)</f>
        <v>314.94</v>
      </c>
      <c r="W1187" s="5">
        <f>IF((DiscreteStatsTable[[#This Row],[RepsRequested]]&gt;1),DiscreteStatsTable[[#This Row],[HalfWidth]],DiscreteStatsTable[[#This Row],[BatchMeansHalfWidth]])</f>
        <v>0</v>
      </c>
      <c r="X1187" s="5" cm="1">
        <f t="array" ref="X1187">COUNT(IF((DiscreteStatsTable[GroupByKey]=DiscreteStatsTable[[#This Row],[GroupByKey]]),(DiscreteStatsTable[GroupByKey]=DiscreteStatsTable[[#This Row],[GroupByKey]])*DiscreteStatsTable[Replication]))</f>
        <v>50</v>
      </c>
      <c r="Y1187" s="5">
        <f>IF(DiscreteStatsTable[[#This Row],[RepsRequested]]=DiscreteStatsTable[[#This Row],[RepsWithStatObserved]],1,0)</f>
        <v>1</v>
      </c>
    </row>
    <row r="1188" spans="1:25" x14ac:dyDescent="0.25">
      <c r="A1188" t="s">
        <v>68</v>
      </c>
      <c r="B1188" t="s">
        <v>70</v>
      </c>
      <c r="C1188">
        <v>33</v>
      </c>
      <c r="D1188" t="s">
        <v>85</v>
      </c>
      <c r="E1188" t="s">
        <v>89</v>
      </c>
      <c r="F1188" t="s">
        <v>87</v>
      </c>
      <c r="G1188">
        <v>0</v>
      </c>
      <c r="H1188">
        <v>2E+20</v>
      </c>
      <c r="I1188">
        <v>0</v>
      </c>
      <c r="J1188">
        <v>0</v>
      </c>
      <c r="K1188">
        <v>316</v>
      </c>
      <c r="L118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88" s="5" cm="1">
        <f t="array" ref="M1188">MAX(IF((ProjectInfoTable[ProjectName]=DiscreteStatsTable[[#This Row],[ProjectName]]),(ProjectInfoTable[ProjectName]=DiscreteStatsTable[[#This Row],[ProjectName]])*ProjectInfoTable[NumberOfReplications]))</f>
        <v>50</v>
      </c>
      <c r="N1188" s="5" cm="1">
        <f t="array" ref="N1188">IFERROR(AVERAGE(IF((DiscreteStatsTable[GroupByKey]=DiscreteStatsTable[[#This Row],[GroupByKey]]),(DiscreteStatsTable[GroupByKey]=DiscreteStatsTable[[#This Row],[GroupByKey]])*DiscreteStatsTable[Average])),0)</f>
        <v>0</v>
      </c>
      <c r="O1188" s="5" cm="1">
        <f t="array" ref="O1188">IFERROR(_xlfn.STDEV.S(IF((DiscreteStatsTable[GroupByKey]=DiscreteStatsTable[[#This Row],[GroupByKey]]),(DiscreteStatsTable[GroupByKey]=DiscreteStatsTable[[#This Row],[GroupByKey]])*DiscreteStatsTable[Average])),0)</f>
        <v>0</v>
      </c>
      <c r="P1188" s="5" cm="1">
        <f t="array" ref="P1188">MAX(IF((ProjectInfoTable[ProjectName]=DiscreteStatsTable[[#This Row],[ProjectName]]),(ProjectInfoTable[ProjectName]=DiscreteStatsTable[[#This Row],[ProjectName]])*ProjectInfoTable[ConfidenceInterval]))</f>
        <v>0.95</v>
      </c>
      <c r="Q1188" s="5">
        <f>IF(AND(DiscreteStatsTable[[#This Row],[RepsWithStatObserved]]=1,Y1188=0),200000000000000000000,IFERROR(_xlfn.T.INV.2T(1 -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8" s="5" cm="1">
        <f t="array" ref="R1188">MIN(IF((DiscreteStatsTable[GroupByKey]=DiscreteStatsTable[[#This Row],[GroupByKey]]),(DiscreteStatsTable[GroupByKey]=DiscreteStatsTable[[#This Row],[GroupByKey]])*DiscreteStatsTable[Average]))</f>
        <v>0</v>
      </c>
      <c r="S1188" s="5" cm="1">
        <f t="array" ref="S1188">MAX(IF((DiscreteStatsTable[GroupByKey]=DiscreteStatsTable[[#This Row],[GroupByKey]]),(DiscreteStatsTable[GroupByKey]=DiscreteStatsTable[[#This Row],[GroupByKey]])*DiscreteStatsTable[Average]))</f>
        <v>0</v>
      </c>
      <c r="T1188" s="5" cm="1">
        <f t="array" ref="T1188">MIN(IF((DiscreteStatsTable[GroupByKey]=DiscreteStatsTable[[#This Row],[GroupByKey]]),(DiscreteStatsTable[GroupByKey]=DiscreteStatsTable[[#This Row],[GroupByKey]])*DiscreteStatsTable[Minimum]))</f>
        <v>0</v>
      </c>
      <c r="U1188" s="5" cm="1">
        <f t="array" ref="U1188">MAX(IF((DiscreteStatsTable[GroupByKey]=DiscreteStatsTable[[#This Row],[GroupByKey]]),(DiscreteStatsTable[GroupByKey]=DiscreteStatsTable[[#This Row],[GroupByKey]])*DiscreteStatsTable[Maximum]))</f>
        <v>0</v>
      </c>
      <c r="V1188" s="5" cm="1">
        <f t="array" ref="V1188">IFERROR(AVERAGE(IF((DiscreteStatsTable[GroupByKey]=DiscreteStatsTable[[#This Row],[GroupByKey]]),(DiscreteStatsTable[GroupByKey]=DiscreteStatsTable[[#This Row],[GroupByKey]])*DiscreteStatsTable[NumberObservations])),0)</f>
        <v>314.94</v>
      </c>
      <c r="W1188" s="5">
        <f>IF((DiscreteStatsTable[[#This Row],[RepsRequested]]&gt;1),DiscreteStatsTable[[#This Row],[HalfWidth]],DiscreteStatsTable[[#This Row],[BatchMeansHalfWidth]])</f>
        <v>0</v>
      </c>
      <c r="X1188" s="5" cm="1">
        <f t="array" ref="X1188">COUNT(IF((DiscreteStatsTable[GroupByKey]=DiscreteStatsTable[[#This Row],[GroupByKey]]),(DiscreteStatsTable[GroupByKey]=DiscreteStatsTable[[#This Row],[GroupByKey]])*DiscreteStatsTable[Replication]))</f>
        <v>50</v>
      </c>
      <c r="Y1188" s="5">
        <f>IF(DiscreteStatsTable[[#This Row],[RepsRequested]]=DiscreteStatsTable[[#This Row],[RepsWithStatObserved]],1,0)</f>
        <v>1</v>
      </c>
    </row>
    <row r="1189" spans="1:25" x14ac:dyDescent="0.25">
      <c r="A1189" t="s">
        <v>68</v>
      </c>
      <c r="B1189" t="s">
        <v>70</v>
      </c>
      <c r="C1189">
        <v>33</v>
      </c>
      <c r="D1189" t="s">
        <v>85</v>
      </c>
      <c r="E1189" t="s">
        <v>90</v>
      </c>
      <c r="F1189" t="s">
        <v>87</v>
      </c>
      <c r="G1189">
        <v>0</v>
      </c>
      <c r="H1189">
        <v>2E+20</v>
      </c>
      <c r="I1189">
        <v>0</v>
      </c>
      <c r="J1189">
        <v>0</v>
      </c>
      <c r="K1189">
        <v>316</v>
      </c>
      <c r="L118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89" s="5" cm="1">
        <f t="array" ref="M1189">MAX(IF((ProjectInfoTable[ProjectName]=DiscreteStatsTable[[#This Row],[ProjectName]]),(ProjectInfoTable[ProjectName]=DiscreteStatsTable[[#This Row],[ProjectName]])*ProjectInfoTable[NumberOfReplications]))</f>
        <v>50</v>
      </c>
      <c r="N1189" s="5" cm="1">
        <f t="array" ref="N1189">IFERROR(AVERAGE(IF((DiscreteStatsTable[GroupByKey]=DiscreteStatsTable[[#This Row],[GroupByKey]]),(DiscreteStatsTable[GroupByKey]=DiscreteStatsTable[[#This Row],[GroupByKey]])*DiscreteStatsTable[Average])),0)</f>
        <v>0</v>
      </c>
      <c r="O1189" s="5" cm="1">
        <f t="array" ref="O1189">IFERROR(_xlfn.STDEV.S(IF((DiscreteStatsTable[GroupByKey]=DiscreteStatsTable[[#This Row],[GroupByKey]]),(DiscreteStatsTable[GroupByKey]=DiscreteStatsTable[[#This Row],[GroupByKey]])*DiscreteStatsTable[Average])),0)</f>
        <v>0</v>
      </c>
      <c r="P1189" s="5" cm="1">
        <f t="array" ref="P1189">MAX(IF((ProjectInfoTable[ProjectName]=DiscreteStatsTable[[#This Row],[ProjectName]]),(ProjectInfoTable[ProjectName]=DiscreteStatsTable[[#This Row],[ProjectName]])*ProjectInfoTable[ConfidenceInterval]))</f>
        <v>0.95</v>
      </c>
      <c r="Q1189" s="5">
        <f>IF(AND(DiscreteStatsTable[[#This Row],[RepsWithStatObserved]]=1,Y1189=0),200000000000000000000,IFERROR(_xlfn.T.INV.2T(1 -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9" s="5" cm="1">
        <f t="array" ref="R1189">MIN(IF((DiscreteStatsTable[GroupByKey]=DiscreteStatsTable[[#This Row],[GroupByKey]]),(DiscreteStatsTable[GroupByKey]=DiscreteStatsTable[[#This Row],[GroupByKey]])*DiscreteStatsTable[Average]))</f>
        <v>0</v>
      </c>
      <c r="S1189" s="5" cm="1">
        <f t="array" ref="S1189">MAX(IF((DiscreteStatsTable[GroupByKey]=DiscreteStatsTable[[#This Row],[GroupByKey]]),(DiscreteStatsTable[GroupByKey]=DiscreteStatsTable[[#This Row],[GroupByKey]])*DiscreteStatsTable[Average]))</f>
        <v>0</v>
      </c>
      <c r="T1189" s="5" cm="1">
        <f t="array" ref="T1189">MIN(IF((DiscreteStatsTable[GroupByKey]=DiscreteStatsTable[[#This Row],[GroupByKey]]),(DiscreteStatsTable[GroupByKey]=DiscreteStatsTable[[#This Row],[GroupByKey]])*DiscreteStatsTable[Minimum]))</f>
        <v>0</v>
      </c>
      <c r="U1189" s="5" cm="1">
        <f t="array" ref="U1189">MAX(IF((DiscreteStatsTable[GroupByKey]=DiscreteStatsTable[[#This Row],[GroupByKey]]),(DiscreteStatsTable[GroupByKey]=DiscreteStatsTable[[#This Row],[GroupByKey]])*DiscreteStatsTable[Maximum]))</f>
        <v>0</v>
      </c>
      <c r="V1189" s="5" cm="1">
        <f t="array" ref="V1189">IFERROR(AVERAGE(IF((DiscreteStatsTable[GroupByKey]=DiscreteStatsTable[[#This Row],[GroupByKey]]),(DiscreteStatsTable[GroupByKey]=DiscreteStatsTable[[#This Row],[GroupByKey]])*DiscreteStatsTable[NumberObservations])),0)</f>
        <v>314.94</v>
      </c>
      <c r="W1189" s="5">
        <f>IF((DiscreteStatsTable[[#This Row],[RepsRequested]]&gt;1),DiscreteStatsTable[[#This Row],[HalfWidth]],DiscreteStatsTable[[#This Row],[BatchMeansHalfWidth]])</f>
        <v>0</v>
      </c>
      <c r="X1189" s="5" cm="1">
        <f t="array" ref="X1189">COUNT(IF((DiscreteStatsTable[GroupByKey]=DiscreteStatsTable[[#This Row],[GroupByKey]]),(DiscreteStatsTable[GroupByKey]=DiscreteStatsTable[[#This Row],[GroupByKey]])*DiscreteStatsTable[Replication]))</f>
        <v>50</v>
      </c>
      <c r="Y1189" s="5">
        <f>IF(DiscreteStatsTable[[#This Row],[RepsRequested]]=DiscreteStatsTable[[#This Row],[RepsWithStatObserved]],1,0)</f>
        <v>1</v>
      </c>
    </row>
    <row r="1190" spans="1:25" x14ac:dyDescent="0.25">
      <c r="A1190" t="s">
        <v>68</v>
      </c>
      <c r="B1190" t="s">
        <v>70</v>
      </c>
      <c r="C1190">
        <v>33</v>
      </c>
      <c r="D1190" t="s">
        <v>85</v>
      </c>
      <c r="E1190" t="s">
        <v>91</v>
      </c>
      <c r="F1190" t="s">
        <v>87</v>
      </c>
      <c r="G1190">
        <v>0.15421018694074801</v>
      </c>
      <c r="H1190">
        <v>2E+20</v>
      </c>
      <c r="I1190">
        <v>2.30516576975698E-2</v>
      </c>
      <c r="J1190">
        <v>0.36755057027913202</v>
      </c>
      <c r="K1190">
        <v>316</v>
      </c>
      <c r="L119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90" s="5" cm="1">
        <f t="array" ref="M1190">MAX(IF((ProjectInfoTable[ProjectName]=DiscreteStatsTable[[#This Row],[ProjectName]]),(ProjectInfoTable[ProjectName]=DiscreteStatsTable[[#This Row],[ProjectName]])*ProjectInfoTable[NumberOfReplications]))</f>
        <v>50</v>
      </c>
      <c r="N1190" s="5" cm="1">
        <f t="array" ref="N1190">IFERROR(AVERAGE(IF((DiscreteStatsTable[GroupByKey]=DiscreteStatsTable[[#This Row],[GroupByKey]]),(DiscreteStatsTable[GroupByKey]=DiscreteStatsTable[[#This Row],[GroupByKey]])*DiscreteStatsTable[Average])),0)</f>
        <v>0.15360300744494335</v>
      </c>
      <c r="O1190" s="5" cm="1">
        <f t="array" ref="O119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90" s="5" cm="1">
        <f t="array" ref="P1190">MAX(IF((ProjectInfoTable[ProjectName]=DiscreteStatsTable[[#This Row],[ProjectName]]),(ProjectInfoTable[ProjectName]=DiscreteStatsTable[[#This Row],[ProjectName]])*ProjectInfoTable[ConfidenceInterval]))</f>
        <v>0.95</v>
      </c>
      <c r="Q1190" s="5">
        <f>IF(AND(DiscreteStatsTable[[#This Row],[RepsWithStatObserved]]=1,Y1190=0),200000000000000000000,IFERROR(_xlfn.T.INV.2T(1 -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90" s="5" cm="1">
        <f t="array" ref="R1190">MIN(IF((DiscreteStatsTable[GroupByKey]=DiscreteStatsTable[[#This Row],[GroupByKey]]),(DiscreteStatsTable[GroupByKey]=DiscreteStatsTable[[#This Row],[GroupByKey]])*DiscreteStatsTable[Average]))</f>
        <v>0.14775202073435401</v>
      </c>
      <c r="S1190" s="5" cm="1">
        <f t="array" ref="S1190">MAX(IF((DiscreteStatsTable[GroupByKey]=DiscreteStatsTable[[#This Row],[GroupByKey]]),(DiscreteStatsTable[GroupByKey]=DiscreteStatsTable[[#This Row],[GroupByKey]])*DiscreteStatsTable[Average]))</f>
        <v>0.15935535821513699</v>
      </c>
      <c r="T1190" s="5" cm="1">
        <f t="array" ref="T1190">MIN(IF((DiscreteStatsTable[GroupByKey]=DiscreteStatsTable[[#This Row],[GroupByKey]]),(DiscreteStatsTable[GroupByKey]=DiscreteStatsTable[[#This Row],[GroupByKey]])*DiscreteStatsTable[Minimum]))</f>
        <v>1.2941586017357501E-2</v>
      </c>
      <c r="U1190" s="5" cm="1">
        <f t="array" ref="U1190">MAX(IF((DiscreteStatsTable[GroupByKey]=DiscreteStatsTable[[#This Row],[GroupByKey]]),(DiscreteStatsTable[GroupByKey]=DiscreteStatsTable[[#This Row],[GroupByKey]])*DiscreteStatsTable[Maximum]))</f>
        <v>0.39902140955300902</v>
      </c>
      <c r="V1190" s="5" cm="1">
        <f t="array" ref="V1190">IFERROR(AVERAGE(IF((DiscreteStatsTable[GroupByKey]=DiscreteStatsTable[[#This Row],[GroupByKey]]),(DiscreteStatsTable[GroupByKey]=DiscreteStatsTable[[#This Row],[GroupByKey]])*DiscreteStatsTable[NumberObservations])),0)</f>
        <v>314.94</v>
      </c>
      <c r="W1190" s="5">
        <f>IF((DiscreteStatsTable[[#This Row],[RepsRequested]]&gt;1),DiscreteStatsTable[[#This Row],[HalfWidth]],DiscreteStatsTable[[#This Row],[BatchMeansHalfWidth]])</f>
        <v>7.902472167534418E-4</v>
      </c>
      <c r="X1190" s="5" cm="1">
        <f t="array" ref="X1190">COUNT(IF((DiscreteStatsTable[GroupByKey]=DiscreteStatsTable[[#This Row],[GroupByKey]]),(DiscreteStatsTable[GroupByKey]=DiscreteStatsTable[[#This Row],[GroupByKey]])*DiscreteStatsTable[Replication]))</f>
        <v>50</v>
      </c>
      <c r="Y1190" s="5">
        <f>IF(DiscreteStatsTable[[#This Row],[RepsRequested]]=DiscreteStatsTable[[#This Row],[RepsWithStatObserved]],1,0)</f>
        <v>1</v>
      </c>
    </row>
    <row r="1191" spans="1:25" x14ac:dyDescent="0.25">
      <c r="A1191" t="s">
        <v>68</v>
      </c>
      <c r="B1191" t="s">
        <v>70</v>
      </c>
      <c r="C1191">
        <v>33</v>
      </c>
      <c r="D1191" t="s">
        <v>85</v>
      </c>
      <c r="E1191" t="s">
        <v>92</v>
      </c>
      <c r="F1191" t="s">
        <v>87</v>
      </c>
      <c r="G1191">
        <v>6.3776647096382098</v>
      </c>
      <c r="H1191">
        <v>2E+20</v>
      </c>
      <c r="I1191">
        <v>1.3830994618541901</v>
      </c>
      <c r="J1191">
        <v>17.813009474753301</v>
      </c>
      <c r="K1191">
        <v>316</v>
      </c>
      <c r="L119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91" s="5" cm="1">
        <f t="array" ref="M1191">MAX(IF((ProjectInfoTable[ProjectName]=DiscreteStatsTable[[#This Row],[ProjectName]]),(ProjectInfoTable[ProjectName]=DiscreteStatsTable[[#This Row],[ProjectName]])*ProjectInfoTable[NumberOfReplications]))</f>
        <v>50</v>
      </c>
      <c r="N1191" s="5" cm="1">
        <f t="array" ref="N1191">IFERROR(AVERAGE(IF((DiscreteStatsTable[GroupByKey]=DiscreteStatsTable[[#This Row],[GroupByKey]]),(DiscreteStatsTable[GroupByKey]=DiscreteStatsTable[[#This Row],[GroupByKey]])*DiscreteStatsTable[Average])),0)</f>
        <v>6.2464097165262737</v>
      </c>
      <c r="O1191" s="5" cm="1">
        <f t="array" ref="O1191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191" s="5" cm="1">
        <f t="array" ref="P1191">MAX(IF((ProjectInfoTable[ProjectName]=DiscreteStatsTable[[#This Row],[ProjectName]]),(ProjectInfoTable[ProjectName]=DiscreteStatsTable[[#This Row],[ProjectName]])*ProjectInfoTable[ConfidenceInterval]))</f>
        <v>0.95</v>
      </c>
      <c r="Q1191" s="5">
        <f>IF(AND(DiscreteStatsTable[[#This Row],[RepsWithStatObserved]]=1,Y1191=0),200000000000000000000,IFERROR(_xlfn.T.INV.2T(1 -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191" s="5" cm="1">
        <f t="array" ref="R1191">MIN(IF((DiscreteStatsTable[GroupByKey]=DiscreteStatsTable[[#This Row],[GroupByKey]]),(DiscreteStatsTable[GroupByKey]=DiscreteStatsTable[[#This Row],[GroupByKey]])*DiscreteStatsTable[Average]))</f>
        <v>5.7719952606423401</v>
      </c>
      <c r="S1191" s="5" cm="1">
        <f t="array" ref="S1191">MAX(IF((DiscreteStatsTable[GroupByKey]=DiscreteStatsTable[[#This Row],[GroupByKey]]),(DiscreteStatsTable[GroupByKey]=DiscreteStatsTable[[#This Row],[GroupByKey]])*DiscreteStatsTable[Average]))</f>
        <v>6.9649734105951397</v>
      </c>
      <c r="T1191" s="5" cm="1">
        <f t="array" ref="T1191">MIN(IF((DiscreteStatsTable[GroupByKey]=DiscreteStatsTable[[#This Row],[GroupByKey]]),(DiscreteStatsTable[GroupByKey]=DiscreteStatsTable[[#This Row],[GroupByKey]])*DiscreteStatsTable[Minimum]))</f>
        <v>0.776495161041453</v>
      </c>
      <c r="U1191" s="5" cm="1">
        <f t="array" ref="U1191">MAX(IF((DiscreteStatsTable[GroupByKey]=DiscreteStatsTable[[#This Row],[GroupByKey]]),(DiscreteStatsTable[GroupByKey]=DiscreteStatsTable[[#This Row],[GroupByKey]])*DiscreteStatsTable[Maximum]))</f>
        <v>24.516532285818698</v>
      </c>
      <c r="V1191" s="5" cm="1">
        <f t="array" ref="V1191">IFERROR(AVERAGE(IF((DiscreteStatsTable[GroupByKey]=DiscreteStatsTable[[#This Row],[GroupByKey]]),(DiscreteStatsTable[GroupByKey]=DiscreteStatsTable[[#This Row],[GroupByKey]])*DiscreteStatsTable[NumberObservations])),0)</f>
        <v>314.94</v>
      </c>
      <c r="W1191" s="5">
        <f>IF((DiscreteStatsTable[[#This Row],[RepsRequested]]&gt;1),DiscreteStatsTable[[#This Row],[HalfWidth]],DiscreteStatsTable[[#This Row],[BatchMeansHalfWidth]])</f>
        <v>7.1468938045562813E-2</v>
      </c>
      <c r="X1191" s="5" cm="1">
        <f t="array" ref="X1191">COUNT(IF((DiscreteStatsTable[GroupByKey]=DiscreteStatsTable[[#This Row],[GroupByKey]]),(DiscreteStatsTable[GroupByKey]=DiscreteStatsTable[[#This Row],[GroupByKey]])*DiscreteStatsTable[Replication]))</f>
        <v>50</v>
      </c>
      <c r="Y1191" s="5">
        <f>IF(DiscreteStatsTable[[#This Row],[RepsRequested]]=DiscreteStatsTable[[#This Row],[RepsWithStatObserved]],1,0)</f>
        <v>1</v>
      </c>
    </row>
    <row r="1192" spans="1:25" x14ac:dyDescent="0.25">
      <c r="A1192" t="s">
        <v>68</v>
      </c>
      <c r="B1192" t="s">
        <v>70</v>
      </c>
      <c r="C1192">
        <v>33</v>
      </c>
      <c r="D1192" t="s">
        <v>85</v>
      </c>
      <c r="E1192" t="s">
        <v>93</v>
      </c>
      <c r="F1192" t="s">
        <v>87</v>
      </c>
      <c r="G1192">
        <v>0</v>
      </c>
      <c r="H1192">
        <v>2E+20</v>
      </c>
      <c r="I1192">
        <v>0</v>
      </c>
      <c r="J1192">
        <v>0</v>
      </c>
      <c r="K1192">
        <v>316</v>
      </c>
      <c r="L119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92" s="5" cm="1">
        <f t="array" ref="M1192">MAX(IF((ProjectInfoTable[ProjectName]=DiscreteStatsTable[[#This Row],[ProjectName]]),(ProjectInfoTable[ProjectName]=DiscreteStatsTable[[#This Row],[ProjectName]])*ProjectInfoTable[NumberOfReplications]))</f>
        <v>50</v>
      </c>
      <c r="N1192" s="5" cm="1">
        <f t="array" ref="N1192">IFERROR(AVERAGE(IF((DiscreteStatsTable[GroupByKey]=DiscreteStatsTable[[#This Row],[GroupByKey]]),(DiscreteStatsTable[GroupByKey]=DiscreteStatsTable[[#This Row],[GroupByKey]])*DiscreteStatsTable[Average])),0)</f>
        <v>0</v>
      </c>
      <c r="O1192" s="5" cm="1">
        <f t="array" ref="O1192">IFERROR(_xlfn.STDEV.S(IF((DiscreteStatsTable[GroupByKey]=DiscreteStatsTable[[#This Row],[GroupByKey]]),(DiscreteStatsTable[GroupByKey]=DiscreteStatsTable[[#This Row],[GroupByKey]])*DiscreteStatsTable[Average])),0)</f>
        <v>0</v>
      </c>
      <c r="P1192" s="5" cm="1">
        <f t="array" ref="P1192">MAX(IF((ProjectInfoTable[ProjectName]=DiscreteStatsTable[[#This Row],[ProjectName]]),(ProjectInfoTable[ProjectName]=DiscreteStatsTable[[#This Row],[ProjectName]])*ProjectInfoTable[ConfidenceInterval]))</f>
        <v>0.95</v>
      </c>
      <c r="Q1192" s="5">
        <f>IF(AND(DiscreteStatsTable[[#This Row],[RepsWithStatObserved]]=1,Y1192=0),200000000000000000000,IFERROR(_xlfn.T.INV.2T(1 -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2" s="5" cm="1">
        <f t="array" ref="R1192">MIN(IF((DiscreteStatsTable[GroupByKey]=DiscreteStatsTable[[#This Row],[GroupByKey]]),(DiscreteStatsTable[GroupByKey]=DiscreteStatsTable[[#This Row],[GroupByKey]])*DiscreteStatsTable[Average]))</f>
        <v>0</v>
      </c>
      <c r="S1192" s="5" cm="1">
        <f t="array" ref="S1192">MAX(IF((DiscreteStatsTable[GroupByKey]=DiscreteStatsTable[[#This Row],[GroupByKey]]),(DiscreteStatsTable[GroupByKey]=DiscreteStatsTable[[#This Row],[GroupByKey]])*DiscreteStatsTable[Average]))</f>
        <v>0</v>
      </c>
      <c r="T1192" s="5" cm="1">
        <f t="array" ref="T1192">MIN(IF((DiscreteStatsTable[GroupByKey]=DiscreteStatsTable[[#This Row],[GroupByKey]]),(DiscreteStatsTable[GroupByKey]=DiscreteStatsTable[[#This Row],[GroupByKey]])*DiscreteStatsTable[Minimum]))</f>
        <v>0</v>
      </c>
      <c r="U1192" s="5" cm="1">
        <f t="array" ref="U1192">MAX(IF((DiscreteStatsTable[GroupByKey]=DiscreteStatsTable[[#This Row],[GroupByKey]]),(DiscreteStatsTable[GroupByKey]=DiscreteStatsTable[[#This Row],[GroupByKey]])*DiscreteStatsTable[Maximum]))</f>
        <v>0</v>
      </c>
      <c r="V1192" s="5" cm="1">
        <f t="array" ref="V1192">IFERROR(AVERAGE(IF((DiscreteStatsTable[GroupByKey]=DiscreteStatsTable[[#This Row],[GroupByKey]]),(DiscreteStatsTable[GroupByKey]=DiscreteStatsTable[[#This Row],[GroupByKey]])*DiscreteStatsTable[NumberObservations])),0)</f>
        <v>314.94</v>
      </c>
      <c r="W1192" s="5">
        <f>IF((DiscreteStatsTable[[#This Row],[RepsRequested]]&gt;1),DiscreteStatsTable[[#This Row],[HalfWidth]],DiscreteStatsTable[[#This Row],[BatchMeansHalfWidth]])</f>
        <v>0</v>
      </c>
      <c r="X1192" s="5" cm="1">
        <f t="array" ref="X1192">COUNT(IF((DiscreteStatsTable[GroupByKey]=DiscreteStatsTable[[#This Row],[GroupByKey]]),(DiscreteStatsTable[GroupByKey]=DiscreteStatsTable[[#This Row],[GroupByKey]])*DiscreteStatsTable[Replication]))</f>
        <v>50</v>
      </c>
      <c r="Y1192" s="5">
        <f>IF(DiscreteStatsTable[[#This Row],[RepsRequested]]=DiscreteStatsTable[[#This Row],[RepsWithStatObserved]],1,0)</f>
        <v>1</v>
      </c>
    </row>
    <row r="1193" spans="1:25" x14ac:dyDescent="0.25">
      <c r="A1193" t="s">
        <v>68</v>
      </c>
      <c r="B1193" t="s">
        <v>70</v>
      </c>
      <c r="C1193">
        <v>33</v>
      </c>
      <c r="D1193" t="s">
        <v>85</v>
      </c>
      <c r="E1193" t="s">
        <v>94</v>
      </c>
      <c r="F1193" t="s">
        <v>87</v>
      </c>
      <c r="G1193">
        <v>0</v>
      </c>
      <c r="H1193">
        <v>2E+20</v>
      </c>
      <c r="I1193">
        <v>0</v>
      </c>
      <c r="J1193">
        <v>0</v>
      </c>
      <c r="K1193">
        <v>316</v>
      </c>
      <c r="L119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93" s="5" cm="1">
        <f t="array" ref="M1193">MAX(IF((ProjectInfoTable[ProjectName]=DiscreteStatsTable[[#This Row],[ProjectName]]),(ProjectInfoTable[ProjectName]=DiscreteStatsTable[[#This Row],[ProjectName]])*ProjectInfoTable[NumberOfReplications]))</f>
        <v>50</v>
      </c>
      <c r="N1193" s="5" cm="1">
        <f t="array" ref="N1193">IFERROR(AVERAGE(IF((DiscreteStatsTable[GroupByKey]=DiscreteStatsTable[[#This Row],[GroupByKey]]),(DiscreteStatsTable[GroupByKey]=DiscreteStatsTable[[#This Row],[GroupByKey]])*DiscreteStatsTable[Average])),0)</f>
        <v>0</v>
      </c>
      <c r="O1193" s="5" cm="1">
        <f t="array" ref="O1193">IFERROR(_xlfn.STDEV.S(IF((DiscreteStatsTable[GroupByKey]=DiscreteStatsTable[[#This Row],[GroupByKey]]),(DiscreteStatsTable[GroupByKey]=DiscreteStatsTable[[#This Row],[GroupByKey]])*DiscreteStatsTable[Average])),0)</f>
        <v>0</v>
      </c>
      <c r="P1193" s="5" cm="1">
        <f t="array" ref="P1193">MAX(IF((ProjectInfoTable[ProjectName]=DiscreteStatsTable[[#This Row],[ProjectName]]),(ProjectInfoTable[ProjectName]=DiscreteStatsTable[[#This Row],[ProjectName]])*ProjectInfoTable[ConfidenceInterval]))</f>
        <v>0.95</v>
      </c>
      <c r="Q1193" s="5">
        <f>IF(AND(DiscreteStatsTable[[#This Row],[RepsWithStatObserved]]=1,Y1193=0),200000000000000000000,IFERROR(_xlfn.T.INV.2T(1 -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3" s="5" cm="1">
        <f t="array" ref="R1193">MIN(IF((DiscreteStatsTable[GroupByKey]=DiscreteStatsTable[[#This Row],[GroupByKey]]),(DiscreteStatsTable[GroupByKey]=DiscreteStatsTable[[#This Row],[GroupByKey]])*DiscreteStatsTable[Average]))</f>
        <v>0</v>
      </c>
      <c r="S1193" s="5" cm="1">
        <f t="array" ref="S1193">MAX(IF((DiscreteStatsTable[GroupByKey]=DiscreteStatsTable[[#This Row],[GroupByKey]]),(DiscreteStatsTable[GroupByKey]=DiscreteStatsTable[[#This Row],[GroupByKey]])*DiscreteStatsTable[Average]))</f>
        <v>0</v>
      </c>
      <c r="T1193" s="5" cm="1">
        <f t="array" ref="T1193">MIN(IF((DiscreteStatsTable[GroupByKey]=DiscreteStatsTable[[#This Row],[GroupByKey]]),(DiscreteStatsTable[GroupByKey]=DiscreteStatsTable[[#This Row],[GroupByKey]])*DiscreteStatsTable[Minimum]))</f>
        <v>0</v>
      </c>
      <c r="U1193" s="5" cm="1">
        <f t="array" ref="U1193">MAX(IF((DiscreteStatsTable[GroupByKey]=DiscreteStatsTable[[#This Row],[GroupByKey]]),(DiscreteStatsTable[GroupByKey]=DiscreteStatsTable[[#This Row],[GroupByKey]])*DiscreteStatsTable[Maximum]))</f>
        <v>0</v>
      </c>
      <c r="V1193" s="5" cm="1">
        <f t="array" ref="V1193">IFERROR(AVERAGE(IF((DiscreteStatsTable[GroupByKey]=DiscreteStatsTable[[#This Row],[GroupByKey]]),(DiscreteStatsTable[GroupByKey]=DiscreteStatsTable[[#This Row],[GroupByKey]])*DiscreteStatsTable[NumberObservations])),0)</f>
        <v>314.94</v>
      </c>
      <c r="W1193" s="5">
        <f>IF((DiscreteStatsTable[[#This Row],[RepsRequested]]&gt;1),DiscreteStatsTable[[#This Row],[HalfWidth]],DiscreteStatsTable[[#This Row],[BatchMeansHalfWidth]])</f>
        <v>0</v>
      </c>
      <c r="X1193" s="5" cm="1">
        <f t="array" ref="X1193">COUNT(IF((DiscreteStatsTable[GroupByKey]=DiscreteStatsTable[[#This Row],[GroupByKey]]),(DiscreteStatsTable[GroupByKey]=DiscreteStatsTable[[#This Row],[GroupByKey]])*DiscreteStatsTable[Replication]))</f>
        <v>50</v>
      </c>
      <c r="Y1193" s="5">
        <f>IF(DiscreteStatsTable[[#This Row],[RepsRequested]]=DiscreteStatsTable[[#This Row],[RepsWithStatObserved]],1,0)</f>
        <v>1</v>
      </c>
    </row>
    <row r="1194" spans="1:25" x14ac:dyDescent="0.25">
      <c r="A1194" t="s">
        <v>68</v>
      </c>
      <c r="B1194" t="s">
        <v>70</v>
      </c>
      <c r="C1194">
        <v>33</v>
      </c>
      <c r="D1194" t="s">
        <v>85</v>
      </c>
      <c r="E1194" t="s">
        <v>95</v>
      </c>
      <c r="F1194" t="s">
        <v>87</v>
      </c>
      <c r="G1194">
        <v>0.15421018694074801</v>
      </c>
      <c r="H1194">
        <v>2E+20</v>
      </c>
      <c r="I1194">
        <v>2.30516576975698E-2</v>
      </c>
      <c r="J1194">
        <v>0.36755057027913202</v>
      </c>
      <c r="K1194">
        <v>316</v>
      </c>
      <c r="L119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94" s="5" cm="1">
        <f t="array" ref="M1194">MAX(IF((ProjectInfoTable[ProjectName]=DiscreteStatsTable[[#This Row],[ProjectName]]),(ProjectInfoTable[ProjectName]=DiscreteStatsTable[[#This Row],[ProjectName]])*ProjectInfoTable[NumberOfReplications]))</f>
        <v>50</v>
      </c>
      <c r="N1194" s="5" cm="1">
        <f t="array" ref="N1194">IFERROR(AVERAGE(IF((DiscreteStatsTable[GroupByKey]=DiscreteStatsTable[[#This Row],[GroupByKey]]),(DiscreteStatsTable[GroupByKey]=DiscreteStatsTable[[#This Row],[GroupByKey]])*DiscreteStatsTable[Average])),0)</f>
        <v>0.15360300744494335</v>
      </c>
      <c r="O1194" s="5" cm="1">
        <f t="array" ref="O119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194" s="5" cm="1">
        <f t="array" ref="P1194">MAX(IF((ProjectInfoTable[ProjectName]=DiscreteStatsTable[[#This Row],[ProjectName]]),(ProjectInfoTable[ProjectName]=DiscreteStatsTable[[#This Row],[ProjectName]])*ProjectInfoTable[ConfidenceInterval]))</f>
        <v>0.95</v>
      </c>
      <c r="Q1194" s="5">
        <f>IF(AND(DiscreteStatsTable[[#This Row],[RepsWithStatObserved]]=1,Y1194=0),200000000000000000000,IFERROR(_xlfn.T.INV.2T(1 -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194" s="5" cm="1">
        <f t="array" ref="R1194">MIN(IF((DiscreteStatsTable[GroupByKey]=DiscreteStatsTable[[#This Row],[GroupByKey]]),(DiscreteStatsTable[GroupByKey]=DiscreteStatsTable[[#This Row],[GroupByKey]])*DiscreteStatsTable[Average]))</f>
        <v>0.14775202073435401</v>
      </c>
      <c r="S1194" s="5" cm="1">
        <f t="array" ref="S1194">MAX(IF((DiscreteStatsTable[GroupByKey]=DiscreteStatsTable[[#This Row],[GroupByKey]]),(DiscreteStatsTable[GroupByKey]=DiscreteStatsTable[[#This Row],[GroupByKey]])*DiscreteStatsTable[Average]))</f>
        <v>0.15935535821513699</v>
      </c>
      <c r="T1194" s="5" cm="1">
        <f t="array" ref="T1194">MIN(IF((DiscreteStatsTable[GroupByKey]=DiscreteStatsTable[[#This Row],[GroupByKey]]),(DiscreteStatsTable[GroupByKey]=DiscreteStatsTable[[#This Row],[GroupByKey]])*DiscreteStatsTable[Minimum]))</f>
        <v>1.2941586017357501E-2</v>
      </c>
      <c r="U1194" s="5" cm="1">
        <f t="array" ref="U1194">MAX(IF((DiscreteStatsTable[GroupByKey]=DiscreteStatsTable[[#This Row],[GroupByKey]]),(DiscreteStatsTable[GroupByKey]=DiscreteStatsTable[[#This Row],[GroupByKey]])*DiscreteStatsTable[Maximum]))</f>
        <v>0.39902140955300902</v>
      </c>
      <c r="V1194" s="5" cm="1">
        <f t="array" ref="V1194">IFERROR(AVERAGE(IF((DiscreteStatsTable[GroupByKey]=DiscreteStatsTable[[#This Row],[GroupByKey]]),(DiscreteStatsTable[GroupByKey]=DiscreteStatsTable[[#This Row],[GroupByKey]])*DiscreteStatsTable[NumberObservations])),0)</f>
        <v>314.94</v>
      </c>
      <c r="W1194" s="5">
        <f>IF((DiscreteStatsTable[[#This Row],[RepsRequested]]&gt;1),DiscreteStatsTable[[#This Row],[HalfWidth]],DiscreteStatsTable[[#This Row],[BatchMeansHalfWidth]])</f>
        <v>7.902472167534418E-4</v>
      </c>
      <c r="X1194" s="5" cm="1">
        <f t="array" ref="X1194">COUNT(IF((DiscreteStatsTable[GroupByKey]=DiscreteStatsTable[[#This Row],[GroupByKey]]),(DiscreteStatsTable[GroupByKey]=DiscreteStatsTable[[#This Row],[GroupByKey]])*DiscreteStatsTable[Replication]))</f>
        <v>50</v>
      </c>
      <c r="Y1194" s="5">
        <f>IF(DiscreteStatsTable[[#This Row],[RepsRequested]]=DiscreteStatsTable[[#This Row],[RepsWithStatObserved]],1,0)</f>
        <v>1</v>
      </c>
    </row>
    <row r="1195" spans="1:25" x14ac:dyDescent="0.25">
      <c r="A1195" t="s">
        <v>68</v>
      </c>
      <c r="B1195" t="s">
        <v>70</v>
      </c>
      <c r="C1195">
        <v>33</v>
      </c>
      <c r="D1195" t="s">
        <v>85</v>
      </c>
      <c r="E1195" t="s">
        <v>96</v>
      </c>
      <c r="F1195" t="s">
        <v>87</v>
      </c>
      <c r="G1195">
        <v>5.7332371792968697</v>
      </c>
      <c r="H1195">
        <v>2E+20</v>
      </c>
      <c r="I1195">
        <v>1.3830994618541901</v>
      </c>
      <c r="J1195">
        <v>16.7480419063996</v>
      </c>
      <c r="K1195">
        <v>316</v>
      </c>
      <c r="L119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95" s="5" cm="1">
        <f t="array" ref="M1195">MAX(IF((ProjectInfoTable[ProjectName]=DiscreteStatsTable[[#This Row],[ProjectName]]),(ProjectInfoTable[ProjectName]=DiscreteStatsTable[[#This Row],[ProjectName]])*ProjectInfoTable[NumberOfReplications]))</f>
        <v>50</v>
      </c>
      <c r="N1195" s="5" cm="1">
        <f t="array" ref="N1195">IFERROR(AVERAGE(IF((DiscreteStatsTable[GroupByKey]=DiscreteStatsTable[[#This Row],[GroupByKey]]),(DiscreteStatsTable[GroupByKey]=DiscreteStatsTable[[#This Row],[GroupByKey]])*DiscreteStatsTable[Average])),0)</f>
        <v>5.6703914844629564</v>
      </c>
      <c r="O1195" s="5" cm="1">
        <f t="array" ref="O1195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195" s="5" cm="1">
        <f t="array" ref="P1195">MAX(IF((ProjectInfoTable[ProjectName]=DiscreteStatsTable[[#This Row],[ProjectName]]),(ProjectInfoTable[ProjectName]=DiscreteStatsTable[[#This Row],[ProjectName]])*ProjectInfoTable[ConfidenceInterval]))</f>
        <v>0.95</v>
      </c>
      <c r="Q1195" s="5">
        <f>IF(AND(DiscreteStatsTable[[#This Row],[RepsWithStatObserved]]=1,Y1195=0),200000000000000000000,IFERROR(_xlfn.T.INV.2T(1 -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195" s="5" cm="1">
        <f t="array" ref="R1195">MIN(IF((DiscreteStatsTable[GroupByKey]=DiscreteStatsTable[[#This Row],[GroupByKey]]),(DiscreteStatsTable[GroupByKey]=DiscreteStatsTable[[#This Row],[GroupByKey]])*DiscreteStatsTable[Average]))</f>
        <v>5.4446177348794</v>
      </c>
      <c r="S1195" s="5" cm="1">
        <f t="array" ref="S1195">MAX(IF((DiscreteStatsTable[GroupByKey]=DiscreteStatsTable[[#This Row],[GroupByKey]]),(DiscreteStatsTable[GroupByKey]=DiscreteStatsTable[[#This Row],[GroupByKey]])*DiscreteStatsTable[Average]))</f>
        <v>5.9073355064629904</v>
      </c>
      <c r="T1195" s="5" cm="1">
        <f t="array" ref="T1195">MIN(IF((DiscreteStatsTable[GroupByKey]=DiscreteStatsTable[[#This Row],[GroupByKey]]),(DiscreteStatsTable[GroupByKey]=DiscreteStatsTable[[#This Row],[GroupByKey]])*DiscreteStatsTable[Minimum]))</f>
        <v>0.776495161041453</v>
      </c>
      <c r="U1195" s="5" cm="1">
        <f t="array" ref="U1195">MAX(IF((DiscreteStatsTable[GroupByKey]=DiscreteStatsTable[[#This Row],[GroupByKey]]),(DiscreteStatsTable[GroupByKey]=DiscreteStatsTable[[#This Row],[GroupByKey]])*DiscreteStatsTable[Maximum]))</f>
        <v>17.386184782464099</v>
      </c>
      <c r="V1195" s="5" cm="1">
        <f t="array" ref="V1195">IFERROR(AVERAGE(IF((DiscreteStatsTable[GroupByKey]=DiscreteStatsTable[[#This Row],[GroupByKey]]),(DiscreteStatsTable[GroupByKey]=DiscreteStatsTable[[#This Row],[GroupByKey]])*DiscreteStatsTable[NumberObservations])),0)</f>
        <v>314.94</v>
      </c>
      <c r="W1195" s="5">
        <f>IF((DiscreteStatsTable[[#This Row],[RepsRequested]]&gt;1),DiscreteStatsTable[[#This Row],[HalfWidth]],DiscreteStatsTable[[#This Row],[BatchMeansHalfWidth]])</f>
        <v>3.1864759013847554E-2</v>
      </c>
      <c r="X1195" s="5" cm="1">
        <f t="array" ref="X1195">COUNT(IF((DiscreteStatsTable[GroupByKey]=DiscreteStatsTable[[#This Row],[GroupByKey]]),(DiscreteStatsTable[GroupByKey]=DiscreteStatsTable[[#This Row],[GroupByKey]])*DiscreteStatsTable[Replication]))</f>
        <v>50</v>
      </c>
      <c r="Y1195" s="5">
        <f>IF(DiscreteStatsTable[[#This Row],[RepsRequested]]=DiscreteStatsTable[[#This Row],[RepsWithStatObserved]],1,0)</f>
        <v>1</v>
      </c>
    </row>
    <row r="1196" spans="1:25" x14ac:dyDescent="0.25">
      <c r="A1196" t="s">
        <v>68</v>
      </c>
      <c r="B1196" t="s">
        <v>70</v>
      </c>
      <c r="C1196">
        <v>33</v>
      </c>
      <c r="D1196" t="s">
        <v>85</v>
      </c>
      <c r="E1196" t="s">
        <v>97</v>
      </c>
      <c r="F1196" t="s">
        <v>87</v>
      </c>
      <c r="G1196">
        <v>0</v>
      </c>
      <c r="H1196">
        <v>2E+20</v>
      </c>
      <c r="I1196">
        <v>0</v>
      </c>
      <c r="J1196">
        <v>0</v>
      </c>
      <c r="K1196">
        <v>316</v>
      </c>
      <c r="L119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96" s="5" cm="1">
        <f t="array" ref="M1196">MAX(IF((ProjectInfoTable[ProjectName]=DiscreteStatsTable[[#This Row],[ProjectName]]),(ProjectInfoTable[ProjectName]=DiscreteStatsTable[[#This Row],[ProjectName]])*ProjectInfoTable[NumberOfReplications]))</f>
        <v>50</v>
      </c>
      <c r="N1196" s="5" cm="1">
        <f t="array" ref="N1196">IFERROR(AVERAGE(IF((DiscreteStatsTable[GroupByKey]=DiscreteStatsTable[[#This Row],[GroupByKey]]),(DiscreteStatsTable[GroupByKey]=DiscreteStatsTable[[#This Row],[GroupByKey]])*DiscreteStatsTable[Average])),0)</f>
        <v>0</v>
      </c>
      <c r="O1196" s="5" cm="1">
        <f t="array" ref="O1196">IFERROR(_xlfn.STDEV.S(IF((DiscreteStatsTable[GroupByKey]=DiscreteStatsTable[[#This Row],[GroupByKey]]),(DiscreteStatsTable[GroupByKey]=DiscreteStatsTable[[#This Row],[GroupByKey]])*DiscreteStatsTable[Average])),0)</f>
        <v>0</v>
      </c>
      <c r="P1196" s="5" cm="1">
        <f t="array" ref="P1196">MAX(IF((ProjectInfoTable[ProjectName]=DiscreteStatsTable[[#This Row],[ProjectName]]),(ProjectInfoTable[ProjectName]=DiscreteStatsTable[[#This Row],[ProjectName]])*ProjectInfoTable[ConfidenceInterval]))</f>
        <v>0.95</v>
      </c>
      <c r="Q1196" s="5">
        <f>IF(AND(DiscreteStatsTable[[#This Row],[RepsWithStatObserved]]=1,Y1196=0),200000000000000000000,IFERROR(_xlfn.T.INV.2T(1 -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6" s="5" cm="1">
        <f t="array" ref="R1196">MIN(IF((DiscreteStatsTable[GroupByKey]=DiscreteStatsTable[[#This Row],[GroupByKey]]),(DiscreteStatsTable[GroupByKey]=DiscreteStatsTable[[#This Row],[GroupByKey]])*DiscreteStatsTable[Average]))</f>
        <v>0</v>
      </c>
      <c r="S1196" s="5" cm="1">
        <f t="array" ref="S1196">MAX(IF((DiscreteStatsTable[GroupByKey]=DiscreteStatsTable[[#This Row],[GroupByKey]]),(DiscreteStatsTable[GroupByKey]=DiscreteStatsTable[[#This Row],[GroupByKey]])*DiscreteStatsTable[Average]))</f>
        <v>0</v>
      </c>
      <c r="T1196" s="5" cm="1">
        <f t="array" ref="T1196">MIN(IF((DiscreteStatsTable[GroupByKey]=DiscreteStatsTable[[#This Row],[GroupByKey]]),(DiscreteStatsTable[GroupByKey]=DiscreteStatsTable[[#This Row],[GroupByKey]])*DiscreteStatsTable[Minimum]))</f>
        <v>0</v>
      </c>
      <c r="U1196" s="5" cm="1">
        <f t="array" ref="U1196">MAX(IF((DiscreteStatsTable[GroupByKey]=DiscreteStatsTable[[#This Row],[GroupByKey]]),(DiscreteStatsTable[GroupByKey]=DiscreteStatsTable[[#This Row],[GroupByKey]])*DiscreteStatsTable[Maximum]))</f>
        <v>0</v>
      </c>
      <c r="V1196" s="5" cm="1">
        <f t="array" ref="V1196">IFERROR(AVERAGE(IF((DiscreteStatsTable[GroupByKey]=DiscreteStatsTable[[#This Row],[GroupByKey]]),(DiscreteStatsTable[GroupByKey]=DiscreteStatsTable[[#This Row],[GroupByKey]])*DiscreteStatsTable[NumberObservations])),0)</f>
        <v>314.94</v>
      </c>
      <c r="W1196" s="5">
        <f>IF((DiscreteStatsTable[[#This Row],[RepsRequested]]&gt;1),DiscreteStatsTable[[#This Row],[HalfWidth]],DiscreteStatsTable[[#This Row],[BatchMeansHalfWidth]])</f>
        <v>0</v>
      </c>
      <c r="X1196" s="5" cm="1">
        <f t="array" ref="X1196">COUNT(IF((DiscreteStatsTable[GroupByKey]=DiscreteStatsTable[[#This Row],[GroupByKey]]),(DiscreteStatsTable[GroupByKey]=DiscreteStatsTable[[#This Row],[GroupByKey]])*DiscreteStatsTable[Replication]))</f>
        <v>50</v>
      </c>
      <c r="Y1196" s="5">
        <f>IF(DiscreteStatsTable[[#This Row],[RepsRequested]]=DiscreteStatsTable[[#This Row],[RepsWithStatObserved]],1,0)</f>
        <v>1</v>
      </c>
    </row>
    <row r="1197" spans="1:25" x14ac:dyDescent="0.25">
      <c r="A1197" t="s">
        <v>68</v>
      </c>
      <c r="B1197" t="s">
        <v>70</v>
      </c>
      <c r="C1197">
        <v>33</v>
      </c>
      <c r="D1197" t="s">
        <v>85</v>
      </c>
      <c r="E1197" t="s">
        <v>98</v>
      </c>
      <c r="F1197" t="s">
        <v>87</v>
      </c>
      <c r="G1197">
        <v>0.64442753034133105</v>
      </c>
      <c r="H1197">
        <v>2E+20</v>
      </c>
      <c r="I1197">
        <v>0</v>
      </c>
      <c r="J1197">
        <v>5.0513831705210501</v>
      </c>
      <c r="K1197">
        <v>316</v>
      </c>
      <c r="L119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97" s="5" cm="1">
        <f t="array" ref="M1197">MAX(IF((ProjectInfoTable[ProjectName]=DiscreteStatsTable[[#This Row],[ProjectName]]),(ProjectInfoTable[ProjectName]=DiscreteStatsTable[[#This Row],[ProjectName]])*ProjectInfoTable[NumberOfReplications]))</f>
        <v>50</v>
      </c>
      <c r="N1197" s="5" cm="1">
        <f t="array" ref="N1197">IFERROR(AVERAGE(IF((DiscreteStatsTable[GroupByKey]=DiscreteStatsTable[[#This Row],[GroupByKey]]),(DiscreteStatsTable[GroupByKey]=DiscreteStatsTable[[#This Row],[GroupByKey]])*DiscreteStatsTable[Average])),0)</f>
        <v>0.57601823206331915</v>
      </c>
      <c r="O1197" s="5" cm="1">
        <f t="array" ref="O1197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197" s="5" cm="1">
        <f t="array" ref="P1197">MAX(IF((ProjectInfoTable[ProjectName]=DiscreteStatsTable[[#This Row],[ProjectName]]),(ProjectInfoTable[ProjectName]=DiscreteStatsTable[[#This Row],[ProjectName]])*ProjectInfoTable[ConfidenceInterval]))</f>
        <v>0.95</v>
      </c>
      <c r="Q1197" s="5">
        <f>IF(AND(DiscreteStatsTable[[#This Row],[RepsWithStatObserved]]=1,Y1197=0),200000000000000000000,IFERROR(_xlfn.T.INV.2T(1 -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197" s="5" cm="1">
        <f t="array" ref="R1197">MIN(IF((DiscreteStatsTable[GroupByKey]=DiscreteStatsTable[[#This Row],[GroupByKey]]),(DiscreteStatsTable[GroupByKey]=DiscreteStatsTable[[#This Row],[GroupByKey]])*DiscreteStatsTable[Average]))</f>
        <v>0.32737752576294898</v>
      </c>
      <c r="S1197" s="5" cm="1">
        <f t="array" ref="S1197">MAX(IF((DiscreteStatsTable[GroupByKey]=DiscreteStatsTable[[#This Row],[GroupByKey]]),(DiscreteStatsTable[GroupByKey]=DiscreteStatsTable[[#This Row],[GroupByKey]])*DiscreteStatsTable[Average]))</f>
        <v>1.14796185143237</v>
      </c>
      <c r="T1197" s="5" cm="1">
        <f t="array" ref="T1197">MIN(IF((DiscreteStatsTable[GroupByKey]=DiscreteStatsTable[[#This Row],[GroupByKey]]),(DiscreteStatsTable[GroupByKey]=DiscreteStatsTable[[#This Row],[GroupByKey]])*DiscreteStatsTable[Minimum]))</f>
        <v>0</v>
      </c>
      <c r="U1197" s="5" cm="1">
        <f t="array" ref="U1197">MAX(IF((DiscreteStatsTable[GroupByKey]=DiscreteStatsTable[[#This Row],[GroupByKey]]),(DiscreteStatsTable[GroupByKey]=DiscreteStatsTable[[#This Row],[GroupByKey]])*DiscreteStatsTable[Maximum]))</f>
        <v>11.200829717355999</v>
      </c>
      <c r="V1197" s="5" cm="1">
        <f t="array" ref="V1197">IFERROR(AVERAGE(IF((DiscreteStatsTable[GroupByKey]=DiscreteStatsTable[[#This Row],[GroupByKey]]),(DiscreteStatsTable[GroupByKey]=DiscreteStatsTable[[#This Row],[GroupByKey]])*DiscreteStatsTable[NumberObservations])),0)</f>
        <v>314.94</v>
      </c>
      <c r="W1197" s="5">
        <f>IF((DiscreteStatsTable[[#This Row],[RepsRequested]]&gt;1),DiscreteStatsTable[[#This Row],[HalfWidth]],DiscreteStatsTable[[#This Row],[BatchMeansHalfWidth]])</f>
        <v>4.5229136780020357E-2</v>
      </c>
      <c r="X1197" s="5" cm="1">
        <f t="array" ref="X1197">COUNT(IF((DiscreteStatsTable[GroupByKey]=DiscreteStatsTable[[#This Row],[GroupByKey]]),(DiscreteStatsTable[GroupByKey]=DiscreteStatsTable[[#This Row],[GroupByKey]])*DiscreteStatsTable[Replication]))</f>
        <v>50</v>
      </c>
      <c r="Y1197" s="5">
        <f>IF(DiscreteStatsTable[[#This Row],[RepsRequested]]=DiscreteStatsTable[[#This Row],[RepsWithStatObserved]],1,0)</f>
        <v>1</v>
      </c>
    </row>
    <row r="1198" spans="1:25" x14ac:dyDescent="0.25">
      <c r="A1198" t="s">
        <v>68</v>
      </c>
      <c r="B1198" t="s">
        <v>70</v>
      </c>
      <c r="C1198">
        <v>34</v>
      </c>
      <c r="D1198" t="s">
        <v>85</v>
      </c>
      <c r="E1198" t="s">
        <v>86</v>
      </c>
      <c r="F1198" t="s">
        <v>87</v>
      </c>
      <c r="G1198">
        <v>0</v>
      </c>
      <c r="H1198">
        <v>2E+20</v>
      </c>
      <c r="I1198">
        <v>0</v>
      </c>
      <c r="J1198">
        <v>0</v>
      </c>
      <c r="K1198">
        <v>315</v>
      </c>
      <c r="L119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98" s="5" cm="1">
        <f t="array" ref="M1198">MAX(IF((ProjectInfoTable[ProjectName]=DiscreteStatsTable[[#This Row],[ProjectName]]),(ProjectInfoTable[ProjectName]=DiscreteStatsTable[[#This Row],[ProjectName]])*ProjectInfoTable[NumberOfReplications]))</f>
        <v>50</v>
      </c>
      <c r="N1198" s="5" cm="1">
        <f t="array" ref="N1198">IFERROR(AVERAGE(IF((DiscreteStatsTable[GroupByKey]=DiscreteStatsTable[[#This Row],[GroupByKey]]),(DiscreteStatsTable[GroupByKey]=DiscreteStatsTable[[#This Row],[GroupByKey]])*DiscreteStatsTable[Average])),0)</f>
        <v>0</v>
      </c>
      <c r="O1198" s="5" cm="1">
        <f t="array" ref="O1198">IFERROR(_xlfn.STDEV.S(IF((DiscreteStatsTable[GroupByKey]=DiscreteStatsTable[[#This Row],[GroupByKey]]),(DiscreteStatsTable[GroupByKey]=DiscreteStatsTable[[#This Row],[GroupByKey]])*DiscreteStatsTable[Average])),0)</f>
        <v>0</v>
      </c>
      <c r="P1198" s="5" cm="1">
        <f t="array" ref="P1198">MAX(IF((ProjectInfoTable[ProjectName]=DiscreteStatsTable[[#This Row],[ProjectName]]),(ProjectInfoTable[ProjectName]=DiscreteStatsTable[[#This Row],[ProjectName]])*ProjectInfoTable[ConfidenceInterval]))</f>
        <v>0.95</v>
      </c>
      <c r="Q1198" s="5">
        <f>IF(AND(DiscreteStatsTable[[#This Row],[RepsWithStatObserved]]=1,Y1198=0),200000000000000000000,IFERROR(_xlfn.T.INV.2T(1 -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8" s="5" cm="1">
        <f t="array" ref="R1198">MIN(IF((DiscreteStatsTable[GroupByKey]=DiscreteStatsTable[[#This Row],[GroupByKey]]),(DiscreteStatsTable[GroupByKey]=DiscreteStatsTable[[#This Row],[GroupByKey]])*DiscreteStatsTable[Average]))</f>
        <v>0</v>
      </c>
      <c r="S1198" s="5" cm="1">
        <f t="array" ref="S1198">MAX(IF((DiscreteStatsTable[GroupByKey]=DiscreteStatsTable[[#This Row],[GroupByKey]]),(DiscreteStatsTable[GroupByKey]=DiscreteStatsTable[[#This Row],[GroupByKey]])*DiscreteStatsTable[Average]))</f>
        <v>0</v>
      </c>
      <c r="T1198" s="5" cm="1">
        <f t="array" ref="T1198">MIN(IF((DiscreteStatsTable[GroupByKey]=DiscreteStatsTable[[#This Row],[GroupByKey]]),(DiscreteStatsTable[GroupByKey]=DiscreteStatsTable[[#This Row],[GroupByKey]])*DiscreteStatsTable[Minimum]))</f>
        <v>0</v>
      </c>
      <c r="U1198" s="5" cm="1">
        <f t="array" ref="U1198">MAX(IF((DiscreteStatsTable[GroupByKey]=DiscreteStatsTable[[#This Row],[GroupByKey]]),(DiscreteStatsTable[GroupByKey]=DiscreteStatsTable[[#This Row],[GroupByKey]])*DiscreteStatsTable[Maximum]))</f>
        <v>0</v>
      </c>
      <c r="V1198" s="5" cm="1">
        <f t="array" ref="V1198">IFERROR(AVERAGE(IF((DiscreteStatsTable[GroupByKey]=DiscreteStatsTable[[#This Row],[GroupByKey]]),(DiscreteStatsTable[GroupByKey]=DiscreteStatsTable[[#This Row],[GroupByKey]])*DiscreteStatsTable[NumberObservations])),0)</f>
        <v>314.94</v>
      </c>
      <c r="W1198" s="5">
        <f>IF((DiscreteStatsTable[[#This Row],[RepsRequested]]&gt;1),DiscreteStatsTable[[#This Row],[HalfWidth]],DiscreteStatsTable[[#This Row],[BatchMeansHalfWidth]])</f>
        <v>0</v>
      </c>
      <c r="X1198" s="5" cm="1">
        <f t="array" ref="X1198">COUNT(IF((DiscreteStatsTable[GroupByKey]=DiscreteStatsTable[[#This Row],[GroupByKey]]),(DiscreteStatsTable[GroupByKey]=DiscreteStatsTable[[#This Row],[GroupByKey]])*DiscreteStatsTable[Replication]))</f>
        <v>50</v>
      </c>
      <c r="Y1198" s="5">
        <f>IF(DiscreteStatsTable[[#This Row],[RepsRequested]]=DiscreteStatsTable[[#This Row],[RepsWithStatObserved]],1,0)</f>
        <v>1</v>
      </c>
    </row>
    <row r="1199" spans="1:25" x14ac:dyDescent="0.25">
      <c r="A1199" t="s">
        <v>68</v>
      </c>
      <c r="B1199" t="s">
        <v>70</v>
      </c>
      <c r="C1199">
        <v>34</v>
      </c>
      <c r="D1199" t="s">
        <v>85</v>
      </c>
      <c r="E1199" t="s">
        <v>88</v>
      </c>
      <c r="F1199" t="s">
        <v>87</v>
      </c>
      <c r="G1199">
        <v>0</v>
      </c>
      <c r="H1199">
        <v>2E+20</v>
      </c>
      <c r="I1199">
        <v>0</v>
      </c>
      <c r="J1199">
        <v>0</v>
      </c>
      <c r="K1199">
        <v>315</v>
      </c>
      <c r="L119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99" s="5" cm="1">
        <f t="array" ref="M1199">MAX(IF((ProjectInfoTable[ProjectName]=DiscreteStatsTable[[#This Row],[ProjectName]]),(ProjectInfoTable[ProjectName]=DiscreteStatsTable[[#This Row],[ProjectName]])*ProjectInfoTable[NumberOfReplications]))</f>
        <v>50</v>
      </c>
      <c r="N1199" s="5" cm="1">
        <f t="array" ref="N1199">IFERROR(AVERAGE(IF((DiscreteStatsTable[GroupByKey]=DiscreteStatsTable[[#This Row],[GroupByKey]]),(DiscreteStatsTable[GroupByKey]=DiscreteStatsTable[[#This Row],[GroupByKey]])*DiscreteStatsTable[Average])),0)</f>
        <v>0</v>
      </c>
      <c r="O1199" s="5" cm="1">
        <f t="array" ref="O1199">IFERROR(_xlfn.STDEV.S(IF((DiscreteStatsTable[GroupByKey]=DiscreteStatsTable[[#This Row],[GroupByKey]]),(DiscreteStatsTable[GroupByKey]=DiscreteStatsTable[[#This Row],[GroupByKey]])*DiscreteStatsTable[Average])),0)</f>
        <v>0</v>
      </c>
      <c r="P1199" s="5" cm="1">
        <f t="array" ref="P1199">MAX(IF((ProjectInfoTable[ProjectName]=DiscreteStatsTable[[#This Row],[ProjectName]]),(ProjectInfoTable[ProjectName]=DiscreteStatsTable[[#This Row],[ProjectName]])*ProjectInfoTable[ConfidenceInterval]))</f>
        <v>0.95</v>
      </c>
      <c r="Q1199" s="5">
        <f>IF(AND(DiscreteStatsTable[[#This Row],[RepsWithStatObserved]]=1,Y1199=0),200000000000000000000,IFERROR(_xlfn.T.INV.2T(1 -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9" s="5" cm="1">
        <f t="array" ref="R1199">MIN(IF((DiscreteStatsTable[GroupByKey]=DiscreteStatsTable[[#This Row],[GroupByKey]]),(DiscreteStatsTable[GroupByKey]=DiscreteStatsTable[[#This Row],[GroupByKey]])*DiscreteStatsTable[Average]))</f>
        <v>0</v>
      </c>
      <c r="S1199" s="5" cm="1">
        <f t="array" ref="S1199">MAX(IF((DiscreteStatsTable[GroupByKey]=DiscreteStatsTable[[#This Row],[GroupByKey]]),(DiscreteStatsTable[GroupByKey]=DiscreteStatsTable[[#This Row],[GroupByKey]])*DiscreteStatsTable[Average]))</f>
        <v>0</v>
      </c>
      <c r="T1199" s="5" cm="1">
        <f t="array" ref="T1199">MIN(IF((DiscreteStatsTable[GroupByKey]=DiscreteStatsTable[[#This Row],[GroupByKey]]),(DiscreteStatsTable[GroupByKey]=DiscreteStatsTable[[#This Row],[GroupByKey]])*DiscreteStatsTable[Minimum]))</f>
        <v>0</v>
      </c>
      <c r="U1199" s="5" cm="1">
        <f t="array" ref="U1199">MAX(IF((DiscreteStatsTable[GroupByKey]=DiscreteStatsTable[[#This Row],[GroupByKey]]),(DiscreteStatsTable[GroupByKey]=DiscreteStatsTable[[#This Row],[GroupByKey]])*DiscreteStatsTable[Maximum]))</f>
        <v>0</v>
      </c>
      <c r="V1199" s="5" cm="1">
        <f t="array" ref="V1199">IFERROR(AVERAGE(IF((DiscreteStatsTable[GroupByKey]=DiscreteStatsTable[[#This Row],[GroupByKey]]),(DiscreteStatsTable[GroupByKey]=DiscreteStatsTable[[#This Row],[GroupByKey]])*DiscreteStatsTable[NumberObservations])),0)</f>
        <v>314.94</v>
      </c>
      <c r="W1199" s="5">
        <f>IF((DiscreteStatsTable[[#This Row],[RepsRequested]]&gt;1),DiscreteStatsTable[[#This Row],[HalfWidth]],DiscreteStatsTable[[#This Row],[BatchMeansHalfWidth]])</f>
        <v>0</v>
      </c>
      <c r="X1199" s="5" cm="1">
        <f t="array" ref="X1199">COUNT(IF((DiscreteStatsTable[GroupByKey]=DiscreteStatsTable[[#This Row],[GroupByKey]]),(DiscreteStatsTable[GroupByKey]=DiscreteStatsTable[[#This Row],[GroupByKey]])*DiscreteStatsTable[Replication]))</f>
        <v>50</v>
      </c>
      <c r="Y1199" s="5">
        <f>IF(DiscreteStatsTable[[#This Row],[RepsRequested]]=DiscreteStatsTable[[#This Row],[RepsWithStatObserved]],1,0)</f>
        <v>1</v>
      </c>
    </row>
    <row r="1200" spans="1:25" x14ac:dyDescent="0.25">
      <c r="A1200" t="s">
        <v>68</v>
      </c>
      <c r="B1200" t="s">
        <v>70</v>
      </c>
      <c r="C1200">
        <v>34</v>
      </c>
      <c r="D1200" t="s">
        <v>85</v>
      </c>
      <c r="E1200" t="s">
        <v>89</v>
      </c>
      <c r="F1200" t="s">
        <v>87</v>
      </c>
      <c r="G1200">
        <v>0</v>
      </c>
      <c r="H1200">
        <v>2E+20</v>
      </c>
      <c r="I1200">
        <v>0</v>
      </c>
      <c r="J1200">
        <v>0</v>
      </c>
      <c r="K1200">
        <v>315</v>
      </c>
      <c r="L120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00" s="5" cm="1">
        <f t="array" ref="M1200">MAX(IF((ProjectInfoTable[ProjectName]=DiscreteStatsTable[[#This Row],[ProjectName]]),(ProjectInfoTable[ProjectName]=DiscreteStatsTable[[#This Row],[ProjectName]])*ProjectInfoTable[NumberOfReplications]))</f>
        <v>50</v>
      </c>
      <c r="N1200" s="5" cm="1">
        <f t="array" ref="N1200">IFERROR(AVERAGE(IF((DiscreteStatsTable[GroupByKey]=DiscreteStatsTable[[#This Row],[GroupByKey]]),(DiscreteStatsTable[GroupByKey]=DiscreteStatsTable[[#This Row],[GroupByKey]])*DiscreteStatsTable[Average])),0)</f>
        <v>0</v>
      </c>
      <c r="O1200" s="5" cm="1">
        <f t="array" ref="O1200">IFERROR(_xlfn.STDEV.S(IF((DiscreteStatsTable[GroupByKey]=DiscreteStatsTable[[#This Row],[GroupByKey]]),(DiscreteStatsTable[GroupByKey]=DiscreteStatsTable[[#This Row],[GroupByKey]])*DiscreteStatsTable[Average])),0)</f>
        <v>0</v>
      </c>
      <c r="P1200" s="5" cm="1">
        <f t="array" ref="P1200">MAX(IF((ProjectInfoTable[ProjectName]=DiscreteStatsTable[[#This Row],[ProjectName]]),(ProjectInfoTable[ProjectName]=DiscreteStatsTable[[#This Row],[ProjectName]])*ProjectInfoTable[ConfidenceInterval]))</f>
        <v>0.95</v>
      </c>
      <c r="Q1200" s="5">
        <f>IF(AND(DiscreteStatsTable[[#This Row],[RepsWithStatObserved]]=1,Y1200=0),200000000000000000000,IFERROR(_xlfn.T.INV.2T(1 -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0" s="5" cm="1">
        <f t="array" ref="R1200">MIN(IF((DiscreteStatsTable[GroupByKey]=DiscreteStatsTable[[#This Row],[GroupByKey]]),(DiscreteStatsTable[GroupByKey]=DiscreteStatsTable[[#This Row],[GroupByKey]])*DiscreteStatsTable[Average]))</f>
        <v>0</v>
      </c>
      <c r="S1200" s="5" cm="1">
        <f t="array" ref="S1200">MAX(IF((DiscreteStatsTable[GroupByKey]=DiscreteStatsTable[[#This Row],[GroupByKey]]),(DiscreteStatsTable[GroupByKey]=DiscreteStatsTable[[#This Row],[GroupByKey]])*DiscreteStatsTable[Average]))</f>
        <v>0</v>
      </c>
      <c r="T1200" s="5" cm="1">
        <f t="array" ref="T1200">MIN(IF((DiscreteStatsTable[GroupByKey]=DiscreteStatsTable[[#This Row],[GroupByKey]]),(DiscreteStatsTable[GroupByKey]=DiscreteStatsTable[[#This Row],[GroupByKey]])*DiscreteStatsTable[Minimum]))</f>
        <v>0</v>
      </c>
      <c r="U1200" s="5" cm="1">
        <f t="array" ref="U1200">MAX(IF((DiscreteStatsTable[GroupByKey]=DiscreteStatsTable[[#This Row],[GroupByKey]]),(DiscreteStatsTable[GroupByKey]=DiscreteStatsTable[[#This Row],[GroupByKey]])*DiscreteStatsTable[Maximum]))</f>
        <v>0</v>
      </c>
      <c r="V1200" s="5" cm="1">
        <f t="array" ref="V1200">IFERROR(AVERAGE(IF((DiscreteStatsTable[GroupByKey]=DiscreteStatsTable[[#This Row],[GroupByKey]]),(DiscreteStatsTable[GroupByKey]=DiscreteStatsTable[[#This Row],[GroupByKey]])*DiscreteStatsTable[NumberObservations])),0)</f>
        <v>314.94</v>
      </c>
      <c r="W1200" s="5">
        <f>IF((DiscreteStatsTable[[#This Row],[RepsRequested]]&gt;1),DiscreteStatsTable[[#This Row],[HalfWidth]],DiscreteStatsTable[[#This Row],[BatchMeansHalfWidth]])</f>
        <v>0</v>
      </c>
      <c r="X1200" s="5" cm="1">
        <f t="array" ref="X1200">COUNT(IF((DiscreteStatsTable[GroupByKey]=DiscreteStatsTable[[#This Row],[GroupByKey]]),(DiscreteStatsTable[GroupByKey]=DiscreteStatsTable[[#This Row],[GroupByKey]])*DiscreteStatsTable[Replication]))</f>
        <v>50</v>
      </c>
      <c r="Y1200" s="5">
        <f>IF(DiscreteStatsTable[[#This Row],[RepsRequested]]=DiscreteStatsTable[[#This Row],[RepsWithStatObserved]],1,0)</f>
        <v>1</v>
      </c>
    </row>
    <row r="1201" spans="1:25" x14ac:dyDescent="0.25">
      <c r="A1201" t="s">
        <v>68</v>
      </c>
      <c r="B1201" t="s">
        <v>70</v>
      </c>
      <c r="C1201">
        <v>34</v>
      </c>
      <c r="D1201" t="s">
        <v>85</v>
      </c>
      <c r="E1201" t="s">
        <v>90</v>
      </c>
      <c r="F1201" t="s">
        <v>87</v>
      </c>
      <c r="G1201">
        <v>0</v>
      </c>
      <c r="H1201">
        <v>2E+20</v>
      </c>
      <c r="I1201">
        <v>0</v>
      </c>
      <c r="J1201">
        <v>0</v>
      </c>
      <c r="K1201">
        <v>315</v>
      </c>
      <c r="L120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01" s="5" cm="1">
        <f t="array" ref="M1201">MAX(IF((ProjectInfoTable[ProjectName]=DiscreteStatsTable[[#This Row],[ProjectName]]),(ProjectInfoTable[ProjectName]=DiscreteStatsTable[[#This Row],[ProjectName]])*ProjectInfoTable[NumberOfReplications]))</f>
        <v>50</v>
      </c>
      <c r="N1201" s="5" cm="1">
        <f t="array" ref="N1201">IFERROR(AVERAGE(IF((DiscreteStatsTable[GroupByKey]=DiscreteStatsTable[[#This Row],[GroupByKey]]),(DiscreteStatsTable[GroupByKey]=DiscreteStatsTable[[#This Row],[GroupByKey]])*DiscreteStatsTable[Average])),0)</f>
        <v>0</v>
      </c>
      <c r="O1201" s="5" cm="1">
        <f t="array" ref="O1201">IFERROR(_xlfn.STDEV.S(IF((DiscreteStatsTable[GroupByKey]=DiscreteStatsTable[[#This Row],[GroupByKey]]),(DiscreteStatsTable[GroupByKey]=DiscreteStatsTable[[#This Row],[GroupByKey]])*DiscreteStatsTable[Average])),0)</f>
        <v>0</v>
      </c>
      <c r="P1201" s="5" cm="1">
        <f t="array" ref="P1201">MAX(IF((ProjectInfoTable[ProjectName]=DiscreteStatsTable[[#This Row],[ProjectName]]),(ProjectInfoTable[ProjectName]=DiscreteStatsTable[[#This Row],[ProjectName]])*ProjectInfoTable[ConfidenceInterval]))</f>
        <v>0.95</v>
      </c>
      <c r="Q1201" s="5">
        <f>IF(AND(DiscreteStatsTable[[#This Row],[RepsWithStatObserved]]=1,Y1201=0),200000000000000000000,IFERROR(_xlfn.T.INV.2T(1 -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1" s="5" cm="1">
        <f t="array" ref="R1201">MIN(IF((DiscreteStatsTable[GroupByKey]=DiscreteStatsTable[[#This Row],[GroupByKey]]),(DiscreteStatsTable[GroupByKey]=DiscreteStatsTable[[#This Row],[GroupByKey]])*DiscreteStatsTable[Average]))</f>
        <v>0</v>
      </c>
      <c r="S1201" s="5" cm="1">
        <f t="array" ref="S1201">MAX(IF((DiscreteStatsTable[GroupByKey]=DiscreteStatsTable[[#This Row],[GroupByKey]]),(DiscreteStatsTable[GroupByKey]=DiscreteStatsTable[[#This Row],[GroupByKey]])*DiscreteStatsTable[Average]))</f>
        <v>0</v>
      </c>
      <c r="T1201" s="5" cm="1">
        <f t="array" ref="T1201">MIN(IF((DiscreteStatsTable[GroupByKey]=DiscreteStatsTable[[#This Row],[GroupByKey]]),(DiscreteStatsTable[GroupByKey]=DiscreteStatsTable[[#This Row],[GroupByKey]])*DiscreteStatsTable[Minimum]))</f>
        <v>0</v>
      </c>
      <c r="U1201" s="5" cm="1">
        <f t="array" ref="U1201">MAX(IF((DiscreteStatsTable[GroupByKey]=DiscreteStatsTable[[#This Row],[GroupByKey]]),(DiscreteStatsTable[GroupByKey]=DiscreteStatsTable[[#This Row],[GroupByKey]])*DiscreteStatsTable[Maximum]))</f>
        <v>0</v>
      </c>
      <c r="V1201" s="5" cm="1">
        <f t="array" ref="V1201">IFERROR(AVERAGE(IF((DiscreteStatsTable[GroupByKey]=DiscreteStatsTable[[#This Row],[GroupByKey]]),(DiscreteStatsTable[GroupByKey]=DiscreteStatsTable[[#This Row],[GroupByKey]])*DiscreteStatsTable[NumberObservations])),0)</f>
        <v>314.94</v>
      </c>
      <c r="W1201" s="5">
        <f>IF((DiscreteStatsTable[[#This Row],[RepsRequested]]&gt;1),DiscreteStatsTable[[#This Row],[HalfWidth]],DiscreteStatsTable[[#This Row],[BatchMeansHalfWidth]])</f>
        <v>0</v>
      </c>
      <c r="X1201" s="5" cm="1">
        <f t="array" ref="X1201">COUNT(IF((DiscreteStatsTable[GroupByKey]=DiscreteStatsTable[[#This Row],[GroupByKey]]),(DiscreteStatsTable[GroupByKey]=DiscreteStatsTable[[#This Row],[GroupByKey]])*DiscreteStatsTable[Replication]))</f>
        <v>50</v>
      </c>
      <c r="Y1201" s="5">
        <f>IF(DiscreteStatsTable[[#This Row],[RepsRequested]]=DiscreteStatsTable[[#This Row],[RepsWithStatObserved]],1,0)</f>
        <v>1</v>
      </c>
    </row>
    <row r="1202" spans="1:25" x14ac:dyDescent="0.25">
      <c r="A1202" t="s">
        <v>68</v>
      </c>
      <c r="B1202" t="s">
        <v>70</v>
      </c>
      <c r="C1202">
        <v>34</v>
      </c>
      <c r="D1202" t="s">
        <v>85</v>
      </c>
      <c r="E1202" t="s">
        <v>91</v>
      </c>
      <c r="F1202" t="s">
        <v>87</v>
      </c>
      <c r="G1202">
        <v>0.15793867415878601</v>
      </c>
      <c r="H1202">
        <v>2E+20</v>
      </c>
      <c r="I1202">
        <v>3.1797610948693003E-2</v>
      </c>
      <c r="J1202">
        <v>0.33470000309472098</v>
      </c>
      <c r="K1202">
        <v>315</v>
      </c>
      <c r="L120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02" s="5" cm="1">
        <f t="array" ref="M1202">MAX(IF((ProjectInfoTable[ProjectName]=DiscreteStatsTable[[#This Row],[ProjectName]]),(ProjectInfoTable[ProjectName]=DiscreteStatsTable[[#This Row],[ProjectName]])*ProjectInfoTable[NumberOfReplications]))</f>
        <v>50</v>
      </c>
      <c r="N1202" s="5" cm="1">
        <f t="array" ref="N1202">IFERROR(AVERAGE(IF((DiscreteStatsTable[GroupByKey]=DiscreteStatsTable[[#This Row],[GroupByKey]]),(DiscreteStatsTable[GroupByKey]=DiscreteStatsTable[[#This Row],[GroupByKey]])*DiscreteStatsTable[Average])),0)</f>
        <v>0.15360300744494335</v>
      </c>
      <c r="O1202" s="5" cm="1">
        <f t="array" ref="O120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02" s="5" cm="1">
        <f t="array" ref="P1202">MAX(IF((ProjectInfoTable[ProjectName]=DiscreteStatsTable[[#This Row],[ProjectName]]),(ProjectInfoTable[ProjectName]=DiscreteStatsTable[[#This Row],[ProjectName]])*ProjectInfoTable[ConfidenceInterval]))</f>
        <v>0.95</v>
      </c>
      <c r="Q1202" s="5">
        <f>IF(AND(DiscreteStatsTable[[#This Row],[RepsWithStatObserved]]=1,Y1202=0),200000000000000000000,IFERROR(_xlfn.T.INV.2T(1 -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02" s="5" cm="1">
        <f t="array" ref="R1202">MIN(IF((DiscreteStatsTable[GroupByKey]=DiscreteStatsTable[[#This Row],[GroupByKey]]),(DiscreteStatsTable[GroupByKey]=DiscreteStatsTable[[#This Row],[GroupByKey]])*DiscreteStatsTable[Average]))</f>
        <v>0.14775202073435401</v>
      </c>
      <c r="S1202" s="5" cm="1">
        <f t="array" ref="S1202">MAX(IF((DiscreteStatsTable[GroupByKey]=DiscreteStatsTable[[#This Row],[GroupByKey]]),(DiscreteStatsTable[GroupByKey]=DiscreteStatsTable[[#This Row],[GroupByKey]])*DiscreteStatsTable[Average]))</f>
        <v>0.15935535821513699</v>
      </c>
      <c r="T1202" s="5" cm="1">
        <f t="array" ref="T1202">MIN(IF((DiscreteStatsTable[GroupByKey]=DiscreteStatsTable[[#This Row],[GroupByKey]]),(DiscreteStatsTable[GroupByKey]=DiscreteStatsTable[[#This Row],[GroupByKey]])*DiscreteStatsTable[Minimum]))</f>
        <v>1.2941586017357501E-2</v>
      </c>
      <c r="U1202" s="5" cm="1">
        <f t="array" ref="U1202">MAX(IF((DiscreteStatsTable[GroupByKey]=DiscreteStatsTable[[#This Row],[GroupByKey]]),(DiscreteStatsTable[GroupByKey]=DiscreteStatsTable[[#This Row],[GroupByKey]])*DiscreteStatsTable[Maximum]))</f>
        <v>0.39902140955300902</v>
      </c>
      <c r="V1202" s="5" cm="1">
        <f t="array" ref="V1202">IFERROR(AVERAGE(IF((DiscreteStatsTable[GroupByKey]=DiscreteStatsTable[[#This Row],[GroupByKey]]),(DiscreteStatsTable[GroupByKey]=DiscreteStatsTable[[#This Row],[GroupByKey]])*DiscreteStatsTable[NumberObservations])),0)</f>
        <v>314.94</v>
      </c>
      <c r="W1202" s="5">
        <f>IF((DiscreteStatsTable[[#This Row],[RepsRequested]]&gt;1),DiscreteStatsTable[[#This Row],[HalfWidth]],DiscreteStatsTable[[#This Row],[BatchMeansHalfWidth]])</f>
        <v>7.902472167534418E-4</v>
      </c>
      <c r="X1202" s="5" cm="1">
        <f t="array" ref="X1202">COUNT(IF((DiscreteStatsTable[GroupByKey]=DiscreteStatsTable[[#This Row],[GroupByKey]]),(DiscreteStatsTable[GroupByKey]=DiscreteStatsTable[[#This Row],[GroupByKey]])*DiscreteStatsTable[Replication]))</f>
        <v>50</v>
      </c>
      <c r="Y1202" s="5">
        <f>IF(DiscreteStatsTable[[#This Row],[RepsRequested]]=DiscreteStatsTable[[#This Row],[RepsWithStatObserved]],1,0)</f>
        <v>1</v>
      </c>
    </row>
    <row r="1203" spans="1:25" x14ac:dyDescent="0.25">
      <c r="A1203" t="s">
        <v>68</v>
      </c>
      <c r="B1203" t="s">
        <v>70</v>
      </c>
      <c r="C1203">
        <v>34</v>
      </c>
      <c r="D1203" t="s">
        <v>85</v>
      </c>
      <c r="E1203" t="s">
        <v>92</v>
      </c>
      <c r="F1203" t="s">
        <v>87</v>
      </c>
      <c r="G1203">
        <v>6.9649734105951397</v>
      </c>
      <c r="H1203">
        <v>2E+20</v>
      </c>
      <c r="I1203">
        <v>1.90785665692158</v>
      </c>
      <c r="J1203">
        <v>22.8384481468423</v>
      </c>
      <c r="K1203">
        <v>315</v>
      </c>
      <c r="L120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03" s="5" cm="1">
        <f t="array" ref="M1203">MAX(IF((ProjectInfoTable[ProjectName]=DiscreteStatsTable[[#This Row],[ProjectName]]),(ProjectInfoTable[ProjectName]=DiscreteStatsTable[[#This Row],[ProjectName]])*ProjectInfoTable[NumberOfReplications]))</f>
        <v>50</v>
      </c>
      <c r="N1203" s="5" cm="1">
        <f t="array" ref="N1203">IFERROR(AVERAGE(IF((DiscreteStatsTable[GroupByKey]=DiscreteStatsTable[[#This Row],[GroupByKey]]),(DiscreteStatsTable[GroupByKey]=DiscreteStatsTable[[#This Row],[GroupByKey]])*DiscreteStatsTable[Average])),0)</f>
        <v>6.2464097165262737</v>
      </c>
      <c r="O1203" s="5" cm="1">
        <f t="array" ref="O1203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203" s="5" cm="1">
        <f t="array" ref="P1203">MAX(IF((ProjectInfoTable[ProjectName]=DiscreteStatsTable[[#This Row],[ProjectName]]),(ProjectInfoTable[ProjectName]=DiscreteStatsTable[[#This Row],[ProjectName]])*ProjectInfoTable[ConfidenceInterval]))</f>
        <v>0.95</v>
      </c>
      <c r="Q1203" s="5">
        <f>IF(AND(DiscreteStatsTable[[#This Row],[RepsWithStatObserved]]=1,Y1203=0),200000000000000000000,IFERROR(_xlfn.T.INV.2T(1 -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203" s="5" cm="1">
        <f t="array" ref="R1203">MIN(IF((DiscreteStatsTable[GroupByKey]=DiscreteStatsTable[[#This Row],[GroupByKey]]),(DiscreteStatsTable[GroupByKey]=DiscreteStatsTable[[#This Row],[GroupByKey]])*DiscreteStatsTable[Average]))</f>
        <v>5.7719952606423401</v>
      </c>
      <c r="S1203" s="5" cm="1">
        <f t="array" ref="S1203">MAX(IF((DiscreteStatsTable[GroupByKey]=DiscreteStatsTable[[#This Row],[GroupByKey]]),(DiscreteStatsTable[GroupByKey]=DiscreteStatsTable[[#This Row],[GroupByKey]])*DiscreteStatsTable[Average]))</f>
        <v>6.9649734105951397</v>
      </c>
      <c r="T1203" s="5" cm="1">
        <f t="array" ref="T1203">MIN(IF((DiscreteStatsTable[GroupByKey]=DiscreteStatsTable[[#This Row],[GroupByKey]]),(DiscreteStatsTable[GroupByKey]=DiscreteStatsTable[[#This Row],[GroupByKey]])*DiscreteStatsTable[Minimum]))</f>
        <v>0.776495161041453</v>
      </c>
      <c r="U1203" s="5" cm="1">
        <f t="array" ref="U1203">MAX(IF((DiscreteStatsTable[GroupByKey]=DiscreteStatsTable[[#This Row],[GroupByKey]]),(DiscreteStatsTable[GroupByKey]=DiscreteStatsTable[[#This Row],[GroupByKey]])*DiscreteStatsTable[Maximum]))</f>
        <v>24.516532285818698</v>
      </c>
      <c r="V1203" s="5" cm="1">
        <f t="array" ref="V1203">IFERROR(AVERAGE(IF((DiscreteStatsTable[GroupByKey]=DiscreteStatsTable[[#This Row],[GroupByKey]]),(DiscreteStatsTable[GroupByKey]=DiscreteStatsTable[[#This Row],[GroupByKey]])*DiscreteStatsTable[NumberObservations])),0)</f>
        <v>314.94</v>
      </c>
      <c r="W1203" s="5">
        <f>IF((DiscreteStatsTable[[#This Row],[RepsRequested]]&gt;1),DiscreteStatsTable[[#This Row],[HalfWidth]],DiscreteStatsTable[[#This Row],[BatchMeansHalfWidth]])</f>
        <v>7.1468938045562813E-2</v>
      </c>
      <c r="X1203" s="5" cm="1">
        <f t="array" ref="X1203">COUNT(IF((DiscreteStatsTable[GroupByKey]=DiscreteStatsTable[[#This Row],[GroupByKey]]),(DiscreteStatsTable[GroupByKey]=DiscreteStatsTable[[#This Row],[GroupByKey]])*DiscreteStatsTable[Replication]))</f>
        <v>50</v>
      </c>
      <c r="Y1203" s="5">
        <f>IF(DiscreteStatsTable[[#This Row],[RepsRequested]]=DiscreteStatsTable[[#This Row],[RepsWithStatObserved]],1,0)</f>
        <v>1</v>
      </c>
    </row>
    <row r="1204" spans="1:25" x14ac:dyDescent="0.25">
      <c r="A1204" t="s">
        <v>68</v>
      </c>
      <c r="B1204" t="s">
        <v>70</v>
      </c>
      <c r="C1204">
        <v>34</v>
      </c>
      <c r="D1204" t="s">
        <v>85</v>
      </c>
      <c r="E1204" t="s">
        <v>93</v>
      </c>
      <c r="F1204" t="s">
        <v>87</v>
      </c>
      <c r="G1204">
        <v>0</v>
      </c>
      <c r="H1204">
        <v>2E+20</v>
      </c>
      <c r="I1204">
        <v>0</v>
      </c>
      <c r="J1204">
        <v>0</v>
      </c>
      <c r="K1204">
        <v>315</v>
      </c>
      <c r="L120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04" s="5" cm="1">
        <f t="array" ref="M1204">MAX(IF((ProjectInfoTable[ProjectName]=DiscreteStatsTable[[#This Row],[ProjectName]]),(ProjectInfoTable[ProjectName]=DiscreteStatsTable[[#This Row],[ProjectName]])*ProjectInfoTable[NumberOfReplications]))</f>
        <v>50</v>
      </c>
      <c r="N1204" s="5" cm="1">
        <f t="array" ref="N1204">IFERROR(AVERAGE(IF((DiscreteStatsTable[GroupByKey]=DiscreteStatsTable[[#This Row],[GroupByKey]]),(DiscreteStatsTable[GroupByKey]=DiscreteStatsTable[[#This Row],[GroupByKey]])*DiscreteStatsTable[Average])),0)</f>
        <v>0</v>
      </c>
      <c r="O1204" s="5" cm="1">
        <f t="array" ref="O1204">IFERROR(_xlfn.STDEV.S(IF((DiscreteStatsTable[GroupByKey]=DiscreteStatsTable[[#This Row],[GroupByKey]]),(DiscreteStatsTable[GroupByKey]=DiscreteStatsTable[[#This Row],[GroupByKey]])*DiscreteStatsTable[Average])),0)</f>
        <v>0</v>
      </c>
      <c r="P1204" s="5" cm="1">
        <f t="array" ref="P1204">MAX(IF((ProjectInfoTable[ProjectName]=DiscreteStatsTable[[#This Row],[ProjectName]]),(ProjectInfoTable[ProjectName]=DiscreteStatsTable[[#This Row],[ProjectName]])*ProjectInfoTable[ConfidenceInterval]))</f>
        <v>0.95</v>
      </c>
      <c r="Q1204" s="5">
        <f>IF(AND(DiscreteStatsTable[[#This Row],[RepsWithStatObserved]]=1,Y1204=0),200000000000000000000,IFERROR(_xlfn.T.INV.2T(1 -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4" s="5" cm="1">
        <f t="array" ref="R1204">MIN(IF((DiscreteStatsTable[GroupByKey]=DiscreteStatsTable[[#This Row],[GroupByKey]]),(DiscreteStatsTable[GroupByKey]=DiscreteStatsTable[[#This Row],[GroupByKey]])*DiscreteStatsTable[Average]))</f>
        <v>0</v>
      </c>
      <c r="S1204" s="5" cm="1">
        <f t="array" ref="S1204">MAX(IF((DiscreteStatsTable[GroupByKey]=DiscreteStatsTable[[#This Row],[GroupByKey]]),(DiscreteStatsTable[GroupByKey]=DiscreteStatsTable[[#This Row],[GroupByKey]])*DiscreteStatsTable[Average]))</f>
        <v>0</v>
      </c>
      <c r="T1204" s="5" cm="1">
        <f t="array" ref="T1204">MIN(IF((DiscreteStatsTable[GroupByKey]=DiscreteStatsTable[[#This Row],[GroupByKey]]),(DiscreteStatsTable[GroupByKey]=DiscreteStatsTable[[#This Row],[GroupByKey]])*DiscreteStatsTable[Minimum]))</f>
        <v>0</v>
      </c>
      <c r="U1204" s="5" cm="1">
        <f t="array" ref="U1204">MAX(IF((DiscreteStatsTable[GroupByKey]=DiscreteStatsTable[[#This Row],[GroupByKey]]),(DiscreteStatsTable[GroupByKey]=DiscreteStatsTable[[#This Row],[GroupByKey]])*DiscreteStatsTable[Maximum]))</f>
        <v>0</v>
      </c>
      <c r="V1204" s="5" cm="1">
        <f t="array" ref="V1204">IFERROR(AVERAGE(IF((DiscreteStatsTable[GroupByKey]=DiscreteStatsTable[[#This Row],[GroupByKey]]),(DiscreteStatsTable[GroupByKey]=DiscreteStatsTable[[#This Row],[GroupByKey]])*DiscreteStatsTable[NumberObservations])),0)</f>
        <v>314.94</v>
      </c>
      <c r="W1204" s="5">
        <f>IF((DiscreteStatsTable[[#This Row],[RepsRequested]]&gt;1),DiscreteStatsTable[[#This Row],[HalfWidth]],DiscreteStatsTable[[#This Row],[BatchMeansHalfWidth]])</f>
        <v>0</v>
      </c>
      <c r="X1204" s="5" cm="1">
        <f t="array" ref="X1204">COUNT(IF((DiscreteStatsTable[GroupByKey]=DiscreteStatsTable[[#This Row],[GroupByKey]]),(DiscreteStatsTable[GroupByKey]=DiscreteStatsTable[[#This Row],[GroupByKey]])*DiscreteStatsTable[Replication]))</f>
        <v>50</v>
      </c>
      <c r="Y1204" s="5">
        <f>IF(DiscreteStatsTable[[#This Row],[RepsRequested]]=DiscreteStatsTable[[#This Row],[RepsWithStatObserved]],1,0)</f>
        <v>1</v>
      </c>
    </row>
    <row r="1205" spans="1:25" x14ac:dyDescent="0.25">
      <c r="A1205" t="s">
        <v>68</v>
      </c>
      <c r="B1205" t="s">
        <v>70</v>
      </c>
      <c r="C1205">
        <v>34</v>
      </c>
      <c r="D1205" t="s">
        <v>85</v>
      </c>
      <c r="E1205" t="s">
        <v>94</v>
      </c>
      <c r="F1205" t="s">
        <v>87</v>
      </c>
      <c r="G1205">
        <v>0</v>
      </c>
      <c r="H1205">
        <v>2E+20</v>
      </c>
      <c r="I1205">
        <v>0</v>
      </c>
      <c r="J1205">
        <v>0</v>
      </c>
      <c r="K1205">
        <v>315</v>
      </c>
      <c r="L120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05" s="5" cm="1">
        <f t="array" ref="M1205">MAX(IF((ProjectInfoTable[ProjectName]=DiscreteStatsTable[[#This Row],[ProjectName]]),(ProjectInfoTable[ProjectName]=DiscreteStatsTable[[#This Row],[ProjectName]])*ProjectInfoTable[NumberOfReplications]))</f>
        <v>50</v>
      </c>
      <c r="N1205" s="5" cm="1">
        <f t="array" ref="N1205">IFERROR(AVERAGE(IF((DiscreteStatsTable[GroupByKey]=DiscreteStatsTable[[#This Row],[GroupByKey]]),(DiscreteStatsTable[GroupByKey]=DiscreteStatsTable[[#This Row],[GroupByKey]])*DiscreteStatsTable[Average])),0)</f>
        <v>0</v>
      </c>
      <c r="O1205" s="5" cm="1">
        <f t="array" ref="O1205">IFERROR(_xlfn.STDEV.S(IF((DiscreteStatsTable[GroupByKey]=DiscreteStatsTable[[#This Row],[GroupByKey]]),(DiscreteStatsTable[GroupByKey]=DiscreteStatsTable[[#This Row],[GroupByKey]])*DiscreteStatsTable[Average])),0)</f>
        <v>0</v>
      </c>
      <c r="P1205" s="5" cm="1">
        <f t="array" ref="P1205">MAX(IF((ProjectInfoTable[ProjectName]=DiscreteStatsTable[[#This Row],[ProjectName]]),(ProjectInfoTable[ProjectName]=DiscreteStatsTable[[#This Row],[ProjectName]])*ProjectInfoTable[ConfidenceInterval]))</f>
        <v>0.95</v>
      </c>
      <c r="Q1205" s="5">
        <f>IF(AND(DiscreteStatsTable[[#This Row],[RepsWithStatObserved]]=1,Y1205=0),200000000000000000000,IFERROR(_xlfn.T.INV.2T(1 -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5" s="5" cm="1">
        <f t="array" ref="R1205">MIN(IF((DiscreteStatsTable[GroupByKey]=DiscreteStatsTable[[#This Row],[GroupByKey]]),(DiscreteStatsTable[GroupByKey]=DiscreteStatsTable[[#This Row],[GroupByKey]])*DiscreteStatsTable[Average]))</f>
        <v>0</v>
      </c>
      <c r="S1205" s="5" cm="1">
        <f t="array" ref="S1205">MAX(IF((DiscreteStatsTable[GroupByKey]=DiscreteStatsTable[[#This Row],[GroupByKey]]),(DiscreteStatsTable[GroupByKey]=DiscreteStatsTable[[#This Row],[GroupByKey]])*DiscreteStatsTable[Average]))</f>
        <v>0</v>
      </c>
      <c r="T1205" s="5" cm="1">
        <f t="array" ref="T1205">MIN(IF((DiscreteStatsTable[GroupByKey]=DiscreteStatsTable[[#This Row],[GroupByKey]]),(DiscreteStatsTable[GroupByKey]=DiscreteStatsTable[[#This Row],[GroupByKey]])*DiscreteStatsTable[Minimum]))</f>
        <v>0</v>
      </c>
      <c r="U1205" s="5" cm="1">
        <f t="array" ref="U1205">MAX(IF((DiscreteStatsTable[GroupByKey]=DiscreteStatsTable[[#This Row],[GroupByKey]]),(DiscreteStatsTable[GroupByKey]=DiscreteStatsTable[[#This Row],[GroupByKey]])*DiscreteStatsTable[Maximum]))</f>
        <v>0</v>
      </c>
      <c r="V1205" s="5" cm="1">
        <f t="array" ref="V1205">IFERROR(AVERAGE(IF((DiscreteStatsTable[GroupByKey]=DiscreteStatsTable[[#This Row],[GroupByKey]]),(DiscreteStatsTable[GroupByKey]=DiscreteStatsTable[[#This Row],[GroupByKey]])*DiscreteStatsTable[NumberObservations])),0)</f>
        <v>314.94</v>
      </c>
      <c r="W1205" s="5">
        <f>IF((DiscreteStatsTable[[#This Row],[RepsRequested]]&gt;1),DiscreteStatsTable[[#This Row],[HalfWidth]],DiscreteStatsTable[[#This Row],[BatchMeansHalfWidth]])</f>
        <v>0</v>
      </c>
      <c r="X1205" s="5" cm="1">
        <f t="array" ref="X1205">COUNT(IF((DiscreteStatsTable[GroupByKey]=DiscreteStatsTable[[#This Row],[GroupByKey]]),(DiscreteStatsTable[GroupByKey]=DiscreteStatsTable[[#This Row],[GroupByKey]])*DiscreteStatsTable[Replication]))</f>
        <v>50</v>
      </c>
      <c r="Y1205" s="5">
        <f>IF(DiscreteStatsTable[[#This Row],[RepsRequested]]=DiscreteStatsTable[[#This Row],[RepsWithStatObserved]],1,0)</f>
        <v>1</v>
      </c>
    </row>
    <row r="1206" spans="1:25" x14ac:dyDescent="0.25">
      <c r="A1206" t="s">
        <v>68</v>
      </c>
      <c r="B1206" t="s">
        <v>70</v>
      </c>
      <c r="C1206">
        <v>34</v>
      </c>
      <c r="D1206" t="s">
        <v>85</v>
      </c>
      <c r="E1206" t="s">
        <v>95</v>
      </c>
      <c r="F1206" t="s">
        <v>87</v>
      </c>
      <c r="G1206">
        <v>0.15793867415878601</v>
      </c>
      <c r="H1206">
        <v>2E+20</v>
      </c>
      <c r="I1206">
        <v>3.1797610948693003E-2</v>
      </c>
      <c r="J1206">
        <v>0.33470000309472098</v>
      </c>
      <c r="K1206">
        <v>315</v>
      </c>
      <c r="L120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06" s="5" cm="1">
        <f t="array" ref="M1206">MAX(IF((ProjectInfoTable[ProjectName]=DiscreteStatsTable[[#This Row],[ProjectName]]),(ProjectInfoTable[ProjectName]=DiscreteStatsTable[[#This Row],[ProjectName]])*ProjectInfoTable[NumberOfReplications]))</f>
        <v>50</v>
      </c>
      <c r="N1206" s="5" cm="1">
        <f t="array" ref="N1206">IFERROR(AVERAGE(IF((DiscreteStatsTable[GroupByKey]=DiscreteStatsTable[[#This Row],[GroupByKey]]),(DiscreteStatsTable[GroupByKey]=DiscreteStatsTable[[#This Row],[GroupByKey]])*DiscreteStatsTable[Average])),0)</f>
        <v>0.15360300744494335</v>
      </c>
      <c r="O1206" s="5" cm="1">
        <f t="array" ref="O120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06" s="5" cm="1">
        <f t="array" ref="P1206">MAX(IF((ProjectInfoTable[ProjectName]=DiscreteStatsTable[[#This Row],[ProjectName]]),(ProjectInfoTable[ProjectName]=DiscreteStatsTable[[#This Row],[ProjectName]])*ProjectInfoTable[ConfidenceInterval]))</f>
        <v>0.95</v>
      </c>
      <c r="Q1206" s="5">
        <f>IF(AND(DiscreteStatsTable[[#This Row],[RepsWithStatObserved]]=1,Y1206=0),200000000000000000000,IFERROR(_xlfn.T.INV.2T(1 -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06" s="5" cm="1">
        <f t="array" ref="R1206">MIN(IF((DiscreteStatsTable[GroupByKey]=DiscreteStatsTable[[#This Row],[GroupByKey]]),(DiscreteStatsTable[GroupByKey]=DiscreteStatsTable[[#This Row],[GroupByKey]])*DiscreteStatsTable[Average]))</f>
        <v>0.14775202073435401</v>
      </c>
      <c r="S1206" s="5" cm="1">
        <f t="array" ref="S1206">MAX(IF((DiscreteStatsTable[GroupByKey]=DiscreteStatsTable[[#This Row],[GroupByKey]]),(DiscreteStatsTable[GroupByKey]=DiscreteStatsTable[[#This Row],[GroupByKey]])*DiscreteStatsTable[Average]))</f>
        <v>0.15935535821513699</v>
      </c>
      <c r="T1206" s="5" cm="1">
        <f t="array" ref="T1206">MIN(IF((DiscreteStatsTable[GroupByKey]=DiscreteStatsTable[[#This Row],[GroupByKey]]),(DiscreteStatsTable[GroupByKey]=DiscreteStatsTable[[#This Row],[GroupByKey]])*DiscreteStatsTable[Minimum]))</f>
        <v>1.2941586017357501E-2</v>
      </c>
      <c r="U1206" s="5" cm="1">
        <f t="array" ref="U1206">MAX(IF((DiscreteStatsTable[GroupByKey]=DiscreteStatsTable[[#This Row],[GroupByKey]]),(DiscreteStatsTable[GroupByKey]=DiscreteStatsTable[[#This Row],[GroupByKey]])*DiscreteStatsTable[Maximum]))</f>
        <v>0.39902140955300902</v>
      </c>
      <c r="V1206" s="5" cm="1">
        <f t="array" ref="V1206">IFERROR(AVERAGE(IF((DiscreteStatsTable[GroupByKey]=DiscreteStatsTable[[#This Row],[GroupByKey]]),(DiscreteStatsTable[GroupByKey]=DiscreteStatsTable[[#This Row],[GroupByKey]])*DiscreteStatsTable[NumberObservations])),0)</f>
        <v>314.94</v>
      </c>
      <c r="W1206" s="5">
        <f>IF((DiscreteStatsTable[[#This Row],[RepsRequested]]&gt;1),DiscreteStatsTable[[#This Row],[HalfWidth]],DiscreteStatsTable[[#This Row],[BatchMeansHalfWidth]])</f>
        <v>7.902472167534418E-4</v>
      </c>
      <c r="X1206" s="5" cm="1">
        <f t="array" ref="X1206">COUNT(IF((DiscreteStatsTable[GroupByKey]=DiscreteStatsTable[[#This Row],[GroupByKey]]),(DiscreteStatsTable[GroupByKey]=DiscreteStatsTable[[#This Row],[GroupByKey]])*DiscreteStatsTable[Replication]))</f>
        <v>50</v>
      </c>
      <c r="Y1206" s="5">
        <f>IF(DiscreteStatsTable[[#This Row],[RepsRequested]]=DiscreteStatsTable[[#This Row],[RepsWithStatObserved]],1,0)</f>
        <v>1</v>
      </c>
    </row>
    <row r="1207" spans="1:25" x14ac:dyDescent="0.25">
      <c r="A1207" t="s">
        <v>68</v>
      </c>
      <c r="B1207" t="s">
        <v>70</v>
      </c>
      <c r="C1207">
        <v>34</v>
      </c>
      <c r="D1207" t="s">
        <v>85</v>
      </c>
      <c r="E1207" t="s">
        <v>96</v>
      </c>
      <c r="F1207" t="s">
        <v>87</v>
      </c>
      <c r="G1207">
        <v>5.8170115591627596</v>
      </c>
      <c r="H1207">
        <v>2E+20</v>
      </c>
      <c r="I1207">
        <v>1.90785665692158</v>
      </c>
      <c r="J1207">
        <v>15.1347464602019</v>
      </c>
      <c r="K1207">
        <v>315</v>
      </c>
      <c r="L120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07" s="5" cm="1">
        <f t="array" ref="M1207">MAX(IF((ProjectInfoTable[ProjectName]=DiscreteStatsTable[[#This Row],[ProjectName]]),(ProjectInfoTable[ProjectName]=DiscreteStatsTable[[#This Row],[ProjectName]])*ProjectInfoTable[NumberOfReplications]))</f>
        <v>50</v>
      </c>
      <c r="N1207" s="5" cm="1">
        <f t="array" ref="N1207">IFERROR(AVERAGE(IF((DiscreteStatsTable[GroupByKey]=DiscreteStatsTable[[#This Row],[GroupByKey]]),(DiscreteStatsTable[GroupByKey]=DiscreteStatsTable[[#This Row],[GroupByKey]])*DiscreteStatsTable[Average])),0)</f>
        <v>5.6703914844629564</v>
      </c>
      <c r="O1207" s="5" cm="1">
        <f t="array" ref="O1207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207" s="5" cm="1">
        <f t="array" ref="P1207">MAX(IF((ProjectInfoTable[ProjectName]=DiscreteStatsTable[[#This Row],[ProjectName]]),(ProjectInfoTable[ProjectName]=DiscreteStatsTable[[#This Row],[ProjectName]])*ProjectInfoTable[ConfidenceInterval]))</f>
        <v>0.95</v>
      </c>
      <c r="Q1207" s="5">
        <f>IF(AND(DiscreteStatsTable[[#This Row],[RepsWithStatObserved]]=1,Y1207=0),200000000000000000000,IFERROR(_xlfn.T.INV.2T(1 -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207" s="5" cm="1">
        <f t="array" ref="R1207">MIN(IF((DiscreteStatsTable[GroupByKey]=DiscreteStatsTable[[#This Row],[GroupByKey]]),(DiscreteStatsTable[GroupByKey]=DiscreteStatsTable[[#This Row],[GroupByKey]])*DiscreteStatsTable[Average]))</f>
        <v>5.4446177348794</v>
      </c>
      <c r="S1207" s="5" cm="1">
        <f t="array" ref="S1207">MAX(IF((DiscreteStatsTable[GroupByKey]=DiscreteStatsTable[[#This Row],[GroupByKey]]),(DiscreteStatsTable[GroupByKey]=DiscreteStatsTable[[#This Row],[GroupByKey]])*DiscreteStatsTable[Average]))</f>
        <v>5.9073355064629904</v>
      </c>
      <c r="T1207" s="5" cm="1">
        <f t="array" ref="T1207">MIN(IF((DiscreteStatsTable[GroupByKey]=DiscreteStatsTable[[#This Row],[GroupByKey]]),(DiscreteStatsTable[GroupByKey]=DiscreteStatsTable[[#This Row],[GroupByKey]])*DiscreteStatsTable[Minimum]))</f>
        <v>0.776495161041453</v>
      </c>
      <c r="U1207" s="5" cm="1">
        <f t="array" ref="U1207">MAX(IF((DiscreteStatsTable[GroupByKey]=DiscreteStatsTable[[#This Row],[GroupByKey]]),(DiscreteStatsTable[GroupByKey]=DiscreteStatsTable[[#This Row],[GroupByKey]])*DiscreteStatsTable[Maximum]))</f>
        <v>17.386184782464099</v>
      </c>
      <c r="V1207" s="5" cm="1">
        <f t="array" ref="V1207">IFERROR(AVERAGE(IF((DiscreteStatsTable[GroupByKey]=DiscreteStatsTable[[#This Row],[GroupByKey]]),(DiscreteStatsTable[GroupByKey]=DiscreteStatsTable[[#This Row],[GroupByKey]])*DiscreteStatsTable[NumberObservations])),0)</f>
        <v>314.94</v>
      </c>
      <c r="W1207" s="5">
        <f>IF((DiscreteStatsTable[[#This Row],[RepsRequested]]&gt;1),DiscreteStatsTable[[#This Row],[HalfWidth]],DiscreteStatsTable[[#This Row],[BatchMeansHalfWidth]])</f>
        <v>3.1864759013847554E-2</v>
      </c>
      <c r="X1207" s="5" cm="1">
        <f t="array" ref="X1207">COUNT(IF((DiscreteStatsTable[GroupByKey]=DiscreteStatsTable[[#This Row],[GroupByKey]]),(DiscreteStatsTable[GroupByKey]=DiscreteStatsTable[[#This Row],[GroupByKey]])*DiscreteStatsTable[Replication]))</f>
        <v>50</v>
      </c>
      <c r="Y1207" s="5">
        <f>IF(DiscreteStatsTable[[#This Row],[RepsRequested]]=DiscreteStatsTable[[#This Row],[RepsWithStatObserved]],1,0)</f>
        <v>1</v>
      </c>
    </row>
    <row r="1208" spans="1:25" x14ac:dyDescent="0.25">
      <c r="A1208" t="s">
        <v>68</v>
      </c>
      <c r="B1208" t="s">
        <v>70</v>
      </c>
      <c r="C1208">
        <v>34</v>
      </c>
      <c r="D1208" t="s">
        <v>85</v>
      </c>
      <c r="E1208" t="s">
        <v>97</v>
      </c>
      <c r="F1208" t="s">
        <v>87</v>
      </c>
      <c r="G1208">
        <v>0</v>
      </c>
      <c r="H1208">
        <v>2E+20</v>
      </c>
      <c r="I1208">
        <v>0</v>
      </c>
      <c r="J1208">
        <v>0</v>
      </c>
      <c r="K1208">
        <v>315</v>
      </c>
      <c r="L120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08" s="5" cm="1">
        <f t="array" ref="M1208">MAX(IF((ProjectInfoTable[ProjectName]=DiscreteStatsTable[[#This Row],[ProjectName]]),(ProjectInfoTable[ProjectName]=DiscreteStatsTable[[#This Row],[ProjectName]])*ProjectInfoTable[NumberOfReplications]))</f>
        <v>50</v>
      </c>
      <c r="N1208" s="5" cm="1">
        <f t="array" ref="N1208">IFERROR(AVERAGE(IF((DiscreteStatsTable[GroupByKey]=DiscreteStatsTable[[#This Row],[GroupByKey]]),(DiscreteStatsTable[GroupByKey]=DiscreteStatsTable[[#This Row],[GroupByKey]])*DiscreteStatsTable[Average])),0)</f>
        <v>0</v>
      </c>
      <c r="O1208" s="5" cm="1">
        <f t="array" ref="O1208">IFERROR(_xlfn.STDEV.S(IF((DiscreteStatsTable[GroupByKey]=DiscreteStatsTable[[#This Row],[GroupByKey]]),(DiscreteStatsTable[GroupByKey]=DiscreteStatsTable[[#This Row],[GroupByKey]])*DiscreteStatsTable[Average])),0)</f>
        <v>0</v>
      </c>
      <c r="P1208" s="5" cm="1">
        <f t="array" ref="P1208">MAX(IF((ProjectInfoTable[ProjectName]=DiscreteStatsTable[[#This Row],[ProjectName]]),(ProjectInfoTable[ProjectName]=DiscreteStatsTable[[#This Row],[ProjectName]])*ProjectInfoTable[ConfidenceInterval]))</f>
        <v>0.95</v>
      </c>
      <c r="Q1208" s="5">
        <f>IF(AND(DiscreteStatsTable[[#This Row],[RepsWithStatObserved]]=1,Y1208=0),200000000000000000000,IFERROR(_xlfn.T.INV.2T(1 -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8" s="5" cm="1">
        <f t="array" ref="R1208">MIN(IF((DiscreteStatsTable[GroupByKey]=DiscreteStatsTable[[#This Row],[GroupByKey]]),(DiscreteStatsTable[GroupByKey]=DiscreteStatsTable[[#This Row],[GroupByKey]])*DiscreteStatsTable[Average]))</f>
        <v>0</v>
      </c>
      <c r="S1208" s="5" cm="1">
        <f t="array" ref="S1208">MAX(IF((DiscreteStatsTable[GroupByKey]=DiscreteStatsTable[[#This Row],[GroupByKey]]),(DiscreteStatsTable[GroupByKey]=DiscreteStatsTable[[#This Row],[GroupByKey]])*DiscreteStatsTable[Average]))</f>
        <v>0</v>
      </c>
      <c r="T1208" s="5" cm="1">
        <f t="array" ref="T1208">MIN(IF((DiscreteStatsTable[GroupByKey]=DiscreteStatsTable[[#This Row],[GroupByKey]]),(DiscreteStatsTable[GroupByKey]=DiscreteStatsTable[[#This Row],[GroupByKey]])*DiscreteStatsTable[Minimum]))</f>
        <v>0</v>
      </c>
      <c r="U1208" s="5" cm="1">
        <f t="array" ref="U1208">MAX(IF((DiscreteStatsTable[GroupByKey]=DiscreteStatsTable[[#This Row],[GroupByKey]]),(DiscreteStatsTable[GroupByKey]=DiscreteStatsTable[[#This Row],[GroupByKey]])*DiscreteStatsTable[Maximum]))</f>
        <v>0</v>
      </c>
      <c r="V1208" s="5" cm="1">
        <f t="array" ref="V1208">IFERROR(AVERAGE(IF((DiscreteStatsTable[GroupByKey]=DiscreteStatsTable[[#This Row],[GroupByKey]]),(DiscreteStatsTable[GroupByKey]=DiscreteStatsTable[[#This Row],[GroupByKey]])*DiscreteStatsTable[NumberObservations])),0)</f>
        <v>314.94</v>
      </c>
      <c r="W1208" s="5">
        <f>IF((DiscreteStatsTable[[#This Row],[RepsRequested]]&gt;1),DiscreteStatsTable[[#This Row],[HalfWidth]],DiscreteStatsTable[[#This Row],[BatchMeansHalfWidth]])</f>
        <v>0</v>
      </c>
      <c r="X1208" s="5" cm="1">
        <f t="array" ref="X1208">COUNT(IF((DiscreteStatsTable[GroupByKey]=DiscreteStatsTable[[#This Row],[GroupByKey]]),(DiscreteStatsTable[GroupByKey]=DiscreteStatsTable[[#This Row],[GroupByKey]])*DiscreteStatsTable[Replication]))</f>
        <v>50</v>
      </c>
      <c r="Y1208" s="5">
        <f>IF(DiscreteStatsTable[[#This Row],[RepsRequested]]=DiscreteStatsTable[[#This Row],[RepsWithStatObserved]],1,0)</f>
        <v>1</v>
      </c>
    </row>
    <row r="1209" spans="1:25" x14ac:dyDescent="0.25">
      <c r="A1209" t="s">
        <v>68</v>
      </c>
      <c r="B1209" t="s">
        <v>70</v>
      </c>
      <c r="C1209">
        <v>34</v>
      </c>
      <c r="D1209" t="s">
        <v>85</v>
      </c>
      <c r="E1209" t="s">
        <v>98</v>
      </c>
      <c r="F1209" t="s">
        <v>87</v>
      </c>
      <c r="G1209">
        <v>1.14796185143237</v>
      </c>
      <c r="H1209">
        <v>2E+20</v>
      </c>
      <c r="I1209">
        <v>0</v>
      </c>
      <c r="J1209">
        <v>11.200829717355999</v>
      </c>
      <c r="K1209">
        <v>315</v>
      </c>
      <c r="L120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09" s="5" cm="1">
        <f t="array" ref="M1209">MAX(IF((ProjectInfoTable[ProjectName]=DiscreteStatsTable[[#This Row],[ProjectName]]),(ProjectInfoTable[ProjectName]=DiscreteStatsTable[[#This Row],[ProjectName]])*ProjectInfoTable[NumberOfReplications]))</f>
        <v>50</v>
      </c>
      <c r="N1209" s="5" cm="1">
        <f t="array" ref="N1209">IFERROR(AVERAGE(IF((DiscreteStatsTable[GroupByKey]=DiscreteStatsTable[[#This Row],[GroupByKey]]),(DiscreteStatsTable[GroupByKey]=DiscreteStatsTable[[#This Row],[GroupByKey]])*DiscreteStatsTable[Average])),0)</f>
        <v>0.57601823206331915</v>
      </c>
      <c r="O1209" s="5" cm="1">
        <f t="array" ref="O1209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209" s="5" cm="1">
        <f t="array" ref="P1209">MAX(IF((ProjectInfoTable[ProjectName]=DiscreteStatsTable[[#This Row],[ProjectName]]),(ProjectInfoTable[ProjectName]=DiscreteStatsTable[[#This Row],[ProjectName]])*ProjectInfoTable[ConfidenceInterval]))</f>
        <v>0.95</v>
      </c>
      <c r="Q1209" s="5">
        <f>IF(AND(DiscreteStatsTable[[#This Row],[RepsWithStatObserved]]=1,Y1209=0),200000000000000000000,IFERROR(_xlfn.T.INV.2T(1 -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209" s="5" cm="1">
        <f t="array" ref="R1209">MIN(IF((DiscreteStatsTable[GroupByKey]=DiscreteStatsTable[[#This Row],[GroupByKey]]),(DiscreteStatsTable[GroupByKey]=DiscreteStatsTable[[#This Row],[GroupByKey]])*DiscreteStatsTable[Average]))</f>
        <v>0.32737752576294898</v>
      </c>
      <c r="S1209" s="5" cm="1">
        <f t="array" ref="S1209">MAX(IF((DiscreteStatsTable[GroupByKey]=DiscreteStatsTable[[#This Row],[GroupByKey]]),(DiscreteStatsTable[GroupByKey]=DiscreteStatsTable[[#This Row],[GroupByKey]])*DiscreteStatsTable[Average]))</f>
        <v>1.14796185143237</v>
      </c>
      <c r="T1209" s="5" cm="1">
        <f t="array" ref="T1209">MIN(IF((DiscreteStatsTable[GroupByKey]=DiscreteStatsTable[[#This Row],[GroupByKey]]),(DiscreteStatsTable[GroupByKey]=DiscreteStatsTable[[#This Row],[GroupByKey]])*DiscreteStatsTable[Minimum]))</f>
        <v>0</v>
      </c>
      <c r="U1209" s="5" cm="1">
        <f t="array" ref="U1209">MAX(IF((DiscreteStatsTable[GroupByKey]=DiscreteStatsTable[[#This Row],[GroupByKey]]),(DiscreteStatsTable[GroupByKey]=DiscreteStatsTable[[#This Row],[GroupByKey]])*DiscreteStatsTable[Maximum]))</f>
        <v>11.200829717355999</v>
      </c>
      <c r="V1209" s="5" cm="1">
        <f t="array" ref="V1209">IFERROR(AVERAGE(IF((DiscreteStatsTable[GroupByKey]=DiscreteStatsTable[[#This Row],[GroupByKey]]),(DiscreteStatsTable[GroupByKey]=DiscreteStatsTable[[#This Row],[GroupByKey]])*DiscreteStatsTable[NumberObservations])),0)</f>
        <v>314.94</v>
      </c>
      <c r="W1209" s="5">
        <f>IF((DiscreteStatsTable[[#This Row],[RepsRequested]]&gt;1),DiscreteStatsTable[[#This Row],[HalfWidth]],DiscreteStatsTable[[#This Row],[BatchMeansHalfWidth]])</f>
        <v>4.5229136780020357E-2</v>
      </c>
      <c r="X1209" s="5" cm="1">
        <f t="array" ref="X1209">COUNT(IF((DiscreteStatsTable[GroupByKey]=DiscreteStatsTable[[#This Row],[GroupByKey]]),(DiscreteStatsTable[GroupByKey]=DiscreteStatsTable[[#This Row],[GroupByKey]])*DiscreteStatsTable[Replication]))</f>
        <v>50</v>
      </c>
      <c r="Y1209" s="5">
        <f>IF(DiscreteStatsTable[[#This Row],[RepsRequested]]=DiscreteStatsTable[[#This Row],[RepsWithStatObserved]],1,0)</f>
        <v>1</v>
      </c>
    </row>
    <row r="1210" spans="1:25" x14ac:dyDescent="0.25">
      <c r="A1210" t="s">
        <v>68</v>
      </c>
      <c r="B1210" t="s">
        <v>70</v>
      </c>
      <c r="C1210">
        <v>35</v>
      </c>
      <c r="D1210" t="s">
        <v>85</v>
      </c>
      <c r="E1210" t="s">
        <v>86</v>
      </c>
      <c r="F1210" t="s">
        <v>87</v>
      </c>
      <c r="G1210">
        <v>0</v>
      </c>
      <c r="H1210">
        <v>2E+20</v>
      </c>
      <c r="I1210">
        <v>0</v>
      </c>
      <c r="J1210">
        <v>0</v>
      </c>
      <c r="K1210">
        <v>314</v>
      </c>
      <c r="L121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10" s="5" cm="1">
        <f t="array" ref="M1210">MAX(IF((ProjectInfoTable[ProjectName]=DiscreteStatsTable[[#This Row],[ProjectName]]),(ProjectInfoTable[ProjectName]=DiscreteStatsTable[[#This Row],[ProjectName]])*ProjectInfoTable[NumberOfReplications]))</f>
        <v>50</v>
      </c>
      <c r="N1210" s="5" cm="1">
        <f t="array" ref="N1210">IFERROR(AVERAGE(IF((DiscreteStatsTable[GroupByKey]=DiscreteStatsTable[[#This Row],[GroupByKey]]),(DiscreteStatsTable[GroupByKey]=DiscreteStatsTable[[#This Row],[GroupByKey]])*DiscreteStatsTable[Average])),0)</f>
        <v>0</v>
      </c>
      <c r="O1210" s="5" cm="1">
        <f t="array" ref="O1210">IFERROR(_xlfn.STDEV.S(IF((DiscreteStatsTable[GroupByKey]=DiscreteStatsTable[[#This Row],[GroupByKey]]),(DiscreteStatsTable[GroupByKey]=DiscreteStatsTable[[#This Row],[GroupByKey]])*DiscreteStatsTable[Average])),0)</f>
        <v>0</v>
      </c>
      <c r="P1210" s="5" cm="1">
        <f t="array" ref="P1210">MAX(IF((ProjectInfoTable[ProjectName]=DiscreteStatsTable[[#This Row],[ProjectName]]),(ProjectInfoTable[ProjectName]=DiscreteStatsTable[[#This Row],[ProjectName]])*ProjectInfoTable[ConfidenceInterval]))</f>
        <v>0.95</v>
      </c>
      <c r="Q1210" s="5">
        <f>IF(AND(DiscreteStatsTable[[#This Row],[RepsWithStatObserved]]=1,Y1210=0),200000000000000000000,IFERROR(_xlfn.T.INV.2T(1 -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0" s="5" cm="1">
        <f t="array" ref="R1210">MIN(IF((DiscreteStatsTable[GroupByKey]=DiscreteStatsTable[[#This Row],[GroupByKey]]),(DiscreteStatsTable[GroupByKey]=DiscreteStatsTable[[#This Row],[GroupByKey]])*DiscreteStatsTable[Average]))</f>
        <v>0</v>
      </c>
      <c r="S1210" s="5" cm="1">
        <f t="array" ref="S1210">MAX(IF((DiscreteStatsTable[GroupByKey]=DiscreteStatsTable[[#This Row],[GroupByKey]]),(DiscreteStatsTable[GroupByKey]=DiscreteStatsTable[[#This Row],[GroupByKey]])*DiscreteStatsTable[Average]))</f>
        <v>0</v>
      </c>
      <c r="T1210" s="5" cm="1">
        <f t="array" ref="T1210">MIN(IF((DiscreteStatsTable[GroupByKey]=DiscreteStatsTable[[#This Row],[GroupByKey]]),(DiscreteStatsTable[GroupByKey]=DiscreteStatsTable[[#This Row],[GroupByKey]])*DiscreteStatsTable[Minimum]))</f>
        <v>0</v>
      </c>
      <c r="U1210" s="5" cm="1">
        <f t="array" ref="U1210">MAX(IF((DiscreteStatsTable[GroupByKey]=DiscreteStatsTable[[#This Row],[GroupByKey]]),(DiscreteStatsTable[GroupByKey]=DiscreteStatsTable[[#This Row],[GroupByKey]])*DiscreteStatsTable[Maximum]))</f>
        <v>0</v>
      </c>
      <c r="V1210" s="5" cm="1">
        <f t="array" ref="V1210">IFERROR(AVERAGE(IF((DiscreteStatsTable[GroupByKey]=DiscreteStatsTable[[#This Row],[GroupByKey]]),(DiscreteStatsTable[GroupByKey]=DiscreteStatsTable[[#This Row],[GroupByKey]])*DiscreteStatsTable[NumberObservations])),0)</f>
        <v>314.94</v>
      </c>
      <c r="W1210" s="5">
        <f>IF((DiscreteStatsTable[[#This Row],[RepsRequested]]&gt;1),DiscreteStatsTable[[#This Row],[HalfWidth]],DiscreteStatsTable[[#This Row],[BatchMeansHalfWidth]])</f>
        <v>0</v>
      </c>
      <c r="X1210" s="5" cm="1">
        <f t="array" ref="X1210">COUNT(IF((DiscreteStatsTable[GroupByKey]=DiscreteStatsTable[[#This Row],[GroupByKey]]),(DiscreteStatsTable[GroupByKey]=DiscreteStatsTable[[#This Row],[GroupByKey]])*DiscreteStatsTable[Replication]))</f>
        <v>50</v>
      </c>
      <c r="Y1210" s="5">
        <f>IF(DiscreteStatsTable[[#This Row],[RepsRequested]]=DiscreteStatsTable[[#This Row],[RepsWithStatObserved]],1,0)</f>
        <v>1</v>
      </c>
    </row>
    <row r="1211" spans="1:25" x14ac:dyDescent="0.25">
      <c r="A1211" t="s">
        <v>68</v>
      </c>
      <c r="B1211" t="s">
        <v>70</v>
      </c>
      <c r="C1211">
        <v>35</v>
      </c>
      <c r="D1211" t="s">
        <v>85</v>
      </c>
      <c r="E1211" t="s">
        <v>88</v>
      </c>
      <c r="F1211" t="s">
        <v>87</v>
      </c>
      <c r="G1211">
        <v>0</v>
      </c>
      <c r="H1211">
        <v>2E+20</v>
      </c>
      <c r="I1211">
        <v>0</v>
      </c>
      <c r="J1211">
        <v>0</v>
      </c>
      <c r="K1211">
        <v>314</v>
      </c>
      <c r="L121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11" s="5" cm="1">
        <f t="array" ref="M1211">MAX(IF((ProjectInfoTable[ProjectName]=DiscreteStatsTable[[#This Row],[ProjectName]]),(ProjectInfoTable[ProjectName]=DiscreteStatsTable[[#This Row],[ProjectName]])*ProjectInfoTable[NumberOfReplications]))</f>
        <v>50</v>
      </c>
      <c r="N1211" s="5" cm="1">
        <f t="array" ref="N1211">IFERROR(AVERAGE(IF((DiscreteStatsTable[GroupByKey]=DiscreteStatsTable[[#This Row],[GroupByKey]]),(DiscreteStatsTable[GroupByKey]=DiscreteStatsTable[[#This Row],[GroupByKey]])*DiscreteStatsTable[Average])),0)</f>
        <v>0</v>
      </c>
      <c r="O1211" s="5" cm="1">
        <f t="array" ref="O1211">IFERROR(_xlfn.STDEV.S(IF((DiscreteStatsTable[GroupByKey]=DiscreteStatsTable[[#This Row],[GroupByKey]]),(DiscreteStatsTable[GroupByKey]=DiscreteStatsTable[[#This Row],[GroupByKey]])*DiscreteStatsTable[Average])),0)</f>
        <v>0</v>
      </c>
      <c r="P1211" s="5" cm="1">
        <f t="array" ref="P1211">MAX(IF((ProjectInfoTable[ProjectName]=DiscreteStatsTable[[#This Row],[ProjectName]]),(ProjectInfoTable[ProjectName]=DiscreteStatsTable[[#This Row],[ProjectName]])*ProjectInfoTable[ConfidenceInterval]))</f>
        <v>0.95</v>
      </c>
      <c r="Q1211" s="5">
        <f>IF(AND(DiscreteStatsTable[[#This Row],[RepsWithStatObserved]]=1,Y1211=0),200000000000000000000,IFERROR(_xlfn.T.INV.2T(1 -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1" s="5" cm="1">
        <f t="array" ref="R1211">MIN(IF((DiscreteStatsTable[GroupByKey]=DiscreteStatsTable[[#This Row],[GroupByKey]]),(DiscreteStatsTable[GroupByKey]=DiscreteStatsTable[[#This Row],[GroupByKey]])*DiscreteStatsTable[Average]))</f>
        <v>0</v>
      </c>
      <c r="S1211" s="5" cm="1">
        <f t="array" ref="S1211">MAX(IF((DiscreteStatsTable[GroupByKey]=DiscreteStatsTable[[#This Row],[GroupByKey]]),(DiscreteStatsTable[GroupByKey]=DiscreteStatsTable[[#This Row],[GroupByKey]])*DiscreteStatsTable[Average]))</f>
        <v>0</v>
      </c>
      <c r="T1211" s="5" cm="1">
        <f t="array" ref="T1211">MIN(IF((DiscreteStatsTable[GroupByKey]=DiscreteStatsTable[[#This Row],[GroupByKey]]),(DiscreteStatsTable[GroupByKey]=DiscreteStatsTable[[#This Row],[GroupByKey]])*DiscreteStatsTable[Minimum]))</f>
        <v>0</v>
      </c>
      <c r="U1211" s="5" cm="1">
        <f t="array" ref="U1211">MAX(IF((DiscreteStatsTable[GroupByKey]=DiscreteStatsTable[[#This Row],[GroupByKey]]),(DiscreteStatsTable[GroupByKey]=DiscreteStatsTable[[#This Row],[GroupByKey]])*DiscreteStatsTable[Maximum]))</f>
        <v>0</v>
      </c>
      <c r="V1211" s="5" cm="1">
        <f t="array" ref="V1211">IFERROR(AVERAGE(IF((DiscreteStatsTable[GroupByKey]=DiscreteStatsTable[[#This Row],[GroupByKey]]),(DiscreteStatsTable[GroupByKey]=DiscreteStatsTable[[#This Row],[GroupByKey]])*DiscreteStatsTable[NumberObservations])),0)</f>
        <v>314.94</v>
      </c>
      <c r="W1211" s="5">
        <f>IF((DiscreteStatsTable[[#This Row],[RepsRequested]]&gt;1),DiscreteStatsTable[[#This Row],[HalfWidth]],DiscreteStatsTable[[#This Row],[BatchMeansHalfWidth]])</f>
        <v>0</v>
      </c>
      <c r="X1211" s="5" cm="1">
        <f t="array" ref="X1211">COUNT(IF((DiscreteStatsTable[GroupByKey]=DiscreteStatsTable[[#This Row],[GroupByKey]]),(DiscreteStatsTable[GroupByKey]=DiscreteStatsTable[[#This Row],[GroupByKey]])*DiscreteStatsTable[Replication]))</f>
        <v>50</v>
      </c>
      <c r="Y1211" s="5">
        <f>IF(DiscreteStatsTable[[#This Row],[RepsRequested]]=DiscreteStatsTable[[#This Row],[RepsWithStatObserved]],1,0)</f>
        <v>1</v>
      </c>
    </row>
    <row r="1212" spans="1:25" x14ac:dyDescent="0.25">
      <c r="A1212" t="s">
        <v>68</v>
      </c>
      <c r="B1212" t="s">
        <v>70</v>
      </c>
      <c r="C1212">
        <v>35</v>
      </c>
      <c r="D1212" t="s">
        <v>85</v>
      </c>
      <c r="E1212" t="s">
        <v>89</v>
      </c>
      <c r="F1212" t="s">
        <v>87</v>
      </c>
      <c r="G1212">
        <v>0</v>
      </c>
      <c r="H1212">
        <v>2E+20</v>
      </c>
      <c r="I1212">
        <v>0</v>
      </c>
      <c r="J1212">
        <v>0</v>
      </c>
      <c r="K1212">
        <v>314</v>
      </c>
      <c r="L121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12" s="5" cm="1">
        <f t="array" ref="M1212">MAX(IF((ProjectInfoTable[ProjectName]=DiscreteStatsTable[[#This Row],[ProjectName]]),(ProjectInfoTable[ProjectName]=DiscreteStatsTable[[#This Row],[ProjectName]])*ProjectInfoTable[NumberOfReplications]))</f>
        <v>50</v>
      </c>
      <c r="N1212" s="5" cm="1">
        <f t="array" ref="N1212">IFERROR(AVERAGE(IF((DiscreteStatsTable[GroupByKey]=DiscreteStatsTable[[#This Row],[GroupByKey]]),(DiscreteStatsTable[GroupByKey]=DiscreteStatsTable[[#This Row],[GroupByKey]])*DiscreteStatsTable[Average])),0)</f>
        <v>0</v>
      </c>
      <c r="O1212" s="5" cm="1">
        <f t="array" ref="O1212">IFERROR(_xlfn.STDEV.S(IF((DiscreteStatsTable[GroupByKey]=DiscreteStatsTable[[#This Row],[GroupByKey]]),(DiscreteStatsTable[GroupByKey]=DiscreteStatsTable[[#This Row],[GroupByKey]])*DiscreteStatsTable[Average])),0)</f>
        <v>0</v>
      </c>
      <c r="P1212" s="5" cm="1">
        <f t="array" ref="P1212">MAX(IF((ProjectInfoTable[ProjectName]=DiscreteStatsTable[[#This Row],[ProjectName]]),(ProjectInfoTable[ProjectName]=DiscreteStatsTable[[#This Row],[ProjectName]])*ProjectInfoTable[ConfidenceInterval]))</f>
        <v>0.95</v>
      </c>
      <c r="Q1212" s="5">
        <f>IF(AND(DiscreteStatsTable[[#This Row],[RepsWithStatObserved]]=1,Y1212=0),200000000000000000000,IFERROR(_xlfn.T.INV.2T(1 -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2" s="5" cm="1">
        <f t="array" ref="R1212">MIN(IF((DiscreteStatsTable[GroupByKey]=DiscreteStatsTable[[#This Row],[GroupByKey]]),(DiscreteStatsTable[GroupByKey]=DiscreteStatsTable[[#This Row],[GroupByKey]])*DiscreteStatsTable[Average]))</f>
        <v>0</v>
      </c>
      <c r="S1212" s="5" cm="1">
        <f t="array" ref="S1212">MAX(IF((DiscreteStatsTable[GroupByKey]=DiscreteStatsTable[[#This Row],[GroupByKey]]),(DiscreteStatsTable[GroupByKey]=DiscreteStatsTable[[#This Row],[GroupByKey]])*DiscreteStatsTable[Average]))</f>
        <v>0</v>
      </c>
      <c r="T1212" s="5" cm="1">
        <f t="array" ref="T1212">MIN(IF((DiscreteStatsTable[GroupByKey]=DiscreteStatsTable[[#This Row],[GroupByKey]]),(DiscreteStatsTable[GroupByKey]=DiscreteStatsTable[[#This Row],[GroupByKey]])*DiscreteStatsTable[Minimum]))</f>
        <v>0</v>
      </c>
      <c r="U1212" s="5" cm="1">
        <f t="array" ref="U1212">MAX(IF((DiscreteStatsTable[GroupByKey]=DiscreteStatsTable[[#This Row],[GroupByKey]]),(DiscreteStatsTable[GroupByKey]=DiscreteStatsTable[[#This Row],[GroupByKey]])*DiscreteStatsTable[Maximum]))</f>
        <v>0</v>
      </c>
      <c r="V1212" s="5" cm="1">
        <f t="array" ref="V1212">IFERROR(AVERAGE(IF((DiscreteStatsTable[GroupByKey]=DiscreteStatsTable[[#This Row],[GroupByKey]]),(DiscreteStatsTable[GroupByKey]=DiscreteStatsTable[[#This Row],[GroupByKey]])*DiscreteStatsTable[NumberObservations])),0)</f>
        <v>314.94</v>
      </c>
      <c r="W1212" s="5">
        <f>IF((DiscreteStatsTable[[#This Row],[RepsRequested]]&gt;1),DiscreteStatsTable[[#This Row],[HalfWidth]],DiscreteStatsTable[[#This Row],[BatchMeansHalfWidth]])</f>
        <v>0</v>
      </c>
      <c r="X1212" s="5" cm="1">
        <f t="array" ref="X1212">COUNT(IF((DiscreteStatsTable[GroupByKey]=DiscreteStatsTable[[#This Row],[GroupByKey]]),(DiscreteStatsTable[GroupByKey]=DiscreteStatsTable[[#This Row],[GroupByKey]])*DiscreteStatsTable[Replication]))</f>
        <v>50</v>
      </c>
      <c r="Y1212" s="5">
        <f>IF(DiscreteStatsTable[[#This Row],[RepsRequested]]=DiscreteStatsTable[[#This Row],[RepsWithStatObserved]],1,0)</f>
        <v>1</v>
      </c>
    </row>
    <row r="1213" spans="1:25" x14ac:dyDescent="0.25">
      <c r="A1213" t="s">
        <v>68</v>
      </c>
      <c r="B1213" t="s">
        <v>70</v>
      </c>
      <c r="C1213">
        <v>35</v>
      </c>
      <c r="D1213" t="s">
        <v>85</v>
      </c>
      <c r="E1213" t="s">
        <v>90</v>
      </c>
      <c r="F1213" t="s">
        <v>87</v>
      </c>
      <c r="G1213">
        <v>0</v>
      </c>
      <c r="H1213">
        <v>2E+20</v>
      </c>
      <c r="I1213">
        <v>0</v>
      </c>
      <c r="J1213">
        <v>0</v>
      </c>
      <c r="K1213">
        <v>314</v>
      </c>
      <c r="L121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13" s="5" cm="1">
        <f t="array" ref="M1213">MAX(IF((ProjectInfoTable[ProjectName]=DiscreteStatsTable[[#This Row],[ProjectName]]),(ProjectInfoTable[ProjectName]=DiscreteStatsTable[[#This Row],[ProjectName]])*ProjectInfoTable[NumberOfReplications]))</f>
        <v>50</v>
      </c>
      <c r="N1213" s="5" cm="1">
        <f t="array" ref="N1213">IFERROR(AVERAGE(IF((DiscreteStatsTable[GroupByKey]=DiscreteStatsTable[[#This Row],[GroupByKey]]),(DiscreteStatsTable[GroupByKey]=DiscreteStatsTable[[#This Row],[GroupByKey]])*DiscreteStatsTable[Average])),0)</f>
        <v>0</v>
      </c>
      <c r="O1213" s="5" cm="1">
        <f t="array" ref="O1213">IFERROR(_xlfn.STDEV.S(IF((DiscreteStatsTable[GroupByKey]=DiscreteStatsTable[[#This Row],[GroupByKey]]),(DiscreteStatsTable[GroupByKey]=DiscreteStatsTable[[#This Row],[GroupByKey]])*DiscreteStatsTable[Average])),0)</f>
        <v>0</v>
      </c>
      <c r="P1213" s="5" cm="1">
        <f t="array" ref="P1213">MAX(IF((ProjectInfoTable[ProjectName]=DiscreteStatsTable[[#This Row],[ProjectName]]),(ProjectInfoTable[ProjectName]=DiscreteStatsTable[[#This Row],[ProjectName]])*ProjectInfoTable[ConfidenceInterval]))</f>
        <v>0.95</v>
      </c>
      <c r="Q1213" s="5">
        <f>IF(AND(DiscreteStatsTable[[#This Row],[RepsWithStatObserved]]=1,Y1213=0),200000000000000000000,IFERROR(_xlfn.T.INV.2T(1 -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3" s="5" cm="1">
        <f t="array" ref="R1213">MIN(IF((DiscreteStatsTable[GroupByKey]=DiscreteStatsTable[[#This Row],[GroupByKey]]),(DiscreteStatsTable[GroupByKey]=DiscreteStatsTable[[#This Row],[GroupByKey]])*DiscreteStatsTable[Average]))</f>
        <v>0</v>
      </c>
      <c r="S1213" s="5" cm="1">
        <f t="array" ref="S1213">MAX(IF((DiscreteStatsTable[GroupByKey]=DiscreteStatsTable[[#This Row],[GroupByKey]]),(DiscreteStatsTable[GroupByKey]=DiscreteStatsTable[[#This Row],[GroupByKey]])*DiscreteStatsTable[Average]))</f>
        <v>0</v>
      </c>
      <c r="T1213" s="5" cm="1">
        <f t="array" ref="T1213">MIN(IF((DiscreteStatsTable[GroupByKey]=DiscreteStatsTable[[#This Row],[GroupByKey]]),(DiscreteStatsTable[GroupByKey]=DiscreteStatsTable[[#This Row],[GroupByKey]])*DiscreteStatsTable[Minimum]))</f>
        <v>0</v>
      </c>
      <c r="U1213" s="5" cm="1">
        <f t="array" ref="U1213">MAX(IF((DiscreteStatsTable[GroupByKey]=DiscreteStatsTable[[#This Row],[GroupByKey]]),(DiscreteStatsTable[GroupByKey]=DiscreteStatsTable[[#This Row],[GroupByKey]])*DiscreteStatsTable[Maximum]))</f>
        <v>0</v>
      </c>
      <c r="V1213" s="5" cm="1">
        <f t="array" ref="V1213">IFERROR(AVERAGE(IF((DiscreteStatsTable[GroupByKey]=DiscreteStatsTable[[#This Row],[GroupByKey]]),(DiscreteStatsTable[GroupByKey]=DiscreteStatsTable[[#This Row],[GroupByKey]])*DiscreteStatsTable[NumberObservations])),0)</f>
        <v>314.94</v>
      </c>
      <c r="W1213" s="5">
        <f>IF((DiscreteStatsTable[[#This Row],[RepsRequested]]&gt;1),DiscreteStatsTable[[#This Row],[HalfWidth]],DiscreteStatsTable[[#This Row],[BatchMeansHalfWidth]])</f>
        <v>0</v>
      </c>
      <c r="X1213" s="5" cm="1">
        <f t="array" ref="X1213">COUNT(IF((DiscreteStatsTable[GroupByKey]=DiscreteStatsTable[[#This Row],[GroupByKey]]),(DiscreteStatsTable[GroupByKey]=DiscreteStatsTable[[#This Row],[GroupByKey]])*DiscreteStatsTable[Replication]))</f>
        <v>50</v>
      </c>
      <c r="Y1213" s="5">
        <f>IF(DiscreteStatsTable[[#This Row],[RepsRequested]]=DiscreteStatsTable[[#This Row],[RepsWithStatObserved]],1,0)</f>
        <v>1</v>
      </c>
    </row>
    <row r="1214" spans="1:25" x14ac:dyDescent="0.25">
      <c r="A1214" t="s">
        <v>68</v>
      </c>
      <c r="B1214" t="s">
        <v>70</v>
      </c>
      <c r="C1214">
        <v>35</v>
      </c>
      <c r="D1214" t="s">
        <v>85</v>
      </c>
      <c r="E1214" t="s">
        <v>91</v>
      </c>
      <c r="F1214" t="s">
        <v>87</v>
      </c>
      <c r="G1214">
        <v>0.154042982713783</v>
      </c>
      <c r="H1214">
        <v>2E+20</v>
      </c>
      <c r="I1214">
        <v>2.0343810684968398E-2</v>
      </c>
      <c r="J1214">
        <v>0.337517023287705</v>
      </c>
      <c r="K1214">
        <v>314</v>
      </c>
      <c r="L121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14" s="5" cm="1">
        <f t="array" ref="M1214">MAX(IF((ProjectInfoTable[ProjectName]=DiscreteStatsTable[[#This Row],[ProjectName]]),(ProjectInfoTable[ProjectName]=DiscreteStatsTable[[#This Row],[ProjectName]])*ProjectInfoTable[NumberOfReplications]))</f>
        <v>50</v>
      </c>
      <c r="N1214" s="5" cm="1">
        <f t="array" ref="N1214">IFERROR(AVERAGE(IF((DiscreteStatsTable[GroupByKey]=DiscreteStatsTable[[#This Row],[GroupByKey]]),(DiscreteStatsTable[GroupByKey]=DiscreteStatsTable[[#This Row],[GroupByKey]])*DiscreteStatsTable[Average])),0)</f>
        <v>0.15360300744494335</v>
      </c>
      <c r="O1214" s="5" cm="1">
        <f t="array" ref="O121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14" s="5" cm="1">
        <f t="array" ref="P1214">MAX(IF((ProjectInfoTable[ProjectName]=DiscreteStatsTable[[#This Row],[ProjectName]]),(ProjectInfoTable[ProjectName]=DiscreteStatsTable[[#This Row],[ProjectName]])*ProjectInfoTable[ConfidenceInterval]))</f>
        <v>0.95</v>
      </c>
      <c r="Q1214" s="5">
        <f>IF(AND(DiscreteStatsTable[[#This Row],[RepsWithStatObserved]]=1,Y1214=0),200000000000000000000,IFERROR(_xlfn.T.INV.2T(1 -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14" s="5" cm="1">
        <f t="array" ref="R1214">MIN(IF((DiscreteStatsTable[GroupByKey]=DiscreteStatsTable[[#This Row],[GroupByKey]]),(DiscreteStatsTable[GroupByKey]=DiscreteStatsTable[[#This Row],[GroupByKey]])*DiscreteStatsTable[Average]))</f>
        <v>0.14775202073435401</v>
      </c>
      <c r="S1214" s="5" cm="1">
        <f t="array" ref="S1214">MAX(IF((DiscreteStatsTable[GroupByKey]=DiscreteStatsTable[[#This Row],[GroupByKey]]),(DiscreteStatsTable[GroupByKey]=DiscreteStatsTable[[#This Row],[GroupByKey]])*DiscreteStatsTable[Average]))</f>
        <v>0.15935535821513699</v>
      </c>
      <c r="T1214" s="5" cm="1">
        <f t="array" ref="T1214">MIN(IF((DiscreteStatsTable[GroupByKey]=DiscreteStatsTable[[#This Row],[GroupByKey]]),(DiscreteStatsTable[GroupByKey]=DiscreteStatsTable[[#This Row],[GroupByKey]])*DiscreteStatsTable[Minimum]))</f>
        <v>1.2941586017357501E-2</v>
      </c>
      <c r="U1214" s="5" cm="1">
        <f t="array" ref="U1214">MAX(IF((DiscreteStatsTable[GroupByKey]=DiscreteStatsTable[[#This Row],[GroupByKey]]),(DiscreteStatsTable[GroupByKey]=DiscreteStatsTable[[#This Row],[GroupByKey]])*DiscreteStatsTable[Maximum]))</f>
        <v>0.39902140955300902</v>
      </c>
      <c r="V1214" s="5" cm="1">
        <f t="array" ref="V1214">IFERROR(AVERAGE(IF((DiscreteStatsTable[GroupByKey]=DiscreteStatsTable[[#This Row],[GroupByKey]]),(DiscreteStatsTable[GroupByKey]=DiscreteStatsTable[[#This Row],[GroupByKey]])*DiscreteStatsTable[NumberObservations])),0)</f>
        <v>314.94</v>
      </c>
      <c r="W1214" s="5">
        <f>IF((DiscreteStatsTable[[#This Row],[RepsRequested]]&gt;1),DiscreteStatsTable[[#This Row],[HalfWidth]],DiscreteStatsTable[[#This Row],[BatchMeansHalfWidth]])</f>
        <v>7.902472167534418E-4</v>
      </c>
      <c r="X1214" s="5" cm="1">
        <f t="array" ref="X1214">COUNT(IF((DiscreteStatsTable[GroupByKey]=DiscreteStatsTable[[#This Row],[GroupByKey]]),(DiscreteStatsTable[GroupByKey]=DiscreteStatsTable[[#This Row],[GroupByKey]])*DiscreteStatsTable[Replication]))</f>
        <v>50</v>
      </c>
      <c r="Y1214" s="5">
        <f>IF(DiscreteStatsTable[[#This Row],[RepsRequested]]=DiscreteStatsTable[[#This Row],[RepsWithStatObserved]],1,0)</f>
        <v>1</v>
      </c>
    </row>
    <row r="1215" spans="1:25" x14ac:dyDescent="0.25">
      <c r="A1215" t="s">
        <v>68</v>
      </c>
      <c r="B1215" t="s">
        <v>70</v>
      </c>
      <c r="C1215">
        <v>35</v>
      </c>
      <c r="D1215" t="s">
        <v>85</v>
      </c>
      <c r="E1215" t="s">
        <v>92</v>
      </c>
      <c r="F1215" t="s">
        <v>87</v>
      </c>
      <c r="G1215">
        <v>6.3005812544940802</v>
      </c>
      <c r="H1215">
        <v>2E+20</v>
      </c>
      <c r="I1215">
        <v>1.3105030943914899</v>
      </c>
      <c r="J1215">
        <v>16.392047294070199</v>
      </c>
      <c r="K1215">
        <v>314</v>
      </c>
      <c r="L121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15" s="5" cm="1">
        <f t="array" ref="M1215">MAX(IF((ProjectInfoTable[ProjectName]=DiscreteStatsTable[[#This Row],[ProjectName]]),(ProjectInfoTable[ProjectName]=DiscreteStatsTable[[#This Row],[ProjectName]])*ProjectInfoTable[NumberOfReplications]))</f>
        <v>50</v>
      </c>
      <c r="N1215" s="5" cm="1">
        <f t="array" ref="N1215">IFERROR(AVERAGE(IF((DiscreteStatsTable[GroupByKey]=DiscreteStatsTable[[#This Row],[GroupByKey]]),(DiscreteStatsTable[GroupByKey]=DiscreteStatsTable[[#This Row],[GroupByKey]])*DiscreteStatsTable[Average])),0)</f>
        <v>6.2464097165262737</v>
      </c>
      <c r="O1215" s="5" cm="1">
        <f t="array" ref="O1215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215" s="5" cm="1">
        <f t="array" ref="P1215">MAX(IF((ProjectInfoTable[ProjectName]=DiscreteStatsTable[[#This Row],[ProjectName]]),(ProjectInfoTable[ProjectName]=DiscreteStatsTable[[#This Row],[ProjectName]])*ProjectInfoTable[ConfidenceInterval]))</f>
        <v>0.95</v>
      </c>
      <c r="Q1215" s="5">
        <f>IF(AND(DiscreteStatsTable[[#This Row],[RepsWithStatObserved]]=1,Y1215=0),200000000000000000000,IFERROR(_xlfn.T.INV.2T(1 -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215" s="5" cm="1">
        <f t="array" ref="R1215">MIN(IF((DiscreteStatsTable[GroupByKey]=DiscreteStatsTable[[#This Row],[GroupByKey]]),(DiscreteStatsTable[GroupByKey]=DiscreteStatsTable[[#This Row],[GroupByKey]])*DiscreteStatsTable[Average]))</f>
        <v>5.7719952606423401</v>
      </c>
      <c r="S1215" s="5" cm="1">
        <f t="array" ref="S1215">MAX(IF((DiscreteStatsTable[GroupByKey]=DiscreteStatsTable[[#This Row],[GroupByKey]]),(DiscreteStatsTable[GroupByKey]=DiscreteStatsTable[[#This Row],[GroupByKey]])*DiscreteStatsTable[Average]))</f>
        <v>6.9649734105951397</v>
      </c>
      <c r="T1215" s="5" cm="1">
        <f t="array" ref="T1215">MIN(IF((DiscreteStatsTable[GroupByKey]=DiscreteStatsTable[[#This Row],[GroupByKey]]),(DiscreteStatsTable[GroupByKey]=DiscreteStatsTable[[#This Row],[GroupByKey]])*DiscreteStatsTable[Minimum]))</f>
        <v>0.776495161041453</v>
      </c>
      <c r="U1215" s="5" cm="1">
        <f t="array" ref="U1215">MAX(IF((DiscreteStatsTable[GroupByKey]=DiscreteStatsTable[[#This Row],[GroupByKey]]),(DiscreteStatsTable[GroupByKey]=DiscreteStatsTable[[#This Row],[GroupByKey]])*DiscreteStatsTable[Maximum]))</f>
        <v>24.516532285818698</v>
      </c>
      <c r="V1215" s="5" cm="1">
        <f t="array" ref="V1215">IFERROR(AVERAGE(IF((DiscreteStatsTable[GroupByKey]=DiscreteStatsTable[[#This Row],[GroupByKey]]),(DiscreteStatsTable[GroupByKey]=DiscreteStatsTable[[#This Row],[GroupByKey]])*DiscreteStatsTable[NumberObservations])),0)</f>
        <v>314.94</v>
      </c>
      <c r="W1215" s="5">
        <f>IF((DiscreteStatsTable[[#This Row],[RepsRequested]]&gt;1),DiscreteStatsTable[[#This Row],[HalfWidth]],DiscreteStatsTable[[#This Row],[BatchMeansHalfWidth]])</f>
        <v>7.1468938045562813E-2</v>
      </c>
      <c r="X1215" s="5" cm="1">
        <f t="array" ref="X1215">COUNT(IF((DiscreteStatsTable[GroupByKey]=DiscreteStatsTable[[#This Row],[GroupByKey]]),(DiscreteStatsTable[GroupByKey]=DiscreteStatsTable[[#This Row],[GroupByKey]])*DiscreteStatsTable[Replication]))</f>
        <v>50</v>
      </c>
      <c r="Y1215" s="5">
        <f>IF(DiscreteStatsTable[[#This Row],[RepsRequested]]=DiscreteStatsTable[[#This Row],[RepsWithStatObserved]],1,0)</f>
        <v>1</v>
      </c>
    </row>
    <row r="1216" spans="1:25" x14ac:dyDescent="0.25">
      <c r="A1216" t="s">
        <v>68</v>
      </c>
      <c r="B1216" t="s">
        <v>70</v>
      </c>
      <c r="C1216">
        <v>35</v>
      </c>
      <c r="D1216" t="s">
        <v>85</v>
      </c>
      <c r="E1216" t="s">
        <v>93</v>
      </c>
      <c r="F1216" t="s">
        <v>87</v>
      </c>
      <c r="G1216">
        <v>0</v>
      </c>
      <c r="H1216">
        <v>2E+20</v>
      </c>
      <c r="I1216">
        <v>0</v>
      </c>
      <c r="J1216">
        <v>0</v>
      </c>
      <c r="K1216">
        <v>314</v>
      </c>
      <c r="L121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16" s="5" cm="1">
        <f t="array" ref="M1216">MAX(IF((ProjectInfoTable[ProjectName]=DiscreteStatsTable[[#This Row],[ProjectName]]),(ProjectInfoTable[ProjectName]=DiscreteStatsTable[[#This Row],[ProjectName]])*ProjectInfoTable[NumberOfReplications]))</f>
        <v>50</v>
      </c>
      <c r="N1216" s="5" cm="1">
        <f t="array" ref="N1216">IFERROR(AVERAGE(IF((DiscreteStatsTable[GroupByKey]=DiscreteStatsTable[[#This Row],[GroupByKey]]),(DiscreteStatsTable[GroupByKey]=DiscreteStatsTable[[#This Row],[GroupByKey]])*DiscreteStatsTable[Average])),0)</f>
        <v>0</v>
      </c>
      <c r="O1216" s="5" cm="1">
        <f t="array" ref="O1216">IFERROR(_xlfn.STDEV.S(IF((DiscreteStatsTable[GroupByKey]=DiscreteStatsTable[[#This Row],[GroupByKey]]),(DiscreteStatsTable[GroupByKey]=DiscreteStatsTable[[#This Row],[GroupByKey]])*DiscreteStatsTable[Average])),0)</f>
        <v>0</v>
      </c>
      <c r="P1216" s="5" cm="1">
        <f t="array" ref="P1216">MAX(IF((ProjectInfoTable[ProjectName]=DiscreteStatsTable[[#This Row],[ProjectName]]),(ProjectInfoTable[ProjectName]=DiscreteStatsTable[[#This Row],[ProjectName]])*ProjectInfoTable[ConfidenceInterval]))</f>
        <v>0.95</v>
      </c>
      <c r="Q1216" s="5">
        <f>IF(AND(DiscreteStatsTable[[#This Row],[RepsWithStatObserved]]=1,Y1216=0),200000000000000000000,IFERROR(_xlfn.T.INV.2T(1 -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6" s="5" cm="1">
        <f t="array" ref="R1216">MIN(IF((DiscreteStatsTable[GroupByKey]=DiscreteStatsTable[[#This Row],[GroupByKey]]),(DiscreteStatsTable[GroupByKey]=DiscreteStatsTable[[#This Row],[GroupByKey]])*DiscreteStatsTable[Average]))</f>
        <v>0</v>
      </c>
      <c r="S1216" s="5" cm="1">
        <f t="array" ref="S1216">MAX(IF((DiscreteStatsTable[GroupByKey]=DiscreteStatsTable[[#This Row],[GroupByKey]]),(DiscreteStatsTable[GroupByKey]=DiscreteStatsTable[[#This Row],[GroupByKey]])*DiscreteStatsTable[Average]))</f>
        <v>0</v>
      </c>
      <c r="T1216" s="5" cm="1">
        <f t="array" ref="T1216">MIN(IF((DiscreteStatsTable[GroupByKey]=DiscreteStatsTable[[#This Row],[GroupByKey]]),(DiscreteStatsTable[GroupByKey]=DiscreteStatsTable[[#This Row],[GroupByKey]])*DiscreteStatsTable[Minimum]))</f>
        <v>0</v>
      </c>
      <c r="U1216" s="5" cm="1">
        <f t="array" ref="U1216">MAX(IF((DiscreteStatsTable[GroupByKey]=DiscreteStatsTable[[#This Row],[GroupByKey]]),(DiscreteStatsTable[GroupByKey]=DiscreteStatsTable[[#This Row],[GroupByKey]])*DiscreteStatsTable[Maximum]))</f>
        <v>0</v>
      </c>
      <c r="V1216" s="5" cm="1">
        <f t="array" ref="V1216">IFERROR(AVERAGE(IF((DiscreteStatsTable[GroupByKey]=DiscreteStatsTable[[#This Row],[GroupByKey]]),(DiscreteStatsTable[GroupByKey]=DiscreteStatsTable[[#This Row],[GroupByKey]])*DiscreteStatsTable[NumberObservations])),0)</f>
        <v>314.94</v>
      </c>
      <c r="W1216" s="5">
        <f>IF((DiscreteStatsTable[[#This Row],[RepsRequested]]&gt;1),DiscreteStatsTable[[#This Row],[HalfWidth]],DiscreteStatsTable[[#This Row],[BatchMeansHalfWidth]])</f>
        <v>0</v>
      </c>
      <c r="X1216" s="5" cm="1">
        <f t="array" ref="X1216">COUNT(IF((DiscreteStatsTable[GroupByKey]=DiscreteStatsTable[[#This Row],[GroupByKey]]),(DiscreteStatsTable[GroupByKey]=DiscreteStatsTable[[#This Row],[GroupByKey]])*DiscreteStatsTable[Replication]))</f>
        <v>50</v>
      </c>
      <c r="Y1216" s="5">
        <f>IF(DiscreteStatsTable[[#This Row],[RepsRequested]]=DiscreteStatsTable[[#This Row],[RepsWithStatObserved]],1,0)</f>
        <v>1</v>
      </c>
    </row>
    <row r="1217" spans="1:25" x14ac:dyDescent="0.25">
      <c r="A1217" t="s">
        <v>68</v>
      </c>
      <c r="B1217" t="s">
        <v>70</v>
      </c>
      <c r="C1217">
        <v>35</v>
      </c>
      <c r="D1217" t="s">
        <v>85</v>
      </c>
      <c r="E1217" t="s">
        <v>94</v>
      </c>
      <c r="F1217" t="s">
        <v>87</v>
      </c>
      <c r="G1217">
        <v>0</v>
      </c>
      <c r="H1217">
        <v>2E+20</v>
      </c>
      <c r="I1217">
        <v>0</v>
      </c>
      <c r="J1217">
        <v>0</v>
      </c>
      <c r="K1217">
        <v>314</v>
      </c>
      <c r="L121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17" s="5" cm="1">
        <f t="array" ref="M1217">MAX(IF((ProjectInfoTable[ProjectName]=DiscreteStatsTable[[#This Row],[ProjectName]]),(ProjectInfoTable[ProjectName]=DiscreteStatsTable[[#This Row],[ProjectName]])*ProjectInfoTable[NumberOfReplications]))</f>
        <v>50</v>
      </c>
      <c r="N1217" s="5" cm="1">
        <f t="array" ref="N1217">IFERROR(AVERAGE(IF((DiscreteStatsTable[GroupByKey]=DiscreteStatsTable[[#This Row],[GroupByKey]]),(DiscreteStatsTable[GroupByKey]=DiscreteStatsTable[[#This Row],[GroupByKey]])*DiscreteStatsTable[Average])),0)</f>
        <v>0</v>
      </c>
      <c r="O1217" s="5" cm="1">
        <f t="array" ref="O1217">IFERROR(_xlfn.STDEV.S(IF((DiscreteStatsTable[GroupByKey]=DiscreteStatsTable[[#This Row],[GroupByKey]]),(DiscreteStatsTable[GroupByKey]=DiscreteStatsTable[[#This Row],[GroupByKey]])*DiscreteStatsTable[Average])),0)</f>
        <v>0</v>
      </c>
      <c r="P1217" s="5" cm="1">
        <f t="array" ref="P1217">MAX(IF((ProjectInfoTable[ProjectName]=DiscreteStatsTable[[#This Row],[ProjectName]]),(ProjectInfoTable[ProjectName]=DiscreteStatsTable[[#This Row],[ProjectName]])*ProjectInfoTable[ConfidenceInterval]))</f>
        <v>0.95</v>
      </c>
      <c r="Q1217" s="5">
        <f>IF(AND(DiscreteStatsTable[[#This Row],[RepsWithStatObserved]]=1,Y1217=0),200000000000000000000,IFERROR(_xlfn.T.INV.2T(1 -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7" s="5" cm="1">
        <f t="array" ref="R1217">MIN(IF((DiscreteStatsTable[GroupByKey]=DiscreteStatsTable[[#This Row],[GroupByKey]]),(DiscreteStatsTable[GroupByKey]=DiscreteStatsTable[[#This Row],[GroupByKey]])*DiscreteStatsTable[Average]))</f>
        <v>0</v>
      </c>
      <c r="S1217" s="5" cm="1">
        <f t="array" ref="S1217">MAX(IF((DiscreteStatsTable[GroupByKey]=DiscreteStatsTable[[#This Row],[GroupByKey]]),(DiscreteStatsTable[GroupByKey]=DiscreteStatsTable[[#This Row],[GroupByKey]])*DiscreteStatsTable[Average]))</f>
        <v>0</v>
      </c>
      <c r="T1217" s="5" cm="1">
        <f t="array" ref="T1217">MIN(IF((DiscreteStatsTable[GroupByKey]=DiscreteStatsTable[[#This Row],[GroupByKey]]),(DiscreteStatsTable[GroupByKey]=DiscreteStatsTable[[#This Row],[GroupByKey]])*DiscreteStatsTable[Minimum]))</f>
        <v>0</v>
      </c>
      <c r="U1217" s="5" cm="1">
        <f t="array" ref="U1217">MAX(IF((DiscreteStatsTable[GroupByKey]=DiscreteStatsTable[[#This Row],[GroupByKey]]),(DiscreteStatsTable[GroupByKey]=DiscreteStatsTable[[#This Row],[GroupByKey]])*DiscreteStatsTable[Maximum]))</f>
        <v>0</v>
      </c>
      <c r="V1217" s="5" cm="1">
        <f t="array" ref="V1217">IFERROR(AVERAGE(IF((DiscreteStatsTable[GroupByKey]=DiscreteStatsTable[[#This Row],[GroupByKey]]),(DiscreteStatsTable[GroupByKey]=DiscreteStatsTable[[#This Row],[GroupByKey]])*DiscreteStatsTable[NumberObservations])),0)</f>
        <v>314.94</v>
      </c>
      <c r="W1217" s="5">
        <f>IF((DiscreteStatsTable[[#This Row],[RepsRequested]]&gt;1),DiscreteStatsTable[[#This Row],[HalfWidth]],DiscreteStatsTable[[#This Row],[BatchMeansHalfWidth]])</f>
        <v>0</v>
      </c>
      <c r="X1217" s="5" cm="1">
        <f t="array" ref="X1217">COUNT(IF((DiscreteStatsTable[GroupByKey]=DiscreteStatsTable[[#This Row],[GroupByKey]]),(DiscreteStatsTable[GroupByKey]=DiscreteStatsTable[[#This Row],[GroupByKey]])*DiscreteStatsTable[Replication]))</f>
        <v>50</v>
      </c>
      <c r="Y1217" s="5">
        <f>IF(DiscreteStatsTable[[#This Row],[RepsRequested]]=DiscreteStatsTable[[#This Row],[RepsWithStatObserved]],1,0)</f>
        <v>1</v>
      </c>
    </row>
    <row r="1218" spans="1:25" x14ac:dyDescent="0.25">
      <c r="A1218" t="s">
        <v>68</v>
      </c>
      <c r="B1218" t="s">
        <v>70</v>
      </c>
      <c r="C1218">
        <v>35</v>
      </c>
      <c r="D1218" t="s">
        <v>85</v>
      </c>
      <c r="E1218" t="s">
        <v>95</v>
      </c>
      <c r="F1218" t="s">
        <v>87</v>
      </c>
      <c r="G1218">
        <v>0.154042982713783</v>
      </c>
      <c r="H1218">
        <v>2E+20</v>
      </c>
      <c r="I1218">
        <v>2.0343810684968398E-2</v>
      </c>
      <c r="J1218">
        <v>0.337517023287705</v>
      </c>
      <c r="K1218">
        <v>314</v>
      </c>
      <c r="L121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18" s="5" cm="1">
        <f t="array" ref="M1218">MAX(IF((ProjectInfoTable[ProjectName]=DiscreteStatsTable[[#This Row],[ProjectName]]),(ProjectInfoTable[ProjectName]=DiscreteStatsTable[[#This Row],[ProjectName]])*ProjectInfoTable[NumberOfReplications]))</f>
        <v>50</v>
      </c>
      <c r="N1218" s="5" cm="1">
        <f t="array" ref="N1218">IFERROR(AVERAGE(IF((DiscreteStatsTable[GroupByKey]=DiscreteStatsTable[[#This Row],[GroupByKey]]),(DiscreteStatsTable[GroupByKey]=DiscreteStatsTable[[#This Row],[GroupByKey]])*DiscreteStatsTable[Average])),0)</f>
        <v>0.15360300744494335</v>
      </c>
      <c r="O1218" s="5" cm="1">
        <f t="array" ref="O121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18" s="5" cm="1">
        <f t="array" ref="P1218">MAX(IF((ProjectInfoTable[ProjectName]=DiscreteStatsTable[[#This Row],[ProjectName]]),(ProjectInfoTable[ProjectName]=DiscreteStatsTable[[#This Row],[ProjectName]])*ProjectInfoTable[ConfidenceInterval]))</f>
        <v>0.95</v>
      </c>
      <c r="Q1218" s="5">
        <f>IF(AND(DiscreteStatsTable[[#This Row],[RepsWithStatObserved]]=1,Y1218=0),200000000000000000000,IFERROR(_xlfn.T.INV.2T(1 -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18" s="5" cm="1">
        <f t="array" ref="R1218">MIN(IF((DiscreteStatsTable[GroupByKey]=DiscreteStatsTable[[#This Row],[GroupByKey]]),(DiscreteStatsTable[GroupByKey]=DiscreteStatsTable[[#This Row],[GroupByKey]])*DiscreteStatsTable[Average]))</f>
        <v>0.14775202073435401</v>
      </c>
      <c r="S1218" s="5" cm="1">
        <f t="array" ref="S1218">MAX(IF((DiscreteStatsTable[GroupByKey]=DiscreteStatsTable[[#This Row],[GroupByKey]]),(DiscreteStatsTable[GroupByKey]=DiscreteStatsTable[[#This Row],[GroupByKey]])*DiscreteStatsTable[Average]))</f>
        <v>0.15935535821513699</v>
      </c>
      <c r="T1218" s="5" cm="1">
        <f t="array" ref="T1218">MIN(IF((DiscreteStatsTable[GroupByKey]=DiscreteStatsTable[[#This Row],[GroupByKey]]),(DiscreteStatsTable[GroupByKey]=DiscreteStatsTable[[#This Row],[GroupByKey]])*DiscreteStatsTable[Minimum]))</f>
        <v>1.2941586017357501E-2</v>
      </c>
      <c r="U1218" s="5" cm="1">
        <f t="array" ref="U1218">MAX(IF((DiscreteStatsTable[GroupByKey]=DiscreteStatsTable[[#This Row],[GroupByKey]]),(DiscreteStatsTable[GroupByKey]=DiscreteStatsTable[[#This Row],[GroupByKey]])*DiscreteStatsTable[Maximum]))</f>
        <v>0.39902140955300902</v>
      </c>
      <c r="V1218" s="5" cm="1">
        <f t="array" ref="V1218">IFERROR(AVERAGE(IF((DiscreteStatsTable[GroupByKey]=DiscreteStatsTable[[#This Row],[GroupByKey]]),(DiscreteStatsTable[GroupByKey]=DiscreteStatsTable[[#This Row],[GroupByKey]])*DiscreteStatsTable[NumberObservations])),0)</f>
        <v>314.94</v>
      </c>
      <c r="W1218" s="5">
        <f>IF((DiscreteStatsTable[[#This Row],[RepsRequested]]&gt;1),DiscreteStatsTable[[#This Row],[HalfWidth]],DiscreteStatsTable[[#This Row],[BatchMeansHalfWidth]])</f>
        <v>7.902472167534418E-4</v>
      </c>
      <c r="X1218" s="5" cm="1">
        <f t="array" ref="X1218">COUNT(IF((DiscreteStatsTable[GroupByKey]=DiscreteStatsTable[[#This Row],[GroupByKey]]),(DiscreteStatsTable[GroupByKey]=DiscreteStatsTable[[#This Row],[GroupByKey]])*DiscreteStatsTable[Replication]))</f>
        <v>50</v>
      </c>
      <c r="Y1218" s="5">
        <f>IF(DiscreteStatsTable[[#This Row],[RepsRequested]]=DiscreteStatsTable[[#This Row],[RepsWithStatObserved]],1,0)</f>
        <v>1</v>
      </c>
    </row>
    <row r="1219" spans="1:25" x14ac:dyDescent="0.25">
      <c r="A1219" t="s">
        <v>68</v>
      </c>
      <c r="B1219" t="s">
        <v>70</v>
      </c>
      <c r="C1219">
        <v>35</v>
      </c>
      <c r="D1219" t="s">
        <v>85</v>
      </c>
      <c r="E1219" t="s">
        <v>96</v>
      </c>
      <c r="F1219" t="s">
        <v>87</v>
      </c>
      <c r="G1219">
        <v>5.7023575100659603</v>
      </c>
      <c r="H1219">
        <v>2E+20</v>
      </c>
      <c r="I1219">
        <v>1.2206286410981</v>
      </c>
      <c r="J1219">
        <v>14.9568131927232</v>
      </c>
      <c r="K1219">
        <v>314</v>
      </c>
      <c r="L121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19" s="5" cm="1">
        <f t="array" ref="M1219">MAX(IF((ProjectInfoTable[ProjectName]=DiscreteStatsTable[[#This Row],[ProjectName]]),(ProjectInfoTable[ProjectName]=DiscreteStatsTable[[#This Row],[ProjectName]])*ProjectInfoTable[NumberOfReplications]))</f>
        <v>50</v>
      </c>
      <c r="N1219" s="5" cm="1">
        <f t="array" ref="N1219">IFERROR(AVERAGE(IF((DiscreteStatsTable[GroupByKey]=DiscreteStatsTable[[#This Row],[GroupByKey]]),(DiscreteStatsTable[GroupByKey]=DiscreteStatsTable[[#This Row],[GroupByKey]])*DiscreteStatsTable[Average])),0)</f>
        <v>5.6703914844629564</v>
      </c>
      <c r="O1219" s="5" cm="1">
        <f t="array" ref="O1219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219" s="5" cm="1">
        <f t="array" ref="P1219">MAX(IF((ProjectInfoTable[ProjectName]=DiscreteStatsTable[[#This Row],[ProjectName]]),(ProjectInfoTable[ProjectName]=DiscreteStatsTable[[#This Row],[ProjectName]])*ProjectInfoTable[ConfidenceInterval]))</f>
        <v>0.95</v>
      </c>
      <c r="Q1219" s="5">
        <f>IF(AND(DiscreteStatsTable[[#This Row],[RepsWithStatObserved]]=1,Y1219=0),200000000000000000000,IFERROR(_xlfn.T.INV.2T(1 -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219" s="5" cm="1">
        <f t="array" ref="R1219">MIN(IF((DiscreteStatsTable[GroupByKey]=DiscreteStatsTable[[#This Row],[GroupByKey]]),(DiscreteStatsTable[GroupByKey]=DiscreteStatsTable[[#This Row],[GroupByKey]])*DiscreteStatsTable[Average]))</f>
        <v>5.4446177348794</v>
      </c>
      <c r="S1219" s="5" cm="1">
        <f t="array" ref="S1219">MAX(IF((DiscreteStatsTable[GroupByKey]=DiscreteStatsTable[[#This Row],[GroupByKey]]),(DiscreteStatsTable[GroupByKey]=DiscreteStatsTable[[#This Row],[GroupByKey]])*DiscreteStatsTable[Average]))</f>
        <v>5.9073355064629904</v>
      </c>
      <c r="T1219" s="5" cm="1">
        <f t="array" ref="T1219">MIN(IF((DiscreteStatsTable[GroupByKey]=DiscreteStatsTable[[#This Row],[GroupByKey]]),(DiscreteStatsTable[GroupByKey]=DiscreteStatsTable[[#This Row],[GroupByKey]])*DiscreteStatsTable[Minimum]))</f>
        <v>0.776495161041453</v>
      </c>
      <c r="U1219" s="5" cm="1">
        <f t="array" ref="U1219">MAX(IF((DiscreteStatsTable[GroupByKey]=DiscreteStatsTable[[#This Row],[GroupByKey]]),(DiscreteStatsTable[GroupByKey]=DiscreteStatsTable[[#This Row],[GroupByKey]])*DiscreteStatsTable[Maximum]))</f>
        <v>17.386184782464099</v>
      </c>
      <c r="V1219" s="5" cm="1">
        <f t="array" ref="V1219">IFERROR(AVERAGE(IF((DiscreteStatsTable[GroupByKey]=DiscreteStatsTable[[#This Row],[GroupByKey]]),(DiscreteStatsTable[GroupByKey]=DiscreteStatsTable[[#This Row],[GroupByKey]])*DiscreteStatsTable[NumberObservations])),0)</f>
        <v>314.94</v>
      </c>
      <c r="W1219" s="5">
        <f>IF((DiscreteStatsTable[[#This Row],[RepsRequested]]&gt;1),DiscreteStatsTable[[#This Row],[HalfWidth]],DiscreteStatsTable[[#This Row],[BatchMeansHalfWidth]])</f>
        <v>3.1864759013847554E-2</v>
      </c>
      <c r="X1219" s="5" cm="1">
        <f t="array" ref="X1219">COUNT(IF((DiscreteStatsTable[GroupByKey]=DiscreteStatsTable[[#This Row],[GroupByKey]]),(DiscreteStatsTable[GroupByKey]=DiscreteStatsTable[[#This Row],[GroupByKey]])*DiscreteStatsTable[Replication]))</f>
        <v>50</v>
      </c>
      <c r="Y1219" s="5">
        <f>IF(DiscreteStatsTable[[#This Row],[RepsRequested]]=DiscreteStatsTable[[#This Row],[RepsWithStatObserved]],1,0)</f>
        <v>1</v>
      </c>
    </row>
    <row r="1220" spans="1:25" x14ac:dyDescent="0.25">
      <c r="A1220" t="s">
        <v>68</v>
      </c>
      <c r="B1220" t="s">
        <v>70</v>
      </c>
      <c r="C1220">
        <v>35</v>
      </c>
      <c r="D1220" t="s">
        <v>85</v>
      </c>
      <c r="E1220" t="s">
        <v>97</v>
      </c>
      <c r="F1220" t="s">
        <v>87</v>
      </c>
      <c r="G1220">
        <v>0</v>
      </c>
      <c r="H1220">
        <v>2E+20</v>
      </c>
      <c r="I1220">
        <v>0</v>
      </c>
      <c r="J1220">
        <v>0</v>
      </c>
      <c r="K1220">
        <v>314</v>
      </c>
      <c r="L122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20" s="5" cm="1">
        <f t="array" ref="M1220">MAX(IF((ProjectInfoTable[ProjectName]=DiscreteStatsTable[[#This Row],[ProjectName]]),(ProjectInfoTable[ProjectName]=DiscreteStatsTable[[#This Row],[ProjectName]])*ProjectInfoTable[NumberOfReplications]))</f>
        <v>50</v>
      </c>
      <c r="N1220" s="5" cm="1">
        <f t="array" ref="N1220">IFERROR(AVERAGE(IF((DiscreteStatsTable[GroupByKey]=DiscreteStatsTable[[#This Row],[GroupByKey]]),(DiscreteStatsTable[GroupByKey]=DiscreteStatsTable[[#This Row],[GroupByKey]])*DiscreteStatsTable[Average])),0)</f>
        <v>0</v>
      </c>
      <c r="O1220" s="5" cm="1">
        <f t="array" ref="O1220">IFERROR(_xlfn.STDEV.S(IF((DiscreteStatsTable[GroupByKey]=DiscreteStatsTable[[#This Row],[GroupByKey]]),(DiscreteStatsTable[GroupByKey]=DiscreteStatsTable[[#This Row],[GroupByKey]])*DiscreteStatsTable[Average])),0)</f>
        <v>0</v>
      </c>
      <c r="P1220" s="5" cm="1">
        <f t="array" ref="P1220">MAX(IF((ProjectInfoTable[ProjectName]=DiscreteStatsTable[[#This Row],[ProjectName]]),(ProjectInfoTable[ProjectName]=DiscreteStatsTable[[#This Row],[ProjectName]])*ProjectInfoTable[ConfidenceInterval]))</f>
        <v>0.95</v>
      </c>
      <c r="Q1220" s="5">
        <f>IF(AND(DiscreteStatsTable[[#This Row],[RepsWithStatObserved]]=1,Y1220=0),200000000000000000000,IFERROR(_xlfn.T.INV.2T(1 -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0" s="5" cm="1">
        <f t="array" ref="R1220">MIN(IF((DiscreteStatsTable[GroupByKey]=DiscreteStatsTable[[#This Row],[GroupByKey]]),(DiscreteStatsTable[GroupByKey]=DiscreteStatsTable[[#This Row],[GroupByKey]])*DiscreteStatsTable[Average]))</f>
        <v>0</v>
      </c>
      <c r="S1220" s="5" cm="1">
        <f t="array" ref="S1220">MAX(IF((DiscreteStatsTable[GroupByKey]=DiscreteStatsTable[[#This Row],[GroupByKey]]),(DiscreteStatsTable[GroupByKey]=DiscreteStatsTable[[#This Row],[GroupByKey]])*DiscreteStatsTable[Average]))</f>
        <v>0</v>
      </c>
      <c r="T1220" s="5" cm="1">
        <f t="array" ref="T1220">MIN(IF((DiscreteStatsTable[GroupByKey]=DiscreteStatsTable[[#This Row],[GroupByKey]]),(DiscreteStatsTable[GroupByKey]=DiscreteStatsTable[[#This Row],[GroupByKey]])*DiscreteStatsTable[Minimum]))</f>
        <v>0</v>
      </c>
      <c r="U1220" s="5" cm="1">
        <f t="array" ref="U1220">MAX(IF((DiscreteStatsTable[GroupByKey]=DiscreteStatsTable[[#This Row],[GroupByKey]]),(DiscreteStatsTable[GroupByKey]=DiscreteStatsTable[[#This Row],[GroupByKey]])*DiscreteStatsTable[Maximum]))</f>
        <v>0</v>
      </c>
      <c r="V1220" s="5" cm="1">
        <f t="array" ref="V1220">IFERROR(AVERAGE(IF((DiscreteStatsTable[GroupByKey]=DiscreteStatsTable[[#This Row],[GroupByKey]]),(DiscreteStatsTable[GroupByKey]=DiscreteStatsTable[[#This Row],[GroupByKey]])*DiscreteStatsTable[NumberObservations])),0)</f>
        <v>314.94</v>
      </c>
      <c r="W1220" s="5">
        <f>IF((DiscreteStatsTable[[#This Row],[RepsRequested]]&gt;1),DiscreteStatsTable[[#This Row],[HalfWidth]],DiscreteStatsTable[[#This Row],[BatchMeansHalfWidth]])</f>
        <v>0</v>
      </c>
      <c r="X1220" s="5" cm="1">
        <f t="array" ref="X1220">COUNT(IF((DiscreteStatsTable[GroupByKey]=DiscreteStatsTable[[#This Row],[GroupByKey]]),(DiscreteStatsTable[GroupByKey]=DiscreteStatsTable[[#This Row],[GroupByKey]])*DiscreteStatsTable[Replication]))</f>
        <v>50</v>
      </c>
      <c r="Y1220" s="5">
        <f>IF(DiscreteStatsTable[[#This Row],[RepsRequested]]=DiscreteStatsTable[[#This Row],[RepsWithStatObserved]],1,0)</f>
        <v>1</v>
      </c>
    </row>
    <row r="1221" spans="1:25" x14ac:dyDescent="0.25">
      <c r="A1221" t="s">
        <v>68</v>
      </c>
      <c r="B1221" t="s">
        <v>70</v>
      </c>
      <c r="C1221">
        <v>35</v>
      </c>
      <c r="D1221" t="s">
        <v>85</v>
      </c>
      <c r="E1221" t="s">
        <v>98</v>
      </c>
      <c r="F1221" t="s">
        <v>87</v>
      </c>
      <c r="G1221">
        <v>0.59822374442811999</v>
      </c>
      <c r="H1221">
        <v>2E+20</v>
      </c>
      <c r="I1221">
        <v>0</v>
      </c>
      <c r="J1221">
        <v>5.8084245133719596</v>
      </c>
      <c r="K1221">
        <v>314</v>
      </c>
      <c r="L122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21" s="5" cm="1">
        <f t="array" ref="M1221">MAX(IF((ProjectInfoTable[ProjectName]=DiscreteStatsTable[[#This Row],[ProjectName]]),(ProjectInfoTable[ProjectName]=DiscreteStatsTable[[#This Row],[ProjectName]])*ProjectInfoTable[NumberOfReplications]))</f>
        <v>50</v>
      </c>
      <c r="N1221" s="5" cm="1">
        <f t="array" ref="N1221">IFERROR(AVERAGE(IF((DiscreteStatsTable[GroupByKey]=DiscreteStatsTable[[#This Row],[GroupByKey]]),(DiscreteStatsTable[GroupByKey]=DiscreteStatsTable[[#This Row],[GroupByKey]])*DiscreteStatsTable[Average])),0)</f>
        <v>0.57601823206331915</v>
      </c>
      <c r="O1221" s="5" cm="1">
        <f t="array" ref="O1221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221" s="5" cm="1">
        <f t="array" ref="P1221">MAX(IF((ProjectInfoTable[ProjectName]=DiscreteStatsTable[[#This Row],[ProjectName]]),(ProjectInfoTable[ProjectName]=DiscreteStatsTable[[#This Row],[ProjectName]])*ProjectInfoTable[ConfidenceInterval]))</f>
        <v>0.95</v>
      </c>
      <c r="Q1221" s="5">
        <f>IF(AND(DiscreteStatsTable[[#This Row],[RepsWithStatObserved]]=1,Y1221=0),200000000000000000000,IFERROR(_xlfn.T.INV.2T(1 -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221" s="5" cm="1">
        <f t="array" ref="R1221">MIN(IF((DiscreteStatsTable[GroupByKey]=DiscreteStatsTable[[#This Row],[GroupByKey]]),(DiscreteStatsTable[GroupByKey]=DiscreteStatsTable[[#This Row],[GroupByKey]])*DiscreteStatsTable[Average]))</f>
        <v>0.32737752576294898</v>
      </c>
      <c r="S1221" s="5" cm="1">
        <f t="array" ref="S1221">MAX(IF((DiscreteStatsTable[GroupByKey]=DiscreteStatsTable[[#This Row],[GroupByKey]]),(DiscreteStatsTable[GroupByKey]=DiscreteStatsTable[[#This Row],[GroupByKey]])*DiscreteStatsTable[Average]))</f>
        <v>1.14796185143237</v>
      </c>
      <c r="T1221" s="5" cm="1">
        <f t="array" ref="T1221">MIN(IF((DiscreteStatsTable[GroupByKey]=DiscreteStatsTable[[#This Row],[GroupByKey]]),(DiscreteStatsTable[GroupByKey]=DiscreteStatsTable[[#This Row],[GroupByKey]])*DiscreteStatsTable[Minimum]))</f>
        <v>0</v>
      </c>
      <c r="U1221" s="5" cm="1">
        <f t="array" ref="U1221">MAX(IF((DiscreteStatsTable[GroupByKey]=DiscreteStatsTable[[#This Row],[GroupByKey]]),(DiscreteStatsTable[GroupByKey]=DiscreteStatsTable[[#This Row],[GroupByKey]])*DiscreteStatsTable[Maximum]))</f>
        <v>11.200829717355999</v>
      </c>
      <c r="V1221" s="5" cm="1">
        <f t="array" ref="V1221">IFERROR(AVERAGE(IF((DiscreteStatsTable[GroupByKey]=DiscreteStatsTable[[#This Row],[GroupByKey]]),(DiscreteStatsTable[GroupByKey]=DiscreteStatsTable[[#This Row],[GroupByKey]])*DiscreteStatsTable[NumberObservations])),0)</f>
        <v>314.94</v>
      </c>
      <c r="W1221" s="5">
        <f>IF((DiscreteStatsTable[[#This Row],[RepsRequested]]&gt;1),DiscreteStatsTable[[#This Row],[HalfWidth]],DiscreteStatsTable[[#This Row],[BatchMeansHalfWidth]])</f>
        <v>4.5229136780020357E-2</v>
      </c>
      <c r="X1221" s="5" cm="1">
        <f t="array" ref="X1221">COUNT(IF((DiscreteStatsTable[GroupByKey]=DiscreteStatsTable[[#This Row],[GroupByKey]]),(DiscreteStatsTable[GroupByKey]=DiscreteStatsTable[[#This Row],[GroupByKey]])*DiscreteStatsTable[Replication]))</f>
        <v>50</v>
      </c>
      <c r="Y1221" s="5">
        <f>IF(DiscreteStatsTable[[#This Row],[RepsRequested]]=DiscreteStatsTable[[#This Row],[RepsWithStatObserved]],1,0)</f>
        <v>1</v>
      </c>
    </row>
    <row r="1222" spans="1:25" x14ac:dyDescent="0.25">
      <c r="A1222" t="s">
        <v>68</v>
      </c>
      <c r="B1222" t="s">
        <v>70</v>
      </c>
      <c r="C1222">
        <v>36</v>
      </c>
      <c r="D1222" t="s">
        <v>85</v>
      </c>
      <c r="E1222" t="s">
        <v>86</v>
      </c>
      <c r="F1222" t="s">
        <v>87</v>
      </c>
      <c r="G1222">
        <v>0</v>
      </c>
      <c r="H1222">
        <v>2E+20</v>
      </c>
      <c r="I1222">
        <v>0</v>
      </c>
      <c r="J1222">
        <v>0</v>
      </c>
      <c r="K1222">
        <v>314</v>
      </c>
      <c r="L122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22" s="5" cm="1">
        <f t="array" ref="M1222">MAX(IF((ProjectInfoTable[ProjectName]=DiscreteStatsTable[[#This Row],[ProjectName]]),(ProjectInfoTable[ProjectName]=DiscreteStatsTable[[#This Row],[ProjectName]])*ProjectInfoTable[NumberOfReplications]))</f>
        <v>50</v>
      </c>
      <c r="N1222" s="5" cm="1">
        <f t="array" ref="N1222">IFERROR(AVERAGE(IF((DiscreteStatsTable[GroupByKey]=DiscreteStatsTable[[#This Row],[GroupByKey]]),(DiscreteStatsTable[GroupByKey]=DiscreteStatsTable[[#This Row],[GroupByKey]])*DiscreteStatsTable[Average])),0)</f>
        <v>0</v>
      </c>
      <c r="O1222" s="5" cm="1">
        <f t="array" ref="O1222">IFERROR(_xlfn.STDEV.S(IF((DiscreteStatsTable[GroupByKey]=DiscreteStatsTable[[#This Row],[GroupByKey]]),(DiscreteStatsTable[GroupByKey]=DiscreteStatsTable[[#This Row],[GroupByKey]])*DiscreteStatsTable[Average])),0)</f>
        <v>0</v>
      </c>
      <c r="P1222" s="5" cm="1">
        <f t="array" ref="P1222">MAX(IF((ProjectInfoTable[ProjectName]=DiscreteStatsTable[[#This Row],[ProjectName]]),(ProjectInfoTable[ProjectName]=DiscreteStatsTable[[#This Row],[ProjectName]])*ProjectInfoTable[ConfidenceInterval]))</f>
        <v>0.95</v>
      </c>
      <c r="Q1222" s="5">
        <f>IF(AND(DiscreteStatsTable[[#This Row],[RepsWithStatObserved]]=1,Y1222=0),200000000000000000000,IFERROR(_xlfn.T.INV.2T(1 -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2" s="5" cm="1">
        <f t="array" ref="R1222">MIN(IF((DiscreteStatsTable[GroupByKey]=DiscreteStatsTable[[#This Row],[GroupByKey]]),(DiscreteStatsTable[GroupByKey]=DiscreteStatsTable[[#This Row],[GroupByKey]])*DiscreteStatsTable[Average]))</f>
        <v>0</v>
      </c>
      <c r="S1222" s="5" cm="1">
        <f t="array" ref="S1222">MAX(IF((DiscreteStatsTable[GroupByKey]=DiscreteStatsTable[[#This Row],[GroupByKey]]),(DiscreteStatsTable[GroupByKey]=DiscreteStatsTable[[#This Row],[GroupByKey]])*DiscreteStatsTable[Average]))</f>
        <v>0</v>
      </c>
      <c r="T1222" s="5" cm="1">
        <f t="array" ref="T1222">MIN(IF((DiscreteStatsTable[GroupByKey]=DiscreteStatsTable[[#This Row],[GroupByKey]]),(DiscreteStatsTable[GroupByKey]=DiscreteStatsTable[[#This Row],[GroupByKey]])*DiscreteStatsTable[Minimum]))</f>
        <v>0</v>
      </c>
      <c r="U1222" s="5" cm="1">
        <f t="array" ref="U1222">MAX(IF((DiscreteStatsTable[GroupByKey]=DiscreteStatsTable[[#This Row],[GroupByKey]]),(DiscreteStatsTable[GroupByKey]=DiscreteStatsTable[[#This Row],[GroupByKey]])*DiscreteStatsTable[Maximum]))</f>
        <v>0</v>
      </c>
      <c r="V1222" s="5" cm="1">
        <f t="array" ref="V1222">IFERROR(AVERAGE(IF((DiscreteStatsTable[GroupByKey]=DiscreteStatsTable[[#This Row],[GroupByKey]]),(DiscreteStatsTable[GroupByKey]=DiscreteStatsTable[[#This Row],[GroupByKey]])*DiscreteStatsTable[NumberObservations])),0)</f>
        <v>314.94</v>
      </c>
      <c r="W1222" s="5">
        <f>IF((DiscreteStatsTable[[#This Row],[RepsRequested]]&gt;1),DiscreteStatsTable[[#This Row],[HalfWidth]],DiscreteStatsTable[[#This Row],[BatchMeansHalfWidth]])</f>
        <v>0</v>
      </c>
      <c r="X1222" s="5" cm="1">
        <f t="array" ref="X1222">COUNT(IF((DiscreteStatsTable[GroupByKey]=DiscreteStatsTable[[#This Row],[GroupByKey]]),(DiscreteStatsTable[GroupByKey]=DiscreteStatsTable[[#This Row],[GroupByKey]])*DiscreteStatsTable[Replication]))</f>
        <v>50</v>
      </c>
      <c r="Y1222" s="5">
        <f>IF(DiscreteStatsTable[[#This Row],[RepsRequested]]=DiscreteStatsTable[[#This Row],[RepsWithStatObserved]],1,0)</f>
        <v>1</v>
      </c>
    </row>
    <row r="1223" spans="1:25" x14ac:dyDescent="0.25">
      <c r="A1223" t="s">
        <v>68</v>
      </c>
      <c r="B1223" t="s">
        <v>70</v>
      </c>
      <c r="C1223">
        <v>36</v>
      </c>
      <c r="D1223" t="s">
        <v>85</v>
      </c>
      <c r="E1223" t="s">
        <v>88</v>
      </c>
      <c r="F1223" t="s">
        <v>87</v>
      </c>
      <c r="G1223">
        <v>0</v>
      </c>
      <c r="H1223">
        <v>2E+20</v>
      </c>
      <c r="I1223">
        <v>0</v>
      </c>
      <c r="J1223">
        <v>0</v>
      </c>
      <c r="K1223">
        <v>314</v>
      </c>
      <c r="L122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23" s="5" cm="1">
        <f t="array" ref="M1223">MAX(IF((ProjectInfoTable[ProjectName]=DiscreteStatsTable[[#This Row],[ProjectName]]),(ProjectInfoTable[ProjectName]=DiscreteStatsTable[[#This Row],[ProjectName]])*ProjectInfoTable[NumberOfReplications]))</f>
        <v>50</v>
      </c>
      <c r="N1223" s="5" cm="1">
        <f t="array" ref="N1223">IFERROR(AVERAGE(IF((DiscreteStatsTable[GroupByKey]=DiscreteStatsTable[[#This Row],[GroupByKey]]),(DiscreteStatsTable[GroupByKey]=DiscreteStatsTable[[#This Row],[GroupByKey]])*DiscreteStatsTable[Average])),0)</f>
        <v>0</v>
      </c>
      <c r="O1223" s="5" cm="1">
        <f t="array" ref="O1223">IFERROR(_xlfn.STDEV.S(IF((DiscreteStatsTable[GroupByKey]=DiscreteStatsTable[[#This Row],[GroupByKey]]),(DiscreteStatsTable[GroupByKey]=DiscreteStatsTable[[#This Row],[GroupByKey]])*DiscreteStatsTable[Average])),0)</f>
        <v>0</v>
      </c>
      <c r="P1223" s="5" cm="1">
        <f t="array" ref="P1223">MAX(IF((ProjectInfoTable[ProjectName]=DiscreteStatsTable[[#This Row],[ProjectName]]),(ProjectInfoTable[ProjectName]=DiscreteStatsTable[[#This Row],[ProjectName]])*ProjectInfoTable[ConfidenceInterval]))</f>
        <v>0.95</v>
      </c>
      <c r="Q1223" s="5">
        <f>IF(AND(DiscreteStatsTable[[#This Row],[RepsWithStatObserved]]=1,Y1223=0),200000000000000000000,IFERROR(_xlfn.T.INV.2T(1 -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3" s="5" cm="1">
        <f t="array" ref="R1223">MIN(IF((DiscreteStatsTable[GroupByKey]=DiscreteStatsTable[[#This Row],[GroupByKey]]),(DiscreteStatsTable[GroupByKey]=DiscreteStatsTable[[#This Row],[GroupByKey]])*DiscreteStatsTable[Average]))</f>
        <v>0</v>
      </c>
      <c r="S1223" s="5" cm="1">
        <f t="array" ref="S1223">MAX(IF((DiscreteStatsTable[GroupByKey]=DiscreteStatsTable[[#This Row],[GroupByKey]]),(DiscreteStatsTable[GroupByKey]=DiscreteStatsTable[[#This Row],[GroupByKey]])*DiscreteStatsTable[Average]))</f>
        <v>0</v>
      </c>
      <c r="T1223" s="5" cm="1">
        <f t="array" ref="T1223">MIN(IF((DiscreteStatsTable[GroupByKey]=DiscreteStatsTable[[#This Row],[GroupByKey]]),(DiscreteStatsTable[GroupByKey]=DiscreteStatsTable[[#This Row],[GroupByKey]])*DiscreteStatsTable[Minimum]))</f>
        <v>0</v>
      </c>
      <c r="U1223" s="5" cm="1">
        <f t="array" ref="U1223">MAX(IF((DiscreteStatsTable[GroupByKey]=DiscreteStatsTable[[#This Row],[GroupByKey]]),(DiscreteStatsTable[GroupByKey]=DiscreteStatsTable[[#This Row],[GroupByKey]])*DiscreteStatsTable[Maximum]))</f>
        <v>0</v>
      </c>
      <c r="V1223" s="5" cm="1">
        <f t="array" ref="V1223">IFERROR(AVERAGE(IF((DiscreteStatsTable[GroupByKey]=DiscreteStatsTable[[#This Row],[GroupByKey]]),(DiscreteStatsTable[GroupByKey]=DiscreteStatsTable[[#This Row],[GroupByKey]])*DiscreteStatsTable[NumberObservations])),0)</f>
        <v>314.94</v>
      </c>
      <c r="W1223" s="5">
        <f>IF((DiscreteStatsTable[[#This Row],[RepsRequested]]&gt;1),DiscreteStatsTable[[#This Row],[HalfWidth]],DiscreteStatsTable[[#This Row],[BatchMeansHalfWidth]])</f>
        <v>0</v>
      </c>
      <c r="X1223" s="5" cm="1">
        <f t="array" ref="X1223">COUNT(IF((DiscreteStatsTable[GroupByKey]=DiscreteStatsTable[[#This Row],[GroupByKey]]),(DiscreteStatsTable[GroupByKey]=DiscreteStatsTable[[#This Row],[GroupByKey]])*DiscreteStatsTable[Replication]))</f>
        <v>50</v>
      </c>
      <c r="Y1223" s="5">
        <f>IF(DiscreteStatsTable[[#This Row],[RepsRequested]]=DiscreteStatsTable[[#This Row],[RepsWithStatObserved]],1,0)</f>
        <v>1</v>
      </c>
    </row>
    <row r="1224" spans="1:25" x14ac:dyDescent="0.25">
      <c r="A1224" t="s">
        <v>68</v>
      </c>
      <c r="B1224" t="s">
        <v>70</v>
      </c>
      <c r="C1224">
        <v>36</v>
      </c>
      <c r="D1224" t="s">
        <v>85</v>
      </c>
      <c r="E1224" t="s">
        <v>89</v>
      </c>
      <c r="F1224" t="s">
        <v>87</v>
      </c>
      <c r="G1224">
        <v>0</v>
      </c>
      <c r="H1224">
        <v>2E+20</v>
      </c>
      <c r="I1224">
        <v>0</v>
      </c>
      <c r="J1224">
        <v>0</v>
      </c>
      <c r="K1224">
        <v>314</v>
      </c>
      <c r="L122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24" s="5" cm="1">
        <f t="array" ref="M1224">MAX(IF((ProjectInfoTable[ProjectName]=DiscreteStatsTable[[#This Row],[ProjectName]]),(ProjectInfoTable[ProjectName]=DiscreteStatsTable[[#This Row],[ProjectName]])*ProjectInfoTable[NumberOfReplications]))</f>
        <v>50</v>
      </c>
      <c r="N1224" s="5" cm="1">
        <f t="array" ref="N1224">IFERROR(AVERAGE(IF((DiscreteStatsTable[GroupByKey]=DiscreteStatsTable[[#This Row],[GroupByKey]]),(DiscreteStatsTable[GroupByKey]=DiscreteStatsTable[[#This Row],[GroupByKey]])*DiscreteStatsTable[Average])),0)</f>
        <v>0</v>
      </c>
      <c r="O1224" s="5" cm="1">
        <f t="array" ref="O1224">IFERROR(_xlfn.STDEV.S(IF((DiscreteStatsTable[GroupByKey]=DiscreteStatsTable[[#This Row],[GroupByKey]]),(DiscreteStatsTable[GroupByKey]=DiscreteStatsTable[[#This Row],[GroupByKey]])*DiscreteStatsTable[Average])),0)</f>
        <v>0</v>
      </c>
      <c r="P1224" s="5" cm="1">
        <f t="array" ref="P1224">MAX(IF((ProjectInfoTable[ProjectName]=DiscreteStatsTable[[#This Row],[ProjectName]]),(ProjectInfoTable[ProjectName]=DiscreteStatsTable[[#This Row],[ProjectName]])*ProjectInfoTable[ConfidenceInterval]))</f>
        <v>0.95</v>
      </c>
      <c r="Q1224" s="5">
        <f>IF(AND(DiscreteStatsTable[[#This Row],[RepsWithStatObserved]]=1,Y1224=0),200000000000000000000,IFERROR(_xlfn.T.INV.2T(1 -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4" s="5" cm="1">
        <f t="array" ref="R1224">MIN(IF((DiscreteStatsTable[GroupByKey]=DiscreteStatsTable[[#This Row],[GroupByKey]]),(DiscreteStatsTable[GroupByKey]=DiscreteStatsTable[[#This Row],[GroupByKey]])*DiscreteStatsTable[Average]))</f>
        <v>0</v>
      </c>
      <c r="S1224" s="5" cm="1">
        <f t="array" ref="S1224">MAX(IF((DiscreteStatsTable[GroupByKey]=DiscreteStatsTable[[#This Row],[GroupByKey]]),(DiscreteStatsTable[GroupByKey]=DiscreteStatsTable[[#This Row],[GroupByKey]])*DiscreteStatsTable[Average]))</f>
        <v>0</v>
      </c>
      <c r="T1224" s="5" cm="1">
        <f t="array" ref="T1224">MIN(IF((DiscreteStatsTable[GroupByKey]=DiscreteStatsTable[[#This Row],[GroupByKey]]),(DiscreteStatsTable[GroupByKey]=DiscreteStatsTable[[#This Row],[GroupByKey]])*DiscreteStatsTable[Minimum]))</f>
        <v>0</v>
      </c>
      <c r="U1224" s="5" cm="1">
        <f t="array" ref="U1224">MAX(IF((DiscreteStatsTable[GroupByKey]=DiscreteStatsTable[[#This Row],[GroupByKey]]),(DiscreteStatsTable[GroupByKey]=DiscreteStatsTable[[#This Row],[GroupByKey]])*DiscreteStatsTable[Maximum]))</f>
        <v>0</v>
      </c>
      <c r="V1224" s="5" cm="1">
        <f t="array" ref="V1224">IFERROR(AVERAGE(IF((DiscreteStatsTable[GroupByKey]=DiscreteStatsTable[[#This Row],[GroupByKey]]),(DiscreteStatsTable[GroupByKey]=DiscreteStatsTable[[#This Row],[GroupByKey]])*DiscreteStatsTable[NumberObservations])),0)</f>
        <v>314.94</v>
      </c>
      <c r="W1224" s="5">
        <f>IF((DiscreteStatsTable[[#This Row],[RepsRequested]]&gt;1),DiscreteStatsTable[[#This Row],[HalfWidth]],DiscreteStatsTable[[#This Row],[BatchMeansHalfWidth]])</f>
        <v>0</v>
      </c>
      <c r="X1224" s="5" cm="1">
        <f t="array" ref="X1224">COUNT(IF((DiscreteStatsTable[GroupByKey]=DiscreteStatsTable[[#This Row],[GroupByKey]]),(DiscreteStatsTable[GroupByKey]=DiscreteStatsTable[[#This Row],[GroupByKey]])*DiscreteStatsTable[Replication]))</f>
        <v>50</v>
      </c>
      <c r="Y1224" s="5">
        <f>IF(DiscreteStatsTable[[#This Row],[RepsRequested]]=DiscreteStatsTable[[#This Row],[RepsWithStatObserved]],1,0)</f>
        <v>1</v>
      </c>
    </row>
    <row r="1225" spans="1:25" x14ac:dyDescent="0.25">
      <c r="A1225" t="s">
        <v>68</v>
      </c>
      <c r="B1225" t="s">
        <v>70</v>
      </c>
      <c r="C1225">
        <v>36</v>
      </c>
      <c r="D1225" t="s">
        <v>85</v>
      </c>
      <c r="E1225" t="s">
        <v>90</v>
      </c>
      <c r="F1225" t="s">
        <v>87</v>
      </c>
      <c r="G1225">
        <v>0</v>
      </c>
      <c r="H1225">
        <v>2E+20</v>
      </c>
      <c r="I1225">
        <v>0</v>
      </c>
      <c r="J1225">
        <v>0</v>
      </c>
      <c r="K1225">
        <v>314</v>
      </c>
      <c r="L122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25" s="5" cm="1">
        <f t="array" ref="M1225">MAX(IF((ProjectInfoTable[ProjectName]=DiscreteStatsTable[[#This Row],[ProjectName]]),(ProjectInfoTable[ProjectName]=DiscreteStatsTable[[#This Row],[ProjectName]])*ProjectInfoTable[NumberOfReplications]))</f>
        <v>50</v>
      </c>
      <c r="N1225" s="5" cm="1">
        <f t="array" ref="N1225">IFERROR(AVERAGE(IF((DiscreteStatsTable[GroupByKey]=DiscreteStatsTable[[#This Row],[GroupByKey]]),(DiscreteStatsTable[GroupByKey]=DiscreteStatsTable[[#This Row],[GroupByKey]])*DiscreteStatsTable[Average])),0)</f>
        <v>0</v>
      </c>
      <c r="O1225" s="5" cm="1">
        <f t="array" ref="O1225">IFERROR(_xlfn.STDEV.S(IF((DiscreteStatsTable[GroupByKey]=DiscreteStatsTable[[#This Row],[GroupByKey]]),(DiscreteStatsTable[GroupByKey]=DiscreteStatsTable[[#This Row],[GroupByKey]])*DiscreteStatsTable[Average])),0)</f>
        <v>0</v>
      </c>
      <c r="P1225" s="5" cm="1">
        <f t="array" ref="P1225">MAX(IF((ProjectInfoTable[ProjectName]=DiscreteStatsTable[[#This Row],[ProjectName]]),(ProjectInfoTable[ProjectName]=DiscreteStatsTable[[#This Row],[ProjectName]])*ProjectInfoTable[ConfidenceInterval]))</f>
        <v>0.95</v>
      </c>
      <c r="Q1225" s="5">
        <f>IF(AND(DiscreteStatsTable[[#This Row],[RepsWithStatObserved]]=1,Y1225=0),200000000000000000000,IFERROR(_xlfn.T.INV.2T(1 -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5" s="5" cm="1">
        <f t="array" ref="R1225">MIN(IF((DiscreteStatsTable[GroupByKey]=DiscreteStatsTable[[#This Row],[GroupByKey]]),(DiscreteStatsTable[GroupByKey]=DiscreteStatsTable[[#This Row],[GroupByKey]])*DiscreteStatsTable[Average]))</f>
        <v>0</v>
      </c>
      <c r="S1225" s="5" cm="1">
        <f t="array" ref="S1225">MAX(IF((DiscreteStatsTable[GroupByKey]=DiscreteStatsTable[[#This Row],[GroupByKey]]),(DiscreteStatsTable[GroupByKey]=DiscreteStatsTable[[#This Row],[GroupByKey]])*DiscreteStatsTable[Average]))</f>
        <v>0</v>
      </c>
      <c r="T1225" s="5" cm="1">
        <f t="array" ref="T1225">MIN(IF((DiscreteStatsTable[GroupByKey]=DiscreteStatsTable[[#This Row],[GroupByKey]]),(DiscreteStatsTable[GroupByKey]=DiscreteStatsTable[[#This Row],[GroupByKey]])*DiscreteStatsTable[Minimum]))</f>
        <v>0</v>
      </c>
      <c r="U1225" s="5" cm="1">
        <f t="array" ref="U1225">MAX(IF((DiscreteStatsTable[GroupByKey]=DiscreteStatsTable[[#This Row],[GroupByKey]]),(DiscreteStatsTable[GroupByKey]=DiscreteStatsTable[[#This Row],[GroupByKey]])*DiscreteStatsTable[Maximum]))</f>
        <v>0</v>
      </c>
      <c r="V1225" s="5" cm="1">
        <f t="array" ref="V1225">IFERROR(AVERAGE(IF((DiscreteStatsTable[GroupByKey]=DiscreteStatsTable[[#This Row],[GroupByKey]]),(DiscreteStatsTable[GroupByKey]=DiscreteStatsTable[[#This Row],[GroupByKey]])*DiscreteStatsTable[NumberObservations])),0)</f>
        <v>314.94</v>
      </c>
      <c r="W1225" s="5">
        <f>IF((DiscreteStatsTable[[#This Row],[RepsRequested]]&gt;1),DiscreteStatsTable[[#This Row],[HalfWidth]],DiscreteStatsTable[[#This Row],[BatchMeansHalfWidth]])</f>
        <v>0</v>
      </c>
      <c r="X1225" s="5" cm="1">
        <f t="array" ref="X1225">COUNT(IF((DiscreteStatsTable[GroupByKey]=DiscreteStatsTable[[#This Row],[GroupByKey]]),(DiscreteStatsTable[GroupByKey]=DiscreteStatsTable[[#This Row],[GroupByKey]])*DiscreteStatsTable[Replication]))</f>
        <v>50</v>
      </c>
      <c r="Y1225" s="5">
        <f>IF(DiscreteStatsTable[[#This Row],[RepsRequested]]=DiscreteStatsTable[[#This Row],[RepsWithStatObserved]],1,0)</f>
        <v>1</v>
      </c>
    </row>
    <row r="1226" spans="1:25" x14ac:dyDescent="0.25">
      <c r="A1226" t="s">
        <v>68</v>
      </c>
      <c r="B1226" t="s">
        <v>70</v>
      </c>
      <c r="C1226">
        <v>36</v>
      </c>
      <c r="D1226" t="s">
        <v>85</v>
      </c>
      <c r="E1226" t="s">
        <v>91</v>
      </c>
      <c r="F1226" t="s">
        <v>87</v>
      </c>
      <c r="G1226">
        <v>0.153218759696753</v>
      </c>
      <c r="H1226">
        <v>2E+20</v>
      </c>
      <c r="I1226">
        <v>2.3927913963500001E-2</v>
      </c>
      <c r="J1226">
        <v>0.36290471879085301</v>
      </c>
      <c r="K1226">
        <v>314</v>
      </c>
      <c r="L122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26" s="5" cm="1">
        <f t="array" ref="M1226">MAX(IF((ProjectInfoTable[ProjectName]=DiscreteStatsTable[[#This Row],[ProjectName]]),(ProjectInfoTable[ProjectName]=DiscreteStatsTable[[#This Row],[ProjectName]])*ProjectInfoTable[NumberOfReplications]))</f>
        <v>50</v>
      </c>
      <c r="N1226" s="5" cm="1">
        <f t="array" ref="N1226">IFERROR(AVERAGE(IF((DiscreteStatsTable[GroupByKey]=DiscreteStatsTable[[#This Row],[GroupByKey]]),(DiscreteStatsTable[GroupByKey]=DiscreteStatsTable[[#This Row],[GroupByKey]])*DiscreteStatsTable[Average])),0)</f>
        <v>0.15360300744494335</v>
      </c>
      <c r="O1226" s="5" cm="1">
        <f t="array" ref="O122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26" s="5" cm="1">
        <f t="array" ref="P1226">MAX(IF((ProjectInfoTable[ProjectName]=DiscreteStatsTable[[#This Row],[ProjectName]]),(ProjectInfoTable[ProjectName]=DiscreteStatsTable[[#This Row],[ProjectName]])*ProjectInfoTable[ConfidenceInterval]))</f>
        <v>0.95</v>
      </c>
      <c r="Q1226" s="5">
        <f>IF(AND(DiscreteStatsTable[[#This Row],[RepsWithStatObserved]]=1,Y1226=0),200000000000000000000,IFERROR(_xlfn.T.INV.2T(1 -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26" s="5" cm="1">
        <f t="array" ref="R1226">MIN(IF((DiscreteStatsTable[GroupByKey]=DiscreteStatsTable[[#This Row],[GroupByKey]]),(DiscreteStatsTable[GroupByKey]=DiscreteStatsTable[[#This Row],[GroupByKey]])*DiscreteStatsTable[Average]))</f>
        <v>0.14775202073435401</v>
      </c>
      <c r="S1226" s="5" cm="1">
        <f t="array" ref="S1226">MAX(IF((DiscreteStatsTable[GroupByKey]=DiscreteStatsTable[[#This Row],[GroupByKey]]),(DiscreteStatsTable[GroupByKey]=DiscreteStatsTable[[#This Row],[GroupByKey]])*DiscreteStatsTable[Average]))</f>
        <v>0.15935535821513699</v>
      </c>
      <c r="T1226" s="5" cm="1">
        <f t="array" ref="T1226">MIN(IF((DiscreteStatsTable[GroupByKey]=DiscreteStatsTable[[#This Row],[GroupByKey]]),(DiscreteStatsTable[GroupByKey]=DiscreteStatsTable[[#This Row],[GroupByKey]])*DiscreteStatsTable[Minimum]))</f>
        <v>1.2941586017357501E-2</v>
      </c>
      <c r="U1226" s="5" cm="1">
        <f t="array" ref="U1226">MAX(IF((DiscreteStatsTable[GroupByKey]=DiscreteStatsTable[[#This Row],[GroupByKey]]),(DiscreteStatsTable[GroupByKey]=DiscreteStatsTable[[#This Row],[GroupByKey]])*DiscreteStatsTable[Maximum]))</f>
        <v>0.39902140955300902</v>
      </c>
      <c r="V1226" s="5" cm="1">
        <f t="array" ref="V1226">IFERROR(AVERAGE(IF((DiscreteStatsTable[GroupByKey]=DiscreteStatsTable[[#This Row],[GroupByKey]]),(DiscreteStatsTable[GroupByKey]=DiscreteStatsTable[[#This Row],[GroupByKey]])*DiscreteStatsTable[NumberObservations])),0)</f>
        <v>314.94</v>
      </c>
      <c r="W1226" s="5">
        <f>IF((DiscreteStatsTable[[#This Row],[RepsRequested]]&gt;1),DiscreteStatsTable[[#This Row],[HalfWidth]],DiscreteStatsTable[[#This Row],[BatchMeansHalfWidth]])</f>
        <v>7.902472167534418E-4</v>
      </c>
      <c r="X1226" s="5" cm="1">
        <f t="array" ref="X1226">COUNT(IF((DiscreteStatsTable[GroupByKey]=DiscreteStatsTable[[#This Row],[GroupByKey]]),(DiscreteStatsTable[GroupByKey]=DiscreteStatsTable[[#This Row],[GroupByKey]])*DiscreteStatsTable[Replication]))</f>
        <v>50</v>
      </c>
      <c r="Y1226" s="5">
        <f>IF(DiscreteStatsTable[[#This Row],[RepsRequested]]=DiscreteStatsTable[[#This Row],[RepsWithStatObserved]],1,0)</f>
        <v>1</v>
      </c>
    </row>
    <row r="1227" spans="1:25" x14ac:dyDescent="0.25">
      <c r="A1227" t="s">
        <v>68</v>
      </c>
      <c r="B1227" t="s">
        <v>70</v>
      </c>
      <c r="C1227">
        <v>36</v>
      </c>
      <c r="D1227" t="s">
        <v>85</v>
      </c>
      <c r="E1227" t="s">
        <v>92</v>
      </c>
      <c r="F1227" t="s">
        <v>87</v>
      </c>
      <c r="G1227">
        <v>6.0988143928354202</v>
      </c>
      <c r="H1227">
        <v>2E+20</v>
      </c>
      <c r="I1227">
        <v>1.4356748378099999</v>
      </c>
      <c r="J1227">
        <v>15.4782886091389</v>
      </c>
      <c r="K1227">
        <v>314</v>
      </c>
      <c r="L122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27" s="5" cm="1">
        <f t="array" ref="M1227">MAX(IF((ProjectInfoTable[ProjectName]=DiscreteStatsTable[[#This Row],[ProjectName]]),(ProjectInfoTable[ProjectName]=DiscreteStatsTable[[#This Row],[ProjectName]])*ProjectInfoTable[NumberOfReplications]))</f>
        <v>50</v>
      </c>
      <c r="N1227" s="5" cm="1">
        <f t="array" ref="N1227">IFERROR(AVERAGE(IF((DiscreteStatsTable[GroupByKey]=DiscreteStatsTable[[#This Row],[GroupByKey]]),(DiscreteStatsTable[GroupByKey]=DiscreteStatsTable[[#This Row],[GroupByKey]])*DiscreteStatsTable[Average])),0)</f>
        <v>6.2464097165262737</v>
      </c>
      <c r="O1227" s="5" cm="1">
        <f t="array" ref="O1227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227" s="5" cm="1">
        <f t="array" ref="P1227">MAX(IF((ProjectInfoTable[ProjectName]=DiscreteStatsTable[[#This Row],[ProjectName]]),(ProjectInfoTable[ProjectName]=DiscreteStatsTable[[#This Row],[ProjectName]])*ProjectInfoTable[ConfidenceInterval]))</f>
        <v>0.95</v>
      </c>
      <c r="Q1227" s="5">
        <f>IF(AND(DiscreteStatsTable[[#This Row],[RepsWithStatObserved]]=1,Y1227=0),200000000000000000000,IFERROR(_xlfn.T.INV.2T(1 -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227" s="5" cm="1">
        <f t="array" ref="R1227">MIN(IF((DiscreteStatsTable[GroupByKey]=DiscreteStatsTable[[#This Row],[GroupByKey]]),(DiscreteStatsTable[GroupByKey]=DiscreteStatsTable[[#This Row],[GroupByKey]])*DiscreteStatsTable[Average]))</f>
        <v>5.7719952606423401</v>
      </c>
      <c r="S1227" s="5" cm="1">
        <f t="array" ref="S1227">MAX(IF((DiscreteStatsTable[GroupByKey]=DiscreteStatsTable[[#This Row],[GroupByKey]]),(DiscreteStatsTable[GroupByKey]=DiscreteStatsTable[[#This Row],[GroupByKey]])*DiscreteStatsTable[Average]))</f>
        <v>6.9649734105951397</v>
      </c>
      <c r="T1227" s="5" cm="1">
        <f t="array" ref="T1227">MIN(IF((DiscreteStatsTable[GroupByKey]=DiscreteStatsTable[[#This Row],[GroupByKey]]),(DiscreteStatsTable[GroupByKey]=DiscreteStatsTable[[#This Row],[GroupByKey]])*DiscreteStatsTable[Minimum]))</f>
        <v>0.776495161041453</v>
      </c>
      <c r="U1227" s="5" cm="1">
        <f t="array" ref="U1227">MAX(IF((DiscreteStatsTable[GroupByKey]=DiscreteStatsTable[[#This Row],[GroupByKey]]),(DiscreteStatsTable[GroupByKey]=DiscreteStatsTable[[#This Row],[GroupByKey]])*DiscreteStatsTable[Maximum]))</f>
        <v>24.516532285818698</v>
      </c>
      <c r="V1227" s="5" cm="1">
        <f t="array" ref="V1227">IFERROR(AVERAGE(IF((DiscreteStatsTable[GroupByKey]=DiscreteStatsTable[[#This Row],[GroupByKey]]),(DiscreteStatsTable[GroupByKey]=DiscreteStatsTable[[#This Row],[GroupByKey]])*DiscreteStatsTable[NumberObservations])),0)</f>
        <v>314.94</v>
      </c>
      <c r="W1227" s="5">
        <f>IF((DiscreteStatsTable[[#This Row],[RepsRequested]]&gt;1),DiscreteStatsTable[[#This Row],[HalfWidth]],DiscreteStatsTable[[#This Row],[BatchMeansHalfWidth]])</f>
        <v>7.1468938045562813E-2</v>
      </c>
      <c r="X1227" s="5" cm="1">
        <f t="array" ref="X1227">COUNT(IF((DiscreteStatsTable[GroupByKey]=DiscreteStatsTable[[#This Row],[GroupByKey]]),(DiscreteStatsTable[GroupByKey]=DiscreteStatsTable[[#This Row],[GroupByKey]])*DiscreteStatsTable[Replication]))</f>
        <v>50</v>
      </c>
      <c r="Y1227" s="5">
        <f>IF(DiscreteStatsTable[[#This Row],[RepsRequested]]=DiscreteStatsTable[[#This Row],[RepsWithStatObserved]],1,0)</f>
        <v>1</v>
      </c>
    </row>
    <row r="1228" spans="1:25" x14ac:dyDescent="0.25">
      <c r="A1228" t="s">
        <v>68</v>
      </c>
      <c r="B1228" t="s">
        <v>70</v>
      </c>
      <c r="C1228">
        <v>36</v>
      </c>
      <c r="D1228" t="s">
        <v>85</v>
      </c>
      <c r="E1228" t="s">
        <v>93</v>
      </c>
      <c r="F1228" t="s">
        <v>87</v>
      </c>
      <c r="G1228">
        <v>0</v>
      </c>
      <c r="H1228">
        <v>2E+20</v>
      </c>
      <c r="I1228">
        <v>0</v>
      </c>
      <c r="J1228">
        <v>0</v>
      </c>
      <c r="K1228">
        <v>314</v>
      </c>
      <c r="L122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28" s="5" cm="1">
        <f t="array" ref="M1228">MAX(IF((ProjectInfoTable[ProjectName]=DiscreteStatsTable[[#This Row],[ProjectName]]),(ProjectInfoTable[ProjectName]=DiscreteStatsTable[[#This Row],[ProjectName]])*ProjectInfoTable[NumberOfReplications]))</f>
        <v>50</v>
      </c>
      <c r="N1228" s="5" cm="1">
        <f t="array" ref="N1228">IFERROR(AVERAGE(IF((DiscreteStatsTable[GroupByKey]=DiscreteStatsTable[[#This Row],[GroupByKey]]),(DiscreteStatsTable[GroupByKey]=DiscreteStatsTable[[#This Row],[GroupByKey]])*DiscreteStatsTable[Average])),0)</f>
        <v>0</v>
      </c>
      <c r="O1228" s="5" cm="1">
        <f t="array" ref="O1228">IFERROR(_xlfn.STDEV.S(IF((DiscreteStatsTable[GroupByKey]=DiscreteStatsTable[[#This Row],[GroupByKey]]),(DiscreteStatsTable[GroupByKey]=DiscreteStatsTable[[#This Row],[GroupByKey]])*DiscreteStatsTable[Average])),0)</f>
        <v>0</v>
      </c>
      <c r="P1228" s="5" cm="1">
        <f t="array" ref="P1228">MAX(IF((ProjectInfoTable[ProjectName]=DiscreteStatsTable[[#This Row],[ProjectName]]),(ProjectInfoTable[ProjectName]=DiscreteStatsTable[[#This Row],[ProjectName]])*ProjectInfoTable[ConfidenceInterval]))</f>
        <v>0.95</v>
      </c>
      <c r="Q1228" s="5">
        <f>IF(AND(DiscreteStatsTable[[#This Row],[RepsWithStatObserved]]=1,Y1228=0),200000000000000000000,IFERROR(_xlfn.T.INV.2T(1 -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8" s="5" cm="1">
        <f t="array" ref="R1228">MIN(IF((DiscreteStatsTable[GroupByKey]=DiscreteStatsTable[[#This Row],[GroupByKey]]),(DiscreteStatsTable[GroupByKey]=DiscreteStatsTable[[#This Row],[GroupByKey]])*DiscreteStatsTable[Average]))</f>
        <v>0</v>
      </c>
      <c r="S1228" s="5" cm="1">
        <f t="array" ref="S1228">MAX(IF((DiscreteStatsTable[GroupByKey]=DiscreteStatsTable[[#This Row],[GroupByKey]]),(DiscreteStatsTable[GroupByKey]=DiscreteStatsTable[[#This Row],[GroupByKey]])*DiscreteStatsTable[Average]))</f>
        <v>0</v>
      </c>
      <c r="T1228" s="5" cm="1">
        <f t="array" ref="T1228">MIN(IF((DiscreteStatsTable[GroupByKey]=DiscreteStatsTable[[#This Row],[GroupByKey]]),(DiscreteStatsTable[GroupByKey]=DiscreteStatsTable[[#This Row],[GroupByKey]])*DiscreteStatsTable[Minimum]))</f>
        <v>0</v>
      </c>
      <c r="U1228" s="5" cm="1">
        <f t="array" ref="U1228">MAX(IF((DiscreteStatsTable[GroupByKey]=DiscreteStatsTable[[#This Row],[GroupByKey]]),(DiscreteStatsTable[GroupByKey]=DiscreteStatsTable[[#This Row],[GroupByKey]])*DiscreteStatsTable[Maximum]))</f>
        <v>0</v>
      </c>
      <c r="V1228" s="5" cm="1">
        <f t="array" ref="V1228">IFERROR(AVERAGE(IF((DiscreteStatsTable[GroupByKey]=DiscreteStatsTable[[#This Row],[GroupByKey]]),(DiscreteStatsTable[GroupByKey]=DiscreteStatsTable[[#This Row],[GroupByKey]])*DiscreteStatsTable[NumberObservations])),0)</f>
        <v>314.94</v>
      </c>
      <c r="W1228" s="5">
        <f>IF((DiscreteStatsTable[[#This Row],[RepsRequested]]&gt;1),DiscreteStatsTable[[#This Row],[HalfWidth]],DiscreteStatsTable[[#This Row],[BatchMeansHalfWidth]])</f>
        <v>0</v>
      </c>
      <c r="X1228" s="5" cm="1">
        <f t="array" ref="X1228">COUNT(IF((DiscreteStatsTable[GroupByKey]=DiscreteStatsTable[[#This Row],[GroupByKey]]),(DiscreteStatsTable[GroupByKey]=DiscreteStatsTable[[#This Row],[GroupByKey]])*DiscreteStatsTable[Replication]))</f>
        <v>50</v>
      </c>
      <c r="Y1228" s="5">
        <f>IF(DiscreteStatsTable[[#This Row],[RepsRequested]]=DiscreteStatsTable[[#This Row],[RepsWithStatObserved]],1,0)</f>
        <v>1</v>
      </c>
    </row>
    <row r="1229" spans="1:25" x14ac:dyDescent="0.25">
      <c r="A1229" t="s">
        <v>68</v>
      </c>
      <c r="B1229" t="s">
        <v>70</v>
      </c>
      <c r="C1229">
        <v>36</v>
      </c>
      <c r="D1229" t="s">
        <v>85</v>
      </c>
      <c r="E1229" t="s">
        <v>94</v>
      </c>
      <c r="F1229" t="s">
        <v>87</v>
      </c>
      <c r="G1229">
        <v>0</v>
      </c>
      <c r="H1229">
        <v>2E+20</v>
      </c>
      <c r="I1229">
        <v>0</v>
      </c>
      <c r="J1229">
        <v>0</v>
      </c>
      <c r="K1229">
        <v>314</v>
      </c>
      <c r="L122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29" s="5" cm="1">
        <f t="array" ref="M1229">MAX(IF((ProjectInfoTable[ProjectName]=DiscreteStatsTable[[#This Row],[ProjectName]]),(ProjectInfoTable[ProjectName]=DiscreteStatsTable[[#This Row],[ProjectName]])*ProjectInfoTable[NumberOfReplications]))</f>
        <v>50</v>
      </c>
      <c r="N1229" s="5" cm="1">
        <f t="array" ref="N1229">IFERROR(AVERAGE(IF((DiscreteStatsTable[GroupByKey]=DiscreteStatsTable[[#This Row],[GroupByKey]]),(DiscreteStatsTable[GroupByKey]=DiscreteStatsTable[[#This Row],[GroupByKey]])*DiscreteStatsTable[Average])),0)</f>
        <v>0</v>
      </c>
      <c r="O1229" s="5" cm="1">
        <f t="array" ref="O1229">IFERROR(_xlfn.STDEV.S(IF((DiscreteStatsTable[GroupByKey]=DiscreteStatsTable[[#This Row],[GroupByKey]]),(DiscreteStatsTable[GroupByKey]=DiscreteStatsTable[[#This Row],[GroupByKey]])*DiscreteStatsTable[Average])),0)</f>
        <v>0</v>
      </c>
      <c r="P1229" s="5" cm="1">
        <f t="array" ref="P1229">MAX(IF((ProjectInfoTable[ProjectName]=DiscreteStatsTable[[#This Row],[ProjectName]]),(ProjectInfoTable[ProjectName]=DiscreteStatsTable[[#This Row],[ProjectName]])*ProjectInfoTable[ConfidenceInterval]))</f>
        <v>0.95</v>
      </c>
      <c r="Q1229" s="5">
        <f>IF(AND(DiscreteStatsTable[[#This Row],[RepsWithStatObserved]]=1,Y1229=0),200000000000000000000,IFERROR(_xlfn.T.INV.2T(1 -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9" s="5" cm="1">
        <f t="array" ref="R1229">MIN(IF((DiscreteStatsTable[GroupByKey]=DiscreteStatsTable[[#This Row],[GroupByKey]]),(DiscreteStatsTable[GroupByKey]=DiscreteStatsTable[[#This Row],[GroupByKey]])*DiscreteStatsTable[Average]))</f>
        <v>0</v>
      </c>
      <c r="S1229" s="5" cm="1">
        <f t="array" ref="S1229">MAX(IF((DiscreteStatsTable[GroupByKey]=DiscreteStatsTable[[#This Row],[GroupByKey]]),(DiscreteStatsTable[GroupByKey]=DiscreteStatsTable[[#This Row],[GroupByKey]])*DiscreteStatsTable[Average]))</f>
        <v>0</v>
      </c>
      <c r="T1229" s="5" cm="1">
        <f t="array" ref="T1229">MIN(IF((DiscreteStatsTable[GroupByKey]=DiscreteStatsTable[[#This Row],[GroupByKey]]),(DiscreteStatsTable[GroupByKey]=DiscreteStatsTable[[#This Row],[GroupByKey]])*DiscreteStatsTable[Minimum]))</f>
        <v>0</v>
      </c>
      <c r="U1229" s="5" cm="1">
        <f t="array" ref="U1229">MAX(IF((DiscreteStatsTable[GroupByKey]=DiscreteStatsTable[[#This Row],[GroupByKey]]),(DiscreteStatsTable[GroupByKey]=DiscreteStatsTable[[#This Row],[GroupByKey]])*DiscreteStatsTable[Maximum]))</f>
        <v>0</v>
      </c>
      <c r="V1229" s="5" cm="1">
        <f t="array" ref="V1229">IFERROR(AVERAGE(IF((DiscreteStatsTable[GroupByKey]=DiscreteStatsTable[[#This Row],[GroupByKey]]),(DiscreteStatsTable[GroupByKey]=DiscreteStatsTable[[#This Row],[GroupByKey]])*DiscreteStatsTable[NumberObservations])),0)</f>
        <v>314.94</v>
      </c>
      <c r="W1229" s="5">
        <f>IF((DiscreteStatsTable[[#This Row],[RepsRequested]]&gt;1),DiscreteStatsTable[[#This Row],[HalfWidth]],DiscreteStatsTable[[#This Row],[BatchMeansHalfWidth]])</f>
        <v>0</v>
      </c>
      <c r="X1229" s="5" cm="1">
        <f t="array" ref="X1229">COUNT(IF((DiscreteStatsTable[GroupByKey]=DiscreteStatsTable[[#This Row],[GroupByKey]]),(DiscreteStatsTable[GroupByKey]=DiscreteStatsTable[[#This Row],[GroupByKey]])*DiscreteStatsTable[Replication]))</f>
        <v>50</v>
      </c>
      <c r="Y1229" s="5">
        <f>IF(DiscreteStatsTable[[#This Row],[RepsRequested]]=DiscreteStatsTable[[#This Row],[RepsWithStatObserved]],1,0)</f>
        <v>1</v>
      </c>
    </row>
    <row r="1230" spans="1:25" x14ac:dyDescent="0.25">
      <c r="A1230" t="s">
        <v>68</v>
      </c>
      <c r="B1230" t="s">
        <v>70</v>
      </c>
      <c r="C1230">
        <v>36</v>
      </c>
      <c r="D1230" t="s">
        <v>85</v>
      </c>
      <c r="E1230" t="s">
        <v>95</v>
      </c>
      <c r="F1230" t="s">
        <v>87</v>
      </c>
      <c r="G1230">
        <v>0.153218759696753</v>
      </c>
      <c r="H1230">
        <v>2E+20</v>
      </c>
      <c r="I1230">
        <v>2.3927913963500001E-2</v>
      </c>
      <c r="J1230">
        <v>0.36290471879085301</v>
      </c>
      <c r="K1230">
        <v>314</v>
      </c>
      <c r="L123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30" s="5" cm="1">
        <f t="array" ref="M1230">MAX(IF((ProjectInfoTable[ProjectName]=DiscreteStatsTable[[#This Row],[ProjectName]]),(ProjectInfoTable[ProjectName]=DiscreteStatsTable[[#This Row],[ProjectName]])*ProjectInfoTable[NumberOfReplications]))</f>
        <v>50</v>
      </c>
      <c r="N1230" s="5" cm="1">
        <f t="array" ref="N1230">IFERROR(AVERAGE(IF((DiscreteStatsTable[GroupByKey]=DiscreteStatsTable[[#This Row],[GroupByKey]]),(DiscreteStatsTable[GroupByKey]=DiscreteStatsTable[[#This Row],[GroupByKey]])*DiscreteStatsTable[Average])),0)</f>
        <v>0.15360300744494335</v>
      </c>
      <c r="O1230" s="5" cm="1">
        <f t="array" ref="O123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30" s="5" cm="1">
        <f t="array" ref="P1230">MAX(IF((ProjectInfoTable[ProjectName]=DiscreteStatsTable[[#This Row],[ProjectName]]),(ProjectInfoTable[ProjectName]=DiscreteStatsTable[[#This Row],[ProjectName]])*ProjectInfoTable[ConfidenceInterval]))</f>
        <v>0.95</v>
      </c>
      <c r="Q1230" s="5">
        <f>IF(AND(DiscreteStatsTable[[#This Row],[RepsWithStatObserved]]=1,Y1230=0),200000000000000000000,IFERROR(_xlfn.T.INV.2T(1 -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30" s="5" cm="1">
        <f t="array" ref="R1230">MIN(IF((DiscreteStatsTable[GroupByKey]=DiscreteStatsTable[[#This Row],[GroupByKey]]),(DiscreteStatsTable[GroupByKey]=DiscreteStatsTable[[#This Row],[GroupByKey]])*DiscreteStatsTable[Average]))</f>
        <v>0.14775202073435401</v>
      </c>
      <c r="S1230" s="5" cm="1">
        <f t="array" ref="S1230">MAX(IF((DiscreteStatsTable[GroupByKey]=DiscreteStatsTable[[#This Row],[GroupByKey]]),(DiscreteStatsTable[GroupByKey]=DiscreteStatsTable[[#This Row],[GroupByKey]])*DiscreteStatsTable[Average]))</f>
        <v>0.15935535821513699</v>
      </c>
      <c r="T1230" s="5" cm="1">
        <f t="array" ref="T1230">MIN(IF((DiscreteStatsTable[GroupByKey]=DiscreteStatsTable[[#This Row],[GroupByKey]]),(DiscreteStatsTable[GroupByKey]=DiscreteStatsTable[[#This Row],[GroupByKey]])*DiscreteStatsTable[Minimum]))</f>
        <v>1.2941586017357501E-2</v>
      </c>
      <c r="U1230" s="5" cm="1">
        <f t="array" ref="U1230">MAX(IF((DiscreteStatsTable[GroupByKey]=DiscreteStatsTable[[#This Row],[GroupByKey]]),(DiscreteStatsTable[GroupByKey]=DiscreteStatsTable[[#This Row],[GroupByKey]])*DiscreteStatsTable[Maximum]))</f>
        <v>0.39902140955300902</v>
      </c>
      <c r="V1230" s="5" cm="1">
        <f t="array" ref="V1230">IFERROR(AVERAGE(IF((DiscreteStatsTable[GroupByKey]=DiscreteStatsTable[[#This Row],[GroupByKey]]),(DiscreteStatsTable[GroupByKey]=DiscreteStatsTable[[#This Row],[GroupByKey]])*DiscreteStatsTable[NumberObservations])),0)</f>
        <v>314.94</v>
      </c>
      <c r="W1230" s="5">
        <f>IF((DiscreteStatsTable[[#This Row],[RepsRequested]]&gt;1),DiscreteStatsTable[[#This Row],[HalfWidth]],DiscreteStatsTable[[#This Row],[BatchMeansHalfWidth]])</f>
        <v>7.902472167534418E-4</v>
      </c>
      <c r="X1230" s="5" cm="1">
        <f t="array" ref="X1230">COUNT(IF((DiscreteStatsTable[GroupByKey]=DiscreteStatsTable[[#This Row],[GroupByKey]]),(DiscreteStatsTable[GroupByKey]=DiscreteStatsTable[[#This Row],[GroupByKey]])*DiscreteStatsTable[Replication]))</f>
        <v>50</v>
      </c>
      <c r="Y1230" s="5">
        <f>IF(DiscreteStatsTable[[#This Row],[RepsRequested]]=DiscreteStatsTable[[#This Row],[RepsWithStatObserved]],1,0)</f>
        <v>1</v>
      </c>
    </row>
    <row r="1231" spans="1:25" x14ac:dyDescent="0.25">
      <c r="A1231" t="s">
        <v>68</v>
      </c>
      <c r="B1231" t="s">
        <v>70</v>
      </c>
      <c r="C1231">
        <v>36</v>
      </c>
      <c r="D1231" t="s">
        <v>85</v>
      </c>
      <c r="E1231" t="s">
        <v>96</v>
      </c>
      <c r="F1231" t="s">
        <v>87</v>
      </c>
      <c r="G1231">
        <v>5.6762671566188097</v>
      </c>
      <c r="H1231">
        <v>2E+20</v>
      </c>
      <c r="I1231">
        <v>1.4356748378099999</v>
      </c>
      <c r="J1231">
        <v>15.4782886091389</v>
      </c>
      <c r="K1231">
        <v>314</v>
      </c>
      <c r="L123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31" s="5" cm="1">
        <f t="array" ref="M1231">MAX(IF((ProjectInfoTable[ProjectName]=DiscreteStatsTable[[#This Row],[ProjectName]]),(ProjectInfoTable[ProjectName]=DiscreteStatsTable[[#This Row],[ProjectName]])*ProjectInfoTable[NumberOfReplications]))</f>
        <v>50</v>
      </c>
      <c r="N1231" s="5" cm="1">
        <f t="array" ref="N1231">IFERROR(AVERAGE(IF((DiscreteStatsTable[GroupByKey]=DiscreteStatsTable[[#This Row],[GroupByKey]]),(DiscreteStatsTable[GroupByKey]=DiscreteStatsTable[[#This Row],[GroupByKey]])*DiscreteStatsTable[Average])),0)</f>
        <v>5.6703914844629564</v>
      </c>
      <c r="O1231" s="5" cm="1">
        <f t="array" ref="O1231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231" s="5" cm="1">
        <f t="array" ref="P1231">MAX(IF((ProjectInfoTable[ProjectName]=DiscreteStatsTable[[#This Row],[ProjectName]]),(ProjectInfoTable[ProjectName]=DiscreteStatsTable[[#This Row],[ProjectName]])*ProjectInfoTable[ConfidenceInterval]))</f>
        <v>0.95</v>
      </c>
      <c r="Q1231" s="5">
        <f>IF(AND(DiscreteStatsTable[[#This Row],[RepsWithStatObserved]]=1,Y1231=0),200000000000000000000,IFERROR(_xlfn.T.INV.2T(1 -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231" s="5" cm="1">
        <f t="array" ref="R1231">MIN(IF((DiscreteStatsTable[GroupByKey]=DiscreteStatsTable[[#This Row],[GroupByKey]]),(DiscreteStatsTable[GroupByKey]=DiscreteStatsTable[[#This Row],[GroupByKey]])*DiscreteStatsTable[Average]))</f>
        <v>5.4446177348794</v>
      </c>
      <c r="S1231" s="5" cm="1">
        <f t="array" ref="S1231">MAX(IF((DiscreteStatsTable[GroupByKey]=DiscreteStatsTable[[#This Row],[GroupByKey]]),(DiscreteStatsTable[GroupByKey]=DiscreteStatsTable[[#This Row],[GroupByKey]])*DiscreteStatsTable[Average]))</f>
        <v>5.9073355064629904</v>
      </c>
      <c r="T1231" s="5" cm="1">
        <f t="array" ref="T1231">MIN(IF((DiscreteStatsTable[GroupByKey]=DiscreteStatsTable[[#This Row],[GroupByKey]]),(DiscreteStatsTable[GroupByKey]=DiscreteStatsTable[[#This Row],[GroupByKey]])*DiscreteStatsTable[Minimum]))</f>
        <v>0.776495161041453</v>
      </c>
      <c r="U1231" s="5" cm="1">
        <f t="array" ref="U1231">MAX(IF((DiscreteStatsTable[GroupByKey]=DiscreteStatsTable[[#This Row],[GroupByKey]]),(DiscreteStatsTable[GroupByKey]=DiscreteStatsTable[[#This Row],[GroupByKey]])*DiscreteStatsTable[Maximum]))</f>
        <v>17.386184782464099</v>
      </c>
      <c r="V1231" s="5" cm="1">
        <f t="array" ref="V1231">IFERROR(AVERAGE(IF((DiscreteStatsTable[GroupByKey]=DiscreteStatsTable[[#This Row],[GroupByKey]]),(DiscreteStatsTable[GroupByKey]=DiscreteStatsTable[[#This Row],[GroupByKey]])*DiscreteStatsTable[NumberObservations])),0)</f>
        <v>314.94</v>
      </c>
      <c r="W1231" s="5">
        <f>IF((DiscreteStatsTable[[#This Row],[RepsRequested]]&gt;1),DiscreteStatsTable[[#This Row],[HalfWidth]],DiscreteStatsTable[[#This Row],[BatchMeansHalfWidth]])</f>
        <v>3.1864759013847554E-2</v>
      </c>
      <c r="X1231" s="5" cm="1">
        <f t="array" ref="X1231">COUNT(IF((DiscreteStatsTable[GroupByKey]=DiscreteStatsTable[[#This Row],[GroupByKey]]),(DiscreteStatsTable[GroupByKey]=DiscreteStatsTable[[#This Row],[GroupByKey]])*DiscreteStatsTable[Replication]))</f>
        <v>50</v>
      </c>
      <c r="Y1231" s="5">
        <f>IF(DiscreteStatsTable[[#This Row],[RepsRequested]]=DiscreteStatsTable[[#This Row],[RepsWithStatObserved]],1,0)</f>
        <v>1</v>
      </c>
    </row>
    <row r="1232" spans="1:25" x14ac:dyDescent="0.25">
      <c r="A1232" t="s">
        <v>68</v>
      </c>
      <c r="B1232" t="s">
        <v>70</v>
      </c>
      <c r="C1232">
        <v>36</v>
      </c>
      <c r="D1232" t="s">
        <v>85</v>
      </c>
      <c r="E1232" t="s">
        <v>97</v>
      </c>
      <c r="F1232" t="s">
        <v>87</v>
      </c>
      <c r="G1232">
        <v>0</v>
      </c>
      <c r="H1232">
        <v>2E+20</v>
      </c>
      <c r="I1232">
        <v>0</v>
      </c>
      <c r="J1232">
        <v>0</v>
      </c>
      <c r="K1232">
        <v>314</v>
      </c>
      <c r="L123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32" s="5" cm="1">
        <f t="array" ref="M1232">MAX(IF((ProjectInfoTable[ProjectName]=DiscreteStatsTable[[#This Row],[ProjectName]]),(ProjectInfoTable[ProjectName]=DiscreteStatsTable[[#This Row],[ProjectName]])*ProjectInfoTable[NumberOfReplications]))</f>
        <v>50</v>
      </c>
      <c r="N1232" s="5" cm="1">
        <f t="array" ref="N1232">IFERROR(AVERAGE(IF((DiscreteStatsTable[GroupByKey]=DiscreteStatsTable[[#This Row],[GroupByKey]]),(DiscreteStatsTable[GroupByKey]=DiscreteStatsTable[[#This Row],[GroupByKey]])*DiscreteStatsTable[Average])),0)</f>
        <v>0</v>
      </c>
      <c r="O1232" s="5" cm="1">
        <f t="array" ref="O1232">IFERROR(_xlfn.STDEV.S(IF((DiscreteStatsTable[GroupByKey]=DiscreteStatsTable[[#This Row],[GroupByKey]]),(DiscreteStatsTable[GroupByKey]=DiscreteStatsTable[[#This Row],[GroupByKey]])*DiscreteStatsTable[Average])),0)</f>
        <v>0</v>
      </c>
      <c r="P1232" s="5" cm="1">
        <f t="array" ref="P1232">MAX(IF((ProjectInfoTable[ProjectName]=DiscreteStatsTable[[#This Row],[ProjectName]]),(ProjectInfoTable[ProjectName]=DiscreteStatsTable[[#This Row],[ProjectName]])*ProjectInfoTable[ConfidenceInterval]))</f>
        <v>0.95</v>
      </c>
      <c r="Q1232" s="5">
        <f>IF(AND(DiscreteStatsTable[[#This Row],[RepsWithStatObserved]]=1,Y1232=0),200000000000000000000,IFERROR(_xlfn.T.INV.2T(1 -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2" s="5" cm="1">
        <f t="array" ref="R1232">MIN(IF((DiscreteStatsTable[GroupByKey]=DiscreteStatsTable[[#This Row],[GroupByKey]]),(DiscreteStatsTable[GroupByKey]=DiscreteStatsTable[[#This Row],[GroupByKey]])*DiscreteStatsTable[Average]))</f>
        <v>0</v>
      </c>
      <c r="S1232" s="5" cm="1">
        <f t="array" ref="S1232">MAX(IF((DiscreteStatsTable[GroupByKey]=DiscreteStatsTable[[#This Row],[GroupByKey]]),(DiscreteStatsTable[GroupByKey]=DiscreteStatsTable[[#This Row],[GroupByKey]])*DiscreteStatsTable[Average]))</f>
        <v>0</v>
      </c>
      <c r="T1232" s="5" cm="1">
        <f t="array" ref="T1232">MIN(IF((DiscreteStatsTable[GroupByKey]=DiscreteStatsTable[[#This Row],[GroupByKey]]),(DiscreteStatsTable[GroupByKey]=DiscreteStatsTable[[#This Row],[GroupByKey]])*DiscreteStatsTable[Minimum]))</f>
        <v>0</v>
      </c>
      <c r="U1232" s="5" cm="1">
        <f t="array" ref="U1232">MAX(IF((DiscreteStatsTable[GroupByKey]=DiscreteStatsTable[[#This Row],[GroupByKey]]),(DiscreteStatsTable[GroupByKey]=DiscreteStatsTable[[#This Row],[GroupByKey]])*DiscreteStatsTable[Maximum]))</f>
        <v>0</v>
      </c>
      <c r="V1232" s="5" cm="1">
        <f t="array" ref="V1232">IFERROR(AVERAGE(IF((DiscreteStatsTable[GroupByKey]=DiscreteStatsTable[[#This Row],[GroupByKey]]),(DiscreteStatsTable[GroupByKey]=DiscreteStatsTable[[#This Row],[GroupByKey]])*DiscreteStatsTable[NumberObservations])),0)</f>
        <v>314.94</v>
      </c>
      <c r="W1232" s="5">
        <f>IF((DiscreteStatsTable[[#This Row],[RepsRequested]]&gt;1),DiscreteStatsTable[[#This Row],[HalfWidth]],DiscreteStatsTable[[#This Row],[BatchMeansHalfWidth]])</f>
        <v>0</v>
      </c>
      <c r="X1232" s="5" cm="1">
        <f t="array" ref="X1232">COUNT(IF((DiscreteStatsTable[GroupByKey]=DiscreteStatsTable[[#This Row],[GroupByKey]]),(DiscreteStatsTable[GroupByKey]=DiscreteStatsTable[[#This Row],[GroupByKey]])*DiscreteStatsTable[Replication]))</f>
        <v>50</v>
      </c>
      <c r="Y1232" s="5">
        <f>IF(DiscreteStatsTable[[#This Row],[RepsRequested]]=DiscreteStatsTable[[#This Row],[RepsWithStatObserved]],1,0)</f>
        <v>1</v>
      </c>
    </row>
    <row r="1233" spans="1:25" x14ac:dyDescent="0.25">
      <c r="A1233" t="s">
        <v>68</v>
      </c>
      <c r="B1233" t="s">
        <v>70</v>
      </c>
      <c r="C1233">
        <v>36</v>
      </c>
      <c r="D1233" t="s">
        <v>85</v>
      </c>
      <c r="E1233" t="s">
        <v>98</v>
      </c>
      <c r="F1233" t="s">
        <v>87</v>
      </c>
      <c r="G1233">
        <v>0.422547236216614</v>
      </c>
      <c r="H1233">
        <v>2E+20</v>
      </c>
      <c r="I1233">
        <v>0</v>
      </c>
      <c r="J1233">
        <v>4.0196099359290303</v>
      </c>
      <c r="K1233">
        <v>314</v>
      </c>
      <c r="L123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33" s="5" cm="1">
        <f t="array" ref="M1233">MAX(IF((ProjectInfoTable[ProjectName]=DiscreteStatsTable[[#This Row],[ProjectName]]),(ProjectInfoTable[ProjectName]=DiscreteStatsTable[[#This Row],[ProjectName]])*ProjectInfoTable[NumberOfReplications]))</f>
        <v>50</v>
      </c>
      <c r="N1233" s="5" cm="1">
        <f t="array" ref="N1233">IFERROR(AVERAGE(IF((DiscreteStatsTable[GroupByKey]=DiscreteStatsTable[[#This Row],[GroupByKey]]),(DiscreteStatsTable[GroupByKey]=DiscreteStatsTable[[#This Row],[GroupByKey]])*DiscreteStatsTable[Average])),0)</f>
        <v>0.57601823206331915</v>
      </c>
      <c r="O1233" s="5" cm="1">
        <f t="array" ref="O1233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233" s="5" cm="1">
        <f t="array" ref="P1233">MAX(IF((ProjectInfoTable[ProjectName]=DiscreteStatsTable[[#This Row],[ProjectName]]),(ProjectInfoTable[ProjectName]=DiscreteStatsTable[[#This Row],[ProjectName]])*ProjectInfoTable[ConfidenceInterval]))</f>
        <v>0.95</v>
      </c>
      <c r="Q1233" s="5">
        <f>IF(AND(DiscreteStatsTable[[#This Row],[RepsWithStatObserved]]=1,Y1233=0),200000000000000000000,IFERROR(_xlfn.T.INV.2T(1 -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233" s="5" cm="1">
        <f t="array" ref="R1233">MIN(IF((DiscreteStatsTable[GroupByKey]=DiscreteStatsTable[[#This Row],[GroupByKey]]),(DiscreteStatsTable[GroupByKey]=DiscreteStatsTable[[#This Row],[GroupByKey]])*DiscreteStatsTable[Average]))</f>
        <v>0.32737752576294898</v>
      </c>
      <c r="S1233" s="5" cm="1">
        <f t="array" ref="S1233">MAX(IF((DiscreteStatsTable[GroupByKey]=DiscreteStatsTable[[#This Row],[GroupByKey]]),(DiscreteStatsTable[GroupByKey]=DiscreteStatsTable[[#This Row],[GroupByKey]])*DiscreteStatsTable[Average]))</f>
        <v>1.14796185143237</v>
      </c>
      <c r="T1233" s="5" cm="1">
        <f t="array" ref="T1233">MIN(IF((DiscreteStatsTable[GroupByKey]=DiscreteStatsTable[[#This Row],[GroupByKey]]),(DiscreteStatsTable[GroupByKey]=DiscreteStatsTable[[#This Row],[GroupByKey]])*DiscreteStatsTable[Minimum]))</f>
        <v>0</v>
      </c>
      <c r="U1233" s="5" cm="1">
        <f t="array" ref="U1233">MAX(IF((DiscreteStatsTable[GroupByKey]=DiscreteStatsTable[[#This Row],[GroupByKey]]),(DiscreteStatsTable[GroupByKey]=DiscreteStatsTable[[#This Row],[GroupByKey]])*DiscreteStatsTable[Maximum]))</f>
        <v>11.200829717355999</v>
      </c>
      <c r="V1233" s="5" cm="1">
        <f t="array" ref="V1233">IFERROR(AVERAGE(IF((DiscreteStatsTable[GroupByKey]=DiscreteStatsTable[[#This Row],[GroupByKey]]),(DiscreteStatsTable[GroupByKey]=DiscreteStatsTable[[#This Row],[GroupByKey]])*DiscreteStatsTable[NumberObservations])),0)</f>
        <v>314.94</v>
      </c>
      <c r="W1233" s="5">
        <f>IF((DiscreteStatsTable[[#This Row],[RepsRequested]]&gt;1),DiscreteStatsTable[[#This Row],[HalfWidth]],DiscreteStatsTable[[#This Row],[BatchMeansHalfWidth]])</f>
        <v>4.5229136780020357E-2</v>
      </c>
      <c r="X1233" s="5" cm="1">
        <f t="array" ref="X1233">COUNT(IF((DiscreteStatsTable[GroupByKey]=DiscreteStatsTable[[#This Row],[GroupByKey]]),(DiscreteStatsTable[GroupByKey]=DiscreteStatsTable[[#This Row],[GroupByKey]])*DiscreteStatsTable[Replication]))</f>
        <v>50</v>
      </c>
      <c r="Y1233" s="5">
        <f>IF(DiscreteStatsTable[[#This Row],[RepsRequested]]=DiscreteStatsTable[[#This Row],[RepsWithStatObserved]],1,0)</f>
        <v>1</v>
      </c>
    </row>
    <row r="1234" spans="1:25" x14ac:dyDescent="0.25">
      <c r="A1234" t="s">
        <v>68</v>
      </c>
      <c r="B1234" t="s">
        <v>70</v>
      </c>
      <c r="C1234">
        <v>37</v>
      </c>
      <c r="D1234" t="s">
        <v>85</v>
      </c>
      <c r="E1234" t="s">
        <v>86</v>
      </c>
      <c r="F1234" t="s">
        <v>87</v>
      </c>
      <c r="G1234">
        <v>0</v>
      </c>
      <c r="H1234">
        <v>2E+20</v>
      </c>
      <c r="I1234">
        <v>0</v>
      </c>
      <c r="J1234">
        <v>0</v>
      </c>
      <c r="K1234">
        <v>316</v>
      </c>
      <c r="L123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34" s="5" cm="1">
        <f t="array" ref="M1234">MAX(IF((ProjectInfoTable[ProjectName]=DiscreteStatsTable[[#This Row],[ProjectName]]),(ProjectInfoTable[ProjectName]=DiscreteStatsTable[[#This Row],[ProjectName]])*ProjectInfoTable[NumberOfReplications]))</f>
        <v>50</v>
      </c>
      <c r="N1234" s="5" cm="1">
        <f t="array" ref="N1234">IFERROR(AVERAGE(IF((DiscreteStatsTable[GroupByKey]=DiscreteStatsTable[[#This Row],[GroupByKey]]),(DiscreteStatsTable[GroupByKey]=DiscreteStatsTable[[#This Row],[GroupByKey]])*DiscreteStatsTable[Average])),0)</f>
        <v>0</v>
      </c>
      <c r="O1234" s="5" cm="1">
        <f t="array" ref="O1234">IFERROR(_xlfn.STDEV.S(IF((DiscreteStatsTable[GroupByKey]=DiscreteStatsTable[[#This Row],[GroupByKey]]),(DiscreteStatsTable[GroupByKey]=DiscreteStatsTable[[#This Row],[GroupByKey]])*DiscreteStatsTable[Average])),0)</f>
        <v>0</v>
      </c>
      <c r="P1234" s="5" cm="1">
        <f t="array" ref="P1234">MAX(IF((ProjectInfoTable[ProjectName]=DiscreteStatsTable[[#This Row],[ProjectName]]),(ProjectInfoTable[ProjectName]=DiscreteStatsTable[[#This Row],[ProjectName]])*ProjectInfoTable[ConfidenceInterval]))</f>
        <v>0.95</v>
      </c>
      <c r="Q1234" s="5">
        <f>IF(AND(DiscreteStatsTable[[#This Row],[RepsWithStatObserved]]=1,Y1234=0),200000000000000000000,IFERROR(_xlfn.T.INV.2T(1 -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4" s="5" cm="1">
        <f t="array" ref="R1234">MIN(IF((DiscreteStatsTable[GroupByKey]=DiscreteStatsTable[[#This Row],[GroupByKey]]),(DiscreteStatsTable[GroupByKey]=DiscreteStatsTable[[#This Row],[GroupByKey]])*DiscreteStatsTable[Average]))</f>
        <v>0</v>
      </c>
      <c r="S1234" s="5" cm="1">
        <f t="array" ref="S1234">MAX(IF((DiscreteStatsTable[GroupByKey]=DiscreteStatsTable[[#This Row],[GroupByKey]]),(DiscreteStatsTable[GroupByKey]=DiscreteStatsTable[[#This Row],[GroupByKey]])*DiscreteStatsTable[Average]))</f>
        <v>0</v>
      </c>
      <c r="T1234" s="5" cm="1">
        <f t="array" ref="T1234">MIN(IF((DiscreteStatsTable[GroupByKey]=DiscreteStatsTable[[#This Row],[GroupByKey]]),(DiscreteStatsTable[GroupByKey]=DiscreteStatsTable[[#This Row],[GroupByKey]])*DiscreteStatsTable[Minimum]))</f>
        <v>0</v>
      </c>
      <c r="U1234" s="5" cm="1">
        <f t="array" ref="U1234">MAX(IF((DiscreteStatsTable[GroupByKey]=DiscreteStatsTable[[#This Row],[GroupByKey]]),(DiscreteStatsTable[GroupByKey]=DiscreteStatsTable[[#This Row],[GroupByKey]])*DiscreteStatsTable[Maximum]))</f>
        <v>0</v>
      </c>
      <c r="V1234" s="5" cm="1">
        <f t="array" ref="V1234">IFERROR(AVERAGE(IF((DiscreteStatsTable[GroupByKey]=DiscreteStatsTable[[#This Row],[GroupByKey]]),(DiscreteStatsTable[GroupByKey]=DiscreteStatsTable[[#This Row],[GroupByKey]])*DiscreteStatsTable[NumberObservations])),0)</f>
        <v>314.94</v>
      </c>
      <c r="W1234" s="5">
        <f>IF((DiscreteStatsTable[[#This Row],[RepsRequested]]&gt;1),DiscreteStatsTable[[#This Row],[HalfWidth]],DiscreteStatsTable[[#This Row],[BatchMeansHalfWidth]])</f>
        <v>0</v>
      </c>
      <c r="X1234" s="5" cm="1">
        <f t="array" ref="X1234">COUNT(IF((DiscreteStatsTable[GroupByKey]=DiscreteStatsTable[[#This Row],[GroupByKey]]),(DiscreteStatsTable[GroupByKey]=DiscreteStatsTable[[#This Row],[GroupByKey]])*DiscreteStatsTable[Replication]))</f>
        <v>50</v>
      </c>
      <c r="Y1234" s="5">
        <f>IF(DiscreteStatsTable[[#This Row],[RepsRequested]]=DiscreteStatsTable[[#This Row],[RepsWithStatObserved]],1,0)</f>
        <v>1</v>
      </c>
    </row>
    <row r="1235" spans="1:25" x14ac:dyDescent="0.25">
      <c r="A1235" t="s">
        <v>68</v>
      </c>
      <c r="B1235" t="s">
        <v>70</v>
      </c>
      <c r="C1235">
        <v>37</v>
      </c>
      <c r="D1235" t="s">
        <v>85</v>
      </c>
      <c r="E1235" t="s">
        <v>88</v>
      </c>
      <c r="F1235" t="s">
        <v>87</v>
      </c>
      <c r="G1235">
        <v>0</v>
      </c>
      <c r="H1235">
        <v>2E+20</v>
      </c>
      <c r="I1235">
        <v>0</v>
      </c>
      <c r="J1235">
        <v>0</v>
      </c>
      <c r="K1235">
        <v>316</v>
      </c>
      <c r="L123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35" s="5" cm="1">
        <f t="array" ref="M1235">MAX(IF((ProjectInfoTable[ProjectName]=DiscreteStatsTable[[#This Row],[ProjectName]]),(ProjectInfoTable[ProjectName]=DiscreteStatsTable[[#This Row],[ProjectName]])*ProjectInfoTable[NumberOfReplications]))</f>
        <v>50</v>
      </c>
      <c r="N1235" s="5" cm="1">
        <f t="array" ref="N1235">IFERROR(AVERAGE(IF((DiscreteStatsTable[GroupByKey]=DiscreteStatsTable[[#This Row],[GroupByKey]]),(DiscreteStatsTable[GroupByKey]=DiscreteStatsTable[[#This Row],[GroupByKey]])*DiscreteStatsTable[Average])),0)</f>
        <v>0</v>
      </c>
      <c r="O1235" s="5" cm="1">
        <f t="array" ref="O1235">IFERROR(_xlfn.STDEV.S(IF((DiscreteStatsTable[GroupByKey]=DiscreteStatsTable[[#This Row],[GroupByKey]]),(DiscreteStatsTable[GroupByKey]=DiscreteStatsTable[[#This Row],[GroupByKey]])*DiscreteStatsTable[Average])),0)</f>
        <v>0</v>
      </c>
      <c r="P1235" s="5" cm="1">
        <f t="array" ref="P1235">MAX(IF((ProjectInfoTable[ProjectName]=DiscreteStatsTable[[#This Row],[ProjectName]]),(ProjectInfoTable[ProjectName]=DiscreteStatsTable[[#This Row],[ProjectName]])*ProjectInfoTable[ConfidenceInterval]))</f>
        <v>0.95</v>
      </c>
      <c r="Q1235" s="5">
        <f>IF(AND(DiscreteStatsTable[[#This Row],[RepsWithStatObserved]]=1,Y1235=0),200000000000000000000,IFERROR(_xlfn.T.INV.2T(1 -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5" s="5" cm="1">
        <f t="array" ref="R1235">MIN(IF((DiscreteStatsTable[GroupByKey]=DiscreteStatsTable[[#This Row],[GroupByKey]]),(DiscreteStatsTable[GroupByKey]=DiscreteStatsTable[[#This Row],[GroupByKey]])*DiscreteStatsTable[Average]))</f>
        <v>0</v>
      </c>
      <c r="S1235" s="5" cm="1">
        <f t="array" ref="S1235">MAX(IF((DiscreteStatsTable[GroupByKey]=DiscreteStatsTable[[#This Row],[GroupByKey]]),(DiscreteStatsTable[GroupByKey]=DiscreteStatsTable[[#This Row],[GroupByKey]])*DiscreteStatsTable[Average]))</f>
        <v>0</v>
      </c>
      <c r="T1235" s="5" cm="1">
        <f t="array" ref="T1235">MIN(IF((DiscreteStatsTable[GroupByKey]=DiscreteStatsTable[[#This Row],[GroupByKey]]),(DiscreteStatsTable[GroupByKey]=DiscreteStatsTable[[#This Row],[GroupByKey]])*DiscreteStatsTable[Minimum]))</f>
        <v>0</v>
      </c>
      <c r="U1235" s="5" cm="1">
        <f t="array" ref="U1235">MAX(IF((DiscreteStatsTable[GroupByKey]=DiscreteStatsTable[[#This Row],[GroupByKey]]),(DiscreteStatsTable[GroupByKey]=DiscreteStatsTable[[#This Row],[GroupByKey]])*DiscreteStatsTable[Maximum]))</f>
        <v>0</v>
      </c>
      <c r="V1235" s="5" cm="1">
        <f t="array" ref="V1235">IFERROR(AVERAGE(IF((DiscreteStatsTable[GroupByKey]=DiscreteStatsTable[[#This Row],[GroupByKey]]),(DiscreteStatsTable[GroupByKey]=DiscreteStatsTable[[#This Row],[GroupByKey]])*DiscreteStatsTable[NumberObservations])),0)</f>
        <v>314.94</v>
      </c>
      <c r="W1235" s="5">
        <f>IF((DiscreteStatsTable[[#This Row],[RepsRequested]]&gt;1),DiscreteStatsTable[[#This Row],[HalfWidth]],DiscreteStatsTable[[#This Row],[BatchMeansHalfWidth]])</f>
        <v>0</v>
      </c>
      <c r="X1235" s="5" cm="1">
        <f t="array" ref="X1235">COUNT(IF((DiscreteStatsTable[GroupByKey]=DiscreteStatsTable[[#This Row],[GroupByKey]]),(DiscreteStatsTable[GroupByKey]=DiscreteStatsTable[[#This Row],[GroupByKey]])*DiscreteStatsTable[Replication]))</f>
        <v>50</v>
      </c>
      <c r="Y1235" s="5">
        <f>IF(DiscreteStatsTable[[#This Row],[RepsRequested]]=DiscreteStatsTable[[#This Row],[RepsWithStatObserved]],1,0)</f>
        <v>1</v>
      </c>
    </row>
    <row r="1236" spans="1:25" x14ac:dyDescent="0.25">
      <c r="A1236" t="s">
        <v>68</v>
      </c>
      <c r="B1236" t="s">
        <v>70</v>
      </c>
      <c r="C1236">
        <v>37</v>
      </c>
      <c r="D1236" t="s">
        <v>85</v>
      </c>
      <c r="E1236" t="s">
        <v>89</v>
      </c>
      <c r="F1236" t="s">
        <v>87</v>
      </c>
      <c r="G1236">
        <v>0</v>
      </c>
      <c r="H1236">
        <v>2E+20</v>
      </c>
      <c r="I1236">
        <v>0</v>
      </c>
      <c r="J1236">
        <v>0</v>
      </c>
      <c r="K1236">
        <v>316</v>
      </c>
      <c r="L123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36" s="5" cm="1">
        <f t="array" ref="M1236">MAX(IF((ProjectInfoTable[ProjectName]=DiscreteStatsTable[[#This Row],[ProjectName]]),(ProjectInfoTable[ProjectName]=DiscreteStatsTable[[#This Row],[ProjectName]])*ProjectInfoTable[NumberOfReplications]))</f>
        <v>50</v>
      </c>
      <c r="N1236" s="5" cm="1">
        <f t="array" ref="N1236">IFERROR(AVERAGE(IF((DiscreteStatsTable[GroupByKey]=DiscreteStatsTable[[#This Row],[GroupByKey]]),(DiscreteStatsTable[GroupByKey]=DiscreteStatsTable[[#This Row],[GroupByKey]])*DiscreteStatsTable[Average])),0)</f>
        <v>0</v>
      </c>
      <c r="O1236" s="5" cm="1">
        <f t="array" ref="O1236">IFERROR(_xlfn.STDEV.S(IF((DiscreteStatsTable[GroupByKey]=DiscreteStatsTable[[#This Row],[GroupByKey]]),(DiscreteStatsTable[GroupByKey]=DiscreteStatsTable[[#This Row],[GroupByKey]])*DiscreteStatsTable[Average])),0)</f>
        <v>0</v>
      </c>
      <c r="P1236" s="5" cm="1">
        <f t="array" ref="P1236">MAX(IF((ProjectInfoTable[ProjectName]=DiscreteStatsTable[[#This Row],[ProjectName]]),(ProjectInfoTable[ProjectName]=DiscreteStatsTable[[#This Row],[ProjectName]])*ProjectInfoTable[ConfidenceInterval]))</f>
        <v>0.95</v>
      </c>
      <c r="Q1236" s="5">
        <f>IF(AND(DiscreteStatsTable[[#This Row],[RepsWithStatObserved]]=1,Y1236=0),200000000000000000000,IFERROR(_xlfn.T.INV.2T(1 -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6" s="5" cm="1">
        <f t="array" ref="R1236">MIN(IF((DiscreteStatsTable[GroupByKey]=DiscreteStatsTable[[#This Row],[GroupByKey]]),(DiscreteStatsTable[GroupByKey]=DiscreteStatsTable[[#This Row],[GroupByKey]])*DiscreteStatsTable[Average]))</f>
        <v>0</v>
      </c>
      <c r="S1236" s="5" cm="1">
        <f t="array" ref="S1236">MAX(IF((DiscreteStatsTable[GroupByKey]=DiscreteStatsTable[[#This Row],[GroupByKey]]),(DiscreteStatsTable[GroupByKey]=DiscreteStatsTable[[#This Row],[GroupByKey]])*DiscreteStatsTable[Average]))</f>
        <v>0</v>
      </c>
      <c r="T1236" s="5" cm="1">
        <f t="array" ref="T1236">MIN(IF((DiscreteStatsTable[GroupByKey]=DiscreteStatsTable[[#This Row],[GroupByKey]]),(DiscreteStatsTable[GroupByKey]=DiscreteStatsTable[[#This Row],[GroupByKey]])*DiscreteStatsTable[Minimum]))</f>
        <v>0</v>
      </c>
      <c r="U1236" s="5" cm="1">
        <f t="array" ref="U1236">MAX(IF((DiscreteStatsTable[GroupByKey]=DiscreteStatsTable[[#This Row],[GroupByKey]]),(DiscreteStatsTable[GroupByKey]=DiscreteStatsTable[[#This Row],[GroupByKey]])*DiscreteStatsTable[Maximum]))</f>
        <v>0</v>
      </c>
      <c r="V1236" s="5" cm="1">
        <f t="array" ref="V1236">IFERROR(AVERAGE(IF((DiscreteStatsTable[GroupByKey]=DiscreteStatsTable[[#This Row],[GroupByKey]]),(DiscreteStatsTable[GroupByKey]=DiscreteStatsTable[[#This Row],[GroupByKey]])*DiscreteStatsTable[NumberObservations])),0)</f>
        <v>314.94</v>
      </c>
      <c r="W1236" s="5">
        <f>IF((DiscreteStatsTable[[#This Row],[RepsRequested]]&gt;1),DiscreteStatsTable[[#This Row],[HalfWidth]],DiscreteStatsTable[[#This Row],[BatchMeansHalfWidth]])</f>
        <v>0</v>
      </c>
      <c r="X1236" s="5" cm="1">
        <f t="array" ref="X1236">COUNT(IF((DiscreteStatsTable[GroupByKey]=DiscreteStatsTable[[#This Row],[GroupByKey]]),(DiscreteStatsTable[GroupByKey]=DiscreteStatsTable[[#This Row],[GroupByKey]])*DiscreteStatsTable[Replication]))</f>
        <v>50</v>
      </c>
      <c r="Y1236" s="5">
        <f>IF(DiscreteStatsTable[[#This Row],[RepsRequested]]=DiscreteStatsTable[[#This Row],[RepsWithStatObserved]],1,0)</f>
        <v>1</v>
      </c>
    </row>
    <row r="1237" spans="1:25" x14ac:dyDescent="0.25">
      <c r="A1237" t="s">
        <v>68</v>
      </c>
      <c r="B1237" t="s">
        <v>70</v>
      </c>
      <c r="C1237">
        <v>37</v>
      </c>
      <c r="D1237" t="s">
        <v>85</v>
      </c>
      <c r="E1237" t="s">
        <v>90</v>
      </c>
      <c r="F1237" t="s">
        <v>87</v>
      </c>
      <c r="G1237">
        <v>0</v>
      </c>
      <c r="H1237">
        <v>2E+20</v>
      </c>
      <c r="I1237">
        <v>0</v>
      </c>
      <c r="J1237">
        <v>0</v>
      </c>
      <c r="K1237">
        <v>316</v>
      </c>
      <c r="L123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37" s="5" cm="1">
        <f t="array" ref="M1237">MAX(IF((ProjectInfoTable[ProjectName]=DiscreteStatsTable[[#This Row],[ProjectName]]),(ProjectInfoTable[ProjectName]=DiscreteStatsTable[[#This Row],[ProjectName]])*ProjectInfoTable[NumberOfReplications]))</f>
        <v>50</v>
      </c>
      <c r="N1237" s="5" cm="1">
        <f t="array" ref="N1237">IFERROR(AVERAGE(IF((DiscreteStatsTable[GroupByKey]=DiscreteStatsTable[[#This Row],[GroupByKey]]),(DiscreteStatsTable[GroupByKey]=DiscreteStatsTable[[#This Row],[GroupByKey]])*DiscreteStatsTable[Average])),0)</f>
        <v>0</v>
      </c>
      <c r="O1237" s="5" cm="1">
        <f t="array" ref="O1237">IFERROR(_xlfn.STDEV.S(IF((DiscreteStatsTable[GroupByKey]=DiscreteStatsTable[[#This Row],[GroupByKey]]),(DiscreteStatsTable[GroupByKey]=DiscreteStatsTable[[#This Row],[GroupByKey]])*DiscreteStatsTable[Average])),0)</f>
        <v>0</v>
      </c>
      <c r="P1237" s="5" cm="1">
        <f t="array" ref="P1237">MAX(IF((ProjectInfoTable[ProjectName]=DiscreteStatsTable[[#This Row],[ProjectName]]),(ProjectInfoTable[ProjectName]=DiscreteStatsTable[[#This Row],[ProjectName]])*ProjectInfoTable[ConfidenceInterval]))</f>
        <v>0.95</v>
      </c>
      <c r="Q1237" s="5">
        <f>IF(AND(DiscreteStatsTable[[#This Row],[RepsWithStatObserved]]=1,Y1237=0),200000000000000000000,IFERROR(_xlfn.T.INV.2T(1 -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7" s="5" cm="1">
        <f t="array" ref="R1237">MIN(IF((DiscreteStatsTable[GroupByKey]=DiscreteStatsTable[[#This Row],[GroupByKey]]),(DiscreteStatsTable[GroupByKey]=DiscreteStatsTable[[#This Row],[GroupByKey]])*DiscreteStatsTable[Average]))</f>
        <v>0</v>
      </c>
      <c r="S1237" s="5" cm="1">
        <f t="array" ref="S1237">MAX(IF((DiscreteStatsTable[GroupByKey]=DiscreteStatsTable[[#This Row],[GroupByKey]]),(DiscreteStatsTable[GroupByKey]=DiscreteStatsTable[[#This Row],[GroupByKey]])*DiscreteStatsTable[Average]))</f>
        <v>0</v>
      </c>
      <c r="T1237" s="5" cm="1">
        <f t="array" ref="T1237">MIN(IF((DiscreteStatsTable[GroupByKey]=DiscreteStatsTable[[#This Row],[GroupByKey]]),(DiscreteStatsTable[GroupByKey]=DiscreteStatsTable[[#This Row],[GroupByKey]])*DiscreteStatsTable[Minimum]))</f>
        <v>0</v>
      </c>
      <c r="U1237" s="5" cm="1">
        <f t="array" ref="U1237">MAX(IF((DiscreteStatsTable[GroupByKey]=DiscreteStatsTable[[#This Row],[GroupByKey]]),(DiscreteStatsTable[GroupByKey]=DiscreteStatsTable[[#This Row],[GroupByKey]])*DiscreteStatsTable[Maximum]))</f>
        <v>0</v>
      </c>
      <c r="V1237" s="5" cm="1">
        <f t="array" ref="V1237">IFERROR(AVERAGE(IF((DiscreteStatsTable[GroupByKey]=DiscreteStatsTable[[#This Row],[GroupByKey]]),(DiscreteStatsTable[GroupByKey]=DiscreteStatsTable[[#This Row],[GroupByKey]])*DiscreteStatsTable[NumberObservations])),0)</f>
        <v>314.94</v>
      </c>
      <c r="W1237" s="5">
        <f>IF((DiscreteStatsTable[[#This Row],[RepsRequested]]&gt;1),DiscreteStatsTable[[#This Row],[HalfWidth]],DiscreteStatsTable[[#This Row],[BatchMeansHalfWidth]])</f>
        <v>0</v>
      </c>
      <c r="X1237" s="5" cm="1">
        <f t="array" ref="X1237">COUNT(IF((DiscreteStatsTable[GroupByKey]=DiscreteStatsTable[[#This Row],[GroupByKey]]),(DiscreteStatsTable[GroupByKey]=DiscreteStatsTable[[#This Row],[GroupByKey]])*DiscreteStatsTable[Replication]))</f>
        <v>50</v>
      </c>
      <c r="Y1237" s="5">
        <f>IF(DiscreteStatsTable[[#This Row],[RepsRequested]]=DiscreteStatsTable[[#This Row],[RepsWithStatObserved]],1,0)</f>
        <v>1</v>
      </c>
    </row>
    <row r="1238" spans="1:25" x14ac:dyDescent="0.25">
      <c r="A1238" t="s">
        <v>68</v>
      </c>
      <c r="B1238" t="s">
        <v>70</v>
      </c>
      <c r="C1238">
        <v>37</v>
      </c>
      <c r="D1238" t="s">
        <v>85</v>
      </c>
      <c r="E1238" t="s">
        <v>91</v>
      </c>
      <c r="F1238" t="s">
        <v>87</v>
      </c>
      <c r="G1238">
        <v>0.15915207855580801</v>
      </c>
      <c r="H1238">
        <v>2E+20</v>
      </c>
      <c r="I1238">
        <v>2.05265978274124E-2</v>
      </c>
      <c r="J1238">
        <v>0.34125953194501502</v>
      </c>
      <c r="K1238">
        <v>316</v>
      </c>
      <c r="L123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38" s="5" cm="1">
        <f t="array" ref="M1238">MAX(IF((ProjectInfoTable[ProjectName]=DiscreteStatsTable[[#This Row],[ProjectName]]),(ProjectInfoTable[ProjectName]=DiscreteStatsTable[[#This Row],[ProjectName]])*ProjectInfoTable[NumberOfReplications]))</f>
        <v>50</v>
      </c>
      <c r="N1238" s="5" cm="1">
        <f t="array" ref="N1238">IFERROR(AVERAGE(IF((DiscreteStatsTable[GroupByKey]=DiscreteStatsTable[[#This Row],[GroupByKey]]),(DiscreteStatsTable[GroupByKey]=DiscreteStatsTable[[#This Row],[GroupByKey]])*DiscreteStatsTable[Average])),0)</f>
        <v>0.15360300744494335</v>
      </c>
      <c r="O1238" s="5" cm="1">
        <f t="array" ref="O123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38" s="5" cm="1">
        <f t="array" ref="P1238">MAX(IF((ProjectInfoTable[ProjectName]=DiscreteStatsTable[[#This Row],[ProjectName]]),(ProjectInfoTable[ProjectName]=DiscreteStatsTable[[#This Row],[ProjectName]])*ProjectInfoTable[ConfidenceInterval]))</f>
        <v>0.95</v>
      </c>
      <c r="Q1238" s="5">
        <f>IF(AND(DiscreteStatsTable[[#This Row],[RepsWithStatObserved]]=1,Y1238=0),200000000000000000000,IFERROR(_xlfn.T.INV.2T(1 -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38" s="5" cm="1">
        <f t="array" ref="R1238">MIN(IF((DiscreteStatsTable[GroupByKey]=DiscreteStatsTable[[#This Row],[GroupByKey]]),(DiscreteStatsTable[GroupByKey]=DiscreteStatsTable[[#This Row],[GroupByKey]])*DiscreteStatsTable[Average]))</f>
        <v>0.14775202073435401</v>
      </c>
      <c r="S1238" s="5" cm="1">
        <f t="array" ref="S1238">MAX(IF((DiscreteStatsTable[GroupByKey]=DiscreteStatsTable[[#This Row],[GroupByKey]]),(DiscreteStatsTable[GroupByKey]=DiscreteStatsTable[[#This Row],[GroupByKey]])*DiscreteStatsTable[Average]))</f>
        <v>0.15935535821513699</v>
      </c>
      <c r="T1238" s="5" cm="1">
        <f t="array" ref="T1238">MIN(IF((DiscreteStatsTable[GroupByKey]=DiscreteStatsTable[[#This Row],[GroupByKey]]),(DiscreteStatsTable[GroupByKey]=DiscreteStatsTable[[#This Row],[GroupByKey]])*DiscreteStatsTable[Minimum]))</f>
        <v>1.2941586017357501E-2</v>
      </c>
      <c r="U1238" s="5" cm="1">
        <f t="array" ref="U1238">MAX(IF((DiscreteStatsTable[GroupByKey]=DiscreteStatsTable[[#This Row],[GroupByKey]]),(DiscreteStatsTable[GroupByKey]=DiscreteStatsTable[[#This Row],[GroupByKey]])*DiscreteStatsTable[Maximum]))</f>
        <v>0.39902140955300902</v>
      </c>
      <c r="V1238" s="5" cm="1">
        <f t="array" ref="V1238">IFERROR(AVERAGE(IF((DiscreteStatsTable[GroupByKey]=DiscreteStatsTable[[#This Row],[GroupByKey]]),(DiscreteStatsTable[GroupByKey]=DiscreteStatsTable[[#This Row],[GroupByKey]])*DiscreteStatsTable[NumberObservations])),0)</f>
        <v>314.94</v>
      </c>
      <c r="W1238" s="5">
        <f>IF((DiscreteStatsTable[[#This Row],[RepsRequested]]&gt;1),DiscreteStatsTable[[#This Row],[HalfWidth]],DiscreteStatsTable[[#This Row],[BatchMeansHalfWidth]])</f>
        <v>7.902472167534418E-4</v>
      </c>
      <c r="X1238" s="5" cm="1">
        <f t="array" ref="X1238">COUNT(IF((DiscreteStatsTable[GroupByKey]=DiscreteStatsTable[[#This Row],[GroupByKey]]),(DiscreteStatsTable[GroupByKey]=DiscreteStatsTable[[#This Row],[GroupByKey]])*DiscreteStatsTable[Replication]))</f>
        <v>50</v>
      </c>
      <c r="Y1238" s="5">
        <f>IF(DiscreteStatsTable[[#This Row],[RepsRequested]]=DiscreteStatsTable[[#This Row],[RepsWithStatObserved]],1,0)</f>
        <v>1</v>
      </c>
    </row>
    <row r="1239" spans="1:25" x14ac:dyDescent="0.25">
      <c r="A1239" t="s">
        <v>68</v>
      </c>
      <c r="B1239" t="s">
        <v>70</v>
      </c>
      <c r="C1239">
        <v>37</v>
      </c>
      <c r="D1239" t="s">
        <v>85</v>
      </c>
      <c r="E1239" t="s">
        <v>92</v>
      </c>
      <c r="F1239" t="s">
        <v>87</v>
      </c>
      <c r="G1239">
        <v>6.5373691980191397</v>
      </c>
      <c r="H1239">
        <v>2E+20</v>
      </c>
      <c r="I1239">
        <v>1.23159586964474</v>
      </c>
      <c r="J1239">
        <v>18.2394336241262</v>
      </c>
      <c r="K1239">
        <v>316</v>
      </c>
      <c r="L123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39" s="5" cm="1">
        <f t="array" ref="M1239">MAX(IF((ProjectInfoTable[ProjectName]=DiscreteStatsTable[[#This Row],[ProjectName]]),(ProjectInfoTable[ProjectName]=DiscreteStatsTable[[#This Row],[ProjectName]])*ProjectInfoTable[NumberOfReplications]))</f>
        <v>50</v>
      </c>
      <c r="N1239" s="5" cm="1">
        <f t="array" ref="N1239">IFERROR(AVERAGE(IF((DiscreteStatsTable[GroupByKey]=DiscreteStatsTable[[#This Row],[GroupByKey]]),(DiscreteStatsTable[GroupByKey]=DiscreteStatsTable[[#This Row],[GroupByKey]])*DiscreteStatsTable[Average])),0)</f>
        <v>6.2464097165262737</v>
      </c>
      <c r="O1239" s="5" cm="1">
        <f t="array" ref="O1239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239" s="5" cm="1">
        <f t="array" ref="P1239">MAX(IF((ProjectInfoTable[ProjectName]=DiscreteStatsTable[[#This Row],[ProjectName]]),(ProjectInfoTable[ProjectName]=DiscreteStatsTable[[#This Row],[ProjectName]])*ProjectInfoTable[ConfidenceInterval]))</f>
        <v>0.95</v>
      </c>
      <c r="Q1239" s="5">
        <f>IF(AND(DiscreteStatsTable[[#This Row],[RepsWithStatObserved]]=1,Y1239=0),200000000000000000000,IFERROR(_xlfn.T.INV.2T(1 -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239" s="5" cm="1">
        <f t="array" ref="R1239">MIN(IF((DiscreteStatsTable[GroupByKey]=DiscreteStatsTable[[#This Row],[GroupByKey]]),(DiscreteStatsTable[GroupByKey]=DiscreteStatsTable[[#This Row],[GroupByKey]])*DiscreteStatsTable[Average]))</f>
        <v>5.7719952606423401</v>
      </c>
      <c r="S1239" s="5" cm="1">
        <f t="array" ref="S1239">MAX(IF((DiscreteStatsTable[GroupByKey]=DiscreteStatsTable[[#This Row],[GroupByKey]]),(DiscreteStatsTable[GroupByKey]=DiscreteStatsTable[[#This Row],[GroupByKey]])*DiscreteStatsTable[Average]))</f>
        <v>6.9649734105951397</v>
      </c>
      <c r="T1239" s="5" cm="1">
        <f t="array" ref="T1239">MIN(IF((DiscreteStatsTable[GroupByKey]=DiscreteStatsTable[[#This Row],[GroupByKey]]),(DiscreteStatsTable[GroupByKey]=DiscreteStatsTable[[#This Row],[GroupByKey]])*DiscreteStatsTable[Minimum]))</f>
        <v>0.776495161041453</v>
      </c>
      <c r="U1239" s="5" cm="1">
        <f t="array" ref="U1239">MAX(IF((DiscreteStatsTable[GroupByKey]=DiscreteStatsTable[[#This Row],[GroupByKey]]),(DiscreteStatsTable[GroupByKey]=DiscreteStatsTable[[#This Row],[GroupByKey]])*DiscreteStatsTable[Maximum]))</f>
        <v>24.516532285818698</v>
      </c>
      <c r="V1239" s="5" cm="1">
        <f t="array" ref="V1239">IFERROR(AVERAGE(IF((DiscreteStatsTable[GroupByKey]=DiscreteStatsTable[[#This Row],[GroupByKey]]),(DiscreteStatsTable[GroupByKey]=DiscreteStatsTable[[#This Row],[GroupByKey]])*DiscreteStatsTable[NumberObservations])),0)</f>
        <v>314.94</v>
      </c>
      <c r="W1239" s="5">
        <f>IF((DiscreteStatsTable[[#This Row],[RepsRequested]]&gt;1),DiscreteStatsTable[[#This Row],[HalfWidth]],DiscreteStatsTable[[#This Row],[BatchMeansHalfWidth]])</f>
        <v>7.1468938045562813E-2</v>
      </c>
      <c r="X1239" s="5" cm="1">
        <f t="array" ref="X1239">COUNT(IF((DiscreteStatsTable[GroupByKey]=DiscreteStatsTable[[#This Row],[GroupByKey]]),(DiscreteStatsTable[GroupByKey]=DiscreteStatsTable[[#This Row],[GroupByKey]])*DiscreteStatsTable[Replication]))</f>
        <v>50</v>
      </c>
      <c r="Y1239" s="5">
        <f>IF(DiscreteStatsTable[[#This Row],[RepsRequested]]=DiscreteStatsTable[[#This Row],[RepsWithStatObserved]],1,0)</f>
        <v>1</v>
      </c>
    </row>
    <row r="1240" spans="1:25" x14ac:dyDescent="0.25">
      <c r="A1240" t="s">
        <v>68</v>
      </c>
      <c r="B1240" t="s">
        <v>70</v>
      </c>
      <c r="C1240">
        <v>37</v>
      </c>
      <c r="D1240" t="s">
        <v>85</v>
      </c>
      <c r="E1240" t="s">
        <v>93</v>
      </c>
      <c r="F1240" t="s">
        <v>87</v>
      </c>
      <c r="G1240">
        <v>0</v>
      </c>
      <c r="H1240">
        <v>2E+20</v>
      </c>
      <c r="I1240">
        <v>0</v>
      </c>
      <c r="J1240">
        <v>0</v>
      </c>
      <c r="K1240">
        <v>316</v>
      </c>
      <c r="L124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40" s="5" cm="1">
        <f t="array" ref="M1240">MAX(IF((ProjectInfoTable[ProjectName]=DiscreteStatsTable[[#This Row],[ProjectName]]),(ProjectInfoTable[ProjectName]=DiscreteStatsTable[[#This Row],[ProjectName]])*ProjectInfoTable[NumberOfReplications]))</f>
        <v>50</v>
      </c>
      <c r="N1240" s="5" cm="1">
        <f t="array" ref="N1240">IFERROR(AVERAGE(IF((DiscreteStatsTable[GroupByKey]=DiscreteStatsTable[[#This Row],[GroupByKey]]),(DiscreteStatsTable[GroupByKey]=DiscreteStatsTable[[#This Row],[GroupByKey]])*DiscreteStatsTable[Average])),0)</f>
        <v>0</v>
      </c>
      <c r="O1240" s="5" cm="1">
        <f t="array" ref="O1240">IFERROR(_xlfn.STDEV.S(IF((DiscreteStatsTable[GroupByKey]=DiscreteStatsTable[[#This Row],[GroupByKey]]),(DiscreteStatsTable[GroupByKey]=DiscreteStatsTable[[#This Row],[GroupByKey]])*DiscreteStatsTable[Average])),0)</f>
        <v>0</v>
      </c>
      <c r="P1240" s="5" cm="1">
        <f t="array" ref="P1240">MAX(IF((ProjectInfoTable[ProjectName]=DiscreteStatsTable[[#This Row],[ProjectName]]),(ProjectInfoTable[ProjectName]=DiscreteStatsTable[[#This Row],[ProjectName]])*ProjectInfoTable[ConfidenceInterval]))</f>
        <v>0.95</v>
      </c>
      <c r="Q1240" s="5">
        <f>IF(AND(DiscreteStatsTable[[#This Row],[RepsWithStatObserved]]=1,Y1240=0),200000000000000000000,IFERROR(_xlfn.T.INV.2T(1 -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0" s="5" cm="1">
        <f t="array" ref="R1240">MIN(IF((DiscreteStatsTable[GroupByKey]=DiscreteStatsTable[[#This Row],[GroupByKey]]),(DiscreteStatsTable[GroupByKey]=DiscreteStatsTable[[#This Row],[GroupByKey]])*DiscreteStatsTable[Average]))</f>
        <v>0</v>
      </c>
      <c r="S1240" s="5" cm="1">
        <f t="array" ref="S1240">MAX(IF((DiscreteStatsTable[GroupByKey]=DiscreteStatsTable[[#This Row],[GroupByKey]]),(DiscreteStatsTable[GroupByKey]=DiscreteStatsTable[[#This Row],[GroupByKey]])*DiscreteStatsTable[Average]))</f>
        <v>0</v>
      </c>
      <c r="T1240" s="5" cm="1">
        <f t="array" ref="T1240">MIN(IF((DiscreteStatsTable[GroupByKey]=DiscreteStatsTable[[#This Row],[GroupByKey]]),(DiscreteStatsTable[GroupByKey]=DiscreteStatsTable[[#This Row],[GroupByKey]])*DiscreteStatsTable[Minimum]))</f>
        <v>0</v>
      </c>
      <c r="U1240" s="5" cm="1">
        <f t="array" ref="U1240">MAX(IF((DiscreteStatsTable[GroupByKey]=DiscreteStatsTable[[#This Row],[GroupByKey]]),(DiscreteStatsTable[GroupByKey]=DiscreteStatsTable[[#This Row],[GroupByKey]])*DiscreteStatsTable[Maximum]))</f>
        <v>0</v>
      </c>
      <c r="V1240" s="5" cm="1">
        <f t="array" ref="V1240">IFERROR(AVERAGE(IF((DiscreteStatsTable[GroupByKey]=DiscreteStatsTable[[#This Row],[GroupByKey]]),(DiscreteStatsTable[GroupByKey]=DiscreteStatsTable[[#This Row],[GroupByKey]])*DiscreteStatsTable[NumberObservations])),0)</f>
        <v>314.94</v>
      </c>
      <c r="W1240" s="5">
        <f>IF((DiscreteStatsTable[[#This Row],[RepsRequested]]&gt;1),DiscreteStatsTable[[#This Row],[HalfWidth]],DiscreteStatsTable[[#This Row],[BatchMeansHalfWidth]])</f>
        <v>0</v>
      </c>
      <c r="X1240" s="5" cm="1">
        <f t="array" ref="X1240">COUNT(IF((DiscreteStatsTable[GroupByKey]=DiscreteStatsTable[[#This Row],[GroupByKey]]),(DiscreteStatsTable[GroupByKey]=DiscreteStatsTable[[#This Row],[GroupByKey]])*DiscreteStatsTable[Replication]))</f>
        <v>50</v>
      </c>
      <c r="Y1240" s="5">
        <f>IF(DiscreteStatsTable[[#This Row],[RepsRequested]]=DiscreteStatsTable[[#This Row],[RepsWithStatObserved]],1,0)</f>
        <v>1</v>
      </c>
    </row>
    <row r="1241" spans="1:25" x14ac:dyDescent="0.25">
      <c r="A1241" t="s">
        <v>68</v>
      </c>
      <c r="B1241" t="s">
        <v>70</v>
      </c>
      <c r="C1241">
        <v>37</v>
      </c>
      <c r="D1241" t="s">
        <v>85</v>
      </c>
      <c r="E1241" t="s">
        <v>94</v>
      </c>
      <c r="F1241" t="s">
        <v>87</v>
      </c>
      <c r="G1241">
        <v>0</v>
      </c>
      <c r="H1241">
        <v>2E+20</v>
      </c>
      <c r="I1241">
        <v>0</v>
      </c>
      <c r="J1241">
        <v>0</v>
      </c>
      <c r="K1241">
        <v>316</v>
      </c>
      <c r="L124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41" s="5" cm="1">
        <f t="array" ref="M1241">MAX(IF((ProjectInfoTable[ProjectName]=DiscreteStatsTable[[#This Row],[ProjectName]]),(ProjectInfoTable[ProjectName]=DiscreteStatsTable[[#This Row],[ProjectName]])*ProjectInfoTable[NumberOfReplications]))</f>
        <v>50</v>
      </c>
      <c r="N1241" s="5" cm="1">
        <f t="array" ref="N1241">IFERROR(AVERAGE(IF((DiscreteStatsTable[GroupByKey]=DiscreteStatsTable[[#This Row],[GroupByKey]]),(DiscreteStatsTable[GroupByKey]=DiscreteStatsTable[[#This Row],[GroupByKey]])*DiscreteStatsTable[Average])),0)</f>
        <v>0</v>
      </c>
      <c r="O1241" s="5" cm="1">
        <f t="array" ref="O1241">IFERROR(_xlfn.STDEV.S(IF((DiscreteStatsTable[GroupByKey]=DiscreteStatsTable[[#This Row],[GroupByKey]]),(DiscreteStatsTable[GroupByKey]=DiscreteStatsTable[[#This Row],[GroupByKey]])*DiscreteStatsTable[Average])),0)</f>
        <v>0</v>
      </c>
      <c r="P1241" s="5" cm="1">
        <f t="array" ref="P1241">MAX(IF((ProjectInfoTable[ProjectName]=DiscreteStatsTable[[#This Row],[ProjectName]]),(ProjectInfoTable[ProjectName]=DiscreteStatsTable[[#This Row],[ProjectName]])*ProjectInfoTable[ConfidenceInterval]))</f>
        <v>0.95</v>
      </c>
      <c r="Q1241" s="5">
        <f>IF(AND(DiscreteStatsTable[[#This Row],[RepsWithStatObserved]]=1,Y1241=0),200000000000000000000,IFERROR(_xlfn.T.INV.2T(1 -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1" s="5" cm="1">
        <f t="array" ref="R1241">MIN(IF((DiscreteStatsTable[GroupByKey]=DiscreteStatsTable[[#This Row],[GroupByKey]]),(DiscreteStatsTable[GroupByKey]=DiscreteStatsTable[[#This Row],[GroupByKey]])*DiscreteStatsTable[Average]))</f>
        <v>0</v>
      </c>
      <c r="S1241" s="5" cm="1">
        <f t="array" ref="S1241">MAX(IF((DiscreteStatsTable[GroupByKey]=DiscreteStatsTable[[#This Row],[GroupByKey]]),(DiscreteStatsTable[GroupByKey]=DiscreteStatsTable[[#This Row],[GroupByKey]])*DiscreteStatsTable[Average]))</f>
        <v>0</v>
      </c>
      <c r="T1241" s="5" cm="1">
        <f t="array" ref="T1241">MIN(IF((DiscreteStatsTable[GroupByKey]=DiscreteStatsTable[[#This Row],[GroupByKey]]),(DiscreteStatsTable[GroupByKey]=DiscreteStatsTable[[#This Row],[GroupByKey]])*DiscreteStatsTable[Minimum]))</f>
        <v>0</v>
      </c>
      <c r="U1241" s="5" cm="1">
        <f t="array" ref="U1241">MAX(IF((DiscreteStatsTable[GroupByKey]=DiscreteStatsTable[[#This Row],[GroupByKey]]),(DiscreteStatsTable[GroupByKey]=DiscreteStatsTable[[#This Row],[GroupByKey]])*DiscreteStatsTable[Maximum]))</f>
        <v>0</v>
      </c>
      <c r="V1241" s="5" cm="1">
        <f t="array" ref="V1241">IFERROR(AVERAGE(IF((DiscreteStatsTable[GroupByKey]=DiscreteStatsTable[[#This Row],[GroupByKey]]),(DiscreteStatsTable[GroupByKey]=DiscreteStatsTable[[#This Row],[GroupByKey]])*DiscreteStatsTable[NumberObservations])),0)</f>
        <v>314.94</v>
      </c>
      <c r="W1241" s="5">
        <f>IF((DiscreteStatsTable[[#This Row],[RepsRequested]]&gt;1),DiscreteStatsTable[[#This Row],[HalfWidth]],DiscreteStatsTable[[#This Row],[BatchMeansHalfWidth]])</f>
        <v>0</v>
      </c>
      <c r="X1241" s="5" cm="1">
        <f t="array" ref="X1241">COUNT(IF((DiscreteStatsTable[GroupByKey]=DiscreteStatsTable[[#This Row],[GroupByKey]]),(DiscreteStatsTable[GroupByKey]=DiscreteStatsTable[[#This Row],[GroupByKey]])*DiscreteStatsTable[Replication]))</f>
        <v>50</v>
      </c>
      <c r="Y1241" s="5">
        <f>IF(DiscreteStatsTable[[#This Row],[RepsRequested]]=DiscreteStatsTable[[#This Row],[RepsWithStatObserved]],1,0)</f>
        <v>1</v>
      </c>
    </row>
    <row r="1242" spans="1:25" x14ac:dyDescent="0.25">
      <c r="A1242" t="s">
        <v>68</v>
      </c>
      <c r="B1242" t="s">
        <v>70</v>
      </c>
      <c r="C1242">
        <v>37</v>
      </c>
      <c r="D1242" t="s">
        <v>85</v>
      </c>
      <c r="E1242" t="s">
        <v>95</v>
      </c>
      <c r="F1242" t="s">
        <v>87</v>
      </c>
      <c r="G1242">
        <v>0.15915207855580801</v>
      </c>
      <c r="H1242">
        <v>2E+20</v>
      </c>
      <c r="I1242">
        <v>2.05265978274124E-2</v>
      </c>
      <c r="J1242">
        <v>0.34125953194501502</v>
      </c>
      <c r="K1242">
        <v>316</v>
      </c>
      <c r="L124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42" s="5" cm="1">
        <f t="array" ref="M1242">MAX(IF((ProjectInfoTable[ProjectName]=DiscreteStatsTable[[#This Row],[ProjectName]]),(ProjectInfoTable[ProjectName]=DiscreteStatsTable[[#This Row],[ProjectName]])*ProjectInfoTable[NumberOfReplications]))</f>
        <v>50</v>
      </c>
      <c r="N1242" s="5" cm="1">
        <f t="array" ref="N1242">IFERROR(AVERAGE(IF((DiscreteStatsTable[GroupByKey]=DiscreteStatsTable[[#This Row],[GroupByKey]]),(DiscreteStatsTable[GroupByKey]=DiscreteStatsTable[[#This Row],[GroupByKey]])*DiscreteStatsTable[Average])),0)</f>
        <v>0.15360300744494335</v>
      </c>
      <c r="O1242" s="5" cm="1">
        <f t="array" ref="O124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42" s="5" cm="1">
        <f t="array" ref="P1242">MAX(IF((ProjectInfoTable[ProjectName]=DiscreteStatsTable[[#This Row],[ProjectName]]),(ProjectInfoTable[ProjectName]=DiscreteStatsTable[[#This Row],[ProjectName]])*ProjectInfoTable[ConfidenceInterval]))</f>
        <v>0.95</v>
      </c>
      <c r="Q1242" s="5">
        <f>IF(AND(DiscreteStatsTable[[#This Row],[RepsWithStatObserved]]=1,Y1242=0),200000000000000000000,IFERROR(_xlfn.T.INV.2T(1 -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42" s="5" cm="1">
        <f t="array" ref="R1242">MIN(IF((DiscreteStatsTable[GroupByKey]=DiscreteStatsTable[[#This Row],[GroupByKey]]),(DiscreteStatsTable[GroupByKey]=DiscreteStatsTable[[#This Row],[GroupByKey]])*DiscreteStatsTable[Average]))</f>
        <v>0.14775202073435401</v>
      </c>
      <c r="S1242" s="5" cm="1">
        <f t="array" ref="S1242">MAX(IF((DiscreteStatsTable[GroupByKey]=DiscreteStatsTable[[#This Row],[GroupByKey]]),(DiscreteStatsTable[GroupByKey]=DiscreteStatsTable[[#This Row],[GroupByKey]])*DiscreteStatsTable[Average]))</f>
        <v>0.15935535821513699</v>
      </c>
      <c r="T1242" s="5" cm="1">
        <f t="array" ref="T1242">MIN(IF((DiscreteStatsTable[GroupByKey]=DiscreteStatsTable[[#This Row],[GroupByKey]]),(DiscreteStatsTable[GroupByKey]=DiscreteStatsTable[[#This Row],[GroupByKey]])*DiscreteStatsTable[Minimum]))</f>
        <v>1.2941586017357501E-2</v>
      </c>
      <c r="U1242" s="5" cm="1">
        <f t="array" ref="U1242">MAX(IF((DiscreteStatsTable[GroupByKey]=DiscreteStatsTable[[#This Row],[GroupByKey]]),(DiscreteStatsTable[GroupByKey]=DiscreteStatsTable[[#This Row],[GroupByKey]])*DiscreteStatsTable[Maximum]))</f>
        <v>0.39902140955300902</v>
      </c>
      <c r="V1242" s="5" cm="1">
        <f t="array" ref="V1242">IFERROR(AVERAGE(IF((DiscreteStatsTable[GroupByKey]=DiscreteStatsTable[[#This Row],[GroupByKey]]),(DiscreteStatsTable[GroupByKey]=DiscreteStatsTable[[#This Row],[GroupByKey]])*DiscreteStatsTable[NumberObservations])),0)</f>
        <v>314.94</v>
      </c>
      <c r="W1242" s="5">
        <f>IF((DiscreteStatsTable[[#This Row],[RepsRequested]]&gt;1),DiscreteStatsTable[[#This Row],[HalfWidth]],DiscreteStatsTable[[#This Row],[BatchMeansHalfWidth]])</f>
        <v>7.902472167534418E-4</v>
      </c>
      <c r="X1242" s="5" cm="1">
        <f t="array" ref="X1242">COUNT(IF((DiscreteStatsTable[GroupByKey]=DiscreteStatsTable[[#This Row],[GroupByKey]]),(DiscreteStatsTable[GroupByKey]=DiscreteStatsTable[[#This Row],[GroupByKey]])*DiscreteStatsTable[Replication]))</f>
        <v>50</v>
      </c>
      <c r="Y1242" s="5">
        <f>IF(DiscreteStatsTable[[#This Row],[RepsRequested]]=DiscreteStatsTable[[#This Row],[RepsWithStatObserved]],1,0)</f>
        <v>1</v>
      </c>
    </row>
    <row r="1243" spans="1:25" x14ac:dyDescent="0.25">
      <c r="A1243" t="s">
        <v>68</v>
      </c>
      <c r="B1243" t="s">
        <v>70</v>
      </c>
      <c r="C1243">
        <v>37</v>
      </c>
      <c r="D1243" t="s">
        <v>85</v>
      </c>
      <c r="E1243" t="s">
        <v>96</v>
      </c>
      <c r="F1243" t="s">
        <v>87</v>
      </c>
      <c r="G1243">
        <v>5.8628237502519998</v>
      </c>
      <c r="H1243">
        <v>2E+20</v>
      </c>
      <c r="I1243">
        <v>1.23159586964474</v>
      </c>
      <c r="J1243">
        <v>15.514632398077</v>
      </c>
      <c r="K1243">
        <v>316</v>
      </c>
      <c r="L124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43" s="5" cm="1">
        <f t="array" ref="M1243">MAX(IF((ProjectInfoTable[ProjectName]=DiscreteStatsTable[[#This Row],[ProjectName]]),(ProjectInfoTable[ProjectName]=DiscreteStatsTable[[#This Row],[ProjectName]])*ProjectInfoTable[NumberOfReplications]))</f>
        <v>50</v>
      </c>
      <c r="N1243" s="5" cm="1">
        <f t="array" ref="N1243">IFERROR(AVERAGE(IF((DiscreteStatsTable[GroupByKey]=DiscreteStatsTable[[#This Row],[GroupByKey]]),(DiscreteStatsTable[GroupByKey]=DiscreteStatsTable[[#This Row],[GroupByKey]])*DiscreteStatsTable[Average])),0)</f>
        <v>5.6703914844629564</v>
      </c>
      <c r="O1243" s="5" cm="1">
        <f t="array" ref="O1243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243" s="5" cm="1">
        <f t="array" ref="P1243">MAX(IF((ProjectInfoTable[ProjectName]=DiscreteStatsTable[[#This Row],[ProjectName]]),(ProjectInfoTable[ProjectName]=DiscreteStatsTable[[#This Row],[ProjectName]])*ProjectInfoTable[ConfidenceInterval]))</f>
        <v>0.95</v>
      </c>
      <c r="Q1243" s="5">
        <f>IF(AND(DiscreteStatsTable[[#This Row],[RepsWithStatObserved]]=1,Y1243=0),200000000000000000000,IFERROR(_xlfn.T.INV.2T(1 -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243" s="5" cm="1">
        <f t="array" ref="R1243">MIN(IF((DiscreteStatsTable[GroupByKey]=DiscreteStatsTable[[#This Row],[GroupByKey]]),(DiscreteStatsTable[GroupByKey]=DiscreteStatsTable[[#This Row],[GroupByKey]])*DiscreteStatsTable[Average]))</f>
        <v>5.4446177348794</v>
      </c>
      <c r="S1243" s="5" cm="1">
        <f t="array" ref="S1243">MAX(IF((DiscreteStatsTable[GroupByKey]=DiscreteStatsTable[[#This Row],[GroupByKey]]),(DiscreteStatsTable[GroupByKey]=DiscreteStatsTable[[#This Row],[GroupByKey]])*DiscreteStatsTable[Average]))</f>
        <v>5.9073355064629904</v>
      </c>
      <c r="T1243" s="5" cm="1">
        <f t="array" ref="T1243">MIN(IF((DiscreteStatsTable[GroupByKey]=DiscreteStatsTable[[#This Row],[GroupByKey]]),(DiscreteStatsTable[GroupByKey]=DiscreteStatsTable[[#This Row],[GroupByKey]])*DiscreteStatsTable[Minimum]))</f>
        <v>0.776495161041453</v>
      </c>
      <c r="U1243" s="5" cm="1">
        <f t="array" ref="U1243">MAX(IF((DiscreteStatsTable[GroupByKey]=DiscreteStatsTable[[#This Row],[GroupByKey]]),(DiscreteStatsTable[GroupByKey]=DiscreteStatsTable[[#This Row],[GroupByKey]])*DiscreteStatsTable[Maximum]))</f>
        <v>17.386184782464099</v>
      </c>
      <c r="V1243" s="5" cm="1">
        <f t="array" ref="V1243">IFERROR(AVERAGE(IF((DiscreteStatsTable[GroupByKey]=DiscreteStatsTable[[#This Row],[GroupByKey]]),(DiscreteStatsTable[GroupByKey]=DiscreteStatsTable[[#This Row],[GroupByKey]])*DiscreteStatsTable[NumberObservations])),0)</f>
        <v>314.94</v>
      </c>
      <c r="W1243" s="5">
        <f>IF((DiscreteStatsTable[[#This Row],[RepsRequested]]&gt;1),DiscreteStatsTable[[#This Row],[HalfWidth]],DiscreteStatsTable[[#This Row],[BatchMeansHalfWidth]])</f>
        <v>3.1864759013847554E-2</v>
      </c>
      <c r="X1243" s="5" cm="1">
        <f t="array" ref="X1243">COUNT(IF((DiscreteStatsTable[GroupByKey]=DiscreteStatsTable[[#This Row],[GroupByKey]]),(DiscreteStatsTable[GroupByKey]=DiscreteStatsTable[[#This Row],[GroupByKey]])*DiscreteStatsTable[Replication]))</f>
        <v>50</v>
      </c>
      <c r="Y1243" s="5">
        <f>IF(DiscreteStatsTable[[#This Row],[RepsRequested]]=DiscreteStatsTable[[#This Row],[RepsWithStatObserved]],1,0)</f>
        <v>1</v>
      </c>
    </row>
    <row r="1244" spans="1:25" x14ac:dyDescent="0.25">
      <c r="A1244" t="s">
        <v>68</v>
      </c>
      <c r="B1244" t="s">
        <v>70</v>
      </c>
      <c r="C1244">
        <v>37</v>
      </c>
      <c r="D1244" t="s">
        <v>85</v>
      </c>
      <c r="E1244" t="s">
        <v>97</v>
      </c>
      <c r="F1244" t="s">
        <v>87</v>
      </c>
      <c r="G1244">
        <v>0</v>
      </c>
      <c r="H1244">
        <v>2E+20</v>
      </c>
      <c r="I1244">
        <v>0</v>
      </c>
      <c r="J1244">
        <v>0</v>
      </c>
      <c r="K1244">
        <v>316</v>
      </c>
      <c r="L124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44" s="5" cm="1">
        <f t="array" ref="M1244">MAX(IF((ProjectInfoTable[ProjectName]=DiscreteStatsTable[[#This Row],[ProjectName]]),(ProjectInfoTable[ProjectName]=DiscreteStatsTable[[#This Row],[ProjectName]])*ProjectInfoTable[NumberOfReplications]))</f>
        <v>50</v>
      </c>
      <c r="N1244" s="5" cm="1">
        <f t="array" ref="N1244">IFERROR(AVERAGE(IF((DiscreteStatsTable[GroupByKey]=DiscreteStatsTable[[#This Row],[GroupByKey]]),(DiscreteStatsTable[GroupByKey]=DiscreteStatsTable[[#This Row],[GroupByKey]])*DiscreteStatsTable[Average])),0)</f>
        <v>0</v>
      </c>
      <c r="O1244" s="5" cm="1">
        <f t="array" ref="O1244">IFERROR(_xlfn.STDEV.S(IF((DiscreteStatsTable[GroupByKey]=DiscreteStatsTable[[#This Row],[GroupByKey]]),(DiscreteStatsTable[GroupByKey]=DiscreteStatsTable[[#This Row],[GroupByKey]])*DiscreteStatsTable[Average])),0)</f>
        <v>0</v>
      </c>
      <c r="P1244" s="5" cm="1">
        <f t="array" ref="P1244">MAX(IF((ProjectInfoTable[ProjectName]=DiscreteStatsTable[[#This Row],[ProjectName]]),(ProjectInfoTable[ProjectName]=DiscreteStatsTable[[#This Row],[ProjectName]])*ProjectInfoTable[ConfidenceInterval]))</f>
        <v>0.95</v>
      </c>
      <c r="Q1244" s="5">
        <f>IF(AND(DiscreteStatsTable[[#This Row],[RepsWithStatObserved]]=1,Y1244=0),200000000000000000000,IFERROR(_xlfn.T.INV.2T(1 -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4" s="5" cm="1">
        <f t="array" ref="R1244">MIN(IF((DiscreteStatsTable[GroupByKey]=DiscreteStatsTable[[#This Row],[GroupByKey]]),(DiscreteStatsTable[GroupByKey]=DiscreteStatsTable[[#This Row],[GroupByKey]])*DiscreteStatsTable[Average]))</f>
        <v>0</v>
      </c>
      <c r="S1244" s="5" cm="1">
        <f t="array" ref="S1244">MAX(IF((DiscreteStatsTable[GroupByKey]=DiscreteStatsTable[[#This Row],[GroupByKey]]),(DiscreteStatsTable[GroupByKey]=DiscreteStatsTable[[#This Row],[GroupByKey]])*DiscreteStatsTable[Average]))</f>
        <v>0</v>
      </c>
      <c r="T1244" s="5" cm="1">
        <f t="array" ref="T1244">MIN(IF((DiscreteStatsTable[GroupByKey]=DiscreteStatsTable[[#This Row],[GroupByKey]]),(DiscreteStatsTable[GroupByKey]=DiscreteStatsTable[[#This Row],[GroupByKey]])*DiscreteStatsTable[Minimum]))</f>
        <v>0</v>
      </c>
      <c r="U1244" s="5" cm="1">
        <f t="array" ref="U1244">MAX(IF((DiscreteStatsTable[GroupByKey]=DiscreteStatsTable[[#This Row],[GroupByKey]]),(DiscreteStatsTable[GroupByKey]=DiscreteStatsTable[[#This Row],[GroupByKey]])*DiscreteStatsTable[Maximum]))</f>
        <v>0</v>
      </c>
      <c r="V1244" s="5" cm="1">
        <f t="array" ref="V1244">IFERROR(AVERAGE(IF((DiscreteStatsTable[GroupByKey]=DiscreteStatsTable[[#This Row],[GroupByKey]]),(DiscreteStatsTable[GroupByKey]=DiscreteStatsTable[[#This Row],[GroupByKey]])*DiscreteStatsTable[NumberObservations])),0)</f>
        <v>314.94</v>
      </c>
      <c r="W1244" s="5">
        <f>IF((DiscreteStatsTable[[#This Row],[RepsRequested]]&gt;1),DiscreteStatsTable[[#This Row],[HalfWidth]],DiscreteStatsTable[[#This Row],[BatchMeansHalfWidth]])</f>
        <v>0</v>
      </c>
      <c r="X1244" s="5" cm="1">
        <f t="array" ref="X1244">COUNT(IF((DiscreteStatsTable[GroupByKey]=DiscreteStatsTable[[#This Row],[GroupByKey]]),(DiscreteStatsTable[GroupByKey]=DiscreteStatsTable[[#This Row],[GroupByKey]])*DiscreteStatsTable[Replication]))</f>
        <v>50</v>
      </c>
      <c r="Y1244" s="5">
        <f>IF(DiscreteStatsTable[[#This Row],[RepsRequested]]=DiscreteStatsTable[[#This Row],[RepsWithStatObserved]],1,0)</f>
        <v>1</v>
      </c>
    </row>
    <row r="1245" spans="1:25" x14ac:dyDescent="0.25">
      <c r="A1245" t="s">
        <v>68</v>
      </c>
      <c r="B1245" t="s">
        <v>70</v>
      </c>
      <c r="C1245">
        <v>37</v>
      </c>
      <c r="D1245" t="s">
        <v>85</v>
      </c>
      <c r="E1245" t="s">
        <v>98</v>
      </c>
      <c r="F1245" t="s">
        <v>87</v>
      </c>
      <c r="G1245">
        <v>0.67454544776713998</v>
      </c>
      <c r="H1245">
        <v>2E+20</v>
      </c>
      <c r="I1245">
        <v>0</v>
      </c>
      <c r="J1245">
        <v>4.9352802054979197</v>
      </c>
      <c r="K1245">
        <v>316</v>
      </c>
      <c r="L124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45" s="5" cm="1">
        <f t="array" ref="M1245">MAX(IF((ProjectInfoTable[ProjectName]=DiscreteStatsTable[[#This Row],[ProjectName]]),(ProjectInfoTable[ProjectName]=DiscreteStatsTable[[#This Row],[ProjectName]])*ProjectInfoTable[NumberOfReplications]))</f>
        <v>50</v>
      </c>
      <c r="N1245" s="5" cm="1">
        <f t="array" ref="N1245">IFERROR(AVERAGE(IF((DiscreteStatsTable[GroupByKey]=DiscreteStatsTable[[#This Row],[GroupByKey]]),(DiscreteStatsTable[GroupByKey]=DiscreteStatsTable[[#This Row],[GroupByKey]])*DiscreteStatsTable[Average])),0)</f>
        <v>0.57601823206331915</v>
      </c>
      <c r="O1245" s="5" cm="1">
        <f t="array" ref="O1245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245" s="5" cm="1">
        <f t="array" ref="P1245">MAX(IF((ProjectInfoTable[ProjectName]=DiscreteStatsTable[[#This Row],[ProjectName]]),(ProjectInfoTable[ProjectName]=DiscreteStatsTable[[#This Row],[ProjectName]])*ProjectInfoTable[ConfidenceInterval]))</f>
        <v>0.95</v>
      </c>
      <c r="Q1245" s="5">
        <f>IF(AND(DiscreteStatsTable[[#This Row],[RepsWithStatObserved]]=1,Y1245=0),200000000000000000000,IFERROR(_xlfn.T.INV.2T(1 -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245" s="5" cm="1">
        <f t="array" ref="R1245">MIN(IF((DiscreteStatsTable[GroupByKey]=DiscreteStatsTable[[#This Row],[GroupByKey]]),(DiscreteStatsTable[GroupByKey]=DiscreteStatsTable[[#This Row],[GroupByKey]])*DiscreteStatsTable[Average]))</f>
        <v>0.32737752576294898</v>
      </c>
      <c r="S1245" s="5" cm="1">
        <f t="array" ref="S1245">MAX(IF((DiscreteStatsTable[GroupByKey]=DiscreteStatsTable[[#This Row],[GroupByKey]]),(DiscreteStatsTable[GroupByKey]=DiscreteStatsTable[[#This Row],[GroupByKey]])*DiscreteStatsTable[Average]))</f>
        <v>1.14796185143237</v>
      </c>
      <c r="T1245" s="5" cm="1">
        <f t="array" ref="T1245">MIN(IF((DiscreteStatsTable[GroupByKey]=DiscreteStatsTable[[#This Row],[GroupByKey]]),(DiscreteStatsTable[GroupByKey]=DiscreteStatsTable[[#This Row],[GroupByKey]])*DiscreteStatsTable[Minimum]))</f>
        <v>0</v>
      </c>
      <c r="U1245" s="5" cm="1">
        <f t="array" ref="U1245">MAX(IF((DiscreteStatsTable[GroupByKey]=DiscreteStatsTable[[#This Row],[GroupByKey]]),(DiscreteStatsTable[GroupByKey]=DiscreteStatsTable[[#This Row],[GroupByKey]])*DiscreteStatsTable[Maximum]))</f>
        <v>11.200829717355999</v>
      </c>
      <c r="V1245" s="5" cm="1">
        <f t="array" ref="V1245">IFERROR(AVERAGE(IF((DiscreteStatsTable[GroupByKey]=DiscreteStatsTable[[#This Row],[GroupByKey]]),(DiscreteStatsTable[GroupByKey]=DiscreteStatsTable[[#This Row],[GroupByKey]])*DiscreteStatsTable[NumberObservations])),0)</f>
        <v>314.94</v>
      </c>
      <c r="W1245" s="5">
        <f>IF((DiscreteStatsTable[[#This Row],[RepsRequested]]&gt;1),DiscreteStatsTable[[#This Row],[HalfWidth]],DiscreteStatsTable[[#This Row],[BatchMeansHalfWidth]])</f>
        <v>4.5229136780020357E-2</v>
      </c>
      <c r="X1245" s="5" cm="1">
        <f t="array" ref="X1245">COUNT(IF((DiscreteStatsTable[GroupByKey]=DiscreteStatsTable[[#This Row],[GroupByKey]]),(DiscreteStatsTable[GroupByKey]=DiscreteStatsTable[[#This Row],[GroupByKey]])*DiscreteStatsTable[Replication]))</f>
        <v>50</v>
      </c>
      <c r="Y1245" s="5">
        <f>IF(DiscreteStatsTable[[#This Row],[RepsRequested]]=DiscreteStatsTable[[#This Row],[RepsWithStatObserved]],1,0)</f>
        <v>1</v>
      </c>
    </row>
    <row r="1246" spans="1:25" x14ac:dyDescent="0.25">
      <c r="A1246" t="s">
        <v>68</v>
      </c>
      <c r="B1246" t="s">
        <v>70</v>
      </c>
      <c r="C1246">
        <v>38</v>
      </c>
      <c r="D1246" t="s">
        <v>85</v>
      </c>
      <c r="E1246" t="s">
        <v>86</v>
      </c>
      <c r="F1246" t="s">
        <v>87</v>
      </c>
      <c r="G1246">
        <v>0</v>
      </c>
      <c r="H1246">
        <v>2E+20</v>
      </c>
      <c r="I1246">
        <v>0</v>
      </c>
      <c r="J1246">
        <v>0</v>
      </c>
      <c r="K1246">
        <v>315</v>
      </c>
      <c r="L124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46" s="5" cm="1">
        <f t="array" ref="M1246">MAX(IF((ProjectInfoTable[ProjectName]=DiscreteStatsTable[[#This Row],[ProjectName]]),(ProjectInfoTable[ProjectName]=DiscreteStatsTable[[#This Row],[ProjectName]])*ProjectInfoTable[NumberOfReplications]))</f>
        <v>50</v>
      </c>
      <c r="N1246" s="5" cm="1">
        <f t="array" ref="N1246">IFERROR(AVERAGE(IF((DiscreteStatsTable[GroupByKey]=DiscreteStatsTable[[#This Row],[GroupByKey]]),(DiscreteStatsTable[GroupByKey]=DiscreteStatsTable[[#This Row],[GroupByKey]])*DiscreteStatsTable[Average])),0)</f>
        <v>0</v>
      </c>
      <c r="O1246" s="5" cm="1">
        <f t="array" ref="O1246">IFERROR(_xlfn.STDEV.S(IF((DiscreteStatsTable[GroupByKey]=DiscreteStatsTable[[#This Row],[GroupByKey]]),(DiscreteStatsTable[GroupByKey]=DiscreteStatsTable[[#This Row],[GroupByKey]])*DiscreteStatsTable[Average])),0)</f>
        <v>0</v>
      </c>
      <c r="P1246" s="5" cm="1">
        <f t="array" ref="P1246">MAX(IF((ProjectInfoTable[ProjectName]=DiscreteStatsTable[[#This Row],[ProjectName]]),(ProjectInfoTable[ProjectName]=DiscreteStatsTable[[#This Row],[ProjectName]])*ProjectInfoTable[ConfidenceInterval]))</f>
        <v>0.95</v>
      </c>
      <c r="Q1246" s="5">
        <f>IF(AND(DiscreteStatsTable[[#This Row],[RepsWithStatObserved]]=1,Y1246=0),200000000000000000000,IFERROR(_xlfn.T.INV.2T(1 -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6" s="5" cm="1">
        <f t="array" ref="R1246">MIN(IF((DiscreteStatsTable[GroupByKey]=DiscreteStatsTable[[#This Row],[GroupByKey]]),(DiscreteStatsTable[GroupByKey]=DiscreteStatsTable[[#This Row],[GroupByKey]])*DiscreteStatsTable[Average]))</f>
        <v>0</v>
      </c>
      <c r="S1246" s="5" cm="1">
        <f t="array" ref="S1246">MAX(IF((DiscreteStatsTable[GroupByKey]=DiscreteStatsTable[[#This Row],[GroupByKey]]),(DiscreteStatsTable[GroupByKey]=DiscreteStatsTable[[#This Row],[GroupByKey]])*DiscreteStatsTable[Average]))</f>
        <v>0</v>
      </c>
      <c r="T1246" s="5" cm="1">
        <f t="array" ref="T1246">MIN(IF((DiscreteStatsTable[GroupByKey]=DiscreteStatsTable[[#This Row],[GroupByKey]]),(DiscreteStatsTable[GroupByKey]=DiscreteStatsTable[[#This Row],[GroupByKey]])*DiscreteStatsTable[Minimum]))</f>
        <v>0</v>
      </c>
      <c r="U1246" s="5" cm="1">
        <f t="array" ref="U1246">MAX(IF((DiscreteStatsTable[GroupByKey]=DiscreteStatsTable[[#This Row],[GroupByKey]]),(DiscreteStatsTable[GroupByKey]=DiscreteStatsTable[[#This Row],[GroupByKey]])*DiscreteStatsTable[Maximum]))</f>
        <v>0</v>
      </c>
      <c r="V1246" s="5" cm="1">
        <f t="array" ref="V1246">IFERROR(AVERAGE(IF((DiscreteStatsTable[GroupByKey]=DiscreteStatsTable[[#This Row],[GroupByKey]]),(DiscreteStatsTable[GroupByKey]=DiscreteStatsTable[[#This Row],[GroupByKey]])*DiscreteStatsTable[NumberObservations])),0)</f>
        <v>314.94</v>
      </c>
      <c r="W1246" s="5">
        <f>IF((DiscreteStatsTable[[#This Row],[RepsRequested]]&gt;1),DiscreteStatsTable[[#This Row],[HalfWidth]],DiscreteStatsTable[[#This Row],[BatchMeansHalfWidth]])</f>
        <v>0</v>
      </c>
      <c r="X1246" s="5" cm="1">
        <f t="array" ref="X1246">COUNT(IF((DiscreteStatsTable[GroupByKey]=DiscreteStatsTable[[#This Row],[GroupByKey]]),(DiscreteStatsTable[GroupByKey]=DiscreteStatsTable[[#This Row],[GroupByKey]])*DiscreteStatsTable[Replication]))</f>
        <v>50</v>
      </c>
      <c r="Y1246" s="5">
        <f>IF(DiscreteStatsTable[[#This Row],[RepsRequested]]=DiscreteStatsTable[[#This Row],[RepsWithStatObserved]],1,0)</f>
        <v>1</v>
      </c>
    </row>
    <row r="1247" spans="1:25" x14ac:dyDescent="0.25">
      <c r="A1247" t="s">
        <v>68</v>
      </c>
      <c r="B1247" t="s">
        <v>70</v>
      </c>
      <c r="C1247">
        <v>38</v>
      </c>
      <c r="D1247" t="s">
        <v>85</v>
      </c>
      <c r="E1247" t="s">
        <v>88</v>
      </c>
      <c r="F1247" t="s">
        <v>87</v>
      </c>
      <c r="G1247">
        <v>0</v>
      </c>
      <c r="H1247">
        <v>2E+20</v>
      </c>
      <c r="I1247">
        <v>0</v>
      </c>
      <c r="J1247">
        <v>0</v>
      </c>
      <c r="K1247">
        <v>315</v>
      </c>
      <c r="L124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47" s="5" cm="1">
        <f t="array" ref="M1247">MAX(IF((ProjectInfoTable[ProjectName]=DiscreteStatsTable[[#This Row],[ProjectName]]),(ProjectInfoTable[ProjectName]=DiscreteStatsTable[[#This Row],[ProjectName]])*ProjectInfoTable[NumberOfReplications]))</f>
        <v>50</v>
      </c>
      <c r="N1247" s="5" cm="1">
        <f t="array" ref="N1247">IFERROR(AVERAGE(IF((DiscreteStatsTable[GroupByKey]=DiscreteStatsTable[[#This Row],[GroupByKey]]),(DiscreteStatsTable[GroupByKey]=DiscreteStatsTable[[#This Row],[GroupByKey]])*DiscreteStatsTable[Average])),0)</f>
        <v>0</v>
      </c>
      <c r="O1247" s="5" cm="1">
        <f t="array" ref="O1247">IFERROR(_xlfn.STDEV.S(IF((DiscreteStatsTable[GroupByKey]=DiscreteStatsTable[[#This Row],[GroupByKey]]),(DiscreteStatsTable[GroupByKey]=DiscreteStatsTable[[#This Row],[GroupByKey]])*DiscreteStatsTable[Average])),0)</f>
        <v>0</v>
      </c>
      <c r="P1247" s="5" cm="1">
        <f t="array" ref="P1247">MAX(IF((ProjectInfoTable[ProjectName]=DiscreteStatsTable[[#This Row],[ProjectName]]),(ProjectInfoTable[ProjectName]=DiscreteStatsTable[[#This Row],[ProjectName]])*ProjectInfoTable[ConfidenceInterval]))</f>
        <v>0.95</v>
      </c>
      <c r="Q1247" s="5">
        <f>IF(AND(DiscreteStatsTable[[#This Row],[RepsWithStatObserved]]=1,Y1247=0),200000000000000000000,IFERROR(_xlfn.T.INV.2T(1 -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7" s="5" cm="1">
        <f t="array" ref="R1247">MIN(IF((DiscreteStatsTable[GroupByKey]=DiscreteStatsTable[[#This Row],[GroupByKey]]),(DiscreteStatsTable[GroupByKey]=DiscreteStatsTable[[#This Row],[GroupByKey]])*DiscreteStatsTable[Average]))</f>
        <v>0</v>
      </c>
      <c r="S1247" s="5" cm="1">
        <f t="array" ref="S1247">MAX(IF((DiscreteStatsTable[GroupByKey]=DiscreteStatsTable[[#This Row],[GroupByKey]]),(DiscreteStatsTable[GroupByKey]=DiscreteStatsTable[[#This Row],[GroupByKey]])*DiscreteStatsTable[Average]))</f>
        <v>0</v>
      </c>
      <c r="T1247" s="5" cm="1">
        <f t="array" ref="T1247">MIN(IF((DiscreteStatsTable[GroupByKey]=DiscreteStatsTable[[#This Row],[GroupByKey]]),(DiscreteStatsTable[GroupByKey]=DiscreteStatsTable[[#This Row],[GroupByKey]])*DiscreteStatsTable[Minimum]))</f>
        <v>0</v>
      </c>
      <c r="U1247" s="5" cm="1">
        <f t="array" ref="U1247">MAX(IF((DiscreteStatsTable[GroupByKey]=DiscreteStatsTable[[#This Row],[GroupByKey]]),(DiscreteStatsTable[GroupByKey]=DiscreteStatsTable[[#This Row],[GroupByKey]])*DiscreteStatsTable[Maximum]))</f>
        <v>0</v>
      </c>
      <c r="V1247" s="5" cm="1">
        <f t="array" ref="V1247">IFERROR(AVERAGE(IF((DiscreteStatsTable[GroupByKey]=DiscreteStatsTable[[#This Row],[GroupByKey]]),(DiscreteStatsTable[GroupByKey]=DiscreteStatsTable[[#This Row],[GroupByKey]])*DiscreteStatsTable[NumberObservations])),0)</f>
        <v>314.94</v>
      </c>
      <c r="W1247" s="5">
        <f>IF((DiscreteStatsTable[[#This Row],[RepsRequested]]&gt;1),DiscreteStatsTable[[#This Row],[HalfWidth]],DiscreteStatsTable[[#This Row],[BatchMeansHalfWidth]])</f>
        <v>0</v>
      </c>
      <c r="X1247" s="5" cm="1">
        <f t="array" ref="X1247">COUNT(IF((DiscreteStatsTable[GroupByKey]=DiscreteStatsTable[[#This Row],[GroupByKey]]),(DiscreteStatsTable[GroupByKey]=DiscreteStatsTable[[#This Row],[GroupByKey]])*DiscreteStatsTable[Replication]))</f>
        <v>50</v>
      </c>
      <c r="Y1247" s="5">
        <f>IF(DiscreteStatsTable[[#This Row],[RepsRequested]]=DiscreteStatsTable[[#This Row],[RepsWithStatObserved]],1,0)</f>
        <v>1</v>
      </c>
    </row>
    <row r="1248" spans="1:25" x14ac:dyDescent="0.25">
      <c r="A1248" t="s">
        <v>68</v>
      </c>
      <c r="B1248" t="s">
        <v>70</v>
      </c>
      <c r="C1248">
        <v>38</v>
      </c>
      <c r="D1248" t="s">
        <v>85</v>
      </c>
      <c r="E1248" t="s">
        <v>89</v>
      </c>
      <c r="F1248" t="s">
        <v>87</v>
      </c>
      <c r="G1248">
        <v>0</v>
      </c>
      <c r="H1248">
        <v>2E+20</v>
      </c>
      <c r="I1248">
        <v>0</v>
      </c>
      <c r="J1248">
        <v>0</v>
      </c>
      <c r="K1248">
        <v>315</v>
      </c>
      <c r="L124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48" s="5" cm="1">
        <f t="array" ref="M1248">MAX(IF((ProjectInfoTable[ProjectName]=DiscreteStatsTable[[#This Row],[ProjectName]]),(ProjectInfoTable[ProjectName]=DiscreteStatsTable[[#This Row],[ProjectName]])*ProjectInfoTable[NumberOfReplications]))</f>
        <v>50</v>
      </c>
      <c r="N1248" s="5" cm="1">
        <f t="array" ref="N1248">IFERROR(AVERAGE(IF((DiscreteStatsTable[GroupByKey]=DiscreteStatsTable[[#This Row],[GroupByKey]]),(DiscreteStatsTable[GroupByKey]=DiscreteStatsTable[[#This Row],[GroupByKey]])*DiscreteStatsTable[Average])),0)</f>
        <v>0</v>
      </c>
      <c r="O1248" s="5" cm="1">
        <f t="array" ref="O1248">IFERROR(_xlfn.STDEV.S(IF((DiscreteStatsTable[GroupByKey]=DiscreteStatsTable[[#This Row],[GroupByKey]]),(DiscreteStatsTable[GroupByKey]=DiscreteStatsTable[[#This Row],[GroupByKey]])*DiscreteStatsTable[Average])),0)</f>
        <v>0</v>
      </c>
      <c r="P1248" s="5" cm="1">
        <f t="array" ref="P1248">MAX(IF((ProjectInfoTable[ProjectName]=DiscreteStatsTable[[#This Row],[ProjectName]]),(ProjectInfoTable[ProjectName]=DiscreteStatsTable[[#This Row],[ProjectName]])*ProjectInfoTable[ConfidenceInterval]))</f>
        <v>0.95</v>
      </c>
      <c r="Q1248" s="5">
        <f>IF(AND(DiscreteStatsTable[[#This Row],[RepsWithStatObserved]]=1,Y1248=0),200000000000000000000,IFERROR(_xlfn.T.INV.2T(1 -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8" s="5" cm="1">
        <f t="array" ref="R1248">MIN(IF((DiscreteStatsTable[GroupByKey]=DiscreteStatsTable[[#This Row],[GroupByKey]]),(DiscreteStatsTable[GroupByKey]=DiscreteStatsTable[[#This Row],[GroupByKey]])*DiscreteStatsTable[Average]))</f>
        <v>0</v>
      </c>
      <c r="S1248" s="5" cm="1">
        <f t="array" ref="S1248">MAX(IF((DiscreteStatsTable[GroupByKey]=DiscreteStatsTable[[#This Row],[GroupByKey]]),(DiscreteStatsTable[GroupByKey]=DiscreteStatsTable[[#This Row],[GroupByKey]])*DiscreteStatsTable[Average]))</f>
        <v>0</v>
      </c>
      <c r="T1248" s="5" cm="1">
        <f t="array" ref="T1248">MIN(IF((DiscreteStatsTable[GroupByKey]=DiscreteStatsTable[[#This Row],[GroupByKey]]),(DiscreteStatsTable[GroupByKey]=DiscreteStatsTable[[#This Row],[GroupByKey]])*DiscreteStatsTable[Minimum]))</f>
        <v>0</v>
      </c>
      <c r="U1248" s="5" cm="1">
        <f t="array" ref="U1248">MAX(IF((DiscreteStatsTable[GroupByKey]=DiscreteStatsTable[[#This Row],[GroupByKey]]),(DiscreteStatsTable[GroupByKey]=DiscreteStatsTable[[#This Row],[GroupByKey]])*DiscreteStatsTable[Maximum]))</f>
        <v>0</v>
      </c>
      <c r="V1248" s="5" cm="1">
        <f t="array" ref="V1248">IFERROR(AVERAGE(IF((DiscreteStatsTable[GroupByKey]=DiscreteStatsTable[[#This Row],[GroupByKey]]),(DiscreteStatsTable[GroupByKey]=DiscreteStatsTable[[#This Row],[GroupByKey]])*DiscreteStatsTable[NumberObservations])),0)</f>
        <v>314.94</v>
      </c>
      <c r="W1248" s="5">
        <f>IF((DiscreteStatsTable[[#This Row],[RepsRequested]]&gt;1),DiscreteStatsTable[[#This Row],[HalfWidth]],DiscreteStatsTable[[#This Row],[BatchMeansHalfWidth]])</f>
        <v>0</v>
      </c>
      <c r="X1248" s="5" cm="1">
        <f t="array" ref="X1248">COUNT(IF((DiscreteStatsTable[GroupByKey]=DiscreteStatsTable[[#This Row],[GroupByKey]]),(DiscreteStatsTable[GroupByKey]=DiscreteStatsTable[[#This Row],[GroupByKey]])*DiscreteStatsTable[Replication]))</f>
        <v>50</v>
      </c>
      <c r="Y1248" s="5">
        <f>IF(DiscreteStatsTable[[#This Row],[RepsRequested]]=DiscreteStatsTable[[#This Row],[RepsWithStatObserved]],1,0)</f>
        <v>1</v>
      </c>
    </row>
    <row r="1249" spans="1:25" x14ac:dyDescent="0.25">
      <c r="A1249" t="s">
        <v>68</v>
      </c>
      <c r="B1249" t="s">
        <v>70</v>
      </c>
      <c r="C1249">
        <v>38</v>
      </c>
      <c r="D1249" t="s">
        <v>85</v>
      </c>
      <c r="E1249" t="s">
        <v>90</v>
      </c>
      <c r="F1249" t="s">
        <v>87</v>
      </c>
      <c r="G1249">
        <v>0</v>
      </c>
      <c r="H1249">
        <v>2E+20</v>
      </c>
      <c r="I1249">
        <v>0</v>
      </c>
      <c r="J1249">
        <v>0</v>
      </c>
      <c r="K1249">
        <v>315</v>
      </c>
      <c r="L124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49" s="5" cm="1">
        <f t="array" ref="M1249">MAX(IF((ProjectInfoTable[ProjectName]=DiscreteStatsTable[[#This Row],[ProjectName]]),(ProjectInfoTable[ProjectName]=DiscreteStatsTable[[#This Row],[ProjectName]])*ProjectInfoTable[NumberOfReplications]))</f>
        <v>50</v>
      </c>
      <c r="N1249" s="5" cm="1">
        <f t="array" ref="N1249">IFERROR(AVERAGE(IF((DiscreteStatsTable[GroupByKey]=DiscreteStatsTable[[#This Row],[GroupByKey]]),(DiscreteStatsTable[GroupByKey]=DiscreteStatsTable[[#This Row],[GroupByKey]])*DiscreteStatsTable[Average])),0)</f>
        <v>0</v>
      </c>
      <c r="O1249" s="5" cm="1">
        <f t="array" ref="O1249">IFERROR(_xlfn.STDEV.S(IF((DiscreteStatsTable[GroupByKey]=DiscreteStatsTable[[#This Row],[GroupByKey]]),(DiscreteStatsTable[GroupByKey]=DiscreteStatsTable[[#This Row],[GroupByKey]])*DiscreteStatsTable[Average])),0)</f>
        <v>0</v>
      </c>
      <c r="P1249" s="5" cm="1">
        <f t="array" ref="P1249">MAX(IF((ProjectInfoTable[ProjectName]=DiscreteStatsTable[[#This Row],[ProjectName]]),(ProjectInfoTable[ProjectName]=DiscreteStatsTable[[#This Row],[ProjectName]])*ProjectInfoTable[ConfidenceInterval]))</f>
        <v>0.95</v>
      </c>
      <c r="Q1249" s="5">
        <f>IF(AND(DiscreteStatsTable[[#This Row],[RepsWithStatObserved]]=1,Y1249=0),200000000000000000000,IFERROR(_xlfn.T.INV.2T(1 -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9" s="5" cm="1">
        <f t="array" ref="R1249">MIN(IF((DiscreteStatsTable[GroupByKey]=DiscreteStatsTable[[#This Row],[GroupByKey]]),(DiscreteStatsTable[GroupByKey]=DiscreteStatsTable[[#This Row],[GroupByKey]])*DiscreteStatsTable[Average]))</f>
        <v>0</v>
      </c>
      <c r="S1249" s="5" cm="1">
        <f t="array" ref="S1249">MAX(IF((DiscreteStatsTable[GroupByKey]=DiscreteStatsTable[[#This Row],[GroupByKey]]),(DiscreteStatsTable[GroupByKey]=DiscreteStatsTable[[#This Row],[GroupByKey]])*DiscreteStatsTable[Average]))</f>
        <v>0</v>
      </c>
      <c r="T1249" s="5" cm="1">
        <f t="array" ref="T1249">MIN(IF((DiscreteStatsTable[GroupByKey]=DiscreteStatsTable[[#This Row],[GroupByKey]]),(DiscreteStatsTable[GroupByKey]=DiscreteStatsTable[[#This Row],[GroupByKey]])*DiscreteStatsTable[Minimum]))</f>
        <v>0</v>
      </c>
      <c r="U1249" s="5" cm="1">
        <f t="array" ref="U1249">MAX(IF((DiscreteStatsTable[GroupByKey]=DiscreteStatsTable[[#This Row],[GroupByKey]]),(DiscreteStatsTable[GroupByKey]=DiscreteStatsTable[[#This Row],[GroupByKey]])*DiscreteStatsTable[Maximum]))</f>
        <v>0</v>
      </c>
      <c r="V1249" s="5" cm="1">
        <f t="array" ref="V1249">IFERROR(AVERAGE(IF((DiscreteStatsTable[GroupByKey]=DiscreteStatsTable[[#This Row],[GroupByKey]]),(DiscreteStatsTable[GroupByKey]=DiscreteStatsTable[[#This Row],[GroupByKey]])*DiscreteStatsTable[NumberObservations])),0)</f>
        <v>314.94</v>
      </c>
      <c r="W1249" s="5">
        <f>IF((DiscreteStatsTable[[#This Row],[RepsRequested]]&gt;1),DiscreteStatsTable[[#This Row],[HalfWidth]],DiscreteStatsTable[[#This Row],[BatchMeansHalfWidth]])</f>
        <v>0</v>
      </c>
      <c r="X1249" s="5" cm="1">
        <f t="array" ref="X1249">COUNT(IF((DiscreteStatsTable[GroupByKey]=DiscreteStatsTable[[#This Row],[GroupByKey]]),(DiscreteStatsTable[GroupByKey]=DiscreteStatsTable[[#This Row],[GroupByKey]])*DiscreteStatsTable[Replication]))</f>
        <v>50</v>
      </c>
      <c r="Y1249" s="5">
        <f>IF(DiscreteStatsTable[[#This Row],[RepsRequested]]=DiscreteStatsTable[[#This Row],[RepsWithStatObserved]],1,0)</f>
        <v>1</v>
      </c>
    </row>
    <row r="1250" spans="1:25" x14ac:dyDescent="0.25">
      <c r="A1250" t="s">
        <v>68</v>
      </c>
      <c r="B1250" t="s">
        <v>70</v>
      </c>
      <c r="C1250">
        <v>38</v>
      </c>
      <c r="D1250" t="s">
        <v>85</v>
      </c>
      <c r="E1250" t="s">
        <v>91</v>
      </c>
      <c r="F1250" t="s">
        <v>87</v>
      </c>
      <c r="G1250">
        <v>0.155380987680827</v>
      </c>
      <c r="H1250">
        <v>2E+20</v>
      </c>
      <c r="I1250">
        <v>2.5403153362856298E-2</v>
      </c>
      <c r="J1250">
        <v>0.37852635256608902</v>
      </c>
      <c r="K1250">
        <v>315</v>
      </c>
      <c r="L125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50" s="5" cm="1">
        <f t="array" ref="M1250">MAX(IF((ProjectInfoTable[ProjectName]=DiscreteStatsTable[[#This Row],[ProjectName]]),(ProjectInfoTable[ProjectName]=DiscreteStatsTable[[#This Row],[ProjectName]])*ProjectInfoTable[NumberOfReplications]))</f>
        <v>50</v>
      </c>
      <c r="N1250" s="5" cm="1">
        <f t="array" ref="N1250">IFERROR(AVERAGE(IF((DiscreteStatsTable[GroupByKey]=DiscreteStatsTable[[#This Row],[GroupByKey]]),(DiscreteStatsTable[GroupByKey]=DiscreteStatsTable[[#This Row],[GroupByKey]])*DiscreteStatsTable[Average])),0)</f>
        <v>0.15360300744494335</v>
      </c>
      <c r="O1250" s="5" cm="1">
        <f t="array" ref="O125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50" s="5" cm="1">
        <f t="array" ref="P1250">MAX(IF((ProjectInfoTable[ProjectName]=DiscreteStatsTable[[#This Row],[ProjectName]]),(ProjectInfoTable[ProjectName]=DiscreteStatsTable[[#This Row],[ProjectName]])*ProjectInfoTable[ConfidenceInterval]))</f>
        <v>0.95</v>
      </c>
      <c r="Q1250" s="5">
        <f>IF(AND(DiscreteStatsTable[[#This Row],[RepsWithStatObserved]]=1,Y1250=0),200000000000000000000,IFERROR(_xlfn.T.INV.2T(1 -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50" s="5" cm="1">
        <f t="array" ref="R1250">MIN(IF((DiscreteStatsTable[GroupByKey]=DiscreteStatsTable[[#This Row],[GroupByKey]]),(DiscreteStatsTable[GroupByKey]=DiscreteStatsTable[[#This Row],[GroupByKey]])*DiscreteStatsTable[Average]))</f>
        <v>0.14775202073435401</v>
      </c>
      <c r="S1250" s="5" cm="1">
        <f t="array" ref="S1250">MAX(IF((DiscreteStatsTable[GroupByKey]=DiscreteStatsTable[[#This Row],[GroupByKey]]),(DiscreteStatsTable[GroupByKey]=DiscreteStatsTable[[#This Row],[GroupByKey]])*DiscreteStatsTable[Average]))</f>
        <v>0.15935535821513699</v>
      </c>
      <c r="T1250" s="5" cm="1">
        <f t="array" ref="T1250">MIN(IF((DiscreteStatsTable[GroupByKey]=DiscreteStatsTable[[#This Row],[GroupByKey]]),(DiscreteStatsTable[GroupByKey]=DiscreteStatsTable[[#This Row],[GroupByKey]])*DiscreteStatsTable[Minimum]))</f>
        <v>1.2941586017357501E-2</v>
      </c>
      <c r="U1250" s="5" cm="1">
        <f t="array" ref="U1250">MAX(IF((DiscreteStatsTable[GroupByKey]=DiscreteStatsTable[[#This Row],[GroupByKey]]),(DiscreteStatsTable[GroupByKey]=DiscreteStatsTable[[#This Row],[GroupByKey]])*DiscreteStatsTable[Maximum]))</f>
        <v>0.39902140955300902</v>
      </c>
      <c r="V1250" s="5" cm="1">
        <f t="array" ref="V1250">IFERROR(AVERAGE(IF((DiscreteStatsTable[GroupByKey]=DiscreteStatsTable[[#This Row],[GroupByKey]]),(DiscreteStatsTable[GroupByKey]=DiscreteStatsTable[[#This Row],[GroupByKey]])*DiscreteStatsTable[NumberObservations])),0)</f>
        <v>314.94</v>
      </c>
      <c r="W1250" s="5">
        <f>IF((DiscreteStatsTable[[#This Row],[RepsRequested]]&gt;1),DiscreteStatsTable[[#This Row],[HalfWidth]],DiscreteStatsTable[[#This Row],[BatchMeansHalfWidth]])</f>
        <v>7.902472167534418E-4</v>
      </c>
      <c r="X1250" s="5" cm="1">
        <f t="array" ref="X1250">COUNT(IF((DiscreteStatsTable[GroupByKey]=DiscreteStatsTable[[#This Row],[GroupByKey]]),(DiscreteStatsTable[GroupByKey]=DiscreteStatsTable[[#This Row],[GroupByKey]])*DiscreteStatsTable[Replication]))</f>
        <v>50</v>
      </c>
      <c r="Y1250" s="5">
        <f>IF(DiscreteStatsTable[[#This Row],[RepsRequested]]=DiscreteStatsTable[[#This Row],[RepsWithStatObserved]],1,0)</f>
        <v>1</v>
      </c>
    </row>
    <row r="1251" spans="1:25" x14ac:dyDescent="0.25">
      <c r="A1251" t="s">
        <v>68</v>
      </c>
      <c r="B1251" t="s">
        <v>70</v>
      </c>
      <c r="C1251">
        <v>38</v>
      </c>
      <c r="D1251" t="s">
        <v>85</v>
      </c>
      <c r="E1251" t="s">
        <v>92</v>
      </c>
      <c r="F1251" t="s">
        <v>87</v>
      </c>
      <c r="G1251">
        <v>6.4005734207221199</v>
      </c>
      <c r="H1251">
        <v>2E+20</v>
      </c>
      <c r="I1251">
        <v>1.61547676940955</v>
      </c>
      <c r="J1251">
        <v>17.188187694847699</v>
      </c>
      <c r="K1251">
        <v>315</v>
      </c>
      <c r="L125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51" s="5" cm="1">
        <f t="array" ref="M1251">MAX(IF((ProjectInfoTable[ProjectName]=DiscreteStatsTable[[#This Row],[ProjectName]]),(ProjectInfoTable[ProjectName]=DiscreteStatsTable[[#This Row],[ProjectName]])*ProjectInfoTable[NumberOfReplications]))</f>
        <v>50</v>
      </c>
      <c r="N1251" s="5" cm="1">
        <f t="array" ref="N1251">IFERROR(AVERAGE(IF((DiscreteStatsTable[GroupByKey]=DiscreteStatsTable[[#This Row],[GroupByKey]]),(DiscreteStatsTable[GroupByKey]=DiscreteStatsTable[[#This Row],[GroupByKey]])*DiscreteStatsTable[Average])),0)</f>
        <v>6.2464097165262737</v>
      </c>
      <c r="O1251" s="5" cm="1">
        <f t="array" ref="O1251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251" s="5" cm="1">
        <f t="array" ref="P1251">MAX(IF((ProjectInfoTable[ProjectName]=DiscreteStatsTable[[#This Row],[ProjectName]]),(ProjectInfoTable[ProjectName]=DiscreteStatsTable[[#This Row],[ProjectName]])*ProjectInfoTable[ConfidenceInterval]))</f>
        <v>0.95</v>
      </c>
      <c r="Q1251" s="5">
        <f>IF(AND(DiscreteStatsTable[[#This Row],[RepsWithStatObserved]]=1,Y1251=0),200000000000000000000,IFERROR(_xlfn.T.INV.2T(1 -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251" s="5" cm="1">
        <f t="array" ref="R1251">MIN(IF((DiscreteStatsTable[GroupByKey]=DiscreteStatsTable[[#This Row],[GroupByKey]]),(DiscreteStatsTable[GroupByKey]=DiscreteStatsTable[[#This Row],[GroupByKey]])*DiscreteStatsTable[Average]))</f>
        <v>5.7719952606423401</v>
      </c>
      <c r="S1251" s="5" cm="1">
        <f t="array" ref="S1251">MAX(IF((DiscreteStatsTable[GroupByKey]=DiscreteStatsTable[[#This Row],[GroupByKey]]),(DiscreteStatsTable[GroupByKey]=DiscreteStatsTable[[#This Row],[GroupByKey]])*DiscreteStatsTable[Average]))</f>
        <v>6.9649734105951397</v>
      </c>
      <c r="T1251" s="5" cm="1">
        <f t="array" ref="T1251">MIN(IF((DiscreteStatsTable[GroupByKey]=DiscreteStatsTable[[#This Row],[GroupByKey]]),(DiscreteStatsTable[GroupByKey]=DiscreteStatsTable[[#This Row],[GroupByKey]])*DiscreteStatsTable[Minimum]))</f>
        <v>0.776495161041453</v>
      </c>
      <c r="U1251" s="5" cm="1">
        <f t="array" ref="U1251">MAX(IF((DiscreteStatsTable[GroupByKey]=DiscreteStatsTable[[#This Row],[GroupByKey]]),(DiscreteStatsTable[GroupByKey]=DiscreteStatsTable[[#This Row],[GroupByKey]])*DiscreteStatsTable[Maximum]))</f>
        <v>24.516532285818698</v>
      </c>
      <c r="V1251" s="5" cm="1">
        <f t="array" ref="V1251">IFERROR(AVERAGE(IF((DiscreteStatsTable[GroupByKey]=DiscreteStatsTable[[#This Row],[GroupByKey]]),(DiscreteStatsTable[GroupByKey]=DiscreteStatsTable[[#This Row],[GroupByKey]])*DiscreteStatsTable[NumberObservations])),0)</f>
        <v>314.94</v>
      </c>
      <c r="W1251" s="5">
        <f>IF((DiscreteStatsTable[[#This Row],[RepsRequested]]&gt;1),DiscreteStatsTable[[#This Row],[HalfWidth]],DiscreteStatsTable[[#This Row],[BatchMeansHalfWidth]])</f>
        <v>7.1468938045562813E-2</v>
      </c>
      <c r="X1251" s="5" cm="1">
        <f t="array" ref="X1251">COUNT(IF((DiscreteStatsTable[GroupByKey]=DiscreteStatsTable[[#This Row],[GroupByKey]]),(DiscreteStatsTable[GroupByKey]=DiscreteStatsTable[[#This Row],[GroupByKey]])*DiscreteStatsTable[Replication]))</f>
        <v>50</v>
      </c>
      <c r="Y1251" s="5">
        <f>IF(DiscreteStatsTable[[#This Row],[RepsRequested]]=DiscreteStatsTable[[#This Row],[RepsWithStatObserved]],1,0)</f>
        <v>1</v>
      </c>
    </row>
    <row r="1252" spans="1:25" x14ac:dyDescent="0.25">
      <c r="A1252" t="s">
        <v>68</v>
      </c>
      <c r="B1252" t="s">
        <v>70</v>
      </c>
      <c r="C1252">
        <v>38</v>
      </c>
      <c r="D1252" t="s">
        <v>85</v>
      </c>
      <c r="E1252" t="s">
        <v>93</v>
      </c>
      <c r="F1252" t="s">
        <v>87</v>
      </c>
      <c r="G1252">
        <v>0</v>
      </c>
      <c r="H1252">
        <v>2E+20</v>
      </c>
      <c r="I1252">
        <v>0</v>
      </c>
      <c r="J1252">
        <v>0</v>
      </c>
      <c r="K1252">
        <v>315</v>
      </c>
      <c r="L125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52" s="5" cm="1">
        <f t="array" ref="M1252">MAX(IF((ProjectInfoTable[ProjectName]=DiscreteStatsTable[[#This Row],[ProjectName]]),(ProjectInfoTable[ProjectName]=DiscreteStatsTable[[#This Row],[ProjectName]])*ProjectInfoTable[NumberOfReplications]))</f>
        <v>50</v>
      </c>
      <c r="N1252" s="5" cm="1">
        <f t="array" ref="N1252">IFERROR(AVERAGE(IF((DiscreteStatsTable[GroupByKey]=DiscreteStatsTable[[#This Row],[GroupByKey]]),(DiscreteStatsTable[GroupByKey]=DiscreteStatsTable[[#This Row],[GroupByKey]])*DiscreteStatsTable[Average])),0)</f>
        <v>0</v>
      </c>
      <c r="O1252" s="5" cm="1">
        <f t="array" ref="O1252">IFERROR(_xlfn.STDEV.S(IF((DiscreteStatsTable[GroupByKey]=DiscreteStatsTable[[#This Row],[GroupByKey]]),(DiscreteStatsTable[GroupByKey]=DiscreteStatsTable[[#This Row],[GroupByKey]])*DiscreteStatsTable[Average])),0)</f>
        <v>0</v>
      </c>
      <c r="P1252" s="5" cm="1">
        <f t="array" ref="P1252">MAX(IF((ProjectInfoTable[ProjectName]=DiscreteStatsTable[[#This Row],[ProjectName]]),(ProjectInfoTable[ProjectName]=DiscreteStatsTable[[#This Row],[ProjectName]])*ProjectInfoTable[ConfidenceInterval]))</f>
        <v>0.95</v>
      </c>
      <c r="Q1252" s="5">
        <f>IF(AND(DiscreteStatsTable[[#This Row],[RepsWithStatObserved]]=1,Y1252=0),200000000000000000000,IFERROR(_xlfn.T.INV.2T(1 -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2" s="5" cm="1">
        <f t="array" ref="R1252">MIN(IF((DiscreteStatsTable[GroupByKey]=DiscreteStatsTable[[#This Row],[GroupByKey]]),(DiscreteStatsTable[GroupByKey]=DiscreteStatsTable[[#This Row],[GroupByKey]])*DiscreteStatsTable[Average]))</f>
        <v>0</v>
      </c>
      <c r="S1252" s="5" cm="1">
        <f t="array" ref="S1252">MAX(IF((DiscreteStatsTable[GroupByKey]=DiscreteStatsTable[[#This Row],[GroupByKey]]),(DiscreteStatsTable[GroupByKey]=DiscreteStatsTable[[#This Row],[GroupByKey]])*DiscreteStatsTable[Average]))</f>
        <v>0</v>
      </c>
      <c r="T1252" s="5" cm="1">
        <f t="array" ref="T1252">MIN(IF((DiscreteStatsTable[GroupByKey]=DiscreteStatsTable[[#This Row],[GroupByKey]]),(DiscreteStatsTable[GroupByKey]=DiscreteStatsTable[[#This Row],[GroupByKey]])*DiscreteStatsTable[Minimum]))</f>
        <v>0</v>
      </c>
      <c r="U1252" s="5" cm="1">
        <f t="array" ref="U1252">MAX(IF((DiscreteStatsTable[GroupByKey]=DiscreteStatsTable[[#This Row],[GroupByKey]]),(DiscreteStatsTable[GroupByKey]=DiscreteStatsTable[[#This Row],[GroupByKey]])*DiscreteStatsTable[Maximum]))</f>
        <v>0</v>
      </c>
      <c r="V1252" s="5" cm="1">
        <f t="array" ref="V1252">IFERROR(AVERAGE(IF((DiscreteStatsTable[GroupByKey]=DiscreteStatsTable[[#This Row],[GroupByKey]]),(DiscreteStatsTable[GroupByKey]=DiscreteStatsTable[[#This Row],[GroupByKey]])*DiscreteStatsTable[NumberObservations])),0)</f>
        <v>314.94</v>
      </c>
      <c r="W1252" s="5">
        <f>IF((DiscreteStatsTable[[#This Row],[RepsRequested]]&gt;1),DiscreteStatsTable[[#This Row],[HalfWidth]],DiscreteStatsTable[[#This Row],[BatchMeansHalfWidth]])</f>
        <v>0</v>
      </c>
      <c r="X1252" s="5" cm="1">
        <f t="array" ref="X1252">COUNT(IF((DiscreteStatsTable[GroupByKey]=DiscreteStatsTable[[#This Row],[GroupByKey]]),(DiscreteStatsTable[GroupByKey]=DiscreteStatsTable[[#This Row],[GroupByKey]])*DiscreteStatsTable[Replication]))</f>
        <v>50</v>
      </c>
      <c r="Y1252" s="5">
        <f>IF(DiscreteStatsTable[[#This Row],[RepsRequested]]=DiscreteStatsTable[[#This Row],[RepsWithStatObserved]],1,0)</f>
        <v>1</v>
      </c>
    </row>
    <row r="1253" spans="1:25" x14ac:dyDescent="0.25">
      <c r="A1253" t="s">
        <v>68</v>
      </c>
      <c r="B1253" t="s">
        <v>70</v>
      </c>
      <c r="C1253">
        <v>38</v>
      </c>
      <c r="D1253" t="s">
        <v>85</v>
      </c>
      <c r="E1253" t="s">
        <v>94</v>
      </c>
      <c r="F1253" t="s">
        <v>87</v>
      </c>
      <c r="G1253">
        <v>0</v>
      </c>
      <c r="H1253">
        <v>2E+20</v>
      </c>
      <c r="I1253">
        <v>0</v>
      </c>
      <c r="J1253">
        <v>0</v>
      </c>
      <c r="K1253">
        <v>315</v>
      </c>
      <c r="L125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53" s="5" cm="1">
        <f t="array" ref="M1253">MAX(IF((ProjectInfoTable[ProjectName]=DiscreteStatsTable[[#This Row],[ProjectName]]),(ProjectInfoTable[ProjectName]=DiscreteStatsTable[[#This Row],[ProjectName]])*ProjectInfoTable[NumberOfReplications]))</f>
        <v>50</v>
      </c>
      <c r="N1253" s="5" cm="1">
        <f t="array" ref="N1253">IFERROR(AVERAGE(IF((DiscreteStatsTable[GroupByKey]=DiscreteStatsTable[[#This Row],[GroupByKey]]),(DiscreteStatsTable[GroupByKey]=DiscreteStatsTable[[#This Row],[GroupByKey]])*DiscreteStatsTable[Average])),0)</f>
        <v>0</v>
      </c>
      <c r="O1253" s="5" cm="1">
        <f t="array" ref="O1253">IFERROR(_xlfn.STDEV.S(IF((DiscreteStatsTable[GroupByKey]=DiscreteStatsTable[[#This Row],[GroupByKey]]),(DiscreteStatsTable[GroupByKey]=DiscreteStatsTable[[#This Row],[GroupByKey]])*DiscreteStatsTable[Average])),0)</f>
        <v>0</v>
      </c>
      <c r="P1253" s="5" cm="1">
        <f t="array" ref="P1253">MAX(IF((ProjectInfoTable[ProjectName]=DiscreteStatsTable[[#This Row],[ProjectName]]),(ProjectInfoTable[ProjectName]=DiscreteStatsTable[[#This Row],[ProjectName]])*ProjectInfoTable[ConfidenceInterval]))</f>
        <v>0.95</v>
      </c>
      <c r="Q1253" s="5">
        <f>IF(AND(DiscreteStatsTable[[#This Row],[RepsWithStatObserved]]=1,Y1253=0),200000000000000000000,IFERROR(_xlfn.T.INV.2T(1 -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3" s="5" cm="1">
        <f t="array" ref="R1253">MIN(IF((DiscreteStatsTable[GroupByKey]=DiscreteStatsTable[[#This Row],[GroupByKey]]),(DiscreteStatsTable[GroupByKey]=DiscreteStatsTable[[#This Row],[GroupByKey]])*DiscreteStatsTable[Average]))</f>
        <v>0</v>
      </c>
      <c r="S1253" s="5" cm="1">
        <f t="array" ref="S1253">MAX(IF((DiscreteStatsTable[GroupByKey]=DiscreteStatsTable[[#This Row],[GroupByKey]]),(DiscreteStatsTable[GroupByKey]=DiscreteStatsTable[[#This Row],[GroupByKey]])*DiscreteStatsTable[Average]))</f>
        <v>0</v>
      </c>
      <c r="T1253" s="5" cm="1">
        <f t="array" ref="T1253">MIN(IF((DiscreteStatsTable[GroupByKey]=DiscreteStatsTable[[#This Row],[GroupByKey]]),(DiscreteStatsTable[GroupByKey]=DiscreteStatsTable[[#This Row],[GroupByKey]])*DiscreteStatsTable[Minimum]))</f>
        <v>0</v>
      </c>
      <c r="U1253" s="5" cm="1">
        <f t="array" ref="U1253">MAX(IF((DiscreteStatsTable[GroupByKey]=DiscreteStatsTable[[#This Row],[GroupByKey]]),(DiscreteStatsTable[GroupByKey]=DiscreteStatsTable[[#This Row],[GroupByKey]])*DiscreteStatsTable[Maximum]))</f>
        <v>0</v>
      </c>
      <c r="V1253" s="5" cm="1">
        <f t="array" ref="V1253">IFERROR(AVERAGE(IF((DiscreteStatsTable[GroupByKey]=DiscreteStatsTable[[#This Row],[GroupByKey]]),(DiscreteStatsTable[GroupByKey]=DiscreteStatsTable[[#This Row],[GroupByKey]])*DiscreteStatsTable[NumberObservations])),0)</f>
        <v>314.94</v>
      </c>
      <c r="W1253" s="5">
        <f>IF((DiscreteStatsTable[[#This Row],[RepsRequested]]&gt;1),DiscreteStatsTable[[#This Row],[HalfWidth]],DiscreteStatsTable[[#This Row],[BatchMeansHalfWidth]])</f>
        <v>0</v>
      </c>
      <c r="X1253" s="5" cm="1">
        <f t="array" ref="X1253">COUNT(IF((DiscreteStatsTable[GroupByKey]=DiscreteStatsTable[[#This Row],[GroupByKey]]),(DiscreteStatsTable[GroupByKey]=DiscreteStatsTable[[#This Row],[GroupByKey]])*DiscreteStatsTable[Replication]))</f>
        <v>50</v>
      </c>
      <c r="Y1253" s="5">
        <f>IF(DiscreteStatsTable[[#This Row],[RepsRequested]]=DiscreteStatsTable[[#This Row],[RepsWithStatObserved]],1,0)</f>
        <v>1</v>
      </c>
    </row>
    <row r="1254" spans="1:25" x14ac:dyDescent="0.25">
      <c r="A1254" t="s">
        <v>68</v>
      </c>
      <c r="B1254" t="s">
        <v>70</v>
      </c>
      <c r="C1254">
        <v>38</v>
      </c>
      <c r="D1254" t="s">
        <v>85</v>
      </c>
      <c r="E1254" t="s">
        <v>95</v>
      </c>
      <c r="F1254" t="s">
        <v>87</v>
      </c>
      <c r="G1254">
        <v>0.155380987680827</v>
      </c>
      <c r="H1254">
        <v>2E+20</v>
      </c>
      <c r="I1254">
        <v>2.5403153362856298E-2</v>
      </c>
      <c r="J1254">
        <v>0.37852635256608902</v>
      </c>
      <c r="K1254">
        <v>315</v>
      </c>
      <c r="L125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54" s="5" cm="1">
        <f t="array" ref="M1254">MAX(IF((ProjectInfoTable[ProjectName]=DiscreteStatsTable[[#This Row],[ProjectName]]),(ProjectInfoTable[ProjectName]=DiscreteStatsTable[[#This Row],[ProjectName]])*ProjectInfoTable[NumberOfReplications]))</f>
        <v>50</v>
      </c>
      <c r="N1254" s="5" cm="1">
        <f t="array" ref="N1254">IFERROR(AVERAGE(IF((DiscreteStatsTable[GroupByKey]=DiscreteStatsTable[[#This Row],[GroupByKey]]),(DiscreteStatsTable[GroupByKey]=DiscreteStatsTable[[#This Row],[GroupByKey]])*DiscreteStatsTable[Average])),0)</f>
        <v>0.15360300744494335</v>
      </c>
      <c r="O1254" s="5" cm="1">
        <f t="array" ref="O125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54" s="5" cm="1">
        <f t="array" ref="P1254">MAX(IF((ProjectInfoTable[ProjectName]=DiscreteStatsTable[[#This Row],[ProjectName]]),(ProjectInfoTable[ProjectName]=DiscreteStatsTable[[#This Row],[ProjectName]])*ProjectInfoTable[ConfidenceInterval]))</f>
        <v>0.95</v>
      </c>
      <c r="Q1254" s="5">
        <f>IF(AND(DiscreteStatsTable[[#This Row],[RepsWithStatObserved]]=1,Y1254=0),200000000000000000000,IFERROR(_xlfn.T.INV.2T(1 -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54" s="5" cm="1">
        <f t="array" ref="R1254">MIN(IF((DiscreteStatsTable[GroupByKey]=DiscreteStatsTable[[#This Row],[GroupByKey]]),(DiscreteStatsTable[GroupByKey]=DiscreteStatsTable[[#This Row],[GroupByKey]])*DiscreteStatsTable[Average]))</f>
        <v>0.14775202073435401</v>
      </c>
      <c r="S1254" s="5" cm="1">
        <f t="array" ref="S1254">MAX(IF((DiscreteStatsTable[GroupByKey]=DiscreteStatsTable[[#This Row],[GroupByKey]]),(DiscreteStatsTable[GroupByKey]=DiscreteStatsTable[[#This Row],[GroupByKey]])*DiscreteStatsTable[Average]))</f>
        <v>0.15935535821513699</v>
      </c>
      <c r="T1254" s="5" cm="1">
        <f t="array" ref="T1254">MIN(IF((DiscreteStatsTable[GroupByKey]=DiscreteStatsTable[[#This Row],[GroupByKey]]),(DiscreteStatsTable[GroupByKey]=DiscreteStatsTable[[#This Row],[GroupByKey]])*DiscreteStatsTable[Minimum]))</f>
        <v>1.2941586017357501E-2</v>
      </c>
      <c r="U1254" s="5" cm="1">
        <f t="array" ref="U1254">MAX(IF((DiscreteStatsTable[GroupByKey]=DiscreteStatsTable[[#This Row],[GroupByKey]]),(DiscreteStatsTable[GroupByKey]=DiscreteStatsTable[[#This Row],[GroupByKey]])*DiscreteStatsTable[Maximum]))</f>
        <v>0.39902140955300902</v>
      </c>
      <c r="V1254" s="5" cm="1">
        <f t="array" ref="V1254">IFERROR(AVERAGE(IF((DiscreteStatsTable[GroupByKey]=DiscreteStatsTable[[#This Row],[GroupByKey]]),(DiscreteStatsTable[GroupByKey]=DiscreteStatsTable[[#This Row],[GroupByKey]])*DiscreteStatsTable[NumberObservations])),0)</f>
        <v>314.94</v>
      </c>
      <c r="W1254" s="5">
        <f>IF((DiscreteStatsTable[[#This Row],[RepsRequested]]&gt;1),DiscreteStatsTable[[#This Row],[HalfWidth]],DiscreteStatsTable[[#This Row],[BatchMeansHalfWidth]])</f>
        <v>7.902472167534418E-4</v>
      </c>
      <c r="X1254" s="5" cm="1">
        <f t="array" ref="X1254">COUNT(IF((DiscreteStatsTable[GroupByKey]=DiscreteStatsTable[[#This Row],[GroupByKey]]),(DiscreteStatsTable[GroupByKey]=DiscreteStatsTable[[#This Row],[GroupByKey]])*DiscreteStatsTable[Replication]))</f>
        <v>50</v>
      </c>
      <c r="Y1254" s="5">
        <f>IF(DiscreteStatsTable[[#This Row],[RepsRequested]]=DiscreteStatsTable[[#This Row],[RepsWithStatObserved]],1,0)</f>
        <v>1</v>
      </c>
    </row>
    <row r="1255" spans="1:25" x14ac:dyDescent="0.25">
      <c r="A1255" t="s">
        <v>68</v>
      </c>
      <c r="B1255" t="s">
        <v>70</v>
      </c>
      <c r="C1255">
        <v>38</v>
      </c>
      <c r="D1255" t="s">
        <v>85</v>
      </c>
      <c r="E1255" t="s">
        <v>96</v>
      </c>
      <c r="F1255" t="s">
        <v>87</v>
      </c>
      <c r="G1255">
        <v>5.79504043716386</v>
      </c>
      <c r="H1255">
        <v>2E+20</v>
      </c>
      <c r="I1255">
        <v>1.5241892017713801</v>
      </c>
      <c r="J1255">
        <v>16.5728893121141</v>
      </c>
      <c r="K1255">
        <v>315</v>
      </c>
      <c r="L125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55" s="5" cm="1">
        <f t="array" ref="M1255">MAX(IF((ProjectInfoTable[ProjectName]=DiscreteStatsTable[[#This Row],[ProjectName]]),(ProjectInfoTable[ProjectName]=DiscreteStatsTable[[#This Row],[ProjectName]])*ProjectInfoTable[NumberOfReplications]))</f>
        <v>50</v>
      </c>
      <c r="N1255" s="5" cm="1">
        <f t="array" ref="N1255">IFERROR(AVERAGE(IF((DiscreteStatsTable[GroupByKey]=DiscreteStatsTable[[#This Row],[GroupByKey]]),(DiscreteStatsTable[GroupByKey]=DiscreteStatsTable[[#This Row],[GroupByKey]])*DiscreteStatsTable[Average])),0)</f>
        <v>5.6703914844629564</v>
      </c>
      <c r="O1255" s="5" cm="1">
        <f t="array" ref="O1255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255" s="5" cm="1">
        <f t="array" ref="P1255">MAX(IF((ProjectInfoTable[ProjectName]=DiscreteStatsTable[[#This Row],[ProjectName]]),(ProjectInfoTable[ProjectName]=DiscreteStatsTable[[#This Row],[ProjectName]])*ProjectInfoTable[ConfidenceInterval]))</f>
        <v>0.95</v>
      </c>
      <c r="Q1255" s="5">
        <f>IF(AND(DiscreteStatsTable[[#This Row],[RepsWithStatObserved]]=1,Y1255=0),200000000000000000000,IFERROR(_xlfn.T.INV.2T(1 -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255" s="5" cm="1">
        <f t="array" ref="R1255">MIN(IF((DiscreteStatsTable[GroupByKey]=DiscreteStatsTable[[#This Row],[GroupByKey]]),(DiscreteStatsTable[GroupByKey]=DiscreteStatsTable[[#This Row],[GroupByKey]])*DiscreteStatsTable[Average]))</f>
        <v>5.4446177348794</v>
      </c>
      <c r="S1255" s="5" cm="1">
        <f t="array" ref="S1255">MAX(IF((DiscreteStatsTable[GroupByKey]=DiscreteStatsTable[[#This Row],[GroupByKey]]),(DiscreteStatsTable[GroupByKey]=DiscreteStatsTable[[#This Row],[GroupByKey]])*DiscreteStatsTable[Average]))</f>
        <v>5.9073355064629904</v>
      </c>
      <c r="T1255" s="5" cm="1">
        <f t="array" ref="T1255">MIN(IF((DiscreteStatsTable[GroupByKey]=DiscreteStatsTable[[#This Row],[GroupByKey]]),(DiscreteStatsTable[GroupByKey]=DiscreteStatsTable[[#This Row],[GroupByKey]])*DiscreteStatsTable[Minimum]))</f>
        <v>0.776495161041453</v>
      </c>
      <c r="U1255" s="5" cm="1">
        <f t="array" ref="U1255">MAX(IF((DiscreteStatsTable[GroupByKey]=DiscreteStatsTable[[#This Row],[GroupByKey]]),(DiscreteStatsTable[GroupByKey]=DiscreteStatsTable[[#This Row],[GroupByKey]])*DiscreteStatsTable[Maximum]))</f>
        <v>17.386184782464099</v>
      </c>
      <c r="V1255" s="5" cm="1">
        <f t="array" ref="V1255">IFERROR(AVERAGE(IF((DiscreteStatsTable[GroupByKey]=DiscreteStatsTable[[#This Row],[GroupByKey]]),(DiscreteStatsTable[GroupByKey]=DiscreteStatsTable[[#This Row],[GroupByKey]])*DiscreteStatsTable[NumberObservations])),0)</f>
        <v>314.94</v>
      </c>
      <c r="W1255" s="5">
        <f>IF((DiscreteStatsTable[[#This Row],[RepsRequested]]&gt;1),DiscreteStatsTable[[#This Row],[HalfWidth]],DiscreteStatsTable[[#This Row],[BatchMeansHalfWidth]])</f>
        <v>3.1864759013847554E-2</v>
      </c>
      <c r="X1255" s="5" cm="1">
        <f t="array" ref="X1255">COUNT(IF((DiscreteStatsTable[GroupByKey]=DiscreteStatsTable[[#This Row],[GroupByKey]]),(DiscreteStatsTable[GroupByKey]=DiscreteStatsTable[[#This Row],[GroupByKey]])*DiscreteStatsTable[Replication]))</f>
        <v>50</v>
      </c>
      <c r="Y1255" s="5">
        <f>IF(DiscreteStatsTable[[#This Row],[RepsRequested]]=DiscreteStatsTable[[#This Row],[RepsWithStatObserved]],1,0)</f>
        <v>1</v>
      </c>
    </row>
    <row r="1256" spans="1:25" x14ac:dyDescent="0.25">
      <c r="A1256" t="s">
        <v>68</v>
      </c>
      <c r="B1256" t="s">
        <v>70</v>
      </c>
      <c r="C1256">
        <v>38</v>
      </c>
      <c r="D1256" t="s">
        <v>85</v>
      </c>
      <c r="E1256" t="s">
        <v>97</v>
      </c>
      <c r="F1256" t="s">
        <v>87</v>
      </c>
      <c r="G1256">
        <v>0</v>
      </c>
      <c r="H1256">
        <v>2E+20</v>
      </c>
      <c r="I1256">
        <v>0</v>
      </c>
      <c r="J1256">
        <v>0</v>
      </c>
      <c r="K1256">
        <v>315</v>
      </c>
      <c r="L125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56" s="5" cm="1">
        <f t="array" ref="M1256">MAX(IF((ProjectInfoTable[ProjectName]=DiscreteStatsTable[[#This Row],[ProjectName]]),(ProjectInfoTable[ProjectName]=DiscreteStatsTable[[#This Row],[ProjectName]])*ProjectInfoTable[NumberOfReplications]))</f>
        <v>50</v>
      </c>
      <c r="N1256" s="5" cm="1">
        <f t="array" ref="N1256">IFERROR(AVERAGE(IF((DiscreteStatsTable[GroupByKey]=DiscreteStatsTable[[#This Row],[GroupByKey]]),(DiscreteStatsTable[GroupByKey]=DiscreteStatsTable[[#This Row],[GroupByKey]])*DiscreteStatsTable[Average])),0)</f>
        <v>0</v>
      </c>
      <c r="O1256" s="5" cm="1">
        <f t="array" ref="O1256">IFERROR(_xlfn.STDEV.S(IF((DiscreteStatsTable[GroupByKey]=DiscreteStatsTable[[#This Row],[GroupByKey]]),(DiscreteStatsTable[GroupByKey]=DiscreteStatsTable[[#This Row],[GroupByKey]])*DiscreteStatsTable[Average])),0)</f>
        <v>0</v>
      </c>
      <c r="P1256" s="5" cm="1">
        <f t="array" ref="P1256">MAX(IF((ProjectInfoTable[ProjectName]=DiscreteStatsTable[[#This Row],[ProjectName]]),(ProjectInfoTable[ProjectName]=DiscreteStatsTable[[#This Row],[ProjectName]])*ProjectInfoTable[ConfidenceInterval]))</f>
        <v>0.95</v>
      </c>
      <c r="Q1256" s="5">
        <f>IF(AND(DiscreteStatsTable[[#This Row],[RepsWithStatObserved]]=1,Y1256=0),200000000000000000000,IFERROR(_xlfn.T.INV.2T(1 -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6" s="5" cm="1">
        <f t="array" ref="R1256">MIN(IF((DiscreteStatsTable[GroupByKey]=DiscreteStatsTable[[#This Row],[GroupByKey]]),(DiscreteStatsTable[GroupByKey]=DiscreteStatsTable[[#This Row],[GroupByKey]])*DiscreteStatsTable[Average]))</f>
        <v>0</v>
      </c>
      <c r="S1256" s="5" cm="1">
        <f t="array" ref="S1256">MAX(IF((DiscreteStatsTable[GroupByKey]=DiscreteStatsTable[[#This Row],[GroupByKey]]),(DiscreteStatsTable[GroupByKey]=DiscreteStatsTable[[#This Row],[GroupByKey]])*DiscreteStatsTable[Average]))</f>
        <v>0</v>
      </c>
      <c r="T1256" s="5" cm="1">
        <f t="array" ref="T1256">MIN(IF((DiscreteStatsTable[GroupByKey]=DiscreteStatsTable[[#This Row],[GroupByKey]]),(DiscreteStatsTable[GroupByKey]=DiscreteStatsTable[[#This Row],[GroupByKey]])*DiscreteStatsTable[Minimum]))</f>
        <v>0</v>
      </c>
      <c r="U1256" s="5" cm="1">
        <f t="array" ref="U1256">MAX(IF((DiscreteStatsTable[GroupByKey]=DiscreteStatsTable[[#This Row],[GroupByKey]]),(DiscreteStatsTable[GroupByKey]=DiscreteStatsTable[[#This Row],[GroupByKey]])*DiscreteStatsTable[Maximum]))</f>
        <v>0</v>
      </c>
      <c r="V1256" s="5" cm="1">
        <f t="array" ref="V1256">IFERROR(AVERAGE(IF((DiscreteStatsTable[GroupByKey]=DiscreteStatsTable[[#This Row],[GroupByKey]]),(DiscreteStatsTable[GroupByKey]=DiscreteStatsTable[[#This Row],[GroupByKey]])*DiscreteStatsTable[NumberObservations])),0)</f>
        <v>314.94</v>
      </c>
      <c r="W1256" s="5">
        <f>IF((DiscreteStatsTable[[#This Row],[RepsRequested]]&gt;1),DiscreteStatsTable[[#This Row],[HalfWidth]],DiscreteStatsTable[[#This Row],[BatchMeansHalfWidth]])</f>
        <v>0</v>
      </c>
      <c r="X1256" s="5" cm="1">
        <f t="array" ref="X1256">COUNT(IF((DiscreteStatsTable[GroupByKey]=DiscreteStatsTable[[#This Row],[GroupByKey]]),(DiscreteStatsTable[GroupByKey]=DiscreteStatsTable[[#This Row],[GroupByKey]])*DiscreteStatsTable[Replication]))</f>
        <v>50</v>
      </c>
      <c r="Y1256" s="5">
        <f>IF(DiscreteStatsTable[[#This Row],[RepsRequested]]=DiscreteStatsTable[[#This Row],[RepsWithStatObserved]],1,0)</f>
        <v>1</v>
      </c>
    </row>
    <row r="1257" spans="1:25" x14ac:dyDescent="0.25">
      <c r="A1257" t="s">
        <v>68</v>
      </c>
      <c r="B1257" t="s">
        <v>70</v>
      </c>
      <c r="C1257">
        <v>38</v>
      </c>
      <c r="D1257" t="s">
        <v>85</v>
      </c>
      <c r="E1257" t="s">
        <v>98</v>
      </c>
      <c r="F1257" t="s">
        <v>87</v>
      </c>
      <c r="G1257">
        <v>0.60553298355826601</v>
      </c>
      <c r="H1257">
        <v>2E+20</v>
      </c>
      <c r="I1257">
        <v>0</v>
      </c>
      <c r="J1257">
        <v>5.9439804643058096</v>
      </c>
      <c r="K1257">
        <v>315</v>
      </c>
      <c r="L125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57" s="5" cm="1">
        <f t="array" ref="M1257">MAX(IF((ProjectInfoTable[ProjectName]=DiscreteStatsTable[[#This Row],[ProjectName]]),(ProjectInfoTable[ProjectName]=DiscreteStatsTable[[#This Row],[ProjectName]])*ProjectInfoTable[NumberOfReplications]))</f>
        <v>50</v>
      </c>
      <c r="N1257" s="5" cm="1">
        <f t="array" ref="N1257">IFERROR(AVERAGE(IF((DiscreteStatsTable[GroupByKey]=DiscreteStatsTable[[#This Row],[GroupByKey]]),(DiscreteStatsTable[GroupByKey]=DiscreteStatsTable[[#This Row],[GroupByKey]])*DiscreteStatsTable[Average])),0)</f>
        <v>0.57601823206331915</v>
      </c>
      <c r="O1257" s="5" cm="1">
        <f t="array" ref="O1257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257" s="5" cm="1">
        <f t="array" ref="P1257">MAX(IF((ProjectInfoTable[ProjectName]=DiscreteStatsTable[[#This Row],[ProjectName]]),(ProjectInfoTable[ProjectName]=DiscreteStatsTable[[#This Row],[ProjectName]])*ProjectInfoTable[ConfidenceInterval]))</f>
        <v>0.95</v>
      </c>
      <c r="Q1257" s="5">
        <f>IF(AND(DiscreteStatsTable[[#This Row],[RepsWithStatObserved]]=1,Y1257=0),200000000000000000000,IFERROR(_xlfn.T.INV.2T(1 -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257" s="5" cm="1">
        <f t="array" ref="R1257">MIN(IF((DiscreteStatsTable[GroupByKey]=DiscreteStatsTable[[#This Row],[GroupByKey]]),(DiscreteStatsTable[GroupByKey]=DiscreteStatsTable[[#This Row],[GroupByKey]])*DiscreteStatsTable[Average]))</f>
        <v>0.32737752576294898</v>
      </c>
      <c r="S1257" s="5" cm="1">
        <f t="array" ref="S1257">MAX(IF((DiscreteStatsTable[GroupByKey]=DiscreteStatsTable[[#This Row],[GroupByKey]]),(DiscreteStatsTable[GroupByKey]=DiscreteStatsTable[[#This Row],[GroupByKey]])*DiscreteStatsTable[Average]))</f>
        <v>1.14796185143237</v>
      </c>
      <c r="T1257" s="5" cm="1">
        <f t="array" ref="T1257">MIN(IF((DiscreteStatsTable[GroupByKey]=DiscreteStatsTable[[#This Row],[GroupByKey]]),(DiscreteStatsTable[GroupByKey]=DiscreteStatsTable[[#This Row],[GroupByKey]])*DiscreteStatsTable[Minimum]))</f>
        <v>0</v>
      </c>
      <c r="U1257" s="5" cm="1">
        <f t="array" ref="U1257">MAX(IF((DiscreteStatsTable[GroupByKey]=DiscreteStatsTable[[#This Row],[GroupByKey]]),(DiscreteStatsTable[GroupByKey]=DiscreteStatsTable[[#This Row],[GroupByKey]])*DiscreteStatsTable[Maximum]))</f>
        <v>11.200829717355999</v>
      </c>
      <c r="V1257" s="5" cm="1">
        <f t="array" ref="V1257">IFERROR(AVERAGE(IF((DiscreteStatsTable[GroupByKey]=DiscreteStatsTable[[#This Row],[GroupByKey]]),(DiscreteStatsTable[GroupByKey]=DiscreteStatsTable[[#This Row],[GroupByKey]])*DiscreteStatsTable[NumberObservations])),0)</f>
        <v>314.94</v>
      </c>
      <c r="W1257" s="5">
        <f>IF((DiscreteStatsTable[[#This Row],[RepsRequested]]&gt;1),DiscreteStatsTable[[#This Row],[HalfWidth]],DiscreteStatsTable[[#This Row],[BatchMeansHalfWidth]])</f>
        <v>4.5229136780020357E-2</v>
      </c>
      <c r="X1257" s="5" cm="1">
        <f t="array" ref="X1257">COUNT(IF((DiscreteStatsTable[GroupByKey]=DiscreteStatsTable[[#This Row],[GroupByKey]]),(DiscreteStatsTable[GroupByKey]=DiscreteStatsTable[[#This Row],[GroupByKey]])*DiscreteStatsTable[Replication]))</f>
        <v>50</v>
      </c>
      <c r="Y1257" s="5">
        <f>IF(DiscreteStatsTable[[#This Row],[RepsRequested]]=DiscreteStatsTable[[#This Row],[RepsWithStatObserved]],1,0)</f>
        <v>1</v>
      </c>
    </row>
    <row r="1258" spans="1:25" x14ac:dyDescent="0.25">
      <c r="A1258" t="s">
        <v>68</v>
      </c>
      <c r="B1258" t="s">
        <v>70</v>
      </c>
      <c r="C1258">
        <v>39</v>
      </c>
      <c r="D1258" t="s">
        <v>85</v>
      </c>
      <c r="E1258" t="s">
        <v>86</v>
      </c>
      <c r="F1258" t="s">
        <v>87</v>
      </c>
      <c r="G1258">
        <v>0</v>
      </c>
      <c r="H1258">
        <v>2E+20</v>
      </c>
      <c r="I1258">
        <v>0</v>
      </c>
      <c r="J1258">
        <v>0</v>
      </c>
      <c r="K1258">
        <v>315</v>
      </c>
      <c r="L125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58" s="5" cm="1">
        <f t="array" ref="M1258">MAX(IF((ProjectInfoTable[ProjectName]=DiscreteStatsTable[[#This Row],[ProjectName]]),(ProjectInfoTable[ProjectName]=DiscreteStatsTable[[#This Row],[ProjectName]])*ProjectInfoTable[NumberOfReplications]))</f>
        <v>50</v>
      </c>
      <c r="N1258" s="5" cm="1">
        <f t="array" ref="N1258">IFERROR(AVERAGE(IF((DiscreteStatsTable[GroupByKey]=DiscreteStatsTable[[#This Row],[GroupByKey]]),(DiscreteStatsTable[GroupByKey]=DiscreteStatsTable[[#This Row],[GroupByKey]])*DiscreteStatsTable[Average])),0)</f>
        <v>0</v>
      </c>
      <c r="O1258" s="5" cm="1">
        <f t="array" ref="O1258">IFERROR(_xlfn.STDEV.S(IF((DiscreteStatsTable[GroupByKey]=DiscreteStatsTable[[#This Row],[GroupByKey]]),(DiscreteStatsTable[GroupByKey]=DiscreteStatsTable[[#This Row],[GroupByKey]])*DiscreteStatsTable[Average])),0)</f>
        <v>0</v>
      </c>
      <c r="P1258" s="5" cm="1">
        <f t="array" ref="P1258">MAX(IF((ProjectInfoTable[ProjectName]=DiscreteStatsTable[[#This Row],[ProjectName]]),(ProjectInfoTable[ProjectName]=DiscreteStatsTable[[#This Row],[ProjectName]])*ProjectInfoTable[ConfidenceInterval]))</f>
        <v>0.95</v>
      </c>
      <c r="Q1258" s="5">
        <f>IF(AND(DiscreteStatsTable[[#This Row],[RepsWithStatObserved]]=1,Y1258=0),200000000000000000000,IFERROR(_xlfn.T.INV.2T(1 -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8" s="5" cm="1">
        <f t="array" ref="R1258">MIN(IF((DiscreteStatsTable[GroupByKey]=DiscreteStatsTable[[#This Row],[GroupByKey]]),(DiscreteStatsTable[GroupByKey]=DiscreteStatsTable[[#This Row],[GroupByKey]])*DiscreteStatsTable[Average]))</f>
        <v>0</v>
      </c>
      <c r="S1258" s="5" cm="1">
        <f t="array" ref="S1258">MAX(IF((DiscreteStatsTable[GroupByKey]=DiscreteStatsTable[[#This Row],[GroupByKey]]),(DiscreteStatsTable[GroupByKey]=DiscreteStatsTable[[#This Row],[GroupByKey]])*DiscreteStatsTable[Average]))</f>
        <v>0</v>
      </c>
      <c r="T1258" s="5" cm="1">
        <f t="array" ref="T1258">MIN(IF((DiscreteStatsTable[GroupByKey]=DiscreteStatsTable[[#This Row],[GroupByKey]]),(DiscreteStatsTable[GroupByKey]=DiscreteStatsTable[[#This Row],[GroupByKey]])*DiscreteStatsTable[Minimum]))</f>
        <v>0</v>
      </c>
      <c r="U1258" s="5" cm="1">
        <f t="array" ref="U1258">MAX(IF((DiscreteStatsTable[GroupByKey]=DiscreteStatsTable[[#This Row],[GroupByKey]]),(DiscreteStatsTable[GroupByKey]=DiscreteStatsTable[[#This Row],[GroupByKey]])*DiscreteStatsTable[Maximum]))</f>
        <v>0</v>
      </c>
      <c r="V1258" s="5" cm="1">
        <f t="array" ref="V1258">IFERROR(AVERAGE(IF((DiscreteStatsTable[GroupByKey]=DiscreteStatsTable[[#This Row],[GroupByKey]]),(DiscreteStatsTable[GroupByKey]=DiscreteStatsTable[[#This Row],[GroupByKey]])*DiscreteStatsTable[NumberObservations])),0)</f>
        <v>314.94</v>
      </c>
      <c r="W1258" s="5">
        <f>IF((DiscreteStatsTable[[#This Row],[RepsRequested]]&gt;1),DiscreteStatsTable[[#This Row],[HalfWidth]],DiscreteStatsTable[[#This Row],[BatchMeansHalfWidth]])</f>
        <v>0</v>
      </c>
      <c r="X1258" s="5" cm="1">
        <f t="array" ref="X1258">COUNT(IF((DiscreteStatsTable[GroupByKey]=DiscreteStatsTable[[#This Row],[GroupByKey]]),(DiscreteStatsTable[GroupByKey]=DiscreteStatsTable[[#This Row],[GroupByKey]])*DiscreteStatsTable[Replication]))</f>
        <v>50</v>
      </c>
      <c r="Y1258" s="5">
        <f>IF(DiscreteStatsTable[[#This Row],[RepsRequested]]=DiscreteStatsTable[[#This Row],[RepsWithStatObserved]],1,0)</f>
        <v>1</v>
      </c>
    </row>
    <row r="1259" spans="1:25" x14ac:dyDescent="0.25">
      <c r="A1259" t="s">
        <v>68</v>
      </c>
      <c r="B1259" t="s">
        <v>70</v>
      </c>
      <c r="C1259">
        <v>39</v>
      </c>
      <c r="D1259" t="s">
        <v>85</v>
      </c>
      <c r="E1259" t="s">
        <v>88</v>
      </c>
      <c r="F1259" t="s">
        <v>87</v>
      </c>
      <c r="G1259">
        <v>0</v>
      </c>
      <c r="H1259">
        <v>2E+20</v>
      </c>
      <c r="I1259">
        <v>0</v>
      </c>
      <c r="J1259">
        <v>0</v>
      </c>
      <c r="K1259">
        <v>315</v>
      </c>
      <c r="L125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59" s="5" cm="1">
        <f t="array" ref="M1259">MAX(IF((ProjectInfoTable[ProjectName]=DiscreteStatsTable[[#This Row],[ProjectName]]),(ProjectInfoTable[ProjectName]=DiscreteStatsTable[[#This Row],[ProjectName]])*ProjectInfoTable[NumberOfReplications]))</f>
        <v>50</v>
      </c>
      <c r="N1259" s="5" cm="1">
        <f t="array" ref="N1259">IFERROR(AVERAGE(IF((DiscreteStatsTable[GroupByKey]=DiscreteStatsTable[[#This Row],[GroupByKey]]),(DiscreteStatsTable[GroupByKey]=DiscreteStatsTable[[#This Row],[GroupByKey]])*DiscreteStatsTable[Average])),0)</f>
        <v>0</v>
      </c>
      <c r="O1259" s="5" cm="1">
        <f t="array" ref="O1259">IFERROR(_xlfn.STDEV.S(IF((DiscreteStatsTable[GroupByKey]=DiscreteStatsTable[[#This Row],[GroupByKey]]),(DiscreteStatsTable[GroupByKey]=DiscreteStatsTable[[#This Row],[GroupByKey]])*DiscreteStatsTable[Average])),0)</f>
        <v>0</v>
      </c>
      <c r="P1259" s="5" cm="1">
        <f t="array" ref="P1259">MAX(IF((ProjectInfoTable[ProjectName]=DiscreteStatsTable[[#This Row],[ProjectName]]),(ProjectInfoTable[ProjectName]=DiscreteStatsTable[[#This Row],[ProjectName]])*ProjectInfoTable[ConfidenceInterval]))</f>
        <v>0.95</v>
      </c>
      <c r="Q1259" s="5">
        <f>IF(AND(DiscreteStatsTable[[#This Row],[RepsWithStatObserved]]=1,Y1259=0),200000000000000000000,IFERROR(_xlfn.T.INV.2T(1 -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9" s="5" cm="1">
        <f t="array" ref="R1259">MIN(IF((DiscreteStatsTable[GroupByKey]=DiscreteStatsTable[[#This Row],[GroupByKey]]),(DiscreteStatsTable[GroupByKey]=DiscreteStatsTable[[#This Row],[GroupByKey]])*DiscreteStatsTable[Average]))</f>
        <v>0</v>
      </c>
      <c r="S1259" s="5" cm="1">
        <f t="array" ref="S1259">MAX(IF((DiscreteStatsTable[GroupByKey]=DiscreteStatsTable[[#This Row],[GroupByKey]]),(DiscreteStatsTable[GroupByKey]=DiscreteStatsTable[[#This Row],[GroupByKey]])*DiscreteStatsTable[Average]))</f>
        <v>0</v>
      </c>
      <c r="T1259" s="5" cm="1">
        <f t="array" ref="T1259">MIN(IF((DiscreteStatsTable[GroupByKey]=DiscreteStatsTable[[#This Row],[GroupByKey]]),(DiscreteStatsTable[GroupByKey]=DiscreteStatsTable[[#This Row],[GroupByKey]])*DiscreteStatsTable[Minimum]))</f>
        <v>0</v>
      </c>
      <c r="U1259" s="5" cm="1">
        <f t="array" ref="U1259">MAX(IF((DiscreteStatsTable[GroupByKey]=DiscreteStatsTable[[#This Row],[GroupByKey]]),(DiscreteStatsTable[GroupByKey]=DiscreteStatsTable[[#This Row],[GroupByKey]])*DiscreteStatsTable[Maximum]))</f>
        <v>0</v>
      </c>
      <c r="V1259" s="5" cm="1">
        <f t="array" ref="V1259">IFERROR(AVERAGE(IF((DiscreteStatsTable[GroupByKey]=DiscreteStatsTable[[#This Row],[GroupByKey]]),(DiscreteStatsTable[GroupByKey]=DiscreteStatsTable[[#This Row],[GroupByKey]])*DiscreteStatsTable[NumberObservations])),0)</f>
        <v>314.94</v>
      </c>
      <c r="W1259" s="5">
        <f>IF((DiscreteStatsTable[[#This Row],[RepsRequested]]&gt;1),DiscreteStatsTable[[#This Row],[HalfWidth]],DiscreteStatsTable[[#This Row],[BatchMeansHalfWidth]])</f>
        <v>0</v>
      </c>
      <c r="X1259" s="5" cm="1">
        <f t="array" ref="X1259">COUNT(IF((DiscreteStatsTable[GroupByKey]=DiscreteStatsTable[[#This Row],[GroupByKey]]),(DiscreteStatsTable[GroupByKey]=DiscreteStatsTable[[#This Row],[GroupByKey]])*DiscreteStatsTable[Replication]))</f>
        <v>50</v>
      </c>
      <c r="Y1259" s="5">
        <f>IF(DiscreteStatsTable[[#This Row],[RepsRequested]]=DiscreteStatsTable[[#This Row],[RepsWithStatObserved]],1,0)</f>
        <v>1</v>
      </c>
    </row>
    <row r="1260" spans="1:25" x14ac:dyDescent="0.25">
      <c r="A1260" t="s">
        <v>68</v>
      </c>
      <c r="B1260" t="s">
        <v>70</v>
      </c>
      <c r="C1260">
        <v>39</v>
      </c>
      <c r="D1260" t="s">
        <v>85</v>
      </c>
      <c r="E1260" t="s">
        <v>89</v>
      </c>
      <c r="F1260" t="s">
        <v>87</v>
      </c>
      <c r="G1260">
        <v>0</v>
      </c>
      <c r="H1260">
        <v>2E+20</v>
      </c>
      <c r="I1260">
        <v>0</v>
      </c>
      <c r="J1260">
        <v>0</v>
      </c>
      <c r="K1260">
        <v>315</v>
      </c>
      <c r="L126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60" s="5" cm="1">
        <f t="array" ref="M1260">MAX(IF((ProjectInfoTable[ProjectName]=DiscreteStatsTable[[#This Row],[ProjectName]]),(ProjectInfoTable[ProjectName]=DiscreteStatsTable[[#This Row],[ProjectName]])*ProjectInfoTable[NumberOfReplications]))</f>
        <v>50</v>
      </c>
      <c r="N1260" s="5" cm="1">
        <f t="array" ref="N1260">IFERROR(AVERAGE(IF((DiscreteStatsTable[GroupByKey]=DiscreteStatsTable[[#This Row],[GroupByKey]]),(DiscreteStatsTable[GroupByKey]=DiscreteStatsTable[[#This Row],[GroupByKey]])*DiscreteStatsTable[Average])),0)</f>
        <v>0</v>
      </c>
      <c r="O1260" s="5" cm="1">
        <f t="array" ref="O1260">IFERROR(_xlfn.STDEV.S(IF((DiscreteStatsTable[GroupByKey]=DiscreteStatsTable[[#This Row],[GroupByKey]]),(DiscreteStatsTable[GroupByKey]=DiscreteStatsTable[[#This Row],[GroupByKey]])*DiscreteStatsTable[Average])),0)</f>
        <v>0</v>
      </c>
      <c r="P1260" s="5" cm="1">
        <f t="array" ref="P1260">MAX(IF((ProjectInfoTable[ProjectName]=DiscreteStatsTable[[#This Row],[ProjectName]]),(ProjectInfoTable[ProjectName]=DiscreteStatsTable[[#This Row],[ProjectName]])*ProjectInfoTable[ConfidenceInterval]))</f>
        <v>0.95</v>
      </c>
      <c r="Q1260" s="5">
        <f>IF(AND(DiscreteStatsTable[[#This Row],[RepsWithStatObserved]]=1,Y1260=0),200000000000000000000,IFERROR(_xlfn.T.INV.2T(1 -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0" s="5" cm="1">
        <f t="array" ref="R1260">MIN(IF((DiscreteStatsTable[GroupByKey]=DiscreteStatsTable[[#This Row],[GroupByKey]]),(DiscreteStatsTable[GroupByKey]=DiscreteStatsTable[[#This Row],[GroupByKey]])*DiscreteStatsTable[Average]))</f>
        <v>0</v>
      </c>
      <c r="S1260" s="5" cm="1">
        <f t="array" ref="S1260">MAX(IF((DiscreteStatsTable[GroupByKey]=DiscreteStatsTable[[#This Row],[GroupByKey]]),(DiscreteStatsTable[GroupByKey]=DiscreteStatsTable[[#This Row],[GroupByKey]])*DiscreteStatsTable[Average]))</f>
        <v>0</v>
      </c>
      <c r="T1260" s="5" cm="1">
        <f t="array" ref="T1260">MIN(IF((DiscreteStatsTable[GroupByKey]=DiscreteStatsTable[[#This Row],[GroupByKey]]),(DiscreteStatsTable[GroupByKey]=DiscreteStatsTable[[#This Row],[GroupByKey]])*DiscreteStatsTable[Minimum]))</f>
        <v>0</v>
      </c>
      <c r="U1260" s="5" cm="1">
        <f t="array" ref="U1260">MAX(IF((DiscreteStatsTable[GroupByKey]=DiscreteStatsTable[[#This Row],[GroupByKey]]),(DiscreteStatsTable[GroupByKey]=DiscreteStatsTable[[#This Row],[GroupByKey]])*DiscreteStatsTable[Maximum]))</f>
        <v>0</v>
      </c>
      <c r="V1260" s="5" cm="1">
        <f t="array" ref="V1260">IFERROR(AVERAGE(IF((DiscreteStatsTable[GroupByKey]=DiscreteStatsTable[[#This Row],[GroupByKey]]),(DiscreteStatsTable[GroupByKey]=DiscreteStatsTable[[#This Row],[GroupByKey]])*DiscreteStatsTable[NumberObservations])),0)</f>
        <v>314.94</v>
      </c>
      <c r="W1260" s="5">
        <f>IF((DiscreteStatsTable[[#This Row],[RepsRequested]]&gt;1),DiscreteStatsTable[[#This Row],[HalfWidth]],DiscreteStatsTable[[#This Row],[BatchMeansHalfWidth]])</f>
        <v>0</v>
      </c>
      <c r="X1260" s="5" cm="1">
        <f t="array" ref="X1260">COUNT(IF((DiscreteStatsTable[GroupByKey]=DiscreteStatsTable[[#This Row],[GroupByKey]]),(DiscreteStatsTable[GroupByKey]=DiscreteStatsTable[[#This Row],[GroupByKey]])*DiscreteStatsTable[Replication]))</f>
        <v>50</v>
      </c>
      <c r="Y1260" s="5">
        <f>IF(DiscreteStatsTable[[#This Row],[RepsRequested]]=DiscreteStatsTable[[#This Row],[RepsWithStatObserved]],1,0)</f>
        <v>1</v>
      </c>
    </row>
    <row r="1261" spans="1:25" x14ac:dyDescent="0.25">
      <c r="A1261" t="s">
        <v>68</v>
      </c>
      <c r="B1261" t="s">
        <v>70</v>
      </c>
      <c r="C1261">
        <v>39</v>
      </c>
      <c r="D1261" t="s">
        <v>85</v>
      </c>
      <c r="E1261" t="s">
        <v>90</v>
      </c>
      <c r="F1261" t="s">
        <v>87</v>
      </c>
      <c r="G1261">
        <v>0</v>
      </c>
      <c r="H1261">
        <v>2E+20</v>
      </c>
      <c r="I1261">
        <v>0</v>
      </c>
      <c r="J1261">
        <v>0</v>
      </c>
      <c r="K1261">
        <v>315</v>
      </c>
      <c r="L126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61" s="5" cm="1">
        <f t="array" ref="M1261">MAX(IF((ProjectInfoTable[ProjectName]=DiscreteStatsTable[[#This Row],[ProjectName]]),(ProjectInfoTable[ProjectName]=DiscreteStatsTable[[#This Row],[ProjectName]])*ProjectInfoTable[NumberOfReplications]))</f>
        <v>50</v>
      </c>
      <c r="N1261" s="5" cm="1">
        <f t="array" ref="N1261">IFERROR(AVERAGE(IF((DiscreteStatsTable[GroupByKey]=DiscreteStatsTable[[#This Row],[GroupByKey]]),(DiscreteStatsTable[GroupByKey]=DiscreteStatsTable[[#This Row],[GroupByKey]])*DiscreteStatsTable[Average])),0)</f>
        <v>0</v>
      </c>
      <c r="O1261" s="5" cm="1">
        <f t="array" ref="O1261">IFERROR(_xlfn.STDEV.S(IF((DiscreteStatsTable[GroupByKey]=DiscreteStatsTable[[#This Row],[GroupByKey]]),(DiscreteStatsTable[GroupByKey]=DiscreteStatsTable[[#This Row],[GroupByKey]])*DiscreteStatsTable[Average])),0)</f>
        <v>0</v>
      </c>
      <c r="P1261" s="5" cm="1">
        <f t="array" ref="P1261">MAX(IF((ProjectInfoTable[ProjectName]=DiscreteStatsTable[[#This Row],[ProjectName]]),(ProjectInfoTable[ProjectName]=DiscreteStatsTable[[#This Row],[ProjectName]])*ProjectInfoTable[ConfidenceInterval]))</f>
        <v>0.95</v>
      </c>
      <c r="Q1261" s="5">
        <f>IF(AND(DiscreteStatsTable[[#This Row],[RepsWithStatObserved]]=1,Y1261=0),200000000000000000000,IFERROR(_xlfn.T.INV.2T(1 -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1" s="5" cm="1">
        <f t="array" ref="R1261">MIN(IF((DiscreteStatsTable[GroupByKey]=DiscreteStatsTable[[#This Row],[GroupByKey]]),(DiscreteStatsTable[GroupByKey]=DiscreteStatsTable[[#This Row],[GroupByKey]])*DiscreteStatsTable[Average]))</f>
        <v>0</v>
      </c>
      <c r="S1261" s="5" cm="1">
        <f t="array" ref="S1261">MAX(IF((DiscreteStatsTable[GroupByKey]=DiscreteStatsTable[[#This Row],[GroupByKey]]),(DiscreteStatsTable[GroupByKey]=DiscreteStatsTable[[#This Row],[GroupByKey]])*DiscreteStatsTable[Average]))</f>
        <v>0</v>
      </c>
      <c r="T1261" s="5" cm="1">
        <f t="array" ref="T1261">MIN(IF((DiscreteStatsTable[GroupByKey]=DiscreteStatsTable[[#This Row],[GroupByKey]]),(DiscreteStatsTable[GroupByKey]=DiscreteStatsTable[[#This Row],[GroupByKey]])*DiscreteStatsTable[Minimum]))</f>
        <v>0</v>
      </c>
      <c r="U1261" s="5" cm="1">
        <f t="array" ref="U1261">MAX(IF((DiscreteStatsTable[GroupByKey]=DiscreteStatsTable[[#This Row],[GroupByKey]]),(DiscreteStatsTable[GroupByKey]=DiscreteStatsTable[[#This Row],[GroupByKey]])*DiscreteStatsTable[Maximum]))</f>
        <v>0</v>
      </c>
      <c r="V1261" s="5" cm="1">
        <f t="array" ref="V1261">IFERROR(AVERAGE(IF((DiscreteStatsTable[GroupByKey]=DiscreteStatsTable[[#This Row],[GroupByKey]]),(DiscreteStatsTable[GroupByKey]=DiscreteStatsTable[[#This Row],[GroupByKey]])*DiscreteStatsTable[NumberObservations])),0)</f>
        <v>314.94</v>
      </c>
      <c r="W1261" s="5">
        <f>IF((DiscreteStatsTable[[#This Row],[RepsRequested]]&gt;1),DiscreteStatsTable[[#This Row],[HalfWidth]],DiscreteStatsTable[[#This Row],[BatchMeansHalfWidth]])</f>
        <v>0</v>
      </c>
      <c r="X1261" s="5" cm="1">
        <f t="array" ref="X1261">COUNT(IF((DiscreteStatsTable[GroupByKey]=DiscreteStatsTable[[#This Row],[GroupByKey]]),(DiscreteStatsTable[GroupByKey]=DiscreteStatsTable[[#This Row],[GroupByKey]])*DiscreteStatsTable[Replication]))</f>
        <v>50</v>
      </c>
      <c r="Y1261" s="5">
        <f>IF(DiscreteStatsTable[[#This Row],[RepsRequested]]=DiscreteStatsTable[[#This Row],[RepsWithStatObserved]],1,0)</f>
        <v>1</v>
      </c>
    </row>
    <row r="1262" spans="1:25" x14ac:dyDescent="0.25">
      <c r="A1262" t="s">
        <v>68</v>
      </c>
      <c r="B1262" t="s">
        <v>70</v>
      </c>
      <c r="C1262">
        <v>39</v>
      </c>
      <c r="D1262" t="s">
        <v>85</v>
      </c>
      <c r="E1262" t="s">
        <v>91</v>
      </c>
      <c r="F1262" t="s">
        <v>87</v>
      </c>
      <c r="G1262">
        <v>0.14894538567419299</v>
      </c>
      <c r="H1262">
        <v>2E+20</v>
      </c>
      <c r="I1262">
        <v>1.69447736067392E-2</v>
      </c>
      <c r="J1262">
        <v>0.33211192271162998</v>
      </c>
      <c r="K1262">
        <v>315</v>
      </c>
      <c r="L126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62" s="5" cm="1">
        <f t="array" ref="M1262">MAX(IF((ProjectInfoTable[ProjectName]=DiscreteStatsTable[[#This Row],[ProjectName]]),(ProjectInfoTable[ProjectName]=DiscreteStatsTable[[#This Row],[ProjectName]])*ProjectInfoTable[NumberOfReplications]))</f>
        <v>50</v>
      </c>
      <c r="N1262" s="5" cm="1">
        <f t="array" ref="N1262">IFERROR(AVERAGE(IF((DiscreteStatsTable[GroupByKey]=DiscreteStatsTable[[#This Row],[GroupByKey]]),(DiscreteStatsTable[GroupByKey]=DiscreteStatsTable[[#This Row],[GroupByKey]])*DiscreteStatsTable[Average])),0)</f>
        <v>0.15360300744494335</v>
      </c>
      <c r="O1262" s="5" cm="1">
        <f t="array" ref="O126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62" s="5" cm="1">
        <f t="array" ref="P1262">MAX(IF((ProjectInfoTable[ProjectName]=DiscreteStatsTable[[#This Row],[ProjectName]]),(ProjectInfoTable[ProjectName]=DiscreteStatsTable[[#This Row],[ProjectName]])*ProjectInfoTable[ConfidenceInterval]))</f>
        <v>0.95</v>
      </c>
      <c r="Q1262" s="5">
        <f>IF(AND(DiscreteStatsTable[[#This Row],[RepsWithStatObserved]]=1,Y1262=0),200000000000000000000,IFERROR(_xlfn.T.INV.2T(1 -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62" s="5" cm="1">
        <f t="array" ref="R1262">MIN(IF((DiscreteStatsTable[GroupByKey]=DiscreteStatsTable[[#This Row],[GroupByKey]]),(DiscreteStatsTable[GroupByKey]=DiscreteStatsTable[[#This Row],[GroupByKey]])*DiscreteStatsTable[Average]))</f>
        <v>0.14775202073435401</v>
      </c>
      <c r="S1262" s="5" cm="1">
        <f t="array" ref="S1262">MAX(IF((DiscreteStatsTable[GroupByKey]=DiscreteStatsTable[[#This Row],[GroupByKey]]),(DiscreteStatsTable[GroupByKey]=DiscreteStatsTable[[#This Row],[GroupByKey]])*DiscreteStatsTable[Average]))</f>
        <v>0.15935535821513699</v>
      </c>
      <c r="T1262" s="5" cm="1">
        <f t="array" ref="T1262">MIN(IF((DiscreteStatsTable[GroupByKey]=DiscreteStatsTable[[#This Row],[GroupByKey]]),(DiscreteStatsTable[GroupByKey]=DiscreteStatsTable[[#This Row],[GroupByKey]])*DiscreteStatsTable[Minimum]))</f>
        <v>1.2941586017357501E-2</v>
      </c>
      <c r="U1262" s="5" cm="1">
        <f t="array" ref="U1262">MAX(IF((DiscreteStatsTable[GroupByKey]=DiscreteStatsTable[[#This Row],[GroupByKey]]),(DiscreteStatsTable[GroupByKey]=DiscreteStatsTable[[#This Row],[GroupByKey]])*DiscreteStatsTable[Maximum]))</f>
        <v>0.39902140955300902</v>
      </c>
      <c r="V1262" s="5" cm="1">
        <f t="array" ref="V1262">IFERROR(AVERAGE(IF((DiscreteStatsTable[GroupByKey]=DiscreteStatsTable[[#This Row],[GroupByKey]]),(DiscreteStatsTable[GroupByKey]=DiscreteStatsTable[[#This Row],[GroupByKey]])*DiscreteStatsTable[NumberObservations])),0)</f>
        <v>314.94</v>
      </c>
      <c r="W1262" s="5">
        <f>IF((DiscreteStatsTable[[#This Row],[RepsRequested]]&gt;1),DiscreteStatsTable[[#This Row],[HalfWidth]],DiscreteStatsTable[[#This Row],[BatchMeansHalfWidth]])</f>
        <v>7.902472167534418E-4</v>
      </c>
      <c r="X1262" s="5" cm="1">
        <f t="array" ref="X1262">COUNT(IF((DiscreteStatsTable[GroupByKey]=DiscreteStatsTable[[#This Row],[GroupByKey]]),(DiscreteStatsTable[GroupByKey]=DiscreteStatsTable[[#This Row],[GroupByKey]])*DiscreteStatsTable[Replication]))</f>
        <v>50</v>
      </c>
      <c r="Y1262" s="5">
        <f>IF(DiscreteStatsTable[[#This Row],[RepsRequested]]=DiscreteStatsTable[[#This Row],[RepsWithStatObserved]],1,0)</f>
        <v>1</v>
      </c>
    </row>
    <row r="1263" spans="1:25" x14ac:dyDescent="0.25">
      <c r="A1263" t="s">
        <v>68</v>
      </c>
      <c r="B1263" t="s">
        <v>70</v>
      </c>
      <c r="C1263">
        <v>39</v>
      </c>
      <c r="D1263" t="s">
        <v>85</v>
      </c>
      <c r="E1263" t="s">
        <v>92</v>
      </c>
      <c r="F1263" t="s">
        <v>87</v>
      </c>
      <c r="G1263">
        <v>5.8608651045903404</v>
      </c>
      <c r="H1263">
        <v>2E+20</v>
      </c>
      <c r="I1263">
        <v>1.0166864164043501</v>
      </c>
      <c r="J1263">
        <v>15.668354505536101</v>
      </c>
      <c r="K1263">
        <v>315</v>
      </c>
      <c r="L126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63" s="5" cm="1">
        <f t="array" ref="M1263">MAX(IF((ProjectInfoTable[ProjectName]=DiscreteStatsTable[[#This Row],[ProjectName]]),(ProjectInfoTable[ProjectName]=DiscreteStatsTable[[#This Row],[ProjectName]])*ProjectInfoTable[NumberOfReplications]))</f>
        <v>50</v>
      </c>
      <c r="N1263" s="5" cm="1">
        <f t="array" ref="N1263">IFERROR(AVERAGE(IF((DiscreteStatsTable[GroupByKey]=DiscreteStatsTable[[#This Row],[GroupByKey]]),(DiscreteStatsTable[GroupByKey]=DiscreteStatsTable[[#This Row],[GroupByKey]])*DiscreteStatsTable[Average])),0)</f>
        <v>6.2464097165262737</v>
      </c>
      <c r="O1263" s="5" cm="1">
        <f t="array" ref="O1263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263" s="5" cm="1">
        <f t="array" ref="P1263">MAX(IF((ProjectInfoTable[ProjectName]=DiscreteStatsTable[[#This Row],[ProjectName]]),(ProjectInfoTable[ProjectName]=DiscreteStatsTable[[#This Row],[ProjectName]])*ProjectInfoTable[ConfidenceInterval]))</f>
        <v>0.95</v>
      </c>
      <c r="Q1263" s="5">
        <f>IF(AND(DiscreteStatsTable[[#This Row],[RepsWithStatObserved]]=1,Y1263=0),200000000000000000000,IFERROR(_xlfn.T.INV.2T(1 -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263" s="5" cm="1">
        <f t="array" ref="R1263">MIN(IF((DiscreteStatsTable[GroupByKey]=DiscreteStatsTable[[#This Row],[GroupByKey]]),(DiscreteStatsTable[GroupByKey]=DiscreteStatsTable[[#This Row],[GroupByKey]])*DiscreteStatsTable[Average]))</f>
        <v>5.7719952606423401</v>
      </c>
      <c r="S1263" s="5" cm="1">
        <f t="array" ref="S1263">MAX(IF((DiscreteStatsTable[GroupByKey]=DiscreteStatsTable[[#This Row],[GroupByKey]]),(DiscreteStatsTable[GroupByKey]=DiscreteStatsTable[[#This Row],[GroupByKey]])*DiscreteStatsTable[Average]))</f>
        <v>6.9649734105951397</v>
      </c>
      <c r="T1263" s="5" cm="1">
        <f t="array" ref="T1263">MIN(IF((DiscreteStatsTable[GroupByKey]=DiscreteStatsTable[[#This Row],[GroupByKey]]),(DiscreteStatsTable[GroupByKey]=DiscreteStatsTable[[#This Row],[GroupByKey]])*DiscreteStatsTable[Minimum]))</f>
        <v>0.776495161041453</v>
      </c>
      <c r="U1263" s="5" cm="1">
        <f t="array" ref="U1263">MAX(IF((DiscreteStatsTable[GroupByKey]=DiscreteStatsTable[[#This Row],[GroupByKey]]),(DiscreteStatsTable[GroupByKey]=DiscreteStatsTable[[#This Row],[GroupByKey]])*DiscreteStatsTable[Maximum]))</f>
        <v>24.516532285818698</v>
      </c>
      <c r="V1263" s="5" cm="1">
        <f t="array" ref="V1263">IFERROR(AVERAGE(IF((DiscreteStatsTable[GroupByKey]=DiscreteStatsTable[[#This Row],[GroupByKey]]),(DiscreteStatsTable[GroupByKey]=DiscreteStatsTable[[#This Row],[GroupByKey]])*DiscreteStatsTable[NumberObservations])),0)</f>
        <v>314.94</v>
      </c>
      <c r="W1263" s="5">
        <f>IF((DiscreteStatsTable[[#This Row],[RepsRequested]]&gt;1),DiscreteStatsTable[[#This Row],[HalfWidth]],DiscreteStatsTable[[#This Row],[BatchMeansHalfWidth]])</f>
        <v>7.1468938045562813E-2</v>
      </c>
      <c r="X1263" s="5" cm="1">
        <f t="array" ref="X1263">COUNT(IF((DiscreteStatsTable[GroupByKey]=DiscreteStatsTable[[#This Row],[GroupByKey]]),(DiscreteStatsTable[GroupByKey]=DiscreteStatsTable[[#This Row],[GroupByKey]])*DiscreteStatsTable[Replication]))</f>
        <v>50</v>
      </c>
      <c r="Y1263" s="5">
        <f>IF(DiscreteStatsTable[[#This Row],[RepsRequested]]=DiscreteStatsTable[[#This Row],[RepsWithStatObserved]],1,0)</f>
        <v>1</v>
      </c>
    </row>
    <row r="1264" spans="1:25" x14ac:dyDescent="0.25">
      <c r="A1264" t="s">
        <v>68</v>
      </c>
      <c r="B1264" t="s">
        <v>70</v>
      </c>
      <c r="C1264">
        <v>39</v>
      </c>
      <c r="D1264" t="s">
        <v>85</v>
      </c>
      <c r="E1264" t="s">
        <v>93</v>
      </c>
      <c r="F1264" t="s">
        <v>87</v>
      </c>
      <c r="G1264">
        <v>0</v>
      </c>
      <c r="H1264">
        <v>2E+20</v>
      </c>
      <c r="I1264">
        <v>0</v>
      </c>
      <c r="J1264">
        <v>0</v>
      </c>
      <c r="K1264">
        <v>315</v>
      </c>
      <c r="L126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64" s="5" cm="1">
        <f t="array" ref="M1264">MAX(IF((ProjectInfoTable[ProjectName]=DiscreteStatsTable[[#This Row],[ProjectName]]),(ProjectInfoTable[ProjectName]=DiscreteStatsTable[[#This Row],[ProjectName]])*ProjectInfoTable[NumberOfReplications]))</f>
        <v>50</v>
      </c>
      <c r="N1264" s="5" cm="1">
        <f t="array" ref="N1264">IFERROR(AVERAGE(IF((DiscreteStatsTable[GroupByKey]=DiscreteStatsTable[[#This Row],[GroupByKey]]),(DiscreteStatsTable[GroupByKey]=DiscreteStatsTable[[#This Row],[GroupByKey]])*DiscreteStatsTable[Average])),0)</f>
        <v>0</v>
      </c>
      <c r="O1264" s="5" cm="1">
        <f t="array" ref="O1264">IFERROR(_xlfn.STDEV.S(IF((DiscreteStatsTable[GroupByKey]=DiscreteStatsTable[[#This Row],[GroupByKey]]),(DiscreteStatsTable[GroupByKey]=DiscreteStatsTable[[#This Row],[GroupByKey]])*DiscreteStatsTable[Average])),0)</f>
        <v>0</v>
      </c>
      <c r="P1264" s="5" cm="1">
        <f t="array" ref="P1264">MAX(IF((ProjectInfoTable[ProjectName]=DiscreteStatsTable[[#This Row],[ProjectName]]),(ProjectInfoTable[ProjectName]=DiscreteStatsTable[[#This Row],[ProjectName]])*ProjectInfoTable[ConfidenceInterval]))</f>
        <v>0.95</v>
      </c>
      <c r="Q1264" s="5">
        <f>IF(AND(DiscreteStatsTable[[#This Row],[RepsWithStatObserved]]=1,Y1264=0),200000000000000000000,IFERROR(_xlfn.T.INV.2T(1 -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4" s="5" cm="1">
        <f t="array" ref="R1264">MIN(IF((DiscreteStatsTable[GroupByKey]=DiscreteStatsTable[[#This Row],[GroupByKey]]),(DiscreteStatsTable[GroupByKey]=DiscreteStatsTable[[#This Row],[GroupByKey]])*DiscreteStatsTable[Average]))</f>
        <v>0</v>
      </c>
      <c r="S1264" s="5" cm="1">
        <f t="array" ref="S1264">MAX(IF((DiscreteStatsTable[GroupByKey]=DiscreteStatsTable[[#This Row],[GroupByKey]]),(DiscreteStatsTable[GroupByKey]=DiscreteStatsTable[[#This Row],[GroupByKey]])*DiscreteStatsTable[Average]))</f>
        <v>0</v>
      </c>
      <c r="T1264" s="5" cm="1">
        <f t="array" ref="T1264">MIN(IF((DiscreteStatsTable[GroupByKey]=DiscreteStatsTable[[#This Row],[GroupByKey]]),(DiscreteStatsTable[GroupByKey]=DiscreteStatsTable[[#This Row],[GroupByKey]])*DiscreteStatsTable[Minimum]))</f>
        <v>0</v>
      </c>
      <c r="U1264" s="5" cm="1">
        <f t="array" ref="U1264">MAX(IF((DiscreteStatsTable[GroupByKey]=DiscreteStatsTable[[#This Row],[GroupByKey]]),(DiscreteStatsTable[GroupByKey]=DiscreteStatsTable[[#This Row],[GroupByKey]])*DiscreteStatsTable[Maximum]))</f>
        <v>0</v>
      </c>
      <c r="V1264" s="5" cm="1">
        <f t="array" ref="V1264">IFERROR(AVERAGE(IF((DiscreteStatsTable[GroupByKey]=DiscreteStatsTable[[#This Row],[GroupByKey]]),(DiscreteStatsTable[GroupByKey]=DiscreteStatsTable[[#This Row],[GroupByKey]])*DiscreteStatsTable[NumberObservations])),0)</f>
        <v>314.94</v>
      </c>
      <c r="W1264" s="5">
        <f>IF((DiscreteStatsTable[[#This Row],[RepsRequested]]&gt;1),DiscreteStatsTable[[#This Row],[HalfWidth]],DiscreteStatsTable[[#This Row],[BatchMeansHalfWidth]])</f>
        <v>0</v>
      </c>
      <c r="X1264" s="5" cm="1">
        <f t="array" ref="X1264">COUNT(IF((DiscreteStatsTable[GroupByKey]=DiscreteStatsTable[[#This Row],[GroupByKey]]),(DiscreteStatsTable[GroupByKey]=DiscreteStatsTable[[#This Row],[GroupByKey]])*DiscreteStatsTable[Replication]))</f>
        <v>50</v>
      </c>
      <c r="Y1264" s="5">
        <f>IF(DiscreteStatsTable[[#This Row],[RepsRequested]]=DiscreteStatsTable[[#This Row],[RepsWithStatObserved]],1,0)</f>
        <v>1</v>
      </c>
    </row>
    <row r="1265" spans="1:25" x14ac:dyDescent="0.25">
      <c r="A1265" t="s">
        <v>68</v>
      </c>
      <c r="B1265" t="s">
        <v>70</v>
      </c>
      <c r="C1265">
        <v>39</v>
      </c>
      <c r="D1265" t="s">
        <v>85</v>
      </c>
      <c r="E1265" t="s">
        <v>94</v>
      </c>
      <c r="F1265" t="s">
        <v>87</v>
      </c>
      <c r="G1265">
        <v>0</v>
      </c>
      <c r="H1265">
        <v>2E+20</v>
      </c>
      <c r="I1265">
        <v>0</v>
      </c>
      <c r="J1265">
        <v>0</v>
      </c>
      <c r="K1265">
        <v>315</v>
      </c>
      <c r="L126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65" s="5" cm="1">
        <f t="array" ref="M1265">MAX(IF((ProjectInfoTable[ProjectName]=DiscreteStatsTable[[#This Row],[ProjectName]]),(ProjectInfoTable[ProjectName]=DiscreteStatsTable[[#This Row],[ProjectName]])*ProjectInfoTable[NumberOfReplications]))</f>
        <v>50</v>
      </c>
      <c r="N1265" s="5" cm="1">
        <f t="array" ref="N1265">IFERROR(AVERAGE(IF((DiscreteStatsTable[GroupByKey]=DiscreteStatsTable[[#This Row],[GroupByKey]]),(DiscreteStatsTable[GroupByKey]=DiscreteStatsTable[[#This Row],[GroupByKey]])*DiscreteStatsTable[Average])),0)</f>
        <v>0</v>
      </c>
      <c r="O1265" s="5" cm="1">
        <f t="array" ref="O1265">IFERROR(_xlfn.STDEV.S(IF((DiscreteStatsTable[GroupByKey]=DiscreteStatsTable[[#This Row],[GroupByKey]]),(DiscreteStatsTable[GroupByKey]=DiscreteStatsTable[[#This Row],[GroupByKey]])*DiscreteStatsTable[Average])),0)</f>
        <v>0</v>
      </c>
      <c r="P1265" s="5" cm="1">
        <f t="array" ref="P1265">MAX(IF((ProjectInfoTable[ProjectName]=DiscreteStatsTable[[#This Row],[ProjectName]]),(ProjectInfoTable[ProjectName]=DiscreteStatsTable[[#This Row],[ProjectName]])*ProjectInfoTable[ConfidenceInterval]))</f>
        <v>0.95</v>
      </c>
      <c r="Q1265" s="5">
        <f>IF(AND(DiscreteStatsTable[[#This Row],[RepsWithStatObserved]]=1,Y1265=0),200000000000000000000,IFERROR(_xlfn.T.INV.2T(1 -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5" s="5" cm="1">
        <f t="array" ref="R1265">MIN(IF((DiscreteStatsTable[GroupByKey]=DiscreteStatsTable[[#This Row],[GroupByKey]]),(DiscreteStatsTable[GroupByKey]=DiscreteStatsTable[[#This Row],[GroupByKey]])*DiscreteStatsTable[Average]))</f>
        <v>0</v>
      </c>
      <c r="S1265" s="5" cm="1">
        <f t="array" ref="S1265">MAX(IF((DiscreteStatsTable[GroupByKey]=DiscreteStatsTable[[#This Row],[GroupByKey]]),(DiscreteStatsTable[GroupByKey]=DiscreteStatsTable[[#This Row],[GroupByKey]])*DiscreteStatsTable[Average]))</f>
        <v>0</v>
      </c>
      <c r="T1265" s="5" cm="1">
        <f t="array" ref="T1265">MIN(IF((DiscreteStatsTable[GroupByKey]=DiscreteStatsTable[[#This Row],[GroupByKey]]),(DiscreteStatsTable[GroupByKey]=DiscreteStatsTable[[#This Row],[GroupByKey]])*DiscreteStatsTable[Minimum]))</f>
        <v>0</v>
      </c>
      <c r="U1265" s="5" cm="1">
        <f t="array" ref="U1265">MAX(IF((DiscreteStatsTable[GroupByKey]=DiscreteStatsTable[[#This Row],[GroupByKey]]),(DiscreteStatsTable[GroupByKey]=DiscreteStatsTable[[#This Row],[GroupByKey]])*DiscreteStatsTable[Maximum]))</f>
        <v>0</v>
      </c>
      <c r="V1265" s="5" cm="1">
        <f t="array" ref="V1265">IFERROR(AVERAGE(IF((DiscreteStatsTable[GroupByKey]=DiscreteStatsTable[[#This Row],[GroupByKey]]),(DiscreteStatsTable[GroupByKey]=DiscreteStatsTable[[#This Row],[GroupByKey]])*DiscreteStatsTable[NumberObservations])),0)</f>
        <v>314.94</v>
      </c>
      <c r="W1265" s="5">
        <f>IF((DiscreteStatsTable[[#This Row],[RepsRequested]]&gt;1),DiscreteStatsTable[[#This Row],[HalfWidth]],DiscreteStatsTable[[#This Row],[BatchMeansHalfWidth]])</f>
        <v>0</v>
      </c>
      <c r="X1265" s="5" cm="1">
        <f t="array" ref="X1265">COUNT(IF((DiscreteStatsTable[GroupByKey]=DiscreteStatsTable[[#This Row],[GroupByKey]]),(DiscreteStatsTable[GroupByKey]=DiscreteStatsTable[[#This Row],[GroupByKey]])*DiscreteStatsTable[Replication]))</f>
        <v>50</v>
      </c>
      <c r="Y1265" s="5">
        <f>IF(DiscreteStatsTable[[#This Row],[RepsRequested]]=DiscreteStatsTable[[#This Row],[RepsWithStatObserved]],1,0)</f>
        <v>1</v>
      </c>
    </row>
    <row r="1266" spans="1:25" x14ac:dyDescent="0.25">
      <c r="A1266" t="s">
        <v>68</v>
      </c>
      <c r="B1266" t="s">
        <v>70</v>
      </c>
      <c r="C1266">
        <v>39</v>
      </c>
      <c r="D1266" t="s">
        <v>85</v>
      </c>
      <c r="E1266" t="s">
        <v>95</v>
      </c>
      <c r="F1266" t="s">
        <v>87</v>
      </c>
      <c r="G1266">
        <v>0.14894538567419299</v>
      </c>
      <c r="H1266">
        <v>2E+20</v>
      </c>
      <c r="I1266">
        <v>1.69447736067392E-2</v>
      </c>
      <c r="J1266">
        <v>0.33211192271162998</v>
      </c>
      <c r="K1266">
        <v>315</v>
      </c>
      <c r="L126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66" s="5" cm="1">
        <f t="array" ref="M1266">MAX(IF((ProjectInfoTable[ProjectName]=DiscreteStatsTable[[#This Row],[ProjectName]]),(ProjectInfoTable[ProjectName]=DiscreteStatsTable[[#This Row],[ProjectName]])*ProjectInfoTable[NumberOfReplications]))</f>
        <v>50</v>
      </c>
      <c r="N1266" s="5" cm="1">
        <f t="array" ref="N1266">IFERROR(AVERAGE(IF((DiscreteStatsTable[GroupByKey]=DiscreteStatsTable[[#This Row],[GroupByKey]]),(DiscreteStatsTable[GroupByKey]=DiscreteStatsTable[[#This Row],[GroupByKey]])*DiscreteStatsTable[Average])),0)</f>
        <v>0.15360300744494335</v>
      </c>
      <c r="O1266" s="5" cm="1">
        <f t="array" ref="O126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66" s="5" cm="1">
        <f t="array" ref="P1266">MAX(IF((ProjectInfoTable[ProjectName]=DiscreteStatsTable[[#This Row],[ProjectName]]),(ProjectInfoTable[ProjectName]=DiscreteStatsTable[[#This Row],[ProjectName]])*ProjectInfoTable[ConfidenceInterval]))</f>
        <v>0.95</v>
      </c>
      <c r="Q1266" s="5">
        <f>IF(AND(DiscreteStatsTable[[#This Row],[RepsWithStatObserved]]=1,Y1266=0),200000000000000000000,IFERROR(_xlfn.T.INV.2T(1 -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66" s="5" cm="1">
        <f t="array" ref="R1266">MIN(IF((DiscreteStatsTable[GroupByKey]=DiscreteStatsTable[[#This Row],[GroupByKey]]),(DiscreteStatsTable[GroupByKey]=DiscreteStatsTable[[#This Row],[GroupByKey]])*DiscreteStatsTable[Average]))</f>
        <v>0.14775202073435401</v>
      </c>
      <c r="S1266" s="5" cm="1">
        <f t="array" ref="S1266">MAX(IF((DiscreteStatsTable[GroupByKey]=DiscreteStatsTable[[#This Row],[GroupByKey]]),(DiscreteStatsTable[GroupByKey]=DiscreteStatsTable[[#This Row],[GroupByKey]])*DiscreteStatsTable[Average]))</f>
        <v>0.15935535821513699</v>
      </c>
      <c r="T1266" s="5" cm="1">
        <f t="array" ref="T1266">MIN(IF((DiscreteStatsTable[GroupByKey]=DiscreteStatsTable[[#This Row],[GroupByKey]]),(DiscreteStatsTable[GroupByKey]=DiscreteStatsTable[[#This Row],[GroupByKey]])*DiscreteStatsTable[Minimum]))</f>
        <v>1.2941586017357501E-2</v>
      </c>
      <c r="U1266" s="5" cm="1">
        <f t="array" ref="U1266">MAX(IF((DiscreteStatsTable[GroupByKey]=DiscreteStatsTable[[#This Row],[GroupByKey]]),(DiscreteStatsTable[GroupByKey]=DiscreteStatsTable[[#This Row],[GroupByKey]])*DiscreteStatsTable[Maximum]))</f>
        <v>0.39902140955300902</v>
      </c>
      <c r="V1266" s="5" cm="1">
        <f t="array" ref="V1266">IFERROR(AVERAGE(IF((DiscreteStatsTable[GroupByKey]=DiscreteStatsTable[[#This Row],[GroupByKey]]),(DiscreteStatsTable[GroupByKey]=DiscreteStatsTable[[#This Row],[GroupByKey]])*DiscreteStatsTable[NumberObservations])),0)</f>
        <v>314.94</v>
      </c>
      <c r="W1266" s="5">
        <f>IF((DiscreteStatsTable[[#This Row],[RepsRequested]]&gt;1),DiscreteStatsTable[[#This Row],[HalfWidth]],DiscreteStatsTable[[#This Row],[BatchMeansHalfWidth]])</f>
        <v>7.902472167534418E-4</v>
      </c>
      <c r="X1266" s="5" cm="1">
        <f t="array" ref="X1266">COUNT(IF((DiscreteStatsTable[GroupByKey]=DiscreteStatsTable[[#This Row],[GroupByKey]]),(DiscreteStatsTable[GroupByKey]=DiscreteStatsTable[[#This Row],[GroupByKey]])*DiscreteStatsTable[Replication]))</f>
        <v>50</v>
      </c>
      <c r="Y1266" s="5">
        <f>IF(DiscreteStatsTable[[#This Row],[RepsRequested]]=DiscreteStatsTable[[#This Row],[RepsWithStatObserved]],1,0)</f>
        <v>1</v>
      </c>
    </row>
    <row r="1267" spans="1:25" x14ac:dyDescent="0.25">
      <c r="A1267" t="s">
        <v>68</v>
      </c>
      <c r="B1267" t="s">
        <v>70</v>
      </c>
      <c r="C1267">
        <v>39</v>
      </c>
      <c r="D1267" t="s">
        <v>85</v>
      </c>
      <c r="E1267" t="s">
        <v>96</v>
      </c>
      <c r="F1267" t="s">
        <v>87</v>
      </c>
      <c r="G1267">
        <v>5.4769506112770703</v>
      </c>
      <c r="H1267">
        <v>2E+20</v>
      </c>
      <c r="I1267">
        <v>1.0166864164043501</v>
      </c>
      <c r="J1267">
        <v>14.464893735429801</v>
      </c>
      <c r="K1267">
        <v>315</v>
      </c>
      <c r="L126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67" s="5" cm="1">
        <f t="array" ref="M1267">MAX(IF((ProjectInfoTable[ProjectName]=DiscreteStatsTable[[#This Row],[ProjectName]]),(ProjectInfoTable[ProjectName]=DiscreteStatsTable[[#This Row],[ProjectName]])*ProjectInfoTable[NumberOfReplications]))</f>
        <v>50</v>
      </c>
      <c r="N1267" s="5" cm="1">
        <f t="array" ref="N1267">IFERROR(AVERAGE(IF((DiscreteStatsTable[GroupByKey]=DiscreteStatsTable[[#This Row],[GroupByKey]]),(DiscreteStatsTable[GroupByKey]=DiscreteStatsTable[[#This Row],[GroupByKey]])*DiscreteStatsTable[Average])),0)</f>
        <v>5.6703914844629564</v>
      </c>
      <c r="O1267" s="5" cm="1">
        <f t="array" ref="O1267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267" s="5" cm="1">
        <f t="array" ref="P1267">MAX(IF((ProjectInfoTable[ProjectName]=DiscreteStatsTable[[#This Row],[ProjectName]]),(ProjectInfoTable[ProjectName]=DiscreteStatsTable[[#This Row],[ProjectName]])*ProjectInfoTable[ConfidenceInterval]))</f>
        <v>0.95</v>
      </c>
      <c r="Q1267" s="5">
        <f>IF(AND(DiscreteStatsTable[[#This Row],[RepsWithStatObserved]]=1,Y1267=0),200000000000000000000,IFERROR(_xlfn.T.INV.2T(1 -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267" s="5" cm="1">
        <f t="array" ref="R1267">MIN(IF((DiscreteStatsTable[GroupByKey]=DiscreteStatsTable[[#This Row],[GroupByKey]]),(DiscreteStatsTable[GroupByKey]=DiscreteStatsTable[[#This Row],[GroupByKey]])*DiscreteStatsTable[Average]))</f>
        <v>5.4446177348794</v>
      </c>
      <c r="S1267" s="5" cm="1">
        <f t="array" ref="S1267">MAX(IF((DiscreteStatsTable[GroupByKey]=DiscreteStatsTable[[#This Row],[GroupByKey]]),(DiscreteStatsTable[GroupByKey]=DiscreteStatsTable[[#This Row],[GroupByKey]])*DiscreteStatsTable[Average]))</f>
        <v>5.9073355064629904</v>
      </c>
      <c r="T1267" s="5" cm="1">
        <f t="array" ref="T1267">MIN(IF((DiscreteStatsTable[GroupByKey]=DiscreteStatsTable[[#This Row],[GroupByKey]]),(DiscreteStatsTable[GroupByKey]=DiscreteStatsTable[[#This Row],[GroupByKey]])*DiscreteStatsTable[Minimum]))</f>
        <v>0.776495161041453</v>
      </c>
      <c r="U1267" s="5" cm="1">
        <f t="array" ref="U1267">MAX(IF((DiscreteStatsTable[GroupByKey]=DiscreteStatsTable[[#This Row],[GroupByKey]]),(DiscreteStatsTable[GroupByKey]=DiscreteStatsTable[[#This Row],[GroupByKey]])*DiscreteStatsTable[Maximum]))</f>
        <v>17.386184782464099</v>
      </c>
      <c r="V1267" s="5" cm="1">
        <f t="array" ref="V1267">IFERROR(AVERAGE(IF((DiscreteStatsTable[GroupByKey]=DiscreteStatsTable[[#This Row],[GroupByKey]]),(DiscreteStatsTable[GroupByKey]=DiscreteStatsTable[[#This Row],[GroupByKey]])*DiscreteStatsTable[NumberObservations])),0)</f>
        <v>314.94</v>
      </c>
      <c r="W1267" s="5">
        <f>IF((DiscreteStatsTable[[#This Row],[RepsRequested]]&gt;1),DiscreteStatsTable[[#This Row],[HalfWidth]],DiscreteStatsTable[[#This Row],[BatchMeansHalfWidth]])</f>
        <v>3.1864759013847554E-2</v>
      </c>
      <c r="X1267" s="5" cm="1">
        <f t="array" ref="X1267">COUNT(IF((DiscreteStatsTable[GroupByKey]=DiscreteStatsTable[[#This Row],[GroupByKey]]),(DiscreteStatsTable[GroupByKey]=DiscreteStatsTable[[#This Row],[GroupByKey]])*DiscreteStatsTable[Replication]))</f>
        <v>50</v>
      </c>
      <c r="Y1267" s="5">
        <f>IF(DiscreteStatsTable[[#This Row],[RepsRequested]]=DiscreteStatsTable[[#This Row],[RepsWithStatObserved]],1,0)</f>
        <v>1</v>
      </c>
    </row>
    <row r="1268" spans="1:25" x14ac:dyDescent="0.25">
      <c r="A1268" t="s">
        <v>68</v>
      </c>
      <c r="B1268" t="s">
        <v>70</v>
      </c>
      <c r="C1268">
        <v>39</v>
      </c>
      <c r="D1268" t="s">
        <v>85</v>
      </c>
      <c r="E1268" t="s">
        <v>97</v>
      </c>
      <c r="F1268" t="s">
        <v>87</v>
      </c>
      <c r="G1268">
        <v>0</v>
      </c>
      <c r="H1268">
        <v>2E+20</v>
      </c>
      <c r="I1268">
        <v>0</v>
      </c>
      <c r="J1268">
        <v>0</v>
      </c>
      <c r="K1268">
        <v>315</v>
      </c>
      <c r="L126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68" s="5" cm="1">
        <f t="array" ref="M1268">MAX(IF((ProjectInfoTable[ProjectName]=DiscreteStatsTable[[#This Row],[ProjectName]]),(ProjectInfoTable[ProjectName]=DiscreteStatsTable[[#This Row],[ProjectName]])*ProjectInfoTable[NumberOfReplications]))</f>
        <v>50</v>
      </c>
      <c r="N1268" s="5" cm="1">
        <f t="array" ref="N1268">IFERROR(AVERAGE(IF((DiscreteStatsTable[GroupByKey]=DiscreteStatsTable[[#This Row],[GroupByKey]]),(DiscreteStatsTable[GroupByKey]=DiscreteStatsTable[[#This Row],[GroupByKey]])*DiscreteStatsTable[Average])),0)</f>
        <v>0</v>
      </c>
      <c r="O1268" s="5" cm="1">
        <f t="array" ref="O1268">IFERROR(_xlfn.STDEV.S(IF((DiscreteStatsTable[GroupByKey]=DiscreteStatsTable[[#This Row],[GroupByKey]]),(DiscreteStatsTable[GroupByKey]=DiscreteStatsTable[[#This Row],[GroupByKey]])*DiscreteStatsTable[Average])),0)</f>
        <v>0</v>
      </c>
      <c r="P1268" s="5" cm="1">
        <f t="array" ref="P1268">MAX(IF((ProjectInfoTable[ProjectName]=DiscreteStatsTable[[#This Row],[ProjectName]]),(ProjectInfoTable[ProjectName]=DiscreteStatsTable[[#This Row],[ProjectName]])*ProjectInfoTable[ConfidenceInterval]))</f>
        <v>0.95</v>
      </c>
      <c r="Q1268" s="5">
        <f>IF(AND(DiscreteStatsTable[[#This Row],[RepsWithStatObserved]]=1,Y1268=0),200000000000000000000,IFERROR(_xlfn.T.INV.2T(1 -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8" s="5" cm="1">
        <f t="array" ref="R1268">MIN(IF((DiscreteStatsTable[GroupByKey]=DiscreteStatsTable[[#This Row],[GroupByKey]]),(DiscreteStatsTable[GroupByKey]=DiscreteStatsTable[[#This Row],[GroupByKey]])*DiscreteStatsTable[Average]))</f>
        <v>0</v>
      </c>
      <c r="S1268" s="5" cm="1">
        <f t="array" ref="S1268">MAX(IF((DiscreteStatsTable[GroupByKey]=DiscreteStatsTable[[#This Row],[GroupByKey]]),(DiscreteStatsTable[GroupByKey]=DiscreteStatsTable[[#This Row],[GroupByKey]])*DiscreteStatsTable[Average]))</f>
        <v>0</v>
      </c>
      <c r="T1268" s="5" cm="1">
        <f t="array" ref="T1268">MIN(IF((DiscreteStatsTable[GroupByKey]=DiscreteStatsTable[[#This Row],[GroupByKey]]),(DiscreteStatsTable[GroupByKey]=DiscreteStatsTable[[#This Row],[GroupByKey]])*DiscreteStatsTable[Minimum]))</f>
        <v>0</v>
      </c>
      <c r="U1268" s="5" cm="1">
        <f t="array" ref="U1268">MAX(IF((DiscreteStatsTable[GroupByKey]=DiscreteStatsTable[[#This Row],[GroupByKey]]),(DiscreteStatsTable[GroupByKey]=DiscreteStatsTable[[#This Row],[GroupByKey]])*DiscreteStatsTable[Maximum]))</f>
        <v>0</v>
      </c>
      <c r="V1268" s="5" cm="1">
        <f t="array" ref="V1268">IFERROR(AVERAGE(IF((DiscreteStatsTable[GroupByKey]=DiscreteStatsTable[[#This Row],[GroupByKey]]),(DiscreteStatsTable[GroupByKey]=DiscreteStatsTable[[#This Row],[GroupByKey]])*DiscreteStatsTable[NumberObservations])),0)</f>
        <v>314.94</v>
      </c>
      <c r="W1268" s="5">
        <f>IF((DiscreteStatsTable[[#This Row],[RepsRequested]]&gt;1),DiscreteStatsTable[[#This Row],[HalfWidth]],DiscreteStatsTable[[#This Row],[BatchMeansHalfWidth]])</f>
        <v>0</v>
      </c>
      <c r="X1268" s="5" cm="1">
        <f t="array" ref="X1268">COUNT(IF((DiscreteStatsTable[GroupByKey]=DiscreteStatsTable[[#This Row],[GroupByKey]]),(DiscreteStatsTable[GroupByKey]=DiscreteStatsTable[[#This Row],[GroupByKey]])*DiscreteStatsTable[Replication]))</f>
        <v>50</v>
      </c>
      <c r="Y1268" s="5">
        <f>IF(DiscreteStatsTable[[#This Row],[RepsRequested]]=DiscreteStatsTable[[#This Row],[RepsWithStatObserved]],1,0)</f>
        <v>1</v>
      </c>
    </row>
    <row r="1269" spans="1:25" x14ac:dyDescent="0.25">
      <c r="A1269" t="s">
        <v>68</v>
      </c>
      <c r="B1269" t="s">
        <v>70</v>
      </c>
      <c r="C1269">
        <v>39</v>
      </c>
      <c r="D1269" t="s">
        <v>85</v>
      </c>
      <c r="E1269" t="s">
        <v>98</v>
      </c>
      <c r="F1269" t="s">
        <v>87</v>
      </c>
      <c r="G1269">
        <v>0.38391449331327199</v>
      </c>
      <c r="H1269">
        <v>2E+20</v>
      </c>
      <c r="I1269">
        <v>0</v>
      </c>
      <c r="J1269">
        <v>4.0669686498128197</v>
      </c>
      <c r="K1269">
        <v>315</v>
      </c>
      <c r="L126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69" s="5" cm="1">
        <f t="array" ref="M1269">MAX(IF((ProjectInfoTable[ProjectName]=DiscreteStatsTable[[#This Row],[ProjectName]]),(ProjectInfoTable[ProjectName]=DiscreteStatsTable[[#This Row],[ProjectName]])*ProjectInfoTable[NumberOfReplications]))</f>
        <v>50</v>
      </c>
      <c r="N1269" s="5" cm="1">
        <f t="array" ref="N1269">IFERROR(AVERAGE(IF((DiscreteStatsTable[GroupByKey]=DiscreteStatsTable[[#This Row],[GroupByKey]]),(DiscreteStatsTable[GroupByKey]=DiscreteStatsTable[[#This Row],[GroupByKey]])*DiscreteStatsTable[Average])),0)</f>
        <v>0.57601823206331915</v>
      </c>
      <c r="O1269" s="5" cm="1">
        <f t="array" ref="O1269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269" s="5" cm="1">
        <f t="array" ref="P1269">MAX(IF((ProjectInfoTable[ProjectName]=DiscreteStatsTable[[#This Row],[ProjectName]]),(ProjectInfoTable[ProjectName]=DiscreteStatsTable[[#This Row],[ProjectName]])*ProjectInfoTable[ConfidenceInterval]))</f>
        <v>0.95</v>
      </c>
      <c r="Q1269" s="5">
        <f>IF(AND(DiscreteStatsTable[[#This Row],[RepsWithStatObserved]]=1,Y1269=0),200000000000000000000,IFERROR(_xlfn.T.INV.2T(1 -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269" s="5" cm="1">
        <f t="array" ref="R1269">MIN(IF((DiscreteStatsTable[GroupByKey]=DiscreteStatsTable[[#This Row],[GroupByKey]]),(DiscreteStatsTable[GroupByKey]=DiscreteStatsTable[[#This Row],[GroupByKey]])*DiscreteStatsTable[Average]))</f>
        <v>0.32737752576294898</v>
      </c>
      <c r="S1269" s="5" cm="1">
        <f t="array" ref="S1269">MAX(IF((DiscreteStatsTable[GroupByKey]=DiscreteStatsTable[[#This Row],[GroupByKey]]),(DiscreteStatsTable[GroupByKey]=DiscreteStatsTable[[#This Row],[GroupByKey]])*DiscreteStatsTable[Average]))</f>
        <v>1.14796185143237</v>
      </c>
      <c r="T1269" s="5" cm="1">
        <f t="array" ref="T1269">MIN(IF((DiscreteStatsTable[GroupByKey]=DiscreteStatsTable[[#This Row],[GroupByKey]]),(DiscreteStatsTable[GroupByKey]=DiscreteStatsTable[[#This Row],[GroupByKey]])*DiscreteStatsTable[Minimum]))</f>
        <v>0</v>
      </c>
      <c r="U1269" s="5" cm="1">
        <f t="array" ref="U1269">MAX(IF((DiscreteStatsTable[GroupByKey]=DiscreteStatsTable[[#This Row],[GroupByKey]]),(DiscreteStatsTable[GroupByKey]=DiscreteStatsTable[[#This Row],[GroupByKey]])*DiscreteStatsTable[Maximum]))</f>
        <v>11.200829717355999</v>
      </c>
      <c r="V1269" s="5" cm="1">
        <f t="array" ref="V1269">IFERROR(AVERAGE(IF((DiscreteStatsTable[GroupByKey]=DiscreteStatsTable[[#This Row],[GroupByKey]]),(DiscreteStatsTable[GroupByKey]=DiscreteStatsTable[[#This Row],[GroupByKey]])*DiscreteStatsTable[NumberObservations])),0)</f>
        <v>314.94</v>
      </c>
      <c r="W1269" s="5">
        <f>IF((DiscreteStatsTable[[#This Row],[RepsRequested]]&gt;1),DiscreteStatsTable[[#This Row],[HalfWidth]],DiscreteStatsTable[[#This Row],[BatchMeansHalfWidth]])</f>
        <v>4.5229136780020357E-2</v>
      </c>
      <c r="X1269" s="5" cm="1">
        <f t="array" ref="X1269">COUNT(IF((DiscreteStatsTable[GroupByKey]=DiscreteStatsTable[[#This Row],[GroupByKey]]),(DiscreteStatsTable[GroupByKey]=DiscreteStatsTable[[#This Row],[GroupByKey]])*DiscreteStatsTable[Replication]))</f>
        <v>50</v>
      </c>
      <c r="Y1269" s="5">
        <f>IF(DiscreteStatsTable[[#This Row],[RepsRequested]]=DiscreteStatsTable[[#This Row],[RepsWithStatObserved]],1,0)</f>
        <v>1</v>
      </c>
    </row>
    <row r="1270" spans="1:25" x14ac:dyDescent="0.25">
      <c r="A1270" t="s">
        <v>68</v>
      </c>
      <c r="B1270" t="s">
        <v>70</v>
      </c>
      <c r="C1270">
        <v>40</v>
      </c>
      <c r="D1270" t="s">
        <v>85</v>
      </c>
      <c r="E1270" t="s">
        <v>86</v>
      </c>
      <c r="F1270" t="s">
        <v>87</v>
      </c>
      <c r="G1270">
        <v>0</v>
      </c>
      <c r="H1270">
        <v>2E+20</v>
      </c>
      <c r="I1270">
        <v>0</v>
      </c>
      <c r="J1270">
        <v>0</v>
      </c>
      <c r="K1270">
        <v>316</v>
      </c>
      <c r="L127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70" s="5" cm="1">
        <f t="array" ref="M1270">MAX(IF((ProjectInfoTable[ProjectName]=DiscreteStatsTable[[#This Row],[ProjectName]]),(ProjectInfoTable[ProjectName]=DiscreteStatsTable[[#This Row],[ProjectName]])*ProjectInfoTable[NumberOfReplications]))</f>
        <v>50</v>
      </c>
      <c r="N1270" s="5" cm="1">
        <f t="array" ref="N1270">IFERROR(AVERAGE(IF((DiscreteStatsTable[GroupByKey]=DiscreteStatsTable[[#This Row],[GroupByKey]]),(DiscreteStatsTable[GroupByKey]=DiscreteStatsTable[[#This Row],[GroupByKey]])*DiscreteStatsTable[Average])),0)</f>
        <v>0</v>
      </c>
      <c r="O1270" s="5" cm="1">
        <f t="array" ref="O1270">IFERROR(_xlfn.STDEV.S(IF((DiscreteStatsTable[GroupByKey]=DiscreteStatsTable[[#This Row],[GroupByKey]]),(DiscreteStatsTable[GroupByKey]=DiscreteStatsTable[[#This Row],[GroupByKey]])*DiscreteStatsTable[Average])),0)</f>
        <v>0</v>
      </c>
      <c r="P1270" s="5" cm="1">
        <f t="array" ref="P1270">MAX(IF((ProjectInfoTable[ProjectName]=DiscreteStatsTable[[#This Row],[ProjectName]]),(ProjectInfoTable[ProjectName]=DiscreteStatsTable[[#This Row],[ProjectName]])*ProjectInfoTable[ConfidenceInterval]))</f>
        <v>0.95</v>
      </c>
      <c r="Q1270" s="5">
        <f>IF(AND(DiscreteStatsTable[[#This Row],[RepsWithStatObserved]]=1,Y1270=0),200000000000000000000,IFERROR(_xlfn.T.INV.2T(1 -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0" s="5" cm="1">
        <f t="array" ref="R1270">MIN(IF((DiscreteStatsTable[GroupByKey]=DiscreteStatsTable[[#This Row],[GroupByKey]]),(DiscreteStatsTable[GroupByKey]=DiscreteStatsTable[[#This Row],[GroupByKey]])*DiscreteStatsTable[Average]))</f>
        <v>0</v>
      </c>
      <c r="S1270" s="5" cm="1">
        <f t="array" ref="S1270">MAX(IF((DiscreteStatsTable[GroupByKey]=DiscreteStatsTable[[#This Row],[GroupByKey]]),(DiscreteStatsTable[GroupByKey]=DiscreteStatsTable[[#This Row],[GroupByKey]])*DiscreteStatsTable[Average]))</f>
        <v>0</v>
      </c>
      <c r="T1270" s="5" cm="1">
        <f t="array" ref="T1270">MIN(IF((DiscreteStatsTable[GroupByKey]=DiscreteStatsTable[[#This Row],[GroupByKey]]),(DiscreteStatsTable[GroupByKey]=DiscreteStatsTable[[#This Row],[GroupByKey]])*DiscreteStatsTable[Minimum]))</f>
        <v>0</v>
      </c>
      <c r="U1270" s="5" cm="1">
        <f t="array" ref="U1270">MAX(IF((DiscreteStatsTable[GroupByKey]=DiscreteStatsTable[[#This Row],[GroupByKey]]),(DiscreteStatsTable[GroupByKey]=DiscreteStatsTable[[#This Row],[GroupByKey]])*DiscreteStatsTable[Maximum]))</f>
        <v>0</v>
      </c>
      <c r="V1270" s="5" cm="1">
        <f t="array" ref="V1270">IFERROR(AVERAGE(IF((DiscreteStatsTable[GroupByKey]=DiscreteStatsTable[[#This Row],[GroupByKey]]),(DiscreteStatsTable[GroupByKey]=DiscreteStatsTable[[#This Row],[GroupByKey]])*DiscreteStatsTable[NumberObservations])),0)</f>
        <v>314.94</v>
      </c>
      <c r="W1270" s="5">
        <f>IF((DiscreteStatsTable[[#This Row],[RepsRequested]]&gt;1),DiscreteStatsTable[[#This Row],[HalfWidth]],DiscreteStatsTable[[#This Row],[BatchMeansHalfWidth]])</f>
        <v>0</v>
      </c>
      <c r="X1270" s="5" cm="1">
        <f t="array" ref="X1270">COUNT(IF((DiscreteStatsTable[GroupByKey]=DiscreteStatsTable[[#This Row],[GroupByKey]]),(DiscreteStatsTable[GroupByKey]=DiscreteStatsTable[[#This Row],[GroupByKey]])*DiscreteStatsTable[Replication]))</f>
        <v>50</v>
      </c>
      <c r="Y1270" s="5">
        <f>IF(DiscreteStatsTable[[#This Row],[RepsRequested]]=DiscreteStatsTable[[#This Row],[RepsWithStatObserved]],1,0)</f>
        <v>1</v>
      </c>
    </row>
    <row r="1271" spans="1:25" x14ac:dyDescent="0.25">
      <c r="A1271" t="s">
        <v>68</v>
      </c>
      <c r="B1271" t="s">
        <v>70</v>
      </c>
      <c r="C1271">
        <v>40</v>
      </c>
      <c r="D1271" t="s">
        <v>85</v>
      </c>
      <c r="E1271" t="s">
        <v>88</v>
      </c>
      <c r="F1271" t="s">
        <v>87</v>
      </c>
      <c r="G1271">
        <v>0</v>
      </c>
      <c r="H1271">
        <v>2E+20</v>
      </c>
      <c r="I1271">
        <v>0</v>
      </c>
      <c r="J1271">
        <v>0</v>
      </c>
      <c r="K1271">
        <v>316</v>
      </c>
      <c r="L127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71" s="5" cm="1">
        <f t="array" ref="M1271">MAX(IF((ProjectInfoTable[ProjectName]=DiscreteStatsTable[[#This Row],[ProjectName]]),(ProjectInfoTable[ProjectName]=DiscreteStatsTable[[#This Row],[ProjectName]])*ProjectInfoTable[NumberOfReplications]))</f>
        <v>50</v>
      </c>
      <c r="N1271" s="5" cm="1">
        <f t="array" ref="N1271">IFERROR(AVERAGE(IF((DiscreteStatsTable[GroupByKey]=DiscreteStatsTable[[#This Row],[GroupByKey]]),(DiscreteStatsTable[GroupByKey]=DiscreteStatsTable[[#This Row],[GroupByKey]])*DiscreteStatsTable[Average])),0)</f>
        <v>0</v>
      </c>
      <c r="O1271" s="5" cm="1">
        <f t="array" ref="O1271">IFERROR(_xlfn.STDEV.S(IF((DiscreteStatsTable[GroupByKey]=DiscreteStatsTable[[#This Row],[GroupByKey]]),(DiscreteStatsTable[GroupByKey]=DiscreteStatsTable[[#This Row],[GroupByKey]])*DiscreteStatsTable[Average])),0)</f>
        <v>0</v>
      </c>
      <c r="P1271" s="5" cm="1">
        <f t="array" ref="P1271">MAX(IF((ProjectInfoTable[ProjectName]=DiscreteStatsTable[[#This Row],[ProjectName]]),(ProjectInfoTable[ProjectName]=DiscreteStatsTable[[#This Row],[ProjectName]])*ProjectInfoTable[ConfidenceInterval]))</f>
        <v>0.95</v>
      </c>
      <c r="Q1271" s="5">
        <f>IF(AND(DiscreteStatsTable[[#This Row],[RepsWithStatObserved]]=1,Y1271=0),200000000000000000000,IFERROR(_xlfn.T.INV.2T(1 -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1" s="5" cm="1">
        <f t="array" ref="R1271">MIN(IF((DiscreteStatsTable[GroupByKey]=DiscreteStatsTable[[#This Row],[GroupByKey]]),(DiscreteStatsTable[GroupByKey]=DiscreteStatsTable[[#This Row],[GroupByKey]])*DiscreteStatsTable[Average]))</f>
        <v>0</v>
      </c>
      <c r="S1271" s="5" cm="1">
        <f t="array" ref="S1271">MAX(IF((DiscreteStatsTable[GroupByKey]=DiscreteStatsTable[[#This Row],[GroupByKey]]),(DiscreteStatsTable[GroupByKey]=DiscreteStatsTable[[#This Row],[GroupByKey]])*DiscreteStatsTable[Average]))</f>
        <v>0</v>
      </c>
      <c r="T1271" s="5" cm="1">
        <f t="array" ref="T1271">MIN(IF((DiscreteStatsTable[GroupByKey]=DiscreteStatsTable[[#This Row],[GroupByKey]]),(DiscreteStatsTable[GroupByKey]=DiscreteStatsTable[[#This Row],[GroupByKey]])*DiscreteStatsTable[Minimum]))</f>
        <v>0</v>
      </c>
      <c r="U1271" s="5" cm="1">
        <f t="array" ref="U1271">MAX(IF((DiscreteStatsTable[GroupByKey]=DiscreteStatsTable[[#This Row],[GroupByKey]]),(DiscreteStatsTable[GroupByKey]=DiscreteStatsTable[[#This Row],[GroupByKey]])*DiscreteStatsTable[Maximum]))</f>
        <v>0</v>
      </c>
      <c r="V1271" s="5" cm="1">
        <f t="array" ref="V1271">IFERROR(AVERAGE(IF((DiscreteStatsTable[GroupByKey]=DiscreteStatsTable[[#This Row],[GroupByKey]]),(DiscreteStatsTable[GroupByKey]=DiscreteStatsTable[[#This Row],[GroupByKey]])*DiscreteStatsTable[NumberObservations])),0)</f>
        <v>314.94</v>
      </c>
      <c r="W1271" s="5">
        <f>IF((DiscreteStatsTable[[#This Row],[RepsRequested]]&gt;1),DiscreteStatsTable[[#This Row],[HalfWidth]],DiscreteStatsTable[[#This Row],[BatchMeansHalfWidth]])</f>
        <v>0</v>
      </c>
      <c r="X1271" s="5" cm="1">
        <f t="array" ref="X1271">COUNT(IF((DiscreteStatsTable[GroupByKey]=DiscreteStatsTable[[#This Row],[GroupByKey]]),(DiscreteStatsTable[GroupByKey]=DiscreteStatsTable[[#This Row],[GroupByKey]])*DiscreteStatsTable[Replication]))</f>
        <v>50</v>
      </c>
      <c r="Y1271" s="5">
        <f>IF(DiscreteStatsTable[[#This Row],[RepsRequested]]=DiscreteStatsTable[[#This Row],[RepsWithStatObserved]],1,0)</f>
        <v>1</v>
      </c>
    </row>
    <row r="1272" spans="1:25" x14ac:dyDescent="0.25">
      <c r="A1272" t="s">
        <v>68</v>
      </c>
      <c r="B1272" t="s">
        <v>70</v>
      </c>
      <c r="C1272">
        <v>40</v>
      </c>
      <c r="D1272" t="s">
        <v>85</v>
      </c>
      <c r="E1272" t="s">
        <v>89</v>
      </c>
      <c r="F1272" t="s">
        <v>87</v>
      </c>
      <c r="G1272">
        <v>0</v>
      </c>
      <c r="H1272">
        <v>2E+20</v>
      </c>
      <c r="I1272">
        <v>0</v>
      </c>
      <c r="J1272">
        <v>0</v>
      </c>
      <c r="K1272">
        <v>316</v>
      </c>
      <c r="L127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72" s="5" cm="1">
        <f t="array" ref="M1272">MAX(IF((ProjectInfoTable[ProjectName]=DiscreteStatsTable[[#This Row],[ProjectName]]),(ProjectInfoTable[ProjectName]=DiscreteStatsTable[[#This Row],[ProjectName]])*ProjectInfoTable[NumberOfReplications]))</f>
        <v>50</v>
      </c>
      <c r="N1272" s="5" cm="1">
        <f t="array" ref="N1272">IFERROR(AVERAGE(IF((DiscreteStatsTable[GroupByKey]=DiscreteStatsTable[[#This Row],[GroupByKey]]),(DiscreteStatsTable[GroupByKey]=DiscreteStatsTable[[#This Row],[GroupByKey]])*DiscreteStatsTable[Average])),0)</f>
        <v>0</v>
      </c>
      <c r="O1272" s="5" cm="1">
        <f t="array" ref="O1272">IFERROR(_xlfn.STDEV.S(IF((DiscreteStatsTable[GroupByKey]=DiscreteStatsTable[[#This Row],[GroupByKey]]),(DiscreteStatsTable[GroupByKey]=DiscreteStatsTable[[#This Row],[GroupByKey]])*DiscreteStatsTable[Average])),0)</f>
        <v>0</v>
      </c>
      <c r="P1272" s="5" cm="1">
        <f t="array" ref="P1272">MAX(IF((ProjectInfoTable[ProjectName]=DiscreteStatsTable[[#This Row],[ProjectName]]),(ProjectInfoTable[ProjectName]=DiscreteStatsTable[[#This Row],[ProjectName]])*ProjectInfoTable[ConfidenceInterval]))</f>
        <v>0.95</v>
      </c>
      <c r="Q1272" s="5">
        <f>IF(AND(DiscreteStatsTable[[#This Row],[RepsWithStatObserved]]=1,Y1272=0),200000000000000000000,IFERROR(_xlfn.T.INV.2T(1 -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2" s="5" cm="1">
        <f t="array" ref="R1272">MIN(IF((DiscreteStatsTable[GroupByKey]=DiscreteStatsTable[[#This Row],[GroupByKey]]),(DiscreteStatsTable[GroupByKey]=DiscreteStatsTable[[#This Row],[GroupByKey]])*DiscreteStatsTable[Average]))</f>
        <v>0</v>
      </c>
      <c r="S1272" s="5" cm="1">
        <f t="array" ref="S1272">MAX(IF((DiscreteStatsTable[GroupByKey]=DiscreteStatsTable[[#This Row],[GroupByKey]]),(DiscreteStatsTable[GroupByKey]=DiscreteStatsTable[[#This Row],[GroupByKey]])*DiscreteStatsTable[Average]))</f>
        <v>0</v>
      </c>
      <c r="T1272" s="5" cm="1">
        <f t="array" ref="T1272">MIN(IF((DiscreteStatsTable[GroupByKey]=DiscreteStatsTable[[#This Row],[GroupByKey]]),(DiscreteStatsTable[GroupByKey]=DiscreteStatsTable[[#This Row],[GroupByKey]])*DiscreteStatsTable[Minimum]))</f>
        <v>0</v>
      </c>
      <c r="U1272" s="5" cm="1">
        <f t="array" ref="U1272">MAX(IF((DiscreteStatsTable[GroupByKey]=DiscreteStatsTable[[#This Row],[GroupByKey]]),(DiscreteStatsTable[GroupByKey]=DiscreteStatsTable[[#This Row],[GroupByKey]])*DiscreteStatsTable[Maximum]))</f>
        <v>0</v>
      </c>
      <c r="V1272" s="5" cm="1">
        <f t="array" ref="V1272">IFERROR(AVERAGE(IF((DiscreteStatsTable[GroupByKey]=DiscreteStatsTable[[#This Row],[GroupByKey]]),(DiscreteStatsTable[GroupByKey]=DiscreteStatsTable[[#This Row],[GroupByKey]])*DiscreteStatsTable[NumberObservations])),0)</f>
        <v>314.94</v>
      </c>
      <c r="W1272" s="5">
        <f>IF((DiscreteStatsTable[[#This Row],[RepsRequested]]&gt;1),DiscreteStatsTable[[#This Row],[HalfWidth]],DiscreteStatsTable[[#This Row],[BatchMeansHalfWidth]])</f>
        <v>0</v>
      </c>
      <c r="X1272" s="5" cm="1">
        <f t="array" ref="X1272">COUNT(IF((DiscreteStatsTable[GroupByKey]=DiscreteStatsTable[[#This Row],[GroupByKey]]),(DiscreteStatsTable[GroupByKey]=DiscreteStatsTable[[#This Row],[GroupByKey]])*DiscreteStatsTable[Replication]))</f>
        <v>50</v>
      </c>
      <c r="Y1272" s="5">
        <f>IF(DiscreteStatsTable[[#This Row],[RepsRequested]]=DiscreteStatsTable[[#This Row],[RepsWithStatObserved]],1,0)</f>
        <v>1</v>
      </c>
    </row>
    <row r="1273" spans="1:25" x14ac:dyDescent="0.25">
      <c r="A1273" t="s">
        <v>68</v>
      </c>
      <c r="B1273" t="s">
        <v>70</v>
      </c>
      <c r="C1273">
        <v>40</v>
      </c>
      <c r="D1273" t="s">
        <v>85</v>
      </c>
      <c r="E1273" t="s">
        <v>90</v>
      </c>
      <c r="F1273" t="s">
        <v>87</v>
      </c>
      <c r="G1273">
        <v>0</v>
      </c>
      <c r="H1273">
        <v>2E+20</v>
      </c>
      <c r="I1273">
        <v>0</v>
      </c>
      <c r="J1273">
        <v>0</v>
      </c>
      <c r="K1273">
        <v>316</v>
      </c>
      <c r="L127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73" s="5" cm="1">
        <f t="array" ref="M1273">MAX(IF((ProjectInfoTable[ProjectName]=DiscreteStatsTable[[#This Row],[ProjectName]]),(ProjectInfoTable[ProjectName]=DiscreteStatsTable[[#This Row],[ProjectName]])*ProjectInfoTable[NumberOfReplications]))</f>
        <v>50</v>
      </c>
      <c r="N1273" s="5" cm="1">
        <f t="array" ref="N1273">IFERROR(AVERAGE(IF((DiscreteStatsTable[GroupByKey]=DiscreteStatsTable[[#This Row],[GroupByKey]]),(DiscreteStatsTable[GroupByKey]=DiscreteStatsTable[[#This Row],[GroupByKey]])*DiscreteStatsTable[Average])),0)</f>
        <v>0</v>
      </c>
      <c r="O1273" s="5" cm="1">
        <f t="array" ref="O1273">IFERROR(_xlfn.STDEV.S(IF((DiscreteStatsTable[GroupByKey]=DiscreteStatsTable[[#This Row],[GroupByKey]]),(DiscreteStatsTable[GroupByKey]=DiscreteStatsTable[[#This Row],[GroupByKey]])*DiscreteStatsTable[Average])),0)</f>
        <v>0</v>
      </c>
      <c r="P1273" s="5" cm="1">
        <f t="array" ref="P1273">MAX(IF((ProjectInfoTable[ProjectName]=DiscreteStatsTable[[#This Row],[ProjectName]]),(ProjectInfoTable[ProjectName]=DiscreteStatsTable[[#This Row],[ProjectName]])*ProjectInfoTable[ConfidenceInterval]))</f>
        <v>0.95</v>
      </c>
      <c r="Q1273" s="5">
        <f>IF(AND(DiscreteStatsTable[[#This Row],[RepsWithStatObserved]]=1,Y1273=0),200000000000000000000,IFERROR(_xlfn.T.INV.2T(1 -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3" s="5" cm="1">
        <f t="array" ref="R1273">MIN(IF((DiscreteStatsTable[GroupByKey]=DiscreteStatsTable[[#This Row],[GroupByKey]]),(DiscreteStatsTable[GroupByKey]=DiscreteStatsTable[[#This Row],[GroupByKey]])*DiscreteStatsTable[Average]))</f>
        <v>0</v>
      </c>
      <c r="S1273" s="5" cm="1">
        <f t="array" ref="S1273">MAX(IF((DiscreteStatsTable[GroupByKey]=DiscreteStatsTable[[#This Row],[GroupByKey]]),(DiscreteStatsTable[GroupByKey]=DiscreteStatsTable[[#This Row],[GroupByKey]])*DiscreteStatsTable[Average]))</f>
        <v>0</v>
      </c>
      <c r="T1273" s="5" cm="1">
        <f t="array" ref="T1273">MIN(IF((DiscreteStatsTable[GroupByKey]=DiscreteStatsTable[[#This Row],[GroupByKey]]),(DiscreteStatsTable[GroupByKey]=DiscreteStatsTable[[#This Row],[GroupByKey]])*DiscreteStatsTable[Minimum]))</f>
        <v>0</v>
      </c>
      <c r="U1273" s="5" cm="1">
        <f t="array" ref="U1273">MAX(IF((DiscreteStatsTable[GroupByKey]=DiscreteStatsTable[[#This Row],[GroupByKey]]),(DiscreteStatsTable[GroupByKey]=DiscreteStatsTable[[#This Row],[GroupByKey]])*DiscreteStatsTable[Maximum]))</f>
        <v>0</v>
      </c>
      <c r="V1273" s="5" cm="1">
        <f t="array" ref="V1273">IFERROR(AVERAGE(IF((DiscreteStatsTable[GroupByKey]=DiscreteStatsTable[[#This Row],[GroupByKey]]),(DiscreteStatsTable[GroupByKey]=DiscreteStatsTable[[#This Row],[GroupByKey]])*DiscreteStatsTable[NumberObservations])),0)</f>
        <v>314.94</v>
      </c>
      <c r="W1273" s="5">
        <f>IF((DiscreteStatsTable[[#This Row],[RepsRequested]]&gt;1),DiscreteStatsTable[[#This Row],[HalfWidth]],DiscreteStatsTable[[#This Row],[BatchMeansHalfWidth]])</f>
        <v>0</v>
      </c>
      <c r="X1273" s="5" cm="1">
        <f t="array" ref="X1273">COUNT(IF((DiscreteStatsTable[GroupByKey]=DiscreteStatsTable[[#This Row],[GroupByKey]]),(DiscreteStatsTable[GroupByKey]=DiscreteStatsTable[[#This Row],[GroupByKey]])*DiscreteStatsTable[Replication]))</f>
        <v>50</v>
      </c>
      <c r="Y1273" s="5">
        <f>IF(DiscreteStatsTable[[#This Row],[RepsRequested]]=DiscreteStatsTable[[#This Row],[RepsWithStatObserved]],1,0)</f>
        <v>1</v>
      </c>
    </row>
    <row r="1274" spans="1:25" x14ac:dyDescent="0.25">
      <c r="A1274" t="s">
        <v>68</v>
      </c>
      <c r="B1274" t="s">
        <v>70</v>
      </c>
      <c r="C1274">
        <v>40</v>
      </c>
      <c r="D1274" t="s">
        <v>85</v>
      </c>
      <c r="E1274" t="s">
        <v>91</v>
      </c>
      <c r="F1274" t="s">
        <v>87</v>
      </c>
      <c r="G1274">
        <v>0.15437117582120599</v>
      </c>
      <c r="H1274">
        <v>2E+20</v>
      </c>
      <c r="I1274">
        <v>1.4374472834955101E-2</v>
      </c>
      <c r="J1274">
        <v>0.30453999944751597</v>
      </c>
      <c r="K1274">
        <v>316</v>
      </c>
      <c r="L127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74" s="5" cm="1">
        <f t="array" ref="M1274">MAX(IF((ProjectInfoTable[ProjectName]=DiscreteStatsTable[[#This Row],[ProjectName]]),(ProjectInfoTable[ProjectName]=DiscreteStatsTable[[#This Row],[ProjectName]])*ProjectInfoTable[NumberOfReplications]))</f>
        <v>50</v>
      </c>
      <c r="N1274" s="5" cm="1">
        <f t="array" ref="N1274">IFERROR(AVERAGE(IF((DiscreteStatsTable[GroupByKey]=DiscreteStatsTable[[#This Row],[GroupByKey]]),(DiscreteStatsTable[GroupByKey]=DiscreteStatsTable[[#This Row],[GroupByKey]])*DiscreteStatsTable[Average])),0)</f>
        <v>0.15360300744494335</v>
      </c>
      <c r="O1274" s="5" cm="1">
        <f t="array" ref="O127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74" s="5" cm="1">
        <f t="array" ref="P1274">MAX(IF((ProjectInfoTable[ProjectName]=DiscreteStatsTable[[#This Row],[ProjectName]]),(ProjectInfoTable[ProjectName]=DiscreteStatsTable[[#This Row],[ProjectName]])*ProjectInfoTable[ConfidenceInterval]))</f>
        <v>0.95</v>
      </c>
      <c r="Q1274" s="5">
        <f>IF(AND(DiscreteStatsTable[[#This Row],[RepsWithStatObserved]]=1,Y1274=0),200000000000000000000,IFERROR(_xlfn.T.INV.2T(1 -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74" s="5" cm="1">
        <f t="array" ref="R1274">MIN(IF((DiscreteStatsTable[GroupByKey]=DiscreteStatsTable[[#This Row],[GroupByKey]]),(DiscreteStatsTable[GroupByKey]=DiscreteStatsTable[[#This Row],[GroupByKey]])*DiscreteStatsTable[Average]))</f>
        <v>0.14775202073435401</v>
      </c>
      <c r="S1274" s="5" cm="1">
        <f t="array" ref="S1274">MAX(IF((DiscreteStatsTable[GroupByKey]=DiscreteStatsTable[[#This Row],[GroupByKey]]),(DiscreteStatsTable[GroupByKey]=DiscreteStatsTable[[#This Row],[GroupByKey]])*DiscreteStatsTable[Average]))</f>
        <v>0.15935535821513699</v>
      </c>
      <c r="T1274" s="5" cm="1">
        <f t="array" ref="T1274">MIN(IF((DiscreteStatsTable[GroupByKey]=DiscreteStatsTable[[#This Row],[GroupByKey]]),(DiscreteStatsTable[GroupByKey]=DiscreteStatsTable[[#This Row],[GroupByKey]])*DiscreteStatsTable[Minimum]))</f>
        <v>1.2941586017357501E-2</v>
      </c>
      <c r="U1274" s="5" cm="1">
        <f t="array" ref="U1274">MAX(IF((DiscreteStatsTable[GroupByKey]=DiscreteStatsTable[[#This Row],[GroupByKey]]),(DiscreteStatsTable[GroupByKey]=DiscreteStatsTable[[#This Row],[GroupByKey]])*DiscreteStatsTable[Maximum]))</f>
        <v>0.39902140955300902</v>
      </c>
      <c r="V1274" s="5" cm="1">
        <f t="array" ref="V1274">IFERROR(AVERAGE(IF((DiscreteStatsTable[GroupByKey]=DiscreteStatsTable[[#This Row],[GroupByKey]]),(DiscreteStatsTable[GroupByKey]=DiscreteStatsTable[[#This Row],[GroupByKey]])*DiscreteStatsTable[NumberObservations])),0)</f>
        <v>314.94</v>
      </c>
      <c r="W1274" s="5">
        <f>IF((DiscreteStatsTable[[#This Row],[RepsRequested]]&gt;1),DiscreteStatsTable[[#This Row],[HalfWidth]],DiscreteStatsTable[[#This Row],[BatchMeansHalfWidth]])</f>
        <v>7.902472167534418E-4</v>
      </c>
      <c r="X1274" s="5" cm="1">
        <f t="array" ref="X1274">COUNT(IF((DiscreteStatsTable[GroupByKey]=DiscreteStatsTable[[#This Row],[GroupByKey]]),(DiscreteStatsTable[GroupByKey]=DiscreteStatsTable[[#This Row],[GroupByKey]])*DiscreteStatsTable[Replication]))</f>
        <v>50</v>
      </c>
      <c r="Y1274" s="5">
        <f>IF(DiscreteStatsTable[[#This Row],[RepsRequested]]=DiscreteStatsTable[[#This Row],[RepsWithStatObserved]],1,0)</f>
        <v>1</v>
      </c>
    </row>
    <row r="1275" spans="1:25" x14ac:dyDescent="0.25">
      <c r="A1275" t="s">
        <v>68</v>
      </c>
      <c r="B1275" t="s">
        <v>70</v>
      </c>
      <c r="C1275">
        <v>40</v>
      </c>
      <c r="D1275" t="s">
        <v>85</v>
      </c>
      <c r="E1275" t="s">
        <v>92</v>
      </c>
      <c r="F1275" t="s">
        <v>87</v>
      </c>
      <c r="G1275">
        <v>6.3001604640679201</v>
      </c>
      <c r="H1275">
        <v>2E+20</v>
      </c>
      <c r="I1275">
        <v>0.86246837009730404</v>
      </c>
      <c r="J1275">
        <v>15.3984561539</v>
      </c>
      <c r="K1275">
        <v>316</v>
      </c>
      <c r="L127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75" s="5" cm="1">
        <f t="array" ref="M1275">MAX(IF((ProjectInfoTable[ProjectName]=DiscreteStatsTable[[#This Row],[ProjectName]]),(ProjectInfoTable[ProjectName]=DiscreteStatsTable[[#This Row],[ProjectName]])*ProjectInfoTable[NumberOfReplications]))</f>
        <v>50</v>
      </c>
      <c r="N1275" s="5" cm="1">
        <f t="array" ref="N1275">IFERROR(AVERAGE(IF((DiscreteStatsTable[GroupByKey]=DiscreteStatsTable[[#This Row],[GroupByKey]]),(DiscreteStatsTable[GroupByKey]=DiscreteStatsTable[[#This Row],[GroupByKey]])*DiscreteStatsTable[Average])),0)</f>
        <v>6.2464097165262737</v>
      </c>
      <c r="O1275" s="5" cm="1">
        <f t="array" ref="O1275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275" s="5" cm="1">
        <f t="array" ref="P1275">MAX(IF((ProjectInfoTable[ProjectName]=DiscreteStatsTable[[#This Row],[ProjectName]]),(ProjectInfoTable[ProjectName]=DiscreteStatsTable[[#This Row],[ProjectName]])*ProjectInfoTable[ConfidenceInterval]))</f>
        <v>0.95</v>
      </c>
      <c r="Q1275" s="5">
        <f>IF(AND(DiscreteStatsTable[[#This Row],[RepsWithStatObserved]]=1,Y1275=0),200000000000000000000,IFERROR(_xlfn.T.INV.2T(1 -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275" s="5" cm="1">
        <f t="array" ref="R1275">MIN(IF((DiscreteStatsTable[GroupByKey]=DiscreteStatsTable[[#This Row],[GroupByKey]]),(DiscreteStatsTable[GroupByKey]=DiscreteStatsTable[[#This Row],[GroupByKey]])*DiscreteStatsTable[Average]))</f>
        <v>5.7719952606423401</v>
      </c>
      <c r="S1275" s="5" cm="1">
        <f t="array" ref="S1275">MAX(IF((DiscreteStatsTable[GroupByKey]=DiscreteStatsTable[[#This Row],[GroupByKey]]),(DiscreteStatsTable[GroupByKey]=DiscreteStatsTable[[#This Row],[GroupByKey]])*DiscreteStatsTable[Average]))</f>
        <v>6.9649734105951397</v>
      </c>
      <c r="T1275" s="5" cm="1">
        <f t="array" ref="T1275">MIN(IF((DiscreteStatsTable[GroupByKey]=DiscreteStatsTable[[#This Row],[GroupByKey]]),(DiscreteStatsTable[GroupByKey]=DiscreteStatsTable[[#This Row],[GroupByKey]])*DiscreteStatsTable[Minimum]))</f>
        <v>0.776495161041453</v>
      </c>
      <c r="U1275" s="5" cm="1">
        <f t="array" ref="U1275">MAX(IF((DiscreteStatsTable[GroupByKey]=DiscreteStatsTable[[#This Row],[GroupByKey]]),(DiscreteStatsTable[GroupByKey]=DiscreteStatsTable[[#This Row],[GroupByKey]])*DiscreteStatsTable[Maximum]))</f>
        <v>24.516532285818698</v>
      </c>
      <c r="V1275" s="5" cm="1">
        <f t="array" ref="V1275">IFERROR(AVERAGE(IF((DiscreteStatsTable[GroupByKey]=DiscreteStatsTable[[#This Row],[GroupByKey]]),(DiscreteStatsTable[GroupByKey]=DiscreteStatsTable[[#This Row],[GroupByKey]])*DiscreteStatsTable[NumberObservations])),0)</f>
        <v>314.94</v>
      </c>
      <c r="W1275" s="5">
        <f>IF((DiscreteStatsTable[[#This Row],[RepsRequested]]&gt;1),DiscreteStatsTable[[#This Row],[HalfWidth]],DiscreteStatsTable[[#This Row],[BatchMeansHalfWidth]])</f>
        <v>7.1468938045562813E-2</v>
      </c>
      <c r="X1275" s="5" cm="1">
        <f t="array" ref="X1275">COUNT(IF((DiscreteStatsTable[GroupByKey]=DiscreteStatsTable[[#This Row],[GroupByKey]]),(DiscreteStatsTable[GroupByKey]=DiscreteStatsTable[[#This Row],[GroupByKey]])*DiscreteStatsTable[Replication]))</f>
        <v>50</v>
      </c>
      <c r="Y1275" s="5">
        <f>IF(DiscreteStatsTable[[#This Row],[RepsRequested]]=DiscreteStatsTable[[#This Row],[RepsWithStatObserved]],1,0)</f>
        <v>1</v>
      </c>
    </row>
    <row r="1276" spans="1:25" x14ac:dyDescent="0.25">
      <c r="A1276" t="s">
        <v>68</v>
      </c>
      <c r="B1276" t="s">
        <v>70</v>
      </c>
      <c r="C1276">
        <v>40</v>
      </c>
      <c r="D1276" t="s">
        <v>85</v>
      </c>
      <c r="E1276" t="s">
        <v>93</v>
      </c>
      <c r="F1276" t="s">
        <v>87</v>
      </c>
      <c r="G1276">
        <v>0</v>
      </c>
      <c r="H1276">
        <v>2E+20</v>
      </c>
      <c r="I1276">
        <v>0</v>
      </c>
      <c r="J1276">
        <v>0</v>
      </c>
      <c r="K1276">
        <v>316</v>
      </c>
      <c r="L127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76" s="5" cm="1">
        <f t="array" ref="M1276">MAX(IF((ProjectInfoTable[ProjectName]=DiscreteStatsTable[[#This Row],[ProjectName]]),(ProjectInfoTable[ProjectName]=DiscreteStatsTable[[#This Row],[ProjectName]])*ProjectInfoTable[NumberOfReplications]))</f>
        <v>50</v>
      </c>
      <c r="N1276" s="5" cm="1">
        <f t="array" ref="N1276">IFERROR(AVERAGE(IF((DiscreteStatsTable[GroupByKey]=DiscreteStatsTable[[#This Row],[GroupByKey]]),(DiscreteStatsTable[GroupByKey]=DiscreteStatsTable[[#This Row],[GroupByKey]])*DiscreteStatsTable[Average])),0)</f>
        <v>0</v>
      </c>
      <c r="O1276" s="5" cm="1">
        <f t="array" ref="O1276">IFERROR(_xlfn.STDEV.S(IF((DiscreteStatsTable[GroupByKey]=DiscreteStatsTable[[#This Row],[GroupByKey]]),(DiscreteStatsTable[GroupByKey]=DiscreteStatsTable[[#This Row],[GroupByKey]])*DiscreteStatsTable[Average])),0)</f>
        <v>0</v>
      </c>
      <c r="P1276" s="5" cm="1">
        <f t="array" ref="P1276">MAX(IF((ProjectInfoTable[ProjectName]=DiscreteStatsTable[[#This Row],[ProjectName]]),(ProjectInfoTable[ProjectName]=DiscreteStatsTable[[#This Row],[ProjectName]])*ProjectInfoTable[ConfidenceInterval]))</f>
        <v>0.95</v>
      </c>
      <c r="Q1276" s="5">
        <f>IF(AND(DiscreteStatsTable[[#This Row],[RepsWithStatObserved]]=1,Y1276=0),200000000000000000000,IFERROR(_xlfn.T.INV.2T(1 -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6" s="5" cm="1">
        <f t="array" ref="R1276">MIN(IF((DiscreteStatsTable[GroupByKey]=DiscreteStatsTable[[#This Row],[GroupByKey]]),(DiscreteStatsTable[GroupByKey]=DiscreteStatsTable[[#This Row],[GroupByKey]])*DiscreteStatsTable[Average]))</f>
        <v>0</v>
      </c>
      <c r="S1276" s="5" cm="1">
        <f t="array" ref="S1276">MAX(IF((DiscreteStatsTable[GroupByKey]=DiscreteStatsTable[[#This Row],[GroupByKey]]),(DiscreteStatsTable[GroupByKey]=DiscreteStatsTable[[#This Row],[GroupByKey]])*DiscreteStatsTable[Average]))</f>
        <v>0</v>
      </c>
      <c r="T1276" s="5" cm="1">
        <f t="array" ref="T1276">MIN(IF((DiscreteStatsTable[GroupByKey]=DiscreteStatsTable[[#This Row],[GroupByKey]]),(DiscreteStatsTable[GroupByKey]=DiscreteStatsTable[[#This Row],[GroupByKey]])*DiscreteStatsTable[Minimum]))</f>
        <v>0</v>
      </c>
      <c r="U1276" s="5" cm="1">
        <f t="array" ref="U1276">MAX(IF((DiscreteStatsTable[GroupByKey]=DiscreteStatsTable[[#This Row],[GroupByKey]]),(DiscreteStatsTable[GroupByKey]=DiscreteStatsTable[[#This Row],[GroupByKey]])*DiscreteStatsTable[Maximum]))</f>
        <v>0</v>
      </c>
      <c r="V1276" s="5" cm="1">
        <f t="array" ref="V1276">IFERROR(AVERAGE(IF((DiscreteStatsTable[GroupByKey]=DiscreteStatsTable[[#This Row],[GroupByKey]]),(DiscreteStatsTable[GroupByKey]=DiscreteStatsTable[[#This Row],[GroupByKey]])*DiscreteStatsTable[NumberObservations])),0)</f>
        <v>314.94</v>
      </c>
      <c r="W1276" s="5">
        <f>IF((DiscreteStatsTable[[#This Row],[RepsRequested]]&gt;1),DiscreteStatsTable[[#This Row],[HalfWidth]],DiscreteStatsTable[[#This Row],[BatchMeansHalfWidth]])</f>
        <v>0</v>
      </c>
      <c r="X1276" s="5" cm="1">
        <f t="array" ref="X1276">COUNT(IF((DiscreteStatsTable[GroupByKey]=DiscreteStatsTable[[#This Row],[GroupByKey]]),(DiscreteStatsTable[GroupByKey]=DiscreteStatsTable[[#This Row],[GroupByKey]])*DiscreteStatsTable[Replication]))</f>
        <v>50</v>
      </c>
      <c r="Y1276" s="5">
        <f>IF(DiscreteStatsTable[[#This Row],[RepsRequested]]=DiscreteStatsTable[[#This Row],[RepsWithStatObserved]],1,0)</f>
        <v>1</v>
      </c>
    </row>
    <row r="1277" spans="1:25" x14ac:dyDescent="0.25">
      <c r="A1277" t="s">
        <v>68</v>
      </c>
      <c r="B1277" t="s">
        <v>70</v>
      </c>
      <c r="C1277">
        <v>40</v>
      </c>
      <c r="D1277" t="s">
        <v>85</v>
      </c>
      <c r="E1277" t="s">
        <v>94</v>
      </c>
      <c r="F1277" t="s">
        <v>87</v>
      </c>
      <c r="G1277">
        <v>0</v>
      </c>
      <c r="H1277">
        <v>2E+20</v>
      </c>
      <c r="I1277">
        <v>0</v>
      </c>
      <c r="J1277">
        <v>0</v>
      </c>
      <c r="K1277">
        <v>316</v>
      </c>
      <c r="L127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77" s="5" cm="1">
        <f t="array" ref="M1277">MAX(IF((ProjectInfoTable[ProjectName]=DiscreteStatsTable[[#This Row],[ProjectName]]),(ProjectInfoTable[ProjectName]=DiscreteStatsTable[[#This Row],[ProjectName]])*ProjectInfoTable[NumberOfReplications]))</f>
        <v>50</v>
      </c>
      <c r="N1277" s="5" cm="1">
        <f t="array" ref="N1277">IFERROR(AVERAGE(IF((DiscreteStatsTable[GroupByKey]=DiscreteStatsTable[[#This Row],[GroupByKey]]),(DiscreteStatsTable[GroupByKey]=DiscreteStatsTable[[#This Row],[GroupByKey]])*DiscreteStatsTable[Average])),0)</f>
        <v>0</v>
      </c>
      <c r="O1277" s="5" cm="1">
        <f t="array" ref="O1277">IFERROR(_xlfn.STDEV.S(IF((DiscreteStatsTable[GroupByKey]=DiscreteStatsTable[[#This Row],[GroupByKey]]),(DiscreteStatsTable[GroupByKey]=DiscreteStatsTable[[#This Row],[GroupByKey]])*DiscreteStatsTable[Average])),0)</f>
        <v>0</v>
      </c>
      <c r="P1277" s="5" cm="1">
        <f t="array" ref="P1277">MAX(IF((ProjectInfoTable[ProjectName]=DiscreteStatsTable[[#This Row],[ProjectName]]),(ProjectInfoTable[ProjectName]=DiscreteStatsTable[[#This Row],[ProjectName]])*ProjectInfoTable[ConfidenceInterval]))</f>
        <v>0.95</v>
      </c>
      <c r="Q1277" s="5">
        <f>IF(AND(DiscreteStatsTable[[#This Row],[RepsWithStatObserved]]=1,Y1277=0),200000000000000000000,IFERROR(_xlfn.T.INV.2T(1 -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7" s="5" cm="1">
        <f t="array" ref="R1277">MIN(IF((DiscreteStatsTable[GroupByKey]=DiscreteStatsTable[[#This Row],[GroupByKey]]),(DiscreteStatsTable[GroupByKey]=DiscreteStatsTable[[#This Row],[GroupByKey]])*DiscreteStatsTable[Average]))</f>
        <v>0</v>
      </c>
      <c r="S1277" s="5" cm="1">
        <f t="array" ref="S1277">MAX(IF((DiscreteStatsTable[GroupByKey]=DiscreteStatsTable[[#This Row],[GroupByKey]]),(DiscreteStatsTable[GroupByKey]=DiscreteStatsTable[[#This Row],[GroupByKey]])*DiscreteStatsTable[Average]))</f>
        <v>0</v>
      </c>
      <c r="T1277" s="5" cm="1">
        <f t="array" ref="T1277">MIN(IF((DiscreteStatsTable[GroupByKey]=DiscreteStatsTable[[#This Row],[GroupByKey]]),(DiscreteStatsTable[GroupByKey]=DiscreteStatsTable[[#This Row],[GroupByKey]])*DiscreteStatsTable[Minimum]))</f>
        <v>0</v>
      </c>
      <c r="U1277" s="5" cm="1">
        <f t="array" ref="U1277">MAX(IF((DiscreteStatsTable[GroupByKey]=DiscreteStatsTable[[#This Row],[GroupByKey]]),(DiscreteStatsTable[GroupByKey]=DiscreteStatsTable[[#This Row],[GroupByKey]])*DiscreteStatsTable[Maximum]))</f>
        <v>0</v>
      </c>
      <c r="V1277" s="5" cm="1">
        <f t="array" ref="V1277">IFERROR(AVERAGE(IF((DiscreteStatsTable[GroupByKey]=DiscreteStatsTable[[#This Row],[GroupByKey]]),(DiscreteStatsTable[GroupByKey]=DiscreteStatsTable[[#This Row],[GroupByKey]])*DiscreteStatsTable[NumberObservations])),0)</f>
        <v>314.94</v>
      </c>
      <c r="W1277" s="5">
        <f>IF((DiscreteStatsTable[[#This Row],[RepsRequested]]&gt;1),DiscreteStatsTable[[#This Row],[HalfWidth]],DiscreteStatsTable[[#This Row],[BatchMeansHalfWidth]])</f>
        <v>0</v>
      </c>
      <c r="X1277" s="5" cm="1">
        <f t="array" ref="X1277">COUNT(IF((DiscreteStatsTable[GroupByKey]=DiscreteStatsTable[[#This Row],[GroupByKey]]),(DiscreteStatsTable[GroupByKey]=DiscreteStatsTable[[#This Row],[GroupByKey]])*DiscreteStatsTable[Replication]))</f>
        <v>50</v>
      </c>
      <c r="Y1277" s="5">
        <f>IF(DiscreteStatsTable[[#This Row],[RepsRequested]]=DiscreteStatsTable[[#This Row],[RepsWithStatObserved]],1,0)</f>
        <v>1</v>
      </c>
    </row>
    <row r="1278" spans="1:25" x14ac:dyDescent="0.25">
      <c r="A1278" t="s">
        <v>68</v>
      </c>
      <c r="B1278" t="s">
        <v>70</v>
      </c>
      <c r="C1278">
        <v>40</v>
      </c>
      <c r="D1278" t="s">
        <v>85</v>
      </c>
      <c r="E1278" t="s">
        <v>95</v>
      </c>
      <c r="F1278" t="s">
        <v>87</v>
      </c>
      <c r="G1278">
        <v>0.15437117582120599</v>
      </c>
      <c r="H1278">
        <v>2E+20</v>
      </c>
      <c r="I1278">
        <v>1.4374472834955101E-2</v>
      </c>
      <c r="J1278">
        <v>0.30453999944751597</v>
      </c>
      <c r="K1278">
        <v>316</v>
      </c>
      <c r="L127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78" s="5" cm="1">
        <f t="array" ref="M1278">MAX(IF((ProjectInfoTable[ProjectName]=DiscreteStatsTable[[#This Row],[ProjectName]]),(ProjectInfoTable[ProjectName]=DiscreteStatsTable[[#This Row],[ProjectName]])*ProjectInfoTable[NumberOfReplications]))</f>
        <v>50</v>
      </c>
      <c r="N1278" s="5" cm="1">
        <f t="array" ref="N1278">IFERROR(AVERAGE(IF((DiscreteStatsTable[GroupByKey]=DiscreteStatsTable[[#This Row],[GroupByKey]]),(DiscreteStatsTable[GroupByKey]=DiscreteStatsTable[[#This Row],[GroupByKey]])*DiscreteStatsTable[Average])),0)</f>
        <v>0.15360300744494335</v>
      </c>
      <c r="O1278" s="5" cm="1">
        <f t="array" ref="O127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78" s="5" cm="1">
        <f t="array" ref="P1278">MAX(IF((ProjectInfoTable[ProjectName]=DiscreteStatsTable[[#This Row],[ProjectName]]),(ProjectInfoTable[ProjectName]=DiscreteStatsTable[[#This Row],[ProjectName]])*ProjectInfoTable[ConfidenceInterval]))</f>
        <v>0.95</v>
      </c>
      <c r="Q1278" s="5">
        <f>IF(AND(DiscreteStatsTable[[#This Row],[RepsWithStatObserved]]=1,Y1278=0),200000000000000000000,IFERROR(_xlfn.T.INV.2T(1 -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78" s="5" cm="1">
        <f t="array" ref="R1278">MIN(IF((DiscreteStatsTable[GroupByKey]=DiscreteStatsTable[[#This Row],[GroupByKey]]),(DiscreteStatsTable[GroupByKey]=DiscreteStatsTable[[#This Row],[GroupByKey]])*DiscreteStatsTable[Average]))</f>
        <v>0.14775202073435401</v>
      </c>
      <c r="S1278" s="5" cm="1">
        <f t="array" ref="S1278">MAX(IF((DiscreteStatsTable[GroupByKey]=DiscreteStatsTable[[#This Row],[GroupByKey]]),(DiscreteStatsTable[GroupByKey]=DiscreteStatsTable[[#This Row],[GroupByKey]])*DiscreteStatsTable[Average]))</f>
        <v>0.15935535821513699</v>
      </c>
      <c r="T1278" s="5" cm="1">
        <f t="array" ref="T1278">MIN(IF((DiscreteStatsTable[GroupByKey]=DiscreteStatsTable[[#This Row],[GroupByKey]]),(DiscreteStatsTable[GroupByKey]=DiscreteStatsTable[[#This Row],[GroupByKey]])*DiscreteStatsTable[Minimum]))</f>
        <v>1.2941586017357501E-2</v>
      </c>
      <c r="U1278" s="5" cm="1">
        <f t="array" ref="U1278">MAX(IF((DiscreteStatsTable[GroupByKey]=DiscreteStatsTable[[#This Row],[GroupByKey]]),(DiscreteStatsTable[GroupByKey]=DiscreteStatsTable[[#This Row],[GroupByKey]])*DiscreteStatsTable[Maximum]))</f>
        <v>0.39902140955300902</v>
      </c>
      <c r="V1278" s="5" cm="1">
        <f t="array" ref="V1278">IFERROR(AVERAGE(IF((DiscreteStatsTable[GroupByKey]=DiscreteStatsTable[[#This Row],[GroupByKey]]),(DiscreteStatsTable[GroupByKey]=DiscreteStatsTable[[#This Row],[GroupByKey]])*DiscreteStatsTable[NumberObservations])),0)</f>
        <v>314.94</v>
      </c>
      <c r="W1278" s="5">
        <f>IF((DiscreteStatsTable[[#This Row],[RepsRequested]]&gt;1),DiscreteStatsTable[[#This Row],[HalfWidth]],DiscreteStatsTable[[#This Row],[BatchMeansHalfWidth]])</f>
        <v>7.902472167534418E-4</v>
      </c>
      <c r="X1278" s="5" cm="1">
        <f t="array" ref="X1278">COUNT(IF((DiscreteStatsTable[GroupByKey]=DiscreteStatsTable[[#This Row],[GroupByKey]]),(DiscreteStatsTable[GroupByKey]=DiscreteStatsTable[[#This Row],[GroupByKey]])*DiscreteStatsTable[Replication]))</f>
        <v>50</v>
      </c>
      <c r="Y1278" s="5">
        <f>IF(DiscreteStatsTable[[#This Row],[RepsRequested]]=DiscreteStatsTable[[#This Row],[RepsWithStatObserved]],1,0)</f>
        <v>1</v>
      </c>
    </row>
    <row r="1279" spans="1:25" x14ac:dyDescent="0.25">
      <c r="A1279" t="s">
        <v>68</v>
      </c>
      <c r="B1279" t="s">
        <v>70</v>
      </c>
      <c r="C1279">
        <v>40</v>
      </c>
      <c r="D1279" t="s">
        <v>85</v>
      </c>
      <c r="E1279" t="s">
        <v>96</v>
      </c>
      <c r="F1279" t="s">
        <v>87</v>
      </c>
      <c r="G1279">
        <v>5.6842333188891896</v>
      </c>
      <c r="H1279">
        <v>2E+20</v>
      </c>
      <c r="I1279">
        <v>0.86246837009730404</v>
      </c>
      <c r="J1279">
        <v>14.176900521216499</v>
      </c>
      <c r="K1279">
        <v>316</v>
      </c>
      <c r="L127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79" s="5" cm="1">
        <f t="array" ref="M1279">MAX(IF((ProjectInfoTable[ProjectName]=DiscreteStatsTable[[#This Row],[ProjectName]]),(ProjectInfoTable[ProjectName]=DiscreteStatsTable[[#This Row],[ProjectName]])*ProjectInfoTable[NumberOfReplications]))</f>
        <v>50</v>
      </c>
      <c r="N1279" s="5" cm="1">
        <f t="array" ref="N1279">IFERROR(AVERAGE(IF((DiscreteStatsTable[GroupByKey]=DiscreteStatsTable[[#This Row],[GroupByKey]]),(DiscreteStatsTable[GroupByKey]=DiscreteStatsTable[[#This Row],[GroupByKey]])*DiscreteStatsTable[Average])),0)</f>
        <v>5.6703914844629564</v>
      </c>
      <c r="O1279" s="5" cm="1">
        <f t="array" ref="O1279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279" s="5" cm="1">
        <f t="array" ref="P1279">MAX(IF((ProjectInfoTable[ProjectName]=DiscreteStatsTable[[#This Row],[ProjectName]]),(ProjectInfoTable[ProjectName]=DiscreteStatsTable[[#This Row],[ProjectName]])*ProjectInfoTable[ConfidenceInterval]))</f>
        <v>0.95</v>
      </c>
      <c r="Q1279" s="5">
        <f>IF(AND(DiscreteStatsTable[[#This Row],[RepsWithStatObserved]]=1,Y1279=0),200000000000000000000,IFERROR(_xlfn.T.INV.2T(1 -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279" s="5" cm="1">
        <f t="array" ref="R1279">MIN(IF((DiscreteStatsTable[GroupByKey]=DiscreteStatsTable[[#This Row],[GroupByKey]]),(DiscreteStatsTable[GroupByKey]=DiscreteStatsTable[[#This Row],[GroupByKey]])*DiscreteStatsTable[Average]))</f>
        <v>5.4446177348794</v>
      </c>
      <c r="S1279" s="5" cm="1">
        <f t="array" ref="S1279">MAX(IF((DiscreteStatsTable[GroupByKey]=DiscreteStatsTable[[#This Row],[GroupByKey]]),(DiscreteStatsTable[GroupByKey]=DiscreteStatsTable[[#This Row],[GroupByKey]])*DiscreteStatsTable[Average]))</f>
        <v>5.9073355064629904</v>
      </c>
      <c r="T1279" s="5" cm="1">
        <f t="array" ref="T1279">MIN(IF((DiscreteStatsTable[GroupByKey]=DiscreteStatsTable[[#This Row],[GroupByKey]]),(DiscreteStatsTable[GroupByKey]=DiscreteStatsTable[[#This Row],[GroupByKey]])*DiscreteStatsTable[Minimum]))</f>
        <v>0.776495161041453</v>
      </c>
      <c r="U1279" s="5" cm="1">
        <f t="array" ref="U1279">MAX(IF((DiscreteStatsTable[GroupByKey]=DiscreteStatsTable[[#This Row],[GroupByKey]]),(DiscreteStatsTable[GroupByKey]=DiscreteStatsTable[[#This Row],[GroupByKey]])*DiscreteStatsTable[Maximum]))</f>
        <v>17.386184782464099</v>
      </c>
      <c r="V1279" s="5" cm="1">
        <f t="array" ref="V1279">IFERROR(AVERAGE(IF((DiscreteStatsTable[GroupByKey]=DiscreteStatsTable[[#This Row],[GroupByKey]]),(DiscreteStatsTable[GroupByKey]=DiscreteStatsTable[[#This Row],[GroupByKey]])*DiscreteStatsTable[NumberObservations])),0)</f>
        <v>314.94</v>
      </c>
      <c r="W1279" s="5">
        <f>IF((DiscreteStatsTable[[#This Row],[RepsRequested]]&gt;1),DiscreteStatsTable[[#This Row],[HalfWidth]],DiscreteStatsTable[[#This Row],[BatchMeansHalfWidth]])</f>
        <v>3.1864759013847554E-2</v>
      </c>
      <c r="X1279" s="5" cm="1">
        <f t="array" ref="X1279">COUNT(IF((DiscreteStatsTable[GroupByKey]=DiscreteStatsTable[[#This Row],[GroupByKey]]),(DiscreteStatsTable[GroupByKey]=DiscreteStatsTable[[#This Row],[GroupByKey]])*DiscreteStatsTable[Replication]))</f>
        <v>50</v>
      </c>
      <c r="Y1279" s="5">
        <f>IF(DiscreteStatsTable[[#This Row],[RepsRequested]]=DiscreteStatsTable[[#This Row],[RepsWithStatObserved]],1,0)</f>
        <v>1</v>
      </c>
    </row>
    <row r="1280" spans="1:25" x14ac:dyDescent="0.25">
      <c r="A1280" t="s">
        <v>68</v>
      </c>
      <c r="B1280" t="s">
        <v>70</v>
      </c>
      <c r="C1280">
        <v>40</v>
      </c>
      <c r="D1280" t="s">
        <v>85</v>
      </c>
      <c r="E1280" t="s">
        <v>97</v>
      </c>
      <c r="F1280" t="s">
        <v>87</v>
      </c>
      <c r="G1280">
        <v>0</v>
      </c>
      <c r="H1280">
        <v>2E+20</v>
      </c>
      <c r="I1280">
        <v>0</v>
      </c>
      <c r="J1280">
        <v>0</v>
      </c>
      <c r="K1280">
        <v>316</v>
      </c>
      <c r="L128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80" s="5" cm="1">
        <f t="array" ref="M1280">MAX(IF((ProjectInfoTable[ProjectName]=DiscreteStatsTable[[#This Row],[ProjectName]]),(ProjectInfoTable[ProjectName]=DiscreteStatsTable[[#This Row],[ProjectName]])*ProjectInfoTable[NumberOfReplications]))</f>
        <v>50</v>
      </c>
      <c r="N1280" s="5" cm="1">
        <f t="array" ref="N1280">IFERROR(AVERAGE(IF((DiscreteStatsTable[GroupByKey]=DiscreteStatsTable[[#This Row],[GroupByKey]]),(DiscreteStatsTable[GroupByKey]=DiscreteStatsTable[[#This Row],[GroupByKey]])*DiscreteStatsTable[Average])),0)</f>
        <v>0</v>
      </c>
      <c r="O1280" s="5" cm="1">
        <f t="array" ref="O1280">IFERROR(_xlfn.STDEV.S(IF((DiscreteStatsTable[GroupByKey]=DiscreteStatsTable[[#This Row],[GroupByKey]]),(DiscreteStatsTable[GroupByKey]=DiscreteStatsTable[[#This Row],[GroupByKey]])*DiscreteStatsTable[Average])),0)</f>
        <v>0</v>
      </c>
      <c r="P1280" s="5" cm="1">
        <f t="array" ref="P1280">MAX(IF((ProjectInfoTable[ProjectName]=DiscreteStatsTable[[#This Row],[ProjectName]]),(ProjectInfoTable[ProjectName]=DiscreteStatsTable[[#This Row],[ProjectName]])*ProjectInfoTable[ConfidenceInterval]))</f>
        <v>0.95</v>
      </c>
      <c r="Q1280" s="5">
        <f>IF(AND(DiscreteStatsTable[[#This Row],[RepsWithStatObserved]]=1,Y1280=0),200000000000000000000,IFERROR(_xlfn.T.INV.2T(1 -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0" s="5" cm="1">
        <f t="array" ref="R1280">MIN(IF((DiscreteStatsTable[GroupByKey]=DiscreteStatsTable[[#This Row],[GroupByKey]]),(DiscreteStatsTable[GroupByKey]=DiscreteStatsTable[[#This Row],[GroupByKey]])*DiscreteStatsTable[Average]))</f>
        <v>0</v>
      </c>
      <c r="S1280" s="5" cm="1">
        <f t="array" ref="S1280">MAX(IF((DiscreteStatsTable[GroupByKey]=DiscreteStatsTable[[#This Row],[GroupByKey]]),(DiscreteStatsTable[GroupByKey]=DiscreteStatsTable[[#This Row],[GroupByKey]])*DiscreteStatsTable[Average]))</f>
        <v>0</v>
      </c>
      <c r="T1280" s="5" cm="1">
        <f t="array" ref="T1280">MIN(IF((DiscreteStatsTable[GroupByKey]=DiscreteStatsTable[[#This Row],[GroupByKey]]),(DiscreteStatsTable[GroupByKey]=DiscreteStatsTable[[#This Row],[GroupByKey]])*DiscreteStatsTable[Minimum]))</f>
        <v>0</v>
      </c>
      <c r="U1280" s="5" cm="1">
        <f t="array" ref="U1280">MAX(IF((DiscreteStatsTable[GroupByKey]=DiscreteStatsTable[[#This Row],[GroupByKey]]),(DiscreteStatsTable[GroupByKey]=DiscreteStatsTable[[#This Row],[GroupByKey]])*DiscreteStatsTable[Maximum]))</f>
        <v>0</v>
      </c>
      <c r="V1280" s="5" cm="1">
        <f t="array" ref="V1280">IFERROR(AVERAGE(IF((DiscreteStatsTable[GroupByKey]=DiscreteStatsTable[[#This Row],[GroupByKey]]),(DiscreteStatsTable[GroupByKey]=DiscreteStatsTable[[#This Row],[GroupByKey]])*DiscreteStatsTable[NumberObservations])),0)</f>
        <v>314.94</v>
      </c>
      <c r="W1280" s="5">
        <f>IF((DiscreteStatsTable[[#This Row],[RepsRequested]]&gt;1),DiscreteStatsTable[[#This Row],[HalfWidth]],DiscreteStatsTable[[#This Row],[BatchMeansHalfWidth]])</f>
        <v>0</v>
      </c>
      <c r="X1280" s="5" cm="1">
        <f t="array" ref="X1280">COUNT(IF((DiscreteStatsTable[GroupByKey]=DiscreteStatsTable[[#This Row],[GroupByKey]]),(DiscreteStatsTable[GroupByKey]=DiscreteStatsTable[[#This Row],[GroupByKey]])*DiscreteStatsTable[Replication]))</f>
        <v>50</v>
      </c>
      <c r="Y1280" s="5">
        <f>IF(DiscreteStatsTable[[#This Row],[RepsRequested]]=DiscreteStatsTable[[#This Row],[RepsWithStatObserved]],1,0)</f>
        <v>1</v>
      </c>
    </row>
    <row r="1281" spans="1:25" x14ac:dyDescent="0.25">
      <c r="A1281" t="s">
        <v>68</v>
      </c>
      <c r="B1281" t="s">
        <v>70</v>
      </c>
      <c r="C1281">
        <v>40</v>
      </c>
      <c r="D1281" t="s">
        <v>85</v>
      </c>
      <c r="E1281" t="s">
        <v>98</v>
      </c>
      <c r="F1281" t="s">
        <v>87</v>
      </c>
      <c r="G1281">
        <v>0.61592714517872005</v>
      </c>
      <c r="H1281">
        <v>2E+20</v>
      </c>
      <c r="I1281">
        <v>0</v>
      </c>
      <c r="J1281">
        <v>4.81610595589542</v>
      </c>
      <c r="K1281">
        <v>316</v>
      </c>
      <c r="L128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81" s="5" cm="1">
        <f t="array" ref="M1281">MAX(IF((ProjectInfoTable[ProjectName]=DiscreteStatsTable[[#This Row],[ProjectName]]),(ProjectInfoTable[ProjectName]=DiscreteStatsTable[[#This Row],[ProjectName]])*ProjectInfoTable[NumberOfReplications]))</f>
        <v>50</v>
      </c>
      <c r="N1281" s="5" cm="1">
        <f t="array" ref="N1281">IFERROR(AVERAGE(IF((DiscreteStatsTable[GroupByKey]=DiscreteStatsTable[[#This Row],[GroupByKey]]),(DiscreteStatsTable[GroupByKey]=DiscreteStatsTable[[#This Row],[GroupByKey]])*DiscreteStatsTable[Average])),0)</f>
        <v>0.57601823206331915</v>
      </c>
      <c r="O1281" s="5" cm="1">
        <f t="array" ref="O1281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281" s="5" cm="1">
        <f t="array" ref="P1281">MAX(IF((ProjectInfoTable[ProjectName]=DiscreteStatsTable[[#This Row],[ProjectName]]),(ProjectInfoTable[ProjectName]=DiscreteStatsTable[[#This Row],[ProjectName]])*ProjectInfoTable[ConfidenceInterval]))</f>
        <v>0.95</v>
      </c>
      <c r="Q1281" s="5">
        <f>IF(AND(DiscreteStatsTable[[#This Row],[RepsWithStatObserved]]=1,Y1281=0),200000000000000000000,IFERROR(_xlfn.T.INV.2T(1 -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281" s="5" cm="1">
        <f t="array" ref="R1281">MIN(IF((DiscreteStatsTable[GroupByKey]=DiscreteStatsTable[[#This Row],[GroupByKey]]),(DiscreteStatsTable[GroupByKey]=DiscreteStatsTable[[#This Row],[GroupByKey]])*DiscreteStatsTable[Average]))</f>
        <v>0.32737752576294898</v>
      </c>
      <c r="S1281" s="5" cm="1">
        <f t="array" ref="S1281">MAX(IF((DiscreteStatsTable[GroupByKey]=DiscreteStatsTable[[#This Row],[GroupByKey]]),(DiscreteStatsTable[GroupByKey]=DiscreteStatsTable[[#This Row],[GroupByKey]])*DiscreteStatsTable[Average]))</f>
        <v>1.14796185143237</v>
      </c>
      <c r="T1281" s="5" cm="1">
        <f t="array" ref="T1281">MIN(IF((DiscreteStatsTable[GroupByKey]=DiscreteStatsTable[[#This Row],[GroupByKey]]),(DiscreteStatsTable[GroupByKey]=DiscreteStatsTable[[#This Row],[GroupByKey]])*DiscreteStatsTable[Minimum]))</f>
        <v>0</v>
      </c>
      <c r="U1281" s="5" cm="1">
        <f t="array" ref="U1281">MAX(IF((DiscreteStatsTable[GroupByKey]=DiscreteStatsTable[[#This Row],[GroupByKey]]),(DiscreteStatsTable[GroupByKey]=DiscreteStatsTable[[#This Row],[GroupByKey]])*DiscreteStatsTable[Maximum]))</f>
        <v>11.200829717355999</v>
      </c>
      <c r="V1281" s="5" cm="1">
        <f t="array" ref="V1281">IFERROR(AVERAGE(IF((DiscreteStatsTable[GroupByKey]=DiscreteStatsTable[[#This Row],[GroupByKey]]),(DiscreteStatsTable[GroupByKey]=DiscreteStatsTable[[#This Row],[GroupByKey]])*DiscreteStatsTable[NumberObservations])),0)</f>
        <v>314.94</v>
      </c>
      <c r="W1281" s="5">
        <f>IF((DiscreteStatsTable[[#This Row],[RepsRequested]]&gt;1),DiscreteStatsTable[[#This Row],[HalfWidth]],DiscreteStatsTable[[#This Row],[BatchMeansHalfWidth]])</f>
        <v>4.5229136780020357E-2</v>
      </c>
      <c r="X1281" s="5" cm="1">
        <f t="array" ref="X1281">COUNT(IF((DiscreteStatsTable[GroupByKey]=DiscreteStatsTable[[#This Row],[GroupByKey]]),(DiscreteStatsTable[GroupByKey]=DiscreteStatsTable[[#This Row],[GroupByKey]])*DiscreteStatsTable[Replication]))</f>
        <v>50</v>
      </c>
      <c r="Y1281" s="5">
        <f>IF(DiscreteStatsTable[[#This Row],[RepsRequested]]=DiscreteStatsTable[[#This Row],[RepsWithStatObserved]],1,0)</f>
        <v>1</v>
      </c>
    </row>
    <row r="1282" spans="1:25" x14ac:dyDescent="0.25">
      <c r="A1282" t="s">
        <v>68</v>
      </c>
      <c r="B1282" t="s">
        <v>70</v>
      </c>
      <c r="C1282">
        <v>41</v>
      </c>
      <c r="D1282" t="s">
        <v>85</v>
      </c>
      <c r="E1282" t="s">
        <v>86</v>
      </c>
      <c r="F1282" t="s">
        <v>87</v>
      </c>
      <c r="G1282">
        <v>0</v>
      </c>
      <c r="H1282">
        <v>2E+20</v>
      </c>
      <c r="I1282">
        <v>0</v>
      </c>
      <c r="J1282">
        <v>0</v>
      </c>
      <c r="K1282">
        <v>315</v>
      </c>
      <c r="L128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82" s="5" cm="1">
        <f t="array" ref="M1282">MAX(IF((ProjectInfoTable[ProjectName]=DiscreteStatsTable[[#This Row],[ProjectName]]),(ProjectInfoTable[ProjectName]=DiscreteStatsTable[[#This Row],[ProjectName]])*ProjectInfoTable[NumberOfReplications]))</f>
        <v>50</v>
      </c>
      <c r="N1282" s="5" cm="1">
        <f t="array" ref="N1282">IFERROR(AVERAGE(IF((DiscreteStatsTable[GroupByKey]=DiscreteStatsTable[[#This Row],[GroupByKey]]),(DiscreteStatsTable[GroupByKey]=DiscreteStatsTable[[#This Row],[GroupByKey]])*DiscreteStatsTable[Average])),0)</f>
        <v>0</v>
      </c>
      <c r="O1282" s="5" cm="1">
        <f t="array" ref="O1282">IFERROR(_xlfn.STDEV.S(IF((DiscreteStatsTable[GroupByKey]=DiscreteStatsTable[[#This Row],[GroupByKey]]),(DiscreteStatsTable[GroupByKey]=DiscreteStatsTable[[#This Row],[GroupByKey]])*DiscreteStatsTable[Average])),0)</f>
        <v>0</v>
      </c>
      <c r="P1282" s="5" cm="1">
        <f t="array" ref="P1282">MAX(IF((ProjectInfoTable[ProjectName]=DiscreteStatsTable[[#This Row],[ProjectName]]),(ProjectInfoTable[ProjectName]=DiscreteStatsTable[[#This Row],[ProjectName]])*ProjectInfoTable[ConfidenceInterval]))</f>
        <v>0.95</v>
      </c>
      <c r="Q1282" s="5">
        <f>IF(AND(DiscreteStatsTable[[#This Row],[RepsWithStatObserved]]=1,Y1282=0),200000000000000000000,IFERROR(_xlfn.T.INV.2T(1 -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2" s="5" cm="1">
        <f t="array" ref="R1282">MIN(IF((DiscreteStatsTable[GroupByKey]=DiscreteStatsTable[[#This Row],[GroupByKey]]),(DiscreteStatsTable[GroupByKey]=DiscreteStatsTable[[#This Row],[GroupByKey]])*DiscreteStatsTable[Average]))</f>
        <v>0</v>
      </c>
      <c r="S1282" s="5" cm="1">
        <f t="array" ref="S1282">MAX(IF((DiscreteStatsTable[GroupByKey]=DiscreteStatsTable[[#This Row],[GroupByKey]]),(DiscreteStatsTable[GroupByKey]=DiscreteStatsTable[[#This Row],[GroupByKey]])*DiscreteStatsTable[Average]))</f>
        <v>0</v>
      </c>
      <c r="T1282" s="5" cm="1">
        <f t="array" ref="T1282">MIN(IF((DiscreteStatsTable[GroupByKey]=DiscreteStatsTable[[#This Row],[GroupByKey]]),(DiscreteStatsTable[GroupByKey]=DiscreteStatsTable[[#This Row],[GroupByKey]])*DiscreteStatsTable[Minimum]))</f>
        <v>0</v>
      </c>
      <c r="U1282" s="5" cm="1">
        <f t="array" ref="U1282">MAX(IF((DiscreteStatsTable[GroupByKey]=DiscreteStatsTable[[#This Row],[GroupByKey]]),(DiscreteStatsTable[GroupByKey]=DiscreteStatsTable[[#This Row],[GroupByKey]])*DiscreteStatsTable[Maximum]))</f>
        <v>0</v>
      </c>
      <c r="V1282" s="5" cm="1">
        <f t="array" ref="V1282">IFERROR(AVERAGE(IF((DiscreteStatsTable[GroupByKey]=DiscreteStatsTable[[#This Row],[GroupByKey]]),(DiscreteStatsTable[GroupByKey]=DiscreteStatsTable[[#This Row],[GroupByKey]])*DiscreteStatsTable[NumberObservations])),0)</f>
        <v>314.94</v>
      </c>
      <c r="W1282" s="5">
        <f>IF((DiscreteStatsTable[[#This Row],[RepsRequested]]&gt;1),DiscreteStatsTable[[#This Row],[HalfWidth]],DiscreteStatsTable[[#This Row],[BatchMeansHalfWidth]])</f>
        <v>0</v>
      </c>
      <c r="X1282" s="5" cm="1">
        <f t="array" ref="X1282">COUNT(IF((DiscreteStatsTable[GroupByKey]=DiscreteStatsTable[[#This Row],[GroupByKey]]),(DiscreteStatsTable[GroupByKey]=DiscreteStatsTable[[#This Row],[GroupByKey]])*DiscreteStatsTable[Replication]))</f>
        <v>50</v>
      </c>
      <c r="Y1282" s="5">
        <f>IF(DiscreteStatsTable[[#This Row],[RepsRequested]]=DiscreteStatsTable[[#This Row],[RepsWithStatObserved]],1,0)</f>
        <v>1</v>
      </c>
    </row>
    <row r="1283" spans="1:25" x14ac:dyDescent="0.25">
      <c r="A1283" t="s">
        <v>68</v>
      </c>
      <c r="B1283" t="s">
        <v>70</v>
      </c>
      <c r="C1283">
        <v>41</v>
      </c>
      <c r="D1283" t="s">
        <v>85</v>
      </c>
      <c r="E1283" t="s">
        <v>88</v>
      </c>
      <c r="F1283" t="s">
        <v>87</v>
      </c>
      <c r="G1283">
        <v>0</v>
      </c>
      <c r="H1283">
        <v>2E+20</v>
      </c>
      <c r="I1283">
        <v>0</v>
      </c>
      <c r="J1283">
        <v>0</v>
      </c>
      <c r="K1283">
        <v>315</v>
      </c>
      <c r="L128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83" s="5" cm="1">
        <f t="array" ref="M1283">MAX(IF((ProjectInfoTable[ProjectName]=DiscreteStatsTable[[#This Row],[ProjectName]]),(ProjectInfoTable[ProjectName]=DiscreteStatsTable[[#This Row],[ProjectName]])*ProjectInfoTable[NumberOfReplications]))</f>
        <v>50</v>
      </c>
      <c r="N1283" s="5" cm="1">
        <f t="array" ref="N1283">IFERROR(AVERAGE(IF((DiscreteStatsTable[GroupByKey]=DiscreteStatsTable[[#This Row],[GroupByKey]]),(DiscreteStatsTable[GroupByKey]=DiscreteStatsTable[[#This Row],[GroupByKey]])*DiscreteStatsTable[Average])),0)</f>
        <v>0</v>
      </c>
      <c r="O1283" s="5" cm="1">
        <f t="array" ref="O1283">IFERROR(_xlfn.STDEV.S(IF((DiscreteStatsTable[GroupByKey]=DiscreteStatsTable[[#This Row],[GroupByKey]]),(DiscreteStatsTable[GroupByKey]=DiscreteStatsTable[[#This Row],[GroupByKey]])*DiscreteStatsTable[Average])),0)</f>
        <v>0</v>
      </c>
      <c r="P1283" s="5" cm="1">
        <f t="array" ref="P1283">MAX(IF((ProjectInfoTable[ProjectName]=DiscreteStatsTable[[#This Row],[ProjectName]]),(ProjectInfoTable[ProjectName]=DiscreteStatsTable[[#This Row],[ProjectName]])*ProjectInfoTable[ConfidenceInterval]))</f>
        <v>0.95</v>
      </c>
      <c r="Q1283" s="5">
        <f>IF(AND(DiscreteStatsTable[[#This Row],[RepsWithStatObserved]]=1,Y1283=0),200000000000000000000,IFERROR(_xlfn.T.INV.2T(1 -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3" s="5" cm="1">
        <f t="array" ref="R1283">MIN(IF((DiscreteStatsTable[GroupByKey]=DiscreteStatsTable[[#This Row],[GroupByKey]]),(DiscreteStatsTable[GroupByKey]=DiscreteStatsTable[[#This Row],[GroupByKey]])*DiscreteStatsTable[Average]))</f>
        <v>0</v>
      </c>
      <c r="S1283" s="5" cm="1">
        <f t="array" ref="S1283">MAX(IF((DiscreteStatsTable[GroupByKey]=DiscreteStatsTable[[#This Row],[GroupByKey]]),(DiscreteStatsTable[GroupByKey]=DiscreteStatsTable[[#This Row],[GroupByKey]])*DiscreteStatsTable[Average]))</f>
        <v>0</v>
      </c>
      <c r="T1283" s="5" cm="1">
        <f t="array" ref="T1283">MIN(IF((DiscreteStatsTable[GroupByKey]=DiscreteStatsTable[[#This Row],[GroupByKey]]),(DiscreteStatsTable[GroupByKey]=DiscreteStatsTable[[#This Row],[GroupByKey]])*DiscreteStatsTable[Minimum]))</f>
        <v>0</v>
      </c>
      <c r="U1283" s="5" cm="1">
        <f t="array" ref="U1283">MAX(IF((DiscreteStatsTable[GroupByKey]=DiscreteStatsTable[[#This Row],[GroupByKey]]),(DiscreteStatsTable[GroupByKey]=DiscreteStatsTable[[#This Row],[GroupByKey]])*DiscreteStatsTable[Maximum]))</f>
        <v>0</v>
      </c>
      <c r="V1283" s="5" cm="1">
        <f t="array" ref="V1283">IFERROR(AVERAGE(IF((DiscreteStatsTable[GroupByKey]=DiscreteStatsTable[[#This Row],[GroupByKey]]),(DiscreteStatsTable[GroupByKey]=DiscreteStatsTable[[#This Row],[GroupByKey]])*DiscreteStatsTable[NumberObservations])),0)</f>
        <v>314.94</v>
      </c>
      <c r="W1283" s="5">
        <f>IF((DiscreteStatsTable[[#This Row],[RepsRequested]]&gt;1),DiscreteStatsTable[[#This Row],[HalfWidth]],DiscreteStatsTable[[#This Row],[BatchMeansHalfWidth]])</f>
        <v>0</v>
      </c>
      <c r="X1283" s="5" cm="1">
        <f t="array" ref="X1283">COUNT(IF((DiscreteStatsTable[GroupByKey]=DiscreteStatsTable[[#This Row],[GroupByKey]]),(DiscreteStatsTable[GroupByKey]=DiscreteStatsTable[[#This Row],[GroupByKey]])*DiscreteStatsTable[Replication]))</f>
        <v>50</v>
      </c>
      <c r="Y1283" s="5">
        <f>IF(DiscreteStatsTable[[#This Row],[RepsRequested]]=DiscreteStatsTable[[#This Row],[RepsWithStatObserved]],1,0)</f>
        <v>1</v>
      </c>
    </row>
    <row r="1284" spans="1:25" x14ac:dyDescent="0.25">
      <c r="A1284" t="s">
        <v>68</v>
      </c>
      <c r="B1284" t="s">
        <v>70</v>
      </c>
      <c r="C1284">
        <v>41</v>
      </c>
      <c r="D1284" t="s">
        <v>85</v>
      </c>
      <c r="E1284" t="s">
        <v>89</v>
      </c>
      <c r="F1284" t="s">
        <v>87</v>
      </c>
      <c r="G1284">
        <v>0</v>
      </c>
      <c r="H1284">
        <v>2E+20</v>
      </c>
      <c r="I1284">
        <v>0</v>
      </c>
      <c r="J1284">
        <v>0</v>
      </c>
      <c r="K1284">
        <v>315</v>
      </c>
      <c r="L128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84" s="5" cm="1">
        <f t="array" ref="M1284">MAX(IF((ProjectInfoTable[ProjectName]=DiscreteStatsTable[[#This Row],[ProjectName]]),(ProjectInfoTable[ProjectName]=DiscreteStatsTable[[#This Row],[ProjectName]])*ProjectInfoTable[NumberOfReplications]))</f>
        <v>50</v>
      </c>
      <c r="N1284" s="5" cm="1">
        <f t="array" ref="N1284">IFERROR(AVERAGE(IF((DiscreteStatsTable[GroupByKey]=DiscreteStatsTable[[#This Row],[GroupByKey]]),(DiscreteStatsTable[GroupByKey]=DiscreteStatsTable[[#This Row],[GroupByKey]])*DiscreteStatsTable[Average])),0)</f>
        <v>0</v>
      </c>
      <c r="O1284" s="5" cm="1">
        <f t="array" ref="O1284">IFERROR(_xlfn.STDEV.S(IF((DiscreteStatsTable[GroupByKey]=DiscreteStatsTable[[#This Row],[GroupByKey]]),(DiscreteStatsTable[GroupByKey]=DiscreteStatsTable[[#This Row],[GroupByKey]])*DiscreteStatsTable[Average])),0)</f>
        <v>0</v>
      </c>
      <c r="P1284" s="5" cm="1">
        <f t="array" ref="P1284">MAX(IF((ProjectInfoTable[ProjectName]=DiscreteStatsTable[[#This Row],[ProjectName]]),(ProjectInfoTable[ProjectName]=DiscreteStatsTable[[#This Row],[ProjectName]])*ProjectInfoTable[ConfidenceInterval]))</f>
        <v>0.95</v>
      </c>
      <c r="Q1284" s="5">
        <f>IF(AND(DiscreteStatsTable[[#This Row],[RepsWithStatObserved]]=1,Y1284=0),200000000000000000000,IFERROR(_xlfn.T.INV.2T(1 -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4" s="5" cm="1">
        <f t="array" ref="R1284">MIN(IF((DiscreteStatsTable[GroupByKey]=DiscreteStatsTable[[#This Row],[GroupByKey]]),(DiscreteStatsTable[GroupByKey]=DiscreteStatsTable[[#This Row],[GroupByKey]])*DiscreteStatsTable[Average]))</f>
        <v>0</v>
      </c>
      <c r="S1284" s="5" cm="1">
        <f t="array" ref="S1284">MAX(IF((DiscreteStatsTable[GroupByKey]=DiscreteStatsTable[[#This Row],[GroupByKey]]),(DiscreteStatsTable[GroupByKey]=DiscreteStatsTable[[#This Row],[GroupByKey]])*DiscreteStatsTable[Average]))</f>
        <v>0</v>
      </c>
      <c r="T1284" s="5" cm="1">
        <f t="array" ref="T1284">MIN(IF((DiscreteStatsTable[GroupByKey]=DiscreteStatsTable[[#This Row],[GroupByKey]]),(DiscreteStatsTable[GroupByKey]=DiscreteStatsTable[[#This Row],[GroupByKey]])*DiscreteStatsTable[Minimum]))</f>
        <v>0</v>
      </c>
      <c r="U1284" s="5" cm="1">
        <f t="array" ref="U1284">MAX(IF((DiscreteStatsTable[GroupByKey]=DiscreteStatsTable[[#This Row],[GroupByKey]]),(DiscreteStatsTable[GroupByKey]=DiscreteStatsTable[[#This Row],[GroupByKey]])*DiscreteStatsTable[Maximum]))</f>
        <v>0</v>
      </c>
      <c r="V1284" s="5" cm="1">
        <f t="array" ref="V1284">IFERROR(AVERAGE(IF((DiscreteStatsTable[GroupByKey]=DiscreteStatsTable[[#This Row],[GroupByKey]]),(DiscreteStatsTable[GroupByKey]=DiscreteStatsTable[[#This Row],[GroupByKey]])*DiscreteStatsTable[NumberObservations])),0)</f>
        <v>314.94</v>
      </c>
      <c r="W1284" s="5">
        <f>IF((DiscreteStatsTable[[#This Row],[RepsRequested]]&gt;1),DiscreteStatsTable[[#This Row],[HalfWidth]],DiscreteStatsTable[[#This Row],[BatchMeansHalfWidth]])</f>
        <v>0</v>
      </c>
      <c r="X1284" s="5" cm="1">
        <f t="array" ref="X1284">COUNT(IF((DiscreteStatsTable[GroupByKey]=DiscreteStatsTable[[#This Row],[GroupByKey]]),(DiscreteStatsTable[GroupByKey]=DiscreteStatsTable[[#This Row],[GroupByKey]])*DiscreteStatsTable[Replication]))</f>
        <v>50</v>
      </c>
      <c r="Y1284" s="5">
        <f>IF(DiscreteStatsTable[[#This Row],[RepsRequested]]=DiscreteStatsTable[[#This Row],[RepsWithStatObserved]],1,0)</f>
        <v>1</v>
      </c>
    </row>
    <row r="1285" spans="1:25" x14ac:dyDescent="0.25">
      <c r="A1285" t="s">
        <v>68</v>
      </c>
      <c r="B1285" t="s">
        <v>70</v>
      </c>
      <c r="C1285">
        <v>41</v>
      </c>
      <c r="D1285" t="s">
        <v>85</v>
      </c>
      <c r="E1285" t="s">
        <v>90</v>
      </c>
      <c r="F1285" t="s">
        <v>87</v>
      </c>
      <c r="G1285">
        <v>0</v>
      </c>
      <c r="H1285">
        <v>2E+20</v>
      </c>
      <c r="I1285">
        <v>0</v>
      </c>
      <c r="J1285">
        <v>0</v>
      </c>
      <c r="K1285">
        <v>315</v>
      </c>
      <c r="L128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85" s="5" cm="1">
        <f t="array" ref="M1285">MAX(IF((ProjectInfoTable[ProjectName]=DiscreteStatsTable[[#This Row],[ProjectName]]),(ProjectInfoTable[ProjectName]=DiscreteStatsTable[[#This Row],[ProjectName]])*ProjectInfoTable[NumberOfReplications]))</f>
        <v>50</v>
      </c>
      <c r="N1285" s="5" cm="1">
        <f t="array" ref="N1285">IFERROR(AVERAGE(IF((DiscreteStatsTable[GroupByKey]=DiscreteStatsTable[[#This Row],[GroupByKey]]),(DiscreteStatsTable[GroupByKey]=DiscreteStatsTable[[#This Row],[GroupByKey]])*DiscreteStatsTable[Average])),0)</f>
        <v>0</v>
      </c>
      <c r="O1285" s="5" cm="1">
        <f t="array" ref="O1285">IFERROR(_xlfn.STDEV.S(IF((DiscreteStatsTable[GroupByKey]=DiscreteStatsTable[[#This Row],[GroupByKey]]),(DiscreteStatsTable[GroupByKey]=DiscreteStatsTable[[#This Row],[GroupByKey]])*DiscreteStatsTable[Average])),0)</f>
        <v>0</v>
      </c>
      <c r="P1285" s="5" cm="1">
        <f t="array" ref="P1285">MAX(IF((ProjectInfoTable[ProjectName]=DiscreteStatsTable[[#This Row],[ProjectName]]),(ProjectInfoTable[ProjectName]=DiscreteStatsTable[[#This Row],[ProjectName]])*ProjectInfoTable[ConfidenceInterval]))</f>
        <v>0.95</v>
      </c>
      <c r="Q1285" s="5">
        <f>IF(AND(DiscreteStatsTable[[#This Row],[RepsWithStatObserved]]=1,Y1285=0),200000000000000000000,IFERROR(_xlfn.T.INV.2T(1 -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5" s="5" cm="1">
        <f t="array" ref="R1285">MIN(IF((DiscreteStatsTable[GroupByKey]=DiscreteStatsTable[[#This Row],[GroupByKey]]),(DiscreteStatsTable[GroupByKey]=DiscreteStatsTable[[#This Row],[GroupByKey]])*DiscreteStatsTable[Average]))</f>
        <v>0</v>
      </c>
      <c r="S1285" s="5" cm="1">
        <f t="array" ref="S1285">MAX(IF((DiscreteStatsTable[GroupByKey]=DiscreteStatsTable[[#This Row],[GroupByKey]]),(DiscreteStatsTable[GroupByKey]=DiscreteStatsTable[[#This Row],[GroupByKey]])*DiscreteStatsTable[Average]))</f>
        <v>0</v>
      </c>
      <c r="T1285" s="5" cm="1">
        <f t="array" ref="T1285">MIN(IF((DiscreteStatsTable[GroupByKey]=DiscreteStatsTable[[#This Row],[GroupByKey]]),(DiscreteStatsTable[GroupByKey]=DiscreteStatsTable[[#This Row],[GroupByKey]])*DiscreteStatsTable[Minimum]))</f>
        <v>0</v>
      </c>
      <c r="U1285" s="5" cm="1">
        <f t="array" ref="U1285">MAX(IF((DiscreteStatsTable[GroupByKey]=DiscreteStatsTable[[#This Row],[GroupByKey]]),(DiscreteStatsTable[GroupByKey]=DiscreteStatsTable[[#This Row],[GroupByKey]])*DiscreteStatsTable[Maximum]))</f>
        <v>0</v>
      </c>
      <c r="V1285" s="5" cm="1">
        <f t="array" ref="V1285">IFERROR(AVERAGE(IF((DiscreteStatsTable[GroupByKey]=DiscreteStatsTable[[#This Row],[GroupByKey]]),(DiscreteStatsTable[GroupByKey]=DiscreteStatsTable[[#This Row],[GroupByKey]])*DiscreteStatsTable[NumberObservations])),0)</f>
        <v>314.94</v>
      </c>
      <c r="W1285" s="5">
        <f>IF((DiscreteStatsTable[[#This Row],[RepsRequested]]&gt;1),DiscreteStatsTable[[#This Row],[HalfWidth]],DiscreteStatsTable[[#This Row],[BatchMeansHalfWidth]])</f>
        <v>0</v>
      </c>
      <c r="X1285" s="5" cm="1">
        <f t="array" ref="X1285">COUNT(IF((DiscreteStatsTable[GroupByKey]=DiscreteStatsTable[[#This Row],[GroupByKey]]),(DiscreteStatsTable[GroupByKey]=DiscreteStatsTable[[#This Row],[GroupByKey]])*DiscreteStatsTable[Replication]))</f>
        <v>50</v>
      </c>
      <c r="Y1285" s="5">
        <f>IF(DiscreteStatsTable[[#This Row],[RepsRequested]]=DiscreteStatsTable[[#This Row],[RepsWithStatObserved]],1,0)</f>
        <v>1</v>
      </c>
    </row>
    <row r="1286" spans="1:25" x14ac:dyDescent="0.25">
      <c r="A1286" t="s">
        <v>68</v>
      </c>
      <c r="B1286" t="s">
        <v>70</v>
      </c>
      <c r="C1286">
        <v>41</v>
      </c>
      <c r="D1286" t="s">
        <v>85</v>
      </c>
      <c r="E1286" t="s">
        <v>91</v>
      </c>
      <c r="F1286" t="s">
        <v>87</v>
      </c>
      <c r="G1286">
        <v>0.15304101246643101</v>
      </c>
      <c r="H1286">
        <v>2E+20</v>
      </c>
      <c r="I1286">
        <v>2.26798475983126E-2</v>
      </c>
      <c r="J1286">
        <v>0.319991360927117</v>
      </c>
      <c r="K1286">
        <v>315</v>
      </c>
      <c r="L128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86" s="5" cm="1">
        <f t="array" ref="M1286">MAX(IF((ProjectInfoTable[ProjectName]=DiscreteStatsTable[[#This Row],[ProjectName]]),(ProjectInfoTable[ProjectName]=DiscreteStatsTable[[#This Row],[ProjectName]])*ProjectInfoTable[NumberOfReplications]))</f>
        <v>50</v>
      </c>
      <c r="N1286" s="5" cm="1">
        <f t="array" ref="N1286">IFERROR(AVERAGE(IF((DiscreteStatsTable[GroupByKey]=DiscreteStatsTable[[#This Row],[GroupByKey]]),(DiscreteStatsTable[GroupByKey]=DiscreteStatsTable[[#This Row],[GroupByKey]])*DiscreteStatsTable[Average])),0)</f>
        <v>0.15360300744494335</v>
      </c>
      <c r="O1286" s="5" cm="1">
        <f t="array" ref="O128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86" s="5" cm="1">
        <f t="array" ref="P1286">MAX(IF((ProjectInfoTable[ProjectName]=DiscreteStatsTable[[#This Row],[ProjectName]]),(ProjectInfoTable[ProjectName]=DiscreteStatsTable[[#This Row],[ProjectName]])*ProjectInfoTable[ConfidenceInterval]))</f>
        <v>0.95</v>
      </c>
      <c r="Q1286" s="5">
        <f>IF(AND(DiscreteStatsTable[[#This Row],[RepsWithStatObserved]]=1,Y1286=0),200000000000000000000,IFERROR(_xlfn.T.INV.2T(1 -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86" s="5" cm="1">
        <f t="array" ref="R1286">MIN(IF((DiscreteStatsTable[GroupByKey]=DiscreteStatsTable[[#This Row],[GroupByKey]]),(DiscreteStatsTable[GroupByKey]=DiscreteStatsTable[[#This Row],[GroupByKey]])*DiscreteStatsTable[Average]))</f>
        <v>0.14775202073435401</v>
      </c>
      <c r="S1286" s="5" cm="1">
        <f t="array" ref="S1286">MAX(IF((DiscreteStatsTable[GroupByKey]=DiscreteStatsTable[[#This Row],[GroupByKey]]),(DiscreteStatsTable[GroupByKey]=DiscreteStatsTable[[#This Row],[GroupByKey]])*DiscreteStatsTable[Average]))</f>
        <v>0.15935535821513699</v>
      </c>
      <c r="T1286" s="5" cm="1">
        <f t="array" ref="T1286">MIN(IF((DiscreteStatsTable[GroupByKey]=DiscreteStatsTable[[#This Row],[GroupByKey]]),(DiscreteStatsTable[GroupByKey]=DiscreteStatsTable[[#This Row],[GroupByKey]])*DiscreteStatsTable[Minimum]))</f>
        <v>1.2941586017357501E-2</v>
      </c>
      <c r="U1286" s="5" cm="1">
        <f t="array" ref="U1286">MAX(IF((DiscreteStatsTable[GroupByKey]=DiscreteStatsTable[[#This Row],[GroupByKey]]),(DiscreteStatsTable[GroupByKey]=DiscreteStatsTable[[#This Row],[GroupByKey]])*DiscreteStatsTable[Maximum]))</f>
        <v>0.39902140955300902</v>
      </c>
      <c r="V1286" s="5" cm="1">
        <f t="array" ref="V1286">IFERROR(AVERAGE(IF((DiscreteStatsTable[GroupByKey]=DiscreteStatsTable[[#This Row],[GroupByKey]]),(DiscreteStatsTable[GroupByKey]=DiscreteStatsTable[[#This Row],[GroupByKey]])*DiscreteStatsTable[NumberObservations])),0)</f>
        <v>314.94</v>
      </c>
      <c r="W1286" s="5">
        <f>IF((DiscreteStatsTable[[#This Row],[RepsRequested]]&gt;1),DiscreteStatsTable[[#This Row],[HalfWidth]],DiscreteStatsTable[[#This Row],[BatchMeansHalfWidth]])</f>
        <v>7.902472167534418E-4</v>
      </c>
      <c r="X1286" s="5" cm="1">
        <f t="array" ref="X1286">COUNT(IF((DiscreteStatsTable[GroupByKey]=DiscreteStatsTable[[#This Row],[GroupByKey]]),(DiscreteStatsTable[GroupByKey]=DiscreteStatsTable[[#This Row],[GroupByKey]])*DiscreteStatsTable[Replication]))</f>
        <v>50</v>
      </c>
      <c r="Y1286" s="5">
        <f>IF(DiscreteStatsTable[[#This Row],[RepsRequested]]=DiscreteStatsTable[[#This Row],[RepsWithStatObserved]],1,0)</f>
        <v>1</v>
      </c>
    </row>
    <row r="1287" spans="1:25" x14ac:dyDescent="0.25">
      <c r="A1287" t="s">
        <v>68</v>
      </c>
      <c r="B1287" t="s">
        <v>70</v>
      </c>
      <c r="C1287">
        <v>41</v>
      </c>
      <c r="D1287" t="s">
        <v>85</v>
      </c>
      <c r="E1287" t="s">
        <v>92</v>
      </c>
      <c r="F1287" t="s">
        <v>87</v>
      </c>
      <c r="G1287">
        <v>6.1662956110742302</v>
      </c>
      <c r="H1287">
        <v>2E+20</v>
      </c>
      <c r="I1287">
        <v>1.36079085589876</v>
      </c>
      <c r="J1287">
        <v>16.137358926523198</v>
      </c>
      <c r="K1287">
        <v>315</v>
      </c>
      <c r="L128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87" s="5" cm="1">
        <f t="array" ref="M1287">MAX(IF((ProjectInfoTable[ProjectName]=DiscreteStatsTable[[#This Row],[ProjectName]]),(ProjectInfoTable[ProjectName]=DiscreteStatsTable[[#This Row],[ProjectName]])*ProjectInfoTable[NumberOfReplications]))</f>
        <v>50</v>
      </c>
      <c r="N1287" s="5" cm="1">
        <f t="array" ref="N1287">IFERROR(AVERAGE(IF((DiscreteStatsTable[GroupByKey]=DiscreteStatsTable[[#This Row],[GroupByKey]]),(DiscreteStatsTable[GroupByKey]=DiscreteStatsTable[[#This Row],[GroupByKey]])*DiscreteStatsTable[Average])),0)</f>
        <v>6.2464097165262737</v>
      </c>
      <c r="O1287" s="5" cm="1">
        <f t="array" ref="O1287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287" s="5" cm="1">
        <f t="array" ref="P1287">MAX(IF((ProjectInfoTable[ProjectName]=DiscreteStatsTable[[#This Row],[ProjectName]]),(ProjectInfoTable[ProjectName]=DiscreteStatsTable[[#This Row],[ProjectName]])*ProjectInfoTable[ConfidenceInterval]))</f>
        <v>0.95</v>
      </c>
      <c r="Q1287" s="5">
        <f>IF(AND(DiscreteStatsTable[[#This Row],[RepsWithStatObserved]]=1,Y1287=0),200000000000000000000,IFERROR(_xlfn.T.INV.2T(1 -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287" s="5" cm="1">
        <f t="array" ref="R1287">MIN(IF((DiscreteStatsTable[GroupByKey]=DiscreteStatsTable[[#This Row],[GroupByKey]]),(DiscreteStatsTable[GroupByKey]=DiscreteStatsTable[[#This Row],[GroupByKey]])*DiscreteStatsTable[Average]))</f>
        <v>5.7719952606423401</v>
      </c>
      <c r="S1287" s="5" cm="1">
        <f t="array" ref="S1287">MAX(IF((DiscreteStatsTable[GroupByKey]=DiscreteStatsTable[[#This Row],[GroupByKey]]),(DiscreteStatsTable[GroupByKey]=DiscreteStatsTable[[#This Row],[GroupByKey]])*DiscreteStatsTable[Average]))</f>
        <v>6.9649734105951397</v>
      </c>
      <c r="T1287" s="5" cm="1">
        <f t="array" ref="T1287">MIN(IF((DiscreteStatsTable[GroupByKey]=DiscreteStatsTable[[#This Row],[GroupByKey]]),(DiscreteStatsTable[GroupByKey]=DiscreteStatsTable[[#This Row],[GroupByKey]])*DiscreteStatsTable[Minimum]))</f>
        <v>0.776495161041453</v>
      </c>
      <c r="U1287" s="5" cm="1">
        <f t="array" ref="U1287">MAX(IF((DiscreteStatsTable[GroupByKey]=DiscreteStatsTable[[#This Row],[GroupByKey]]),(DiscreteStatsTable[GroupByKey]=DiscreteStatsTable[[#This Row],[GroupByKey]])*DiscreteStatsTable[Maximum]))</f>
        <v>24.516532285818698</v>
      </c>
      <c r="V1287" s="5" cm="1">
        <f t="array" ref="V1287">IFERROR(AVERAGE(IF((DiscreteStatsTable[GroupByKey]=DiscreteStatsTable[[#This Row],[GroupByKey]]),(DiscreteStatsTable[GroupByKey]=DiscreteStatsTable[[#This Row],[GroupByKey]])*DiscreteStatsTable[NumberObservations])),0)</f>
        <v>314.94</v>
      </c>
      <c r="W1287" s="5">
        <f>IF((DiscreteStatsTable[[#This Row],[RepsRequested]]&gt;1),DiscreteStatsTable[[#This Row],[HalfWidth]],DiscreteStatsTable[[#This Row],[BatchMeansHalfWidth]])</f>
        <v>7.1468938045562813E-2</v>
      </c>
      <c r="X1287" s="5" cm="1">
        <f t="array" ref="X1287">COUNT(IF((DiscreteStatsTable[GroupByKey]=DiscreteStatsTable[[#This Row],[GroupByKey]]),(DiscreteStatsTable[GroupByKey]=DiscreteStatsTable[[#This Row],[GroupByKey]])*DiscreteStatsTable[Replication]))</f>
        <v>50</v>
      </c>
      <c r="Y1287" s="5">
        <f>IF(DiscreteStatsTable[[#This Row],[RepsRequested]]=DiscreteStatsTable[[#This Row],[RepsWithStatObserved]],1,0)</f>
        <v>1</v>
      </c>
    </row>
    <row r="1288" spans="1:25" x14ac:dyDescent="0.25">
      <c r="A1288" t="s">
        <v>68</v>
      </c>
      <c r="B1288" t="s">
        <v>70</v>
      </c>
      <c r="C1288">
        <v>41</v>
      </c>
      <c r="D1288" t="s">
        <v>85</v>
      </c>
      <c r="E1288" t="s">
        <v>93</v>
      </c>
      <c r="F1288" t="s">
        <v>87</v>
      </c>
      <c r="G1288">
        <v>0</v>
      </c>
      <c r="H1288">
        <v>2E+20</v>
      </c>
      <c r="I1288">
        <v>0</v>
      </c>
      <c r="J1288">
        <v>0</v>
      </c>
      <c r="K1288">
        <v>315</v>
      </c>
      <c r="L128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88" s="5" cm="1">
        <f t="array" ref="M1288">MAX(IF((ProjectInfoTable[ProjectName]=DiscreteStatsTable[[#This Row],[ProjectName]]),(ProjectInfoTable[ProjectName]=DiscreteStatsTable[[#This Row],[ProjectName]])*ProjectInfoTable[NumberOfReplications]))</f>
        <v>50</v>
      </c>
      <c r="N1288" s="5" cm="1">
        <f t="array" ref="N1288">IFERROR(AVERAGE(IF((DiscreteStatsTable[GroupByKey]=DiscreteStatsTable[[#This Row],[GroupByKey]]),(DiscreteStatsTable[GroupByKey]=DiscreteStatsTable[[#This Row],[GroupByKey]])*DiscreteStatsTable[Average])),0)</f>
        <v>0</v>
      </c>
      <c r="O1288" s="5" cm="1">
        <f t="array" ref="O1288">IFERROR(_xlfn.STDEV.S(IF((DiscreteStatsTable[GroupByKey]=DiscreteStatsTable[[#This Row],[GroupByKey]]),(DiscreteStatsTable[GroupByKey]=DiscreteStatsTable[[#This Row],[GroupByKey]])*DiscreteStatsTable[Average])),0)</f>
        <v>0</v>
      </c>
      <c r="P1288" s="5" cm="1">
        <f t="array" ref="P1288">MAX(IF((ProjectInfoTable[ProjectName]=DiscreteStatsTable[[#This Row],[ProjectName]]),(ProjectInfoTable[ProjectName]=DiscreteStatsTable[[#This Row],[ProjectName]])*ProjectInfoTable[ConfidenceInterval]))</f>
        <v>0.95</v>
      </c>
      <c r="Q1288" s="5">
        <f>IF(AND(DiscreteStatsTable[[#This Row],[RepsWithStatObserved]]=1,Y1288=0),200000000000000000000,IFERROR(_xlfn.T.INV.2T(1 -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8" s="5" cm="1">
        <f t="array" ref="R1288">MIN(IF((DiscreteStatsTable[GroupByKey]=DiscreteStatsTable[[#This Row],[GroupByKey]]),(DiscreteStatsTable[GroupByKey]=DiscreteStatsTable[[#This Row],[GroupByKey]])*DiscreteStatsTable[Average]))</f>
        <v>0</v>
      </c>
      <c r="S1288" s="5" cm="1">
        <f t="array" ref="S1288">MAX(IF((DiscreteStatsTable[GroupByKey]=DiscreteStatsTable[[#This Row],[GroupByKey]]),(DiscreteStatsTable[GroupByKey]=DiscreteStatsTable[[#This Row],[GroupByKey]])*DiscreteStatsTable[Average]))</f>
        <v>0</v>
      </c>
      <c r="T1288" s="5" cm="1">
        <f t="array" ref="T1288">MIN(IF((DiscreteStatsTable[GroupByKey]=DiscreteStatsTable[[#This Row],[GroupByKey]]),(DiscreteStatsTable[GroupByKey]=DiscreteStatsTable[[#This Row],[GroupByKey]])*DiscreteStatsTable[Minimum]))</f>
        <v>0</v>
      </c>
      <c r="U1288" s="5" cm="1">
        <f t="array" ref="U1288">MAX(IF((DiscreteStatsTable[GroupByKey]=DiscreteStatsTable[[#This Row],[GroupByKey]]),(DiscreteStatsTable[GroupByKey]=DiscreteStatsTable[[#This Row],[GroupByKey]])*DiscreteStatsTable[Maximum]))</f>
        <v>0</v>
      </c>
      <c r="V1288" s="5" cm="1">
        <f t="array" ref="V1288">IFERROR(AVERAGE(IF((DiscreteStatsTable[GroupByKey]=DiscreteStatsTable[[#This Row],[GroupByKey]]),(DiscreteStatsTable[GroupByKey]=DiscreteStatsTable[[#This Row],[GroupByKey]])*DiscreteStatsTable[NumberObservations])),0)</f>
        <v>314.94</v>
      </c>
      <c r="W1288" s="5">
        <f>IF((DiscreteStatsTable[[#This Row],[RepsRequested]]&gt;1),DiscreteStatsTable[[#This Row],[HalfWidth]],DiscreteStatsTable[[#This Row],[BatchMeansHalfWidth]])</f>
        <v>0</v>
      </c>
      <c r="X1288" s="5" cm="1">
        <f t="array" ref="X1288">COUNT(IF((DiscreteStatsTable[GroupByKey]=DiscreteStatsTable[[#This Row],[GroupByKey]]),(DiscreteStatsTable[GroupByKey]=DiscreteStatsTable[[#This Row],[GroupByKey]])*DiscreteStatsTable[Replication]))</f>
        <v>50</v>
      </c>
      <c r="Y1288" s="5">
        <f>IF(DiscreteStatsTable[[#This Row],[RepsRequested]]=DiscreteStatsTable[[#This Row],[RepsWithStatObserved]],1,0)</f>
        <v>1</v>
      </c>
    </row>
    <row r="1289" spans="1:25" x14ac:dyDescent="0.25">
      <c r="A1289" t="s">
        <v>68</v>
      </c>
      <c r="B1289" t="s">
        <v>70</v>
      </c>
      <c r="C1289">
        <v>41</v>
      </c>
      <c r="D1289" t="s">
        <v>85</v>
      </c>
      <c r="E1289" t="s">
        <v>94</v>
      </c>
      <c r="F1289" t="s">
        <v>87</v>
      </c>
      <c r="G1289">
        <v>0</v>
      </c>
      <c r="H1289">
        <v>2E+20</v>
      </c>
      <c r="I1289">
        <v>0</v>
      </c>
      <c r="J1289">
        <v>0</v>
      </c>
      <c r="K1289">
        <v>315</v>
      </c>
      <c r="L128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89" s="5" cm="1">
        <f t="array" ref="M1289">MAX(IF((ProjectInfoTable[ProjectName]=DiscreteStatsTable[[#This Row],[ProjectName]]),(ProjectInfoTable[ProjectName]=DiscreteStatsTable[[#This Row],[ProjectName]])*ProjectInfoTable[NumberOfReplications]))</f>
        <v>50</v>
      </c>
      <c r="N1289" s="5" cm="1">
        <f t="array" ref="N1289">IFERROR(AVERAGE(IF((DiscreteStatsTable[GroupByKey]=DiscreteStatsTable[[#This Row],[GroupByKey]]),(DiscreteStatsTable[GroupByKey]=DiscreteStatsTable[[#This Row],[GroupByKey]])*DiscreteStatsTable[Average])),0)</f>
        <v>0</v>
      </c>
      <c r="O1289" s="5" cm="1">
        <f t="array" ref="O1289">IFERROR(_xlfn.STDEV.S(IF((DiscreteStatsTable[GroupByKey]=DiscreteStatsTable[[#This Row],[GroupByKey]]),(DiscreteStatsTable[GroupByKey]=DiscreteStatsTable[[#This Row],[GroupByKey]])*DiscreteStatsTable[Average])),0)</f>
        <v>0</v>
      </c>
      <c r="P1289" s="5" cm="1">
        <f t="array" ref="P1289">MAX(IF((ProjectInfoTable[ProjectName]=DiscreteStatsTable[[#This Row],[ProjectName]]),(ProjectInfoTable[ProjectName]=DiscreteStatsTable[[#This Row],[ProjectName]])*ProjectInfoTable[ConfidenceInterval]))</f>
        <v>0.95</v>
      </c>
      <c r="Q1289" s="5">
        <f>IF(AND(DiscreteStatsTable[[#This Row],[RepsWithStatObserved]]=1,Y1289=0),200000000000000000000,IFERROR(_xlfn.T.INV.2T(1 -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9" s="5" cm="1">
        <f t="array" ref="R1289">MIN(IF((DiscreteStatsTable[GroupByKey]=DiscreteStatsTable[[#This Row],[GroupByKey]]),(DiscreteStatsTable[GroupByKey]=DiscreteStatsTable[[#This Row],[GroupByKey]])*DiscreteStatsTable[Average]))</f>
        <v>0</v>
      </c>
      <c r="S1289" s="5" cm="1">
        <f t="array" ref="S1289">MAX(IF((DiscreteStatsTable[GroupByKey]=DiscreteStatsTable[[#This Row],[GroupByKey]]),(DiscreteStatsTable[GroupByKey]=DiscreteStatsTable[[#This Row],[GroupByKey]])*DiscreteStatsTable[Average]))</f>
        <v>0</v>
      </c>
      <c r="T1289" s="5" cm="1">
        <f t="array" ref="T1289">MIN(IF((DiscreteStatsTable[GroupByKey]=DiscreteStatsTable[[#This Row],[GroupByKey]]),(DiscreteStatsTable[GroupByKey]=DiscreteStatsTable[[#This Row],[GroupByKey]])*DiscreteStatsTable[Minimum]))</f>
        <v>0</v>
      </c>
      <c r="U1289" s="5" cm="1">
        <f t="array" ref="U1289">MAX(IF((DiscreteStatsTable[GroupByKey]=DiscreteStatsTable[[#This Row],[GroupByKey]]),(DiscreteStatsTable[GroupByKey]=DiscreteStatsTable[[#This Row],[GroupByKey]])*DiscreteStatsTable[Maximum]))</f>
        <v>0</v>
      </c>
      <c r="V1289" s="5" cm="1">
        <f t="array" ref="V1289">IFERROR(AVERAGE(IF((DiscreteStatsTable[GroupByKey]=DiscreteStatsTable[[#This Row],[GroupByKey]]),(DiscreteStatsTable[GroupByKey]=DiscreteStatsTable[[#This Row],[GroupByKey]])*DiscreteStatsTable[NumberObservations])),0)</f>
        <v>314.94</v>
      </c>
      <c r="W1289" s="5">
        <f>IF((DiscreteStatsTable[[#This Row],[RepsRequested]]&gt;1),DiscreteStatsTable[[#This Row],[HalfWidth]],DiscreteStatsTable[[#This Row],[BatchMeansHalfWidth]])</f>
        <v>0</v>
      </c>
      <c r="X1289" s="5" cm="1">
        <f t="array" ref="X1289">COUNT(IF((DiscreteStatsTable[GroupByKey]=DiscreteStatsTable[[#This Row],[GroupByKey]]),(DiscreteStatsTable[GroupByKey]=DiscreteStatsTable[[#This Row],[GroupByKey]])*DiscreteStatsTable[Replication]))</f>
        <v>50</v>
      </c>
      <c r="Y1289" s="5">
        <f>IF(DiscreteStatsTable[[#This Row],[RepsRequested]]=DiscreteStatsTable[[#This Row],[RepsWithStatObserved]],1,0)</f>
        <v>1</v>
      </c>
    </row>
    <row r="1290" spans="1:25" x14ac:dyDescent="0.25">
      <c r="A1290" t="s">
        <v>68</v>
      </c>
      <c r="B1290" t="s">
        <v>70</v>
      </c>
      <c r="C1290">
        <v>41</v>
      </c>
      <c r="D1290" t="s">
        <v>85</v>
      </c>
      <c r="E1290" t="s">
        <v>95</v>
      </c>
      <c r="F1290" t="s">
        <v>87</v>
      </c>
      <c r="G1290">
        <v>0.15304101246643101</v>
      </c>
      <c r="H1290">
        <v>2E+20</v>
      </c>
      <c r="I1290">
        <v>2.26798475983126E-2</v>
      </c>
      <c r="J1290">
        <v>0.319991360927117</v>
      </c>
      <c r="K1290">
        <v>315</v>
      </c>
      <c r="L129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90" s="5" cm="1">
        <f t="array" ref="M1290">MAX(IF((ProjectInfoTable[ProjectName]=DiscreteStatsTable[[#This Row],[ProjectName]]),(ProjectInfoTable[ProjectName]=DiscreteStatsTable[[#This Row],[ProjectName]])*ProjectInfoTable[NumberOfReplications]))</f>
        <v>50</v>
      </c>
      <c r="N1290" s="5" cm="1">
        <f t="array" ref="N1290">IFERROR(AVERAGE(IF((DiscreteStatsTable[GroupByKey]=DiscreteStatsTable[[#This Row],[GroupByKey]]),(DiscreteStatsTable[GroupByKey]=DiscreteStatsTable[[#This Row],[GroupByKey]])*DiscreteStatsTable[Average])),0)</f>
        <v>0.15360300744494335</v>
      </c>
      <c r="O1290" s="5" cm="1">
        <f t="array" ref="O129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90" s="5" cm="1">
        <f t="array" ref="P1290">MAX(IF((ProjectInfoTable[ProjectName]=DiscreteStatsTable[[#This Row],[ProjectName]]),(ProjectInfoTable[ProjectName]=DiscreteStatsTable[[#This Row],[ProjectName]])*ProjectInfoTable[ConfidenceInterval]))</f>
        <v>0.95</v>
      </c>
      <c r="Q1290" s="5">
        <f>IF(AND(DiscreteStatsTable[[#This Row],[RepsWithStatObserved]]=1,Y1290=0),200000000000000000000,IFERROR(_xlfn.T.INV.2T(1 -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90" s="5" cm="1">
        <f t="array" ref="R1290">MIN(IF((DiscreteStatsTable[GroupByKey]=DiscreteStatsTable[[#This Row],[GroupByKey]]),(DiscreteStatsTable[GroupByKey]=DiscreteStatsTable[[#This Row],[GroupByKey]])*DiscreteStatsTable[Average]))</f>
        <v>0.14775202073435401</v>
      </c>
      <c r="S1290" s="5" cm="1">
        <f t="array" ref="S1290">MAX(IF((DiscreteStatsTable[GroupByKey]=DiscreteStatsTable[[#This Row],[GroupByKey]]),(DiscreteStatsTable[GroupByKey]=DiscreteStatsTable[[#This Row],[GroupByKey]])*DiscreteStatsTable[Average]))</f>
        <v>0.15935535821513699</v>
      </c>
      <c r="T1290" s="5" cm="1">
        <f t="array" ref="T1290">MIN(IF((DiscreteStatsTable[GroupByKey]=DiscreteStatsTable[[#This Row],[GroupByKey]]),(DiscreteStatsTable[GroupByKey]=DiscreteStatsTable[[#This Row],[GroupByKey]])*DiscreteStatsTable[Minimum]))</f>
        <v>1.2941586017357501E-2</v>
      </c>
      <c r="U1290" s="5" cm="1">
        <f t="array" ref="U1290">MAX(IF((DiscreteStatsTable[GroupByKey]=DiscreteStatsTable[[#This Row],[GroupByKey]]),(DiscreteStatsTable[GroupByKey]=DiscreteStatsTable[[#This Row],[GroupByKey]])*DiscreteStatsTable[Maximum]))</f>
        <v>0.39902140955300902</v>
      </c>
      <c r="V1290" s="5" cm="1">
        <f t="array" ref="V1290">IFERROR(AVERAGE(IF((DiscreteStatsTable[GroupByKey]=DiscreteStatsTable[[#This Row],[GroupByKey]]),(DiscreteStatsTable[GroupByKey]=DiscreteStatsTable[[#This Row],[GroupByKey]])*DiscreteStatsTable[NumberObservations])),0)</f>
        <v>314.94</v>
      </c>
      <c r="W1290" s="5">
        <f>IF((DiscreteStatsTable[[#This Row],[RepsRequested]]&gt;1),DiscreteStatsTable[[#This Row],[HalfWidth]],DiscreteStatsTable[[#This Row],[BatchMeansHalfWidth]])</f>
        <v>7.902472167534418E-4</v>
      </c>
      <c r="X1290" s="5" cm="1">
        <f t="array" ref="X1290">COUNT(IF((DiscreteStatsTable[GroupByKey]=DiscreteStatsTable[[#This Row],[GroupByKey]]),(DiscreteStatsTable[GroupByKey]=DiscreteStatsTable[[#This Row],[GroupByKey]])*DiscreteStatsTable[Replication]))</f>
        <v>50</v>
      </c>
      <c r="Y1290" s="5">
        <f>IF(DiscreteStatsTable[[#This Row],[RepsRequested]]=DiscreteStatsTable[[#This Row],[RepsWithStatObserved]],1,0)</f>
        <v>1</v>
      </c>
    </row>
    <row r="1291" spans="1:25" x14ac:dyDescent="0.25">
      <c r="A1291" t="s">
        <v>68</v>
      </c>
      <c r="B1291" t="s">
        <v>70</v>
      </c>
      <c r="C1291">
        <v>41</v>
      </c>
      <c r="D1291" t="s">
        <v>85</v>
      </c>
      <c r="E1291" t="s">
        <v>96</v>
      </c>
      <c r="F1291" t="s">
        <v>87</v>
      </c>
      <c r="G1291">
        <v>5.6887970268160197</v>
      </c>
      <c r="H1291">
        <v>2E+20</v>
      </c>
      <c r="I1291">
        <v>1.36079085589876</v>
      </c>
      <c r="J1291">
        <v>15.1657236932388</v>
      </c>
      <c r="K1291">
        <v>315</v>
      </c>
      <c r="L129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91" s="5" cm="1">
        <f t="array" ref="M1291">MAX(IF((ProjectInfoTable[ProjectName]=DiscreteStatsTable[[#This Row],[ProjectName]]),(ProjectInfoTable[ProjectName]=DiscreteStatsTable[[#This Row],[ProjectName]])*ProjectInfoTable[NumberOfReplications]))</f>
        <v>50</v>
      </c>
      <c r="N1291" s="5" cm="1">
        <f t="array" ref="N1291">IFERROR(AVERAGE(IF((DiscreteStatsTable[GroupByKey]=DiscreteStatsTable[[#This Row],[GroupByKey]]),(DiscreteStatsTable[GroupByKey]=DiscreteStatsTable[[#This Row],[GroupByKey]])*DiscreteStatsTable[Average])),0)</f>
        <v>5.6703914844629564</v>
      </c>
      <c r="O1291" s="5" cm="1">
        <f t="array" ref="O1291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291" s="5" cm="1">
        <f t="array" ref="P1291">MAX(IF((ProjectInfoTable[ProjectName]=DiscreteStatsTable[[#This Row],[ProjectName]]),(ProjectInfoTable[ProjectName]=DiscreteStatsTable[[#This Row],[ProjectName]])*ProjectInfoTable[ConfidenceInterval]))</f>
        <v>0.95</v>
      </c>
      <c r="Q1291" s="5">
        <f>IF(AND(DiscreteStatsTable[[#This Row],[RepsWithStatObserved]]=1,Y1291=0),200000000000000000000,IFERROR(_xlfn.T.INV.2T(1 -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291" s="5" cm="1">
        <f t="array" ref="R1291">MIN(IF((DiscreteStatsTable[GroupByKey]=DiscreteStatsTable[[#This Row],[GroupByKey]]),(DiscreteStatsTable[GroupByKey]=DiscreteStatsTable[[#This Row],[GroupByKey]])*DiscreteStatsTable[Average]))</f>
        <v>5.4446177348794</v>
      </c>
      <c r="S1291" s="5" cm="1">
        <f t="array" ref="S1291">MAX(IF((DiscreteStatsTable[GroupByKey]=DiscreteStatsTable[[#This Row],[GroupByKey]]),(DiscreteStatsTable[GroupByKey]=DiscreteStatsTable[[#This Row],[GroupByKey]])*DiscreteStatsTable[Average]))</f>
        <v>5.9073355064629904</v>
      </c>
      <c r="T1291" s="5" cm="1">
        <f t="array" ref="T1291">MIN(IF((DiscreteStatsTable[GroupByKey]=DiscreteStatsTable[[#This Row],[GroupByKey]]),(DiscreteStatsTable[GroupByKey]=DiscreteStatsTable[[#This Row],[GroupByKey]])*DiscreteStatsTable[Minimum]))</f>
        <v>0.776495161041453</v>
      </c>
      <c r="U1291" s="5" cm="1">
        <f t="array" ref="U1291">MAX(IF((DiscreteStatsTable[GroupByKey]=DiscreteStatsTable[[#This Row],[GroupByKey]]),(DiscreteStatsTable[GroupByKey]=DiscreteStatsTable[[#This Row],[GroupByKey]])*DiscreteStatsTable[Maximum]))</f>
        <v>17.386184782464099</v>
      </c>
      <c r="V1291" s="5" cm="1">
        <f t="array" ref="V1291">IFERROR(AVERAGE(IF((DiscreteStatsTable[GroupByKey]=DiscreteStatsTable[[#This Row],[GroupByKey]]),(DiscreteStatsTable[GroupByKey]=DiscreteStatsTable[[#This Row],[GroupByKey]])*DiscreteStatsTable[NumberObservations])),0)</f>
        <v>314.94</v>
      </c>
      <c r="W1291" s="5">
        <f>IF((DiscreteStatsTable[[#This Row],[RepsRequested]]&gt;1),DiscreteStatsTable[[#This Row],[HalfWidth]],DiscreteStatsTable[[#This Row],[BatchMeansHalfWidth]])</f>
        <v>3.1864759013847554E-2</v>
      </c>
      <c r="X1291" s="5" cm="1">
        <f t="array" ref="X1291">COUNT(IF((DiscreteStatsTable[GroupByKey]=DiscreteStatsTable[[#This Row],[GroupByKey]]),(DiscreteStatsTable[GroupByKey]=DiscreteStatsTable[[#This Row],[GroupByKey]])*DiscreteStatsTable[Replication]))</f>
        <v>50</v>
      </c>
      <c r="Y1291" s="5">
        <f>IF(DiscreteStatsTable[[#This Row],[RepsRequested]]=DiscreteStatsTable[[#This Row],[RepsWithStatObserved]],1,0)</f>
        <v>1</v>
      </c>
    </row>
    <row r="1292" spans="1:25" x14ac:dyDescent="0.25">
      <c r="A1292" t="s">
        <v>68</v>
      </c>
      <c r="B1292" t="s">
        <v>70</v>
      </c>
      <c r="C1292">
        <v>41</v>
      </c>
      <c r="D1292" t="s">
        <v>85</v>
      </c>
      <c r="E1292" t="s">
        <v>97</v>
      </c>
      <c r="F1292" t="s">
        <v>87</v>
      </c>
      <c r="G1292">
        <v>0</v>
      </c>
      <c r="H1292">
        <v>2E+20</v>
      </c>
      <c r="I1292">
        <v>0</v>
      </c>
      <c r="J1292">
        <v>0</v>
      </c>
      <c r="K1292">
        <v>315</v>
      </c>
      <c r="L129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92" s="5" cm="1">
        <f t="array" ref="M1292">MAX(IF((ProjectInfoTable[ProjectName]=DiscreteStatsTable[[#This Row],[ProjectName]]),(ProjectInfoTable[ProjectName]=DiscreteStatsTable[[#This Row],[ProjectName]])*ProjectInfoTable[NumberOfReplications]))</f>
        <v>50</v>
      </c>
      <c r="N1292" s="5" cm="1">
        <f t="array" ref="N1292">IFERROR(AVERAGE(IF((DiscreteStatsTable[GroupByKey]=DiscreteStatsTable[[#This Row],[GroupByKey]]),(DiscreteStatsTable[GroupByKey]=DiscreteStatsTable[[#This Row],[GroupByKey]])*DiscreteStatsTable[Average])),0)</f>
        <v>0</v>
      </c>
      <c r="O1292" s="5" cm="1">
        <f t="array" ref="O1292">IFERROR(_xlfn.STDEV.S(IF((DiscreteStatsTable[GroupByKey]=DiscreteStatsTable[[#This Row],[GroupByKey]]),(DiscreteStatsTable[GroupByKey]=DiscreteStatsTable[[#This Row],[GroupByKey]])*DiscreteStatsTable[Average])),0)</f>
        <v>0</v>
      </c>
      <c r="P1292" s="5" cm="1">
        <f t="array" ref="P1292">MAX(IF((ProjectInfoTable[ProjectName]=DiscreteStatsTable[[#This Row],[ProjectName]]),(ProjectInfoTable[ProjectName]=DiscreteStatsTable[[#This Row],[ProjectName]])*ProjectInfoTable[ConfidenceInterval]))</f>
        <v>0.95</v>
      </c>
      <c r="Q1292" s="5">
        <f>IF(AND(DiscreteStatsTable[[#This Row],[RepsWithStatObserved]]=1,Y1292=0),200000000000000000000,IFERROR(_xlfn.T.INV.2T(1 -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2" s="5" cm="1">
        <f t="array" ref="R1292">MIN(IF((DiscreteStatsTable[GroupByKey]=DiscreteStatsTable[[#This Row],[GroupByKey]]),(DiscreteStatsTable[GroupByKey]=DiscreteStatsTable[[#This Row],[GroupByKey]])*DiscreteStatsTable[Average]))</f>
        <v>0</v>
      </c>
      <c r="S1292" s="5" cm="1">
        <f t="array" ref="S1292">MAX(IF((DiscreteStatsTable[GroupByKey]=DiscreteStatsTable[[#This Row],[GroupByKey]]),(DiscreteStatsTable[GroupByKey]=DiscreteStatsTable[[#This Row],[GroupByKey]])*DiscreteStatsTable[Average]))</f>
        <v>0</v>
      </c>
      <c r="T1292" s="5" cm="1">
        <f t="array" ref="T1292">MIN(IF((DiscreteStatsTable[GroupByKey]=DiscreteStatsTable[[#This Row],[GroupByKey]]),(DiscreteStatsTable[GroupByKey]=DiscreteStatsTable[[#This Row],[GroupByKey]])*DiscreteStatsTable[Minimum]))</f>
        <v>0</v>
      </c>
      <c r="U1292" s="5" cm="1">
        <f t="array" ref="U1292">MAX(IF((DiscreteStatsTable[GroupByKey]=DiscreteStatsTable[[#This Row],[GroupByKey]]),(DiscreteStatsTable[GroupByKey]=DiscreteStatsTable[[#This Row],[GroupByKey]])*DiscreteStatsTable[Maximum]))</f>
        <v>0</v>
      </c>
      <c r="V1292" s="5" cm="1">
        <f t="array" ref="V1292">IFERROR(AVERAGE(IF((DiscreteStatsTable[GroupByKey]=DiscreteStatsTable[[#This Row],[GroupByKey]]),(DiscreteStatsTable[GroupByKey]=DiscreteStatsTable[[#This Row],[GroupByKey]])*DiscreteStatsTable[NumberObservations])),0)</f>
        <v>314.94</v>
      </c>
      <c r="W1292" s="5">
        <f>IF((DiscreteStatsTable[[#This Row],[RepsRequested]]&gt;1),DiscreteStatsTable[[#This Row],[HalfWidth]],DiscreteStatsTable[[#This Row],[BatchMeansHalfWidth]])</f>
        <v>0</v>
      </c>
      <c r="X1292" s="5" cm="1">
        <f t="array" ref="X1292">COUNT(IF((DiscreteStatsTable[GroupByKey]=DiscreteStatsTable[[#This Row],[GroupByKey]]),(DiscreteStatsTable[GroupByKey]=DiscreteStatsTable[[#This Row],[GroupByKey]])*DiscreteStatsTable[Replication]))</f>
        <v>50</v>
      </c>
      <c r="Y1292" s="5">
        <f>IF(DiscreteStatsTable[[#This Row],[RepsRequested]]=DiscreteStatsTable[[#This Row],[RepsWithStatObserved]],1,0)</f>
        <v>1</v>
      </c>
    </row>
    <row r="1293" spans="1:25" x14ac:dyDescent="0.25">
      <c r="A1293" t="s">
        <v>68</v>
      </c>
      <c r="B1293" t="s">
        <v>70</v>
      </c>
      <c r="C1293">
        <v>41</v>
      </c>
      <c r="D1293" t="s">
        <v>85</v>
      </c>
      <c r="E1293" t="s">
        <v>98</v>
      </c>
      <c r="F1293" t="s">
        <v>87</v>
      </c>
      <c r="G1293">
        <v>0.47749858425820502</v>
      </c>
      <c r="H1293">
        <v>2E+20</v>
      </c>
      <c r="I1293">
        <v>0</v>
      </c>
      <c r="J1293">
        <v>4.08355521487979</v>
      </c>
      <c r="K1293">
        <v>315</v>
      </c>
      <c r="L129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93" s="5" cm="1">
        <f t="array" ref="M1293">MAX(IF((ProjectInfoTable[ProjectName]=DiscreteStatsTable[[#This Row],[ProjectName]]),(ProjectInfoTable[ProjectName]=DiscreteStatsTable[[#This Row],[ProjectName]])*ProjectInfoTable[NumberOfReplications]))</f>
        <v>50</v>
      </c>
      <c r="N1293" s="5" cm="1">
        <f t="array" ref="N1293">IFERROR(AVERAGE(IF((DiscreteStatsTable[GroupByKey]=DiscreteStatsTable[[#This Row],[GroupByKey]]),(DiscreteStatsTable[GroupByKey]=DiscreteStatsTable[[#This Row],[GroupByKey]])*DiscreteStatsTable[Average])),0)</f>
        <v>0.57601823206331915</v>
      </c>
      <c r="O1293" s="5" cm="1">
        <f t="array" ref="O1293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293" s="5" cm="1">
        <f t="array" ref="P1293">MAX(IF((ProjectInfoTable[ProjectName]=DiscreteStatsTable[[#This Row],[ProjectName]]),(ProjectInfoTable[ProjectName]=DiscreteStatsTable[[#This Row],[ProjectName]])*ProjectInfoTable[ConfidenceInterval]))</f>
        <v>0.95</v>
      </c>
      <c r="Q1293" s="5">
        <f>IF(AND(DiscreteStatsTable[[#This Row],[RepsWithStatObserved]]=1,Y1293=0),200000000000000000000,IFERROR(_xlfn.T.INV.2T(1 -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293" s="5" cm="1">
        <f t="array" ref="R1293">MIN(IF((DiscreteStatsTable[GroupByKey]=DiscreteStatsTable[[#This Row],[GroupByKey]]),(DiscreteStatsTable[GroupByKey]=DiscreteStatsTable[[#This Row],[GroupByKey]])*DiscreteStatsTable[Average]))</f>
        <v>0.32737752576294898</v>
      </c>
      <c r="S1293" s="5" cm="1">
        <f t="array" ref="S1293">MAX(IF((DiscreteStatsTable[GroupByKey]=DiscreteStatsTable[[#This Row],[GroupByKey]]),(DiscreteStatsTable[GroupByKey]=DiscreteStatsTable[[#This Row],[GroupByKey]])*DiscreteStatsTable[Average]))</f>
        <v>1.14796185143237</v>
      </c>
      <c r="T1293" s="5" cm="1">
        <f t="array" ref="T1293">MIN(IF((DiscreteStatsTable[GroupByKey]=DiscreteStatsTable[[#This Row],[GroupByKey]]),(DiscreteStatsTable[GroupByKey]=DiscreteStatsTable[[#This Row],[GroupByKey]])*DiscreteStatsTable[Minimum]))</f>
        <v>0</v>
      </c>
      <c r="U1293" s="5" cm="1">
        <f t="array" ref="U1293">MAX(IF((DiscreteStatsTable[GroupByKey]=DiscreteStatsTable[[#This Row],[GroupByKey]]),(DiscreteStatsTable[GroupByKey]=DiscreteStatsTable[[#This Row],[GroupByKey]])*DiscreteStatsTable[Maximum]))</f>
        <v>11.200829717355999</v>
      </c>
      <c r="V1293" s="5" cm="1">
        <f t="array" ref="V1293">IFERROR(AVERAGE(IF((DiscreteStatsTable[GroupByKey]=DiscreteStatsTable[[#This Row],[GroupByKey]]),(DiscreteStatsTable[GroupByKey]=DiscreteStatsTable[[#This Row],[GroupByKey]])*DiscreteStatsTable[NumberObservations])),0)</f>
        <v>314.94</v>
      </c>
      <c r="W1293" s="5">
        <f>IF((DiscreteStatsTable[[#This Row],[RepsRequested]]&gt;1),DiscreteStatsTable[[#This Row],[HalfWidth]],DiscreteStatsTable[[#This Row],[BatchMeansHalfWidth]])</f>
        <v>4.5229136780020357E-2</v>
      </c>
      <c r="X1293" s="5" cm="1">
        <f t="array" ref="X1293">COUNT(IF((DiscreteStatsTable[GroupByKey]=DiscreteStatsTable[[#This Row],[GroupByKey]]),(DiscreteStatsTable[GroupByKey]=DiscreteStatsTable[[#This Row],[GroupByKey]])*DiscreteStatsTable[Replication]))</f>
        <v>50</v>
      </c>
      <c r="Y1293" s="5">
        <f>IF(DiscreteStatsTable[[#This Row],[RepsRequested]]=DiscreteStatsTable[[#This Row],[RepsWithStatObserved]],1,0)</f>
        <v>1</v>
      </c>
    </row>
    <row r="1294" spans="1:25" x14ac:dyDescent="0.25">
      <c r="A1294" t="s">
        <v>68</v>
      </c>
      <c r="B1294" t="s">
        <v>70</v>
      </c>
      <c r="C1294">
        <v>42</v>
      </c>
      <c r="D1294" t="s">
        <v>85</v>
      </c>
      <c r="E1294" t="s">
        <v>86</v>
      </c>
      <c r="F1294" t="s">
        <v>87</v>
      </c>
      <c r="G1294">
        <v>0</v>
      </c>
      <c r="H1294">
        <v>2E+20</v>
      </c>
      <c r="I1294">
        <v>0</v>
      </c>
      <c r="J1294">
        <v>0</v>
      </c>
      <c r="K1294">
        <v>315</v>
      </c>
      <c r="L129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94" s="5" cm="1">
        <f t="array" ref="M1294">MAX(IF((ProjectInfoTable[ProjectName]=DiscreteStatsTable[[#This Row],[ProjectName]]),(ProjectInfoTable[ProjectName]=DiscreteStatsTable[[#This Row],[ProjectName]])*ProjectInfoTable[NumberOfReplications]))</f>
        <v>50</v>
      </c>
      <c r="N1294" s="5" cm="1">
        <f t="array" ref="N1294">IFERROR(AVERAGE(IF((DiscreteStatsTable[GroupByKey]=DiscreteStatsTable[[#This Row],[GroupByKey]]),(DiscreteStatsTable[GroupByKey]=DiscreteStatsTable[[#This Row],[GroupByKey]])*DiscreteStatsTable[Average])),0)</f>
        <v>0</v>
      </c>
      <c r="O1294" s="5" cm="1">
        <f t="array" ref="O1294">IFERROR(_xlfn.STDEV.S(IF((DiscreteStatsTable[GroupByKey]=DiscreteStatsTable[[#This Row],[GroupByKey]]),(DiscreteStatsTable[GroupByKey]=DiscreteStatsTable[[#This Row],[GroupByKey]])*DiscreteStatsTable[Average])),0)</f>
        <v>0</v>
      </c>
      <c r="P1294" s="5" cm="1">
        <f t="array" ref="P1294">MAX(IF((ProjectInfoTable[ProjectName]=DiscreteStatsTable[[#This Row],[ProjectName]]),(ProjectInfoTable[ProjectName]=DiscreteStatsTable[[#This Row],[ProjectName]])*ProjectInfoTable[ConfidenceInterval]))</f>
        <v>0.95</v>
      </c>
      <c r="Q1294" s="5">
        <f>IF(AND(DiscreteStatsTable[[#This Row],[RepsWithStatObserved]]=1,Y1294=0),200000000000000000000,IFERROR(_xlfn.T.INV.2T(1 -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4" s="5" cm="1">
        <f t="array" ref="R1294">MIN(IF((DiscreteStatsTable[GroupByKey]=DiscreteStatsTable[[#This Row],[GroupByKey]]),(DiscreteStatsTable[GroupByKey]=DiscreteStatsTable[[#This Row],[GroupByKey]])*DiscreteStatsTable[Average]))</f>
        <v>0</v>
      </c>
      <c r="S1294" s="5" cm="1">
        <f t="array" ref="S1294">MAX(IF((DiscreteStatsTable[GroupByKey]=DiscreteStatsTable[[#This Row],[GroupByKey]]),(DiscreteStatsTable[GroupByKey]=DiscreteStatsTable[[#This Row],[GroupByKey]])*DiscreteStatsTable[Average]))</f>
        <v>0</v>
      </c>
      <c r="T1294" s="5" cm="1">
        <f t="array" ref="T1294">MIN(IF((DiscreteStatsTable[GroupByKey]=DiscreteStatsTable[[#This Row],[GroupByKey]]),(DiscreteStatsTable[GroupByKey]=DiscreteStatsTable[[#This Row],[GroupByKey]])*DiscreteStatsTable[Minimum]))</f>
        <v>0</v>
      </c>
      <c r="U1294" s="5" cm="1">
        <f t="array" ref="U1294">MAX(IF((DiscreteStatsTable[GroupByKey]=DiscreteStatsTable[[#This Row],[GroupByKey]]),(DiscreteStatsTable[GroupByKey]=DiscreteStatsTable[[#This Row],[GroupByKey]])*DiscreteStatsTable[Maximum]))</f>
        <v>0</v>
      </c>
      <c r="V1294" s="5" cm="1">
        <f t="array" ref="V1294">IFERROR(AVERAGE(IF((DiscreteStatsTable[GroupByKey]=DiscreteStatsTable[[#This Row],[GroupByKey]]),(DiscreteStatsTable[GroupByKey]=DiscreteStatsTable[[#This Row],[GroupByKey]])*DiscreteStatsTable[NumberObservations])),0)</f>
        <v>314.94</v>
      </c>
      <c r="W1294" s="5">
        <f>IF((DiscreteStatsTable[[#This Row],[RepsRequested]]&gt;1),DiscreteStatsTable[[#This Row],[HalfWidth]],DiscreteStatsTable[[#This Row],[BatchMeansHalfWidth]])</f>
        <v>0</v>
      </c>
      <c r="X1294" s="5" cm="1">
        <f t="array" ref="X1294">COUNT(IF((DiscreteStatsTable[GroupByKey]=DiscreteStatsTable[[#This Row],[GroupByKey]]),(DiscreteStatsTable[GroupByKey]=DiscreteStatsTable[[#This Row],[GroupByKey]])*DiscreteStatsTable[Replication]))</f>
        <v>50</v>
      </c>
      <c r="Y1294" s="5">
        <f>IF(DiscreteStatsTable[[#This Row],[RepsRequested]]=DiscreteStatsTable[[#This Row],[RepsWithStatObserved]],1,0)</f>
        <v>1</v>
      </c>
    </row>
    <row r="1295" spans="1:25" x14ac:dyDescent="0.25">
      <c r="A1295" t="s">
        <v>68</v>
      </c>
      <c r="B1295" t="s">
        <v>70</v>
      </c>
      <c r="C1295">
        <v>42</v>
      </c>
      <c r="D1295" t="s">
        <v>85</v>
      </c>
      <c r="E1295" t="s">
        <v>88</v>
      </c>
      <c r="F1295" t="s">
        <v>87</v>
      </c>
      <c r="G1295">
        <v>0</v>
      </c>
      <c r="H1295">
        <v>2E+20</v>
      </c>
      <c r="I1295">
        <v>0</v>
      </c>
      <c r="J1295">
        <v>0</v>
      </c>
      <c r="K1295">
        <v>315</v>
      </c>
      <c r="L129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95" s="5" cm="1">
        <f t="array" ref="M1295">MAX(IF((ProjectInfoTable[ProjectName]=DiscreteStatsTable[[#This Row],[ProjectName]]),(ProjectInfoTable[ProjectName]=DiscreteStatsTable[[#This Row],[ProjectName]])*ProjectInfoTable[NumberOfReplications]))</f>
        <v>50</v>
      </c>
      <c r="N1295" s="5" cm="1">
        <f t="array" ref="N1295">IFERROR(AVERAGE(IF((DiscreteStatsTable[GroupByKey]=DiscreteStatsTable[[#This Row],[GroupByKey]]),(DiscreteStatsTable[GroupByKey]=DiscreteStatsTable[[#This Row],[GroupByKey]])*DiscreteStatsTable[Average])),0)</f>
        <v>0</v>
      </c>
      <c r="O1295" s="5" cm="1">
        <f t="array" ref="O1295">IFERROR(_xlfn.STDEV.S(IF((DiscreteStatsTable[GroupByKey]=DiscreteStatsTable[[#This Row],[GroupByKey]]),(DiscreteStatsTable[GroupByKey]=DiscreteStatsTable[[#This Row],[GroupByKey]])*DiscreteStatsTable[Average])),0)</f>
        <v>0</v>
      </c>
      <c r="P1295" s="5" cm="1">
        <f t="array" ref="P1295">MAX(IF((ProjectInfoTable[ProjectName]=DiscreteStatsTable[[#This Row],[ProjectName]]),(ProjectInfoTable[ProjectName]=DiscreteStatsTable[[#This Row],[ProjectName]])*ProjectInfoTable[ConfidenceInterval]))</f>
        <v>0.95</v>
      </c>
      <c r="Q1295" s="5">
        <f>IF(AND(DiscreteStatsTable[[#This Row],[RepsWithStatObserved]]=1,Y1295=0),200000000000000000000,IFERROR(_xlfn.T.INV.2T(1 -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5" s="5" cm="1">
        <f t="array" ref="R1295">MIN(IF((DiscreteStatsTable[GroupByKey]=DiscreteStatsTable[[#This Row],[GroupByKey]]),(DiscreteStatsTable[GroupByKey]=DiscreteStatsTable[[#This Row],[GroupByKey]])*DiscreteStatsTable[Average]))</f>
        <v>0</v>
      </c>
      <c r="S1295" s="5" cm="1">
        <f t="array" ref="S1295">MAX(IF((DiscreteStatsTable[GroupByKey]=DiscreteStatsTable[[#This Row],[GroupByKey]]),(DiscreteStatsTable[GroupByKey]=DiscreteStatsTable[[#This Row],[GroupByKey]])*DiscreteStatsTable[Average]))</f>
        <v>0</v>
      </c>
      <c r="T1295" s="5" cm="1">
        <f t="array" ref="T1295">MIN(IF((DiscreteStatsTable[GroupByKey]=DiscreteStatsTable[[#This Row],[GroupByKey]]),(DiscreteStatsTable[GroupByKey]=DiscreteStatsTable[[#This Row],[GroupByKey]])*DiscreteStatsTable[Minimum]))</f>
        <v>0</v>
      </c>
      <c r="U1295" s="5" cm="1">
        <f t="array" ref="U1295">MAX(IF((DiscreteStatsTable[GroupByKey]=DiscreteStatsTable[[#This Row],[GroupByKey]]),(DiscreteStatsTable[GroupByKey]=DiscreteStatsTable[[#This Row],[GroupByKey]])*DiscreteStatsTable[Maximum]))</f>
        <v>0</v>
      </c>
      <c r="V1295" s="5" cm="1">
        <f t="array" ref="V1295">IFERROR(AVERAGE(IF((DiscreteStatsTable[GroupByKey]=DiscreteStatsTable[[#This Row],[GroupByKey]]),(DiscreteStatsTable[GroupByKey]=DiscreteStatsTable[[#This Row],[GroupByKey]])*DiscreteStatsTable[NumberObservations])),0)</f>
        <v>314.94</v>
      </c>
      <c r="W1295" s="5">
        <f>IF((DiscreteStatsTable[[#This Row],[RepsRequested]]&gt;1),DiscreteStatsTable[[#This Row],[HalfWidth]],DiscreteStatsTable[[#This Row],[BatchMeansHalfWidth]])</f>
        <v>0</v>
      </c>
      <c r="X1295" s="5" cm="1">
        <f t="array" ref="X1295">COUNT(IF((DiscreteStatsTable[GroupByKey]=DiscreteStatsTable[[#This Row],[GroupByKey]]),(DiscreteStatsTable[GroupByKey]=DiscreteStatsTable[[#This Row],[GroupByKey]])*DiscreteStatsTable[Replication]))</f>
        <v>50</v>
      </c>
      <c r="Y1295" s="5">
        <f>IF(DiscreteStatsTable[[#This Row],[RepsRequested]]=DiscreteStatsTable[[#This Row],[RepsWithStatObserved]],1,0)</f>
        <v>1</v>
      </c>
    </row>
    <row r="1296" spans="1:25" x14ac:dyDescent="0.25">
      <c r="A1296" t="s">
        <v>68</v>
      </c>
      <c r="B1296" t="s">
        <v>70</v>
      </c>
      <c r="C1296">
        <v>42</v>
      </c>
      <c r="D1296" t="s">
        <v>85</v>
      </c>
      <c r="E1296" t="s">
        <v>89</v>
      </c>
      <c r="F1296" t="s">
        <v>87</v>
      </c>
      <c r="G1296">
        <v>0</v>
      </c>
      <c r="H1296">
        <v>2E+20</v>
      </c>
      <c r="I1296">
        <v>0</v>
      </c>
      <c r="J1296">
        <v>0</v>
      </c>
      <c r="K1296">
        <v>315</v>
      </c>
      <c r="L129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96" s="5" cm="1">
        <f t="array" ref="M1296">MAX(IF((ProjectInfoTable[ProjectName]=DiscreteStatsTable[[#This Row],[ProjectName]]),(ProjectInfoTable[ProjectName]=DiscreteStatsTable[[#This Row],[ProjectName]])*ProjectInfoTable[NumberOfReplications]))</f>
        <v>50</v>
      </c>
      <c r="N1296" s="5" cm="1">
        <f t="array" ref="N1296">IFERROR(AVERAGE(IF((DiscreteStatsTable[GroupByKey]=DiscreteStatsTable[[#This Row],[GroupByKey]]),(DiscreteStatsTable[GroupByKey]=DiscreteStatsTable[[#This Row],[GroupByKey]])*DiscreteStatsTable[Average])),0)</f>
        <v>0</v>
      </c>
      <c r="O1296" s="5" cm="1">
        <f t="array" ref="O1296">IFERROR(_xlfn.STDEV.S(IF((DiscreteStatsTable[GroupByKey]=DiscreteStatsTable[[#This Row],[GroupByKey]]),(DiscreteStatsTable[GroupByKey]=DiscreteStatsTable[[#This Row],[GroupByKey]])*DiscreteStatsTable[Average])),0)</f>
        <v>0</v>
      </c>
      <c r="P1296" s="5" cm="1">
        <f t="array" ref="P1296">MAX(IF((ProjectInfoTable[ProjectName]=DiscreteStatsTable[[#This Row],[ProjectName]]),(ProjectInfoTable[ProjectName]=DiscreteStatsTable[[#This Row],[ProjectName]])*ProjectInfoTable[ConfidenceInterval]))</f>
        <v>0.95</v>
      </c>
      <c r="Q1296" s="5">
        <f>IF(AND(DiscreteStatsTable[[#This Row],[RepsWithStatObserved]]=1,Y1296=0),200000000000000000000,IFERROR(_xlfn.T.INV.2T(1 -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6" s="5" cm="1">
        <f t="array" ref="R1296">MIN(IF((DiscreteStatsTable[GroupByKey]=DiscreteStatsTable[[#This Row],[GroupByKey]]),(DiscreteStatsTable[GroupByKey]=DiscreteStatsTable[[#This Row],[GroupByKey]])*DiscreteStatsTable[Average]))</f>
        <v>0</v>
      </c>
      <c r="S1296" s="5" cm="1">
        <f t="array" ref="S1296">MAX(IF((DiscreteStatsTable[GroupByKey]=DiscreteStatsTable[[#This Row],[GroupByKey]]),(DiscreteStatsTable[GroupByKey]=DiscreteStatsTable[[#This Row],[GroupByKey]])*DiscreteStatsTable[Average]))</f>
        <v>0</v>
      </c>
      <c r="T1296" s="5" cm="1">
        <f t="array" ref="T1296">MIN(IF((DiscreteStatsTable[GroupByKey]=DiscreteStatsTable[[#This Row],[GroupByKey]]),(DiscreteStatsTable[GroupByKey]=DiscreteStatsTable[[#This Row],[GroupByKey]])*DiscreteStatsTable[Minimum]))</f>
        <v>0</v>
      </c>
      <c r="U1296" s="5" cm="1">
        <f t="array" ref="U1296">MAX(IF((DiscreteStatsTable[GroupByKey]=DiscreteStatsTable[[#This Row],[GroupByKey]]),(DiscreteStatsTable[GroupByKey]=DiscreteStatsTable[[#This Row],[GroupByKey]])*DiscreteStatsTable[Maximum]))</f>
        <v>0</v>
      </c>
      <c r="V1296" s="5" cm="1">
        <f t="array" ref="V1296">IFERROR(AVERAGE(IF((DiscreteStatsTable[GroupByKey]=DiscreteStatsTable[[#This Row],[GroupByKey]]),(DiscreteStatsTable[GroupByKey]=DiscreteStatsTable[[#This Row],[GroupByKey]])*DiscreteStatsTable[NumberObservations])),0)</f>
        <v>314.94</v>
      </c>
      <c r="W1296" s="5">
        <f>IF((DiscreteStatsTable[[#This Row],[RepsRequested]]&gt;1),DiscreteStatsTable[[#This Row],[HalfWidth]],DiscreteStatsTable[[#This Row],[BatchMeansHalfWidth]])</f>
        <v>0</v>
      </c>
      <c r="X1296" s="5" cm="1">
        <f t="array" ref="X1296">COUNT(IF((DiscreteStatsTable[GroupByKey]=DiscreteStatsTable[[#This Row],[GroupByKey]]),(DiscreteStatsTable[GroupByKey]=DiscreteStatsTable[[#This Row],[GroupByKey]])*DiscreteStatsTable[Replication]))</f>
        <v>50</v>
      </c>
      <c r="Y1296" s="5">
        <f>IF(DiscreteStatsTable[[#This Row],[RepsRequested]]=DiscreteStatsTable[[#This Row],[RepsWithStatObserved]],1,0)</f>
        <v>1</v>
      </c>
    </row>
    <row r="1297" spans="1:25" x14ac:dyDescent="0.25">
      <c r="A1297" t="s">
        <v>68</v>
      </c>
      <c r="B1297" t="s">
        <v>70</v>
      </c>
      <c r="C1297">
        <v>42</v>
      </c>
      <c r="D1297" t="s">
        <v>85</v>
      </c>
      <c r="E1297" t="s">
        <v>90</v>
      </c>
      <c r="F1297" t="s">
        <v>87</v>
      </c>
      <c r="G1297">
        <v>0</v>
      </c>
      <c r="H1297">
        <v>2E+20</v>
      </c>
      <c r="I1297">
        <v>0</v>
      </c>
      <c r="J1297">
        <v>0</v>
      </c>
      <c r="K1297">
        <v>315</v>
      </c>
      <c r="L129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97" s="5" cm="1">
        <f t="array" ref="M1297">MAX(IF((ProjectInfoTable[ProjectName]=DiscreteStatsTable[[#This Row],[ProjectName]]),(ProjectInfoTable[ProjectName]=DiscreteStatsTable[[#This Row],[ProjectName]])*ProjectInfoTable[NumberOfReplications]))</f>
        <v>50</v>
      </c>
      <c r="N1297" s="5" cm="1">
        <f t="array" ref="N1297">IFERROR(AVERAGE(IF((DiscreteStatsTable[GroupByKey]=DiscreteStatsTable[[#This Row],[GroupByKey]]),(DiscreteStatsTable[GroupByKey]=DiscreteStatsTable[[#This Row],[GroupByKey]])*DiscreteStatsTable[Average])),0)</f>
        <v>0</v>
      </c>
      <c r="O1297" s="5" cm="1">
        <f t="array" ref="O1297">IFERROR(_xlfn.STDEV.S(IF((DiscreteStatsTable[GroupByKey]=DiscreteStatsTable[[#This Row],[GroupByKey]]),(DiscreteStatsTable[GroupByKey]=DiscreteStatsTable[[#This Row],[GroupByKey]])*DiscreteStatsTable[Average])),0)</f>
        <v>0</v>
      </c>
      <c r="P1297" s="5" cm="1">
        <f t="array" ref="P1297">MAX(IF((ProjectInfoTable[ProjectName]=DiscreteStatsTable[[#This Row],[ProjectName]]),(ProjectInfoTable[ProjectName]=DiscreteStatsTable[[#This Row],[ProjectName]])*ProjectInfoTable[ConfidenceInterval]))</f>
        <v>0.95</v>
      </c>
      <c r="Q1297" s="5">
        <f>IF(AND(DiscreteStatsTable[[#This Row],[RepsWithStatObserved]]=1,Y1297=0),200000000000000000000,IFERROR(_xlfn.T.INV.2T(1 -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7" s="5" cm="1">
        <f t="array" ref="R1297">MIN(IF((DiscreteStatsTable[GroupByKey]=DiscreteStatsTable[[#This Row],[GroupByKey]]),(DiscreteStatsTable[GroupByKey]=DiscreteStatsTable[[#This Row],[GroupByKey]])*DiscreteStatsTable[Average]))</f>
        <v>0</v>
      </c>
      <c r="S1297" s="5" cm="1">
        <f t="array" ref="S1297">MAX(IF((DiscreteStatsTable[GroupByKey]=DiscreteStatsTable[[#This Row],[GroupByKey]]),(DiscreteStatsTable[GroupByKey]=DiscreteStatsTable[[#This Row],[GroupByKey]])*DiscreteStatsTable[Average]))</f>
        <v>0</v>
      </c>
      <c r="T1297" s="5" cm="1">
        <f t="array" ref="T1297">MIN(IF((DiscreteStatsTable[GroupByKey]=DiscreteStatsTable[[#This Row],[GroupByKey]]),(DiscreteStatsTable[GroupByKey]=DiscreteStatsTable[[#This Row],[GroupByKey]])*DiscreteStatsTable[Minimum]))</f>
        <v>0</v>
      </c>
      <c r="U1297" s="5" cm="1">
        <f t="array" ref="U1297">MAX(IF((DiscreteStatsTable[GroupByKey]=DiscreteStatsTable[[#This Row],[GroupByKey]]),(DiscreteStatsTable[GroupByKey]=DiscreteStatsTable[[#This Row],[GroupByKey]])*DiscreteStatsTable[Maximum]))</f>
        <v>0</v>
      </c>
      <c r="V1297" s="5" cm="1">
        <f t="array" ref="V1297">IFERROR(AVERAGE(IF((DiscreteStatsTable[GroupByKey]=DiscreteStatsTable[[#This Row],[GroupByKey]]),(DiscreteStatsTable[GroupByKey]=DiscreteStatsTable[[#This Row],[GroupByKey]])*DiscreteStatsTable[NumberObservations])),0)</f>
        <v>314.94</v>
      </c>
      <c r="W1297" s="5">
        <f>IF((DiscreteStatsTable[[#This Row],[RepsRequested]]&gt;1),DiscreteStatsTable[[#This Row],[HalfWidth]],DiscreteStatsTable[[#This Row],[BatchMeansHalfWidth]])</f>
        <v>0</v>
      </c>
      <c r="X1297" s="5" cm="1">
        <f t="array" ref="X1297">COUNT(IF((DiscreteStatsTable[GroupByKey]=DiscreteStatsTable[[#This Row],[GroupByKey]]),(DiscreteStatsTable[GroupByKey]=DiscreteStatsTable[[#This Row],[GroupByKey]])*DiscreteStatsTable[Replication]))</f>
        <v>50</v>
      </c>
      <c r="Y1297" s="5">
        <f>IF(DiscreteStatsTable[[#This Row],[RepsRequested]]=DiscreteStatsTable[[#This Row],[RepsWithStatObserved]],1,0)</f>
        <v>1</v>
      </c>
    </row>
    <row r="1298" spans="1:25" x14ac:dyDescent="0.25">
      <c r="A1298" t="s">
        <v>68</v>
      </c>
      <c r="B1298" t="s">
        <v>70</v>
      </c>
      <c r="C1298">
        <v>42</v>
      </c>
      <c r="D1298" t="s">
        <v>85</v>
      </c>
      <c r="E1298" t="s">
        <v>91</v>
      </c>
      <c r="F1298" t="s">
        <v>87</v>
      </c>
      <c r="G1298">
        <v>0.14881010759353</v>
      </c>
      <c r="H1298">
        <v>2E+20</v>
      </c>
      <c r="I1298">
        <v>2.5928080704101301E-2</v>
      </c>
      <c r="J1298">
        <v>0.31863854926833002</v>
      </c>
      <c r="K1298">
        <v>315</v>
      </c>
      <c r="L129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98" s="5" cm="1">
        <f t="array" ref="M1298">MAX(IF((ProjectInfoTable[ProjectName]=DiscreteStatsTable[[#This Row],[ProjectName]]),(ProjectInfoTable[ProjectName]=DiscreteStatsTable[[#This Row],[ProjectName]])*ProjectInfoTable[NumberOfReplications]))</f>
        <v>50</v>
      </c>
      <c r="N1298" s="5" cm="1">
        <f t="array" ref="N1298">IFERROR(AVERAGE(IF((DiscreteStatsTable[GroupByKey]=DiscreteStatsTable[[#This Row],[GroupByKey]]),(DiscreteStatsTable[GroupByKey]=DiscreteStatsTable[[#This Row],[GroupByKey]])*DiscreteStatsTable[Average])),0)</f>
        <v>0.15360300744494335</v>
      </c>
      <c r="O1298" s="5" cm="1">
        <f t="array" ref="O129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298" s="5" cm="1">
        <f t="array" ref="P1298">MAX(IF((ProjectInfoTable[ProjectName]=DiscreteStatsTable[[#This Row],[ProjectName]]),(ProjectInfoTable[ProjectName]=DiscreteStatsTable[[#This Row],[ProjectName]])*ProjectInfoTable[ConfidenceInterval]))</f>
        <v>0.95</v>
      </c>
      <c r="Q1298" s="5">
        <f>IF(AND(DiscreteStatsTable[[#This Row],[RepsWithStatObserved]]=1,Y1298=0),200000000000000000000,IFERROR(_xlfn.T.INV.2T(1 -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298" s="5" cm="1">
        <f t="array" ref="R1298">MIN(IF((DiscreteStatsTable[GroupByKey]=DiscreteStatsTable[[#This Row],[GroupByKey]]),(DiscreteStatsTable[GroupByKey]=DiscreteStatsTable[[#This Row],[GroupByKey]])*DiscreteStatsTable[Average]))</f>
        <v>0.14775202073435401</v>
      </c>
      <c r="S1298" s="5" cm="1">
        <f t="array" ref="S1298">MAX(IF((DiscreteStatsTable[GroupByKey]=DiscreteStatsTable[[#This Row],[GroupByKey]]),(DiscreteStatsTable[GroupByKey]=DiscreteStatsTable[[#This Row],[GroupByKey]])*DiscreteStatsTable[Average]))</f>
        <v>0.15935535821513699</v>
      </c>
      <c r="T1298" s="5" cm="1">
        <f t="array" ref="T1298">MIN(IF((DiscreteStatsTable[GroupByKey]=DiscreteStatsTable[[#This Row],[GroupByKey]]),(DiscreteStatsTable[GroupByKey]=DiscreteStatsTable[[#This Row],[GroupByKey]])*DiscreteStatsTable[Minimum]))</f>
        <v>1.2941586017357501E-2</v>
      </c>
      <c r="U1298" s="5" cm="1">
        <f t="array" ref="U1298">MAX(IF((DiscreteStatsTable[GroupByKey]=DiscreteStatsTable[[#This Row],[GroupByKey]]),(DiscreteStatsTable[GroupByKey]=DiscreteStatsTable[[#This Row],[GroupByKey]])*DiscreteStatsTable[Maximum]))</f>
        <v>0.39902140955300902</v>
      </c>
      <c r="V1298" s="5" cm="1">
        <f t="array" ref="V1298">IFERROR(AVERAGE(IF((DiscreteStatsTable[GroupByKey]=DiscreteStatsTable[[#This Row],[GroupByKey]]),(DiscreteStatsTable[GroupByKey]=DiscreteStatsTable[[#This Row],[GroupByKey]])*DiscreteStatsTable[NumberObservations])),0)</f>
        <v>314.94</v>
      </c>
      <c r="W1298" s="5">
        <f>IF((DiscreteStatsTable[[#This Row],[RepsRequested]]&gt;1),DiscreteStatsTable[[#This Row],[HalfWidth]],DiscreteStatsTable[[#This Row],[BatchMeansHalfWidth]])</f>
        <v>7.902472167534418E-4</v>
      </c>
      <c r="X1298" s="5" cm="1">
        <f t="array" ref="X1298">COUNT(IF((DiscreteStatsTable[GroupByKey]=DiscreteStatsTable[[#This Row],[GroupByKey]]),(DiscreteStatsTable[GroupByKey]=DiscreteStatsTable[[#This Row],[GroupByKey]])*DiscreteStatsTable[Replication]))</f>
        <v>50</v>
      </c>
      <c r="Y1298" s="5">
        <f>IF(DiscreteStatsTable[[#This Row],[RepsRequested]]=DiscreteStatsTable[[#This Row],[RepsWithStatObserved]],1,0)</f>
        <v>1</v>
      </c>
    </row>
    <row r="1299" spans="1:25" x14ac:dyDescent="0.25">
      <c r="A1299" t="s">
        <v>68</v>
      </c>
      <c r="B1299" t="s">
        <v>70</v>
      </c>
      <c r="C1299">
        <v>42</v>
      </c>
      <c r="D1299" t="s">
        <v>85</v>
      </c>
      <c r="E1299" t="s">
        <v>92</v>
      </c>
      <c r="F1299" t="s">
        <v>87</v>
      </c>
      <c r="G1299">
        <v>5.9210226897698002</v>
      </c>
      <c r="H1299">
        <v>2E+20</v>
      </c>
      <c r="I1299">
        <v>1.5556848422460801</v>
      </c>
      <c r="J1299">
        <v>15.3061096615378</v>
      </c>
      <c r="K1299">
        <v>315</v>
      </c>
      <c r="L129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99" s="5" cm="1">
        <f t="array" ref="M1299">MAX(IF((ProjectInfoTable[ProjectName]=DiscreteStatsTable[[#This Row],[ProjectName]]),(ProjectInfoTable[ProjectName]=DiscreteStatsTable[[#This Row],[ProjectName]])*ProjectInfoTable[NumberOfReplications]))</f>
        <v>50</v>
      </c>
      <c r="N1299" s="5" cm="1">
        <f t="array" ref="N1299">IFERROR(AVERAGE(IF((DiscreteStatsTable[GroupByKey]=DiscreteStatsTable[[#This Row],[GroupByKey]]),(DiscreteStatsTable[GroupByKey]=DiscreteStatsTable[[#This Row],[GroupByKey]])*DiscreteStatsTable[Average])),0)</f>
        <v>6.2464097165262737</v>
      </c>
      <c r="O1299" s="5" cm="1">
        <f t="array" ref="O1299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299" s="5" cm="1">
        <f t="array" ref="P1299">MAX(IF((ProjectInfoTable[ProjectName]=DiscreteStatsTable[[#This Row],[ProjectName]]),(ProjectInfoTable[ProjectName]=DiscreteStatsTable[[#This Row],[ProjectName]])*ProjectInfoTable[ConfidenceInterval]))</f>
        <v>0.95</v>
      </c>
      <c r="Q1299" s="5">
        <f>IF(AND(DiscreteStatsTable[[#This Row],[RepsWithStatObserved]]=1,Y1299=0),200000000000000000000,IFERROR(_xlfn.T.INV.2T(1 -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299" s="5" cm="1">
        <f t="array" ref="R1299">MIN(IF((DiscreteStatsTable[GroupByKey]=DiscreteStatsTable[[#This Row],[GroupByKey]]),(DiscreteStatsTable[GroupByKey]=DiscreteStatsTable[[#This Row],[GroupByKey]])*DiscreteStatsTable[Average]))</f>
        <v>5.7719952606423401</v>
      </c>
      <c r="S1299" s="5" cm="1">
        <f t="array" ref="S1299">MAX(IF((DiscreteStatsTable[GroupByKey]=DiscreteStatsTable[[#This Row],[GroupByKey]]),(DiscreteStatsTable[GroupByKey]=DiscreteStatsTable[[#This Row],[GroupByKey]])*DiscreteStatsTable[Average]))</f>
        <v>6.9649734105951397</v>
      </c>
      <c r="T1299" s="5" cm="1">
        <f t="array" ref="T1299">MIN(IF((DiscreteStatsTable[GroupByKey]=DiscreteStatsTable[[#This Row],[GroupByKey]]),(DiscreteStatsTable[GroupByKey]=DiscreteStatsTable[[#This Row],[GroupByKey]])*DiscreteStatsTable[Minimum]))</f>
        <v>0.776495161041453</v>
      </c>
      <c r="U1299" s="5" cm="1">
        <f t="array" ref="U1299">MAX(IF((DiscreteStatsTable[GroupByKey]=DiscreteStatsTable[[#This Row],[GroupByKey]]),(DiscreteStatsTable[GroupByKey]=DiscreteStatsTable[[#This Row],[GroupByKey]])*DiscreteStatsTable[Maximum]))</f>
        <v>24.516532285818698</v>
      </c>
      <c r="V1299" s="5" cm="1">
        <f t="array" ref="V1299">IFERROR(AVERAGE(IF((DiscreteStatsTable[GroupByKey]=DiscreteStatsTable[[#This Row],[GroupByKey]]),(DiscreteStatsTable[GroupByKey]=DiscreteStatsTable[[#This Row],[GroupByKey]])*DiscreteStatsTable[NumberObservations])),0)</f>
        <v>314.94</v>
      </c>
      <c r="W1299" s="5">
        <f>IF((DiscreteStatsTable[[#This Row],[RepsRequested]]&gt;1),DiscreteStatsTable[[#This Row],[HalfWidth]],DiscreteStatsTable[[#This Row],[BatchMeansHalfWidth]])</f>
        <v>7.1468938045562813E-2</v>
      </c>
      <c r="X1299" s="5" cm="1">
        <f t="array" ref="X1299">COUNT(IF((DiscreteStatsTable[GroupByKey]=DiscreteStatsTable[[#This Row],[GroupByKey]]),(DiscreteStatsTable[GroupByKey]=DiscreteStatsTable[[#This Row],[GroupByKey]])*DiscreteStatsTable[Replication]))</f>
        <v>50</v>
      </c>
      <c r="Y1299" s="5">
        <f>IF(DiscreteStatsTable[[#This Row],[RepsRequested]]=DiscreteStatsTable[[#This Row],[RepsWithStatObserved]],1,0)</f>
        <v>1</v>
      </c>
    </row>
    <row r="1300" spans="1:25" x14ac:dyDescent="0.25">
      <c r="A1300" t="s">
        <v>68</v>
      </c>
      <c r="B1300" t="s">
        <v>70</v>
      </c>
      <c r="C1300">
        <v>42</v>
      </c>
      <c r="D1300" t="s">
        <v>85</v>
      </c>
      <c r="E1300" t="s">
        <v>93</v>
      </c>
      <c r="F1300" t="s">
        <v>87</v>
      </c>
      <c r="G1300">
        <v>0</v>
      </c>
      <c r="H1300">
        <v>2E+20</v>
      </c>
      <c r="I1300">
        <v>0</v>
      </c>
      <c r="J1300">
        <v>0</v>
      </c>
      <c r="K1300">
        <v>315</v>
      </c>
      <c r="L130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00" s="5" cm="1">
        <f t="array" ref="M1300">MAX(IF((ProjectInfoTable[ProjectName]=DiscreteStatsTable[[#This Row],[ProjectName]]),(ProjectInfoTable[ProjectName]=DiscreteStatsTable[[#This Row],[ProjectName]])*ProjectInfoTable[NumberOfReplications]))</f>
        <v>50</v>
      </c>
      <c r="N1300" s="5" cm="1">
        <f t="array" ref="N1300">IFERROR(AVERAGE(IF((DiscreteStatsTable[GroupByKey]=DiscreteStatsTable[[#This Row],[GroupByKey]]),(DiscreteStatsTable[GroupByKey]=DiscreteStatsTable[[#This Row],[GroupByKey]])*DiscreteStatsTable[Average])),0)</f>
        <v>0</v>
      </c>
      <c r="O1300" s="5" cm="1">
        <f t="array" ref="O1300">IFERROR(_xlfn.STDEV.S(IF((DiscreteStatsTable[GroupByKey]=DiscreteStatsTable[[#This Row],[GroupByKey]]),(DiscreteStatsTable[GroupByKey]=DiscreteStatsTable[[#This Row],[GroupByKey]])*DiscreteStatsTable[Average])),0)</f>
        <v>0</v>
      </c>
      <c r="P1300" s="5" cm="1">
        <f t="array" ref="P1300">MAX(IF((ProjectInfoTable[ProjectName]=DiscreteStatsTable[[#This Row],[ProjectName]]),(ProjectInfoTable[ProjectName]=DiscreteStatsTable[[#This Row],[ProjectName]])*ProjectInfoTable[ConfidenceInterval]))</f>
        <v>0.95</v>
      </c>
      <c r="Q1300" s="5">
        <f>IF(AND(DiscreteStatsTable[[#This Row],[RepsWithStatObserved]]=1,Y1300=0),200000000000000000000,IFERROR(_xlfn.T.INV.2T(1 -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0" s="5" cm="1">
        <f t="array" ref="R1300">MIN(IF((DiscreteStatsTable[GroupByKey]=DiscreteStatsTable[[#This Row],[GroupByKey]]),(DiscreteStatsTable[GroupByKey]=DiscreteStatsTable[[#This Row],[GroupByKey]])*DiscreteStatsTable[Average]))</f>
        <v>0</v>
      </c>
      <c r="S1300" s="5" cm="1">
        <f t="array" ref="S1300">MAX(IF((DiscreteStatsTable[GroupByKey]=DiscreteStatsTable[[#This Row],[GroupByKey]]),(DiscreteStatsTable[GroupByKey]=DiscreteStatsTable[[#This Row],[GroupByKey]])*DiscreteStatsTable[Average]))</f>
        <v>0</v>
      </c>
      <c r="T1300" s="5" cm="1">
        <f t="array" ref="T1300">MIN(IF((DiscreteStatsTable[GroupByKey]=DiscreteStatsTable[[#This Row],[GroupByKey]]),(DiscreteStatsTable[GroupByKey]=DiscreteStatsTable[[#This Row],[GroupByKey]])*DiscreteStatsTable[Minimum]))</f>
        <v>0</v>
      </c>
      <c r="U1300" s="5" cm="1">
        <f t="array" ref="U1300">MAX(IF((DiscreteStatsTable[GroupByKey]=DiscreteStatsTable[[#This Row],[GroupByKey]]),(DiscreteStatsTable[GroupByKey]=DiscreteStatsTable[[#This Row],[GroupByKey]])*DiscreteStatsTable[Maximum]))</f>
        <v>0</v>
      </c>
      <c r="V1300" s="5" cm="1">
        <f t="array" ref="V1300">IFERROR(AVERAGE(IF((DiscreteStatsTable[GroupByKey]=DiscreteStatsTable[[#This Row],[GroupByKey]]),(DiscreteStatsTable[GroupByKey]=DiscreteStatsTable[[#This Row],[GroupByKey]])*DiscreteStatsTable[NumberObservations])),0)</f>
        <v>314.94</v>
      </c>
      <c r="W1300" s="5">
        <f>IF((DiscreteStatsTable[[#This Row],[RepsRequested]]&gt;1),DiscreteStatsTable[[#This Row],[HalfWidth]],DiscreteStatsTable[[#This Row],[BatchMeansHalfWidth]])</f>
        <v>0</v>
      </c>
      <c r="X1300" s="5" cm="1">
        <f t="array" ref="X1300">COUNT(IF((DiscreteStatsTable[GroupByKey]=DiscreteStatsTable[[#This Row],[GroupByKey]]),(DiscreteStatsTable[GroupByKey]=DiscreteStatsTable[[#This Row],[GroupByKey]])*DiscreteStatsTable[Replication]))</f>
        <v>50</v>
      </c>
      <c r="Y1300" s="5">
        <f>IF(DiscreteStatsTable[[#This Row],[RepsRequested]]=DiscreteStatsTable[[#This Row],[RepsWithStatObserved]],1,0)</f>
        <v>1</v>
      </c>
    </row>
    <row r="1301" spans="1:25" x14ac:dyDescent="0.25">
      <c r="A1301" t="s">
        <v>68</v>
      </c>
      <c r="B1301" t="s">
        <v>70</v>
      </c>
      <c r="C1301">
        <v>42</v>
      </c>
      <c r="D1301" t="s">
        <v>85</v>
      </c>
      <c r="E1301" t="s">
        <v>94</v>
      </c>
      <c r="F1301" t="s">
        <v>87</v>
      </c>
      <c r="G1301">
        <v>0</v>
      </c>
      <c r="H1301">
        <v>2E+20</v>
      </c>
      <c r="I1301">
        <v>0</v>
      </c>
      <c r="J1301">
        <v>0</v>
      </c>
      <c r="K1301">
        <v>315</v>
      </c>
      <c r="L130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01" s="5" cm="1">
        <f t="array" ref="M1301">MAX(IF((ProjectInfoTable[ProjectName]=DiscreteStatsTable[[#This Row],[ProjectName]]),(ProjectInfoTable[ProjectName]=DiscreteStatsTable[[#This Row],[ProjectName]])*ProjectInfoTable[NumberOfReplications]))</f>
        <v>50</v>
      </c>
      <c r="N1301" s="5" cm="1">
        <f t="array" ref="N1301">IFERROR(AVERAGE(IF((DiscreteStatsTable[GroupByKey]=DiscreteStatsTable[[#This Row],[GroupByKey]]),(DiscreteStatsTable[GroupByKey]=DiscreteStatsTable[[#This Row],[GroupByKey]])*DiscreteStatsTable[Average])),0)</f>
        <v>0</v>
      </c>
      <c r="O1301" s="5" cm="1">
        <f t="array" ref="O1301">IFERROR(_xlfn.STDEV.S(IF((DiscreteStatsTable[GroupByKey]=DiscreteStatsTable[[#This Row],[GroupByKey]]),(DiscreteStatsTable[GroupByKey]=DiscreteStatsTable[[#This Row],[GroupByKey]])*DiscreteStatsTable[Average])),0)</f>
        <v>0</v>
      </c>
      <c r="P1301" s="5" cm="1">
        <f t="array" ref="P1301">MAX(IF((ProjectInfoTable[ProjectName]=DiscreteStatsTable[[#This Row],[ProjectName]]),(ProjectInfoTable[ProjectName]=DiscreteStatsTable[[#This Row],[ProjectName]])*ProjectInfoTable[ConfidenceInterval]))</f>
        <v>0.95</v>
      </c>
      <c r="Q1301" s="5">
        <f>IF(AND(DiscreteStatsTable[[#This Row],[RepsWithStatObserved]]=1,Y1301=0),200000000000000000000,IFERROR(_xlfn.T.INV.2T(1 -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1" s="5" cm="1">
        <f t="array" ref="R1301">MIN(IF((DiscreteStatsTable[GroupByKey]=DiscreteStatsTable[[#This Row],[GroupByKey]]),(DiscreteStatsTable[GroupByKey]=DiscreteStatsTable[[#This Row],[GroupByKey]])*DiscreteStatsTable[Average]))</f>
        <v>0</v>
      </c>
      <c r="S1301" s="5" cm="1">
        <f t="array" ref="S1301">MAX(IF((DiscreteStatsTable[GroupByKey]=DiscreteStatsTable[[#This Row],[GroupByKey]]),(DiscreteStatsTable[GroupByKey]=DiscreteStatsTable[[#This Row],[GroupByKey]])*DiscreteStatsTable[Average]))</f>
        <v>0</v>
      </c>
      <c r="T1301" s="5" cm="1">
        <f t="array" ref="T1301">MIN(IF((DiscreteStatsTable[GroupByKey]=DiscreteStatsTable[[#This Row],[GroupByKey]]),(DiscreteStatsTable[GroupByKey]=DiscreteStatsTable[[#This Row],[GroupByKey]])*DiscreteStatsTable[Minimum]))</f>
        <v>0</v>
      </c>
      <c r="U1301" s="5" cm="1">
        <f t="array" ref="U1301">MAX(IF((DiscreteStatsTable[GroupByKey]=DiscreteStatsTable[[#This Row],[GroupByKey]]),(DiscreteStatsTable[GroupByKey]=DiscreteStatsTable[[#This Row],[GroupByKey]])*DiscreteStatsTable[Maximum]))</f>
        <v>0</v>
      </c>
      <c r="V1301" s="5" cm="1">
        <f t="array" ref="V1301">IFERROR(AVERAGE(IF((DiscreteStatsTable[GroupByKey]=DiscreteStatsTable[[#This Row],[GroupByKey]]),(DiscreteStatsTable[GroupByKey]=DiscreteStatsTable[[#This Row],[GroupByKey]])*DiscreteStatsTable[NumberObservations])),0)</f>
        <v>314.94</v>
      </c>
      <c r="W1301" s="5">
        <f>IF((DiscreteStatsTable[[#This Row],[RepsRequested]]&gt;1),DiscreteStatsTable[[#This Row],[HalfWidth]],DiscreteStatsTable[[#This Row],[BatchMeansHalfWidth]])</f>
        <v>0</v>
      </c>
      <c r="X1301" s="5" cm="1">
        <f t="array" ref="X1301">COUNT(IF((DiscreteStatsTable[GroupByKey]=DiscreteStatsTable[[#This Row],[GroupByKey]]),(DiscreteStatsTable[GroupByKey]=DiscreteStatsTable[[#This Row],[GroupByKey]])*DiscreteStatsTable[Replication]))</f>
        <v>50</v>
      </c>
      <c r="Y1301" s="5">
        <f>IF(DiscreteStatsTable[[#This Row],[RepsRequested]]=DiscreteStatsTable[[#This Row],[RepsWithStatObserved]],1,0)</f>
        <v>1</v>
      </c>
    </row>
    <row r="1302" spans="1:25" x14ac:dyDescent="0.25">
      <c r="A1302" t="s">
        <v>68</v>
      </c>
      <c r="B1302" t="s">
        <v>70</v>
      </c>
      <c r="C1302">
        <v>42</v>
      </c>
      <c r="D1302" t="s">
        <v>85</v>
      </c>
      <c r="E1302" t="s">
        <v>95</v>
      </c>
      <c r="F1302" t="s">
        <v>87</v>
      </c>
      <c r="G1302">
        <v>0.14881010759353</v>
      </c>
      <c r="H1302">
        <v>2E+20</v>
      </c>
      <c r="I1302">
        <v>2.5928080704101301E-2</v>
      </c>
      <c r="J1302">
        <v>0.31863854926833002</v>
      </c>
      <c r="K1302">
        <v>315</v>
      </c>
      <c r="L130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02" s="5" cm="1">
        <f t="array" ref="M1302">MAX(IF((ProjectInfoTable[ProjectName]=DiscreteStatsTable[[#This Row],[ProjectName]]),(ProjectInfoTable[ProjectName]=DiscreteStatsTable[[#This Row],[ProjectName]])*ProjectInfoTable[NumberOfReplications]))</f>
        <v>50</v>
      </c>
      <c r="N1302" s="5" cm="1">
        <f t="array" ref="N1302">IFERROR(AVERAGE(IF((DiscreteStatsTable[GroupByKey]=DiscreteStatsTable[[#This Row],[GroupByKey]]),(DiscreteStatsTable[GroupByKey]=DiscreteStatsTable[[#This Row],[GroupByKey]])*DiscreteStatsTable[Average])),0)</f>
        <v>0.15360300744494335</v>
      </c>
      <c r="O1302" s="5" cm="1">
        <f t="array" ref="O130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02" s="5" cm="1">
        <f t="array" ref="P1302">MAX(IF((ProjectInfoTable[ProjectName]=DiscreteStatsTable[[#This Row],[ProjectName]]),(ProjectInfoTable[ProjectName]=DiscreteStatsTable[[#This Row],[ProjectName]])*ProjectInfoTable[ConfidenceInterval]))</f>
        <v>0.95</v>
      </c>
      <c r="Q1302" s="5">
        <f>IF(AND(DiscreteStatsTable[[#This Row],[RepsWithStatObserved]]=1,Y1302=0),200000000000000000000,IFERROR(_xlfn.T.INV.2T(1 -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02" s="5" cm="1">
        <f t="array" ref="R1302">MIN(IF((DiscreteStatsTable[GroupByKey]=DiscreteStatsTable[[#This Row],[GroupByKey]]),(DiscreteStatsTable[GroupByKey]=DiscreteStatsTable[[#This Row],[GroupByKey]])*DiscreteStatsTable[Average]))</f>
        <v>0.14775202073435401</v>
      </c>
      <c r="S1302" s="5" cm="1">
        <f t="array" ref="S1302">MAX(IF((DiscreteStatsTable[GroupByKey]=DiscreteStatsTable[[#This Row],[GroupByKey]]),(DiscreteStatsTable[GroupByKey]=DiscreteStatsTable[[#This Row],[GroupByKey]])*DiscreteStatsTable[Average]))</f>
        <v>0.15935535821513699</v>
      </c>
      <c r="T1302" s="5" cm="1">
        <f t="array" ref="T1302">MIN(IF((DiscreteStatsTable[GroupByKey]=DiscreteStatsTable[[#This Row],[GroupByKey]]),(DiscreteStatsTable[GroupByKey]=DiscreteStatsTable[[#This Row],[GroupByKey]])*DiscreteStatsTable[Minimum]))</f>
        <v>1.2941586017357501E-2</v>
      </c>
      <c r="U1302" s="5" cm="1">
        <f t="array" ref="U1302">MAX(IF((DiscreteStatsTable[GroupByKey]=DiscreteStatsTable[[#This Row],[GroupByKey]]),(DiscreteStatsTable[GroupByKey]=DiscreteStatsTable[[#This Row],[GroupByKey]])*DiscreteStatsTable[Maximum]))</f>
        <v>0.39902140955300902</v>
      </c>
      <c r="V1302" s="5" cm="1">
        <f t="array" ref="V1302">IFERROR(AVERAGE(IF((DiscreteStatsTable[GroupByKey]=DiscreteStatsTable[[#This Row],[GroupByKey]]),(DiscreteStatsTable[GroupByKey]=DiscreteStatsTable[[#This Row],[GroupByKey]])*DiscreteStatsTable[NumberObservations])),0)</f>
        <v>314.94</v>
      </c>
      <c r="W1302" s="5">
        <f>IF((DiscreteStatsTable[[#This Row],[RepsRequested]]&gt;1),DiscreteStatsTable[[#This Row],[HalfWidth]],DiscreteStatsTable[[#This Row],[BatchMeansHalfWidth]])</f>
        <v>7.902472167534418E-4</v>
      </c>
      <c r="X1302" s="5" cm="1">
        <f t="array" ref="X1302">COUNT(IF((DiscreteStatsTable[GroupByKey]=DiscreteStatsTable[[#This Row],[GroupByKey]]),(DiscreteStatsTable[GroupByKey]=DiscreteStatsTable[[#This Row],[GroupByKey]])*DiscreteStatsTable[Replication]))</f>
        <v>50</v>
      </c>
      <c r="Y1302" s="5">
        <f>IF(DiscreteStatsTable[[#This Row],[RepsRequested]]=DiscreteStatsTable[[#This Row],[RepsWithStatObserved]],1,0)</f>
        <v>1</v>
      </c>
    </row>
    <row r="1303" spans="1:25" x14ac:dyDescent="0.25">
      <c r="A1303" t="s">
        <v>68</v>
      </c>
      <c r="B1303" t="s">
        <v>70</v>
      </c>
      <c r="C1303">
        <v>42</v>
      </c>
      <c r="D1303" t="s">
        <v>85</v>
      </c>
      <c r="E1303" t="s">
        <v>96</v>
      </c>
      <c r="F1303" t="s">
        <v>87</v>
      </c>
      <c r="G1303">
        <v>5.4842585592026403</v>
      </c>
      <c r="H1303">
        <v>2E+20</v>
      </c>
      <c r="I1303">
        <v>1.5556848422460801</v>
      </c>
      <c r="J1303">
        <v>14.0620751542783</v>
      </c>
      <c r="K1303">
        <v>315</v>
      </c>
      <c r="L130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03" s="5" cm="1">
        <f t="array" ref="M1303">MAX(IF((ProjectInfoTable[ProjectName]=DiscreteStatsTable[[#This Row],[ProjectName]]),(ProjectInfoTable[ProjectName]=DiscreteStatsTable[[#This Row],[ProjectName]])*ProjectInfoTable[NumberOfReplications]))</f>
        <v>50</v>
      </c>
      <c r="N1303" s="5" cm="1">
        <f t="array" ref="N1303">IFERROR(AVERAGE(IF((DiscreteStatsTable[GroupByKey]=DiscreteStatsTable[[#This Row],[GroupByKey]]),(DiscreteStatsTable[GroupByKey]=DiscreteStatsTable[[#This Row],[GroupByKey]])*DiscreteStatsTable[Average])),0)</f>
        <v>5.6703914844629564</v>
      </c>
      <c r="O1303" s="5" cm="1">
        <f t="array" ref="O1303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303" s="5" cm="1">
        <f t="array" ref="P1303">MAX(IF((ProjectInfoTable[ProjectName]=DiscreteStatsTable[[#This Row],[ProjectName]]),(ProjectInfoTable[ProjectName]=DiscreteStatsTable[[#This Row],[ProjectName]])*ProjectInfoTable[ConfidenceInterval]))</f>
        <v>0.95</v>
      </c>
      <c r="Q1303" s="5">
        <f>IF(AND(DiscreteStatsTable[[#This Row],[RepsWithStatObserved]]=1,Y1303=0),200000000000000000000,IFERROR(_xlfn.T.INV.2T(1 -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303" s="5" cm="1">
        <f t="array" ref="R1303">MIN(IF((DiscreteStatsTable[GroupByKey]=DiscreteStatsTable[[#This Row],[GroupByKey]]),(DiscreteStatsTable[GroupByKey]=DiscreteStatsTable[[#This Row],[GroupByKey]])*DiscreteStatsTable[Average]))</f>
        <v>5.4446177348794</v>
      </c>
      <c r="S1303" s="5" cm="1">
        <f t="array" ref="S1303">MAX(IF((DiscreteStatsTable[GroupByKey]=DiscreteStatsTable[[#This Row],[GroupByKey]]),(DiscreteStatsTable[GroupByKey]=DiscreteStatsTable[[#This Row],[GroupByKey]])*DiscreteStatsTable[Average]))</f>
        <v>5.9073355064629904</v>
      </c>
      <c r="T1303" s="5" cm="1">
        <f t="array" ref="T1303">MIN(IF((DiscreteStatsTable[GroupByKey]=DiscreteStatsTable[[#This Row],[GroupByKey]]),(DiscreteStatsTable[GroupByKey]=DiscreteStatsTable[[#This Row],[GroupByKey]])*DiscreteStatsTable[Minimum]))</f>
        <v>0.776495161041453</v>
      </c>
      <c r="U1303" s="5" cm="1">
        <f t="array" ref="U1303">MAX(IF((DiscreteStatsTable[GroupByKey]=DiscreteStatsTable[[#This Row],[GroupByKey]]),(DiscreteStatsTable[GroupByKey]=DiscreteStatsTable[[#This Row],[GroupByKey]])*DiscreteStatsTable[Maximum]))</f>
        <v>17.386184782464099</v>
      </c>
      <c r="V1303" s="5" cm="1">
        <f t="array" ref="V1303">IFERROR(AVERAGE(IF((DiscreteStatsTable[GroupByKey]=DiscreteStatsTable[[#This Row],[GroupByKey]]),(DiscreteStatsTable[GroupByKey]=DiscreteStatsTable[[#This Row],[GroupByKey]])*DiscreteStatsTable[NumberObservations])),0)</f>
        <v>314.94</v>
      </c>
      <c r="W1303" s="5">
        <f>IF((DiscreteStatsTable[[#This Row],[RepsRequested]]&gt;1),DiscreteStatsTable[[#This Row],[HalfWidth]],DiscreteStatsTable[[#This Row],[BatchMeansHalfWidth]])</f>
        <v>3.1864759013847554E-2</v>
      </c>
      <c r="X1303" s="5" cm="1">
        <f t="array" ref="X1303">COUNT(IF((DiscreteStatsTable[GroupByKey]=DiscreteStatsTable[[#This Row],[GroupByKey]]),(DiscreteStatsTable[GroupByKey]=DiscreteStatsTable[[#This Row],[GroupByKey]])*DiscreteStatsTable[Replication]))</f>
        <v>50</v>
      </c>
      <c r="Y1303" s="5">
        <f>IF(DiscreteStatsTable[[#This Row],[RepsRequested]]=DiscreteStatsTable[[#This Row],[RepsWithStatObserved]],1,0)</f>
        <v>1</v>
      </c>
    </row>
    <row r="1304" spans="1:25" x14ac:dyDescent="0.25">
      <c r="A1304" t="s">
        <v>68</v>
      </c>
      <c r="B1304" t="s">
        <v>70</v>
      </c>
      <c r="C1304">
        <v>42</v>
      </c>
      <c r="D1304" t="s">
        <v>85</v>
      </c>
      <c r="E1304" t="s">
        <v>97</v>
      </c>
      <c r="F1304" t="s">
        <v>87</v>
      </c>
      <c r="G1304">
        <v>0</v>
      </c>
      <c r="H1304">
        <v>2E+20</v>
      </c>
      <c r="I1304">
        <v>0</v>
      </c>
      <c r="J1304">
        <v>0</v>
      </c>
      <c r="K1304">
        <v>315</v>
      </c>
      <c r="L130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04" s="5" cm="1">
        <f t="array" ref="M1304">MAX(IF((ProjectInfoTable[ProjectName]=DiscreteStatsTable[[#This Row],[ProjectName]]),(ProjectInfoTable[ProjectName]=DiscreteStatsTable[[#This Row],[ProjectName]])*ProjectInfoTable[NumberOfReplications]))</f>
        <v>50</v>
      </c>
      <c r="N1304" s="5" cm="1">
        <f t="array" ref="N1304">IFERROR(AVERAGE(IF((DiscreteStatsTable[GroupByKey]=DiscreteStatsTable[[#This Row],[GroupByKey]]),(DiscreteStatsTable[GroupByKey]=DiscreteStatsTable[[#This Row],[GroupByKey]])*DiscreteStatsTable[Average])),0)</f>
        <v>0</v>
      </c>
      <c r="O1304" s="5" cm="1">
        <f t="array" ref="O1304">IFERROR(_xlfn.STDEV.S(IF((DiscreteStatsTable[GroupByKey]=DiscreteStatsTable[[#This Row],[GroupByKey]]),(DiscreteStatsTable[GroupByKey]=DiscreteStatsTable[[#This Row],[GroupByKey]])*DiscreteStatsTable[Average])),0)</f>
        <v>0</v>
      </c>
      <c r="P1304" s="5" cm="1">
        <f t="array" ref="P1304">MAX(IF((ProjectInfoTable[ProjectName]=DiscreteStatsTable[[#This Row],[ProjectName]]),(ProjectInfoTable[ProjectName]=DiscreteStatsTable[[#This Row],[ProjectName]])*ProjectInfoTable[ConfidenceInterval]))</f>
        <v>0.95</v>
      </c>
      <c r="Q1304" s="5">
        <f>IF(AND(DiscreteStatsTable[[#This Row],[RepsWithStatObserved]]=1,Y1304=0),200000000000000000000,IFERROR(_xlfn.T.INV.2T(1 -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4" s="5" cm="1">
        <f t="array" ref="R1304">MIN(IF((DiscreteStatsTable[GroupByKey]=DiscreteStatsTable[[#This Row],[GroupByKey]]),(DiscreteStatsTable[GroupByKey]=DiscreteStatsTable[[#This Row],[GroupByKey]])*DiscreteStatsTable[Average]))</f>
        <v>0</v>
      </c>
      <c r="S1304" s="5" cm="1">
        <f t="array" ref="S1304">MAX(IF((DiscreteStatsTable[GroupByKey]=DiscreteStatsTable[[#This Row],[GroupByKey]]),(DiscreteStatsTable[GroupByKey]=DiscreteStatsTable[[#This Row],[GroupByKey]])*DiscreteStatsTable[Average]))</f>
        <v>0</v>
      </c>
      <c r="T1304" s="5" cm="1">
        <f t="array" ref="T1304">MIN(IF((DiscreteStatsTable[GroupByKey]=DiscreteStatsTable[[#This Row],[GroupByKey]]),(DiscreteStatsTable[GroupByKey]=DiscreteStatsTable[[#This Row],[GroupByKey]])*DiscreteStatsTable[Minimum]))</f>
        <v>0</v>
      </c>
      <c r="U1304" s="5" cm="1">
        <f t="array" ref="U1304">MAX(IF((DiscreteStatsTable[GroupByKey]=DiscreteStatsTable[[#This Row],[GroupByKey]]),(DiscreteStatsTable[GroupByKey]=DiscreteStatsTable[[#This Row],[GroupByKey]])*DiscreteStatsTable[Maximum]))</f>
        <v>0</v>
      </c>
      <c r="V1304" s="5" cm="1">
        <f t="array" ref="V1304">IFERROR(AVERAGE(IF((DiscreteStatsTable[GroupByKey]=DiscreteStatsTable[[#This Row],[GroupByKey]]),(DiscreteStatsTable[GroupByKey]=DiscreteStatsTable[[#This Row],[GroupByKey]])*DiscreteStatsTable[NumberObservations])),0)</f>
        <v>314.94</v>
      </c>
      <c r="W1304" s="5">
        <f>IF((DiscreteStatsTable[[#This Row],[RepsRequested]]&gt;1),DiscreteStatsTable[[#This Row],[HalfWidth]],DiscreteStatsTable[[#This Row],[BatchMeansHalfWidth]])</f>
        <v>0</v>
      </c>
      <c r="X1304" s="5" cm="1">
        <f t="array" ref="X1304">COUNT(IF((DiscreteStatsTable[GroupByKey]=DiscreteStatsTable[[#This Row],[GroupByKey]]),(DiscreteStatsTable[GroupByKey]=DiscreteStatsTable[[#This Row],[GroupByKey]])*DiscreteStatsTable[Replication]))</f>
        <v>50</v>
      </c>
      <c r="Y1304" s="5">
        <f>IF(DiscreteStatsTable[[#This Row],[RepsRequested]]=DiscreteStatsTable[[#This Row],[RepsWithStatObserved]],1,0)</f>
        <v>1</v>
      </c>
    </row>
    <row r="1305" spans="1:25" x14ac:dyDescent="0.25">
      <c r="A1305" t="s">
        <v>68</v>
      </c>
      <c r="B1305" t="s">
        <v>70</v>
      </c>
      <c r="C1305">
        <v>42</v>
      </c>
      <c r="D1305" t="s">
        <v>85</v>
      </c>
      <c r="E1305" t="s">
        <v>98</v>
      </c>
      <c r="F1305" t="s">
        <v>87</v>
      </c>
      <c r="G1305">
        <v>0.43676413056715802</v>
      </c>
      <c r="H1305">
        <v>2E+20</v>
      </c>
      <c r="I1305">
        <v>0</v>
      </c>
      <c r="J1305">
        <v>4.9140624146248797</v>
      </c>
      <c r="K1305">
        <v>315</v>
      </c>
      <c r="L130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05" s="5" cm="1">
        <f t="array" ref="M1305">MAX(IF((ProjectInfoTable[ProjectName]=DiscreteStatsTable[[#This Row],[ProjectName]]),(ProjectInfoTable[ProjectName]=DiscreteStatsTable[[#This Row],[ProjectName]])*ProjectInfoTable[NumberOfReplications]))</f>
        <v>50</v>
      </c>
      <c r="N1305" s="5" cm="1">
        <f t="array" ref="N1305">IFERROR(AVERAGE(IF((DiscreteStatsTable[GroupByKey]=DiscreteStatsTable[[#This Row],[GroupByKey]]),(DiscreteStatsTable[GroupByKey]=DiscreteStatsTable[[#This Row],[GroupByKey]])*DiscreteStatsTable[Average])),0)</f>
        <v>0.57601823206331915</v>
      </c>
      <c r="O1305" s="5" cm="1">
        <f t="array" ref="O1305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305" s="5" cm="1">
        <f t="array" ref="P1305">MAX(IF((ProjectInfoTable[ProjectName]=DiscreteStatsTable[[#This Row],[ProjectName]]),(ProjectInfoTable[ProjectName]=DiscreteStatsTable[[#This Row],[ProjectName]])*ProjectInfoTable[ConfidenceInterval]))</f>
        <v>0.95</v>
      </c>
      <c r="Q1305" s="5">
        <f>IF(AND(DiscreteStatsTable[[#This Row],[RepsWithStatObserved]]=1,Y1305=0),200000000000000000000,IFERROR(_xlfn.T.INV.2T(1 -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305" s="5" cm="1">
        <f t="array" ref="R1305">MIN(IF((DiscreteStatsTable[GroupByKey]=DiscreteStatsTable[[#This Row],[GroupByKey]]),(DiscreteStatsTable[GroupByKey]=DiscreteStatsTable[[#This Row],[GroupByKey]])*DiscreteStatsTable[Average]))</f>
        <v>0.32737752576294898</v>
      </c>
      <c r="S1305" s="5" cm="1">
        <f t="array" ref="S1305">MAX(IF((DiscreteStatsTable[GroupByKey]=DiscreteStatsTable[[#This Row],[GroupByKey]]),(DiscreteStatsTable[GroupByKey]=DiscreteStatsTable[[#This Row],[GroupByKey]])*DiscreteStatsTable[Average]))</f>
        <v>1.14796185143237</v>
      </c>
      <c r="T1305" s="5" cm="1">
        <f t="array" ref="T1305">MIN(IF((DiscreteStatsTable[GroupByKey]=DiscreteStatsTable[[#This Row],[GroupByKey]]),(DiscreteStatsTable[GroupByKey]=DiscreteStatsTable[[#This Row],[GroupByKey]])*DiscreteStatsTable[Minimum]))</f>
        <v>0</v>
      </c>
      <c r="U1305" s="5" cm="1">
        <f t="array" ref="U1305">MAX(IF((DiscreteStatsTable[GroupByKey]=DiscreteStatsTable[[#This Row],[GroupByKey]]),(DiscreteStatsTable[GroupByKey]=DiscreteStatsTable[[#This Row],[GroupByKey]])*DiscreteStatsTable[Maximum]))</f>
        <v>11.200829717355999</v>
      </c>
      <c r="V1305" s="5" cm="1">
        <f t="array" ref="V1305">IFERROR(AVERAGE(IF((DiscreteStatsTable[GroupByKey]=DiscreteStatsTable[[#This Row],[GroupByKey]]),(DiscreteStatsTable[GroupByKey]=DiscreteStatsTable[[#This Row],[GroupByKey]])*DiscreteStatsTable[NumberObservations])),0)</f>
        <v>314.94</v>
      </c>
      <c r="W1305" s="5">
        <f>IF((DiscreteStatsTable[[#This Row],[RepsRequested]]&gt;1),DiscreteStatsTable[[#This Row],[HalfWidth]],DiscreteStatsTable[[#This Row],[BatchMeansHalfWidth]])</f>
        <v>4.5229136780020357E-2</v>
      </c>
      <c r="X1305" s="5" cm="1">
        <f t="array" ref="X1305">COUNT(IF((DiscreteStatsTable[GroupByKey]=DiscreteStatsTable[[#This Row],[GroupByKey]]),(DiscreteStatsTable[GroupByKey]=DiscreteStatsTable[[#This Row],[GroupByKey]])*DiscreteStatsTable[Replication]))</f>
        <v>50</v>
      </c>
      <c r="Y1305" s="5">
        <f>IF(DiscreteStatsTable[[#This Row],[RepsRequested]]=DiscreteStatsTable[[#This Row],[RepsWithStatObserved]],1,0)</f>
        <v>1</v>
      </c>
    </row>
    <row r="1306" spans="1:25" x14ac:dyDescent="0.25">
      <c r="A1306" t="s">
        <v>68</v>
      </c>
      <c r="B1306" t="s">
        <v>70</v>
      </c>
      <c r="C1306">
        <v>43</v>
      </c>
      <c r="D1306" t="s">
        <v>85</v>
      </c>
      <c r="E1306" t="s">
        <v>86</v>
      </c>
      <c r="F1306" t="s">
        <v>87</v>
      </c>
      <c r="G1306">
        <v>0</v>
      </c>
      <c r="H1306">
        <v>2E+20</v>
      </c>
      <c r="I1306">
        <v>0</v>
      </c>
      <c r="J1306">
        <v>0</v>
      </c>
      <c r="K1306">
        <v>315</v>
      </c>
      <c r="L130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06" s="5" cm="1">
        <f t="array" ref="M1306">MAX(IF((ProjectInfoTable[ProjectName]=DiscreteStatsTable[[#This Row],[ProjectName]]),(ProjectInfoTable[ProjectName]=DiscreteStatsTable[[#This Row],[ProjectName]])*ProjectInfoTable[NumberOfReplications]))</f>
        <v>50</v>
      </c>
      <c r="N1306" s="5" cm="1">
        <f t="array" ref="N1306">IFERROR(AVERAGE(IF((DiscreteStatsTable[GroupByKey]=DiscreteStatsTable[[#This Row],[GroupByKey]]),(DiscreteStatsTable[GroupByKey]=DiscreteStatsTable[[#This Row],[GroupByKey]])*DiscreteStatsTable[Average])),0)</f>
        <v>0</v>
      </c>
      <c r="O1306" s="5" cm="1">
        <f t="array" ref="O1306">IFERROR(_xlfn.STDEV.S(IF((DiscreteStatsTable[GroupByKey]=DiscreteStatsTable[[#This Row],[GroupByKey]]),(DiscreteStatsTable[GroupByKey]=DiscreteStatsTable[[#This Row],[GroupByKey]])*DiscreteStatsTable[Average])),0)</f>
        <v>0</v>
      </c>
      <c r="P1306" s="5" cm="1">
        <f t="array" ref="P1306">MAX(IF((ProjectInfoTable[ProjectName]=DiscreteStatsTable[[#This Row],[ProjectName]]),(ProjectInfoTable[ProjectName]=DiscreteStatsTable[[#This Row],[ProjectName]])*ProjectInfoTable[ConfidenceInterval]))</f>
        <v>0.95</v>
      </c>
      <c r="Q1306" s="5">
        <f>IF(AND(DiscreteStatsTable[[#This Row],[RepsWithStatObserved]]=1,Y1306=0),200000000000000000000,IFERROR(_xlfn.T.INV.2T(1 -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6" s="5" cm="1">
        <f t="array" ref="R1306">MIN(IF((DiscreteStatsTable[GroupByKey]=DiscreteStatsTable[[#This Row],[GroupByKey]]),(DiscreteStatsTable[GroupByKey]=DiscreteStatsTable[[#This Row],[GroupByKey]])*DiscreteStatsTable[Average]))</f>
        <v>0</v>
      </c>
      <c r="S1306" s="5" cm="1">
        <f t="array" ref="S1306">MAX(IF((DiscreteStatsTable[GroupByKey]=DiscreteStatsTable[[#This Row],[GroupByKey]]),(DiscreteStatsTable[GroupByKey]=DiscreteStatsTable[[#This Row],[GroupByKey]])*DiscreteStatsTable[Average]))</f>
        <v>0</v>
      </c>
      <c r="T1306" s="5" cm="1">
        <f t="array" ref="T1306">MIN(IF((DiscreteStatsTable[GroupByKey]=DiscreteStatsTable[[#This Row],[GroupByKey]]),(DiscreteStatsTable[GroupByKey]=DiscreteStatsTable[[#This Row],[GroupByKey]])*DiscreteStatsTable[Minimum]))</f>
        <v>0</v>
      </c>
      <c r="U1306" s="5" cm="1">
        <f t="array" ref="U1306">MAX(IF((DiscreteStatsTable[GroupByKey]=DiscreteStatsTable[[#This Row],[GroupByKey]]),(DiscreteStatsTable[GroupByKey]=DiscreteStatsTable[[#This Row],[GroupByKey]])*DiscreteStatsTable[Maximum]))</f>
        <v>0</v>
      </c>
      <c r="V1306" s="5" cm="1">
        <f t="array" ref="V1306">IFERROR(AVERAGE(IF((DiscreteStatsTable[GroupByKey]=DiscreteStatsTable[[#This Row],[GroupByKey]]),(DiscreteStatsTable[GroupByKey]=DiscreteStatsTable[[#This Row],[GroupByKey]])*DiscreteStatsTable[NumberObservations])),0)</f>
        <v>314.94</v>
      </c>
      <c r="W1306" s="5">
        <f>IF((DiscreteStatsTable[[#This Row],[RepsRequested]]&gt;1),DiscreteStatsTable[[#This Row],[HalfWidth]],DiscreteStatsTable[[#This Row],[BatchMeansHalfWidth]])</f>
        <v>0</v>
      </c>
      <c r="X1306" s="5" cm="1">
        <f t="array" ref="X1306">COUNT(IF((DiscreteStatsTable[GroupByKey]=DiscreteStatsTable[[#This Row],[GroupByKey]]),(DiscreteStatsTable[GroupByKey]=DiscreteStatsTable[[#This Row],[GroupByKey]])*DiscreteStatsTable[Replication]))</f>
        <v>50</v>
      </c>
      <c r="Y1306" s="5">
        <f>IF(DiscreteStatsTable[[#This Row],[RepsRequested]]=DiscreteStatsTable[[#This Row],[RepsWithStatObserved]],1,0)</f>
        <v>1</v>
      </c>
    </row>
    <row r="1307" spans="1:25" x14ac:dyDescent="0.25">
      <c r="A1307" t="s">
        <v>68</v>
      </c>
      <c r="B1307" t="s">
        <v>70</v>
      </c>
      <c r="C1307">
        <v>43</v>
      </c>
      <c r="D1307" t="s">
        <v>85</v>
      </c>
      <c r="E1307" t="s">
        <v>88</v>
      </c>
      <c r="F1307" t="s">
        <v>87</v>
      </c>
      <c r="G1307">
        <v>0</v>
      </c>
      <c r="H1307">
        <v>2E+20</v>
      </c>
      <c r="I1307">
        <v>0</v>
      </c>
      <c r="J1307">
        <v>0</v>
      </c>
      <c r="K1307">
        <v>315</v>
      </c>
      <c r="L130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07" s="5" cm="1">
        <f t="array" ref="M1307">MAX(IF((ProjectInfoTable[ProjectName]=DiscreteStatsTable[[#This Row],[ProjectName]]),(ProjectInfoTable[ProjectName]=DiscreteStatsTable[[#This Row],[ProjectName]])*ProjectInfoTable[NumberOfReplications]))</f>
        <v>50</v>
      </c>
      <c r="N1307" s="5" cm="1">
        <f t="array" ref="N1307">IFERROR(AVERAGE(IF((DiscreteStatsTable[GroupByKey]=DiscreteStatsTable[[#This Row],[GroupByKey]]),(DiscreteStatsTable[GroupByKey]=DiscreteStatsTable[[#This Row],[GroupByKey]])*DiscreteStatsTable[Average])),0)</f>
        <v>0</v>
      </c>
      <c r="O1307" s="5" cm="1">
        <f t="array" ref="O1307">IFERROR(_xlfn.STDEV.S(IF((DiscreteStatsTable[GroupByKey]=DiscreteStatsTable[[#This Row],[GroupByKey]]),(DiscreteStatsTable[GroupByKey]=DiscreteStatsTable[[#This Row],[GroupByKey]])*DiscreteStatsTable[Average])),0)</f>
        <v>0</v>
      </c>
      <c r="P1307" s="5" cm="1">
        <f t="array" ref="P1307">MAX(IF((ProjectInfoTable[ProjectName]=DiscreteStatsTable[[#This Row],[ProjectName]]),(ProjectInfoTable[ProjectName]=DiscreteStatsTable[[#This Row],[ProjectName]])*ProjectInfoTable[ConfidenceInterval]))</f>
        <v>0.95</v>
      </c>
      <c r="Q1307" s="5">
        <f>IF(AND(DiscreteStatsTable[[#This Row],[RepsWithStatObserved]]=1,Y1307=0),200000000000000000000,IFERROR(_xlfn.T.INV.2T(1 -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7" s="5" cm="1">
        <f t="array" ref="R1307">MIN(IF((DiscreteStatsTable[GroupByKey]=DiscreteStatsTable[[#This Row],[GroupByKey]]),(DiscreteStatsTable[GroupByKey]=DiscreteStatsTable[[#This Row],[GroupByKey]])*DiscreteStatsTable[Average]))</f>
        <v>0</v>
      </c>
      <c r="S1307" s="5" cm="1">
        <f t="array" ref="S1307">MAX(IF((DiscreteStatsTable[GroupByKey]=DiscreteStatsTable[[#This Row],[GroupByKey]]),(DiscreteStatsTable[GroupByKey]=DiscreteStatsTable[[#This Row],[GroupByKey]])*DiscreteStatsTable[Average]))</f>
        <v>0</v>
      </c>
      <c r="T1307" s="5" cm="1">
        <f t="array" ref="T1307">MIN(IF((DiscreteStatsTable[GroupByKey]=DiscreteStatsTable[[#This Row],[GroupByKey]]),(DiscreteStatsTable[GroupByKey]=DiscreteStatsTable[[#This Row],[GroupByKey]])*DiscreteStatsTable[Minimum]))</f>
        <v>0</v>
      </c>
      <c r="U1307" s="5" cm="1">
        <f t="array" ref="U1307">MAX(IF((DiscreteStatsTable[GroupByKey]=DiscreteStatsTable[[#This Row],[GroupByKey]]),(DiscreteStatsTable[GroupByKey]=DiscreteStatsTable[[#This Row],[GroupByKey]])*DiscreteStatsTable[Maximum]))</f>
        <v>0</v>
      </c>
      <c r="V1307" s="5" cm="1">
        <f t="array" ref="V1307">IFERROR(AVERAGE(IF((DiscreteStatsTable[GroupByKey]=DiscreteStatsTable[[#This Row],[GroupByKey]]),(DiscreteStatsTable[GroupByKey]=DiscreteStatsTable[[#This Row],[GroupByKey]])*DiscreteStatsTable[NumberObservations])),0)</f>
        <v>314.94</v>
      </c>
      <c r="W1307" s="5">
        <f>IF((DiscreteStatsTable[[#This Row],[RepsRequested]]&gt;1),DiscreteStatsTable[[#This Row],[HalfWidth]],DiscreteStatsTable[[#This Row],[BatchMeansHalfWidth]])</f>
        <v>0</v>
      </c>
      <c r="X1307" s="5" cm="1">
        <f t="array" ref="X1307">COUNT(IF((DiscreteStatsTable[GroupByKey]=DiscreteStatsTable[[#This Row],[GroupByKey]]),(DiscreteStatsTable[GroupByKey]=DiscreteStatsTable[[#This Row],[GroupByKey]])*DiscreteStatsTable[Replication]))</f>
        <v>50</v>
      </c>
      <c r="Y1307" s="5">
        <f>IF(DiscreteStatsTable[[#This Row],[RepsRequested]]=DiscreteStatsTable[[#This Row],[RepsWithStatObserved]],1,0)</f>
        <v>1</v>
      </c>
    </row>
    <row r="1308" spans="1:25" x14ac:dyDescent="0.25">
      <c r="A1308" t="s">
        <v>68</v>
      </c>
      <c r="B1308" t="s">
        <v>70</v>
      </c>
      <c r="C1308">
        <v>43</v>
      </c>
      <c r="D1308" t="s">
        <v>85</v>
      </c>
      <c r="E1308" t="s">
        <v>89</v>
      </c>
      <c r="F1308" t="s">
        <v>87</v>
      </c>
      <c r="G1308">
        <v>0</v>
      </c>
      <c r="H1308">
        <v>2E+20</v>
      </c>
      <c r="I1308">
        <v>0</v>
      </c>
      <c r="J1308">
        <v>0</v>
      </c>
      <c r="K1308">
        <v>315</v>
      </c>
      <c r="L130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08" s="5" cm="1">
        <f t="array" ref="M1308">MAX(IF((ProjectInfoTable[ProjectName]=DiscreteStatsTable[[#This Row],[ProjectName]]),(ProjectInfoTable[ProjectName]=DiscreteStatsTable[[#This Row],[ProjectName]])*ProjectInfoTable[NumberOfReplications]))</f>
        <v>50</v>
      </c>
      <c r="N1308" s="5" cm="1">
        <f t="array" ref="N1308">IFERROR(AVERAGE(IF((DiscreteStatsTable[GroupByKey]=DiscreteStatsTable[[#This Row],[GroupByKey]]),(DiscreteStatsTable[GroupByKey]=DiscreteStatsTable[[#This Row],[GroupByKey]])*DiscreteStatsTable[Average])),0)</f>
        <v>0</v>
      </c>
      <c r="O1308" s="5" cm="1">
        <f t="array" ref="O1308">IFERROR(_xlfn.STDEV.S(IF((DiscreteStatsTable[GroupByKey]=DiscreteStatsTable[[#This Row],[GroupByKey]]),(DiscreteStatsTable[GroupByKey]=DiscreteStatsTable[[#This Row],[GroupByKey]])*DiscreteStatsTable[Average])),0)</f>
        <v>0</v>
      </c>
      <c r="P1308" s="5" cm="1">
        <f t="array" ref="P1308">MAX(IF((ProjectInfoTable[ProjectName]=DiscreteStatsTable[[#This Row],[ProjectName]]),(ProjectInfoTable[ProjectName]=DiscreteStatsTable[[#This Row],[ProjectName]])*ProjectInfoTable[ConfidenceInterval]))</f>
        <v>0.95</v>
      </c>
      <c r="Q1308" s="5">
        <f>IF(AND(DiscreteStatsTable[[#This Row],[RepsWithStatObserved]]=1,Y1308=0),200000000000000000000,IFERROR(_xlfn.T.INV.2T(1 -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8" s="5" cm="1">
        <f t="array" ref="R1308">MIN(IF((DiscreteStatsTable[GroupByKey]=DiscreteStatsTable[[#This Row],[GroupByKey]]),(DiscreteStatsTable[GroupByKey]=DiscreteStatsTable[[#This Row],[GroupByKey]])*DiscreteStatsTable[Average]))</f>
        <v>0</v>
      </c>
      <c r="S1308" s="5" cm="1">
        <f t="array" ref="S1308">MAX(IF((DiscreteStatsTable[GroupByKey]=DiscreteStatsTable[[#This Row],[GroupByKey]]),(DiscreteStatsTable[GroupByKey]=DiscreteStatsTable[[#This Row],[GroupByKey]])*DiscreteStatsTable[Average]))</f>
        <v>0</v>
      </c>
      <c r="T1308" s="5" cm="1">
        <f t="array" ref="T1308">MIN(IF((DiscreteStatsTable[GroupByKey]=DiscreteStatsTable[[#This Row],[GroupByKey]]),(DiscreteStatsTable[GroupByKey]=DiscreteStatsTable[[#This Row],[GroupByKey]])*DiscreteStatsTable[Minimum]))</f>
        <v>0</v>
      </c>
      <c r="U1308" s="5" cm="1">
        <f t="array" ref="U1308">MAX(IF((DiscreteStatsTable[GroupByKey]=DiscreteStatsTable[[#This Row],[GroupByKey]]),(DiscreteStatsTable[GroupByKey]=DiscreteStatsTable[[#This Row],[GroupByKey]])*DiscreteStatsTable[Maximum]))</f>
        <v>0</v>
      </c>
      <c r="V1308" s="5" cm="1">
        <f t="array" ref="V1308">IFERROR(AVERAGE(IF((DiscreteStatsTable[GroupByKey]=DiscreteStatsTable[[#This Row],[GroupByKey]]),(DiscreteStatsTable[GroupByKey]=DiscreteStatsTable[[#This Row],[GroupByKey]])*DiscreteStatsTable[NumberObservations])),0)</f>
        <v>314.94</v>
      </c>
      <c r="W1308" s="5">
        <f>IF((DiscreteStatsTable[[#This Row],[RepsRequested]]&gt;1),DiscreteStatsTable[[#This Row],[HalfWidth]],DiscreteStatsTable[[#This Row],[BatchMeansHalfWidth]])</f>
        <v>0</v>
      </c>
      <c r="X1308" s="5" cm="1">
        <f t="array" ref="X1308">COUNT(IF((DiscreteStatsTable[GroupByKey]=DiscreteStatsTable[[#This Row],[GroupByKey]]),(DiscreteStatsTable[GroupByKey]=DiscreteStatsTable[[#This Row],[GroupByKey]])*DiscreteStatsTable[Replication]))</f>
        <v>50</v>
      </c>
      <c r="Y1308" s="5">
        <f>IF(DiscreteStatsTable[[#This Row],[RepsRequested]]=DiscreteStatsTable[[#This Row],[RepsWithStatObserved]],1,0)</f>
        <v>1</v>
      </c>
    </row>
    <row r="1309" spans="1:25" x14ac:dyDescent="0.25">
      <c r="A1309" t="s">
        <v>68</v>
      </c>
      <c r="B1309" t="s">
        <v>70</v>
      </c>
      <c r="C1309">
        <v>43</v>
      </c>
      <c r="D1309" t="s">
        <v>85</v>
      </c>
      <c r="E1309" t="s">
        <v>90</v>
      </c>
      <c r="F1309" t="s">
        <v>87</v>
      </c>
      <c r="G1309">
        <v>0</v>
      </c>
      <c r="H1309">
        <v>2E+20</v>
      </c>
      <c r="I1309">
        <v>0</v>
      </c>
      <c r="J1309">
        <v>0</v>
      </c>
      <c r="K1309">
        <v>315</v>
      </c>
      <c r="L130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09" s="5" cm="1">
        <f t="array" ref="M1309">MAX(IF((ProjectInfoTable[ProjectName]=DiscreteStatsTable[[#This Row],[ProjectName]]),(ProjectInfoTable[ProjectName]=DiscreteStatsTable[[#This Row],[ProjectName]])*ProjectInfoTable[NumberOfReplications]))</f>
        <v>50</v>
      </c>
      <c r="N1309" s="5" cm="1">
        <f t="array" ref="N1309">IFERROR(AVERAGE(IF((DiscreteStatsTable[GroupByKey]=DiscreteStatsTable[[#This Row],[GroupByKey]]),(DiscreteStatsTable[GroupByKey]=DiscreteStatsTable[[#This Row],[GroupByKey]])*DiscreteStatsTable[Average])),0)</f>
        <v>0</v>
      </c>
      <c r="O1309" s="5" cm="1">
        <f t="array" ref="O1309">IFERROR(_xlfn.STDEV.S(IF((DiscreteStatsTable[GroupByKey]=DiscreteStatsTable[[#This Row],[GroupByKey]]),(DiscreteStatsTable[GroupByKey]=DiscreteStatsTable[[#This Row],[GroupByKey]])*DiscreteStatsTable[Average])),0)</f>
        <v>0</v>
      </c>
      <c r="P1309" s="5" cm="1">
        <f t="array" ref="P1309">MAX(IF((ProjectInfoTable[ProjectName]=DiscreteStatsTable[[#This Row],[ProjectName]]),(ProjectInfoTable[ProjectName]=DiscreteStatsTable[[#This Row],[ProjectName]])*ProjectInfoTable[ConfidenceInterval]))</f>
        <v>0.95</v>
      </c>
      <c r="Q1309" s="5">
        <f>IF(AND(DiscreteStatsTable[[#This Row],[RepsWithStatObserved]]=1,Y1309=0),200000000000000000000,IFERROR(_xlfn.T.INV.2T(1 -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9" s="5" cm="1">
        <f t="array" ref="R1309">MIN(IF((DiscreteStatsTable[GroupByKey]=DiscreteStatsTable[[#This Row],[GroupByKey]]),(DiscreteStatsTable[GroupByKey]=DiscreteStatsTable[[#This Row],[GroupByKey]])*DiscreteStatsTable[Average]))</f>
        <v>0</v>
      </c>
      <c r="S1309" s="5" cm="1">
        <f t="array" ref="S1309">MAX(IF((DiscreteStatsTable[GroupByKey]=DiscreteStatsTable[[#This Row],[GroupByKey]]),(DiscreteStatsTable[GroupByKey]=DiscreteStatsTable[[#This Row],[GroupByKey]])*DiscreteStatsTable[Average]))</f>
        <v>0</v>
      </c>
      <c r="T1309" s="5" cm="1">
        <f t="array" ref="T1309">MIN(IF((DiscreteStatsTable[GroupByKey]=DiscreteStatsTable[[#This Row],[GroupByKey]]),(DiscreteStatsTable[GroupByKey]=DiscreteStatsTable[[#This Row],[GroupByKey]])*DiscreteStatsTable[Minimum]))</f>
        <v>0</v>
      </c>
      <c r="U1309" s="5" cm="1">
        <f t="array" ref="U1309">MAX(IF((DiscreteStatsTable[GroupByKey]=DiscreteStatsTable[[#This Row],[GroupByKey]]),(DiscreteStatsTable[GroupByKey]=DiscreteStatsTable[[#This Row],[GroupByKey]])*DiscreteStatsTable[Maximum]))</f>
        <v>0</v>
      </c>
      <c r="V1309" s="5" cm="1">
        <f t="array" ref="V1309">IFERROR(AVERAGE(IF((DiscreteStatsTable[GroupByKey]=DiscreteStatsTable[[#This Row],[GroupByKey]]),(DiscreteStatsTable[GroupByKey]=DiscreteStatsTable[[#This Row],[GroupByKey]])*DiscreteStatsTable[NumberObservations])),0)</f>
        <v>314.94</v>
      </c>
      <c r="W1309" s="5">
        <f>IF((DiscreteStatsTable[[#This Row],[RepsRequested]]&gt;1),DiscreteStatsTable[[#This Row],[HalfWidth]],DiscreteStatsTable[[#This Row],[BatchMeansHalfWidth]])</f>
        <v>0</v>
      </c>
      <c r="X1309" s="5" cm="1">
        <f t="array" ref="X1309">COUNT(IF((DiscreteStatsTable[GroupByKey]=DiscreteStatsTable[[#This Row],[GroupByKey]]),(DiscreteStatsTable[GroupByKey]=DiscreteStatsTable[[#This Row],[GroupByKey]])*DiscreteStatsTable[Replication]))</f>
        <v>50</v>
      </c>
      <c r="Y1309" s="5">
        <f>IF(DiscreteStatsTable[[#This Row],[RepsRequested]]=DiscreteStatsTable[[#This Row],[RepsWithStatObserved]],1,0)</f>
        <v>1</v>
      </c>
    </row>
    <row r="1310" spans="1:25" x14ac:dyDescent="0.25">
      <c r="A1310" t="s">
        <v>68</v>
      </c>
      <c r="B1310" t="s">
        <v>70</v>
      </c>
      <c r="C1310">
        <v>43</v>
      </c>
      <c r="D1310" t="s">
        <v>85</v>
      </c>
      <c r="E1310" t="s">
        <v>91</v>
      </c>
      <c r="F1310" t="s">
        <v>87</v>
      </c>
      <c r="G1310">
        <v>0.157743013810279</v>
      </c>
      <c r="H1310">
        <v>2E+20</v>
      </c>
      <c r="I1310">
        <v>1.4672081187033399E-2</v>
      </c>
      <c r="J1310">
        <v>0.39854563711111102</v>
      </c>
      <c r="K1310">
        <v>315</v>
      </c>
      <c r="L131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10" s="5" cm="1">
        <f t="array" ref="M1310">MAX(IF((ProjectInfoTable[ProjectName]=DiscreteStatsTable[[#This Row],[ProjectName]]),(ProjectInfoTable[ProjectName]=DiscreteStatsTable[[#This Row],[ProjectName]])*ProjectInfoTable[NumberOfReplications]))</f>
        <v>50</v>
      </c>
      <c r="N1310" s="5" cm="1">
        <f t="array" ref="N1310">IFERROR(AVERAGE(IF((DiscreteStatsTable[GroupByKey]=DiscreteStatsTable[[#This Row],[GroupByKey]]),(DiscreteStatsTable[GroupByKey]=DiscreteStatsTable[[#This Row],[GroupByKey]])*DiscreteStatsTable[Average])),0)</f>
        <v>0.15360300744494335</v>
      </c>
      <c r="O1310" s="5" cm="1">
        <f t="array" ref="O131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10" s="5" cm="1">
        <f t="array" ref="P1310">MAX(IF((ProjectInfoTable[ProjectName]=DiscreteStatsTable[[#This Row],[ProjectName]]),(ProjectInfoTable[ProjectName]=DiscreteStatsTable[[#This Row],[ProjectName]])*ProjectInfoTable[ConfidenceInterval]))</f>
        <v>0.95</v>
      </c>
      <c r="Q1310" s="5">
        <f>IF(AND(DiscreteStatsTable[[#This Row],[RepsWithStatObserved]]=1,Y1310=0),200000000000000000000,IFERROR(_xlfn.T.INV.2T(1 -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10" s="5" cm="1">
        <f t="array" ref="R1310">MIN(IF((DiscreteStatsTable[GroupByKey]=DiscreteStatsTable[[#This Row],[GroupByKey]]),(DiscreteStatsTable[GroupByKey]=DiscreteStatsTable[[#This Row],[GroupByKey]])*DiscreteStatsTable[Average]))</f>
        <v>0.14775202073435401</v>
      </c>
      <c r="S1310" s="5" cm="1">
        <f t="array" ref="S1310">MAX(IF((DiscreteStatsTable[GroupByKey]=DiscreteStatsTable[[#This Row],[GroupByKey]]),(DiscreteStatsTable[GroupByKey]=DiscreteStatsTable[[#This Row],[GroupByKey]])*DiscreteStatsTable[Average]))</f>
        <v>0.15935535821513699</v>
      </c>
      <c r="T1310" s="5" cm="1">
        <f t="array" ref="T1310">MIN(IF((DiscreteStatsTable[GroupByKey]=DiscreteStatsTable[[#This Row],[GroupByKey]]),(DiscreteStatsTable[GroupByKey]=DiscreteStatsTable[[#This Row],[GroupByKey]])*DiscreteStatsTable[Minimum]))</f>
        <v>1.2941586017357501E-2</v>
      </c>
      <c r="U1310" s="5" cm="1">
        <f t="array" ref="U1310">MAX(IF((DiscreteStatsTable[GroupByKey]=DiscreteStatsTable[[#This Row],[GroupByKey]]),(DiscreteStatsTable[GroupByKey]=DiscreteStatsTable[[#This Row],[GroupByKey]])*DiscreteStatsTable[Maximum]))</f>
        <v>0.39902140955300902</v>
      </c>
      <c r="V1310" s="5" cm="1">
        <f t="array" ref="V1310">IFERROR(AVERAGE(IF((DiscreteStatsTable[GroupByKey]=DiscreteStatsTable[[#This Row],[GroupByKey]]),(DiscreteStatsTable[GroupByKey]=DiscreteStatsTable[[#This Row],[GroupByKey]])*DiscreteStatsTable[NumberObservations])),0)</f>
        <v>314.94</v>
      </c>
      <c r="W1310" s="5">
        <f>IF((DiscreteStatsTable[[#This Row],[RepsRequested]]&gt;1),DiscreteStatsTable[[#This Row],[HalfWidth]],DiscreteStatsTable[[#This Row],[BatchMeansHalfWidth]])</f>
        <v>7.902472167534418E-4</v>
      </c>
      <c r="X1310" s="5" cm="1">
        <f t="array" ref="X1310">COUNT(IF((DiscreteStatsTable[GroupByKey]=DiscreteStatsTable[[#This Row],[GroupByKey]]),(DiscreteStatsTable[GroupByKey]=DiscreteStatsTable[[#This Row],[GroupByKey]])*DiscreteStatsTable[Replication]))</f>
        <v>50</v>
      </c>
      <c r="Y1310" s="5">
        <f>IF(DiscreteStatsTable[[#This Row],[RepsRequested]]=DiscreteStatsTable[[#This Row],[RepsWithStatObserved]],1,0)</f>
        <v>1</v>
      </c>
    </row>
    <row r="1311" spans="1:25" x14ac:dyDescent="0.25">
      <c r="A1311" t="s">
        <v>68</v>
      </c>
      <c r="B1311" t="s">
        <v>70</v>
      </c>
      <c r="C1311">
        <v>43</v>
      </c>
      <c r="D1311" t="s">
        <v>85</v>
      </c>
      <c r="E1311" t="s">
        <v>92</v>
      </c>
      <c r="F1311" t="s">
        <v>87</v>
      </c>
      <c r="G1311">
        <v>6.7634015825189797</v>
      </c>
      <c r="H1311">
        <v>2E+20</v>
      </c>
      <c r="I1311">
        <v>0.88032487122200098</v>
      </c>
      <c r="J1311">
        <v>18.365004696286501</v>
      </c>
      <c r="K1311">
        <v>315</v>
      </c>
      <c r="L131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11" s="5" cm="1">
        <f t="array" ref="M1311">MAX(IF((ProjectInfoTable[ProjectName]=DiscreteStatsTable[[#This Row],[ProjectName]]),(ProjectInfoTable[ProjectName]=DiscreteStatsTable[[#This Row],[ProjectName]])*ProjectInfoTable[NumberOfReplications]))</f>
        <v>50</v>
      </c>
      <c r="N1311" s="5" cm="1">
        <f t="array" ref="N1311">IFERROR(AVERAGE(IF((DiscreteStatsTable[GroupByKey]=DiscreteStatsTable[[#This Row],[GroupByKey]]),(DiscreteStatsTable[GroupByKey]=DiscreteStatsTable[[#This Row],[GroupByKey]])*DiscreteStatsTable[Average])),0)</f>
        <v>6.2464097165262737</v>
      </c>
      <c r="O1311" s="5" cm="1">
        <f t="array" ref="O1311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311" s="5" cm="1">
        <f t="array" ref="P1311">MAX(IF((ProjectInfoTable[ProjectName]=DiscreteStatsTable[[#This Row],[ProjectName]]),(ProjectInfoTable[ProjectName]=DiscreteStatsTable[[#This Row],[ProjectName]])*ProjectInfoTable[ConfidenceInterval]))</f>
        <v>0.95</v>
      </c>
      <c r="Q1311" s="5">
        <f>IF(AND(DiscreteStatsTable[[#This Row],[RepsWithStatObserved]]=1,Y1311=0),200000000000000000000,IFERROR(_xlfn.T.INV.2T(1 -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311" s="5" cm="1">
        <f t="array" ref="R1311">MIN(IF((DiscreteStatsTable[GroupByKey]=DiscreteStatsTable[[#This Row],[GroupByKey]]),(DiscreteStatsTable[GroupByKey]=DiscreteStatsTable[[#This Row],[GroupByKey]])*DiscreteStatsTable[Average]))</f>
        <v>5.7719952606423401</v>
      </c>
      <c r="S1311" s="5" cm="1">
        <f t="array" ref="S1311">MAX(IF((DiscreteStatsTable[GroupByKey]=DiscreteStatsTable[[#This Row],[GroupByKey]]),(DiscreteStatsTable[GroupByKey]=DiscreteStatsTable[[#This Row],[GroupByKey]])*DiscreteStatsTable[Average]))</f>
        <v>6.9649734105951397</v>
      </c>
      <c r="T1311" s="5" cm="1">
        <f t="array" ref="T1311">MIN(IF((DiscreteStatsTable[GroupByKey]=DiscreteStatsTable[[#This Row],[GroupByKey]]),(DiscreteStatsTable[GroupByKey]=DiscreteStatsTable[[#This Row],[GroupByKey]])*DiscreteStatsTable[Minimum]))</f>
        <v>0.776495161041453</v>
      </c>
      <c r="U1311" s="5" cm="1">
        <f t="array" ref="U1311">MAX(IF((DiscreteStatsTable[GroupByKey]=DiscreteStatsTable[[#This Row],[GroupByKey]]),(DiscreteStatsTable[GroupByKey]=DiscreteStatsTable[[#This Row],[GroupByKey]])*DiscreteStatsTable[Maximum]))</f>
        <v>24.516532285818698</v>
      </c>
      <c r="V1311" s="5" cm="1">
        <f t="array" ref="V1311">IFERROR(AVERAGE(IF((DiscreteStatsTable[GroupByKey]=DiscreteStatsTable[[#This Row],[GroupByKey]]),(DiscreteStatsTable[GroupByKey]=DiscreteStatsTable[[#This Row],[GroupByKey]])*DiscreteStatsTable[NumberObservations])),0)</f>
        <v>314.94</v>
      </c>
      <c r="W1311" s="5">
        <f>IF((DiscreteStatsTable[[#This Row],[RepsRequested]]&gt;1),DiscreteStatsTable[[#This Row],[HalfWidth]],DiscreteStatsTable[[#This Row],[BatchMeansHalfWidth]])</f>
        <v>7.1468938045562813E-2</v>
      </c>
      <c r="X1311" s="5" cm="1">
        <f t="array" ref="X1311">COUNT(IF((DiscreteStatsTable[GroupByKey]=DiscreteStatsTable[[#This Row],[GroupByKey]]),(DiscreteStatsTable[GroupByKey]=DiscreteStatsTable[[#This Row],[GroupByKey]])*DiscreteStatsTable[Replication]))</f>
        <v>50</v>
      </c>
      <c r="Y1311" s="5">
        <f>IF(DiscreteStatsTable[[#This Row],[RepsRequested]]=DiscreteStatsTable[[#This Row],[RepsWithStatObserved]],1,0)</f>
        <v>1</v>
      </c>
    </row>
    <row r="1312" spans="1:25" x14ac:dyDescent="0.25">
      <c r="A1312" t="s">
        <v>68</v>
      </c>
      <c r="B1312" t="s">
        <v>70</v>
      </c>
      <c r="C1312">
        <v>43</v>
      </c>
      <c r="D1312" t="s">
        <v>85</v>
      </c>
      <c r="E1312" t="s">
        <v>93</v>
      </c>
      <c r="F1312" t="s">
        <v>87</v>
      </c>
      <c r="G1312">
        <v>0</v>
      </c>
      <c r="H1312">
        <v>2E+20</v>
      </c>
      <c r="I1312">
        <v>0</v>
      </c>
      <c r="J1312">
        <v>0</v>
      </c>
      <c r="K1312">
        <v>315</v>
      </c>
      <c r="L131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12" s="5" cm="1">
        <f t="array" ref="M1312">MAX(IF((ProjectInfoTable[ProjectName]=DiscreteStatsTable[[#This Row],[ProjectName]]),(ProjectInfoTable[ProjectName]=DiscreteStatsTable[[#This Row],[ProjectName]])*ProjectInfoTable[NumberOfReplications]))</f>
        <v>50</v>
      </c>
      <c r="N1312" s="5" cm="1">
        <f t="array" ref="N1312">IFERROR(AVERAGE(IF((DiscreteStatsTable[GroupByKey]=DiscreteStatsTable[[#This Row],[GroupByKey]]),(DiscreteStatsTable[GroupByKey]=DiscreteStatsTable[[#This Row],[GroupByKey]])*DiscreteStatsTable[Average])),0)</f>
        <v>0</v>
      </c>
      <c r="O1312" s="5" cm="1">
        <f t="array" ref="O1312">IFERROR(_xlfn.STDEV.S(IF((DiscreteStatsTable[GroupByKey]=DiscreteStatsTable[[#This Row],[GroupByKey]]),(DiscreteStatsTable[GroupByKey]=DiscreteStatsTable[[#This Row],[GroupByKey]])*DiscreteStatsTable[Average])),0)</f>
        <v>0</v>
      </c>
      <c r="P1312" s="5" cm="1">
        <f t="array" ref="P1312">MAX(IF((ProjectInfoTable[ProjectName]=DiscreteStatsTable[[#This Row],[ProjectName]]),(ProjectInfoTable[ProjectName]=DiscreteStatsTable[[#This Row],[ProjectName]])*ProjectInfoTable[ConfidenceInterval]))</f>
        <v>0.95</v>
      </c>
      <c r="Q1312" s="5">
        <f>IF(AND(DiscreteStatsTable[[#This Row],[RepsWithStatObserved]]=1,Y1312=0),200000000000000000000,IFERROR(_xlfn.T.INV.2T(1 -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2" s="5" cm="1">
        <f t="array" ref="R1312">MIN(IF((DiscreteStatsTable[GroupByKey]=DiscreteStatsTable[[#This Row],[GroupByKey]]),(DiscreteStatsTable[GroupByKey]=DiscreteStatsTable[[#This Row],[GroupByKey]])*DiscreteStatsTable[Average]))</f>
        <v>0</v>
      </c>
      <c r="S1312" s="5" cm="1">
        <f t="array" ref="S1312">MAX(IF((DiscreteStatsTable[GroupByKey]=DiscreteStatsTable[[#This Row],[GroupByKey]]),(DiscreteStatsTable[GroupByKey]=DiscreteStatsTable[[#This Row],[GroupByKey]])*DiscreteStatsTable[Average]))</f>
        <v>0</v>
      </c>
      <c r="T1312" s="5" cm="1">
        <f t="array" ref="T1312">MIN(IF((DiscreteStatsTable[GroupByKey]=DiscreteStatsTable[[#This Row],[GroupByKey]]),(DiscreteStatsTable[GroupByKey]=DiscreteStatsTable[[#This Row],[GroupByKey]])*DiscreteStatsTable[Minimum]))</f>
        <v>0</v>
      </c>
      <c r="U1312" s="5" cm="1">
        <f t="array" ref="U1312">MAX(IF((DiscreteStatsTable[GroupByKey]=DiscreteStatsTable[[#This Row],[GroupByKey]]),(DiscreteStatsTable[GroupByKey]=DiscreteStatsTable[[#This Row],[GroupByKey]])*DiscreteStatsTable[Maximum]))</f>
        <v>0</v>
      </c>
      <c r="V1312" s="5" cm="1">
        <f t="array" ref="V1312">IFERROR(AVERAGE(IF((DiscreteStatsTable[GroupByKey]=DiscreteStatsTable[[#This Row],[GroupByKey]]),(DiscreteStatsTable[GroupByKey]=DiscreteStatsTable[[#This Row],[GroupByKey]])*DiscreteStatsTable[NumberObservations])),0)</f>
        <v>314.94</v>
      </c>
      <c r="W1312" s="5">
        <f>IF((DiscreteStatsTable[[#This Row],[RepsRequested]]&gt;1),DiscreteStatsTable[[#This Row],[HalfWidth]],DiscreteStatsTable[[#This Row],[BatchMeansHalfWidth]])</f>
        <v>0</v>
      </c>
      <c r="X1312" s="5" cm="1">
        <f t="array" ref="X1312">COUNT(IF((DiscreteStatsTable[GroupByKey]=DiscreteStatsTable[[#This Row],[GroupByKey]]),(DiscreteStatsTable[GroupByKey]=DiscreteStatsTable[[#This Row],[GroupByKey]])*DiscreteStatsTable[Replication]))</f>
        <v>50</v>
      </c>
      <c r="Y1312" s="5">
        <f>IF(DiscreteStatsTable[[#This Row],[RepsRequested]]=DiscreteStatsTable[[#This Row],[RepsWithStatObserved]],1,0)</f>
        <v>1</v>
      </c>
    </row>
    <row r="1313" spans="1:25" x14ac:dyDescent="0.25">
      <c r="A1313" t="s">
        <v>68</v>
      </c>
      <c r="B1313" t="s">
        <v>70</v>
      </c>
      <c r="C1313">
        <v>43</v>
      </c>
      <c r="D1313" t="s">
        <v>85</v>
      </c>
      <c r="E1313" t="s">
        <v>94</v>
      </c>
      <c r="F1313" t="s">
        <v>87</v>
      </c>
      <c r="G1313">
        <v>0</v>
      </c>
      <c r="H1313">
        <v>2E+20</v>
      </c>
      <c r="I1313">
        <v>0</v>
      </c>
      <c r="J1313">
        <v>0</v>
      </c>
      <c r="K1313">
        <v>315</v>
      </c>
      <c r="L131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13" s="5" cm="1">
        <f t="array" ref="M1313">MAX(IF((ProjectInfoTable[ProjectName]=DiscreteStatsTable[[#This Row],[ProjectName]]),(ProjectInfoTable[ProjectName]=DiscreteStatsTable[[#This Row],[ProjectName]])*ProjectInfoTable[NumberOfReplications]))</f>
        <v>50</v>
      </c>
      <c r="N1313" s="5" cm="1">
        <f t="array" ref="N1313">IFERROR(AVERAGE(IF((DiscreteStatsTable[GroupByKey]=DiscreteStatsTable[[#This Row],[GroupByKey]]),(DiscreteStatsTable[GroupByKey]=DiscreteStatsTable[[#This Row],[GroupByKey]])*DiscreteStatsTable[Average])),0)</f>
        <v>0</v>
      </c>
      <c r="O1313" s="5" cm="1">
        <f t="array" ref="O1313">IFERROR(_xlfn.STDEV.S(IF((DiscreteStatsTable[GroupByKey]=DiscreteStatsTable[[#This Row],[GroupByKey]]),(DiscreteStatsTable[GroupByKey]=DiscreteStatsTable[[#This Row],[GroupByKey]])*DiscreteStatsTable[Average])),0)</f>
        <v>0</v>
      </c>
      <c r="P1313" s="5" cm="1">
        <f t="array" ref="P1313">MAX(IF((ProjectInfoTable[ProjectName]=DiscreteStatsTable[[#This Row],[ProjectName]]),(ProjectInfoTable[ProjectName]=DiscreteStatsTable[[#This Row],[ProjectName]])*ProjectInfoTable[ConfidenceInterval]))</f>
        <v>0.95</v>
      </c>
      <c r="Q1313" s="5">
        <f>IF(AND(DiscreteStatsTable[[#This Row],[RepsWithStatObserved]]=1,Y1313=0),200000000000000000000,IFERROR(_xlfn.T.INV.2T(1 -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3" s="5" cm="1">
        <f t="array" ref="R1313">MIN(IF((DiscreteStatsTable[GroupByKey]=DiscreteStatsTable[[#This Row],[GroupByKey]]),(DiscreteStatsTable[GroupByKey]=DiscreteStatsTable[[#This Row],[GroupByKey]])*DiscreteStatsTable[Average]))</f>
        <v>0</v>
      </c>
      <c r="S1313" s="5" cm="1">
        <f t="array" ref="S1313">MAX(IF((DiscreteStatsTable[GroupByKey]=DiscreteStatsTable[[#This Row],[GroupByKey]]),(DiscreteStatsTable[GroupByKey]=DiscreteStatsTable[[#This Row],[GroupByKey]])*DiscreteStatsTable[Average]))</f>
        <v>0</v>
      </c>
      <c r="T1313" s="5" cm="1">
        <f t="array" ref="T1313">MIN(IF((DiscreteStatsTable[GroupByKey]=DiscreteStatsTable[[#This Row],[GroupByKey]]),(DiscreteStatsTable[GroupByKey]=DiscreteStatsTable[[#This Row],[GroupByKey]])*DiscreteStatsTable[Minimum]))</f>
        <v>0</v>
      </c>
      <c r="U1313" s="5" cm="1">
        <f t="array" ref="U1313">MAX(IF((DiscreteStatsTable[GroupByKey]=DiscreteStatsTable[[#This Row],[GroupByKey]]),(DiscreteStatsTable[GroupByKey]=DiscreteStatsTable[[#This Row],[GroupByKey]])*DiscreteStatsTable[Maximum]))</f>
        <v>0</v>
      </c>
      <c r="V1313" s="5" cm="1">
        <f t="array" ref="V1313">IFERROR(AVERAGE(IF((DiscreteStatsTable[GroupByKey]=DiscreteStatsTable[[#This Row],[GroupByKey]]),(DiscreteStatsTable[GroupByKey]=DiscreteStatsTable[[#This Row],[GroupByKey]])*DiscreteStatsTable[NumberObservations])),0)</f>
        <v>314.94</v>
      </c>
      <c r="W1313" s="5">
        <f>IF((DiscreteStatsTable[[#This Row],[RepsRequested]]&gt;1),DiscreteStatsTable[[#This Row],[HalfWidth]],DiscreteStatsTable[[#This Row],[BatchMeansHalfWidth]])</f>
        <v>0</v>
      </c>
      <c r="X1313" s="5" cm="1">
        <f t="array" ref="X1313">COUNT(IF((DiscreteStatsTable[GroupByKey]=DiscreteStatsTable[[#This Row],[GroupByKey]]),(DiscreteStatsTable[GroupByKey]=DiscreteStatsTable[[#This Row],[GroupByKey]])*DiscreteStatsTable[Replication]))</f>
        <v>50</v>
      </c>
      <c r="Y1313" s="5">
        <f>IF(DiscreteStatsTable[[#This Row],[RepsRequested]]=DiscreteStatsTable[[#This Row],[RepsWithStatObserved]],1,0)</f>
        <v>1</v>
      </c>
    </row>
    <row r="1314" spans="1:25" x14ac:dyDescent="0.25">
      <c r="A1314" t="s">
        <v>68</v>
      </c>
      <c r="B1314" t="s">
        <v>70</v>
      </c>
      <c r="C1314">
        <v>43</v>
      </c>
      <c r="D1314" t="s">
        <v>85</v>
      </c>
      <c r="E1314" t="s">
        <v>95</v>
      </c>
      <c r="F1314" t="s">
        <v>87</v>
      </c>
      <c r="G1314">
        <v>0.157743013810279</v>
      </c>
      <c r="H1314">
        <v>2E+20</v>
      </c>
      <c r="I1314">
        <v>1.4672081187033399E-2</v>
      </c>
      <c r="J1314">
        <v>0.39854563711111102</v>
      </c>
      <c r="K1314">
        <v>315</v>
      </c>
      <c r="L131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14" s="5" cm="1">
        <f t="array" ref="M1314">MAX(IF((ProjectInfoTable[ProjectName]=DiscreteStatsTable[[#This Row],[ProjectName]]),(ProjectInfoTable[ProjectName]=DiscreteStatsTable[[#This Row],[ProjectName]])*ProjectInfoTable[NumberOfReplications]))</f>
        <v>50</v>
      </c>
      <c r="N1314" s="5" cm="1">
        <f t="array" ref="N1314">IFERROR(AVERAGE(IF((DiscreteStatsTable[GroupByKey]=DiscreteStatsTable[[#This Row],[GroupByKey]]),(DiscreteStatsTable[GroupByKey]=DiscreteStatsTable[[#This Row],[GroupByKey]])*DiscreteStatsTable[Average])),0)</f>
        <v>0.15360300744494335</v>
      </c>
      <c r="O1314" s="5" cm="1">
        <f t="array" ref="O131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14" s="5" cm="1">
        <f t="array" ref="P1314">MAX(IF((ProjectInfoTable[ProjectName]=DiscreteStatsTable[[#This Row],[ProjectName]]),(ProjectInfoTable[ProjectName]=DiscreteStatsTable[[#This Row],[ProjectName]])*ProjectInfoTable[ConfidenceInterval]))</f>
        <v>0.95</v>
      </c>
      <c r="Q1314" s="5">
        <f>IF(AND(DiscreteStatsTable[[#This Row],[RepsWithStatObserved]]=1,Y1314=0),200000000000000000000,IFERROR(_xlfn.T.INV.2T(1 -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14" s="5" cm="1">
        <f t="array" ref="R1314">MIN(IF((DiscreteStatsTable[GroupByKey]=DiscreteStatsTable[[#This Row],[GroupByKey]]),(DiscreteStatsTable[GroupByKey]=DiscreteStatsTable[[#This Row],[GroupByKey]])*DiscreteStatsTable[Average]))</f>
        <v>0.14775202073435401</v>
      </c>
      <c r="S1314" s="5" cm="1">
        <f t="array" ref="S1314">MAX(IF((DiscreteStatsTable[GroupByKey]=DiscreteStatsTable[[#This Row],[GroupByKey]]),(DiscreteStatsTable[GroupByKey]=DiscreteStatsTable[[#This Row],[GroupByKey]])*DiscreteStatsTable[Average]))</f>
        <v>0.15935535821513699</v>
      </c>
      <c r="T1314" s="5" cm="1">
        <f t="array" ref="T1314">MIN(IF((DiscreteStatsTable[GroupByKey]=DiscreteStatsTable[[#This Row],[GroupByKey]]),(DiscreteStatsTable[GroupByKey]=DiscreteStatsTable[[#This Row],[GroupByKey]])*DiscreteStatsTable[Minimum]))</f>
        <v>1.2941586017357501E-2</v>
      </c>
      <c r="U1314" s="5" cm="1">
        <f t="array" ref="U1314">MAX(IF((DiscreteStatsTable[GroupByKey]=DiscreteStatsTable[[#This Row],[GroupByKey]]),(DiscreteStatsTable[GroupByKey]=DiscreteStatsTable[[#This Row],[GroupByKey]])*DiscreteStatsTable[Maximum]))</f>
        <v>0.39902140955300902</v>
      </c>
      <c r="V1314" s="5" cm="1">
        <f t="array" ref="V1314">IFERROR(AVERAGE(IF((DiscreteStatsTable[GroupByKey]=DiscreteStatsTable[[#This Row],[GroupByKey]]),(DiscreteStatsTable[GroupByKey]=DiscreteStatsTable[[#This Row],[GroupByKey]])*DiscreteStatsTable[NumberObservations])),0)</f>
        <v>314.94</v>
      </c>
      <c r="W1314" s="5">
        <f>IF((DiscreteStatsTable[[#This Row],[RepsRequested]]&gt;1),DiscreteStatsTable[[#This Row],[HalfWidth]],DiscreteStatsTable[[#This Row],[BatchMeansHalfWidth]])</f>
        <v>7.902472167534418E-4</v>
      </c>
      <c r="X1314" s="5" cm="1">
        <f t="array" ref="X1314">COUNT(IF((DiscreteStatsTable[GroupByKey]=DiscreteStatsTable[[#This Row],[GroupByKey]]),(DiscreteStatsTable[GroupByKey]=DiscreteStatsTable[[#This Row],[GroupByKey]])*DiscreteStatsTable[Replication]))</f>
        <v>50</v>
      </c>
      <c r="Y1314" s="5">
        <f>IF(DiscreteStatsTable[[#This Row],[RepsRequested]]=DiscreteStatsTable[[#This Row],[RepsWithStatObserved]],1,0)</f>
        <v>1</v>
      </c>
    </row>
    <row r="1315" spans="1:25" x14ac:dyDescent="0.25">
      <c r="A1315" t="s">
        <v>68</v>
      </c>
      <c r="B1315" t="s">
        <v>70</v>
      </c>
      <c r="C1315">
        <v>43</v>
      </c>
      <c r="D1315" t="s">
        <v>85</v>
      </c>
      <c r="E1315" t="s">
        <v>96</v>
      </c>
      <c r="F1315" t="s">
        <v>87</v>
      </c>
      <c r="G1315">
        <v>5.9073355064629904</v>
      </c>
      <c r="H1315">
        <v>2E+20</v>
      </c>
      <c r="I1315">
        <v>0.88032487122200098</v>
      </c>
      <c r="J1315">
        <v>17.109630082836201</v>
      </c>
      <c r="K1315">
        <v>315</v>
      </c>
      <c r="L131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15" s="5" cm="1">
        <f t="array" ref="M1315">MAX(IF((ProjectInfoTable[ProjectName]=DiscreteStatsTable[[#This Row],[ProjectName]]),(ProjectInfoTable[ProjectName]=DiscreteStatsTable[[#This Row],[ProjectName]])*ProjectInfoTable[NumberOfReplications]))</f>
        <v>50</v>
      </c>
      <c r="N1315" s="5" cm="1">
        <f t="array" ref="N1315">IFERROR(AVERAGE(IF((DiscreteStatsTable[GroupByKey]=DiscreteStatsTable[[#This Row],[GroupByKey]]),(DiscreteStatsTable[GroupByKey]=DiscreteStatsTable[[#This Row],[GroupByKey]])*DiscreteStatsTable[Average])),0)</f>
        <v>5.6703914844629564</v>
      </c>
      <c r="O1315" s="5" cm="1">
        <f t="array" ref="O1315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315" s="5" cm="1">
        <f t="array" ref="P1315">MAX(IF((ProjectInfoTable[ProjectName]=DiscreteStatsTable[[#This Row],[ProjectName]]),(ProjectInfoTable[ProjectName]=DiscreteStatsTable[[#This Row],[ProjectName]])*ProjectInfoTable[ConfidenceInterval]))</f>
        <v>0.95</v>
      </c>
      <c r="Q1315" s="5">
        <f>IF(AND(DiscreteStatsTable[[#This Row],[RepsWithStatObserved]]=1,Y1315=0),200000000000000000000,IFERROR(_xlfn.T.INV.2T(1 -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315" s="5" cm="1">
        <f t="array" ref="R1315">MIN(IF((DiscreteStatsTable[GroupByKey]=DiscreteStatsTable[[#This Row],[GroupByKey]]),(DiscreteStatsTable[GroupByKey]=DiscreteStatsTable[[#This Row],[GroupByKey]])*DiscreteStatsTable[Average]))</f>
        <v>5.4446177348794</v>
      </c>
      <c r="S1315" s="5" cm="1">
        <f t="array" ref="S1315">MAX(IF((DiscreteStatsTable[GroupByKey]=DiscreteStatsTable[[#This Row],[GroupByKey]]),(DiscreteStatsTable[GroupByKey]=DiscreteStatsTable[[#This Row],[GroupByKey]])*DiscreteStatsTable[Average]))</f>
        <v>5.9073355064629904</v>
      </c>
      <c r="T1315" s="5" cm="1">
        <f t="array" ref="T1315">MIN(IF((DiscreteStatsTable[GroupByKey]=DiscreteStatsTable[[#This Row],[GroupByKey]]),(DiscreteStatsTable[GroupByKey]=DiscreteStatsTable[[#This Row],[GroupByKey]])*DiscreteStatsTable[Minimum]))</f>
        <v>0.776495161041453</v>
      </c>
      <c r="U1315" s="5" cm="1">
        <f t="array" ref="U1315">MAX(IF((DiscreteStatsTable[GroupByKey]=DiscreteStatsTable[[#This Row],[GroupByKey]]),(DiscreteStatsTable[GroupByKey]=DiscreteStatsTable[[#This Row],[GroupByKey]])*DiscreteStatsTable[Maximum]))</f>
        <v>17.386184782464099</v>
      </c>
      <c r="V1315" s="5" cm="1">
        <f t="array" ref="V1315">IFERROR(AVERAGE(IF((DiscreteStatsTable[GroupByKey]=DiscreteStatsTable[[#This Row],[GroupByKey]]),(DiscreteStatsTable[GroupByKey]=DiscreteStatsTable[[#This Row],[GroupByKey]])*DiscreteStatsTable[NumberObservations])),0)</f>
        <v>314.94</v>
      </c>
      <c r="W1315" s="5">
        <f>IF((DiscreteStatsTable[[#This Row],[RepsRequested]]&gt;1),DiscreteStatsTable[[#This Row],[HalfWidth]],DiscreteStatsTable[[#This Row],[BatchMeansHalfWidth]])</f>
        <v>3.1864759013847554E-2</v>
      </c>
      <c r="X1315" s="5" cm="1">
        <f t="array" ref="X1315">COUNT(IF((DiscreteStatsTable[GroupByKey]=DiscreteStatsTable[[#This Row],[GroupByKey]]),(DiscreteStatsTable[GroupByKey]=DiscreteStatsTable[[#This Row],[GroupByKey]])*DiscreteStatsTable[Replication]))</f>
        <v>50</v>
      </c>
      <c r="Y1315" s="5">
        <f>IF(DiscreteStatsTable[[#This Row],[RepsRequested]]=DiscreteStatsTable[[#This Row],[RepsWithStatObserved]],1,0)</f>
        <v>1</v>
      </c>
    </row>
    <row r="1316" spans="1:25" x14ac:dyDescent="0.25">
      <c r="A1316" t="s">
        <v>68</v>
      </c>
      <c r="B1316" t="s">
        <v>70</v>
      </c>
      <c r="C1316">
        <v>43</v>
      </c>
      <c r="D1316" t="s">
        <v>85</v>
      </c>
      <c r="E1316" t="s">
        <v>97</v>
      </c>
      <c r="F1316" t="s">
        <v>87</v>
      </c>
      <c r="G1316">
        <v>0</v>
      </c>
      <c r="H1316">
        <v>2E+20</v>
      </c>
      <c r="I1316">
        <v>0</v>
      </c>
      <c r="J1316">
        <v>0</v>
      </c>
      <c r="K1316">
        <v>315</v>
      </c>
      <c r="L131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16" s="5" cm="1">
        <f t="array" ref="M1316">MAX(IF((ProjectInfoTable[ProjectName]=DiscreteStatsTable[[#This Row],[ProjectName]]),(ProjectInfoTable[ProjectName]=DiscreteStatsTable[[#This Row],[ProjectName]])*ProjectInfoTable[NumberOfReplications]))</f>
        <v>50</v>
      </c>
      <c r="N1316" s="5" cm="1">
        <f t="array" ref="N1316">IFERROR(AVERAGE(IF((DiscreteStatsTable[GroupByKey]=DiscreteStatsTable[[#This Row],[GroupByKey]]),(DiscreteStatsTable[GroupByKey]=DiscreteStatsTable[[#This Row],[GroupByKey]])*DiscreteStatsTable[Average])),0)</f>
        <v>0</v>
      </c>
      <c r="O1316" s="5" cm="1">
        <f t="array" ref="O1316">IFERROR(_xlfn.STDEV.S(IF((DiscreteStatsTable[GroupByKey]=DiscreteStatsTable[[#This Row],[GroupByKey]]),(DiscreteStatsTable[GroupByKey]=DiscreteStatsTable[[#This Row],[GroupByKey]])*DiscreteStatsTable[Average])),0)</f>
        <v>0</v>
      </c>
      <c r="P1316" s="5" cm="1">
        <f t="array" ref="P1316">MAX(IF((ProjectInfoTable[ProjectName]=DiscreteStatsTable[[#This Row],[ProjectName]]),(ProjectInfoTable[ProjectName]=DiscreteStatsTable[[#This Row],[ProjectName]])*ProjectInfoTable[ConfidenceInterval]))</f>
        <v>0.95</v>
      </c>
      <c r="Q1316" s="5">
        <f>IF(AND(DiscreteStatsTable[[#This Row],[RepsWithStatObserved]]=1,Y1316=0),200000000000000000000,IFERROR(_xlfn.T.INV.2T(1 -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6" s="5" cm="1">
        <f t="array" ref="R1316">MIN(IF((DiscreteStatsTable[GroupByKey]=DiscreteStatsTable[[#This Row],[GroupByKey]]),(DiscreteStatsTable[GroupByKey]=DiscreteStatsTable[[#This Row],[GroupByKey]])*DiscreteStatsTable[Average]))</f>
        <v>0</v>
      </c>
      <c r="S1316" s="5" cm="1">
        <f t="array" ref="S1316">MAX(IF((DiscreteStatsTable[GroupByKey]=DiscreteStatsTable[[#This Row],[GroupByKey]]),(DiscreteStatsTable[GroupByKey]=DiscreteStatsTable[[#This Row],[GroupByKey]])*DiscreteStatsTable[Average]))</f>
        <v>0</v>
      </c>
      <c r="T1316" s="5" cm="1">
        <f t="array" ref="T1316">MIN(IF((DiscreteStatsTable[GroupByKey]=DiscreteStatsTable[[#This Row],[GroupByKey]]),(DiscreteStatsTable[GroupByKey]=DiscreteStatsTable[[#This Row],[GroupByKey]])*DiscreteStatsTable[Minimum]))</f>
        <v>0</v>
      </c>
      <c r="U1316" s="5" cm="1">
        <f t="array" ref="U1316">MAX(IF((DiscreteStatsTable[GroupByKey]=DiscreteStatsTable[[#This Row],[GroupByKey]]),(DiscreteStatsTable[GroupByKey]=DiscreteStatsTable[[#This Row],[GroupByKey]])*DiscreteStatsTable[Maximum]))</f>
        <v>0</v>
      </c>
      <c r="V1316" s="5" cm="1">
        <f t="array" ref="V1316">IFERROR(AVERAGE(IF((DiscreteStatsTable[GroupByKey]=DiscreteStatsTable[[#This Row],[GroupByKey]]),(DiscreteStatsTable[GroupByKey]=DiscreteStatsTable[[#This Row],[GroupByKey]])*DiscreteStatsTable[NumberObservations])),0)</f>
        <v>314.94</v>
      </c>
      <c r="W1316" s="5">
        <f>IF((DiscreteStatsTable[[#This Row],[RepsRequested]]&gt;1),DiscreteStatsTable[[#This Row],[HalfWidth]],DiscreteStatsTable[[#This Row],[BatchMeansHalfWidth]])</f>
        <v>0</v>
      </c>
      <c r="X1316" s="5" cm="1">
        <f t="array" ref="X1316">COUNT(IF((DiscreteStatsTable[GroupByKey]=DiscreteStatsTable[[#This Row],[GroupByKey]]),(DiscreteStatsTable[GroupByKey]=DiscreteStatsTable[[#This Row],[GroupByKey]])*DiscreteStatsTable[Replication]))</f>
        <v>50</v>
      </c>
      <c r="Y1316" s="5">
        <f>IF(DiscreteStatsTable[[#This Row],[RepsRequested]]=DiscreteStatsTable[[#This Row],[RepsWithStatObserved]],1,0)</f>
        <v>1</v>
      </c>
    </row>
    <row r="1317" spans="1:25" x14ac:dyDescent="0.25">
      <c r="A1317" t="s">
        <v>68</v>
      </c>
      <c r="B1317" t="s">
        <v>70</v>
      </c>
      <c r="C1317">
        <v>43</v>
      </c>
      <c r="D1317" t="s">
        <v>85</v>
      </c>
      <c r="E1317" t="s">
        <v>98</v>
      </c>
      <c r="F1317" t="s">
        <v>87</v>
      </c>
      <c r="G1317">
        <v>0.85606607605598495</v>
      </c>
      <c r="H1317">
        <v>2E+20</v>
      </c>
      <c r="I1317">
        <v>0</v>
      </c>
      <c r="J1317">
        <v>6.1017286799833501</v>
      </c>
      <c r="K1317">
        <v>315</v>
      </c>
      <c r="L131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17" s="5" cm="1">
        <f t="array" ref="M1317">MAX(IF((ProjectInfoTable[ProjectName]=DiscreteStatsTable[[#This Row],[ProjectName]]),(ProjectInfoTable[ProjectName]=DiscreteStatsTable[[#This Row],[ProjectName]])*ProjectInfoTable[NumberOfReplications]))</f>
        <v>50</v>
      </c>
      <c r="N1317" s="5" cm="1">
        <f t="array" ref="N1317">IFERROR(AVERAGE(IF((DiscreteStatsTable[GroupByKey]=DiscreteStatsTable[[#This Row],[GroupByKey]]),(DiscreteStatsTable[GroupByKey]=DiscreteStatsTable[[#This Row],[GroupByKey]])*DiscreteStatsTable[Average])),0)</f>
        <v>0.57601823206331915</v>
      </c>
      <c r="O1317" s="5" cm="1">
        <f t="array" ref="O1317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317" s="5" cm="1">
        <f t="array" ref="P1317">MAX(IF((ProjectInfoTable[ProjectName]=DiscreteStatsTable[[#This Row],[ProjectName]]),(ProjectInfoTable[ProjectName]=DiscreteStatsTable[[#This Row],[ProjectName]])*ProjectInfoTable[ConfidenceInterval]))</f>
        <v>0.95</v>
      </c>
      <c r="Q1317" s="5">
        <f>IF(AND(DiscreteStatsTable[[#This Row],[RepsWithStatObserved]]=1,Y1317=0),200000000000000000000,IFERROR(_xlfn.T.INV.2T(1 -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317" s="5" cm="1">
        <f t="array" ref="R1317">MIN(IF((DiscreteStatsTable[GroupByKey]=DiscreteStatsTable[[#This Row],[GroupByKey]]),(DiscreteStatsTable[GroupByKey]=DiscreteStatsTable[[#This Row],[GroupByKey]])*DiscreteStatsTable[Average]))</f>
        <v>0.32737752576294898</v>
      </c>
      <c r="S1317" s="5" cm="1">
        <f t="array" ref="S1317">MAX(IF((DiscreteStatsTable[GroupByKey]=DiscreteStatsTable[[#This Row],[GroupByKey]]),(DiscreteStatsTable[GroupByKey]=DiscreteStatsTable[[#This Row],[GroupByKey]])*DiscreteStatsTable[Average]))</f>
        <v>1.14796185143237</v>
      </c>
      <c r="T1317" s="5" cm="1">
        <f t="array" ref="T1317">MIN(IF((DiscreteStatsTable[GroupByKey]=DiscreteStatsTable[[#This Row],[GroupByKey]]),(DiscreteStatsTable[GroupByKey]=DiscreteStatsTable[[#This Row],[GroupByKey]])*DiscreteStatsTable[Minimum]))</f>
        <v>0</v>
      </c>
      <c r="U1317" s="5" cm="1">
        <f t="array" ref="U1317">MAX(IF((DiscreteStatsTable[GroupByKey]=DiscreteStatsTable[[#This Row],[GroupByKey]]),(DiscreteStatsTable[GroupByKey]=DiscreteStatsTable[[#This Row],[GroupByKey]])*DiscreteStatsTable[Maximum]))</f>
        <v>11.200829717355999</v>
      </c>
      <c r="V1317" s="5" cm="1">
        <f t="array" ref="V1317">IFERROR(AVERAGE(IF((DiscreteStatsTable[GroupByKey]=DiscreteStatsTable[[#This Row],[GroupByKey]]),(DiscreteStatsTable[GroupByKey]=DiscreteStatsTable[[#This Row],[GroupByKey]])*DiscreteStatsTable[NumberObservations])),0)</f>
        <v>314.94</v>
      </c>
      <c r="W1317" s="5">
        <f>IF((DiscreteStatsTable[[#This Row],[RepsRequested]]&gt;1),DiscreteStatsTable[[#This Row],[HalfWidth]],DiscreteStatsTable[[#This Row],[BatchMeansHalfWidth]])</f>
        <v>4.5229136780020357E-2</v>
      </c>
      <c r="X1317" s="5" cm="1">
        <f t="array" ref="X1317">COUNT(IF((DiscreteStatsTable[GroupByKey]=DiscreteStatsTable[[#This Row],[GroupByKey]]),(DiscreteStatsTable[GroupByKey]=DiscreteStatsTable[[#This Row],[GroupByKey]])*DiscreteStatsTable[Replication]))</f>
        <v>50</v>
      </c>
      <c r="Y1317" s="5">
        <f>IF(DiscreteStatsTable[[#This Row],[RepsRequested]]=DiscreteStatsTable[[#This Row],[RepsWithStatObserved]],1,0)</f>
        <v>1</v>
      </c>
    </row>
    <row r="1318" spans="1:25" x14ac:dyDescent="0.25">
      <c r="A1318" t="s">
        <v>68</v>
      </c>
      <c r="B1318" t="s">
        <v>70</v>
      </c>
      <c r="C1318">
        <v>44</v>
      </c>
      <c r="D1318" t="s">
        <v>85</v>
      </c>
      <c r="E1318" t="s">
        <v>86</v>
      </c>
      <c r="F1318" t="s">
        <v>87</v>
      </c>
      <c r="G1318">
        <v>0</v>
      </c>
      <c r="H1318">
        <v>2E+20</v>
      </c>
      <c r="I1318">
        <v>0</v>
      </c>
      <c r="J1318">
        <v>0</v>
      </c>
      <c r="K1318">
        <v>315</v>
      </c>
      <c r="L131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18" s="5" cm="1">
        <f t="array" ref="M1318">MAX(IF((ProjectInfoTable[ProjectName]=DiscreteStatsTable[[#This Row],[ProjectName]]),(ProjectInfoTable[ProjectName]=DiscreteStatsTable[[#This Row],[ProjectName]])*ProjectInfoTable[NumberOfReplications]))</f>
        <v>50</v>
      </c>
      <c r="N1318" s="5" cm="1">
        <f t="array" ref="N1318">IFERROR(AVERAGE(IF((DiscreteStatsTable[GroupByKey]=DiscreteStatsTable[[#This Row],[GroupByKey]]),(DiscreteStatsTable[GroupByKey]=DiscreteStatsTable[[#This Row],[GroupByKey]])*DiscreteStatsTable[Average])),0)</f>
        <v>0</v>
      </c>
      <c r="O1318" s="5" cm="1">
        <f t="array" ref="O1318">IFERROR(_xlfn.STDEV.S(IF((DiscreteStatsTable[GroupByKey]=DiscreteStatsTable[[#This Row],[GroupByKey]]),(DiscreteStatsTable[GroupByKey]=DiscreteStatsTable[[#This Row],[GroupByKey]])*DiscreteStatsTable[Average])),0)</f>
        <v>0</v>
      </c>
      <c r="P1318" s="5" cm="1">
        <f t="array" ref="P1318">MAX(IF((ProjectInfoTable[ProjectName]=DiscreteStatsTable[[#This Row],[ProjectName]]),(ProjectInfoTable[ProjectName]=DiscreteStatsTable[[#This Row],[ProjectName]])*ProjectInfoTable[ConfidenceInterval]))</f>
        <v>0.95</v>
      </c>
      <c r="Q1318" s="5">
        <f>IF(AND(DiscreteStatsTable[[#This Row],[RepsWithStatObserved]]=1,Y1318=0),200000000000000000000,IFERROR(_xlfn.T.INV.2T(1 -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8" s="5" cm="1">
        <f t="array" ref="R1318">MIN(IF((DiscreteStatsTable[GroupByKey]=DiscreteStatsTable[[#This Row],[GroupByKey]]),(DiscreteStatsTable[GroupByKey]=DiscreteStatsTable[[#This Row],[GroupByKey]])*DiscreteStatsTable[Average]))</f>
        <v>0</v>
      </c>
      <c r="S1318" s="5" cm="1">
        <f t="array" ref="S1318">MAX(IF((DiscreteStatsTable[GroupByKey]=DiscreteStatsTable[[#This Row],[GroupByKey]]),(DiscreteStatsTable[GroupByKey]=DiscreteStatsTable[[#This Row],[GroupByKey]])*DiscreteStatsTable[Average]))</f>
        <v>0</v>
      </c>
      <c r="T1318" s="5" cm="1">
        <f t="array" ref="T1318">MIN(IF((DiscreteStatsTable[GroupByKey]=DiscreteStatsTable[[#This Row],[GroupByKey]]),(DiscreteStatsTable[GroupByKey]=DiscreteStatsTable[[#This Row],[GroupByKey]])*DiscreteStatsTable[Minimum]))</f>
        <v>0</v>
      </c>
      <c r="U1318" s="5" cm="1">
        <f t="array" ref="U1318">MAX(IF((DiscreteStatsTable[GroupByKey]=DiscreteStatsTable[[#This Row],[GroupByKey]]),(DiscreteStatsTable[GroupByKey]=DiscreteStatsTable[[#This Row],[GroupByKey]])*DiscreteStatsTable[Maximum]))</f>
        <v>0</v>
      </c>
      <c r="V1318" s="5" cm="1">
        <f t="array" ref="V1318">IFERROR(AVERAGE(IF((DiscreteStatsTable[GroupByKey]=DiscreteStatsTable[[#This Row],[GroupByKey]]),(DiscreteStatsTable[GroupByKey]=DiscreteStatsTable[[#This Row],[GroupByKey]])*DiscreteStatsTable[NumberObservations])),0)</f>
        <v>314.94</v>
      </c>
      <c r="W1318" s="5">
        <f>IF((DiscreteStatsTable[[#This Row],[RepsRequested]]&gt;1),DiscreteStatsTable[[#This Row],[HalfWidth]],DiscreteStatsTable[[#This Row],[BatchMeansHalfWidth]])</f>
        <v>0</v>
      </c>
      <c r="X1318" s="5" cm="1">
        <f t="array" ref="X1318">COUNT(IF((DiscreteStatsTable[GroupByKey]=DiscreteStatsTable[[#This Row],[GroupByKey]]),(DiscreteStatsTable[GroupByKey]=DiscreteStatsTable[[#This Row],[GroupByKey]])*DiscreteStatsTable[Replication]))</f>
        <v>50</v>
      </c>
      <c r="Y1318" s="5">
        <f>IF(DiscreteStatsTable[[#This Row],[RepsRequested]]=DiscreteStatsTable[[#This Row],[RepsWithStatObserved]],1,0)</f>
        <v>1</v>
      </c>
    </row>
    <row r="1319" spans="1:25" x14ac:dyDescent="0.25">
      <c r="A1319" t="s">
        <v>68</v>
      </c>
      <c r="B1319" t="s">
        <v>70</v>
      </c>
      <c r="C1319">
        <v>44</v>
      </c>
      <c r="D1319" t="s">
        <v>85</v>
      </c>
      <c r="E1319" t="s">
        <v>88</v>
      </c>
      <c r="F1319" t="s">
        <v>87</v>
      </c>
      <c r="G1319">
        <v>0</v>
      </c>
      <c r="H1319">
        <v>2E+20</v>
      </c>
      <c r="I1319">
        <v>0</v>
      </c>
      <c r="J1319">
        <v>0</v>
      </c>
      <c r="K1319">
        <v>315</v>
      </c>
      <c r="L131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19" s="5" cm="1">
        <f t="array" ref="M1319">MAX(IF((ProjectInfoTable[ProjectName]=DiscreteStatsTable[[#This Row],[ProjectName]]),(ProjectInfoTable[ProjectName]=DiscreteStatsTable[[#This Row],[ProjectName]])*ProjectInfoTable[NumberOfReplications]))</f>
        <v>50</v>
      </c>
      <c r="N1319" s="5" cm="1">
        <f t="array" ref="N1319">IFERROR(AVERAGE(IF((DiscreteStatsTable[GroupByKey]=DiscreteStatsTable[[#This Row],[GroupByKey]]),(DiscreteStatsTable[GroupByKey]=DiscreteStatsTable[[#This Row],[GroupByKey]])*DiscreteStatsTable[Average])),0)</f>
        <v>0</v>
      </c>
      <c r="O1319" s="5" cm="1">
        <f t="array" ref="O1319">IFERROR(_xlfn.STDEV.S(IF((DiscreteStatsTable[GroupByKey]=DiscreteStatsTable[[#This Row],[GroupByKey]]),(DiscreteStatsTable[GroupByKey]=DiscreteStatsTable[[#This Row],[GroupByKey]])*DiscreteStatsTable[Average])),0)</f>
        <v>0</v>
      </c>
      <c r="P1319" s="5" cm="1">
        <f t="array" ref="P1319">MAX(IF((ProjectInfoTable[ProjectName]=DiscreteStatsTable[[#This Row],[ProjectName]]),(ProjectInfoTable[ProjectName]=DiscreteStatsTable[[#This Row],[ProjectName]])*ProjectInfoTable[ConfidenceInterval]))</f>
        <v>0.95</v>
      </c>
      <c r="Q1319" s="5">
        <f>IF(AND(DiscreteStatsTable[[#This Row],[RepsWithStatObserved]]=1,Y1319=0),200000000000000000000,IFERROR(_xlfn.T.INV.2T(1 -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9" s="5" cm="1">
        <f t="array" ref="R1319">MIN(IF((DiscreteStatsTable[GroupByKey]=DiscreteStatsTable[[#This Row],[GroupByKey]]),(DiscreteStatsTable[GroupByKey]=DiscreteStatsTable[[#This Row],[GroupByKey]])*DiscreteStatsTable[Average]))</f>
        <v>0</v>
      </c>
      <c r="S1319" s="5" cm="1">
        <f t="array" ref="S1319">MAX(IF((DiscreteStatsTable[GroupByKey]=DiscreteStatsTable[[#This Row],[GroupByKey]]),(DiscreteStatsTable[GroupByKey]=DiscreteStatsTable[[#This Row],[GroupByKey]])*DiscreteStatsTable[Average]))</f>
        <v>0</v>
      </c>
      <c r="T1319" s="5" cm="1">
        <f t="array" ref="T1319">MIN(IF((DiscreteStatsTable[GroupByKey]=DiscreteStatsTable[[#This Row],[GroupByKey]]),(DiscreteStatsTable[GroupByKey]=DiscreteStatsTable[[#This Row],[GroupByKey]])*DiscreteStatsTable[Minimum]))</f>
        <v>0</v>
      </c>
      <c r="U1319" s="5" cm="1">
        <f t="array" ref="U1319">MAX(IF((DiscreteStatsTable[GroupByKey]=DiscreteStatsTable[[#This Row],[GroupByKey]]),(DiscreteStatsTable[GroupByKey]=DiscreteStatsTable[[#This Row],[GroupByKey]])*DiscreteStatsTable[Maximum]))</f>
        <v>0</v>
      </c>
      <c r="V1319" s="5" cm="1">
        <f t="array" ref="V1319">IFERROR(AVERAGE(IF((DiscreteStatsTable[GroupByKey]=DiscreteStatsTable[[#This Row],[GroupByKey]]),(DiscreteStatsTable[GroupByKey]=DiscreteStatsTable[[#This Row],[GroupByKey]])*DiscreteStatsTable[NumberObservations])),0)</f>
        <v>314.94</v>
      </c>
      <c r="W1319" s="5">
        <f>IF((DiscreteStatsTable[[#This Row],[RepsRequested]]&gt;1),DiscreteStatsTable[[#This Row],[HalfWidth]],DiscreteStatsTable[[#This Row],[BatchMeansHalfWidth]])</f>
        <v>0</v>
      </c>
      <c r="X1319" s="5" cm="1">
        <f t="array" ref="X1319">COUNT(IF((DiscreteStatsTable[GroupByKey]=DiscreteStatsTable[[#This Row],[GroupByKey]]),(DiscreteStatsTable[GroupByKey]=DiscreteStatsTable[[#This Row],[GroupByKey]])*DiscreteStatsTable[Replication]))</f>
        <v>50</v>
      </c>
      <c r="Y1319" s="5">
        <f>IF(DiscreteStatsTable[[#This Row],[RepsRequested]]=DiscreteStatsTable[[#This Row],[RepsWithStatObserved]],1,0)</f>
        <v>1</v>
      </c>
    </row>
    <row r="1320" spans="1:25" x14ac:dyDescent="0.25">
      <c r="A1320" t="s">
        <v>68</v>
      </c>
      <c r="B1320" t="s">
        <v>70</v>
      </c>
      <c r="C1320">
        <v>44</v>
      </c>
      <c r="D1320" t="s">
        <v>85</v>
      </c>
      <c r="E1320" t="s">
        <v>89</v>
      </c>
      <c r="F1320" t="s">
        <v>87</v>
      </c>
      <c r="G1320">
        <v>0</v>
      </c>
      <c r="H1320">
        <v>2E+20</v>
      </c>
      <c r="I1320">
        <v>0</v>
      </c>
      <c r="J1320">
        <v>0</v>
      </c>
      <c r="K1320">
        <v>315</v>
      </c>
      <c r="L132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20" s="5" cm="1">
        <f t="array" ref="M1320">MAX(IF((ProjectInfoTable[ProjectName]=DiscreteStatsTable[[#This Row],[ProjectName]]),(ProjectInfoTable[ProjectName]=DiscreteStatsTable[[#This Row],[ProjectName]])*ProjectInfoTable[NumberOfReplications]))</f>
        <v>50</v>
      </c>
      <c r="N1320" s="5" cm="1">
        <f t="array" ref="N1320">IFERROR(AVERAGE(IF((DiscreteStatsTable[GroupByKey]=DiscreteStatsTable[[#This Row],[GroupByKey]]),(DiscreteStatsTable[GroupByKey]=DiscreteStatsTable[[#This Row],[GroupByKey]])*DiscreteStatsTable[Average])),0)</f>
        <v>0</v>
      </c>
      <c r="O1320" s="5" cm="1">
        <f t="array" ref="O1320">IFERROR(_xlfn.STDEV.S(IF((DiscreteStatsTable[GroupByKey]=DiscreteStatsTable[[#This Row],[GroupByKey]]),(DiscreteStatsTable[GroupByKey]=DiscreteStatsTable[[#This Row],[GroupByKey]])*DiscreteStatsTable[Average])),0)</f>
        <v>0</v>
      </c>
      <c r="P1320" s="5" cm="1">
        <f t="array" ref="P1320">MAX(IF((ProjectInfoTable[ProjectName]=DiscreteStatsTable[[#This Row],[ProjectName]]),(ProjectInfoTable[ProjectName]=DiscreteStatsTable[[#This Row],[ProjectName]])*ProjectInfoTable[ConfidenceInterval]))</f>
        <v>0.95</v>
      </c>
      <c r="Q1320" s="5">
        <f>IF(AND(DiscreteStatsTable[[#This Row],[RepsWithStatObserved]]=1,Y1320=0),200000000000000000000,IFERROR(_xlfn.T.INV.2T(1 -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0" s="5" cm="1">
        <f t="array" ref="R1320">MIN(IF((DiscreteStatsTable[GroupByKey]=DiscreteStatsTable[[#This Row],[GroupByKey]]),(DiscreteStatsTable[GroupByKey]=DiscreteStatsTable[[#This Row],[GroupByKey]])*DiscreteStatsTable[Average]))</f>
        <v>0</v>
      </c>
      <c r="S1320" s="5" cm="1">
        <f t="array" ref="S1320">MAX(IF((DiscreteStatsTable[GroupByKey]=DiscreteStatsTable[[#This Row],[GroupByKey]]),(DiscreteStatsTable[GroupByKey]=DiscreteStatsTable[[#This Row],[GroupByKey]])*DiscreteStatsTable[Average]))</f>
        <v>0</v>
      </c>
      <c r="T1320" s="5" cm="1">
        <f t="array" ref="T1320">MIN(IF((DiscreteStatsTable[GroupByKey]=DiscreteStatsTable[[#This Row],[GroupByKey]]),(DiscreteStatsTable[GroupByKey]=DiscreteStatsTable[[#This Row],[GroupByKey]])*DiscreteStatsTable[Minimum]))</f>
        <v>0</v>
      </c>
      <c r="U1320" s="5" cm="1">
        <f t="array" ref="U1320">MAX(IF((DiscreteStatsTable[GroupByKey]=DiscreteStatsTable[[#This Row],[GroupByKey]]),(DiscreteStatsTable[GroupByKey]=DiscreteStatsTable[[#This Row],[GroupByKey]])*DiscreteStatsTable[Maximum]))</f>
        <v>0</v>
      </c>
      <c r="V1320" s="5" cm="1">
        <f t="array" ref="V1320">IFERROR(AVERAGE(IF((DiscreteStatsTable[GroupByKey]=DiscreteStatsTable[[#This Row],[GroupByKey]]),(DiscreteStatsTable[GroupByKey]=DiscreteStatsTable[[#This Row],[GroupByKey]])*DiscreteStatsTable[NumberObservations])),0)</f>
        <v>314.94</v>
      </c>
      <c r="W1320" s="5">
        <f>IF((DiscreteStatsTable[[#This Row],[RepsRequested]]&gt;1),DiscreteStatsTable[[#This Row],[HalfWidth]],DiscreteStatsTable[[#This Row],[BatchMeansHalfWidth]])</f>
        <v>0</v>
      </c>
      <c r="X1320" s="5" cm="1">
        <f t="array" ref="X1320">COUNT(IF((DiscreteStatsTable[GroupByKey]=DiscreteStatsTable[[#This Row],[GroupByKey]]),(DiscreteStatsTable[GroupByKey]=DiscreteStatsTable[[#This Row],[GroupByKey]])*DiscreteStatsTable[Replication]))</f>
        <v>50</v>
      </c>
      <c r="Y1320" s="5">
        <f>IF(DiscreteStatsTable[[#This Row],[RepsRequested]]=DiscreteStatsTable[[#This Row],[RepsWithStatObserved]],1,0)</f>
        <v>1</v>
      </c>
    </row>
    <row r="1321" spans="1:25" x14ac:dyDescent="0.25">
      <c r="A1321" t="s">
        <v>68</v>
      </c>
      <c r="B1321" t="s">
        <v>70</v>
      </c>
      <c r="C1321">
        <v>44</v>
      </c>
      <c r="D1321" t="s">
        <v>85</v>
      </c>
      <c r="E1321" t="s">
        <v>90</v>
      </c>
      <c r="F1321" t="s">
        <v>87</v>
      </c>
      <c r="G1321">
        <v>0</v>
      </c>
      <c r="H1321">
        <v>2E+20</v>
      </c>
      <c r="I1321">
        <v>0</v>
      </c>
      <c r="J1321">
        <v>0</v>
      </c>
      <c r="K1321">
        <v>315</v>
      </c>
      <c r="L132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21" s="5" cm="1">
        <f t="array" ref="M1321">MAX(IF((ProjectInfoTable[ProjectName]=DiscreteStatsTable[[#This Row],[ProjectName]]),(ProjectInfoTable[ProjectName]=DiscreteStatsTable[[#This Row],[ProjectName]])*ProjectInfoTable[NumberOfReplications]))</f>
        <v>50</v>
      </c>
      <c r="N1321" s="5" cm="1">
        <f t="array" ref="N1321">IFERROR(AVERAGE(IF((DiscreteStatsTable[GroupByKey]=DiscreteStatsTable[[#This Row],[GroupByKey]]),(DiscreteStatsTable[GroupByKey]=DiscreteStatsTable[[#This Row],[GroupByKey]])*DiscreteStatsTable[Average])),0)</f>
        <v>0</v>
      </c>
      <c r="O1321" s="5" cm="1">
        <f t="array" ref="O1321">IFERROR(_xlfn.STDEV.S(IF((DiscreteStatsTable[GroupByKey]=DiscreteStatsTable[[#This Row],[GroupByKey]]),(DiscreteStatsTable[GroupByKey]=DiscreteStatsTable[[#This Row],[GroupByKey]])*DiscreteStatsTable[Average])),0)</f>
        <v>0</v>
      </c>
      <c r="P1321" s="5" cm="1">
        <f t="array" ref="P1321">MAX(IF((ProjectInfoTable[ProjectName]=DiscreteStatsTable[[#This Row],[ProjectName]]),(ProjectInfoTable[ProjectName]=DiscreteStatsTable[[#This Row],[ProjectName]])*ProjectInfoTable[ConfidenceInterval]))</f>
        <v>0.95</v>
      </c>
      <c r="Q1321" s="5">
        <f>IF(AND(DiscreteStatsTable[[#This Row],[RepsWithStatObserved]]=1,Y1321=0),200000000000000000000,IFERROR(_xlfn.T.INV.2T(1 -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1" s="5" cm="1">
        <f t="array" ref="R1321">MIN(IF((DiscreteStatsTable[GroupByKey]=DiscreteStatsTable[[#This Row],[GroupByKey]]),(DiscreteStatsTable[GroupByKey]=DiscreteStatsTable[[#This Row],[GroupByKey]])*DiscreteStatsTable[Average]))</f>
        <v>0</v>
      </c>
      <c r="S1321" s="5" cm="1">
        <f t="array" ref="S1321">MAX(IF((DiscreteStatsTable[GroupByKey]=DiscreteStatsTable[[#This Row],[GroupByKey]]),(DiscreteStatsTable[GroupByKey]=DiscreteStatsTable[[#This Row],[GroupByKey]])*DiscreteStatsTable[Average]))</f>
        <v>0</v>
      </c>
      <c r="T1321" s="5" cm="1">
        <f t="array" ref="T1321">MIN(IF((DiscreteStatsTable[GroupByKey]=DiscreteStatsTable[[#This Row],[GroupByKey]]),(DiscreteStatsTable[GroupByKey]=DiscreteStatsTable[[#This Row],[GroupByKey]])*DiscreteStatsTable[Minimum]))</f>
        <v>0</v>
      </c>
      <c r="U1321" s="5" cm="1">
        <f t="array" ref="U1321">MAX(IF((DiscreteStatsTable[GroupByKey]=DiscreteStatsTable[[#This Row],[GroupByKey]]),(DiscreteStatsTable[GroupByKey]=DiscreteStatsTable[[#This Row],[GroupByKey]])*DiscreteStatsTable[Maximum]))</f>
        <v>0</v>
      </c>
      <c r="V1321" s="5" cm="1">
        <f t="array" ref="V1321">IFERROR(AVERAGE(IF((DiscreteStatsTable[GroupByKey]=DiscreteStatsTable[[#This Row],[GroupByKey]]),(DiscreteStatsTable[GroupByKey]=DiscreteStatsTable[[#This Row],[GroupByKey]])*DiscreteStatsTable[NumberObservations])),0)</f>
        <v>314.94</v>
      </c>
      <c r="W1321" s="5">
        <f>IF((DiscreteStatsTable[[#This Row],[RepsRequested]]&gt;1),DiscreteStatsTable[[#This Row],[HalfWidth]],DiscreteStatsTable[[#This Row],[BatchMeansHalfWidth]])</f>
        <v>0</v>
      </c>
      <c r="X1321" s="5" cm="1">
        <f t="array" ref="X1321">COUNT(IF((DiscreteStatsTable[GroupByKey]=DiscreteStatsTable[[#This Row],[GroupByKey]]),(DiscreteStatsTable[GroupByKey]=DiscreteStatsTable[[#This Row],[GroupByKey]])*DiscreteStatsTable[Replication]))</f>
        <v>50</v>
      </c>
      <c r="Y1321" s="5">
        <f>IF(DiscreteStatsTable[[#This Row],[RepsRequested]]=DiscreteStatsTable[[#This Row],[RepsWithStatObserved]],1,0)</f>
        <v>1</v>
      </c>
    </row>
    <row r="1322" spans="1:25" x14ac:dyDescent="0.25">
      <c r="A1322" t="s">
        <v>68</v>
      </c>
      <c r="B1322" t="s">
        <v>70</v>
      </c>
      <c r="C1322">
        <v>44</v>
      </c>
      <c r="D1322" t="s">
        <v>85</v>
      </c>
      <c r="E1322" t="s">
        <v>91</v>
      </c>
      <c r="F1322" t="s">
        <v>87</v>
      </c>
      <c r="G1322">
        <v>0.15720704990244</v>
      </c>
      <c r="H1322">
        <v>2E+20</v>
      </c>
      <c r="I1322">
        <v>1.7655147977141399E-2</v>
      </c>
      <c r="J1322">
        <v>0.370625214784645</v>
      </c>
      <c r="K1322">
        <v>315</v>
      </c>
      <c r="L132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22" s="5" cm="1">
        <f t="array" ref="M1322">MAX(IF((ProjectInfoTable[ProjectName]=DiscreteStatsTable[[#This Row],[ProjectName]]),(ProjectInfoTable[ProjectName]=DiscreteStatsTable[[#This Row],[ProjectName]])*ProjectInfoTable[NumberOfReplications]))</f>
        <v>50</v>
      </c>
      <c r="N1322" s="5" cm="1">
        <f t="array" ref="N1322">IFERROR(AVERAGE(IF((DiscreteStatsTable[GroupByKey]=DiscreteStatsTable[[#This Row],[GroupByKey]]),(DiscreteStatsTable[GroupByKey]=DiscreteStatsTable[[#This Row],[GroupByKey]])*DiscreteStatsTable[Average])),0)</f>
        <v>0.15360300744494335</v>
      </c>
      <c r="O1322" s="5" cm="1">
        <f t="array" ref="O132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22" s="5" cm="1">
        <f t="array" ref="P1322">MAX(IF((ProjectInfoTable[ProjectName]=DiscreteStatsTable[[#This Row],[ProjectName]]),(ProjectInfoTable[ProjectName]=DiscreteStatsTable[[#This Row],[ProjectName]])*ProjectInfoTable[ConfidenceInterval]))</f>
        <v>0.95</v>
      </c>
      <c r="Q1322" s="5">
        <f>IF(AND(DiscreteStatsTable[[#This Row],[RepsWithStatObserved]]=1,Y1322=0),200000000000000000000,IFERROR(_xlfn.T.INV.2T(1 -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22" s="5" cm="1">
        <f t="array" ref="R1322">MIN(IF((DiscreteStatsTable[GroupByKey]=DiscreteStatsTable[[#This Row],[GroupByKey]]),(DiscreteStatsTable[GroupByKey]=DiscreteStatsTable[[#This Row],[GroupByKey]])*DiscreteStatsTable[Average]))</f>
        <v>0.14775202073435401</v>
      </c>
      <c r="S1322" s="5" cm="1">
        <f t="array" ref="S1322">MAX(IF((DiscreteStatsTable[GroupByKey]=DiscreteStatsTable[[#This Row],[GroupByKey]]),(DiscreteStatsTable[GroupByKey]=DiscreteStatsTable[[#This Row],[GroupByKey]])*DiscreteStatsTable[Average]))</f>
        <v>0.15935535821513699</v>
      </c>
      <c r="T1322" s="5" cm="1">
        <f t="array" ref="T1322">MIN(IF((DiscreteStatsTable[GroupByKey]=DiscreteStatsTable[[#This Row],[GroupByKey]]),(DiscreteStatsTable[GroupByKey]=DiscreteStatsTable[[#This Row],[GroupByKey]])*DiscreteStatsTable[Minimum]))</f>
        <v>1.2941586017357501E-2</v>
      </c>
      <c r="U1322" s="5" cm="1">
        <f t="array" ref="U1322">MAX(IF((DiscreteStatsTable[GroupByKey]=DiscreteStatsTable[[#This Row],[GroupByKey]]),(DiscreteStatsTable[GroupByKey]=DiscreteStatsTable[[#This Row],[GroupByKey]])*DiscreteStatsTable[Maximum]))</f>
        <v>0.39902140955300902</v>
      </c>
      <c r="V1322" s="5" cm="1">
        <f t="array" ref="V1322">IFERROR(AVERAGE(IF((DiscreteStatsTable[GroupByKey]=DiscreteStatsTable[[#This Row],[GroupByKey]]),(DiscreteStatsTable[GroupByKey]=DiscreteStatsTable[[#This Row],[GroupByKey]])*DiscreteStatsTable[NumberObservations])),0)</f>
        <v>314.94</v>
      </c>
      <c r="W1322" s="5">
        <f>IF((DiscreteStatsTable[[#This Row],[RepsRequested]]&gt;1),DiscreteStatsTable[[#This Row],[HalfWidth]],DiscreteStatsTable[[#This Row],[BatchMeansHalfWidth]])</f>
        <v>7.902472167534418E-4</v>
      </c>
      <c r="X1322" s="5" cm="1">
        <f t="array" ref="X1322">COUNT(IF((DiscreteStatsTable[GroupByKey]=DiscreteStatsTable[[#This Row],[GroupByKey]]),(DiscreteStatsTable[GroupByKey]=DiscreteStatsTable[[#This Row],[GroupByKey]])*DiscreteStatsTable[Replication]))</f>
        <v>50</v>
      </c>
      <c r="Y1322" s="5">
        <f>IF(DiscreteStatsTable[[#This Row],[RepsRequested]]=DiscreteStatsTable[[#This Row],[RepsWithStatObserved]],1,0)</f>
        <v>1</v>
      </c>
    </row>
    <row r="1323" spans="1:25" x14ac:dyDescent="0.25">
      <c r="A1323" t="s">
        <v>68</v>
      </c>
      <c r="B1323" t="s">
        <v>70</v>
      </c>
      <c r="C1323">
        <v>44</v>
      </c>
      <c r="D1323" t="s">
        <v>85</v>
      </c>
      <c r="E1323" t="s">
        <v>92</v>
      </c>
      <c r="F1323" t="s">
        <v>87</v>
      </c>
      <c r="G1323">
        <v>6.67483325033393</v>
      </c>
      <c r="H1323">
        <v>2E+20</v>
      </c>
      <c r="I1323">
        <v>1.0826330477624999</v>
      </c>
      <c r="J1323">
        <v>16.7317115445511</v>
      </c>
      <c r="K1323">
        <v>315</v>
      </c>
      <c r="L132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23" s="5" cm="1">
        <f t="array" ref="M1323">MAX(IF((ProjectInfoTable[ProjectName]=DiscreteStatsTable[[#This Row],[ProjectName]]),(ProjectInfoTable[ProjectName]=DiscreteStatsTable[[#This Row],[ProjectName]])*ProjectInfoTable[NumberOfReplications]))</f>
        <v>50</v>
      </c>
      <c r="N1323" s="5" cm="1">
        <f t="array" ref="N1323">IFERROR(AVERAGE(IF((DiscreteStatsTable[GroupByKey]=DiscreteStatsTable[[#This Row],[GroupByKey]]),(DiscreteStatsTable[GroupByKey]=DiscreteStatsTable[[#This Row],[GroupByKey]])*DiscreteStatsTable[Average])),0)</f>
        <v>6.2464097165262737</v>
      </c>
      <c r="O1323" s="5" cm="1">
        <f t="array" ref="O1323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323" s="5" cm="1">
        <f t="array" ref="P1323">MAX(IF((ProjectInfoTable[ProjectName]=DiscreteStatsTable[[#This Row],[ProjectName]]),(ProjectInfoTable[ProjectName]=DiscreteStatsTable[[#This Row],[ProjectName]])*ProjectInfoTable[ConfidenceInterval]))</f>
        <v>0.95</v>
      </c>
      <c r="Q1323" s="5">
        <f>IF(AND(DiscreteStatsTable[[#This Row],[RepsWithStatObserved]]=1,Y1323=0),200000000000000000000,IFERROR(_xlfn.T.INV.2T(1 -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323" s="5" cm="1">
        <f t="array" ref="R1323">MIN(IF((DiscreteStatsTable[GroupByKey]=DiscreteStatsTable[[#This Row],[GroupByKey]]),(DiscreteStatsTable[GroupByKey]=DiscreteStatsTable[[#This Row],[GroupByKey]])*DiscreteStatsTable[Average]))</f>
        <v>5.7719952606423401</v>
      </c>
      <c r="S1323" s="5" cm="1">
        <f t="array" ref="S1323">MAX(IF((DiscreteStatsTable[GroupByKey]=DiscreteStatsTable[[#This Row],[GroupByKey]]),(DiscreteStatsTable[GroupByKey]=DiscreteStatsTable[[#This Row],[GroupByKey]])*DiscreteStatsTable[Average]))</f>
        <v>6.9649734105951397</v>
      </c>
      <c r="T1323" s="5" cm="1">
        <f t="array" ref="T1323">MIN(IF((DiscreteStatsTable[GroupByKey]=DiscreteStatsTable[[#This Row],[GroupByKey]]),(DiscreteStatsTable[GroupByKey]=DiscreteStatsTable[[#This Row],[GroupByKey]])*DiscreteStatsTable[Minimum]))</f>
        <v>0.776495161041453</v>
      </c>
      <c r="U1323" s="5" cm="1">
        <f t="array" ref="U1323">MAX(IF((DiscreteStatsTable[GroupByKey]=DiscreteStatsTable[[#This Row],[GroupByKey]]),(DiscreteStatsTable[GroupByKey]=DiscreteStatsTable[[#This Row],[GroupByKey]])*DiscreteStatsTable[Maximum]))</f>
        <v>24.516532285818698</v>
      </c>
      <c r="V1323" s="5" cm="1">
        <f t="array" ref="V1323">IFERROR(AVERAGE(IF((DiscreteStatsTable[GroupByKey]=DiscreteStatsTable[[#This Row],[GroupByKey]]),(DiscreteStatsTable[GroupByKey]=DiscreteStatsTable[[#This Row],[GroupByKey]])*DiscreteStatsTable[NumberObservations])),0)</f>
        <v>314.94</v>
      </c>
      <c r="W1323" s="5">
        <f>IF((DiscreteStatsTable[[#This Row],[RepsRequested]]&gt;1),DiscreteStatsTable[[#This Row],[HalfWidth]],DiscreteStatsTable[[#This Row],[BatchMeansHalfWidth]])</f>
        <v>7.1468938045562813E-2</v>
      </c>
      <c r="X1323" s="5" cm="1">
        <f t="array" ref="X1323">COUNT(IF((DiscreteStatsTable[GroupByKey]=DiscreteStatsTable[[#This Row],[GroupByKey]]),(DiscreteStatsTable[GroupByKey]=DiscreteStatsTable[[#This Row],[GroupByKey]])*DiscreteStatsTable[Replication]))</f>
        <v>50</v>
      </c>
      <c r="Y1323" s="5">
        <f>IF(DiscreteStatsTable[[#This Row],[RepsRequested]]=DiscreteStatsTable[[#This Row],[RepsWithStatObserved]],1,0)</f>
        <v>1</v>
      </c>
    </row>
    <row r="1324" spans="1:25" x14ac:dyDescent="0.25">
      <c r="A1324" t="s">
        <v>68</v>
      </c>
      <c r="B1324" t="s">
        <v>70</v>
      </c>
      <c r="C1324">
        <v>44</v>
      </c>
      <c r="D1324" t="s">
        <v>85</v>
      </c>
      <c r="E1324" t="s">
        <v>93</v>
      </c>
      <c r="F1324" t="s">
        <v>87</v>
      </c>
      <c r="G1324">
        <v>0</v>
      </c>
      <c r="H1324">
        <v>2E+20</v>
      </c>
      <c r="I1324">
        <v>0</v>
      </c>
      <c r="J1324">
        <v>0</v>
      </c>
      <c r="K1324">
        <v>315</v>
      </c>
      <c r="L132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24" s="5" cm="1">
        <f t="array" ref="M1324">MAX(IF((ProjectInfoTable[ProjectName]=DiscreteStatsTable[[#This Row],[ProjectName]]),(ProjectInfoTable[ProjectName]=DiscreteStatsTable[[#This Row],[ProjectName]])*ProjectInfoTable[NumberOfReplications]))</f>
        <v>50</v>
      </c>
      <c r="N1324" s="5" cm="1">
        <f t="array" ref="N1324">IFERROR(AVERAGE(IF((DiscreteStatsTable[GroupByKey]=DiscreteStatsTable[[#This Row],[GroupByKey]]),(DiscreteStatsTable[GroupByKey]=DiscreteStatsTable[[#This Row],[GroupByKey]])*DiscreteStatsTable[Average])),0)</f>
        <v>0</v>
      </c>
      <c r="O1324" s="5" cm="1">
        <f t="array" ref="O1324">IFERROR(_xlfn.STDEV.S(IF((DiscreteStatsTable[GroupByKey]=DiscreteStatsTable[[#This Row],[GroupByKey]]),(DiscreteStatsTable[GroupByKey]=DiscreteStatsTable[[#This Row],[GroupByKey]])*DiscreteStatsTable[Average])),0)</f>
        <v>0</v>
      </c>
      <c r="P1324" s="5" cm="1">
        <f t="array" ref="P1324">MAX(IF((ProjectInfoTable[ProjectName]=DiscreteStatsTable[[#This Row],[ProjectName]]),(ProjectInfoTable[ProjectName]=DiscreteStatsTable[[#This Row],[ProjectName]])*ProjectInfoTable[ConfidenceInterval]))</f>
        <v>0.95</v>
      </c>
      <c r="Q1324" s="5">
        <f>IF(AND(DiscreteStatsTable[[#This Row],[RepsWithStatObserved]]=1,Y1324=0),200000000000000000000,IFERROR(_xlfn.T.INV.2T(1 -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4" s="5" cm="1">
        <f t="array" ref="R1324">MIN(IF((DiscreteStatsTable[GroupByKey]=DiscreteStatsTable[[#This Row],[GroupByKey]]),(DiscreteStatsTable[GroupByKey]=DiscreteStatsTable[[#This Row],[GroupByKey]])*DiscreteStatsTable[Average]))</f>
        <v>0</v>
      </c>
      <c r="S1324" s="5" cm="1">
        <f t="array" ref="S1324">MAX(IF((DiscreteStatsTable[GroupByKey]=DiscreteStatsTable[[#This Row],[GroupByKey]]),(DiscreteStatsTable[GroupByKey]=DiscreteStatsTable[[#This Row],[GroupByKey]])*DiscreteStatsTable[Average]))</f>
        <v>0</v>
      </c>
      <c r="T1324" s="5" cm="1">
        <f t="array" ref="T1324">MIN(IF((DiscreteStatsTable[GroupByKey]=DiscreteStatsTable[[#This Row],[GroupByKey]]),(DiscreteStatsTable[GroupByKey]=DiscreteStatsTable[[#This Row],[GroupByKey]])*DiscreteStatsTable[Minimum]))</f>
        <v>0</v>
      </c>
      <c r="U1324" s="5" cm="1">
        <f t="array" ref="U1324">MAX(IF((DiscreteStatsTable[GroupByKey]=DiscreteStatsTable[[#This Row],[GroupByKey]]),(DiscreteStatsTable[GroupByKey]=DiscreteStatsTable[[#This Row],[GroupByKey]])*DiscreteStatsTable[Maximum]))</f>
        <v>0</v>
      </c>
      <c r="V1324" s="5" cm="1">
        <f t="array" ref="V1324">IFERROR(AVERAGE(IF((DiscreteStatsTable[GroupByKey]=DiscreteStatsTable[[#This Row],[GroupByKey]]),(DiscreteStatsTable[GroupByKey]=DiscreteStatsTable[[#This Row],[GroupByKey]])*DiscreteStatsTable[NumberObservations])),0)</f>
        <v>314.94</v>
      </c>
      <c r="W1324" s="5">
        <f>IF((DiscreteStatsTable[[#This Row],[RepsRequested]]&gt;1),DiscreteStatsTable[[#This Row],[HalfWidth]],DiscreteStatsTable[[#This Row],[BatchMeansHalfWidth]])</f>
        <v>0</v>
      </c>
      <c r="X1324" s="5" cm="1">
        <f t="array" ref="X1324">COUNT(IF((DiscreteStatsTable[GroupByKey]=DiscreteStatsTable[[#This Row],[GroupByKey]]),(DiscreteStatsTable[GroupByKey]=DiscreteStatsTable[[#This Row],[GroupByKey]])*DiscreteStatsTable[Replication]))</f>
        <v>50</v>
      </c>
      <c r="Y1324" s="5">
        <f>IF(DiscreteStatsTable[[#This Row],[RepsRequested]]=DiscreteStatsTable[[#This Row],[RepsWithStatObserved]],1,0)</f>
        <v>1</v>
      </c>
    </row>
    <row r="1325" spans="1:25" x14ac:dyDescent="0.25">
      <c r="A1325" t="s">
        <v>68</v>
      </c>
      <c r="B1325" t="s">
        <v>70</v>
      </c>
      <c r="C1325">
        <v>44</v>
      </c>
      <c r="D1325" t="s">
        <v>85</v>
      </c>
      <c r="E1325" t="s">
        <v>94</v>
      </c>
      <c r="F1325" t="s">
        <v>87</v>
      </c>
      <c r="G1325">
        <v>0</v>
      </c>
      <c r="H1325">
        <v>2E+20</v>
      </c>
      <c r="I1325">
        <v>0</v>
      </c>
      <c r="J1325">
        <v>0</v>
      </c>
      <c r="K1325">
        <v>315</v>
      </c>
      <c r="L132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25" s="5" cm="1">
        <f t="array" ref="M1325">MAX(IF((ProjectInfoTable[ProjectName]=DiscreteStatsTable[[#This Row],[ProjectName]]),(ProjectInfoTable[ProjectName]=DiscreteStatsTable[[#This Row],[ProjectName]])*ProjectInfoTable[NumberOfReplications]))</f>
        <v>50</v>
      </c>
      <c r="N1325" s="5" cm="1">
        <f t="array" ref="N1325">IFERROR(AVERAGE(IF((DiscreteStatsTable[GroupByKey]=DiscreteStatsTable[[#This Row],[GroupByKey]]),(DiscreteStatsTable[GroupByKey]=DiscreteStatsTable[[#This Row],[GroupByKey]])*DiscreteStatsTable[Average])),0)</f>
        <v>0</v>
      </c>
      <c r="O1325" s="5" cm="1">
        <f t="array" ref="O1325">IFERROR(_xlfn.STDEV.S(IF((DiscreteStatsTable[GroupByKey]=DiscreteStatsTable[[#This Row],[GroupByKey]]),(DiscreteStatsTable[GroupByKey]=DiscreteStatsTable[[#This Row],[GroupByKey]])*DiscreteStatsTable[Average])),0)</f>
        <v>0</v>
      </c>
      <c r="P1325" s="5" cm="1">
        <f t="array" ref="P1325">MAX(IF((ProjectInfoTable[ProjectName]=DiscreteStatsTable[[#This Row],[ProjectName]]),(ProjectInfoTable[ProjectName]=DiscreteStatsTable[[#This Row],[ProjectName]])*ProjectInfoTable[ConfidenceInterval]))</f>
        <v>0.95</v>
      </c>
      <c r="Q1325" s="5">
        <f>IF(AND(DiscreteStatsTable[[#This Row],[RepsWithStatObserved]]=1,Y1325=0),200000000000000000000,IFERROR(_xlfn.T.INV.2T(1 -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5" s="5" cm="1">
        <f t="array" ref="R1325">MIN(IF((DiscreteStatsTable[GroupByKey]=DiscreteStatsTable[[#This Row],[GroupByKey]]),(DiscreteStatsTable[GroupByKey]=DiscreteStatsTable[[#This Row],[GroupByKey]])*DiscreteStatsTable[Average]))</f>
        <v>0</v>
      </c>
      <c r="S1325" s="5" cm="1">
        <f t="array" ref="S1325">MAX(IF((DiscreteStatsTable[GroupByKey]=DiscreteStatsTable[[#This Row],[GroupByKey]]),(DiscreteStatsTable[GroupByKey]=DiscreteStatsTable[[#This Row],[GroupByKey]])*DiscreteStatsTable[Average]))</f>
        <v>0</v>
      </c>
      <c r="T1325" s="5" cm="1">
        <f t="array" ref="T1325">MIN(IF((DiscreteStatsTable[GroupByKey]=DiscreteStatsTable[[#This Row],[GroupByKey]]),(DiscreteStatsTable[GroupByKey]=DiscreteStatsTable[[#This Row],[GroupByKey]])*DiscreteStatsTable[Minimum]))</f>
        <v>0</v>
      </c>
      <c r="U1325" s="5" cm="1">
        <f t="array" ref="U1325">MAX(IF((DiscreteStatsTable[GroupByKey]=DiscreteStatsTable[[#This Row],[GroupByKey]]),(DiscreteStatsTable[GroupByKey]=DiscreteStatsTable[[#This Row],[GroupByKey]])*DiscreteStatsTable[Maximum]))</f>
        <v>0</v>
      </c>
      <c r="V1325" s="5" cm="1">
        <f t="array" ref="V1325">IFERROR(AVERAGE(IF((DiscreteStatsTable[GroupByKey]=DiscreteStatsTable[[#This Row],[GroupByKey]]),(DiscreteStatsTable[GroupByKey]=DiscreteStatsTable[[#This Row],[GroupByKey]])*DiscreteStatsTable[NumberObservations])),0)</f>
        <v>314.94</v>
      </c>
      <c r="W1325" s="5">
        <f>IF((DiscreteStatsTable[[#This Row],[RepsRequested]]&gt;1),DiscreteStatsTable[[#This Row],[HalfWidth]],DiscreteStatsTable[[#This Row],[BatchMeansHalfWidth]])</f>
        <v>0</v>
      </c>
      <c r="X1325" s="5" cm="1">
        <f t="array" ref="X1325">COUNT(IF((DiscreteStatsTable[GroupByKey]=DiscreteStatsTable[[#This Row],[GroupByKey]]),(DiscreteStatsTable[GroupByKey]=DiscreteStatsTable[[#This Row],[GroupByKey]])*DiscreteStatsTable[Replication]))</f>
        <v>50</v>
      </c>
      <c r="Y1325" s="5">
        <f>IF(DiscreteStatsTable[[#This Row],[RepsRequested]]=DiscreteStatsTable[[#This Row],[RepsWithStatObserved]],1,0)</f>
        <v>1</v>
      </c>
    </row>
    <row r="1326" spans="1:25" x14ac:dyDescent="0.25">
      <c r="A1326" t="s">
        <v>68</v>
      </c>
      <c r="B1326" t="s">
        <v>70</v>
      </c>
      <c r="C1326">
        <v>44</v>
      </c>
      <c r="D1326" t="s">
        <v>85</v>
      </c>
      <c r="E1326" t="s">
        <v>95</v>
      </c>
      <c r="F1326" t="s">
        <v>87</v>
      </c>
      <c r="G1326">
        <v>0.15720704990244</v>
      </c>
      <c r="H1326">
        <v>2E+20</v>
      </c>
      <c r="I1326">
        <v>1.7655147977141399E-2</v>
      </c>
      <c r="J1326">
        <v>0.370625214784645</v>
      </c>
      <c r="K1326">
        <v>315</v>
      </c>
      <c r="L132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26" s="5" cm="1">
        <f t="array" ref="M1326">MAX(IF((ProjectInfoTable[ProjectName]=DiscreteStatsTable[[#This Row],[ProjectName]]),(ProjectInfoTable[ProjectName]=DiscreteStatsTable[[#This Row],[ProjectName]])*ProjectInfoTable[NumberOfReplications]))</f>
        <v>50</v>
      </c>
      <c r="N1326" s="5" cm="1">
        <f t="array" ref="N1326">IFERROR(AVERAGE(IF((DiscreteStatsTable[GroupByKey]=DiscreteStatsTable[[#This Row],[GroupByKey]]),(DiscreteStatsTable[GroupByKey]=DiscreteStatsTable[[#This Row],[GroupByKey]])*DiscreteStatsTable[Average])),0)</f>
        <v>0.15360300744494335</v>
      </c>
      <c r="O1326" s="5" cm="1">
        <f t="array" ref="O132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26" s="5" cm="1">
        <f t="array" ref="P1326">MAX(IF((ProjectInfoTable[ProjectName]=DiscreteStatsTable[[#This Row],[ProjectName]]),(ProjectInfoTable[ProjectName]=DiscreteStatsTable[[#This Row],[ProjectName]])*ProjectInfoTable[ConfidenceInterval]))</f>
        <v>0.95</v>
      </c>
      <c r="Q1326" s="5">
        <f>IF(AND(DiscreteStatsTable[[#This Row],[RepsWithStatObserved]]=1,Y1326=0),200000000000000000000,IFERROR(_xlfn.T.INV.2T(1 -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26" s="5" cm="1">
        <f t="array" ref="R1326">MIN(IF((DiscreteStatsTable[GroupByKey]=DiscreteStatsTable[[#This Row],[GroupByKey]]),(DiscreteStatsTable[GroupByKey]=DiscreteStatsTable[[#This Row],[GroupByKey]])*DiscreteStatsTable[Average]))</f>
        <v>0.14775202073435401</v>
      </c>
      <c r="S1326" s="5" cm="1">
        <f t="array" ref="S1326">MAX(IF((DiscreteStatsTable[GroupByKey]=DiscreteStatsTable[[#This Row],[GroupByKey]]),(DiscreteStatsTable[GroupByKey]=DiscreteStatsTable[[#This Row],[GroupByKey]])*DiscreteStatsTable[Average]))</f>
        <v>0.15935535821513699</v>
      </c>
      <c r="T1326" s="5" cm="1">
        <f t="array" ref="T1326">MIN(IF((DiscreteStatsTable[GroupByKey]=DiscreteStatsTable[[#This Row],[GroupByKey]]),(DiscreteStatsTable[GroupByKey]=DiscreteStatsTable[[#This Row],[GroupByKey]])*DiscreteStatsTable[Minimum]))</f>
        <v>1.2941586017357501E-2</v>
      </c>
      <c r="U1326" s="5" cm="1">
        <f t="array" ref="U1326">MAX(IF((DiscreteStatsTable[GroupByKey]=DiscreteStatsTable[[#This Row],[GroupByKey]]),(DiscreteStatsTable[GroupByKey]=DiscreteStatsTable[[#This Row],[GroupByKey]])*DiscreteStatsTable[Maximum]))</f>
        <v>0.39902140955300902</v>
      </c>
      <c r="V1326" s="5" cm="1">
        <f t="array" ref="V1326">IFERROR(AVERAGE(IF((DiscreteStatsTable[GroupByKey]=DiscreteStatsTable[[#This Row],[GroupByKey]]),(DiscreteStatsTable[GroupByKey]=DiscreteStatsTable[[#This Row],[GroupByKey]])*DiscreteStatsTable[NumberObservations])),0)</f>
        <v>314.94</v>
      </c>
      <c r="W1326" s="5">
        <f>IF((DiscreteStatsTable[[#This Row],[RepsRequested]]&gt;1),DiscreteStatsTable[[#This Row],[HalfWidth]],DiscreteStatsTable[[#This Row],[BatchMeansHalfWidth]])</f>
        <v>7.902472167534418E-4</v>
      </c>
      <c r="X1326" s="5" cm="1">
        <f t="array" ref="X1326">COUNT(IF((DiscreteStatsTable[GroupByKey]=DiscreteStatsTable[[#This Row],[GroupByKey]]),(DiscreteStatsTable[GroupByKey]=DiscreteStatsTable[[#This Row],[GroupByKey]])*DiscreteStatsTable[Replication]))</f>
        <v>50</v>
      </c>
      <c r="Y1326" s="5">
        <f>IF(DiscreteStatsTable[[#This Row],[RepsRequested]]=DiscreteStatsTable[[#This Row],[RepsWithStatObserved]],1,0)</f>
        <v>1</v>
      </c>
    </row>
    <row r="1327" spans="1:25" x14ac:dyDescent="0.25">
      <c r="A1327" t="s">
        <v>68</v>
      </c>
      <c r="B1327" t="s">
        <v>70</v>
      </c>
      <c r="C1327">
        <v>44</v>
      </c>
      <c r="D1327" t="s">
        <v>85</v>
      </c>
      <c r="E1327" t="s">
        <v>96</v>
      </c>
      <c r="F1327" t="s">
        <v>87</v>
      </c>
      <c r="G1327">
        <v>5.8612332816711197</v>
      </c>
      <c r="H1327">
        <v>2E+20</v>
      </c>
      <c r="I1327">
        <v>1.0593088786284901</v>
      </c>
      <c r="J1327">
        <v>16.2570743390533</v>
      </c>
      <c r="K1327">
        <v>315</v>
      </c>
      <c r="L132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27" s="5" cm="1">
        <f t="array" ref="M1327">MAX(IF((ProjectInfoTable[ProjectName]=DiscreteStatsTable[[#This Row],[ProjectName]]),(ProjectInfoTable[ProjectName]=DiscreteStatsTable[[#This Row],[ProjectName]])*ProjectInfoTable[NumberOfReplications]))</f>
        <v>50</v>
      </c>
      <c r="N1327" s="5" cm="1">
        <f t="array" ref="N1327">IFERROR(AVERAGE(IF((DiscreteStatsTable[GroupByKey]=DiscreteStatsTable[[#This Row],[GroupByKey]]),(DiscreteStatsTable[GroupByKey]=DiscreteStatsTable[[#This Row],[GroupByKey]])*DiscreteStatsTable[Average])),0)</f>
        <v>5.6703914844629564</v>
      </c>
      <c r="O1327" s="5" cm="1">
        <f t="array" ref="O1327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327" s="5" cm="1">
        <f t="array" ref="P1327">MAX(IF((ProjectInfoTable[ProjectName]=DiscreteStatsTable[[#This Row],[ProjectName]]),(ProjectInfoTable[ProjectName]=DiscreteStatsTable[[#This Row],[ProjectName]])*ProjectInfoTable[ConfidenceInterval]))</f>
        <v>0.95</v>
      </c>
      <c r="Q1327" s="5">
        <f>IF(AND(DiscreteStatsTable[[#This Row],[RepsWithStatObserved]]=1,Y1327=0),200000000000000000000,IFERROR(_xlfn.T.INV.2T(1 -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327" s="5" cm="1">
        <f t="array" ref="R1327">MIN(IF((DiscreteStatsTable[GroupByKey]=DiscreteStatsTable[[#This Row],[GroupByKey]]),(DiscreteStatsTable[GroupByKey]=DiscreteStatsTable[[#This Row],[GroupByKey]])*DiscreteStatsTable[Average]))</f>
        <v>5.4446177348794</v>
      </c>
      <c r="S1327" s="5" cm="1">
        <f t="array" ref="S1327">MAX(IF((DiscreteStatsTable[GroupByKey]=DiscreteStatsTable[[#This Row],[GroupByKey]]),(DiscreteStatsTable[GroupByKey]=DiscreteStatsTable[[#This Row],[GroupByKey]])*DiscreteStatsTable[Average]))</f>
        <v>5.9073355064629904</v>
      </c>
      <c r="T1327" s="5" cm="1">
        <f t="array" ref="T1327">MIN(IF((DiscreteStatsTable[GroupByKey]=DiscreteStatsTable[[#This Row],[GroupByKey]]),(DiscreteStatsTable[GroupByKey]=DiscreteStatsTable[[#This Row],[GroupByKey]])*DiscreteStatsTable[Minimum]))</f>
        <v>0.776495161041453</v>
      </c>
      <c r="U1327" s="5" cm="1">
        <f t="array" ref="U1327">MAX(IF((DiscreteStatsTable[GroupByKey]=DiscreteStatsTable[[#This Row],[GroupByKey]]),(DiscreteStatsTable[GroupByKey]=DiscreteStatsTable[[#This Row],[GroupByKey]])*DiscreteStatsTable[Maximum]))</f>
        <v>17.386184782464099</v>
      </c>
      <c r="V1327" s="5" cm="1">
        <f t="array" ref="V1327">IFERROR(AVERAGE(IF((DiscreteStatsTable[GroupByKey]=DiscreteStatsTable[[#This Row],[GroupByKey]]),(DiscreteStatsTable[GroupByKey]=DiscreteStatsTable[[#This Row],[GroupByKey]])*DiscreteStatsTable[NumberObservations])),0)</f>
        <v>314.94</v>
      </c>
      <c r="W1327" s="5">
        <f>IF((DiscreteStatsTable[[#This Row],[RepsRequested]]&gt;1),DiscreteStatsTable[[#This Row],[HalfWidth]],DiscreteStatsTable[[#This Row],[BatchMeansHalfWidth]])</f>
        <v>3.1864759013847554E-2</v>
      </c>
      <c r="X1327" s="5" cm="1">
        <f t="array" ref="X1327">COUNT(IF((DiscreteStatsTable[GroupByKey]=DiscreteStatsTable[[#This Row],[GroupByKey]]),(DiscreteStatsTable[GroupByKey]=DiscreteStatsTable[[#This Row],[GroupByKey]])*DiscreteStatsTable[Replication]))</f>
        <v>50</v>
      </c>
      <c r="Y1327" s="5">
        <f>IF(DiscreteStatsTable[[#This Row],[RepsRequested]]=DiscreteStatsTable[[#This Row],[RepsWithStatObserved]],1,0)</f>
        <v>1</v>
      </c>
    </row>
    <row r="1328" spans="1:25" x14ac:dyDescent="0.25">
      <c r="A1328" t="s">
        <v>68</v>
      </c>
      <c r="B1328" t="s">
        <v>70</v>
      </c>
      <c r="C1328">
        <v>44</v>
      </c>
      <c r="D1328" t="s">
        <v>85</v>
      </c>
      <c r="E1328" t="s">
        <v>97</v>
      </c>
      <c r="F1328" t="s">
        <v>87</v>
      </c>
      <c r="G1328">
        <v>0</v>
      </c>
      <c r="H1328">
        <v>2E+20</v>
      </c>
      <c r="I1328">
        <v>0</v>
      </c>
      <c r="J1328">
        <v>0</v>
      </c>
      <c r="K1328">
        <v>315</v>
      </c>
      <c r="L132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28" s="5" cm="1">
        <f t="array" ref="M1328">MAX(IF((ProjectInfoTable[ProjectName]=DiscreteStatsTable[[#This Row],[ProjectName]]),(ProjectInfoTable[ProjectName]=DiscreteStatsTable[[#This Row],[ProjectName]])*ProjectInfoTable[NumberOfReplications]))</f>
        <v>50</v>
      </c>
      <c r="N1328" s="5" cm="1">
        <f t="array" ref="N1328">IFERROR(AVERAGE(IF((DiscreteStatsTable[GroupByKey]=DiscreteStatsTable[[#This Row],[GroupByKey]]),(DiscreteStatsTable[GroupByKey]=DiscreteStatsTable[[#This Row],[GroupByKey]])*DiscreteStatsTable[Average])),0)</f>
        <v>0</v>
      </c>
      <c r="O1328" s="5" cm="1">
        <f t="array" ref="O1328">IFERROR(_xlfn.STDEV.S(IF((DiscreteStatsTable[GroupByKey]=DiscreteStatsTable[[#This Row],[GroupByKey]]),(DiscreteStatsTable[GroupByKey]=DiscreteStatsTable[[#This Row],[GroupByKey]])*DiscreteStatsTable[Average])),0)</f>
        <v>0</v>
      </c>
      <c r="P1328" s="5" cm="1">
        <f t="array" ref="P1328">MAX(IF((ProjectInfoTable[ProjectName]=DiscreteStatsTable[[#This Row],[ProjectName]]),(ProjectInfoTable[ProjectName]=DiscreteStatsTable[[#This Row],[ProjectName]])*ProjectInfoTable[ConfidenceInterval]))</f>
        <v>0.95</v>
      </c>
      <c r="Q1328" s="5">
        <f>IF(AND(DiscreteStatsTable[[#This Row],[RepsWithStatObserved]]=1,Y1328=0),200000000000000000000,IFERROR(_xlfn.T.INV.2T(1 -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8" s="5" cm="1">
        <f t="array" ref="R1328">MIN(IF((DiscreteStatsTable[GroupByKey]=DiscreteStatsTable[[#This Row],[GroupByKey]]),(DiscreteStatsTable[GroupByKey]=DiscreteStatsTable[[#This Row],[GroupByKey]])*DiscreteStatsTable[Average]))</f>
        <v>0</v>
      </c>
      <c r="S1328" s="5" cm="1">
        <f t="array" ref="S1328">MAX(IF((DiscreteStatsTable[GroupByKey]=DiscreteStatsTable[[#This Row],[GroupByKey]]),(DiscreteStatsTable[GroupByKey]=DiscreteStatsTable[[#This Row],[GroupByKey]])*DiscreteStatsTable[Average]))</f>
        <v>0</v>
      </c>
      <c r="T1328" s="5" cm="1">
        <f t="array" ref="T1328">MIN(IF((DiscreteStatsTable[GroupByKey]=DiscreteStatsTable[[#This Row],[GroupByKey]]),(DiscreteStatsTable[GroupByKey]=DiscreteStatsTable[[#This Row],[GroupByKey]])*DiscreteStatsTable[Minimum]))</f>
        <v>0</v>
      </c>
      <c r="U1328" s="5" cm="1">
        <f t="array" ref="U1328">MAX(IF((DiscreteStatsTable[GroupByKey]=DiscreteStatsTable[[#This Row],[GroupByKey]]),(DiscreteStatsTable[GroupByKey]=DiscreteStatsTable[[#This Row],[GroupByKey]])*DiscreteStatsTable[Maximum]))</f>
        <v>0</v>
      </c>
      <c r="V1328" s="5" cm="1">
        <f t="array" ref="V1328">IFERROR(AVERAGE(IF((DiscreteStatsTable[GroupByKey]=DiscreteStatsTable[[#This Row],[GroupByKey]]),(DiscreteStatsTable[GroupByKey]=DiscreteStatsTable[[#This Row],[GroupByKey]])*DiscreteStatsTable[NumberObservations])),0)</f>
        <v>314.94</v>
      </c>
      <c r="W1328" s="5">
        <f>IF((DiscreteStatsTable[[#This Row],[RepsRequested]]&gt;1),DiscreteStatsTable[[#This Row],[HalfWidth]],DiscreteStatsTable[[#This Row],[BatchMeansHalfWidth]])</f>
        <v>0</v>
      </c>
      <c r="X1328" s="5" cm="1">
        <f t="array" ref="X1328">COUNT(IF((DiscreteStatsTable[GroupByKey]=DiscreteStatsTable[[#This Row],[GroupByKey]]),(DiscreteStatsTable[GroupByKey]=DiscreteStatsTable[[#This Row],[GroupByKey]])*DiscreteStatsTable[Replication]))</f>
        <v>50</v>
      </c>
      <c r="Y1328" s="5">
        <f>IF(DiscreteStatsTable[[#This Row],[RepsRequested]]=DiscreteStatsTable[[#This Row],[RepsWithStatObserved]],1,0)</f>
        <v>1</v>
      </c>
    </row>
    <row r="1329" spans="1:25" x14ac:dyDescent="0.25">
      <c r="A1329" t="s">
        <v>68</v>
      </c>
      <c r="B1329" t="s">
        <v>70</v>
      </c>
      <c r="C1329">
        <v>44</v>
      </c>
      <c r="D1329" t="s">
        <v>85</v>
      </c>
      <c r="E1329" t="s">
        <v>98</v>
      </c>
      <c r="F1329" t="s">
        <v>87</v>
      </c>
      <c r="G1329">
        <v>0.81359996866281203</v>
      </c>
      <c r="H1329">
        <v>2E+20</v>
      </c>
      <c r="I1329">
        <v>0</v>
      </c>
      <c r="J1329">
        <v>7.9727811779324904</v>
      </c>
      <c r="K1329">
        <v>315</v>
      </c>
      <c r="L132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29" s="5" cm="1">
        <f t="array" ref="M1329">MAX(IF((ProjectInfoTable[ProjectName]=DiscreteStatsTable[[#This Row],[ProjectName]]),(ProjectInfoTable[ProjectName]=DiscreteStatsTable[[#This Row],[ProjectName]])*ProjectInfoTable[NumberOfReplications]))</f>
        <v>50</v>
      </c>
      <c r="N1329" s="5" cm="1">
        <f t="array" ref="N1329">IFERROR(AVERAGE(IF((DiscreteStatsTable[GroupByKey]=DiscreteStatsTable[[#This Row],[GroupByKey]]),(DiscreteStatsTable[GroupByKey]=DiscreteStatsTable[[#This Row],[GroupByKey]])*DiscreteStatsTable[Average])),0)</f>
        <v>0.57601823206331915</v>
      </c>
      <c r="O1329" s="5" cm="1">
        <f t="array" ref="O1329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329" s="5" cm="1">
        <f t="array" ref="P1329">MAX(IF((ProjectInfoTable[ProjectName]=DiscreteStatsTable[[#This Row],[ProjectName]]),(ProjectInfoTable[ProjectName]=DiscreteStatsTable[[#This Row],[ProjectName]])*ProjectInfoTable[ConfidenceInterval]))</f>
        <v>0.95</v>
      </c>
      <c r="Q1329" s="5">
        <f>IF(AND(DiscreteStatsTable[[#This Row],[RepsWithStatObserved]]=1,Y1329=0),200000000000000000000,IFERROR(_xlfn.T.INV.2T(1 -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329" s="5" cm="1">
        <f t="array" ref="R1329">MIN(IF((DiscreteStatsTable[GroupByKey]=DiscreteStatsTable[[#This Row],[GroupByKey]]),(DiscreteStatsTable[GroupByKey]=DiscreteStatsTable[[#This Row],[GroupByKey]])*DiscreteStatsTable[Average]))</f>
        <v>0.32737752576294898</v>
      </c>
      <c r="S1329" s="5" cm="1">
        <f t="array" ref="S1329">MAX(IF((DiscreteStatsTable[GroupByKey]=DiscreteStatsTable[[#This Row],[GroupByKey]]),(DiscreteStatsTable[GroupByKey]=DiscreteStatsTable[[#This Row],[GroupByKey]])*DiscreteStatsTable[Average]))</f>
        <v>1.14796185143237</v>
      </c>
      <c r="T1329" s="5" cm="1">
        <f t="array" ref="T1329">MIN(IF((DiscreteStatsTable[GroupByKey]=DiscreteStatsTable[[#This Row],[GroupByKey]]),(DiscreteStatsTable[GroupByKey]=DiscreteStatsTable[[#This Row],[GroupByKey]])*DiscreteStatsTable[Minimum]))</f>
        <v>0</v>
      </c>
      <c r="U1329" s="5" cm="1">
        <f t="array" ref="U1329">MAX(IF((DiscreteStatsTable[GroupByKey]=DiscreteStatsTable[[#This Row],[GroupByKey]]),(DiscreteStatsTable[GroupByKey]=DiscreteStatsTable[[#This Row],[GroupByKey]])*DiscreteStatsTable[Maximum]))</f>
        <v>11.200829717355999</v>
      </c>
      <c r="V1329" s="5" cm="1">
        <f t="array" ref="V1329">IFERROR(AVERAGE(IF((DiscreteStatsTable[GroupByKey]=DiscreteStatsTable[[#This Row],[GroupByKey]]),(DiscreteStatsTable[GroupByKey]=DiscreteStatsTable[[#This Row],[GroupByKey]])*DiscreteStatsTable[NumberObservations])),0)</f>
        <v>314.94</v>
      </c>
      <c r="W1329" s="5">
        <f>IF((DiscreteStatsTable[[#This Row],[RepsRequested]]&gt;1),DiscreteStatsTable[[#This Row],[HalfWidth]],DiscreteStatsTable[[#This Row],[BatchMeansHalfWidth]])</f>
        <v>4.5229136780020357E-2</v>
      </c>
      <c r="X1329" s="5" cm="1">
        <f t="array" ref="X1329">COUNT(IF((DiscreteStatsTable[GroupByKey]=DiscreteStatsTable[[#This Row],[GroupByKey]]),(DiscreteStatsTable[GroupByKey]=DiscreteStatsTable[[#This Row],[GroupByKey]])*DiscreteStatsTable[Replication]))</f>
        <v>50</v>
      </c>
      <c r="Y1329" s="5">
        <f>IF(DiscreteStatsTable[[#This Row],[RepsRequested]]=DiscreteStatsTable[[#This Row],[RepsWithStatObserved]],1,0)</f>
        <v>1</v>
      </c>
    </row>
    <row r="1330" spans="1:25" x14ac:dyDescent="0.25">
      <c r="A1330" t="s">
        <v>68</v>
      </c>
      <c r="B1330" t="s">
        <v>70</v>
      </c>
      <c r="C1330">
        <v>45</v>
      </c>
      <c r="D1330" t="s">
        <v>85</v>
      </c>
      <c r="E1330" t="s">
        <v>86</v>
      </c>
      <c r="F1330" t="s">
        <v>87</v>
      </c>
      <c r="G1330">
        <v>0</v>
      </c>
      <c r="H1330">
        <v>2E+20</v>
      </c>
      <c r="I1330">
        <v>0</v>
      </c>
      <c r="J1330">
        <v>0</v>
      </c>
      <c r="K1330">
        <v>315</v>
      </c>
      <c r="L133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30" s="5" cm="1">
        <f t="array" ref="M1330">MAX(IF((ProjectInfoTable[ProjectName]=DiscreteStatsTable[[#This Row],[ProjectName]]),(ProjectInfoTable[ProjectName]=DiscreteStatsTable[[#This Row],[ProjectName]])*ProjectInfoTable[NumberOfReplications]))</f>
        <v>50</v>
      </c>
      <c r="N1330" s="5" cm="1">
        <f t="array" ref="N1330">IFERROR(AVERAGE(IF((DiscreteStatsTable[GroupByKey]=DiscreteStatsTable[[#This Row],[GroupByKey]]),(DiscreteStatsTable[GroupByKey]=DiscreteStatsTable[[#This Row],[GroupByKey]])*DiscreteStatsTable[Average])),0)</f>
        <v>0</v>
      </c>
      <c r="O1330" s="5" cm="1">
        <f t="array" ref="O1330">IFERROR(_xlfn.STDEV.S(IF((DiscreteStatsTable[GroupByKey]=DiscreteStatsTable[[#This Row],[GroupByKey]]),(DiscreteStatsTable[GroupByKey]=DiscreteStatsTable[[#This Row],[GroupByKey]])*DiscreteStatsTable[Average])),0)</f>
        <v>0</v>
      </c>
      <c r="P1330" s="5" cm="1">
        <f t="array" ref="P1330">MAX(IF((ProjectInfoTable[ProjectName]=DiscreteStatsTable[[#This Row],[ProjectName]]),(ProjectInfoTable[ProjectName]=DiscreteStatsTable[[#This Row],[ProjectName]])*ProjectInfoTable[ConfidenceInterval]))</f>
        <v>0.95</v>
      </c>
      <c r="Q1330" s="5">
        <f>IF(AND(DiscreteStatsTable[[#This Row],[RepsWithStatObserved]]=1,Y1330=0),200000000000000000000,IFERROR(_xlfn.T.INV.2T(1 -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0" s="5" cm="1">
        <f t="array" ref="R1330">MIN(IF((DiscreteStatsTable[GroupByKey]=DiscreteStatsTable[[#This Row],[GroupByKey]]),(DiscreteStatsTable[GroupByKey]=DiscreteStatsTable[[#This Row],[GroupByKey]])*DiscreteStatsTable[Average]))</f>
        <v>0</v>
      </c>
      <c r="S1330" s="5" cm="1">
        <f t="array" ref="S1330">MAX(IF((DiscreteStatsTable[GroupByKey]=DiscreteStatsTable[[#This Row],[GroupByKey]]),(DiscreteStatsTable[GroupByKey]=DiscreteStatsTable[[#This Row],[GroupByKey]])*DiscreteStatsTable[Average]))</f>
        <v>0</v>
      </c>
      <c r="T1330" s="5" cm="1">
        <f t="array" ref="T1330">MIN(IF((DiscreteStatsTable[GroupByKey]=DiscreteStatsTable[[#This Row],[GroupByKey]]),(DiscreteStatsTable[GroupByKey]=DiscreteStatsTable[[#This Row],[GroupByKey]])*DiscreteStatsTable[Minimum]))</f>
        <v>0</v>
      </c>
      <c r="U1330" s="5" cm="1">
        <f t="array" ref="U1330">MAX(IF((DiscreteStatsTable[GroupByKey]=DiscreteStatsTable[[#This Row],[GroupByKey]]),(DiscreteStatsTable[GroupByKey]=DiscreteStatsTable[[#This Row],[GroupByKey]])*DiscreteStatsTable[Maximum]))</f>
        <v>0</v>
      </c>
      <c r="V1330" s="5" cm="1">
        <f t="array" ref="V1330">IFERROR(AVERAGE(IF((DiscreteStatsTable[GroupByKey]=DiscreteStatsTable[[#This Row],[GroupByKey]]),(DiscreteStatsTable[GroupByKey]=DiscreteStatsTable[[#This Row],[GroupByKey]])*DiscreteStatsTable[NumberObservations])),0)</f>
        <v>314.94</v>
      </c>
      <c r="W1330" s="5">
        <f>IF((DiscreteStatsTable[[#This Row],[RepsRequested]]&gt;1),DiscreteStatsTable[[#This Row],[HalfWidth]],DiscreteStatsTable[[#This Row],[BatchMeansHalfWidth]])</f>
        <v>0</v>
      </c>
      <c r="X1330" s="5" cm="1">
        <f t="array" ref="X1330">COUNT(IF((DiscreteStatsTable[GroupByKey]=DiscreteStatsTable[[#This Row],[GroupByKey]]),(DiscreteStatsTable[GroupByKey]=DiscreteStatsTable[[#This Row],[GroupByKey]])*DiscreteStatsTable[Replication]))</f>
        <v>50</v>
      </c>
      <c r="Y1330" s="5">
        <f>IF(DiscreteStatsTable[[#This Row],[RepsRequested]]=DiscreteStatsTable[[#This Row],[RepsWithStatObserved]],1,0)</f>
        <v>1</v>
      </c>
    </row>
    <row r="1331" spans="1:25" x14ac:dyDescent="0.25">
      <c r="A1331" t="s">
        <v>68</v>
      </c>
      <c r="B1331" t="s">
        <v>70</v>
      </c>
      <c r="C1331">
        <v>45</v>
      </c>
      <c r="D1331" t="s">
        <v>85</v>
      </c>
      <c r="E1331" t="s">
        <v>88</v>
      </c>
      <c r="F1331" t="s">
        <v>87</v>
      </c>
      <c r="G1331">
        <v>0</v>
      </c>
      <c r="H1331">
        <v>2E+20</v>
      </c>
      <c r="I1331">
        <v>0</v>
      </c>
      <c r="J1331">
        <v>0</v>
      </c>
      <c r="K1331">
        <v>315</v>
      </c>
      <c r="L133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31" s="5" cm="1">
        <f t="array" ref="M1331">MAX(IF((ProjectInfoTable[ProjectName]=DiscreteStatsTable[[#This Row],[ProjectName]]),(ProjectInfoTable[ProjectName]=DiscreteStatsTable[[#This Row],[ProjectName]])*ProjectInfoTable[NumberOfReplications]))</f>
        <v>50</v>
      </c>
      <c r="N1331" s="5" cm="1">
        <f t="array" ref="N1331">IFERROR(AVERAGE(IF((DiscreteStatsTable[GroupByKey]=DiscreteStatsTable[[#This Row],[GroupByKey]]),(DiscreteStatsTable[GroupByKey]=DiscreteStatsTable[[#This Row],[GroupByKey]])*DiscreteStatsTable[Average])),0)</f>
        <v>0</v>
      </c>
      <c r="O1331" s="5" cm="1">
        <f t="array" ref="O1331">IFERROR(_xlfn.STDEV.S(IF((DiscreteStatsTable[GroupByKey]=DiscreteStatsTable[[#This Row],[GroupByKey]]),(DiscreteStatsTable[GroupByKey]=DiscreteStatsTable[[#This Row],[GroupByKey]])*DiscreteStatsTable[Average])),0)</f>
        <v>0</v>
      </c>
      <c r="P1331" s="5" cm="1">
        <f t="array" ref="P1331">MAX(IF((ProjectInfoTable[ProjectName]=DiscreteStatsTable[[#This Row],[ProjectName]]),(ProjectInfoTable[ProjectName]=DiscreteStatsTable[[#This Row],[ProjectName]])*ProjectInfoTable[ConfidenceInterval]))</f>
        <v>0.95</v>
      </c>
      <c r="Q1331" s="5">
        <f>IF(AND(DiscreteStatsTable[[#This Row],[RepsWithStatObserved]]=1,Y1331=0),200000000000000000000,IFERROR(_xlfn.T.INV.2T(1 -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1" s="5" cm="1">
        <f t="array" ref="R1331">MIN(IF((DiscreteStatsTable[GroupByKey]=DiscreteStatsTable[[#This Row],[GroupByKey]]),(DiscreteStatsTable[GroupByKey]=DiscreteStatsTable[[#This Row],[GroupByKey]])*DiscreteStatsTable[Average]))</f>
        <v>0</v>
      </c>
      <c r="S1331" s="5" cm="1">
        <f t="array" ref="S1331">MAX(IF((DiscreteStatsTable[GroupByKey]=DiscreteStatsTable[[#This Row],[GroupByKey]]),(DiscreteStatsTable[GroupByKey]=DiscreteStatsTable[[#This Row],[GroupByKey]])*DiscreteStatsTable[Average]))</f>
        <v>0</v>
      </c>
      <c r="T1331" s="5" cm="1">
        <f t="array" ref="T1331">MIN(IF((DiscreteStatsTable[GroupByKey]=DiscreteStatsTable[[#This Row],[GroupByKey]]),(DiscreteStatsTable[GroupByKey]=DiscreteStatsTable[[#This Row],[GroupByKey]])*DiscreteStatsTable[Minimum]))</f>
        <v>0</v>
      </c>
      <c r="U1331" s="5" cm="1">
        <f t="array" ref="U1331">MAX(IF((DiscreteStatsTable[GroupByKey]=DiscreteStatsTable[[#This Row],[GroupByKey]]),(DiscreteStatsTable[GroupByKey]=DiscreteStatsTable[[#This Row],[GroupByKey]])*DiscreteStatsTable[Maximum]))</f>
        <v>0</v>
      </c>
      <c r="V1331" s="5" cm="1">
        <f t="array" ref="V1331">IFERROR(AVERAGE(IF((DiscreteStatsTable[GroupByKey]=DiscreteStatsTable[[#This Row],[GroupByKey]]),(DiscreteStatsTable[GroupByKey]=DiscreteStatsTable[[#This Row],[GroupByKey]])*DiscreteStatsTable[NumberObservations])),0)</f>
        <v>314.94</v>
      </c>
      <c r="W1331" s="5">
        <f>IF((DiscreteStatsTable[[#This Row],[RepsRequested]]&gt;1),DiscreteStatsTable[[#This Row],[HalfWidth]],DiscreteStatsTable[[#This Row],[BatchMeansHalfWidth]])</f>
        <v>0</v>
      </c>
      <c r="X1331" s="5" cm="1">
        <f t="array" ref="X1331">COUNT(IF((DiscreteStatsTable[GroupByKey]=DiscreteStatsTable[[#This Row],[GroupByKey]]),(DiscreteStatsTable[GroupByKey]=DiscreteStatsTable[[#This Row],[GroupByKey]])*DiscreteStatsTable[Replication]))</f>
        <v>50</v>
      </c>
      <c r="Y1331" s="5">
        <f>IF(DiscreteStatsTable[[#This Row],[RepsRequested]]=DiscreteStatsTable[[#This Row],[RepsWithStatObserved]],1,0)</f>
        <v>1</v>
      </c>
    </row>
    <row r="1332" spans="1:25" x14ac:dyDescent="0.25">
      <c r="A1332" t="s">
        <v>68</v>
      </c>
      <c r="B1332" t="s">
        <v>70</v>
      </c>
      <c r="C1332">
        <v>45</v>
      </c>
      <c r="D1332" t="s">
        <v>85</v>
      </c>
      <c r="E1332" t="s">
        <v>89</v>
      </c>
      <c r="F1332" t="s">
        <v>87</v>
      </c>
      <c r="G1332">
        <v>0</v>
      </c>
      <c r="H1332">
        <v>2E+20</v>
      </c>
      <c r="I1332">
        <v>0</v>
      </c>
      <c r="J1332">
        <v>0</v>
      </c>
      <c r="K1332">
        <v>315</v>
      </c>
      <c r="L133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32" s="5" cm="1">
        <f t="array" ref="M1332">MAX(IF((ProjectInfoTable[ProjectName]=DiscreteStatsTable[[#This Row],[ProjectName]]),(ProjectInfoTable[ProjectName]=DiscreteStatsTable[[#This Row],[ProjectName]])*ProjectInfoTable[NumberOfReplications]))</f>
        <v>50</v>
      </c>
      <c r="N1332" s="5" cm="1">
        <f t="array" ref="N1332">IFERROR(AVERAGE(IF((DiscreteStatsTable[GroupByKey]=DiscreteStatsTable[[#This Row],[GroupByKey]]),(DiscreteStatsTable[GroupByKey]=DiscreteStatsTable[[#This Row],[GroupByKey]])*DiscreteStatsTable[Average])),0)</f>
        <v>0</v>
      </c>
      <c r="O1332" s="5" cm="1">
        <f t="array" ref="O1332">IFERROR(_xlfn.STDEV.S(IF((DiscreteStatsTable[GroupByKey]=DiscreteStatsTable[[#This Row],[GroupByKey]]),(DiscreteStatsTable[GroupByKey]=DiscreteStatsTable[[#This Row],[GroupByKey]])*DiscreteStatsTable[Average])),0)</f>
        <v>0</v>
      </c>
      <c r="P1332" s="5" cm="1">
        <f t="array" ref="P1332">MAX(IF((ProjectInfoTable[ProjectName]=DiscreteStatsTable[[#This Row],[ProjectName]]),(ProjectInfoTable[ProjectName]=DiscreteStatsTable[[#This Row],[ProjectName]])*ProjectInfoTable[ConfidenceInterval]))</f>
        <v>0.95</v>
      </c>
      <c r="Q1332" s="5">
        <f>IF(AND(DiscreteStatsTable[[#This Row],[RepsWithStatObserved]]=1,Y1332=0),200000000000000000000,IFERROR(_xlfn.T.INV.2T(1 -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2" s="5" cm="1">
        <f t="array" ref="R1332">MIN(IF((DiscreteStatsTable[GroupByKey]=DiscreteStatsTable[[#This Row],[GroupByKey]]),(DiscreteStatsTable[GroupByKey]=DiscreteStatsTable[[#This Row],[GroupByKey]])*DiscreteStatsTable[Average]))</f>
        <v>0</v>
      </c>
      <c r="S1332" s="5" cm="1">
        <f t="array" ref="S1332">MAX(IF((DiscreteStatsTable[GroupByKey]=DiscreteStatsTable[[#This Row],[GroupByKey]]),(DiscreteStatsTable[GroupByKey]=DiscreteStatsTable[[#This Row],[GroupByKey]])*DiscreteStatsTable[Average]))</f>
        <v>0</v>
      </c>
      <c r="T1332" s="5" cm="1">
        <f t="array" ref="T1332">MIN(IF((DiscreteStatsTable[GroupByKey]=DiscreteStatsTable[[#This Row],[GroupByKey]]),(DiscreteStatsTable[GroupByKey]=DiscreteStatsTable[[#This Row],[GroupByKey]])*DiscreteStatsTable[Minimum]))</f>
        <v>0</v>
      </c>
      <c r="U1332" s="5" cm="1">
        <f t="array" ref="U1332">MAX(IF((DiscreteStatsTable[GroupByKey]=DiscreteStatsTable[[#This Row],[GroupByKey]]),(DiscreteStatsTable[GroupByKey]=DiscreteStatsTable[[#This Row],[GroupByKey]])*DiscreteStatsTable[Maximum]))</f>
        <v>0</v>
      </c>
      <c r="V1332" s="5" cm="1">
        <f t="array" ref="V1332">IFERROR(AVERAGE(IF((DiscreteStatsTable[GroupByKey]=DiscreteStatsTable[[#This Row],[GroupByKey]]),(DiscreteStatsTable[GroupByKey]=DiscreteStatsTable[[#This Row],[GroupByKey]])*DiscreteStatsTable[NumberObservations])),0)</f>
        <v>314.94</v>
      </c>
      <c r="W1332" s="5">
        <f>IF((DiscreteStatsTable[[#This Row],[RepsRequested]]&gt;1),DiscreteStatsTable[[#This Row],[HalfWidth]],DiscreteStatsTable[[#This Row],[BatchMeansHalfWidth]])</f>
        <v>0</v>
      </c>
      <c r="X1332" s="5" cm="1">
        <f t="array" ref="X1332">COUNT(IF((DiscreteStatsTable[GroupByKey]=DiscreteStatsTable[[#This Row],[GroupByKey]]),(DiscreteStatsTable[GroupByKey]=DiscreteStatsTable[[#This Row],[GroupByKey]])*DiscreteStatsTable[Replication]))</f>
        <v>50</v>
      </c>
      <c r="Y1332" s="5">
        <f>IF(DiscreteStatsTable[[#This Row],[RepsRequested]]=DiscreteStatsTable[[#This Row],[RepsWithStatObserved]],1,0)</f>
        <v>1</v>
      </c>
    </row>
    <row r="1333" spans="1:25" x14ac:dyDescent="0.25">
      <c r="A1333" t="s">
        <v>68</v>
      </c>
      <c r="B1333" t="s">
        <v>70</v>
      </c>
      <c r="C1333">
        <v>45</v>
      </c>
      <c r="D1333" t="s">
        <v>85</v>
      </c>
      <c r="E1333" t="s">
        <v>90</v>
      </c>
      <c r="F1333" t="s">
        <v>87</v>
      </c>
      <c r="G1333">
        <v>0</v>
      </c>
      <c r="H1333">
        <v>2E+20</v>
      </c>
      <c r="I1333">
        <v>0</v>
      </c>
      <c r="J1333">
        <v>0</v>
      </c>
      <c r="K1333">
        <v>315</v>
      </c>
      <c r="L133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33" s="5" cm="1">
        <f t="array" ref="M1333">MAX(IF((ProjectInfoTable[ProjectName]=DiscreteStatsTable[[#This Row],[ProjectName]]),(ProjectInfoTable[ProjectName]=DiscreteStatsTable[[#This Row],[ProjectName]])*ProjectInfoTable[NumberOfReplications]))</f>
        <v>50</v>
      </c>
      <c r="N1333" s="5" cm="1">
        <f t="array" ref="N1333">IFERROR(AVERAGE(IF((DiscreteStatsTable[GroupByKey]=DiscreteStatsTable[[#This Row],[GroupByKey]]),(DiscreteStatsTable[GroupByKey]=DiscreteStatsTable[[#This Row],[GroupByKey]])*DiscreteStatsTable[Average])),0)</f>
        <v>0</v>
      </c>
      <c r="O1333" s="5" cm="1">
        <f t="array" ref="O1333">IFERROR(_xlfn.STDEV.S(IF((DiscreteStatsTable[GroupByKey]=DiscreteStatsTable[[#This Row],[GroupByKey]]),(DiscreteStatsTable[GroupByKey]=DiscreteStatsTable[[#This Row],[GroupByKey]])*DiscreteStatsTable[Average])),0)</f>
        <v>0</v>
      </c>
      <c r="P1333" s="5" cm="1">
        <f t="array" ref="P1333">MAX(IF((ProjectInfoTable[ProjectName]=DiscreteStatsTable[[#This Row],[ProjectName]]),(ProjectInfoTable[ProjectName]=DiscreteStatsTable[[#This Row],[ProjectName]])*ProjectInfoTable[ConfidenceInterval]))</f>
        <v>0.95</v>
      </c>
      <c r="Q1333" s="5">
        <f>IF(AND(DiscreteStatsTable[[#This Row],[RepsWithStatObserved]]=1,Y1333=0),200000000000000000000,IFERROR(_xlfn.T.INV.2T(1 -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3" s="5" cm="1">
        <f t="array" ref="R1333">MIN(IF((DiscreteStatsTable[GroupByKey]=DiscreteStatsTable[[#This Row],[GroupByKey]]),(DiscreteStatsTable[GroupByKey]=DiscreteStatsTable[[#This Row],[GroupByKey]])*DiscreteStatsTable[Average]))</f>
        <v>0</v>
      </c>
      <c r="S1333" s="5" cm="1">
        <f t="array" ref="S1333">MAX(IF((DiscreteStatsTable[GroupByKey]=DiscreteStatsTable[[#This Row],[GroupByKey]]),(DiscreteStatsTable[GroupByKey]=DiscreteStatsTable[[#This Row],[GroupByKey]])*DiscreteStatsTable[Average]))</f>
        <v>0</v>
      </c>
      <c r="T1333" s="5" cm="1">
        <f t="array" ref="T1333">MIN(IF((DiscreteStatsTable[GroupByKey]=DiscreteStatsTable[[#This Row],[GroupByKey]]),(DiscreteStatsTable[GroupByKey]=DiscreteStatsTable[[#This Row],[GroupByKey]])*DiscreteStatsTable[Minimum]))</f>
        <v>0</v>
      </c>
      <c r="U1333" s="5" cm="1">
        <f t="array" ref="U1333">MAX(IF((DiscreteStatsTable[GroupByKey]=DiscreteStatsTable[[#This Row],[GroupByKey]]),(DiscreteStatsTable[GroupByKey]=DiscreteStatsTable[[#This Row],[GroupByKey]])*DiscreteStatsTable[Maximum]))</f>
        <v>0</v>
      </c>
      <c r="V1333" s="5" cm="1">
        <f t="array" ref="V1333">IFERROR(AVERAGE(IF((DiscreteStatsTable[GroupByKey]=DiscreteStatsTable[[#This Row],[GroupByKey]]),(DiscreteStatsTable[GroupByKey]=DiscreteStatsTable[[#This Row],[GroupByKey]])*DiscreteStatsTable[NumberObservations])),0)</f>
        <v>314.94</v>
      </c>
      <c r="W1333" s="5">
        <f>IF((DiscreteStatsTable[[#This Row],[RepsRequested]]&gt;1),DiscreteStatsTable[[#This Row],[HalfWidth]],DiscreteStatsTable[[#This Row],[BatchMeansHalfWidth]])</f>
        <v>0</v>
      </c>
      <c r="X1333" s="5" cm="1">
        <f t="array" ref="X1333">COUNT(IF((DiscreteStatsTable[GroupByKey]=DiscreteStatsTable[[#This Row],[GroupByKey]]),(DiscreteStatsTable[GroupByKey]=DiscreteStatsTable[[#This Row],[GroupByKey]])*DiscreteStatsTable[Replication]))</f>
        <v>50</v>
      </c>
      <c r="Y1333" s="5">
        <f>IF(DiscreteStatsTable[[#This Row],[RepsRequested]]=DiscreteStatsTable[[#This Row],[RepsWithStatObserved]],1,0)</f>
        <v>1</v>
      </c>
    </row>
    <row r="1334" spans="1:25" x14ac:dyDescent="0.25">
      <c r="A1334" t="s">
        <v>68</v>
      </c>
      <c r="B1334" t="s">
        <v>70</v>
      </c>
      <c r="C1334">
        <v>45</v>
      </c>
      <c r="D1334" t="s">
        <v>85</v>
      </c>
      <c r="E1334" t="s">
        <v>91</v>
      </c>
      <c r="F1334" t="s">
        <v>87</v>
      </c>
      <c r="G1334">
        <v>0.14775202073435401</v>
      </c>
      <c r="H1334">
        <v>2E+20</v>
      </c>
      <c r="I1334">
        <v>1.57655490856475E-2</v>
      </c>
      <c r="J1334">
        <v>0.32622175412906601</v>
      </c>
      <c r="K1334">
        <v>315</v>
      </c>
      <c r="L133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34" s="5" cm="1">
        <f t="array" ref="M1334">MAX(IF((ProjectInfoTable[ProjectName]=DiscreteStatsTable[[#This Row],[ProjectName]]),(ProjectInfoTable[ProjectName]=DiscreteStatsTable[[#This Row],[ProjectName]])*ProjectInfoTable[NumberOfReplications]))</f>
        <v>50</v>
      </c>
      <c r="N1334" s="5" cm="1">
        <f t="array" ref="N1334">IFERROR(AVERAGE(IF((DiscreteStatsTable[GroupByKey]=DiscreteStatsTable[[#This Row],[GroupByKey]]),(DiscreteStatsTable[GroupByKey]=DiscreteStatsTable[[#This Row],[GroupByKey]])*DiscreteStatsTable[Average])),0)</f>
        <v>0.15360300744494335</v>
      </c>
      <c r="O1334" s="5" cm="1">
        <f t="array" ref="O133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34" s="5" cm="1">
        <f t="array" ref="P1334">MAX(IF((ProjectInfoTable[ProjectName]=DiscreteStatsTable[[#This Row],[ProjectName]]),(ProjectInfoTable[ProjectName]=DiscreteStatsTable[[#This Row],[ProjectName]])*ProjectInfoTable[ConfidenceInterval]))</f>
        <v>0.95</v>
      </c>
      <c r="Q1334" s="5">
        <f>IF(AND(DiscreteStatsTable[[#This Row],[RepsWithStatObserved]]=1,Y1334=0),200000000000000000000,IFERROR(_xlfn.T.INV.2T(1 -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34" s="5" cm="1">
        <f t="array" ref="R1334">MIN(IF((DiscreteStatsTable[GroupByKey]=DiscreteStatsTable[[#This Row],[GroupByKey]]),(DiscreteStatsTable[GroupByKey]=DiscreteStatsTable[[#This Row],[GroupByKey]])*DiscreteStatsTable[Average]))</f>
        <v>0.14775202073435401</v>
      </c>
      <c r="S1334" s="5" cm="1">
        <f t="array" ref="S1334">MAX(IF((DiscreteStatsTable[GroupByKey]=DiscreteStatsTable[[#This Row],[GroupByKey]]),(DiscreteStatsTable[GroupByKey]=DiscreteStatsTable[[#This Row],[GroupByKey]])*DiscreteStatsTable[Average]))</f>
        <v>0.15935535821513699</v>
      </c>
      <c r="T1334" s="5" cm="1">
        <f t="array" ref="T1334">MIN(IF((DiscreteStatsTable[GroupByKey]=DiscreteStatsTable[[#This Row],[GroupByKey]]),(DiscreteStatsTable[GroupByKey]=DiscreteStatsTable[[#This Row],[GroupByKey]])*DiscreteStatsTable[Minimum]))</f>
        <v>1.2941586017357501E-2</v>
      </c>
      <c r="U1334" s="5" cm="1">
        <f t="array" ref="U1334">MAX(IF((DiscreteStatsTable[GroupByKey]=DiscreteStatsTable[[#This Row],[GroupByKey]]),(DiscreteStatsTable[GroupByKey]=DiscreteStatsTable[[#This Row],[GroupByKey]])*DiscreteStatsTable[Maximum]))</f>
        <v>0.39902140955300902</v>
      </c>
      <c r="V1334" s="5" cm="1">
        <f t="array" ref="V1334">IFERROR(AVERAGE(IF((DiscreteStatsTable[GroupByKey]=DiscreteStatsTable[[#This Row],[GroupByKey]]),(DiscreteStatsTable[GroupByKey]=DiscreteStatsTable[[#This Row],[GroupByKey]])*DiscreteStatsTable[NumberObservations])),0)</f>
        <v>314.94</v>
      </c>
      <c r="W1334" s="5">
        <f>IF((DiscreteStatsTable[[#This Row],[RepsRequested]]&gt;1),DiscreteStatsTable[[#This Row],[HalfWidth]],DiscreteStatsTable[[#This Row],[BatchMeansHalfWidth]])</f>
        <v>7.902472167534418E-4</v>
      </c>
      <c r="X1334" s="5" cm="1">
        <f t="array" ref="X1334">COUNT(IF((DiscreteStatsTable[GroupByKey]=DiscreteStatsTable[[#This Row],[GroupByKey]]),(DiscreteStatsTable[GroupByKey]=DiscreteStatsTable[[#This Row],[GroupByKey]])*DiscreteStatsTable[Replication]))</f>
        <v>50</v>
      </c>
      <c r="Y1334" s="5">
        <f>IF(DiscreteStatsTable[[#This Row],[RepsRequested]]=DiscreteStatsTable[[#This Row],[RepsWithStatObserved]],1,0)</f>
        <v>1</v>
      </c>
    </row>
    <row r="1335" spans="1:25" x14ac:dyDescent="0.25">
      <c r="A1335" t="s">
        <v>68</v>
      </c>
      <c r="B1335" t="s">
        <v>70</v>
      </c>
      <c r="C1335">
        <v>45</v>
      </c>
      <c r="D1335" t="s">
        <v>85</v>
      </c>
      <c r="E1335" t="s">
        <v>92</v>
      </c>
      <c r="F1335" t="s">
        <v>87</v>
      </c>
      <c r="G1335">
        <v>5.7719952606423401</v>
      </c>
      <c r="H1335">
        <v>2E+20</v>
      </c>
      <c r="I1335">
        <v>0.94593294513884996</v>
      </c>
      <c r="J1335">
        <v>15.477267702390799</v>
      </c>
      <c r="K1335">
        <v>315</v>
      </c>
      <c r="L133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35" s="5" cm="1">
        <f t="array" ref="M1335">MAX(IF((ProjectInfoTable[ProjectName]=DiscreteStatsTable[[#This Row],[ProjectName]]),(ProjectInfoTable[ProjectName]=DiscreteStatsTable[[#This Row],[ProjectName]])*ProjectInfoTable[NumberOfReplications]))</f>
        <v>50</v>
      </c>
      <c r="N1335" s="5" cm="1">
        <f t="array" ref="N1335">IFERROR(AVERAGE(IF((DiscreteStatsTable[GroupByKey]=DiscreteStatsTable[[#This Row],[GroupByKey]]),(DiscreteStatsTable[GroupByKey]=DiscreteStatsTable[[#This Row],[GroupByKey]])*DiscreteStatsTable[Average])),0)</f>
        <v>6.2464097165262737</v>
      </c>
      <c r="O1335" s="5" cm="1">
        <f t="array" ref="O1335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335" s="5" cm="1">
        <f t="array" ref="P1335">MAX(IF((ProjectInfoTable[ProjectName]=DiscreteStatsTable[[#This Row],[ProjectName]]),(ProjectInfoTable[ProjectName]=DiscreteStatsTable[[#This Row],[ProjectName]])*ProjectInfoTable[ConfidenceInterval]))</f>
        <v>0.95</v>
      </c>
      <c r="Q1335" s="5">
        <f>IF(AND(DiscreteStatsTable[[#This Row],[RepsWithStatObserved]]=1,Y1335=0),200000000000000000000,IFERROR(_xlfn.T.INV.2T(1 -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335" s="5" cm="1">
        <f t="array" ref="R1335">MIN(IF((DiscreteStatsTable[GroupByKey]=DiscreteStatsTable[[#This Row],[GroupByKey]]),(DiscreteStatsTable[GroupByKey]=DiscreteStatsTable[[#This Row],[GroupByKey]])*DiscreteStatsTable[Average]))</f>
        <v>5.7719952606423401</v>
      </c>
      <c r="S1335" s="5" cm="1">
        <f t="array" ref="S1335">MAX(IF((DiscreteStatsTable[GroupByKey]=DiscreteStatsTable[[#This Row],[GroupByKey]]),(DiscreteStatsTable[GroupByKey]=DiscreteStatsTable[[#This Row],[GroupByKey]])*DiscreteStatsTable[Average]))</f>
        <v>6.9649734105951397</v>
      </c>
      <c r="T1335" s="5" cm="1">
        <f t="array" ref="T1335">MIN(IF((DiscreteStatsTable[GroupByKey]=DiscreteStatsTable[[#This Row],[GroupByKey]]),(DiscreteStatsTable[GroupByKey]=DiscreteStatsTable[[#This Row],[GroupByKey]])*DiscreteStatsTable[Minimum]))</f>
        <v>0.776495161041453</v>
      </c>
      <c r="U1335" s="5" cm="1">
        <f t="array" ref="U1335">MAX(IF((DiscreteStatsTable[GroupByKey]=DiscreteStatsTable[[#This Row],[GroupByKey]]),(DiscreteStatsTable[GroupByKey]=DiscreteStatsTable[[#This Row],[GroupByKey]])*DiscreteStatsTable[Maximum]))</f>
        <v>24.516532285818698</v>
      </c>
      <c r="V1335" s="5" cm="1">
        <f t="array" ref="V1335">IFERROR(AVERAGE(IF((DiscreteStatsTable[GroupByKey]=DiscreteStatsTable[[#This Row],[GroupByKey]]),(DiscreteStatsTable[GroupByKey]=DiscreteStatsTable[[#This Row],[GroupByKey]])*DiscreteStatsTable[NumberObservations])),0)</f>
        <v>314.94</v>
      </c>
      <c r="W1335" s="5">
        <f>IF((DiscreteStatsTable[[#This Row],[RepsRequested]]&gt;1),DiscreteStatsTable[[#This Row],[HalfWidth]],DiscreteStatsTable[[#This Row],[BatchMeansHalfWidth]])</f>
        <v>7.1468938045562813E-2</v>
      </c>
      <c r="X1335" s="5" cm="1">
        <f t="array" ref="X1335">COUNT(IF((DiscreteStatsTable[GroupByKey]=DiscreteStatsTable[[#This Row],[GroupByKey]]),(DiscreteStatsTable[GroupByKey]=DiscreteStatsTable[[#This Row],[GroupByKey]])*DiscreteStatsTable[Replication]))</f>
        <v>50</v>
      </c>
      <c r="Y1335" s="5">
        <f>IF(DiscreteStatsTable[[#This Row],[RepsRequested]]=DiscreteStatsTable[[#This Row],[RepsWithStatObserved]],1,0)</f>
        <v>1</v>
      </c>
    </row>
    <row r="1336" spans="1:25" x14ac:dyDescent="0.25">
      <c r="A1336" t="s">
        <v>68</v>
      </c>
      <c r="B1336" t="s">
        <v>70</v>
      </c>
      <c r="C1336">
        <v>45</v>
      </c>
      <c r="D1336" t="s">
        <v>85</v>
      </c>
      <c r="E1336" t="s">
        <v>93</v>
      </c>
      <c r="F1336" t="s">
        <v>87</v>
      </c>
      <c r="G1336">
        <v>0</v>
      </c>
      <c r="H1336">
        <v>2E+20</v>
      </c>
      <c r="I1336">
        <v>0</v>
      </c>
      <c r="J1336">
        <v>0</v>
      </c>
      <c r="K1336">
        <v>315</v>
      </c>
      <c r="L133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36" s="5" cm="1">
        <f t="array" ref="M1336">MAX(IF((ProjectInfoTable[ProjectName]=DiscreteStatsTable[[#This Row],[ProjectName]]),(ProjectInfoTable[ProjectName]=DiscreteStatsTable[[#This Row],[ProjectName]])*ProjectInfoTable[NumberOfReplications]))</f>
        <v>50</v>
      </c>
      <c r="N1336" s="5" cm="1">
        <f t="array" ref="N1336">IFERROR(AVERAGE(IF((DiscreteStatsTable[GroupByKey]=DiscreteStatsTable[[#This Row],[GroupByKey]]),(DiscreteStatsTable[GroupByKey]=DiscreteStatsTable[[#This Row],[GroupByKey]])*DiscreteStatsTable[Average])),0)</f>
        <v>0</v>
      </c>
      <c r="O1336" s="5" cm="1">
        <f t="array" ref="O1336">IFERROR(_xlfn.STDEV.S(IF((DiscreteStatsTable[GroupByKey]=DiscreteStatsTable[[#This Row],[GroupByKey]]),(DiscreteStatsTable[GroupByKey]=DiscreteStatsTable[[#This Row],[GroupByKey]])*DiscreteStatsTable[Average])),0)</f>
        <v>0</v>
      </c>
      <c r="P1336" s="5" cm="1">
        <f t="array" ref="P1336">MAX(IF((ProjectInfoTable[ProjectName]=DiscreteStatsTable[[#This Row],[ProjectName]]),(ProjectInfoTable[ProjectName]=DiscreteStatsTable[[#This Row],[ProjectName]])*ProjectInfoTable[ConfidenceInterval]))</f>
        <v>0.95</v>
      </c>
      <c r="Q1336" s="5">
        <f>IF(AND(DiscreteStatsTable[[#This Row],[RepsWithStatObserved]]=1,Y1336=0),200000000000000000000,IFERROR(_xlfn.T.INV.2T(1 -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6" s="5" cm="1">
        <f t="array" ref="R1336">MIN(IF((DiscreteStatsTable[GroupByKey]=DiscreteStatsTable[[#This Row],[GroupByKey]]),(DiscreteStatsTable[GroupByKey]=DiscreteStatsTable[[#This Row],[GroupByKey]])*DiscreteStatsTable[Average]))</f>
        <v>0</v>
      </c>
      <c r="S1336" s="5" cm="1">
        <f t="array" ref="S1336">MAX(IF((DiscreteStatsTable[GroupByKey]=DiscreteStatsTable[[#This Row],[GroupByKey]]),(DiscreteStatsTable[GroupByKey]=DiscreteStatsTable[[#This Row],[GroupByKey]])*DiscreteStatsTable[Average]))</f>
        <v>0</v>
      </c>
      <c r="T1336" s="5" cm="1">
        <f t="array" ref="T1336">MIN(IF((DiscreteStatsTable[GroupByKey]=DiscreteStatsTable[[#This Row],[GroupByKey]]),(DiscreteStatsTable[GroupByKey]=DiscreteStatsTable[[#This Row],[GroupByKey]])*DiscreteStatsTable[Minimum]))</f>
        <v>0</v>
      </c>
      <c r="U1336" s="5" cm="1">
        <f t="array" ref="U1336">MAX(IF((DiscreteStatsTable[GroupByKey]=DiscreteStatsTable[[#This Row],[GroupByKey]]),(DiscreteStatsTable[GroupByKey]=DiscreteStatsTable[[#This Row],[GroupByKey]])*DiscreteStatsTable[Maximum]))</f>
        <v>0</v>
      </c>
      <c r="V1336" s="5" cm="1">
        <f t="array" ref="V1336">IFERROR(AVERAGE(IF((DiscreteStatsTable[GroupByKey]=DiscreteStatsTable[[#This Row],[GroupByKey]]),(DiscreteStatsTable[GroupByKey]=DiscreteStatsTable[[#This Row],[GroupByKey]])*DiscreteStatsTable[NumberObservations])),0)</f>
        <v>314.94</v>
      </c>
      <c r="W1336" s="5">
        <f>IF((DiscreteStatsTable[[#This Row],[RepsRequested]]&gt;1),DiscreteStatsTable[[#This Row],[HalfWidth]],DiscreteStatsTable[[#This Row],[BatchMeansHalfWidth]])</f>
        <v>0</v>
      </c>
      <c r="X1336" s="5" cm="1">
        <f t="array" ref="X1336">COUNT(IF((DiscreteStatsTable[GroupByKey]=DiscreteStatsTable[[#This Row],[GroupByKey]]),(DiscreteStatsTable[GroupByKey]=DiscreteStatsTable[[#This Row],[GroupByKey]])*DiscreteStatsTable[Replication]))</f>
        <v>50</v>
      </c>
      <c r="Y1336" s="5">
        <f>IF(DiscreteStatsTable[[#This Row],[RepsRequested]]=DiscreteStatsTable[[#This Row],[RepsWithStatObserved]],1,0)</f>
        <v>1</v>
      </c>
    </row>
    <row r="1337" spans="1:25" x14ac:dyDescent="0.25">
      <c r="A1337" t="s">
        <v>68</v>
      </c>
      <c r="B1337" t="s">
        <v>70</v>
      </c>
      <c r="C1337">
        <v>45</v>
      </c>
      <c r="D1337" t="s">
        <v>85</v>
      </c>
      <c r="E1337" t="s">
        <v>94</v>
      </c>
      <c r="F1337" t="s">
        <v>87</v>
      </c>
      <c r="G1337">
        <v>0</v>
      </c>
      <c r="H1337">
        <v>2E+20</v>
      </c>
      <c r="I1337">
        <v>0</v>
      </c>
      <c r="J1337">
        <v>0</v>
      </c>
      <c r="K1337">
        <v>315</v>
      </c>
      <c r="L133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37" s="5" cm="1">
        <f t="array" ref="M1337">MAX(IF((ProjectInfoTable[ProjectName]=DiscreteStatsTable[[#This Row],[ProjectName]]),(ProjectInfoTable[ProjectName]=DiscreteStatsTable[[#This Row],[ProjectName]])*ProjectInfoTable[NumberOfReplications]))</f>
        <v>50</v>
      </c>
      <c r="N1337" s="5" cm="1">
        <f t="array" ref="N1337">IFERROR(AVERAGE(IF((DiscreteStatsTable[GroupByKey]=DiscreteStatsTable[[#This Row],[GroupByKey]]),(DiscreteStatsTable[GroupByKey]=DiscreteStatsTable[[#This Row],[GroupByKey]])*DiscreteStatsTable[Average])),0)</f>
        <v>0</v>
      </c>
      <c r="O1337" s="5" cm="1">
        <f t="array" ref="O1337">IFERROR(_xlfn.STDEV.S(IF((DiscreteStatsTable[GroupByKey]=DiscreteStatsTable[[#This Row],[GroupByKey]]),(DiscreteStatsTable[GroupByKey]=DiscreteStatsTable[[#This Row],[GroupByKey]])*DiscreteStatsTable[Average])),0)</f>
        <v>0</v>
      </c>
      <c r="P1337" s="5" cm="1">
        <f t="array" ref="P1337">MAX(IF((ProjectInfoTable[ProjectName]=DiscreteStatsTable[[#This Row],[ProjectName]]),(ProjectInfoTable[ProjectName]=DiscreteStatsTable[[#This Row],[ProjectName]])*ProjectInfoTable[ConfidenceInterval]))</f>
        <v>0.95</v>
      </c>
      <c r="Q1337" s="5">
        <f>IF(AND(DiscreteStatsTable[[#This Row],[RepsWithStatObserved]]=1,Y1337=0),200000000000000000000,IFERROR(_xlfn.T.INV.2T(1 -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7" s="5" cm="1">
        <f t="array" ref="R1337">MIN(IF((DiscreteStatsTable[GroupByKey]=DiscreteStatsTable[[#This Row],[GroupByKey]]),(DiscreteStatsTable[GroupByKey]=DiscreteStatsTable[[#This Row],[GroupByKey]])*DiscreteStatsTable[Average]))</f>
        <v>0</v>
      </c>
      <c r="S1337" s="5" cm="1">
        <f t="array" ref="S1337">MAX(IF((DiscreteStatsTable[GroupByKey]=DiscreteStatsTable[[#This Row],[GroupByKey]]),(DiscreteStatsTable[GroupByKey]=DiscreteStatsTable[[#This Row],[GroupByKey]])*DiscreteStatsTable[Average]))</f>
        <v>0</v>
      </c>
      <c r="T1337" s="5" cm="1">
        <f t="array" ref="T1337">MIN(IF((DiscreteStatsTable[GroupByKey]=DiscreteStatsTable[[#This Row],[GroupByKey]]),(DiscreteStatsTable[GroupByKey]=DiscreteStatsTable[[#This Row],[GroupByKey]])*DiscreteStatsTable[Minimum]))</f>
        <v>0</v>
      </c>
      <c r="U1337" s="5" cm="1">
        <f t="array" ref="U1337">MAX(IF((DiscreteStatsTable[GroupByKey]=DiscreteStatsTable[[#This Row],[GroupByKey]]),(DiscreteStatsTable[GroupByKey]=DiscreteStatsTable[[#This Row],[GroupByKey]])*DiscreteStatsTable[Maximum]))</f>
        <v>0</v>
      </c>
      <c r="V1337" s="5" cm="1">
        <f t="array" ref="V1337">IFERROR(AVERAGE(IF((DiscreteStatsTable[GroupByKey]=DiscreteStatsTable[[#This Row],[GroupByKey]]),(DiscreteStatsTable[GroupByKey]=DiscreteStatsTable[[#This Row],[GroupByKey]])*DiscreteStatsTable[NumberObservations])),0)</f>
        <v>314.94</v>
      </c>
      <c r="W1337" s="5">
        <f>IF((DiscreteStatsTable[[#This Row],[RepsRequested]]&gt;1),DiscreteStatsTable[[#This Row],[HalfWidth]],DiscreteStatsTable[[#This Row],[BatchMeansHalfWidth]])</f>
        <v>0</v>
      </c>
      <c r="X1337" s="5" cm="1">
        <f t="array" ref="X1337">COUNT(IF((DiscreteStatsTable[GroupByKey]=DiscreteStatsTable[[#This Row],[GroupByKey]]),(DiscreteStatsTable[GroupByKey]=DiscreteStatsTable[[#This Row],[GroupByKey]])*DiscreteStatsTable[Replication]))</f>
        <v>50</v>
      </c>
      <c r="Y1337" s="5">
        <f>IF(DiscreteStatsTable[[#This Row],[RepsRequested]]=DiscreteStatsTable[[#This Row],[RepsWithStatObserved]],1,0)</f>
        <v>1</v>
      </c>
    </row>
    <row r="1338" spans="1:25" x14ac:dyDescent="0.25">
      <c r="A1338" t="s">
        <v>68</v>
      </c>
      <c r="B1338" t="s">
        <v>70</v>
      </c>
      <c r="C1338">
        <v>45</v>
      </c>
      <c r="D1338" t="s">
        <v>85</v>
      </c>
      <c r="E1338" t="s">
        <v>95</v>
      </c>
      <c r="F1338" t="s">
        <v>87</v>
      </c>
      <c r="G1338">
        <v>0.14775202073435401</v>
      </c>
      <c r="H1338">
        <v>2E+20</v>
      </c>
      <c r="I1338">
        <v>1.57655490856475E-2</v>
      </c>
      <c r="J1338">
        <v>0.32622175412906601</v>
      </c>
      <c r="K1338">
        <v>315</v>
      </c>
      <c r="L133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38" s="5" cm="1">
        <f t="array" ref="M1338">MAX(IF((ProjectInfoTable[ProjectName]=DiscreteStatsTable[[#This Row],[ProjectName]]),(ProjectInfoTable[ProjectName]=DiscreteStatsTable[[#This Row],[ProjectName]])*ProjectInfoTable[NumberOfReplications]))</f>
        <v>50</v>
      </c>
      <c r="N1338" s="5" cm="1">
        <f t="array" ref="N1338">IFERROR(AVERAGE(IF((DiscreteStatsTable[GroupByKey]=DiscreteStatsTable[[#This Row],[GroupByKey]]),(DiscreteStatsTable[GroupByKey]=DiscreteStatsTable[[#This Row],[GroupByKey]])*DiscreteStatsTable[Average])),0)</f>
        <v>0.15360300744494335</v>
      </c>
      <c r="O1338" s="5" cm="1">
        <f t="array" ref="O133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38" s="5" cm="1">
        <f t="array" ref="P1338">MAX(IF((ProjectInfoTable[ProjectName]=DiscreteStatsTable[[#This Row],[ProjectName]]),(ProjectInfoTable[ProjectName]=DiscreteStatsTable[[#This Row],[ProjectName]])*ProjectInfoTable[ConfidenceInterval]))</f>
        <v>0.95</v>
      </c>
      <c r="Q1338" s="5">
        <f>IF(AND(DiscreteStatsTable[[#This Row],[RepsWithStatObserved]]=1,Y1338=0),200000000000000000000,IFERROR(_xlfn.T.INV.2T(1 -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38" s="5" cm="1">
        <f t="array" ref="R1338">MIN(IF((DiscreteStatsTable[GroupByKey]=DiscreteStatsTable[[#This Row],[GroupByKey]]),(DiscreteStatsTable[GroupByKey]=DiscreteStatsTable[[#This Row],[GroupByKey]])*DiscreteStatsTable[Average]))</f>
        <v>0.14775202073435401</v>
      </c>
      <c r="S1338" s="5" cm="1">
        <f t="array" ref="S1338">MAX(IF((DiscreteStatsTable[GroupByKey]=DiscreteStatsTable[[#This Row],[GroupByKey]]),(DiscreteStatsTable[GroupByKey]=DiscreteStatsTable[[#This Row],[GroupByKey]])*DiscreteStatsTable[Average]))</f>
        <v>0.15935535821513699</v>
      </c>
      <c r="T1338" s="5" cm="1">
        <f t="array" ref="T1338">MIN(IF((DiscreteStatsTable[GroupByKey]=DiscreteStatsTable[[#This Row],[GroupByKey]]),(DiscreteStatsTable[GroupByKey]=DiscreteStatsTable[[#This Row],[GroupByKey]])*DiscreteStatsTable[Minimum]))</f>
        <v>1.2941586017357501E-2</v>
      </c>
      <c r="U1338" s="5" cm="1">
        <f t="array" ref="U1338">MAX(IF((DiscreteStatsTable[GroupByKey]=DiscreteStatsTable[[#This Row],[GroupByKey]]),(DiscreteStatsTable[GroupByKey]=DiscreteStatsTable[[#This Row],[GroupByKey]])*DiscreteStatsTable[Maximum]))</f>
        <v>0.39902140955300902</v>
      </c>
      <c r="V1338" s="5" cm="1">
        <f t="array" ref="V1338">IFERROR(AVERAGE(IF((DiscreteStatsTable[GroupByKey]=DiscreteStatsTable[[#This Row],[GroupByKey]]),(DiscreteStatsTable[GroupByKey]=DiscreteStatsTable[[#This Row],[GroupByKey]])*DiscreteStatsTable[NumberObservations])),0)</f>
        <v>314.94</v>
      </c>
      <c r="W1338" s="5">
        <f>IF((DiscreteStatsTable[[#This Row],[RepsRequested]]&gt;1),DiscreteStatsTable[[#This Row],[HalfWidth]],DiscreteStatsTable[[#This Row],[BatchMeansHalfWidth]])</f>
        <v>7.902472167534418E-4</v>
      </c>
      <c r="X1338" s="5" cm="1">
        <f t="array" ref="X1338">COUNT(IF((DiscreteStatsTable[GroupByKey]=DiscreteStatsTable[[#This Row],[GroupByKey]]),(DiscreteStatsTable[GroupByKey]=DiscreteStatsTable[[#This Row],[GroupByKey]])*DiscreteStatsTable[Replication]))</f>
        <v>50</v>
      </c>
      <c r="Y1338" s="5">
        <f>IF(DiscreteStatsTable[[#This Row],[RepsRequested]]=DiscreteStatsTable[[#This Row],[RepsWithStatObserved]],1,0)</f>
        <v>1</v>
      </c>
    </row>
    <row r="1339" spans="1:25" x14ac:dyDescent="0.25">
      <c r="A1339" t="s">
        <v>68</v>
      </c>
      <c r="B1339" t="s">
        <v>70</v>
      </c>
      <c r="C1339">
        <v>45</v>
      </c>
      <c r="D1339" t="s">
        <v>85</v>
      </c>
      <c r="E1339" t="s">
        <v>96</v>
      </c>
      <c r="F1339" t="s">
        <v>87</v>
      </c>
      <c r="G1339">
        <v>5.4446177348794</v>
      </c>
      <c r="H1339">
        <v>2E+20</v>
      </c>
      <c r="I1339">
        <v>0.94593294513884996</v>
      </c>
      <c r="J1339">
        <v>14.2480011831663</v>
      </c>
      <c r="K1339">
        <v>315</v>
      </c>
      <c r="L133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39" s="5" cm="1">
        <f t="array" ref="M1339">MAX(IF((ProjectInfoTable[ProjectName]=DiscreteStatsTable[[#This Row],[ProjectName]]),(ProjectInfoTable[ProjectName]=DiscreteStatsTable[[#This Row],[ProjectName]])*ProjectInfoTable[NumberOfReplications]))</f>
        <v>50</v>
      </c>
      <c r="N1339" s="5" cm="1">
        <f t="array" ref="N1339">IFERROR(AVERAGE(IF((DiscreteStatsTable[GroupByKey]=DiscreteStatsTable[[#This Row],[GroupByKey]]),(DiscreteStatsTable[GroupByKey]=DiscreteStatsTable[[#This Row],[GroupByKey]])*DiscreteStatsTable[Average])),0)</f>
        <v>5.6703914844629564</v>
      </c>
      <c r="O1339" s="5" cm="1">
        <f t="array" ref="O1339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339" s="5" cm="1">
        <f t="array" ref="P1339">MAX(IF((ProjectInfoTable[ProjectName]=DiscreteStatsTable[[#This Row],[ProjectName]]),(ProjectInfoTable[ProjectName]=DiscreteStatsTable[[#This Row],[ProjectName]])*ProjectInfoTable[ConfidenceInterval]))</f>
        <v>0.95</v>
      </c>
      <c r="Q1339" s="5">
        <f>IF(AND(DiscreteStatsTable[[#This Row],[RepsWithStatObserved]]=1,Y1339=0),200000000000000000000,IFERROR(_xlfn.T.INV.2T(1 -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339" s="5" cm="1">
        <f t="array" ref="R1339">MIN(IF((DiscreteStatsTable[GroupByKey]=DiscreteStatsTable[[#This Row],[GroupByKey]]),(DiscreteStatsTable[GroupByKey]=DiscreteStatsTable[[#This Row],[GroupByKey]])*DiscreteStatsTable[Average]))</f>
        <v>5.4446177348794</v>
      </c>
      <c r="S1339" s="5" cm="1">
        <f t="array" ref="S1339">MAX(IF((DiscreteStatsTable[GroupByKey]=DiscreteStatsTable[[#This Row],[GroupByKey]]),(DiscreteStatsTable[GroupByKey]=DiscreteStatsTable[[#This Row],[GroupByKey]])*DiscreteStatsTable[Average]))</f>
        <v>5.9073355064629904</v>
      </c>
      <c r="T1339" s="5" cm="1">
        <f t="array" ref="T1339">MIN(IF((DiscreteStatsTable[GroupByKey]=DiscreteStatsTable[[#This Row],[GroupByKey]]),(DiscreteStatsTable[GroupByKey]=DiscreteStatsTable[[#This Row],[GroupByKey]])*DiscreteStatsTable[Minimum]))</f>
        <v>0.776495161041453</v>
      </c>
      <c r="U1339" s="5" cm="1">
        <f t="array" ref="U1339">MAX(IF((DiscreteStatsTable[GroupByKey]=DiscreteStatsTable[[#This Row],[GroupByKey]]),(DiscreteStatsTable[GroupByKey]=DiscreteStatsTable[[#This Row],[GroupByKey]])*DiscreteStatsTable[Maximum]))</f>
        <v>17.386184782464099</v>
      </c>
      <c r="V1339" s="5" cm="1">
        <f t="array" ref="V1339">IFERROR(AVERAGE(IF((DiscreteStatsTable[GroupByKey]=DiscreteStatsTable[[#This Row],[GroupByKey]]),(DiscreteStatsTable[GroupByKey]=DiscreteStatsTable[[#This Row],[GroupByKey]])*DiscreteStatsTable[NumberObservations])),0)</f>
        <v>314.94</v>
      </c>
      <c r="W1339" s="5">
        <f>IF((DiscreteStatsTable[[#This Row],[RepsRequested]]&gt;1),DiscreteStatsTable[[#This Row],[HalfWidth]],DiscreteStatsTable[[#This Row],[BatchMeansHalfWidth]])</f>
        <v>3.1864759013847554E-2</v>
      </c>
      <c r="X1339" s="5" cm="1">
        <f t="array" ref="X1339">COUNT(IF((DiscreteStatsTable[GroupByKey]=DiscreteStatsTable[[#This Row],[GroupByKey]]),(DiscreteStatsTable[GroupByKey]=DiscreteStatsTable[[#This Row],[GroupByKey]])*DiscreteStatsTable[Replication]))</f>
        <v>50</v>
      </c>
      <c r="Y1339" s="5">
        <f>IF(DiscreteStatsTable[[#This Row],[RepsRequested]]=DiscreteStatsTable[[#This Row],[RepsWithStatObserved]],1,0)</f>
        <v>1</v>
      </c>
    </row>
    <row r="1340" spans="1:25" x14ac:dyDescent="0.25">
      <c r="A1340" t="s">
        <v>68</v>
      </c>
      <c r="B1340" t="s">
        <v>70</v>
      </c>
      <c r="C1340">
        <v>45</v>
      </c>
      <c r="D1340" t="s">
        <v>85</v>
      </c>
      <c r="E1340" t="s">
        <v>97</v>
      </c>
      <c r="F1340" t="s">
        <v>87</v>
      </c>
      <c r="G1340">
        <v>0</v>
      </c>
      <c r="H1340">
        <v>2E+20</v>
      </c>
      <c r="I1340">
        <v>0</v>
      </c>
      <c r="J1340">
        <v>0</v>
      </c>
      <c r="K1340">
        <v>315</v>
      </c>
      <c r="L134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40" s="5" cm="1">
        <f t="array" ref="M1340">MAX(IF((ProjectInfoTable[ProjectName]=DiscreteStatsTable[[#This Row],[ProjectName]]),(ProjectInfoTable[ProjectName]=DiscreteStatsTable[[#This Row],[ProjectName]])*ProjectInfoTable[NumberOfReplications]))</f>
        <v>50</v>
      </c>
      <c r="N1340" s="5" cm="1">
        <f t="array" ref="N1340">IFERROR(AVERAGE(IF((DiscreteStatsTable[GroupByKey]=DiscreteStatsTable[[#This Row],[GroupByKey]]),(DiscreteStatsTable[GroupByKey]=DiscreteStatsTable[[#This Row],[GroupByKey]])*DiscreteStatsTable[Average])),0)</f>
        <v>0</v>
      </c>
      <c r="O1340" s="5" cm="1">
        <f t="array" ref="O1340">IFERROR(_xlfn.STDEV.S(IF((DiscreteStatsTable[GroupByKey]=DiscreteStatsTable[[#This Row],[GroupByKey]]),(DiscreteStatsTable[GroupByKey]=DiscreteStatsTable[[#This Row],[GroupByKey]])*DiscreteStatsTable[Average])),0)</f>
        <v>0</v>
      </c>
      <c r="P1340" s="5" cm="1">
        <f t="array" ref="P1340">MAX(IF((ProjectInfoTable[ProjectName]=DiscreteStatsTable[[#This Row],[ProjectName]]),(ProjectInfoTable[ProjectName]=DiscreteStatsTable[[#This Row],[ProjectName]])*ProjectInfoTable[ConfidenceInterval]))</f>
        <v>0.95</v>
      </c>
      <c r="Q1340" s="5">
        <f>IF(AND(DiscreteStatsTable[[#This Row],[RepsWithStatObserved]]=1,Y1340=0),200000000000000000000,IFERROR(_xlfn.T.INV.2T(1 -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0" s="5" cm="1">
        <f t="array" ref="R1340">MIN(IF((DiscreteStatsTable[GroupByKey]=DiscreteStatsTable[[#This Row],[GroupByKey]]),(DiscreteStatsTable[GroupByKey]=DiscreteStatsTable[[#This Row],[GroupByKey]])*DiscreteStatsTable[Average]))</f>
        <v>0</v>
      </c>
      <c r="S1340" s="5" cm="1">
        <f t="array" ref="S1340">MAX(IF((DiscreteStatsTable[GroupByKey]=DiscreteStatsTable[[#This Row],[GroupByKey]]),(DiscreteStatsTable[GroupByKey]=DiscreteStatsTable[[#This Row],[GroupByKey]])*DiscreteStatsTable[Average]))</f>
        <v>0</v>
      </c>
      <c r="T1340" s="5" cm="1">
        <f t="array" ref="T1340">MIN(IF((DiscreteStatsTable[GroupByKey]=DiscreteStatsTable[[#This Row],[GroupByKey]]),(DiscreteStatsTable[GroupByKey]=DiscreteStatsTable[[#This Row],[GroupByKey]])*DiscreteStatsTable[Minimum]))</f>
        <v>0</v>
      </c>
      <c r="U1340" s="5" cm="1">
        <f t="array" ref="U1340">MAX(IF((DiscreteStatsTable[GroupByKey]=DiscreteStatsTable[[#This Row],[GroupByKey]]),(DiscreteStatsTable[GroupByKey]=DiscreteStatsTable[[#This Row],[GroupByKey]])*DiscreteStatsTable[Maximum]))</f>
        <v>0</v>
      </c>
      <c r="V1340" s="5" cm="1">
        <f t="array" ref="V1340">IFERROR(AVERAGE(IF((DiscreteStatsTable[GroupByKey]=DiscreteStatsTable[[#This Row],[GroupByKey]]),(DiscreteStatsTable[GroupByKey]=DiscreteStatsTable[[#This Row],[GroupByKey]])*DiscreteStatsTable[NumberObservations])),0)</f>
        <v>314.94</v>
      </c>
      <c r="W1340" s="5">
        <f>IF((DiscreteStatsTable[[#This Row],[RepsRequested]]&gt;1),DiscreteStatsTable[[#This Row],[HalfWidth]],DiscreteStatsTable[[#This Row],[BatchMeansHalfWidth]])</f>
        <v>0</v>
      </c>
      <c r="X1340" s="5" cm="1">
        <f t="array" ref="X1340">COUNT(IF((DiscreteStatsTable[GroupByKey]=DiscreteStatsTable[[#This Row],[GroupByKey]]),(DiscreteStatsTable[GroupByKey]=DiscreteStatsTable[[#This Row],[GroupByKey]])*DiscreteStatsTable[Replication]))</f>
        <v>50</v>
      </c>
      <c r="Y1340" s="5">
        <f>IF(DiscreteStatsTable[[#This Row],[RepsRequested]]=DiscreteStatsTable[[#This Row],[RepsWithStatObserved]],1,0)</f>
        <v>1</v>
      </c>
    </row>
    <row r="1341" spans="1:25" x14ac:dyDescent="0.25">
      <c r="A1341" t="s">
        <v>68</v>
      </c>
      <c r="B1341" t="s">
        <v>70</v>
      </c>
      <c r="C1341">
        <v>45</v>
      </c>
      <c r="D1341" t="s">
        <v>85</v>
      </c>
      <c r="E1341" t="s">
        <v>98</v>
      </c>
      <c r="F1341" t="s">
        <v>87</v>
      </c>
      <c r="G1341">
        <v>0.32737752576294898</v>
      </c>
      <c r="H1341">
        <v>2E+20</v>
      </c>
      <c r="I1341">
        <v>0</v>
      </c>
      <c r="J1341">
        <v>3.5814362153936399</v>
      </c>
      <c r="K1341">
        <v>315</v>
      </c>
      <c r="L134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41" s="5" cm="1">
        <f t="array" ref="M1341">MAX(IF((ProjectInfoTable[ProjectName]=DiscreteStatsTable[[#This Row],[ProjectName]]),(ProjectInfoTable[ProjectName]=DiscreteStatsTable[[#This Row],[ProjectName]])*ProjectInfoTable[NumberOfReplications]))</f>
        <v>50</v>
      </c>
      <c r="N1341" s="5" cm="1">
        <f t="array" ref="N1341">IFERROR(AVERAGE(IF((DiscreteStatsTable[GroupByKey]=DiscreteStatsTable[[#This Row],[GroupByKey]]),(DiscreteStatsTable[GroupByKey]=DiscreteStatsTable[[#This Row],[GroupByKey]])*DiscreteStatsTable[Average])),0)</f>
        <v>0.57601823206331915</v>
      </c>
      <c r="O1341" s="5" cm="1">
        <f t="array" ref="O1341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341" s="5" cm="1">
        <f t="array" ref="P1341">MAX(IF((ProjectInfoTable[ProjectName]=DiscreteStatsTable[[#This Row],[ProjectName]]),(ProjectInfoTable[ProjectName]=DiscreteStatsTable[[#This Row],[ProjectName]])*ProjectInfoTable[ConfidenceInterval]))</f>
        <v>0.95</v>
      </c>
      <c r="Q1341" s="5">
        <f>IF(AND(DiscreteStatsTable[[#This Row],[RepsWithStatObserved]]=1,Y1341=0),200000000000000000000,IFERROR(_xlfn.T.INV.2T(1 -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341" s="5" cm="1">
        <f t="array" ref="R1341">MIN(IF((DiscreteStatsTable[GroupByKey]=DiscreteStatsTable[[#This Row],[GroupByKey]]),(DiscreteStatsTable[GroupByKey]=DiscreteStatsTable[[#This Row],[GroupByKey]])*DiscreteStatsTable[Average]))</f>
        <v>0.32737752576294898</v>
      </c>
      <c r="S1341" s="5" cm="1">
        <f t="array" ref="S1341">MAX(IF((DiscreteStatsTable[GroupByKey]=DiscreteStatsTable[[#This Row],[GroupByKey]]),(DiscreteStatsTable[GroupByKey]=DiscreteStatsTable[[#This Row],[GroupByKey]])*DiscreteStatsTable[Average]))</f>
        <v>1.14796185143237</v>
      </c>
      <c r="T1341" s="5" cm="1">
        <f t="array" ref="T1341">MIN(IF((DiscreteStatsTable[GroupByKey]=DiscreteStatsTable[[#This Row],[GroupByKey]]),(DiscreteStatsTable[GroupByKey]=DiscreteStatsTable[[#This Row],[GroupByKey]])*DiscreteStatsTable[Minimum]))</f>
        <v>0</v>
      </c>
      <c r="U1341" s="5" cm="1">
        <f t="array" ref="U1341">MAX(IF((DiscreteStatsTable[GroupByKey]=DiscreteStatsTable[[#This Row],[GroupByKey]]),(DiscreteStatsTable[GroupByKey]=DiscreteStatsTable[[#This Row],[GroupByKey]])*DiscreteStatsTable[Maximum]))</f>
        <v>11.200829717355999</v>
      </c>
      <c r="V1341" s="5" cm="1">
        <f t="array" ref="V1341">IFERROR(AVERAGE(IF((DiscreteStatsTable[GroupByKey]=DiscreteStatsTable[[#This Row],[GroupByKey]]),(DiscreteStatsTable[GroupByKey]=DiscreteStatsTable[[#This Row],[GroupByKey]])*DiscreteStatsTable[NumberObservations])),0)</f>
        <v>314.94</v>
      </c>
      <c r="W1341" s="5">
        <f>IF((DiscreteStatsTable[[#This Row],[RepsRequested]]&gt;1),DiscreteStatsTable[[#This Row],[HalfWidth]],DiscreteStatsTable[[#This Row],[BatchMeansHalfWidth]])</f>
        <v>4.5229136780020357E-2</v>
      </c>
      <c r="X1341" s="5" cm="1">
        <f t="array" ref="X1341">COUNT(IF((DiscreteStatsTable[GroupByKey]=DiscreteStatsTable[[#This Row],[GroupByKey]]),(DiscreteStatsTable[GroupByKey]=DiscreteStatsTable[[#This Row],[GroupByKey]])*DiscreteStatsTable[Replication]))</f>
        <v>50</v>
      </c>
      <c r="Y1341" s="5">
        <f>IF(DiscreteStatsTable[[#This Row],[RepsRequested]]=DiscreteStatsTable[[#This Row],[RepsWithStatObserved]],1,0)</f>
        <v>1</v>
      </c>
    </row>
    <row r="1342" spans="1:25" x14ac:dyDescent="0.25">
      <c r="A1342" t="s">
        <v>68</v>
      </c>
      <c r="B1342" t="s">
        <v>70</v>
      </c>
      <c r="C1342">
        <v>46</v>
      </c>
      <c r="D1342" t="s">
        <v>85</v>
      </c>
      <c r="E1342" t="s">
        <v>86</v>
      </c>
      <c r="F1342" t="s">
        <v>87</v>
      </c>
      <c r="G1342">
        <v>0</v>
      </c>
      <c r="H1342">
        <v>2E+20</v>
      </c>
      <c r="I1342">
        <v>0</v>
      </c>
      <c r="J1342">
        <v>0</v>
      </c>
      <c r="K1342">
        <v>316</v>
      </c>
      <c r="L134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42" s="5" cm="1">
        <f t="array" ref="M1342">MAX(IF((ProjectInfoTable[ProjectName]=DiscreteStatsTable[[#This Row],[ProjectName]]),(ProjectInfoTable[ProjectName]=DiscreteStatsTable[[#This Row],[ProjectName]])*ProjectInfoTable[NumberOfReplications]))</f>
        <v>50</v>
      </c>
      <c r="N1342" s="5" cm="1">
        <f t="array" ref="N1342">IFERROR(AVERAGE(IF((DiscreteStatsTable[GroupByKey]=DiscreteStatsTable[[#This Row],[GroupByKey]]),(DiscreteStatsTable[GroupByKey]=DiscreteStatsTable[[#This Row],[GroupByKey]])*DiscreteStatsTable[Average])),0)</f>
        <v>0</v>
      </c>
      <c r="O1342" s="5" cm="1">
        <f t="array" ref="O1342">IFERROR(_xlfn.STDEV.S(IF((DiscreteStatsTable[GroupByKey]=DiscreteStatsTable[[#This Row],[GroupByKey]]),(DiscreteStatsTable[GroupByKey]=DiscreteStatsTable[[#This Row],[GroupByKey]])*DiscreteStatsTable[Average])),0)</f>
        <v>0</v>
      </c>
      <c r="P1342" s="5" cm="1">
        <f t="array" ref="P1342">MAX(IF((ProjectInfoTable[ProjectName]=DiscreteStatsTable[[#This Row],[ProjectName]]),(ProjectInfoTable[ProjectName]=DiscreteStatsTable[[#This Row],[ProjectName]])*ProjectInfoTable[ConfidenceInterval]))</f>
        <v>0.95</v>
      </c>
      <c r="Q1342" s="5">
        <f>IF(AND(DiscreteStatsTable[[#This Row],[RepsWithStatObserved]]=1,Y1342=0),200000000000000000000,IFERROR(_xlfn.T.INV.2T(1 -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2" s="5" cm="1">
        <f t="array" ref="R1342">MIN(IF((DiscreteStatsTable[GroupByKey]=DiscreteStatsTable[[#This Row],[GroupByKey]]),(DiscreteStatsTable[GroupByKey]=DiscreteStatsTable[[#This Row],[GroupByKey]])*DiscreteStatsTable[Average]))</f>
        <v>0</v>
      </c>
      <c r="S1342" s="5" cm="1">
        <f t="array" ref="S1342">MAX(IF((DiscreteStatsTable[GroupByKey]=DiscreteStatsTable[[#This Row],[GroupByKey]]),(DiscreteStatsTable[GroupByKey]=DiscreteStatsTable[[#This Row],[GroupByKey]])*DiscreteStatsTable[Average]))</f>
        <v>0</v>
      </c>
      <c r="T1342" s="5" cm="1">
        <f t="array" ref="T1342">MIN(IF((DiscreteStatsTable[GroupByKey]=DiscreteStatsTable[[#This Row],[GroupByKey]]),(DiscreteStatsTable[GroupByKey]=DiscreteStatsTable[[#This Row],[GroupByKey]])*DiscreteStatsTable[Minimum]))</f>
        <v>0</v>
      </c>
      <c r="U1342" s="5" cm="1">
        <f t="array" ref="U1342">MAX(IF((DiscreteStatsTable[GroupByKey]=DiscreteStatsTable[[#This Row],[GroupByKey]]),(DiscreteStatsTable[GroupByKey]=DiscreteStatsTable[[#This Row],[GroupByKey]])*DiscreteStatsTable[Maximum]))</f>
        <v>0</v>
      </c>
      <c r="V1342" s="5" cm="1">
        <f t="array" ref="V1342">IFERROR(AVERAGE(IF((DiscreteStatsTable[GroupByKey]=DiscreteStatsTable[[#This Row],[GroupByKey]]),(DiscreteStatsTable[GroupByKey]=DiscreteStatsTable[[#This Row],[GroupByKey]])*DiscreteStatsTable[NumberObservations])),0)</f>
        <v>314.94</v>
      </c>
      <c r="W1342" s="5">
        <f>IF((DiscreteStatsTable[[#This Row],[RepsRequested]]&gt;1),DiscreteStatsTable[[#This Row],[HalfWidth]],DiscreteStatsTable[[#This Row],[BatchMeansHalfWidth]])</f>
        <v>0</v>
      </c>
      <c r="X1342" s="5" cm="1">
        <f t="array" ref="X1342">COUNT(IF((DiscreteStatsTable[GroupByKey]=DiscreteStatsTable[[#This Row],[GroupByKey]]),(DiscreteStatsTable[GroupByKey]=DiscreteStatsTable[[#This Row],[GroupByKey]])*DiscreteStatsTable[Replication]))</f>
        <v>50</v>
      </c>
      <c r="Y1342" s="5">
        <f>IF(DiscreteStatsTable[[#This Row],[RepsRequested]]=DiscreteStatsTable[[#This Row],[RepsWithStatObserved]],1,0)</f>
        <v>1</v>
      </c>
    </row>
    <row r="1343" spans="1:25" x14ac:dyDescent="0.25">
      <c r="A1343" t="s">
        <v>68</v>
      </c>
      <c r="B1343" t="s">
        <v>70</v>
      </c>
      <c r="C1343">
        <v>46</v>
      </c>
      <c r="D1343" t="s">
        <v>85</v>
      </c>
      <c r="E1343" t="s">
        <v>88</v>
      </c>
      <c r="F1343" t="s">
        <v>87</v>
      </c>
      <c r="G1343">
        <v>0</v>
      </c>
      <c r="H1343">
        <v>2E+20</v>
      </c>
      <c r="I1343">
        <v>0</v>
      </c>
      <c r="J1343">
        <v>0</v>
      </c>
      <c r="K1343">
        <v>316</v>
      </c>
      <c r="L134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43" s="5" cm="1">
        <f t="array" ref="M1343">MAX(IF((ProjectInfoTable[ProjectName]=DiscreteStatsTable[[#This Row],[ProjectName]]),(ProjectInfoTable[ProjectName]=DiscreteStatsTable[[#This Row],[ProjectName]])*ProjectInfoTable[NumberOfReplications]))</f>
        <v>50</v>
      </c>
      <c r="N1343" s="5" cm="1">
        <f t="array" ref="N1343">IFERROR(AVERAGE(IF((DiscreteStatsTable[GroupByKey]=DiscreteStatsTable[[#This Row],[GroupByKey]]),(DiscreteStatsTable[GroupByKey]=DiscreteStatsTable[[#This Row],[GroupByKey]])*DiscreteStatsTable[Average])),0)</f>
        <v>0</v>
      </c>
      <c r="O1343" s="5" cm="1">
        <f t="array" ref="O1343">IFERROR(_xlfn.STDEV.S(IF((DiscreteStatsTable[GroupByKey]=DiscreteStatsTable[[#This Row],[GroupByKey]]),(DiscreteStatsTable[GroupByKey]=DiscreteStatsTable[[#This Row],[GroupByKey]])*DiscreteStatsTable[Average])),0)</f>
        <v>0</v>
      </c>
      <c r="P1343" s="5" cm="1">
        <f t="array" ref="P1343">MAX(IF((ProjectInfoTable[ProjectName]=DiscreteStatsTable[[#This Row],[ProjectName]]),(ProjectInfoTable[ProjectName]=DiscreteStatsTable[[#This Row],[ProjectName]])*ProjectInfoTable[ConfidenceInterval]))</f>
        <v>0.95</v>
      </c>
      <c r="Q1343" s="5">
        <f>IF(AND(DiscreteStatsTable[[#This Row],[RepsWithStatObserved]]=1,Y1343=0),200000000000000000000,IFERROR(_xlfn.T.INV.2T(1 -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3" s="5" cm="1">
        <f t="array" ref="R1343">MIN(IF((DiscreteStatsTable[GroupByKey]=DiscreteStatsTable[[#This Row],[GroupByKey]]),(DiscreteStatsTable[GroupByKey]=DiscreteStatsTable[[#This Row],[GroupByKey]])*DiscreteStatsTable[Average]))</f>
        <v>0</v>
      </c>
      <c r="S1343" s="5" cm="1">
        <f t="array" ref="S1343">MAX(IF((DiscreteStatsTable[GroupByKey]=DiscreteStatsTable[[#This Row],[GroupByKey]]),(DiscreteStatsTable[GroupByKey]=DiscreteStatsTable[[#This Row],[GroupByKey]])*DiscreteStatsTable[Average]))</f>
        <v>0</v>
      </c>
      <c r="T1343" s="5" cm="1">
        <f t="array" ref="T1343">MIN(IF((DiscreteStatsTable[GroupByKey]=DiscreteStatsTable[[#This Row],[GroupByKey]]),(DiscreteStatsTable[GroupByKey]=DiscreteStatsTable[[#This Row],[GroupByKey]])*DiscreteStatsTable[Minimum]))</f>
        <v>0</v>
      </c>
      <c r="U1343" s="5" cm="1">
        <f t="array" ref="U1343">MAX(IF((DiscreteStatsTable[GroupByKey]=DiscreteStatsTable[[#This Row],[GroupByKey]]),(DiscreteStatsTable[GroupByKey]=DiscreteStatsTable[[#This Row],[GroupByKey]])*DiscreteStatsTable[Maximum]))</f>
        <v>0</v>
      </c>
      <c r="V1343" s="5" cm="1">
        <f t="array" ref="V1343">IFERROR(AVERAGE(IF((DiscreteStatsTable[GroupByKey]=DiscreteStatsTable[[#This Row],[GroupByKey]]),(DiscreteStatsTable[GroupByKey]=DiscreteStatsTable[[#This Row],[GroupByKey]])*DiscreteStatsTable[NumberObservations])),0)</f>
        <v>314.94</v>
      </c>
      <c r="W1343" s="5">
        <f>IF((DiscreteStatsTable[[#This Row],[RepsRequested]]&gt;1),DiscreteStatsTable[[#This Row],[HalfWidth]],DiscreteStatsTable[[#This Row],[BatchMeansHalfWidth]])</f>
        <v>0</v>
      </c>
      <c r="X1343" s="5" cm="1">
        <f t="array" ref="X1343">COUNT(IF((DiscreteStatsTable[GroupByKey]=DiscreteStatsTable[[#This Row],[GroupByKey]]),(DiscreteStatsTable[GroupByKey]=DiscreteStatsTable[[#This Row],[GroupByKey]])*DiscreteStatsTable[Replication]))</f>
        <v>50</v>
      </c>
      <c r="Y1343" s="5">
        <f>IF(DiscreteStatsTable[[#This Row],[RepsRequested]]=DiscreteStatsTable[[#This Row],[RepsWithStatObserved]],1,0)</f>
        <v>1</v>
      </c>
    </row>
    <row r="1344" spans="1:25" x14ac:dyDescent="0.25">
      <c r="A1344" t="s">
        <v>68</v>
      </c>
      <c r="B1344" t="s">
        <v>70</v>
      </c>
      <c r="C1344">
        <v>46</v>
      </c>
      <c r="D1344" t="s">
        <v>85</v>
      </c>
      <c r="E1344" t="s">
        <v>89</v>
      </c>
      <c r="F1344" t="s">
        <v>87</v>
      </c>
      <c r="G1344">
        <v>0</v>
      </c>
      <c r="H1344">
        <v>2E+20</v>
      </c>
      <c r="I1344">
        <v>0</v>
      </c>
      <c r="J1344">
        <v>0</v>
      </c>
      <c r="K1344">
        <v>316</v>
      </c>
      <c r="L134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44" s="5" cm="1">
        <f t="array" ref="M1344">MAX(IF((ProjectInfoTable[ProjectName]=DiscreteStatsTable[[#This Row],[ProjectName]]),(ProjectInfoTable[ProjectName]=DiscreteStatsTable[[#This Row],[ProjectName]])*ProjectInfoTable[NumberOfReplications]))</f>
        <v>50</v>
      </c>
      <c r="N1344" s="5" cm="1">
        <f t="array" ref="N1344">IFERROR(AVERAGE(IF((DiscreteStatsTable[GroupByKey]=DiscreteStatsTable[[#This Row],[GroupByKey]]),(DiscreteStatsTable[GroupByKey]=DiscreteStatsTable[[#This Row],[GroupByKey]])*DiscreteStatsTable[Average])),0)</f>
        <v>0</v>
      </c>
      <c r="O1344" s="5" cm="1">
        <f t="array" ref="O1344">IFERROR(_xlfn.STDEV.S(IF((DiscreteStatsTable[GroupByKey]=DiscreteStatsTable[[#This Row],[GroupByKey]]),(DiscreteStatsTable[GroupByKey]=DiscreteStatsTable[[#This Row],[GroupByKey]])*DiscreteStatsTable[Average])),0)</f>
        <v>0</v>
      </c>
      <c r="P1344" s="5" cm="1">
        <f t="array" ref="P1344">MAX(IF((ProjectInfoTable[ProjectName]=DiscreteStatsTable[[#This Row],[ProjectName]]),(ProjectInfoTable[ProjectName]=DiscreteStatsTable[[#This Row],[ProjectName]])*ProjectInfoTable[ConfidenceInterval]))</f>
        <v>0.95</v>
      </c>
      <c r="Q1344" s="5">
        <f>IF(AND(DiscreteStatsTable[[#This Row],[RepsWithStatObserved]]=1,Y1344=0),200000000000000000000,IFERROR(_xlfn.T.INV.2T(1 -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4" s="5" cm="1">
        <f t="array" ref="R1344">MIN(IF((DiscreteStatsTable[GroupByKey]=DiscreteStatsTable[[#This Row],[GroupByKey]]),(DiscreteStatsTable[GroupByKey]=DiscreteStatsTable[[#This Row],[GroupByKey]])*DiscreteStatsTable[Average]))</f>
        <v>0</v>
      </c>
      <c r="S1344" s="5" cm="1">
        <f t="array" ref="S1344">MAX(IF((DiscreteStatsTable[GroupByKey]=DiscreteStatsTable[[#This Row],[GroupByKey]]),(DiscreteStatsTable[GroupByKey]=DiscreteStatsTable[[#This Row],[GroupByKey]])*DiscreteStatsTable[Average]))</f>
        <v>0</v>
      </c>
      <c r="T1344" s="5" cm="1">
        <f t="array" ref="T1344">MIN(IF((DiscreteStatsTable[GroupByKey]=DiscreteStatsTable[[#This Row],[GroupByKey]]),(DiscreteStatsTable[GroupByKey]=DiscreteStatsTable[[#This Row],[GroupByKey]])*DiscreteStatsTable[Minimum]))</f>
        <v>0</v>
      </c>
      <c r="U1344" s="5" cm="1">
        <f t="array" ref="U1344">MAX(IF((DiscreteStatsTable[GroupByKey]=DiscreteStatsTable[[#This Row],[GroupByKey]]),(DiscreteStatsTable[GroupByKey]=DiscreteStatsTable[[#This Row],[GroupByKey]])*DiscreteStatsTable[Maximum]))</f>
        <v>0</v>
      </c>
      <c r="V1344" s="5" cm="1">
        <f t="array" ref="V1344">IFERROR(AVERAGE(IF((DiscreteStatsTable[GroupByKey]=DiscreteStatsTable[[#This Row],[GroupByKey]]),(DiscreteStatsTable[GroupByKey]=DiscreteStatsTable[[#This Row],[GroupByKey]])*DiscreteStatsTable[NumberObservations])),0)</f>
        <v>314.94</v>
      </c>
      <c r="W1344" s="5">
        <f>IF((DiscreteStatsTable[[#This Row],[RepsRequested]]&gt;1),DiscreteStatsTable[[#This Row],[HalfWidth]],DiscreteStatsTable[[#This Row],[BatchMeansHalfWidth]])</f>
        <v>0</v>
      </c>
      <c r="X1344" s="5" cm="1">
        <f t="array" ref="X1344">COUNT(IF((DiscreteStatsTable[GroupByKey]=DiscreteStatsTable[[#This Row],[GroupByKey]]),(DiscreteStatsTable[GroupByKey]=DiscreteStatsTable[[#This Row],[GroupByKey]])*DiscreteStatsTable[Replication]))</f>
        <v>50</v>
      </c>
      <c r="Y1344" s="5">
        <f>IF(DiscreteStatsTable[[#This Row],[RepsRequested]]=DiscreteStatsTable[[#This Row],[RepsWithStatObserved]],1,0)</f>
        <v>1</v>
      </c>
    </row>
    <row r="1345" spans="1:25" x14ac:dyDescent="0.25">
      <c r="A1345" t="s">
        <v>68</v>
      </c>
      <c r="B1345" t="s">
        <v>70</v>
      </c>
      <c r="C1345">
        <v>46</v>
      </c>
      <c r="D1345" t="s">
        <v>85</v>
      </c>
      <c r="E1345" t="s">
        <v>90</v>
      </c>
      <c r="F1345" t="s">
        <v>87</v>
      </c>
      <c r="G1345">
        <v>0</v>
      </c>
      <c r="H1345">
        <v>2E+20</v>
      </c>
      <c r="I1345">
        <v>0</v>
      </c>
      <c r="J1345">
        <v>0</v>
      </c>
      <c r="K1345">
        <v>316</v>
      </c>
      <c r="L134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45" s="5" cm="1">
        <f t="array" ref="M1345">MAX(IF((ProjectInfoTable[ProjectName]=DiscreteStatsTable[[#This Row],[ProjectName]]),(ProjectInfoTable[ProjectName]=DiscreteStatsTable[[#This Row],[ProjectName]])*ProjectInfoTable[NumberOfReplications]))</f>
        <v>50</v>
      </c>
      <c r="N1345" s="5" cm="1">
        <f t="array" ref="N1345">IFERROR(AVERAGE(IF((DiscreteStatsTable[GroupByKey]=DiscreteStatsTable[[#This Row],[GroupByKey]]),(DiscreteStatsTable[GroupByKey]=DiscreteStatsTable[[#This Row],[GroupByKey]])*DiscreteStatsTable[Average])),0)</f>
        <v>0</v>
      </c>
      <c r="O1345" s="5" cm="1">
        <f t="array" ref="O1345">IFERROR(_xlfn.STDEV.S(IF((DiscreteStatsTable[GroupByKey]=DiscreteStatsTable[[#This Row],[GroupByKey]]),(DiscreteStatsTable[GroupByKey]=DiscreteStatsTable[[#This Row],[GroupByKey]])*DiscreteStatsTable[Average])),0)</f>
        <v>0</v>
      </c>
      <c r="P1345" s="5" cm="1">
        <f t="array" ref="P1345">MAX(IF((ProjectInfoTable[ProjectName]=DiscreteStatsTable[[#This Row],[ProjectName]]),(ProjectInfoTable[ProjectName]=DiscreteStatsTable[[#This Row],[ProjectName]])*ProjectInfoTable[ConfidenceInterval]))</f>
        <v>0.95</v>
      </c>
      <c r="Q1345" s="5">
        <f>IF(AND(DiscreteStatsTable[[#This Row],[RepsWithStatObserved]]=1,Y1345=0),200000000000000000000,IFERROR(_xlfn.T.INV.2T(1 -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5" s="5" cm="1">
        <f t="array" ref="R1345">MIN(IF((DiscreteStatsTable[GroupByKey]=DiscreteStatsTable[[#This Row],[GroupByKey]]),(DiscreteStatsTable[GroupByKey]=DiscreteStatsTable[[#This Row],[GroupByKey]])*DiscreteStatsTable[Average]))</f>
        <v>0</v>
      </c>
      <c r="S1345" s="5" cm="1">
        <f t="array" ref="S1345">MAX(IF((DiscreteStatsTable[GroupByKey]=DiscreteStatsTable[[#This Row],[GroupByKey]]),(DiscreteStatsTable[GroupByKey]=DiscreteStatsTable[[#This Row],[GroupByKey]])*DiscreteStatsTable[Average]))</f>
        <v>0</v>
      </c>
      <c r="T1345" s="5" cm="1">
        <f t="array" ref="T1345">MIN(IF((DiscreteStatsTable[GroupByKey]=DiscreteStatsTable[[#This Row],[GroupByKey]]),(DiscreteStatsTable[GroupByKey]=DiscreteStatsTable[[#This Row],[GroupByKey]])*DiscreteStatsTable[Minimum]))</f>
        <v>0</v>
      </c>
      <c r="U1345" s="5" cm="1">
        <f t="array" ref="U1345">MAX(IF((DiscreteStatsTable[GroupByKey]=DiscreteStatsTable[[#This Row],[GroupByKey]]),(DiscreteStatsTable[GroupByKey]=DiscreteStatsTable[[#This Row],[GroupByKey]])*DiscreteStatsTable[Maximum]))</f>
        <v>0</v>
      </c>
      <c r="V1345" s="5" cm="1">
        <f t="array" ref="V1345">IFERROR(AVERAGE(IF((DiscreteStatsTable[GroupByKey]=DiscreteStatsTable[[#This Row],[GroupByKey]]),(DiscreteStatsTable[GroupByKey]=DiscreteStatsTable[[#This Row],[GroupByKey]])*DiscreteStatsTable[NumberObservations])),0)</f>
        <v>314.94</v>
      </c>
      <c r="W1345" s="5">
        <f>IF((DiscreteStatsTable[[#This Row],[RepsRequested]]&gt;1),DiscreteStatsTable[[#This Row],[HalfWidth]],DiscreteStatsTable[[#This Row],[BatchMeansHalfWidth]])</f>
        <v>0</v>
      </c>
      <c r="X1345" s="5" cm="1">
        <f t="array" ref="X1345">COUNT(IF((DiscreteStatsTable[GroupByKey]=DiscreteStatsTable[[#This Row],[GroupByKey]]),(DiscreteStatsTable[GroupByKey]=DiscreteStatsTable[[#This Row],[GroupByKey]])*DiscreteStatsTable[Replication]))</f>
        <v>50</v>
      </c>
      <c r="Y1345" s="5">
        <f>IF(DiscreteStatsTable[[#This Row],[RepsRequested]]=DiscreteStatsTable[[#This Row],[RepsWithStatObserved]],1,0)</f>
        <v>1</v>
      </c>
    </row>
    <row r="1346" spans="1:25" x14ac:dyDescent="0.25">
      <c r="A1346" t="s">
        <v>68</v>
      </c>
      <c r="B1346" t="s">
        <v>70</v>
      </c>
      <c r="C1346">
        <v>46</v>
      </c>
      <c r="D1346" t="s">
        <v>85</v>
      </c>
      <c r="E1346" t="s">
        <v>91</v>
      </c>
      <c r="F1346" t="s">
        <v>87</v>
      </c>
      <c r="G1346">
        <v>0.15181644564390501</v>
      </c>
      <c r="H1346">
        <v>2E+20</v>
      </c>
      <c r="I1346">
        <v>2.0072420237911399E-2</v>
      </c>
      <c r="J1346">
        <v>0.35713682819140402</v>
      </c>
      <c r="K1346">
        <v>316</v>
      </c>
      <c r="L134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46" s="5" cm="1">
        <f t="array" ref="M1346">MAX(IF((ProjectInfoTable[ProjectName]=DiscreteStatsTable[[#This Row],[ProjectName]]),(ProjectInfoTable[ProjectName]=DiscreteStatsTable[[#This Row],[ProjectName]])*ProjectInfoTable[NumberOfReplications]))</f>
        <v>50</v>
      </c>
      <c r="N1346" s="5" cm="1">
        <f t="array" ref="N1346">IFERROR(AVERAGE(IF((DiscreteStatsTable[GroupByKey]=DiscreteStatsTable[[#This Row],[GroupByKey]]),(DiscreteStatsTable[GroupByKey]=DiscreteStatsTable[[#This Row],[GroupByKey]])*DiscreteStatsTable[Average])),0)</f>
        <v>0.15360300744494335</v>
      </c>
      <c r="O1346" s="5" cm="1">
        <f t="array" ref="O134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46" s="5" cm="1">
        <f t="array" ref="P1346">MAX(IF((ProjectInfoTable[ProjectName]=DiscreteStatsTable[[#This Row],[ProjectName]]),(ProjectInfoTable[ProjectName]=DiscreteStatsTable[[#This Row],[ProjectName]])*ProjectInfoTable[ConfidenceInterval]))</f>
        <v>0.95</v>
      </c>
      <c r="Q1346" s="5">
        <f>IF(AND(DiscreteStatsTable[[#This Row],[RepsWithStatObserved]]=1,Y1346=0),200000000000000000000,IFERROR(_xlfn.T.INV.2T(1 -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46" s="5" cm="1">
        <f t="array" ref="R1346">MIN(IF((DiscreteStatsTable[GroupByKey]=DiscreteStatsTable[[#This Row],[GroupByKey]]),(DiscreteStatsTable[GroupByKey]=DiscreteStatsTable[[#This Row],[GroupByKey]])*DiscreteStatsTable[Average]))</f>
        <v>0.14775202073435401</v>
      </c>
      <c r="S1346" s="5" cm="1">
        <f t="array" ref="S1346">MAX(IF((DiscreteStatsTable[GroupByKey]=DiscreteStatsTable[[#This Row],[GroupByKey]]),(DiscreteStatsTable[GroupByKey]=DiscreteStatsTable[[#This Row],[GroupByKey]])*DiscreteStatsTable[Average]))</f>
        <v>0.15935535821513699</v>
      </c>
      <c r="T1346" s="5" cm="1">
        <f t="array" ref="T1346">MIN(IF((DiscreteStatsTable[GroupByKey]=DiscreteStatsTable[[#This Row],[GroupByKey]]),(DiscreteStatsTable[GroupByKey]=DiscreteStatsTable[[#This Row],[GroupByKey]])*DiscreteStatsTable[Minimum]))</f>
        <v>1.2941586017357501E-2</v>
      </c>
      <c r="U1346" s="5" cm="1">
        <f t="array" ref="U1346">MAX(IF((DiscreteStatsTable[GroupByKey]=DiscreteStatsTable[[#This Row],[GroupByKey]]),(DiscreteStatsTable[GroupByKey]=DiscreteStatsTable[[#This Row],[GroupByKey]])*DiscreteStatsTable[Maximum]))</f>
        <v>0.39902140955300902</v>
      </c>
      <c r="V1346" s="5" cm="1">
        <f t="array" ref="V1346">IFERROR(AVERAGE(IF((DiscreteStatsTable[GroupByKey]=DiscreteStatsTable[[#This Row],[GroupByKey]]),(DiscreteStatsTable[GroupByKey]=DiscreteStatsTable[[#This Row],[GroupByKey]])*DiscreteStatsTable[NumberObservations])),0)</f>
        <v>314.94</v>
      </c>
      <c r="W1346" s="5">
        <f>IF((DiscreteStatsTable[[#This Row],[RepsRequested]]&gt;1),DiscreteStatsTable[[#This Row],[HalfWidth]],DiscreteStatsTable[[#This Row],[BatchMeansHalfWidth]])</f>
        <v>7.902472167534418E-4</v>
      </c>
      <c r="X1346" s="5" cm="1">
        <f t="array" ref="X1346">COUNT(IF((DiscreteStatsTable[GroupByKey]=DiscreteStatsTable[[#This Row],[GroupByKey]]),(DiscreteStatsTable[GroupByKey]=DiscreteStatsTable[[#This Row],[GroupByKey]])*DiscreteStatsTable[Replication]))</f>
        <v>50</v>
      </c>
      <c r="Y1346" s="5">
        <f>IF(DiscreteStatsTable[[#This Row],[RepsRequested]]=DiscreteStatsTable[[#This Row],[RepsWithStatObserved]],1,0)</f>
        <v>1</v>
      </c>
    </row>
    <row r="1347" spans="1:25" x14ac:dyDescent="0.25">
      <c r="A1347" t="s">
        <v>68</v>
      </c>
      <c r="B1347" t="s">
        <v>70</v>
      </c>
      <c r="C1347">
        <v>46</v>
      </c>
      <c r="D1347" t="s">
        <v>85</v>
      </c>
      <c r="E1347" t="s">
        <v>92</v>
      </c>
      <c r="F1347" t="s">
        <v>87</v>
      </c>
      <c r="G1347">
        <v>6.2128708034262399</v>
      </c>
      <c r="H1347">
        <v>2E+20</v>
      </c>
      <c r="I1347">
        <v>1.20434521427468</v>
      </c>
      <c r="J1347">
        <v>15.8118643430648</v>
      </c>
      <c r="K1347">
        <v>316</v>
      </c>
      <c r="L134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47" s="5" cm="1">
        <f t="array" ref="M1347">MAX(IF((ProjectInfoTable[ProjectName]=DiscreteStatsTable[[#This Row],[ProjectName]]),(ProjectInfoTable[ProjectName]=DiscreteStatsTable[[#This Row],[ProjectName]])*ProjectInfoTable[NumberOfReplications]))</f>
        <v>50</v>
      </c>
      <c r="N1347" s="5" cm="1">
        <f t="array" ref="N1347">IFERROR(AVERAGE(IF((DiscreteStatsTable[GroupByKey]=DiscreteStatsTable[[#This Row],[GroupByKey]]),(DiscreteStatsTable[GroupByKey]=DiscreteStatsTable[[#This Row],[GroupByKey]])*DiscreteStatsTable[Average])),0)</f>
        <v>6.2464097165262737</v>
      </c>
      <c r="O1347" s="5" cm="1">
        <f t="array" ref="O1347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347" s="5" cm="1">
        <f t="array" ref="P1347">MAX(IF((ProjectInfoTable[ProjectName]=DiscreteStatsTable[[#This Row],[ProjectName]]),(ProjectInfoTable[ProjectName]=DiscreteStatsTable[[#This Row],[ProjectName]])*ProjectInfoTable[ConfidenceInterval]))</f>
        <v>0.95</v>
      </c>
      <c r="Q1347" s="5">
        <f>IF(AND(DiscreteStatsTable[[#This Row],[RepsWithStatObserved]]=1,Y1347=0),200000000000000000000,IFERROR(_xlfn.T.INV.2T(1 -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347" s="5" cm="1">
        <f t="array" ref="R1347">MIN(IF((DiscreteStatsTable[GroupByKey]=DiscreteStatsTable[[#This Row],[GroupByKey]]),(DiscreteStatsTable[GroupByKey]=DiscreteStatsTable[[#This Row],[GroupByKey]])*DiscreteStatsTable[Average]))</f>
        <v>5.7719952606423401</v>
      </c>
      <c r="S1347" s="5" cm="1">
        <f t="array" ref="S1347">MAX(IF((DiscreteStatsTable[GroupByKey]=DiscreteStatsTable[[#This Row],[GroupByKey]]),(DiscreteStatsTable[GroupByKey]=DiscreteStatsTable[[#This Row],[GroupByKey]])*DiscreteStatsTable[Average]))</f>
        <v>6.9649734105951397</v>
      </c>
      <c r="T1347" s="5" cm="1">
        <f t="array" ref="T1347">MIN(IF((DiscreteStatsTable[GroupByKey]=DiscreteStatsTable[[#This Row],[GroupByKey]]),(DiscreteStatsTable[GroupByKey]=DiscreteStatsTable[[#This Row],[GroupByKey]])*DiscreteStatsTable[Minimum]))</f>
        <v>0.776495161041453</v>
      </c>
      <c r="U1347" s="5" cm="1">
        <f t="array" ref="U1347">MAX(IF((DiscreteStatsTable[GroupByKey]=DiscreteStatsTable[[#This Row],[GroupByKey]]),(DiscreteStatsTable[GroupByKey]=DiscreteStatsTable[[#This Row],[GroupByKey]])*DiscreteStatsTable[Maximum]))</f>
        <v>24.516532285818698</v>
      </c>
      <c r="V1347" s="5" cm="1">
        <f t="array" ref="V1347">IFERROR(AVERAGE(IF((DiscreteStatsTable[GroupByKey]=DiscreteStatsTable[[#This Row],[GroupByKey]]),(DiscreteStatsTable[GroupByKey]=DiscreteStatsTable[[#This Row],[GroupByKey]])*DiscreteStatsTable[NumberObservations])),0)</f>
        <v>314.94</v>
      </c>
      <c r="W1347" s="5">
        <f>IF((DiscreteStatsTable[[#This Row],[RepsRequested]]&gt;1),DiscreteStatsTable[[#This Row],[HalfWidth]],DiscreteStatsTable[[#This Row],[BatchMeansHalfWidth]])</f>
        <v>7.1468938045562813E-2</v>
      </c>
      <c r="X1347" s="5" cm="1">
        <f t="array" ref="X1347">COUNT(IF((DiscreteStatsTable[GroupByKey]=DiscreteStatsTable[[#This Row],[GroupByKey]]),(DiscreteStatsTable[GroupByKey]=DiscreteStatsTable[[#This Row],[GroupByKey]])*DiscreteStatsTable[Replication]))</f>
        <v>50</v>
      </c>
      <c r="Y1347" s="5">
        <f>IF(DiscreteStatsTable[[#This Row],[RepsRequested]]=DiscreteStatsTable[[#This Row],[RepsWithStatObserved]],1,0)</f>
        <v>1</v>
      </c>
    </row>
    <row r="1348" spans="1:25" x14ac:dyDescent="0.25">
      <c r="A1348" t="s">
        <v>68</v>
      </c>
      <c r="B1348" t="s">
        <v>70</v>
      </c>
      <c r="C1348">
        <v>46</v>
      </c>
      <c r="D1348" t="s">
        <v>85</v>
      </c>
      <c r="E1348" t="s">
        <v>93</v>
      </c>
      <c r="F1348" t="s">
        <v>87</v>
      </c>
      <c r="G1348">
        <v>0</v>
      </c>
      <c r="H1348">
        <v>2E+20</v>
      </c>
      <c r="I1348">
        <v>0</v>
      </c>
      <c r="J1348">
        <v>0</v>
      </c>
      <c r="K1348">
        <v>316</v>
      </c>
      <c r="L134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48" s="5" cm="1">
        <f t="array" ref="M1348">MAX(IF((ProjectInfoTable[ProjectName]=DiscreteStatsTable[[#This Row],[ProjectName]]),(ProjectInfoTable[ProjectName]=DiscreteStatsTable[[#This Row],[ProjectName]])*ProjectInfoTable[NumberOfReplications]))</f>
        <v>50</v>
      </c>
      <c r="N1348" s="5" cm="1">
        <f t="array" ref="N1348">IFERROR(AVERAGE(IF((DiscreteStatsTable[GroupByKey]=DiscreteStatsTable[[#This Row],[GroupByKey]]),(DiscreteStatsTable[GroupByKey]=DiscreteStatsTable[[#This Row],[GroupByKey]])*DiscreteStatsTable[Average])),0)</f>
        <v>0</v>
      </c>
      <c r="O1348" s="5" cm="1">
        <f t="array" ref="O1348">IFERROR(_xlfn.STDEV.S(IF((DiscreteStatsTable[GroupByKey]=DiscreteStatsTable[[#This Row],[GroupByKey]]),(DiscreteStatsTable[GroupByKey]=DiscreteStatsTable[[#This Row],[GroupByKey]])*DiscreteStatsTable[Average])),0)</f>
        <v>0</v>
      </c>
      <c r="P1348" s="5" cm="1">
        <f t="array" ref="P1348">MAX(IF((ProjectInfoTable[ProjectName]=DiscreteStatsTable[[#This Row],[ProjectName]]),(ProjectInfoTable[ProjectName]=DiscreteStatsTable[[#This Row],[ProjectName]])*ProjectInfoTable[ConfidenceInterval]))</f>
        <v>0.95</v>
      </c>
      <c r="Q1348" s="5">
        <f>IF(AND(DiscreteStatsTable[[#This Row],[RepsWithStatObserved]]=1,Y1348=0),200000000000000000000,IFERROR(_xlfn.T.INV.2T(1 -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8" s="5" cm="1">
        <f t="array" ref="R1348">MIN(IF((DiscreteStatsTable[GroupByKey]=DiscreteStatsTable[[#This Row],[GroupByKey]]),(DiscreteStatsTable[GroupByKey]=DiscreteStatsTable[[#This Row],[GroupByKey]])*DiscreteStatsTable[Average]))</f>
        <v>0</v>
      </c>
      <c r="S1348" s="5" cm="1">
        <f t="array" ref="S1348">MAX(IF((DiscreteStatsTable[GroupByKey]=DiscreteStatsTable[[#This Row],[GroupByKey]]),(DiscreteStatsTable[GroupByKey]=DiscreteStatsTable[[#This Row],[GroupByKey]])*DiscreteStatsTable[Average]))</f>
        <v>0</v>
      </c>
      <c r="T1348" s="5" cm="1">
        <f t="array" ref="T1348">MIN(IF((DiscreteStatsTable[GroupByKey]=DiscreteStatsTable[[#This Row],[GroupByKey]]),(DiscreteStatsTable[GroupByKey]=DiscreteStatsTable[[#This Row],[GroupByKey]])*DiscreteStatsTable[Minimum]))</f>
        <v>0</v>
      </c>
      <c r="U1348" s="5" cm="1">
        <f t="array" ref="U1348">MAX(IF((DiscreteStatsTable[GroupByKey]=DiscreteStatsTable[[#This Row],[GroupByKey]]),(DiscreteStatsTable[GroupByKey]=DiscreteStatsTable[[#This Row],[GroupByKey]])*DiscreteStatsTable[Maximum]))</f>
        <v>0</v>
      </c>
      <c r="V1348" s="5" cm="1">
        <f t="array" ref="V1348">IFERROR(AVERAGE(IF((DiscreteStatsTable[GroupByKey]=DiscreteStatsTable[[#This Row],[GroupByKey]]),(DiscreteStatsTable[GroupByKey]=DiscreteStatsTable[[#This Row],[GroupByKey]])*DiscreteStatsTable[NumberObservations])),0)</f>
        <v>314.94</v>
      </c>
      <c r="W1348" s="5">
        <f>IF((DiscreteStatsTable[[#This Row],[RepsRequested]]&gt;1),DiscreteStatsTable[[#This Row],[HalfWidth]],DiscreteStatsTable[[#This Row],[BatchMeansHalfWidth]])</f>
        <v>0</v>
      </c>
      <c r="X1348" s="5" cm="1">
        <f t="array" ref="X1348">COUNT(IF((DiscreteStatsTable[GroupByKey]=DiscreteStatsTable[[#This Row],[GroupByKey]]),(DiscreteStatsTable[GroupByKey]=DiscreteStatsTable[[#This Row],[GroupByKey]])*DiscreteStatsTable[Replication]))</f>
        <v>50</v>
      </c>
      <c r="Y1348" s="5">
        <f>IF(DiscreteStatsTable[[#This Row],[RepsRequested]]=DiscreteStatsTable[[#This Row],[RepsWithStatObserved]],1,0)</f>
        <v>1</v>
      </c>
    </row>
    <row r="1349" spans="1:25" x14ac:dyDescent="0.25">
      <c r="A1349" t="s">
        <v>68</v>
      </c>
      <c r="B1349" t="s">
        <v>70</v>
      </c>
      <c r="C1349">
        <v>46</v>
      </c>
      <c r="D1349" t="s">
        <v>85</v>
      </c>
      <c r="E1349" t="s">
        <v>94</v>
      </c>
      <c r="F1349" t="s">
        <v>87</v>
      </c>
      <c r="G1349">
        <v>0</v>
      </c>
      <c r="H1349">
        <v>2E+20</v>
      </c>
      <c r="I1349">
        <v>0</v>
      </c>
      <c r="J1349">
        <v>0</v>
      </c>
      <c r="K1349">
        <v>316</v>
      </c>
      <c r="L134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49" s="5" cm="1">
        <f t="array" ref="M1349">MAX(IF((ProjectInfoTable[ProjectName]=DiscreteStatsTable[[#This Row],[ProjectName]]),(ProjectInfoTable[ProjectName]=DiscreteStatsTable[[#This Row],[ProjectName]])*ProjectInfoTable[NumberOfReplications]))</f>
        <v>50</v>
      </c>
      <c r="N1349" s="5" cm="1">
        <f t="array" ref="N1349">IFERROR(AVERAGE(IF((DiscreteStatsTable[GroupByKey]=DiscreteStatsTable[[#This Row],[GroupByKey]]),(DiscreteStatsTable[GroupByKey]=DiscreteStatsTable[[#This Row],[GroupByKey]])*DiscreteStatsTable[Average])),0)</f>
        <v>0</v>
      </c>
      <c r="O1349" s="5" cm="1">
        <f t="array" ref="O1349">IFERROR(_xlfn.STDEV.S(IF((DiscreteStatsTable[GroupByKey]=DiscreteStatsTable[[#This Row],[GroupByKey]]),(DiscreteStatsTable[GroupByKey]=DiscreteStatsTable[[#This Row],[GroupByKey]])*DiscreteStatsTable[Average])),0)</f>
        <v>0</v>
      </c>
      <c r="P1349" s="5" cm="1">
        <f t="array" ref="P1349">MAX(IF((ProjectInfoTable[ProjectName]=DiscreteStatsTable[[#This Row],[ProjectName]]),(ProjectInfoTable[ProjectName]=DiscreteStatsTable[[#This Row],[ProjectName]])*ProjectInfoTable[ConfidenceInterval]))</f>
        <v>0.95</v>
      </c>
      <c r="Q1349" s="5">
        <f>IF(AND(DiscreteStatsTable[[#This Row],[RepsWithStatObserved]]=1,Y1349=0),200000000000000000000,IFERROR(_xlfn.T.INV.2T(1 -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9" s="5" cm="1">
        <f t="array" ref="R1349">MIN(IF((DiscreteStatsTable[GroupByKey]=DiscreteStatsTable[[#This Row],[GroupByKey]]),(DiscreteStatsTable[GroupByKey]=DiscreteStatsTable[[#This Row],[GroupByKey]])*DiscreteStatsTable[Average]))</f>
        <v>0</v>
      </c>
      <c r="S1349" s="5" cm="1">
        <f t="array" ref="S1349">MAX(IF((DiscreteStatsTable[GroupByKey]=DiscreteStatsTable[[#This Row],[GroupByKey]]),(DiscreteStatsTable[GroupByKey]=DiscreteStatsTable[[#This Row],[GroupByKey]])*DiscreteStatsTable[Average]))</f>
        <v>0</v>
      </c>
      <c r="T1349" s="5" cm="1">
        <f t="array" ref="T1349">MIN(IF((DiscreteStatsTable[GroupByKey]=DiscreteStatsTable[[#This Row],[GroupByKey]]),(DiscreteStatsTable[GroupByKey]=DiscreteStatsTable[[#This Row],[GroupByKey]])*DiscreteStatsTable[Minimum]))</f>
        <v>0</v>
      </c>
      <c r="U1349" s="5" cm="1">
        <f t="array" ref="U1349">MAX(IF((DiscreteStatsTable[GroupByKey]=DiscreteStatsTable[[#This Row],[GroupByKey]]),(DiscreteStatsTable[GroupByKey]=DiscreteStatsTable[[#This Row],[GroupByKey]])*DiscreteStatsTable[Maximum]))</f>
        <v>0</v>
      </c>
      <c r="V1349" s="5" cm="1">
        <f t="array" ref="V1349">IFERROR(AVERAGE(IF((DiscreteStatsTable[GroupByKey]=DiscreteStatsTable[[#This Row],[GroupByKey]]),(DiscreteStatsTable[GroupByKey]=DiscreteStatsTable[[#This Row],[GroupByKey]])*DiscreteStatsTable[NumberObservations])),0)</f>
        <v>314.94</v>
      </c>
      <c r="W1349" s="5">
        <f>IF((DiscreteStatsTable[[#This Row],[RepsRequested]]&gt;1),DiscreteStatsTable[[#This Row],[HalfWidth]],DiscreteStatsTable[[#This Row],[BatchMeansHalfWidth]])</f>
        <v>0</v>
      </c>
      <c r="X1349" s="5" cm="1">
        <f t="array" ref="X1349">COUNT(IF((DiscreteStatsTable[GroupByKey]=DiscreteStatsTable[[#This Row],[GroupByKey]]),(DiscreteStatsTable[GroupByKey]=DiscreteStatsTable[[#This Row],[GroupByKey]])*DiscreteStatsTable[Replication]))</f>
        <v>50</v>
      </c>
      <c r="Y1349" s="5">
        <f>IF(DiscreteStatsTable[[#This Row],[RepsRequested]]=DiscreteStatsTable[[#This Row],[RepsWithStatObserved]],1,0)</f>
        <v>1</v>
      </c>
    </row>
    <row r="1350" spans="1:25" x14ac:dyDescent="0.25">
      <c r="A1350" t="s">
        <v>68</v>
      </c>
      <c r="B1350" t="s">
        <v>70</v>
      </c>
      <c r="C1350">
        <v>46</v>
      </c>
      <c r="D1350" t="s">
        <v>85</v>
      </c>
      <c r="E1350" t="s">
        <v>95</v>
      </c>
      <c r="F1350" t="s">
        <v>87</v>
      </c>
      <c r="G1350">
        <v>0.15181644564390501</v>
      </c>
      <c r="H1350">
        <v>2E+20</v>
      </c>
      <c r="I1350">
        <v>2.0072420237911399E-2</v>
      </c>
      <c r="J1350">
        <v>0.35713682819140402</v>
      </c>
      <c r="K1350">
        <v>316</v>
      </c>
      <c r="L135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50" s="5" cm="1">
        <f t="array" ref="M1350">MAX(IF((ProjectInfoTable[ProjectName]=DiscreteStatsTable[[#This Row],[ProjectName]]),(ProjectInfoTable[ProjectName]=DiscreteStatsTable[[#This Row],[ProjectName]])*ProjectInfoTable[NumberOfReplications]))</f>
        <v>50</v>
      </c>
      <c r="N1350" s="5" cm="1">
        <f t="array" ref="N1350">IFERROR(AVERAGE(IF((DiscreteStatsTable[GroupByKey]=DiscreteStatsTable[[#This Row],[GroupByKey]]),(DiscreteStatsTable[GroupByKey]=DiscreteStatsTable[[#This Row],[GroupByKey]])*DiscreteStatsTable[Average])),0)</f>
        <v>0.15360300744494335</v>
      </c>
      <c r="O1350" s="5" cm="1">
        <f t="array" ref="O135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50" s="5" cm="1">
        <f t="array" ref="P1350">MAX(IF((ProjectInfoTable[ProjectName]=DiscreteStatsTable[[#This Row],[ProjectName]]),(ProjectInfoTable[ProjectName]=DiscreteStatsTable[[#This Row],[ProjectName]])*ProjectInfoTable[ConfidenceInterval]))</f>
        <v>0.95</v>
      </c>
      <c r="Q1350" s="5">
        <f>IF(AND(DiscreteStatsTable[[#This Row],[RepsWithStatObserved]]=1,Y1350=0),200000000000000000000,IFERROR(_xlfn.T.INV.2T(1 -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50" s="5" cm="1">
        <f t="array" ref="R1350">MIN(IF((DiscreteStatsTable[GroupByKey]=DiscreteStatsTable[[#This Row],[GroupByKey]]),(DiscreteStatsTable[GroupByKey]=DiscreteStatsTable[[#This Row],[GroupByKey]])*DiscreteStatsTable[Average]))</f>
        <v>0.14775202073435401</v>
      </c>
      <c r="S1350" s="5" cm="1">
        <f t="array" ref="S1350">MAX(IF((DiscreteStatsTable[GroupByKey]=DiscreteStatsTable[[#This Row],[GroupByKey]]),(DiscreteStatsTable[GroupByKey]=DiscreteStatsTable[[#This Row],[GroupByKey]])*DiscreteStatsTable[Average]))</f>
        <v>0.15935535821513699</v>
      </c>
      <c r="T1350" s="5" cm="1">
        <f t="array" ref="T1350">MIN(IF((DiscreteStatsTable[GroupByKey]=DiscreteStatsTable[[#This Row],[GroupByKey]]),(DiscreteStatsTable[GroupByKey]=DiscreteStatsTable[[#This Row],[GroupByKey]])*DiscreteStatsTable[Minimum]))</f>
        <v>1.2941586017357501E-2</v>
      </c>
      <c r="U1350" s="5" cm="1">
        <f t="array" ref="U1350">MAX(IF((DiscreteStatsTable[GroupByKey]=DiscreteStatsTable[[#This Row],[GroupByKey]]),(DiscreteStatsTable[GroupByKey]=DiscreteStatsTable[[#This Row],[GroupByKey]])*DiscreteStatsTable[Maximum]))</f>
        <v>0.39902140955300902</v>
      </c>
      <c r="V1350" s="5" cm="1">
        <f t="array" ref="V1350">IFERROR(AVERAGE(IF((DiscreteStatsTable[GroupByKey]=DiscreteStatsTable[[#This Row],[GroupByKey]]),(DiscreteStatsTable[GroupByKey]=DiscreteStatsTable[[#This Row],[GroupByKey]])*DiscreteStatsTable[NumberObservations])),0)</f>
        <v>314.94</v>
      </c>
      <c r="W1350" s="5">
        <f>IF((DiscreteStatsTable[[#This Row],[RepsRequested]]&gt;1),DiscreteStatsTable[[#This Row],[HalfWidth]],DiscreteStatsTable[[#This Row],[BatchMeansHalfWidth]])</f>
        <v>7.902472167534418E-4</v>
      </c>
      <c r="X1350" s="5" cm="1">
        <f t="array" ref="X1350">COUNT(IF((DiscreteStatsTable[GroupByKey]=DiscreteStatsTable[[#This Row],[GroupByKey]]),(DiscreteStatsTable[GroupByKey]=DiscreteStatsTable[[#This Row],[GroupByKey]])*DiscreteStatsTable[Replication]))</f>
        <v>50</v>
      </c>
      <c r="Y1350" s="5">
        <f>IF(DiscreteStatsTable[[#This Row],[RepsRequested]]=DiscreteStatsTable[[#This Row],[RepsWithStatObserved]],1,0)</f>
        <v>1</v>
      </c>
    </row>
    <row r="1351" spans="1:25" x14ac:dyDescent="0.25">
      <c r="A1351" t="s">
        <v>68</v>
      </c>
      <c r="B1351" t="s">
        <v>70</v>
      </c>
      <c r="C1351">
        <v>46</v>
      </c>
      <c r="D1351" t="s">
        <v>85</v>
      </c>
      <c r="E1351" t="s">
        <v>96</v>
      </c>
      <c r="F1351" t="s">
        <v>87</v>
      </c>
      <c r="G1351">
        <v>5.6698264466247901</v>
      </c>
      <c r="H1351">
        <v>2E+20</v>
      </c>
      <c r="I1351">
        <v>1.20434521427468</v>
      </c>
      <c r="J1351">
        <v>15.3244614809396</v>
      </c>
      <c r="K1351">
        <v>316</v>
      </c>
      <c r="L135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51" s="5" cm="1">
        <f t="array" ref="M1351">MAX(IF((ProjectInfoTable[ProjectName]=DiscreteStatsTable[[#This Row],[ProjectName]]),(ProjectInfoTable[ProjectName]=DiscreteStatsTable[[#This Row],[ProjectName]])*ProjectInfoTable[NumberOfReplications]))</f>
        <v>50</v>
      </c>
      <c r="N1351" s="5" cm="1">
        <f t="array" ref="N1351">IFERROR(AVERAGE(IF((DiscreteStatsTable[GroupByKey]=DiscreteStatsTable[[#This Row],[GroupByKey]]),(DiscreteStatsTable[GroupByKey]=DiscreteStatsTable[[#This Row],[GroupByKey]])*DiscreteStatsTable[Average])),0)</f>
        <v>5.6703914844629564</v>
      </c>
      <c r="O1351" s="5" cm="1">
        <f t="array" ref="O1351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351" s="5" cm="1">
        <f t="array" ref="P1351">MAX(IF((ProjectInfoTable[ProjectName]=DiscreteStatsTable[[#This Row],[ProjectName]]),(ProjectInfoTable[ProjectName]=DiscreteStatsTable[[#This Row],[ProjectName]])*ProjectInfoTable[ConfidenceInterval]))</f>
        <v>0.95</v>
      </c>
      <c r="Q1351" s="5">
        <f>IF(AND(DiscreteStatsTable[[#This Row],[RepsWithStatObserved]]=1,Y1351=0),200000000000000000000,IFERROR(_xlfn.T.INV.2T(1 -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351" s="5" cm="1">
        <f t="array" ref="R1351">MIN(IF((DiscreteStatsTable[GroupByKey]=DiscreteStatsTable[[#This Row],[GroupByKey]]),(DiscreteStatsTable[GroupByKey]=DiscreteStatsTable[[#This Row],[GroupByKey]])*DiscreteStatsTable[Average]))</f>
        <v>5.4446177348794</v>
      </c>
      <c r="S1351" s="5" cm="1">
        <f t="array" ref="S1351">MAX(IF((DiscreteStatsTable[GroupByKey]=DiscreteStatsTable[[#This Row],[GroupByKey]]),(DiscreteStatsTable[GroupByKey]=DiscreteStatsTable[[#This Row],[GroupByKey]])*DiscreteStatsTable[Average]))</f>
        <v>5.9073355064629904</v>
      </c>
      <c r="T1351" s="5" cm="1">
        <f t="array" ref="T1351">MIN(IF((DiscreteStatsTable[GroupByKey]=DiscreteStatsTable[[#This Row],[GroupByKey]]),(DiscreteStatsTable[GroupByKey]=DiscreteStatsTable[[#This Row],[GroupByKey]])*DiscreteStatsTable[Minimum]))</f>
        <v>0.776495161041453</v>
      </c>
      <c r="U1351" s="5" cm="1">
        <f t="array" ref="U1351">MAX(IF((DiscreteStatsTable[GroupByKey]=DiscreteStatsTable[[#This Row],[GroupByKey]]),(DiscreteStatsTable[GroupByKey]=DiscreteStatsTable[[#This Row],[GroupByKey]])*DiscreteStatsTable[Maximum]))</f>
        <v>17.386184782464099</v>
      </c>
      <c r="V1351" s="5" cm="1">
        <f t="array" ref="V1351">IFERROR(AVERAGE(IF((DiscreteStatsTable[GroupByKey]=DiscreteStatsTable[[#This Row],[GroupByKey]]),(DiscreteStatsTable[GroupByKey]=DiscreteStatsTable[[#This Row],[GroupByKey]])*DiscreteStatsTable[NumberObservations])),0)</f>
        <v>314.94</v>
      </c>
      <c r="W1351" s="5">
        <f>IF((DiscreteStatsTable[[#This Row],[RepsRequested]]&gt;1),DiscreteStatsTable[[#This Row],[HalfWidth]],DiscreteStatsTable[[#This Row],[BatchMeansHalfWidth]])</f>
        <v>3.1864759013847554E-2</v>
      </c>
      <c r="X1351" s="5" cm="1">
        <f t="array" ref="X1351">COUNT(IF((DiscreteStatsTable[GroupByKey]=DiscreteStatsTable[[#This Row],[GroupByKey]]),(DiscreteStatsTable[GroupByKey]=DiscreteStatsTable[[#This Row],[GroupByKey]])*DiscreteStatsTable[Replication]))</f>
        <v>50</v>
      </c>
      <c r="Y1351" s="5">
        <f>IF(DiscreteStatsTable[[#This Row],[RepsRequested]]=DiscreteStatsTable[[#This Row],[RepsWithStatObserved]],1,0)</f>
        <v>1</v>
      </c>
    </row>
    <row r="1352" spans="1:25" x14ac:dyDescent="0.25">
      <c r="A1352" t="s">
        <v>68</v>
      </c>
      <c r="B1352" t="s">
        <v>70</v>
      </c>
      <c r="C1352">
        <v>46</v>
      </c>
      <c r="D1352" t="s">
        <v>85</v>
      </c>
      <c r="E1352" t="s">
        <v>97</v>
      </c>
      <c r="F1352" t="s">
        <v>87</v>
      </c>
      <c r="G1352">
        <v>0</v>
      </c>
      <c r="H1352">
        <v>2E+20</v>
      </c>
      <c r="I1352">
        <v>0</v>
      </c>
      <c r="J1352">
        <v>0</v>
      </c>
      <c r="K1352">
        <v>316</v>
      </c>
      <c r="L135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52" s="5" cm="1">
        <f t="array" ref="M1352">MAX(IF((ProjectInfoTable[ProjectName]=DiscreteStatsTable[[#This Row],[ProjectName]]),(ProjectInfoTable[ProjectName]=DiscreteStatsTable[[#This Row],[ProjectName]])*ProjectInfoTable[NumberOfReplications]))</f>
        <v>50</v>
      </c>
      <c r="N1352" s="5" cm="1">
        <f t="array" ref="N1352">IFERROR(AVERAGE(IF((DiscreteStatsTable[GroupByKey]=DiscreteStatsTable[[#This Row],[GroupByKey]]),(DiscreteStatsTable[GroupByKey]=DiscreteStatsTable[[#This Row],[GroupByKey]])*DiscreteStatsTable[Average])),0)</f>
        <v>0</v>
      </c>
      <c r="O1352" s="5" cm="1">
        <f t="array" ref="O1352">IFERROR(_xlfn.STDEV.S(IF((DiscreteStatsTable[GroupByKey]=DiscreteStatsTable[[#This Row],[GroupByKey]]),(DiscreteStatsTable[GroupByKey]=DiscreteStatsTable[[#This Row],[GroupByKey]])*DiscreteStatsTable[Average])),0)</f>
        <v>0</v>
      </c>
      <c r="P1352" s="5" cm="1">
        <f t="array" ref="P1352">MAX(IF((ProjectInfoTable[ProjectName]=DiscreteStatsTable[[#This Row],[ProjectName]]),(ProjectInfoTable[ProjectName]=DiscreteStatsTable[[#This Row],[ProjectName]])*ProjectInfoTable[ConfidenceInterval]))</f>
        <v>0.95</v>
      </c>
      <c r="Q1352" s="5">
        <f>IF(AND(DiscreteStatsTable[[#This Row],[RepsWithStatObserved]]=1,Y1352=0),200000000000000000000,IFERROR(_xlfn.T.INV.2T(1 -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2" s="5" cm="1">
        <f t="array" ref="R1352">MIN(IF((DiscreteStatsTable[GroupByKey]=DiscreteStatsTable[[#This Row],[GroupByKey]]),(DiscreteStatsTable[GroupByKey]=DiscreteStatsTable[[#This Row],[GroupByKey]])*DiscreteStatsTable[Average]))</f>
        <v>0</v>
      </c>
      <c r="S1352" s="5" cm="1">
        <f t="array" ref="S1352">MAX(IF((DiscreteStatsTable[GroupByKey]=DiscreteStatsTable[[#This Row],[GroupByKey]]),(DiscreteStatsTable[GroupByKey]=DiscreteStatsTable[[#This Row],[GroupByKey]])*DiscreteStatsTable[Average]))</f>
        <v>0</v>
      </c>
      <c r="T1352" s="5" cm="1">
        <f t="array" ref="T1352">MIN(IF((DiscreteStatsTable[GroupByKey]=DiscreteStatsTable[[#This Row],[GroupByKey]]),(DiscreteStatsTable[GroupByKey]=DiscreteStatsTable[[#This Row],[GroupByKey]])*DiscreteStatsTable[Minimum]))</f>
        <v>0</v>
      </c>
      <c r="U1352" s="5" cm="1">
        <f t="array" ref="U1352">MAX(IF((DiscreteStatsTable[GroupByKey]=DiscreteStatsTable[[#This Row],[GroupByKey]]),(DiscreteStatsTable[GroupByKey]=DiscreteStatsTable[[#This Row],[GroupByKey]])*DiscreteStatsTable[Maximum]))</f>
        <v>0</v>
      </c>
      <c r="V1352" s="5" cm="1">
        <f t="array" ref="V1352">IFERROR(AVERAGE(IF((DiscreteStatsTable[GroupByKey]=DiscreteStatsTable[[#This Row],[GroupByKey]]),(DiscreteStatsTable[GroupByKey]=DiscreteStatsTable[[#This Row],[GroupByKey]])*DiscreteStatsTable[NumberObservations])),0)</f>
        <v>314.94</v>
      </c>
      <c r="W1352" s="5">
        <f>IF((DiscreteStatsTable[[#This Row],[RepsRequested]]&gt;1),DiscreteStatsTable[[#This Row],[HalfWidth]],DiscreteStatsTable[[#This Row],[BatchMeansHalfWidth]])</f>
        <v>0</v>
      </c>
      <c r="X1352" s="5" cm="1">
        <f t="array" ref="X1352">COUNT(IF((DiscreteStatsTable[GroupByKey]=DiscreteStatsTable[[#This Row],[GroupByKey]]),(DiscreteStatsTable[GroupByKey]=DiscreteStatsTable[[#This Row],[GroupByKey]])*DiscreteStatsTable[Replication]))</f>
        <v>50</v>
      </c>
      <c r="Y1352" s="5">
        <f>IF(DiscreteStatsTable[[#This Row],[RepsRequested]]=DiscreteStatsTable[[#This Row],[RepsWithStatObserved]],1,0)</f>
        <v>1</v>
      </c>
    </row>
    <row r="1353" spans="1:25" x14ac:dyDescent="0.25">
      <c r="A1353" t="s">
        <v>68</v>
      </c>
      <c r="B1353" t="s">
        <v>70</v>
      </c>
      <c r="C1353">
        <v>46</v>
      </c>
      <c r="D1353" t="s">
        <v>85</v>
      </c>
      <c r="E1353" t="s">
        <v>98</v>
      </c>
      <c r="F1353" t="s">
        <v>87</v>
      </c>
      <c r="G1353">
        <v>0.54304435680145002</v>
      </c>
      <c r="H1353">
        <v>2E+20</v>
      </c>
      <c r="I1353">
        <v>0</v>
      </c>
      <c r="J1353">
        <v>4.2993225315609003</v>
      </c>
      <c r="K1353">
        <v>316</v>
      </c>
      <c r="L135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53" s="5" cm="1">
        <f t="array" ref="M1353">MAX(IF((ProjectInfoTable[ProjectName]=DiscreteStatsTable[[#This Row],[ProjectName]]),(ProjectInfoTable[ProjectName]=DiscreteStatsTable[[#This Row],[ProjectName]])*ProjectInfoTable[NumberOfReplications]))</f>
        <v>50</v>
      </c>
      <c r="N1353" s="5" cm="1">
        <f t="array" ref="N1353">IFERROR(AVERAGE(IF((DiscreteStatsTable[GroupByKey]=DiscreteStatsTable[[#This Row],[GroupByKey]]),(DiscreteStatsTable[GroupByKey]=DiscreteStatsTable[[#This Row],[GroupByKey]])*DiscreteStatsTable[Average])),0)</f>
        <v>0.57601823206331915</v>
      </c>
      <c r="O1353" s="5" cm="1">
        <f t="array" ref="O1353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353" s="5" cm="1">
        <f t="array" ref="P1353">MAX(IF((ProjectInfoTable[ProjectName]=DiscreteStatsTable[[#This Row],[ProjectName]]),(ProjectInfoTable[ProjectName]=DiscreteStatsTable[[#This Row],[ProjectName]])*ProjectInfoTable[ConfidenceInterval]))</f>
        <v>0.95</v>
      </c>
      <c r="Q1353" s="5">
        <f>IF(AND(DiscreteStatsTable[[#This Row],[RepsWithStatObserved]]=1,Y1353=0),200000000000000000000,IFERROR(_xlfn.T.INV.2T(1 -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353" s="5" cm="1">
        <f t="array" ref="R1353">MIN(IF((DiscreteStatsTable[GroupByKey]=DiscreteStatsTable[[#This Row],[GroupByKey]]),(DiscreteStatsTable[GroupByKey]=DiscreteStatsTable[[#This Row],[GroupByKey]])*DiscreteStatsTable[Average]))</f>
        <v>0.32737752576294898</v>
      </c>
      <c r="S1353" s="5" cm="1">
        <f t="array" ref="S1353">MAX(IF((DiscreteStatsTable[GroupByKey]=DiscreteStatsTable[[#This Row],[GroupByKey]]),(DiscreteStatsTable[GroupByKey]=DiscreteStatsTable[[#This Row],[GroupByKey]])*DiscreteStatsTable[Average]))</f>
        <v>1.14796185143237</v>
      </c>
      <c r="T1353" s="5" cm="1">
        <f t="array" ref="T1353">MIN(IF((DiscreteStatsTable[GroupByKey]=DiscreteStatsTable[[#This Row],[GroupByKey]]),(DiscreteStatsTable[GroupByKey]=DiscreteStatsTable[[#This Row],[GroupByKey]])*DiscreteStatsTable[Minimum]))</f>
        <v>0</v>
      </c>
      <c r="U1353" s="5" cm="1">
        <f t="array" ref="U1353">MAX(IF((DiscreteStatsTable[GroupByKey]=DiscreteStatsTable[[#This Row],[GroupByKey]]),(DiscreteStatsTable[GroupByKey]=DiscreteStatsTable[[#This Row],[GroupByKey]])*DiscreteStatsTable[Maximum]))</f>
        <v>11.200829717355999</v>
      </c>
      <c r="V1353" s="5" cm="1">
        <f t="array" ref="V1353">IFERROR(AVERAGE(IF((DiscreteStatsTable[GroupByKey]=DiscreteStatsTable[[#This Row],[GroupByKey]]),(DiscreteStatsTable[GroupByKey]=DiscreteStatsTable[[#This Row],[GroupByKey]])*DiscreteStatsTable[NumberObservations])),0)</f>
        <v>314.94</v>
      </c>
      <c r="W1353" s="5">
        <f>IF((DiscreteStatsTable[[#This Row],[RepsRequested]]&gt;1),DiscreteStatsTable[[#This Row],[HalfWidth]],DiscreteStatsTable[[#This Row],[BatchMeansHalfWidth]])</f>
        <v>4.5229136780020357E-2</v>
      </c>
      <c r="X1353" s="5" cm="1">
        <f t="array" ref="X1353">COUNT(IF((DiscreteStatsTable[GroupByKey]=DiscreteStatsTable[[#This Row],[GroupByKey]]),(DiscreteStatsTable[GroupByKey]=DiscreteStatsTable[[#This Row],[GroupByKey]])*DiscreteStatsTable[Replication]))</f>
        <v>50</v>
      </c>
      <c r="Y1353" s="5">
        <f>IF(DiscreteStatsTable[[#This Row],[RepsRequested]]=DiscreteStatsTable[[#This Row],[RepsWithStatObserved]],1,0)</f>
        <v>1</v>
      </c>
    </row>
    <row r="1354" spans="1:25" x14ac:dyDescent="0.25">
      <c r="A1354" t="s">
        <v>68</v>
      </c>
      <c r="B1354" t="s">
        <v>70</v>
      </c>
      <c r="C1354">
        <v>47</v>
      </c>
      <c r="D1354" t="s">
        <v>85</v>
      </c>
      <c r="E1354" t="s">
        <v>86</v>
      </c>
      <c r="F1354" t="s">
        <v>87</v>
      </c>
      <c r="G1354">
        <v>0</v>
      </c>
      <c r="H1354">
        <v>2E+20</v>
      </c>
      <c r="I1354">
        <v>0</v>
      </c>
      <c r="J1354">
        <v>0</v>
      </c>
      <c r="K1354">
        <v>314</v>
      </c>
      <c r="L135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54" s="5" cm="1">
        <f t="array" ref="M1354">MAX(IF((ProjectInfoTable[ProjectName]=DiscreteStatsTable[[#This Row],[ProjectName]]),(ProjectInfoTable[ProjectName]=DiscreteStatsTable[[#This Row],[ProjectName]])*ProjectInfoTable[NumberOfReplications]))</f>
        <v>50</v>
      </c>
      <c r="N1354" s="5" cm="1">
        <f t="array" ref="N1354">IFERROR(AVERAGE(IF((DiscreteStatsTable[GroupByKey]=DiscreteStatsTable[[#This Row],[GroupByKey]]),(DiscreteStatsTable[GroupByKey]=DiscreteStatsTable[[#This Row],[GroupByKey]])*DiscreteStatsTable[Average])),0)</f>
        <v>0</v>
      </c>
      <c r="O1354" s="5" cm="1">
        <f t="array" ref="O1354">IFERROR(_xlfn.STDEV.S(IF((DiscreteStatsTable[GroupByKey]=DiscreteStatsTable[[#This Row],[GroupByKey]]),(DiscreteStatsTable[GroupByKey]=DiscreteStatsTable[[#This Row],[GroupByKey]])*DiscreteStatsTable[Average])),0)</f>
        <v>0</v>
      </c>
      <c r="P1354" s="5" cm="1">
        <f t="array" ref="P1354">MAX(IF((ProjectInfoTable[ProjectName]=DiscreteStatsTable[[#This Row],[ProjectName]]),(ProjectInfoTable[ProjectName]=DiscreteStatsTable[[#This Row],[ProjectName]])*ProjectInfoTable[ConfidenceInterval]))</f>
        <v>0.95</v>
      </c>
      <c r="Q1354" s="5">
        <f>IF(AND(DiscreteStatsTable[[#This Row],[RepsWithStatObserved]]=1,Y1354=0),200000000000000000000,IFERROR(_xlfn.T.INV.2T(1 -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4" s="5" cm="1">
        <f t="array" ref="R1354">MIN(IF((DiscreteStatsTable[GroupByKey]=DiscreteStatsTable[[#This Row],[GroupByKey]]),(DiscreteStatsTable[GroupByKey]=DiscreteStatsTable[[#This Row],[GroupByKey]])*DiscreteStatsTable[Average]))</f>
        <v>0</v>
      </c>
      <c r="S1354" s="5" cm="1">
        <f t="array" ref="S1354">MAX(IF((DiscreteStatsTable[GroupByKey]=DiscreteStatsTable[[#This Row],[GroupByKey]]),(DiscreteStatsTable[GroupByKey]=DiscreteStatsTable[[#This Row],[GroupByKey]])*DiscreteStatsTable[Average]))</f>
        <v>0</v>
      </c>
      <c r="T1354" s="5" cm="1">
        <f t="array" ref="T1354">MIN(IF((DiscreteStatsTable[GroupByKey]=DiscreteStatsTable[[#This Row],[GroupByKey]]),(DiscreteStatsTable[GroupByKey]=DiscreteStatsTable[[#This Row],[GroupByKey]])*DiscreteStatsTable[Minimum]))</f>
        <v>0</v>
      </c>
      <c r="U1354" s="5" cm="1">
        <f t="array" ref="U1354">MAX(IF((DiscreteStatsTable[GroupByKey]=DiscreteStatsTable[[#This Row],[GroupByKey]]),(DiscreteStatsTable[GroupByKey]=DiscreteStatsTable[[#This Row],[GroupByKey]])*DiscreteStatsTable[Maximum]))</f>
        <v>0</v>
      </c>
      <c r="V1354" s="5" cm="1">
        <f t="array" ref="V1354">IFERROR(AVERAGE(IF((DiscreteStatsTable[GroupByKey]=DiscreteStatsTable[[#This Row],[GroupByKey]]),(DiscreteStatsTable[GroupByKey]=DiscreteStatsTable[[#This Row],[GroupByKey]])*DiscreteStatsTable[NumberObservations])),0)</f>
        <v>314.94</v>
      </c>
      <c r="W1354" s="5">
        <f>IF((DiscreteStatsTable[[#This Row],[RepsRequested]]&gt;1),DiscreteStatsTable[[#This Row],[HalfWidth]],DiscreteStatsTable[[#This Row],[BatchMeansHalfWidth]])</f>
        <v>0</v>
      </c>
      <c r="X1354" s="5" cm="1">
        <f t="array" ref="X1354">COUNT(IF((DiscreteStatsTable[GroupByKey]=DiscreteStatsTable[[#This Row],[GroupByKey]]),(DiscreteStatsTable[GroupByKey]=DiscreteStatsTable[[#This Row],[GroupByKey]])*DiscreteStatsTable[Replication]))</f>
        <v>50</v>
      </c>
      <c r="Y1354" s="5">
        <f>IF(DiscreteStatsTable[[#This Row],[RepsRequested]]=DiscreteStatsTable[[#This Row],[RepsWithStatObserved]],1,0)</f>
        <v>1</v>
      </c>
    </row>
    <row r="1355" spans="1:25" x14ac:dyDescent="0.25">
      <c r="A1355" t="s">
        <v>68</v>
      </c>
      <c r="B1355" t="s">
        <v>70</v>
      </c>
      <c r="C1355">
        <v>47</v>
      </c>
      <c r="D1355" t="s">
        <v>85</v>
      </c>
      <c r="E1355" t="s">
        <v>88</v>
      </c>
      <c r="F1355" t="s">
        <v>87</v>
      </c>
      <c r="G1355">
        <v>0</v>
      </c>
      <c r="H1355">
        <v>2E+20</v>
      </c>
      <c r="I1355">
        <v>0</v>
      </c>
      <c r="J1355">
        <v>0</v>
      </c>
      <c r="K1355">
        <v>314</v>
      </c>
      <c r="L135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55" s="5" cm="1">
        <f t="array" ref="M1355">MAX(IF((ProjectInfoTable[ProjectName]=DiscreteStatsTable[[#This Row],[ProjectName]]),(ProjectInfoTable[ProjectName]=DiscreteStatsTable[[#This Row],[ProjectName]])*ProjectInfoTable[NumberOfReplications]))</f>
        <v>50</v>
      </c>
      <c r="N1355" s="5" cm="1">
        <f t="array" ref="N1355">IFERROR(AVERAGE(IF((DiscreteStatsTable[GroupByKey]=DiscreteStatsTable[[#This Row],[GroupByKey]]),(DiscreteStatsTable[GroupByKey]=DiscreteStatsTable[[#This Row],[GroupByKey]])*DiscreteStatsTable[Average])),0)</f>
        <v>0</v>
      </c>
      <c r="O1355" s="5" cm="1">
        <f t="array" ref="O1355">IFERROR(_xlfn.STDEV.S(IF((DiscreteStatsTable[GroupByKey]=DiscreteStatsTable[[#This Row],[GroupByKey]]),(DiscreteStatsTable[GroupByKey]=DiscreteStatsTable[[#This Row],[GroupByKey]])*DiscreteStatsTable[Average])),0)</f>
        <v>0</v>
      </c>
      <c r="P1355" s="5" cm="1">
        <f t="array" ref="P1355">MAX(IF((ProjectInfoTable[ProjectName]=DiscreteStatsTable[[#This Row],[ProjectName]]),(ProjectInfoTable[ProjectName]=DiscreteStatsTable[[#This Row],[ProjectName]])*ProjectInfoTable[ConfidenceInterval]))</f>
        <v>0.95</v>
      </c>
      <c r="Q1355" s="5">
        <f>IF(AND(DiscreteStatsTable[[#This Row],[RepsWithStatObserved]]=1,Y1355=0),200000000000000000000,IFERROR(_xlfn.T.INV.2T(1 -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5" s="5" cm="1">
        <f t="array" ref="R1355">MIN(IF((DiscreteStatsTable[GroupByKey]=DiscreteStatsTable[[#This Row],[GroupByKey]]),(DiscreteStatsTable[GroupByKey]=DiscreteStatsTable[[#This Row],[GroupByKey]])*DiscreteStatsTable[Average]))</f>
        <v>0</v>
      </c>
      <c r="S1355" s="5" cm="1">
        <f t="array" ref="S1355">MAX(IF((DiscreteStatsTable[GroupByKey]=DiscreteStatsTable[[#This Row],[GroupByKey]]),(DiscreteStatsTable[GroupByKey]=DiscreteStatsTable[[#This Row],[GroupByKey]])*DiscreteStatsTable[Average]))</f>
        <v>0</v>
      </c>
      <c r="T1355" s="5" cm="1">
        <f t="array" ref="T1355">MIN(IF((DiscreteStatsTable[GroupByKey]=DiscreteStatsTable[[#This Row],[GroupByKey]]),(DiscreteStatsTable[GroupByKey]=DiscreteStatsTable[[#This Row],[GroupByKey]])*DiscreteStatsTable[Minimum]))</f>
        <v>0</v>
      </c>
      <c r="U1355" s="5" cm="1">
        <f t="array" ref="U1355">MAX(IF((DiscreteStatsTable[GroupByKey]=DiscreteStatsTable[[#This Row],[GroupByKey]]),(DiscreteStatsTable[GroupByKey]=DiscreteStatsTable[[#This Row],[GroupByKey]])*DiscreteStatsTable[Maximum]))</f>
        <v>0</v>
      </c>
      <c r="V1355" s="5" cm="1">
        <f t="array" ref="V1355">IFERROR(AVERAGE(IF((DiscreteStatsTable[GroupByKey]=DiscreteStatsTable[[#This Row],[GroupByKey]]),(DiscreteStatsTable[GroupByKey]=DiscreteStatsTable[[#This Row],[GroupByKey]])*DiscreteStatsTable[NumberObservations])),0)</f>
        <v>314.94</v>
      </c>
      <c r="W1355" s="5">
        <f>IF((DiscreteStatsTable[[#This Row],[RepsRequested]]&gt;1),DiscreteStatsTable[[#This Row],[HalfWidth]],DiscreteStatsTable[[#This Row],[BatchMeansHalfWidth]])</f>
        <v>0</v>
      </c>
      <c r="X1355" s="5" cm="1">
        <f t="array" ref="X1355">COUNT(IF((DiscreteStatsTable[GroupByKey]=DiscreteStatsTable[[#This Row],[GroupByKey]]),(DiscreteStatsTable[GroupByKey]=DiscreteStatsTable[[#This Row],[GroupByKey]])*DiscreteStatsTable[Replication]))</f>
        <v>50</v>
      </c>
      <c r="Y1355" s="5">
        <f>IF(DiscreteStatsTable[[#This Row],[RepsRequested]]=DiscreteStatsTable[[#This Row],[RepsWithStatObserved]],1,0)</f>
        <v>1</v>
      </c>
    </row>
    <row r="1356" spans="1:25" x14ac:dyDescent="0.25">
      <c r="A1356" t="s">
        <v>68</v>
      </c>
      <c r="B1356" t="s">
        <v>70</v>
      </c>
      <c r="C1356">
        <v>47</v>
      </c>
      <c r="D1356" t="s">
        <v>85</v>
      </c>
      <c r="E1356" t="s">
        <v>89</v>
      </c>
      <c r="F1356" t="s">
        <v>87</v>
      </c>
      <c r="G1356">
        <v>0</v>
      </c>
      <c r="H1356">
        <v>2E+20</v>
      </c>
      <c r="I1356">
        <v>0</v>
      </c>
      <c r="J1356">
        <v>0</v>
      </c>
      <c r="K1356">
        <v>314</v>
      </c>
      <c r="L135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56" s="5" cm="1">
        <f t="array" ref="M1356">MAX(IF((ProjectInfoTable[ProjectName]=DiscreteStatsTable[[#This Row],[ProjectName]]),(ProjectInfoTable[ProjectName]=DiscreteStatsTable[[#This Row],[ProjectName]])*ProjectInfoTable[NumberOfReplications]))</f>
        <v>50</v>
      </c>
      <c r="N1356" s="5" cm="1">
        <f t="array" ref="N1356">IFERROR(AVERAGE(IF((DiscreteStatsTable[GroupByKey]=DiscreteStatsTable[[#This Row],[GroupByKey]]),(DiscreteStatsTable[GroupByKey]=DiscreteStatsTable[[#This Row],[GroupByKey]])*DiscreteStatsTable[Average])),0)</f>
        <v>0</v>
      </c>
      <c r="O1356" s="5" cm="1">
        <f t="array" ref="O1356">IFERROR(_xlfn.STDEV.S(IF((DiscreteStatsTable[GroupByKey]=DiscreteStatsTable[[#This Row],[GroupByKey]]),(DiscreteStatsTable[GroupByKey]=DiscreteStatsTable[[#This Row],[GroupByKey]])*DiscreteStatsTable[Average])),0)</f>
        <v>0</v>
      </c>
      <c r="P1356" s="5" cm="1">
        <f t="array" ref="P1356">MAX(IF((ProjectInfoTable[ProjectName]=DiscreteStatsTable[[#This Row],[ProjectName]]),(ProjectInfoTable[ProjectName]=DiscreteStatsTable[[#This Row],[ProjectName]])*ProjectInfoTable[ConfidenceInterval]))</f>
        <v>0.95</v>
      </c>
      <c r="Q1356" s="5">
        <f>IF(AND(DiscreteStatsTable[[#This Row],[RepsWithStatObserved]]=1,Y1356=0),200000000000000000000,IFERROR(_xlfn.T.INV.2T(1 -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6" s="5" cm="1">
        <f t="array" ref="R1356">MIN(IF((DiscreteStatsTable[GroupByKey]=DiscreteStatsTable[[#This Row],[GroupByKey]]),(DiscreteStatsTable[GroupByKey]=DiscreteStatsTable[[#This Row],[GroupByKey]])*DiscreteStatsTable[Average]))</f>
        <v>0</v>
      </c>
      <c r="S1356" s="5" cm="1">
        <f t="array" ref="S1356">MAX(IF((DiscreteStatsTable[GroupByKey]=DiscreteStatsTable[[#This Row],[GroupByKey]]),(DiscreteStatsTable[GroupByKey]=DiscreteStatsTable[[#This Row],[GroupByKey]])*DiscreteStatsTable[Average]))</f>
        <v>0</v>
      </c>
      <c r="T1356" s="5" cm="1">
        <f t="array" ref="T1356">MIN(IF((DiscreteStatsTable[GroupByKey]=DiscreteStatsTable[[#This Row],[GroupByKey]]),(DiscreteStatsTable[GroupByKey]=DiscreteStatsTable[[#This Row],[GroupByKey]])*DiscreteStatsTable[Minimum]))</f>
        <v>0</v>
      </c>
      <c r="U1356" s="5" cm="1">
        <f t="array" ref="U1356">MAX(IF((DiscreteStatsTable[GroupByKey]=DiscreteStatsTable[[#This Row],[GroupByKey]]),(DiscreteStatsTable[GroupByKey]=DiscreteStatsTable[[#This Row],[GroupByKey]])*DiscreteStatsTable[Maximum]))</f>
        <v>0</v>
      </c>
      <c r="V1356" s="5" cm="1">
        <f t="array" ref="V1356">IFERROR(AVERAGE(IF((DiscreteStatsTable[GroupByKey]=DiscreteStatsTable[[#This Row],[GroupByKey]]),(DiscreteStatsTable[GroupByKey]=DiscreteStatsTable[[#This Row],[GroupByKey]])*DiscreteStatsTable[NumberObservations])),0)</f>
        <v>314.94</v>
      </c>
      <c r="W1356" s="5">
        <f>IF((DiscreteStatsTable[[#This Row],[RepsRequested]]&gt;1),DiscreteStatsTable[[#This Row],[HalfWidth]],DiscreteStatsTable[[#This Row],[BatchMeansHalfWidth]])</f>
        <v>0</v>
      </c>
      <c r="X1356" s="5" cm="1">
        <f t="array" ref="X1356">COUNT(IF((DiscreteStatsTable[GroupByKey]=DiscreteStatsTable[[#This Row],[GroupByKey]]),(DiscreteStatsTable[GroupByKey]=DiscreteStatsTable[[#This Row],[GroupByKey]])*DiscreteStatsTable[Replication]))</f>
        <v>50</v>
      </c>
      <c r="Y1356" s="5">
        <f>IF(DiscreteStatsTable[[#This Row],[RepsRequested]]=DiscreteStatsTable[[#This Row],[RepsWithStatObserved]],1,0)</f>
        <v>1</v>
      </c>
    </row>
    <row r="1357" spans="1:25" x14ac:dyDescent="0.25">
      <c r="A1357" t="s">
        <v>68</v>
      </c>
      <c r="B1357" t="s">
        <v>70</v>
      </c>
      <c r="C1357">
        <v>47</v>
      </c>
      <c r="D1357" t="s">
        <v>85</v>
      </c>
      <c r="E1357" t="s">
        <v>90</v>
      </c>
      <c r="F1357" t="s">
        <v>87</v>
      </c>
      <c r="G1357">
        <v>0</v>
      </c>
      <c r="H1357">
        <v>2E+20</v>
      </c>
      <c r="I1357">
        <v>0</v>
      </c>
      <c r="J1357">
        <v>0</v>
      </c>
      <c r="K1357">
        <v>314</v>
      </c>
      <c r="L135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57" s="5" cm="1">
        <f t="array" ref="M1357">MAX(IF((ProjectInfoTable[ProjectName]=DiscreteStatsTable[[#This Row],[ProjectName]]),(ProjectInfoTable[ProjectName]=DiscreteStatsTable[[#This Row],[ProjectName]])*ProjectInfoTable[NumberOfReplications]))</f>
        <v>50</v>
      </c>
      <c r="N1357" s="5" cm="1">
        <f t="array" ref="N1357">IFERROR(AVERAGE(IF((DiscreteStatsTable[GroupByKey]=DiscreteStatsTable[[#This Row],[GroupByKey]]),(DiscreteStatsTable[GroupByKey]=DiscreteStatsTable[[#This Row],[GroupByKey]])*DiscreteStatsTable[Average])),0)</f>
        <v>0</v>
      </c>
      <c r="O1357" s="5" cm="1">
        <f t="array" ref="O1357">IFERROR(_xlfn.STDEV.S(IF((DiscreteStatsTable[GroupByKey]=DiscreteStatsTable[[#This Row],[GroupByKey]]),(DiscreteStatsTable[GroupByKey]=DiscreteStatsTable[[#This Row],[GroupByKey]])*DiscreteStatsTable[Average])),0)</f>
        <v>0</v>
      </c>
      <c r="P1357" s="5" cm="1">
        <f t="array" ref="P1357">MAX(IF((ProjectInfoTable[ProjectName]=DiscreteStatsTable[[#This Row],[ProjectName]]),(ProjectInfoTable[ProjectName]=DiscreteStatsTable[[#This Row],[ProjectName]])*ProjectInfoTable[ConfidenceInterval]))</f>
        <v>0.95</v>
      </c>
      <c r="Q1357" s="5">
        <f>IF(AND(DiscreteStatsTable[[#This Row],[RepsWithStatObserved]]=1,Y1357=0),200000000000000000000,IFERROR(_xlfn.T.INV.2T(1 -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7" s="5" cm="1">
        <f t="array" ref="R1357">MIN(IF((DiscreteStatsTable[GroupByKey]=DiscreteStatsTable[[#This Row],[GroupByKey]]),(DiscreteStatsTable[GroupByKey]=DiscreteStatsTable[[#This Row],[GroupByKey]])*DiscreteStatsTable[Average]))</f>
        <v>0</v>
      </c>
      <c r="S1357" s="5" cm="1">
        <f t="array" ref="S1357">MAX(IF((DiscreteStatsTable[GroupByKey]=DiscreteStatsTable[[#This Row],[GroupByKey]]),(DiscreteStatsTable[GroupByKey]=DiscreteStatsTable[[#This Row],[GroupByKey]])*DiscreteStatsTable[Average]))</f>
        <v>0</v>
      </c>
      <c r="T1357" s="5" cm="1">
        <f t="array" ref="T1357">MIN(IF((DiscreteStatsTable[GroupByKey]=DiscreteStatsTable[[#This Row],[GroupByKey]]),(DiscreteStatsTable[GroupByKey]=DiscreteStatsTable[[#This Row],[GroupByKey]])*DiscreteStatsTable[Minimum]))</f>
        <v>0</v>
      </c>
      <c r="U1357" s="5" cm="1">
        <f t="array" ref="U1357">MAX(IF((DiscreteStatsTable[GroupByKey]=DiscreteStatsTable[[#This Row],[GroupByKey]]),(DiscreteStatsTable[GroupByKey]=DiscreteStatsTable[[#This Row],[GroupByKey]])*DiscreteStatsTable[Maximum]))</f>
        <v>0</v>
      </c>
      <c r="V1357" s="5" cm="1">
        <f t="array" ref="V1357">IFERROR(AVERAGE(IF((DiscreteStatsTable[GroupByKey]=DiscreteStatsTable[[#This Row],[GroupByKey]]),(DiscreteStatsTable[GroupByKey]=DiscreteStatsTable[[#This Row],[GroupByKey]])*DiscreteStatsTable[NumberObservations])),0)</f>
        <v>314.94</v>
      </c>
      <c r="W1357" s="5">
        <f>IF((DiscreteStatsTable[[#This Row],[RepsRequested]]&gt;1),DiscreteStatsTable[[#This Row],[HalfWidth]],DiscreteStatsTable[[#This Row],[BatchMeansHalfWidth]])</f>
        <v>0</v>
      </c>
      <c r="X1357" s="5" cm="1">
        <f t="array" ref="X1357">COUNT(IF((DiscreteStatsTable[GroupByKey]=DiscreteStatsTable[[#This Row],[GroupByKey]]),(DiscreteStatsTable[GroupByKey]=DiscreteStatsTable[[#This Row],[GroupByKey]])*DiscreteStatsTable[Replication]))</f>
        <v>50</v>
      </c>
      <c r="Y1357" s="5">
        <f>IF(DiscreteStatsTable[[#This Row],[RepsRequested]]=DiscreteStatsTable[[#This Row],[RepsWithStatObserved]],1,0)</f>
        <v>1</v>
      </c>
    </row>
    <row r="1358" spans="1:25" x14ac:dyDescent="0.25">
      <c r="A1358" t="s">
        <v>68</v>
      </c>
      <c r="B1358" t="s">
        <v>70</v>
      </c>
      <c r="C1358">
        <v>47</v>
      </c>
      <c r="D1358" t="s">
        <v>85</v>
      </c>
      <c r="E1358" t="s">
        <v>91</v>
      </c>
      <c r="F1358" t="s">
        <v>87</v>
      </c>
      <c r="G1358">
        <v>0.156334391439794</v>
      </c>
      <c r="H1358">
        <v>2E+20</v>
      </c>
      <c r="I1358">
        <v>2.1031870336368299E-2</v>
      </c>
      <c r="J1358">
        <v>0.35817536077968998</v>
      </c>
      <c r="K1358">
        <v>314</v>
      </c>
      <c r="L135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58" s="5" cm="1">
        <f t="array" ref="M1358">MAX(IF((ProjectInfoTable[ProjectName]=DiscreteStatsTable[[#This Row],[ProjectName]]),(ProjectInfoTable[ProjectName]=DiscreteStatsTable[[#This Row],[ProjectName]])*ProjectInfoTable[NumberOfReplications]))</f>
        <v>50</v>
      </c>
      <c r="N1358" s="5" cm="1">
        <f t="array" ref="N1358">IFERROR(AVERAGE(IF((DiscreteStatsTable[GroupByKey]=DiscreteStatsTable[[#This Row],[GroupByKey]]),(DiscreteStatsTable[GroupByKey]=DiscreteStatsTable[[#This Row],[GroupByKey]])*DiscreteStatsTable[Average])),0)</f>
        <v>0.15360300744494335</v>
      </c>
      <c r="O1358" s="5" cm="1">
        <f t="array" ref="O135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58" s="5" cm="1">
        <f t="array" ref="P1358">MAX(IF((ProjectInfoTable[ProjectName]=DiscreteStatsTable[[#This Row],[ProjectName]]),(ProjectInfoTable[ProjectName]=DiscreteStatsTable[[#This Row],[ProjectName]])*ProjectInfoTable[ConfidenceInterval]))</f>
        <v>0.95</v>
      </c>
      <c r="Q1358" s="5">
        <f>IF(AND(DiscreteStatsTable[[#This Row],[RepsWithStatObserved]]=1,Y1358=0),200000000000000000000,IFERROR(_xlfn.T.INV.2T(1 -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58" s="5" cm="1">
        <f t="array" ref="R1358">MIN(IF((DiscreteStatsTable[GroupByKey]=DiscreteStatsTable[[#This Row],[GroupByKey]]),(DiscreteStatsTable[GroupByKey]=DiscreteStatsTable[[#This Row],[GroupByKey]])*DiscreteStatsTable[Average]))</f>
        <v>0.14775202073435401</v>
      </c>
      <c r="S1358" s="5" cm="1">
        <f t="array" ref="S1358">MAX(IF((DiscreteStatsTable[GroupByKey]=DiscreteStatsTable[[#This Row],[GroupByKey]]),(DiscreteStatsTable[GroupByKey]=DiscreteStatsTable[[#This Row],[GroupByKey]])*DiscreteStatsTable[Average]))</f>
        <v>0.15935535821513699</v>
      </c>
      <c r="T1358" s="5" cm="1">
        <f t="array" ref="T1358">MIN(IF((DiscreteStatsTable[GroupByKey]=DiscreteStatsTable[[#This Row],[GroupByKey]]),(DiscreteStatsTable[GroupByKey]=DiscreteStatsTable[[#This Row],[GroupByKey]])*DiscreteStatsTable[Minimum]))</f>
        <v>1.2941586017357501E-2</v>
      </c>
      <c r="U1358" s="5" cm="1">
        <f t="array" ref="U1358">MAX(IF((DiscreteStatsTable[GroupByKey]=DiscreteStatsTable[[#This Row],[GroupByKey]]),(DiscreteStatsTable[GroupByKey]=DiscreteStatsTable[[#This Row],[GroupByKey]])*DiscreteStatsTable[Maximum]))</f>
        <v>0.39902140955300902</v>
      </c>
      <c r="V1358" s="5" cm="1">
        <f t="array" ref="V1358">IFERROR(AVERAGE(IF((DiscreteStatsTable[GroupByKey]=DiscreteStatsTable[[#This Row],[GroupByKey]]),(DiscreteStatsTable[GroupByKey]=DiscreteStatsTable[[#This Row],[GroupByKey]])*DiscreteStatsTable[NumberObservations])),0)</f>
        <v>314.94</v>
      </c>
      <c r="W1358" s="5">
        <f>IF((DiscreteStatsTable[[#This Row],[RepsRequested]]&gt;1),DiscreteStatsTable[[#This Row],[HalfWidth]],DiscreteStatsTable[[#This Row],[BatchMeansHalfWidth]])</f>
        <v>7.902472167534418E-4</v>
      </c>
      <c r="X1358" s="5" cm="1">
        <f t="array" ref="X1358">COUNT(IF((DiscreteStatsTable[GroupByKey]=DiscreteStatsTable[[#This Row],[GroupByKey]]),(DiscreteStatsTable[GroupByKey]=DiscreteStatsTable[[#This Row],[GroupByKey]])*DiscreteStatsTable[Replication]))</f>
        <v>50</v>
      </c>
      <c r="Y1358" s="5">
        <f>IF(DiscreteStatsTable[[#This Row],[RepsRequested]]=DiscreteStatsTable[[#This Row],[RepsWithStatObserved]],1,0)</f>
        <v>1</v>
      </c>
    </row>
    <row r="1359" spans="1:25" x14ac:dyDescent="0.25">
      <c r="A1359" t="s">
        <v>68</v>
      </c>
      <c r="B1359" t="s">
        <v>70</v>
      </c>
      <c r="C1359">
        <v>47</v>
      </c>
      <c r="D1359" t="s">
        <v>85</v>
      </c>
      <c r="E1359" t="s">
        <v>92</v>
      </c>
      <c r="F1359" t="s">
        <v>87</v>
      </c>
      <c r="G1359">
        <v>6.6133683916494697</v>
      </c>
      <c r="H1359">
        <v>2E+20</v>
      </c>
      <c r="I1359">
        <v>1.2619122201821</v>
      </c>
      <c r="J1359">
        <v>17.030026013152099</v>
      </c>
      <c r="K1359">
        <v>314</v>
      </c>
      <c r="L135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59" s="5" cm="1">
        <f t="array" ref="M1359">MAX(IF((ProjectInfoTable[ProjectName]=DiscreteStatsTable[[#This Row],[ProjectName]]),(ProjectInfoTable[ProjectName]=DiscreteStatsTable[[#This Row],[ProjectName]])*ProjectInfoTable[NumberOfReplications]))</f>
        <v>50</v>
      </c>
      <c r="N1359" s="5" cm="1">
        <f t="array" ref="N1359">IFERROR(AVERAGE(IF((DiscreteStatsTable[GroupByKey]=DiscreteStatsTable[[#This Row],[GroupByKey]]),(DiscreteStatsTable[GroupByKey]=DiscreteStatsTable[[#This Row],[GroupByKey]])*DiscreteStatsTable[Average])),0)</f>
        <v>6.2464097165262737</v>
      </c>
      <c r="O1359" s="5" cm="1">
        <f t="array" ref="O1359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359" s="5" cm="1">
        <f t="array" ref="P1359">MAX(IF((ProjectInfoTable[ProjectName]=DiscreteStatsTable[[#This Row],[ProjectName]]),(ProjectInfoTable[ProjectName]=DiscreteStatsTable[[#This Row],[ProjectName]])*ProjectInfoTable[ConfidenceInterval]))</f>
        <v>0.95</v>
      </c>
      <c r="Q1359" s="5">
        <f>IF(AND(DiscreteStatsTable[[#This Row],[RepsWithStatObserved]]=1,Y1359=0),200000000000000000000,IFERROR(_xlfn.T.INV.2T(1 -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359" s="5" cm="1">
        <f t="array" ref="R1359">MIN(IF((DiscreteStatsTable[GroupByKey]=DiscreteStatsTable[[#This Row],[GroupByKey]]),(DiscreteStatsTable[GroupByKey]=DiscreteStatsTable[[#This Row],[GroupByKey]])*DiscreteStatsTable[Average]))</f>
        <v>5.7719952606423401</v>
      </c>
      <c r="S1359" s="5" cm="1">
        <f t="array" ref="S1359">MAX(IF((DiscreteStatsTable[GroupByKey]=DiscreteStatsTable[[#This Row],[GroupByKey]]),(DiscreteStatsTable[GroupByKey]=DiscreteStatsTable[[#This Row],[GroupByKey]])*DiscreteStatsTable[Average]))</f>
        <v>6.9649734105951397</v>
      </c>
      <c r="T1359" s="5" cm="1">
        <f t="array" ref="T1359">MIN(IF((DiscreteStatsTable[GroupByKey]=DiscreteStatsTable[[#This Row],[GroupByKey]]),(DiscreteStatsTable[GroupByKey]=DiscreteStatsTable[[#This Row],[GroupByKey]])*DiscreteStatsTable[Minimum]))</f>
        <v>0.776495161041453</v>
      </c>
      <c r="U1359" s="5" cm="1">
        <f t="array" ref="U1359">MAX(IF((DiscreteStatsTable[GroupByKey]=DiscreteStatsTable[[#This Row],[GroupByKey]]),(DiscreteStatsTable[GroupByKey]=DiscreteStatsTable[[#This Row],[GroupByKey]])*DiscreteStatsTable[Maximum]))</f>
        <v>24.516532285818698</v>
      </c>
      <c r="V1359" s="5" cm="1">
        <f t="array" ref="V1359">IFERROR(AVERAGE(IF((DiscreteStatsTable[GroupByKey]=DiscreteStatsTable[[#This Row],[GroupByKey]]),(DiscreteStatsTable[GroupByKey]=DiscreteStatsTable[[#This Row],[GroupByKey]])*DiscreteStatsTable[NumberObservations])),0)</f>
        <v>314.94</v>
      </c>
      <c r="W1359" s="5">
        <f>IF((DiscreteStatsTable[[#This Row],[RepsRequested]]&gt;1),DiscreteStatsTable[[#This Row],[HalfWidth]],DiscreteStatsTable[[#This Row],[BatchMeansHalfWidth]])</f>
        <v>7.1468938045562813E-2</v>
      </c>
      <c r="X1359" s="5" cm="1">
        <f t="array" ref="X1359">COUNT(IF((DiscreteStatsTable[GroupByKey]=DiscreteStatsTable[[#This Row],[GroupByKey]]),(DiscreteStatsTable[GroupByKey]=DiscreteStatsTable[[#This Row],[GroupByKey]])*DiscreteStatsTable[Replication]))</f>
        <v>50</v>
      </c>
      <c r="Y1359" s="5">
        <f>IF(DiscreteStatsTable[[#This Row],[RepsRequested]]=DiscreteStatsTable[[#This Row],[RepsWithStatObserved]],1,0)</f>
        <v>1</v>
      </c>
    </row>
    <row r="1360" spans="1:25" x14ac:dyDescent="0.25">
      <c r="A1360" t="s">
        <v>68</v>
      </c>
      <c r="B1360" t="s">
        <v>70</v>
      </c>
      <c r="C1360">
        <v>47</v>
      </c>
      <c r="D1360" t="s">
        <v>85</v>
      </c>
      <c r="E1360" t="s">
        <v>93</v>
      </c>
      <c r="F1360" t="s">
        <v>87</v>
      </c>
      <c r="G1360">
        <v>0</v>
      </c>
      <c r="H1360">
        <v>2E+20</v>
      </c>
      <c r="I1360">
        <v>0</v>
      </c>
      <c r="J1360">
        <v>0</v>
      </c>
      <c r="K1360">
        <v>314</v>
      </c>
      <c r="L136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60" s="5" cm="1">
        <f t="array" ref="M1360">MAX(IF((ProjectInfoTable[ProjectName]=DiscreteStatsTable[[#This Row],[ProjectName]]),(ProjectInfoTable[ProjectName]=DiscreteStatsTable[[#This Row],[ProjectName]])*ProjectInfoTable[NumberOfReplications]))</f>
        <v>50</v>
      </c>
      <c r="N1360" s="5" cm="1">
        <f t="array" ref="N1360">IFERROR(AVERAGE(IF((DiscreteStatsTable[GroupByKey]=DiscreteStatsTable[[#This Row],[GroupByKey]]),(DiscreteStatsTable[GroupByKey]=DiscreteStatsTable[[#This Row],[GroupByKey]])*DiscreteStatsTable[Average])),0)</f>
        <v>0</v>
      </c>
      <c r="O1360" s="5" cm="1">
        <f t="array" ref="O1360">IFERROR(_xlfn.STDEV.S(IF((DiscreteStatsTable[GroupByKey]=DiscreteStatsTable[[#This Row],[GroupByKey]]),(DiscreteStatsTable[GroupByKey]=DiscreteStatsTable[[#This Row],[GroupByKey]])*DiscreteStatsTable[Average])),0)</f>
        <v>0</v>
      </c>
      <c r="P1360" s="5" cm="1">
        <f t="array" ref="P1360">MAX(IF((ProjectInfoTable[ProjectName]=DiscreteStatsTable[[#This Row],[ProjectName]]),(ProjectInfoTable[ProjectName]=DiscreteStatsTable[[#This Row],[ProjectName]])*ProjectInfoTable[ConfidenceInterval]))</f>
        <v>0.95</v>
      </c>
      <c r="Q1360" s="5">
        <f>IF(AND(DiscreteStatsTable[[#This Row],[RepsWithStatObserved]]=1,Y1360=0),200000000000000000000,IFERROR(_xlfn.T.INV.2T(1 -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0" s="5" cm="1">
        <f t="array" ref="R1360">MIN(IF((DiscreteStatsTable[GroupByKey]=DiscreteStatsTable[[#This Row],[GroupByKey]]),(DiscreteStatsTable[GroupByKey]=DiscreteStatsTable[[#This Row],[GroupByKey]])*DiscreteStatsTable[Average]))</f>
        <v>0</v>
      </c>
      <c r="S1360" s="5" cm="1">
        <f t="array" ref="S1360">MAX(IF((DiscreteStatsTable[GroupByKey]=DiscreteStatsTable[[#This Row],[GroupByKey]]),(DiscreteStatsTable[GroupByKey]=DiscreteStatsTable[[#This Row],[GroupByKey]])*DiscreteStatsTable[Average]))</f>
        <v>0</v>
      </c>
      <c r="T1360" s="5" cm="1">
        <f t="array" ref="T1360">MIN(IF((DiscreteStatsTable[GroupByKey]=DiscreteStatsTable[[#This Row],[GroupByKey]]),(DiscreteStatsTable[GroupByKey]=DiscreteStatsTable[[#This Row],[GroupByKey]])*DiscreteStatsTable[Minimum]))</f>
        <v>0</v>
      </c>
      <c r="U1360" s="5" cm="1">
        <f t="array" ref="U1360">MAX(IF((DiscreteStatsTable[GroupByKey]=DiscreteStatsTable[[#This Row],[GroupByKey]]),(DiscreteStatsTable[GroupByKey]=DiscreteStatsTable[[#This Row],[GroupByKey]])*DiscreteStatsTable[Maximum]))</f>
        <v>0</v>
      </c>
      <c r="V1360" s="5" cm="1">
        <f t="array" ref="V1360">IFERROR(AVERAGE(IF((DiscreteStatsTable[GroupByKey]=DiscreteStatsTable[[#This Row],[GroupByKey]]),(DiscreteStatsTable[GroupByKey]=DiscreteStatsTable[[#This Row],[GroupByKey]])*DiscreteStatsTable[NumberObservations])),0)</f>
        <v>314.94</v>
      </c>
      <c r="W1360" s="5">
        <f>IF((DiscreteStatsTable[[#This Row],[RepsRequested]]&gt;1),DiscreteStatsTable[[#This Row],[HalfWidth]],DiscreteStatsTable[[#This Row],[BatchMeansHalfWidth]])</f>
        <v>0</v>
      </c>
      <c r="X1360" s="5" cm="1">
        <f t="array" ref="X1360">COUNT(IF((DiscreteStatsTable[GroupByKey]=DiscreteStatsTable[[#This Row],[GroupByKey]]),(DiscreteStatsTable[GroupByKey]=DiscreteStatsTable[[#This Row],[GroupByKey]])*DiscreteStatsTable[Replication]))</f>
        <v>50</v>
      </c>
      <c r="Y1360" s="5">
        <f>IF(DiscreteStatsTable[[#This Row],[RepsRequested]]=DiscreteStatsTable[[#This Row],[RepsWithStatObserved]],1,0)</f>
        <v>1</v>
      </c>
    </row>
    <row r="1361" spans="1:25" x14ac:dyDescent="0.25">
      <c r="A1361" t="s">
        <v>68</v>
      </c>
      <c r="B1361" t="s">
        <v>70</v>
      </c>
      <c r="C1361">
        <v>47</v>
      </c>
      <c r="D1361" t="s">
        <v>85</v>
      </c>
      <c r="E1361" t="s">
        <v>94</v>
      </c>
      <c r="F1361" t="s">
        <v>87</v>
      </c>
      <c r="G1361">
        <v>0</v>
      </c>
      <c r="H1361">
        <v>2E+20</v>
      </c>
      <c r="I1361">
        <v>0</v>
      </c>
      <c r="J1361">
        <v>0</v>
      </c>
      <c r="K1361">
        <v>314</v>
      </c>
      <c r="L136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61" s="5" cm="1">
        <f t="array" ref="M1361">MAX(IF((ProjectInfoTable[ProjectName]=DiscreteStatsTable[[#This Row],[ProjectName]]),(ProjectInfoTable[ProjectName]=DiscreteStatsTable[[#This Row],[ProjectName]])*ProjectInfoTable[NumberOfReplications]))</f>
        <v>50</v>
      </c>
      <c r="N1361" s="5" cm="1">
        <f t="array" ref="N1361">IFERROR(AVERAGE(IF((DiscreteStatsTable[GroupByKey]=DiscreteStatsTable[[#This Row],[GroupByKey]]),(DiscreteStatsTable[GroupByKey]=DiscreteStatsTable[[#This Row],[GroupByKey]])*DiscreteStatsTable[Average])),0)</f>
        <v>0</v>
      </c>
      <c r="O1361" s="5" cm="1">
        <f t="array" ref="O1361">IFERROR(_xlfn.STDEV.S(IF((DiscreteStatsTable[GroupByKey]=DiscreteStatsTable[[#This Row],[GroupByKey]]),(DiscreteStatsTable[GroupByKey]=DiscreteStatsTable[[#This Row],[GroupByKey]])*DiscreteStatsTable[Average])),0)</f>
        <v>0</v>
      </c>
      <c r="P1361" s="5" cm="1">
        <f t="array" ref="P1361">MAX(IF((ProjectInfoTable[ProjectName]=DiscreteStatsTable[[#This Row],[ProjectName]]),(ProjectInfoTable[ProjectName]=DiscreteStatsTable[[#This Row],[ProjectName]])*ProjectInfoTable[ConfidenceInterval]))</f>
        <v>0.95</v>
      </c>
      <c r="Q1361" s="5">
        <f>IF(AND(DiscreteStatsTable[[#This Row],[RepsWithStatObserved]]=1,Y1361=0),200000000000000000000,IFERROR(_xlfn.T.INV.2T(1 -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1" s="5" cm="1">
        <f t="array" ref="R1361">MIN(IF((DiscreteStatsTable[GroupByKey]=DiscreteStatsTable[[#This Row],[GroupByKey]]),(DiscreteStatsTable[GroupByKey]=DiscreteStatsTable[[#This Row],[GroupByKey]])*DiscreteStatsTable[Average]))</f>
        <v>0</v>
      </c>
      <c r="S1361" s="5" cm="1">
        <f t="array" ref="S1361">MAX(IF((DiscreteStatsTable[GroupByKey]=DiscreteStatsTable[[#This Row],[GroupByKey]]),(DiscreteStatsTable[GroupByKey]=DiscreteStatsTable[[#This Row],[GroupByKey]])*DiscreteStatsTable[Average]))</f>
        <v>0</v>
      </c>
      <c r="T1361" s="5" cm="1">
        <f t="array" ref="T1361">MIN(IF((DiscreteStatsTable[GroupByKey]=DiscreteStatsTable[[#This Row],[GroupByKey]]),(DiscreteStatsTable[GroupByKey]=DiscreteStatsTable[[#This Row],[GroupByKey]])*DiscreteStatsTable[Minimum]))</f>
        <v>0</v>
      </c>
      <c r="U1361" s="5" cm="1">
        <f t="array" ref="U1361">MAX(IF((DiscreteStatsTable[GroupByKey]=DiscreteStatsTable[[#This Row],[GroupByKey]]),(DiscreteStatsTable[GroupByKey]=DiscreteStatsTable[[#This Row],[GroupByKey]])*DiscreteStatsTable[Maximum]))</f>
        <v>0</v>
      </c>
      <c r="V1361" s="5" cm="1">
        <f t="array" ref="V1361">IFERROR(AVERAGE(IF((DiscreteStatsTable[GroupByKey]=DiscreteStatsTable[[#This Row],[GroupByKey]]),(DiscreteStatsTable[GroupByKey]=DiscreteStatsTable[[#This Row],[GroupByKey]])*DiscreteStatsTable[NumberObservations])),0)</f>
        <v>314.94</v>
      </c>
      <c r="W1361" s="5">
        <f>IF((DiscreteStatsTable[[#This Row],[RepsRequested]]&gt;1),DiscreteStatsTable[[#This Row],[HalfWidth]],DiscreteStatsTable[[#This Row],[BatchMeansHalfWidth]])</f>
        <v>0</v>
      </c>
      <c r="X1361" s="5" cm="1">
        <f t="array" ref="X1361">COUNT(IF((DiscreteStatsTable[GroupByKey]=DiscreteStatsTable[[#This Row],[GroupByKey]]),(DiscreteStatsTable[GroupByKey]=DiscreteStatsTable[[#This Row],[GroupByKey]])*DiscreteStatsTable[Replication]))</f>
        <v>50</v>
      </c>
      <c r="Y1361" s="5">
        <f>IF(DiscreteStatsTable[[#This Row],[RepsRequested]]=DiscreteStatsTable[[#This Row],[RepsWithStatObserved]],1,0)</f>
        <v>1</v>
      </c>
    </row>
    <row r="1362" spans="1:25" x14ac:dyDescent="0.25">
      <c r="A1362" t="s">
        <v>68</v>
      </c>
      <c r="B1362" t="s">
        <v>70</v>
      </c>
      <c r="C1362">
        <v>47</v>
      </c>
      <c r="D1362" t="s">
        <v>85</v>
      </c>
      <c r="E1362" t="s">
        <v>95</v>
      </c>
      <c r="F1362" t="s">
        <v>87</v>
      </c>
      <c r="G1362">
        <v>0.156334391439794</v>
      </c>
      <c r="H1362">
        <v>2E+20</v>
      </c>
      <c r="I1362">
        <v>2.1031870336368299E-2</v>
      </c>
      <c r="J1362">
        <v>0.35817536077968998</v>
      </c>
      <c r="K1362">
        <v>314</v>
      </c>
      <c r="L136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62" s="5" cm="1">
        <f t="array" ref="M1362">MAX(IF((ProjectInfoTable[ProjectName]=DiscreteStatsTable[[#This Row],[ProjectName]]),(ProjectInfoTable[ProjectName]=DiscreteStatsTable[[#This Row],[ProjectName]])*ProjectInfoTable[NumberOfReplications]))</f>
        <v>50</v>
      </c>
      <c r="N1362" s="5" cm="1">
        <f t="array" ref="N1362">IFERROR(AVERAGE(IF((DiscreteStatsTable[GroupByKey]=DiscreteStatsTable[[#This Row],[GroupByKey]]),(DiscreteStatsTable[GroupByKey]=DiscreteStatsTable[[#This Row],[GroupByKey]])*DiscreteStatsTable[Average])),0)</f>
        <v>0.15360300744494335</v>
      </c>
      <c r="O1362" s="5" cm="1">
        <f t="array" ref="O136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62" s="5" cm="1">
        <f t="array" ref="P1362">MAX(IF((ProjectInfoTable[ProjectName]=DiscreteStatsTable[[#This Row],[ProjectName]]),(ProjectInfoTable[ProjectName]=DiscreteStatsTable[[#This Row],[ProjectName]])*ProjectInfoTable[ConfidenceInterval]))</f>
        <v>0.95</v>
      </c>
      <c r="Q1362" s="5">
        <f>IF(AND(DiscreteStatsTable[[#This Row],[RepsWithStatObserved]]=1,Y1362=0),200000000000000000000,IFERROR(_xlfn.T.INV.2T(1 -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62" s="5" cm="1">
        <f t="array" ref="R1362">MIN(IF((DiscreteStatsTable[GroupByKey]=DiscreteStatsTable[[#This Row],[GroupByKey]]),(DiscreteStatsTable[GroupByKey]=DiscreteStatsTable[[#This Row],[GroupByKey]])*DiscreteStatsTable[Average]))</f>
        <v>0.14775202073435401</v>
      </c>
      <c r="S1362" s="5" cm="1">
        <f t="array" ref="S1362">MAX(IF((DiscreteStatsTable[GroupByKey]=DiscreteStatsTable[[#This Row],[GroupByKey]]),(DiscreteStatsTable[GroupByKey]=DiscreteStatsTable[[#This Row],[GroupByKey]])*DiscreteStatsTable[Average]))</f>
        <v>0.15935535821513699</v>
      </c>
      <c r="T1362" s="5" cm="1">
        <f t="array" ref="T1362">MIN(IF((DiscreteStatsTable[GroupByKey]=DiscreteStatsTable[[#This Row],[GroupByKey]]),(DiscreteStatsTable[GroupByKey]=DiscreteStatsTable[[#This Row],[GroupByKey]])*DiscreteStatsTable[Minimum]))</f>
        <v>1.2941586017357501E-2</v>
      </c>
      <c r="U1362" s="5" cm="1">
        <f t="array" ref="U1362">MAX(IF((DiscreteStatsTable[GroupByKey]=DiscreteStatsTable[[#This Row],[GroupByKey]]),(DiscreteStatsTable[GroupByKey]=DiscreteStatsTable[[#This Row],[GroupByKey]])*DiscreteStatsTable[Maximum]))</f>
        <v>0.39902140955300902</v>
      </c>
      <c r="V1362" s="5" cm="1">
        <f t="array" ref="V1362">IFERROR(AVERAGE(IF((DiscreteStatsTable[GroupByKey]=DiscreteStatsTable[[#This Row],[GroupByKey]]),(DiscreteStatsTable[GroupByKey]=DiscreteStatsTable[[#This Row],[GroupByKey]])*DiscreteStatsTable[NumberObservations])),0)</f>
        <v>314.94</v>
      </c>
      <c r="W1362" s="5">
        <f>IF((DiscreteStatsTable[[#This Row],[RepsRequested]]&gt;1),DiscreteStatsTable[[#This Row],[HalfWidth]],DiscreteStatsTable[[#This Row],[BatchMeansHalfWidth]])</f>
        <v>7.902472167534418E-4</v>
      </c>
      <c r="X1362" s="5" cm="1">
        <f t="array" ref="X1362">COUNT(IF((DiscreteStatsTable[GroupByKey]=DiscreteStatsTable[[#This Row],[GroupByKey]]),(DiscreteStatsTable[GroupByKey]=DiscreteStatsTable[[#This Row],[GroupByKey]])*DiscreteStatsTable[Replication]))</f>
        <v>50</v>
      </c>
      <c r="Y1362" s="5">
        <f>IF(DiscreteStatsTable[[#This Row],[RepsRequested]]=DiscreteStatsTable[[#This Row],[RepsWithStatObserved]],1,0)</f>
        <v>1</v>
      </c>
    </row>
    <row r="1363" spans="1:25" x14ac:dyDescent="0.25">
      <c r="A1363" t="s">
        <v>68</v>
      </c>
      <c r="B1363" t="s">
        <v>70</v>
      </c>
      <c r="C1363">
        <v>47</v>
      </c>
      <c r="D1363" t="s">
        <v>85</v>
      </c>
      <c r="E1363" t="s">
        <v>96</v>
      </c>
      <c r="F1363" t="s">
        <v>87</v>
      </c>
      <c r="G1363">
        <v>5.8042081944017099</v>
      </c>
      <c r="H1363">
        <v>2E+20</v>
      </c>
      <c r="I1363">
        <v>1.2619122201821</v>
      </c>
      <c r="J1363">
        <v>14.9765962222205</v>
      </c>
      <c r="K1363">
        <v>314</v>
      </c>
      <c r="L136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63" s="5" cm="1">
        <f t="array" ref="M1363">MAX(IF((ProjectInfoTable[ProjectName]=DiscreteStatsTable[[#This Row],[ProjectName]]),(ProjectInfoTable[ProjectName]=DiscreteStatsTable[[#This Row],[ProjectName]])*ProjectInfoTable[NumberOfReplications]))</f>
        <v>50</v>
      </c>
      <c r="N1363" s="5" cm="1">
        <f t="array" ref="N1363">IFERROR(AVERAGE(IF((DiscreteStatsTable[GroupByKey]=DiscreteStatsTable[[#This Row],[GroupByKey]]),(DiscreteStatsTable[GroupByKey]=DiscreteStatsTable[[#This Row],[GroupByKey]])*DiscreteStatsTable[Average])),0)</f>
        <v>5.6703914844629564</v>
      </c>
      <c r="O1363" s="5" cm="1">
        <f t="array" ref="O1363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363" s="5" cm="1">
        <f t="array" ref="P1363">MAX(IF((ProjectInfoTable[ProjectName]=DiscreteStatsTable[[#This Row],[ProjectName]]),(ProjectInfoTable[ProjectName]=DiscreteStatsTable[[#This Row],[ProjectName]])*ProjectInfoTable[ConfidenceInterval]))</f>
        <v>0.95</v>
      </c>
      <c r="Q1363" s="5">
        <f>IF(AND(DiscreteStatsTable[[#This Row],[RepsWithStatObserved]]=1,Y1363=0),200000000000000000000,IFERROR(_xlfn.T.INV.2T(1 -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363" s="5" cm="1">
        <f t="array" ref="R1363">MIN(IF((DiscreteStatsTable[GroupByKey]=DiscreteStatsTable[[#This Row],[GroupByKey]]),(DiscreteStatsTable[GroupByKey]=DiscreteStatsTable[[#This Row],[GroupByKey]])*DiscreteStatsTable[Average]))</f>
        <v>5.4446177348794</v>
      </c>
      <c r="S1363" s="5" cm="1">
        <f t="array" ref="S1363">MAX(IF((DiscreteStatsTable[GroupByKey]=DiscreteStatsTable[[#This Row],[GroupByKey]]),(DiscreteStatsTable[GroupByKey]=DiscreteStatsTable[[#This Row],[GroupByKey]])*DiscreteStatsTable[Average]))</f>
        <v>5.9073355064629904</v>
      </c>
      <c r="T1363" s="5" cm="1">
        <f t="array" ref="T1363">MIN(IF((DiscreteStatsTable[GroupByKey]=DiscreteStatsTable[[#This Row],[GroupByKey]]),(DiscreteStatsTable[GroupByKey]=DiscreteStatsTable[[#This Row],[GroupByKey]])*DiscreteStatsTable[Minimum]))</f>
        <v>0.776495161041453</v>
      </c>
      <c r="U1363" s="5" cm="1">
        <f t="array" ref="U1363">MAX(IF((DiscreteStatsTable[GroupByKey]=DiscreteStatsTable[[#This Row],[GroupByKey]]),(DiscreteStatsTable[GroupByKey]=DiscreteStatsTable[[#This Row],[GroupByKey]])*DiscreteStatsTable[Maximum]))</f>
        <v>17.386184782464099</v>
      </c>
      <c r="V1363" s="5" cm="1">
        <f t="array" ref="V1363">IFERROR(AVERAGE(IF((DiscreteStatsTable[GroupByKey]=DiscreteStatsTable[[#This Row],[GroupByKey]]),(DiscreteStatsTable[GroupByKey]=DiscreteStatsTable[[#This Row],[GroupByKey]])*DiscreteStatsTable[NumberObservations])),0)</f>
        <v>314.94</v>
      </c>
      <c r="W1363" s="5">
        <f>IF((DiscreteStatsTable[[#This Row],[RepsRequested]]&gt;1),DiscreteStatsTable[[#This Row],[HalfWidth]],DiscreteStatsTable[[#This Row],[BatchMeansHalfWidth]])</f>
        <v>3.1864759013847554E-2</v>
      </c>
      <c r="X1363" s="5" cm="1">
        <f t="array" ref="X1363">COUNT(IF((DiscreteStatsTable[GroupByKey]=DiscreteStatsTable[[#This Row],[GroupByKey]]),(DiscreteStatsTable[GroupByKey]=DiscreteStatsTable[[#This Row],[GroupByKey]])*DiscreteStatsTable[Replication]))</f>
        <v>50</v>
      </c>
      <c r="Y1363" s="5">
        <f>IF(DiscreteStatsTable[[#This Row],[RepsRequested]]=DiscreteStatsTable[[#This Row],[RepsWithStatObserved]],1,0)</f>
        <v>1</v>
      </c>
    </row>
    <row r="1364" spans="1:25" x14ac:dyDescent="0.25">
      <c r="A1364" t="s">
        <v>68</v>
      </c>
      <c r="B1364" t="s">
        <v>70</v>
      </c>
      <c r="C1364">
        <v>47</v>
      </c>
      <c r="D1364" t="s">
        <v>85</v>
      </c>
      <c r="E1364" t="s">
        <v>97</v>
      </c>
      <c r="F1364" t="s">
        <v>87</v>
      </c>
      <c r="G1364">
        <v>0</v>
      </c>
      <c r="H1364">
        <v>2E+20</v>
      </c>
      <c r="I1364">
        <v>0</v>
      </c>
      <c r="J1364">
        <v>0</v>
      </c>
      <c r="K1364">
        <v>314</v>
      </c>
      <c r="L136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64" s="5" cm="1">
        <f t="array" ref="M1364">MAX(IF((ProjectInfoTable[ProjectName]=DiscreteStatsTable[[#This Row],[ProjectName]]),(ProjectInfoTable[ProjectName]=DiscreteStatsTable[[#This Row],[ProjectName]])*ProjectInfoTable[NumberOfReplications]))</f>
        <v>50</v>
      </c>
      <c r="N1364" s="5" cm="1">
        <f t="array" ref="N1364">IFERROR(AVERAGE(IF((DiscreteStatsTable[GroupByKey]=DiscreteStatsTable[[#This Row],[GroupByKey]]),(DiscreteStatsTable[GroupByKey]=DiscreteStatsTable[[#This Row],[GroupByKey]])*DiscreteStatsTable[Average])),0)</f>
        <v>0</v>
      </c>
      <c r="O1364" s="5" cm="1">
        <f t="array" ref="O1364">IFERROR(_xlfn.STDEV.S(IF((DiscreteStatsTable[GroupByKey]=DiscreteStatsTable[[#This Row],[GroupByKey]]),(DiscreteStatsTable[GroupByKey]=DiscreteStatsTable[[#This Row],[GroupByKey]])*DiscreteStatsTable[Average])),0)</f>
        <v>0</v>
      </c>
      <c r="P1364" s="5" cm="1">
        <f t="array" ref="P1364">MAX(IF((ProjectInfoTable[ProjectName]=DiscreteStatsTable[[#This Row],[ProjectName]]),(ProjectInfoTable[ProjectName]=DiscreteStatsTable[[#This Row],[ProjectName]])*ProjectInfoTable[ConfidenceInterval]))</f>
        <v>0.95</v>
      </c>
      <c r="Q1364" s="5">
        <f>IF(AND(DiscreteStatsTable[[#This Row],[RepsWithStatObserved]]=1,Y1364=0),200000000000000000000,IFERROR(_xlfn.T.INV.2T(1 -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4" s="5" cm="1">
        <f t="array" ref="R1364">MIN(IF((DiscreteStatsTable[GroupByKey]=DiscreteStatsTable[[#This Row],[GroupByKey]]),(DiscreteStatsTable[GroupByKey]=DiscreteStatsTable[[#This Row],[GroupByKey]])*DiscreteStatsTable[Average]))</f>
        <v>0</v>
      </c>
      <c r="S1364" s="5" cm="1">
        <f t="array" ref="S1364">MAX(IF((DiscreteStatsTable[GroupByKey]=DiscreteStatsTable[[#This Row],[GroupByKey]]),(DiscreteStatsTable[GroupByKey]=DiscreteStatsTable[[#This Row],[GroupByKey]])*DiscreteStatsTable[Average]))</f>
        <v>0</v>
      </c>
      <c r="T1364" s="5" cm="1">
        <f t="array" ref="T1364">MIN(IF((DiscreteStatsTable[GroupByKey]=DiscreteStatsTable[[#This Row],[GroupByKey]]),(DiscreteStatsTable[GroupByKey]=DiscreteStatsTable[[#This Row],[GroupByKey]])*DiscreteStatsTable[Minimum]))</f>
        <v>0</v>
      </c>
      <c r="U1364" s="5" cm="1">
        <f t="array" ref="U1364">MAX(IF((DiscreteStatsTable[GroupByKey]=DiscreteStatsTable[[#This Row],[GroupByKey]]),(DiscreteStatsTable[GroupByKey]=DiscreteStatsTable[[#This Row],[GroupByKey]])*DiscreteStatsTable[Maximum]))</f>
        <v>0</v>
      </c>
      <c r="V1364" s="5" cm="1">
        <f t="array" ref="V1364">IFERROR(AVERAGE(IF((DiscreteStatsTable[GroupByKey]=DiscreteStatsTable[[#This Row],[GroupByKey]]),(DiscreteStatsTable[GroupByKey]=DiscreteStatsTable[[#This Row],[GroupByKey]])*DiscreteStatsTable[NumberObservations])),0)</f>
        <v>314.94</v>
      </c>
      <c r="W1364" s="5">
        <f>IF((DiscreteStatsTable[[#This Row],[RepsRequested]]&gt;1),DiscreteStatsTable[[#This Row],[HalfWidth]],DiscreteStatsTable[[#This Row],[BatchMeansHalfWidth]])</f>
        <v>0</v>
      </c>
      <c r="X1364" s="5" cm="1">
        <f t="array" ref="X1364">COUNT(IF((DiscreteStatsTable[GroupByKey]=DiscreteStatsTable[[#This Row],[GroupByKey]]),(DiscreteStatsTable[GroupByKey]=DiscreteStatsTable[[#This Row],[GroupByKey]])*DiscreteStatsTable[Replication]))</f>
        <v>50</v>
      </c>
      <c r="Y1364" s="5">
        <f>IF(DiscreteStatsTable[[#This Row],[RepsRequested]]=DiscreteStatsTable[[#This Row],[RepsWithStatObserved]],1,0)</f>
        <v>1</v>
      </c>
    </row>
    <row r="1365" spans="1:25" x14ac:dyDescent="0.25">
      <c r="A1365" t="s">
        <v>68</v>
      </c>
      <c r="B1365" t="s">
        <v>70</v>
      </c>
      <c r="C1365">
        <v>47</v>
      </c>
      <c r="D1365" t="s">
        <v>85</v>
      </c>
      <c r="E1365" t="s">
        <v>98</v>
      </c>
      <c r="F1365" t="s">
        <v>87</v>
      </c>
      <c r="G1365">
        <v>0.809160197247762</v>
      </c>
      <c r="H1365">
        <v>2E+20</v>
      </c>
      <c r="I1365">
        <v>0</v>
      </c>
      <c r="J1365">
        <v>6.7902382449593697</v>
      </c>
      <c r="K1365">
        <v>314</v>
      </c>
      <c r="L136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65" s="5" cm="1">
        <f t="array" ref="M1365">MAX(IF((ProjectInfoTable[ProjectName]=DiscreteStatsTable[[#This Row],[ProjectName]]),(ProjectInfoTable[ProjectName]=DiscreteStatsTable[[#This Row],[ProjectName]])*ProjectInfoTable[NumberOfReplications]))</f>
        <v>50</v>
      </c>
      <c r="N1365" s="5" cm="1">
        <f t="array" ref="N1365">IFERROR(AVERAGE(IF((DiscreteStatsTable[GroupByKey]=DiscreteStatsTable[[#This Row],[GroupByKey]]),(DiscreteStatsTable[GroupByKey]=DiscreteStatsTable[[#This Row],[GroupByKey]])*DiscreteStatsTable[Average])),0)</f>
        <v>0.57601823206331915</v>
      </c>
      <c r="O1365" s="5" cm="1">
        <f t="array" ref="O1365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365" s="5" cm="1">
        <f t="array" ref="P1365">MAX(IF((ProjectInfoTable[ProjectName]=DiscreteStatsTable[[#This Row],[ProjectName]]),(ProjectInfoTable[ProjectName]=DiscreteStatsTable[[#This Row],[ProjectName]])*ProjectInfoTable[ConfidenceInterval]))</f>
        <v>0.95</v>
      </c>
      <c r="Q1365" s="5">
        <f>IF(AND(DiscreteStatsTable[[#This Row],[RepsWithStatObserved]]=1,Y1365=0),200000000000000000000,IFERROR(_xlfn.T.INV.2T(1 -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365" s="5" cm="1">
        <f t="array" ref="R1365">MIN(IF((DiscreteStatsTable[GroupByKey]=DiscreteStatsTable[[#This Row],[GroupByKey]]),(DiscreteStatsTable[GroupByKey]=DiscreteStatsTable[[#This Row],[GroupByKey]])*DiscreteStatsTable[Average]))</f>
        <v>0.32737752576294898</v>
      </c>
      <c r="S1365" s="5" cm="1">
        <f t="array" ref="S1365">MAX(IF((DiscreteStatsTable[GroupByKey]=DiscreteStatsTable[[#This Row],[GroupByKey]]),(DiscreteStatsTable[GroupByKey]=DiscreteStatsTable[[#This Row],[GroupByKey]])*DiscreteStatsTable[Average]))</f>
        <v>1.14796185143237</v>
      </c>
      <c r="T1365" s="5" cm="1">
        <f t="array" ref="T1365">MIN(IF((DiscreteStatsTable[GroupByKey]=DiscreteStatsTable[[#This Row],[GroupByKey]]),(DiscreteStatsTable[GroupByKey]=DiscreteStatsTable[[#This Row],[GroupByKey]])*DiscreteStatsTable[Minimum]))</f>
        <v>0</v>
      </c>
      <c r="U1365" s="5" cm="1">
        <f t="array" ref="U1365">MAX(IF((DiscreteStatsTable[GroupByKey]=DiscreteStatsTable[[#This Row],[GroupByKey]]),(DiscreteStatsTable[GroupByKey]=DiscreteStatsTable[[#This Row],[GroupByKey]])*DiscreteStatsTable[Maximum]))</f>
        <v>11.200829717355999</v>
      </c>
      <c r="V1365" s="5" cm="1">
        <f t="array" ref="V1365">IFERROR(AVERAGE(IF((DiscreteStatsTable[GroupByKey]=DiscreteStatsTable[[#This Row],[GroupByKey]]),(DiscreteStatsTable[GroupByKey]=DiscreteStatsTable[[#This Row],[GroupByKey]])*DiscreteStatsTable[NumberObservations])),0)</f>
        <v>314.94</v>
      </c>
      <c r="W1365" s="5">
        <f>IF((DiscreteStatsTable[[#This Row],[RepsRequested]]&gt;1),DiscreteStatsTable[[#This Row],[HalfWidth]],DiscreteStatsTable[[#This Row],[BatchMeansHalfWidth]])</f>
        <v>4.5229136780020357E-2</v>
      </c>
      <c r="X1365" s="5" cm="1">
        <f t="array" ref="X1365">COUNT(IF((DiscreteStatsTable[GroupByKey]=DiscreteStatsTable[[#This Row],[GroupByKey]]),(DiscreteStatsTable[GroupByKey]=DiscreteStatsTable[[#This Row],[GroupByKey]])*DiscreteStatsTable[Replication]))</f>
        <v>50</v>
      </c>
      <c r="Y1365" s="5">
        <f>IF(DiscreteStatsTable[[#This Row],[RepsRequested]]=DiscreteStatsTable[[#This Row],[RepsWithStatObserved]],1,0)</f>
        <v>1</v>
      </c>
    </row>
    <row r="1366" spans="1:25" x14ac:dyDescent="0.25">
      <c r="A1366" t="s">
        <v>68</v>
      </c>
      <c r="B1366" t="s">
        <v>70</v>
      </c>
      <c r="C1366">
        <v>48</v>
      </c>
      <c r="D1366" t="s">
        <v>85</v>
      </c>
      <c r="E1366" t="s">
        <v>86</v>
      </c>
      <c r="F1366" t="s">
        <v>87</v>
      </c>
      <c r="G1366">
        <v>0</v>
      </c>
      <c r="H1366">
        <v>2E+20</v>
      </c>
      <c r="I1366">
        <v>0</v>
      </c>
      <c r="J1366">
        <v>0</v>
      </c>
      <c r="K1366">
        <v>315</v>
      </c>
      <c r="L136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66" s="5" cm="1">
        <f t="array" ref="M1366">MAX(IF((ProjectInfoTable[ProjectName]=DiscreteStatsTable[[#This Row],[ProjectName]]),(ProjectInfoTable[ProjectName]=DiscreteStatsTable[[#This Row],[ProjectName]])*ProjectInfoTable[NumberOfReplications]))</f>
        <v>50</v>
      </c>
      <c r="N1366" s="5" cm="1">
        <f t="array" ref="N1366">IFERROR(AVERAGE(IF((DiscreteStatsTable[GroupByKey]=DiscreteStatsTable[[#This Row],[GroupByKey]]),(DiscreteStatsTable[GroupByKey]=DiscreteStatsTable[[#This Row],[GroupByKey]])*DiscreteStatsTable[Average])),0)</f>
        <v>0</v>
      </c>
      <c r="O1366" s="5" cm="1">
        <f t="array" ref="O1366">IFERROR(_xlfn.STDEV.S(IF((DiscreteStatsTable[GroupByKey]=DiscreteStatsTable[[#This Row],[GroupByKey]]),(DiscreteStatsTable[GroupByKey]=DiscreteStatsTable[[#This Row],[GroupByKey]])*DiscreteStatsTable[Average])),0)</f>
        <v>0</v>
      </c>
      <c r="P1366" s="5" cm="1">
        <f t="array" ref="P1366">MAX(IF((ProjectInfoTable[ProjectName]=DiscreteStatsTable[[#This Row],[ProjectName]]),(ProjectInfoTable[ProjectName]=DiscreteStatsTable[[#This Row],[ProjectName]])*ProjectInfoTable[ConfidenceInterval]))</f>
        <v>0.95</v>
      </c>
      <c r="Q1366" s="5">
        <f>IF(AND(DiscreteStatsTable[[#This Row],[RepsWithStatObserved]]=1,Y1366=0),200000000000000000000,IFERROR(_xlfn.T.INV.2T(1 -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6" s="5" cm="1">
        <f t="array" ref="R1366">MIN(IF((DiscreteStatsTable[GroupByKey]=DiscreteStatsTable[[#This Row],[GroupByKey]]),(DiscreteStatsTable[GroupByKey]=DiscreteStatsTable[[#This Row],[GroupByKey]])*DiscreteStatsTable[Average]))</f>
        <v>0</v>
      </c>
      <c r="S1366" s="5" cm="1">
        <f t="array" ref="S1366">MAX(IF((DiscreteStatsTable[GroupByKey]=DiscreteStatsTable[[#This Row],[GroupByKey]]),(DiscreteStatsTable[GroupByKey]=DiscreteStatsTable[[#This Row],[GroupByKey]])*DiscreteStatsTable[Average]))</f>
        <v>0</v>
      </c>
      <c r="T1366" s="5" cm="1">
        <f t="array" ref="T1366">MIN(IF((DiscreteStatsTable[GroupByKey]=DiscreteStatsTable[[#This Row],[GroupByKey]]),(DiscreteStatsTable[GroupByKey]=DiscreteStatsTable[[#This Row],[GroupByKey]])*DiscreteStatsTable[Minimum]))</f>
        <v>0</v>
      </c>
      <c r="U1366" s="5" cm="1">
        <f t="array" ref="U1366">MAX(IF((DiscreteStatsTable[GroupByKey]=DiscreteStatsTable[[#This Row],[GroupByKey]]),(DiscreteStatsTable[GroupByKey]=DiscreteStatsTable[[#This Row],[GroupByKey]])*DiscreteStatsTable[Maximum]))</f>
        <v>0</v>
      </c>
      <c r="V1366" s="5" cm="1">
        <f t="array" ref="V1366">IFERROR(AVERAGE(IF((DiscreteStatsTable[GroupByKey]=DiscreteStatsTable[[#This Row],[GroupByKey]]),(DiscreteStatsTable[GroupByKey]=DiscreteStatsTable[[#This Row],[GroupByKey]])*DiscreteStatsTable[NumberObservations])),0)</f>
        <v>314.94</v>
      </c>
      <c r="W1366" s="5">
        <f>IF((DiscreteStatsTable[[#This Row],[RepsRequested]]&gt;1),DiscreteStatsTable[[#This Row],[HalfWidth]],DiscreteStatsTable[[#This Row],[BatchMeansHalfWidth]])</f>
        <v>0</v>
      </c>
      <c r="X1366" s="5" cm="1">
        <f t="array" ref="X1366">COUNT(IF((DiscreteStatsTable[GroupByKey]=DiscreteStatsTable[[#This Row],[GroupByKey]]),(DiscreteStatsTable[GroupByKey]=DiscreteStatsTable[[#This Row],[GroupByKey]])*DiscreteStatsTable[Replication]))</f>
        <v>50</v>
      </c>
      <c r="Y1366" s="5">
        <f>IF(DiscreteStatsTable[[#This Row],[RepsRequested]]=DiscreteStatsTable[[#This Row],[RepsWithStatObserved]],1,0)</f>
        <v>1</v>
      </c>
    </row>
    <row r="1367" spans="1:25" x14ac:dyDescent="0.25">
      <c r="A1367" t="s">
        <v>68</v>
      </c>
      <c r="B1367" t="s">
        <v>70</v>
      </c>
      <c r="C1367">
        <v>48</v>
      </c>
      <c r="D1367" t="s">
        <v>85</v>
      </c>
      <c r="E1367" t="s">
        <v>88</v>
      </c>
      <c r="F1367" t="s">
        <v>87</v>
      </c>
      <c r="G1367">
        <v>0</v>
      </c>
      <c r="H1367">
        <v>2E+20</v>
      </c>
      <c r="I1367">
        <v>0</v>
      </c>
      <c r="J1367">
        <v>0</v>
      </c>
      <c r="K1367">
        <v>315</v>
      </c>
      <c r="L136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67" s="5" cm="1">
        <f t="array" ref="M1367">MAX(IF((ProjectInfoTable[ProjectName]=DiscreteStatsTable[[#This Row],[ProjectName]]),(ProjectInfoTable[ProjectName]=DiscreteStatsTable[[#This Row],[ProjectName]])*ProjectInfoTable[NumberOfReplications]))</f>
        <v>50</v>
      </c>
      <c r="N1367" s="5" cm="1">
        <f t="array" ref="N1367">IFERROR(AVERAGE(IF((DiscreteStatsTable[GroupByKey]=DiscreteStatsTable[[#This Row],[GroupByKey]]),(DiscreteStatsTable[GroupByKey]=DiscreteStatsTable[[#This Row],[GroupByKey]])*DiscreteStatsTable[Average])),0)</f>
        <v>0</v>
      </c>
      <c r="O1367" s="5" cm="1">
        <f t="array" ref="O1367">IFERROR(_xlfn.STDEV.S(IF((DiscreteStatsTable[GroupByKey]=DiscreteStatsTable[[#This Row],[GroupByKey]]),(DiscreteStatsTable[GroupByKey]=DiscreteStatsTable[[#This Row],[GroupByKey]])*DiscreteStatsTable[Average])),0)</f>
        <v>0</v>
      </c>
      <c r="P1367" s="5" cm="1">
        <f t="array" ref="P1367">MAX(IF((ProjectInfoTable[ProjectName]=DiscreteStatsTable[[#This Row],[ProjectName]]),(ProjectInfoTable[ProjectName]=DiscreteStatsTable[[#This Row],[ProjectName]])*ProjectInfoTable[ConfidenceInterval]))</f>
        <v>0.95</v>
      </c>
      <c r="Q1367" s="5">
        <f>IF(AND(DiscreteStatsTable[[#This Row],[RepsWithStatObserved]]=1,Y1367=0),200000000000000000000,IFERROR(_xlfn.T.INV.2T(1 -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7" s="5" cm="1">
        <f t="array" ref="R1367">MIN(IF((DiscreteStatsTable[GroupByKey]=DiscreteStatsTable[[#This Row],[GroupByKey]]),(DiscreteStatsTable[GroupByKey]=DiscreteStatsTable[[#This Row],[GroupByKey]])*DiscreteStatsTable[Average]))</f>
        <v>0</v>
      </c>
      <c r="S1367" s="5" cm="1">
        <f t="array" ref="S1367">MAX(IF((DiscreteStatsTable[GroupByKey]=DiscreteStatsTable[[#This Row],[GroupByKey]]),(DiscreteStatsTable[GroupByKey]=DiscreteStatsTable[[#This Row],[GroupByKey]])*DiscreteStatsTable[Average]))</f>
        <v>0</v>
      </c>
      <c r="T1367" s="5" cm="1">
        <f t="array" ref="T1367">MIN(IF((DiscreteStatsTable[GroupByKey]=DiscreteStatsTable[[#This Row],[GroupByKey]]),(DiscreteStatsTable[GroupByKey]=DiscreteStatsTable[[#This Row],[GroupByKey]])*DiscreteStatsTable[Minimum]))</f>
        <v>0</v>
      </c>
      <c r="U1367" s="5" cm="1">
        <f t="array" ref="U1367">MAX(IF((DiscreteStatsTable[GroupByKey]=DiscreteStatsTable[[#This Row],[GroupByKey]]),(DiscreteStatsTable[GroupByKey]=DiscreteStatsTable[[#This Row],[GroupByKey]])*DiscreteStatsTable[Maximum]))</f>
        <v>0</v>
      </c>
      <c r="V1367" s="5" cm="1">
        <f t="array" ref="V1367">IFERROR(AVERAGE(IF((DiscreteStatsTable[GroupByKey]=DiscreteStatsTable[[#This Row],[GroupByKey]]),(DiscreteStatsTable[GroupByKey]=DiscreteStatsTable[[#This Row],[GroupByKey]])*DiscreteStatsTable[NumberObservations])),0)</f>
        <v>314.94</v>
      </c>
      <c r="W1367" s="5">
        <f>IF((DiscreteStatsTable[[#This Row],[RepsRequested]]&gt;1),DiscreteStatsTable[[#This Row],[HalfWidth]],DiscreteStatsTable[[#This Row],[BatchMeansHalfWidth]])</f>
        <v>0</v>
      </c>
      <c r="X1367" s="5" cm="1">
        <f t="array" ref="X1367">COUNT(IF((DiscreteStatsTable[GroupByKey]=DiscreteStatsTable[[#This Row],[GroupByKey]]),(DiscreteStatsTable[GroupByKey]=DiscreteStatsTable[[#This Row],[GroupByKey]])*DiscreteStatsTable[Replication]))</f>
        <v>50</v>
      </c>
      <c r="Y1367" s="5">
        <f>IF(DiscreteStatsTable[[#This Row],[RepsRequested]]=DiscreteStatsTable[[#This Row],[RepsWithStatObserved]],1,0)</f>
        <v>1</v>
      </c>
    </row>
    <row r="1368" spans="1:25" x14ac:dyDescent="0.25">
      <c r="A1368" t="s">
        <v>68</v>
      </c>
      <c r="B1368" t="s">
        <v>70</v>
      </c>
      <c r="C1368">
        <v>48</v>
      </c>
      <c r="D1368" t="s">
        <v>85</v>
      </c>
      <c r="E1368" t="s">
        <v>89</v>
      </c>
      <c r="F1368" t="s">
        <v>87</v>
      </c>
      <c r="G1368">
        <v>0</v>
      </c>
      <c r="H1368">
        <v>2E+20</v>
      </c>
      <c r="I1368">
        <v>0</v>
      </c>
      <c r="J1368">
        <v>0</v>
      </c>
      <c r="K1368">
        <v>315</v>
      </c>
      <c r="L136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68" s="5" cm="1">
        <f t="array" ref="M1368">MAX(IF((ProjectInfoTable[ProjectName]=DiscreteStatsTable[[#This Row],[ProjectName]]),(ProjectInfoTable[ProjectName]=DiscreteStatsTable[[#This Row],[ProjectName]])*ProjectInfoTable[NumberOfReplications]))</f>
        <v>50</v>
      </c>
      <c r="N1368" s="5" cm="1">
        <f t="array" ref="N1368">IFERROR(AVERAGE(IF((DiscreteStatsTable[GroupByKey]=DiscreteStatsTable[[#This Row],[GroupByKey]]),(DiscreteStatsTable[GroupByKey]=DiscreteStatsTable[[#This Row],[GroupByKey]])*DiscreteStatsTable[Average])),0)</f>
        <v>0</v>
      </c>
      <c r="O1368" s="5" cm="1">
        <f t="array" ref="O1368">IFERROR(_xlfn.STDEV.S(IF((DiscreteStatsTable[GroupByKey]=DiscreteStatsTable[[#This Row],[GroupByKey]]),(DiscreteStatsTable[GroupByKey]=DiscreteStatsTable[[#This Row],[GroupByKey]])*DiscreteStatsTable[Average])),0)</f>
        <v>0</v>
      </c>
      <c r="P1368" s="5" cm="1">
        <f t="array" ref="P1368">MAX(IF((ProjectInfoTable[ProjectName]=DiscreteStatsTable[[#This Row],[ProjectName]]),(ProjectInfoTable[ProjectName]=DiscreteStatsTable[[#This Row],[ProjectName]])*ProjectInfoTable[ConfidenceInterval]))</f>
        <v>0.95</v>
      </c>
      <c r="Q1368" s="5">
        <f>IF(AND(DiscreteStatsTable[[#This Row],[RepsWithStatObserved]]=1,Y1368=0),200000000000000000000,IFERROR(_xlfn.T.INV.2T(1 -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8" s="5" cm="1">
        <f t="array" ref="R1368">MIN(IF((DiscreteStatsTable[GroupByKey]=DiscreteStatsTable[[#This Row],[GroupByKey]]),(DiscreteStatsTable[GroupByKey]=DiscreteStatsTable[[#This Row],[GroupByKey]])*DiscreteStatsTable[Average]))</f>
        <v>0</v>
      </c>
      <c r="S1368" s="5" cm="1">
        <f t="array" ref="S1368">MAX(IF((DiscreteStatsTable[GroupByKey]=DiscreteStatsTable[[#This Row],[GroupByKey]]),(DiscreteStatsTable[GroupByKey]=DiscreteStatsTable[[#This Row],[GroupByKey]])*DiscreteStatsTable[Average]))</f>
        <v>0</v>
      </c>
      <c r="T1368" s="5" cm="1">
        <f t="array" ref="T1368">MIN(IF((DiscreteStatsTable[GroupByKey]=DiscreteStatsTable[[#This Row],[GroupByKey]]),(DiscreteStatsTable[GroupByKey]=DiscreteStatsTable[[#This Row],[GroupByKey]])*DiscreteStatsTable[Minimum]))</f>
        <v>0</v>
      </c>
      <c r="U1368" s="5" cm="1">
        <f t="array" ref="U1368">MAX(IF((DiscreteStatsTable[GroupByKey]=DiscreteStatsTable[[#This Row],[GroupByKey]]),(DiscreteStatsTable[GroupByKey]=DiscreteStatsTable[[#This Row],[GroupByKey]])*DiscreteStatsTable[Maximum]))</f>
        <v>0</v>
      </c>
      <c r="V1368" s="5" cm="1">
        <f t="array" ref="V1368">IFERROR(AVERAGE(IF((DiscreteStatsTable[GroupByKey]=DiscreteStatsTable[[#This Row],[GroupByKey]]),(DiscreteStatsTable[GroupByKey]=DiscreteStatsTable[[#This Row],[GroupByKey]])*DiscreteStatsTable[NumberObservations])),0)</f>
        <v>314.94</v>
      </c>
      <c r="W1368" s="5">
        <f>IF((DiscreteStatsTable[[#This Row],[RepsRequested]]&gt;1),DiscreteStatsTable[[#This Row],[HalfWidth]],DiscreteStatsTable[[#This Row],[BatchMeansHalfWidth]])</f>
        <v>0</v>
      </c>
      <c r="X1368" s="5" cm="1">
        <f t="array" ref="X1368">COUNT(IF((DiscreteStatsTable[GroupByKey]=DiscreteStatsTable[[#This Row],[GroupByKey]]),(DiscreteStatsTable[GroupByKey]=DiscreteStatsTable[[#This Row],[GroupByKey]])*DiscreteStatsTable[Replication]))</f>
        <v>50</v>
      </c>
      <c r="Y1368" s="5">
        <f>IF(DiscreteStatsTable[[#This Row],[RepsRequested]]=DiscreteStatsTable[[#This Row],[RepsWithStatObserved]],1,0)</f>
        <v>1</v>
      </c>
    </row>
    <row r="1369" spans="1:25" x14ac:dyDescent="0.25">
      <c r="A1369" t="s">
        <v>68</v>
      </c>
      <c r="B1369" t="s">
        <v>70</v>
      </c>
      <c r="C1369">
        <v>48</v>
      </c>
      <c r="D1369" t="s">
        <v>85</v>
      </c>
      <c r="E1369" t="s">
        <v>90</v>
      </c>
      <c r="F1369" t="s">
        <v>87</v>
      </c>
      <c r="G1369">
        <v>0</v>
      </c>
      <c r="H1369">
        <v>2E+20</v>
      </c>
      <c r="I1369">
        <v>0</v>
      </c>
      <c r="J1369">
        <v>0</v>
      </c>
      <c r="K1369">
        <v>315</v>
      </c>
      <c r="L136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69" s="5" cm="1">
        <f t="array" ref="M1369">MAX(IF((ProjectInfoTable[ProjectName]=DiscreteStatsTable[[#This Row],[ProjectName]]),(ProjectInfoTable[ProjectName]=DiscreteStatsTable[[#This Row],[ProjectName]])*ProjectInfoTable[NumberOfReplications]))</f>
        <v>50</v>
      </c>
      <c r="N1369" s="5" cm="1">
        <f t="array" ref="N1369">IFERROR(AVERAGE(IF((DiscreteStatsTable[GroupByKey]=DiscreteStatsTable[[#This Row],[GroupByKey]]),(DiscreteStatsTable[GroupByKey]=DiscreteStatsTable[[#This Row],[GroupByKey]])*DiscreteStatsTable[Average])),0)</f>
        <v>0</v>
      </c>
      <c r="O1369" s="5" cm="1">
        <f t="array" ref="O1369">IFERROR(_xlfn.STDEV.S(IF((DiscreteStatsTable[GroupByKey]=DiscreteStatsTable[[#This Row],[GroupByKey]]),(DiscreteStatsTable[GroupByKey]=DiscreteStatsTable[[#This Row],[GroupByKey]])*DiscreteStatsTable[Average])),0)</f>
        <v>0</v>
      </c>
      <c r="P1369" s="5" cm="1">
        <f t="array" ref="P1369">MAX(IF((ProjectInfoTable[ProjectName]=DiscreteStatsTable[[#This Row],[ProjectName]]),(ProjectInfoTable[ProjectName]=DiscreteStatsTable[[#This Row],[ProjectName]])*ProjectInfoTable[ConfidenceInterval]))</f>
        <v>0.95</v>
      </c>
      <c r="Q1369" s="5">
        <f>IF(AND(DiscreteStatsTable[[#This Row],[RepsWithStatObserved]]=1,Y1369=0),200000000000000000000,IFERROR(_xlfn.T.INV.2T(1 -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9" s="5" cm="1">
        <f t="array" ref="R1369">MIN(IF((DiscreteStatsTable[GroupByKey]=DiscreteStatsTable[[#This Row],[GroupByKey]]),(DiscreteStatsTable[GroupByKey]=DiscreteStatsTable[[#This Row],[GroupByKey]])*DiscreteStatsTable[Average]))</f>
        <v>0</v>
      </c>
      <c r="S1369" s="5" cm="1">
        <f t="array" ref="S1369">MAX(IF((DiscreteStatsTable[GroupByKey]=DiscreteStatsTable[[#This Row],[GroupByKey]]),(DiscreteStatsTable[GroupByKey]=DiscreteStatsTable[[#This Row],[GroupByKey]])*DiscreteStatsTable[Average]))</f>
        <v>0</v>
      </c>
      <c r="T1369" s="5" cm="1">
        <f t="array" ref="T1369">MIN(IF((DiscreteStatsTable[GroupByKey]=DiscreteStatsTable[[#This Row],[GroupByKey]]),(DiscreteStatsTable[GroupByKey]=DiscreteStatsTable[[#This Row],[GroupByKey]])*DiscreteStatsTable[Minimum]))</f>
        <v>0</v>
      </c>
      <c r="U1369" s="5" cm="1">
        <f t="array" ref="U1369">MAX(IF((DiscreteStatsTable[GroupByKey]=DiscreteStatsTable[[#This Row],[GroupByKey]]),(DiscreteStatsTable[GroupByKey]=DiscreteStatsTable[[#This Row],[GroupByKey]])*DiscreteStatsTable[Maximum]))</f>
        <v>0</v>
      </c>
      <c r="V1369" s="5" cm="1">
        <f t="array" ref="V1369">IFERROR(AVERAGE(IF((DiscreteStatsTable[GroupByKey]=DiscreteStatsTable[[#This Row],[GroupByKey]]),(DiscreteStatsTable[GroupByKey]=DiscreteStatsTable[[#This Row],[GroupByKey]])*DiscreteStatsTable[NumberObservations])),0)</f>
        <v>314.94</v>
      </c>
      <c r="W1369" s="5">
        <f>IF((DiscreteStatsTable[[#This Row],[RepsRequested]]&gt;1),DiscreteStatsTable[[#This Row],[HalfWidth]],DiscreteStatsTable[[#This Row],[BatchMeansHalfWidth]])</f>
        <v>0</v>
      </c>
      <c r="X1369" s="5" cm="1">
        <f t="array" ref="X1369">COUNT(IF((DiscreteStatsTable[GroupByKey]=DiscreteStatsTable[[#This Row],[GroupByKey]]),(DiscreteStatsTable[GroupByKey]=DiscreteStatsTable[[#This Row],[GroupByKey]])*DiscreteStatsTable[Replication]))</f>
        <v>50</v>
      </c>
      <c r="Y1369" s="5">
        <f>IF(DiscreteStatsTable[[#This Row],[RepsRequested]]=DiscreteStatsTable[[#This Row],[RepsWithStatObserved]],1,0)</f>
        <v>1</v>
      </c>
    </row>
    <row r="1370" spans="1:25" x14ac:dyDescent="0.25">
      <c r="A1370" t="s">
        <v>68</v>
      </c>
      <c r="B1370" t="s">
        <v>70</v>
      </c>
      <c r="C1370">
        <v>48</v>
      </c>
      <c r="D1370" t="s">
        <v>85</v>
      </c>
      <c r="E1370" t="s">
        <v>91</v>
      </c>
      <c r="F1370" t="s">
        <v>87</v>
      </c>
      <c r="G1370">
        <v>0.15726375854928501</v>
      </c>
      <c r="H1370">
        <v>2E+20</v>
      </c>
      <c r="I1370">
        <v>2.16737646900678E-2</v>
      </c>
      <c r="J1370">
        <v>0.37179765322309499</v>
      </c>
      <c r="K1370">
        <v>315</v>
      </c>
      <c r="L137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70" s="5" cm="1">
        <f t="array" ref="M1370">MAX(IF((ProjectInfoTable[ProjectName]=DiscreteStatsTable[[#This Row],[ProjectName]]),(ProjectInfoTable[ProjectName]=DiscreteStatsTable[[#This Row],[ProjectName]])*ProjectInfoTable[NumberOfReplications]))</f>
        <v>50</v>
      </c>
      <c r="N1370" s="5" cm="1">
        <f t="array" ref="N1370">IFERROR(AVERAGE(IF((DiscreteStatsTable[GroupByKey]=DiscreteStatsTable[[#This Row],[GroupByKey]]),(DiscreteStatsTable[GroupByKey]=DiscreteStatsTable[[#This Row],[GroupByKey]])*DiscreteStatsTable[Average])),0)</f>
        <v>0.15360300744494335</v>
      </c>
      <c r="O1370" s="5" cm="1">
        <f t="array" ref="O1370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70" s="5" cm="1">
        <f t="array" ref="P1370">MAX(IF((ProjectInfoTable[ProjectName]=DiscreteStatsTable[[#This Row],[ProjectName]]),(ProjectInfoTable[ProjectName]=DiscreteStatsTable[[#This Row],[ProjectName]])*ProjectInfoTable[ConfidenceInterval]))</f>
        <v>0.95</v>
      </c>
      <c r="Q1370" s="5">
        <f>IF(AND(DiscreteStatsTable[[#This Row],[RepsWithStatObserved]]=1,Y1370=0),200000000000000000000,IFERROR(_xlfn.T.INV.2T(1 -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70" s="5" cm="1">
        <f t="array" ref="R1370">MIN(IF((DiscreteStatsTable[GroupByKey]=DiscreteStatsTable[[#This Row],[GroupByKey]]),(DiscreteStatsTable[GroupByKey]=DiscreteStatsTable[[#This Row],[GroupByKey]])*DiscreteStatsTable[Average]))</f>
        <v>0.14775202073435401</v>
      </c>
      <c r="S1370" s="5" cm="1">
        <f t="array" ref="S1370">MAX(IF((DiscreteStatsTable[GroupByKey]=DiscreteStatsTable[[#This Row],[GroupByKey]]),(DiscreteStatsTable[GroupByKey]=DiscreteStatsTable[[#This Row],[GroupByKey]])*DiscreteStatsTable[Average]))</f>
        <v>0.15935535821513699</v>
      </c>
      <c r="T1370" s="5" cm="1">
        <f t="array" ref="T1370">MIN(IF((DiscreteStatsTable[GroupByKey]=DiscreteStatsTable[[#This Row],[GroupByKey]]),(DiscreteStatsTable[GroupByKey]=DiscreteStatsTable[[#This Row],[GroupByKey]])*DiscreteStatsTable[Minimum]))</f>
        <v>1.2941586017357501E-2</v>
      </c>
      <c r="U1370" s="5" cm="1">
        <f t="array" ref="U1370">MAX(IF((DiscreteStatsTable[GroupByKey]=DiscreteStatsTable[[#This Row],[GroupByKey]]),(DiscreteStatsTable[GroupByKey]=DiscreteStatsTable[[#This Row],[GroupByKey]])*DiscreteStatsTable[Maximum]))</f>
        <v>0.39902140955300902</v>
      </c>
      <c r="V1370" s="5" cm="1">
        <f t="array" ref="V1370">IFERROR(AVERAGE(IF((DiscreteStatsTable[GroupByKey]=DiscreteStatsTable[[#This Row],[GroupByKey]]),(DiscreteStatsTable[GroupByKey]=DiscreteStatsTable[[#This Row],[GroupByKey]])*DiscreteStatsTable[NumberObservations])),0)</f>
        <v>314.94</v>
      </c>
      <c r="W1370" s="5">
        <f>IF((DiscreteStatsTable[[#This Row],[RepsRequested]]&gt;1),DiscreteStatsTable[[#This Row],[HalfWidth]],DiscreteStatsTable[[#This Row],[BatchMeansHalfWidth]])</f>
        <v>7.902472167534418E-4</v>
      </c>
      <c r="X1370" s="5" cm="1">
        <f t="array" ref="X1370">COUNT(IF((DiscreteStatsTable[GroupByKey]=DiscreteStatsTable[[#This Row],[GroupByKey]]),(DiscreteStatsTable[GroupByKey]=DiscreteStatsTable[[#This Row],[GroupByKey]])*DiscreteStatsTable[Replication]))</f>
        <v>50</v>
      </c>
      <c r="Y1370" s="5">
        <f>IF(DiscreteStatsTable[[#This Row],[RepsRequested]]=DiscreteStatsTable[[#This Row],[RepsWithStatObserved]],1,0)</f>
        <v>1</v>
      </c>
    </row>
    <row r="1371" spans="1:25" x14ac:dyDescent="0.25">
      <c r="A1371" t="s">
        <v>68</v>
      </c>
      <c r="B1371" t="s">
        <v>70</v>
      </c>
      <c r="C1371">
        <v>48</v>
      </c>
      <c r="D1371" t="s">
        <v>85</v>
      </c>
      <c r="E1371" t="s">
        <v>92</v>
      </c>
      <c r="F1371" t="s">
        <v>87</v>
      </c>
      <c r="G1371">
        <v>6.3488457716184303</v>
      </c>
      <c r="H1371">
        <v>2E+20</v>
      </c>
      <c r="I1371">
        <v>1.3004258814040699</v>
      </c>
      <c r="J1371">
        <v>15.8921634905606</v>
      </c>
      <c r="K1371">
        <v>315</v>
      </c>
      <c r="L137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71" s="5" cm="1">
        <f t="array" ref="M1371">MAX(IF((ProjectInfoTable[ProjectName]=DiscreteStatsTable[[#This Row],[ProjectName]]),(ProjectInfoTable[ProjectName]=DiscreteStatsTable[[#This Row],[ProjectName]])*ProjectInfoTable[NumberOfReplications]))</f>
        <v>50</v>
      </c>
      <c r="N1371" s="5" cm="1">
        <f t="array" ref="N1371">IFERROR(AVERAGE(IF((DiscreteStatsTable[GroupByKey]=DiscreteStatsTable[[#This Row],[GroupByKey]]),(DiscreteStatsTable[GroupByKey]=DiscreteStatsTable[[#This Row],[GroupByKey]])*DiscreteStatsTable[Average])),0)</f>
        <v>6.2464097165262737</v>
      </c>
      <c r="O1371" s="5" cm="1">
        <f t="array" ref="O1371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371" s="5" cm="1">
        <f t="array" ref="P1371">MAX(IF((ProjectInfoTable[ProjectName]=DiscreteStatsTable[[#This Row],[ProjectName]]),(ProjectInfoTable[ProjectName]=DiscreteStatsTable[[#This Row],[ProjectName]])*ProjectInfoTable[ConfidenceInterval]))</f>
        <v>0.95</v>
      </c>
      <c r="Q1371" s="5">
        <f>IF(AND(DiscreteStatsTable[[#This Row],[RepsWithStatObserved]]=1,Y1371=0),200000000000000000000,IFERROR(_xlfn.T.INV.2T(1 -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371" s="5" cm="1">
        <f t="array" ref="R1371">MIN(IF((DiscreteStatsTable[GroupByKey]=DiscreteStatsTable[[#This Row],[GroupByKey]]),(DiscreteStatsTable[GroupByKey]=DiscreteStatsTable[[#This Row],[GroupByKey]])*DiscreteStatsTable[Average]))</f>
        <v>5.7719952606423401</v>
      </c>
      <c r="S1371" s="5" cm="1">
        <f t="array" ref="S1371">MAX(IF((DiscreteStatsTable[GroupByKey]=DiscreteStatsTable[[#This Row],[GroupByKey]]),(DiscreteStatsTable[GroupByKey]=DiscreteStatsTable[[#This Row],[GroupByKey]])*DiscreteStatsTable[Average]))</f>
        <v>6.9649734105951397</v>
      </c>
      <c r="T1371" s="5" cm="1">
        <f t="array" ref="T1371">MIN(IF((DiscreteStatsTable[GroupByKey]=DiscreteStatsTable[[#This Row],[GroupByKey]]),(DiscreteStatsTable[GroupByKey]=DiscreteStatsTable[[#This Row],[GroupByKey]])*DiscreteStatsTable[Minimum]))</f>
        <v>0.776495161041453</v>
      </c>
      <c r="U1371" s="5" cm="1">
        <f t="array" ref="U1371">MAX(IF((DiscreteStatsTable[GroupByKey]=DiscreteStatsTable[[#This Row],[GroupByKey]]),(DiscreteStatsTable[GroupByKey]=DiscreteStatsTable[[#This Row],[GroupByKey]])*DiscreteStatsTable[Maximum]))</f>
        <v>24.516532285818698</v>
      </c>
      <c r="V1371" s="5" cm="1">
        <f t="array" ref="V1371">IFERROR(AVERAGE(IF((DiscreteStatsTable[GroupByKey]=DiscreteStatsTable[[#This Row],[GroupByKey]]),(DiscreteStatsTable[GroupByKey]=DiscreteStatsTable[[#This Row],[GroupByKey]])*DiscreteStatsTable[NumberObservations])),0)</f>
        <v>314.94</v>
      </c>
      <c r="W1371" s="5">
        <f>IF((DiscreteStatsTable[[#This Row],[RepsRequested]]&gt;1),DiscreteStatsTable[[#This Row],[HalfWidth]],DiscreteStatsTable[[#This Row],[BatchMeansHalfWidth]])</f>
        <v>7.1468938045562813E-2</v>
      </c>
      <c r="X1371" s="5" cm="1">
        <f t="array" ref="X1371">COUNT(IF((DiscreteStatsTable[GroupByKey]=DiscreteStatsTable[[#This Row],[GroupByKey]]),(DiscreteStatsTable[GroupByKey]=DiscreteStatsTable[[#This Row],[GroupByKey]])*DiscreteStatsTable[Replication]))</f>
        <v>50</v>
      </c>
      <c r="Y1371" s="5">
        <f>IF(DiscreteStatsTable[[#This Row],[RepsRequested]]=DiscreteStatsTable[[#This Row],[RepsWithStatObserved]],1,0)</f>
        <v>1</v>
      </c>
    </row>
    <row r="1372" spans="1:25" x14ac:dyDescent="0.25">
      <c r="A1372" t="s">
        <v>68</v>
      </c>
      <c r="B1372" t="s">
        <v>70</v>
      </c>
      <c r="C1372">
        <v>48</v>
      </c>
      <c r="D1372" t="s">
        <v>85</v>
      </c>
      <c r="E1372" t="s">
        <v>93</v>
      </c>
      <c r="F1372" t="s">
        <v>87</v>
      </c>
      <c r="G1372">
        <v>0</v>
      </c>
      <c r="H1372">
        <v>2E+20</v>
      </c>
      <c r="I1372">
        <v>0</v>
      </c>
      <c r="J1372">
        <v>0</v>
      </c>
      <c r="K1372">
        <v>315</v>
      </c>
      <c r="L137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72" s="5" cm="1">
        <f t="array" ref="M1372">MAX(IF((ProjectInfoTable[ProjectName]=DiscreteStatsTable[[#This Row],[ProjectName]]),(ProjectInfoTable[ProjectName]=DiscreteStatsTable[[#This Row],[ProjectName]])*ProjectInfoTable[NumberOfReplications]))</f>
        <v>50</v>
      </c>
      <c r="N1372" s="5" cm="1">
        <f t="array" ref="N1372">IFERROR(AVERAGE(IF((DiscreteStatsTable[GroupByKey]=DiscreteStatsTable[[#This Row],[GroupByKey]]),(DiscreteStatsTable[GroupByKey]=DiscreteStatsTable[[#This Row],[GroupByKey]])*DiscreteStatsTable[Average])),0)</f>
        <v>0</v>
      </c>
      <c r="O1372" s="5" cm="1">
        <f t="array" ref="O1372">IFERROR(_xlfn.STDEV.S(IF((DiscreteStatsTable[GroupByKey]=DiscreteStatsTable[[#This Row],[GroupByKey]]),(DiscreteStatsTable[GroupByKey]=DiscreteStatsTable[[#This Row],[GroupByKey]])*DiscreteStatsTable[Average])),0)</f>
        <v>0</v>
      </c>
      <c r="P1372" s="5" cm="1">
        <f t="array" ref="P1372">MAX(IF((ProjectInfoTable[ProjectName]=DiscreteStatsTable[[#This Row],[ProjectName]]),(ProjectInfoTable[ProjectName]=DiscreteStatsTable[[#This Row],[ProjectName]])*ProjectInfoTable[ConfidenceInterval]))</f>
        <v>0.95</v>
      </c>
      <c r="Q1372" s="5">
        <f>IF(AND(DiscreteStatsTable[[#This Row],[RepsWithStatObserved]]=1,Y1372=0),200000000000000000000,IFERROR(_xlfn.T.INV.2T(1 -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2" s="5" cm="1">
        <f t="array" ref="R1372">MIN(IF((DiscreteStatsTable[GroupByKey]=DiscreteStatsTable[[#This Row],[GroupByKey]]),(DiscreteStatsTable[GroupByKey]=DiscreteStatsTable[[#This Row],[GroupByKey]])*DiscreteStatsTable[Average]))</f>
        <v>0</v>
      </c>
      <c r="S1372" s="5" cm="1">
        <f t="array" ref="S1372">MAX(IF((DiscreteStatsTable[GroupByKey]=DiscreteStatsTable[[#This Row],[GroupByKey]]),(DiscreteStatsTable[GroupByKey]=DiscreteStatsTable[[#This Row],[GroupByKey]])*DiscreteStatsTable[Average]))</f>
        <v>0</v>
      </c>
      <c r="T1372" s="5" cm="1">
        <f t="array" ref="T1372">MIN(IF((DiscreteStatsTable[GroupByKey]=DiscreteStatsTable[[#This Row],[GroupByKey]]),(DiscreteStatsTable[GroupByKey]=DiscreteStatsTable[[#This Row],[GroupByKey]])*DiscreteStatsTable[Minimum]))</f>
        <v>0</v>
      </c>
      <c r="U1372" s="5" cm="1">
        <f t="array" ref="U1372">MAX(IF((DiscreteStatsTable[GroupByKey]=DiscreteStatsTable[[#This Row],[GroupByKey]]),(DiscreteStatsTable[GroupByKey]=DiscreteStatsTable[[#This Row],[GroupByKey]])*DiscreteStatsTable[Maximum]))</f>
        <v>0</v>
      </c>
      <c r="V1372" s="5" cm="1">
        <f t="array" ref="V1372">IFERROR(AVERAGE(IF((DiscreteStatsTable[GroupByKey]=DiscreteStatsTable[[#This Row],[GroupByKey]]),(DiscreteStatsTable[GroupByKey]=DiscreteStatsTable[[#This Row],[GroupByKey]])*DiscreteStatsTable[NumberObservations])),0)</f>
        <v>314.94</v>
      </c>
      <c r="W1372" s="5">
        <f>IF((DiscreteStatsTable[[#This Row],[RepsRequested]]&gt;1),DiscreteStatsTable[[#This Row],[HalfWidth]],DiscreteStatsTable[[#This Row],[BatchMeansHalfWidth]])</f>
        <v>0</v>
      </c>
      <c r="X1372" s="5" cm="1">
        <f t="array" ref="X1372">COUNT(IF((DiscreteStatsTable[GroupByKey]=DiscreteStatsTable[[#This Row],[GroupByKey]]),(DiscreteStatsTable[GroupByKey]=DiscreteStatsTable[[#This Row],[GroupByKey]])*DiscreteStatsTable[Replication]))</f>
        <v>50</v>
      </c>
      <c r="Y1372" s="5">
        <f>IF(DiscreteStatsTable[[#This Row],[RepsRequested]]=DiscreteStatsTable[[#This Row],[RepsWithStatObserved]],1,0)</f>
        <v>1</v>
      </c>
    </row>
    <row r="1373" spans="1:25" x14ac:dyDescent="0.25">
      <c r="A1373" t="s">
        <v>68</v>
      </c>
      <c r="B1373" t="s">
        <v>70</v>
      </c>
      <c r="C1373">
        <v>48</v>
      </c>
      <c r="D1373" t="s">
        <v>85</v>
      </c>
      <c r="E1373" t="s">
        <v>94</v>
      </c>
      <c r="F1373" t="s">
        <v>87</v>
      </c>
      <c r="G1373">
        <v>0</v>
      </c>
      <c r="H1373">
        <v>2E+20</v>
      </c>
      <c r="I1373">
        <v>0</v>
      </c>
      <c r="J1373">
        <v>0</v>
      </c>
      <c r="K1373">
        <v>315</v>
      </c>
      <c r="L137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73" s="5" cm="1">
        <f t="array" ref="M1373">MAX(IF((ProjectInfoTable[ProjectName]=DiscreteStatsTable[[#This Row],[ProjectName]]),(ProjectInfoTable[ProjectName]=DiscreteStatsTable[[#This Row],[ProjectName]])*ProjectInfoTable[NumberOfReplications]))</f>
        <v>50</v>
      </c>
      <c r="N1373" s="5" cm="1">
        <f t="array" ref="N1373">IFERROR(AVERAGE(IF((DiscreteStatsTable[GroupByKey]=DiscreteStatsTable[[#This Row],[GroupByKey]]),(DiscreteStatsTable[GroupByKey]=DiscreteStatsTable[[#This Row],[GroupByKey]])*DiscreteStatsTable[Average])),0)</f>
        <v>0</v>
      </c>
      <c r="O1373" s="5" cm="1">
        <f t="array" ref="O1373">IFERROR(_xlfn.STDEV.S(IF((DiscreteStatsTable[GroupByKey]=DiscreteStatsTable[[#This Row],[GroupByKey]]),(DiscreteStatsTable[GroupByKey]=DiscreteStatsTable[[#This Row],[GroupByKey]])*DiscreteStatsTable[Average])),0)</f>
        <v>0</v>
      </c>
      <c r="P1373" s="5" cm="1">
        <f t="array" ref="P1373">MAX(IF((ProjectInfoTable[ProjectName]=DiscreteStatsTable[[#This Row],[ProjectName]]),(ProjectInfoTable[ProjectName]=DiscreteStatsTable[[#This Row],[ProjectName]])*ProjectInfoTable[ConfidenceInterval]))</f>
        <v>0.95</v>
      </c>
      <c r="Q1373" s="5">
        <f>IF(AND(DiscreteStatsTable[[#This Row],[RepsWithStatObserved]]=1,Y1373=0),200000000000000000000,IFERROR(_xlfn.T.INV.2T(1 -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3" s="5" cm="1">
        <f t="array" ref="R1373">MIN(IF((DiscreteStatsTable[GroupByKey]=DiscreteStatsTable[[#This Row],[GroupByKey]]),(DiscreteStatsTable[GroupByKey]=DiscreteStatsTable[[#This Row],[GroupByKey]])*DiscreteStatsTable[Average]))</f>
        <v>0</v>
      </c>
      <c r="S1373" s="5" cm="1">
        <f t="array" ref="S1373">MAX(IF((DiscreteStatsTable[GroupByKey]=DiscreteStatsTable[[#This Row],[GroupByKey]]),(DiscreteStatsTable[GroupByKey]=DiscreteStatsTable[[#This Row],[GroupByKey]])*DiscreteStatsTable[Average]))</f>
        <v>0</v>
      </c>
      <c r="T1373" s="5" cm="1">
        <f t="array" ref="T1373">MIN(IF((DiscreteStatsTable[GroupByKey]=DiscreteStatsTable[[#This Row],[GroupByKey]]),(DiscreteStatsTable[GroupByKey]=DiscreteStatsTable[[#This Row],[GroupByKey]])*DiscreteStatsTable[Minimum]))</f>
        <v>0</v>
      </c>
      <c r="U1373" s="5" cm="1">
        <f t="array" ref="U1373">MAX(IF((DiscreteStatsTable[GroupByKey]=DiscreteStatsTable[[#This Row],[GroupByKey]]),(DiscreteStatsTable[GroupByKey]=DiscreteStatsTable[[#This Row],[GroupByKey]])*DiscreteStatsTable[Maximum]))</f>
        <v>0</v>
      </c>
      <c r="V1373" s="5" cm="1">
        <f t="array" ref="V1373">IFERROR(AVERAGE(IF((DiscreteStatsTable[GroupByKey]=DiscreteStatsTable[[#This Row],[GroupByKey]]),(DiscreteStatsTable[GroupByKey]=DiscreteStatsTable[[#This Row],[GroupByKey]])*DiscreteStatsTable[NumberObservations])),0)</f>
        <v>314.94</v>
      </c>
      <c r="W1373" s="5">
        <f>IF((DiscreteStatsTable[[#This Row],[RepsRequested]]&gt;1),DiscreteStatsTable[[#This Row],[HalfWidth]],DiscreteStatsTable[[#This Row],[BatchMeansHalfWidth]])</f>
        <v>0</v>
      </c>
      <c r="X1373" s="5" cm="1">
        <f t="array" ref="X1373">COUNT(IF((DiscreteStatsTable[GroupByKey]=DiscreteStatsTable[[#This Row],[GroupByKey]]),(DiscreteStatsTable[GroupByKey]=DiscreteStatsTable[[#This Row],[GroupByKey]])*DiscreteStatsTable[Replication]))</f>
        <v>50</v>
      </c>
      <c r="Y1373" s="5">
        <f>IF(DiscreteStatsTable[[#This Row],[RepsRequested]]=DiscreteStatsTable[[#This Row],[RepsWithStatObserved]],1,0)</f>
        <v>1</v>
      </c>
    </row>
    <row r="1374" spans="1:25" x14ac:dyDescent="0.25">
      <c r="A1374" t="s">
        <v>68</v>
      </c>
      <c r="B1374" t="s">
        <v>70</v>
      </c>
      <c r="C1374">
        <v>48</v>
      </c>
      <c r="D1374" t="s">
        <v>85</v>
      </c>
      <c r="E1374" t="s">
        <v>95</v>
      </c>
      <c r="F1374" t="s">
        <v>87</v>
      </c>
      <c r="G1374">
        <v>0.15726375854928501</v>
      </c>
      <c r="H1374">
        <v>2E+20</v>
      </c>
      <c r="I1374">
        <v>2.16737646900678E-2</v>
      </c>
      <c r="J1374">
        <v>0.37179765322309499</v>
      </c>
      <c r="K1374">
        <v>315</v>
      </c>
      <c r="L137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74" s="5" cm="1">
        <f t="array" ref="M1374">MAX(IF((ProjectInfoTable[ProjectName]=DiscreteStatsTable[[#This Row],[ProjectName]]),(ProjectInfoTable[ProjectName]=DiscreteStatsTable[[#This Row],[ProjectName]])*ProjectInfoTable[NumberOfReplications]))</f>
        <v>50</v>
      </c>
      <c r="N1374" s="5" cm="1">
        <f t="array" ref="N1374">IFERROR(AVERAGE(IF((DiscreteStatsTable[GroupByKey]=DiscreteStatsTable[[#This Row],[GroupByKey]]),(DiscreteStatsTable[GroupByKey]=DiscreteStatsTable[[#This Row],[GroupByKey]])*DiscreteStatsTable[Average])),0)</f>
        <v>0.15360300744494335</v>
      </c>
      <c r="O1374" s="5" cm="1">
        <f t="array" ref="O137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74" s="5" cm="1">
        <f t="array" ref="P1374">MAX(IF((ProjectInfoTable[ProjectName]=DiscreteStatsTable[[#This Row],[ProjectName]]),(ProjectInfoTable[ProjectName]=DiscreteStatsTable[[#This Row],[ProjectName]])*ProjectInfoTable[ConfidenceInterval]))</f>
        <v>0.95</v>
      </c>
      <c r="Q1374" s="5">
        <f>IF(AND(DiscreteStatsTable[[#This Row],[RepsWithStatObserved]]=1,Y1374=0),200000000000000000000,IFERROR(_xlfn.T.INV.2T(1 -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74" s="5" cm="1">
        <f t="array" ref="R1374">MIN(IF((DiscreteStatsTable[GroupByKey]=DiscreteStatsTable[[#This Row],[GroupByKey]]),(DiscreteStatsTable[GroupByKey]=DiscreteStatsTable[[#This Row],[GroupByKey]])*DiscreteStatsTable[Average]))</f>
        <v>0.14775202073435401</v>
      </c>
      <c r="S1374" s="5" cm="1">
        <f t="array" ref="S1374">MAX(IF((DiscreteStatsTable[GroupByKey]=DiscreteStatsTable[[#This Row],[GroupByKey]]),(DiscreteStatsTable[GroupByKey]=DiscreteStatsTable[[#This Row],[GroupByKey]])*DiscreteStatsTable[Average]))</f>
        <v>0.15935535821513699</v>
      </c>
      <c r="T1374" s="5" cm="1">
        <f t="array" ref="T1374">MIN(IF((DiscreteStatsTable[GroupByKey]=DiscreteStatsTable[[#This Row],[GroupByKey]]),(DiscreteStatsTable[GroupByKey]=DiscreteStatsTable[[#This Row],[GroupByKey]])*DiscreteStatsTable[Minimum]))</f>
        <v>1.2941586017357501E-2</v>
      </c>
      <c r="U1374" s="5" cm="1">
        <f t="array" ref="U1374">MAX(IF((DiscreteStatsTable[GroupByKey]=DiscreteStatsTable[[#This Row],[GroupByKey]]),(DiscreteStatsTable[GroupByKey]=DiscreteStatsTable[[#This Row],[GroupByKey]])*DiscreteStatsTable[Maximum]))</f>
        <v>0.39902140955300902</v>
      </c>
      <c r="V1374" s="5" cm="1">
        <f t="array" ref="V1374">IFERROR(AVERAGE(IF((DiscreteStatsTable[GroupByKey]=DiscreteStatsTable[[#This Row],[GroupByKey]]),(DiscreteStatsTable[GroupByKey]=DiscreteStatsTable[[#This Row],[GroupByKey]])*DiscreteStatsTable[NumberObservations])),0)</f>
        <v>314.94</v>
      </c>
      <c r="W1374" s="5">
        <f>IF((DiscreteStatsTable[[#This Row],[RepsRequested]]&gt;1),DiscreteStatsTable[[#This Row],[HalfWidth]],DiscreteStatsTable[[#This Row],[BatchMeansHalfWidth]])</f>
        <v>7.902472167534418E-4</v>
      </c>
      <c r="X1374" s="5" cm="1">
        <f t="array" ref="X1374">COUNT(IF((DiscreteStatsTable[GroupByKey]=DiscreteStatsTable[[#This Row],[GroupByKey]]),(DiscreteStatsTable[GroupByKey]=DiscreteStatsTable[[#This Row],[GroupByKey]])*DiscreteStatsTable[Replication]))</f>
        <v>50</v>
      </c>
      <c r="Y1374" s="5">
        <f>IF(DiscreteStatsTable[[#This Row],[RepsRequested]]=DiscreteStatsTable[[#This Row],[RepsWithStatObserved]],1,0)</f>
        <v>1</v>
      </c>
    </row>
    <row r="1375" spans="1:25" x14ac:dyDescent="0.25">
      <c r="A1375" t="s">
        <v>68</v>
      </c>
      <c r="B1375" t="s">
        <v>70</v>
      </c>
      <c r="C1375">
        <v>48</v>
      </c>
      <c r="D1375" t="s">
        <v>85</v>
      </c>
      <c r="E1375" t="s">
        <v>96</v>
      </c>
      <c r="F1375" t="s">
        <v>87</v>
      </c>
      <c r="G1375">
        <v>5.760887043466</v>
      </c>
      <c r="H1375">
        <v>2E+20</v>
      </c>
      <c r="I1375">
        <v>1.3004258814040699</v>
      </c>
      <c r="J1375">
        <v>15.8921634905606</v>
      </c>
      <c r="K1375">
        <v>315</v>
      </c>
      <c r="L137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75" s="5" cm="1">
        <f t="array" ref="M1375">MAX(IF((ProjectInfoTable[ProjectName]=DiscreteStatsTable[[#This Row],[ProjectName]]),(ProjectInfoTable[ProjectName]=DiscreteStatsTable[[#This Row],[ProjectName]])*ProjectInfoTable[NumberOfReplications]))</f>
        <v>50</v>
      </c>
      <c r="N1375" s="5" cm="1">
        <f t="array" ref="N1375">IFERROR(AVERAGE(IF((DiscreteStatsTable[GroupByKey]=DiscreteStatsTable[[#This Row],[GroupByKey]]),(DiscreteStatsTable[GroupByKey]=DiscreteStatsTable[[#This Row],[GroupByKey]])*DiscreteStatsTable[Average])),0)</f>
        <v>5.6703914844629564</v>
      </c>
      <c r="O1375" s="5" cm="1">
        <f t="array" ref="O1375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375" s="5" cm="1">
        <f t="array" ref="P1375">MAX(IF((ProjectInfoTable[ProjectName]=DiscreteStatsTable[[#This Row],[ProjectName]]),(ProjectInfoTable[ProjectName]=DiscreteStatsTable[[#This Row],[ProjectName]])*ProjectInfoTable[ConfidenceInterval]))</f>
        <v>0.95</v>
      </c>
      <c r="Q1375" s="5">
        <f>IF(AND(DiscreteStatsTable[[#This Row],[RepsWithStatObserved]]=1,Y1375=0),200000000000000000000,IFERROR(_xlfn.T.INV.2T(1 -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375" s="5" cm="1">
        <f t="array" ref="R1375">MIN(IF((DiscreteStatsTable[GroupByKey]=DiscreteStatsTable[[#This Row],[GroupByKey]]),(DiscreteStatsTable[GroupByKey]=DiscreteStatsTable[[#This Row],[GroupByKey]])*DiscreteStatsTable[Average]))</f>
        <v>5.4446177348794</v>
      </c>
      <c r="S1375" s="5" cm="1">
        <f t="array" ref="S1375">MAX(IF((DiscreteStatsTable[GroupByKey]=DiscreteStatsTable[[#This Row],[GroupByKey]]),(DiscreteStatsTable[GroupByKey]=DiscreteStatsTable[[#This Row],[GroupByKey]])*DiscreteStatsTable[Average]))</f>
        <v>5.9073355064629904</v>
      </c>
      <c r="T1375" s="5" cm="1">
        <f t="array" ref="T1375">MIN(IF((DiscreteStatsTable[GroupByKey]=DiscreteStatsTable[[#This Row],[GroupByKey]]),(DiscreteStatsTable[GroupByKey]=DiscreteStatsTable[[#This Row],[GroupByKey]])*DiscreteStatsTable[Minimum]))</f>
        <v>0.776495161041453</v>
      </c>
      <c r="U1375" s="5" cm="1">
        <f t="array" ref="U1375">MAX(IF((DiscreteStatsTable[GroupByKey]=DiscreteStatsTable[[#This Row],[GroupByKey]]),(DiscreteStatsTable[GroupByKey]=DiscreteStatsTable[[#This Row],[GroupByKey]])*DiscreteStatsTable[Maximum]))</f>
        <v>17.386184782464099</v>
      </c>
      <c r="V1375" s="5" cm="1">
        <f t="array" ref="V1375">IFERROR(AVERAGE(IF((DiscreteStatsTable[GroupByKey]=DiscreteStatsTable[[#This Row],[GroupByKey]]),(DiscreteStatsTable[GroupByKey]=DiscreteStatsTable[[#This Row],[GroupByKey]])*DiscreteStatsTable[NumberObservations])),0)</f>
        <v>314.94</v>
      </c>
      <c r="W1375" s="5">
        <f>IF((DiscreteStatsTable[[#This Row],[RepsRequested]]&gt;1),DiscreteStatsTable[[#This Row],[HalfWidth]],DiscreteStatsTable[[#This Row],[BatchMeansHalfWidth]])</f>
        <v>3.1864759013847554E-2</v>
      </c>
      <c r="X1375" s="5" cm="1">
        <f t="array" ref="X1375">COUNT(IF((DiscreteStatsTable[GroupByKey]=DiscreteStatsTable[[#This Row],[GroupByKey]]),(DiscreteStatsTable[GroupByKey]=DiscreteStatsTable[[#This Row],[GroupByKey]])*DiscreteStatsTable[Replication]))</f>
        <v>50</v>
      </c>
      <c r="Y1375" s="5">
        <f>IF(DiscreteStatsTable[[#This Row],[RepsRequested]]=DiscreteStatsTable[[#This Row],[RepsWithStatObserved]],1,0)</f>
        <v>1</v>
      </c>
    </row>
    <row r="1376" spans="1:25" x14ac:dyDescent="0.25">
      <c r="A1376" t="s">
        <v>68</v>
      </c>
      <c r="B1376" t="s">
        <v>70</v>
      </c>
      <c r="C1376">
        <v>48</v>
      </c>
      <c r="D1376" t="s">
        <v>85</v>
      </c>
      <c r="E1376" t="s">
        <v>97</v>
      </c>
      <c r="F1376" t="s">
        <v>87</v>
      </c>
      <c r="G1376">
        <v>0</v>
      </c>
      <c r="H1376">
        <v>2E+20</v>
      </c>
      <c r="I1376">
        <v>0</v>
      </c>
      <c r="J1376">
        <v>0</v>
      </c>
      <c r="K1376">
        <v>315</v>
      </c>
      <c r="L137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76" s="5" cm="1">
        <f t="array" ref="M1376">MAX(IF((ProjectInfoTable[ProjectName]=DiscreteStatsTable[[#This Row],[ProjectName]]),(ProjectInfoTable[ProjectName]=DiscreteStatsTable[[#This Row],[ProjectName]])*ProjectInfoTable[NumberOfReplications]))</f>
        <v>50</v>
      </c>
      <c r="N1376" s="5" cm="1">
        <f t="array" ref="N1376">IFERROR(AVERAGE(IF((DiscreteStatsTable[GroupByKey]=DiscreteStatsTable[[#This Row],[GroupByKey]]),(DiscreteStatsTable[GroupByKey]=DiscreteStatsTable[[#This Row],[GroupByKey]])*DiscreteStatsTable[Average])),0)</f>
        <v>0</v>
      </c>
      <c r="O1376" s="5" cm="1">
        <f t="array" ref="O1376">IFERROR(_xlfn.STDEV.S(IF((DiscreteStatsTable[GroupByKey]=DiscreteStatsTable[[#This Row],[GroupByKey]]),(DiscreteStatsTable[GroupByKey]=DiscreteStatsTable[[#This Row],[GroupByKey]])*DiscreteStatsTable[Average])),0)</f>
        <v>0</v>
      </c>
      <c r="P1376" s="5" cm="1">
        <f t="array" ref="P1376">MAX(IF((ProjectInfoTable[ProjectName]=DiscreteStatsTable[[#This Row],[ProjectName]]),(ProjectInfoTable[ProjectName]=DiscreteStatsTable[[#This Row],[ProjectName]])*ProjectInfoTable[ConfidenceInterval]))</f>
        <v>0.95</v>
      </c>
      <c r="Q1376" s="5">
        <f>IF(AND(DiscreteStatsTable[[#This Row],[RepsWithStatObserved]]=1,Y1376=0),200000000000000000000,IFERROR(_xlfn.T.INV.2T(1 -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6" s="5" cm="1">
        <f t="array" ref="R1376">MIN(IF((DiscreteStatsTable[GroupByKey]=DiscreteStatsTable[[#This Row],[GroupByKey]]),(DiscreteStatsTable[GroupByKey]=DiscreteStatsTable[[#This Row],[GroupByKey]])*DiscreteStatsTable[Average]))</f>
        <v>0</v>
      </c>
      <c r="S1376" s="5" cm="1">
        <f t="array" ref="S1376">MAX(IF((DiscreteStatsTable[GroupByKey]=DiscreteStatsTable[[#This Row],[GroupByKey]]),(DiscreteStatsTable[GroupByKey]=DiscreteStatsTable[[#This Row],[GroupByKey]])*DiscreteStatsTable[Average]))</f>
        <v>0</v>
      </c>
      <c r="T1376" s="5" cm="1">
        <f t="array" ref="T1376">MIN(IF((DiscreteStatsTable[GroupByKey]=DiscreteStatsTable[[#This Row],[GroupByKey]]),(DiscreteStatsTable[GroupByKey]=DiscreteStatsTable[[#This Row],[GroupByKey]])*DiscreteStatsTable[Minimum]))</f>
        <v>0</v>
      </c>
      <c r="U1376" s="5" cm="1">
        <f t="array" ref="U1376">MAX(IF((DiscreteStatsTable[GroupByKey]=DiscreteStatsTable[[#This Row],[GroupByKey]]),(DiscreteStatsTable[GroupByKey]=DiscreteStatsTable[[#This Row],[GroupByKey]])*DiscreteStatsTable[Maximum]))</f>
        <v>0</v>
      </c>
      <c r="V1376" s="5" cm="1">
        <f t="array" ref="V1376">IFERROR(AVERAGE(IF((DiscreteStatsTable[GroupByKey]=DiscreteStatsTable[[#This Row],[GroupByKey]]),(DiscreteStatsTable[GroupByKey]=DiscreteStatsTable[[#This Row],[GroupByKey]])*DiscreteStatsTable[NumberObservations])),0)</f>
        <v>314.94</v>
      </c>
      <c r="W1376" s="5">
        <f>IF((DiscreteStatsTable[[#This Row],[RepsRequested]]&gt;1),DiscreteStatsTable[[#This Row],[HalfWidth]],DiscreteStatsTable[[#This Row],[BatchMeansHalfWidth]])</f>
        <v>0</v>
      </c>
      <c r="X1376" s="5" cm="1">
        <f t="array" ref="X1376">COUNT(IF((DiscreteStatsTable[GroupByKey]=DiscreteStatsTable[[#This Row],[GroupByKey]]),(DiscreteStatsTable[GroupByKey]=DiscreteStatsTable[[#This Row],[GroupByKey]])*DiscreteStatsTable[Replication]))</f>
        <v>50</v>
      </c>
      <c r="Y1376" s="5">
        <f>IF(DiscreteStatsTable[[#This Row],[RepsRequested]]=DiscreteStatsTable[[#This Row],[RepsWithStatObserved]],1,0)</f>
        <v>1</v>
      </c>
    </row>
    <row r="1377" spans="1:25" x14ac:dyDescent="0.25">
      <c r="A1377" t="s">
        <v>68</v>
      </c>
      <c r="B1377" t="s">
        <v>70</v>
      </c>
      <c r="C1377">
        <v>48</v>
      </c>
      <c r="D1377" t="s">
        <v>85</v>
      </c>
      <c r="E1377" t="s">
        <v>98</v>
      </c>
      <c r="F1377" t="s">
        <v>87</v>
      </c>
      <c r="G1377">
        <v>0.58795872815243999</v>
      </c>
      <c r="H1377">
        <v>2E+20</v>
      </c>
      <c r="I1377">
        <v>0</v>
      </c>
      <c r="J1377">
        <v>4.4064405109218097</v>
      </c>
      <c r="K1377">
        <v>315</v>
      </c>
      <c r="L137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77" s="5" cm="1">
        <f t="array" ref="M1377">MAX(IF((ProjectInfoTable[ProjectName]=DiscreteStatsTable[[#This Row],[ProjectName]]),(ProjectInfoTable[ProjectName]=DiscreteStatsTable[[#This Row],[ProjectName]])*ProjectInfoTable[NumberOfReplications]))</f>
        <v>50</v>
      </c>
      <c r="N1377" s="5" cm="1">
        <f t="array" ref="N1377">IFERROR(AVERAGE(IF((DiscreteStatsTable[GroupByKey]=DiscreteStatsTable[[#This Row],[GroupByKey]]),(DiscreteStatsTable[GroupByKey]=DiscreteStatsTable[[#This Row],[GroupByKey]])*DiscreteStatsTable[Average])),0)</f>
        <v>0.57601823206331915</v>
      </c>
      <c r="O1377" s="5" cm="1">
        <f t="array" ref="O1377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377" s="5" cm="1">
        <f t="array" ref="P1377">MAX(IF((ProjectInfoTable[ProjectName]=DiscreteStatsTable[[#This Row],[ProjectName]]),(ProjectInfoTable[ProjectName]=DiscreteStatsTable[[#This Row],[ProjectName]])*ProjectInfoTable[ConfidenceInterval]))</f>
        <v>0.95</v>
      </c>
      <c r="Q1377" s="5">
        <f>IF(AND(DiscreteStatsTable[[#This Row],[RepsWithStatObserved]]=1,Y1377=0),200000000000000000000,IFERROR(_xlfn.T.INV.2T(1 -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377" s="5" cm="1">
        <f t="array" ref="R1377">MIN(IF((DiscreteStatsTable[GroupByKey]=DiscreteStatsTable[[#This Row],[GroupByKey]]),(DiscreteStatsTable[GroupByKey]=DiscreteStatsTable[[#This Row],[GroupByKey]])*DiscreteStatsTable[Average]))</f>
        <v>0.32737752576294898</v>
      </c>
      <c r="S1377" s="5" cm="1">
        <f t="array" ref="S1377">MAX(IF((DiscreteStatsTable[GroupByKey]=DiscreteStatsTable[[#This Row],[GroupByKey]]),(DiscreteStatsTable[GroupByKey]=DiscreteStatsTable[[#This Row],[GroupByKey]])*DiscreteStatsTable[Average]))</f>
        <v>1.14796185143237</v>
      </c>
      <c r="T1377" s="5" cm="1">
        <f t="array" ref="T1377">MIN(IF((DiscreteStatsTable[GroupByKey]=DiscreteStatsTable[[#This Row],[GroupByKey]]),(DiscreteStatsTable[GroupByKey]=DiscreteStatsTable[[#This Row],[GroupByKey]])*DiscreteStatsTable[Minimum]))</f>
        <v>0</v>
      </c>
      <c r="U1377" s="5" cm="1">
        <f t="array" ref="U1377">MAX(IF((DiscreteStatsTable[GroupByKey]=DiscreteStatsTable[[#This Row],[GroupByKey]]),(DiscreteStatsTable[GroupByKey]=DiscreteStatsTable[[#This Row],[GroupByKey]])*DiscreteStatsTable[Maximum]))</f>
        <v>11.200829717355999</v>
      </c>
      <c r="V1377" s="5" cm="1">
        <f t="array" ref="V1377">IFERROR(AVERAGE(IF((DiscreteStatsTable[GroupByKey]=DiscreteStatsTable[[#This Row],[GroupByKey]]),(DiscreteStatsTable[GroupByKey]=DiscreteStatsTable[[#This Row],[GroupByKey]])*DiscreteStatsTable[NumberObservations])),0)</f>
        <v>314.94</v>
      </c>
      <c r="W1377" s="5">
        <f>IF((DiscreteStatsTable[[#This Row],[RepsRequested]]&gt;1),DiscreteStatsTable[[#This Row],[HalfWidth]],DiscreteStatsTable[[#This Row],[BatchMeansHalfWidth]])</f>
        <v>4.5229136780020357E-2</v>
      </c>
      <c r="X1377" s="5" cm="1">
        <f t="array" ref="X1377">COUNT(IF((DiscreteStatsTable[GroupByKey]=DiscreteStatsTable[[#This Row],[GroupByKey]]),(DiscreteStatsTable[GroupByKey]=DiscreteStatsTable[[#This Row],[GroupByKey]])*DiscreteStatsTable[Replication]))</f>
        <v>50</v>
      </c>
      <c r="Y1377" s="5">
        <f>IF(DiscreteStatsTable[[#This Row],[RepsRequested]]=DiscreteStatsTable[[#This Row],[RepsWithStatObserved]],1,0)</f>
        <v>1</v>
      </c>
    </row>
    <row r="1378" spans="1:25" x14ac:dyDescent="0.25">
      <c r="A1378" t="s">
        <v>68</v>
      </c>
      <c r="B1378" t="s">
        <v>70</v>
      </c>
      <c r="C1378">
        <v>49</v>
      </c>
      <c r="D1378" t="s">
        <v>85</v>
      </c>
      <c r="E1378" t="s">
        <v>86</v>
      </c>
      <c r="F1378" t="s">
        <v>87</v>
      </c>
      <c r="G1378">
        <v>0</v>
      </c>
      <c r="H1378">
        <v>2E+20</v>
      </c>
      <c r="I1378">
        <v>0</v>
      </c>
      <c r="J1378">
        <v>0</v>
      </c>
      <c r="K1378">
        <v>315</v>
      </c>
      <c r="L137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78" s="5" cm="1">
        <f t="array" ref="M1378">MAX(IF((ProjectInfoTable[ProjectName]=DiscreteStatsTable[[#This Row],[ProjectName]]),(ProjectInfoTable[ProjectName]=DiscreteStatsTable[[#This Row],[ProjectName]])*ProjectInfoTable[NumberOfReplications]))</f>
        <v>50</v>
      </c>
      <c r="N1378" s="5" cm="1">
        <f t="array" ref="N1378">IFERROR(AVERAGE(IF((DiscreteStatsTable[GroupByKey]=DiscreteStatsTable[[#This Row],[GroupByKey]]),(DiscreteStatsTable[GroupByKey]=DiscreteStatsTable[[#This Row],[GroupByKey]])*DiscreteStatsTable[Average])),0)</f>
        <v>0</v>
      </c>
      <c r="O1378" s="5" cm="1">
        <f t="array" ref="O1378">IFERROR(_xlfn.STDEV.S(IF((DiscreteStatsTable[GroupByKey]=DiscreteStatsTable[[#This Row],[GroupByKey]]),(DiscreteStatsTable[GroupByKey]=DiscreteStatsTable[[#This Row],[GroupByKey]])*DiscreteStatsTable[Average])),0)</f>
        <v>0</v>
      </c>
      <c r="P1378" s="5" cm="1">
        <f t="array" ref="P1378">MAX(IF((ProjectInfoTable[ProjectName]=DiscreteStatsTable[[#This Row],[ProjectName]]),(ProjectInfoTable[ProjectName]=DiscreteStatsTable[[#This Row],[ProjectName]])*ProjectInfoTable[ConfidenceInterval]))</f>
        <v>0.95</v>
      </c>
      <c r="Q1378" s="5">
        <f>IF(AND(DiscreteStatsTable[[#This Row],[RepsWithStatObserved]]=1,Y1378=0),200000000000000000000,IFERROR(_xlfn.T.INV.2T(1 -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8" s="5" cm="1">
        <f t="array" ref="R1378">MIN(IF((DiscreteStatsTable[GroupByKey]=DiscreteStatsTable[[#This Row],[GroupByKey]]),(DiscreteStatsTable[GroupByKey]=DiscreteStatsTable[[#This Row],[GroupByKey]])*DiscreteStatsTable[Average]))</f>
        <v>0</v>
      </c>
      <c r="S1378" s="5" cm="1">
        <f t="array" ref="S1378">MAX(IF((DiscreteStatsTable[GroupByKey]=DiscreteStatsTable[[#This Row],[GroupByKey]]),(DiscreteStatsTable[GroupByKey]=DiscreteStatsTable[[#This Row],[GroupByKey]])*DiscreteStatsTable[Average]))</f>
        <v>0</v>
      </c>
      <c r="T1378" s="5" cm="1">
        <f t="array" ref="T1378">MIN(IF((DiscreteStatsTable[GroupByKey]=DiscreteStatsTable[[#This Row],[GroupByKey]]),(DiscreteStatsTable[GroupByKey]=DiscreteStatsTable[[#This Row],[GroupByKey]])*DiscreteStatsTable[Minimum]))</f>
        <v>0</v>
      </c>
      <c r="U1378" s="5" cm="1">
        <f t="array" ref="U1378">MAX(IF((DiscreteStatsTable[GroupByKey]=DiscreteStatsTable[[#This Row],[GroupByKey]]),(DiscreteStatsTable[GroupByKey]=DiscreteStatsTable[[#This Row],[GroupByKey]])*DiscreteStatsTable[Maximum]))</f>
        <v>0</v>
      </c>
      <c r="V1378" s="5" cm="1">
        <f t="array" ref="V1378">IFERROR(AVERAGE(IF((DiscreteStatsTable[GroupByKey]=DiscreteStatsTable[[#This Row],[GroupByKey]]),(DiscreteStatsTable[GroupByKey]=DiscreteStatsTable[[#This Row],[GroupByKey]])*DiscreteStatsTable[NumberObservations])),0)</f>
        <v>314.94</v>
      </c>
      <c r="W1378" s="5">
        <f>IF((DiscreteStatsTable[[#This Row],[RepsRequested]]&gt;1),DiscreteStatsTable[[#This Row],[HalfWidth]],DiscreteStatsTable[[#This Row],[BatchMeansHalfWidth]])</f>
        <v>0</v>
      </c>
      <c r="X1378" s="5" cm="1">
        <f t="array" ref="X1378">COUNT(IF((DiscreteStatsTable[GroupByKey]=DiscreteStatsTable[[#This Row],[GroupByKey]]),(DiscreteStatsTable[GroupByKey]=DiscreteStatsTable[[#This Row],[GroupByKey]])*DiscreteStatsTable[Replication]))</f>
        <v>50</v>
      </c>
      <c r="Y1378" s="5">
        <f>IF(DiscreteStatsTable[[#This Row],[RepsRequested]]=DiscreteStatsTable[[#This Row],[RepsWithStatObserved]],1,0)</f>
        <v>1</v>
      </c>
    </row>
    <row r="1379" spans="1:25" x14ac:dyDescent="0.25">
      <c r="A1379" t="s">
        <v>68</v>
      </c>
      <c r="B1379" t="s">
        <v>70</v>
      </c>
      <c r="C1379">
        <v>49</v>
      </c>
      <c r="D1379" t="s">
        <v>85</v>
      </c>
      <c r="E1379" t="s">
        <v>88</v>
      </c>
      <c r="F1379" t="s">
        <v>87</v>
      </c>
      <c r="G1379">
        <v>0</v>
      </c>
      <c r="H1379">
        <v>2E+20</v>
      </c>
      <c r="I1379">
        <v>0</v>
      </c>
      <c r="J1379">
        <v>0</v>
      </c>
      <c r="K1379">
        <v>315</v>
      </c>
      <c r="L137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79" s="5" cm="1">
        <f t="array" ref="M1379">MAX(IF((ProjectInfoTable[ProjectName]=DiscreteStatsTable[[#This Row],[ProjectName]]),(ProjectInfoTable[ProjectName]=DiscreteStatsTable[[#This Row],[ProjectName]])*ProjectInfoTable[NumberOfReplications]))</f>
        <v>50</v>
      </c>
      <c r="N1379" s="5" cm="1">
        <f t="array" ref="N1379">IFERROR(AVERAGE(IF((DiscreteStatsTable[GroupByKey]=DiscreteStatsTable[[#This Row],[GroupByKey]]),(DiscreteStatsTable[GroupByKey]=DiscreteStatsTable[[#This Row],[GroupByKey]])*DiscreteStatsTable[Average])),0)</f>
        <v>0</v>
      </c>
      <c r="O1379" s="5" cm="1">
        <f t="array" ref="O1379">IFERROR(_xlfn.STDEV.S(IF((DiscreteStatsTable[GroupByKey]=DiscreteStatsTable[[#This Row],[GroupByKey]]),(DiscreteStatsTable[GroupByKey]=DiscreteStatsTable[[#This Row],[GroupByKey]])*DiscreteStatsTable[Average])),0)</f>
        <v>0</v>
      </c>
      <c r="P1379" s="5" cm="1">
        <f t="array" ref="P1379">MAX(IF((ProjectInfoTable[ProjectName]=DiscreteStatsTable[[#This Row],[ProjectName]]),(ProjectInfoTable[ProjectName]=DiscreteStatsTable[[#This Row],[ProjectName]])*ProjectInfoTable[ConfidenceInterval]))</f>
        <v>0.95</v>
      </c>
      <c r="Q1379" s="5">
        <f>IF(AND(DiscreteStatsTable[[#This Row],[RepsWithStatObserved]]=1,Y1379=0),200000000000000000000,IFERROR(_xlfn.T.INV.2T(1 -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9" s="5" cm="1">
        <f t="array" ref="R1379">MIN(IF((DiscreteStatsTable[GroupByKey]=DiscreteStatsTable[[#This Row],[GroupByKey]]),(DiscreteStatsTable[GroupByKey]=DiscreteStatsTable[[#This Row],[GroupByKey]])*DiscreteStatsTable[Average]))</f>
        <v>0</v>
      </c>
      <c r="S1379" s="5" cm="1">
        <f t="array" ref="S1379">MAX(IF((DiscreteStatsTable[GroupByKey]=DiscreteStatsTable[[#This Row],[GroupByKey]]),(DiscreteStatsTable[GroupByKey]=DiscreteStatsTable[[#This Row],[GroupByKey]])*DiscreteStatsTable[Average]))</f>
        <v>0</v>
      </c>
      <c r="T1379" s="5" cm="1">
        <f t="array" ref="T1379">MIN(IF((DiscreteStatsTable[GroupByKey]=DiscreteStatsTable[[#This Row],[GroupByKey]]),(DiscreteStatsTable[GroupByKey]=DiscreteStatsTable[[#This Row],[GroupByKey]])*DiscreteStatsTable[Minimum]))</f>
        <v>0</v>
      </c>
      <c r="U1379" s="5" cm="1">
        <f t="array" ref="U1379">MAX(IF((DiscreteStatsTable[GroupByKey]=DiscreteStatsTable[[#This Row],[GroupByKey]]),(DiscreteStatsTable[GroupByKey]=DiscreteStatsTable[[#This Row],[GroupByKey]])*DiscreteStatsTable[Maximum]))</f>
        <v>0</v>
      </c>
      <c r="V1379" s="5" cm="1">
        <f t="array" ref="V1379">IFERROR(AVERAGE(IF((DiscreteStatsTable[GroupByKey]=DiscreteStatsTable[[#This Row],[GroupByKey]]),(DiscreteStatsTable[GroupByKey]=DiscreteStatsTable[[#This Row],[GroupByKey]])*DiscreteStatsTable[NumberObservations])),0)</f>
        <v>314.94</v>
      </c>
      <c r="W1379" s="5">
        <f>IF((DiscreteStatsTable[[#This Row],[RepsRequested]]&gt;1),DiscreteStatsTable[[#This Row],[HalfWidth]],DiscreteStatsTable[[#This Row],[BatchMeansHalfWidth]])</f>
        <v>0</v>
      </c>
      <c r="X1379" s="5" cm="1">
        <f t="array" ref="X1379">COUNT(IF((DiscreteStatsTable[GroupByKey]=DiscreteStatsTable[[#This Row],[GroupByKey]]),(DiscreteStatsTable[GroupByKey]=DiscreteStatsTable[[#This Row],[GroupByKey]])*DiscreteStatsTable[Replication]))</f>
        <v>50</v>
      </c>
      <c r="Y1379" s="5">
        <f>IF(DiscreteStatsTable[[#This Row],[RepsRequested]]=DiscreteStatsTable[[#This Row],[RepsWithStatObserved]],1,0)</f>
        <v>1</v>
      </c>
    </row>
    <row r="1380" spans="1:25" x14ac:dyDescent="0.25">
      <c r="A1380" t="s">
        <v>68</v>
      </c>
      <c r="B1380" t="s">
        <v>70</v>
      </c>
      <c r="C1380">
        <v>49</v>
      </c>
      <c r="D1380" t="s">
        <v>85</v>
      </c>
      <c r="E1380" t="s">
        <v>89</v>
      </c>
      <c r="F1380" t="s">
        <v>87</v>
      </c>
      <c r="G1380">
        <v>0</v>
      </c>
      <c r="H1380">
        <v>2E+20</v>
      </c>
      <c r="I1380">
        <v>0</v>
      </c>
      <c r="J1380">
        <v>0</v>
      </c>
      <c r="K1380">
        <v>315</v>
      </c>
      <c r="L138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80" s="5" cm="1">
        <f t="array" ref="M1380">MAX(IF((ProjectInfoTable[ProjectName]=DiscreteStatsTable[[#This Row],[ProjectName]]),(ProjectInfoTable[ProjectName]=DiscreteStatsTable[[#This Row],[ProjectName]])*ProjectInfoTable[NumberOfReplications]))</f>
        <v>50</v>
      </c>
      <c r="N1380" s="5" cm="1">
        <f t="array" ref="N1380">IFERROR(AVERAGE(IF((DiscreteStatsTable[GroupByKey]=DiscreteStatsTable[[#This Row],[GroupByKey]]),(DiscreteStatsTable[GroupByKey]=DiscreteStatsTable[[#This Row],[GroupByKey]])*DiscreteStatsTable[Average])),0)</f>
        <v>0</v>
      </c>
      <c r="O1380" s="5" cm="1">
        <f t="array" ref="O1380">IFERROR(_xlfn.STDEV.S(IF((DiscreteStatsTable[GroupByKey]=DiscreteStatsTable[[#This Row],[GroupByKey]]),(DiscreteStatsTable[GroupByKey]=DiscreteStatsTable[[#This Row],[GroupByKey]])*DiscreteStatsTable[Average])),0)</f>
        <v>0</v>
      </c>
      <c r="P1380" s="5" cm="1">
        <f t="array" ref="P1380">MAX(IF((ProjectInfoTable[ProjectName]=DiscreteStatsTable[[#This Row],[ProjectName]]),(ProjectInfoTable[ProjectName]=DiscreteStatsTable[[#This Row],[ProjectName]])*ProjectInfoTable[ConfidenceInterval]))</f>
        <v>0.95</v>
      </c>
      <c r="Q1380" s="5">
        <f>IF(AND(DiscreteStatsTable[[#This Row],[RepsWithStatObserved]]=1,Y1380=0),200000000000000000000,IFERROR(_xlfn.T.INV.2T(1 -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0" s="5" cm="1">
        <f t="array" ref="R1380">MIN(IF((DiscreteStatsTable[GroupByKey]=DiscreteStatsTable[[#This Row],[GroupByKey]]),(DiscreteStatsTable[GroupByKey]=DiscreteStatsTable[[#This Row],[GroupByKey]])*DiscreteStatsTable[Average]))</f>
        <v>0</v>
      </c>
      <c r="S1380" s="5" cm="1">
        <f t="array" ref="S1380">MAX(IF((DiscreteStatsTable[GroupByKey]=DiscreteStatsTable[[#This Row],[GroupByKey]]),(DiscreteStatsTable[GroupByKey]=DiscreteStatsTable[[#This Row],[GroupByKey]])*DiscreteStatsTable[Average]))</f>
        <v>0</v>
      </c>
      <c r="T1380" s="5" cm="1">
        <f t="array" ref="T1380">MIN(IF((DiscreteStatsTable[GroupByKey]=DiscreteStatsTable[[#This Row],[GroupByKey]]),(DiscreteStatsTable[GroupByKey]=DiscreteStatsTable[[#This Row],[GroupByKey]])*DiscreteStatsTable[Minimum]))</f>
        <v>0</v>
      </c>
      <c r="U1380" s="5" cm="1">
        <f t="array" ref="U1380">MAX(IF((DiscreteStatsTable[GroupByKey]=DiscreteStatsTable[[#This Row],[GroupByKey]]),(DiscreteStatsTable[GroupByKey]=DiscreteStatsTable[[#This Row],[GroupByKey]])*DiscreteStatsTable[Maximum]))</f>
        <v>0</v>
      </c>
      <c r="V1380" s="5" cm="1">
        <f t="array" ref="V1380">IFERROR(AVERAGE(IF((DiscreteStatsTable[GroupByKey]=DiscreteStatsTable[[#This Row],[GroupByKey]]),(DiscreteStatsTable[GroupByKey]=DiscreteStatsTable[[#This Row],[GroupByKey]])*DiscreteStatsTable[NumberObservations])),0)</f>
        <v>314.94</v>
      </c>
      <c r="W1380" s="5">
        <f>IF((DiscreteStatsTable[[#This Row],[RepsRequested]]&gt;1),DiscreteStatsTable[[#This Row],[HalfWidth]],DiscreteStatsTable[[#This Row],[BatchMeansHalfWidth]])</f>
        <v>0</v>
      </c>
      <c r="X1380" s="5" cm="1">
        <f t="array" ref="X1380">COUNT(IF((DiscreteStatsTable[GroupByKey]=DiscreteStatsTable[[#This Row],[GroupByKey]]),(DiscreteStatsTable[GroupByKey]=DiscreteStatsTable[[#This Row],[GroupByKey]])*DiscreteStatsTable[Replication]))</f>
        <v>50</v>
      </c>
      <c r="Y1380" s="5">
        <f>IF(DiscreteStatsTable[[#This Row],[RepsRequested]]=DiscreteStatsTable[[#This Row],[RepsWithStatObserved]],1,0)</f>
        <v>1</v>
      </c>
    </row>
    <row r="1381" spans="1:25" x14ac:dyDescent="0.25">
      <c r="A1381" t="s">
        <v>68</v>
      </c>
      <c r="B1381" t="s">
        <v>70</v>
      </c>
      <c r="C1381">
        <v>49</v>
      </c>
      <c r="D1381" t="s">
        <v>85</v>
      </c>
      <c r="E1381" t="s">
        <v>90</v>
      </c>
      <c r="F1381" t="s">
        <v>87</v>
      </c>
      <c r="G1381">
        <v>0</v>
      </c>
      <c r="H1381">
        <v>2E+20</v>
      </c>
      <c r="I1381">
        <v>0</v>
      </c>
      <c r="J1381">
        <v>0</v>
      </c>
      <c r="K1381">
        <v>315</v>
      </c>
      <c r="L138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81" s="5" cm="1">
        <f t="array" ref="M1381">MAX(IF((ProjectInfoTable[ProjectName]=DiscreteStatsTable[[#This Row],[ProjectName]]),(ProjectInfoTable[ProjectName]=DiscreteStatsTable[[#This Row],[ProjectName]])*ProjectInfoTable[NumberOfReplications]))</f>
        <v>50</v>
      </c>
      <c r="N1381" s="5" cm="1">
        <f t="array" ref="N1381">IFERROR(AVERAGE(IF((DiscreteStatsTable[GroupByKey]=DiscreteStatsTable[[#This Row],[GroupByKey]]),(DiscreteStatsTable[GroupByKey]=DiscreteStatsTable[[#This Row],[GroupByKey]])*DiscreteStatsTable[Average])),0)</f>
        <v>0</v>
      </c>
      <c r="O1381" s="5" cm="1">
        <f t="array" ref="O1381">IFERROR(_xlfn.STDEV.S(IF((DiscreteStatsTable[GroupByKey]=DiscreteStatsTable[[#This Row],[GroupByKey]]),(DiscreteStatsTable[GroupByKey]=DiscreteStatsTable[[#This Row],[GroupByKey]])*DiscreteStatsTable[Average])),0)</f>
        <v>0</v>
      </c>
      <c r="P1381" s="5" cm="1">
        <f t="array" ref="P1381">MAX(IF((ProjectInfoTable[ProjectName]=DiscreteStatsTable[[#This Row],[ProjectName]]),(ProjectInfoTable[ProjectName]=DiscreteStatsTable[[#This Row],[ProjectName]])*ProjectInfoTable[ConfidenceInterval]))</f>
        <v>0.95</v>
      </c>
      <c r="Q1381" s="5">
        <f>IF(AND(DiscreteStatsTable[[#This Row],[RepsWithStatObserved]]=1,Y1381=0),200000000000000000000,IFERROR(_xlfn.T.INV.2T(1 -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1" s="5" cm="1">
        <f t="array" ref="R1381">MIN(IF((DiscreteStatsTable[GroupByKey]=DiscreteStatsTable[[#This Row],[GroupByKey]]),(DiscreteStatsTable[GroupByKey]=DiscreteStatsTable[[#This Row],[GroupByKey]])*DiscreteStatsTable[Average]))</f>
        <v>0</v>
      </c>
      <c r="S1381" s="5" cm="1">
        <f t="array" ref="S1381">MAX(IF((DiscreteStatsTable[GroupByKey]=DiscreteStatsTable[[#This Row],[GroupByKey]]),(DiscreteStatsTable[GroupByKey]=DiscreteStatsTable[[#This Row],[GroupByKey]])*DiscreteStatsTable[Average]))</f>
        <v>0</v>
      </c>
      <c r="T1381" s="5" cm="1">
        <f t="array" ref="T1381">MIN(IF((DiscreteStatsTable[GroupByKey]=DiscreteStatsTable[[#This Row],[GroupByKey]]),(DiscreteStatsTable[GroupByKey]=DiscreteStatsTable[[#This Row],[GroupByKey]])*DiscreteStatsTable[Minimum]))</f>
        <v>0</v>
      </c>
      <c r="U1381" s="5" cm="1">
        <f t="array" ref="U1381">MAX(IF((DiscreteStatsTable[GroupByKey]=DiscreteStatsTable[[#This Row],[GroupByKey]]),(DiscreteStatsTable[GroupByKey]=DiscreteStatsTable[[#This Row],[GroupByKey]])*DiscreteStatsTable[Maximum]))</f>
        <v>0</v>
      </c>
      <c r="V1381" s="5" cm="1">
        <f t="array" ref="V1381">IFERROR(AVERAGE(IF((DiscreteStatsTable[GroupByKey]=DiscreteStatsTable[[#This Row],[GroupByKey]]),(DiscreteStatsTable[GroupByKey]=DiscreteStatsTable[[#This Row],[GroupByKey]])*DiscreteStatsTable[NumberObservations])),0)</f>
        <v>314.94</v>
      </c>
      <c r="W1381" s="5">
        <f>IF((DiscreteStatsTable[[#This Row],[RepsRequested]]&gt;1),DiscreteStatsTable[[#This Row],[HalfWidth]],DiscreteStatsTable[[#This Row],[BatchMeansHalfWidth]])</f>
        <v>0</v>
      </c>
      <c r="X1381" s="5" cm="1">
        <f t="array" ref="X1381">COUNT(IF((DiscreteStatsTable[GroupByKey]=DiscreteStatsTable[[#This Row],[GroupByKey]]),(DiscreteStatsTable[GroupByKey]=DiscreteStatsTable[[#This Row],[GroupByKey]])*DiscreteStatsTable[Replication]))</f>
        <v>50</v>
      </c>
      <c r="Y1381" s="5">
        <f>IF(DiscreteStatsTable[[#This Row],[RepsRequested]]=DiscreteStatsTable[[#This Row],[RepsWithStatObserved]],1,0)</f>
        <v>1</v>
      </c>
    </row>
    <row r="1382" spans="1:25" x14ac:dyDescent="0.25">
      <c r="A1382" t="s">
        <v>68</v>
      </c>
      <c r="B1382" t="s">
        <v>70</v>
      </c>
      <c r="C1382">
        <v>49</v>
      </c>
      <c r="D1382" t="s">
        <v>85</v>
      </c>
      <c r="E1382" t="s">
        <v>91</v>
      </c>
      <c r="F1382" t="s">
        <v>87</v>
      </c>
      <c r="G1382">
        <v>0.15354688857225801</v>
      </c>
      <c r="H1382">
        <v>2E+20</v>
      </c>
      <c r="I1382">
        <v>2.2174666197453799E-2</v>
      </c>
      <c r="J1382">
        <v>0.347954966829292</v>
      </c>
      <c r="K1382">
        <v>315</v>
      </c>
      <c r="L138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82" s="5" cm="1">
        <f t="array" ref="M1382">MAX(IF((ProjectInfoTable[ProjectName]=DiscreteStatsTable[[#This Row],[ProjectName]]),(ProjectInfoTable[ProjectName]=DiscreteStatsTable[[#This Row],[ProjectName]])*ProjectInfoTable[NumberOfReplications]))</f>
        <v>50</v>
      </c>
      <c r="N1382" s="5" cm="1">
        <f t="array" ref="N1382">IFERROR(AVERAGE(IF((DiscreteStatsTable[GroupByKey]=DiscreteStatsTable[[#This Row],[GroupByKey]]),(DiscreteStatsTable[GroupByKey]=DiscreteStatsTable[[#This Row],[GroupByKey]])*DiscreteStatsTable[Average])),0)</f>
        <v>0.15360300744494335</v>
      </c>
      <c r="O1382" s="5" cm="1">
        <f t="array" ref="O1382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82" s="5" cm="1">
        <f t="array" ref="P1382">MAX(IF((ProjectInfoTable[ProjectName]=DiscreteStatsTable[[#This Row],[ProjectName]]),(ProjectInfoTable[ProjectName]=DiscreteStatsTable[[#This Row],[ProjectName]])*ProjectInfoTable[ConfidenceInterval]))</f>
        <v>0.95</v>
      </c>
      <c r="Q1382" s="5">
        <f>IF(AND(DiscreteStatsTable[[#This Row],[RepsWithStatObserved]]=1,Y1382=0),200000000000000000000,IFERROR(_xlfn.T.INV.2T(1 -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82" s="5" cm="1">
        <f t="array" ref="R1382">MIN(IF((DiscreteStatsTable[GroupByKey]=DiscreteStatsTable[[#This Row],[GroupByKey]]),(DiscreteStatsTable[GroupByKey]=DiscreteStatsTable[[#This Row],[GroupByKey]])*DiscreteStatsTable[Average]))</f>
        <v>0.14775202073435401</v>
      </c>
      <c r="S1382" s="5" cm="1">
        <f t="array" ref="S1382">MAX(IF((DiscreteStatsTable[GroupByKey]=DiscreteStatsTable[[#This Row],[GroupByKey]]),(DiscreteStatsTable[GroupByKey]=DiscreteStatsTable[[#This Row],[GroupByKey]])*DiscreteStatsTable[Average]))</f>
        <v>0.15935535821513699</v>
      </c>
      <c r="T1382" s="5" cm="1">
        <f t="array" ref="T1382">MIN(IF((DiscreteStatsTable[GroupByKey]=DiscreteStatsTable[[#This Row],[GroupByKey]]),(DiscreteStatsTable[GroupByKey]=DiscreteStatsTable[[#This Row],[GroupByKey]])*DiscreteStatsTable[Minimum]))</f>
        <v>1.2941586017357501E-2</v>
      </c>
      <c r="U1382" s="5" cm="1">
        <f t="array" ref="U1382">MAX(IF((DiscreteStatsTable[GroupByKey]=DiscreteStatsTable[[#This Row],[GroupByKey]]),(DiscreteStatsTable[GroupByKey]=DiscreteStatsTable[[#This Row],[GroupByKey]])*DiscreteStatsTable[Maximum]))</f>
        <v>0.39902140955300902</v>
      </c>
      <c r="V1382" s="5" cm="1">
        <f t="array" ref="V1382">IFERROR(AVERAGE(IF((DiscreteStatsTable[GroupByKey]=DiscreteStatsTable[[#This Row],[GroupByKey]]),(DiscreteStatsTable[GroupByKey]=DiscreteStatsTable[[#This Row],[GroupByKey]])*DiscreteStatsTable[NumberObservations])),0)</f>
        <v>314.94</v>
      </c>
      <c r="W1382" s="5">
        <f>IF((DiscreteStatsTable[[#This Row],[RepsRequested]]&gt;1),DiscreteStatsTable[[#This Row],[HalfWidth]],DiscreteStatsTable[[#This Row],[BatchMeansHalfWidth]])</f>
        <v>7.902472167534418E-4</v>
      </c>
      <c r="X1382" s="5" cm="1">
        <f t="array" ref="X1382">COUNT(IF((DiscreteStatsTable[GroupByKey]=DiscreteStatsTable[[#This Row],[GroupByKey]]),(DiscreteStatsTable[GroupByKey]=DiscreteStatsTable[[#This Row],[GroupByKey]])*DiscreteStatsTable[Replication]))</f>
        <v>50</v>
      </c>
      <c r="Y1382" s="5">
        <f>IF(DiscreteStatsTable[[#This Row],[RepsRequested]]=DiscreteStatsTable[[#This Row],[RepsWithStatObserved]],1,0)</f>
        <v>1</v>
      </c>
    </row>
    <row r="1383" spans="1:25" x14ac:dyDescent="0.25">
      <c r="A1383" t="s">
        <v>68</v>
      </c>
      <c r="B1383" t="s">
        <v>70</v>
      </c>
      <c r="C1383">
        <v>49</v>
      </c>
      <c r="D1383" t="s">
        <v>85</v>
      </c>
      <c r="E1383" t="s">
        <v>92</v>
      </c>
      <c r="F1383" t="s">
        <v>87</v>
      </c>
      <c r="G1383">
        <v>6.2286680154767096</v>
      </c>
      <c r="H1383">
        <v>2E+20</v>
      </c>
      <c r="I1383">
        <v>1.33047997184723</v>
      </c>
      <c r="J1383">
        <v>16.245331383397101</v>
      </c>
      <c r="K1383">
        <v>315</v>
      </c>
      <c r="L138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83" s="5" cm="1">
        <f t="array" ref="M1383">MAX(IF((ProjectInfoTable[ProjectName]=DiscreteStatsTable[[#This Row],[ProjectName]]),(ProjectInfoTable[ProjectName]=DiscreteStatsTable[[#This Row],[ProjectName]])*ProjectInfoTable[NumberOfReplications]))</f>
        <v>50</v>
      </c>
      <c r="N1383" s="5" cm="1">
        <f t="array" ref="N1383">IFERROR(AVERAGE(IF((DiscreteStatsTable[GroupByKey]=DiscreteStatsTable[[#This Row],[GroupByKey]]),(DiscreteStatsTable[GroupByKey]=DiscreteStatsTable[[#This Row],[GroupByKey]])*DiscreteStatsTable[Average])),0)</f>
        <v>6.2464097165262737</v>
      </c>
      <c r="O1383" s="5" cm="1">
        <f t="array" ref="O1383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383" s="5" cm="1">
        <f t="array" ref="P1383">MAX(IF((ProjectInfoTable[ProjectName]=DiscreteStatsTable[[#This Row],[ProjectName]]),(ProjectInfoTable[ProjectName]=DiscreteStatsTable[[#This Row],[ProjectName]])*ProjectInfoTable[ConfidenceInterval]))</f>
        <v>0.95</v>
      </c>
      <c r="Q1383" s="5">
        <f>IF(AND(DiscreteStatsTable[[#This Row],[RepsWithStatObserved]]=1,Y1383=0),200000000000000000000,IFERROR(_xlfn.T.INV.2T(1 -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383" s="5" cm="1">
        <f t="array" ref="R1383">MIN(IF((DiscreteStatsTable[GroupByKey]=DiscreteStatsTable[[#This Row],[GroupByKey]]),(DiscreteStatsTable[GroupByKey]=DiscreteStatsTable[[#This Row],[GroupByKey]])*DiscreteStatsTable[Average]))</f>
        <v>5.7719952606423401</v>
      </c>
      <c r="S1383" s="5" cm="1">
        <f t="array" ref="S1383">MAX(IF((DiscreteStatsTable[GroupByKey]=DiscreteStatsTable[[#This Row],[GroupByKey]]),(DiscreteStatsTable[GroupByKey]=DiscreteStatsTable[[#This Row],[GroupByKey]])*DiscreteStatsTable[Average]))</f>
        <v>6.9649734105951397</v>
      </c>
      <c r="T1383" s="5" cm="1">
        <f t="array" ref="T1383">MIN(IF((DiscreteStatsTable[GroupByKey]=DiscreteStatsTable[[#This Row],[GroupByKey]]),(DiscreteStatsTable[GroupByKey]=DiscreteStatsTable[[#This Row],[GroupByKey]])*DiscreteStatsTable[Minimum]))</f>
        <v>0.776495161041453</v>
      </c>
      <c r="U1383" s="5" cm="1">
        <f t="array" ref="U1383">MAX(IF((DiscreteStatsTable[GroupByKey]=DiscreteStatsTable[[#This Row],[GroupByKey]]),(DiscreteStatsTable[GroupByKey]=DiscreteStatsTable[[#This Row],[GroupByKey]])*DiscreteStatsTable[Maximum]))</f>
        <v>24.516532285818698</v>
      </c>
      <c r="V1383" s="5" cm="1">
        <f t="array" ref="V1383">IFERROR(AVERAGE(IF((DiscreteStatsTable[GroupByKey]=DiscreteStatsTable[[#This Row],[GroupByKey]]),(DiscreteStatsTable[GroupByKey]=DiscreteStatsTable[[#This Row],[GroupByKey]])*DiscreteStatsTable[NumberObservations])),0)</f>
        <v>314.94</v>
      </c>
      <c r="W1383" s="5">
        <f>IF((DiscreteStatsTable[[#This Row],[RepsRequested]]&gt;1),DiscreteStatsTable[[#This Row],[HalfWidth]],DiscreteStatsTable[[#This Row],[BatchMeansHalfWidth]])</f>
        <v>7.1468938045562813E-2</v>
      </c>
      <c r="X1383" s="5" cm="1">
        <f t="array" ref="X1383">COUNT(IF((DiscreteStatsTable[GroupByKey]=DiscreteStatsTable[[#This Row],[GroupByKey]]),(DiscreteStatsTable[GroupByKey]=DiscreteStatsTable[[#This Row],[GroupByKey]])*DiscreteStatsTable[Replication]))</f>
        <v>50</v>
      </c>
      <c r="Y1383" s="5">
        <f>IF(DiscreteStatsTable[[#This Row],[RepsRequested]]=DiscreteStatsTable[[#This Row],[RepsWithStatObserved]],1,0)</f>
        <v>1</v>
      </c>
    </row>
    <row r="1384" spans="1:25" x14ac:dyDescent="0.25">
      <c r="A1384" t="s">
        <v>68</v>
      </c>
      <c r="B1384" t="s">
        <v>70</v>
      </c>
      <c r="C1384">
        <v>49</v>
      </c>
      <c r="D1384" t="s">
        <v>85</v>
      </c>
      <c r="E1384" t="s">
        <v>93</v>
      </c>
      <c r="F1384" t="s">
        <v>87</v>
      </c>
      <c r="G1384">
        <v>0</v>
      </c>
      <c r="H1384">
        <v>2E+20</v>
      </c>
      <c r="I1384">
        <v>0</v>
      </c>
      <c r="J1384">
        <v>0</v>
      </c>
      <c r="K1384">
        <v>315</v>
      </c>
      <c r="L138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84" s="5" cm="1">
        <f t="array" ref="M1384">MAX(IF((ProjectInfoTable[ProjectName]=DiscreteStatsTable[[#This Row],[ProjectName]]),(ProjectInfoTable[ProjectName]=DiscreteStatsTable[[#This Row],[ProjectName]])*ProjectInfoTable[NumberOfReplications]))</f>
        <v>50</v>
      </c>
      <c r="N1384" s="5" cm="1">
        <f t="array" ref="N1384">IFERROR(AVERAGE(IF((DiscreteStatsTable[GroupByKey]=DiscreteStatsTable[[#This Row],[GroupByKey]]),(DiscreteStatsTable[GroupByKey]=DiscreteStatsTable[[#This Row],[GroupByKey]])*DiscreteStatsTable[Average])),0)</f>
        <v>0</v>
      </c>
      <c r="O1384" s="5" cm="1">
        <f t="array" ref="O1384">IFERROR(_xlfn.STDEV.S(IF((DiscreteStatsTable[GroupByKey]=DiscreteStatsTable[[#This Row],[GroupByKey]]),(DiscreteStatsTable[GroupByKey]=DiscreteStatsTable[[#This Row],[GroupByKey]])*DiscreteStatsTable[Average])),0)</f>
        <v>0</v>
      </c>
      <c r="P1384" s="5" cm="1">
        <f t="array" ref="P1384">MAX(IF((ProjectInfoTable[ProjectName]=DiscreteStatsTable[[#This Row],[ProjectName]]),(ProjectInfoTable[ProjectName]=DiscreteStatsTable[[#This Row],[ProjectName]])*ProjectInfoTable[ConfidenceInterval]))</f>
        <v>0.95</v>
      </c>
      <c r="Q1384" s="5">
        <f>IF(AND(DiscreteStatsTable[[#This Row],[RepsWithStatObserved]]=1,Y1384=0),200000000000000000000,IFERROR(_xlfn.T.INV.2T(1 -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4" s="5" cm="1">
        <f t="array" ref="R1384">MIN(IF((DiscreteStatsTable[GroupByKey]=DiscreteStatsTable[[#This Row],[GroupByKey]]),(DiscreteStatsTable[GroupByKey]=DiscreteStatsTable[[#This Row],[GroupByKey]])*DiscreteStatsTable[Average]))</f>
        <v>0</v>
      </c>
      <c r="S1384" s="5" cm="1">
        <f t="array" ref="S1384">MAX(IF((DiscreteStatsTable[GroupByKey]=DiscreteStatsTable[[#This Row],[GroupByKey]]),(DiscreteStatsTable[GroupByKey]=DiscreteStatsTable[[#This Row],[GroupByKey]])*DiscreteStatsTable[Average]))</f>
        <v>0</v>
      </c>
      <c r="T1384" s="5" cm="1">
        <f t="array" ref="T1384">MIN(IF((DiscreteStatsTable[GroupByKey]=DiscreteStatsTable[[#This Row],[GroupByKey]]),(DiscreteStatsTable[GroupByKey]=DiscreteStatsTable[[#This Row],[GroupByKey]])*DiscreteStatsTable[Minimum]))</f>
        <v>0</v>
      </c>
      <c r="U1384" s="5" cm="1">
        <f t="array" ref="U1384">MAX(IF((DiscreteStatsTable[GroupByKey]=DiscreteStatsTable[[#This Row],[GroupByKey]]),(DiscreteStatsTable[GroupByKey]=DiscreteStatsTable[[#This Row],[GroupByKey]])*DiscreteStatsTable[Maximum]))</f>
        <v>0</v>
      </c>
      <c r="V1384" s="5" cm="1">
        <f t="array" ref="V1384">IFERROR(AVERAGE(IF((DiscreteStatsTable[GroupByKey]=DiscreteStatsTable[[#This Row],[GroupByKey]]),(DiscreteStatsTable[GroupByKey]=DiscreteStatsTable[[#This Row],[GroupByKey]])*DiscreteStatsTable[NumberObservations])),0)</f>
        <v>314.94</v>
      </c>
      <c r="W1384" s="5">
        <f>IF((DiscreteStatsTable[[#This Row],[RepsRequested]]&gt;1),DiscreteStatsTable[[#This Row],[HalfWidth]],DiscreteStatsTable[[#This Row],[BatchMeansHalfWidth]])</f>
        <v>0</v>
      </c>
      <c r="X1384" s="5" cm="1">
        <f t="array" ref="X1384">COUNT(IF((DiscreteStatsTable[GroupByKey]=DiscreteStatsTable[[#This Row],[GroupByKey]]),(DiscreteStatsTable[GroupByKey]=DiscreteStatsTable[[#This Row],[GroupByKey]])*DiscreteStatsTable[Replication]))</f>
        <v>50</v>
      </c>
      <c r="Y1384" s="5">
        <f>IF(DiscreteStatsTable[[#This Row],[RepsRequested]]=DiscreteStatsTable[[#This Row],[RepsWithStatObserved]],1,0)</f>
        <v>1</v>
      </c>
    </row>
    <row r="1385" spans="1:25" x14ac:dyDescent="0.25">
      <c r="A1385" t="s">
        <v>68</v>
      </c>
      <c r="B1385" t="s">
        <v>70</v>
      </c>
      <c r="C1385">
        <v>49</v>
      </c>
      <c r="D1385" t="s">
        <v>85</v>
      </c>
      <c r="E1385" t="s">
        <v>94</v>
      </c>
      <c r="F1385" t="s">
        <v>87</v>
      </c>
      <c r="G1385">
        <v>0</v>
      </c>
      <c r="H1385">
        <v>2E+20</v>
      </c>
      <c r="I1385">
        <v>0</v>
      </c>
      <c r="J1385">
        <v>0</v>
      </c>
      <c r="K1385">
        <v>315</v>
      </c>
      <c r="L138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85" s="5" cm="1">
        <f t="array" ref="M1385">MAX(IF((ProjectInfoTable[ProjectName]=DiscreteStatsTable[[#This Row],[ProjectName]]),(ProjectInfoTable[ProjectName]=DiscreteStatsTable[[#This Row],[ProjectName]])*ProjectInfoTable[NumberOfReplications]))</f>
        <v>50</v>
      </c>
      <c r="N1385" s="5" cm="1">
        <f t="array" ref="N1385">IFERROR(AVERAGE(IF((DiscreteStatsTable[GroupByKey]=DiscreteStatsTable[[#This Row],[GroupByKey]]),(DiscreteStatsTable[GroupByKey]=DiscreteStatsTable[[#This Row],[GroupByKey]])*DiscreteStatsTable[Average])),0)</f>
        <v>0</v>
      </c>
      <c r="O1385" s="5" cm="1">
        <f t="array" ref="O1385">IFERROR(_xlfn.STDEV.S(IF((DiscreteStatsTable[GroupByKey]=DiscreteStatsTable[[#This Row],[GroupByKey]]),(DiscreteStatsTable[GroupByKey]=DiscreteStatsTable[[#This Row],[GroupByKey]])*DiscreteStatsTable[Average])),0)</f>
        <v>0</v>
      </c>
      <c r="P1385" s="5" cm="1">
        <f t="array" ref="P1385">MAX(IF((ProjectInfoTable[ProjectName]=DiscreteStatsTable[[#This Row],[ProjectName]]),(ProjectInfoTable[ProjectName]=DiscreteStatsTable[[#This Row],[ProjectName]])*ProjectInfoTable[ConfidenceInterval]))</f>
        <v>0.95</v>
      </c>
      <c r="Q1385" s="5">
        <f>IF(AND(DiscreteStatsTable[[#This Row],[RepsWithStatObserved]]=1,Y1385=0),200000000000000000000,IFERROR(_xlfn.T.INV.2T(1 -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5" s="5" cm="1">
        <f t="array" ref="R1385">MIN(IF((DiscreteStatsTable[GroupByKey]=DiscreteStatsTable[[#This Row],[GroupByKey]]),(DiscreteStatsTable[GroupByKey]=DiscreteStatsTable[[#This Row],[GroupByKey]])*DiscreteStatsTable[Average]))</f>
        <v>0</v>
      </c>
      <c r="S1385" s="5" cm="1">
        <f t="array" ref="S1385">MAX(IF((DiscreteStatsTable[GroupByKey]=DiscreteStatsTable[[#This Row],[GroupByKey]]),(DiscreteStatsTable[GroupByKey]=DiscreteStatsTable[[#This Row],[GroupByKey]])*DiscreteStatsTable[Average]))</f>
        <v>0</v>
      </c>
      <c r="T1385" s="5" cm="1">
        <f t="array" ref="T1385">MIN(IF((DiscreteStatsTable[GroupByKey]=DiscreteStatsTable[[#This Row],[GroupByKey]]),(DiscreteStatsTable[GroupByKey]=DiscreteStatsTable[[#This Row],[GroupByKey]])*DiscreteStatsTable[Minimum]))</f>
        <v>0</v>
      </c>
      <c r="U1385" s="5" cm="1">
        <f t="array" ref="U1385">MAX(IF((DiscreteStatsTable[GroupByKey]=DiscreteStatsTable[[#This Row],[GroupByKey]]),(DiscreteStatsTable[GroupByKey]=DiscreteStatsTable[[#This Row],[GroupByKey]])*DiscreteStatsTable[Maximum]))</f>
        <v>0</v>
      </c>
      <c r="V1385" s="5" cm="1">
        <f t="array" ref="V1385">IFERROR(AVERAGE(IF((DiscreteStatsTable[GroupByKey]=DiscreteStatsTable[[#This Row],[GroupByKey]]),(DiscreteStatsTable[GroupByKey]=DiscreteStatsTable[[#This Row],[GroupByKey]])*DiscreteStatsTable[NumberObservations])),0)</f>
        <v>314.94</v>
      </c>
      <c r="W1385" s="5">
        <f>IF((DiscreteStatsTable[[#This Row],[RepsRequested]]&gt;1),DiscreteStatsTable[[#This Row],[HalfWidth]],DiscreteStatsTable[[#This Row],[BatchMeansHalfWidth]])</f>
        <v>0</v>
      </c>
      <c r="X1385" s="5" cm="1">
        <f t="array" ref="X1385">COUNT(IF((DiscreteStatsTable[GroupByKey]=DiscreteStatsTable[[#This Row],[GroupByKey]]),(DiscreteStatsTable[GroupByKey]=DiscreteStatsTable[[#This Row],[GroupByKey]])*DiscreteStatsTable[Replication]))</f>
        <v>50</v>
      </c>
      <c r="Y1385" s="5">
        <f>IF(DiscreteStatsTable[[#This Row],[RepsRequested]]=DiscreteStatsTable[[#This Row],[RepsWithStatObserved]],1,0)</f>
        <v>1</v>
      </c>
    </row>
    <row r="1386" spans="1:25" x14ac:dyDescent="0.25">
      <c r="A1386" t="s">
        <v>68</v>
      </c>
      <c r="B1386" t="s">
        <v>70</v>
      </c>
      <c r="C1386">
        <v>49</v>
      </c>
      <c r="D1386" t="s">
        <v>85</v>
      </c>
      <c r="E1386" t="s">
        <v>95</v>
      </c>
      <c r="F1386" t="s">
        <v>87</v>
      </c>
      <c r="G1386">
        <v>0.15354688857225801</v>
      </c>
      <c r="H1386">
        <v>2E+20</v>
      </c>
      <c r="I1386">
        <v>2.2174666197453799E-2</v>
      </c>
      <c r="J1386">
        <v>0.347954966829292</v>
      </c>
      <c r="K1386">
        <v>315</v>
      </c>
      <c r="L138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86" s="5" cm="1">
        <f t="array" ref="M1386">MAX(IF((ProjectInfoTable[ProjectName]=DiscreteStatsTable[[#This Row],[ProjectName]]),(ProjectInfoTable[ProjectName]=DiscreteStatsTable[[#This Row],[ProjectName]])*ProjectInfoTable[NumberOfReplications]))</f>
        <v>50</v>
      </c>
      <c r="N1386" s="5" cm="1">
        <f t="array" ref="N1386">IFERROR(AVERAGE(IF((DiscreteStatsTable[GroupByKey]=DiscreteStatsTable[[#This Row],[GroupByKey]]),(DiscreteStatsTable[GroupByKey]=DiscreteStatsTable[[#This Row],[GroupByKey]])*DiscreteStatsTable[Average])),0)</f>
        <v>0.15360300744494335</v>
      </c>
      <c r="O1386" s="5" cm="1">
        <f t="array" ref="O1386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86" s="5" cm="1">
        <f t="array" ref="P1386">MAX(IF((ProjectInfoTable[ProjectName]=DiscreteStatsTable[[#This Row],[ProjectName]]),(ProjectInfoTable[ProjectName]=DiscreteStatsTable[[#This Row],[ProjectName]])*ProjectInfoTable[ConfidenceInterval]))</f>
        <v>0.95</v>
      </c>
      <c r="Q1386" s="5">
        <f>IF(AND(DiscreteStatsTable[[#This Row],[RepsWithStatObserved]]=1,Y1386=0),200000000000000000000,IFERROR(_xlfn.T.INV.2T(1 -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86" s="5" cm="1">
        <f t="array" ref="R1386">MIN(IF((DiscreteStatsTable[GroupByKey]=DiscreteStatsTable[[#This Row],[GroupByKey]]),(DiscreteStatsTable[GroupByKey]=DiscreteStatsTable[[#This Row],[GroupByKey]])*DiscreteStatsTable[Average]))</f>
        <v>0.14775202073435401</v>
      </c>
      <c r="S1386" s="5" cm="1">
        <f t="array" ref="S1386">MAX(IF((DiscreteStatsTable[GroupByKey]=DiscreteStatsTable[[#This Row],[GroupByKey]]),(DiscreteStatsTable[GroupByKey]=DiscreteStatsTable[[#This Row],[GroupByKey]])*DiscreteStatsTable[Average]))</f>
        <v>0.15935535821513699</v>
      </c>
      <c r="T1386" s="5" cm="1">
        <f t="array" ref="T1386">MIN(IF((DiscreteStatsTable[GroupByKey]=DiscreteStatsTable[[#This Row],[GroupByKey]]),(DiscreteStatsTable[GroupByKey]=DiscreteStatsTable[[#This Row],[GroupByKey]])*DiscreteStatsTable[Minimum]))</f>
        <v>1.2941586017357501E-2</v>
      </c>
      <c r="U1386" s="5" cm="1">
        <f t="array" ref="U1386">MAX(IF((DiscreteStatsTable[GroupByKey]=DiscreteStatsTable[[#This Row],[GroupByKey]]),(DiscreteStatsTable[GroupByKey]=DiscreteStatsTable[[#This Row],[GroupByKey]])*DiscreteStatsTable[Maximum]))</f>
        <v>0.39902140955300902</v>
      </c>
      <c r="V1386" s="5" cm="1">
        <f t="array" ref="V1386">IFERROR(AVERAGE(IF((DiscreteStatsTable[GroupByKey]=DiscreteStatsTable[[#This Row],[GroupByKey]]),(DiscreteStatsTable[GroupByKey]=DiscreteStatsTable[[#This Row],[GroupByKey]])*DiscreteStatsTable[NumberObservations])),0)</f>
        <v>314.94</v>
      </c>
      <c r="W1386" s="5">
        <f>IF((DiscreteStatsTable[[#This Row],[RepsRequested]]&gt;1),DiscreteStatsTable[[#This Row],[HalfWidth]],DiscreteStatsTable[[#This Row],[BatchMeansHalfWidth]])</f>
        <v>7.902472167534418E-4</v>
      </c>
      <c r="X1386" s="5" cm="1">
        <f t="array" ref="X1386">COUNT(IF((DiscreteStatsTable[GroupByKey]=DiscreteStatsTable[[#This Row],[GroupByKey]]),(DiscreteStatsTable[GroupByKey]=DiscreteStatsTable[[#This Row],[GroupByKey]])*DiscreteStatsTable[Replication]))</f>
        <v>50</v>
      </c>
      <c r="Y1386" s="5">
        <f>IF(DiscreteStatsTable[[#This Row],[RepsRequested]]=DiscreteStatsTable[[#This Row],[RepsWithStatObserved]],1,0)</f>
        <v>1</v>
      </c>
    </row>
    <row r="1387" spans="1:25" x14ac:dyDescent="0.25">
      <c r="A1387" t="s">
        <v>68</v>
      </c>
      <c r="B1387" t="s">
        <v>70</v>
      </c>
      <c r="C1387">
        <v>49</v>
      </c>
      <c r="D1387" t="s">
        <v>85</v>
      </c>
      <c r="E1387" t="s">
        <v>96</v>
      </c>
      <c r="F1387" t="s">
        <v>87</v>
      </c>
      <c r="G1387">
        <v>5.6448169076539703</v>
      </c>
      <c r="H1387">
        <v>2E+20</v>
      </c>
      <c r="I1387">
        <v>1.33047997184723</v>
      </c>
      <c r="J1387">
        <v>15.300144267808401</v>
      </c>
      <c r="K1387">
        <v>315</v>
      </c>
      <c r="L138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87" s="5" cm="1">
        <f t="array" ref="M1387">MAX(IF((ProjectInfoTable[ProjectName]=DiscreteStatsTable[[#This Row],[ProjectName]]),(ProjectInfoTable[ProjectName]=DiscreteStatsTable[[#This Row],[ProjectName]])*ProjectInfoTable[NumberOfReplications]))</f>
        <v>50</v>
      </c>
      <c r="N1387" s="5" cm="1">
        <f t="array" ref="N1387">IFERROR(AVERAGE(IF((DiscreteStatsTable[GroupByKey]=DiscreteStatsTable[[#This Row],[GroupByKey]]),(DiscreteStatsTable[GroupByKey]=DiscreteStatsTable[[#This Row],[GroupByKey]])*DiscreteStatsTable[Average])),0)</f>
        <v>5.6703914844629564</v>
      </c>
      <c r="O1387" s="5" cm="1">
        <f t="array" ref="O1387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387" s="5" cm="1">
        <f t="array" ref="P1387">MAX(IF((ProjectInfoTable[ProjectName]=DiscreteStatsTable[[#This Row],[ProjectName]]),(ProjectInfoTable[ProjectName]=DiscreteStatsTable[[#This Row],[ProjectName]])*ProjectInfoTable[ConfidenceInterval]))</f>
        <v>0.95</v>
      </c>
      <c r="Q1387" s="5">
        <f>IF(AND(DiscreteStatsTable[[#This Row],[RepsWithStatObserved]]=1,Y1387=0),200000000000000000000,IFERROR(_xlfn.T.INV.2T(1 -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387" s="5" cm="1">
        <f t="array" ref="R1387">MIN(IF((DiscreteStatsTable[GroupByKey]=DiscreteStatsTable[[#This Row],[GroupByKey]]),(DiscreteStatsTable[GroupByKey]=DiscreteStatsTable[[#This Row],[GroupByKey]])*DiscreteStatsTable[Average]))</f>
        <v>5.4446177348794</v>
      </c>
      <c r="S1387" s="5" cm="1">
        <f t="array" ref="S1387">MAX(IF((DiscreteStatsTable[GroupByKey]=DiscreteStatsTable[[#This Row],[GroupByKey]]),(DiscreteStatsTable[GroupByKey]=DiscreteStatsTable[[#This Row],[GroupByKey]])*DiscreteStatsTable[Average]))</f>
        <v>5.9073355064629904</v>
      </c>
      <c r="T1387" s="5" cm="1">
        <f t="array" ref="T1387">MIN(IF((DiscreteStatsTable[GroupByKey]=DiscreteStatsTable[[#This Row],[GroupByKey]]),(DiscreteStatsTable[GroupByKey]=DiscreteStatsTable[[#This Row],[GroupByKey]])*DiscreteStatsTable[Minimum]))</f>
        <v>0.776495161041453</v>
      </c>
      <c r="U1387" s="5" cm="1">
        <f t="array" ref="U1387">MAX(IF((DiscreteStatsTable[GroupByKey]=DiscreteStatsTable[[#This Row],[GroupByKey]]),(DiscreteStatsTable[GroupByKey]=DiscreteStatsTable[[#This Row],[GroupByKey]])*DiscreteStatsTable[Maximum]))</f>
        <v>17.386184782464099</v>
      </c>
      <c r="V1387" s="5" cm="1">
        <f t="array" ref="V1387">IFERROR(AVERAGE(IF((DiscreteStatsTable[GroupByKey]=DiscreteStatsTable[[#This Row],[GroupByKey]]),(DiscreteStatsTable[GroupByKey]=DiscreteStatsTable[[#This Row],[GroupByKey]])*DiscreteStatsTable[NumberObservations])),0)</f>
        <v>314.94</v>
      </c>
      <c r="W1387" s="5">
        <f>IF((DiscreteStatsTable[[#This Row],[RepsRequested]]&gt;1),DiscreteStatsTable[[#This Row],[HalfWidth]],DiscreteStatsTable[[#This Row],[BatchMeansHalfWidth]])</f>
        <v>3.1864759013847554E-2</v>
      </c>
      <c r="X1387" s="5" cm="1">
        <f t="array" ref="X1387">COUNT(IF((DiscreteStatsTable[GroupByKey]=DiscreteStatsTable[[#This Row],[GroupByKey]]),(DiscreteStatsTable[GroupByKey]=DiscreteStatsTable[[#This Row],[GroupByKey]])*DiscreteStatsTable[Replication]))</f>
        <v>50</v>
      </c>
      <c r="Y1387" s="5">
        <f>IF(DiscreteStatsTable[[#This Row],[RepsRequested]]=DiscreteStatsTable[[#This Row],[RepsWithStatObserved]],1,0)</f>
        <v>1</v>
      </c>
    </row>
    <row r="1388" spans="1:25" x14ac:dyDescent="0.25">
      <c r="A1388" t="s">
        <v>68</v>
      </c>
      <c r="B1388" t="s">
        <v>70</v>
      </c>
      <c r="C1388">
        <v>49</v>
      </c>
      <c r="D1388" t="s">
        <v>85</v>
      </c>
      <c r="E1388" t="s">
        <v>97</v>
      </c>
      <c r="F1388" t="s">
        <v>87</v>
      </c>
      <c r="G1388">
        <v>0</v>
      </c>
      <c r="H1388">
        <v>2E+20</v>
      </c>
      <c r="I1388">
        <v>0</v>
      </c>
      <c r="J1388">
        <v>0</v>
      </c>
      <c r="K1388">
        <v>315</v>
      </c>
      <c r="L138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88" s="5" cm="1">
        <f t="array" ref="M1388">MAX(IF((ProjectInfoTable[ProjectName]=DiscreteStatsTable[[#This Row],[ProjectName]]),(ProjectInfoTable[ProjectName]=DiscreteStatsTable[[#This Row],[ProjectName]])*ProjectInfoTable[NumberOfReplications]))</f>
        <v>50</v>
      </c>
      <c r="N1388" s="5" cm="1">
        <f t="array" ref="N1388">IFERROR(AVERAGE(IF((DiscreteStatsTable[GroupByKey]=DiscreteStatsTable[[#This Row],[GroupByKey]]),(DiscreteStatsTable[GroupByKey]=DiscreteStatsTable[[#This Row],[GroupByKey]])*DiscreteStatsTable[Average])),0)</f>
        <v>0</v>
      </c>
      <c r="O1388" s="5" cm="1">
        <f t="array" ref="O1388">IFERROR(_xlfn.STDEV.S(IF((DiscreteStatsTable[GroupByKey]=DiscreteStatsTable[[#This Row],[GroupByKey]]),(DiscreteStatsTable[GroupByKey]=DiscreteStatsTable[[#This Row],[GroupByKey]])*DiscreteStatsTable[Average])),0)</f>
        <v>0</v>
      </c>
      <c r="P1388" s="5" cm="1">
        <f t="array" ref="P1388">MAX(IF((ProjectInfoTable[ProjectName]=DiscreteStatsTable[[#This Row],[ProjectName]]),(ProjectInfoTable[ProjectName]=DiscreteStatsTable[[#This Row],[ProjectName]])*ProjectInfoTable[ConfidenceInterval]))</f>
        <v>0.95</v>
      </c>
      <c r="Q1388" s="5">
        <f>IF(AND(DiscreteStatsTable[[#This Row],[RepsWithStatObserved]]=1,Y1388=0),200000000000000000000,IFERROR(_xlfn.T.INV.2T(1 -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8" s="5" cm="1">
        <f t="array" ref="R1388">MIN(IF((DiscreteStatsTable[GroupByKey]=DiscreteStatsTable[[#This Row],[GroupByKey]]),(DiscreteStatsTable[GroupByKey]=DiscreteStatsTable[[#This Row],[GroupByKey]])*DiscreteStatsTable[Average]))</f>
        <v>0</v>
      </c>
      <c r="S1388" s="5" cm="1">
        <f t="array" ref="S1388">MAX(IF((DiscreteStatsTable[GroupByKey]=DiscreteStatsTable[[#This Row],[GroupByKey]]),(DiscreteStatsTable[GroupByKey]=DiscreteStatsTable[[#This Row],[GroupByKey]])*DiscreteStatsTable[Average]))</f>
        <v>0</v>
      </c>
      <c r="T1388" s="5" cm="1">
        <f t="array" ref="T1388">MIN(IF((DiscreteStatsTable[GroupByKey]=DiscreteStatsTable[[#This Row],[GroupByKey]]),(DiscreteStatsTable[GroupByKey]=DiscreteStatsTable[[#This Row],[GroupByKey]])*DiscreteStatsTable[Minimum]))</f>
        <v>0</v>
      </c>
      <c r="U1388" s="5" cm="1">
        <f t="array" ref="U1388">MAX(IF((DiscreteStatsTable[GroupByKey]=DiscreteStatsTable[[#This Row],[GroupByKey]]),(DiscreteStatsTable[GroupByKey]=DiscreteStatsTable[[#This Row],[GroupByKey]])*DiscreteStatsTable[Maximum]))</f>
        <v>0</v>
      </c>
      <c r="V1388" s="5" cm="1">
        <f t="array" ref="V1388">IFERROR(AVERAGE(IF((DiscreteStatsTable[GroupByKey]=DiscreteStatsTable[[#This Row],[GroupByKey]]),(DiscreteStatsTable[GroupByKey]=DiscreteStatsTable[[#This Row],[GroupByKey]])*DiscreteStatsTable[NumberObservations])),0)</f>
        <v>314.94</v>
      </c>
      <c r="W1388" s="5">
        <f>IF((DiscreteStatsTable[[#This Row],[RepsRequested]]&gt;1),DiscreteStatsTable[[#This Row],[HalfWidth]],DiscreteStatsTable[[#This Row],[BatchMeansHalfWidth]])</f>
        <v>0</v>
      </c>
      <c r="X1388" s="5" cm="1">
        <f t="array" ref="X1388">COUNT(IF((DiscreteStatsTable[GroupByKey]=DiscreteStatsTable[[#This Row],[GroupByKey]]),(DiscreteStatsTable[GroupByKey]=DiscreteStatsTable[[#This Row],[GroupByKey]])*DiscreteStatsTable[Replication]))</f>
        <v>50</v>
      </c>
      <c r="Y1388" s="5">
        <f>IF(DiscreteStatsTable[[#This Row],[RepsRequested]]=DiscreteStatsTable[[#This Row],[RepsWithStatObserved]],1,0)</f>
        <v>1</v>
      </c>
    </row>
    <row r="1389" spans="1:25" x14ac:dyDescent="0.25">
      <c r="A1389" t="s">
        <v>68</v>
      </c>
      <c r="B1389" t="s">
        <v>70</v>
      </c>
      <c r="C1389">
        <v>49</v>
      </c>
      <c r="D1389" t="s">
        <v>85</v>
      </c>
      <c r="E1389" t="s">
        <v>98</v>
      </c>
      <c r="F1389" t="s">
        <v>87</v>
      </c>
      <c r="G1389">
        <v>0.58385110782273097</v>
      </c>
      <c r="H1389">
        <v>2E+20</v>
      </c>
      <c r="I1389">
        <v>0</v>
      </c>
      <c r="J1389">
        <v>6.3647723003508601</v>
      </c>
      <c r="K1389">
        <v>315</v>
      </c>
      <c r="L138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89" s="5" cm="1">
        <f t="array" ref="M1389">MAX(IF((ProjectInfoTable[ProjectName]=DiscreteStatsTable[[#This Row],[ProjectName]]),(ProjectInfoTable[ProjectName]=DiscreteStatsTable[[#This Row],[ProjectName]])*ProjectInfoTable[NumberOfReplications]))</f>
        <v>50</v>
      </c>
      <c r="N1389" s="5" cm="1">
        <f t="array" ref="N1389">IFERROR(AVERAGE(IF((DiscreteStatsTable[GroupByKey]=DiscreteStatsTable[[#This Row],[GroupByKey]]),(DiscreteStatsTable[GroupByKey]=DiscreteStatsTable[[#This Row],[GroupByKey]])*DiscreteStatsTable[Average])),0)</f>
        <v>0.57601823206331915</v>
      </c>
      <c r="O1389" s="5" cm="1">
        <f t="array" ref="O1389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389" s="5" cm="1">
        <f t="array" ref="P1389">MAX(IF((ProjectInfoTable[ProjectName]=DiscreteStatsTable[[#This Row],[ProjectName]]),(ProjectInfoTable[ProjectName]=DiscreteStatsTable[[#This Row],[ProjectName]])*ProjectInfoTable[ConfidenceInterval]))</f>
        <v>0.95</v>
      </c>
      <c r="Q1389" s="5">
        <f>IF(AND(DiscreteStatsTable[[#This Row],[RepsWithStatObserved]]=1,Y1389=0),200000000000000000000,IFERROR(_xlfn.T.INV.2T(1 -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389" s="5" cm="1">
        <f t="array" ref="R1389">MIN(IF((DiscreteStatsTable[GroupByKey]=DiscreteStatsTable[[#This Row],[GroupByKey]]),(DiscreteStatsTable[GroupByKey]=DiscreteStatsTable[[#This Row],[GroupByKey]])*DiscreteStatsTable[Average]))</f>
        <v>0.32737752576294898</v>
      </c>
      <c r="S1389" s="5" cm="1">
        <f t="array" ref="S1389">MAX(IF((DiscreteStatsTable[GroupByKey]=DiscreteStatsTable[[#This Row],[GroupByKey]]),(DiscreteStatsTable[GroupByKey]=DiscreteStatsTable[[#This Row],[GroupByKey]])*DiscreteStatsTable[Average]))</f>
        <v>1.14796185143237</v>
      </c>
      <c r="T1389" s="5" cm="1">
        <f t="array" ref="T1389">MIN(IF((DiscreteStatsTable[GroupByKey]=DiscreteStatsTable[[#This Row],[GroupByKey]]),(DiscreteStatsTable[GroupByKey]=DiscreteStatsTable[[#This Row],[GroupByKey]])*DiscreteStatsTable[Minimum]))</f>
        <v>0</v>
      </c>
      <c r="U1389" s="5" cm="1">
        <f t="array" ref="U1389">MAX(IF((DiscreteStatsTable[GroupByKey]=DiscreteStatsTable[[#This Row],[GroupByKey]]),(DiscreteStatsTable[GroupByKey]=DiscreteStatsTable[[#This Row],[GroupByKey]])*DiscreteStatsTable[Maximum]))</f>
        <v>11.200829717355999</v>
      </c>
      <c r="V1389" s="5" cm="1">
        <f t="array" ref="V1389">IFERROR(AVERAGE(IF((DiscreteStatsTable[GroupByKey]=DiscreteStatsTable[[#This Row],[GroupByKey]]),(DiscreteStatsTable[GroupByKey]=DiscreteStatsTable[[#This Row],[GroupByKey]])*DiscreteStatsTable[NumberObservations])),0)</f>
        <v>314.94</v>
      </c>
      <c r="W1389" s="5">
        <f>IF((DiscreteStatsTable[[#This Row],[RepsRequested]]&gt;1),DiscreteStatsTable[[#This Row],[HalfWidth]],DiscreteStatsTable[[#This Row],[BatchMeansHalfWidth]])</f>
        <v>4.5229136780020357E-2</v>
      </c>
      <c r="X1389" s="5" cm="1">
        <f t="array" ref="X1389">COUNT(IF((DiscreteStatsTable[GroupByKey]=DiscreteStatsTable[[#This Row],[GroupByKey]]),(DiscreteStatsTable[GroupByKey]=DiscreteStatsTable[[#This Row],[GroupByKey]])*DiscreteStatsTable[Replication]))</f>
        <v>50</v>
      </c>
      <c r="Y1389" s="5">
        <f>IF(DiscreteStatsTable[[#This Row],[RepsRequested]]=DiscreteStatsTable[[#This Row],[RepsWithStatObserved]],1,0)</f>
        <v>1</v>
      </c>
    </row>
    <row r="1390" spans="1:25" x14ac:dyDescent="0.25">
      <c r="A1390" t="s">
        <v>68</v>
      </c>
      <c r="B1390" t="s">
        <v>70</v>
      </c>
      <c r="C1390">
        <v>50</v>
      </c>
      <c r="D1390" t="s">
        <v>85</v>
      </c>
      <c r="E1390" t="s">
        <v>86</v>
      </c>
      <c r="F1390" t="s">
        <v>87</v>
      </c>
      <c r="G1390">
        <v>0</v>
      </c>
      <c r="H1390">
        <v>2E+20</v>
      </c>
      <c r="I1390">
        <v>0</v>
      </c>
      <c r="J1390">
        <v>0</v>
      </c>
      <c r="K1390">
        <v>315</v>
      </c>
      <c r="L139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90" s="5" cm="1">
        <f t="array" ref="M1390">MAX(IF((ProjectInfoTable[ProjectName]=DiscreteStatsTable[[#This Row],[ProjectName]]),(ProjectInfoTable[ProjectName]=DiscreteStatsTable[[#This Row],[ProjectName]])*ProjectInfoTable[NumberOfReplications]))</f>
        <v>50</v>
      </c>
      <c r="N1390" s="5" cm="1">
        <f t="array" ref="N1390">IFERROR(AVERAGE(IF((DiscreteStatsTable[GroupByKey]=DiscreteStatsTable[[#This Row],[GroupByKey]]),(DiscreteStatsTable[GroupByKey]=DiscreteStatsTable[[#This Row],[GroupByKey]])*DiscreteStatsTable[Average])),0)</f>
        <v>0</v>
      </c>
      <c r="O1390" s="5" cm="1">
        <f t="array" ref="O1390">IFERROR(_xlfn.STDEV.S(IF((DiscreteStatsTable[GroupByKey]=DiscreteStatsTable[[#This Row],[GroupByKey]]),(DiscreteStatsTable[GroupByKey]=DiscreteStatsTable[[#This Row],[GroupByKey]])*DiscreteStatsTable[Average])),0)</f>
        <v>0</v>
      </c>
      <c r="P1390" s="5" cm="1">
        <f t="array" ref="P1390">MAX(IF((ProjectInfoTable[ProjectName]=DiscreteStatsTable[[#This Row],[ProjectName]]),(ProjectInfoTable[ProjectName]=DiscreteStatsTable[[#This Row],[ProjectName]])*ProjectInfoTable[ConfidenceInterval]))</f>
        <v>0.95</v>
      </c>
      <c r="Q1390" s="5">
        <f>IF(AND(DiscreteStatsTable[[#This Row],[RepsWithStatObserved]]=1,Y1390=0),200000000000000000000,IFERROR(_xlfn.T.INV.2T(1 -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0" s="5" cm="1">
        <f t="array" ref="R1390">MIN(IF((DiscreteStatsTable[GroupByKey]=DiscreteStatsTable[[#This Row],[GroupByKey]]),(DiscreteStatsTable[GroupByKey]=DiscreteStatsTable[[#This Row],[GroupByKey]])*DiscreteStatsTable[Average]))</f>
        <v>0</v>
      </c>
      <c r="S1390" s="5" cm="1">
        <f t="array" ref="S1390">MAX(IF((DiscreteStatsTable[GroupByKey]=DiscreteStatsTable[[#This Row],[GroupByKey]]),(DiscreteStatsTable[GroupByKey]=DiscreteStatsTable[[#This Row],[GroupByKey]])*DiscreteStatsTable[Average]))</f>
        <v>0</v>
      </c>
      <c r="T1390" s="5" cm="1">
        <f t="array" ref="T1390">MIN(IF((DiscreteStatsTable[GroupByKey]=DiscreteStatsTable[[#This Row],[GroupByKey]]),(DiscreteStatsTable[GroupByKey]=DiscreteStatsTable[[#This Row],[GroupByKey]])*DiscreteStatsTable[Minimum]))</f>
        <v>0</v>
      </c>
      <c r="U1390" s="5" cm="1">
        <f t="array" ref="U1390">MAX(IF((DiscreteStatsTable[GroupByKey]=DiscreteStatsTable[[#This Row],[GroupByKey]]),(DiscreteStatsTable[GroupByKey]=DiscreteStatsTable[[#This Row],[GroupByKey]])*DiscreteStatsTable[Maximum]))</f>
        <v>0</v>
      </c>
      <c r="V1390" s="5" cm="1">
        <f t="array" ref="V1390">IFERROR(AVERAGE(IF((DiscreteStatsTable[GroupByKey]=DiscreteStatsTable[[#This Row],[GroupByKey]]),(DiscreteStatsTable[GroupByKey]=DiscreteStatsTable[[#This Row],[GroupByKey]])*DiscreteStatsTable[NumberObservations])),0)</f>
        <v>314.94</v>
      </c>
      <c r="W1390" s="5">
        <f>IF((DiscreteStatsTable[[#This Row],[RepsRequested]]&gt;1),DiscreteStatsTable[[#This Row],[HalfWidth]],DiscreteStatsTable[[#This Row],[BatchMeansHalfWidth]])</f>
        <v>0</v>
      </c>
      <c r="X1390" s="5" cm="1">
        <f t="array" ref="X1390">COUNT(IF((DiscreteStatsTable[GroupByKey]=DiscreteStatsTable[[#This Row],[GroupByKey]]),(DiscreteStatsTable[GroupByKey]=DiscreteStatsTable[[#This Row],[GroupByKey]])*DiscreteStatsTable[Replication]))</f>
        <v>50</v>
      </c>
      <c r="Y1390" s="5">
        <f>IF(DiscreteStatsTable[[#This Row],[RepsRequested]]=DiscreteStatsTable[[#This Row],[RepsWithStatObserved]],1,0)</f>
        <v>1</v>
      </c>
    </row>
    <row r="1391" spans="1:25" x14ac:dyDescent="0.25">
      <c r="A1391" t="s">
        <v>68</v>
      </c>
      <c r="B1391" t="s">
        <v>70</v>
      </c>
      <c r="C1391">
        <v>50</v>
      </c>
      <c r="D1391" t="s">
        <v>85</v>
      </c>
      <c r="E1391" t="s">
        <v>88</v>
      </c>
      <c r="F1391" t="s">
        <v>87</v>
      </c>
      <c r="G1391">
        <v>0</v>
      </c>
      <c r="H1391">
        <v>2E+20</v>
      </c>
      <c r="I1391">
        <v>0</v>
      </c>
      <c r="J1391">
        <v>0</v>
      </c>
      <c r="K1391">
        <v>315</v>
      </c>
      <c r="L139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91" s="5" cm="1">
        <f t="array" ref="M1391">MAX(IF((ProjectInfoTable[ProjectName]=DiscreteStatsTable[[#This Row],[ProjectName]]),(ProjectInfoTable[ProjectName]=DiscreteStatsTable[[#This Row],[ProjectName]])*ProjectInfoTable[NumberOfReplications]))</f>
        <v>50</v>
      </c>
      <c r="N1391" s="5" cm="1">
        <f t="array" ref="N1391">IFERROR(AVERAGE(IF((DiscreteStatsTable[GroupByKey]=DiscreteStatsTable[[#This Row],[GroupByKey]]),(DiscreteStatsTable[GroupByKey]=DiscreteStatsTable[[#This Row],[GroupByKey]])*DiscreteStatsTable[Average])),0)</f>
        <v>0</v>
      </c>
      <c r="O1391" s="5" cm="1">
        <f t="array" ref="O1391">IFERROR(_xlfn.STDEV.S(IF((DiscreteStatsTable[GroupByKey]=DiscreteStatsTable[[#This Row],[GroupByKey]]),(DiscreteStatsTable[GroupByKey]=DiscreteStatsTable[[#This Row],[GroupByKey]])*DiscreteStatsTable[Average])),0)</f>
        <v>0</v>
      </c>
      <c r="P1391" s="5" cm="1">
        <f t="array" ref="P1391">MAX(IF((ProjectInfoTable[ProjectName]=DiscreteStatsTable[[#This Row],[ProjectName]]),(ProjectInfoTable[ProjectName]=DiscreteStatsTable[[#This Row],[ProjectName]])*ProjectInfoTable[ConfidenceInterval]))</f>
        <v>0.95</v>
      </c>
      <c r="Q1391" s="5">
        <f>IF(AND(DiscreteStatsTable[[#This Row],[RepsWithStatObserved]]=1,Y1391=0),200000000000000000000,IFERROR(_xlfn.T.INV.2T(1 -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1" s="5" cm="1">
        <f t="array" ref="R1391">MIN(IF((DiscreteStatsTable[GroupByKey]=DiscreteStatsTable[[#This Row],[GroupByKey]]),(DiscreteStatsTable[GroupByKey]=DiscreteStatsTable[[#This Row],[GroupByKey]])*DiscreteStatsTable[Average]))</f>
        <v>0</v>
      </c>
      <c r="S1391" s="5" cm="1">
        <f t="array" ref="S1391">MAX(IF((DiscreteStatsTable[GroupByKey]=DiscreteStatsTable[[#This Row],[GroupByKey]]),(DiscreteStatsTable[GroupByKey]=DiscreteStatsTable[[#This Row],[GroupByKey]])*DiscreteStatsTable[Average]))</f>
        <v>0</v>
      </c>
      <c r="T1391" s="5" cm="1">
        <f t="array" ref="T1391">MIN(IF((DiscreteStatsTable[GroupByKey]=DiscreteStatsTable[[#This Row],[GroupByKey]]),(DiscreteStatsTable[GroupByKey]=DiscreteStatsTable[[#This Row],[GroupByKey]])*DiscreteStatsTable[Minimum]))</f>
        <v>0</v>
      </c>
      <c r="U1391" s="5" cm="1">
        <f t="array" ref="U1391">MAX(IF((DiscreteStatsTable[GroupByKey]=DiscreteStatsTable[[#This Row],[GroupByKey]]),(DiscreteStatsTable[GroupByKey]=DiscreteStatsTable[[#This Row],[GroupByKey]])*DiscreteStatsTable[Maximum]))</f>
        <v>0</v>
      </c>
      <c r="V1391" s="5" cm="1">
        <f t="array" ref="V1391">IFERROR(AVERAGE(IF((DiscreteStatsTable[GroupByKey]=DiscreteStatsTable[[#This Row],[GroupByKey]]),(DiscreteStatsTable[GroupByKey]=DiscreteStatsTable[[#This Row],[GroupByKey]])*DiscreteStatsTable[NumberObservations])),0)</f>
        <v>314.94</v>
      </c>
      <c r="W1391" s="5">
        <f>IF((DiscreteStatsTable[[#This Row],[RepsRequested]]&gt;1),DiscreteStatsTable[[#This Row],[HalfWidth]],DiscreteStatsTable[[#This Row],[BatchMeansHalfWidth]])</f>
        <v>0</v>
      </c>
      <c r="X1391" s="5" cm="1">
        <f t="array" ref="X1391">COUNT(IF((DiscreteStatsTable[GroupByKey]=DiscreteStatsTable[[#This Row],[GroupByKey]]),(DiscreteStatsTable[GroupByKey]=DiscreteStatsTable[[#This Row],[GroupByKey]])*DiscreteStatsTable[Replication]))</f>
        <v>50</v>
      </c>
      <c r="Y1391" s="5">
        <f>IF(DiscreteStatsTable[[#This Row],[RepsRequested]]=DiscreteStatsTable[[#This Row],[RepsWithStatObserved]],1,0)</f>
        <v>1</v>
      </c>
    </row>
    <row r="1392" spans="1:25" x14ac:dyDescent="0.25">
      <c r="A1392" t="s">
        <v>68</v>
      </c>
      <c r="B1392" t="s">
        <v>70</v>
      </c>
      <c r="C1392">
        <v>50</v>
      </c>
      <c r="D1392" t="s">
        <v>85</v>
      </c>
      <c r="E1392" t="s">
        <v>89</v>
      </c>
      <c r="F1392" t="s">
        <v>87</v>
      </c>
      <c r="G1392">
        <v>0</v>
      </c>
      <c r="H1392">
        <v>2E+20</v>
      </c>
      <c r="I1392">
        <v>0</v>
      </c>
      <c r="J1392">
        <v>0</v>
      </c>
      <c r="K1392">
        <v>315</v>
      </c>
      <c r="L139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92" s="5" cm="1">
        <f t="array" ref="M1392">MAX(IF((ProjectInfoTable[ProjectName]=DiscreteStatsTable[[#This Row],[ProjectName]]),(ProjectInfoTable[ProjectName]=DiscreteStatsTable[[#This Row],[ProjectName]])*ProjectInfoTable[NumberOfReplications]))</f>
        <v>50</v>
      </c>
      <c r="N1392" s="5" cm="1">
        <f t="array" ref="N1392">IFERROR(AVERAGE(IF((DiscreteStatsTable[GroupByKey]=DiscreteStatsTable[[#This Row],[GroupByKey]]),(DiscreteStatsTable[GroupByKey]=DiscreteStatsTable[[#This Row],[GroupByKey]])*DiscreteStatsTable[Average])),0)</f>
        <v>0</v>
      </c>
      <c r="O1392" s="5" cm="1">
        <f t="array" ref="O1392">IFERROR(_xlfn.STDEV.S(IF((DiscreteStatsTable[GroupByKey]=DiscreteStatsTable[[#This Row],[GroupByKey]]),(DiscreteStatsTable[GroupByKey]=DiscreteStatsTable[[#This Row],[GroupByKey]])*DiscreteStatsTable[Average])),0)</f>
        <v>0</v>
      </c>
      <c r="P1392" s="5" cm="1">
        <f t="array" ref="P1392">MAX(IF((ProjectInfoTable[ProjectName]=DiscreteStatsTable[[#This Row],[ProjectName]]),(ProjectInfoTable[ProjectName]=DiscreteStatsTable[[#This Row],[ProjectName]])*ProjectInfoTable[ConfidenceInterval]))</f>
        <v>0.95</v>
      </c>
      <c r="Q1392" s="5">
        <f>IF(AND(DiscreteStatsTable[[#This Row],[RepsWithStatObserved]]=1,Y1392=0),200000000000000000000,IFERROR(_xlfn.T.INV.2T(1 -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2" s="5" cm="1">
        <f t="array" ref="R1392">MIN(IF((DiscreteStatsTable[GroupByKey]=DiscreteStatsTable[[#This Row],[GroupByKey]]),(DiscreteStatsTable[GroupByKey]=DiscreteStatsTable[[#This Row],[GroupByKey]])*DiscreteStatsTable[Average]))</f>
        <v>0</v>
      </c>
      <c r="S1392" s="5" cm="1">
        <f t="array" ref="S1392">MAX(IF((DiscreteStatsTable[GroupByKey]=DiscreteStatsTable[[#This Row],[GroupByKey]]),(DiscreteStatsTable[GroupByKey]=DiscreteStatsTable[[#This Row],[GroupByKey]])*DiscreteStatsTable[Average]))</f>
        <v>0</v>
      </c>
      <c r="T1392" s="5" cm="1">
        <f t="array" ref="T1392">MIN(IF((DiscreteStatsTable[GroupByKey]=DiscreteStatsTable[[#This Row],[GroupByKey]]),(DiscreteStatsTable[GroupByKey]=DiscreteStatsTable[[#This Row],[GroupByKey]])*DiscreteStatsTable[Minimum]))</f>
        <v>0</v>
      </c>
      <c r="U1392" s="5" cm="1">
        <f t="array" ref="U1392">MAX(IF((DiscreteStatsTable[GroupByKey]=DiscreteStatsTable[[#This Row],[GroupByKey]]),(DiscreteStatsTable[GroupByKey]=DiscreteStatsTable[[#This Row],[GroupByKey]])*DiscreteStatsTable[Maximum]))</f>
        <v>0</v>
      </c>
      <c r="V1392" s="5" cm="1">
        <f t="array" ref="V1392">IFERROR(AVERAGE(IF((DiscreteStatsTable[GroupByKey]=DiscreteStatsTable[[#This Row],[GroupByKey]]),(DiscreteStatsTable[GroupByKey]=DiscreteStatsTable[[#This Row],[GroupByKey]])*DiscreteStatsTable[NumberObservations])),0)</f>
        <v>314.94</v>
      </c>
      <c r="W1392" s="5">
        <f>IF((DiscreteStatsTable[[#This Row],[RepsRequested]]&gt;1),DiscreteStatsTable[[#This Row],[HalfWidth]],DiscreteStatsTable[[#This Row],[BatchMeansHalfWidth]])</f>
        <v>0</v>
      </c>
      <c r="X1392" s="5" cm="1">
        <f t="array" ref="X1392">COUNT(IF((DiscreteStatsTable[GroupByKey]=DiscreteStatsTable[[#This Row],[GroupByKey]]),(DiscreteStatsTable[GroupByKey]=DiscreteStatsTable[[#This Row],[GroupByKey]])*DiscreteStatsTable[Replication]))</f>
        <v>50</v>
      </c>
      <c r="Y1392" s="5">
        <f>IF(DiscreteStatsTable[[#This Row],[RepsRequested]]=DiscreteStatsTable[[#This Row],[RepsWithStatObserved]],1,0)</f>
        <v>1</v>
      </c>
    </row>
    <row r="1393" spans="1:25" x14ac:dyDescent="0.25">
      <c r="A1393" t="s">
        <v>68</v>
      </c>
      <c r="B1393" t="s">
        <v>70</v>
      </c>
      <c r="C1393">
        <v>50</v>
      </c>
      <c r="D1393" t="s">
        <v>85</v>
      </c>
      <c r="E1393" t="s">
        <v>90</v>
      </c>
      <c r="F1393" t="s">
        <v>87</v>
      </c>
      <c r="G1393">
        <v>0</v>
      </c>
      <c r="H1393">
        <v>2E+20</v>
      </c>
      <c r="I1393">
        <v>0</v>
      </c>
      <c r="J1393">
        <v>0</v>
      </c>
      <c r="K1393">
        <v>315</v>
      </c>
      <c r="L139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93" s="5" cm="1">
        <f t="array" ref="M1393">MAX(IF((ProjectInfoTable[ProjectName]=DiscreteStatsTable[[#This Row],[ProjectName]]),(ProjectInfoTable[ProjectName]=DiscreteStatsTable[[#This Row],[ProjectName]])*ProjectInfoTable[NumberOfReplications]))</f>
        <v>50</v>
      </c>
      <c r="N1393" s="5" cm="1">
        <f t="array" ref="N1393">IFERROR(AVERAGE(IF((DiscreteStatsTable[GroupByKey]=DiscreteStatsTable[[#This Row],[GroupByKey]]),(DiscreteStatsTable[GroupByKey]=DiscreteStatsTable[[#This Row],[GroupByKey]])*DiscreteStatsTable[Average])),0)</f>
        <v>0</v>
      </c>
      <c r="O1393" s="5" cm="1">
        <f t="array" ref="O1393">IFERROR(_xlfn.STDEV.S(IF((DiscreteStatsTable[GroupByKey]=DiscreteStatsTable[[#This Row],[GroupByKey]]),(DiscreteStatsTable[GroupByKey]=DiscreteStatsTable[[#This Row],[GroupByKey]])*DiscreteStatsTable[Average])),0)</f>
        <v>0</v>
      </c>
      <c r="P1393" s="5" cm="1">
        <f t="array" ref="P1393">MAX(IF((ProjectInfoTable[ProjectName]=DiscreteStatsTable[[#This Row],[ProjectName]]),(ProjectInfoTable[ProjectName]=DiscreteStatsTable[[#This Row],[ProjectName]])*ProjectInfoTable[ConfidenceInterval]))</f>
        <v>0.95</v>
      </c>
      <c r="Q1393" s="5">
        <f>IF(AND(DiscreteStatsTable[[#This Row],[RepsWithStatObserved]]=1,Y1393=0),200000000000000000000,IFERROR(_xlfn.T.INV.2T(1 -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3" s="5" cm="1">
        <f t="array" ref="R1393">MIN(IF((DiscreteStatsTable[GroupByKey]=DiscreteStatsTable[[#This Row],[GroupByKey]]),(DiscreteStatsTable[GroupByKey]=DiscreteStatsTable[[#This Row],[GroupByKey]])*DiscreteStatsTable[Average]))</f>
        <v>0</v>
      </c>
      <c r="S1393" s="5" cm="1">
        <f t="array" ref="S1393">MAX(IF((DiscreteStatsTable[GroupByKey]=DiscreteStatsTable[[#This Row],[GroupByKey]]),(DiscreteStatsTable[GroupByKey]=DiscreteStatsTable[[#This Row],[GroupByKey]])*DiscreteStatsTable[Average]))</f>
        <v>0</v>
      </c>
      <c r="T1393" s="5" cm="1">
        <f t="array" ref="T1393">MIN(IF((DiscreteStatsTable[GroupByKey]=DiscreteStatsTable[[#This Row],[GroupByKey]]),(DiscreteStatsTable[GroupByKey]=DiscreteStatsTable[[#This Row],[GroupByKey]])*DiscreteStatsTable[Minimum]))</f>
        <v>0</v>
      </c>
      <c r="U1393" s="5" cm="1">
        <f t="array" ref="U1393">MAX(IF((DiscreteStatsTable[GroupByKey]=DiscreteStatsTable[[#This Row],[GroupByKey]]),(DiscreteStatsTable[GroupByKey]=DiscreteStatsTable[[#This Row],[GroupByKey]])*DiscreteStatsTable[Maximum]))</f>
        <v>0</v>
      </c>
      <c r="V1393" s="5" cm="1">
        <f t="array" ref="V1393">IFERROR(AVERAGE(IF((DiscreteStatsTable[GroupByKey]=DiscreteStatsTable[[#This Row],[GroupByKey]]),(DiscreteStatsTable[GroupByKey]=DiscreteStatsTable[[#This Row],[GroupByKey]])*DiscreteStatsTable[NumberObservations])),0)</f>
        <v>314.94</v>
      </c>
      <c r="W1393" s="5">
        <f>IF((DiscreteStatsTable[[#This Row],[RepsRequested]]&gt;1),DiscreteStatsTable[[#This Row],[HalfWidth]],DiscreteStatsTable[[#This Row],[BatchMeansHalfWidth]])</f>
        <v>0</v>
      </c>
      <c r="X1393" s="5" cm="1">
        <f t="array" ref="X1393">COUNT(IF((DiscreteStatsTable[GroupByKey]=DiscreteStatsTable[[#This Row],[GroupByKey]]),(DiscreteStatsTable[GroupByKey]=DiscreteStatsTable[[#This Row],[GroupByKey]])*DiscreteStatsTable[Replication]))</f>
        <v>50</v>
      </c>
      <c r="Y1393" s="5">
        <f>IF(DiscreteStatsTable[[#This Row],[RepsRequested]]=DiscreteStatsTable[[#This Row],[RepsWithStatObserved]],1,0)</f>
        <v>1</v>
      </c>
    </row>
    <row r="1394" spans="1:25" x14ac:dyDescent="0.25">
      <c r="A1394" t="s">
        <v>68</v>
      </c>
      <c r="B1394" t="s">
        <v>70</v>
      </c>
      <c r="C1394">
        <v>50</v>
      </c>
      <c r="D1394" t="s">
        <v>85</v>
      </c>
      <c r="E1394" t="s">
        <v>91</v>
      </c>
      <c r="F1394" t="s">
        <v>87</v>
      </c>
      <c r="G1394">
        <v>0.15057103145626299</v>
      </c>
      <c r="H1394">
        <v>2E+20</v>
      </c>
      <c r="I1394">
        <v>2.37415873248276E-2</v>
      </c>
      <c r="J1394">
        <v>0.322357877281929</v>
      </c>
      <c r="K1394">
        <v>315</v>
      </c>
      <c r="L139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94" s="5" cm="1">
        <f t="array" ref="M1394">MAX(IF((ProjectInfoTable[ProjectName]=DiscreteStatsTable[[#This Row],[ProjectName]]),(ProjectInfoTable[ProjectName]=DiscreteStatsTable[[#This Row],[ProjectName]])*ProjectInfoTable[NumberOfReplications]))</f>
        <v>50</v>
      </c>
      <c r="N1394" s="5" cm="1">
        <f t="array" ref="N1394">IFERROR(AVERAGE(IF((DiscreteStatsTable[GroupByKey]=DiscreteStatsTable[[#This Row],[GroupByKey]]),(DiscreteStatsTable[GroupByKey]=DiscreteStatsTable[[#This Row],[GroupByKey]])*DiscreteStatsTable[Average])),0)</f>
        <v>0.15360300744494335</v>
      </c>
      <c r="O1394" s="5" cm="1">
        <f t="array" ref="O1394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94" s="5" cm="1">
        <f t="array" ref="P1394">MAX(IF((ProjectInfoTable[ProjectName]=DiscreteStatsTable[[#This Row],[ProjectName]]),(ProjectInfoTable[ProjectName]=DiscreteStatsTable[[#This Row],[ProjectName]])*ProjectInfoTable[ConfidenceInterval]))</f>
        <v>0.95</v>
      </c>
      <c r="Q1394" s="5">
        <f>IF(AND(DiscreteStatsTable[[#This Row],[RepsWithStatObserved]]=1,Y1394=0),200000000000000000000,IFERROR(_xlfn.T.INV.2T(1 -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94" s="5" cm="1">
        <f t="array" ref="R1394">MIN(IF((DiscreteStatsTable[GroupByKey]=DiscreteStatsTable[[#This Row],[GroupByKey]]),(DiscreteStatsTable[GroupByKey]=DiscreteStatsTable[[#This Row],[GroupByKey]])*DiscreteStatsTable[Average]))</f>
        <v>0.14775202073435401</v>
      </c>
      <c r="S1394" s="5" cm="1">
        <f t="array" ref="S1394">MAX(IF((DiscreteStatsTable[GroupByKey]=DiscreteStatsTable[[#This Row],[GroupByKey]]),(DiscreteStatsTable[GroupByKey]=DiscreteStatsTable[[#This Row],[GroupByKey]])*DiscreteStatsTable[Average]))</f>
        <v>0.15935535821513699</v>
      </c>
      <c r="T1394" s="5" cm="1">
        <f t="array" ref="T1394">MIN(IF((DiscreteStatsTable[GroupByKey]=DiscreteStatsTable[[#This Row],[GroupByKey]]),(DiscreteStatsTable[GroupByKey]=DiscreteStatsTable[[#This Row],[GroupByKey]])*DiscreteStatsTable[Minimum]))</f>
        <v>1.2941586017357501E-2</v>
      </c>
      <c r="U1394" s="5" cm="1">
        <f t="array" ref="U1394">MAX(IF((DiscreteStatsTable[GroupByKey]=DiscreteStatsTable[[#This Row],[GroupByKey]]),(DiscreteStatsTable[GroupByKey]=DiscreteStatsTable[[#This Row],[GroupByKey]])*DiscreteStatsTable[Maximum]))</f>
        <v>0.39902140955300902</v>
      </c>
      <c r="V1394" s="5" cm="1">
        <f t="array" ref="V1394">IFERROR(AVERAGE(IF((DiscreteStatsTable[GroupByKey]=DiscreteStatsTable[[#This Row],[GroupByKey]]),(DiscreteStatsTable[GroupByKey]=DiscreteStatsTable[[#This Row],[GroupByKey]])*DiscreteStatsTable[NumberObservations])),0)</f>
        <v>314.94</v>
      </c>
      <c r="W1394" s="5">
        <f>IF((DiscreteStatsTable[[#This Row],[RepsRequested]]&gt;1),DiscreteStatsTable[[#This Row],[HalfWidth]],DiscreteStatsTable[[#This Row],[BatchMeansHalfWidth]])</f>
        <v>7.902472167534418E-4</v>
      </c>
      <c r="X1394" s="5" cm="1">
        <f t="array" ref="X1394">COUNT(IF((DiscreteStatsTable[GroupByKey]=DiscreteStatsTable[[#This Row],[GroupByKey]]),(DiscreteStatsTable[GroupByKey]=DiscreteStatsTable[[#This Row],[GroupByKey]])*DiscreteStatsTable[Replication]))</f>
        <v>50</v>
      </c>
      <c r="Y1394" s="5">
        <f>IF(DiscreteStatsTable[[#This Row],[RepsRequested]]=DiscreteStatsTable[[#This Row],[RepsWithStatObserved]],1,0)</f>
        <v>1</v>
      </c>
    </row>
    <row r="1395" spans="1:25" x14ac:dyDescent="0.25">
      <c r="A1395" t="s">
        <v>68</v>
      </c>
      <c r="B1395" t="s">
        <v>70</v>
      </c>
      <c r="C1395">
        <v>50</v>
      </c>
      <c r="D1395" t="s">
        <v>85</v>
      </c>
      <c r="E1395" t="s">
        <v>92</v>
      </c>
      <c r="F1395" t="s">
        <v>87</v>
      </c>
      <c r="G1395">
        <v>6.0174074221577403</v>
      </c>
      <c r="H1395">
        <v>2E+20</v>
      </c>
      <c r="I1395">
        <v>1.4244952394896599</v>
      </c>
      <c r="J1395">
        <v>16.353538187417499</v>
      </c>
      <c r="K1395">
        <v>315</v>
      </c>
      <c r="L139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95" s="5" cm="1">
        <f t="array" ref="M1395">MAX(IF((ProjectInfoTable[ProjectName]=DiscreteStatsTable[[#This Row],[ProjectName]]),(ProjectInfoTable[ProjectName]=DiscreteStatsTable[[#This Row],[ProjectName]])*ProjectInfoTable[NumberOfReplications]))</f>
        <v>50</v>
      </c>
      <c r="N1395" s="5" cm="1">
        <f t="array" ref="N1395">IFERROR(AVERAGE(IF((DiscreteStatsTable[GroupByKey]=DiscreteStatsTable[[#This Row],[GroupByKey]]),(DiscreteStatsTable[GroupByKey]=DiscreteStatsTable[[#This Row],[GroupByKey]])*DiscreteStatsTable[Average])),0)</f>
        <v>6.2464097165262737</v>
      </c>
      <c r="O1395" s="5" cm="1">
        <f t="array" ref="O1395">IFERROR(_xlfn.STDEV.S(IF((DiscreteStatsTable[GroupByKey]=DiscreteStatsTable[[#This Row],[GroupByKey]]),(DiscreteStatsTable[GroupByKey]=DiscreteStatsTable[[#This Row],[GroupByKey]])*DiscreteStatsTable[Average])),0)</f>
        <v>0.25147687830992443</v>
      </c>
      <c r="P1395" s="5" cm="1">
        <f t="array" ref="P1395">MAX(IF((ProjectInfoTable[ProjectName]=DiscreteStatsTable[[#This Row],[ProjectName]]),(ProjectInfoTable[ProjectName]=DiscreteStatsTable[[#This Row],[ProjectName]])*ProjectInfoTable[ConfidenceInterval]))</f>
        <v>0.95</v>
      </c>
      <c r="Q1395" s="5">
        <f>IF(AND(DiscreteStatsTable[[#This Row],[RepsWithStatObserved]]=1,Y1395=0),200000000000000000000,IFERROR(_xlfn.T.INV.2T(1 -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7.1468938045562813E-2</v>
      </c>
      <c r="R1395" s="5" cm="1">
        <f t="array" ref="R1395">MIN(IF((DiscreteStatsTable[GroupByKey]=DiscreteStatsTable[[#This Row],[GroupByKey]]),(DiscreteStatsTable[GroupByKey]=DiscreteStatsTable[[#This Row],[GroupByKey]])*DiscreteStatsTable[Average]))</f>
        <v>5.7719952606423401</v>
      </c>
      <c r="S1395" s="5" cm="1">
        <f t="array" ref="S1395">MAX(IF((DiscreteStatsTable[GroupByKey]=DiscreteStatsTable[[#This Row],[GroupByKey]]),(DiscreteStatsTable[GroupByKey]=DiscreteStatsTable[[#This Row],[GroupByKey]])*DiscreteStatsTable[Average]))</f>
        <v>6.9649734105951397</v>
      </c>
      <c r="T1395" s="5" cm="1">
        <f t="array" ref="T1395">MIN(IF((DiscreteStatsTable[GroupByKey]=DiscreteStatsTable[[#This Row],[GroupByKey]]),(DiscreteStatsTable[GroupByKey]=DiscreteStatsTable[[#This Row],[GroupByKey]])*DiscreteStatsTable[Minimum]))</f>
        <v>0.776495161041453</v>
      </c>
      <c r="U1395" s="5" cm="1">
        <f t="array" ref="U1395">MAX(IF((DiscreteStatsTable[GroupByKey]=DiscreteStatsTable[[#This Row],[GroupByKey]]),(DiscreteStatsTable[GroupByKey]=DiscreteStatsTable[[#This Row],[GroupByKey]])*DiscreteStatsTable[Maximum]))</f>
        <v>24.516532285818698</v>
      </c>
      <c r="V1395" s="5" cm="1">
        <f t="array" ref="V1395">IFERROR(AVERAGE(IF((DiscreteStatsTable[GroupByKey]=DiscreteStatsTable[[#This Row],[GroupByKey]]),(DiscreteStatsTable[GroupByKey]=DiscreteStatsTable[[#This Row],[GroupByKey]])*DiscreteStatsTable[NumberObservations])),0)</f>
        <v>314.94</v>
      </c>
      <c r="W1395" s="5">
        <f>IF((DiscreteStatsTable[[#This Row],[RepsRequested]]&gt;1),DiscreteStatsTable[[#This Row],[HalfWidth]],DiscreteStatsTable[[#This Row],[BatchMeansHalfWidth]])</f>
        <v>7.1468938045562813E-2</v>
      </c>
      <c r="X1395" s="5" cm="1">
        <f t="array" ref="X1395">COUNT(IF((DiscreteStatsTable[GroupByKey]=DiscreteStatsTable[[#This Row],[GroupByKey]]),(DiscreteStatsTable[GroupByKey]=DiscreteStatsTable[[#This Row],[GroupByKey]])*DiscreteStatsTable[Replication]))</f>
        <v>50</v>
      </c>
      <c r="Y1395" s="5">
        <f>IF(DiscreteStatsTable[[#This Row],[RepsRequested]]=DiscreteStatsTable[[#This Row],[RepsWithStatObserved]],1,0)</f>
        <v>1</v>
      </c>
    </row>
    <row r="1396" spans="1:25" x14ac:dyDescent="0.25">
      <c r="A1396" t="s">
        <v>68</v>
      </c>
      <c r="B1396" t="s">
        <v>70</v>
      </c>
      <c r="C1396">
        <v>50</v>
      </c>
      <c r="D1396" t="s">
        <v>85</v>
      </c>
      <c r="E1396" t="s">
        <v>93</v>
      </c>
      <c r="F1396" t="s">
        <v>87</v>
      </c>
      <c r="G1396">
        <v>0</v>
      </c>
      <c r="H1396">
        <v>2E+20</v>
      </c>
      <c r="I1396">
        <v>0</v>
      </c>
      <c r="J1396">
        <v>0</v>
      </c>
      <c r="K1396">
        <v>315</v>
      </c>
      <c r="L139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96" s="5" cm="1">
        <f t="array" ref="M1396">MAX(IF((ProjectInfoTable[ProjectName]=DiscreteStatsTable[[#This Row],[ProjectName]]),(ProjectInfoTable[ProjectName]=DiscreteStatsTable[[#This Row],[ProjectName]])*ProjectInfoTable[NumberOfReplications]))</f>
        <v>50</v>
      </c>
      <c r="N1396" s="5" cm="1">
        <f t="array" ref="N1396">IFERROR(AVERAGE(IF((DiscreteStatsTable[GroupByKey]=DiscreteStatsTable[[#This Row],[GroupByKey]]),(DiscreteStatsTable[GroupByKey]=DiscreteStatsTable[[#This Row],[GroupByKey]])*DiscreteStatsTable[Average])),0)</f>
        <v>0</v>
      </c>
      <c r="O1396" s="5" cm="1">
        <f t="array" ref="O1396">IFERROR(_xlfn.STDEV.S(IF((DiscreteStatsTable[GroupByKey]=DiscreteStatsTable[[#This Row],[GroupByKey]]),(DiscreteStatsTable[GroupByKey]=DiscreteStatsTable[[#This Row],[GroupByKey]])*DiscreteStatsTable[Average])),0)</f>
        <v>0</v>
      </c>
      <c r="P1396" s="5" cm="1">
        <f t="array" ref="P1396">MAX(IF((ProjectInfoTable[ProjectName]=DiscreteStatsTable[[#This Row],[ProjectName]]),(ProjectInfoTable[ProjectName]=DiscreteStatsTable[[#This Row],[ProjectName]])*ProjectInfoTable[ConfidenceInterval]))</f>
        <v>0.95</v>
      </c>
      <c r="Q1396" s="5">
        <f>IF(AND(DiscreteStatsTable[[#This Row],[RepsWithStatObserved]]=1,Y1396=0),200000000000000000000,IFERROR(_xlfn.T.INV.2T(1 -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6" s="5" cm="1">
        <f t="array" ref="R1396">MIN(IF((DiscreteStatsTable[GroupByKey]=DiscreteStatsTable[[#This Row],[GroupByKey]]),(DiscreteStatsTable[GroupByKey]=DiscreteStatsTable[[#This Row],[GroupByKey]])*DiscreteStatsTable[Average]))</f>
        <v>0</v>
      </c>
      <c r="S1396" s="5" cm="1">
        <f t="array" ref="S1396">MAX(IF((DiscreteStatsTable[GroupByKey]=DiscreteStatsTable[[#This Row],[GroupByKey]]),(DiscreteStatsTable[GroupByKey]=DiscreteStatsTable[[#This Row],[GroupByKey]])*DiscreteStatsTable[Average]))</f>
        <v>0</v>
      </c>
      <c r="T1396" s="5" cm="1">
        <f t="array" ref="T1396">MIN(IF((DiscreteStatsTable[GroupByKey]=DiscreteStatsTable[[#This Row],[GroupByKey]]),(DiscreteStatsTable[GroupByKey]=DiscreteStatsTable[[#This Row],[GroupByKey]])*DiscreteStatsTable[Minimum]))</f>
        <v>0</v>
      </c>
      <c r="U1396" s="5" cm="1">
        <f t="array" ref="U1396">MAX(IF((DiscreteStatsTable[GroupByKey]=DiscreteStatsTable[[#This Row],[GroupByKey]]),(DiscreteStatsTable[GroupByKey]=DiscreteStatsTable[[#This Row],[GroupByKey]])*DiscreteStatsTable[Maximum]))</f>
        <v>0</v>
      </c>
      <c r="V1396" s="5" cm="1">
        <f t="array" ref="V1396">IFERROR(AVERAGE(IF((DiscreteStatsTable[GroupByKey]=DiscreteStatsTable[[#This Row],[GroupByKey]]),(DiscreteStatsTable[GroupByKey]=DiscreteStatsTable[[#This Row],[GroupByKey]])*DiscreteStatsTable[NumberObservations])),0)</f>
        <v>314.94</v>
      </c>
      <c r="W1396" s="5">
        <f>IF((DiscreteStatsTable[[#This Row],[RepsRequested]]&gt;1),DiscreteStatsTable[[#This Row],[HalfWidth]],DiscreteStatsTable[[#This Row],[BatchMeansHalfWidth]])</f>
        <v>0</v>
      </c>
      <c r="X1396" s="5" cm="1">
        <f t="array" ref="X1396">COUNT(IF((DiscreteStatsTable[GroupByKey]=DiscreteStatsTable[[#This Row],[GroupByKey]]),(DiscreteStatsTable[GroupByKey]=DiscreteStatsTable[[#This Row],[GroupByKey]])*DiscreteStatsTable[Replication]))</f>
        <v>50</v>
      </c>
      <c r="Y1396" s="5">
        <f>IF(DiscreteStatsTable[[#This Row],[RepsRequested]]=DiscreteStatsTable[[#This Row],[RepsWithStatObserved]],1,0)</f>
        <v>1</v>
      </c>
    </row>
    <row r="1397" spans="1:25" x14ac:dyDescent="0.25">
      <c r="A1397" t="s">
        <v>68</v>
      </c>
      <c r="B1397" t="s">
        <v>70</v>
      </c>
      <c r="C1397">
        <v>50</v>
      </c>
      <c r="D1397" t="s">
        <v>85</v>
      </c>
      <c r="E1397" t="s">
        <v>94</v>
      </c>
      <c r="F1397" t="s">
        <v>87</v>
      </c>
      <c r="G1397">
        <v>0</v>
      </c>
      <c r="H1397">
        <v>2E+20</v>
      </c>
      <c r="I1397">
        <v>0</v>
      </c>
      <c r="J1397">
        <v>0</v>
      </c>
      <c r="K1397">
        <v>315</v>
      </c>
      <c r="L139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97" s="5" cm="1">
        <f t="array" ref="M1397">MAX(IF((ProjectInfoTable[ProjectName]=DiscreteStatsTable[[#This Row],[ProjectName]]),(ProjectInfoTable[ProjectName]=DiscreteStatsTable[[#This Row],[ProjectName]])*ProjectInfoTable[NumberOfReplications]))</f>
        <v>50</v>
      </c>
      <c r="N1397" s="5" cm="1">
        <f t="array" ref="N1397">IFERROR(AVERAGE(IF((DiscreteStatsTable[GroupByKey]=DiscreteStatsTable[[#This Row],[GroupByKey]]),(DiscreteStatsTable[GroupByKey]=DiscreteStatsTable[[#This Row],[GroupByKey]])*DiscreteStatsTable[Average])),0)</f>
        <v>0</v>
      </c>
      <c r="O1397" s="5" cm="1">
        <f t="array" ref="O1397">IFERROR(_xlfn.STDEV.S(IF((DiscreteStatsTable[GroupByKey]=DiscreteStatsTable[[#This Row],[GroupByKey]]),(DiscreteStatsTable[GroupByKey]=DiscreteStatsTable[[#This Row],[GroupByKey]])*DiscreteStatsTable[Average])),0)</f>
        <v>0</v>
      </c>
      <c r="P1397" s="5" cm="1">
        <f t="array" ref="P1397">MAX(IF((ProjectInfoTable[ProjectName]=DiscreteStatsTable[[#This Row],[ProjectName]]),(ProjectInfoTable[ProjectName]=DiscreteStatsTable[[#This Row],[ProjectName]])*ProjectInfoTable[ConfidenceInterval]))</f>
        <v>0.95</v>
      </c>
      <c r="Q1397" s="5">
        <f>IF(AND(DiscreteStatsTable[[#This Row],[RepsWithStatObserved]]=1,Y1397=0),200000000000000000000,IFERROR(_xlfn.T.INV.2T(1 -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7" s="5" cm="1">
        <f t="array" ref="R1397">MIN(IF((DiscreteStatsTable[GroupByKey]=DiscreteStatsTable[[#This Row],[GroupByKey]]),(DiscreteStatsTable[GroupByKey]=DiscreteStatsTable[[#This Row],[GroupByKey]])*DiscreteStatsTable[Average]))</f>
        <v>0</v>
      </c>
      <c r="S1397" s="5" cm="1">
        <f t="array" ref="S1397">MAX(IF((DiscreteStatsTable[GroupByKey]=DiscreteStatsTable[[#This Row],[GroupByKey]]),(DiscreteStatsTable[GroupByKey]=DiscreteStatsTable[[#This Row],[GroupByKey]])*DiscreteStatsTable[Average]))</f>
        <v>0</v>
      </c>
      <c r="T1397" s="5" cm="1">
        <f t="array" ref="T1397">MIN(IF((DiscreteStatsTable[GroupByKey]=DiscreteStatsTable[[#This Row],[GroupByKey]]),(DiscreteStatsTable[GroupByKey]=DiscreteStatsTable[[#This Row],[GroupByKey]])*DiscreteStatsTable[Minimum]))</f>
        <v>0</v>
      </c>
      <c r="U1397" s="5" cm="1">
        <f t="array" ref="U1397">MAX(IF((DiscreteStatsTable[GroupByKey]=DiscreteStatsTable[[#This Row],[GroupByKey]]),(DiscreteStatsTable[GroupByKey]=DiscreteStatsTable[[#This Row],[GroupByKey]])*DiscreteStatsTable[Maximum]))</f>
        <v>0</v>
      </c>
      <c r="V1397" s="5" cm="1">
        <f t="array" ref="V1397">IFERROR(AVERAGE(IF((DiscreteStatsTable[GroupByKey]=DiscreteStatsTable[[#This Row],[GroupByKey]]),(DiscreteStatsTable[GroupByKey]=DiscreteStatsTable[[#This Row],[GroupByKey]])*DiscreteStatsTable[NumberObservations])),0)</f>
        <v>314.94</v>
      </c>
      <c r="W1397" s="5">
        <f>IF((DiscreteStatsTable[[#This Row],[RepsRequested]]&gt;1),DiscreteStatsTable[[#This Row],[HalfWidth]],DiscreteStatsTable[[#This Row],[BatchMeansHalfWidth]])</f>
        <v>0</v>
      </c>
      <c r="X1397" s="5" cm="1">
        <f t="array" ref="X1397">COUNT(IF((DiscreteStatsTable[GroupByKey]=DiscreteStatsTable[[#This Row],[GroupByKey]]),(DiscreteStatsTable[GroupByKey]=DiscreteStatsTable[[#This Row],[GroupByKey]])*DiscreteStatsTable[Replication]))</f>
        <v>50</v>
      </c>
      <c r="Y1397" s="5">
        <f>IF(DiscreteStatsTable[[#This Row],[RepsRequested]]=DiscreteStatsTable[[#This Row],[RepsWithStatObserved]],1,0)</f>
        <v>1</v>
      </c>
    </row>
    <row r="1398" spans="1:25" x14ac:dyDescent="0.25">
      <c r="A1398" t="s">
        <v>68</v>
      </c>
      <c r="B1398" t="s">
        <v>70</v>
      </c>
      <c r="C1398">
        <v>50</v>
      </c>
      <c r="D1398" t="s">
        <v>85</v>
      </c>
      <c r="E1398" t="s">
        <v>95</v>
      </c>
      <c r="F1398" t="s">
        <v>87</v>
      </c>
      <c r="G1398">
        <v>0.15057103145626299</v>
      </c>
      <c r="H1398">
        <v>2E+20</v>
      </c>
      <c r="I1398">
        <v>2.37415873248276E-2</v>
      </c>
      <c r="J1398">
        <v>0.322357877281929</v>
      </c>
      <c r="K1398">
        <v>315</v>
      </c>
      <c r="L139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98" s="5" cm="1">
        <f t="array" ref="M1398">MAX(IF((ProjectInfoTable[ProjectName]=DiscreteStatsTable[[#This Row],[ProjectName]]),(ProjectInfoTable[ProjectName]=DiscreteStatsTable[[#This Row],[ProjectName]])*ProjectInfoTable[NumberOfReplications]))</f>
        <v>50</v>
      </c>
      <c r="N1398" s="5" cm="1">
        <f t="array" ref="N1398">IFERROR(AVERAGE(IF((DiscreteStatsTable[GroupByKey]=DiscreteStatsTable[[#This Row],[GroupByKey]]),(DiscreteStatsTable[GroupByKey]=DiscreteStatsTable[[#This Row],[GroupByKey]])*DiscreteStatsTable[Average])),0)</f>
        <v>0.15360300744494335</v>
      </c>
      <c r="O1398" s="5" cm="1">
        <f t="array" ref="O1398">IFERROR(_xlfn.STDEV.S(IF((DiscreteStatsTable[GroupByKey]=DiscreteStatsTable[[#This Row],[GroupByKey]]),(DiscreteStatsTable[GroupByKey]=DiscreteStatsTable[[#This Row],[GroupByKey]])*DiscreteStatsTable[Average])),0)</f>
        <v>2.7806332176863783E-3</v>
      </c>
      <c r="P1398" s="5" cm="1">
        <f t="array" ref="P1398">MAX(IF((ProjectInfoTable[ProjectName]=DiscreteStatsTable[[#This Row],[ProjectName]]),(ProjectInfoTable[ProjectName]=DiscreteStatsTable[[#This Row],[ProjectName]])*ProjectInfoTable[ConfidenceInterval]))</f>
        <v>0.95</v>
      </c>
      <c r="Q1398" s="5">
        <f>IF(AND(DiscreteStatsTable[[#This Row],[RepsWithStatObserved]]=1,Y1398=0),200000000000000000000,IFERROR(_xlfn.T.INV.2T(1 -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7.902472167534418E-4</v>
      </c>
      <c r="R1398" s="5" cm="1">
        <f t="array" ref="R1398">MIN(IF((DiscreteStatsTable[GroupByKey]=DiscreteStatsTable[[#This Row],[GroupByKey]]),(DiscreteStatsTable[GroupByKey]=DiscreteStatsTable[[#This Row],[GroupByKey]])*DiscreteStatsTable[Average]))</f>
        <v>0.14775202073435401</v>
      </c>
      <c r="S1398" s="5" cm="1">
        <f t="array" ref="S1398">MAX(IF((DiscreteStatsTable[GroupByKey]=DiscreteStatsTable[[#This Row],[GroupByKey]]),(DiscreteStatsTable[GroupByKey]=DiscreteStatsTable[[#This Row],[GroupByKey]])*DiscreteStatsTable[Average]))</f>
        <v>0.15935535821513699</v>
      </c>
      <c r="T1398" s="5" cm="1">
        <f t="array" ref="T1398">MIN(IF((DiscreteStatsTable[GroupByKey]=DiscreteStatsTable[[#This Row],[GroupByKey]]),(DiscreteStatsTable[GroupByKey]=DiscreteStatsTable[[#This Row],[GroupByKey]])*DiscreteStatsTable[Minimum]))</f>
        <v>1.2941586017357501E-2</v>
      </c>
      <c r="U1398" s="5" cm="1">
        <f t="array" ref="U1398">MAX(IF((DiscreteStatsTable[GroupByKey]=DiscreteStatsTable[[#This Row],[GroupByKey]]),(DiscreteStatsTable[GroupByKey]=DiscreteStatsTable[[#This Row],[GroupByKey]])*DiscreteStatsTable[Maximum]))</f>
        <v>0.39902140955300902</v>
      </c>
      <c r="V1398" s="5" cm="1">
        <f t="array" ref="V1398">IFERROR(AVERAGE(IF((DiscreteStatsTable[GroupByKey]=DiscreteStatsTable[[#This Row],[GroupByKey]]),(DiscreteStatsTable[GroupByKey]=DiscreteStatsTable[[#This Row],[GroupByKey]])*DiscreteStatsTable[NumberObservations])),0)</f>
        <v>314.94</v>
      </c>
      <c r="W1398" s="5">
        <f>IF((DiscreteStatsTable[[#This Row],[RepsRequested]]&gt;1),DiscreteStatsTable[[#This Row],[HalfWidth]],DiscreteStatsTable[[#This Row],[BatchMeansHalfWidth]])</f>
        <v>7.902472167534418E-4</v>
      </c>
      <c r="X1398" s="5" cm="1">
        <f t="array" ref="X1398">COUNT(IF((DiscreteStatsTable[GroupByKey]=DiscreteStatsTable[[#This Row],[GroupByKey]]),(DiscreteStatsTable[GroupByKey]=DiscreteStatsTable[[#This Row],[GroupByKey]])*DiscreteStatsTable[Replication]))</f>
        <v>50</v>
      </c>
      <c r="Y1398" s="5">
        <f>IF(DiscreteStatsTable[[#This Row],[RepsRequested]]=DiscreteStatsTable[[#This Row],[RepsWithStatObserved]],1,0)</f>
        <v>1</v>
      </c>
    </row>
    <row r="1399" spans="1:25" x14ac:dyDescent="0.25">
      <c r="A1399" t="s">
        <v>68</v>
      </c>
      <c r="B1399" t="s">
        <v>70</v>
      </c>
      <c r="C1399">
        <v>50</v>
      </c>
      <c r="D1399" t="s">
        <v>85</v>
      </c>
      <c r="E1399" t="s">
        <v>96</v>
      </c>
      <c r="F1399" t="s">
        <v>87</v>
      </c>
      <c r="G1399">
        <v>5.5562310792931404</v>
      </c>
      <c r="H1399">
        <v>2E+20</v>
      </c>
      <c r="I1399">
        <v>1.4244952394896599</v>
      </c>
      <c r="J1399">
        <v>14.5943096674188</v>
      </c>
      <c r="K1399">
        <v>315</v>
      </c>
      <c r="L139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99" s="5" cm="1">
        <f t="array" ref="M1399">MAX(IF((ProjectInfoTable[ProjectName]=DiscreteStatsTable[[#This Row],[ProjectName]]),(ProjectInfoTable[ProjectName]=DiscreteStatsTable[[#This Row],[ProjectName]])*ProjectInfoTable[NumberOfReplications]))</f>
        <v>50</v>
      </c>
      <c r="N1399" s="5" cm="1">
        <f t="array" ref="N1399">IFERROR(AVERAGE(IF((DiscreteStatsTable[GroupByKey]=DiscreteStatsTable[[#This Row],[GroupByKey]]),(DiscreteStatsTable[GroupByKey]=DiscreteStatsTable[[#This Row],[GroupByKey]])*DiscreteStatsTable[Average])),0)</f>
        <v>5.6703914844629564</v>
      </c>
      <c r="O1399" s="5" cm="1">
        <f t="array" ref="O1399">IFERROR(_xlfn.STDEV.S(IF((DiscreteStatsTable[GroupByKey]=DiscreteStatsTable[[#This Row],[GroupByKey]]),(DiscreteStatsTable[GroupByKey]=DiscreteStatsTable[[#This Row],[GroupByKey]])*DiscreteStatsTable[Average])),0)</f>
        <v>0.11212213786906711</v>
      </c>
      <c r="P1399" s="5" cm="1">
        <f t="array" ref="P1399">MAX(IF((ProjectInfoTable[ProjectName]=DiscreteStatsTable[[#This Row],[ProjectName]]),(ProjectInfoTable[ProjectName]=DiscreteStatsTable[[#This Row],[ProjectName]])*ProjectInfoTable[ConfidenceInterval]))</f>
        <v>0.95</v>
      </c>
      <c r="Q1399" s="5">
        <f>IF(AND(DiscreteStatsTable[[#This Row],[RepsWithStatObserved]]=1,Y1399=0),200000000000000000000,IFERROR(_xlfn.T.INV.2T(1 -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3.1864759013847554E-2</v>
      </c>
      <c r="R1399" s="5" cm="1">
        <f t="array" ref="R1399">MIN(IF((DiscreteStatsTable[GroupByKey]=DiscreteStatsTable[[#This Row],[GroupByKey]]),(DiscreteStatsTable[GroupByKey]=DiscreteStatsTable[[#This Row],[GroupByKey]])*DiscreteStatsTable[Average]))</f>
        <v>5.4446177348794</v>
      </c>
      <c r="S1399" s="5" cm="1">
        <f t="array" ref="S1399">MAX(IF((DiscreteStatsTable[GroupByKey]=DiscreteStatsTable[[#This Row],[GroupByKey]]),(DiscreteStatsTable[GroupByKey]=DiscreteStatsTable[[#This Row],[GroupByKey]])*DiscreteStatsTable[Average]))</f>
        <v>5.9073355064629904</v>
      </c>
      <c r="T1399" s="5" cm="1">
        <f t="array" ref="T1399">MIN(IF((DiscreteStatsTable[GroupByKey]=DiscreteStatsTable[[#This Row],[GroupByKey]]),(DiscreteStatsTable[GroupByKey]=DiscreteStatsTable[[#This Row],[GroupByKey]])*DiscreteStatsTable[Minimum]))</f>
        <v>0.776495161041453</v>
      </c>
      <c r="U1399" s="5" cm="1">
        <f t="array" ref="U1399">MAX(IF((DiscreteStatsTable[GroupByKey]=DiscreteStatsTable[[#This Row],[GroupByKey]]),(DiscreteStatsTable[GroupByKey]=DiscreteStatsTable[[#This Row],[GroupByKey]])*DiscreteStatsTable[Maximum]))</f>
        <v>17.386184782464099</v>
      </c>
      <c r="V1399" s="5" cm="1">
        <f t="array" ref="V1399">IFERROR(AVERAGE(IF((DiscreteStatsTable[GroupByKey]=DiscreteStatsTable[[#This Row],[GroupByKey]]),(DiscreteStatsTable[GroupByKey]=DiscreteStatsTable[[#This Row],[GroupByKey]])*DiscreteStatsTable[NumberObservations])),0)</f>
        <v>314.94</v>
      </c>
      <c r="W1399" s="5">
        <f>IF((DiscreteStatsTable[[#This Row],[RepsRequested]]&gt;1),DiscreteStatsTable[[#This Row],[HalfWidth]],DiscreteStatsTable[[#This Row],[BatchMeansHalfWidth]])</f>
        <v>3.1864759013847554E-2</v>
      </c>
      <c r="X1399" s="5" cm="1">
        <f t="array" ref="X1399">COUNT(IF((DiscreteStatsTable[GroupByKey]=DiscreteStatsTable[[#This Row],[GroupByKey]]),(DiscreteStatsTable[GroupByKey]=DiscreteStatsTable[[#This Row],[GroupByKey]])*DiscreteStatsTable[Replication]))</f>
        <v>50</v>
      </c>
      <c r="Y1399" s="5">
        <f>IF(DiscreteStatsTable[[#This Row],[RepsRequested]]=DiscreteStatsTable[[#This Row],[RepsWithStatObserved]],1,0)</f>
        <v>1</v>
      </c>
    </row>
    <row r="1400" spans="1:25" x14ac:dyDescent="0.25">
      <c r="A1400" t="s">
        <v>68</v>
      </c>
      <c r="B1400" t="s">
        <v>70</v>
      </c>
      <c r="C1400">
        <v>50</v>
      </c>
      <c r="D1400" t="s">
        <v>85</v>
      </c>
      <c r="E1400" t="s">
        <v>97</v>
      </c>
      <c r="F1400" t="s">
        <v>87</v>
      </c>
      <c r="G1400">
        <v>0</v>
      </c>
      <c r="H1400">
        <v>2E+20</v>
      </c>
      <c r="I1400">
        <v>0</v>
      </c>
      <c r="J1400">
        <v>0</v>
      </c>
      <c r="K1400">
        <v>315</v>
      </c>
      <c r="L140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400" s="5" cm="1">
        <f t="array" ref="M1400">MAX(IF((ProjectInfoTable[ProjectName]=DiscreteStatsTable[[#This Row],[ProjectName]]),(ProjectInfoTable[ProjectName]=DiscreteStatsTable[[#This Row],[ProjectName]])*ProjectInfoTable[NumberOfReplications]))</f>
        <v>50</v>
      </c>
      <c r="N1400" s="5" cm="1">
        <f t="array" ref="N1400">IFERROR(AVERAGE(IF((DiscreteStatsTable[GroupByKey]=DiscreteStatsTable[[#This Row],[GroupByKey]]),(DiscreteStatsTable[GroupByKey]=DiscreteStatsTable[[#This Row],[GroupByKey]])*DiscreteStatsTable[Average])),0)</f>
        <v>0</v>
      </c>
      <c r="O1400" s="5" cm="1">
        <f t="array" ref="O1400">IFERROR(_xlfn.STDEV.S(IF((DiscreteStatsTable[GroupByKey]=DiscreteStatsTable[[#This Row],[GroupByKey]]),(DiscreteStatsTable[GroupByKey]=DiscreteStatsTable[[#This Row],[GroupByKey]])*DiscreteStatsTable[Average])),0)</f>
        <v>0</v>
      </c>
      <c r="P1400" s="5" cm="1">
        <f t="array" ref="P1400">MAX(IF((ProjectInfoTable[ProjectName]=DiscreteStatsTable[[#This Row],[ProjectName]]),(ProjectInfoTable[ProjectName]=DiscreteStatsTable[[#This Row],[ProjectName]])*ProjectInfoTable[ConfidenceInterval]))</f>
        <v>0.95</v>
      </c>
      <c r="Q1400" s="5">
        <f>IF(AND(DiscreteStatsTable[[#This Row],[RepsWithStatObserved]]=1,Y1400=0),200000000000000000000,IFERROR(_xlfn.T.INV.2T(1 -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0" s="5" cm="1">
        <f t="array" ref="R1400">MIN(IF((DiscreteStatsTable[GroupByKey]=DiscreteStatsTable[[#This Row],[GroupByKey]]),(DiscreteStatsTable[GroupByKey]=DiscreteStatsTable[[#This Row],[GroupByKey]])*DiscreteStatsTable[Average]))</f>
        <v>0</v>
      </c>
      <c r="S1400" s="5" cm="1">
        <f t="array" ref="S1400">MAX(IF((DiscreteStatsTable[GroupByKey]=DiscreteStatsTable[[#This Row],[GroupByKey]]),(DiscreteStatsTable[GroupByKey]=DiscreteStatsTable[[#This Row],[GroupByKey]])*DiscreteStatsTable[Average]))</f>
        <v>0</v>
      </c>
      <c r="T1400" s="5" cm="1">
        <f t="array" ref="T1400">MIN(IF((DiscreteStatsTable[GroupByKey]=DiscreteStatsTable[[#This Row],[GroupByKey]]),(DiscreteStatsTable[GroupByKey]=DiscreteStatsTable[[#This Row],[GroupByKey]])*DiscreteStatsTable[Minimum]))</f>
        <v>0</v>
      </c>
      <c r="U1400" s="5" cm="1">
        <f t="array" ref="U1400">MAX(IF((DiscreteStatsTable[GroupByKey]=DiscreteStatsTable[[#This Row],[GroupByKey]]),(DiscreteStatsTable[GroupByKey]=DiscreteStatsTable[[#This Row],[GroupByKey]])*DiscreteStatsTable[Maximum]))</f>
        <v>0</v>
      </c>
      <c r="V1400" s="5" cm="1">
        <f t="array" ref="V1400">IFERROR(AVERAGE(IF((DiscreteStatsTable[GroupByKey]=DiscreteStatsTable[[#This Row],[GroupByKey]]),(DiscreteStatsTable[GroupByKey]=DiscreteStatsTable[[#This Row],[GroupByKey]])*DiscreteStatsTable[NumberObservations])),0)</f>
        <v>314.94</v>
      </c>
      <c r="W1400" s="5">
        <f>IF((DiscreteStatsTable[[#This Row],[RepsRequested]]&gt;1),DiscreteStatsTable[[#This Row],[HalfWidth]],DiscreteStatsTable[[#This Row],[BatchMeansHalfWidth]])</f>
        <v>0</v>
      </c>
      <c r="X1400" s="5" cm="1">
        <f t="array" ref="X1400">COUNT(IF((DiscreteStatsTable[GroupByKey]=DiscreteStatsTable[[#This Row],[GroupByKey]]),(DiscreteStatsTable[GroupByKey]=DiscreteStatsTable[[#This Row],[GroupByKey]])*DiscreteStatsTable[Replication]))</f>
        <v>50</v>
      </c>
      <c r="Y1400" s="5">
        <f>IF(DiscreteStatsTable[[#This Row],[RepsRequested]]=DiscreteStatsTable[[#This Row],[RepsWithStatObserved]],1,0)</f>
        <v>1</v>
      </c>
    </row>
    <row r="1401" spans="1:25" x14ac:dyDescent="0.25">
      <c r="A1401" t="s">
        <v>68</v>
      </c>
      <c r="B1401" t="s">
        <v>70</v>
      </c>
      <c r="C1401">
        <v>50</v>
      </c>
      <c r="D1401" t="s">
        <v>85</v>
      </c>
      <c r="E1401" t="s">
        <v>98</v>
      </c>
      <c r="F1401" t="s">
        <v>87</v>
      </c>
      <c r="G1401">
        <v>0.46117634286460102</v>
      </c>
      <c r="H1401">
        <v>2E+20</v>
      </c>
      <c r="I1401">
        <v>0</v>
      </c>
      <c r="J1401">
        <v>5.3824671664992296</v>
      </c>
      <c r="K1401">
        <v>315</v>
      </c>
      <c r="L140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401" s="5" cm="1">
        <f t="array" ref="M1401">MAX(IF((ProjectInfoTable[ProjectName]=DiscreteStatsTable[[#This Row],[ProjectName]]),(ProjectInfoTable[ProjectName]=DiscreteStatsTable[[#This Row],[ProjectName]])*ProjectInfoTable[NumberOfReplications]))</f>
        <v>50</v>
      </c>
      <c r="N1401" s="5" cm="1">
        <f t="array" ref="N1401">IFERROR(AVERAGE(IF((DiscreteStatsTable[GroupByKey]=DiscreteStatsTable[[#This Row],[GroupByKey]]),(DiscreteStatsTable[GroupByKey]=DiscreteStatsTable[[#This Row],[GroupByKey]])*DiscreteStatsTable[Average])),0)</f>
        <v>0.57601823206331915</v>
      </c>
      <c r="O1401" s="5" cm="1">
        <f t="array" ref="O1401">IFERROR(_xlfn.STDEV.S(IF((DiscreteStatsTable[GroupByKey]=DiscreteStatsTable[[#This Row],[GroupByKey]]),(DiscreteStatsTable[GroupByKey]=DiscreteStatsTable[[#This Row],[GroupByKey]])*DiscreteStatsTable[Average])),0)</f>
        <v>0.15914721048241839</v>
      </c>
      <c r="P1401" s="5" cm="1">
        <f t="array" ref="P1401">MAX(IF((ProjectInfoTable[ProjectName]=DiscreteStatsTable[[#This Row],[ProjectName]]),(ProjectInfoTable[ProjectName]=DiscreteStatsTable[[#This Row],[ProjectName]])*ProjectInfoTable[ConfidenceInterval]))</f>
        <v>0.95</v>
      </c>
      <c r="Q1401" s="5">
        <f>IF(AND(DiscreteStatsTable[[#This Row],[RepsWithStatObserved]]=1,Y1401=0),200000000000000000000,IFERROR(_xlfn.T.INV.2T(1 -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4.5229136780020357E-2</v>
      </c>
      <c r="R1401" s="5" cm="1">
        <f t="array" ref="R1401">MIN(IF((DiscreteStatsTable[GroupByKey]=DiscreteStatsTable[[#This Row],[GroupByKey]]),(DiscreteStatsTable[GroupByKey]=DiscreteStatsTable[[#This Row],[GroupByKey]])*DiscreteStatsTable[Average]))</f>
        <v>0.32737752576294898</v>
      </c>
      <c r="S1401" s="5" cm="1">
        <f t="array" ref="S1401">MAX(IF((DiscreteStatsTable[GroupByKey]=DiscreteStatsTable[[#This Row],[GroupByKey]]),(DiscreteStatsTable[GroupByKey]=DiscreteStatsTable[[#This Row],[GroupByKey]])*DiscreteStatsTable[Average]))</f>
        <v>1.14796185143237</v>
      </c>
      <c r="T1401" s="5" cm="1">
        <f t="array" ref="T1401">MIN(IF((DiscreteStatsTable[GroupByKey]=DiscreteStatsTable[[#This Row],[GroupByKey]]),(DiscreteStatsTable[GroupByKey]=DiscreteStatsTable[[#This Row],[GroupByKey]])*DiscreteStatsTable[Minimum]))</f>
        <v>0</v>
      </c>
      <c r="U1401" s="5" cm="1">
        <f t="array" ref="U1401">MAX(IF((DiscreteStatsTable[GroupByKey]=DiscreteStatsTable[[#This Row],[GroupByKey]]),(DiscreteStatsTable[GroupByKey]=DiscreteStatsTable[[#This Row],[GroupByKey]])*DiscreteStatsTable[Maximum]))</f>
        <v>11.200829717355999</v>
      </c>
      <c r="V1401" s="5" cm="1">
        <f t="array" ref="V1401">IFERROR(AVERAGE(IF((DiscreteStatsTable[GroupByKey]=DiscreteStatsTable[[#This Row],[GroupByKey]]),(DiscreteStatsTable[GroupByKey]=DiscreteStatsTable[[#This Row],[GroupByKey]])*DiscreteStatsTable[NumberObservations])),0)</f>
        <v>314.94</v>
      </c>
      <c r="W1401" s="5">
        <f>IF((DiscreteStatsTable[[#This Row],[RepsRequested]]&gt;1),DiscreteStatsTable[[#This Row],[HalfWidth]],DiscreteStatsTable[[#This Row],[BatchMeansHalfWidth]])</f>
        <v>4.5229136780020357E-2</v>
      </c>
      <c r="X1401" s="5" cm="1">
        <f t="array" ref="X1401">COUNT(IF((DiscreteStatsTable[GroupByKey]=DiscreteStatsTable[[#This Row],[GroupByKey]]),(DiscreteStatsTable[GroupByKey]=DiscreteStatsTable[[#This Row],[GroupByKey]])*DiscreteStatsTable[Replication]))</f>
        <v>50</v>
      </c>
      <c r="Y1401" s="5">
        <f>IF(DiscreteStatsTable[[#This Row],[RepsRequested]]=DiscreteStatsTable[[#This Row],[RepsWithStatObserved]],1,0)</f>
        <v>1</v>
      </c>
    </row>
    <row r="1402" spans="1:25" x14ac:dyDescent="0.25">
      <c r="A1402" t="s">
        <v>68</v>
      </c>
      <c r="B1402" t="s">
        <v>70</v>
      </c>
      <c r="C1402">
        <v>1</v>
      </c>
      <c r="D1402" t="s">
        <v>99</v>
      </c>
      <c r="E1402" t="s">
        <v>72</v>
      </c>
      <c r="F1402" t="s">
        <v>73</v>
      </c>
      <c r="G1402">
        <v>0.11959852725917799</v>
      </c>
      <c r="H1402">
        <v>2E+20</v>
      </c>
      <c r="I1402">
        <v>5.4263455847229101E-2</v>
      </c>
      <c r="J1402">
        <v>0.221300478990753</v>
      </c>
      <c r="K1402">
        <v>308</v>
      </c>
      <c r="L140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02" s="5" cm="1">
        <f t="array" ref="M1402">MAX(IF((ProjectInfoTable[ProjectName]=DiscreteStatsTable[[#This Row],[ProjectName]]),(ProjectInfoTable[ProjectName]=DiscreteStatsTable[[#This Row],[ProjectName]])*ProjectInfoTable[NumberOfReplications]))</f>
        <v>50</v>
      </c>
      <c r="N1402" s="5" cm="1">
        <f t="array" ref="N1402">IFERROR(AVERAGE(IF((DiscreteStatsTable[GroupByKey]=DiscreteStatsTable[[#This Row],[GroupByKey]]),(DiscreteStatsTable[GroupByKey]=DiscreteStatsTable[[#This Row],[GroupByKey]])*DiscreteStatsTable[Average])),0)</f>
        <v>0.12177686007467209</v>
      </c>
      <c r="O1402" s="5" cm="1">
        <f t="array" ref="O140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02" s="5" cm="1">
        <f t="array" ref="P1402">MAX(IF((ProjectInfoTable[ProjectName]=DiscreteStatsTable[[#This Row],[ProjectName]]),(ProjectInfoTable[ProjectName]=DiscreteStatsTable[[#This Row],[ProjectName]])*ProjectInfoTable[ConfidenceInterval]))</f>
        <v>0.95</v>
      </c>
      <c r="Q1402" s="5">
        <f>IF(AND(DiscreteStatsTable[[#This Row],[RepsWithStatObserved]]=1,Y1402=0),200000000000000000000,IFERROR(_xlfn.T.INV.2T(1 -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02" s="5" cm="1">
        <f t="array" ref="R1402">MIN(IF((DiscreteStatsTable[GroupByKey]=DiscreteStatsTable[[#This Row],[GroupByKey]]),(DiscreteStatsTable[GroupByKey]=DiscreteStatsTable[[#This Row],[GroupByKey]])*DiscreteStatsTable[Average]))</f>
        <v>0.118188408210118</v>
      </c>
      <c r="S1402" s="5" cm="1">
        <f t="array" ref="S1402">MAX(IF((DiscreteStatsTable[GroupByKey]=DiscreteStatsTable[[#This Row],[GroupByKey]]),(DiscreteStatsTable[GroupByKey]=DiscreteStatsTable[[#This Row],[GroupByKey]])*DiscreteStatsTable[Average]))</f>
        <v>0.12678788848097999</v>
      </c>
      <c r="T1402" s="5" cm="1">
        <f t="array" ref="T1402">MIN(IF((DiscreteStatsTable[GroupByKey]=DiscreteStatsTable[[#This Row],[GroupByKey]]),(DiscreteStatsTable[GroupByKey]=DiscreteStatsTable[[#This Row],[GroupByKey]])*DiscreteStatsTable[Minimum]))</f>
        <v>5.0204876038262097E-2</v>
      </c>
      <c r="U1402" s="5" cm="1">
        <f t="array" ref="U1402">MAX(IF((DiscreteStatsTable[GroupByKey]=DiscreteStatsTable[[#This Row],[GroupByKey]]),(DiscreteStatsTable[GroupByKey]=DiscreteStatsTable[[#This Row],[GroupByKey]])*DiscreteStatsTable[Maximum]))</f>
        <v>0.23262438213749501</v>
      </c>
      <c r="V1402" s="5" cm="1">
        <f t="array" ref="V1402">IFERROR(AVERAGE(IF((DiscreteStatsTable[GroupByKey]=DiscreteStatsTable[[#This Row],[GroupByKey]]),(DiscreteStatsTable[GroupByKey]=DiscreteStatsTable[[#This Row],[GroupByKey]])*DiscreteStatsTable[NumberObservations])),0)</f>
        <v>305.8</v>
      </c>
      <c r="W1402" s="5">
        <f>IF((DiscreteStatsTable[[#This Row],[RepsRequested]]&gt;1),DiscreteStatsTable[[#This Row],[HalfWidth]],DiscreteStatsTable[[#This Row],[BatchMeansHalfWidth]])</f>
        <v>6.3220777360200328E-4</v>
      </c>
      <c r="X1402" s="5" cm="1">
        <f t="array" ref="X1402">COUNT(IF((DiscreteStatsTable[GroupByKey]=DiscreteStatsTable[[#This Row],[GroupByKey]]),(DiscreteStatsTable[GroupByKey]=DiscreteStatsTable[[#This Row],[GroupByKey]])*DiscreteStatsTable[Replication]))</f>
        <v>50</v>
      </c>
      <c r="Y1402" s="5">
        <f>IF(DiscreteStatsTable[[#This Row],[RepsRequested]]=DiscreteStatsTable[[#This Row],[RepsWithStatObserved]],1,0)</f>
        <v>1</v>
      </c>
    </row>
    <row r="1403" spans="1:25" x14ac:dyDescent="0.25">
      <c r="A1403" t="s">
        <v>68</v>
      </c>
      <c r="B1403" t="s">
        <v>70</v>
      </c>
      <c r="C1403">
        <v>1</v>
      </c>
      <c r="D1403" t="s">
        <v>99</v>
      </c>
      <c r="E1403" t="s">
        <v>74</v>
      </c>
      <c r="F1403" t="s">
        <v>73</v>
      </c>
      <c r="G1403">
        <v>3.9150913417008</v>
      </c>
      <c r="H1403">
        <v>2E+20</v>
      </c>
      <c r="I1403">
        <v>1.6279036754168701</v>
      </c>
      <c r="J1403">
        <v>8.1748162471900798</v>
      </c>
      <c r="K1403">
        <v>308</v>
      </c>
      <c r="L140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03" s="5" cm="1">
        <f t="array" ref="M1403">MAX(IF((ProjectInfoTable[ProjectName]=DiscreteStatsTable[[#This Row],[ProjectName]]),(ProjectInfoTable[ProjectName]=DiscreteStatsTable[[#This Row],[ProjectName]])*ProjectInfoTable[NumberOfReplications]))</f>
        <v>50</v>
      </c>
      <c r="N1403" s="5" cm="1">
        <f t="array" ref="N1403">IFERROR(AVERAGE(IF((DiscreteStatsTable[GroupByKey]=DiscreteStatsTable[[#This Row],[GroupByKey]]),(DiscreteStatsTable[GroupByKey]=DiscreteStatsTable[[#This Row],[GroupByKey]])*DiscreteStatsTable[Average])),0)</f>
        <v>4.0484530695469045</v>
      </c>
      <c r="O1403" s="5" cm="1">
        <f t="array" ref="O1403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03" s="5" cm="1">
        <f t="array" ref="P1403">MAX(IF((ProjectInfoTable[ProjectName]=DiscreteStatsTable[[#This Row],[ProjectName]]),(ProjectInfoTable[ProjectName]=DiscreteStatsTable[[#This Row],[ProjectName]])*ProjectInfoTable[ConfidenceInterval]))</f>
        <v>0.95</v>
      </c>
      <c r="Q1403" s="5">
        <f>IF(AND(DiscreteStatsTable[[#This Row],[RepsWithStatObserved]]=1,Y1403=0),200000000000000000000,IFERROR(_xlfn.T.INV.2T(1 -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03" s="5" cm="1">
        <f t="array" ref="R1403">MIN(IF((DiscreteStatsTable[GroupByKey]=DiscreteStatsTable[[#This Row],[GroupByKey]]),(DiscreteStatsTable[GroupByKey]=DiscreteStatsTable[[#This Row],[GroupByKey]])*DiscreteStatsTable[Average]))</f>
        <v>3.8225886263195901</v>
      </c>
      <c r="S1403" s="5" cm="1">
        <f t="array" ref="S1403">MAX(IF((DiscreteStatsTable[GroupByKey]=DiscreteStatsTable[[#This Row],[GroupByKey]]),(DiscreteStatsTable[GroupByKey]=DiscreteStatsTable[[#This Row],[GroupByKey]])*DiscreteStatsTable[Average]))</f>
        <v>4.5313661665321696</v>
      </c>
      <c r="T1403" s="5" cm="1">
        <f t="array" ref="T1403">MIN(IF((DiscreteStatsTable[GroupByKey]=DiscreteStatsTable[[#This Row],[GroupByKey]]),(DiscreteStatsTable[GroupByKey]=DiscreteStatsTable[[#This Row],[GroupByKey]])*DiscreteStatsTable[Minimum]))</f>
        <v>1.5061462811478601</v>
      </c>
      <c r="U1403" s="5" cm="1">
        <f t="array" ref="U1403">MAX(IF((DiscreteStatsTable[GroupByKey]=DiscreteStatsTable[[#This Row],[GroupByKey]]),(DiscreteStatsTable[GroupByKey]=DiscreteStatsTable[[#This Row],[GroupByKey]])*DiscreteStatsTable[Maximum]))</f>
        <v>12.7448467115066</v>
      </c>
      <c r="V1403" s="5" cm="1">
        <f t="array" ref="V1403">IFERROR(AVERAGE(IF((DiscreteStatsTable[GroupByKey]=DiscreteStatsTable[[#This Row],[GroupByKey]]),(DiscreteStatsTable[GroupByKey]=DiscreteStatsTable[[#This Row],[GroupByKey]])*DiscreteStatsTable[NumberObservations])),0)</f>
        <v>305.8</v>
      </c>
      <c r="W1403" s="5">
        <f>IF((DiscreteStatsTable[[#This Row],[RepsRequested]]&gt;1),DiscreteStatsTable[[#This Row],[HalfWidth]],DiscreteStatsTable[[#This Row],[BatchMeansHalfWidth]])</f>
        <v>4.3756559630115342E-2</v>
      </c>
      <c r="X1403" s="5" cm="1">
        <f t="array" ref="X1403">COUNT(IF((DiscreteStatsTable[GroupByKey]=DiscreteStatsTable[[#This Row],[GroupByKey]]),(DiscreteStatsTable[GroupByKey]=DiscreteStatsTable[[#This Row],[GroupByKey]])*DiscreteStatsTable[Replication]))</f>
        <v>50</v>
      </c>
      <c r="Y1403" s="5">
        <f>IF(DiscreteStatsTable[[#This Row],[RepsRequested]]=DiscreteStatsTable[[#This Row],[RepsWithStatObserved]],1,0)</f>
        <v>1</v>
      </c>
    </row>
    <row r="1404" spans="1:25" x14ac:dyDescent="0.25">
      <c r="A1404" t="s">
        <v>68</v>
      </c>
      <c r="B1404" t="s">
        <v>70</v>
      </c>
      <c r="C1404">
        <v>1</v>
      </c>
      <c r="D1404" t="s">
        <v>99</v>
      </c>
      <c r="E1404" t="s">
        <v>75</v>
      </c>
      <c r="F1404" t="s">
        <v>73</v>
      </c>
      <c r="G1404">
        <v>0.11959852725917799</v>
      </c>
      <c r="H1404">
        <v>2E+20</v>
      </c>
      <c r="I1404">
        <v>5.4263455847229101E-2</v>
      </c>
      <c r="J1404">
        <v>0.221300478990753</v>
      </c>
      <c r="K1404">
        <v>308</v>
      </c>
      <c r="L140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04" s="5" cm="1">
        <f t="array" ref="M1404">MAX(IF((ProjectInfoTable[ProjectName]=DiscreteStatsTable[[#This Row],[ProjectName]]),(ProjectInfoTable[ProjectName]=DiscreteStatsTable[[#This Row],[ProjectName]])*ProjectInfoTable[NumberOfReplications]))</f>
        <v>50</v>
      </c>
      <c r="N1404" s="5" cm="1">
        <f t="array" ref="N1404">IFERROR(AVERAGE(IF((DiscreteStatsTable[GroupByKey]=DiscreteStatsTable[[#This Row],[GroupByKey]]),(DiscreteStatsTable[GroupByKey]=DiscreteStatsTable[[#This Row],[GroupByKey]])*DiscreteStatsTable[Average])),0)</f>
        <v>0.12177686007467209</v>
      </c>
      <c r="O1404" s="5" cm="1">
        <f t="array" ref="O140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04" s="5" cm="1">
        <f t="array" ref="P1404">MAX(IF((ProjectInfoTable[ProjectName]=DiscreteStatsTable[[#This Row],[ProjectName]]),(ProjectInfoTable[ProjectName]=DiscreteStatsTable[[#This Row],[ProjectName]])*ProjectInfoTable[ConfidenceInterval]))</f>
        <v>0.95</v>
      </c>
      <c r="Q1404" s="5">
        <f>IF(AND(DiscreteStatsTable[[#This Row],[RepsWithStatObserved]]=1,Y1404=0),200000000000000000000,IFERROR(_xlfn.T.INV.2T(1 -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04" s="5" cm="1">
        <f t="array" ref="R1404">MIN(IF((DiscreteStatsTable[GroupByKey]=DiscreteStatsTable[[#This Row],[GroupByKey]]),(DiscreteStatsTable[GroupByKey]=DiscreteStatsTable[[#This Row],[GroupByKey]])*DiscreteStatsTable[Average]))</f>
        <v>0.118188408210118</v>
      </c>
      <c r="S1404" s="5" cm="1">
        <f t="array" ref="S1404">MAX(IF((DiscreteStatsTable[GroupByKey]=DiscreteStatsTable[[#This Row],[GroupByKey]]),(DiscreteStatsTable[GroupByKey]=DiscreteStatsTable[[#This Row],[GroupByKey]])*DiscreteStatsTable[Average]))</f>
        <v>0.12678788848097999</v>
      </c>
      <c r="T1404" s="5" cm="1">
        <f t="array" ref="T1404">MIN(IF((DiscreteStatsTable[GroupByKey]=DiscreteStatsTable[[#This Row],[GroupByKey]]),(DiscreteStatsTable[GroupByKey]=DiscreteStatsTable[[#This Row],[GroupByKey]])*DiscreteStatsTable[Minimum]))</f>
        <v>5.0204876038262097E-2</v>
      </c>
      <c r="U1404" s="5" cm="1">
        <f t="array" ref="U1404">MAX(IF((DiscreteStatsTable[GroupByKey]=DiscreteStatsTable[[#This Row],[GroupByKey]]),(DiscreteStatsTable[GroupByKey]=DiscreteStatsTable[[#This Row],[GroupByKey]])*DiscreteStatsTable[Maximum]))</f>
        <v>0.23262438213749501</v>
      </c>
      <c r="V1404" s="5" cm="1">
        <f t="array" ref="V1404">IFERROR(AVERAGE(IF((DiscreteStatsTable[GroupByKey]=DiscreteStatsTable[[#This Row],[GroupByKey]]),(DiscreteStatsTable[GroupByKey]=DiscreteStatsTable[[#This Row],[GroupByKey]])*DiscreteStatsTable[NumberObservations])),0)</f>
        <v>305.8</v>
      </c>
      <c r="W1404" s="5">
        <f>IF((DiscreteStatsTable[[#This Row],[RepsRequested]]&gt;1),DiscreteStatsTable[[#This Row],[HalfWidth]],DiscreteStatsTable[[#This Row],[BatchMeansHalfWidth]])</f>
        <v>6.3220777360200328E-4</v>
      </c>
      <c r="X1404" s="5" cm="1">
        <f t="array" ref="X1404">COUNT(IF((DiscreteStatsTable[GroupByKey]=DiscreteStatsTable[[#This Row],[GroupByKey]]),(DiscreteStatsTable[GroupByKey]=DiscreteStatsTable[[#This Row],[GroupByKey]])*DiscreteStatsTable[Replication]))</f>
        <v>50</v>
      </c>
      <c r="Y1404" s="5">
        <f>IF(DiscreteStatsTable[[#This Row],[RepsRequested]]=DiscreteStatsTable[[#This Row],[RepsWithStatObserved]],1,0)</f>
        <v>1</v>
      </c>
    </row>
    <row r="1405" spans="1:25" x14ac:dyDescent="0.25">
      <c r="A1405" t="s">
        <v>68</v>
      </c>
      <c r="B1405" t="s">
        <v>70</v>
      </c>
      <c r="C1405">
        <v>1</v>
      </c>
      <c r="D1405" t="s">
        <v>99</v>
      </c>
      <c r="E1405" t="s">
        <v>76</v>
      </c>
      <c r="F1405" t="s">
        <v>73</v>
      </c>
      <c r="G1405">
        <v>3.5879558177753301</v>
      </c>
      <c r="H1405">
        <v>2E+20</v>
      </c>
      <c r="I1405">
        <v>1.6279036754168701</v>
      </c>
      <c r="J1405">
        <v>6.6390143697225996</v>
      </c>
      <c r="K1405">
        <v>308</v>
      </c>
      <c r="L140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05" s="5" cm="1">
        <f t="array" ref="M1405">MAX(IF((ProjectInfoTable[ProjectName]=DiscreteStatsTable[[#This Row],[ProjectName]]),(ProjectInfoTable[ProjectName]=DiscreteStatsTable[[#This Row],[ProjectName]])*ProjectInfoTable[NumberOfReplications]))</f>
        <v>50</v>
      </c>
      <c r="N1405" s="5" cm="1">
        <f t="array" ref="N1405">IFERROR(AVERAGE(IF((DiscreteStatsTable[GroupByKey]=DiscreteStatsTable[[#This Row],[GroupByKey]]),(DiscreteStatsTable[GroupByKey]=DiscreteStatsTable[[#This Row],[GroupByKey]])*DiscreteStatsTable[Average])),0)</f>
        <v>3.653305802240161</v>
      </c>
      <c r="O1405" s="5" cm="1">
        <f t="array" ref="O1405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05" s="5" cm="1">
        <f t="array" ref="P1405">MAX(IF((ProjectInfoTable[ProjectName]=DiscreteStatsTable[[#This Row],[ProjectName]]),(ProjectInfoTable[ProjectName]=DiscreteStatsTable[[#This Row],[ProjectName]])*ProjectInfoTable[ConfidenceInterval]))</f>
        <v>0.95</v>
      </c>
      <c r="Q1405" s="5">
        <f>IF(AND(DiscreteStatsTable[[#This Row],[RepsWithStatObserved]]=1,Y1405=0),200000000000000000000,IFERROR(_xlfn.T.INV.2T(1 -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05" s="5" cm="1">
        <f t="array" ref="R1405">MIN(IF((DiscreteStatsTable[GroupByKey]=DiscreteStatsTable[[#This Row],[GroupByKey]]),(DiscreteStatsTable[GroupByKey]=DiscreteStatsTable[[#This Row],[GroupByKey]])*DiscreteStatsTable[Average]))</f>
        <v>3.54565224630353</v>
      </c>
      <c r="S1405" s="5" cm="1">
        <f t="array" ref="S1405">MAX(IF((DiscreteStatsTable[GroupByKey]=DiscreteStatsTable[[#This Row],[GroupByKey]]),(DiscreteStatsTable[GroupByKey]=DiscreteStatsTable[[#This Row],[GroupByKey]])*DiscreteStatsTable[Average]))</f>
        <v>3.8036366544294</v>
      </c>
      <c r="T1405" s="5" cm="1">
        <f t="array" ref="T1405">MIN(IF((DiscreteStatsTable[GroupByKey]=DiscreteStatsTable[[#This Row],[GroupByKey]]),(DiscreteStatsTable[GroupByKey]=DiscreteStatsTable[[#This Row],[GroupByKey]])*DiscreteStatsTable[Minimum]))</f>
        <v>1.5061462811478601</v>
      </c>
      <c r="U1405" s="5" cm="1">
        <f t="array" ref="U1405">MAX(IF((DiscreteStatsTable[GroupByKey]=DiscreteStatsTable[[#This Row],[GroupByKey]]),(DiscreteStatsTable[GroupByKey]=DiscreteStatsTable[[#This Row],[GroupByKey]])*DiscreteStatsTable[Maximum]))</f>
        <v>6.9787314641248503</v>
      </c>
      <c r="V1405" s="5" cm="1">
        <f t="array" ref="V1405">IFERROR(AVERAGE(IF((DiscreteStatsTable[GroupByKey]=DiscreteStatsTable[[#This Row],[GroupByKey]]),(DiscreteStatsTable[GroupByKey]=DiscreteStatsTable[[#This Row],[GroupByKey]])*DiscreteStatsTable[NumberObservations])),0)</f>
        <v>305.8</v>
      </c>
      <c r="W1405" s="5">
        <f>IF((DiscreteStatsTable[[#This Row],[RepsRequested]]&gt;1),DiscreteStatsTable[[#This Row],[HalfWidth]],DiscreteStatsTable[[#This Row],[BatchMeansHalfWidth]])</f>
        <v>1.8966233208060453E-2</v>
      </c>
      <c r="X1405" s="5" cm="1">
        <f t="array" ref="X1405">COUNT(IF((DiscreteStatsTable[GroupByKey]=DiscreteStatsTable[[#This Row],[GroupByKey]]),(DiscreteStatsTable[GroupByKey]=DiscreteStatsTable[[#This Row],[GroupByKey]])*DiscreteStatsTable[Replication]))</f>
        <v>50</v>
      </c>
      <c r="Y1405" s="5">
        <f>IF(DiscreteStatsTable[[#This Row],[RepsRequested]]=DiscreteStatsTable[[#This Row],[RepsWithStatObserved]],1,0)</f>
        <v>1</v>
      </c>
    </row>
    <row r="1406" spans="1:25" x14ac:dyDescent="0.25">
      <c r="A1406" t="s">
        <v>68</v>
      </c>
      <c r="B1406" t="s">
        <v>70</v>
      </c>
      <c r="C1406">
        <v>1</v>
      </c>
      <c r="D1406" t="s">
        <v>99</v>
      </c>
      <c r="E1406" t="s">
        <v>77</v>
      </c>
      <c r="F1406" t="s">
        <v>73</v>
      </c>
      <c r="G1406">
        <v>0</v>
      </c>
      <c r="H1406">
        <v>2E+20</v>
      </c>
      <c r="I1406">
        <v>0</v>
      </c>
      <c r="J1406">
        <v>0</v>
      </c>
      <c r="K1406">
        <v>308</v>
      </c>
      <c r="L140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06" s="5" cm="1">
        <f t="array" ref="M1406">MAX(IF((ProjectInfoTable[ProjectName]=DiscreteStatsTable[[#This Row],[ProjectName]]),(ProjectInfoTable[ProjectName]=DiscreteStatsTable[[#This Row],[ProjectName]])*ProjectInfoTable[NumberOfReplications]))</f>
        <v>50</v>
      </c>
      <c r="N1406" s="5" cm="1">
        <f t="array" ref="N1406">IFERROR(AVERAGE(IF((DiscreteStatsTable[GroupByKey]=DiscreteStatsTable[[#This Row],[GroupByKey]]),(DiscreteStatsTable[GroupByKey]=DiscreteStatsTable[[#This Row],[GroupByKey]])*DiscreteStatsTable[Average])),0)</f>
        <v>0</v>
      </c>
      <c r="O1406" s="5" cm="1">
        <f t="array" ref="O1406">IFERROR(_xlfn.STDEV.S(IF((DiscreteStatsTable[GroupByKey]=DiscreteStatsTable[[#This Row],[GroupByKey]]),(DiscreteStatsTable[GroupByKey]=DiscreteStatsTable[[#This Row],[GroupByKey]])*DiscreteStatsTable[Average])),0)</f>
        <v>0</v>
      </c>
      <c r="P1406" s="5" cm="1">
        <f t="array" ref="P1406">MAX(IF((ProjectInfoTable[ProjectName]=DiscreteStatsTable[[#This Row],[ProjectName]]),(ProjectInfoTable[ProjectName]=DiscreteStatsTable[[#This Row],[ProjectName]])*ProjectInfoTable[ConfidenceInterval]))</f>
        <v>0.95</v>
      </c>
      <c r="Q1406" s="5">
        <f>IF(AND(DiscreteStatsTable[[#This Row],[RepsWithStatObserved]]=1,Y1406=0),200000000000000000000,IFERROR(_xlfn.T.INV.2T(1 -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6" s="5" cm="1">
        <f t="array" ref="R1406">MIN(IF((DiscreteStatsTable[GroupByKey]=DiscreteStatsTable[[#This Row],[GroupByKey]]),(DiscreteStatsTable[GroupByKey]=DiscreteStatsTable[[#This Row],[GroupByKey]])*DiscreteStatsTable[Average]))</f>
        <v>0</v>
      </c>
      <c r="S1406" s="5" cm="1">
        <f t="array" ref="S1406">MAX(IF((DiscreteStatsTable[GroupByKey]=DiscreteStatsTable[[#This Row],[GroupByKey]]),(DiscreteStatsTable[GroupByKey]=DiscreteStatsTable[[#This Row],[GroupByKey]])*DiscreteStatsTable[Average]))</f>
        <v>0</v>
      </c>
      <c r="T1406" s="5" cm="1">
        <f t="array" ref="T1406">MIN(IF((DiscreteStatsTable[GroupByKey]=DiscreteStatsTable[[#This Row],[GroupByKey]]),(DiscreteStatsTable[GroupByKey]=DiscreteStatsTable[[#This Row],[GroupByKey]])*DiscreteStatsTable[Minimum]))</f>
        <v>0</v>
      </c>
      <c r="U1406" s="5" cm="1">
        <f t="array" ref="U1406">MAX(IF((DiscreteStatsTable[GroupByKey]=DiscreteStatsTable[[#This Row],[GroupByKey]]),(DiscreteStatsTable[GroupByKey]=DiscreteStatsTable[[#This Row],[GroupByKey]])*DiscreteStatsTable[Maximum]))</f>
        <v>0</v>
      </c>
      <c r="V1406" s="5" cm="1">
        <f t="array" ref="V1406">IFERROR(AVERAGE(IF((DiscreteStatsTable[GroupByKey]=DiscreteStatsTable[[#This Row],[GroupByKey]]),(DiscreteStatsTable[GroupByKey]=DiscreteStatsTable[[#This Row],[GroupByKey]])*DiscreteStatsTable[NumberObservations])),0)</f>
        <v>305.8</v>
      </c>
      <c r="W1406" s="5">
        <f>IF((DiscreteStatsTable[[#This Row],[RepsRequested]]&gt;1),DiscreteStatsTable[[#This Row],[HalfWidth]],DiscreteStatsTable[[#This Row],[BatchMeansHalfWidth]])</f>
        <v>0</v>
      </c>
      <c r="X1406" s="5" cm="1">
        <f t="array" ref="X1406">COUNT(IF((DiscreteStatsTable[GroupByKey]=DiscreteStatsTable[[#This Row],[GroupByKey]]),(DiscreteStatsTable[GroupByKey]=DiscreteStatsTable[[#This Row],[GroupByKey]])*DiscreteStatsTable[Replication]))</f>
        <v>50</v>
      </c>
      <c r="Y1406" s="5">
        <f>IF(DiscreteStatsTable[[#This Row],[RepsRequested]]=DiscreteStatsTable[[#This Row],[RepsWithStatObserved]],1,0)</f>
        <v>1</v>
      </c>
    </row>
    <row r="1407" spans="1:25" x14ac:dyDescent="0.25">
      <c r="A1407" t="s">
        <v>68</v>
      </c>
      <c r="B1407" t="s">
        <v>70</v>
      </c>
      <c r="C1407">
        <v>1</v>
      </c>
      <c r="D1407" t="s">
        <v>99</v>
      </c>
      <c r="E1407" t="s">
        <v>78</v>
      </c>
      <c r="F1407" t="s">
        <v>73</v>
      </c>
      <c r="G1407">
        <v>0.32713552392546502</v>
      </c>
      <c r="H1407">
        <v>2E+20</v>
      </c>
      <c r="I1407">
        <v>0</v>
      </c>
      <c r="J1407">
        <v>3.3192497995705401</v>
      </c>
      <c r="K1407">
        <v>308</v>
      </c>
      <c r="L140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07" s="5" cm="1">
        <f t="array" ref="M1407">MAX(IF((ProjectInfoTable[ProjectName]=DiscreteStatsTable[[#This Row],[ProjectName]]),(ProjectInfoTable[ProjectName]=DiscreteStatsTable[[#This Row],[ProjectName]])*ProjectInfoTable[NumberOfReplications]))</f>
        <v>50</v>
      </c>
      <c r="N1407" s="5" cm="1">
        <f t="array" ref="N1407">IFERROR(AVERAGE(IF((DiscreteStatsTable[GroupByKey]=DiscreteStatsTable[[#This Row],[GroupByKey]]),(DiscreteStatsTable[GroupByKey]=DiscreteStatsTable[[#This Row],[GroupByKey]])*DiscreteStatsTable[Average])),0)</f>
        <v>0.39514726730674299</v>
      </c>
      <c r="O1407" s="5" cm="1">
        <f t="array" ref="O1407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07" s="5" cm="1">
        <f t="array" ref="P1407">MAX(IF((ProjectInfoTable[ProjectName]=DiscreteStatsTable[[#This Row],[ProjectName]]),(ProjectInfoTable[ProjectName]=DiscreteStatsTable[[#This Row],[ProjectName]])*ProjectInfoTable[ConfidenceInterval]))</f>
        <v>0.95</v>
      </c>
      <c r="Q1407" s="5">
        <f>IF(AND(DiscreteStatsTable[[#This Row],[RepsWithStatObserved]]=1,Y1407=0),200000000000000000000,IFERROR(_xlfn.T.INV.2T(1 -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07" s="5" cm="1">
        <f t="array" ref="R1407">MIN(IF((DiscreteStatsTable[GroupByKey]=DiscreteStatsTable[[#This Row],[GroupByKey]]),(DiscreteStatsTable[GroupByKey]=DiscreteStatsTable[[#This Row],[GroupByKey]])*DiscreteStatsTable[Average]))</f>
        <v>0.237432783899929</v>
      </c>
      <c r="S1407" s="5" cm="1">
        <f t="array" ref="S1407">MAX(IF((DiscreteStatsTable[GroupByKey]=DiscreteStatsTable[[#This Row],[GroupByKey]]),(DiscreteStatsTable[GroupByKey]=DiscreteStatsTable[[#This Row],[GroupByKey]])*DiscreteStatsTable[Average]))</f>
        <v>0.84867511073416402</v>
      </c>
      <c r="T1407" s="5" cm="1">
        <f t="array" ref="T1407">MIN(IF((DiscreteStatsTable[GroupByKey]=DiscreteStatsTable[[#This Row],[GroupByKey]]),(DiscreteStatsTable[GroupByKey]=DiscreteStatsTable[[#This Row],[GroupByKey]])*DiscreteStatsTable[Minimum]))</f>
        <v>0</v>
      </c>
      <c r="U1407" s="5" cm="1">
        <f t="array" ref="U1407">MAX(IF((DiscreteStatsTable[GroupByKey]=DiscreteStatsTable[[#This Row],[GroupByKey]]),(DiscreteStatsTable[GroupByKey]=DiscreteStatsTable[[#This Row],[GroupByKey]])*DiscreteStatsTable[Maximum]))</f>
        <v>8.0759045309264508</v>
      </c>
      <c r="V1407" s="5" cm="1">
        <f t="array" ref="V1407">IFERROR(AVERAGE(IF((DiscreteStatsTable[GroupByKey]=DiscreteStatsTable[[#This Row],[GroupByKey]]),(DiscreteStatsTable[GroupByKey]=DiscreteStatsTable[[#This Row],[GroupByKey]])*DiscreteStatsTable[NumberObservations])),0)</f>
        <v>305.8</v>
      </c>
      <c r="W1407" s="5">
        <f>IF((DiscreteStatsTable[[#This Row],[RepsRequested]]&gt;1),DiscreteStatsTable[[#This Row],[HalfWidth]],DiscreteStatsTable[[#This Row],[BatchMeansHalfWidth]])</f>
        <v>3.0763164648454102E-2</v>
      </c>
      <c r="X1407" s="5" cm="1">
        <f t="array" ref="X1407">COUNT(IF((DiscreteStatsTable[GroupByKey]=DiscreteStatsTable[[#This Row],[GroupByKey]]),(DiscreteStatsTable[GroupByKey]=DiscreteStatsTable[[#This Row],[GroupByKey]])*DiscreteStatsTable[Replication]))</f>
        <v>50</v>
      </c>
      <c r="Y1407" s="5">
        <f>IF(DiscreteStatsTable[[#This Row],[RepsRequested]]=DiscreteStatsTable[[#This Row],[RepsWithStatObserved]],1,0)</f>
        <v>1</v>
      </c>
    </row>
    <row r="1408" spans="1:25" x14ac:dyDescent="0.25">
      <c r="A1408" t="s">
        <v>68</v>
      </c>
      <c r="B1408" t="s">
        <v>70</v>
      </c>
      <c r="C1408">
        <v>2</v>
      </c>
      <c r="D1408" t="s">
        <v>99</v>
      </c>
      <c r="E1408" t="s">
        <v>72</v>
      </c>
      <c r="F1408" t="s">
        <v>73</v>
      </c>
      <c r="G1408">
        <v>0.11822414314207901</v>
      </c>
      <c r="H1408">
        <v>2E+20</v>
      </c>
      <c r="I1408">
        <v>5.2124598487822998E-2</v>
      </c>
      <c r="J1408">
        <v>0.226381396443812</v>
      </c>
      <c r="K1408">
        <v>305</v>
      </c>
      <c r="L140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08" s="5" cm="1">
        <f t="array" ref="M1408">MAX(IF((ProjectInfoTable[ProjectName]=DiscreteStatsTable[[#This Row],[ProjectName]]),(ProjectInfoTable[ProjectName]=DiscreteStatsTable[[#This Row],[ProjectName]])*ProjectInfoTable[NumberOfReplications]))</f>
        <v>50</v>
      </c>
      <c r="N1408" s="5" cm="1">
        <f t="array" ref="N1408">IFERROR(AVERAGE(IF((DiscreteStatsTable[GroupByKey]=DiscreteStatsTable[[#This Row],[GroupByKey]]),(DiscreteStatsTable[GroupByKey]=DiscreteStatsTable[[#This Row],[GroupByKey]])*DiscreteStatsTable[Average])),0)</f>
        <v>0.12177686007467209</v>
      </c>
      <c r="O1408" s="5" cm="1">
        <f t="array" ref="O140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08" s="5" cm="1">
        <f t="array" ref="P1408">MAX(IF((ProjectInfoTable[ProjectName]=DiscreteStatsTable[[#This Row],[ProjectName]]),(ProjectInfoTable[ProjectName]=DiscreteStatsTable[[#This Row],[ProjectName]])*ProjectInfoTable[ConfidenceInterval]))</f>
        <v>0.95</v>
      </c>
      <c r="Q1408" s="5">
        <f>IF(AND(DiscreteStatsTable[[#This Row],[RepsWithStatObserved]]=1,Y1408=0),200000000000000000000,IFERROR(_xlfn.T.INV.2T(1 -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08" s="5" cm="1">
        <f t="array" ref="R1408">MIN(IF((DiscreteStatsTable[GroupByKey]=DiscreteStatsTable[[#This Row],[GroupByKey]]),(DiscreteStatsTable[GroupByKey]=DiscreteStatsTable[[#This Row],[GroupByKey]])*DiscreteStatsTable[Average]))</f>
        <v>0.118188408210118</v>
      </c>
      <c r="S1408" s="5" cm="1">
        <f t="array" ref="S1408">MAX(IF((DiscreteStatsTable[GroupByKey]=DiscreteStatsTable[[#This Row],[GroupByKey]]),(DiscreteStatsTable[GroupByKey]=DiscreteStatsTable[[#This Row],[GroupByKey]])*DiscreteStatsTable[Average]))</f>
        <v>0.12678788848097999</v>
      </c>
      <c r="T1408" s="5" cm="1">
        <f t="array" ref="T1408">MIN(IF((DiscreteStatsTable[GroupByKey]=DiscreteStatsTable[[#This Row],[GroupByKey]]),(DiscreteStatsTable[GroupByKey]=DiscreteStatsTable[[#This Row],[GroupByKey]])*DiscreteStatsTable[Minimum]))</f>
        <v>5.0204876038262097E-2</v>
      </c>
      <c r="U1408" s="5" cm="1">
        <f t="array" ref="U1408">MAX(IF((DiscreteStatsTable[GroupByKey]=DiscreteStatsTable[[#This Row],[GroupByKey]]),(DiscreteStatsTable[GroupByKey]=DiscreteStatsTable[[#This Row],[GroupByKey]])*DiscreteStatsTable[Maximum]))</f>
        <v>0.23262438213749501</v>
      </c>
      <c r="V1408" s="5" cm="1">
        <f t="array" ref="V1408">IFERROR(AVERAGE(IF((DiscreteStatsTable[GroupByKey]=DiscreteStatsTable[[#This Row],[GroupByKey]]),(DiscreteStatsTable[GroupByKey]=DiscreteStatsTable[[#This Row],[GroupByKey]])*DiscreteStatsTable[NumberObservations])),0)</f>
        <v>305.8</v>
      </c>
      <c r="W1408" s="5">
        <f>IF((DiscreteStatsTable[[#This Row],[RepsRequested]]&gt;1),DiscreteStatsTable[[#This Row],[HalfWidth]],DiscreteStatsTable[[#This Row],[BatchMeansHalfWidth]])</f>
        <v>6.3220777360200328E-4</v>
      </c>
      <c r="X1408" s="5" cm="1">
        <f t="array" ref="X1408">COUNT(IF((DiscreteStatsTable[GroupByKey]=DiscreteStatsTable[[#This Row],[GroupByKey]]),(DiscreteStatsTable[GroupByKey]=DiscreteStatsTable[[#This Row],[GroupByKey]])*DiscreteStatsTable[Replication]))</f>
        <v>50</v>
      </c>
      <c r="Y1408" s="5">
        <f>IF(DiscreteStatsTable[[#This Row],[RepsRequested]]=DiscreteStatsTable[[#This Row],[RepsWithStatObserved]],1,0)</f>
        <v>1</v>
      </c>
    </row>
    <row r="1409" spans="1:25" x14ac:dyDescent="0.25">
      <c r="A1409" t="s">
        <v>68</v>
      </c>
      <c r="B1409" t="s">
        <v>70</v>
      </c>
      <c r="C1409">
        <v>2</v>
      </c>
      <c r="D1409" t="s">
        <v>99</v>
      </c>
      <c r="E1409" t="s">
        <v>74</v>
      </c>
      <c r="F1409" t="s">
        <v>73</v>
      </c>
      <c r="G1409">
        <v>3.8225886263195901</v>
      </c>
      <c r="H1409">
        <v>2E+20</v>
      </c>
      <c r="I1409">
        <v>1.68018122348059</v>
      </c>
      <c r="J1409">
        <v>9.4177179949738807</v>
      </c>
      <c r="K1409">
        <v>305</v>
      </c>
      <c r="L140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09" s="5" cm="1">
        <f t="array" ref="M1409">MAX(IF((ProjectInfoTable[ProjectName]=DiscreteStatsTable[[#This Row],[ProjectName]]),(ProjectInfoTable[ProjectName]=DiscreteStatsTable[[#This Row],[ProjectName]])*ProjectInfoTable[NumberOfReplications]))</f>
        <v>50</v>
      </c>
      <c r="N1409" s="5" cm="1">
        <f t="array" ref="N1409">IFERROR(AVERAGE(IF((DiscreteStatsTable[GroupByKey]=DiscreteStatsTable[[#This Row],[GroupByKey]]),(DiscreteStatsTable[GroupByKey]=DiscreteStatsTable[[#This Row],[GroupByKey]])*DiscreteStatsTable[Average])),0)</f>
        <v>4.0484530695469045</v>
      </c>
      <c r="O1409" s="5" cm="1">
        <f t="array" ref="O1409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09" s="5" cm="1">
        <f t="array" ref="P1409">MAX(IF((ProjectInfoTable[ProjectName]=DiscreteStatsTable[[#This Row],[ProjectName]]),(ProjectInfoTable[ProjectName]=DiscreteStatsTable[[#This Row],[ProjectName]])*ProjectInfoTable[ConfidenceInterval]))</f>
        <v>0.95</v>
      </c>
      <c r="Q1409" s="5">
        <f>IF(AND(DiscreteStatsTable[[#This Row],[RepsWithStatObserved]]=1,Y1409=0),200000000000000000000,IFERROR(_xlfn.T.INV.2T(1 -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09" s="5" cm="1">
        <f t="array" ref="R1409">MIN(IF((DiscreteStatsTable[GroupByKey]=DiscreteStatsTable[[#This Row],[GroupByKey]]),(DiscreteStatsTable[GroupByKey]=DiscreteStatsTable[[#This Row],[GroupByKey]])*DiscreteStatsTable[Average]))</f>
        <v>3.8225886263195901</v>
      </c>
      <c r="S1409" s="5" cm="1">
        <f t="array" ref="S1409">MAX(IF((DiscreteStatsTable[GroupByKey]=DiscreteStatsTable[[#This Row],[GroupByKey]]),(DiscreteStatsTable[GroupByKey]=DiscreteStatsTable[[#This Row],[GroupByKey]])*DiscreteStatsTable[Average]))</f>
        <v>4.5313661665321696</v>
      </c>
      <c r="T1409" s="5" cm="1">
        <f t="array" ref="T1409">MIN(IF((DiscreteStatsTable[GroupByKey]=DiscreteStatsTable[[#This Row],[GroupByKey]]),(DiscreteStatsTable[GroupByKey]=DiscreteStatsTable[[#This Row],[GroupByKey]])*DiscreteStatsTable[Minimum]))</f>
        <v>1.5061462811478601</v>
      </c>
      <c r="U1409" s="5" cm="1">
        <f t="array" ref="U1409">MAX(IF((DiscreteStatsTable[GroupByKey]=DiscreteStatsTable[[#This Row],[GroupByKey]]),(DiscreteStatsTable[GroupByKey]=DiscreteStatsTable[[#This Row],[GroupByKey]])*DiscreteStatsTable[Maximum]))</f>
        <v>12.7448467115066</v>
      </c>
      <c r="V1409" s="5" cm="1">
        <f t="array" ref="V1409">IFERROR(AVERAGE(IF((DiscreteStatsTable[GroupByKey]=DiscreteStatsTable[[#This Row],[GroupByKey]]),(DiscreteStatsTable[GroupByKey]=DiscreteStatsTable[[#This Row],[GroupByKey]])*DiscreteStatsTable[NumberObservations])),0)</f>
        <v>305.8</v>
      </c>
      <c r="W1409" s="5">
        <f>IF((DiscreteStatsTable[[#This Row],[RepsRequested]]&gt;1),DiscreteStatsTable[[#This Row],[HalfWidth]],DiscreteStatsTable[[#This Row],[BatchMeansHalfWidth]])</f>
        <v>4.3756559630115342E-2</v>
      </c>
      <c r="X1409" s="5" cm="1">
        <f t="array" ref="X1409">COUNT(IF((DiscreteStatsTable[GroupByKey]=DiscreteStatsTable[[#This Row],[GroupByKey]]),(DiscreteStatsTable[GroupByKey]=DiscreteStatsTable[[#This Row],[GroupByKey]])*DiscreteStatsTable[Replication]))</f>
        <v>50</v>
      </c>
      <c r="Y1409" s="5">
        <f>IF(DiscreteStatsTable[[#This Row],[RepsRequested]]=DiscreteStatsTable[[#This Row],[RepsWithStatObserved]],1,0)</f>
        <v>1</v>
      </c>
    </row>
    <row r="1410" spans="1:25" x14ac:dyDescent="0.25">
      <c r="A1410" t="s">
        <v>68</v>
      </c>
      <c r="B1410" t="s">
        <v>70</v>
      </c>
      <c r="C1410">
        <v>2</v>
      </c>
      <c r="D1410" t="s">
        <v>99</v>
      </c>
      <c r="E1410" t="s">
        <v>75</v>
      </c>
      <c r="F1410" t="s">
        <v>73</v>
      </c>
      <c r="G1410">
        <v>0.11822414314207901</v>
      </c>
      <c r="H1410">
        <v>2E+20</v>
      </c>
      <c r="I1410">
        <v>5.2124598487822998E-2</v>
      </c>
      <c r="J1410">
        <v>0.226381396443812</v>
      </c>
      <c r="K1410">
        <v>305</v>
      </c>
      <c r="L141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10" s="5" cm="1">
        <f t="array" ref="M1410">MAX(IF((ProjectInfoTable[ProjectName]=DiscreteStatsTable[[#This Row],[ProjectName]]),(ProjectInfoTable[ProjectName]=DiscreteStatsTable[[#This Row],[ProjectName]])*ProjectInfoTable[NumberOfReplications]))</f>
        <v>50</v>
      </c>
      <c r="N1410" s="5" cm="1">
        <f t="array" ref="N1410">IFERROR(AVERAGE(IF((DiscreteStatsTable[GroupByKey]=DiscreteStatsTable[[#This Row],[GroupByKey]]),(DiscreteStatsTable[GroupByKey]=DiscreteStatsTable[[#This Row],[GroupByKey]])*DiscreteStatsTable[Average])),0)</f>
        <v>0.12177686007467209</v>
      </c>
      <c r="O1410" s="5" cm="1">
        <f t="array" ref="O141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10" s="5" cm="1">
        <f t="array" ref="P1410">MAX(IF((ProjectInfoTable[ProjectName]=DiscreteStatsTable[[#This Row],[ProjectName]]),(ProjectInfoTable[ProjectName]=DiscreteStatsTable[[#This Row],[ProjectName]])*ProjectInfoTable[ConfidenceInterval]))</f>
        <v>0.95</v>
      </c>
      <c r="Q1410" s="5">
        <f>IF(AND(DiscreteStatsTable[[#This Row],[RepsWithStatObserved]]=1,Y1410=0),200000000000000000000,IFERROR(_xlfn.T.INV.2T(1 -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10" s="5" cm="1">
        <f t="array" ref="R1410">MIN(IF((DiscreteStatsTable[GroupByKey]=DiscreteStatsTable[[#This Row],[GroupByKey]]),(DiscreteStatsTable[GroupByKey]=DiscreteStatsTable[[#This Row],[GroupByKey]])*DiscreteStatsTable[Average]))</f>
        <v>0.118188408210118</v>
      </c>
      <c r="S1410" s="5" cm="1">
        <f t="array" ref="S1410">MAX(IF((DiscreteStatsTable[GroupByKey]=DiscreteStatsTable[[#This Row],[GroupByKey]]),(DiscreteStatsTable[GroupByKey]=DiscreteStatsTable[[#This Row],[GroupByKey]])*DiscreteStatsTable[Average]))</f>
        <v>0.12678788848097999</v>
      </c>
      <c r="T1410" s="5" cm="1">
        <f t="array" ref="T1410">MIN(IF((DiscreteStatsTable[GroupByKey]=DiscreteStatsTable[[#This Row],[GroupByKey]]),(DiscreteStatsTable[GroupByKey]=DiscreteStatsTable[[#This Row],[GroupByKey]])*DiscreteStatsTable[Minimum]))</f>
        <v>5.0204876038262097E-2</v>
      </c>
      <c r="U1410" s="5" cm="1">
        <f t="array" ref="U1410">MAX(IF((DiscreteStatsTable[GroupByKey]=DiscreteStatsTable[[#This Row],[GroupByKey]]),(DiscreteStatsTable[GroupByKey]=DiscreteStatsTable[[#This Row],[GroupByKey]])*DiscreteStatsTable[Maximum]))</f>
        <v>0.23262438213749501</v>
      </c>
      <c r="V1410" s="5" cm="1">
        <f t="array" ref="V1410">IFERROR(AVERAGE(IF((DiscreteStatsTable[GroupByKey]=DiscreteStatsTable[[#This Row],[GroupByKey]]),(DiscreteStatsTable[GroupByKey]=DiscreteStatsTable[[#This Row],[GroupByKey]])*DiscreteStatsTable[NumberObservations])),0)</f>
        <v>305.8</v>
      </c>
      <c r="W1410" s="5">
        <f>IF((DiscreteStatsTable[[#This Row],[RepsRequested]]&gt;1),DiscreteStatsTable[[#This Row],[HalfWidth]],DiscreteStatsTable[[#This Row],[BatchMeansHalfWidth]])</f>
        <v>6.3220777360200328E-4</v>
      </c>
      <c r="X1410" s="5" cm="1">
        <f t="array" ref="X1410">COUNT(IF((DiscreteStatsTable[GroupByKey]=DiscreteStatsTable[[#This Row],[GroupByKey]]),(DiscreteStatsTable[GroupByKey]=DiscreteStatsTable[[#This Row],[GroupByKey]])*DiscreteStatsTable[Replication]))</f>
        <v>50</v>
      </c>
      <c r="Y1410" s="5">
        <f>IF(DiscreteStatsTable[[#This Row],[RepsRequested]]=DiscreteStatsTable[[#This Row],[RepsWithStatObserved]],1,0)</f>
        <v>1</v>
      </c>
    </row>
    <row r="1411" spans="1:25" x14ac:dyDescent="0.25">
      <c r="A1411" t="s">
        <v>68</v>
      </c>
      <c r="B1411" t="s">
        <v>70</v>
      </c>
      <c r="C1411">
        <v>2</v>
      </c>
      <c r="D1411" t="s">
        <v>99</v>
      </c>
      <c r="E1411" t="s">
        <v>76</v>
      </c>
      <c r="F1411" t="s">
        <v>73</v>
      </c>
      <c r="G1411">
        <v>3.5467242942623698</v>
      </c>
      <c r="H1411">
        <v>2E+20</v>
      </c>
      <c r="I1411">
        <v>1.5637379546346899</v>
      </c>
      <c r="J1411">
        <v>6.7914418933143699</v>
      </c>
      <c r="K1411">
        <v>305</v>
      </c>
      <c r="L141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11" s="5" cm="1">
        <f t="array" ref="M1411">MAX(IF((ProjectInfoTable[ProjectName]=DiscreteStatsTable[[#This Row],[ProjectName]]),(ProjectInfoTable[ProjectName]=DiscreteStatsTable[[#This Row],[ProjectName]])*ProjectInfoTable[NumberOfReplications]))</f>
        <v>50</v>
      </c>
      <c r="N1411" s="5" cm="1">
        <f t="array" ref="N1411">IFERROR(AVERAGE(IF((DiscreteStatsTable[GroupByKey]=DiscreteStatsTable[[#This Row],[GroupByKey]]),(DiscreteStatsTable[GroupByKey]=DiscreteStatsTable[[#This Row],[GroupByKey]])*DiscreteStatsTable[Average])),0)</f>
        <v>3.653305802240161</v>
      </c>
      <c r="O1411" s="5" cm="1">
        <f t="array" ref="O1411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11" s="5" cm="1">
        <f t="array" ref="P1411">MAX(IF((ProjectInfoTable[ProjectName]=DiscreteStatsTable[[#This Row],[ProjectName]]),(ProjectInfoTable[ProjectName]=DiscreteStatsTable[[#This Row],[ProjectName]])*ProjectInfoTable[ConfidenceInterval]))</f>
        <v>0.95</v>
      </c>
      <c r="Q1411" s="5">
        <f>IF(AND(DiscreteStatsTable[[#This Row],[RepsWithStatObserved]]=1,Y1411=0),200000000000000000000,IFERROR(_xlfn.T.INV.2T(1 -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11" s="5" cm="1">
        <f t="array" ref="R1411">MIN(IF((DiscreteStatsTable[GroupByKey]=DiscreteStatsTable[[#This Row],[GroupByKey]]),(DiscreteStatsTable[GroupByKey]=DiscreteStatsTable[[#This Row],[GroupByKey]])*DiscreteStatsTable[Average]))</f>
        <v>3.54565224630353</v>
      </c>
      <c r="S1411" s="5" cm="1">
        <f t="array" ref="S1411">MAX(IF((DiscreteStatsTable[GroupByKey]=DiscreteStatsTable[[#This Row],[GroupByKey]]),(DiscreteStatsTable[GroupByKey]=DiscreteStatsTable[[#This Row],[GroupByKey]])*DiscreteStatsTable[Average]))</f>
        <v>3.8036366544294</v>
      </c>
      <c r="T1411" s="5" cm="1">
        <f t="array" ref="T1411">MIN(IF((DiscreteStatsTable[GroupByKey]=DiscreteStatsTable[[#This Row],[GroupByKey]]),(DiscreteStatsTable[GroupByKey]=DiscreteStatsTable[[#This Row],[GroupByKey]])*DiscreteStatsTable[Minimum]))</f>
        <v>1.5061462811478601</v>
      </c>
      <c r="U1411" s="5" cm="1">
        <f t="array" ref="U1411">MAX(IF((DiscreteStatsTable[GroupByKey]=DiscreteStatsTable[[#This Row],[GroupByKey]]),(DiscreteStatsTable[GroupByKey]=DiscreteStatsTable[[#This Row],[GroupByKey]])*DiscreteStatsTable[Maximum]))</f>
        <v>6.9787314641248503</v>
      </c>
      <c r="V1411" s="5" cm="1">
        <f t="array" ref="V1411">IFERROR(AVERAGE(IF((DiscreteStatsTable[GroupByKey]=DiscreteStatsTable[[#This Row],[GroupByKey]]),(DiscreteStatsTable[GroupByKey]=DiscreteStatsTable[[#This Row],[GroupByKey]])*DiscreteStatsTable[NumberObservations])),0)</f>
        <v>305.8</v>
      </c>
      <c r="W1411" s="5">
        <f>IF((DiscreteStatsTable[[#This Row],[RepsRequested]]&gt;1),DiscreteStatsTable[[#This Row],[HalfWidth]],DiscreteStatsTable[[#This Row],[BatchMeansHalfWidth]])</f>
        <v>1.8966233208060453E-2</v>
      </c>
      <c r="X1411" s="5" cm="1">
        <f t="array" ref="X1411">COUNT(IF((DiscreteStatsTable[GroupByKey]=DiscreteStatsTable[[#This Row],[GroupByKey]]),(DiscreteStatsTable[GroupByKey]=DiscreteStatsTable[[#This Row],[GroupByKey]])*DiscreteStatsTable[Replication]))</f>
        <v>50</v>
      </c>
      <c r="Y1411" s="5">
        <f>IF(DiscreteStatsTable[[#This Row],[RepsRequested]]=DiscreteStatsTable[[#This Row],[RepsWithStatObserved]],1,0)</f>
        <v>1</v>
      </c>
    </row>
    <row r="1412" spans="1:25" x14ac:dyDescent="0.25">
      <c r="A1412" t="s">
        <v>68</v>
      </c>
      <c r="B1412" t="s">
        <v>70</v>
      </c>
      <c r="C1412">
        <v>2</v>
      </c>
      <c r="D1412" t="s">
        <v>99</v>
      </c>
      <c r="E1412" t="s">
        <v>77</v>
      </c>
      <c r="F1412" t="s">
        <v>73</v>
      </c>
      <c r="G1412">
        <v>0</v>
      </c>
      <c r="H1412">
        <v>2E+20</v>
      </c>
      <c r="I1412">
        <v>0</v>
      </c>
      <c r="J1412">
        <v>0</v>
      </c>
      <c r="K1412">
        <v>305</v>
      </c>
      <c r="L141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12" s="5" cm="1">
        <f t="array" ref="M1412">MAX(IF((ProjectInfoTable[ProjectName]=DiscreteStatsTable[[#This Row],[ProjectName]]),(ProjectInfoTable[ProjectName]=DiscreteStatsTable[[#This Row],[ProjectName]])*ProjectInfoTable[NumberOfReplications]))</f>
        <v>50</v>
      </c>
      <c r="N1412" s="5" cm="1">
        <f t="array" ref="N1412">IFERROR(AVERAGE(IF((DiscreteStatsTable[GroupByKey]=DiscreteStatsTable[[#This Row],[GroupByKey]]),(DiscreteStatsTable[GroupByKey]=DiscreteStatsTable[[#This Row],[GroupByKey]])*DiscreteStatsTable[Average])),0)</f>
        <v>0</v>
      </c>
      <c r="O1412" s="5" cm="1">
        <f t="array" ref="O1412">IFERROR(_xlfn.STDEV.S(IF((DiscreteStatsTable[GroupByKey]=DiscreteStatsTable[[#This Row],[GroupByKey]]),(DiscreteStatsTable[GroupByKey]=DiscreteStatsTable[[#This Row],[GroupByKey]])*DiscreteStatsTable[Average])),0)</f>
        <v>0</v>
      </c>
      <c r="P1412" s="5" cm="1">
        <f t="array" ref="P1412">MAX(IF((ProjectInfoTable[ProjectName]=DiscreteStatsTable[[#This Row],[ProjectName]]),(ProjectInfoTable[ProjectName]=DiscreteStatsTable[[#This Row],[ProjectName]])*ProjectInfoTable[ConfidenceInterval]))</f>
        <v>0.95</v>
      </c>
      <c r="Q1412" s="5">
        <f>IF(AND(DiscreteStatsTable[[#This Row],[RepsWithStatObserved]]=1,Y1412=0),200000000000000000000,IFERROR(_xlfn.T.INV.2T(1 -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2" s="5" cm="1">
        <f t="array" ref="R1412">MIN(IF((DiscreteStatsTable[GroupByKey]=DiscreteStatsTable[[#This Row],[GroupByKey]]),(DiscreteStatsTable[GroupByKey]=DiscreteStatsTable[[#This Row],[GroupByKey]])*DiscreteStatsTable[Average]))</f>
        <v>0</v>
      </c>
      <c r="S1412" s="5" cm="1">
        <f t="array" ref="S1412">MAX(IF((DiscreteStatsTable[GroupByKey]=DiscreteStatsTable[[#This Row],[GroupByKey]]),(DiscreteStatsTable[GroupByKey]=DiscreteStatsTable[[#This Row],[GroupByKey]])*DiscreteStatsTable[Average]))</f>
        <v>0</v>
      </c>
      <c r="T1412" s="5" cm="1">
        <f t="array" ref="T1412">MIN(IF((DiscreteStatsTable[GroupByKey]=DiscreteStatsTable[[#This Row],[GroupByKey]]),(DiscreteStatsTable[GroupByKey]=DiscreteStatsTable[[#This Row],[GroupByKey]])*DiscreteStatsTable[Minimum]))</f>
        <v>0</v>
      </c>
      <c r="U1412" s="5" cm="1">
        <f t="array" ref="U1412">MAX(IF((DiscreteStatsTable[GroupByKey]=DiscreteStatsTable[[#This Row],[GroupByKey]]),(DiscreteStatsTable[GroupByKey]=DiscreteStatsTable[[#This Row],[GroupByKey]])*DiscreteStatsTable[Maximum]))</f>
        <v>0</v>
      </c>
      <c r="V1412" s="5" cm="1">
        <f t="array" ref="V1412">IFERROR(AVERAGE(IF((DiscreteStatsTable[GroupByKey]=DiscreteStatsTable[[#This Row],[GroupByKey]]),(DiscreteStatsTable[GroupByKey]=DiscreteStatsTable[[#This Row],[GroupByKey]])*DiscreteStatsTable[NumberObservations])),0)</f>
        <v>305.8</v>
      </c>
      <c r="W1412" s="5">
        <f>IF((DiscreteStatsTable[[#This Row],[RepsRequested]]&gt;1),DiscreteStatsTable[[#This Row],[HalfWidth]],DiscreteStatsTable[[#This Row],[BatchMeansHalfWidth]])</f>
        <v>0</v>
      </c>
      <c r="X1412" s="5" cm="1">
        <f t="array" ref="X1412">COUNT(IF((DiscreteStatsTable[GroupByKey]=DiscreteStatsTable[[#This Row],[GroupByKey]]),(DiscreteStatsTable[GroupByKey]=DiscreteStatsTable[[#This Row],[GroupByKey]])*DiscreteStatsTable[Replication]))</f>
        <v>50</v>
      </c>
      <c r="Y1412" s="5">
        <f>IF(DiscreteStatsTable[[#This Row],[RepsRequested]]=DiscreteStatsTable[[#This Row],[RepsWithStatObserved]],1,0)</f>
        <v>1</v>
      </c>
    </row>
    <row r="1413" spans="1:25" x14ac:dyDescent="0.25">
      <c r="A1413" t="s">
        <v>68</v>
      </c>
      <c r="B1413" t="s">
        <v>70</v>
      </c>
      <c r="C1413">
        <v>2</v>
      </c>
      <c r="D1413" t="s">
        <v>99</v>
      </c>
      <c r="E1413" t="s">
        <v>78</v>
      </c>
      <c r="F1413" t="s">
        <v>73</v>
      </c>
      <c r="G1413">
        <v>0.27586433205722399</v>
      </c>
      <c r="H1413">
        <v>2E+20</v>
      </c>
      <c r="I1413">
        <v>0</v>
      </c>
      <c r="J1413">
        <v>3.81589867303944</v>
      </c>
      <c r="K1413">
        <v>305</v>
      </c>
      <c r="L141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13" s="5" cm="1">
        <f t="array" ref="M1413">MAX(IF((ProjectInfoTable[ProjectName]=DiscreteStatsTable[[#This Row],[ProjectName]]),(ProjectInfoTable[ProjectName]=DiscreteStatsTable[[#This Row],[ProjectName]])*ProjectInfoTable[NumberOfReplications]))</f>
        <v>50</v>
      </c>
      <c r="N1413" s="5" cm="1">
        <f t="array" ref="N1413">IFERROR(AVERAGE(IF((DiscreteStatsTable[GroupByKey]=DiscreteStatsTable[[#This Row],[GroupByKey]]),(DiscreteStatsTable[GroupByKey]=DiscreteStatsTable[[#This Row],[GroupByKey]])*DiscreteStatsTable[Average])),0)</f>
        <v>0.39514726730674299</v>
      </c>
      <c r="O1413" s="5" cm="1">
        <f t="array" ref="O1413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13" s="5" cm="1">
        <f t="array" ref="P1413">MAX(IF((ProjectInfoTable[ProjectName]=DiscreteStatsTable[[#This Row],[ProjectName]]),(ProjectInfoTable[ProjectName]=DiscreteStatsTable[[#This Row],[ProjectName]])*ProjectInfoTable[ConfidenceInterval]))</f>
        <v>0.95</v>
      </c>
      <c r="Q1413" s="5">
        <f>IF(AND(DiscreteStatsTable[[#This Row],[RepsWithStatObserved]]=1,Y1413=0),200000000000000000000,IFERROR(_xlfn.T.INV.2T(1 -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13" s="5" cm="1">
        <f t="array" ref="R1413">MIN(IF((DiscreteStatsTable[GroupByKey]=DiscreteStatsTable[[#This Row],[GroupByKey]]),(DiscreteStatsTable[GroupByKey]=DiscreteStatsTable[[#This Row],[GroupByKey]])*DiscreteStatsTable[Average]))</f>
        <v>0.237432783899929</v>
      </c>
      <c r="S1413" s="5" cm="1">
        <f t="array" ref="S1413">MAX(IF((DiscreteStatsTable[GroupByKey]=DiscreteStatsTable[[#This Row],[GroupByKey]]),(DiscreteStatsTable[GroupByKey]=DiscreteStatsTable[[#This Row],[GroupByKey]])*DiscreteStatsTable[Average]))</f>
        <v>0.84867511073416402</v>
      </c>
      <c r="T1413" s="5" cm="1">
        <f t="array" ref="T1413">MIN(IF((DiscreteStatsTable[GroupByKey]=DiscreteStatsTable[[#This Row],[GroupByKey]]),(DiscreteStatsTable[GroupByKey]=DiscreteStatsTable[[#This Row],[GroupByKey]])*DiscreteStatsTable[Minimum]))</f>
        <v>0</v>
      </c>
      <c r="U1413" s="5" cm="1">
        <f t="array" ref="U1413">MAX(IF((DiscreteStatsTable[GroupByKey]=DiscreteStatsTable[[#This Row],[GroupByKey]]),(DiscreteStatsTable[GroupByKey]=DiscreteStatsTable[[#This Row],[GroupByKey]])*DiscreteStatsTable[Maximum]))</f>
        <v>8.0759045309264508</v>
      </c>
      <c r="V1413" s="5" cm="1">
        <f t="array" ref="V1413">IFERROR(AVERAGE(IF((DiscreteStatsTable[GroupByKey]=DiscreteStatsTable[[#This Row],[GroupByKey]]),(DiscreteStatsTable[GroupByKey]=DiscreteStatsTable[[#This Row],[GroupByKey]])*DiscreteStatsTable[NumberObservations])),0)</f>
        <v>305.8</v>
      </c>
      <c r="W1413" s="5">
        <f>IF((DiscreteStatsTable[[#This Row],[RepsRequested]]&gt;1),DiscreteStatsTable[[#This Row],[HalfWidth]],DiscreteStatsTable[[#This Row],[BatchMeansHalfWidth]])</f>
        <v>3.0763164648454102E-2</v>
      </c>
      <c r="X1413" s="5" cm="1">
        <f t="array" ref="X1413">COUNT(IF((DiscreteStatsTable[GroupByKey]=DiscreteStatsTable[[#This Row],[GroupByKey]]),(DiscreteStatsTable[GroupByKey]=DiscreteStatsTable[[#This Row],[GroupByKey]])*DiscreteStatsTable[Replication]))</f>
        <v>50</v>
      </c>
      <c r="Y1413" s="5">
        <f>IF(DiscreteStatsTable[[#This Row],[RepsRequested]]=DiscreteStatsTable[[#This Row],[RepsWithStatObserved]],1,0)</f>
        <v>1</v>
      </c>
    </row>
    <row r="1414" spans="1:25" x14ac:dyDescent="0.25">
      <c r="A1414" t="s">
        <v>68</v>
      </c>
      <c r="B1414" t="s">
        <v>70</v>
      </c>
      <c r="C1414">
        <v>3</v>
      </c>
      <c r="D1414" t="s">
        <v>99</v>
      </c>
      <c r="E1414" t="s">
        <v>72</v>
      </c>
      <c r="F1414" t="s">
        <v>73</v>
      </c>
      <c r="G1414">
        <v>0.11872124110289201</v>
      </c>
      <c r="H1414">
        <v>2E+20</v>
      </c>
      <c r="I1414">
        <v>5.34349153497857E-2</v>
      </c>
      <c r="J1414">
        <v>0.22515165862335301</v>
      </c>
      <c r="K1414">
        <v>307</v>
      </c>
      <c r="L141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14" s="5" cm="1">
        <f t="array" ref="M1414">MAX(IF((ProjectInfoTable[ProjectName]=DiscreteStatsTable[[#This Row],[ProjectName]]),(ProjectInfoTable[ProjectName]=DiscreteStatsTable[[#This Row],[ProjectName]])*ProjectInfoTable[NumberOfReplications]))</f>
        <v>50</v>
      </c>
      <c r="N1414" s="5" cm="1">
        <f t="array" ref="N1414">IFERROR(AVERAGE(IF((DiscreteStatsTable[GroupByKey]=DiscreteStatsTable[[#This Row],[GroupByKey]]),(DiscreteStatsTable[GroupByKey]=DiscreteStatsTable[[#This Row],[GroupByKey]])*DiscreteStatsTable[Average])),0)</f>
        <v>0.12177686007467209</v>
      </c>
      <c r="O1414" s="5" cm="1">
        <f t="array" ref="O141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14" s="5" cm="1">
        <f t="array" ref="P1414">MAX(IF((ProjectInfoTable[ProjectName]=DiscreteStatsTable[[#This Row],[ProjectName]]),(ProjectInfoTable[ProjectName]=DiscreteStatsTable[[#This Row],[ProjectName]])*ProjectInfoTable[ConfidenceInterval]))</f>
        <v>0.95</v>
      </c>
      <c r="Q1414" s="5">
        <f>IF(AND(DiscreteStatsTable[[#This Row],[RepsWithStatObserved]]=1,Y1414=0),200000000000000000000,IFERROR(_xlfn.T.INV.2T(1 -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14" s="5" cm="1">
        <f t="array" ref="R1414">MIN(IF((DiscreteStatsTable[GroupByKey]=DiscreteStatsTable[[#This Row],[GroupByKey]]),(DiscreteStatsTable[GroupByKey]=DiscreteStatsTable[[#This Row],[GroupByKey]])*DiscreteStatsTable[Average]))</f>
        <v>0.118188408210118</v>
      </c>
      <c r="S1414" s="5" cm="1">
        <f t="array" ref="S1414">MAX(IF((DiscreteStatsTable[GroupByKey]=DiscreteStatsTable[[#This Row],[GroupByKey]]),(DiscreteStatsTable[GroupByKey]=DiscreteStatsTable[[#This Row],[GroupByKey]])*DiscreteStatsTable[Average]))</f>
        <v>0.12678788848097999</v>
      </c>
      <c r="T1414" s="5" cm="1">
        <f t="array" ref="T1414">MIN(IF((DiscreteStatsTable[GroupByKey]=DiscreteStatsTable[[#This Row],[GroupByKey]]),(DiscreteStatsTable[GroupByKey]=DiscreteStatsTable[[#This Row],[GroupByKey]])*DiscreteStatsTable[Minimum]))</f>
        <v>5.0204876038262097E-2</v>
      </c>
      <c r="U1414" s="5" cm="1">
        <f t="array" ref="U1414">MAX(IF((DiscreteStatsTable[GroupByKey]=DiscreteStatsTable[[#This Row],[GroupByKey]]),(DiscreteStatsTable[GroupByKey]=DiscreteStatsTable[[#This Row],[GroupByKey]])*DiscreteStatsTable[Maximum]))</f>
        <v>0.23262438213749501</v>
      </c>
      <c r="V1414" s="5" cm="1">
        <f t="array" ref="V1414">IFERROR(AVERAGE(IF((DiscreteStatsTable[GroupByKey]=DiscreteStatsTable[[#This Row],[GroupByKey]]),(DiscreteStatsTable[GroupByKey]=DiscreteStatsTable[[#This Row],[GroupByKey]])*DiscreteStatsTable[NumberObservations])),0)</f>
        <v>305.8</v>
      </c>
      <c r="W1414" s="5">
        <f>IF((DiscreteStatsTable[[#This Row],[RepsRequested]]&gt;1),DiscreteStatsTable[[#This Row],[HalfWidth]],DiscreteStatsTable[[#This Row],[BatchMeansHalfWidth]])</f>
        <v>6.3220777360200328E-4</v>
      </c>
      <c r="X1414" s="5" cm="1">
        <f t="array" ref="X1414">COUNT(IF((DiscreteStatsTable[GroupByKey]=DiscreteStatsTable[[#This Row],[GroupByKey]]),(DiscreteStatsTable[GroupByKey]=DiscreteStatsTable[[#This Row],[GroupByKey]])*DiscreteStatsTable[Replication]))</f>
        <v>50</v>
      </c>
      <c r="Y1414" s="5">
        <f>IF(DiscreteStatsTable[[#This Row],[RepsRequested]]=DiscreteStatsTable[[#This Row],[RepsWithStatObserved]],1,0)</f>
        <v>1</v>
      </c>
    </row>
    <row r="1415" spans="1:25" x14ac:dyDescent="0.25">
      <c r="A1415" t="s">
        <v>68</v>
      </c>
      <c r="B1415" t="s">
        <v>70</v>
      </c>
      <c r="C1415">
        <v>3</v>
      </c>
      <c r="D1415" t="s">
        <v>99</v>
      </c>
      <c r="E1415" t="s">
        <v>74</v>
      </c>
      <c r="F1415" t="s">
        <v>73</v>
      </c>
      <c r="G1415">
        <v>3.8417611611061999</v>
      </c>
      <c r="H1415">
        <v>2E+20</v>
      </c>
      <c r="I1415">
        <v>1.6773072123278301</v>
      </c>
      <c r="J1415">
        <v>8.3351436551918106</v>
      </c>
      <c r="K1415">
        <v>307</v>
      </c>
      <c r="L141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15" s="5" cm="1">
        <f t="array" ref="M1415">MAX(IF((ProjectInfoTable[ProjectName]=DiscreteStatsTable[[#This Row],[ProjectName]]),(ProjectInfoTable[ProjectName]=DiscreteStatsTable[[#This Row],[ProjectName]])*ProjectInfoTable[NumberOfReplications]))</f>
        <v>50</v>
      </c>
      <c r="N1415" s="5" cm="1">
        <f t="array" ref="N1415">IFERROR(AVERAGE(IF((DiscreteStatsTable[GroupByKey]=DiscreteStatsTable[[#This Row],[GroupByKey]]),(DiscreteStatsTable[GroupByKey]=DiscreteStatsTable[[#This Row],[GroupByKey]])*DiscreteStatsTable[Average])),0)</f>
        <v>4.0484530695469045</v>
      </c>
      <c r="O1415" s="5" cm="1">
        <f t="array" ref="O1415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15" s="5" cm="1">
        <f t="array" ref="P1415">MAX(IF((ProjectInfoTable[ProjectName]=DiscreteStatsTable[[#This Row],[ProjectName]]),(ProjectInfoTable[ProjectName]=DiscreteStatsTable[[#This Row],[ProjectName]])*ProjectInfoTable[ConfidenceInterval]))</f>
        <v>0.95</v>
      </c>
      <c r="Q1415" s="5">
        <f>IF(AND(DiscreteStatsTable[[#This Row],[RepsWithStatObserved]]=1,Y1415=0),200000000000000000000,IFERROR(_xlfn.T.INV.2T(1 -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15" s="5" cm="1">
        <f t="array" ref="R1415">MIN(IF((DiscreteStatsTable[GroupByKey]=DiscreteStatsTable[[#This Row],[GroupByKey]]),(DiscreteStatsTable[GroupByKey]=DiscreteStatsTable[[#This Row],[GroupByKey]])*DiscreteStatsTable[Average]))</f>
        <v>3.8225886263195901</v>
      </c>
      <c r="S1415" s="5" cm="1">
        <f t="array" ref="S1415">MAX(IF((DiscreteStatsTable[GroupByKey]=DiscreteStatsTable[[#This Row],[GroupByKey]]),(DiscreteStatsTable[GroupByKey]=DiscreteStatsTable[[#This Row],[GroupByKey]])*DiscreteStatsTable[Average]))</f>
        <v>4.5313661665321696</v>
      </c>
      <c r="T1415" s="5" cm="1">
        <f t="array" ref="T1415">MIN(IF((DiscreteStatsTable[GroupByKey]=DiscreteStatsTable[[#This Row],[GroupByKey]]),(DiscreteStatsTable[GroupByKey]=DiscreteStatsTable[[#This Row],[GroupByKey]])*DiscreteStatsTable[Minimum]))</f>
        <v>1.5061462811478601</v>
      </c>
      <c r="U1415" s="5" cm="1">
        <f t="array" ref="U1415">MAX(IF((DiscreteStatsTable[GroupByKey]=DiscreteStatsTable[[#This Row],[GroupByKey]]),(DiscreteStatsTable[GroupByKey]=DiscreteStatsTable[[#This Row],[GroupByKey]])*DiscreteStatsTable[Maximum]))</f>
        <v>12.7448467115066</v>
      </c>
      <c r="V1415" s="5" cm="1">
        <f t="array" ref="V1415">IFERROR(AVERAGE(IF((DiscreteStatsTable[GroupByKey]=DiscreteStatsTable[[#This Row],[GroupByKey]]),(DiscreteStatsTable[GroupByKey]=DiscreteStatsTable[[#This Row],[GroupByKey]])*DiscreteStatsTable[NumberObservations])),0)</f>
        <v>305.8</v>
      </c>
      <c r="W1415" s="5">
        <f>IF((DiscreteStatsTable[[#This Row],[RepsRequested]]&gt;1),DiscreteStatsTable[[#This Row],[HalfWidth]],DiscreteStatsTable[[#This Row],[BatchMeansHalfWidth]])</f>
        <v>4.3756559630115342E-2</v>
      </c>
      <c r="X1415" s="5" cm="1">
        <f t="array" ref="X1415">COUNT(IF((DiscreteStatsTable[GroupByKey]=DiscreteStatsTable[[#This Row],[GroupByKey]]),(DiscreteStatsTable[GroupByKey]=DiscreteStatsTable[[#This Row],[GroupByKey]])*DiscreteStatsTable[Replication]))</f>
        <v>50</v>
      </c>
      <c r="Y1415" s="5">
        <f>IF(DiscreteStatsTable[[#This Row],[RepsRequested]]=DiscreteStatsTable[[#This Row],[RepsWithStatObserved]],1,0)</f>
        <v>1</v>
      </c>
    </row>
    <row r="1416" spans="1:25" x14ac:dyDescent="0.25">
      <c r="A1416" t="s">
        <v>68</v>
      </c>
      <c r="B1416" t="s">
        <v>70</v>
      </c>
      <c r="C1416">
        <v>3</v>
      </c>
      <c r="D1416" t="s">
        <v>99</v>
      </c>
      <c r="E1416" t="s">
        <v>75</v>
      </c>
      <c r="F1416" t="s">
        <v>73</v>
      </c>
      <c r="G1416">
        <v>0.11872124110289201</v>
      </c>
      <c r="H1416">
        <v>2E+20</v>
      </c>
      <c r="I1416">
        <v>5.34349153497857E-2</v>
      </c>
      <c r="J1416">
        <v>0.22515165862335301</v>
      </c>
      <c r="K1416">
        <v>307</v>
      </c>
      <c r="L141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16" s="5" cm="1">
        <f t="array" ref="M1416">MAX(IF((ProjectInfoTable[ProjectName]=DiscreteStatsTable[[#This Row],[ProjectName]]),(ProjectInfoTable[ProjectName]=DiscreteStatsTable[[#This Row],[ProjectName]])*ProjectInfoTable[NumberOfReplications]))</f>
        <v>50</v>
      </c>
      <c r="N1416" s="5" cm="1">
        <f t="array" ref="N1416">IFERROR(AVERAGE(IF((DiscreteStatsTable[GroupByKey]=DiscreteStatsTable[[#This Row],[GroupByKey]]),(DiscreteStatsTable[GroupByKey]=DiscreteStatsTable[[#This Row],[GroupByKey]])*DiscreteStatsTable[Average])),0)</f>
        <v>0.12177686007467209</v>
      </c>
      <c r="O1416" s="5" cm="1">
        <f t="array" ref="O141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16" s="5" cm="1">
        <f t="array" ref="P1416">MAX(IF((ProjectInfoTable[ProjectName]=DiscreteStatsTable[[#This Row],[ProjectName]]),(ProjectInfoTable[ProjectName]=DiscreteStatsTable[[#This Row],[ProjectName]])*ProjectInfoTable[ConfidenceInterval]))</f>
        <v>0.95</v>
      </c>
      <c r="Q1416" s="5">
        <f>IF(AND(DiscreteStatsTable[[#This Row],[RepsWithStatObserved]]=1,Y1416=0),200000000000000000000,IFERROR(_xlfn.T.INV.2T(1 -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16" s="5" cm="1">
        <f t="array" ref="R1416">MIN(IF((DiscreteStatsTable[GroupByKey]=DiscreteStatsTable[[#This Row],[GroupByKey]]),(DiscreteStatsTable[GroupByKey]=DiscreteStatsTable[[#This Row],[GroupByKey]])*DiscreteStatsTable[Average]))</f>
        <v>0.118188408210118</v>
      </c>
      <c r="S1416" s="5" cm="1">
        <f t="array" ref="S1416">MAX(IF((DiscreteStatsTable[GroupByKey]=DiscreteStatsTable[[#This Row],[GroupByKey]]),(DiscreteStatsTable[GroupByKey]=DiscreteStatsTable[[#This Row],[GroupByKey]])*DiscreteStatsTable[Average]))</f>
        <v>0.12678788848097999</v>
      </c>
      <c r="T1416" s="5" cm="1">
        <f t="array" ref="T1416">MIN(IF((DiscreteStatsTable[GroupByKey]=DiscreteStatsTable[[#This Row],[GroupByKey]]),(DiscreteStatsTable[GroupByKey]=DiscreteStatsTable[[#This Row],[GroupByKey]])*DiscreteStatsTable[Minimum]))</f>
        <v>5.0204876038262097E-2</v>
      </c>
      <c r="U1416" s="5" cm="1">
        <f t="array" ref="U1416">MAX(IF((DiscreteStatsTable[GroupByKey]=DiscreteStatsTable[[#This Row],[GroupByKey]]),(DiscreteStatsTable[GroupByKey]=DiscreteStatsTable[[#This Row],[GroupByKey]])*DiscreteStatsTable[Maximum]))</f>
        <v>0.23262438213749501</v>
      </c>
      <c r="V1416" s="5" cm="1">
        <f t="array" ref="V1416">IFERROR(AVERAGE(IF((DiscreteStatsTable[GroupByKey]=DiscreteStatsTable[[#This Row],[GroupByKey]]),(DiscreteStatsTable[GroupByKey]=DiscreteStatsTable[[#This Row],[GroupByKey]])*DiscreteStatsTable[NumberObservations])),0)</f>
        <v>305.8</v>
      </c>
      <c r="W1416" s="5">
        <f>IF((DiscreteStatsTable[[#This Row],[RepsRequested]]&gt;1),DiscreteStatsTable[[#This Row],[HalfWidth]],DiscreteStatsTable[[#This Row],[BatchMeansHalfWidth]])</f>
        <v>6.3220777360200328E-4</v>
      </c>
      <c r="X1416" s="5" cm="1">
        <f t="array" ref="X1416">COUNT(IF((DiscreteStatsTable[GroupByKey]=DiscreteStatsTable[[#This Row],[GroupByKey]]),(DiscreteStatsTable[GroupByKey]=DiscreteStatsTable[[#This Row],[GroupByKey]])*DiscreteStatsTable[Replication]))</f>
        <v>50</v>
      </c>
      <c r="Y1416" s="5">
        <f>IF(DiscreteStatsTable[[#This Row],[RepsRequested]]=DiscreteStatsTable[[#This Row],[RepsWithStatObserved]],1,0)</f>
        <v>1</v>
      </c>
    </row>
    <row r="1417" spans="1:25" x14ac:dyDescent="0.25">
      <c r="A1417" t="s">
        <v>68</v>
      </c>
      <c r="B1417" t="s">
        <v>70</v>
      </c>
      <c r="C1417">
        <v>3</v>
      </c>
      <c r="D1417" t="s">
        <v>99</v>
      </c>
      <c r="E1417" t="s">
        <v>76</v>
      </c>
      <c r="F1417" t="s">
        <v>73</v>
      </c>
      <c r="G1417">
        <v>3.5616372330867501</v>
      </c>
      <c r="H1417">
        <v>2E+20</v>
      </c>
      <c r="I1417">
        <v>1.6030474604935701</v>
      </c>
      <c r="J1417">
        <v>6.7545497587005903</v>
      </c>
      <c r="K1417">
        <v>307</v>
      </c>
      <c r="L141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17" s="5" cm="1">
        <f t="array" ref="M1417">MAX(IF((ProjectInfoTable[ProjectName]=DiscreteStatsTable[[#This Row],[ProjectName]]),(ProjectInfoTable[ProjectName]=DiscreteStatsTable[[#This Row],[ProjectName]])*ProjectInfoTable[NumberOfReplications]))</f>
        <v>50</v>
      </c>
      <c r="N1417" s="5" cm="1">
        <f t="array" ref="N1417">IFERROR(AVERAGE(IF((DiscreteStatsTable[GroupByKey]=DiscreteStatsTable[[#This Row],[GroupByKey]]),(DiscreteStatsTable[GroupByKey]=DiscreteStatsTable[[#This Row],[GroupByKey]])*DiscreteStatsTable[Average])),0)</f>
        <v>3.653305802240161</v>
      </c>
      <c r="O1417" s="5" cm="1">
        <f t="array" ref="O1417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17" s="5" cm="1">
        <f t="array" ref="P1417">MAX(IF((ProjectInfoTable[ProjectName]=DiscreteStatsTable[[#This Row],[ProjectName]]),(ProjectInfoTable[ProjectName]=DiscreteStatsTable[[#This Row],[ProjectName]])*ProjectInfoTable[ConfidenceInterval]))</f>
        <v>0.95</v>
      </c>
      <c r="Q1417" s="5">
        <f>IF(AND(DiscreteStatsTable[[#This Row],[RepsWithStatObserved]]=1,Y1417=0),200000000000000000000,IFERROR(_xlfn.T.INV.2T(1 -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17" s="5" cm="1">
        <f t="array" ref="R1417">MIN(IF((DiscreteStatsTable[GroupByKey]=DiscreteStatsTable[[#This Row],[GroupByKey]]),(DiscreteStatsTable[GroupByKey]=DiscreteStatsTable[[#This Row],[GroupByKey]])*DiscreteStatsTable[Average]))</f>
        <v>3.54565224630353</v>
      </c>
      <c r="S1417" s="5" cm="1">
        <f t="array" ref="S1417">MAX(IF((DiscreteStatsTable[GroupByKey]=DiscreteStatsTable[[#This Row],[GroupByKey]]),(DiscreteStatsTable[GroupByKey]=DiscreteStatsTable[[#This Row],[GroupByKey]])*DiscreteStatsTable[Average]))</f>
        <v>3.8036366544294</v>
      </c>
      <c r="T1417" s="5" cm="1">
        <f t="array" ref="T1417">MIN(IF((DiscreteStatsTable[GroupByKey]=DiscreteStatsTable[[#This Row],[GroupByKey]]),(DiscreteStatsTable[GroupByKey]=DiscreteStatsTable[[#This Row],[GroupByKey]])*DiscreteStatsTable[Minimum]))</f>
        <v>1.5061462811478601</v>
      </c>
      <c r="U1417" s="5" cm="1">
        <f t="array" ref="U1417">MAX(IF((DiscreteStatsTable[GroupByKey]=DiscreteStatsTable[[#This Row],[GroupByKey]]),(DiscreteStatsTable[GroupByKey]=DiscreteStatsTable[[#This Row],[GroupByKey]])*DiscreteStatsTable[Maximum]))</f>
        <v>6.9787314641248503</v>
      </c>
      <c r="V1417" s="5" cm="1">
        <f t="array" ref="V1417">IFERROR(AVERAGE(IF((DiscreteStatsTable[GroupByKey]=DiscreteStatsTable[[#This Row],[GroupByKey]]),(DiscreteStatsTable[GroupByKey]=DiscreteStatsTable[[#This Row],[GroupByKey]])*DiscreteStatsTable[NumberObservations])),0)</f>
        <v>305.8</v>
      </c>
      <c r="W1417" s="5">
        <f>IF((DiscreteStatsTable[[#This Row],[RepsRequested]]&gt;1),DiscreteStatsTable[[#This Row],[HalfWidth]],DiscreteStatsTable[[#This Row],[BatchMeansHalfWidth]])</f>
        <v>1.8966233208060453E-2</v>
      </c>
      <c r="X1417" s="5" cm="1">
        <f t="array" ref="X1417">COUNT(IF((DiscreteStatsTable[GroupByKey]=DiscreteStatsTable[[#This Row],[GroupByKey]]),(DiscreteStatsTable[GroupByKey]=DiscreteStatsTable[[#This Row],[GroupByKey]])*DiscreteStatsTable[Replication]))</f>
        <v>50</v>
      </c>
      <c r="Y1417" s="5">
        <f>IF(DiscreteStatsTable[[#This Row],[RepsRequested]]=DiscreteStatsTable[[#This Row],[RepsWithStatObserved]],1,0)</f>
        <v>1</v>
      </c>
    </row>
    <row r="1418" spans="1:25" x14ac:dyDescent="0.25">
      <c r="A1418" t="s">
        <v>68</v>
      </c>
      <c r="B1418" t="s">
        <v>70</v>
      </c>
      <c r="C1418">
        <v>3</v>
      </c>
      <c r="D1418" t="s">
        <v>99</v>
      </c>
      <c r="E1418" t="s">
        <v>77</v>
      </c>
      <c r="F1418" t="s">
        <v>73</v>
      </c>
      <c r="G1418">
        <v>0</v>
      </c>
      <c r="H1418">
        <v>2E+20</v>
      </c>
      <c r="I1418">
        <v>0</v>
      </c>
      <c r="J1418">
        <v>0</v>
      </c>
      <c r="K1418">
        <v>307</v>
      </c>
      <c r="L141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18" s="5" cm="1">
        <f t="array" ref="M1418">MAX(IF((ProjectInfoTable[ProjectName]=DiscreteStatsTable[[#This Row],[ProjectName]]),(ProjectInfoTable[ProjectName]=DiscreteStatsTable[[#This Row],[ProjectName]])*ProjectInfoTable[NumberOfReplications]))</f>
        <v>50</v>
      </c>
      <c r="N1418" s="5" cm="1">
        <f t="array" ref="N1418">IFERROR(AVERAGE(IF((DiscreteStatsTable[GroupByKey]=DiscreteStatsTable[[#This Row],[GroupByKey]]),(DiscreteStatsTable[GroupByKey]=DiscreteStatsTable[[#This Row],[GroupByKey]])*DiscreteStatsTable[Average])),0)</f>
        <v>0</v>
      </c>
      <c r="O1418" s="5" cm="1">
        <f t="array" ref="O1418">IFERROR(_xlfn.STDEV.S(IF((DiscreteStatsTable[GroupByKey]=DiscreteStatsTable[[#This Row],[GroupByKey]]),(DiscreteStatsTable[GroupByKey]=DiscreteStatsTable[[#This Row],[GroupByKey]])*DiscreteStatsTable[Average])),0)</f>
        <v>0</v>
      </c>
      <c r="P1418" s="5" cm="1">
        <f t="array" ref="P1418">MAX(IF((ProjectInfoTable[ProjectName]=DiscreteStatsTable[[#This Row],[ProjectName]]),(ProjectInfoTable[ProjectName]=DiscreteStatsTable[[#This Row],[ProjectName]])*ProjectInfoTable[ConfidenceInterval]))</f>
        <v>0.95</v>
      </c>
      <c r="Q1418" s="5">
        <f>IF(AND(DiscreteStatsTable[[#This Row],[RepsWithStatObserved]]=1,Y1418=0),200000000000000000000,IFERROR(_xlfn.T.INV.2T(1 -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8" s="5" cm="1">
        <f t="array" ref="R1418">MIN(IF((DiscreteStatsTable[GroupByKey]=DiscreteStatsTable[[#This Row],[GroupByKey]]),(DiscreteStatsTable[GroupByKey]=DiscreteStatsTable[[#This Row],[GroupByKey]])*DiscreteStatsTable[Average]))</f>
        <v>0</v>
      </c>
      <c r="S1418" s="5" cm="1">
        <f t="array" ref="S1418">MAX(IF((DiscreteStatsTable[GroupByKey]=DiscreteStatsTable[[#This Row],[GroupByKey]]),(DiscreteStatsTable[GroupByKey]=DiscreteStatsTable[[#This Row],[GroupByKey]])*DiscreteStatsTable[Average]))</f>
        <v>0</v>
      </c>
      <c r="T1418" s="5" cm="1">
        <f t="array" ref="T1418">MIN(IF((DiscreteStatsTable[GroupByKey]=DiscreteStatsTable[[#This Row],[GroupByKey]]),(DiscreteStatsTable[GroupByKey]=DiscreteStatsTable[[#This Row],[GroupByKey]])*DiscreteStatsTable[Minimum]))</f>
        <v>0</v>
      </c>
      <c r="U1418" s="5" cm="1">
        <f t="array" ref="U1418">MAX(IF((DiscreteStatsTable[GroupByKey]=DiscreteStatsTable[[#This Row],[GroupByKey]]),(DiscreteStatsTable[GroupByKey]=DiscreteStatsTable[[#This Row],[GroupByKey]])*DiscreteStatsTable[Maximum]))</f>
        <v>0</v>
      </c>
      <c r="V1418" s="5" cm="1">
        <f t="array" ref="V1418">IFERROR(AVERAGE(IF((DiscreteStatsTable[GroupByKey]=DiscreteStatsTable[[#This Row],[GroupByKey]]),(DiscreteStatsTable[GroupByKey]=DiscreteStatsTable[[#This Row],[GroupByKey]])*DiscreteStatsTable[NumberObservations])),0)</f>
        <v>305.8</v>
      </c>
      <c r="W1418" s="5">
        <f>IF((DiscreteStatsTable[[#This Row],[RepsRequested]]&gt;1),DiscreteStatsTable[[#This Row],[HalfWidth]],DiscreteStatsTable[[#This Row],[BatchMeansHalfWidth]])</f>
        <v>0</v>
      </c>
      <c r="X1418" s="5" cm="1">
        <f t="array" ref="X1418">COUNT(IF((DiscreteStatsTable[GroupByKey]=DiscreteStatsTable[[#This Row],[GroupByKey]]),(DiscreteStatsTable[GroupByKey]=DiscreteStatsTable[[#This Row],[GroupByKey]])*DiscreteStatsTable[Replication]))</f>
        <v>50</v>
      </c>
      <c r="Y1418" s="5">
        <f>IF(DiscreteStatsTable[[#This Row],[RepsRequested]]=DiscreteStatsTable[[#This Row],[RepsWithStatObserved]],1,0)</f>
        <v>1</v>
      </c>
    </row>
    <row r="1419" spans="1:25" x14ac:dyDescent="0.25">
      <c r="A1419" t="s">
        <v>68</v>
      </c>
      <c r="B1419" t="s">
        <v>70</v>
      </c>
      <c r="C1419">
        <v>3</v>
      </c>
      <c r="D1419" t="s">
        <v>99</v>
      </c>
      <c r="E1419" t="s">
        <v>78</v>
      </c>
      <c r="F1419" t="s">
        <v>73</v>
      </c>
      <c r="G1419">
        <v>0.28012392801945302</v>
      </c>
      <c r="H1419">
        <v>2E+20</v>
      </c>
      <c r="I1419">
        <v>0</v>
      </c>
      <c r="J1419">
        <v>2.79364496304254</v>
      </c>
      <c r="K1419">
        <v>307</v>
      </c>
      <c r="L141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19" s="5" cm="1">
        <f t="array" ref="M1419">MAX(IF((ProjectInfoTable[ProjectName]=DiscreteStatsTable[[#This Row],[ProjectName]]),(ProjectInfoTable[ProjectName]=DiscreteStatsTable[[#This Row],[ProjectName]])*ProjectInfoTable[NumberOfReplications]))</f>
        <v>50</v>
      </c>
      <c r="N1419" s="5" cm="1">
        <f t="array" ref="N1419">IFERROR(AVERAGE(IF((DiscreteStatsTable[GroupByKey]=DiscreteStatsTable[[#This Row],[GroupByKey]]),(DiscreteStatsTable[GroupByKey]=DiscreteStatsTable[[#This Row],[GroupByKey]])*DiscreteStatsTable[Average])),0)</f>
        <v>0.39514726730674299</v>
      </c>
      <c r="O1419" s="5" cm="1">
        <f t="array" ref="O1419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19" s="5" cm="1">
        <f t="array" ref="P1419">MAX(IF((ProjectInfoTable[ProjectName]=DiscreteStatsTable[[#This Row],[ProjectName]]),(ProjectInfoTable[ProjectName]=DiscreteStatsTable[[#This Row],[ProjectName]])*ProjectInfoTable[ConfidenceInterval]))</f>
        <v>0.95</v>
      </c>
      <c r="Q1419" s="5">
        <f>IF(AND(DiscreteStatsTable[[#This Row],[RepsWithStatObserved]]=1,Y1419=0),200000000000000000000,IFERROR(_xlfn.T.INV.2T(1 -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19" s="5" cm="1">
        <f t="array" ref="R1419">MIN(IF((DiscreteStatsTable[GroupByKey]=DiscreteStatsTable[[#This Row],[GroupByKey]]),(DiscreteStatsTable[GroupByKey]=DiscreteStatsTable[[#This Row],[GroupByKey]])*DiscreteStatsTable[Average]))</f>
        <v>0.237432783899929</v>
      </c>
      <c r="S1419" s="5" cm="1">
        <f t="array" ref="S1419">MAX(IF((DiscreteStatsTable[GroupByKey]=DiscreteStatsTable[[#This Row],[GroupByKey]]),(DiscreteStatsTable[GroupByKey]=DiscreteStatsTable[[#This Row],[GroupByKey]])*DiscreteStatsTable[Average]))</f>
        <v>0.84867511073416402</v>
      </c>
      <c r="T1419" s="5" cm="1">
        <f t="array" ref="T1419">MIN(IF((DiscreteStatsTable[GroupByKey]=DiscreteStatsTable[[#This Row],[GroupByKey]]),(DiscreteStatsTable[GroupByKey]=DiscreteStatsTable[[#This Row],[GroupByKey]])*DiscreteStatsTable[Minimum]))</f>
        <v>0</v>
      </c>
      <c r="U1419" s="5" cm="1">
        <f t="array" ref="U1419">MAX(IF((DiscreteStatsTable[GroupByKey]=DiscreteStatsTable[[#This Row],[GroupByKey]]),(DiscreteStatsTable[GroupByKey]=DiscreteStatsTable[[#This Row],[GroupByKey]])*DiscreteStatsTable[Maximum]))</f>
        <v>8.0759045309264508</v>
      </c>
      <c r="V1419" s="5" cm="1">
        <f t="array" ref="V1419">IFERROR(AVERAGE(IF((DiscreteStatsTable[GroupByKey]=DiscreteStatsTable[[#This Row],[GroupByKey]]),(DiscreteStatsTable[GroupByKey]=DiscreteStatsTable[[#This Row],[GroupByKey]])*DiscreteStatsTable[NumberObservations])),0)</f>
        <v>305.8</v>
      </c>
      <c r="W1419" s="5">
        <f>IF((DiscreteStatsTable[[#This Row],[RepsRequested]]&gt;1),DiscreteStatsTable[[#This Row],[HalfWidth]],DiscreteStatsTable[[#This Row],[BatchMeansHalfWidth]])</f>
        <v>3.0763164648454102E-2</v>
      </c>
      <c r="X1419" s="5" cm="1">
        <f t="array" ref="X1419">COUNT(IF((DiscreteStatsTable[GroupByKey]=DiscreteStatsTable[[#This Row],[GroupByKey]]),(DiscreteStatsTable[GroupByKey]=DiscreteStatsTable[[#This Row],[GroupByKey]])*DiscreteStatsTable[Replication]))</f>
        <v>50</v>
      </c>
      <c r="Y1419" s="5">
        <f>IF(DiscreteStatsTable[[#This Row],[RepsRequested]]=DiscreteStatsTable[[#This Row],[RepsWithStatObserved]],1,0)</f>
        <v>1</v>
      </c>
    </row>
    <row r="1420" spans="1:25" x14ac:dyDescent="0.25">
      <c r="A1420" t="s">
        <v>68</v>
      </c>
      <c r="B1420" t="s">
        <v>70</v>
      </c>
      <c r="C1420">
        <v>4</v>
      </c>
      <c r="D1420" t="s">
        <v>99</v>
      </c>
      <c r="E1420" t="s">
        <v>72</v>
      </c>
      <c r="F1420" t="s">
        <v>73</v>
      </c>
      <c r="G1420">
        <v>0.122217585812226</v>
      </c>
      <c r="H1420">
        <v>2E+20</v>
      </c>
      <c r="I1420">
        <v>5.4728888183698601E-2</v>
      </c>
      <c r="J1420">
        <v>0.21573925975741301</v>
      </c>
      <c r="K1420">
        <v>305</v>
      </c>
      <c r="L142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20" s="5" cm="1">
        <f t="array" ref="M1420">MAX(IF((ProjectInfoTable[ProjectName]=DiscreteStatsTable[[#This Row],[ProjectName]]),(ProjectInfoTable[ProjectName]=DiscreteStatsTable[[#This Row],[ProjectName]])*ProjectInfoTable[NumberOfReplications]))</f>
        <v>50</v>
      </c>
      <c r="N1420" s="5" cm="1">
        <f t="array" ref="N1420">IFERROR(AVERAGE(IF((DiscreteStatsTable[GroupByKey]=DiscreteStatsTable[[#This Row],[GroupByKey]]),(DiscreteStatsTable[GroupByKey]=DiscreteStatsTable[[#This Row],[GroupByKey]])*DiscreteStatsTable[Average])),0)</f>
        <v>0.12177686007467209</v>
      </c>
      <c r="O1420" s="5" cm="1">
        <f t="array" ref="O142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20" s="5" cm="1">
        <f t="array" ref="P1420">MAX(IF((ProjectInfoTable[ProjectName]=DiscreteStatsTable[[#This Row],[ProjectName]]),(ProjectInfoTable[ProjectName]=DiscreteStatsTable[[#This Row],[ProjectName]])*ProjectInfoTable[ConfidenceInterval]))</f>
        <v>0.95</v>
      </c>
      <c r="Q1420" s="5">
        <f>IF(AND(DiscreteStatsTable[[#This Row],[RepsWithStatObserved]]=1,Y1420=0),200000000000000000000,IFERROR(_xlfn.T.INV.2T(1 -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20" s="5" cm="1">
        <f t="array" ref="R1420">MIN(IF((DiscreteStatsTable[GroupByKey]=DiscreteStatsTable[[#This Row],[GroupByKey]]),(DiscreteStatsTable[GroupByKey]=DiscreteStatsTable[[#This Row],[GroupByKey]])*DiscreteStatsTable[Average]))</f>
        <v>0.118188408210118</v>
      </c>
      <c r="S1420" s="5" cm="1">
        <f t="array" ref="S1420">MAX(IF((DiscreteStatsTable[GroupByKey]=DiscreteStatsTable[[#This Row],[GroupByKey]]),(DiscreteStatsTable[GroupByKey]=DiscreteStatsTable[[#This Row],[GroupByKey]])*DiscreteStatsTable[Average]))</f>
        <v>0.12678788848097999</v>
      </c>
      <c r="T1420" s="5" cm="1">
        <f t="array" ref="T1420">MIN(IF((DiscreteStatsTable[GroupByKey]=DiscreteStatsTable[[#This Row],[GroupByKey]]),(DiscreteStatsTable[GroupByKey]=DiscreteStatsTable[[#This Row],[GroupByKey]])*DiscreteStatsTable[Minimum]))</f>
        <v>5.0204876038262097E-2</v>
      </c>
      <c r="U1420" s="5" cm="1">
        <f t="array" ref="U1420">MAX(IF((DiscreteStatsTable[GroupByKey]=DiscreteStatsTable[[#This Row],[GroupByKey]]),(DiscreteStatsTable[GroupByKey]=DiscreteStatsTable[[#This Row],[GroupByKey]])*DiscreteStatsTable[Maximum]))</f>
        <v>0.23262438213749501</v>
      </c>
      <c r="V1420" s="5" cm="1">
        <f t="array" ref="V1420">IFERROR(AVERAGE(IF((DiscreteStatsTable[GroupByKey]=DiscreteStatsTable[[#This Row],[GroupByKey]]),(DiscreteStatsTable[GroupByKey]=DiscreteStatsTable[[#This Row],[GroupByKey]])*DiscreteStatsTable[NumberObservations])),0)</f>
        <v>305.8</v>
      </c>
      <c r="W1420" s="5">
        <f>IF((DiscreteStatsTable[[#This Row],[RepsRequested]]&gt;1),DiscreteStatsTable[[#This Row],[HalfWidth]],DiscreteStatsTable[[#This Row],[BatchMeansHalfWidth]])</f>
        <v>6.3220777360200328E-4</v>
      </c>
      <c r="X1420" s="5" cm="1">
        <f t="array" ref="X1420">COUNT(IF((DiscreteStatsTable[GroupByKey]=DiscreteStatsTable[[#This Row],[GroupByKey]]),(DiscreteStatsTable[GroupByKey]=DiscreteStatsTable[[#This Row],[GroupByKey]])*DiscreteStatsTable[Replication]))</f>
        <v>50</v>
      </c>
      <c r="Y1420" s="5">
        <f>IF(DiscreteStatsTable[[#This Row],[RepsRequested]]=DiscreteStatsTable[[#This Row],[RepsWithStatObserved]],1,0)</f>
        <v>1</v>
      </c>
    </row>
    <row r="1421" spans="1:25" x14ac:dyDescent="0.25">
      <c r="A1421" t="s">
        <v>68</v>
      </c>
      <c r="B1421" t="s">
        <v>70</v>
      </c>
      <c r="C1421">
        <v>4</v>
      </c>
      <c r="D1421" t="s">
        <v>99</v>
      </c>
      <c r="E1421" t="s">
        <v>74</v>
      </c>
      <c r="F1421" t="s">
        <v>73</v>
      </c>
      <c r="G1421">
        <v>4.0648369544909304</v>
      </c>
      <c r="H1421">
        <v>2E+20</v>
      </c>
      <c r="I1421">
        <v>1.6418666455109601</v>
      </c>
      <c r="J1421">
        <v>8.2039363119798203</v>
      </c>
      <c r="K1421">
        <v>305</v>
      </c>
      <c r="L142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21" s="5" cm="1">
        <f t="array" ref="M1421">MAX(IF((ProjectInfoTable[ProjectName]=DiscreteStatsTable[[#This Row],[ProjectName]]),(ProjectInfoTable[ProjectName]=DiscreteStatsTable[[#This Row],[ProjectName]])*ProjectInfoTable[NumberOfReplications]))</f>
        <v>50</v>
      </c>
      <c r="N1421" s="5" cm="1">
        <f t="array" ref="N1421">IFERROR(AVERAGE(IF((DiscreteStatsTable[GroupByKey]=DiscreteStatsTable[[#This Row],[GroupByKey]]),(DiscreteStatsTable[GroupByKey]=DiscreteStatsTable[[#This Row],[GroupByKey]])*DiscreteStatsTable[Average])),0)</f>
        <v>4.0484530695469045</v>
      </c>
      <c r="O1421" s="5" cm="1">
        <f t="array" ref="O1421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21" s="5" cm="1">
        <f t="array" ref="P1421">MAX(IF((ProjectInfoTable[ProjectName]=DiscreteStatsTable[[#This Row],[ProjectName]]),(ProjectInfoTable[ProjectName]=DiscreteStatsTable[[#This Row],[ProjectName]])*ProjectInfoTable[ConfidenceInterval]))</f>
        <v>0.95</v>
      </c>
      <c r="Q1421" s="5">
        <f>IF(AND(DiscreteStatsTable[[#This Row],[RepsWithStatObserved]]=1,Y1421=0),200000000000000000000,IFERROR(_xlfn.T.INV.2T(1 -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21" s="5" cm="1">
        <f t="array" ref="R1421">MIN(IF((DiscreteStatsTable[GroupByKey]=DiscreteStatsTable[[#This Row],[GroupByKey]]),(DiscreteStatsTable[GroupByKey]=DiscreteStatsTable[[#This Row],[GroupByKey]])*DiscreteStatsTable[Average]))</f>
        <v>3.8225886263195901</v>
      </c>
      <c r="S1421" s="5" cm="1">
        <f t="array" ref="S1421">MAX(IF((DiscreteStatsTable[GroupByKey]=DiscreteStatsTable[[#This Row],[GroupByKey]]),(DiscreteStatsTable[GroupByKey]=DiscreteStatsTable[[#This Row],[GroupByKey]])*DiscreteStatsTable[Average]))</f>
        <v>4.5313661665321696</v>
      </c>
      <c r="T1421" s="5" cm="1">
        <f t="array" ref="T1421">MIN(IF((DiscreteStatsTable[GroupByKey]=DiscreteStatsTable[[#This Row],[GroupByKey]]),(DiscreteStatsTable[GroupByKey]=DiscreteStatsTable[[#This Row],[GroupByKey]])*DiscreteStatsTable[Minimum]))</f>
        <v>1.5061462811478601</v>
      </c>
      <c r="U1421" s="5" cm="1">
        <f t="array" ref="U1421">MAX(IF((DiscreteStatsTable[GroupByKey]=DiscreteStatsTable[[#This Row],[GroupByKey]]),(DiscreteStatsTable[GroupByKey]=DiscreteStatsTable[[#This Row],[GroupByKey]])*DiscreteStatsTable[Maximum]))</f>
        <v>12.7448467115066</v>
      </c>
      <c r="V1421" s="5" cm="1">
        <f t="array" ref="V1421">IFERROR(AVERAGE(IF((DiscreteStatsTable[GroupByKey]=DiscreteStatsTable[[#This Row],[GroupByKey]]),(DiscreteStatsTable[GroupByKey]=DiscreteStatsTable[[#This Row],[GroupByKey]])*DiscreteStatsTable[NumberObservations])),0)</f>
        <v>305.8</v>
      </c>
      <c r="W1421" s="5">
        <f>IF((DiscreteStatsTable[[#This Row],[RepsRequested]]&gt;1),DiscreteStatsTable[[#This Row],[HalfWidth]],DiscreteStatsTable[[#This Row],[BatchMeansHalfWidth]])</f>
        <v>4.3756559630115342E-2</v>
      </c>
      <c r="X1421" s="5" cm="1">
        <f t="array" ref="X1421">COUNT(IF((DiscreteStatsTable[GroupByKey]=DiscreteStatsTable[[#This Row],[GroupByKey]]),(DiscreteStatsTable[GroupByKey]=DiscreteStatsTable[[#This Row],[GroupByKey]])*DiscreteStatsTable[Replication]))</f>
        <v>50</v>
      </c>
      <c r="Y1421" s="5">
        <f>IF(DiscreteStatsTable[[#This Row],[RepsRequested]]=DiscreteStatsTable[[#This Row],[RepsWithStatObserved]],1,0)</f>
        <v>1</v>
      </c>
    </row>
    <row r="1422" spans="1:25" x14ac:dyDescent="0.25">
      <c r="A1422" t="s">
        <v>68</v>
      </c>
      <c r="B1422" t="s">
        <v>70</v>
      </c>
      <c r="C1422">
        <v>4</v>
      </c>
      <c r="D1422" t="s">
        <v>99</v>
      </c>
      <c r="E1422" t="s">
        <v>75</v>
      </c>
      <c r="F1422" t="s">
        <v>73</v>
      </c>
      <c r="G1422">
        <v>0.122217585812226</v>
      </c>
      <c r="H1422">
        <v>2E+20</v>
      </c>
      <c r="I1422">
        <v>5.4728888183698601E-2</v>
      </c>
      <c r="J1422">
        <v>0.21573925975741301</v>
      </c>
      <c r="K1422">
        <v>305</v>
      </c>
      <c r="L142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22" s="5" cm="1">
        <f t="array" ref="M1422">MAX(IF((ProjectInfoTable[ProjectName]=DiscreteStatsTable[[#This Row],[ProjectName]]),(ProjectInfoTable[ProjectName]=DiscreteStatsTable[[#This Row],[ProjectName]])*ProjectInfoTable[NumberOfReplications]))</f>
        <v>50</v>
      </c>
      <c r="N1422" s="5" cm="1">
        <f t="array" ref="N1422">IFERROR(AVERAGE(IF((DiscreteStatsTable[GroupByKey]=DiscreteStatsTable[[#This Row],[GroupByKey]]),(DiscreteStatsTable[GroupByKey]=DiscreteStatsTable[[#This Row],[GroupByKey]])*DiscreteStatsTable[Average])),0)</f>
        <v>0.12177686007467209</v>
      </c>
      <c r="O1422" s="5" cm="1">
        <f t="array" ref="O142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22" s="5" cm="1">
        <f t="array" ref="P1422">MAX(IF((ProjectInfoTable[ProjectName]=DiscreteStatsTable[[#This Row],[ProjectName]]),(ProjectInfoTable[ProjectName]=DiscreteStatsTable[[#This Row],[ProjectName]])*ProjectInfoTable[ConfidenceInterval]))</f>
        <v>0.95</v>
      </c>
      <c r="Q1422" s="5">
        <f>IF(AND(DiscreteStatsTable[[#This Row],[RepsWithStatObserved]]=1,Y1422=0),200000000000000000000,IFERROR(_xlfn.T.INV.2T(1 -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22" s="5" cm="1">
        <f t="array" ref="R1422">MIN(IF((DiscreteStatsTable[GroupByKey]=DiscreteStatsTable[[#This Row],[GroupByKey]]),(DiscreteStatsTable[GroupByKey]=DiscreteStatsTable[[#This Row],[GroupByKey]])*DiscreteStatsTable[Average]))</f>
        <v>0.118188408210118</v>
      </c>
      <c r="S1422" s="5" cm="1">
        <f t="array" ref="S1422">MAX(IF((DiscreteStatsTable[GroupByKey]=DiscreteStatsTable[[#This Row],[GroupByKey]]),(DiscreteStatsTable[GroupByKey]=DiscreteStatsTable[[#This Row],[GroupByKey]])*DiscreteStatsTable[Average]))</f>
        <v>0.12678788848097999</v>
      </c>
      <c r="T1422" s="5" cm="1">
        <f t="array" ref="T1422">MIN(IF((DiscreteStatsTable[GroupByKey]=DiscreteStatsTable[[#This Row],[GroupByKey]]),(DiscreteStatsTable[GroupByKey]=DiscreteStatsTable[[#This Row],[GroupByKey]])*DiscreteStatsTable[Minimum]))</f>
        <v>5.0204876038262097E-2</v>
      </c>
      <c r="U1422" s="5" cm="1">
        <f t="array" ref="U1422">MAX(IF((DiscreteStatsTable[GroupByKey]=DiscreteStatsTable[[#This Row],[GroupByKey]]),(DiscreteStatsTable[GroupByKey]=DiscreteStatsTable[[#This Row],[GroupByKey]])*DiscreteStatsTable[Maximum]))</f>
        <v>0.23262438213749501</v>
      </c>
      <c r="V1422" s="5" cm="1">
        <f t="array" ref="V1422">IFERROR(AVERAGE(IF((DiscreteStatsTable[GroupByKey]=DiscreteStatsTable[[#This Row],[GroupByKey]]),(DiscreteStatsTable[GroupByKey]=DiscreteStatsTable[[#This Row],[GroupByKey]])*DiscreteStatsTable[NumberObservations])),0)</f>
        <v>305.8</v>
      </c>
      <c r="W1422" s="5">
        <f>IF((DiscreteStatsTable[[#This Row],[RepsRequested]]&gt;1),DiscreteStatsTable[[#This Row],[HalfWidth]],DiscreteStatsTable[[#This Row],[BatchMeansHalfWidth]])</f>
        <v>6.3220777360200328E-4</v>
      </c>
      <c r="X1422" s="5" cm="1">
        <f t="array" ref="X1422">COUNT(IF((DiscreteStatsTable[GroupByKey]=DiscreteStatsTable[[#This Row],[GroupByKey]]),(DiscreteStatsTable[GroupByKey]=DiscreteStatsTable[[#This Row],[GroupByKey]])*DiscreteStatsTable[Replication]))</f>
        <v>50</v>
      </c>
      <c r="Y1422" s="5">
        <f>IF(DiscreteStatsTable[[#This Row],[RepsRequested]]=DiscreteStatsTable[[#This Row],[RepsWithStatObserved]],1,0)</f>
        <v>1</v>
      </c>
    </row>
    <row r="1423" spans="1:25" x14ac:dyDescent="0.25">
      <c r="A1423" t="s">
        <v>68</v>
      </c>
      <c r="B1423" t="s">
        <v>70</v>
      </c>
      <c r="C1423">
        <v>4</v>
      </c>
      <c r="D1423" t="s">
        <v>99</v>
      </c>
      <c r="E1423" t="s">
        <v>76</v>
      </c>
      <c r="F1423" t="s">
        <v>73</v>
      </c>
      <c r="G1423">
        <v>3.66652757436677</v>
      </c>
      <c r="H1423">
        <v>2E+20</v>
      </c>
      <c r="I1423">
        <v>1.6418666455109601</v>
      </c>
      <c r="J1423">
        <v>6.4721777927223902</v>
      </c>
      <c r="K1423">
        <v>305</v>
      </c>
      <c r="L142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23" s="5" cm="1">
        <f t="array" ref="M1423">MAX(IF((ProjectInfoTable[ProjectName]=DiscreteStatsTable[[#This Row],[ProjectName]]),(ProjectInfoTable[ProjectName]=DiscreteStatsTable[[#This Row],[ProjectName]])*ProjectInfoTable[NumberOfReplications]))</f>
        <v>50</v>
      </c>
      <c r="N1423" s="5" cm="1">
        <f t="array" ref="N1423">IFERROR(AVERAGE(IF((DiscreteStatsTable[GroupByKey]=DiscreteStatsTable[[#This Row],[GroupByKey]]),(DiscreteStatsTable[GroupByKey]=DiscreteStatsTable[[#This Row],[GroupByKey]])*DiscreteStatsTable[Average])),0)</f>
        <v>3.653305802240161</v>
      </c>
      <c r="O1423" s="5" cm="1">
        <f t="array" ref="O1423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23" s="5" cm="1">
        <f t="array" ref="P1423">MAX(IF((ProjectInfoTable[ProjectName]=DiscreteStatsTable[[#This Row],[ProjectName]]),(ProjectInfoTable[ProjectName]=DiscreteStatsTable[[#This Row],[ProjectName]])*ProjectInfoTable[ConfidenceInterval]))</f>
        <v>0.95</v>
      </c>
      <c r="Q1423" s="5">
        <f>IF(AND(DiscreteStatsTable[[#This Row],[RepsWithStatObserved]]=1,Y1423=0),200000000000000000000,IFERROR(_xlfn.T.INV.2T(1 -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23" s="5" cm="1">
        <f t="array" ref="R1423">MIN(IF((DiscreteStatsTable[GroupByKey]=DiscreteStatsTable[[#This Row],[GroupByKey]]),(DiscreteStatsTable[GroupByKey]=DiscreteStatsTable[[#This Row],[GroupByKey]])*DiscreteStatsTable[Average]))</f>
        <v>3.54565224630353</v>
      </c>
      <c r="S1423" s="5" cm="1">
        <f t="array" ref="S1423">MAX(IF((DiscreteStatsTable[GroupByKey]=DiscreteStatsTable[[#This Row],[GroupByKey]]),(DiscreteStatsTable[GroupByKey]=DiscreteStatsTable[[#This Row],[GroupByKey]])*DiscreteStatsTable[Average]))</f>
        <v>3.8036366544294</v>
      </c>
      <c r="T1423" s="5" cm="1">
        <f t="array" ref="T1423">MIN(IF((DiscreteStatsTable[GroupByKey]=DiscreteStatsTable[[#This Row],[GroupByKey]]),(DiscreteStatsTable[GroupByKey]=DiscreteStatsTable[[#This Row],[GroupByKey]])*DiscreteStatsTable[Minimum]))</f>
        <v>1.5061462811478601</v>
      </c>
      <c r="U1423" s="5" cm="1">
        <f t="array" ref="U1423">MAX(IF((DiscreteStatsTable[GroupByKey]=DiscreteStatsTable[[#This Row],[GroupByKey]]),(DiscreteStatsTable[GroupByKey]=DiscreteStatsTable[[#This Row],[GroupByKey]])*DiscreteStatsTable[Maximum]))</f>
        <v>6.9787314641248503</v>
      </c>
      <c r="V1423" s="5" cm="1">
        <f t="array" ref="V1423">IFERROR(AVERAGE(IF((DiscreteStatsTable[GroupByKey]=DiscreteStatsTable[[#This Row],[GroupByKey]]),(DiscreteStatsTable[GroupByKey]=DiscreteStatsTable[[#This Row],[GroupByKey]])*DiscreteStatsTable[NumberObservations])),0)</f>
        <v>305.8</v>
      </c>
      <c r="W1423" s="5">
        <f>IF((DiscreteStatsTable[[#This Row],[RepsRequested]]&gt;1),DiscreteStatsTable[[#This Row],[HalfWidth]],DiscreteStatsTable[[#This Row],[BatchMeansHalfWidth]])</f>
        <v>1.8966233208060453E-2</v>
      </c>
      <c r="X1423" s="5" cm="1">
        <f t="array" ref="X1423">COUNT(IF((DiscreteStatsTable[GroupByKey]=DiscreteStatsTable[[#This Row],[GroupByKey]]),(DiscreteStatsTable[GroupByKey]=DiscreteStatsTable[[#This Row],[GroupByKey]])*DiscreteStatsTable[Replication]))</f>
        <v>50</v>
      </c>
      <c r="Y1423" s="5">
        <f>IF(DiscreteStatsTable[[#This Row],[RepsRequested]]=DiscreteStatsTable[[#This Row],[RepsWithStatObserved]],1,0)</f>
        <v>1</v>
      </c>
    </row>
    <row r="1424" spans="1:25" x14ac:dyDescent="0.25">
      <c r="A1424" t="s">
        <v>68</v>
      </c>
      <c r="B1424" t="s">
        <v>70</v>
      </c>
      <c r="C1424">
        <v>4</v>
      </c>
      <c r="D1424" t="s">
        <v>99</v>
      </c>
      <c r="E1424" t="s">
        <v>77</v>
      </c>
      <c r="F1424" t="s">
        <v>73</v>
      </c>
      <c r="G1424">
        <v>0</v>
      </c>
      <c r="H1424">
        <v>2E+20</v>
      </c>
      <c r="I1424">
        <v>0</v>
      </c>
      <c r="J1424">
        <v>0</v>
      </c>
      <c r="K1424">
        <v>305</v>
      </c>
      <c r="L142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24" s="5" cm="1">
        <f t="array" ref="M1424">MAX(IF((ProjectInfoTable[ProjectName]=DiscreteStatsTable[[#This Row],[ProjectName]]),(ProjectInfoTable[ProjectName]=DiscreteStatsTable[[#This Row],[ProjectName]])*ProjectInfoTable[NumberOfReplications]))</f>
        <v>50</v>
      </c>
      <c r="N1424" s="5" cm="1">
        <f t="array" ref="N1424">IFERROR(AVERAGE(IF((DiscreteStatsTable[GroupByKey]=DiscreteStatsTable[[#This Row],[GroupByKey]]),(DiscreteStatsTable[GroupByKey]=DiscreteStatsTable[[#This Row],[GroupByKey]])*DiscreteStatsTable[Average])),0)</f>
        <v>0</v>
      </c>
      <c r="O1424" s="5" cm="1">
        <f t="array" ref="O1424">IFERROR(_xlfn.STDEV.S(IF((DiscreteStatsTable[GroupByKey]=DiscreteStatsTable[[#This Row],[GroupByKey]]),(DiscreteStatsTable[GroupByKey]=DiscreteStatsTable[[#This Row],[GroupByKey]])*DiscreteStatsTable[Average])),0)</f>
        <v>0</v>
      </c>
      <c r="P1424" s="5" cm="1">
        <f t="array" ref="P1424">MAX(IF((ProjectInfoTable[ProjectName]=DiscreteStatsTable[[#This Row],[ProjectName]]),(ProjectInfoTable[ProjectName]=DiscreteStatsTable[[#This Row],[ProjectName]])*ProjectInfoTable[ConfidenceInterval]))</f>
        <v>0.95</v>
      </c>
      <c r="Q1424" s="5">
        <f>IF(AND(DiscreteStatsTable[[#This Row],[RepsWithStatObserved]]=1,Y1424=0),200000000000000000000,IFERROR(_xlfn.T.INV.2T(1 -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24" s="5" cm="1">
        <f t="array" ref="R1424">MIN(IF((DiscreteStatsTable[GroupByKey]=DiscreteStatsTable[[#This Row],[GroupByKey]]),(DiscreteStatsTable[GroupByKey]=DiscreteStatsTable[[#This Row],[GroupByKey]])*DiscreteStatsTable[Average]))</f>
        <v>0</v>
      </c>
      <c r="S1424" s="5" cm="1">
        <f t="array" ref="S1424">MAX(IF((DiscreteStatsTable[GroupByKey]=DiscreteStatsTable[[#This Row],[GroupByKey]]),(DiscreteStatsTable[GroupByKey]=DiscreteStatsTable[[#This Row],[GroupByKey]])*DiscreteStatsTable[Average]))</f>
        <v>0</v>
      </c>
      <c r="T1424" s="5" cm="1">
        <f t="array" ref="T1424">MIN(IF((DiscreteStatsTable[GroupByKey]=DiscreteStatsTable[[#This Row],[GroupByKey]]),(DiscreteStatsTable[GroupByKey]=DiscreteStatsTable[[#This Row],[GroupByKey]])*DiscreteStatsTable[Minimum]))</f>
        <v>0</v>
      </c>
      <c r="U1424" s="5" cm="1">
        <f t="array" ref="U1424">MAX(IF((DiscreteStatsTable[GroupByKey]=DiscreteStatsTable[[#This Row],[GroupByKey]]),(DiscreteStatsTable[GroupByKey]=DiscreteStatsTable[[#This Row],[GroupByKey]])*DiscreteStatsTable[Maximum]))</f>
        <v>0</v>
      </c>
      <c r="V1424" s="5" cm="1">
        <f t="array" ref="V1424">IFERROR(AVERAGE(IF((DiscreteStatsTable[GroupByKey]=DiscreteStatsTable[[#This Row],[GroupByKey]]),(DiscreteStatsTable[GroupByKey]=DiscreteStatsTable[[#This Row],[GroupByKey]])*DiscreteStatsTable[NumberObservations])),0)</f>
        <v>305.8</v>
      </c>
      <c r="W1424" s="5">
        <f>IF((DiscreteStatsTable[[#This Row],[RepsRequested]]&gt;1),DiscreteStatsTable[[#This Row],[HalfWidth]],DiscreteStatsTable[[#This Row],[BatchMeansHalfWidth]])</f>
        <v>0</v>
      </c>
      <c r="X1424" s="5" cm="1">
        <f t="array" ref="X1424">COUNT(IF((DiscreteStatsTable[GroupByKey]=DiscreteStatsTable[[#This Row],[GroupByKey]]),(DiscreteStatsTable[GroupByKey]=DiscreteStatsTable[[#This Row],[GroupByKey]])*DiscreteStatsTable[Replication]))</f>
        <v>50</v>
      </c>
      <c r="Y1424" s="5">
        <f>IF(DiscreteStatsTable[[#This Row],[RepsRequested]]=DiscreteStatsTable[[#This Row],[RepsWithStatObserved]],1,0)</f>
        <v>1</v>
      </c>
    </row>
    <row r="1425" spans="1:25" x14ac:dyDescent="0.25">
      <c r="A1425" t="s">
        <v>68</v>
      </c>
      <c r="B1425" t="s">
        <v>70</v>
      </c>
      <c r="C1425">
        <v>4</v>
      </c>
      <c r="D1425" t="s">
        <v>99</v>
      </c>
      <c r="E1425" t="s">
        <v>78</v>
      </c>
      <c r="F1425" t="s">
        <v>73</v>
      </c>
      <c r="G1425">
        <v>0.39830938012415901</v>
      </c>
      <c r="H1425">
        <v>2E+20</v>
      </c>
      <c r="I1425">
        <v>0</v>
      </c>
      <c r="J1425">
        <v>4.2613939449608997</v>
      </c>
      <c r="K1425">
        <v>305</v>
      </c>
      <c r="L142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25" s="5" cm="1">
        <f t="array" ref="M1425">MAX(IF((ProjectInfoTable[ProjectName]=DiscreteStatsTable[[#This Row],[ProjectName]]),(ProjectInfoTable[ProjectName]=DiscreteStatsTable[[#This Row],[ProjectName]])*ProjectInfoTable[NumberOfReplications]))</f>
        <v>50</v>
      </c>
      <c r="N1425" s="5" cm="1">
        <f t="array" ref="N1425">IFERROR(AVERAGE(IF((DiscreteStatsTable[GroupByKey]=DiscreteStatsTable[[#This Row],[GroupByKey]]),(DiscreteStatsTable[GroupByKey]=DiscreteStatsTable[[#This Row],[GroupByKey]])*DiscreteStatsTable[Average])),0)</f>
        <v>0.39514726730674299</v>
      </c>
      <c r="O1425" s="5" cm="1">
        <f t="array" ref="O1425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25" s="5" cm="1">
        <f t="array" ref="P1425">MAX(IF((ProjectInfoTable[ProjectName]=DiscreteStatsTable[[#This Row],[ProjectName]]),(ProjectInfoTable[ProjectName]=DiscreteStatsTable[[#This Row],[ProjectName]])*ProjectInfoTable[ConfidenceInterval]))</f>
        <v>0.95</v>
      </c>
      <c r="Q1425" s="5">
        <f>IF(AND(DiscreteStatsTable[[#This Row],[RepsWithStatObserved]]=1,Y1425=0),200000000000000000000,IFERROR(_xlfn.T.INV.2T(1 -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25" s="5" cm="1">
        <f t="array" ref="R1425">MIN(IF((DiscreteStatsTable[GroupByKey]=DiscreteStatsTable[[#This Row],[GroupByKey]]),(DiscreteStatsTable[GroupByKey]=DiscreteStatsTable[[#This Row],[GroupByKey]])*DiscreteStatsTable[Average]))</f>
        <v>0.237432783899929</v>
      </c>
      <c r="S1425" s="5" cm="1">
        <f t="array" ref="S1425">MAX(IF((DiscreteStatsTable[GroupByKey]=DiscreteStatsTable[[#This Row],[GroupByKey]]),(DiscreteStatsTable[GroupByKey]=DiscreteStatsTable[[#This Row],[GroupByKey]])*DiscreteStatsTable[Average]))</f>
        <v>0.84867511073416402</v>
      </c>
      <c r="T1425" s="5" cm="1">
        <f t="array" ref="T1425">MIN(IF((DiscreteStatsTable[GroupByKey]=DiscreteStatsTable[[#This Row],[GroupByKey]]),(DiscreteStatsTable[GroupByKey]=DiscreteStatsTable[[#This Row],[GroupByKey]])*DiscreteStatsTable[Minimum]))</f>
        <v>0</v>
      </c>
      <c r="U1425" s="5" cm="1">
        <f t="array" ref="U1425">MAX(IF((DiscreteStatsTable[GroupByKey]=DiscreteStatsTable[[#This Row],[GroupByKey]]),(DiscreteStatsTable[GroupByKey]=DiscreteStatsTable[[#This Row],[GroupByKey]])*DiscreteStatsTable[Maximum]))</f>
        <v>8.0759045309264508</v>
      </c>
      <c r="V1425" s="5" cm="1">
        <f t="array" ref="V1425">IFERROR(AVERAGE(IF((DiscreteStatsTable[GroupByKey]=DiscreteStatsTable[[#This Row],[GroupByKey]]),(DiscreteStatsTable[GroupByKey]=DiscreteStatsTable[[#This Row],[GroupByKey]])*DiscreteStatsTable[NumberObservations])),0)</f>
        <v>305.8</v>
      </c>
      <c r="W1425" s="5">
        <f>IF((DiscreteStatsTable[[#This Row],[RepsRequested]]&gt;1),DiscreteStatsTable[[#This Row],[HalfWidth]],DiscreteStatsTable[[#This Row],[BatchMeansHalfWidth]])</f>
        <v>3.0763164648454102E-2</v>
      </c>
      <c r="X1425" s="5" cm="1">
        <f t="array" ref="X1425">COUNT(IF((DiscreteStatsTable[GroupByKey]=DiscreteStatsTable[[#This Row],[GroupByKey]]),(DiscreteStatsTable[GroupByKey]=DiscreteStatsTable[[#This Row],[GroupByKey]])*DiscreteStatsTable[Replication]))</f>
        <v>50</v>
      </c>
      <c r="Y1425" s="5">
        <f>IF(DiscreteStatsTable[[#This Row],[RepsRequested]]=DiscreteStatsTable[[#This Row],[RepsWithStatObserved]],1,0)</f>
        <v>1</v>
      </c>
    </row>
    <row r="1426" spans="1:25" x14ac:dyDescent="0.25">
      <c r="A1426" t="s">
        <v>68</v>
      </c>
      <c r="B1426" t="s">
        <v>70</v>
      </c>
      <c r="C1426">
        <v>5</v>
      </c>
      <c r="D1426" t="s">
        <v>99</v>
      </c>
      <c r="E1426" t="s">
        <v>72</v>
      </c>
      <c r="F1426" t="s">
        <v>73</v>
      </c>
      <c r="G1426">
        <v>0.12173984026266201</v>
      </c>
      <c r="H1426">
        <v>2E+20</v>
      </c>
      <c r="I1426">
        <v>5.3754983237792001E-2</v>
      </c>
      <c r="J1426">
        <v>0.21975744750038201</v>
      </c>
      <c r="K1426">
        <v>301</v>
      </c>
      <c r="L142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26" s="5" cm="1">
        <f t="array" ref="M1426">MAX(IF((ProjectInfoTable[ProjectName]=DiscreteStatsTable[[#This Row],[ProjectName]]),(ProjectInfoTable[ProjectName]=DiscreteStatsTable[[#This Row],[ProjectName]])*ProjectInfoTable[NumberOfReplications]))</f>
        <v>50</v>
      </c>
      <c r="N1426" s="5" cm="1">
        <f t="array" ref="N1426">IFERROR(AVERAGE(IF((DiscreteStatsTable[GroupByKey]=DiscreteStatsTable[[#This Row],[GroupByKey]]),(DiscreteStatsTable[GroupByKey]=DiscreteStatsTable[[#This Row],[GroupByKey]])*DiscreteStatsTable[Average])),0)</f>
        <v>0.12177686007467209</v>
      </c>
      <c r="O1426" s="5" cm="1">
        <f t="array" ref="O142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26" s="5" cm="1">
        <f t="array" ref="P1426">MAX(IF((ProjectInfoTable[ProjectName]=DiscreteStatsTable[[#This Row],[ProjectName]]),(ProjectInfoTable[ProjectName]=DiscreteStatsTable[[#This Row],[ProjectName]])*ProjectInfoTable[ConfidenceInterval]))</f>
        <v>0.95</v>
      </c>
      <c r="Q1426" s="5">
        <f>IF(AND(DiscreteStatsTable[[#This Row],[RepsWithStatObserved]]=1,Y1426=0),200000000000000000000,IFERROR(_xlfn.T.INV.2T(1 -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26" s="5" cm="1">
        <f t="array" ref="R1426">MIN(IF((DiscreteStatsTable[GroupByKey]=DiscreteStatsTable[[#This Row],[GroupByKey]]),(DiscreteStatsTable[GroupByKey]=DiscreteStatsTable[[#This Row],[GroupByKey]])*DiscreteStatsTable[Average]))</f>
        <v>0.118188408210118</v>
      </c>
      <c r="S1426" s="5" cm="1">
        <f t="array" ref="S1426">MAX(IF((DiscreteStatsTable[GroupByKey]=DiscreteStatsTable[[#This Row],[GroupByKey]]),(DiscreteStatsTable[GroupByKey]=DiscreteStatsTable[[#This Row],[GroupByKey]])*DiscreteStatsTable[Average]))</f>
        <v>0.12678788848097999</v>
      </c>
      <c r="T1426" s="5" cm="1">
        <f t="array" ref="T1426">MIN(IF((DiscreteStatsTable[GroupByKey]=DiscreteStatsTable[[#This Row],[GroupByKey]]),(DiscreteStatsTable[GroupByKey]=DiscreteStatsTable[[#This Row],[GroupByKey]])*DiscreteStatsTable[Minimum]))</f>
        <v>5.0204876038262097E-2</v>
      </c>
      <c r="U1426" s="5" cm="1">
        <f t="array" ref="U1426">MAX(IF((DiscreteStatsTable[GroupByKey]=DiscreteStatsTable[[#This Row],[GroupByKey]]),(DiscreteStatsTable[GroupByKey]=DiscreteStatsTable[[#This Row],[GroupByKey]])*DiscreteStatsTable[Maximum]))</f>
        <v>0.23262438213749501</v>
      </c>
      <c r="V1426" s="5" cm="1">
        <f t="array" ref="V1426">IFERROR(AVERAGE(IF((DiscreteStatsTable[GroupByKey]=DiscreteStatsTable[[#This Row],[GroupByKey]]),(DiscreteStatsTable[GroupByKey]=DiscreteStatsTable[[#This Row],[GroupByKey]])*DiscreteStatsTable[NumberObservations])),0)</f>
        <v>305.8</v>
      </c>
      <c r="W1426" s="5">
        <f>IF((DiscreteStatsTable[[#This Row],[RepsRequested]]&gt;1),DiscreteStatsTable[[#This Row],[HalfWidth]],DiscreteStatsTable[[#This Row],[BatchMeansHalfWidth]])</f>
        <v>6.3220777360200328E-4</v>
      </c>
      <c r="X1426" s="5" cm="1">
        <f t="array" ref="X1426">COUNT(IF((DiscreteStatsTable[GroupByKey]=DiscreteStatsTable[[#This Row],[GroupByKey]]),(DiscreteStatsTable[GroupByKey]=DiscreteStatsTable[[#This Row],[GroupByKey]])*DiscreteStatsTable[Replication]))</f>
        <v>50</v>
      </c>
      <c r="Y1426" s="5">
        <f>IF(DiscreteStatsTable[[#This Row],[RepsRequested]]=DiscreteStatsTable[[#This Row],[RepsWithStatObserved]],1,0)</f>
        <v>1</v>
      </c>
    </row>
    <row r="1427" spans="1:25" x14ac:dyDescent="0.25">
      <c r="A1427" t="s">
        <v>68</v>
      </c>
      <c r="B1427" t="s">
        <v>70</v>
      </c>
      <c r="C1427">
        <v>5</v>
      </c>
      <c r="D1427" t="s">
        <v>99</v>
      </c>
      <c r="E1427" t="s">
        <v>74</v>
      </c>
      <c r="F1427" t="s">
        <v>73</v>
      </c>
      <c r="G1427">
        <v>4.0416046345448304</v>
      </c>
      <c r="H1427">
        <v>2E+20</v>
      </c>
      <c r="I1427">
        <v>1.6126494971337599</v>
      </c>
      <c r="J1427">
        <v>9.1501338167592507</v>
      </c>
      <c r="K1427">
        <v>301</v>
      </c>
      <c r="L142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27" s="5" cm="1">
        <f t="array" ref="M1427">MAX(IF((ProjectInfoTable[ProjectName]=DiscreteStatsTable[[#This Row],[ProjectName]]),(ProjectInfoTable[ProjectName]=DiscreteStatsTable[[#This Row],[ProjectName]])*ProjectInfoTable[NumberOfReplications]))</f>
        <v>50</v>
      </c>
      <c r="N1427" s="5" cm="1">
        <f t="array" ref="N1427">IFERROR(AVERAGE(IF((DiscreteStatsTable[GroupByKey]=DiscreteStatsTable[[#This Row],[GroupByKey]]),(DiscreteStatsTable[GroupByKey]=DiscreteStatsTable[[#This Row],[GroupByKey]])*DiscreteStatsTable[Average])),0)</f>
        <v>4.0484530695469045</v>
      </c>
      <c r="O1427" s="5" cm="1">
        <f t="array" ref="O1427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27" s="5" cm="1">
        <f t="array" ref="P1427">MAX(IF((ProjectInfoTable[ProjectName]=DiscreteStatsTable[[#This Row],[ProjectName]]),(ProjectInfoTable[ProjectName]=DiscreteStatsTable[[#This Row],[ProjectName]])*ProjectInfoTable[ConfidenceInterval]))</f>
        <v>0.95</v>
      </c>
      <c r="Q1427" s="5">
        <f>IF(AND(DiscreteStatsTable[[#This Row],[RepsWithStatObserved]]=1,Y1427=0),200000000000000000000,IFERROR(_xlfn.T.INV.2T(1 -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27" s="5" cm="1">
        <f t="array" ref="R1427">MIN(IF((DiscreteStatsTable[GroupByKey]=DiscreteStatsTable[[#This Row],[GroupByKey]]),(DiscreteStatsTable[GroupByKey]=DiscreteStatsTable[[#This Row],[GroupByKey]])*DiscreteStatsTable[Average]))</f>
        <v>3.8225886263195901</v>
      </c>
      <c r="S1427" s="5" cm="1">
        <f t="array" ref="S1427">MAX(IF((DiscreteStatsTable[GroupByKey]=DiscreteStatsTable[[#This Row],[GroupByKey]]),(DiscreteStatsTable[GroupByKey]=DiscreteStatsTable[[#This Row],[GroupByKey]])*DiscreteStatsTable[Average]))</f>
        <v>4.5313661665321696</v>
      </c>
      <c r="T1427" s="5" cm="1">
        <f t="array" ref="T1427">MIN(IF((DiscreteStatsTable[GroupByKey]=DiscreteStatsTable[[#This Row],[GroupByKey]]),(DiscreteStatsTable[GroupByKey]=DiscreteStatsTable[[#This Row],[GroupByKey]])*DiscreteStatsTable[Minimum]))</f>
        <v>1.5061462811478601</v>
      </c>
      <c r="U1427" s="5" cm="1">
        <f t="array" ref="U1427">MAX(IF((DiscreteStatsTable[GroupByKey]=DiscreteStatsTable[[#This Row],[GroupByKey]]),(DiscreteStatsTable[GroupByKey]=DiscreteStatsTable[[#This Row],[GroupByKey]])*DiscreteStatsTable[Maximum]))</f>
        <v>12.7448467115066</v>
      </c>
      <c r="V1427" s="5" cm="1">
        <f t="array" ref="V1427">IFERROR(AVERAGE(IF((DiscreteStatsTable[GroupByKey]=DiscreteStatsTable[[#This Row],[GroupByKey]]),(DiscreteStatsTable[GroupByKey]=DiscreteStatsTable[[#This Row],[GroupByKey]])*DiscreteStatsTable[NumberObservations])),0)</f>
        <v>305.8</v>
      </c>
      <c r="W1427" s="5">
        <f>IF((DiscreteStatsTable[[#This Row],[RepsRequested]]&gt;1),DiscreteStatsTable[[#This Row],[HalfWidth]],DiscreteStatsTable[[#This Row],[BatchMeansHalfWidth]])</f>
        <v>4.3756559630115342E-2</v>
      </c>
      <c r="X1427" s="5" cm="1">
        <f t="array" ref="X1427">COUNT(IF((DiscreteStatsTable[GroupByKey]=DiscreteStatsTable[[#This Row],[GroupByKey]]),(DiscreteStatsTable[GroupByKey]=DiscreteStatsTable[[#This Row],[GroupByKey]])*DiscreteStatsTable[Replication]))</f>
        <v>50</v>
      </c>
      <c r="Y1427" s="5">
        <f>IF(DiscreteStatsTable[[#This Row],[RepsRequested]]=DiscreteStatsTable[[#This Row],[RepsWithStatObserved]],1,0)</f>
        <v>1</v>
      </c>
    </row>
    <row r="1428" spans="1:25" x14ac:dyDescent="0.25">
      <c r="A1428" t="s">
        <v>68</v>
      </c>
      <c r="B1428" t="s">
        <v>70</v>
      </c>
      <c r="C1428">
        <v>5</v>
      </c>
      <c r="D1428" t="s">
        <v>99</v>
      </c>
      <c r="E1428" t="s">
        <v>75</v>
      </c>
      <c r="F1428" t="s">
        <v>73</v>
      </c>
      <c r="G1428">
        <v>0.12173984026266201</v>
      </c>
      <c r="H1428">
        <v>2E+20</v>
      </c>
      <c r="I1428">
        <v>5.3754983237792001E-2</v>
      </c>
      <c r="J1428">
        <v>0.21975744750038201</v>
      </c>
      <c r="K1428">
        <v>301</v>
      </c>
      <c r="L142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28" s="5" cm="1">
        <f t="array" ref="M1428">MAX(IF((ProjectInfoTable[ProjectName]=DiscreteStatsTable[[#This Row],[ProjectName]]),(ProjectInfoTable[ProjectName]=DiscreteStatsTable[[#This Row],[ProjectName]])*ProjectInfoTable[NumberOfReplications]))</f>
        <v>50</v>
      </c>
      <c r="N1428" s="5" cm="1">
        <f t="array" ref="N1428">IFERROR(AVERAGE(IF((DiscreteStatsTable[GroupByKey]=DiscreteStatsTable[[#This Row],[GroupByKey]]),(DiscreteStatsTable[GroupByKey]=DiscreteStatsTable[[#This Row],[GroupByKey]])*DiscreteStatsTable[Average])),0)</f>
        <v>0.12177686007467209</v>
      </c>
      <c r="O1428" s="5" cm="1">
        <f t="array" ref="O142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28" s="5" cm="1">
        <f t="array" ref="P1428">MAX(IF((ProjectInfoTable[ProjectName]=DiscreteStatsTable[[#This Row],[ProjectName]]),(ProjectInfoTable[ProjectName]=DiscreteStatsTable[[#This Row],[ProjectName]])*ProjectInfoTable[ConfidenceInterval]))</f>
        <v>0.95</v>
      </c>
      <c r="Q1428" s="5">
        <f>IF(AND(DiscreteStatsTable[[#This Row],[RepsWithStatObserved]]=1,Y1428=0),200000000000000000000,IFERROR(_xlfn.T.INV.2T(1 -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28" s="5" cm="1">
        <f t="array" ref="R1428">MIN(IF((DiscreteStatsTable[GroupByKey]=DiscreteStatsTable[[#This Row],[GroupByKey]]),(DiscreteStatsTable[GroupByKey]=DiscreteStatsTable[[#This Row],[GroupByKey]])*DiscreteStatsTable[Average]))</f>
        <v>0.118188408210118</v>
      </c>
      <c r="S1428" s="5" cm="1">
        <f t="array" ref="S1428">MAX(IF((DiscreteStatsTable[GroupByKey]=DiscreteStatsTable[[#This Row],[GroupByKey]]),(DiscreteStatsTable[GroupByKey]=DiscreteStatsTable[[#This Row],[GroupByKey]])*DiscreteStatsTable[Average]))</f>
        <v>0.12678788848097999</v>
      </c>
      <c r="T1428" s="5" cm="1">
        <f t="array" ref="T1428">MIN(IF((DiscreteStatsTable[GroupByKey]=DiscreteStatsTable[[#This Row],[GroupByKey]]),(DiscreteStatsTable[GroupByKey]=DiscreteStatsTable[[#This Row],[GroupByKey]])*DiscreteStatsTable[Minimum]))</f>
        <v>5.0204876038262097E-2</v>
      </c>
      <c r="U1428" s="5" cm="1">
        <f t="array" ref="U1428">MAX(IF((DiscreteStatsTable[GroupByKey]=DiscreteStatsTable[[#This Row],[GroupByKey]]),(DiscreteStatsTable[GroupByKey]=DiscreteStatsTable[[#This Row],[GroupByKey]])*DiscreteStatsTable[Maximum]))</f>
        <v>0.23262438213749501</v>
      </c>
      <c r="V1428" s="5" cm="1">
        <f t="array" ref="V1428">IFERROR(AVERAGE(IF((DiscreteStatsTable[GroupByKey]=DiscreteStatsTable[[#This Row],[GroupByKey]]),(DiscreteStatsTable[GroupByKey]=DiscreteStatsTable[[#This Row],[GroupByKey]])*DiscreteStatsTable[NumberObservations])),0)</f>
        <v>305.8</v>
      </c>
      <c r="W1428" s="5">
        <f>IF((DiscreteStatsTable[[#This Row],[RepsRequested]]&gt;1),DiscreteStatsTable[[#This Row],[HalfWidth]],DiscreteStatsTable[[#This Row],[BatchMeansHalfWidth]])</f>
        <v>6.3220777360200328E-4</v>
      </c>
      <c r="X1428" s="5" cm="1">
        <f t="array" ref="X1428">COUNT(IF((DiscreteStatsTable[GroupByKey]=DiscreteStatsTable[[#This Row],[GroupByKey]]),(DiscreteStatsTable[GroupByKey]=DiscreteStatsTable[[#This Row],[GroupByKey]])*DiscreteStatsTable[Replication]))</f>
        <v>50</v>
      </c>
      <c r="Y1428" s="5">
        <f>IF(DiscreteStatsTable[[#This Row],[RepsRequested]]=DiscreteStatsTable[[#This Row],[RepsWithStatObserved]],1,0)</f>
        <v>1</v>
      </c>
    </row>
    <row r="1429" spans="1:25" x14ac:dyDescent="0.25">
      <c r="A1429" t="s">
        <v>68</v>
      </c>
      <c r="B1429" t="s">
        <v>70</v>
      </c>
      <c r="C1429">
        <v>5</v>
      </c>
      <c r="D1429" t="s">
        <v>99</v>
      </c>
      <c r="E1429" t="s">
        <v>76</v>
      </c>
      <c r="F1429" t="s">
        <v>73</v>
      </c>
      <c r="G1429">
        <v>3.6521952078798599</v>
      </c>
      <c r="H1429">
        <v>2E+20</v>
      </c>
      <c r="I1429">
        <v>1.6126494971337599</v>
      </c>
      <c r="J1429">
        <v>6.5927234250114601</v>
      </c>
      <c r="K1429">
        <v>301</v>
      </c>
      <c r="L142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29" s="5" cm="1">
        <f t="array" ref="M1429">MAX(IF((ProjectInfoTable[ProjectName]=DiscreteStatsTable[[#This Row],[ProjectName]]),(ProjectInfoTable[ProjectName]=DiscreteStatsTable[[#This Row],[ProjectName]])*ProjectInfoTable[NumberOfReplications]))</f>
        <v>50</v>
      </c>
      <c r="N1429" s="5" cm="1">
        <f t="array" ref="N1429">IFERROR(AVERAGE(IF((DiscreteStatsTable[GroupByKey]=DiscreteStatsTable[[#This Row],[GroupByKey]]),(DiscreteStatsTable[GroupByKey]=DiscreteStatsTable[[#This Row],[GroupByKey]])*DiscreteStatsTable[Average])),0)</f>
        <v>3.653305802240161</v>
      </c>
      <c r="O1429" s="5" cm="1">
        <f t="array" ref="O1429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29" s="5" cm="1">
        <f t="array" ref="P1429">MAX(IF((ProjectInfoTable[ProjectName]=DiscreteStatsTable[[#This Row],[ProjectName]]),(ProjectInfoTable[ProjectName]=DiscreteStatsTable[[#This Row],[ProjectName]])*ProjectInfoTable[ConfidenceInterval]))</f>
        <v>0.95</v>
      </c>
      <c r="Q1429" s="5">
        <f>IF(AND(DiscreteStatsTable[[#This Row],[RepsWithStatObserved]]=1,Y1429=0),200000000000000000000,IFERROR(_xlfn.T.INV.2T(1 -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29" s="5" cm="1">
        <f t="array" ref="R1429">MIN(IF((DiscreteStatsTable[GroupByKey]=DiscreteStatsTable[[#This Row],[GroupByKey]]),(DiscreteStatsTable[GroupByKey]=DiscreteStatsTable[[#This Row],[GroupByKey]])*DiscreteStatsTable[Average]))</f>
        <v>3.54565224630353</v>
      </c>
      <c r="S1429" s="5" cm="1">
        <f t="array" ref="S1429">MAX(IF((DiscreteStatsTable[GroupByKey]=DiscreteStatsTable[[#This Row],[GroupByKey]]),(DiscreteStatsTable[GroupByKey]=DiscreteStatsTable[[#This Row],[GroupByKey]])*DiscreteStatsTable[Average]))</f>
        <v>3.8036366544294</v>
      </c>
      <c r="T1429" s="5" cm="1">
        <f t="array" ref="T1429">MIN(IF((DiscreteStatsTable[GroupByKey]=DiscreteStatsTable[[#This Row],[GroupByKey]]),(DiscreteStatsTable[GroupByKey]=DiscreteStatsTable[[#This Row],[GroupByKey]])*DiscreteStatsTable[Minimum]))</f>
        <v>1.5061462811478601</v>
      </c>
      <c r="U1429" s="5" cm="1">
        <f t="array" ref="U1429">MAX(IF((DiscreteStatsTable[GroupByKey]=DiscreteStatsTable[[#This Row],[GroupByKey]]),(DiscreteStatsTable[GroupByKey]=DiscreteStatsTable[[#This Row],[GroupByKey]])*DiscreteStatsTable[Maximum]))</f>
        <v>6.9787314641248503</v>
      </c>
      <c r="V1429" s="5" cm="1">
        <f t="array" ref="V1429">IFERROR(AVERAGE(IF((DiscreteStatsTable[GroupByKey]=DiscreteStatsTable[[#This Row],[GroupByKey]]),(DiscreteStatsTable[GroupByKey]=DiscreteStatsTable[[#This Row],[GroupByKey]])*DiscreteStatsTable[NumberObservations])),0)</f>
        <v>305.8</v>
      </c>
      <c r="W1429" s="5">
        <f>IF((DiscreteStatsTable[[#This Row],[RepsRequested]]&gt;1),DiscreteStatsTable[[#This Row],[HalfWidth]],DiscreteStatsTable[[#This Row],[BatchMeansHalfWidth]])</f>
        <v>1.8966233208060453E-2</v>
      </c>
      <c r="X1429" s="5" cm="1">
        <f t="array" ref="X1429">COUNT(IF((DiscreteStatsTable[GroupByKey]=DiscreteStatsTable[[#This Row],[GroupByKey]]),(DiscreteStatsTable[GroupByKey]=DiscreteStatsTable[[#This Row],[GroupByKey]])*DiscreteStatsTable[Replication]))</f>
        <v>50</v>
      </c>
      <c r="Y1429" s="5">
        <f>IF(DiscreteStatsTable[[#This Row],[RepsRequested]]=DiscreteStatsTable[[#This Row],[RepsWithStatObserved]],1,0)</f>
        <v>1</v>
      </c>
    </row>
    <row r="1430" spans="1:25" x14ac:dyDescent="0.25">
      <c r="A1430" t="s">
        <v>68</v>
      </c>
      <c r="B1430" t="s">
        <v>70</v>
      </c>
      <c r="C1430">
        <v>5</v>
      </c>
      <c r="D1430" t="s">
        <v>99</v>
      </c>
      <c r="E1430" t="s">
        <v>77</v>
      </c>
      <c r="F1430" t="s">
        <v>73</v>
      </c>
      <c r="G1430">
        <v>0</v>
      </c>
      <c r="H1430">
        <v>2E+20</v>
      </c>
      <c r="I1430">
        <v>0</v>
      </c>
      <c r="J1430">
        <v>0</v>
      </c>
      <c r="K1430">
        <v>301</v>
      </c>
      <c r="L143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30" s="5" cm="1">
        <f t="array" ref="M1430">MAX(IF((ProjectInfoTable[ProjectName]=DiscreteStatsTable[[#This Row],[ProjectName]]),(ProjectInfoTable[ProjectName]=DiscreteStatsTable[[#This Row],[ProjectName]])*ProjectInfoTable[NumberOfReplications]))</f>
        <v>50</v>
      </c>
      <c r="N1430" s="5" cm="1">
        <f t="array" ref="N1430">IFERROR(AVERAGE(IF((DiscreteStatsTable[GroupByKey]=DiscreteStatsTable[[#This Row],[GroupByKey]]),(DiscreteStatsTable[GroupByKey]=DiscreteStatsTable[[#This Row],[GroupByKey]])*DiscreteStatsTable[Average])),0)</f>
        <v>0</v>
      </c>
      <c r="O1430" s="5" cm="1">
        <f t="array" ref="O1430">IFERROR(_xlfn.STDEV.S(IF((DiscreteStatsTable[GroupByKey]=DiscreteStatsTable[[#This Row],[GroupByKey]]),(DiscreteStatsTable[GroupByKey]=DiscreteStatsTable[[#This Row],[GroupByKey]])*DiscreteStatsTable[Average])),0)</f>
        <v>0</v>
      </c>
      <c r="P1430" s="5" cm="1">
        <f t="array" ref="P1430">MAX(IF((ProjectInfoTable[ProjectName]=DiscreteStatsTable[[#This Row],[ProjectName]]),(ProjectInfoTable[ProjectName]=DiscreteStatsTable[[#This Row],[ProjectName]])*ProjectInfoTable[ConfidenceInterval]))</f>
        <v>0.95</v>
      </c>
      <c r="Q1430" s="5">
        <f>IF(AND(DiscreteStatsTable[[#This Row],[RepsWithStatObserved]]=1,Y1430=0),200000000000000000000,IFERROR(_xlfn.T.INV.2T(1 -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0" s="5" cm="1">
        <f t="array" ref="R1430">MIN(IF((DiscreteStatsTable[GroupByKey]=DiscreteStatsTable[[#This Row],[GroupByKey]]),(DiscreteStatsTable[GroupByKey]=DiscreteStatsTable[[#This Row],[GroupByKey]])*DiscreteStatsTable[Average]))</f>
        <v>0</v>
      </c>
      <c r="S1430" s="5" cm="1">
        <f t="array" ref="S1430">MAX(IF((DiscreteStatsTable[GroupByKey]=DiscreteStatsTable[[#This Row],[GroupByKey]]),(DiscreteStatsTable[GroupByKey]=DiscreteStatsTable[[#This Row],[GroupByKey]])*DiscreteStatsTable[Average]))</f>
        <v>0</v>
      </c>
      <c r="T1430" s="5" cm="1">
        <f t="array" ref="T1430">MIN(IF((DiscreteStatsTable[GroupByKey]=DiscreteStatsTable[[#This Row],[GroupByKey]]),(DiscreteStatsTable[GroupByKey]=DiscreteStatsTable[[#This Row],[GroupByKey]])*DiscreteStatsTable[Minimum]))</f>
        <v>0</v>
      </c>
      <c r="U1430" s="5" cm="1">
        <f t="array" ref="U1430">MAX(IF((DiscreteStatsTable[GroupByKey]=DiscreteStatsTable[[#This Row],[GroupByKey]]),(DiscreteStatsTable[GroupByKey]=DiscreteStatsTable[[#This Row],[GroupByKey]])*DiscreteStatsTable[Maximum]))</f>
        <v>0</v>
      </c>
      <c r="V1430" s="5" cm="1">
        <f t="array" ref="V1430">IFERROR(AVERAGE(IF((DiscreteStatsTable[GroupByKey]=DiscreteStatsTable[[#This Row],[GroupByKey]]),(DiscreteStatsTable[GroupByKey]=DiscreteStatsTable[[#This Row],[GroupByKey]])*DiscreteStatsTable[NumberObservations])),0)</f>
        <v>305.8</v>
      </c>
      <c r="W1430" s="5">
        <f>IF((DiscreteStatsTable[[#This Row],[RepsRequested]]&gt;1),DiscreteStatsTable[[#This Row],[HalfWidth]],DiscreteStatsTable[[#This Row],[BatchMeansHalfWidth]])</f>
        <v>0</v>
      </c>
      <c r="X1430" s="5" cm="1">
        <f t="array" ref="X1430">COUNT(IF((DiscreteStatsTable[GroupByKey]=DiscreteStatsTable[[#This Row],[GroupByKey]]),(DiscreteStatsTable[GroupByKey]=DiscreteStatsTable[[#This Row],[GroupByKey]])*DiscreteStatsTable[Replication]))</f>
        <v>50</v>
      </c>
      <c r="Y1430" s="5">
        <f>IF(DiscreteStatsTable[[#This Row],[RepsRequested]]=DiscreteStatsTable[[#This Row],[RepsWithStatObserved]],1,0)</f>
        <v>1</v>
      </c>
    </row>
    <row r="1431" spans="1:25" x14ac:dyDescent="0.25">
      <c r="A1431" t="s">
        <v>68</v>
      </c>
      <c r="B1431" t="s">
        <v>70</v>
      </c>
      <c r="C1431">
        <v>5</v>
      </c>
      <c r="D1431" t="s">
        <v>99</v>
      </c>
      <c r="E1431" t="s">
        <v>78</v>
      </c>
      <c r="F1431" t="s">
        <v>73</v>
      </c>
      <c r="G1431">
        <v>0.38940942666496597</v>
      </c>
      <c r="H1431">
        <v>2E+20</v>
      </c>
      <c r="I1431">
        <v>0</v>
      </c>
      <c r="J1431">
        <v>4.1576564772518596</v>
      </c>
      <c r="K1431">
        <v>301</v>
      </c>
      <c r="L143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31" s="5" cm="1">
        <f t="array" ref="M1431">MAX(IF((ProjectInfoTable[ProjectName]=DiscreteStatsTable[[#This Row],[ProjectName]]),(ProjectInfoTable[ProjectName]=DiscreteStatsTable[[#This Row],[ProjectName]])*ProjectInfoTable[NumberOfReplications]))</f>
        <v>50</v>
      </c>
      <c r="N1431" s="5" cm="1">
        <f t="array" ref="N1431">IFERROR(AVERAGE(IF((DiscreteStatsTable[GroupByKey]=DiscreteStatsTable[[#This Row],[GroupByKey]]),(DiscreteStatsTable[GroupByKey]=DiscreteStatsTable[[#This Row],[GroupByKey]])*DiscreteStatsTable[Average])),0)</f>
        <v>0.39514726730674299</v>
      </c>
      <c r="O1431" s="5" cm="1">
        <f t="array" ref="O1431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31" s="5" cm="1">
        <f t="array" ref="P1431">MAX(IF((ProjectInfoTable[ProjectName]=DiscreteStatsTable[[#This Row],[ProjectName]]),(ProjectInfoTable[ProjectName]=DiscreteStatsTable[[#This Row],[ProjectName]])*ProjectInfoTable[ConfidenceInterval]))</f>
        <v>0.95</v>
      </c>
      <c r="Q1431" s="5">
        <f>IF(AND(DiscreteStatsTable[[#This Row],[RepsWithStatObserved]]=1,Y1431=0),200000000000000000000,IFERROR(_xlfn.T.INV.2T(1 -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31" s="5" cm="1">
        <f t="array" ref="R1431">MIN(IF((DiscreteStatsTable[GroupByKey]=DiscreteStatsTable[[#This Row],[GroupByKey]]),(DiscreteStatsTable[GroupByKey]=DiscreteStatsTable[[#This Row],[GroupByKey]])*DiscreteStatsTable[Average]))</f>
        <v>0.237432783899929</v>
      </c>
      <c r="S1431" s="5" cm="1">
        <f t="array" ref="S1431">MAX(IF((DiscreteStatsTable[GroupByKey]=DiscreteStatsTable[[#This Row],[GroupByKey]]),(DiscreteStatsTable[GroupByKey]=DiscreteStatsTable[[#This Row],[GroupByKey]])*DiscreteStatsTable[Average]))</f>
        <v>0.84867511073416402</v>
      </c>
      <c r="T1431" s="5" cm="1">
        <f t="array" ref="T1431">MIN(IF((DiscreteStatsTable[GroupByKey]=DiscreteStatsTable[[#This Row],[GroupByKey]]),(DiscreteStatsTable[GroupByKey]=DiscreteStatsTable[[#This Row],[GroupByKey]])*DiscreteStatsTable[Minimum]))</f>
        <v>0</v>
      </c>
      <c r="U1431" s="5" cm="1">
        <f t="array" ref="U1431">MAX(IF((DiscreteStatsTable[GroupByKey]=DiscreteStatsTable[[#This Row],[GroupByKey]]),(DiscreteStatsTable[GroupByKey]=DiscreteStatsTable[[#This Row],[GroupByKey]])*DiscreteStatsTable[Maximum]))</f>
        <v>8.0759045309264508</v>
      </c>
      <c r="V1431" s="5" cm="1">
        <f t="array" ref="V1431">IFERROR(AVERAGE(IF((DiscreteStatsTable[GroupByKey]=DiscreteStatsTable[[#This Row],[GroupByKey]]),(DiscreteStatsTable[GroupByKey]=DiscreteStatsTable[[#This Row],[GroupByKey]])*DiscreteStatsTable[NumberObservations])),0)</f>
        <v>305.8</v>
      </c>
      <c r="W1431" s="5">
        <f>IF((DiscreteStatsTable[[#This Row],[RepsRequested]]&gt;1),DiscreteStatsTable[[#This Row],[HalfWidth]],DiscreteStatsTable[[#This Row],[BatchMeansHalfWidth]])</f>
        <v>3.0763164648454102E-2</v>
      </c>
      <c r="X1431" s="5" cm="1">
        <f t="array" ref="X1431">COUNT(IF((DiscreteStatsTable[GroupByKey]=DiscreteStatsTable[[#This Row],[GroupByKey]]),(DiscreteStatsTable[GroupByKey]=DiscreteStatsTable[[#This Row],[GroupByKey]])*DiscreteStatsTable[Replication]))</f>
        <v>50</v>
      </c>
      <c r="Y1431" s="5">
        <f>IF(DiscreteStatsTable[[#This Row],[RepsRequested]]=DiscreteStatsTable[[#This Row],[RepsWithStatObserved]],1,0)</f>
        <v>1</v>
      </c>
    </row>
    <row r="1432" spans="1:25" x14ac:dyDescent="0.25">
      <c r="A1432" t="s">
        <v>68</v>
      </c>
      <c r="B1432" t="s">
        <v>70</v>
      </c>
      <c r="C1432">
        <v>6</v>
      </c>
      <c r="D1432" t="s">
        <v>99</v>
      </c>
      <c r="E1432" t="s">
        <v>72</v>
      </c>
      <c r="F1432" t="s">
        <v>73</v>
      </c>
      <c r="G1432">
        <v>0.12538570537084601</v>
      </c>
      <c r="H1432">
        <v>2E+20</v>
      </c>
      <c r="I1432">
        <v>5.2502376121867603E-2</v>
      </c>
      <c r="J1432">
        <v>0.228545785314238</v>
      </c>
      <c r="K1432">
        <v>303</v>
      </c>
      <c r="L143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32" s="5" cm="1">
        <f t="array" ref="M1432">MAX(IF((ProjectInfoTable[ProjectName]=DiscreteStatsTable[[#This Row],[ProjectName]]),(ProjectInfoTable[ProjectName]=DiscreteStatsTable[[#This Row],[ProjectName]])*ProjectInfoTable[NumberOfReplications]))</f>
        <v>50</v>
      </c>
      <c r="N1432" s="5" cm="1">
        <f t="array" ref="N1432">IFERROR(AVERAGE(IF((DiscreteStatsTable[GroupByKey]=DiscreteStatsTable[[#This Row],[GroupByKey]]),(DiscreteStatsTable[GroupByKey]=DiscreteStatsTable[[#This Row],[GroupByKey]])*DiscreteStatsTable[Average])),0)</f>
        <v>0.12177686007467209</v>
      </c>
      <c r="O1432" s="5" cm="1">
        <f t="array" ref="O143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32" s="5" cm="1">
        <f t="array" ref="P1432">MAX(IF((ProjectInfoTable[ProjectName]=DiscreteStatsTable[[#This Row],[ProjectName]]),(ProjectInfoTable[ProjectName]=DiscreteStatsTable[[#This Row],[ProjectName]])*ProjectInfoTable[ConfidenceInterval]))</f>
        <v>0.95</v>
      </c>
      <c r="Q1432" s="5">
        <f>IF(AND(DiscreteStatsTable[[#This Row],[RepsWithStatObserved]]=1,Y1432=0),200000000000000000000,IFERROR(_xlfn.T.INV.2T(1 -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32" s="5" cm="1">
        <f t="array" ref="R1432">MIN(IF((DiscreteStatsTable[GroupByKey]=DiscreteStatsTable[[#This Row],[GroupByKey]]),(DiscreteStatsTable[GroupByKey]=DiscreteStatsTable[[#This Row],[GroupByKey]])*DiscreteStatsTable[Average]))</f>
        <v>0.118188408210118</v>
      </c>
      <c r="S1432" s="5" cm="1">
        <f t="array" ref="S1432">MAX(IF((DiscreteStatsTable[GroupByKey]=DiscreteStatsTable[[#This Row],[GroupByKey]]),(DiscreteStatsTable[GroupByKey]=DiscreteStatsTable[[#This Row],[GroupByKey]])*DiscreteStatsTable[Average]))</f>
        <v>0.12678788848097999</v>
      </c>
      <c r="T1432" s="5" cm="1">
        <f t="array" ref="T1432">MIN(IF((DiscreteStatsTable[GroupByKey]=DiscreteStatsTable[[#This Row],[GroupByKey]]),(DiscreteStatsTable[GroupByKey]=DiscreteStatsTable[[#This Row],[GroupByKey]])*DiscreteStatsTable[Minimum]))</f>
        <v>5.0204876038262097E-2</v>
      </c>
      <c r="U1432" s="5" cm="1">
        <f t="array" ref="U1432">MAX(IF((DiscreteStatsTable[GroupByKey]=DiscreteStatsTable[[#This Row],[GroupByKey]]),(DiscreteStatsTable[GroupByKey]=DiscreteStatsTable[[#This Row],[GroupByKey]])*DiscreteStatsTable[Maximum]))</f>
        <v>0.23262438213749501</v>
      </c>
      <c r="V1432" s="5" cm="1">
        <f t="array" ref="V1432">IFERROR(AVERAGE(IF((DiscreteStatsTable[GroupByKey]=DiscreteStatsTable[[#This Row],[GroupByKey]]),(DiscreteStatsTable[GroupByKey]=DiscreteStatsTable[[#This Row],[GroupByKey]])*DiscreteStatsTable[NumberObservations])),0)</f>
        <v>305.8</v>
      </c>
      <c r="W1432" s="5">
        <f>IF((DiscreteStatsTable[[#This Row],[RepsRequested]]&gt;1),DiscreteStatsTable[[#This Row],[HalfWidth]],DiscreteStatsTable[[#This Row],[BatchMeansHalfWidth]])</f>
        <v>6.3220777360200328E-4</v>
      </c>
      <c r="X1432" s="5" cm="1">
        <f t="array" ref="X1432">COUNT(IF((DiscreteStatsTable[GroupByKey]=DiscreteStatsTable[[#This Row],[GroupByKey]]),(DiscreteStatsTable[GroupByKey]=DiscreteStatsTable[[#This Row],[GroupByKey]])*DiscreteStatsTable[Replication]))</f>
        <v>50</v>
      </c>
      <c r="Y1432" s="5">
        <f>IF(DiscreteStatsTable[[#This Row],[RepsRequested]]=DiscreteStatsTable[[#This Row],[RepsWithStatObserved]],1,0)</f>
        <v>1</v>
      </c>
    </row>
    <row r="1433" spans="1:25" x14ac:dyDescent="0.25">
      <c r="A1433" t="s">
        <v>68</v>
      </c>
      <c r="B1433" t="s">
        <v>70</v>
      </c>
      <c r="C1433">
        <v>6</v>
      </c>
      <c r="D1433" t="s">
        <v>99</v>
      </c>
      <c r="E1433" t="s">
        <v>74</v>
      </c>
      <c r="F1433" t="s">
        <v>73</v>
      </c>
      <c r="G1433">
        <v>4.3379669391881297</v>
      </c>
      <c r="H1433">
        <v>2E+20</v>
      </c>
      <c r="I1433">
        <v>1.63136515273106</v>
      </c>
      <c r="J1433">
        <v>10.218525927577099</v>
      </c>
      <c r="K1433">
        <v>303</v>
      </c>
      <c r="L143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33" s="5" cm="1">
        <f t="array" ref="M1433">MAX(IF((ProjectInfoTable[ProjectName]=DiscreteStatsTable[[#This Row],[ProjectName]]),(ProjectInfoTable[ProjectName]=DiscreteStatsTable[[#This Row],[ProjectName]])*ProjectInfoTable[NumberOfReplications]))</f>
        <v>50</v>
      </c>
      <c r="N1433" s="5" cm="1">
        <f t="array" ref="N1433">IFERROR(AVERAGE(IF((DiscreteStatsTable[GroupByKey]=DiscreteStatsTable[[#This Row],[GroupByKey]]),(DiscreteStatsTable[GroupByKey]=DiscreteStatsTable[[#This Row],[GroupByKey]])*DiscreteStatsTable[Average])),0)</f>
        <v>4.0484530695469045</v>
      </c>
      <c r="O1433" s="5" cm="1">
        <f t="array" ref="O1433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33" s="5" cm="1">
        <f t="array" ref="P1433">MAX(IF((ProjectInfoTable[ProjectName]=DiscreteStatsTable[[#This Row],[ProjectName]]),(ProjectInfoTable[ProjectName]=DiscreteStatsTable[[#This Row],[ProjectName]])*ProjectInfoTable[ConfidenceInterval]))</f>
        <v>0.95</v>
      </c>
      <c r="Q1433" s="5">
        <f>IF(AND(DiscreteStatsTable[[#This Row],[RepsWithStatObserved]]=1,Y1433=0),200000000000000000000,IFERROR(_xlfn.T.INV.2T(1 -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33" s="5" cm="1">
        <f t="array" ref="R1433">MIN(IF((DiscreteStatsTable[GroupByKey]=DiscreteStatsTable[[#This Row],[GroupByKey]]),(DiscreteStatsTable[GroupByKey]=DiscreteStatsTable[[#This Row],[GroupByKey]])*DiscreteStatsTable[Average]))</f>
        <v>3.8225886263195901</v>
      </c>
      <c r="S1433" s="5" cm="1">
        <f t="array" ref="S1433">MAX(IF((DiscreteStatsTable[GroupByKey]=DiscreteStatsTable[[#This Row],[GroupByKey]]),(DiscreteStatsTable[GroupByKey]=DiscreteStatsTable[[#This Row],[GroupByKey]])*DiscreteStatsTable[Average]))</f>
        <v>4.5313661665321696</v>
      </c>
      <c r="T1433" s="5" cm="1">
        <f t="array" ref="T1433">MIN(IF((DiscreteStatsTable[GroupByKey]=DiscreteStatsTable[[#This Row],[GroupByKey]]),(DiscreteStatsTable[GroupByKey]=DiscreteStatsTable[[#This Row],[GroupByKey]])*DiscreteStatsTable[Minimum]))</f>
        <v>1.5061462811478601</v>
      </c>
      <c r="U1433" s="5" cm="1">
        <f t="array" ref="U1433">MAX(IF((DiscreteStatsTable[GroupByKey]=DiscreteStatsTable[[#This Row],[GroupByKey]]),(DiscreteStatsTable[GroupByKey]=DiscreteStatsTable[[#This Row],[GroupByKey]])*DiscreteStatsTable[Maximum]))</f>
        <v>12.7448467115066</v>
      </c>
      <c r="V1433" s="5" cm="1">
        <f t="array" ref="V1433">IFERROR(AVERAGE(IF((DiscreteStatsTable[GroupByKey]=DiscreteStatsTable[[#This Row],[GroupByKey]]),(DiscreteStatsTable[GroupByKey]=DiscreteStatsTable[[#This Row],[GroupByKey]])*DiscreteStatsTable[NumberObservations])),0)</f>
        <v>305.8</v>
      </c>
      <c r="W1433" s="5">
        <f>IF((DiscreteStatsTable[[#This Row],[RepsRequested]]&gt;1),DiscreteStatsTable[[#This Row],[HalfWidth]],DiscreteStatsTable[[#This Row],[BatchMeansHalfWidth]])</f>
        <v>4.3756559630115342E-2</v>
      </c>
      <c r="X1433" s="5" cm="1">
        <f t="array" ref="X1433">COUNT(IF((DiscreteStatsTable[GroupByKey]=DiscreteStatsTable[[#This Row],[GroupByKey]]),(DiscreteStatsTable[GroupByKey]=DiscreteStatsTable[[#This Row],[GroupByKey]])*DiscreteStatsTable[Replication]))</f>
        <v>50</v>
      </c>
      <c r="Y1433" s="5">
        <f>IF(DiscreteStatsTable[[#This Row],[RepsRequested]]=DiscreteStatsTable[[#This Row],[RepsWithStatObserved]],1,0)</f>
        <v>1</v>
      </c>
    </row>
    <row r="1434" spans="1:25" x14ac:dyDescent="0.25">
      <c r="A1434" t="s">
        <v>68</v>
      </c>
      <c r="B1434" t="s">
        <v>70</v>
      </c>
      <c r="C1434">
        <v>6</v>
      </c>
      <c r="D1434" t="s">
        <v>99</v>
      </c>
      <c r="E1434" t="s">
        <v>75</v>
      </c>
      <c r="F1434" t="s">
        <v>73</v>
      </c>
      <c r="G1434">
        <v>0.12538570537084601</v>
      </c>
      <c r="H1434">
        <v>2E+20</v>
      </c>
      <c r="I1434">
        <v>5.2502376121867603E-2</v>
      </c>
      <c r="J1434">
        <v>0.228545785314238</v>
      </c>
      <c r="K1434">
        <v>303</v>
      </c>
      <c r="L143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34" s="5" cm="1">
        <f t="array" ref="M1434">MAX(IF((ProjectInfoTable[ProjectName]=DiscreteStatsTable[[#This Row],[ProjectName]]),(ProjectInfoTable[ProjectName]=DiscreteStatsTable[[#This Row],[ProjectName]])*ProjectInfoTable[NumberOfReplications]))</f>
        <v>50</v>
      </c>
      <c r="N1434" s="5" cm="1">
        <f t="array" ref="N1434">IFERROR(AVERAGE(IF((DiscreteStatsTable[GroupByKey]=DiscreteStatsTable[[#This Row],[GroupByKey]]),(DiscreteStatsTable[GroupByKey]=DiscreteStatsTable[[#This Row],[GroupByKey]])*DiscreteStatsTable[Average])),0)</f>
        <v>0.12177686007467209</v>
      </c>
      <c r="O1434" s="5" cm="1">
        <f t="array" ref="O143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34" s="5" cm="1">
        <f t="array" ref="P1434">MAX(IF((ProjectInfoTable[ProjectName]=DiscreteStatsTable[[#This Row],[ProjectName]]),(ProjectInfoTable[ProjectName]=DiscreteStatsTable[[#This Row],[ProjectName]])*ProjectInfoTable[ConfidenceInterval]))</f>
        <v>0.95</v>
      </c>
      <c r="Q1434" s="5">
        <f>IF(AND(DiscreteStatsTable[[#This Row],[RepsWithStatObserved]]=1,Y1434=0),200000000000000000000,IFERROR(_xlfn.T.INV.2T(1 -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34" s="5" cm="1">
        <f t="array" ref="R1434">MIN(IF((DiscreteStatsTable[GroupByKey]=DiscreteStatsTable[[#This Row],[GroupByKey]]),(DiscreteStatsTable[GroupByKey]=DiscreteStatsTable[[#This Row],[GroupByKey]])*DiscreteStatsTable[Average]))</f>
        <v>0.118188408210118</v>
      </c>
      <c r="S1434" s="5" cm="1">
        <f t="array" ref="S1434">MAX(IF((DiscreteStatsTable[GroupByKey]=DiscreteStatsTable[[#This Row],[GroupByKey]]),(DiscreteStatsTable[GroupByKey]=DiscreteStatsTable[[#This Row],[GroupByKey]])*DiscreteStatsTable[Average]))</f>
        <v>0.12678788848097999</v>
      </c>
      <c r="T1434" s="5" cm="1">
        <f t="array" ref="T1434">MIN(IF((DiscreteStatsTable[GroupByKey]=DiscreteStatsTable[[#This Row],[GroupByKey]]),(DiscreteStatsTable[GroupByKey]=DiscreteStatsTable[[#This Row],[GroupByKey]])*DiscreteStatsTable[Minimum]))</f>
        <v>5.0204876038262097E-2</v>
      </c>
      <c r="U1434" s="5" cm="1">
        <f t="array" ref="U1434">MAX(IF((DiscreteStatsTable[GroupByKey]=DiscreteStatsTable[[#This Row],[GroupByKey]]),(DiscreteStatsTable[GroupByKey]=DiscreteStatsTable[[#This Row],[GroupByKey]])*DiscreteStatsTable[Maximum]))</f>
        <v>0.23262438213749501</v>
      </c>
      <c r="V1434" s="5" cm="1">
        <f t="array" ref="V1434">IFERROR(AVERAGE(IF((DiscreteStatsTable[GroupByKey]=DiscreteStatsTable[[#This Row],[GroupByKey]]),(DiscreteStatsTable[GroupByKey]=DiscreteStatsTable[[#This Row],[GroupByKey]])*DiscreteStatsTable[NumberObservations])),0)</f>
        <v>305.8</v>
      </c>
      <c r="W1434" s="5">
        <f>IF((DiscreteStatsTable[[#This Row],[RepsRequested]]&gt;1),DiscreteStatsTable[[#This Row],[HalfWidth]],DiscreteStatsTable[[#This Row],[BatchMeansHalfWidth]])</f>
        <v>6.3220777360200328E-4</v>
      </c>
      <c r="X1434" s="5" cm="1">
        <f t="array" ref="X1434">COUNT(IF((DiscreteStatsTable[GroupByKey]=DiscreteStatsTable[[#This Row],[GroupByKey]]),(DiscreteStatsTable[GroupByKey]=DiscreteStatsTable[[#This Row],[GroupByKey]])*DiscreteStatsTable[Replication]))</f>
        <v>50</v>
      </c>
      <c r="Y1434" s="5">
        <f>IF(DiscreteStatsTable[[#This Row],[RepsRequested]]=DiscreteStatsTable[[#This Row],[RepsWithStatObserved]],1,0)</f>
        <v>1</v>
      </c>
    </row>
    <row r="1435" spans="1:25" x14ac:dyDescent="0.25">
      <c r="A1435" t="s">
        <v>68</v>
      </c>
      <c r="B1435" t="s">
        <v>70</v>
      </c>
      <c r="C1435">
        <v>6</v>
      </c>
      <c r="D1435" t="s">
        <v>99</v>
      </c>
      <c r="E1435" t="s">
        <v>76</v>
      </c>
      <c r="F1435" t="s">
        <v>73</v>
      </c>
      <c r="G1435">
        <v>3.7615711611253699</v>
      </c>
      <c r="H1435">
        <v>2E+20</v>
      </c>
      <c r="I1435">
        <v>1.5750712836560301</v>
      </c>
      <c r="J1435">
        <v>6.8563735594271398</v>
      </c>
      <c r="K1435">
        <v>303</v>
      </c>
      <c r="L143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35" s="5" cm="1">
        <f t="array" ref="M1435">MAX(IF((ProjectInfoTable[ProjectName]=DiscreteStatsTable[[#This Row],[ProjectName]]),(ProjectInfoTable[ProjectName]=DiscreteStatsTable[[#This Row],[ProjectName]])*ProjectInfoTable[NumberOfReplications]))</f>
        <v>50</v>
      </c>
      <c r="N1435" s="5" cm="1">
        <f t="array" ref="N1435">IFERROR(AVERAGE(IF((DiscreteStatsTable[GroupByKey]=DiscreteStatsTable[[#This Row],[GroupByKey]]),(DiscreteStatsTable[GroupByKey]=DiscreteStatsTable[[#This Row],[GroupByKey]])*DiscreteStatsTable[Average])),0)</f>
        <v>3.653305802240161</v>
      </c>
      <c r="O1435" s="5" cm="1">
        <f t="array" ref="O1435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35" s="5" cm="1">
        <f t="array" ref="P1435">MAX(IF((ProjectInfoTable[ProjectName]=DiscreteStatsTable[[#This Row],[ProjectName]]),(ProjectInfoTable[ProjectName]=DiscreteStatsTable[[#This Row],[ProjectName]])*ProjectInfoTable[ConfidenceInterval]))</f>
        <v>0.95</v>
      </c>
      <c r="Q1435" s="5">
        <f>IF(AND(DiscreteStatsTable[[#This Row],[RepsWithStatObserved]]=1,Y1435=0),200000000000000000000,IFERROR(_xlfn.T.INV.2T(1 -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35" s="5" cm="1">
        <f t="array" ref="R1435">MIN(IF((DiscreteStatsTable[GroupByKey]=DiscreteStatsTable[[#This Row],[GroupByKey]]),(DiscreteStatsTable[GroupByKey]=DiscreteStatsTable[[#This Row],[GroupByKey]])*DiscreteStatsTable[Average]))</f>
        <v>3.54565224630353</v>
      </c>
      <c r="S1435" s="5" cm="1">
        <f t="array" ref="S1435">MAX(IF((DiscreteStatsTable[GroupByKey]=DiscreteStatsTable[[#This Row],[GroupByKey]]),(DiscreteStatsTable[GroupByKey]=DiscreteStatsTable[[#This Row],[GroupByKey]])*DiscreteStatsTable[Average]))</f>
        <v>3.8036366544294</v>
      </c>
      <c r="T1435" s="5" cm="1">
        <f t="array" ref="T1435">MIN(IF((DiscreteStatsTable[GroupByKey]=DiscreteStatsTable[[#This Row],[GroupByKey]]),(DiscreteStatsTable[GroupByKey]=DiscreteStatsTable[[#This Row],[GroupByKey]])*DiscreteStatsTable[Minimum]))</f>
        <v>1.5061462811478601</v>
      </c>
      <c r="U1435" s="5" cm="1">
        <f t="array" ref="U1435">MAX(IF((DiscreteStatsTable[GroupByKey]=DiscreteStatsTable[[#This Row],[GroupByKey]]),(DiscreteStatsTable[GroupByKey]=DiscreteStatsTable[[#This Row],[GroupByKey]])*DiscreteStatsTable[Maximum]))</f>
        <v>6.9787314641248503</v>
      </c>
      <c r="V1435" s="5" cm="1">
        <f t="array" ref="V1435">IFERROR(AVERAGE(IF((DiscreteStatsTable[GroupByKey]=DiscreteStatsTable[[#This Row],[GroupByKey]]),(DiscreteStatsTable[GroupByKey]=DiscreteStatsTable[[#This Row],[GroupByKey]])*DiscreteStatsTable[NumberObservations])),0)</f>
        <v>305.8</v>
      </c>
      <c r="W1435" s="5">
        <f>IF((DiscreteStatsTable[[#This Row],[RepsRequested]]&gt;1),DiscreteStatsTable[[#This Row],[HalfWidth]],DiscreteStatsTable[[#This Row],[BatchMeansHalfWidth]])</f>
        <v>1.8966233208060453E-2</v>
      </c>
      <c r="X1435" s="5" cm="1">
        <f t="array" ref="X1435">COUNT(IF((DiscreteStatsTable[GroupByKey]=DiscreteStatsTable[[#This Row],[GroupByKey]]),(DiscreteStatsTable[GroupByKey]=DiscreteStatsTable[[#This Row],[GroupByKey]])*DiscreteStatsTable[Replication]))</f>
        <v>50</v>
      </c>
      <c r="Y1435" s="5">
        <f>IF(DiscreteStatsTable[[#This Row],[RepsRequested]]=DiscreteStatsTable[[#This Row],[RepsWithStatObserved]],1,0)</f>
        <v>1</v>
      </c>
    </row>
    <row r="1436" spans="1:25" x14ac:dyDescent="0.25">
      <c r="A1436" t="s">
        <v>68</v>
      </c>
      <c r="B1436" t="s">
        <v>70</v>
      </c>
      <c r="C1436">
        <v>6</v>
      </c>
      <c r="D1436" t="s">
        <v>99</v>
      </c>
      <c r="E1436" t="s">
        <v>77</v>
      </c>
      <c r="F1436" t="s">
        <v>73</v>
      </c>
      <c r="G1436">
        <v>0</v>
      </c>
      <c r="H1436">
        <v>2E+20</v>
      </c>
      <c r="I1436">
        <v>0</v>
      </c>
      <c r="J1436">
        <v>0</v>
      </c>
      <c r="K1436">
        <v>303</v>
      </c>
      <c r="L143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36" s="5" cm="1">
        <f t="array" ref="M1436">MAX(IF((ProjectInfoTable[ProjectName]=DiscreteStatsTable[[#This Row],[ProjectName]]),(ProjectInfoTable[ProjectName]=DiscreteStatsTable[[#This Row],[ProjectName]])*ProjectInfoTable[NumberOfReplications]))</f>
        <v>50</v>
      </c>
      <c r="N1436" s="5" cm="1">
        <f t="array" ref="N1436">IFERROR(AVERAGE(IF((DiscreteStatsTable[GroupByKey]=DiscreteStatsTable[[#This Row],[GroupByKey]]),(DiscreteStatsTable[GroupByKey]=DiscreteStatsTable[[#This Row],[GroupByKey]])*DiscreteStatsTable[Average])),0)</f>
        <v>0</v>
      </c>
      <c r="O1436" s="5" cm="1">
        <f t="array" ref="O1436">IFERROR(_xlfn.STDEV.S(IF((DiscreteStatsTable[GroupByKey]=DiscreteStatsTable[[#This Row],[GroupByKey]]),(DiscreteStatsTable[GroupByKey]=DiscreteStatsTable[[#This Row],[GroupByKey]])*DiscreteStatsTable[Average])),0)</f>
        <v>0</v>
      </c>
      <c r="P1436" s="5" cm="1">
        <f t="array" ref="P1436">MAX(IF((ProjectInfoTable[ProjectName]=DiscreteStatsTable[[#This Row],[ProjectName]]),(ProjectInfoTable[ProjectName]=DiscreteStatsTable[[#This Row],[ProjectName]])*ProjectInfoTable[ConfidenceInterval]))</f>
        <v>0.95</v>
      </c>
      <c r="Q1436" s="5">
        <f>IF(AND(DiscreteStatsTable[[#This Row],[RepsWithStatObserved]]=1,Y1436=0),200000000000000000000,IFERROR(_xlfn.T.INV.2T(1 -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6" s="5" cm="1">
        <f t="array" ref="R1436">MIN(IF((DiscreteStatsTable[GroupByKey]=DiscreteStatsTable[[#This Row],[GroupByKey]]),(DiscreteStatsTable[GroupByKey]=DiscreteStatsTable[[#This Row],[GroupByKey]])*DiscreteStatsTable[Average]))</f>
        <v>0</v>
      </c>
      <c r="S1436" s="5" cm="1">
        <f t="array" ref="S1436">MAX(IF((DiscreteStatsTable[GroupByKey]=DiscreteStatsTable[[#This Row],[GroupByKey]]),(DiscreteStatsTable[GroupByKey]=DiscreteStatsTable[[#This Row],[GroupByKey]])*DiscreteStatsTable[Average]))</f>
        <v>0</v>
      </c>
      <c r="T1436" s="5" cm="1">
        <f t="array" ref="T1436">MIN(IF((DiscreteStatsTable[GroupByKey]=DiscreteStatsTable[[#This Row],[GroupByKey]]),(DiscreteStatsTable[GroupByKey]=DiscreteStatsTable[[#This Row],[GroupByKey]])*DiscreteStatsTable[Minimum]))</f>
        <v>0</v>
      </c>
      <c r="U1436" s="5" cm="1">
        <f t="array" ref="U1436">MAX(IF((DiscreteStatsTable[GroupByKey]=DiscreteStatsTable[[#This Row],[GroupByKey]]),(DiscreteStatsTable[GroupByKey]=DiscreteStatsTable[[#This Row],[GroupByKey]])*DiscreteStatsTable[Maximum]))</f>
        <v>0</v>
      </c>
      <c r="V1436" s="5" cm="1">
        <f t="array" ref="V1436">IFERROR(AVERAGE(IF((DiscreteStatsTable[GroupByKey]=DiscreteStatsTable[[#This Row],[GroupByKey]]),(DiscreteStatsTable[GroupByKey]=DiscreteStatsTable[[#This Row],[GroupByKey]])*DiscreteStatsTable[NumberObservations])),0)</f>
        <v>305.8</v>
      </c>
      <c r="W1436" s="5">
        <f>IF((DiscreteStatsTable[[#This Row],[RepsRequested]]&gt;1),DiscreteStatsTable[[#This Row],[HalfWidth]],DiscreteStatsTable[[#This Row],[BatchMeansHalfWidth]])</f>
        <v>0</v>
      </c>
      <c r="X1436" s="5" cm="1">
        <f t="array" ref="X1436">COUNT(IF((DiscreteStatsTable[GroupByKey]=DiscreteStatsTable[[#This Row],[GroupByKey]]),(DiscreteStatsTable[GroupByKey]=DiscreteStatsTable[[#This Row],[GroupByKey]])*DiscreteStatsTable[Replication]))</f>
        <v>50</v>
      </c>
      <c r="Y1436" s="5">
        <f>IF(DiscreteStatsTable[[#This Row],[RepsRequested]]=DiscreteStatsTable[[#This Row],[RepsWithStatObserved]],1,0)</f>
        <v>1</v>
      </c>
    </row>
    <row r="1437" spans="1:25" x14ac:dyDescent="0.25">
      <c r="A1437" t="s">
        <v>68</v>
      </c>
      <c r="B1437" t="s">
        <v>70</v>
      </c>
      <c r="C1437">
        <v>6</v>
      </c>
      <c r="D1437" t="s">
        <v>99</v>
      </c>
      <c r="E1437" t="s">
        <v>78</v>
      </c>
      <c r="F1437" t="s">
        <v>73</v>
      </c>
      <c r="G1437">
        <v>0.57639577806275999</v>
      </c>
      <c r="H1437">
        <v>2E+20</v>
      </c>
      <c r="I1437">
        <v>0</v>
      </c>
      <c r="J1437">
        <v>4.6657015622380396</v>
      </c>
      <c r="K1437">
        <v>303</v>
      </c>
      <c r="L143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37" s="5" cm="1">
        <f t="array" ref="M1437">MAX(IF((ProjectInfoTable[ProjectName]=DiscreteStatsTable[[#This Row],[ProjectName]]),(ProjectInfoTable[ProjectName]=DiscreteStatsTable[[#This Row],[ProjectName]])*ProjectInfoTable[NumberOfReplications]))</f>
        <v>50</v>
      </c>
      <c r="N1437" s="5" cm="1">
        <f t="array" ref="N1437">IFERROR(AVERAGE(IF((DiscreteStatsTable[GroupByKey]=DiscreteStatsTable[[#This Row],[GroupByKey]]),(DiscreteStatsTable[GroupByKey]=DiscreteStatsTable[[#This Row],[GroupByKey]])*DiscreteStatsTable[Average])),0)</f>
        <v>0.39514726730674299</v>
      </c>
      <c r="O1437" s="5" cm="1">
        <f t="array" ref="O1437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37" s="5" cm="1">
        <f t="array" ref="P1437">MAX(IF((ProjectInfoTable[ProjectName]=DiscreteStatsTable[[#This Row],[ProjectName]]),(ProjectInfoTable[ProjectName]=DiscreteStatsTable[[#This Row],[ProjectName]])*ProjectInfoTable[ConfidenceInterval]))</f>
        <v>0.95</v>
      </c>
      <c r="Q1437" s="5">
        <f>IF(AND(DiscreteStatsTable[[#This Row],[RepsWithStatObserved]]=1,Y1437=0),200000000000000000000,IFERROR(_xlfn.T.INV.2T(1 -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37" s="5" cm="1">
        <f t="array" ref="R1437">MIN(IF((DiscreteStatsTable[GroupByKey]=DiscreteStatsTable[[#This Row],[GroupByKey]]),(DiscreteStatsTable[GroupByKey]=DiscreteStatsTable[[#This Row],[GroupByKey]])*DiscreteStatsTable[Average]))</f>
        <v>0.237432783899929</v>
      </c>
      <c r="S1437" s="5" cm="1">
        <f t="array" ref="S1437">MAX(IF((DiscreteStatsTable[GroupByKey]=DiscreteStatsTable[[#This Row],[GroupByKey]]),(DiscreteStatsTable[GroupByKey]=DiscreteStatsTable[[#This Row],[GroupByKey]])*DiscreteStatsTable[Average]))</f>
        <v>0.84867511073416402</v>
      </c>
      <c r="T1437" s="5" cm="1">
        <f t="array" ref="T1437">MIN(IF((DiscreteStatsTable[GroupByKey]=DiscreteStatsTable[[#This Row],[GroupByKey]]),(DiscreteStatsTable[GroupByKey]=DiscreteStatsTable[[#This Row],[GroupByKey]])*DiscreteStatsTable[Minimum]))</f>
        <v>0</v>
      </c>
      <c r="U1437" s="5" cm="1">
        <f t="array" ref="U1437">MAX(IF((DiscreteStatsTable[GroupByKey]=DiscreteStatsTable[[#This Row],[GroupByKey]]),(DiscreteStatsTable[GroupByKey]=DiscreteStatsTable[[#This Row],[GroupByKey]])*DiscreteStatsTable[Maximum]))</f>
        <v>8.0759045309264508</v>
      </c>
      <c r="V1437" s="5" cm="1">
        <f t="array" ref="V1437">IFERROR(AVERAGE(IF((DiscreteStatsTable[GroupByKey]=DiscreteStatsTable[[#This Row],[GroupByKey]]),(DiscreteStatsTable[GroupByKey]=DiscreteStatsTable[[#This Row],[GroupByKey]])*DiscreteStatsTable[NumberObservations])),0)</f>
        <v>305.8</v>
      </c>
      <c r="W1437" s="5">
        <f>IF((DiscreteStatsTable[[#This Row],[RepsRequested]]&gt;1),DiscreteStatsTable[[#This Row],[HalfWidth]],DiscreteStatsTable[[#This Row],[BatchMeansHalfWidth]])</f>
        <v>3.0763164648454102E-2</v>
      </c>
      <c r="X1437" s="5" cm="1">
        <f t="array" ref="X1437">COUNT(IF((DiscreteStatsTable[GroupByKey]=DiscreteStatsTable[[#This Row],[GroupByKey]]),(DiscreteStatsTable[GroupByKey]=DiscreteStatsTable[[#This Row],[GroupByKey]])*DiscreteStatsTable[Replication]))</f>
        <v>50</v>
      </c>
      <c r="Y1437" s="5">
        <f>IF(DiscreteStatsTable[[#This Row],[RepsRequested]]=DiscreteStatsTable[[#This Row],[RepsWithStatObserved]],1,0)</f>
        <v>1</v>
      </c>
    </row>
    <row r="1438" spans="1:25" x14ac:dyDescent="0.25">
      <c r="A1438" t="s">
        <v>68</v>
      </c>
      <c r="B1438" t="s">
        <v>70</v>
      </c>
      <c r="C1438">
        <v>7</v>
      </c>
      <c r="D1438" t="s">
        <v>99</v>
      </c>
      <c r="E1438" t="s">
        <v>72</v>
      </c>
      <c r="F1438" t="s">
        <v>73</v>
      </c>
      <c r="G1438">
        <v>0.120782977373887</v>
      </c>
      <c r="H1438">
        <v>2E+20</v>
      </c>
      <c r="I1438">
        <v>5.0204876038262097E-2</v>
      </c>
      <c r="J1438">
        <v>0.22213483806246601</v>
      </c>
      <c r="K1438">
        <v>305</v>
      </c>
      <c r="L143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38" s="5" cm="1">
        <f t="array" ref="M1438">MAX(IF((ProjectInfoTable[ProjectName]=DiscreteStatsTable[[#This Row],[ProjectName]]),(ProjectInfoTable[ProjectName]=DiscreteStatsTable[[#This Row],[ProjectName]])*ProjectInfoTable[NumberOfReplications]))</f>
        <v>50</v>
      </c>
      <c r="N1438" s="5" cm="1">
        <f t="array" ref="N1438">IFERROR(AVERAGE(IF((DiscreteStatsTable[GroupByKey]=DiscreteStatsTable[[#This Row],[GroupByKey]]),(DiscreteStatsTable[GroupByKey]=DiscreteStatsTable[[#This Row],[GroupByKey]])*DiscreteStatsTable[Average])),0)</f>
        <v>0.12177686007467209</v>
      </c>
      <c r="O1438" s="5" cm="1">
        <f t="array" ref="O143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38" s="5" cm="1">
        <f t="array" ref="P1438">MAX(IF((ProjectInfoTable[ProjectName]=DiscreteStatsTable[[#This Row],[ProjectName]]),(ProjectInfoTable[ProjectName]=DiscreteStatsTable[[#This Row],[ProjectName]])*ProjectInfoTable[ConfidenceInterval]))</f>
        <v>0.95</v>
      </c>
      <c r="Q1438" s="5">
        <f>IF(AND(DiscreteStatsTable[[#This Row],[RepsWithStatObserved]]=1,Y1438=0),200000000000000000000,IFERROR(_xlfn.T.INV.2T(1 -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38" s="5" cm="1">
        <f t="array" ref="R1438">MIN(IF((DiscreteStatsTable[GroupByKey]=DiscreteStatsTable[[#This Row],[GroupByKey]]),(DiscreteStatsTable[GroupByKey]=DiscreteStatsTable[[#This Row],[GroupByKey]])*DiscreteStatsTable[Average]))</f>
        <v>0.118188408210118</v>
      </c>
      <c r="S1438" s="5" cm="1">
        <f t="array" ref="S1438">MAX(IF((DiscreteStatsTable[GroupByKey]=DiscreteStatsTable[[#This Row],[GroupByKey]]),(DiscreteStatsTable[GroupByKey]=DiscreteStatsTable[[#This Row],[GroupByKey]])*DiscreteStatsTable[Average]))</f>
        <v>0.12678788848097999</v>
      </c>
      <c r="T1438" s="5" cm="1">
        <f t="array" ref="T1438">MIN(IF((DiscreteStatsTable[GroupByKey]=DiscreteStatsTable[[#This Row],[GroupByKey]]),(DiscreteStatsTable[GroupByKey]=DiscreteStatsTable[[#This Row],[GroupByKey]])*DiscreteStatsTable[Minimum]))</f>
        <v>5.0204876038262097E-2</v>
      </c>
      <c r="U1438" s="5" cm="1">
        <f t="array" ref="U1438">MAX(IF((DiscreteStatsTable[GroupByKey]=DiscreteStatsTable[[#This Row],[GroupByKey]]),(DiscreteStatsTable[GroupByKey]=DiscreteStatsTable[[#This Row],[GroupByKey]])*DiscreteStatsTable[Maximum]))</f>
        <v>0.23262438213749501</v>
      </c>
      <c r="V1438" s="5" cm="1">
        <f t="array" ref="V1438">IFERROR(AVERAGE(IF((DiscreteStatsTable[GroupByKey]=DiscreteStatsTable[[#This Row],[GroupByKey]]),(DiscreteStatsTable[GroupByKey]=DiscreteStatsTable[[#This Row],[GroupByKey]])*DiscreteStatsTable[NumberObservations])),0)</f>
        <v>305.8</v>
      </c>
      <c r="W1438" s="5">
        <f>IF((DiscreteStatsTable[[#This Row],[RepsRequested]]&gt;1),DiscreteStatsTable[[#This Row],[HalfWidth]],DiscreteStatsTable[[#This Row],[BatchMeansHalfWidth]])</f>
        <v>6.3220777360200328E-4</v>
      </c>
      <c r="X1438" s="5" cm="1">
        <f t="array" ref="X1438">COUNT(IF((DiscreteStatsTable[GroupByKey]=DiscreteStatsTable[[#This Row],[GroupByKey]]),(DiscreteStatsTable[GroupByKey]=DiscreteStatsTable[[#This Row],[GroupByKey]])*DiscreteStatsTable[Replication]))</f>
        <v>50</v>
      </c>
      <c r="Y1438" s="5">
        <f>IF(DiscreteStatsTable[[#This Row],[RepsRequested]]=DiscreteStatsTable[[#This Row],[RepsWithStatObserved]],1,0)</f>
        <v>1</v>
      </c>
    </row>
    <row r="1439" spans="1:25" x14ac:dyDescent="0.25">
      <c r="A1439" t="s">
        <v>68</v>
      </c>
      <c r="B1439" t="s">
        <v>70</v>
      </c>
      <c r="C1439">
        <v>7</v>
      </c>
      <c r="D1439" t="s">
        <v>99</v>
      </c>
      <c r="E1439" t="s">
        <v>74</v>
      </c>
      <c r="F1439" t="s">
        <v>73</v>
      </c>
      <c r="G1439">
        <v>3.9558270833564499</v>
      </c>
      <c r="H1439">
        <v>2E+20</v>
      </c>
      <c r="I1439">
        <v>1.5061462811478601</v>
      </c>
      <c r="J1439">
        <v>8.2669765941248698</v>
      </c>
      <c r="K1439">
        <v>305</v>
      </c>
      <c r="L143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39" s="5" cm="1">
        <f t="array" ref="M1439">MAX(IF((ProjectInfoTable[ProjectName]=DiscreteStatsTable[[#This Row],[ProjectName]]),(ProjectInfoTable[ProjectName]=DiscreteStatsTable[[#This Row],[ProjectName]])*ProjectInfoTable[NumberOfReplications]))</f>
        <v>50</v>
      </c>
      <c r="N1439" s="5" cm="1">
        <f t="array" ref="N1439">IFERROR(AVERAGE(IF((DiscreteStatsTable[GroupByKey]=DiscreteStatsTable[[#This Row],[GroupByKey]]),(DiscreteStatsTable[GroupByKey]=DiscreteStatsTable[[#This Row],[GroupByKey]])*DiscreteStatsTable[Average])),0)</f>
        <v>4.0484530695469045</v>
      </c>
      <c r="O1439" s="5" cm="1">
        <f t="array" ref="O1439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39" s="5" cm="1">
        <f t="array" ref="P1439">MAX(IF((ProjectInfoTable[ProjectName]=DiscreteStatsTable[[#This Row],[ProjectName]]),(ProjectInfoTable[ProjectName]=DiscreteStatsTable[[#This Row],[ProjectName]])*ProjectInfoTable[ConfidenceInterval]))</f>
        <v>0.95</v>
      </c>
      <c r="Q1439" s="5">
        <f>IF(AND(DiscreteStatsTable[[#This Row],[RepsWithStatObserved]]=1,Y1439=0),200000000000000000000,IFERROR(_xlfn.T.INV.2T(1 -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39" s="5" cm="1">
        <f t="array" ref="R1439">MIN(IF((DiscreteStatsTable[GroupByKey]=DiscreteStatsTable[[#This Row],[GroupByKey]]),(DiscreteStatsTable[GroupByKey]=DiscreteStatsTable[[#This Row],[GroupByKey]])*DiscreteStatsTable[Average]))</f>
        <v>3.8225886263195901</v>
      </c>
      <c r="S1439" s="5" cm="1">
        <f t="array" ref="S1439">MAX(IF((DiscreteStatsTable[GroupByKey]=DiscreteStatsTable[[#This Row],[GroupByKey]]),(DiscreteStatsTable[GroupByKey]=DiscreteStatsTable[[#This Row],[GroupByKey]])*DiscreteStatsTable[Average]))</f>
        <v>4.5313661665321696</v>
      </c>
      <c r="T1439" s="5" cm="1">
        <f t="array" ref="T1439">MIN(IF((DiscreteStatsTable[GroupByKey]=DiscreteStatsTable[[#This Row],[GroupByKey]]),(DiscreteStatsTable[GroupByKey]=DiscreteStatsTable[[#This Row],[GroupByKey]])*DiscreteStatsTable[Minimum]))</f>
        <v>1.5061462811478601</v>
      </c>
      <c r="U1439" s="5" cm="1">
        <f t="array" ref="U1439">MAX(IF((DiscreteStatsTable[GroupByKey]=DiscreteStatsTable[[#This Row],[GroupByKey]]),(DiscreteStatsTable[GroupByKey]=DiscreteStatsTable[[#This Row],[GroupByKey]])*DiscreteStatsTable[Maximum]))</f>
        <v>12.7448467115066</v>
      </c>
      <c r="V1439" s="5" cm="1">
        <f t="array" ref="V1439">IFERROR(AVERAGE(IF((DiscreteStatsTable[GroupByKey]=DiscreteStatsTable[[#This Row],[GroupByKey]]),(DiscreteStatsTable[GroupByKey]=DiscreteStatsTable[[#This Row],[GroupByKey]])*DiscreteStatsTable[NumberObservations])),0)</f>
        <v>305.8</v>
      </c>
      <c r="W1439" s="5">
        <f>IF((DiscreteStatsTable[[#This Row],[RepsRequested]]&gt;1),DiscreteStatsTable[[#This Row],[HalfWidth]],DiscreteStatsTable[[#This Row],[BatchMeansHalfWidth]])</f>
        <v>4.3756559630115342E-2</v>
      </c>
      <c r="X1439" s="5" cm="1">
        <f t="array" ref="X1439">COUNT(IF((DiscreteStatsTable[GroupByKey]=DiscreteStatsTable[[#This Row],[GroupByKey]]),(DiscreteStatsTable[GroupByKey]=DiscreteStatsTable[[#This Row],[GroupByKey]])*DiscreteStatsTable[Replication]))</f>
        <v>50</v>
      </c>
      <c r="Y1439" s="5">
        <f>IF(DiscreteStatsTable[[#This Row],[RepsRequested]]=DiscreteStatsTable[[#This Row],[RepsWithStatObserved]],1,0)</f>
        <v>1</v>
      </c>
    </row>
    <row r="1440" spans="1:25" x14ac:dyDescent="0.25">
      <c r="A1440" t="s">
        <v>68</v>
      </c>
      <c r="B1440" t="s">
        <v>70</v>
      </c>
      <c r="C1440">
        <v>7</v>
      </c>
      <c r="D1440" t="s">
        <v>99</v>
      </c>
      <c r="E1440" t="s">
        <v>75</v>
      </c>
      <c r="F1440" t="s">
        <v>73</v>
      </c>
      <c r="G1440">
        <v>0.120782977373887</v>
      </c>
      <c r="H1440">
        <v>2E+20</v>
      </c>
      <c r="I1440">
        <v>5.0204876038262097E-2</v>
      </c>
      <c r="J1440">
        <v>0.22213483806246601</v>
      </c>
      <c r="K1440">
        <v>305</v>
      </c>
      <c r="L144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40" s="5" cm="1">
        <f t="array" ref="M1440">MAX(IF((ProjectInfoTable[ProjectName]=DiscreteStatsTable[[#This Row],[ProjectName]]),(ProjectInfoTable[ProjectName]=DiscreteStatsTable[[#This Row],[ProjectName]])*ProjectInfoTable[NumberOfReplications]))</f>
        <v>50</v>
      </c>
      <c r="N1440" s="5" cm="1">
        <f t="array" ref="N1440">IFERROR(AVERAGE(IF((DiscreteStatsTable[GroupByKey]=DiscreteStatsTable[[#This Row],[GroupByKey]]),(DiscreteStatsTable[GroupByKey]=DiscreteStatsTable[[#This Row],[GroupByKey]])*DiscreteStatsTable[Average])),0)</f>
        <v>0.12177686007467209</v>
      </c>
      <c r="O1440" s="5" cm="1">
        <f t="array" ref="O144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40" s="5" cm="1">
        <f t="array" ref="P1440">MAX(IF((ProjectInfoTable[ProjectName]=DiscreteStatsTable[[#This Row],[ProjectName]]),(ProjectInfoTable[ProjectName]=DiscreteStatsTable[[#This Row],[ProjectName]])*ProjectInfoTable[ConfidenceInterval]))</f>
        <v>0.95</v>
      </c>
      <c r="Q1440" s="5">
        <f>IF(AND(DiscreteStatsTable[[#This Row],[RepsWithStatObserved]]=1,Y1440=0),200000000000000000000,IFERROR(_xlfn.T.INV.2T(1 -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40" s="5" cm="1">
        <f t="array" ref="R1440">MIN(IF((DiscreteStatsTable[GroupByKey]=DiscreteStatsTable[[#This Row],[GroupByKey]]),(DiscreteStatsTable[GroupByKey]=DiscreteStatsTable[[#This Row],[GroupByKey]])*DiscreteStatsTable[Average]))</f>
        <v>0.118188408210118</v>
      </c>
      <c r="S1440" s="5" cm="1">
        <f t="array" ref="S1440">MAX(IF((DiscreteStatsTable[GroupByKey]=DiscreteStatsTable[[#This Row],[GroupByKey]]),(DiscreteStatsTable[GroupByKey]=DiscreteStatsTable[[#This Row],[GroupByKey]])*DiscreteStatsTable[Average]))</f>
        <v>0.12678788848097999</v>
      </c>
      <c r="T1440" s="5" cm="1">
        <f t="array" ref="T1440">MIN(IF((DiscreteStatsTable[GroupByKey]=DiscreteStatsTable[[#This Row],[GroupByKey]]),(DiscreteStatsTable[GroupByKey]=DiscreteStatsTable[[#This Row],[GroupByKey]])*DiscreteStatsTable[Minimum]))</f>
        <v>5.0204876038262097E-2</v>
      </c>
      <c r="U1440" s="5" cm="1">
        <f t="array" ref="U1440">MAX(IF((DiscreteStatsTable[GroupByKey]=DiscreteStatsTable[[#This Row],[GroupByKey]]),(DiscreteStatsTable[GroupByKey]=DiscreteStatsTable[[#This Row],[GroupByKey]])*DiscreteStatsTable[Maximum]))</f>
        <v>0.23262438213749501</v>
      </c>
      <c r="V1440" s="5" cm="1">
        <f t="array" ref="V1440">IFERROR(AVERAGE(IF((DiscreteStatsTable[GroupByKey]=DiscreteStatsTable[[#This Row],[GroupByKey]]),(DiscreteStatsTable[GroupByKey]=DiscreteStatsTable[[#This Row],[GroupByKey]])*DiscreteStatsTable[NumberObservations])),0)</f>
        <v>305.8</v>
      </c>
      <c r="W1440" s="5">
        <f>IF((DiscreteStatsTable[[#This Row],[RepsRequested]]&gt;1),DiscreteStatsTable[[#This Row],[HalfWidth]],DiscreteStatsTable[[#This Row],[BatchMeansHalfWidth]])</f>
        <v>6.3220777360200328E-4</v>
      </c>
      <c r="X1440" s="5" cm="1">
        <f t="array" ref="X1440">COUNT(IF((DiscreteStatsTable[GroupByKey]=DiscreteStatsTable[[#This Row],[GroupByKey]]),(DiscreteStatsTable[GroupByKey]=DiscreteStatsTable[[#This Row],[GroupByKey]])*DiscreteStatsTable[Replication]))</f>
        <v>50</v>
      </c>
      <c r="Y1440" s="5">
        <f>IF(DiscreteStatsTable[[#This Row],[RepsRequested]]=DiscreteStatsTable[[#This Row],[RepsWithStatObserved]],1,0)</f>
        <v>1</v>
      </c>
    </row>
    <row r="1441" spans="1:25" x14ac:dyDescent="0.25">
      <c r="A1441" t="s">
        <v>68</v>
      </c>
      <c r="B1441" t="s">
        <v>70</v>
      </c>
      <c r="C1441">
        <v>7</v>
      </c>
      <c r="D1441" t="s">
        <v>99</v>
      </c>
      <c r="E1441" t="s">
        <v>76</v>
      </c>
      <c r="F1441" t="s">
        <v>73</v>
      </c>
      <c r="G1441">
        <v>3.6234893212166202</v>
      </c>
      <c r="H1441">
        <v>2E+20</v>
      </c>
      <c r="I1441">
        <v>1.5061462811478601</v>
      </c>
      <c r="J1441">
        <v>6.6640451418739799</v>
      </c>
      <c r="K1441">
        <v>305</v>
      </c>
      <c r="L144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41" s="5" cm="1">
        <f t="array" ref="M1441">MAX(IF((ProjectInfoTable[ProjectName]=DiscreteStatsTable[[#This Row],[ProjectName]]),(ProjectInfoTable[ProjectName]=DiscreteStatsTable[[#This Row],[ProjectName]])*ProjectInfoTable[NumberOfReplications]))</f>
        <v>50</v>
      </c>
      <c r="N1441" s="5" cm="1">
        <f t="array" ref="N1441">IFERROR(AVERAGE(IF((DiscreteStatsTable[GroupByKey]=DiscreteStatsTable[[#This Row],[GroupByKey]]),(DiscreteStatsTable[GroupByKey]=DiscreteStatsTable[[#This Row],[GroupByKey]])*DiscreteStatsTable[Average])),0)</f>
        <v>3.653305802240161</v>
      </c>
      <c r="O1441" s="5" cm="1">
        <f t="array" ref="O1441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41" s="5" cm="1">
        <f t="array" ref="P1441">MAX(IF((ProjectInfoTable[ProjectName]=DiscreteStatsTable[[#This Row],[ProjectName]]),(ProjectInfoTable[ProjectName]=DiscreteStatsTable[[#This Row],[ProjectName]])*ProjectInfoTable[ConfidenceInterval]))</f>
        <v>0.95</v>
      </c>
      <c r="Q1441" s="5">
        <f>IF(AND(DiscreteStatsTable[[#This Row],[RepsWithStatObserved]]=1,Y1441=0),200000000000000000000,IFERROR(_xlfn.T.INV.2T(1 -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41" s="5" cm="1">
        <f t="array" ref="R1441">MIN(IF((DiscreteStatsTable[GroupByKey]=DiscreteStatsTable[[#This Row],[GroupByKey]]),(DiscreteStatsTable[GroupByKey]=DiscreteStatsTable[[#This Row],[GroupByKey]])*DiscreteStatsTable[Average]))</f>
        <v>3.54565224630353</v>
      </c>
      <c r="S1441" s="5" cm="1">
        <f t="array" ref="S1441">MAX(IF((DiscreteStatsTable[GroupByKey]=DiscreteStatsTable[[#This Row],[GroupByKey]]),(DiscreteStatsTable[GroupByKey]=DiscreteStatsTable[[#This Row],[GroupByKey]])*DiscreteStatsTable[Average]))</f>
        <v>3.8036366544294</v>
      </c>
      <c r="T1441" s="5" cm="1">
        <f t="array" ref="T1441">MIN(IF((DiscreteStatsTable[GroupByKey]=DiscreteStatsTable[[#This Row],[GroupByKey]]),(DiscreteStatsTable[GroupByKey]=DiscreteStatsTable[[#This Row],[GroupByKey]])*DiscreteStatsTable[Minimum]))</f>
        <v>1.5061462811478601</v>
      </c>
      <c r="U1441" s="5" cm="1">
        <f t="array" ref="U1441">MAX(IF((DiscreteStatsTable[GroupByKey]=DiscreteStatsTable[[#This Row],[GroupByKey]]),(DiscreteStatsTable[GroupByKey]=DiscreteStatsTable[[#This Row],[GroupByKey]])*DiscreteStatsTable[Maximum]))</f>
        <v>6.9787314641248503</v>
      </c>
      <c r="V1441" s="5" cm="1">
        <f t="array" ref="V1441">IFERROR(AVERAGE(IF((DiscreteStatsTable[GroupByKey]=DiscreteStatsTable[[#This Row],[GroupByKey]]),(DiscreteStatsTable[GroupByKey]=DiscreteStatsTable[[#This Row],[GroupByKey]])*DiscreteStatsTable[NumberObservations])),0)</f>
        <v>305.8</v>
      </c>
      <c r="W1441" s="5">
        <f>IF((DiscreteStatsTable[[#This Row],[RepsRequested]]&gt;1),DiscreteStatsTable[[#This Row],[HalfWidth]],DiscreteStatsTable[[#This Row],[BatchMeansHalfWidth]])</f>
        <v>1.8966233208060453E-2</v>
      </c>
      <c r="X1441" s="5" cm="1">
        <f t="array" ref="X1441">COUNT(IF((DiscreteStatsTable[GroupByKey]=DiscreteStatsTable[[#This Row],[GroupByKey]]),(DiscreteStatsTable[GroupByKey]=DiscreteStatsTable[[#This Row],[GroupByKey]])*DiscreteStatsTable[Replication]))</f>
        <v>50</v>
      </c>
      <c r="Y1441" s="5">
        <f>IF(DiscreteStatsTable[[#This Row],[RepsRequested]]=DiscreteStatsTable[[#This Row],[RepsWithStatObserved]],1,0)</f>
        <v>1</v>
      </c>
    </row>
    <row r="1442" spans="1:25" x14ac:dyDescent="0.25">
      <c r="A1442" t="s">
        <v>68</v>
      </c>
      <c r="B1442" t="s">
        <v>70</v>
      </c>
      <c r="C1442">
        <v>7</v>
      </c>
      <c r="D1442" t="s">
        <v>99</v>
      </c>
      <c r="E1442" t="s">
        <v>77</v>
      </c>
      <c r="F1442" t="s">
        <v>73</v>
      </c>
      <c r="G1442">
        <v>0</v>
      </c>
      <c r="H1442">
        <v>2E+20</v>
      </c>
      <c r="I1442">
        <v>0</v>
      </c>
      <c r="J1442">
        <v>0</v>
      </c>
      <c r="K1442">
        <v>305</v>
      </c>
      <c r="L144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42" s="5" cm="1">
        <f t="array" ref="M1442">MAX(IF((ProjectInfoTable[ProjectName]=DiscreteStatsTable[[#This Row],[ProjectName]]),(ProjectInfoTable[ProjectName]=DiscreteStatsTable[[#This Row],[ProjectName]])*ProjectInfoTable[NumberOfReplications]))</f>
        <v>50</v>
      </c>
      <c r="N1442" s="5" cm="1">
        <f t="array" ref="N1442">IFERROR(AVERAGE(IF((DiscreteStatsTable[GroupByKey]=DiscreteStatsTable[[#This Row],[GroupByKey]]),(DiscreteStatsTable[GroupByKey]=DiscreteStatsTable[[#This Row],[GroupByKey]])*DiscreteStatsTable[Average])),0)</f>
        <v>0</v>
      </c>
      <c r="O1442" s="5" cm="1">
        <f t="array" ref="O1442">IFERROR(_xlfn.STDEV.S(IF((DiscreteStatsTable[GroupByKey]=DiscreteStatsTable[[#This Row],[GroupByKey]]),(DiscreteStatsTable[GroupByKey]=DiscreteStatsTable[[#This Row],[GroupByKey]])*DiscreteStatsTable[Average])),0)</f>
        <v>0</v>
      </c>
      <c r="P1442" s="5" cm="1">
        <f t="array" ref="P1442">MAX(IF((ProjectInfoTable[ProjectName]=DiscreteStatsTable[[#This Row],[ProjectName]]),(ProjectInfoTable[ProjectName]=DiscreteStatsTable[[#This Row],[ProjectName]])*ProjectInfoTable[ConfidenceInterval]))</f>
        <v>0.95</v>
      </c>
      <c r="Q1442" s="5">
        <f>IF(AND(DiscreteStatsTable[[#This Row],[RepsWithStatObserved]]=1,Y1442=0),200000000000000000000,IFERROR(_xlfn.T.INV.2T(1 -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42" s="5" cm="1">
        <f t="array" ref="R1442">MIN(IF((DiscreteStatsTable[GroupByKey]=DiscreteStatsTable[[#This Row],[GroupByKey]]),(DiscreteStatsTable[GroupByKey]=DiscreteStatsTable[[#This Row],[GroupByKey]])*DiscreteStatsTable[Average]))</f>
        <v>0</v>
      </c>
      <c r="S1442" s="5" cm="1">
        <f t="array" ref="S1442">MAX(IF((DiscreteStatsTable[GroupByKey]=DiscreteStatsTable[[#This Row],[GroupByKey]]),(DiscreteStatsTable[GroupByKey]=DiscreteStatsTable[[#This Row],[GroupByKey]])*DiscreteStatsTable[Average]))</f>
        <v>0</v>
      </c>
      <c r="T1442" s="5" cm="1">
        <f t="array" ref="T1442">MIN(IF((DiscreteStatsTable[GroupByKey]=DiscreteStatsTable[[#This Row],[GroupByKey]]),(DiscreteStatsTable[GroupByKey]=DiscreteStatsTable[[#This Row],[GroupByKey]])*DiscreteStatsTable[Minimum]))</f>
        <v>0</v>
      </c>
      <c r="U1442" s="5" cm="1">
        <f t="array" ref="U1442">MAX(IF((DiscreteStatsTable[GroupByKey]=DiscreteStatsTable[[#This Row],[GroupByKey]]),(DiscreteStatsTable[GroupByKey]=DiscreteStatsTable[[#This Row],[GroupByKey]])*DiscreteStatsTable[Maximum]))</f>
        <v>0</v>
      </c>
      <c r="V1442" s="5" cm="1">
        <f t="array" ref="V1442">IFERROR(AVERAGE(IF((DiscreteStatsTable[GroupByKey]=DiscreteStatsTable[[#This Row],[GroupByKey]]),(DiscreteStatsTable[GroupByKey]=DiscreteStatsTable[[#This Row],[GroupByKey]])*DiscreteStatsTable[NumberObservations])),0)</f>
        <v>305.8</v>
      </c>
      <c r="W1442" s="5">
        <f>IF((DiscreteStatsTable[[#This Row],[RepsRequested]]&gt;1),DiscreteStatsTable[[#This Row],[HalfWidth]],DiscreteStatsTable[[#This Row],[BatchMeansHalfWidth]])</f>
        <v>0</v>
      </c>
      <c r="X1442" s="5" cm="1">
        <f t="array" ref="X1442">COUNT(IF((DiscreteStatsTable[GroupByKey]=DiscreteStatsTable[[#This Row],[GroupByKey]]),(DiscreteStatsTable[GroupByKey]=DiscreteStatsTable[[#This Row],[GroupByKey]])*DiscreteStatsTable[Replication]))</f>
        <v>50</v>
      </c>
      <c r="Y1442" s="5">
        <f>IF(DiscreteStatsTable[[#This Row],[RepsRequested]]=DiscreteStatsTable[[#This Row],[RepsWithStatObserved]],1,0)</f>
        <v>1</v>
      </c>
    </row>
    <row r="1443" spans="1:25" x14ac:dyDescent="0.25">
      <c r="A1443" t="s">
        <v>68</v>
      </c>
      <c r="B1443" t="s">
        <v>70</v>
      </c>
      <c r="C1443">
        <v>7</v>
      </c>
      <c r="D1443" t="s">
        <v>99</v>
      </c>
      <c r="E1443" t="s">
        <v>78</v>
      </c>
      <c r="F1443" t="s">
        <v>73</v>
      </c>
      <c r="G1443">
        <v>0.33233776213982902</v>
      </c>
      <c r="H1443">
        <v>2E+20</v>
      </c>
      <c r="I1443">
        <v>0</v>
      </c>
      <c r="J1443">
        <v>4.7018116521873701</v>
      </c>
      <c r="K1443">
        <v>305</v>
      </c>
      <c r="L144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43" s="5" cm="1">
        <f t="array" ref="M1443">MAX(IF((ProjectInfoTable[ProjectName]=DiscreteStatsTable[[#This Row],[ProjectName]]),(ProjectInfoTable[ProjectName]=DiscreteStatsTable[[#This Row],[ProjectName]])*ProjectInfoTable[NumberOfReplications]))</f>
        <v>50</v>
      </c>
      <c r="N1443" s="5" cm="1">
        <f t="array" ref="N1443">IFERROR(AVERAGE(IF((DiscreteStatsTable[GroupByKey]=DiscreteStatsTable[[#This Row],[GroupByKey]]),(DiscreteStatsTable[GroupByKey]=DiscreteStatsTable[[#This Row],[GroupByKey]])*DiscreteStatsTable[Average])),0)</f>
        <v>0.39514726730674299</v>
      </c>
      <c r="O1443" s="5" cm="1">
        <f t="array" ref="O1443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43" s="5" cm="1">
        <f t="array" ref="P1443">MAX(IF((ProjectInfoTable[ProjectName]=DiscreteStatsTable[[#This Row],[ProjectName]]),(ProjectInfoTable[ProjectName]=DiscreteStatsTable[[#This Row],[ProjectName]])*ProjectInfoTable[ConfidenceInterval]))</f>
        <v>0.95</v>
      </c>
      <c r="Q1443" s="5">
        <f>IF(AND(DiscreteStatsTable[[#This Row],[RepsWithStatObserved]]=1,Y1443=0),200000000000000000000,IFERROR(_xlfn.T.INV.2T(1 -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43" s="5" cm="1">
        <f t="array" ref="R1443">MIN(IF((DiscreteStatsTable[GroupByKey]=DiscreteStatsTable[[#This Row],[GroupByKey]]),(DiscreteStatsTable[GroupByKey]=DiscreteStatsTable[[#This Row],[GroupByKey]])*DiscreteStatsTable[Average]))</f>
        <v>0.237432783899929</v>
      </c>
      <c r="S1443" s="5" cm="1">
        <f t="array" ref="S1443">MAX(IF((DiscreteStatsTable[GroupByKey]=DiscreteStatsTable[[#This Row],[GroupByKey]]),(DiscreteStatsTable[GroupByKey]=DiscreteStatsTable[[#This Row],[GroupByKey]])*DiscreteStatsTable[Average]))</f>
        <v>0.84867511073416402</v>
      </c>
      <c r="T1443" s="5" cm="1">
        <f t="array" ref="T1443">MIN(IF((DiscreteStatsTable[GroupByKey]=DiscreteStatsTable[[#This Row],[GroupByKey]]),(DiscreteStatsTable[GroupByKey]=DiscreteStatsTable[[#This Row],[GroupByKey]])*DiscreteStatsTable[Minimum]))</f>
        <v>0</v>
      </c>
      <c r="U1443" s="5" cm="1">
        <f t="array" ref="U1443">MAX(IF((DiscreteStatsTable[GroupByKey]=DiscreteStatsTable[[#This Row],[GroupByKey]]),(DiscreteStatsTable[GroupByKey]=DiscreteStatsTable[[#This Row],[GroupByKey]])*DiscreteStatsTable[Maximum]))</f>
        <v>8.0759045309264508</v>
      </c>
      <c r="V1443" s="5" cm="1">
        <f t="array" ref="V1443">IFERROR(AVERAGE(IF((DiscreteStatsTable[GroupByKey]=DiscreteStatsTable[[#This Row],[GroupByKey]]),(DiscreteStatsTable[GroupByKey]=DiscreteStatsTable[[#This Row],[GroupByKey]])*DiscreteStatsTable[NumberObservations])),0)</f>
        <v>305.8</v>
      </c>
      <c r="W1443" s="5">
        <f>IF((DiscreteStatsTable[[#This Row],[RepsRequested]]&gt;1),DiscreteStatsTable[[#This Row],[HalfWidth]],DiscreteStatsTable[[#This Row],[BatchMeansHalfWidth]])</f>
        <v>3.0763164648454102E-2</v>
      </c>
      <c r="X1443" s="5" cm="1">
        <f t="array" ref="X1443">COUNT(IF((DiscreteStatsTable[GroupByKey]=DiscreteStatsTable[[#This Row],[GroupByKey]]),(DiscreteStatsTable[GroupByKey]=DiscreteStatsTable[[#This Row],[GroupByKey]])*DiscreteStatsTable[Replication]))</f>
        <v>50</v>
      </c>
      <c r="Y1443" s="5">
        <f>IF(DiscreteStatsTable[[#This Row],[RepsRequested]]=DiscreteStatsTable[[#This Row],[RepsWithStatObserved]],1,0)</f>
        <v>1</v>
      </c>
    </row>
    <row r="1444" spans="1:25" x14ac:dyDescent="0.25">
      <c r="A1444" t="s">
        <v>68</v>
      </c>
      <c r="B1444" t="s">
        <v>70</v>
      </c>
      <c r="C1444">
        <v>8</v>
      </c>
      <c r="D1444" t="s">
        <v>99</v>
      </c>
      <c r="E1444" t="s">
        <v>72</v>
      </c>
      <c r="F1444" t="s">
        <v>73</v>
      </c>
      <c r="G1444">
        <v>0.12624526643363601</v>
      </c>
      <c r="H1444">
        <v>2E+20</v>
      </c>
      <c r="I1444">
        <v>5.3840863088919402E-2</v>
      </c>
      <c r="J1444">
        <v>0.22262064706088999</v>
      </c>
      <c r="K1444">
        <v>305</v>
      </c>
      <c r="L144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44" s="5" cm="1">
        <f t="array" ref="M1444">MAX(IF((ProjectInfoTable[ProjectName]=DiscreteStatsTable[[#This Row],[ProjectName]]),(ProjectInfoTable[ProjectName]=DiscreteStatsTable[[#This Row],[ProjectName]])*ProjectInfoTable[NumberOfReplications]))</f>
        <v>50</v>
      </c>
      <c r="N1444" s="5" cm="1">
        <f t="array" ref="N1444">IFERROR(AVERAGE(IF((DiscreteStatsTable[GroupByKey]=DiscreteStatsTable[[#This Row],[GroupByKey]]),(DiscreteStatsTable[GroupByKey]=DiscreteStatsTable[[#This Row],[GroupByKey]])*DiscreteStatsTable[Average])),0)</f>
        <v>0.12177686007467209</v>
      </c>
      <c r="O1444" s="5" cm="1">
        <f t="array" ref="O144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44" s="5" cm="1">
        <f t="array" ref="P1444">MAX(IF((ProjectInfoTable[ProjectName]=DiscreteStatsTable[[#This Row],[ProjectName]]),(ProjectInfoTable[ProjectName]=DiscreteStatsTable[[#This Row],[ProjectName]])*ProjectInfoTable[ConfidenceInterval]))</f>
        <v>0.95</v>
      </c>
      <c r="Q1444" s="5">
        <f>IF(AND(DiscreteStatsTable[[#This Row],[RepsWithStatObserved]]=1,Y1444=0),200000000000000000000,IFERROR(_xlfn.T.INV.2T(1 -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44" s="5" cm="1">
        <f t="array" ref="R1444">MIN(IF((DiscreteStatsTable[GroupByKey]=DiscreteStatsTable[[#This Row],[GroupByKey]]),(DiscreteStatsTable[GroupByKey]=DiscreteStatsTable[[#This Row],[GroupByKey]])*DiscreteStatsTable[Average]))</f>
        <v>0.118188408210118</v>
      </c>
      <c r="S1444" s="5" cm="1">
        <f t="array" ref="S1444">MAX(IF((DiscreteStatsTable[GroupByKey]=DiscreteStatsTable[[#This Row],[GroupByKey]]),(DiscreteStatsTable[GroupByKey]=DiscreteStatsTable[[#This Row],[GroupByKey]])*DiscreteStatsTable[Average]))</f>
        <v>0.12678788848097999</v>
      </c>
      <c r="T1444" s="5" cm="1">
        <f t="array" ref="T1444">MIN(IF((DiscreteStatsTable[GroupByKey]=DiscreteStatsTable[[#This Row],[GroupByKey]]),(DiscreteStatsTable[GroupByKey]=DiscreteStatsTable[[#This Row],[GroupByKey]])*DiscreteStatsTable[Minimum]))</f>
        <v>5.0204876038262097E-2</v>
      </c>
      <c r="U1444" s="5" cm="1">
        <f t="array" ref="U1444">MAX(IF((DiscreteStatsTable[GroupByKey]=DiscreteStatsTable[[#This Row],[GroupByKey]]),(DiscreteStatsTable[GroupByKey]=DiscreteStatsTable[[#This Row],[GroupByKey]])*DiscreteStatsTable[Maximum]))</f>
        <v>0.23262438213749501</v>
      </c>
      <c r="V1444" s="5" cm="1">
        <f t="array" ref="V1444">IFERROR(AVERAGE(IF((DiscreteStatsTable[GroupByKey]=DiscreteStatsTable[[#This Row],[GroupByKey]]),(DiscreteStatsTable[GroupByKey]=DiscreteStatsTable[[#This Row],[GroupByKey]])*DiscreteStatsTable[NumberObservations])),0)</f>
        <v>305.8</v>
      </c>
      <c r="W1444" s="5">
        <f>IF((DiscreteStatsTable[[#This Row],[RepsRequested]]&gt;1),DiscreteStatsTable[[#This Row],[HalfWidth]],DiscreteStatsTable[[#This Row],[BatchMeansHalfWidth]])</f>
        <v>6.3220777360200328E-4</v>
      </c>
      <c r="X1444" s="5" cm="1">
        <f t="array" ref="X1444">COUNT(IF((DiscreteStatsTable[GroupByKey]=DiscreteStatsTable[[#This Row],[GroupByKey]]),(DiscreteStatsTable[GroupByKey]=DiscreteStatsTable[[#This Row],[GroupByKey]])*DiscreteStatsTable[Replication]))</f>
        <v>50</v>
      </c>
      <c r="Y1444" s="5">
        <f>IF(DiscreteStatsTable[[#This Row],[RepsRequested]]=DiscreteStatsTable[[#This Row],[RepsWithStatObserved]],1,0)</f>
        <v>1</v>
      </c>
    </row>
    <row r="1445" spans="1:25" x14ac:dyDescent="0.25">
      <c r="A1445" t="s">
        <v>68</v>
      </c>
      <c r="B1445" t="s">
        <v>70</v>
      </c>
      <c r="C1445">
        <v>8</v>
      </c>
      <c r="D1445" t="s">
        <v>99</v>
      </c>
      <c r="E1445" t="s">
        <v>74</v>
      </c>
      <c r="F1445" t="s">
        <v>73</v>
      </c>
      <c r="G1445">
        <v>4.4153255859624201</v>
      </c>
      <c r="H1445">
        <v>2E+20</v>
      </c>
      <c r="I1445">
        <v>1.6407516715588299</v>
      </c>
      <c r="J1445">
        <v>10.1718828538972</v>
      </c>
      <c r="K1445">
        <v>305</v>
      </c>
      <c r="L144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45" s="5" cm="1">
        <f t="array" ref="M1445">MAX(IF((ProjectInfoTable[ProjectName]=DiscreteStatsTable[[#This Row],[ProjectName]]),(ProjectInfoTable[ProjectName]=DiscreteStatsTable[[#This Row],[ProjectName]])*ProjectInfoTable[NumberOfReplications]))</f>
        <v>50</v>
      </c>
      <c r="N1445" s="5" cm="1">
        <f t="array" ref="N1445">IFERROR(AVERAGE(IF((DiscreteStatsTable[GroupByKey]=DiscreteStatsTable[[#This Row],[GroupByKey]]),(DiscreteStatsTable[GroupByKey]=DiscreteStatsTable[[#This Row],[GroupByKey]])*DiscreteStatsTable[Average])),0)</f>
        <v>4.0484530695469045</v>
      </c>
      <c r="O1445" s="5" cm="1">
        <f t="array" ref="O1445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45" s="5" cm="1">
        <f t="array" ref="P1445">MAX(IF((ProjectInfoTable[ProjectName]=DiscreteStatsTable[[#This Row],[ProjectName]]),(ProjectInfoTable[ProjectName]=DiscreteStatsTable[[#This Row],[ProjectName]])*ProjectInfoTable[ConfidenceInterval]))</f>
        <v>0.95</v>
      </c>
      <c r="Q1445" s="5">
        <f>IF(AND(DiscreteStatsTable[[#This Row],[RepsWithStatObserved]]=1,Y1445=0),200000000000000000000,IFERROR(_xlfn.T.INV.2T(1 -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45" s="5" cm="1">
        <f t="array" ref="R1445">MIN(IF((DiscreteStatsTable[GroupByKey]=DiscreteStatsTable[[#This Row],[GroupByKey]]),(DiscreteStatsTable[GroupByKey]=DiscreteStatsTable[[#This Row],[GroupByKey]])*DiscreteStatsTable[Average]))</f>
        <v>3.8225886263195901</v>
      </c>
      <c r="S1445" s="5" cm="1">
        <f t="array" ref="S1445">MAX(IF((DiscreteStatsTable[GroupByKey]=DiscreteStatsTable[[#This Row],[GroupByKey]]),(DiscreteStatsTable[GroupByKey]=DiscreteStatsTable[[#This Row],[GroupByKey]])*DiscreteStatsTable[Average]))</f>
        <v>4.5313661665321696</v>
      </c>
      <c r="T1445" s="5" cm="1">
        <f t="array" ref="T1445">MIN(IF((DiscreteStatsTable[GroupByKey]=DiscreteStatsTable[[#This Row],[GroupByKey]]),(DiscreteStatsTable[GroupByKey]=DiscreteStatsTable[[#This Row],[GroupByKey]])*DiscreteStatsTable[Minimum]))</f>
        <v>1.5061462811478601</v>
      </c>
      <c r="U1445" s="5" cm="1">
        <f t="array" ref="U1445">MAX(IF((DiscreteStatsTable[GroupByKey]=DiscreteStatsTable[[#This Row],[GroupByKey]]),(DiscreteStatsTable[GroupByKey]=DiscreteStatsTable[[#This Row],[GroupByKey]])*DiscreteStatsTable[Maximum]))</f>
        <v>12.7448467115066</v>
      </c>
      <c r="V1445" s="5" cm="1">
        <f t="array" ref="V1445">IFERROR(AVERAGE(IF((DiscreteStatsTable[GroupByKey]=DiscreteStatsTable[[#This Row],[GroupByKey]]),(DiscreteStatsTable[GroupByKey]=DiscreteStatsTable[[#This Row],[GroupByKey]])*DiscreteStatsTable[NumberObservations])),0)</f>
        <v>305.8</v>
      </c>
      <c r="W1445" s="5">
        <f>IF((DiscreteStatsTable[[#This Row],[RepsRequested]]&gt;1),DiscreteStatsTable[[#This Row],[HalfWidth]],DiscreteStatsTable[[#This Row],[BatchMeansHalfWidth]])</f>
        <v>4.3756559630115342E-2</v>
      </c>
      <c r="X1445" s="5" cm="1">
        <f t="array" ref="X1445">COUNT(IF((DiscreteStatsTable[GroupByKey]=DiscreteStatsTable[[#This Row],[GroupByKey]]),(DiscreteStatsTable[GroupByKey]=DiscreteStatsTable[[#This Row],[GroupByKey]])*DiscreteStatsTable[Replication]))</f>
        <v>50</v>
      </c>
      <c r="Y1445" s="5">
        <f>IF(DiscreteStatsTable[[#This Row],[RepsRequested]]=DiscreteStatsTable[[#This Row],[RepsWithStatObserved]],1,0)</f>
        <v>1</v>
      </c>
    </row>
    <row r="1446" spans="1:25" x14ac:dyDescent="0.25">
      <c r="A1446" t="s">
        <v>68</v>
      </c>
      <c r="B1446" t="s">
        <v>70</v>
      </c>
      <c r="C1446">
        <v>8</v>
      </c>
      <c r="D1446" t="s">
        <v>99</v>
      </c>
      <c r="E1446" t="s">
        <v>75</v>
      </c>
      <c r="F1446" t="s">
        <v>73</v>
      </c>
      <c r="G1446">
        <v>0.12624526643363601</v>
      </c>
      <c r="H1446">
        <v>2E+20</v>
      </c>
      <c r="I1446">
        <v>5.3840863088919402E-2</v>
      </c>
      <c r="J1446">
        <v>0.22262064706088999</v>
      </c>
      <c r="K1446">
        <v>305</v>
      </c>
      <c r="L144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46" s="5" cm="1">
        <f t="array" ref="M1446">MAX(IF((ProjectInfoTable[ProjectName]=DiscreteStatsTable[[#This Row],[ProjectName]]),(ProjectInfoTable[ProjectName]=DiscreteStatsTable[[#This Row],[ProjectName]])*ProjectInfoTable[NumberOfReplications]))</f>
        <v>50</v>
      </c>
      <c r="N1446" s="5" cm="1">
        <f t="array" ref="N1446">IFERROR(AVERAGE(IF((DiscreteStatsTable[GroupByKey]=DiscreteStatsTable[[#This Row],[GroupByKey]]),(DiscreteStatsTable[GroupByKey]=DiscreteStatsTable[[#This Row],[GroupByKey]])*DiscreteStatsTable[Average])),0)</f>
        <v>0.12177686007467209</v>
      </c>
      <c r="O1446" s="5" cm="1">
        <f t="array" ref="O144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46" s="5" cm="1">
        <f t="array" ref="P1446">MAX(IF((ProjectInfoTable[ProjectName]=DiscreteStatsTable[[#This Row],[ProjectName]]),(ProjectInfoTable[ProjectName]=DiscreteStatsTable[[#This Row],[ProjectName]])*ProjectInfoTable[ConfidenceInterval]))</f>
        <v>0.95</v>
      </c>
      <c r="Q1446" s="5">
        <f>IF(AND(DiscreteStatsTable[[#This Row],[RepsWithStatObserved]]=1,Y1446=0),200000000000000000000,IFERROR(_xlfn.T.INV.2T(1 -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46" s="5" cm="1">
        <f t="array" ref="R1446">MIN(IF((DiscreteStatsTable[GroupByKey]=DiscreteStatsTable[[#This Row],[GroupByKey]]),(DiscreteStatsTable[GroupByKey]=DiscreteStatsTable[[#This Row],[GroupByKey]])*DiscreteStatsTable[Average]))</f>
        <v>0.118188408210118</v>
      </c>
      <c r="S1446" s="5" cm="1">
        <f t="array" ref="S1446">MAX(IF((DiscreteStatsTable[GroupByKey]=DiscreteStatsTable[[#This Row],[GroupByKey]]),(DiscreteStatsTable[GroupByKey]=DiscreteStatsTable[[#This Row],[GroupByKey]])*DiscreteStatsTable[Average]))</f>
        <v>0.12678788848097999</v>
      </c>
      <c r="T1446" s="5" cm="1">
        <f t="array" ref="T1446">MIN(IF((DiscreteStatsTable[GroupByKey]=DiscreteStatsTable[[#This Row],[GroupByKey]]),(DiscreteStatsTable[GroupByKey]=DiscreteStatsTable[[#This Row],[GroupByKey]])*DiscreteStatsTable[Minimum]))</f>
        <v>5.0204876038262097E-2</v>
      </c>
      <c r="U1446" s="5" cm="1">
        <f t="array" ref="U1446">MAX(IF((DiscreteStatsTable[GroupByKey]=DiscreteStatsTable[[#This Row],[GroupByKey]]),(DiscreteStatsTable[GroupByKey]=DiscreteStatsTable[[#This Row],[GroupByKey]])*DiscreteStatsTable[Maximum]))</f>
        <v>0.23262438213749501</v>
      </c>
      <c r="V1446" s="5" cm="1">
        <f t="array" ref="V1446">IFERROR(AVERAGE(IF((DiscreteStatsTable[GroupByKey]=DiscreteStatsTable[[#This Row],[GroupByKey]]),(DiscreteStatsTable[GroupByKey]=DiscreteStatsTable[[#This Row],[GroupByKey]])*DiscreteStatsTable[NumberObservations])),0)</f>
        <v>305.8</v>
      </c>
      <c r="W1446" s="5">
        <f>IF((DiscreteStatsTable[[#This Row],[RepsRequested]]&gt;1),DiscreteStatsTable[[#This Row],[HalfWidth]],DiscreteStatsTable[[#This Row],[BatchMeansHalfWidth]])</f>
        <v>6.3220777360200328E-4</v>
      </c>
      <c r="X1446" s="5" cm="1">
        <f t="array" ref="X1446">COUNT(IF((DiscreteStatsTable[GroupByKey]=DiscreteStatsTable[[#This Row],[GroupByKey]]),(DiscreteStatsTable[GroupByKey]=DiscreteStatsTable[[#This Row],[GroupByKey]])*DiscreteStatsTable[Replication]))</f>
        <v>50</v>
      </c>
      <c r="Y1446" s="5">
        <f>IF(DiscreteStatsTable[[#This Row],[RepsRequested]]=DiscreteStatsTable[[#This Row],[RepsWithStatObserved]],1,0)</f>
        <v>1</v>
      </c>
    </row>
    <row r="1447" spans="1:25" x14ac:dyDescent="0.25">
      <c r="A1447" t="s">
        <v>68</v>
      </c>
      <c r="B1447" t="s">
        <v>70</v>
      </c>
      <c r="C1447">
        <v>8</v>
      </c>
      <c r="D1447" t="s">
        <v>99</v>
      </c>
      <c r="E1447" t="s">
        <v>76</v>
      </c>
      <c r="F1447" t="s">
        <v>73</v>
      </c>
      <c r="G1447">
        <v>3.7873579930090702</v>
      </c>
      <c r="H1447">
        <v>2E+20</v>
      </c>
      <c r="I1447">
        <v>1.61522589266758</v>
      </c>
      <c r="J1447">
        <v>6.6786194118267002</v>
      </c>
      <c r="K1447">
        <v>305</v>
      </c>
      <c r="L144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47" s="5" cm="1">
        <f t="array" ref="M1447">MAX(IF((ProjectInfoTable[ProjectName]=DiscreteStatsTable[[#This Row],[ProjectName]]),(ProjectInfoTable[ProjectName]=DiscreteStatsTable[[#This Row],[ProjectName]])*ProjectInfoTable[NumberOfReplications]))</f>
        <v>50</v>
      </c>
      <c r="N1447" s="5" cm="1">
        <f t="array" ref="N1447">IFERROR(AVERAGE(IF((DiscreteStatsTable[GroupByKey]=DiscreteStatsTable[[#This Row],[GroupByKey]]),(DiscreteStatsTable[GroupByKey]=DiscreteStatsTable[[#This Row],[GroupByKey]])*DiscreteStatsTable[Average])),0)</f>
        <v>3.653305802240161</v>
      </c>
      <c r="O1447" s="5" cm="1">
        <f t="array" ref="O1447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47" s="5" cm="1">
        <f t="array" ref="P1447">MAX(IF((ProjectInfoTable[ProjectName]=DiscreteStatsTable[[#This Row],[ProjectName]]),(ProjectInfoTable[ProjectName]=DiscreteStatsTable[[#This Row],[ProjectName]])*ProjectInfoTable[ConfidenceInterval]))</f>
        <v>0.95</v>
      </c>
      <c r="Q1447" s="5">
        <f>IF(AND(DiscreteStatsTable[[#This Row],[RepsWithStatObserved]]=1,Y1447=0),200000000000000000000,IFERROR(_xlfn.T.INV.2T(1 -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47" s="5" cm="1">
        <f t="array" ref="R1447">MIN(IF((DiscreteStatsTable[GroupByKey]=DiscreteStatsTable[[#This Row],[GroupByKey]]),(DiscreteStatsTable[GroupByKey]=DiscreteStatsTable[[#This Row],[GroupByKey]])*DiscreteStatsTable[Average]))</f>
        <v>3.54565224630353</v>
      </c>
      <c r="S1447" s="5" cm="1">
        <f t="array" ref="S1447">MAX(IF((DiscreteStatsTable[GroupByKey]=DiscreteStatsTable[[#This Row],[GroupByKey]]),(DiscreteStatsTable[GroupByKey]=DiscreteStatsTable[[#This Row],[GroupByKey]])*DiscreteStatsTable[Average]))</f>
        <v>3.8036366544294</v>
      </c>
      <c r="T1447" s="5" cm="1">
        <f t="array" ref="T1447">MIN(IF((DiscreteStatsTable[GroupByKey]=DiscreteStatsTable[[#This Row],[GroupByKey]]),(DiscreteStatsTable[GroupByKey]=DiscreteStatsTable[[#This Row],[GroupByKey]])*DiscreteStatsTable[Minimum]))</f>
        <v>1.5061462811478601</v>
      </c>
      <c r="U1447" s="5" cm="1">
        <f t="array" ref="U1447">MAX(IF((DiscreteStatsTable[GroupByKey]=DiscreteStatsTable[[#This Row],[GroupByKey]]),(DiscreteStatsTable[GroupByKey]=DiscreteStatsTable[[#This Row],[GroupByKey]])*DiscreteStatsTable[Maximum]))</f>
        <v>6.9787314641248503</v>
      </c>
      <c r="V1447" s="5" cm="1">
        <f t="array" ref="V1447">IFERROR(AVERAGE(IF((DiscreteStatsTable[GroupByKey]=DiscreteStatsTable[[#This Row],[GroupByKey]]),(DiscreteStatsTable[GroupByKey]=DiscreteStatsTable[[#This Row],[GroupByKey]])*DiscreteStatsTable[NumberObservations])),0)</f>
        <v>305.8</v>
      </c>
      <c r="W1447" s="5">
        <f>IF((DiscreteStatsTable[[#This Row],[RepsRequested]]&gt;1),DiscreteStatsTable[[#This Row],[HalfWidth]],DiscreteStatsTable[[#This Row],[BatchMeansHalfWidth]])</f>
        <v>1.8966233208060453E-2</v>
      </c>
      <c r="X1447" s="5" cm="1">
        <f t="array" ref="X1447">COUNT(IF((DiscreteStatsTable[GroupByKey]=DiscreteStatsTable[[#This Row],[GroupByKey]]),(DiscreteStatsTable[GroupByKey]=DiscreteStatsTable[[#This Row],[GroupByKey]])*DiscreteStatsTable[Replication]))</f>
        <v>50</v>
      </c>
      <c r="Y1447" s="5">
        <f>IF(DiscreteStatsTable[[#This Row],[RepsRequested]]=DiscreteStatsTable[[#This Row],[RepsWithStatObserved]],1,0)</f>
        <v>1</v>
      </c>
    </row>
    <row r="1448" spans="1:25" x14ac:dyDescent="0.25">
      <c r="A1448" t="s">
        <v>68</v>
      </c>
      <c r="B1448" t="s">
        <v>70</v>
      </c>
      <c r="C1448">
        <v>8</v>
      </c>
      <c r="D1448" t="s">
        <v>99</v>
      </c>
      <c r="E1448" t="s">
        <v>77</v>
      </c>
      <c r="F1448" t="s">
        <v>73</v>
      </c>
      <c r="G1448">
        <v>0</v>
      </c>
      <c r="H1448">
        <v>2E+20</v>
      </c>
      <c r="I1448">
        <v>0</v>
      </c>
      <c r="J1448">
        <v>0</v>
      </c>
      <c r="K1448">
        <v>305</v>
      </c>
      <c r="L144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48" s="5" cm="1">
        <f t="array" ref="M1448">MAX(IF((ProjectInfoTable[ProjectName]=DiscreteStatsTable[[#This Row],[ProjectName]]),(ProjectInfoTable[ProjectName]=DiscreteStatsTable[[#This Row],[ProjectName]])*ProjectInfoTable[NumberOfReplications]))</f>
        <v>50</v>
      </c>
      <c r="N1448" s="5" cm="1">
        <f t="array" ref="N1448">IFERROR(AVERAGE(IF((DiscreteStatsTable[GroupByKey]=DiscreteStatsTable[[#This Row],[GroupByKey]]),(DiscreteStatsTable[GroupByKey]=DiscreteStatsTable[[#This Row],[GroupByKey]])*DiscreteStatsTable[Average])),0)</f>
        <v>0</v>
      </c>
      <c r="O1448" s="5" cm="1">
        <f t="array" ref="O1448">IFERROR(_xlfn.STDEV.S(IF((DiscreteStatsTable[GroupByKey]=DiscreteStatsTable[[#This Row],[GroupByKey]]),(DiscreteStatsTable[GroupByKey]=DiscreteStatsTable[[#This Row],[GroupByKey]])*DiscreteStatsTable[Average])),0)</f>
        <v>0</v>
      </c>
      <c r="P1448" s="5" cm="1">
        <f t="array" ref="P1448">MAX(IF((ProjectInfoTable[ProjectName]=DiscreteStatsTable[[#This Row],[ProjectName]]),(ProjectInfoTable[ProjectName]=DiscreteStatsTable[[#This Row],[ProjectName]])*ProjectInfoTable[ConfidenceInterval]))</f>
        <v>0.95</v>
      </c>
      <c r="Q1448" s="5">
        <f>IF(AND(DiscreteStatsTable[[#This Row],[RepsWithStatObserved]]=1,Y1448=0),200000000000000000000,IFERROR(_xlfn.T.INV.2T(1 -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48" s="5" cm="1">
        <f t="array" ref="R1448">MIN(IF((DiscreteStatsTable[GroupByKey]=DiscreteStatsTable[[#This Row],[GroupByKey]]),(DiscreteStatsTable[GroupByKey]=DiscreteStatsTable[[#This Row],[GroupByKey]])*DiscreteStatsTable[Average]))</f>
        <v>0</v>
      </c>
      <c r="S1448" s="5" cm="1">
        <f t="array" ref="S1448">MAX(IF((DiscreteStatsTable[GroupByKey]=DiscreteStatsTable[[#This Row],[GroupByKey]]),(DiscreteStatsTable[GroupByKey]=DiscreteStatsTable[[#This Row],[GroupByKey]])*DiscreteStatsTable[Average]))</f>
        <v>0</v>
      </c>
      <c r="T1448" s="5" cm="1">
        <f t="array" ref="T1448">MIN(IF((DiscreteStatsTable[GroupByKey]=DiscreteStatsTable[[#This Row],[GroupByKey]]),(DiscreteStatsTable[GroupByKey]=DiscreteStatsTable[[#This Row],[GroupByKey]])*DiscreteStatsTable[Minimum]))</f>
        <v>0</v>
      </c>
      <c r="U1448" s="5" cm="1">
        <f t="array" ref="U1448">MAX(IF((DiscreteStatsTable[GroupByKey]=DiscreteStatsTable[[#This Row],[GroupByKey]]),(DiscreteStatsTable[GroupByKey]=DiscreteStatsTable[[#This Row],[GroupByKey]])*DiscreteStatsTable[Maximum]))</f>
        <v>0</v>
      </c>
      <c r="V1448" s="5" cm="1">
        <f t="array" ref="V1448">IFERROR(AVERAGE(IF((DiscreteStatsTable[GroupByKey]=DiscreteStatsTable[[#This Row],[GroupByKey]]),(DiscreteStatsTable[GroupByKey]=DiscreteStatsTable[[#This Row],[GroupByKey]])*DiscreteStatsTable[NumberObservations])),0)</f>
        <v>305.8</v>
      </c>
      <c r="W1448" s="5">
        <f>IF((DiscreteStatsTable[[#This Row],[RepsRequested]]&gt;1),DiscreteStatsTable[[#This Row],[HalfWidth]],DiscreteStatsTable[[#This Row],[BatchMeansHalfWidth]])</f>
        <v>0</v>
      </c>
      <c r="X1448" s="5" cm="1">
        <f t="array" ref="X1448">COUNT(IF((DiscreteStatsTable[GroupByKey]=DiscreteStatsTable[[#This Row],[GroupByKey]]),(DiscreteStatsTable[GroupByKey]=DiscreteStatsTable[[#This Row],[GroupByKey]])*DiscreteStatsTable[Replication]))</f>
        <v>50</v>
      </c>
      <c r="Y1448" s="5">
        <f>IF(DiscreteStatsTable[[#This Row],[RepsRequested]]=DiscreteStatsTable[[#This Row],[RepsWithStatObserved]],1,0)</f>
        <v>1</v>
      </c>
    </row>
    <row r="1449" spans="1:25" x14ac:dyDescent="0.25">
      <c r="A1449" t="s">
        <v>68</v>
      </c>
      <c r="B1449" t="s">
        <v>70</v>
      </c>
      <c r="C1449">
        <v>8</v>
      </c>
      <c r="D1449" t="s">
        <v>99</v>
      </c>
      <c r="E1449" t="s">
        <v>78</v>
      </c>
      <c r="F1449" t="s">
        <v>73</v>
      </c>
      <c r="G1449">
        <v>0.62796759295334503</v>
      </c>
      <c r="H1449">
        <v>2E+20</v>
      </c>
      <c r="I1449">
        <v>0</v>
      </c>
      <c r="J1449">
        <v>6.3677627627584998</v>
      </c>
      <c r="K1449">
        <v>305</v>
      </c>
      <c r="L144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49" s="5" cm="1">
        <f t="array" ref="M1449">MAX(IF((ProjectInfoTable[ProjectName]=DiscreteStatsTable[[#This Row],[ProjectName]]),(ProjectInfoTable[ProjectName]=DiscreteStatsTable[[#This Row],[ProjectName]])*ProjectInfoTable[NumberOfReplications]))</f>
        <v>50</v>
      </c>
      <c r="N1449" s="5" cm="1">
        <f t="array" ref="N1449">IFERROR(AVERAGE(IF((DiscreteStatsTable[GroupByKey]=DiscreteStatsTable[[#This Row],[GroupByKey]]),(DiscreteStatsTable[GroupByKey]=DiscreteStatsTable[[#This Row],[GroupByKey]])*DiscreteStatsTable[Average])),0)</f>
        <v>0.39514726730674299</v>
      </c>
      <c r="O1449" s="5" cm="1">
        <f t="array" ref="O1449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49" s="5" cm="1">
        <f t="array" ref="P1449">MAX(IF((ProjectInfoTable[ProjectName]=DiscreteStatsTable[[#This Row],[ProjectName]]),(ProjectInfoTable[ProjectName]=DiscreteStatsTable[[#This Row],[ProjectName]])*ProjectInfoTable[ConfidenceInterval]))</f>
        <v>0.95</v>
      </c>
      <c r="Q1449" s="5">
        <f>IF(AND(DiscreteStatsTable[[#This Row],[RepsWithStatObserved]]=1,Y1449=0),200000000000000000000,IFERROR(_xlfn.T.INV.2T(1 -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49" s="5" cm="1">
        <f t="array" ref="R1449">MIN(IF((DiscreteStatsTable[GroupByKey]=DiscreteStatsTable[[#This Row],[GroupByKey]]),(DiscreteStatsTable[GroupByKey]=DiscreteStatsTable[[#This Row],[GroupByKey]])*DiscreteStatsTable[Average]))</f>
        <v>0.237432783899929</v>
      </c>
      <c r="S1449" s="5" cm="1">
        <f t="array" ref="S1449">MAX(IF((DiscreteStatsTable[GroupByKey]=DiscreteStatsTable[[#This Row],[GroupByKey]]),(DiscreteStatsTable[GroupByKey]=DiscreteStatsTable[[#This Row],[GroupByKey]])*DiscreteStatsTable[Average]))</f>
        <v>0.84867511073416402</v>
      </c>
      <c r="T1449" s="5" cm="1">
        <f t="array" ref="T1449">MIN(IF((DiscreteStatsTable[GroupByKey]=DiscreteStatsTable[[#This Row],[GroupByKey]]),(DiscreteStatsTable[GroupByKey]=DiscreteStatsTable[[#This Row],[GroupByKey]])*DiscreteStatsTable[Minimum]))</f>
        <v>0</v>
      </c>
      <c r="U1449" s="5" cm="1">
        <f t="array" ref="U1449">MAX(IF((DiscreteStatsTable[GroupByKey]=DiscreteStatsTable[[#This Row],[GroupByKey]]),(DiscreteStatsTable[GroupByKey]=DiscreteStatsTable[[#This Row],[GroupByKey]])*DiscreteStatsTable[Maximum]))</f>
        <v>8.0759045309264508</v>
      </c>
      <c r="V1449" s="5" cm="1">
        <f t="array" ref="V1449">IFERROR(AVERAGE(IF((DiscreteStatsTable[GroupByKey]=DiscreteStatsTable[[#This Row],[GroupByKey]]),(DiscreteStatsTable[GroupByKey]=DiscreteStatsTable[[#This Row],[GroupByKey]])*DiscreteStatsTable[NumberObservations])),0)</f>
        <v>305.8</v>
      </c>
      <c r="W1449" s="5">
        <f>IF((DiscreteStatsTable[[#This Row],[RepsRequested]]&gt;1),DiscreteStatsTable[[#This Row],[HalfWidth]],DiscreteStatsTable[[#This Row],[BatchMeansHalfWidth]])</f>
        <v>3.0763164648454102E-2</v>
      </c>
      <c r="X1449" s="5" cm="1">
        <f t="array" ref="X1449">COUNT(IF((DiscreteStatsTable[GroupByKey]=DiscreteStatsTable[[#This Row],[GroupByKey]]),(DiscreteStatsTable[GroupByKey]=DiscreteStatsTable[[#This Row],[GroupByKey]])*DiscreteStatsTable[Replication]))</f>
        <v>50</v>
      </c>
      <c r="Y1449" s="5">
        <f>IF(DiscreteStatsTable[[#This Row],[RepsRequested]]=DiscreteStatsTable[[#This Row],[RepsWithStatObserved]],1,0)</f>
        <v>1</v>
      </c>
    </row>
    <row r="1450" spans="1:25" x14ac:dyDescent="0.25">
      <c r="A1450" t="s">
        <v>68</v>
      </c>
      <c r="B1450" t="s">
        <v>70</v>
      </c>
      <c r="C1450">
        <v>9</v>
      </c>
      <c r="D1450" t="s">
        <v>99</v>
      </c>
      <c r="E1450" t="s">
        <v>72</v>
      </c>
      <c r="F1450" t="s">
        <v>73</v>
      </c>
      <c r="G1450">
        <v>0.118756043244492</v>
      </c>
      <c r="H1450">
        <v>2E+20</v>
      </c>
      <c r="I1450">
        <v>5.3582995016461202E-2</v>
      </c>
      <c r="J1450">
        <v>0.22717470315584901</v>
      </c>
      <c r="K1450">
        <v>308</v>
      </c>
      <c r="L145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50" s="5" cm="1">
        <f t="array" ref="M1450">MAX(IF((ProjectInfoTable[ProjectName]=DiscreteStatsTable[[#This Row],[ProjectName]]),(ProjectInfoTable[ProjectName]=DiscreteStatsTable[[#This Row],[ProjectName]])*ProjectInfoTable[NumberOfReplications]))</f>
        <v>50</v>
      </c>
      <c r="N1450" s="5" cm="1">
        <f t="array" ref="N1450">IFERROR(AVERAGE(IF((DiscreteStatsTable[GroupByKey]=DiscreteStatsTable[[#This Row],[GroupByKey]]),(DiscreteStatsTable[GroupByKey]=DiscreteStatsTable[[#This Row],[GroupByKey]])*DiscreteStatsTable[Average])),0)</f>
        <v>0.12177686007467209</v>
      </c>
      <c r="O1450" s="5" cm="1">
        <f t="array" ref="O145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50" s="5" cm="1">
        <f t="array" ref="P1450">MAX(IF((ProjectInfoTable[ProjectName]=DiscreteStatsTable[[#This Row],[ProjectName]]),(ProjectInfoTable[ProjectName]=DiscreteStatsTable[[#This Row],[ProjectName]])*ProjectInfoTable[ConfidenceInterval]))</f>
        <v>0.95</v>
      </c>
      <c r="Q1450" s="5">
        <f>IF(AND(DiscreteStatsTable[[#This Row],[RepsWithStatObserved]]=1,Y1450=0),200000000000000000000,IFERROR(_xlfn.T.INV.2T(1 -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50" s="5" cm="1">
        <f t="array" ref="R1450">MIN(IF((DiscreteStatsTable[GroupByKey]=DiscreteStatsTable[[#This Row],[GroupByKey]]),(DiscreteStatsTable[GroupByKey]=DiscreteStatsTable[[#This Row],[GroupByKey]])*DiscreteStatsTable[Average]))</f>
        <v>0.118188408210118</v>
      </c>
      <c r="S1450" s="5" cm="1">
        <f t="array" ref="S1450">MAX(IF((DiscreteStatsTable[GroupByKey]=DiscreteStatsTable[[#This Row],[GroupByKey]]),(DiscreteStatsTable[GroupByKey]=DiscreteStatsTable[[#This Row],[GroupByKey]])*DiscreteStatsTable[Average]))</f>
        <v>0.12678788848097999</v>
      </c>
      <c r="T1450" s="5" cm="1">
        <f t="array" ref="T1450">MIN(IF((DiscreteStatsTable[GroupByKey]=DiscreteStatsTable[[#This Row],[GroupByKey]]),(DiscreteStatsTable[GroupByKey]=DiscreteStatsTable[[#This Row],[GroupByKey]])*DiscreteStatsTable[Minimum]))</f>
        <v>5.0204876038262097E-2</v>
      </c>
      <c r="U1450" s="5" cm="1">
        <f t="array" ref="U1450">MAX(IF((DiscreteStatsTable[GroupByKey]=DiscreteStatsTable[[#This Row],[GroupByKey]]),(DiscreteStatsTable[GroupByKey]=DiscreteStatsTable[[#This Row],[GroupByKey]])*DiscreteStatsTable[Maximum]))</f>
        <v>0.23262438213749501</v>
      </c>
      <c r="V1450" s="5" cm="1">
        <f t="array" ref="V1450">IFERROR(AVERAGE(IF((DiscreteStatsTable[GroupByKey]=DiscreteStatsTable[[#This Row],[GroupByKey]]),(DiscreteStatsTable[GroupByKey]=DiscreteStatsTable[[#This Row],[GroupByKey]])*DiscreteStatsTable[NumberObservations])),0)</f>
        <v>305.8</v>
      </c>
      <c r="W1450" s="5">
        <f>IF((DiscreteStatsTable[[#This Row],[RepsRequested]]&gt;1),DiscreteStatsTable[[#This Row],[HalfWidth]],DiscreteStatsTable[[#This Row],[BatchMeansHalfWidth]])</f>
        <v>6.3220777360200328E-4</v>
      </c>
      <c r="X1450" s="5" cm="1">
        <f t="array" ref="X1450">COUNT(IF((DiscreteStatsTable[GroupByKey]=DiscreteStatsTable[[#This Row],[GroupByKey]]),(DiscreteStatsTable[GroupByKey]=DiscreteStatsTable[[#This Row],[GroupByKey]])*DiscreteStatsTable[Replication]))</f>
        <v>50</v>
      </c>
      <c r="Y1450" s="5">
        <f>IF(DiscreteStatsTable[[#This Row],[RepsRequested]]=DiscreteStatsTable[[#This Row],[RepsWithStatObserved]],1,0)</f>
        <v>1</v>
      </c>
    </row>
    <row r="1451" spans="1:25" x14ac:dyDescent="0.25">
      <c r="A1451" t="s">
        <v>68</v>
      </c>
      <c r="B1451" t="s">
        <v>70</v>
      </c>
      <c r="C1451">
        <v>9</v>
      </c>
      <c r="D1451" t="s">
        <v>99</v>
      </c>
      <c r="E1451" t="s">
        <v>74</v>
      </c>
      <c r="F1451" t="s">
        <v>73</v>
      </c>
      <c r="G1451">
        <v>3.8605356306670502</v>
      </c>
      <c r="H1451">
        <v>2E+20</v>
      </c>
      <c r="I1451">
        <v>1.60748985049383</v>
      </c>
      <c r="J1451">
        <v>9.2281409197794897</v>
      </c>
      <c r="K1451">
        <v>308</v>
      </c>
      <c r="L145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51" s="5" cm="1">
        <f t="array" ref="M1451">MAX(IF((ProjectInfoTable[ProjectName]=DiscreteStatsTable[[#This Row],[ProjectName]]),(ProjectInfoTable[ProjectName]=DiscreteStatsTable[[#This Row],[ProjectName]])*ProjectInfoTable[NumberOfReplications]))</f>
        <v>50</v>
      </c>
      <c r="N1451" s="5" cm="1">
        <f t="array" ref="N1451">IFERROR(AVERAGE(IF((DiscreteStatsTable[GroupByKey]=DiscreteStatsTable[[#This Row],[GroupByKey]]),(DiscreteStatsTable[GroupByKey]=DiscreteStatsTable[[#This Row],[GroupByKey]])*DiscreteStatsTable[Average])),0)</f>
        <v>4.0484530695469045</v>
      </c>
      <c r="O1451" s="5" cm="1">
        <f t="array" ref="O1451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51" s="5" cm="1">
        <f t="array" ref="P1451">MAX(IF((ProjectInfoTable[ProjectName]=DiscreteStatsTable[[#This Row],[ProjectName]]),(ProjectInfoTable[ProjectName]=DiscreteStatsTable[[#This Row],[ProjectName]])*ProjectInfoTable[ConfidenceInterval]))</f>
        <v>0.95</v>
      </c>
      <c r="Q1451" s="5">
        <f>IF(AND(DiscreteStatsTable[[#This Row],[RepsWithStatObserved]]=1,Y1451=0),200000000000000000000,IFERROR(_xlfn.T.INV.2T(1 -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51" s="5" cm="1">
        <f t="array" ref="R1451">MIN(IF((DiscreteStatsTable[GroupByKey]=DiscreteStatsTable[[#This Row],[GroupByKey]]),(DiscreteStatsTable[GroupByKey]=DiscreteStatsTable[[#This Row],[GroupByKey]])*DiscreteStatsTable[Average]))</f>
        <v>3.8225886263195901</v>
      </c>
      <c r="S1451" s="5" cm="1">
        <f t="array" ref="S1451">MAX(IF((DiscreteStatsTable[GroupByKey]=DiscreteStatsTable[[#This Row],[GroupByKey]]),(DiscreteStatsTable[GroupByKey]=DiscreteStatsTable[[#This Row],[GroupByKey]])*DiscreteStatsTable[Average]))</f>
        <v>4.5313661665321696</v>
      </c>
      <c r="T1451" s="5" cm="1">
        <f t="array" ref="T1451">MIN(IF((DiscreteStatsTable[GroupByKey]=DiscreteStatsTable[[#This Row],[GroupByKey]]),(DiscreteStatsTable[GroupByKey]=DiscreteStatsTable[[#This Row],[GroupByKey]])*DiscreteStatsTable[Minimum]))</f>
        <v>1.5061462811478601</v>
      </c>
      <c r="U1451" s="5" cm="1">
        <f t="array" ref="U1451">MAX(IF((DiscreteStatsTable[GroupByKey]=DiscreteStatsTable[[#This Row],[GroupByKey]]),(DiscreteStatsTable[GroupByKey]=DiscreteStatsTable[[#This Row],[GroupByKey]])*DiscreteStatsTable[Maximum]))</f>
        <v>12.7448467115066</v>
      </c>
      <c r="V1451" s="5" cm="1">
        <f t="array" ref="V1451">IFERROR(AVERAGE(IF((DiscreteStatsTable[GroupByKey]=DiscreteStatsTable[[#This Row],[GroupByKey]]),(DiscreteStatsTable[GroupByKey]=DiscreteStatsTable[[#This Row],[GroupByKey]])*DiscreteStatsTable[NumberObservations])),0)</f>
        <v>305.8</v>
      </c>
      <c r="W1451" s="5">
        <f>IF((DiscreteStatsTable[[#This Row],[RepsRequested]]&gt;1),DiscreteStatsTable[[#This Row],[HalfWidth]],DiscreteStatsTable[[#This Row],[BatchMeansHalfWidth]])</f>
        <v>4.3756559630115342E-2</v>
      </c>
      <c r="X1451" s="5" cm="1">
        <f t="array" ref="X1451">COUNT(IF((DiscreteStatsTable[GroupByKey]=DiscreteStatsTable[[#This Row],[GroupByKey]]),(DiscreteStatsTable[GroupByKey]=DiscreteStatsTable[[#This Row],[GroupByKey]])*DiscreteStatsTable[Replication]))</f>
        <v>50</v>
      </c>
      <c r="Y1451" s="5">
        <f>IF(DiscreteStatsTable[[#This Row],[RepsRequested]]=DiscreteStatsTable[[#This Row],[RepsWithStatObserved]],1,0)</f>
        <v>1</v>
      </c>
    </row>
    <row r="1452" spans="1:25" x14ac:dyDescent="0.25">
      <c r="A1452" t="s">
        <v>68</v>
      </c>
      <c r="B1452" t="s">
        <v>70</v>
      </c>
      <c r="C1452">
        <v>9</v>
      </c>
      <c r="D1452" t="s">
        <v>99</v>
      </c>
      <c r="E1452" t="s">
        <v>75</v>
      </c>
      <c r="F1452" t="s">
        <v>73</v>
      </c>
      <c r="G1452">
        <v>0.118756043244492</v>
      </c>
      <c r="H1452">
        <v>2E+20</v>
      </c>
      <c r="I1452">
        <v>5.3582995016461202E-2</v>
      </c>
      <c r="J1452">
        <v>0.22717470315584901</v>
      </c>
      <c r="K1452">
        <v>308</v>
      </c>
      <c r="L145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52" s="5" cm="1">
        <f t="array" ref="M1452">MAX(IF((ProjectInfoTable[ProjectName]=DiscreteStatsTable[[#This Row],[ProjectName]]),(ProjectInfoTable[ProjectName]=DiscreteStatsTable[[#This Row],[ProjectName]])*ProjectInfoTable[NumberOfReplications]))</f>
        <v>50</v>
      </c>
      <c r="N1452" s="5" cm="1">
        <f t="array" ref="N1452">IFERROR(AVERAGE(IF((DiscreteStatsTable[GroupByKey]=DiscreteStatsTable[[#This Row],[GroupByKey]]),(DiscreteStatsTable[GroupByKey]=DiscreteStatsTable[[#This Row],[GroupByKey]])*DiscreteStatsTable[Average])),0)</f>
        <v>0.12177686007467209</v>
      </c>
      <c r="O1452" s="5" cm="1">
        <f t="array" ref="O145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52" s="5" cm="1">
        <f t="array" ref="P1452">MAX(IF((ProjectInfoTable[ProjectName]=DiscreteStatsTable[[#This Row],[ProjectName]]),(ProjectInfoTable[ProjectName]=DiscreteStatsTable[[#This Row],[ProjectName]])*ProjectInfoTable[ConfidenceInterval]))</f>
        <v>0.95</v>
      </c>
      <c r="Q1452" s="5">
        <f>IF(AND(DiscreteStatsTable[[#This Row],[RepsWithStatObserved]]=1,Y1452=0),200000000000000000000,IFERROR(_xlfn.T.INV.2T(1 -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52" s="5" cm="1">
        <f t="array" ref="R1452">MIN(IF((DiscreteStatsTable[GroupByKey]=DiscreteStatsTable[[#This Row],[GroupByKey]]),(DiscreteStatsTable[GroupByKey]=DiscreteStatsTable[[#This Row],[GroupByKey]])*DiscreteStatsTable[Average]))</f>
        <v>0.118188408210118</v>
      </c>
      <c r="S1452" s="5" cm="1">
        <f t="array" ref="S1452">MAX(IF((DiscreteStatsTable[GroupByKey]=DiscreteStatsTable[[#This Row],[GroupByKey]]),(DiscreteStatsTable[GroupByKey]=DiscreteStatsTable[[#This Row],[GroupByKey]])*DiscreteStatsTable[Average]))</f>
        <v>0.12678788848097999</v>
      </c>
      <c r="T1452" s="5" cm="1">
        <f t="array" ref="T1452">MIN(IF((DiscreteStatsTable[GroupByKey]=DiscreteStatsTable[[#This Row],[GroupByKey]]),(DiscreteStatsTable[GroupByKey]=DiscreteStatsTable[[#This Row],[GroupByKey]])*DiscreteStatsTable[Minimum]))</f>
        <v>5.0204876038262097E-2</v>
      </c>
      <c r="U1452" s="5" cm="1">
        <f t="array" ref="U1452">MAX(IF((DiscreteStatsTable[GroupByKey]=DiscreteStatsTable[[#This Row],[GroupByKey]]),(DiscreteStatsTable[GroupByKey]=DiscreteStatsTable[[#This Row],[GroupByKey]])*DiscreteStatsTable[Maximum]))</f>
        <v>0.23262438213749501</v>
      </c>
      <c r="V1452" s="5" cm="1">
        <f t="array" ref="V1452">IFERROR(AVERAGE(IF((DiscreteStatsTable[GroupByKey]=DiscreteStatsTable[[#This Row],[GroupByKey]]),(DiscreteStatsTable[GroupByKey]=DiscreteStatsTable[[#This Row],[GroupByKey]])*DiscreteStatsTable[NumberObservations])),0)</f>
        <v>305.8</v>
      </c>
      <c r="W1452" s="5">
        <f>IF((DiscreteStatsTable[[#This Row],[RepsRequested]]&gt;1),DiscreteStatsTable[[#This Row],[HalfWidth]],DiscreteStatsTable[[#This Row],[BatchMeansHalfWidth]])</f>
        <v>6.3220777360200328E-4</v>
      </c>
      <c r="X1452" s="5" cm="1">
        <f t="array" ref="X1452">COUNT(IF((DiscreteStatsTable[GroupByKey]=DiscreteStatsTable[[#This Row],[GroupByKey]]),(DiscreteStatsTable[GroupByKey]=DiscreteStatsTable[[#This Row],[GroupByKey]])*DiscreteStatsTable[Replication]))</f>
        <v>50</v>
      </c>
      <c r="Y1452" s="5">
        <f>IF(DiscreteStatsTable[[#This Row],[RepsRequested]]=DiscreteStatsTable[[#This Row],[RepsWithStatObserved]],1,0)</f>
        <v>1</v>
      </c>
    </row>
    <row r="1453" spans="1:25" x14ac:dyDescent="0.25">
      <c r="A1453" t="s">
        <v>68</v>
      </c>
      <c r="B1453" t="s">
        <v>70</v>
      </c>
      <c r="C1453">
        <v>9</v>
      </c>
      <c r="D1453" t="s">
        <v>99</v>
      </c>
      <c r="E1453" t="s">
        <v>76</v>
      </c>
      <c r="F1453" t="s">
        <v>73</v>
      </c>
      <c r="G1453">
        <v>3.5626812973347501</v>
      </c>
      <c r="H1453">
        <v>2E+20</v>
      </c>
      <c r="I1453">
        <v>1.60748985049383</v>
      </c>
      <c r="J1453">
        <v>6.8152410946754598</v>
      </c>
      <c r="K1453">
        <v>308</v>
      </c>
      <c r="L145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53" s="5" cm="1">
        <f t="array" ref="M1453">MAX(IF((ProjectInfoTable[ProjectName]=DiscreteStatsTable[[#This Row],[ProjectName]]),(ProjectInfoTable[ProjectName]=DiscreteStatsTable[[#This Row],[ProjectName]])*ProjectInfoTable[NumberOfReplications]))</f>
        <v>50</v>
      </c>
      <c r="N1453" s="5" cm="1">
        <f t="array" ref="N1453">IFERROR(AVERAGE(IF((DiscreteStatsTable[GroupByKey]=DiscreteStatsTable[[#This Row],[GroupByKey]]),(DiscreteStatsTable[GroupByKey]=DiscreteStatsTable[[#This Row],[GroupByKey]])*DiscreteStatsTable[Average])),0)</f>
        <v>3.653305802240161</v>
      </c>
      <c r="O1453" s="5" cm="1">
        <f t="array" ref="O1453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53" s="5" cm="1">
        <f t="array" ref="P1453">MAX(IF((ProjectInfoTable[ProjectName]=DiscreteStatsTable[[#This Row],[ProjectName]]),(ProjectInfoTable[ProjectName]=DiscreteStatsTable[[#This Row],[ProjectName]])*ProjectInfoTable[ConfidenceInterval]))</f>
        <v>0.95</v>
      </c>
      <c r="Q1453" s="5">
        <f>IF(AND(DiscreteStatsTable[[#This Row],[RepsWithStatObserved]]=1,Y1453=0),200000000000000000000,IFERROR(_xlfn.T.INV.2T(1 -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53" s="5" cm="1">
        <f t="array" ref="R1453">MIN(IF((DiscreteStatsTable[GroupByKey]=DiscreteStatsTable[[#This Row],[GroupByKey]]),(DiscreteStatsTable[GroupByKey]=DiscreteStatsTable[[#This Row],[GroupByKey]])*DiscreteStatsTable[Average]))</f>
        <v>3.54565224630353</v>
      </c>
      <c r="S1453" s="5" cm="1">
        <f t="array" ref="S1453">MAX(IF((DiscreteStatsTable[GroupByKey]=DiscreteStatsTable[[#This Row],[GroupByKey]]),(DiscreteStatsTable[GroupByKey]=DiscreteStatsTable[[#This Row],[GroupByKey]])*DiscreteStatsTable[Average]))</f>
        <v>3.8036366544294</v>
      </c>
      <c r="T1453" s="5" cm="1">
        <f t="array" ref="T1453">MIN(IF((DiscreteStatsTable[GroupByKey]=DiscreteStatsTable[[#This Row],[GroupByKey]]),(DiscreteStatsTable[GroupByKey]=DiscreteStatsTable[[#This Row],[GroupByKey]])*DiscreteStatsTable[Minimum]))</f>
        <v>1.5061462811478601</v>
      </c>
      <c r="U1453" s="5" cm="1">
        <f t="array" ref="U1453">MAX(IF((DiscreteStatsTable[GroupByKey]=DiscreteStatsTable[[#This Row],[GroupByKey]]),(DiscreteStatsTable[GroupByKey]=DiscreteStatsTable[[#This Row],[GroupByKey]])*DiscreteStatsTable[Maximum]))</f>
        <v>6.9787314641248503</v>
      </c>
      <c r="V1453" s="5" cm="1">
        <f t="array" ref="V1453">IFERROR(AVERAGE(IF((DiscreteStatsTable[GroupByKey]=DiscreteStatsTable[[#This Row],[GroupByKey]]),(DiscreteStatsTable[GroupByKey]=DiscreteStatsTable[[#This Row],[GroupByKey]])*DiscreteStatsTable[NumberObservations])),0)</f>
        <v>305.8</v>
      </c>
      <c r="W1453" s="5">
        <f>IF((DiscreteStatsTable[[#This Row],[RepsRequested]]&gt;1),DiscreteStatsTable[[#This Row],[HalfWidth]],DiscreteStatsTable[[#This Row],[BatchMeansHalfWidth]])</f>
        <v>1.8966233208060453E-2</v>
      </c>
      <c r="X1453" s="5" cm="1">
        <f t="array" ref="X1453">COUNT(IF((DiscreteStatsTable[GroupByKey]=DiscreteStatsTable[[#This Row],[GroupByKey]]),(DiscreteStatsTable[GroupByKey]=DiscreteStatsTable[[#This Row],[GroupByKey]])*DiscreteStatsTable[Replication]))</f>
        <v>50</v>
      </c>
      <c r="Y1453" s="5">
        <f>IF(DiscreteStatsTable[[#This Row],[RepsRequested]]=DiscreteStatsTable[[#This Row],[RepsWithStatObserved]],1,0)</f>
        <v>1</v>
      </c>
    </row>
    <row r="1454" spans="1:25" x14ac:dyDescent="0.25">
      <c r="A1454" t="s">
        <v>68</v>
      </c>
      <c r="B1454" t="s">
        <v>70</v>
      </c>
      <c r="C1454">
        <v>9</v>
      </c>
      <c r="D1454" t="s">
        <v>99</v>
      </c>
      <c r="E1454" t="s">
        <v>77</v>
      </c>
      <c r="F1454" t="s">
        <v>73</v>
      </c>
      <c r="G1454">
        <v>0</v>
      </c>
      <c r="H1454">
        <v>2E+20</v>
      </c>
      <c r="I1454">
        <v>0</v>
      </c>
      <c r="J1454">
        <v>0</v>
      </c>
      <c r="K1454">
        <v>308</v>
      </c>
      <c r="L145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54" s="5" cm="1">
        <f t="array" ref="M1454">MAX(IF((ProjectInfoTable[ProjectName]=DiscreteStatsTable[[#This Row],[ProjectName]]),(ProjectInfoTable[ProjectName]=DiscreteStatsTable[[#This Row],[ProjectName]])*ProjectInfoTable[NumberOfReplications]))</f>
        <v>50</v>
      </c>
      <c r="N1454" s="5" cm="1">
        <f t="array" ref="N1454">IFERROR(AVERAGE(IF((DiscreteStatsTable[GroupByKey]=DiscreteStatsTable[[#This Row],[GroupByKey]]),(DiscreteStatsTable[GroupByKey]=DiscreteStatsTable[[#This Row],[GroupByKey]])*DiscreteStatsTable[Average])),0)</f>
        <v>0</v>
      </c>
      <c r="O1454" s="5" cm="1">
        <f t="array" ref="O1454">IFERROR(_xlfn.STDEV.S(IF((DiscreteStatsTable[GroupByKey]=DiscreteStatsTable[[#This Row],[GroupByKey]]),(DiscreteStatsTable[GroupByKey]=DiscreteStatsTable[[#This Row],[GroupByKey]])*DiscreteStatsTable[Average])),0)</f>
        <v>0</v>
      </c>
      <c r="P1454" s="5" cm="1">
        <f t="array" ref="P1454">MAX(IF((ProjectInfoTable[ProjectName]=DiscreteStatsTable[[#This Row],[ProjectName]]),(ProjectInfoTable[ProjectName]=DiscreteStatsTable[[#This Row],[ProjectName]])*ProjectInfoTable[ConfidenceInterval]))</f>
        <v>0.95</v>
      </c>
      <c r="Q1454" s="5">
        <f>IF(AND(DiscreteStatsTable[[#This Row],[RepsWithStatObserved]]=1,Y1454=0),200000000000000000000,IFERROR(_xlfn.T.INV.2T(1 -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54" s="5" cm="1">
        <f t="array" ref="R1454">MIN(IF((DiscreteStatsTable[GroupByKey]=DiscreteStatsTable[[#This Row],[GroupByKey]]),(DiscreteStatsTable[GroupByKey]=DiscreteStatsTable[[#This Row],[GroupByKey]])*DiscreteStatsTable[Average]))</f>
        <v>0</v>
      </c>
      <c r="S1454" s="5" cm="1">
        <f t="array" ref="S1454">MAX(IF((DiscreteStatsTable[GroupByKey]=DiscreteStatsTable[[#This Row],[GroupByKey]]),(DiscreteStatsTable[GroupByKey]=DiscreteStatsTable[[#This Row],[GroupByKey]])*DiscreteStatsTable[Average]))</f>
        <v>0</v>
      </c>
      <c r="T1454" s="5" cm="1">
        <f t="array" ref="T1454">MIN(IF((DiscreteStatsTable[GroupByKey]=DiscreteStatsTable[[#This Row],[GroupByKey]]),(DiscreteStatsTable[GroupByKey]=DiscreteStatsTable[[#This Row],[GroupByKey]])*DiscreteStatsTable[Minimum]))</f>
        <v>0</v>
      </c>
      <c r="U1454" s="5" cm="1">
        <f t="array" ref="U1454">MAX(IF((DiscreteStatsTable[GroupByKey]=DiscreteStatsTable[[#This Row],[GroupByKey]]),(DiscreteStatsTable[GroupByKey]=DiscreteStatsTable[[#This Row],[GroupByKey]])*DiscreteStatsTable[Maximum]))</f>
        <v>0</v>
      </c>
      <c r="V1454" s="5" cm="1">
        <f t="array" ref="V1454">IFERROR(AVERAGE(IF((DiscreteStatsTable[GroupByKey]=DiscreteStatsTable[[#This Row],[GroupByKey]]),(DiscreteStatsTable[GroupByKey]=DiscreteStatsTable[[#This Row],[GroupByKey]])*DiscreteStatsTable[NumberObservations])),0)</f>
        <v>305.8</v>
      </c>
      <c r="W1454" s="5">
        <f>IF((DiscreteStatsTable[[#This Row],[RepsRequested]]&gt;1),DiscreteStatsTable[[#This Row],[HalfWidth]],DiscreteStatsTable[[#This Row],[BatchMeansHalfWidth]])</f>
        <v>0</v>
      </c>
      <c r="X1454" s="5" cm="1">
        <f t="array" ref="X1454">COUNT(IF((DiscreteStatsTable[GroupByKey]=DiscreteStatsTable[[#This Row],[GroupByKey]]),(DiscreteStatsTable[GroupByKey]=DiscreteStatsTable[[#This Row],[GroupByKey]])*DiscreteStatsTable[Replication]))</f>
        <v>50</v>
      </c>
      <c r="Y1454" s="5">
        <f>IF(DiscreteStatsTable[[#This Row],[RepsRequested]]=DiscreteStatsTable[[#This Row],[RepsWithStatObserved]],1,0)</f>
        <v>1</v>
      </c>
    </row>
    <row r="1455" spans="1:25" x14ac:dyDescent="0.25">
      <c r="A1455" t="s">
        <v>68</v>
      </c>
      <c r="B1455" t="s">
        <v>70</v>
      </c>
      <c r="C1455">
        <v>9</v>
      </c>
      <c r="D1455" t="s">
        <v>99</v>
      </c>
      <c r="E1455" t="s">
        <v>78</v>
      </c>
      <c r="F1455" t="s">
        <v>73</v>
      </c>
      <c r="G1455">
        <v>0.29785433333230299</v>
      </c>
      <c r="H1455">
        <v>2E+20</v>
      </c>
      <c r="I1455">
        <v>0</v>
      </c>
      <c r="J1455">
        <v>3.0789871879652502</v>
      </c>
      <c r="K1455">
        <v>308</v>
      </c>
      <c r="L145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55" s="5" cm="1">
        <f t="array" ref="M1455">MAX(IF((ProjectInfoTable[ProjectName]=DiscreteStatsTable[[#This Row],[ProjectName]]),(ProjectInfoTable[ProjectName]=DiscreteStatsTable[[#This Row],[ProjectName]])*ProjectInfoTable[NumberOfReplications]))</f>
        <v>50</v>
      </c>
      <c r="N1455" s="5" cm="1">
        <f t="array" ref="N1455">IFERROR(AVERAGE(IF((DiscreteStatsTable[GroupByKey]=DiscreteStatsTable[[#This Row],[GroupByKey]]),(DiscreteStatsTable[GroupByKey]=DiscreteStatsTable[[#This Row],[GroupByKey]])*DiscreteStatsTable[Average])),0)</f>
        <v>0.39514726730674299</v>
      </c>
      <c r="O1455" s="5" cm="1">
        <f t="array" ref="O1455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55" s="5" cm="1">
        <f t="array" ref="P1455">MAX(IF((ProjectInfoTable[ProjectName]=DiscreteStatsTable[[#This Row],[ProjectName]]),(ProjectInfoTable[ProjectName]=DiscreteStatsTable[[#This Row],[ProjectName]])*ProjectInfoTable[ConfidenceInterval]))</f>
        <v>0.95</v>
      </c>
      <c r="Q1455" s="5">
        <f>IF(AND(DiscreteStatsTable[[#This Row],[RepsWithStatObserved]]=1,Y1455=0),200000000000000000000,IFERROR(_xlfn.T.INV.2T(1 -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55" s="5" cm="1">
        <f t="array" ref="R1455">MIN(IF((DiscreteStatsTable[GroupByKey]=DiscreteStatsTable[[#This Row],[GroupByKey]]),(DiscreteStatsTable[GroupByKey]=DiscreteStatsTable[[#This Row],[GroupByKey]])*DiscreteStatsTable[Average]))</f>
        <v>0.237432783899929</v>
      </c>
      <c r="S1455" s="5" cm="1">
        <f t="array" ref="S1455">MAX(IF((DiscreteStatsTable[GroupByKey]=DiscreteStatsTable[[#This Row],[GroupByKey]]),(DiscreteStatsTable[GroupByKey]=DiscreteStatsTable[[#This Row],[GroupByKey]])*DiscreteStatsTable[Average]))</f>
        <v>0.84867511073416402</v>
      </c>
      <c r="T1455" s="5" cm="1">
        <f t="array" ref="T1455">MIN(IF((DiscreteStatsTable[GroupByKey]=DiscreteStatsTable[[#This Row],[GroupByKey]]),(DiscreteStatsTable[GroupByKey]=DiscreteStatsTable[[#This Row],[GroupByKey]])*DiscreteStatsTable[Minimum]))</f>
        <v>0</v>
      </c>
      <c r="U1455" s="5" cm="1">
        <f t="array" ref="U1455">MAX(IF((DiscreteStatsTable[GroupByKey]=DiscreteStatsTable[[#This Row],[GroupByKey]]),(DiscreteStatsTable[GroupByKey]=DiscreteStatsTable[[#This Row],[GroupByKey]])*DiscreteStatsTable[Maximum]))</f>
        <v>8.0759045309264508</v>
      </c>
      <c r="V1455" s="5" cm="1">
        <f t="array" ref="V1455">IFERROR(AVERAGE(IF((DiscreteStatsTable[GroupByKey]=DiscreteStatsTable[[#This Row],[GroupByKey]]),(DiscreteStatsTable[GroupByKey]=DiscreteStatsTable[[#This Row],[GroupByKey]])*DiscreteStatsTable[NumberObservations])),0)</f>
        <v>305.8</v>
      </c>
      <c r="W1455" s="5">
        <f>IF((DiscreteStatsTable[[#This Row],[RepsRequested]]&gt;1),DiscreteStatsTable[[#This Row],[HalfWidth]],DiscreteStatsTable[[#This Row],[BatchMeansHalfWidth]])</f>
        <v>3.0763164648454102E-2</v>
      </c>
      <c r="X1455" s="5" cm="1">
        <f t="array" ref="X1455">COUNT(IF((DiscreteStatsTable[GroupByKey]=DiscreteStatsTable[[#This Row],[GroupByKey]]),(DiscreteStatsTable[GroupByKey]=DiscreteStatsTable[[#This Row],[GroupByKey]])*DiscreteStatsTable[Replication]))</f>
        <v>50</v>
      </c>
      <c r="Y1455" s="5">
        <f>IF(DiscreteStatsTable[[#This Row],[RepsRequested]]=DiscreteStatsTable[[#This Row],[RepsWithStatObserved]],1,0)</f>
        <v>1</v>
      </c>
    </row>
    <row r="1456" spans="1:25" x14ac:dyDescent="0.25">
      <c r="A1456" t="s">
        <v>68</v>
      </c>
      <c r="B1456" t="s">
        <v>70</v>
      </c>
      <c r="C1456">
        <v>10</v>
      </c>
      <c r="D1456" t="s">
        <v>99</v>
      </c>
      <c r="E1456" t="s">
        <v>72</v>
      </c>
      <c r="F1456" t="s">
        <v>73</v>
      </c>
      <c r="G1456">
        <v>0.123364740413163</v>
      </c>
      <c r="H1456">
        <v>2E+20</v>
      </c>
      <c r="I1456">
        <v>5.6205999110469897E-2</v>
      </c>
      <c r="J1456">
        <v>0.230951691930049</v>
      </c>
      <c r="K1456">
        <v>303</v>
      </c>
      <c r="L145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56" s="5" cm="1">
        <f t="array" ref="M1456">MAX(IF((ProjectInfoTable[ProjectName]=DiscreteStatsTable[[#This Row],[ProjectName]]),(ProjectInfoTable[ProjectName]=DiscreteStatsTable[[#This Row],[ProjectName]])*ProjectInfoTable[NumberOfReplications]))</f>
        <v>50</v>
      </c>
      <c r="N1456" s="5" cm="1">
        <f t="array" ref="N1456">IFERROR(AVERAGE(IF((DiscreteStatsTable[GroupByKey]=DiscreteStatsTable[[#This Row],[GroupByKey]]),(DiscreteStatsTable[GroupByKey]=DiscreteStatsTable[[#This Row],[GroupByKey]])*DiscreteStatsTable[Average])),0)</f>
        <v>0.12177686007467209</v>
      </c>
      <c r="O1456" s="5" cm="1">
        <f t="array" ref="O145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56" s="5" cm="1">
        <f t="array" ref="P1456">MAX(IF((ProjectInfoTable[ProjectName]=DiscreteStatsTable[[#This Row],[ProjectName]]),(ProjectInfoTable[ProjectName]=DiscreteStatsTable[[#This Row],[ProjectName]])*ProjectInfoTable[ConfidenceInterval]))</f>
        <v>0.95</v>
      </c>
      <c r="Q1456" s="5">
        <f>IF(AND(DiscreteStatsTable[[#This Row],[RepsWithStatObserved]]=1,Y1456=0),200000000000000000000,IFERROR(_xlfn.T.INV.2T(1 -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56" s="5" cm="1">
        <f t="array" ref="R1456">MIN(IF((DiscreteStatsTable[GroupByKey]=DiscreteStatsTable[[#This Row],[GroupByKey]]),(DiscreteStatsTable[GroupByKey]=DiscreteStatsTable[[#This Row],[GroupByKey]])*DiscreteStatsTable[Average]))</f>
        <v>0.118188408210118</v>
      </c>
      <c r="S1456" s="5" cm="1">
        <f t="array" ref="S1456">MAX(IF((DiscreteStatsTable[GroupByKey]=DiscreteStatsTable[[#This Row],[GroupByKey]]),(DiscreteStatsTable[GroupByKey]=DiscreteStatsTable[[#This Row],[GroupByKey]])*DiscreteStatsTable[Average]))</f>
        <v>0.12678788848097999</v>
      </c>
      <c r="T1456" s="5" cm="1">
        <f t="array" ref="T1456">MIN(IF((DiscreteStatsTable[GroupByKey]=DiscreteStatsTable[[#This Row],[GroupByKey]]),(DiscreteStatsTable[GroupByKey]=DiscreteStatsTable[[#This Row],[GroupByKey]])*DiscreteStatsTable[Minimum]))</f>
        <v>5.0204876038262097E-2</v>
      </c>
      <c r="U1456" s="5" cm="1">
        <f t="array" ref="U1456">MAX(IF((DiscreteStatsTable[GroupByKey]=DiscreteStatsTable[[#This Row],[GroupByKey]]),(DiscreteStatsTable[GroupByKey]=DiscreteStatsTable[[#This Row],[GroupByKey]])*DiscreteStatsTable[Maximum]))</f>
        <v>0.23262438213749501</v>
      </c>
      <c r="V1456" s="5" cm="1">
        <f t="array" ref="V1456">IFERROR(AVERAGE(IF((DiscreteStatsTable[GroupByKey]=DiscreteStatsTable[[#This Row],[GroupByKey]]),(DiscreteStatsTable[GroupByKey]=DiscreteStatsTable[[#This Row],[GroupByKey]])*DiscreteStatsTable[NumberObservations])),0)</f>
        <v>305.8</v>
      </c>
      <c r="W1456" s="5">
        <f>IF((DiscreteStatsTable[[#This Row],[RepsRequested]]&gt;1),DiscreteStatsTable[[#This Row],[HalfWidth]],DiscreteStatsTable[[#This Row],[BatchMeansHalfWidth]])</f>
        <v>6.3220777360200328E-4</v>
      </c>
      <c r="X1456" s="5" cm="1">
        <f t="array" ref="X1456">COUNT(IF((DiscreteStatsTable[GroupByKey]=DiscreteStatsTable[[#This Row],[GroupByKey]]),(DiscreteStatsTable[GroupByKey]=DiscreteStatsTable[[#This Row],[GroupByKey]])*DiscreteStatsTable[Replication]))</f>
        <v>50</v>
      </c>
      <c r="Y1456" s="5">
        <f>IF(DiscreteStatsTable[[#This Row],[RepsRequested]]=DiscreteStatsTable[[#This Row],[RepsWithStatObserved]],1,0)</f>
        <v>1</v>
      </c>
    </row>
    <row r="1457" spans="1:25" x14ac:dyDescent="0.25">
      <c r="A1457" t="s">
        <v>68</v>
      </c>
      <c r="B1457" t="s">
        <v>70</v>
      </c>
      <c r="C1457">
        <v>10</v>
      </c>
      <c r="D1457" t="s">
        <v>99</v>
      </c>
      <c r="E1457" t="s">
        <v>74</v>
      </c>
      <c r="F1457" t="s">
        <v>73</v>
      </c>
      <c r="G1457">
        <v>4.0017850351117898</v>
      </c>
      <c r="H1457">
        <v>2E+20</v>
      </c>
      <c r="I1457">
        <v>1.6861799733141001</v>
      </c>
      <c r="J1457">
        <v>8.7260810432849798</v>
      </c>
      <c r="K1457">
        <v>303</v>
      </c>
      <c r="L145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57" s="5" cm="1">
        <f t="array" ref="M1457">MAX(IF((ProjectInfoTable[ProjectName]=DiscreteStatsTable[[#This Row],[ProjectName]]),(ProjectInfoTable[ProjectName]=DiscreteStatsTable[[#This Row],[ProjectName]])*ProjectInfoTable[NumberOfReplications]))</f>
        <v>50</v>
      </c>
      <c r="N1457" s="5" cm="1">
        <f t="array" ref="N1457">IFERROR(AVERAGE(IF((DiscreteStatsTable[GroupByKey]=DiscreteStatsTable[[#This Row],[GroupByKey]]),(DiscreteStatsTable[GroupByKey]=DiscreteStatsTable[[#This Row],[GroupByKey]])*DiscreteStatsTable[Average])),0)</f>
        <v>4.0484530695469045</v>
      </c>
      <c r="O1457" s="5" cm="1">
        <f t="array" ref="O1457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57" s="5" cm="1">
        <f t="array" ref="P1457">MAX(IF((ProjectInfoTable[ProjectName]=DiscreteStatsTable[[#This Row],[ProjectName]]),(ProjectInfoTable[ProjectName]=DiscreteStatsTable[[#This Row],[ProjectName]])*ProjectInfoTable[ConfidenceInterval]))</f>
        <v>0.95</v>
      </c>
      <c r="Q1457" s="5">
        <f>IF(AND(DiscreteStatsTable[[#This Row],[RepsWithStatObserved]]=1,Y1457=0),200000000000000000000,IFERROR(_xlfn.T.INV.2T(1 -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57" s="5" cm="1">
        <f t="array" ref="R1457">MIN(IF((DiscreteStatsTable[GroupByKey]=DiscreteStatsTable[[#This Row],[GroupByKey]]),(DiscreteStatsTable[GroupByKey]=DiscreteStatsTable[[#This Row],[GroupByKey]])*DiscreteStatsTable[Average]))</f>
        <v>3.8225886263195901</v>
      </c>
      <c r="S1457" s="5" cm="1">
        <f t="array" ref="S1457">MAX(IF((DiscreteStatsTable[GroupByKey]=DiscreteStatsTable[[#This Row],[GroupByKey]]),(DiscreteStatsTable[GroupByKey]=DiscreteStatsTable[[#This Row],[GroupByKey]])*DiscreteStatsTable[Average]))</f>
        <v>4.5313661665321696</v>
      </c>
      <c r="T1457" s="5" cm="1">
        <f t="array" ref="T1457">MIN(IF((DiscreteStatsTable[GroupByKey]=DiscreteStatsTable[[#This Row],[GroupByKey]]),(DiscreteStatsTable[GroupByKey]=DiscreteStatsTable[[#This Row],[GroupByKey]])*DiscreteStatsTable[Minimum]))</f>
        <v>1.5061462811478601</v>
      </c>
      <c r="U1457" s="5" cm="1">
        <f t="array" ref="U1457">MAX(IF((DiscreteStatsTable[GroupByKey]=DiscreteStatsTable[[#This Row],[GroupByKey]]),(DiscreteStatsTable[GroupByKey]=DiscreteStatsTable[[#This Row],[GroupByKey]])*DiscreteStatsTable[Maximum]))</f>
        <v>12.7448467115066</v>
      </c>
      <c r="V1457" s="5" cm="1">
        <f t="array" ref="V1457">IFERROR(AVERAGE(IF((DiscreteStatsTable[GroupByKey]=DiscreteStatsTable[[#This Row],[GroupByKey]]),(DiscreteStatsTable[GroupByKey]=DiscreteStatsTable[[#This Row],[GroupByKey]])*DiscreteStatsTable[NumberObservations])),0)</f>
        <v>305.8</v>
      </c>
      <c r="W1457" s="5">
        <f>IF((DiscreteStatsTable[[#This Row],[RepsRequested]]&gt;1),DiscreteStatsTable[[#This Row],[HalfWidth]],DiscreteStatsTable[[#This Row],[BatchMeansHalfWidth]])</f>
        <v>4.3756559630115342E-2</v>
      </c>
      <c r="X1457" s="5" cm="1">
        <f t="array" ref="X1457">COUNT(IF((DiscreteStatsTable[GroupByKey]=DiscreteStatsTable[[#This Row],[GroupByKey]]),(DiscreteStatsTable[GroupByKey]=DiscreteStatsTable[[#This Row],[GroupByKey]])*DiscreteStatsTable[Replication]))</f>
        <v>50</v>
      </c>
      <c r="Y1457" s="5">
        <f>IF(DiscreteStatsTable[[#This Row],[RepsRequested]]=DiscreteStatsTable[[#This Row],[RepsWithStatObserved]],1,0)</f>
        <v>1</v>
      </c>
    </row>
    <row r="1458" spans="1:25" x14ac:dyDescent="0.25">
      <c r="A1458" t="s">
        <v>68</v>
      </c>
      <c r="B1458" t="s">
        <v>70</v>
      </c>
      <c r="C1458">
        <v>10</v>
      </c>
      <c r="D1458" t="s">
        <v>99</v>
      </c>
      <c r="E1458" t="s">
        <v>75</v>
      </c>
      <c r="F1458" t="s">
        <v>73</v>
      </c>
      <c r="G1458">
        <v>0.123364740413163</v>
      </c>
      <c r="H1458">
        <v>2E+20</v>
      </c>
      <c r="I1458">
        <v>5.6205999110469897E-2</v>
      </c>
      <c r="J1458">
        <v>0.230951691930049</v>
      </c>
      <c r="K1458">
        <v>303</v>
      </c>
      <c r="L145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58" s="5" cm="1">
        <f t="array" ref="M1458">MAX(IF((ProjectInfoTable[ProjectName]=DiscreteStatsTable[[#This Row],[ProjectName]]),(ProjectInfoTable[ProjectName]=DiscreteStatsTable[[#This Row],[ProjectName]])*ProjectInfoTable[NumberOfReplications]))</f>
        <v>50</v>
      </c>
      <c r="N1458" s="5" cm="1">
        <f t="array" ref="N1458">IFERROR(AVERAGE(IF((DiscreteStatsTable[GroupByKey]=DiscreteStatsTable[[#This Row],[GroupByKey]]),(DiscreteStatsTable[GroupByKey]=DiscreteStatsTable[[#This Row],[GroupByKey]])*DiscreteStatsTable[Average])),0)</f>
        <v>0.12177686007467209</v>
      </c>
      <c r="O1458" s="5" cm="1">
        <f t="array" ref="O145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58" s="5" cm="1">
        <f t="array" ref="P1458">MAX(IF((ProjectInfoTable[ProjectName]=DiscreteStatsTable[[#This Row],[ProjectName]]),(ProjectInfoTable[ProjectName]=DiscreteStatsTable[[#This Row],[ProjectName]])*ProjectInfoTable[ConfidenceInterval]))</f>
        <v>0.95</v>
      </c>
      <c r="Q1458" s="5">
        <f>IF(AND(DiscreteStatsTable[[#This Row],[RepsWithStatObserved]]=1,Y1458=0),200000000000000000000,IFERROR(_xlfn.T.INV.2T(1 -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58" s="5" cm="1">
        <f t="array" ref="R1458">MIN(IF((DiscreteStatsTable[GroupByKey]=DiscreteStatsTable[[#This Row],[GroupByKey]]),(DiscreteStatsTable[GroupByKey]=DiscreteStatsTable[[#This Row],[GroupByKey]])*DiscreteStatsTable[Average]))</f>
        <v>0.118188408210118</v>
      </c>
      <c r="S1458" s="5" cm="1">
        <f t="array" ref="S1458">MAX(IF((DiscreteStatsTable[GroupByKey]=DiscreteStatsTable[[#This Row],[GroupByKey]]),(DiscreteStatsTable[GroupByKey]=DiscreteStatsTable[[#This Row],[GroupByKey]])*DiscreteStatsTable[Average]))</f>
        <v>0.12678788848097999</v>
      </c>
      <c r="T1458" s="5" cm="1">
        <f t="array" ref="T1458">MIN(IF((DiscreteStatsTable[GroupByKey]=DiscreteStatsTable[[#This Row],[GroupByKey]]),(DiscreteStatsTable[GroupByKey]=DiscreteStatsTable[[#This Row],[GroupByKey]])*DiscreteStatsTable[Minimum]))</f>
        <v>5.0204876038262097E-2</v>
      </c>
      <c r="U1458" s="5" cm="1">
        <f t="array" ref="U1458">MAX(IF((DiscreteStatsTable[GroupByKey]=DiscreteStatsTable[[#This Row],[GroupByKey]]),(DiscreteStatsTable[GroupByKey]=DiscreteStatsTable[[#This Row],[GroupByKey]])*DiscreteStatsTable[Maximum]))</f>
        <v>0.23262438213749501</v>
      </c>
      <c r="V1458" s="5" cm="1">
        <f t="array" ref="V1458">IFERROR(AVERAGE(IF((DiscreteStatsTable[GroupByKey]=DiscreteStatsTable[[#This Row],[GroupByKey]]),(DiscreteStatsTable[GroupByKey]=DiscreteStatsTable[[#This Row],[GroupByKey]])*DiscreteStatsTable[NumberObservations])),0)</f>
        <v>305.8</v>
      </c>
      <c r="W1458" s="5">
        <f>IF((DiscreteStatsTable[[#This Row],[RepsRequested]]&gt;1),DiscreteStatsTable[[#This Row],[HalfWidth]],DiscreteStatsTable[[#This Row],[BatchMeansHalfWidth]])</f>
        <v>6.3220777360200328E-4</v>
      </c>
      <c r="X1458" s="5" cm="1">
        <f t="array" ref="X1458">COUNT(IF((DiscreteStatsTable[GroupByKey]=DiscreteStatsTable[[#This Row],[GroupByKey]]),(DiscreteStatsTable[GroupByKey]=DiscreteStatsTable[[#This Row],[GroupByKey]])*DiscreteStatsTable[Replication]))</f>
        <v>50</v>
      </c>
      <c r="Y1458" s="5">
        <f>IF(DiscreteStatsTable[[#This Row],[RepsRequested]]=DiscreteStatsTable[[#This Row],[RepsWithStatObserved]],1,0)</f>
        <v>1</v>
      </c>
    </row>
    <row r="1459" spans="1:25" x14ac:dyDescent="0.25">
      <c r="A1459" t="s">
        <v>68</v>
      </c>
      <c r="B1459" t="s">
        <v>70</v>
      </c>
      <c r="C1459">
        <v>10</v>
      </c>
      <c r="D1459" t="s">
        <v>99</v>
      </c>
      <c r="E1459" t="s">
        <v>76</v>
      </c>
      <c r="F1459" t="s">
        <v>73</v>
      </c>
      <c r="G1459">
        <v>3.7009422123948901</v>
      </c>
      <c r="H1459">
        <v>2E+20</v>
      </c>
      <c r="I1459">
        <v>1.6861799733141001</v>
      </c>
      <c r="J1459">
        <v>6.9285507579014602</v>
      </c>
      <c r="K1459">
        <v>303</v>
      </c>
      <c r="L145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59" s="5" cm="1">
        <f t="array" ref="M1459">MAX(IF((ProjectInfoTable[ProjectName]=DiscreteStatsTable[[#This Row],[ProjectName]]),(ProjectInfoTable[ProjectName]=DiscreteStatsTable[[#This Row],[ProjectName]])*ProjectInfoTable[NumberOfReplications]))</f>
        <v>50</v>
      </c>
      <c r="N1459" s="5" cm="1">
        <f t="array" ref="N1459">IFERROR(AVERAGE(IF((DiscreteStatsTable[GroupByKey]=DiscreteStatsTable[[#This Row],[GroupByKey]]),(DiscreteStatsTable[GroupByKey]=DiscreteStatsTable[[#This Row],[GroupByKey]])*DiscreteStatsTable[Average])),0)</f>
        <v>3.653305802240161</v>
      </c>
      <c r="O1459" s="5" cm="1">
        <f t="array" ref="O1459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59" s="5" cm="1">
        <f t="array" ref="P1459">MAX(IF((ProjectInfoTable[ProjectName]=DiscreteStatsTable[[#This Row],[ProjectName]]),(ProjectInfoTable[ProjectName]=DiscreteStatsTable[[#This Row],[ProjectName]])*ProjectInfoTable[ConfidenceInterval]))</f>
        <v>0.95</v>
      </c>
      <c r="Q1459" s="5">
        <f>IF(AND(DiscreteStatsTable[[#This Row],[RepsWithStatObserved]]=1,Y1459=0),200000000000000000000,IFERROR(_xlfn.T.INV.2T(1 -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59" s="5" cm="1">
        <f t="array" ref="R1459">MIN(IF((DiscreteStatsTable[GroupByKey]=DiscreteStatsTable[[#This Row],[GroupByKey]]),(DiscreteStatsTable[GroupByKey]=DiscreteStatsTable[[#This Row],[GroupByKey]])*DiscreteStatsTable[Average]))</f>
        <v>3.54565224630353</v>
      </c>
      <c r="S1459" s="5" cm="1">
        <f t="array" ref="S1459">MAX(IF((DiscreteStatsTable[GroupByKey]=DiscreteStatsTable[[#This Row],[GroupByKey]]),(DiscreteStatsTable[GroupByKey]=DiscreteStatsTable[[#This Row],[GroupByKey]])*DiscreteStatsTable[Average]))</f>
        <v>3.8036366544294</v>
      </c>
      <c r="T1459" s="5" cm="1">
        <f t="array" ref="T1459">MIN(IF((DiscreteStatsTable[GroupByKey]=DiscreteStatsTable[[#This Row],[GroupByKey]]),(DiscreteStatsTable[GroupByKey]=DiscreteStatsTable[[#This Row],[GroupByKey]])*DiscreteStatsTable[Minimum]))</f>
        <v>1.5061462811478601</v>
      </c>
      <c r="U1459" s="5" cm="1">
        <f t="array" ref="U1459">MAX(IF((DiscreteStatsTable[GroupByKey]=DiscreteStatsTable[[#This Row],[GroupByKey]]),(DiscreteStatsTable[GroupByKey]=DiscreteStatsTable[[#This Row],[GroupByKey]])*DiscreteStatsTable[Maximum]))</f>
        <v>6.9787314641248503</v>
      </c>
      <c r="V1459" s="5" cm="1">
        <f t="array" ref="V1459">IFERROR(AVERAGE(IF((DiscreteStatsTable[GroupByKey]=DiscreteStatsTable[[#This Row],[GroupByKey]]),(DiscreteStatsTable[GroupByKey]=DiscreteStatsTable[[#This Row],[GroupByKey]])*DiscreteStatsTable[NumberObservations])),0)</f>
        <v>305.8</v>
      </c>
      <c r="W1459" s="5">
        <f>IF((DiscreteStatsTable[[#This Row],[RepsRequested]]&gt;1),DiscreteStatsTable[[#This Row],[HalfWidth]],DiscreteStatsTable[[#This Row],[BatchMeansHalfWidth]])</f>
        <v>1.8966233208060453E-2</v>
      </c>
      <c r="X1459" s="5" cm="1">
        <f t="array" ref="X1459">COUNT(IF((DiscreteStatsTable[GroupByKey]=DiscreteStatsTable[[#This Row],[GroupByKey]]),(DiscreteStatsTable[GroupByKey]=DiscreteStatsTable[[#This Row],[GroupByKey]])*DiscreteStatsTable[Replication]))</f>
        <v>50</v>
      </c>
      <c r="Y1459" s="5">
        <f>IF(DiscreteStatsTable[[#This Row],[RepsRequested]]=DiscreteStatsTable[[#This Row],[RepsWithStatObserved]],1,0)</f>
        <v>1</v>
      </c>
    </row>
    <row r="1460" spans="1:25" x14ac:dyDescent="0.25">
      <c r="A1460" t="s">
        <v>68</v>
      </c>
      <c r="B1460" t="s">
        <v>70</v>
      </c>
      <c r="C1460">
        <v>10</v>
      </c>
      <c r="D1460" t="s">
        <v>99</v>
      </c>
      <c r="E1460" t="s">
        <v>77</v>
      </c>
      <c r="F1460" t="s">
        <v>73</v>
      </c>
      <c r="G1460">
        <v>0</v>
      </c>
      <c r="H1460">
        <v>2E+20</v>
      </c>
      <c r="I1460">
        <v>0</v>
      </c>
      <c r="J1460">
        <v>0</v>
      </c>
      <c r="K1460">
        <v>303</v>
      </c>
      <c r="L146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60" s="5" cm="1">
        <f t="array" ref="M1460">MAX(IF((ProjectInfoTable[ProjectName]=DiscreteStatsTable[[#This Row],[ProjectName]]),(ProjectInfoTable[ProjectName]=DiscreteStatsTable[[#This Row],[ProjectName]])*ProjectInfoTable[NumberOfReplications]))</f>
        <v>50</v>
      </c>
      <c r="N1460" s="5" cm="1">
        <f t="array" ref="N1460">IFERROR(AVERAGE(IF((DiscreteStatsTable[GroupByKey]=DiscreteStatsTable[[#This Row],[GroupByKey]]),(DiscreteStatsTable[GroupByKey]=DiscreteStatsTable[[#This Row],[GroupByKey]])*DiscreteStatsTable[Average])),0)</f>
        <v>0</v>
      </c>
      <c r="O1460" s="5" cm="1">
        <f t="array" ref="O1460">IFERROR(_xlfn.STDEV.S(IF((DiscreteStatsTable[GroupByKey]=DiscreteStatsTable[[#This Row],[GroupByKey]]),(DiscreteStatsTable[GroupByKey]=DiscreteStatsTable[[#This Row],[GroupByKey]])*DiscreteStatsTable[Average])),0)</f>
        <v>0</v>
      </c>
      <c r="P1460" s="5" cm="1">
        <f t="array" ref="P1460">MAX(IF((ProjectInfoTable[ProjectName]=DiscreteStatsTable[[#This Row],[ProjectName]]),(ProjectInfoTable[ProjectName]=DiscreteStatsTable[[#This Row],[ProjectName]])*ProjectInfoTable[ConfidenceInterval]))</f>
        <v>0.95</v>
      </c>
      <c r="Q1460" s="5">
        <f>IF(AND(DiscreteStatsTable[[#This Row],[RepsWithStatObserved]]=1,Y1460=0),200000000000000000000,IFERROR(_xlfn.T.INV.2T(1 -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0" s="5" cm="1">
        <f t="array" ref="R1460">MIN(IF((DiscreteStatsTable[GroupByKey]=DiscreteStatsTable[[#This Row],[GroupByKey]]),(DiscreteStatsTable[GroupByKey]=DiscreteStatsTable[[#This Row],[GroupByKey]])*DiscreteStatsTable[Average]))</f>
        <v>0</v>
      </c>
      <c r="S1460" s="5" cm="1">
        <f t="array" ref="S1460">MAX(IF((DiscreteStatsTable[GroupByKey]=DiscreteStatsTable[[#This Row],[GroupByKey]]),(DiscreteStatsTable[GroupByKey]=DiscreteStatsTable[[#This Row],[GroupByKey]])*DiscreteStatsTable[Average]))</f>
        <v>0</v>
      </c>
      <c r="T1460" s="5" cm="1">
        <f t="array" ref="T1460">MIN(IF((DiscreteStatsTable[GroupByKey]=DiscreteStatsTable[[#This Row],[GroupByKey]]),(DiscreteStatsTable[GroupByKey]=DiscreteStatsTable[[#This Row],[GroupByKey]])*DiscreteStatsTable[Minimum]))</f>
        <v>0</v>
      </c>
      <c r="U1460" s="5" cm="1">
        <f t="array" ref="U1460">MAX(IF((DiscreteStatsTable[GroupByKey]=DiscreteStatsTable[[#This Row],[GroupByKey]]),(DiscreteStatsTable[GroupByKey]=DiscreteStatsTable[[#This Row],[GroupByKey]])*DiscreteStatsTable[Maximum]))</f>
        <v>0</v>
      </c>
      <c r="V1460" s="5" cm="1">
        <f t="array" ref="V1460">IFERROR(AVERAGE(IF((DiscreteStatsTable[GroupByKey]=DiscreteStatsTable[[#This Row],[GroupByKey]]),(DiscreteStatsTable[GroupByKey]=DiscreteStatsTable[[#This Row],[GroupByKey]])*DiscreteStatsTable[NumberObservations])),0)</f>
        <v>305.8</v>
      </c>
      <c r="W1460" s="5">
        <f>IF((DiscreteStatsTable[[#This Row],[RepsRequested]]&gt;1),DiscreteStatsTable[[#This Row],[HalfWidth]],DiscreteStatsTable[[#This Row],[BatchMeansHalfWidth]])</f>
        <v>0</v>
      </c>
      <c r="X1460" s="5" cm="1">
        <f t="array" ref="X1460">COUNT(IF((DiscreteStatsTable[GroupByKey]=DiscreteStatsTable[[#This Row],[GroupByKey]]),(DiscreteStatsTable[GroupByKey]=DiscreteStatsTable[[#This Row],[GroupByKey]])*DiscreteStatsTable[Replication]))</f>
        <v>50</v>
      </c>
      <c r="Y1460" s="5">
        <f>IF(DiscreteStatsTable[[#This Row],[RepsRequested]]=DiscreteStatsTable[[#This Row],[RepsWithStatObserved]],1,0)</f>
        <v>1</v>
      </c>
    </row>
    <row r="1461" spans="1:25" x14ac:dyDescent="0.25">
      <c r="A1461" t="s">
        <v>68</v>
      </c>
      <c r="B1461" t="s">
        <v>70</v>
      </c>
      <c r="C1461">
        <v>10</v>
      </c>
      <c r="D1461" t="s">
        <v>99</v>
      </c>
      <c r="E1461" t="s">
        <v>78</v>
      </c>
      <c r="F1461" t="s">
        <v>73</v>
      </c>
      <c r="G1461">
        <v>0.30084282271690299</v>
      </c>
      <c r="H1461">
        <v>2E+20</v>
      </c>
      <c r="I1461">
        <v>0</v>
      </c>
      <c r="J1461">
        <v>4.0040754517245301</v>
      </c>
      <c r="K1461">
        <v>303</v>
      </c>
      <c r="L146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61" s="5" cm="1">
        <f t="array" ref="M1461">MAX(IF((ProjectInfoTable[ProjectName]=DiscreteStatsTable[[#This Row],[ProjectName]]),(ProjectInfoTable[ProjectName]=DiscreteStatsTable[[#This Row],[ProjectName]])*ProjectInfoTable[NumberOfReplications]))</f>
        <v>50</v>
      </c>
      <c r="N1461" s="5" cm="1">
        <f t="array" ref="N1461">IFERROR(AVERAGE(IF((DiscreteStatsTable[GroupByKey]=DiscreteStatsTable[[#This Row],[GroupByKey]]),(DiscreteStatsTable[GroupByKey]=DiscreteStatsTable[[#This Row],[GroupByKey]])*DiscreteStatsTable[Average])),0)</f>
        <v>0.39514726730674299</v>
      </c>
      <c r="O1461" s="5" cm="1">
        <f t="array" ref="O1461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61" s="5" cm="1">
        <f t="array" ref="P1461">MAX(IF((ProjectInfoTable[ProjectName]=DiscreteStatsTable[[#This Row],[ProjectName]]),(ProjectInfoTable[ProjectName]=DiscreteStatsTable[[#This Row],[ProjectName]])*ProjectInfoTable[ConfidenceInterval]))</f>
        <v>0.95</v>
      </c>
      <c r="Q1461" s="5">
        <f>IF(AND(DiscreteStatsTable[[#This Row],[RepsWithStatObserved]]=1,Y1461=0),200000000000000000000,IFERROR(_xlfn.T.INV.2T(1 -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61" s="5" cm="1">
        <f t="array" ref="R1461">MIN(IF((DiscreteStatsTable[GroupByKey]=DiscreteStatsTable[[#This Row],[GroupByKey]]),(DiscreteStatsTable[GroupByKey]=DiscreteStatsTable[[#This Row],[GroupByKey]])*DiscreteStatsTable[Average]))</f>
        <v>0.237432783899929</v>
      </c>
      <c r="S1461" s="5" cm="1">
        <f t="array" ref="S1461">MAX(IF((DiscreteStatsTable[GroupByKey]=DiscreteStatsTable[[#This Row],[GroupByKey]]),(DiscreteStatsTable[GroupByKey]=DiscreteStatsTable[[#This Row],[GroupByKey]])*DiscreteStatsTable[Average]))</f>
        <v>0.84867511073416402</v>
      </c>
      <c r="T1461" s="5" cm="1">
        <f t="array" ref="T1461">MIN(IF((DiscreteStatsTable[GroupByKey]=DiscreteStatsTable[[#This Row],[GroupByKey]]),(DiscreteStatsTable[GroupByKey]=DiscreteStatsTable[[#This Row],[GroupByKey]])*DiscreteStatsTable[Minimum]))</f>
        <v>0</v>
      </c>
      <c r="U1461" s="5" cm="1">
        <f t="array" ref="U1461">MAX(IF((DiscreteStatsTable[GroupByKey]=DiscreteStatsTable[[#This Row],[GroupByKey]]),(DiscreteStatsTable[GroupByKey]=DiscreteStatsTable[[#This Row],[GroupByKey]])*DiscreteStatsTable[Maximum]))</f>
        <v>8.0759045309264508</v>
      </c>
      <c r="V1461" s="5" cm="1">
        <f t="array" ref="V1461">IFERROR(AVERAGE(IF((DiscreteStatsTable[GroupByKey]=DiscreteStatsTable[[#This Row],[GroupByKey]]),(DiscreteStatsTable[GroupByKey]=DiscreteStatsTable[[#This Row],[GroupByKey]])*DiscreteStatsTable[NumberObservations])),0)</f>
        <v>305.8</v>
      </c>
      <c r="W1461" s="5">
        <f>IF((DiscreteStatsTable[[#This Row],[RepsRequested]]&gt;1),DiscreteStatsTable[[#This Row],[HalfWidth]],DiscreteStatsTable[[#This Row],[BatchMeansHalfWidth]])</f>
        <v>3.0763164648454102E-2</v>
      </c>
      <c r="X1461" s="5" cm="1">
        <f t="array" ref="X1461">COUNT(IF((DiscreteStatsTable[GroupByKey]=DiscreteStatsTable[[#This Row],[GroupByKey]]),(DiscreteStatsTable[GroupByKey]=DiscreteStatsTable[[#This Row],[GroupByKey]])*DiscreteStatsTable[Replication]))</f>
        <v>50</v>
      </c>
      <c r="Y1461" s="5">
        <f>IF(DiscreteStatsTable[[#This Row],[RepsRequested]]=DiscreteStatsTable[[#This Row],[RepsWithStatObserved]],1,0)</f>
        <v>1</v>
      </c>
    </row>
    <row r="1462" spans="1:25" x14ac:dyDescent="0.25">
      <c r="A1462" t="s">
        <v>68</v>
      </c>
      <c r="B1462" t="s">
        <v>70</v>
      </c>
      <c r="C1462">
        <v>11</v>
      </c>
      <c r="D1462" t="s">
        <v>99</v>
      </c>
      <c r="E1462" t="s">
        <v>72</v>
      </c>
      <c r="F1462" t="s">
        <v>73</v>
      </c>
      <c r="G1462">
        <v>0.121353981496226</v>
      </c>
      <c r="H1462">
        <v>2E+20</v>
      </c>
      <c r="I1462">
        <v>5.1525824991226002E-2</v>
      </c>
      <c r="J1462">
        <v>0.23262438213749501</v>
      </c>
      <c r="K1462">
        <v>304</v>
      </c>
      <c r="L146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62" s="5" cm="1">
        <f t="array" ref="M1462">MAX(IF((ProjectInfoTable[ProjectName]=DiscreteStatsTable[[#This Row],[ProjectName]]),(ProjectInfoTable[ProjectName]=DiscreteStatsTable[[#This Row],[ProjectName]])*ProjectInfoTable[NumberOfReplications]))</f>
        <v>50</v>
      </c>
      <c r="N1462" s="5" cm="1">
        <f t="array" ref="N1462">IFERROR(AVERAGE(IF((DiscreteStatsTable[GroupByKey]=DiscreteStatsTable[[#This Row],[GroupByKey]]),(DiscreteStatsTable[GroupByKey]=DiscreteStatsTable[[#This Row],[GroupByKey]])*DiscreteStatsTable[Average])),0)</f>
        <v>0.12177686007467209</v>
      </c>
      <c r="O1462" s="5" cm="1">
        <f t="array" ref="O146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62" s="5" cm="1">
        <f t="array" ref="P1462">MAX(IF((ProjectInfoTable[ProjectName]=DiscreteStatsTable[[#This Row],[ProjectName]]),(ProjectInfoTable[ProjectName]=DiscreteStatsTable[[#This Row],[ProjectName]])*ProjectInfoTable[ConfidenceInterval]))</f>
        <v>0.95</v>
      </c>
      <c r="Q1462" s="5">
        <f>IF(AND(DiscreteStatsTable[[#This Row],[RepsWithStatObserved]]=1,Y1462=0),200000000000000000000,IFERROR(_xlfn.T.INV.2T(1 -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62" s="5" cm="1">
        <f t="array" ref="R1462">MIN(IF((DiscreteStatsTable[GroupByKey]=DiscreteStatsTable[[#This Row],[GroupByKey]]),(DiscreteStatsTable[GroupByKey]=DiscreteStatsTable[[#This Row],[GroupByKey]])*DiscreteStatsTable[Average]))</f>
        <v>0.118188408210118</v>
      </c>
      <c r="S1462" s="5" cm="1">
        <f t="array" ref="S1462">MAX(IF((DiscreteStatsTable[GroupByKey]=DiscreteStatsTable[[#This Row],[GroupByKey]]),(DiscreteStatsTable[GroupByKey]=DiscreteStatsTable[[#This Row],[GroupByKey]])*DiscreteStatsTable[Average]))</f>
        <v>0.12678788848097999</v>
      </c>
      <c r="T1462" s="5" cm="1">
        <f t="array" ref="T1462">MIN(IF((DiscreteStatsTable[GroupByKey]=DiscreteStatsTable[[#This Row],[GroupByKey]]),(DiscreteStatsTable[GroupByKey]=DiscreteStatsTable[[#This Row],[GroupByKey]])*DiscreteStatsTable[Minimum]))</f>
        <v>5.0204876038262097E-2</v>
      </c>
      <c r="U1462" s="5" cm="1">
        <f t="array" ref="U1462">MAX(IF((DiscreteStatsTable[GroupByKey]=DiscreteStatsTable[[#This Row],[GroupByKey]]),(DiscreteStatsTable[GroupByKey]=DiscreteStatsTable[[#This Row],[GroupByKey]])*DiscreteStatsTable[Maximum]))</f>
        <v>0.23262438213749501</v>
      </c>
      <c r="V1462" s="5" cm="1">
        <f t="array" ref="V1462">IFERROR(AVERAGE(IF((DiscreteStatsTable[GroupByKey]=DiscreteStatsTable[[#This Row],[GroupByKey]]),(DiscreteStatsTable[GroupByKey]=DiscreteStatsTable[[#This Row],[GroupByKey]])*DiscreteStatsTable[NumberObservations])),0)</f>
        <v>305.8</v>
      </c>
      <c r="W1462" s="5">
        <f>IF((DiscreteStatsTable[[#This Row],[RepsRequested]]&gt;1),DiscreteStatsTable[[#This Row],[HalfWidth]],DiscreteStatsTable[[#This Row],[BatchMeansHalfWidth]])</f>
        <v>6.3220777360200328E-4</v>
      </c>
      <c r="X1462" s="5" cm="1">
        <f t="array" ref="X1462">COUNT(IF((DiscreteStatsTable[GroupByKey]=DiscreteStatsTable[[#This Row],[GroupByKey]]),(DiscreteStatsTable[GroupByKey]=DiscreteStatsTable[[#This Row],[GroupByKey]])*DiscreteStatsTable[Replication]))</f>
        <v>50</v>
      </c>
      <c r="Y1462" s="5">
        <f>IF(DiscreteStatsTable[[#This Row],[RepsRequested]]=DiscreteStatsTable[[#This Row],[RepsWithStatObserved]],1,0)</f>
        <v>1</v>
      </c>
    </row>
    <row r="1463" spans="1:25" x14ac:dyDescent="0.25">
      <c r="A1463" t="s">
        <v>68</v>
      </c>
      <c r="B1463" t="s">
        <v>70</v>
      </c>
      <c r="C1463">
        <v>11</v>
      </c>
      <c r="D1463" t="s">
        <v>99</v>
      </c>
      <c r="E1463" t="s">
        <v>74</v>
      </c>
      <c r="F1463" t="s">
        <v>73</v>
      </c>
      <c r="G1463">
        <v>4.1949442392111598</v>
      </c>
      <c r="H1463">
        <v>2E+20</v>
      </c>
      <c r="I1463">
        <v>1.5571441141203199</v>
      </c>
      <c r="J1463">
        <v>9.5430913176973302</v>
      </c>
      <c r="K1463">
        <v>304</v>
      </c>
      <c r="L146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63" s="5" cm="1">
        <f t="array" ref="M1463">MAX(IF((ProjectInfoTable[ProjectName]=DiscreteStatsTable[[#This Row],[ProjectName]]),(ProjectInfoTable[ProjectName]=DiscreteStatsTable[[#This Row],[ProjectName]])*ProjectInfoTable[NumberOfReplications]))</f>
        <v>50</v>
      </c>
      <c r="N1463" s="5" cm="1">
        <f t="array" ref="N1463">IFERROR(AVERAGE(IF((DiscreteStatsTable[GroupByKey]=DiscreteStatsTable[[#This Row],[GroupByKey]]),(DiscreteStatsTable[GroupByKey]=DiscreteStatsTable[[#This Row],[GroupByKey]])*DiscreteStatsTable[Average])),0)</f>
        <v>4.0484530695469045</v>
      </c>
      <c r="O1463" s="5" cm="1">
        <f t="array" ref="O1463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63" s="5" cm="1">
        <f t="array" ref="P1463">MAX(IF((ProjectInfoTable[ProjectName]=DiscreteStatsTable[[#This Row],[ProjectName]]),(ProjectInfoTable[ProjectName]=DiscreteStatsTable[[#This Row],[ProjectName]])*ProjectInfoTable[ConfidenceInterval]))</f>
        <v>0.95</v>
      </c>
      <c r="Q1463" s="5">
        <f>IF(AND(DiscreteStatsTable[[#This Row],[RepsWithStatObserved]]=1,Y1463=0),200000000000000000000,IFERROR(_xlfn.T.INV.2T(1 -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63" s="5" cm="1">
        <f t="array" ref="R1463">MIN(IF((DiscreteStatsTable[GroupByKey]=DiscreteStatsTable[[#This Row],[GroupByKey]]),(DiscreteStatsTable[GroupByKey]=DiscreteStatsTable[[#This Row],[GroupByKey]])*DiscreteStatsTable[Average]))</f>
        <v>3.8225886263195901</v>
      </c>
      <c r="S1463" s="5" cm="1">
        <f t="array" ref="S1463">MAX(IF((DiscreteStatsTable[GroupByKey]=DiscreteStatsTable[[#This Row],[GroupByKey]]),(DiscreteStatsTable[GroupByKey]=DiscreteStatsTable[[#This Row],[GroupByKey]])*DiscreteStatsTable[Average]))</f>
        <v>4.5313661665321696</v>
      </c>
      <c r="T1463" s="5" cm="1">
        <f t="array" ref="T1463">MIN(IF((DiscreteStatsTable[GroupByKey]=DiscreteStatsTable[[#This Row],[GroupByKey]]),(DiscreteStatsTable[GroupByKey]=DiscreteStatsTable[[#This Row],[GroupByKey]])*DiscreteStatsTable[Minimum]))</f>
        <v>1.5061462811478601</v>
      </c>
      <c r="U1463" s="5" cm="1">
        <f t="array" ref="U1463">MAX(IF((DiscreteStatsTable[GroupByKey]=DiscreteStatsTable[[#This Row],[GroupByKey]]),(DiscreteStatsTable[GroupByKey]=DiscreteStatsTable[[#This Row],[GroupByKey]])*DiscreteStatsTable[Maximum]))</f>
        <v>12.7448467115066</v>
      </c>
      <c r="V1463" s="5" cm="1">
        <f t="array" ref="V1463">IFERROR(AVERAGE(IF((DiscreteStatsTable[GroupByKey]=DiscreteStatsTable[[#This Row],[GroupByKey]]),(DiscreteStatsTable[GroupByKey]=DiscreteStatsTable[[#This Row],[GroupByKey]])*DiscreteStatsTable[NumberObservations])),0)</f>
        <v>305.8</v>
      </c>
      <c r="W1463" s="5">
        <f>IF((DiscreteStatsTable[[#This Row],[RepsRequested]]&gt;1),DiscreteStatsTable[[#This Row],[HalfWidth]],DiscreteStatsTable[[#This Row],[BatchMeansHalfWidth]])</f>
        <v>4.3756559630115342E-2</v>
      </c>
      <c r="X1463" s="5" cm="1">
        <f t="array" ref="X1463">COUNT(IF((DiscreteStatsTable[GroupByKey]=DiscreteStatsTable[[#This Row],[GroupByKey]]),(DiscreteStatsTable[GroupByKey]=DiscreteStatsTable[[#This Row],[GroupByKey]])*DiscreteStatsTable[Replication]))</f>
        <v>50</v>
      </c>
      <c r="Y1463" s="5">
        <f>IF(DiscreteStatsTable[[#This Row],[RepsRequested]]=DiscreteStatsTable[[#This Row],[RepsWithStatObserved]],1,0)</f>
        <v>1</v>
      </c>
    </row>
    <row r="1464" spans="1:25" x14ac:dyDescent="0.25">
      <c r="A1464" t="s">
        <v>68</v>
      </c>
      <c r="B1464" t="s">
        <v>70</v>
      </c>
      <c r="C1464">
        <v>11</v>
      </c>
      <c r="D1464" t="s">
        <v>99</v>
      </c>
      <c r="E1464" t="s">
        <v>75</v>
      </c>
      <c r="F1464" t="s">
        <v>73</v>
      </c>
      <c r="G1464">
        <v>0.121353981496226</v>
      </c>
      <c r="H1464">
        <v>2E+20</v>
      </c>
      <c r="I1464">
        <v>5.1525824991226002E-2</v>
      </c>
      <c r="J1464">
        <v>0.23262438213749501</v>
      </c>
      <c r="K1464">
        <v>304</v>
      </c>
      <c r="L146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64" s="5" cm="1">
        <f t="array" ref="M1464">MAX(IF((ProjectInfoTable[ProjectName]=DiscreteStatsTable[[#This Row],[ProjectName]]),(ProjectInfoTable[ProjectName]=DiscreteStatsTable[[#This Row],[ProjectName]])*ProjectInfoTable[NumberOfReplications]))</f>
        <v>50</v>
      </c>
      <c r="N1464" s="5" cm="1">
        <f t="array" ref="N1464">IFERROR(AVERAGE(IF((DiscreteStatsTable[GroupByKey]=DiscreteStatsTable[[#This Row],[GroupByKey]]),(DiscreteStatsTable[GroupByKey]=DiscreteStatsTable[[#This Row],[GroupByKey]])*DiscreteStatsTable[Average])),0)</f>
        <v>0.12177686007467209</v>
      </c>
      <c r="O1464" s="5" cm="1">
        <f t="array" ref="O146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64" s="5" cm="1">
        <f t="array" ref="P1464">MAX(IF((ProjectInfoTable[ProjectName]=DiscreteStatsTable[[#This Row],[ProjectName]]),(ProjectInfoTable[ProjectName]=DiscreteStatsTable[[#This Row],[ProjectName]])*ProjectInfoTable[ConfidenceInterval]))</f>
        <v>0.95</v>
      </c>
      <c r="Q1464" s="5">
        <f>IF(AND(DiscreteStatsTable[[#This Row],[RepsWithStatObserved]]=1,Y1464=0),200000000000000000000,IFERROR(_xlfn.T.INV.2T(1 -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64" s="5" cm="1">
        <f t="array" ref="R1464">MIN(IF((DiscreteStatsTable[GroupByKey]=DiscreteStatsTable[[#This Row],[GroupByKey]]),(DiscreteStatsTable[GroupByKey]=DiscreteStatsTable[[#This Row],[GroupByKey]])*DiscreteStatsTable[Average]))</f>
        <v>0.118188408210118</v>
      </c>
      <c r="S1464" s="5" cm="1">
        <f t="array" ref="S1464">MAX(IF((DiscreteStatsTable[GroupByKey]=DiscreteStatsTable[[#This Row],[GroupByKey]]),(DiscreteStatsTable[GroupByKey]=DiscreteStatsTable[[#This Row],[GroupByKey]])*DiscreteStatsTable[Average]))</f>
        <v>0.12678788848097999</v>
      </c>
      <c r="T1464" s="5" cm="1">
        <f t="array" ref="T1464">MIN(IF((DiscreteStatsTable[GroupByKey]=DiscreteStatsTable[[#This Row],[GroupByKey]]),(DiscreteStatsTable[GroupByKey]=DiscreteStatsTable[[#This Row],[GroupByKey]])*DiscreteStatsTable[Minimum]))</f>
        <v>5.0204876038262097E-2</v>
      </c>
      <c r="U1464" s="5" cm="1">
        <f t="array" ref="U1464">MAX(IF((DiscreteStatsTable[GroupByKey]=DiscreteStatsTable[[#This Row],[GroupByKey]]),(DiscreteStatsTable[GroupByKey]=DiscreteStatsTable[[#This Row],[GroupByKey]])*DiscreteStatsTable[Maximum]))</f>
        <v>0.23262438213749501</v>
      </c>
      <c r="V1464" s="5" cm="1">
        <f t="array" ref="V1464">IFERROR(AVERAGE(IF((DiscreteStatsTable[GroupByKey]=DiscreteStatsTable[[#This Row],[GroupByKey]]),(DiscreteStatsTable[GroupByKey]=DiscreteStatsTable[[#This Row],[GroupByKey]])*DiscreteStatsTable[NumberObservations])),0)</f>
        <v>305.8</v>
      </c>
      <c r="W1464" s="5">
        <f>IF((DiscreteStatsTable[[#This Row],[RepsRequested]]&gt;1),DiscreteStatsTable[[#This Row],[HalfWidth]],DiscreteStatsTable[[#This Row],[BatchMeansHalfWidth]])</f>
        <v>6.3220777360200328E-4</v>
      </c>
      <c r="X1464" s="5" cm="1">
        <f t="array" ref="X1464">COUNT(IF((DiscreteStatsTable[GroupByKey]=DiscreteStatsTable[[#This Row],[GroupByKey]]),(DiscreteStatsTable[GroupByKey]=DiscreteStatsTable[[#This Row],[GroupByKey]])*DiscreteStatsTable[Replication]))</f>
        <v>50</v>
      </c>
      <c r="Y1464" s="5">
        <f>IF(DiscreteStatsTable[[#This Row],[RepsRequested]]=DiscreteStatsTable[[#This Row],[RepsWithStatObserved]],1,0)</f>
        <v>1</v>
      </c>
    </row>
    <row r="1465" spans="1:25" x14ac:dyDescent="0.25">
      <c r="A1465" t="s">
        <v>68</v>
      </c>
      <c r="B1465" t="s">
        <v>70</v>
      </c>
      <c r="C1465">
        <v>11</v>
      </c>
      <c r="D1465" t="s">
        <v>99</v>
      </c>
      <c r="E1465" t="s">
        <v>76</v>
      </c>
      <c r="F1465" t="s">
        <v>73</v>
      </c>
      <c r="G1465">
        <v>3.6406194448867901</v>
      </c>
      <c r="H1465">
        <v>2E+20</v>
      </c>
      <c r="I1465">
        <v>1.54577474973678</v>
      </c>
      <c r="J1465">
        <v>6.9787314641248503</v>
      </c>
      <c r="K1465">
        <v>304</v>
      </c>
      <c r="L146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65" s="5" cm="1">
        <f t="array" ref="M1465">MAX(IF((ProjectInfoTable[ProjectName]=DiscreteStatsTable[[#This Row],[ProjectName]]),(ProjectInfoTable[ProjectName]=DiscreteStatsTable[[#This Row],[ProjectName]])*ProjectInfoTable[NumberOfReplications]))</f>
        <v>50</v>
      </c>
      <c r="N1465" s="5" cm="1">
        <f t="array" ref="N1465">IFERROR(AVERAGE(IF((DiscreteStatsTable[GroupByKey]=DiscreteStatsTable[[#This Row],[GroupByKey]]),(DiscreteStatsTable[GroupByKey]=DiscreteStatsTable[[#This Row],[GroupByKey]])*DiscreteStatsTable[Average])),0)</f>
        <v>3.653305802240161</v>
      </c>
      <c r="O1465" s="5" cm="1">
        <f t="array" ref="O1465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65" s="5" cm="1">
        <f t="array" ref="P1465">MAX(IF((ProjectInfoTable[ProjectName]=DiscreteStatsTable[[#This Row],[ProjectName]]),(ProjectInfoTable[ProjectName]=DiscreteStatsTable[[#This Row],[ProjectName]])*ProjectInfoTable[ConfidenceInterval]))</f>
        <v>0.95</v>
      </c>
      <c r="Q1465" s="5">
        <f>IF(AND(DiscreteStatsTable[[#This Row],[RepsWithStatObserved]]=1,Y1465=0),200000000000000000000,IFERROR(_xlfn.T.INV.2T(1 -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65" s="5" cm="1">
        <f t="array" ref="R1465">MIN(IF((DiscreteStatsTable[GroupByKey]=DiscreteStatsTable[[#This Row],[GroupByKey]]),(DiscreteStatsTable[GroupByKey]=DiscreteStatsTable[[#This Row],[GroupByKey]])*DiscreteStatsTable[Average]))</f>
        <v>3.54565224630353</v>
      </c>
      <c r="S1465" s="5" cm="1">
        <f t="array" ref="S1465">MAX(IF((DiscreteStatsTable[GroupByKey]=DiscreteStatsTable[[#This Row],[GroupByKey]]),(DiscreteStatsTable[GroupByKey]=DiscreteStatsTable[[#This Row],[GroupByKey]])*DiscreteStatsTable[Average]))</f>
        <v>3.8036366544294</v>
      </c>
      <c r="T1465" s="5" cm="1">
        <f t="array" ref="T1465">MIN(IF((DiscreteStatsTable[GroupByKey]=DiscreteStatsTable[[#This Row],[GroupByKey]]),(DiscreteStatsTable[GroupByKey]=DiscreteStatsTable[[#This Row],[GroupByKey]])*DiscreteStatsTable[Minimum]))</f>
        <v>1.5061462811478601</v>
      </c>
      <c r="U1465" s="5" cm="1">
        <f t="array" ref="U1465">MAX(IF((DiscreteStatsTable[GroupByKey]=DiscreteStatsTable[[#This Row],[GroupByKey]]),(DiscreteStatsTable[GroupByKey]=DiscreteStatsTable[[#This Row],[GroupByKey]])*DiscreteStatsTable[Maximum]))</f>
        <v>6.9787314641248503</v>
      </c>
      <c r="V1465" s="5" cm="1">
        <f t="array" ref="V1465">IFERROR(AVERAGE(IF((DiscreteStatsTable[GroupByKey]=DiscreteStatsTable[[#This Row],[GroupByKey]]),(DiscreteStatsTable[GroupByKey]=DiscreteStatsTable[[#This Row],[GroupByKey]])*DiscreteStatsTable[NumberObservations])),0)</f>
        <v>305.8</v>
      </c>
      <c r="W1465" s="5">
        <f>IF((DiscreteStatsTable[[#This Row],[RepsRequested]]&gt;1),DiscreteStatsTable[[#This Row],[HalfWidth]],DiscreteStatsTable[[#This Row],[BatchMeansHalfWidth]])</f>
        <v>1.8966233208060453E-2</v>
      </c>
      <c r="X1465" s="5" cm="1">
        <f t="array" ref="X1465">COUNT(IF((DiscreteStatsTable[GroupByKey]=DiscreteStatsTable[[#This Row],[GroupByKey]]),(DiscreteStatsTable[GroupByKey]=DiscreteStatsTable[[#This Row],[GroupByKey]])*DiscreteStatsTable[Replication]))</f>
        <v>50</v>
      </c>
      <c r="Y1465" s="5">
        <f>IF(DiscreteStatsTable[[#This Row],[RepsRequested]]=DiscreteStatsTable[[#This Row],[RepsWithStatObserved]],1,0)</f>
        <v>1</v>
      </c>
    </row>
    <row r="1466" spans="1:25" x14ac:dyDescent="0.25">
      <c r="A1466" t="s">
        <v>68</v>
      </c>
      <c r="B1466" t="s">
        <v>70</v>
      </c>
      <c r="C1466">
        <v>11</v>
      </c>
      <c r="D1466" t="s">
        <v>99</v>
      </c>
      <c r="E1466" t="s">
        <v>77</v>
      </c>
      <c r="F1466" t="s">
        <v>73</v>
      </c>
      <c r="G1466">
        <v>0</v>
      </c>
      <c r="H1466">
        <v>2E+20</v>
      </c>
      <c r="I1466">
        <v>0</v>
      </c>
      <c r="J1466">
        <v>0</v>
      </c>
      <c r="K1466">
        <v>304</v>
      </c>
      <c r="L146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66" s="5" cm="1">
        <f t="array" ref="M1466">MAX(IF((ProjectInfoTable[ProjectName]=DiscreteStatsTable[[#This Row],[ProjectName]]),(ProjectInfoTable[ProjectName]=DiscreteStatsTable[[#This Row],[ProjectName]])*ProjectInfoTable[NumberOfReplications]))</f>
        <v>50</v>
      </c>
      <c r="N1466" s="5" cm="1">
        <f t="array" ref="N1466">IFERROR(AVERAGE(IF((DiscreteStatsTable[GroupByKey]=DiscreteStatsTable[[#This Row],[GroupByKey]]),(DiscreteStatsTable[GroupByKey]=DiscreteStatsTable[[#This Row],[GroupByKey]])*DiscreteStatsTable[Average])),0)</f>
        <v>0</v>
      </c>
      <c r="O1466" s="5" cm="1">
        <f t="array" ref="O1466">IFERROR(_xlfn.STDEV.S(IF((DiscreteStatsTable[GroupByKey]=DiscreteStatsTable[[#This Row],[GroupByKey]]),(DiscreteStatsTable[GroupByKey]=DiscreteStatsTable[[#This Row],[GroupByKey]])*DiscreteStatsTable[Average])),0)</f>
        <v>0</v>
      </c>
      <c r="P1466" s="5" cm="1">
        <f t="array" ref="P1466">MAX(IF((ProjectInfoTable[ProjectName]=DiscreteStatsTable[[#This Row],[ProjectName]]),(ProjectInfoTable[ProjectName]=DiscreteStatsTable[[#This Row],[ProjectName]])*ProjectInfoTable[ConfidenceInterval]))</f>
        <v>0.95</v>
      </c>
      <c r="Q1466" s="5">
        <f>IF(AND(DiscreteStatsTable[[#This Row],[RepsWithStatObserved]]=1,Y1466=0),200000000000000000000,IFERROR(_xlfn.T.INV.2T(1 -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6" s="5" cm="1">
        <f t="array" ref="R1466">MIN(IF((DiscreteStatsTable[GroupByKey]=DiscreteStatsTable[[#This Row],[GroupByKey]]),(DiscreteStatsTable[GroupByKey]=DiscreteStatsTable[[#This Row],[GroupByKey]])*DiscreteStatsTable[Average]))</f>
        <v>0</v>
      </c>
      <c r="S1466" s="5" cm="1">
        <f t="array" ref="S1466">MAX(IF((DiscreteStatsTable[GroupByKey]=DiscreteStatsTable[[#This Row],[GroupByKey]]),(DiscreteStatsTable[GroupByKey]=DiscreteStatsTable[[#This Row],[GroupByKey]])*DiscreteStatsTable[Average]))</f>
        <v>0</v>
      </c>
      <c r="T1466" s="5" cm="1">
        <f t="array" ref="T1466">MIN(IF((DiscreteStatsTable[GroupByKey]=DiscreteStatsTable[[#This Row],[GroupByKey]]),(DiscreteStatsTable[GroupByKey]=DiscreteStatsTable[[#This Row],[GroupByKey]])*DiscreteStatsTable[Minimum]))</f>
        <v>0</v>
      </c>
      <c r="U1466" s="5" cm="1">
        <f t="array" ref="U1466">MAX(IF((DiscreteStatsTable[GroupByKey]=DiscreteStatsTable[[#This Row],[GroupByKey]]),(DiscreteStatsTable[GroupByKey]=DiscreteStatsTable[[#This Row],[GroupByKey]])*DiscreteStatsTable[Maximum]))</f>
        <v>0</v>
      </c>
      <c r="V1466" s="5" cm="1">
        <f t="array" ref="V1466">IFERROR(AVERAGE(IF((DiscreteStatsTable[GroupByKey]=DiscreteStatsTable[[#This Row],[GroupByKey]]),(DiscreteStatsTable[GroupByKey]=DiscreteStatsTable[[#This Row],[GroupByKey]])*DiscreteStatsTable[NumberObservations])),0)</f>
        <v>305.8</v>
      </c>
      <c r="W1466" s="5">
        <f>IF((DiscreteStatsTable[[#This Row],[RepsRequested]]&gt;1),DiscreteStatsTable[[#This Row],[HalfWidth]],DiscreteStatsTable[[#This Row],[BatchMeansHalfWidth]])</f>
        <v>0</v>
      </c>
      <c r="X1466" s="5" cm="1">
        <f t="array" ref="X1466">COUNT(IF((DiscreteStatsTable[GroupByKey]=DiscreteStatsTable[[#This Row],[GroupByKey]]),(DiscreteStatsTable[GroupByKey]=DiscreteStatsTable[[#This Row],[GroupByKey]])*DiscreteStatsTable[Replication]))</f>
        <v>50</v>
      </c>
      <c r="Y1466" s="5">
        <f>IF(DiscreteStatsTable[[#This Row],[RepsRequested]]=DiscreteStatsTable[[#This Row],[RepsWithStatObserved]],1,0)</f>
        <v>1</v>
      </c>
    </row>
    <row r="1467" spans="1:25" x14ac:dyDescent="0.25">
      <c r="A1467" t="s">
        <v>68</v>
      </c>
      <c r="B1467" t="s">
        <v>70</v>
      </c>
      <c r="C1467">
        <v>11</v>
      </c>
      <c r="D1467" t="s">
        <v>99</v>
      </c>
      <c r="E1467" t="s">
        <v>78</v>
      </c>
      <c r="F1467" t="s">
        <v>73</v>
      </c>
      <c r="G1467">
        <v>0.55432479432436998</v>
      </c>
      <c r="H1467">
        <v>2E+20</v>
      </c>
      <c r="I1467">
        <v>0</v>
      </c>
      <c r="J1467">
        <v>6.1434973392301702</v>
      </c>
      <c r="K1467">
        <v>304</v>
      </c>
      <c r="L146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67" s="5" cm="1">
        <f t="array" ref="M1467">MAX(IF((ProjectInfoTable[ProjectName]=DiscreteStatsTable[[#This Row],[ProjectName]]),(ProjectInfoTable[ProjectName]=DiscreteStatsTable[[#This Row],[ProjectName]])*ProjectInfoTable[NumberOfReplications]))</f>
        <v>50</v>
      </c>
      <c r="N1467" s="5" cm="1">
        <f t="array" ref="N1467">IFERROR(AVERAGE(IF((DiscreteStatsTable[GroupByKey]=DiscreteStatsTable[[#This Row],[GroupByKey]]),(DiscreteStatsTable[GroupByKey]=DiscreteStatsTable[[#This Row],[GroupByKey]])*DiscreteStatsTable[Average])),0)</f>
        <v>0.39514726730674299</v>
      </c>
      <c r="O1467" s="5" cm="1">
        <f t="array" ref="O1467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67" s="5" cm="1">
        <f t="array" ref="P1467">MAX(IF((ProjectInfoTable[ProjectName]=DiscreteStatsTable[[#This Row],[ProjectName]]),(ProjectInfoTable[ProjectName]=DiscreteStatsTable[[#This Row],[ProjectName]])*ProjectInfoTable[ConfidenceInterval]))</f>
        <v>0.95</v>
      </c>
      <c r="Q1467" s="5">
        <f>IF(AND(DiscreteStatsTable[[#This Row],[RepsWithStatObserved]]=1,Y1467=0),200000000000000000000,IFERROR(_xlfn.T.INV.2T(1 -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67" s="5" cm="1">
        <f t="array" ref="R1467">MIN(IF((DiscreteStatsTable[GroupByKey]=DiscreteStatsTable[[#This Row],[GroupByKey]]),(DiscreteStatsTable[GroupByKey]=DiscreteStatsTable[[#This Row],[GroupByKey]])*DiscreteStatsTable[Average]))</f>
        <v>0.237432783899929</v>
      </c>
      <c r="S1467" s="5" cm="1">
        <f t="array" ref="S1467">MAX(IF((DiscreteStatsTable[GroupByKey]=DiscreteStatsTable[[#This Row],[GroupByKey]]),(DiscreteStatsTable[GroupByKey]=DiscreteStatsTable[[#This Row],[GroupByKey]])*DiscreteStatsTable[Average]))</f>
        <v>0.84867511073416402</v>
      </c>
      <c r="T1467" s="5" cm="1">
        <f t="array" ref="T1467">MIN(IF((DiscreteStatsTable[GroupByKey]=DiscreteStatsTable[[#This Row],[GroupByKey]]),(DiscreteStatsTable[GroupByKey]=DiscreteStatsTable[[#This Row],[GroupByKey]])*DiscreteStatsTable[Minimum]))</f>
        <v>0</v>
      </c>
      <c r="U1467" s="5" cm="1">
        <f t="array" ref="U1467">MAX(IF((DiscreteStatsTable[GroupByKey]=DiscreteStatsTable[[#This Row],[GroupByKey]]),(DiscreteStatsTable[GroupByKey]=DiscreteStatsTable[[#This Row],[GroupByKey]])*DiscreteStatsTable[Maximum]))</f>
        <v>8.0759045309264508</v>
      </c>
      <c r="V1467" s="5" cm="1">
        <f t="array" ref="V1467">IFERROR(AVERAGE(IF((DiscreteStatsTable[GroupByKey]=DiscreteStatsTable[[#This Row],[GroupByKey]]),(DiscreteStatsTable[GroupByKey]=DiscreteStatsTable[[#This Row],[GroupByKey]])*DiscreteStatsTable[NumberObservations])),0)</f>
        <v>305.8</v>
      </c>
      <c r="W1467" s="5">
        <f>IF((DiscreteStatsTable[[#This Row],[RepsRequested]]&gt;1),DiscreteStatsTable[[#This Row],[HalfWidth]],DiscreteStatsTable[[#This Row],[BatchMeansHalfWidth]])</f>
        <v>3.0763164648454102E-2</v>
      </c>
      <c r="X1467" s="5" cm="1">
        <f t="array" ref="X1467">COUNT(IF((DiscreteStatsTable[GroupByKey]=DiscreteStatsTable[[#This Row],[GroupByKey]]),(DiscreteStatsTable[GroupByKey]=DiscreteStatsTable[[#This Row],[GroupByKey]])*DiscreteStatsTable[Replication]))</f>
        <v>50</v>
      </c>
      <c r="Y1467" s="5">
        <f>IF(DiscreteStatsTable[[#This Row],[RepsRequested]]=DiscreteStatsTable[[#This Row],[RepsWithStatObserved]],1,0)</f>
        <v>1</v>
      </c>
    </row>
    <row r="1468" spans="1:25" x14ac:dyDescent="0.25">
      <c r="A1468" t="s">
        <v>68</v>
      </c>
      <c r="B1468" t="s">
        <v>70</v>
      </c>
      <c r="C1468">
        <v>12</v>
      </c>
      <c r="D1468" t="s">
        <v>99</v>
      </c>
      <c r="E1468" t="s">
        <v>72</v>
      </c>
      <c r="F1468" t="s">
        <v>73</v>
      </c>
      <c r="G1468">
        <v>0.12368592102159701</v>
      </c>
      <c r="H1468">
        <v>2E+20</v>
      </c>
      <c r="I1468">
        <v>5.1114044759776801E-2</v>
      </c>
      <c r="J1468">
        <v>0.21586238562659499</v>
      </c>
      <c r="K1468">
        <v>302</v>
      </c>
      <c r="L146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68" s="5" cm="1">
        <f t="array" ref="M1468">MAX(IF((ProjectInfoTable[ProjectName]=DiscreteStatsTable[[#This Row],[ProjectName]]),(ProjectInfoTable[ProjectName]=DiscreteStatsTable[[#This Row],[ProjectName]])*ProjectInfoTable[NumberOfReplications]))</f>
        <v>50</v>
      </c>
      <c r="N1468" s="5" cm="1">
        <f t="array" ref="N1468">IFERROR(AVERAGE(IF((DiscreteStatsTable[GroupByKey]=DiscreteStatsTable[[#This Row],[GroupByKey]]),(DiscreteStatsTable[GroupByKey]=DiscreteStatsTable[[#This Row],[GroupByKey]])*DiscreteStatsTable[Average])),0)</f>
        <v>0.12177686007467209</v>
      </c>
      <c r="O1468" s="5" cm="1">
        <f t="array" ref="O146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68" s="5" cm="1">
        <f t="array" ref="P1468">MAX(IF((ProjectInfoTable[ProjectName]=DiscreteStatsTable[[#This Row],[ProjectName]]),(ProjectInfoTable[ProjectName]=DiscreteStatsTable[[#This Row],[ProjectName]])*ProjectInfoTable[ConfidenceInterval]))</f>
        <v>0.95</v>
      </c>
      <c r="Q1468" s="5">
        <f>IF(AND(DiscreteStatsTable[[#This Row],[RepsWithStatObserved]]=1,Y1468=0),200000000000000000000,IFERROR(_xlfn.T.INV.2T(1 -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68" s="5" cm="1">
        <f t="array" ref="R1468">MIN(IF((DiscreteStatsTable[GroupByKey]=DiscreteStatsTable[[#This Row],[GroupByKey]]),(DiscreteStatsTable[GroupByKey]=DiscreteStatsTable[[#This Row],[GroupByKey]])*DiscreteStatsTable[Average]))</f>
        <v>0.118188408210118</v>
      </c>
      <c r="S1468" s="5" cm="1">
        <f t="array" ref="S1468">MAX(IF((DiscreteStatsTable[GroupByKey]=DiscreteStatsTable[[#This Row],[GroupByKey]]),(DiscreteStatsTable[GroupByKey]=DiscreteStatsTable[[#This Row],[GroupByKey]])*DiscreteStatsTable[Average]))</f>
        <v>0.12678788848097999</v>
      </c>
      <c r="T1468" s="5" cm="1">
        <f t="array" ref="T1468">MIN(IF((DiscreteStatsTable[GroupByKey]=DiscreteStatsTable[[#This Row],[GroupByKey]]),(DiscreteStatsTable[GroupByKey]=DiscreteStatsTable[[#This Row],[GroupByKey]])*DiscreteStatsTable[Minimum]))</f>
        <v>5.0204876038262097E-2</v>
      </c>
      <c r="U1468" s="5" cm="1">
        <f t="array" ref="U1468">MAX(IF((DiscreteStatsTable[GroupByKey]=DiscreteStatsTable[[#This Row],[GroupByKey]]),(DiscreteStatsTable[GroupByKey]=DiscreteStatsTable[[#This Row],[GroupByKey]])*DiscreteStatsTable[Maximum]))</f>
        <v>0.23262438213749501</v>
      </c>
      <c r="V1468" s="5" cm="1">
        <f t="array" ref="V1468">IFERROR(AVERAGE(IF((DiscreteStatsTable[GroupByKey]=DiscreteStatsTable[[#This Row],[GroupByKey]]),(DiscreteStatsTable[GroupByKey]=DiscreteStatsTable[[#This Row],[GroupByKey]])*DiscreteStatsTable[NumberObservations])),0)</f>
        <v>305.8</v>
      </c>
      <c r="W1468" s="5">
        <f>IF((DiscreteStatsTable[[#This Row],[RepsRequested]]&gt;1),DiscreteStatsTable[[#This Row],[HalfWidth]],DiscreteStatsTable[[#This Row],[BatchMeansHalfWidth]])</f>
        <v>6.3220777360200328E-4</v>
      </c>
      <c r="X1468" s="5" cm="1">
        <f t="array" ref="X1468">COUNT(IF((DiscreteStatsTable[GroupByKey]=DiscreteStatsTable[[#This Row],[GroupByKey]]),(DiscreteStatsTable[GroupByKey]=DiscreteStatsTable[[#This Row],[GroupByKey]])*DiscreteStatsTable[Replication]))</f>
        <v>50</v>
      </c>
      <c r="Y1468" s="5">
        <f>IF(DiscreteStatsTable[[#This Row],[RepsRequested]]=DiscreteStatsTable[[#This Row],[RepsWithStatObserved]],1,0)</f>
        <v>1</v>
      </c>
    </row>
    <row r="1469" spans="1:25" x14ac:dyDescent="0.25">
      <c r="A1469" t="s">
        <v>68</v>
      </c>
      <c r="B1469" t="s">
        <v>70</v>
      </c>
      <c r="C1469">
        <v>12</v>
      </c>
      <c r="D1469" t="s">
        <v>99</v>
      </c>
      <c r="E1469" t="s">
        <v>74</v>
      </c>
      <c r="F1469" t="s">
        <v>73</v>
      </c>
      <c r="G1469">
        <v>4.0681102566154097</v>
      </c>
      <c r="H1469">
        <v>2E+20</v>
      </c>
      <c r="I1469">
        <v>1.7264600858824799</v>
      </c>
      <c r="J1469">
        <v>8.1421899382705192</v>
      </c>
      <c r="K1469">
        <v>302</v>
      </c>
      <c r="L146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69" s="5" cm="1">
        <f t="array" ref="M1469">MAX(IF((ProjectInfoTable[ProjectName]=DiscreteStatsTable[[#This Row],[ProjectName]]),(ProjectInfoTable[ProjectName]=DiscreteStatsTable[[#This Row],[ProjectName]])*ProjectInfoTable[NumberOfReplications]))</f>
        <v>50</v>
      </c>
      <c r="N1469" s="5" cm="1">
        <f t="array" ref="N1469">IFERROR(AVERAGE(IF((DiscreteStatsTable[GroupByKey]=DiscreteStatsTable[[#This Row],[GroupByKey]]),(DiscreteStatsTable[GroupByKey]=DiscreteStatsTable[[#This Row],[GroupByKey]])*DiscreteStatsTable[Average])),0)</f>
        <v>4.0484530695469045</v>
      </c>
      <c r="O1469" s="5" cm="1">
        <f t="array" ref="O1469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69" s="5" cm="1">
        <f t="array" ref="P1469">MAX(IF((ProjectInfoTable[ProjectName]=DiscreteStatsTable[[#This Row],[ProjectName]]),(ProjectInfoTable[ProjectName]=DiscreteStatsTable[[#This Row],[ProjectName]])*ProjectInfoTable[ConfidenceInterval]))</f>
        <v>0.95</v>
      </c>
      <c r="Q1469" s="5">
        <f>IF(AND(DiscreteStatsTable[[#This Row],[RepsWithStatObserved]]=1,Y1469=0),200000000000000000000,IFERROR(_xlfn.T.INV.2T(1 -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69" s="5" cm="1">
        <f t="array" ref="R1469">MIN(IF((DiscreteStatsTable[GroupByKey]=DiscreteStatsTable[[#This Row],[GroupByKey]]),(DiscreteStatsTable[GroupByKey]=DiscreteStatsTable[[#This Row],[GroupByKey]])*DiscreteStatsTable[Average]))</f>
        <v>3.8225886263195901</v>
      </c>
      <c r="S1469" s="5" cm="1">
        <f t="array" ref="S1469">MAX(IF((DiscreteStatsTable[GroupByKey]=DiscreteStatsTable[[#This Row],[GroupByKey]]),(DiscreteStatsTable[GroupByKey]=DiscreteStatsTable[[#This Row],[GroupByKey]])*DiscreteStatsTable[Average]))</f>
        <v>4.5313661665321696</v>
      </c>
      <c r="T1469" s="5" cm="1">
        <f t="array" ref="T1469">MIN(IF((DiscreteStatsTable[GroupByKey]=DiscreteStatsTable[[#This Row],[GroupByKey]]),(DiscreteStatsTable[GroupByKey]=DiscreteStatsTable[[#This Row],[GroupByKey]])*DiscreteStatsTable[Minimum]))</f>
        <v>1.5061462811478601</v>
      </c>
      <c r="U1469" s="5" cm="1">
        <f t="array" ref="U1469">MAX(IF((DiscreteStatsTable[GroupByKey]=DiscreteStatsTable[[#This Row],[GroupByKey]]),(DiscreteStatsTable[GroupByKey]=DiscreteStatsTable[[#This Row],[GroupByKey]])*DiscreteStatsTable[Maximum]))</f>
        <v>12.7448467115066</v>
      </c>
      <c r="V1469" s="5" cm="1">
        <f t="array" ref="V1469">IFERROR(AVERAGE(IF((DiscreteStatsTable[GroupByKey]=DiscreteStatsTable[[#This Row],[GroupByKey]]),(DiscreteStatsTable[GroupByKey]=DiscreteStatsTable[[#This Row],[GroupByKey]])*DiscreteStatsTable[NumberObservations])),0)</f>
        <v>305.8</v>
      </c>
      <c r="W1469" s="5">
        <f>IF((DiscreteStatsTable[[#This Row],[RepsRequested]]&gt;1),DiscreteStatsTable[[#This Row],[HalfWidth]],DiscreteStatsTable[[#This Row],[BatchMeansHalfWidth]])</f>
        <v>4.3756559630115342E-2</v>
      </c>
      <c r="X1469" s="5" cm="1">
        <f t="array" ref="X1469">COUNT(IF((DiscreteStatsTable[GroupByKey]=DiscreteStatsTable[[#This Row],[GroupByKey]]),(DiscreteStatsTable[GroupByKey]=DiscreteStatsTable[[#This Row],[GroupByKey]])*DiscreteStatsTable[Replication]))</f>
        <v>50</v>
      </c>
      <c r="Y1469" s="5">
        <f>IF(DiscreteStatsTable[[#This Row],[RepsRequested]]=DiscreteStatsTable[[#This Row],[RepsWithStatObserved]],1,0)</f>
        <v>1</v>
      </c>
    </row>
    <row r="1470" spans="1:25" x14ac:dyDescent="0.25">
      <c r="A1470" t="s">
        <v>68</v>
      </c>
      <c r="B1470" t="s">
        <v>70</v>
      </c>
      <c r="C1470">
        <v>12</v>
      </c>
      <c r="D1470" t="s">
        <v>99</v>
      </c>
      <c r="E1470" t="s">
        <v>75</v>
      </c>
      <c r="F1470" t="s">
        <v>73</v>
      </c>
      <c r="G1470">
        <v>0.12368592102159701</v>
      </c>
      <c r="H1470">
        <v>2E+20</v>
      </c>
      <c r="I1470">
        <v>5.1114044759776801E-2</v>
      </c>
      <c r="J1470">
        <v>0.21586238562659499</v>
      </c>
      <c r="K1470">
        <v>302</v>
      </c>
      <c r="L147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70" s="5" cm="1">
        <f t="array" ref="M1470">MAX(IF((ProjectInfoTable[ProjectName]=DiscreteStatsTable[[#This Row],[ProjectName]]),(ProjectInfoTable[ProjectName]=DiscreteStatsTable[[#This Row],[ProjectName]])*ProjectInfoTable[NumberOfReplications]))</f>
        <v>50</v>
      </c>
      <c r="N1470" s="5" cm="1">
        <f t="array" ref="N1470">IFERROR(AVERAGE(IF((DiscreteStatsTable[GroupByKey]=DiscreteStatsTable[[#This Row],[GroupByKey]]),(DiscreteStatsTable[GroupByKey]=DiscreteStatsTable[[#This Row],[GroupByKey]])*DiscreteStatsTable[Average])),0)</f>
        <v>0.12177686007467209</v>
      </c>
      <c r="O1470" s="5" cm="1">
        <f t="array" ref="O147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70" s="5" cm="1">
        <f t="array" ref="P1470">MAX(IF((ProjectInfoTable[ProjectName]=DiscreteStatsTable[[#This Row],[ProjectName]]),(ProjectInfoTable[ProjectName]=DiscreteStatsTable[[#This Row],[ProjectName]])*ProjectInfoTable[ConfidenceInterval]))</f>
        <v>0.95</v>
      </c>
      <c r="Q1470" s="5">
        <f>IF(AND(DiscreteStatsTable[[#This Row],[RepsWithStatObserved]]=1,Y1470=0),200000000000000000000,IFERROR(_xlfn.T.INV.2T(1 -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70" s="5" cm="1">
        <f t="array" ref="R1470">MIN(IF((DiscreteStatsTable[GroupByKey]=DiscreteStatsTable[[#This Row],[GroupByKey]]),(DiscreteStatsTable[GroupByKey]=DiscreteStatsTable[[#This Row],[GroupByKey]])*DiscreteStatsTable[Average]))</f>
        <v>0.118188408210118</v>
      </c>
      <c r="S1470" s="5" cm="1">
        <f t="array" ref="S1470">MAX(IF((DiscreteStatsTable[GroupByKey]=DiscreteStatsTable[[#This Row],[GroupByKey]]),(DiscreteStatsTable[GroupByKey]=DiscreteStatsTable[[#This Row],[GroupByKey]])*DiscreteStatsTable[Average]))</f>
        <v>0.12678788848097999</v>
      </c>
      <c r="T1470" s="5" cm="1">
        <f t="array" ref="T1470">MIN(IF((DiscreteStatsTable[GroupByKey]=DiscreteStatsTable[[#This Row],[GroupByKey]]),(DiscreteStatsTable[GroupByKey]=DiscreteStatsTable[[#This Row],[GroupByKey]])*DiscreteStatsTable[Minimum]))</f>
        <v>5.0204876038262097E-2</v>
      </c>
      <c r="U1470" s="5" cm="1">
        <f t="array" ref="U1470">MAX(IF((DiscreteStatsTable[GroupByKey]=DiscreteStatsTable[[#This Row],[GroupByKey]]),(DiscreteStatsTable[GroupByKey]=DiscreteStatsTable[[#This Row],[GroupByKey]])*DiscreteStatsTable[Maximum]))</f>
        <v>0.23262438213749501</v>
      </c>
      <c r="V1470" s="5" cm="1">
        <f t="array" ref="V1470">IFERROR(AVERAGE(IF((DiscreteStatsTable[GroupByKey]=DiscreteStatsTable[[#This Row],[GroupByKey]]),(DiscreteStatsTable[GroupByKey]=DiscreteStatsTable[[#This Row],[GroupByKey]])*DiscreteStatsTable[NumberObservations])),0)</f>
        <v>305.8</v>
      </c>
      <c r="W1470" s="5">
        <f>IF((DiscreteStatsTable[[#This Row],[RepsRequested]]&gt;1),DiscreteStatsTable[[#This Row],[HalfWidth]],DiscreteStatsTable[[#This Row],[BatchMeansHalfWidth]])</f>
        <v>6.3220777360200328E-4</v>
      </c>
      <c r="X1470" s="5" cm="1">
        <f t="array" ref="X1470">COUNT(IF((DiscreteStatsTable[GroupByKey]=DiscreteStatsTable[[#This Row],[GroupByKey]]),(DiscreteStatsTable[GroupByKey]=DiscreteStatsTable[[#This Row],[GroupByKey]])*DiscreteStatsTable[Replication]))</f>
        <v>50</v>
      </c>
      <c r="Y1470" s="5">
        <f>IF(DiscreteStatsTable[[#This Row],[RepsRequested]]=DiscreteStatsTable[[#This Row],[RepsWithStatObserved]],1,0)</f>
        <v>1</v>
      </c>
    </row>
    <row r="1471" spans="1:25" x14ac:dyDescent="0.25">
      <c r="A1471" t="s">
        <v>68</v>
      </c>
      <c r="B1471" t="s">
        <v>70</v>
      </c>
      <c r="C1471">
        <v>12</v>
      </c>
      <c r="D1471" t="s">
        <v>99</v>
      </c>
      <c r="E1471" t="s">
        <v>76</v>
      </c>
      <c r="F1471" t="s">
        <v>73</v>
      </c>
      <c r="G1471">
        <v>3.7105776306478999</v>
      </c>
      <c r="H1471">
        <v>2E+20</v>
      </c>
      <c r="I1471">
        <v>1.5334213427932999</v>
      </c>
      <c r="J1471">
        <v>6.4758715687978601</v>
      </c>
      <c r="K1471">
        <v>302</v>
      </c>
      <c r="L147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71" s="5" cm="1">
        <f t="array" ref="M1471">MAX(IF((ProjectInfoTable[ProjectName]=DiscreteStatsTable[[#This Row],[ProjectName]]),(ProjectInfoTable[ProjectName]=DiscreteStatsTable[[#This Row],[ProjectName]])*ProjectInfoTable[NumberOfReplications]))</f>
        <v>50</v>
      </c>
      <c r="N1471" s="5" cm="1">
        <f t="array" ref="N1471">IFERROR(AVERAGE(IF((DiscreteStatsTable[GroupByKey]=DiscreteStatsTable[[#This Row],[GroupByKey]]),(DiscreteStatsTable[GroupByKey]=DiscreteStatsTable[[#This Row],[GroupByKey]])*DiscreteStatsTable[Average])),0)</f>
        <v>3.653305802240161</v>
      </c>
      <c r="O1471" s="5" cm="1">
        <f t="array" ref="O1471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71" s="5" cm="1">
        <f t="array" ref="P1471">MAX(IF((ProjectInfoTable[ProjectName]=DiscreteStatsTable[[#This Row],[ProjectName]]),(ProjectInfoTable[ProjectName]=DiscreteStatsTable[[#This Row],[ProjectName]])*ProjectInfoTable[ConfidenceInterval]))</f>
        <v>0.95</v>
      </c>
      <c r="Q1471" s="5">
        <f>IF(AND(DiscreteStatsTable[[#This Row],[RepsWithStatObserved]]=1,Y1471=0),200000000000000000000,IFERROR(_xlfn.T.INV.2T(1 -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71" s="5" cm="1">
        <f t="array" ref="R1471">MIN(IF((DiscreteStatsTable[GroupByKey]=DiscreteStatsTable[[#This Row],[GroupByKey]]),(DiscreteStatsTable[GroupByKey]=DiscreteStatsTable[[#This Row],[GroupByKey]])*DiscreteStatsTable[Average]))</f>
        <v>3.54565224630353</v>
      </c>
      <c r="S1471" s="5" cm="1">
        <f t="array" ref="S1471">MAX(IF((DiscreteStatsTable[GroupByKey]=DiscreteStatsTable[[#This Row],[GroupByKey]]),(DiscreteStatsTable[GroupByKey]=DiscreteStatsTable[[#This Row],[GroupByKey]])*DiscreteStatsTable[Average]))</f>
        <v>3.8036366544294</v>
      </c>
      <c r="T1471" s="5" cm="1">
        <f t="array" ref="T1471">MIN(IF((DiscreteStatsTable[GroupByKey]=DiscreteStatsTable[[#This Row],[GroupByKey]]),(DiscreteStatsTable[GroupByKey]=DiscreteStatsTable[[#This Row],[GroupByKey]])*DiscreteStatsTable[Minimum]))</f>
        <v>1.5061462811478601</v>
      </c>
      <c r="U1471" s="5" cm="1">
        <f t="array" ref="U1471">MAX(IF((DiscreteStatsTable[GroupByKey]=DiscreteStatsTable[[#This Row],[GroupByKey]]),(DiscreteStatsTable[GroupByKey]=DiscreteStatsTable[[#This Row],[GroupByKey]])*DiscreteStatsTable[Maximum]))</f>
        <v>6.9787314641248503</v>
      </c>
      <c r="V1471" s="5" cm="1">
        <f t="array" ref="V1471">IFERROR(AVERAGE(IF((DiscreteStatsTable[GroupByKey]=DiscreteStatsTable[[#This Row],[GroupByKey]]),(DiscreteStatsTable[GroupByKey]=DiscreteStatsTable[[#This Row],[GroupByKey]])*DiscreteStatsTable[NumberObservations])),0)</f>
        <v>305.8</v>
      </c>
      <c r="W1471" s="5">
        <f>IF((DiscreteStatsTable[[#This Row],[RepsRequested]]&gt;1),DiscreteStatsTable[[#This Row],[HalfWidth]],DiscreteStatsTable[[#This Row],[BatchMeansHalfWidth]])</f>
        <v>1.8966233208060453E-2</v>
      </c>
      <c r="X1471" s="5" cm="1">
        <f t="array" ref="X1471">COUNT(IF((DiscreteStatsTable[GroupByKey]=DiscreteStatsTable[[#This Row],[GroupByKey]]),(DiscreteStatsTable[GroupByKey]=DiscreteStatsTable[[#This Row],[GroupByKey]])*DiscreteStatsTable[Replication]))</f>
        <v>50</v>
      </c>
      <c r="Y1471" s="5">
        <f>IF(DiscreteStatsTable[[#This Row],[RepsRequested]]=DiscreteStatsTable[[#This Row],[RepsWithStatObserved]],1,0)</f>
        <v>1</v>
      </c>
    </row>
    <row r="1472" spans="1:25" x14ac:dyDescent="0.25">
      <c r="A1472" t="s">
        <v>68</v>
      </c>
      <c r="B1472" t="s">
        <v>70</v>
      </c>
      <c r="C1472">
        <v>12</v>
      </c>
      <c r="D1472" t="s">
        <v>99</v>
      </c>
      <c r="E1472" t="s">
        <v>77</v>
      </c>
      <c r="F1472" t="s">
        <v>73</v>
      </c>
      <c r="G1472">
        <v>0</v>
      </c>
      <c r="H1472">
        <v>2E+20</v>
      </c>
      <c r="I1472">
        <v>0</v>
      </c>
      <c r="J1472">
        <v>0</v>
      </c>
      <c r="K1472">
        <v>302</v>
      </c>
      <c r="L147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72" s="5" cm="1">
        <f t="array" ref="M1472">MAX(IF((ProjectInfoTable[ProjectName]=DiscreteStatsTable[[#This Row],[ProjectName]]),(ProjectInfoTable[ProjectName]=DiscreteStatsTable[[#This Row],[ProjectName]])*ProjectInfoTable[NumberOfReplications]))</f>
        <v>50</v>
      </c>
      <c r="N1472" s="5" cm="1">
        <f t="array" ref="N1472">IFERROR(AVERAGE(IF((DiscreteStatsTable[GroupByKey]=DiscreteStatsTable[[#This Row],[GroupByKey]]),(DiscreteStatsTable[GroupByKey]=DiscreteStatsTable[[#This Row],[GroupByKey]])*DiscreteStatsTable[Average])),0)</f>
        <v>0</v>
      </c>
      <c r="O1472" s="5" cm="1">
        <f t="array" ref="O1472">IFERROR(_xlfn.STDEV.S(IF((DiscreteStatsTable[GroupByKey]=DiscreteStatsTable[[#This Row],[GroupByKey]]),(DiscreteStatsTable[GroupByKey]=DiscreteStatsTable[[#This Row],[GroupByKey]])*DiscreteStatsTable[Average])),0)</f>
        <v>0</v>
      </c>
      <c r="P1472" s="5" cm="1">
        <f t="array" ref="P1472">MAX(IF((ProjectInfoTable[ProjectName]=DiscreteStatsTable[[#This Row],[ProjectName]]),(ProjectInfoTable[ProjectName]=DiscreteStatsTable[[#This Row],[ProjectName]])*ProjectInfoTable[ConfidenceInterval]))</f>
        <v>0.95</v>
      </c>
      <c r="Q1472" s="5">
        <f>IF(AND(DiscreteStatsTable[[#This Row],[RepsWithStatObserved]]=1,Y1472=0),200000000000000000000,IFERROR(_xlfn.T.INV.2T(1 -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2" s="5" cm="1">
        <f t="array" ref="R1472">MIN(IF((DiscreteStatsTable[GroupByKey]=DiscreteStatsTable[[#This Row],[GroupByKey]]),(DiscreteStatsTable[GroupByKey]=DiscreteStatsTable[[#This Row],[GroupByKey]])*DiscreteStatsTable[Average]))</f>
        <v>0</v>
      </c>
      <c r="S1472" s="5" cm="1">
        <f t="array" ref="S1472">MAX(IF((DiscreteStatsTable[GroupByKey]=DiscreteStatsTable[[#This Row],[GroupByKey]]),(DiscreteStatsTable[GroupByKey]=DiscreteStatsTable[[#This Row],[GroupByKey]])*DiscreteStatsTable[Average]))</f>
        <v>0</v>
      </c>
      <c r="T1472" s="5" cm="1">
        <f t="array" ref="T1472">MIN(IF((DiscreteStatsTable[GroupByKey]=DiscreteStatsTable[[#This Row],[GroupByKey]]),(DiscreteStatsTable[GroupByKey]=DiscreteStatsTable[[#This Row],[GroupByKey]])*DiscreteStatsTable[Minimum]))</f>
        <v>0</v>
      </c>
      <c r="U1472" s="5" cm="1">
        <f t="array" ref="U1472">MAX(IF((DiscreteStatsTable[GroupByKey]=DiscreteStatsTable[[#This Row],[GroupByKey]]),(DiscreteStatsTable[GroupByKey]=DiscreteStatsTable[[#This Row],[GroupByKey]])*DiscreteStatsTable[Maximum]))</f>
        <v>0</v>
      </c>
      <c r="V1472" s="5" cm="1">
        <f t="array" ref="V1472">IFERROR(AVERAGE(IF((DiscreteStatsTable[GroupByKey]=DiscreteStatsTable[[#This Row],[GroupByKey]]),(DiscreteStatsTable[GroupByKey]=DiscreteStatsTable[[#This Row],[GroupByKey]])*DiscreteStatsTable[NumberObservations])),0)</f>
        <v>305.8</v>
      </c>
      <c r="W1472" s="5">
        <f>IF((DiscreteStatsTable[[#This Row],[RepsRequested]]&gt;1),DiscreteStatsTable[[#This Row],[HalfWidth]],DiscreteStatsTable[[#This Row],[BatchMeansHalfWidth]])</f>
        <v>0</v>
      </c>
      <c r="X1472" s="5" cm="1">
        <f t="array" ref="X1472">COUNT(IF((DiscreteStatsTable[GroupByKey]=DiscreteStatsTable[[#This Row],[GroupByKey]]),(DiscreteStatsTable[GroupByKey]=DiscreteStatsTable[[#This Row],[GroupByKey]])*DiscreteStatsTable[Replication]))</f>
        <v>50</v>
      </c>
      <c r="Y1472" s="5">
        <f>IF(DiscreteStatsTable[[#This Row],[RepsRequested]]=DiscreteStatsTable[[#This Row],[RepsWithStatObserved]],1,0)</f>
        <v>1</v>
      </c>
    </row>
    <row r="1473" spans="1:25" x14ac:dyDescent="0.25">
      <c r="A1473" t="s">
        <v>68</v>
      </c>
      <c r="B1473" t="s">
        <v>70</v>
      </c>
      <c r="C1473">
        <v>12</v>
      </c>
      <c r="D1473" t="s">
        <v>99</v>
      </c>
      <c r="E1473" t="s">
        <v>78</v>
      </c>
      <c r="F1473" t="s">
        <v>73</v>
      </c>
      <c r="G1473">
        <v>0.35753262596750501</v>
      </c>
      <c r="H1473">
        <v>2E+20</v>
      </c>
      <c r="I1473">
        <v>0</v>
      </c>
      <c r="J1473">
        <v>3.14870357915885</v>
      </c>
      <c r="K1473">
        <v>302</v>
      </c>
      <c r="L147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73" s="5" cm="1">
        <f t="array" ref="M1473">MAX(IF((ProjectInfoTable[ProjectName]=DiscreteStatsTable[[#This Row],[ProjectName]]),(ProjectInfoTable[ProjectName]=DiscreteStatsTable[[#This Row],[ProjectName]])*ProjectInfoTable[NumberOfReplications]))</f>
        <v>50</v>
      </c>
      <c r="N1473" s="5" cm="1">
        <f t="array" ref="N1473">IFERROR(AVERAGE(IF((DiscreteStatsTable[GroupByKey]=DiscreteStatsTable[[#This Row],[GroupByKey]]),(DiscreteStatsTable[GroupByKey]=DiscreteStatsTable[[#This Row],[GroupByKey]])*DiscreteStatsTable[Average])),0)</f>
        <v>0.39514726730674299</v>
      </c>
      <c r="O1473" s="5" cm="1">
        <f t="array" ref="O1473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73" s="5" cm="1">
        <f t="array" ref="P1473">MAX(IF((ProjectInfoTable[ProjectName]=DiscreteStatsTable[[#This Row],[ProjectName]]),(ProjectInfoTable[ProjectName]=DiscreteStatsTable[[#This Row],[ProjectName]])*ProjectInfoTable[ConfidenceInterval]))</f>
        <v>0.95</v>
      </c>
      <c r="Q1473" s="5">
        <f>IF(AND(DiscreteStatsTable[[#This Row],[RepsWithStatObserved]]=1,Y1473=0),200000000000000000000,IFERROR(_xlfn.T.INV.2T(1 -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73" s="5" cm="1">
        <f t="array" ref="R1473">MIN(IF((DiscreteStatsTable[GroupByKey]=DiscreteStatsTable[[#This Row],[GroupByKey]]),(DiscreteStatsTable[GroupByKey]=DiscreteStatsTable[[#This Row],[GroupByKey]])*DiscreteStatsTable[Average]))</f>
        <v>0.237432783899929</v>
      </c>
      <c r="S1473" s="5" cm="1">
        <f t="array" ref="S1473">MAX(IF((DiscreteStatsTable[GroupByKey]=DiscreteStatsTable[[#This Row],[GroupByKey]]),(DiscreteStatsTable[GroupByKey]=DiscreteStatsTable[[#This Row],[GroupByKey]])*DiscreteStatsTable[Average]))</f>
        <v>0.84867511073416402</v>
      </c>
      <c r="T1473" s="5" cm="1">
        <f t="array" ref="T1473">MIN(IF((DiscreteStatsTable[GroupByKey]=DiscreteStatsTable[[#This Row],[GroupByKey]]),(DiscreteStatsTable[GroupByKey]=DiscreteStatsTable[[#This Row],[GroupByKey]])*DiscreteStatsTable[Minimum]))</f>
        <v>0</v>
      </c>
      <c r="U1473" s="5" cm="1">
        <f t="array" ref="U1473">MAX(IF((DiscreteStatsTable[GroupByKey]=DiscreteStatsTable[[#This Row],[GroupByKey]]),(DiscreteStatsTable[GroupByKey]=DiscreteStatsTable[[#This Row],[GroupByKey]])*DiscreteStatsTable[Maximum]))</f>
        <v>8.0759045309264508</v>
      </c>
      <c r="V1473" s="5" cm="1">
        <f t="array" ref="V1473">IFERROR(AVERAGE(IF((DiscreteStatsTable[GroupByKey]=DiscreteStatsTable[[#This Row],[GroupByKey]]),(DiscreteStatsTable[GroupByKey]=DiscreteStatsTable[[#This Row],[GroupByKey]])*DiscreteStatsTable[NumberObservations])),0)</f>
        <v>305.8</v>
      </c>
      <c r="W1473" s="5">
        <f>IF((DiscreteStatsTable[[#This Row],[RepsRequested]]&gt;1),DiscreteStatsTable[[#This Row],[HalfWidth]],DiscreteStatsTable[[#This Row],[BatchMeansHalfWidth]])</f>
        <v>3.0763164648454102E-2</v>
      </c>
      <c r="X1473" s="5" cm="1">
        <f t="array" ref="X1473">COUNT(IF((DiscreteStatsTable[GroupByKey]=DiscreteStatsTable[[#This Row],[GroupByKey]]),(DiscreteStatsTable[GroupByKey]=DiscreteStatsTable[[#This Row],[GroupByKey]])*DiscreteStatsTable[Replication]))</f>
        <v>50</v>
      </c>
      <c r="Y1473" s="5">
        <f>IF(DiscreteStatsTable[[#This Row],[RepsRequested]]=DiscreteStatsTable[[#This Row],[RepsWithStatObserved]],1,0)</f>
        <v>1</v>
      </c>
    </row>
    <row r="1474" spans="1:25" x14ac:dyDescent="0.25">
      <c r="A1474" t="s">
        <v>68</v>
      </c>
      <c r="B1474" t="s">
        <v>70</v>
      </c>
      <c r="C1474">
        <v>13</v>
      </c>
      <c r="D1474" t="s">
        <v>99</v>
      </c>
      <c r="E1474" t="s">
        <v>72</v>
      </c>
      <c r="F1474" t="s">
        <v>73</v>
      </c>
      <c r="G1474">
        <v>0.119972732425458</v>
      </c>
      <c r="H1474">
        <v>2E+20</v>
      </c>
      <c r="I1474">
        <v>5.1368885462109902E-2</v>
      </c>
      <c r="J1474">
        <v>0.22241434350386299</v>
      </c>
      <c r="K1474">
        <v>304</v>
      </c>
      <c r="L147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74" s="5" cm="1">
        <f t="array" ref="M1474">MAX(IF((ProjectInfoTable[ProjectName]=DiscreteStatsTable[[#This Row],[ProjectName]]),(ProjectInfoTable[ProjectName]=DiscreteStatsTable[[#This Row],[ProjectName]])*ProjectInfoTable[NumberOfReplications]))</f>
        <v>50</v>
      </c>
      <c r="N1474" s="5" cm="1">
        <f t="array" ref="N1474">IFERROR(AVERAGE(IF((DiscreteStatsTable[GroupByKey]=DiscreteStatsTable[[#This Row],[GroupByKey]]),(DiscreteStatsTable[GroupByKey]=DiscreteStatsTable[[#This Row],[GroupByKey]])*DiscreteStatsTable[Average])),0)</f>
        <v>0.12177686007467209</v>
      </c>
      <c r="O1474" s="5" cm="1">
        <f t="array" ref="O147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74" s="5" cm="1">
        <f t="array" ref="P1474">MAX(IF((ProjectInfoTable[ProjectName]=DiscreteStatsTable[[#This Row],[ProjectName]]),(ProjectInfoTable[ProjectName]=DiscreteStatsTable[[#This Row],[ProjectName]])*ProjectInfoTable[ConfidenceInterval]))</f>
        <v>0.95</v>
      </c>
      <c r="Q1474" s="5">
        <f>IF(AND(DiscreteStatsTable[[#This Row],[RepsWithStatObserved]]=1,Y1474=0),200000000000000000000,IFERROR(_xlfn.T.INV.2T(1 -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74" s="5" cm="1">
        <f t="array" ref="R1474">MIN(IF((DiscreteStatsTable[GroupByKey]=DiscreteStatsTable[[#This Row],[GroupByKey]]),(DiscreteStatsTable[GroupByKey]=DiscreteStatsTable[[#This Row],[GroupByKey]])*DiscreteStatsTable[Average]))</f>
        <v>0.118188408210118</v>
      </c>
      <c r="S1474" s="5" cm="1">
        <f t="array" ref="S1474">MAX(IF((DiscreteStatsTable[GroupByKey]=DiscreteStatsTable[[#This Row],[GroupByKey]]),(DiscreteStatsTable[GroupByKey]=DiscreteStatsTable[[#This Row],[GroupByKey]])*DiscreteStatsTable[Average]))</f>
        <v>0.12678788848097999</v>
      </c>
      <c r="T1474" s="5" cm="1">
        <f t="array" ref="T1474">MIN(IF((DiscreteStatsTable[GroupByKey]=DiscreteStatsTable[[#This Row],[GroupByKey]]),(DiscreteStatsTable[GroupByKey]=DiscreteStatsTable[[#This Row],[GroupByKey]])*DiscreteStatsTable[Minimum]))</f>
        <v>5.0204876038262097E-2</v>
      </c>
      <c r="U1474" s="5" cm="1">
        <f t="array" ref="U1474">MAX(IF((DiscreteStatsTable[GroupByKey]=DiscreteStatsTable[[#This Row],[GroupByKey]]),(DiscreteStatsTable[GroupByKey]=DiscreteStatsTable[[#This Row],[GroupByKey]])*DiscreteStatsTable[Maximum]))</f>
        <v>0.23262438213749501</v>
      </c>
      <c r="V1474" s="5" cm="1">
        <f t="array" ref="V1474">IFERROR(AVERAGE(IF((DiscreteStatsTable[GroupByKey]=DiscreteStatsTable[[#This Row],[GroupByKey]]),(DiscreteStatsTable[GroupByKey]=DiscreteStatsTable[[#This Row],[GroupByKey]])*DiscreteStatsTable[NumberObservations])),0)</f>
        <v>305.8</v>
      </c>
      <c r="W1474" s="5">
        <f>IF((DiscreteStatsTable[[#This Row],[RepsRequested]]&gt;1),DiscreteStatsTable[[#This Row],[HalfWidth]],DiscreteStatsTable[[#This Row],[BatchMeansHalfWidth]])</f>
        <v>6.3220777360200328E-4</v>
      </c>
      <c r="X1474" s="5" cm="1">
        <f t="array" ref="X1474">COUNT(IF((DiscreteStatsTable[GroupByKey]=DiscreteStatsTable[[#This Row],[GroupByKey]]),(DiscreteStatsTable[GroupByKey]=DiscreteStatsTable[[#This Row],[GroupByKey]])*DiscreteStatsTable[Replication]))</f>
        <v>50</v>
      </c>
      <c r="Y1474" s="5">
        <f>IF(DiscreteStatsTable[[#This Row],[RepsRequested]]=DiscreteStatsTable[[#This Row],[RepsWithStatObserved]],1,0)</f>
        <v>1</v>
      </c>
    </row>
    <row r="1475" spans="1:25" x14ac:dyDescent="0.25">
      <c r="A1475" t="s">
        <v>68</v>
      </c>
      <c r="B1475" t="s">
        <v>70</v>
      </c>
      <c r="C1475">
        <v>13</v>
      </c>
      <c r="D1475" t="s">
        <v>99</v>
      </c>
      <c r="E1475" t="s">
        <v>74</v>
      </c>
      <c r="F1475" t="s">
        <v>73</v>
      </c>
      <c r="G1475">
        <v>3.9236042303587899</v>
      </c>
      <c r="H1475">
        <v>2E+20</v>
      </c>
      <c r="I1475">
        <v>1.5410665638633001</v>
      </c>
      <c r="J1475">
        <v>7.9712603804506399</v>
      </c>
      <c r="K1475">
        <v>304</v>
      </c>
      <c r="L147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75" s="5" cm="1">
        <f t="array" ref="M1475">MAX(IF((ProjectInfoTable[ProjectName]=DiscreteStatsTable[[#This Row],[ProjectName]]),(ProjectInfoTable[ProjectName]=DiscreteStatsTable[[#This Row],[ProjectName]])*ProjectInfoTable[NumberOfReplications]))</f>
        <v>50</v>
      </c>
      <c r="N1475" s="5" cm="1">
        <f t="array" ref="N1475">IFERROR(AVERAGE(IF((DiscreteStatsTable[GroupByKey]=DiscreteStatsTable[[#This Row],[GroupByKey]]),(DiscreteStatsTable[GroupByKey]=DiscreteStatsTable[[#This Row],[GroupByKey]])*DiscreteStatsTable[Average])),0)</f>
        <v>4.0484530695469045</v>
      </c>
      <c r="O1475" s="5" cm="1">
        <f t="array" ref="O1475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75" s="5" cm="1">
        <f t="array" ref="P1475">MAX(IF((ProjectInfoTable[ProjectName]=DiscreteStatsTable[[#This Row],[ProjectName]]),(ProjectInfoTable[ProjectName]=DiscreteStatsTable[[#This Row],[ProjectName]])*ProjectInfoTable[ConfidenceInterval]))</f>
        <v>0.95</v>
      </c>
      <c r="Q1475" s="5">
        <f>IF(AND(DiscreteStatsTable[[#This Row],[RepsWithStatObserved]]=1,Y1475=0),200000000000000000000,IFERROR(_xlfn.T.INV.2T(1 -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75" s="5" cm="1">
        <f t="array" ref="R1475">MIN(IF((DiscreteStatsTable[GroupByKey]=DiscreteStatsTable[[#This Row],[GroupByKey]]),(DiscreteStatsTable[GroupByKey]=DiscreteStatsTable[[#This Row],[GroupByKey]])*DiscreteStatsTable[Average]))</f>
        <v>3.8225886263195901</v>
      </c>
      <c r="S1475" s="5" cm="1">
        <f t="array" ref="S1475">MAX(IF((DiscreteStatsTable[GroupByKey]=DiscreteStatsTable[[#This Row],[GroupByKey]]),(DiscreteStatsTable[GroupByKey]=DiscreteStatsTable[[#This Row],[GroupByKey]])*DiscreteStatsTable[Average]))</f>
        <v>4.5313661665321696</v>
      </c>
      <c r="T1475" s="5" cm="1">
        <f t="array" ref="T1475">MIN(IF((DiscreteStatsTable[GroupByKey]=DiscreteStatsTable[[#This Row],[GroupByKey]]),(DiscreteStatsTable[GroupByKey]=DiscreteStatsTable[[#This Row],[GroupByKey]])*DiscreteStatsTable[Minimum]))</f>
        <v>1.5061462811478601</v>
      </c>
      <c r="U1475" s="5" cm="1">
        <f t="array" ref="U1475">MAX(IF((DiscreteStatsTable[GroupByKey]=DiscreteStatsTable[[#This Row],[GroupByKey]]),(DiscreteStatsTable[GroupByKey]=DiscreteStatsTable[[#This Row],[GroupByKey]])*DiscreteStatsTable[Maximum]))</f>
        <v>12.7448467115066</v>
      </c>
      <c r="V1475" s="5" cm="1">
        <f t="array" ref="V1475">IFERROR(AVERAGE(IF((DiscreteStatsTable[GroupByKey]=DiscreteStatsTable[[#This Row],[GroupByKey]]),(DiscreteStatsTable[GroupByKey]=DiscreteStatsTable[[#This Row],[GroupByKey]])*DiscreteStatsTable[NumberObservations])),0)</f>
        <v>305.8</v>
      </c>
      <c r="W1475" s="5">
        <f>IF((DiscreteStatsTable[[#This Row],[RepsRequested]]&gt;1),DiscreteStatsTable[[#This Row],[HalfWidth]],DiscreteStatsTable[[#This Row],[BatchMeansHalfWidth]])</f>
        <v>4.3756559630115342E-2</v>
      </c>
      <c r="X1475" s="5" cm="1">
        <f t="array" ref="X1475">COUNT(IF((DiscreteStatsTable[GroupByKey]=DiscreteStatsTable[[#This Row],[GroupByKey]]),(DiscreteStatsTable[GroupByKey]=DiscreteStatsTable[[#This Row],[GroupByKey]])*DiscreteStatsTable[Replication]))</f>
        <v>50</v>
      </c>
      <c r="Y1475" s="5">
        <f>IF(DiscreteStatsTable[[#This Row],[RepsRequested]]=DiscreteStatsTable[[#This Row],[RepsWithStatObserved]],1,0)</f>
        <v>1</v>
      </c>
    </row>
    <row r="1476" spans="1:25" x14ac:dyDescent="0.25">
      <c r="A1476" t="s">
        <v>68</v>
      </c>
      <c r="B1476" t="s">
        <v>70</v>
      </c>
      <c r="C1476">
        <v>13</v>
      </c>
      <c r="D1476" t="s">
        <v>99</v>
      </c>
      <c r="E1476" t="s">
        <v>75</v>
      </c>
      <c r="F1476" t="s">
        <v>73</v>
      </c>
      <c r="G1476">
        <v>0.119972732425458</v>
      </c>
      <c r="H1476">
        <v>2E+20</v>
      </c>
      <c r="I1476">
        <v>5.1368885462109902E-2</v>
      </c>
      <c r="J1476">
        <v>0.22241434350386299</v>
      </c>
      <c r="K1476">
        <v>304</v>
      </c>
      <c r="L147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76" s="5" cm="1">
        <f t="array" ref="M1476">MAX(IF((ProjectInfoTable[ProjectName]=DiscreteStatsTable[[#This Row],[ProjectName]]),(ProjectInfoTable[ProjectName]=DiscreteStatsTable[[#This Row],[ProjectName]])*ProjectInfoTable[NumberOfReplications]))</f>
        <v>50</v>
      </c>
      <c r="N1476" s="5" cm="1">
        <f t="array" ref="N1476">IFERROR(AVERAGE(IF((DiscreteStatsTable[GroupByKey]=DiscreteStatsTable[[#This Row],[GroupByKey]]),(DiscreteStatsTable[GroupByKey]=DiscreteStatsTable[[#This Row],[GroupByKey]])*DiscreteStatsTable[Average])),0)</f>
        <v>0.12177686007467209</v>
      </c>
      <c r="O1476" s="5" cm="1">
        <f t="array" ref="O147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76" s="5" cm="1">
        <f t="array" ref="P1476">MAX(IF((ProjectInfoTable[ProjectName]=DiscreteStatsTable[[#This Row],[ProjectName]]),(ProjectInfoTable[ProjectName]=DiscreteStatsTable[[#This Row],[ProjectName]])*ProjectInfoTable[ConfidenceInterval]))</f>
        <v>0.95</v>
      </c>
      <c r="Q1476" s="5">
        <f>IF(AND(DiscreteStatsTable[[#This Row],[RepsWithStatObserved]]=1,Y1476=0),200000000000000000000,IFERROR(_xlfn.T.INV.2T(1 -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76" s="5" cm="1">
        <f t="array" ref="R1476">MIN(IF((DiscreteStatsTable[GroupByKey]=DiscreteStatsTable[[#This Row],[GroupByKey]]),(DiscreteStatsTable[GroupByKey]=DiscreteStatsTable[[#This Row],[GroupByKey]])*DiscreteStatsTable[Average]))</f>
        <v>0.118188408210118</v>
      </c>
      <c r="S1476" s="5" cm="1">
        <f t="array" ref="S1476">MAX(IF((DiscreteStatsTable[GroupByKey]=DiscreteStatsTable[[#This Row],[GroupByKey]]),(DiscreteStatsTable[GroupByKey]=DiscreteStatsTable[[#This Row],[GroupByKey]])*DiscreteStatsTable[Average]))</f>
        <v>0.12678788848097999</v>
      </c>
      <c r="T1476" s="5" cm="1">
        <f t="array" ref="T1476">MIN(IF((DiscreteStatsTable[GroupByKey]=DiscreteStatsTable[[#This Row],[GroupByKey]]),(DiscreteStatsTable[GroupByKey]=DiscreteStatsTable[[#This Row],[GroupByKey]])*DiscreteStatsTable[Minimum]))</f>
        <v>5.0204876038262097E-2</v>
      </c>
      <c r="U1476" s="5" cm="1">
        <f t="array" ref="U1476">MAX(IF((DiscreteStatsTable[GroupByKey]=DiscreteStatsTable[[#This Row],[GroupByKey]]),(DiscreteStatsTable[GroupByKey]=DiscreteStatsTable[[#This Row],[GroupByKey]])*DiscreteStatsTable[Maximum]))</f>
        <v>0.23262438213749501</v>
      </c>
      <c r="V1476" s="5" cm="1">
        <f t="array" ref="V1476">IFERROR(AVERAGE(IF((DiscreteStatsTable[GroupByKey]=DiscreteStatsTable[[#This Row],[GroupByKey]]),(DiscreteStatsTable[GroupByKey]=DiscreteStatsTable[[#This Row],[GroupByKey]])*DiscreteStatsTable[NumberObservations])),0)</f>
        <v>305.8</v>
      </c>
      <c r="W1476" s="5">
        <f>IF((DiscreteStatsTable[[#This Row],[RepsRequested]]&gt;1),DiscreteStatsTable[[#This Row],[HalfWidth]],DiscreteStatsTable[[#This Row],[BatchMeansHalfWidth]])</f>
        <v>6.3220777360200328E-4</v>
      </c>
      <c r="X1476" s="5" cm="1">
        <f t="array" ref="X1476">COUNT(IF((DiscreteStatsTable[GroupByKey]=DiscreteStatsTable[[#This Row],[GroupByKey]]),(DiscreteStatsTable[GroupByKey]=DiscreteStatsTable[[#This Row],[GroupByKey]])*DiscreteStatsTable[Replication]))</f>
        <v>50</v>
      </c>
      <c r="Y1476" s="5">
        <f>IF(DiscreteStatsTable[[#This Row],[RepsRequested]]=DiscreteStatsTable[[#This Row],[RepsWithStatObserved]],1,0)</f>
        <v>1</v>
      </c>
    </row>
    <row r="1477" spans="1:25" x14ac:dyDescent="0.25">
      <c r="A1477" t="s">
        <v>68</v>
      </c>
      <c r="B1477" t="s">
        <v>70</v>
      </c>
      <c r="C1477">
        <v>13</v>
      </c>
      <c r="D1477" t="s">
        <v>99</v>
      </c>
      <c r="E1477" t="s">
        <v>76</v>
      </c>
      <c r="F1477" t="s">
        <v>73</v>
      </c>
      <c r="G1477">
        <v>3.59918197276374</v>
      </c>
      <c r="H1477">
        <v>2E+20</v>
      </c>
      <c r="I1477">
        <v>1.5410665638633001</v>
      </c>
      <c r="J1477">
        <v>6.6724303051158804</v>
      </c>
      <c r="K1477">
        <v>304</v>
      </c>
      <c r="L147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77" s="5" cm="1">
        <f t="array" ref="M1477">MAX(IF((ProjectInfoTable[ProjectName]=DiscreteStatsTable[[#This Row],[ProjectName]]),(ProjectInfoTable[ProjectName]=DiscreteStatsTable[[#This Row],[ProjectName]])*ProjectInfoTable[NumberOfReplications]))</f>
        <v>50</v>
      </c>
      <c r="N1477" s="5" cm="1">
        <f t="array" ref="N1477">IFERROR(AVERAGE(IF((DiscreteStatsTable[GroupByKey]=DiscreteStatsTable[[#This Row],[GroupByKey]]),(DiscreteStatsTable[GroupByKey]=DiscreteStatsTable[[#This Row],[GroupByKey]])*DiscreteStatsTable[Average])),0)</f>
        <v>3.653305802240161</v>
      </c>
      <c r="O1477" s="5" cm="1">
        <f t="array" ref="O1477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77" s="5" cm="1">
        <f t="array" ref="P1477">MAX(IF((ProjectInfoTable[ProjectName]=DiscreteStatsTable[[#This Row],[ProjectName]]),(ProjectInfoTable[ProjectName]=DiscreteStatsTable[[#This Row],[ProjectName]])*ProjectInfoTable[ConfidenceInterval]))</f>
        <v>0.95</v>
      </c>
      <c r="Q1477" s="5">
        <f>IF(AND(DiscreteStatsTable[[#This Row],[RepsWithStatObserved]]=1,Y1477=0),200000000000000000000,IFERROR(_xlfn.T.INV.2T(1 -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77" s="5" cm="1">
        <f t="array" ref="R1477">MIN(IF((DiscreteStatsTable[GroupByKey]=DiscreteStatsTable[[#This Row],[GroupByKey]]),(DiscreteStatsTable[GroupByKey]=DiscreteStatsTable[[#This Row],[GroupByKey]])*DiscreteStatsTable[Average]))</f>
        <v>3.54565224630353</v>
      </c>
      <c r="S1477" s="5" cm="1">
        <f t="array" ref="S1477">MAX(IF((DiscreteStatsTable[GroupByKey]=DiscreteStatsTable[[#This Row],[GroupByKey]]),(DiscreteStatsTable[GroupByKey]=DiscreteStatsTable[[#This Row],[GroupByKey]])*DiscreteStatsTable[Average]))</f>
        <v>3.8036366544294</v>
      </c>
      <c r="T1477" s="5" cm="1">
        <f t="array" ref="T1477">MIN(IF((DiscreteStatsTable[GroupByKey]=DiscreteStatsTable[[#This Row],[GroupByKey]]),(DiscreteStatsTable[GroupByKey]=DiscreteStatsTable[[#This Row],[GroupByKey]])*DiscreteStatsTable[Minimum]))</f>
        <v>1.5061462811478601</v>
      </c>
      <c r="U1477" s="5" cm="1">
        <f t="array" ref="U1477">MAX(IF((DiscreteStatsTable[GroupByKey]=DiscreteStatsTable[[#This Row],[GroupByKey]]),(DiscreteStatsTable[GroupByKey]=DiscreteStatsTable[[#This Row],[GroupByKey]])*DiscreteStatsTable[Maximum]))</f>
        <v>6.9787314641248503</v>
      </c>
      <c r="V1477" s="5" cm="1">
        <f t="array" ref="V1477">IFERROR(AVERAGE(IF((DiscreteStatsTable[GroupByKey]=DiscreteStatsTable[[#This Row],[GroupByKey]]),(DiscreteStatsTable[GroupByKey]=DiscreteStatsTable[[#This Row],[GroupByKey]])*DiscreteStatsTable[NumberObservations])),0)</f>
        <v>305.8</v>
      </c>
      <c r="W1477" s="5">
        <f>IF((DiscreteStatsTable[[#This Row],[RepsRequested]]&gt;1),DiscreteStatsTable[[#This Row],[HalfWidth]],DiscreteStatsTable[[#This Row],[BatchMeansHalfWidth]])</f>
        <v>1.8966233208060453E-2</v>
      </c>
      <c r="X1477" s="5" cm="1">
        <f t="array" ref="X1477">COUNT(IF((DiscreteStatsTable[GroupByKey]=DiscreteStatsTable[[#This Row],[GroupByKey]]),(DiscreteStatsTable[GroupByKey]=DiscreteStatsTable[[#This Row],[GroupByKey]])*DiscreteStatsTable[Replication]))</f>
        <v>50</v>
      </c>
      <c r="Y1477" s="5">
        <f>IF(DiscreteStatsTable[[#This Row],[RepsRequested]]=DiscreteStatsTable[[#This Row],[RepsWithStatObserved]],1,0)</f>
        <v>1</v>
      </c>
    </row>
    <row r="1478" spans="1:25" x14ac:dyDescent="0.25">
      <c r="A1478" t="s">
        <v>68</v>
      </c>
      <c r="B1478" t="s">
        <v>70</v>
      </c>
      <c r="C1478">
        <v>13</v>
      </c>
      <c r="D1478" t="s">
        <v>99</v>
      </c>
      <c r="E1478" t="s">
        <v>77</v>
      </c>
      <c r="F1478" t="s">
        <v>73</v>
      </c>
      <c r="G1478">
        <v>0</v>
      </c>
      <c r="H1478">
        <v>2E+20</v>
      </c>
      <c r="I1478">
        <v>0</v>
      </c>
      <c r="J1478">
        <v>0</v>
      </c>
      <c r="K1478">
        <v>304</v>
      </c>
      <c r="L147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78" s="5" cm="1">
        <f t="array" ref="M1478">MAX(IF((ProjectInfoTable[ProjectName]=DiscreteStatsTable[[#This Row],[ProjectName]]),(ProjectInfoTable[ProjectName]=DiscreteStatsTable[[#This Row],[ProjectName]])*ProjectInfoTable[NumberOfReplications]))</f>
        <v>50</v>
      </c>
      <c r="N1478" s="5" cm="1">
        <f t="array" ref="N1478">IFERROR(AVERAGE(IF((DiscreteStatsTable[GroupByKey]=DiscreteStatsTable[[#This Row],[GroupByKey]]),(DiscreteStatsTable[GroupByKey]=DiscreteStatsTable[[#This Row],[GroupByKey]])*DiscreteStatsTable[Average])),0)</f>
        <v>0</v>
      </c>
      <c r="O1478" s="5" cm="1">
        <f t="array" ref="O1478">IFERROR(_xlfn.STDEV.S(IF((DiscreteStatsTable[GroupByKey]=DiscreteStatsTable[[#This Row],[GroupByKey]]),(DiscreteStatsTable[GroupByKey]=DiscreteStatsTable[[#This Row],[GroupByKey]])*DiscreteStatsTable[Average])),0)</f>
        <v>0</v>
      </c>
      <c r="P1478" s="5" cm="1">
        <f t="array" ref="P1478">MAX(IF((ProjectInfoTable[ProjectName]=DiscreteStatsTable[[#This Row],[ProjectName]]),(ProjectInfoTable[ProjectName]=DiscreteStatsTable[[#This Row],[ProjectName]])*ProjectInfoTable[ConfidenceInterval]))</f>
        <v>0.95</v>
      </c>
      <c r="Q1478" s="5">
        <f>IF(AND(DiscreteStatsTable[[#This Row],[RepsWithStatObserved]]=1,Y1478=0),200000000000000000000,IFERROR(_xlfn.T.INV.2T(1 -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8" s="5" cm="1">
        <f t="array" ref="R1478">MIN(IF((DiscreteStatsTable[GroupByKey]=DiscreteStatsTable[[#This Row],[GroupByKey]]),(DiscreteStatsTable[GroupByKey]=DiscreteStatsTable[[#This Row],[GroupByKey]])*DiscreteStatsTable[Average]))</f>
        <v>0</v>
      </c>
      <c r="S1478" s="5" cm="1">
        <f t="array" ref="S1478">MAX(IF((DiscreteStatsTable[GroupByKey]=DiscreteStatsTable[[#This Row],[GroupByKey]]),(DiscreteStatsTable[GroupByKey]=DiscreteStatsTable[[#This Row],[GroupByKey]])*DiscreteStatsTable[Average]))</f>
        <v>0</v>
      </c>
      <c r="T1478" s="5" cm="1">
        <f t="array" ref="T1478">MIN(IF((DiscreteStatsTable[GroupByKey]=DiscreteStatsTable[[#This Row],[GroupByKey]]),(DiscreteStatsTable[GroupByKey]=DiscreteStatsTable[[#This Row],[GroupByKey]])*DiscreteStatsTable[Minimum]))</f>
        <v>0</v>
      </c>
      <c r="U1478" s="5" cm="1">
        <f t="array" ref="U1478">MAX(IF((DiscreteStatsTable[GroupByKey]=DiscreteStatsTable[[#This Row],[GroupByKey]]),(DiscreteStatsTable[GroupByKey]=DiscreteStatsTable[[#This Row],[GroupByKey]])*DiscreteStatsTable[Maximum]))</f>
        <v>0</v>
      </c>
      <c r="V1478" s="5" cm="1">
        <f t="array" ref="V1478">IFERROR(AVERAGE(IF((DiscreteStatsTable[GroupByKey]=DiscreteStatsTable[[#This Row],[GroupByKey]]),(DiscreteStatsTable[GroupByKey]=DiscreteStatsTable[[#This Row],[GroupByKey]])*DiscreteStatsTable[NumberObservations])),0)</f>
        <v>305.8</v>
      </c>
      <c r="W1478" s="5">
        <f>IF((DiscreteStatsTable[[#This Row],[RepsRequested]]&gt;1),DiscreteStatsTable[[#This Row],[HalfWidth]],DiscreteStatsTable[[#This Row],[BatchMeansHalfWidth]])</f>
        <v>0</v>
      </c>
      <c r="X1478" s="5" cm="1">
        <f t="array" ref="X1478">COUNT(IF((DiscreteStatsTable[GroupByKey]=DiscreteStatsTable[[#This Row],[GroupByKey]]),(DiscreteStatsTable[GroupByKey]=DiscreteStatsTable[[#This Row],[GroupByKey]])*DiscreteStatsTable[Replication]))</f>
        <v>50</v>
      </c>
      <c r="Y1478" s="5">
        <f>IF(DiscreteStatsTable[[#This Row],[RepsRequested]]=DiscreteStatsTable[[#This Row],[RepsWithStatObserved]],1,0)</f>
        <v>1</v>
      </c>
    </row>
    <row r="1479" spans="1:25" x14ac:dyDescent="0.25">
      <c r="A1479" t="s">
        <v>68</v>
      </c>
      <c r="B1479" t="s">
        <v>70</v>
      </c>
      <c r="C1479">
        <v>13</v>
      </c>
      <c r="D1479" t="s">
        <v>99</v>
      </c>
      <c r="E1479" t="s">
        <v>78</v>
      </c>
      <c r="F1479" t="s">
        <v>73</v>
      </c>
      <c r="G1479">
        <v>0.32442225759505</v>
      </c>
      <c r="H1479">
        <v>2E+20</v>
      </c>
      <c r="I1479">
        <v>0</v>
      </c>
      <c r="J1479">
        <v>3.1537219158368499</v>
      </c>
      <c r="K1479">
        <v>304</v>
      </c>
      <c r="L147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79" s="5" cm="1">
        <f t="array" ref="M1479">MAX(IF((ProjectInfoTable[ProjectName]=DiscreteStatsTable[[#This Row],[ProjectName]]),(ProjectInfoTable[ProjectName]=DiscreteStatsTable[[#This Row],[ProjectName]])*ProjectInfoTable[NumberOfReplications]))</f>
        <v>50</v>
      </c>
      <c r="N1479" s="5" cm="1">
        <f t="array" ref="N1479">IFERROR(AVERAGE(IF((DiscreteStatsTable[GroupByKey]=DiscreteStatsTable[[#This Row],[GroupByKey]]),(DiscreteStatsTable[GroupByKey]=DiscreteStatsTable[[#This Row],[GroupByKey]])*DiscreteStatsTable[Average])),0)</f>
        <v>0.39514726730674299</v>
      </c>
      <c r="O1479" s="5" cm="1">
        <f t="array" ref="O1479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79" s="5" cm="1">
        <f t="array" ref="P1479">MAX(IF((ProjectInfoTable[ProjectName]=DiscreteStatsTable[[#This Row],[ProjectName]]),(ProjectInfoTable[ProjectName]=DiscreteStatsTable[[#This Row],[ProjectName]])*ProjectInfoTable[ConfidenceInterval]))</f>
        <v>0.95</v>
      </c>
      <c r="Q1479" s="5">
        <f>IF(AND(DiscreteStatsTable[[#This Row],[RepsWithStatObserved]]=1,Y1479=0),200000000000000000000,IFERROR(_xlfn.T.INV.2T(1 -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79" s="5" cm="1">
        <f t="array" ref="R1479">MIN(IF((DiscreteStatsTable[GroupByKey]=DiscreteStatsTable[[#This Row],[GroupByKey]]),(DiscreteStatsTable[GroupByKey]=DiscreteStatsTable[[#This Row],[GroupByKey]])*DiscreteStatsTable[Average]))</f>
        <v>0.237432783899929</v>
      </c>
      <c r="S1479" s="5" cm="1">
        <f t="array" ref="S1479">MAX(IF((DiscreteStatsTable[GroupByKey]=DiscreteStatsTable[[#This Row],[GroupByKey]]),(DiscreteStatsTable[GroupByKey]=DiscreteStatsTable[[#This Row],[GroupByKey]])*DiscreteStatsTable[Average]))</f>
        <v>0.84867511073416402</v>
      </c>
      <c r="T1479" s="5" cm="1">
        <f t="array" ref="T1479">MIN(IF((DiscreteStatsTable[GroupByKey]=DiscreteStatsTable[[#This Row],[GroupByKey]]),(DiscreteStatsTable[GroupByKey]=DiscreteStatsTable[[#This Row],[GroupByKey]])*DiscreteStatsTable[Minimum]))</f>
        <v>0</v>
      </c>
      <c r="U1479" s="5" cm="1">
        <f t="array" ref="U1479">MAX(IF((DiscreteStatsTable[GroupByKey]=DiscreteStatsTable[[#This Row],[GroupByKey]]),(DiscreteStatsTable[GroupByKey]=DiscreteStatsTable[[#This Row],[GroupByKey]])*DiscreteStatsTable[Maximum]))</f>
        <v>8.0759045309264508</v>
      </c>
      <c r="V1479" s="5" cm="1">
        <f t="array" ref="V1479">IFERROR(AVERAGE(IF((DiscreteStatsTable[GroupByKey]=DiscreteStatsTable[[#This Row],[GroupByKey]]),(DiscreteStatsTable[GroupByKey]=DiscreteStatsTable[[#This Row],[GroupByKey]])*DiscreteStatsTable[NumberObservations])),0)</f>
        <v>305.8</v>
      </c>
      <c r="W1479" s="5">
        <f>IF((DiscreteStatsTable[[#This Row],[RepsRequested]]&gt;1),DiscreteStatsTable[[#This Row],[HalfWidth]],DiscreteStatsTable[[#This Row],[BatchMeansHalfWidth]])</f>
        <v>3.0763164648454102E-2</v>
      </c>
      <c r="X1479" s="5" cm="1">
        <f t="array" ref="X1479">COUNT(IF((DiscreteStatsTable[GroupByKey]=DiscreteStatsTable[[#This Row],[GroupByKey]]),(DiscreteStatsTable[GroupByKey]=DiscreteStatsTable[[#This Row],[GroupByKey]])*DiscreteStatsTable[Replication]))</f>
        <v>50</v>
      </c>
      <c r="Y1479" s="5">
        <f>IF(DiscreteStatsTable[[#This Row],[RepsRequested]]=DiscreteStatsTable[[#This Row],[RepsWithStatObserved]],1,0)</f>
        <v>1</v>
      </c>
    </row>
    <row r="1480" spans="1:25" x14ac:dyDescent="0.25">
      <c r="A1480" t="s">
        <v>68</v>
      </c>
      <c r="B1480" t="s">
        <v>70</v>
      </c>
      <c r="C1480">
        <v>14</v>
      </c>
      <c r="D1480" t="s">
        <v>99</v>
      </c>
      <c r="E1480" t="s">
        <v>72</v>
      </c>
      <c r="F1480" t="s">
        <v>73</v>
      </c>
      <c r="G1480">
        <v>0.120200644637352</v>
      </c>
      <c r="H1480">
        <v>2E+20</v>
      </c>
      <c r="I1480">
        <v>5.5725784099115598E-2</v>
      </c>
      <c r="J1480">
        <v>0.221486408213171</v>
      </c>
      <c r="K1480">
        <v>307</v>
      </c>
      <c r="L148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80" s="5" cm="1">
        <f t="array" ref="M1480">MAX(IF((ProjectInfoTable[ProjectName]=DiscreteStatsTable[[#This Row],[ProjectName]]),(ProjectInfoTable[ProjectName]=DiscreteStatsTable[[#This Row],[ProjectName]])*ProjectInfoTable[NumberOfReplications]))</f>
        <v>50</v>
      </c>
      <c r="N1480" s="5" cm="1">
        <f t="array" ref="N1480">IFERROR(AVERAGE(IF((DiscreteStatsTable[GroupByKey]=DiscreteStatsTable[[#This Row],[GroupByKey]]),(DiscreteStatsTable[GroupByKey]=DiscreteStatsTable[[#This Row],[GroupByKey]])*DiscreteStatsTable[Average])),0)</f>
        <v>0.12177686007467209</v>
      </c>
      <c r="O1480" s="5" cm="1">
        <f t="array" ref="O148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80" s="5" cm="1">
        <f t="array" ref="P1480">MAX(IF((ProjectInfoTable[ProjectName]=DiscreteStatsTable[[#This Row],[ProjectName]]),(ProjectInfoTable[ProjectName]=DiscreteStatsTable[[#This Row],[ProjectName]])*ProjectInfoTable[ConfidenceInterval]))</f>
        <v>0.95</v>
      </c>
      <c r="Q1480" s="5">
        <f>IF(AND(DiscreteStatsTable[[#This Row],[RepsWithStatObserved]]=1,Y1480=0),200000000000000000000,IFERROR(_xlfn.T.INV.2T(1 -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80" s="5" cm="1">
        <f t="array" ref="R1480">MIN(IF((DiscreteStatsTable[GroupByKey]=DiscreteStatsTable[[#This Row],[GroupByKey]]),(DiscreteStatsTable[GroupByKey]=DiscreteStatsTable[[#This Row],[GroupByKey]])*DiscreteStatsTable[Average]))</f>
        <v>0.118188408210118</v>
      </c>
      <c r="S1480" s="5" cm="1">
        <f t="array" ref="S1480">MAX(IF((DiscreteStatsTable[GroupByKey]=DiscreteStatsTable[[#This Row],[GroupByKey]]),(DiscreteStatsTable[GroupByKey]=DiscreteStatsTable[[#This Row],[GroupByKey]])*DiscreteStatsTable[Average]))</f>
        <v>0.12678788848097999</v>
      </c>
      <c r="T1480" s="5" cm="1">
        <f t="array" ref="T1480">MIN(IF((DiscreteStatsTable[GroupByKey]=DiscreteStatsTable[[#This Row],[GroupByKey]]),(DiscreteStatsTable[GroupByKey]=DiscreteStatsTable[[#This Row],[GroupByKey]])*DiscreteStatsTable[Minimum]))</f>
        <v>5.0204876038262097E-2</v>
      </c>
      <c r="U1480" s="5" cm="1">
        <f t="array" ref="U1480">MAX(IF((DiscreteStatsTable[GroupByKey]=DiscreteStatsTable[[#This Row],[GroupByKey]]),(DiscreteStatsTable[GroupByKey]=DiscreteStatsTable[[#This Row],[GroupByKey]])*DiscreteStatsTable[Maximum]))</f>
        <v>0.23262438213749501</v>
      </c>
      <c r="V1480" s="5" cm="1">
        <f t="array" ref="V1480">IFERROR(AVERAGE(IF((DiscreteStatsTable[GroupByKey]=DiscreteStatsTable[[#This Row],[GroupByKey]]),(DiscreteStatsTable[GroupByKey]=DiscreteStatsTable[[#This Row],[GroupByKey]])*DiscreteStatsTable[NumberObservations])),0)</f>
        <v>305.8</v>
      </c>
      <c r="W1480" s="5">
        <f>IF((DiscreteStatsTable[[#This Row],[RepsRequested]]&gt;1),DiscreteStatsTable[[#This Row],[HalfWidth]],DiscreteStatsTable[[#This Row],[BatchMeansHalfWidth]])</f>
        <v>6.3220777360200328E-4</v>
      </c>
      <c r="X1480" s="5" cm="1">
        <f t="array" ref="X1480">COUNT(IF((DiscreteStatsTable[GroupByKey]=DiscreteStatsTable[[#This Row],[GroupByKey]]),(DiscreteStatsTable[GroupByKey]=DiscreteStatsTable[[#This Row],[GroupByKey]])*DiscreteStatsTable[Replication]))</f>
        <v>50</v>
      </c>
      <c r="Y1480" s="5">
        <f>IF(DiscreteStatsTable[[#This Row],[RepsRequested]]=DiscreteStatsTable[[#This Row],[RepsWithStatObserved]],1,0)</f>
        <v>1</v>
      </c>
    </row>
    <row r="1481" spans="1:25" x14ac:dyDescent="0.25">
      <c r="A1481" t="s">
        <v>68</v>
      </c>
      <c r="B1481" t="s">
        <v>70</v>
      </c>
      <c r="C1481">
        <v>14</v>
      </c>
      <c r="D1481" t="s">
        <v>99</v>
      </c>
      <c r="E1481" t="s">
        <v>74</v>
      </c>
      <c r="F1481" t="s">
        <v>73</v>
      </c>
      <c r="G1481">
        <v>4.003747281151</v>
      </c>
      <c r="H1481">
        <v>2E+20</v>
      </c>
      <c r="I1481">
        <v>1.7003600989569301</v>
      </c>
      <c r="J1481">
        <v>10.0436353180627</v>
      </c>
      <c r="K1481">
        <v>307</v>
      </c>
      <c r="L148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81" s="5" cm="1">
        <f t="array" ref="M1481">MAX(IF((ProjectInfoTable[ProjectName]=DiscreteStatsTable[[#This Row],[ProjectName]]),(ProjectInfoTable[ProjectName]=DiscreteStatsTable[[#This Row],[ProjectName]])*ProjectInfoTable[NumberOfReplications]))</f>
        <v>50</v>
      </c>
      <c r="N1481" s="5" cm="1">
        <f t="array" ref="N1481">IFERROR(AVERAGE(IF((DiscreteStatsTable[GroupByKey]=DiscreteStatsTable[[#This Row],[GroupByKey]]),(DiscreteStatsTable[GroupByKey]=DiscreteStatsTable[[#This Row],[GroupByKey]])*DiscreteStatsTable[Average])),0)</f>
        <v>4.0484530695469045</v>
      </c>
      <c r="O1481" s="5" cm="1">
        <f t="array" ref="O1481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81" s="5" cm="1">
        <f t="array" ref="P1481">MAX(IF((ProjectInfoTable[ProjectName]=DiscreteStatsTable[[#This Row],[ProjectName]]),(ProjectInfoTable[ProjectName]=DiscreteStatsTable[[#This Row],[ProjectName]])*ProjectInfoTable[ConfidenceInterval]))</f>
        <v>0.95</v>
      </c>
      <c r="Q1481" s="5">
        <f>IF(AND(DiscreteStatsTable[[#This Row],[RepsWithStatObserved]]=1,Y1481=0),200000000000000000000,IFERROR(_xlfn.T.INV.2T(1 -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81" s="5" cm="1">
        <f t="array" ref="R1481">MIN(IF((DiscreteStatsTable[GroupByKey]=DiscreteStatsTable[[#This Row],[GroupByKey]]),(DiscreteStatsTable[GroupByKey]=DiscreteStatsTable[[#This Row],[GroupByKey]])*DiscreteStatsTable[Average]))</f>
        <v>3.8225886263195901</v>
      </c>
      <c r="S1481" s="5" cm="1">
        <f t="array" ref="S1481">MAX(IF((DiscreteStatsTable[GroupByKey]=DiscreteStatsTable[[#This Row],[GroupByKey]]),(DiscreteStatsTable[GroupByKey]=DiscreteStatsTable[[#This Row],[GroupByKey]])*DiscreteStatsTable[Average]))</f>
        <v>4.5313661665321696</v>
      </c>
      <c r="T1481" s="5" cm="1">
        <f t="array" ref="T1481">MIN(IF((DiscreteStatsTable[GroupByKey]=DiscreteStatsTable[[#This Row],[GroupByKey]]),(DiscreteStatsTable[GroupByKey]=DiscreteStatsTable[[#This Row],[GroupByKey]])*DiscreteStatsTable[Minimum]))</f>
        <v>1.5061462811478601</v>
      </c>
      <c r="U1481" s="5" cm="1">
        <f t="array" ref="U1481">MAX(IF((DiscreteStatsTable[GroupByKey]=DiscreteStatsTable[[#This Row],[GroupByKey]]),(DiscreteStatsTable[GroupByKey]=DiscreteStatsTable[[#This Row],[GroupByKey]])*DiscreteStatsTable[Maximum]))</f>
        <v>12.7448467115066</v>
      </c>
      <c r="V1481" s="5" cm="1">
        <f t="array" ref="V1481">IFERROR(AVERAGE(IF((DiscreteStatsTable[GroupByKey]=DiscreteStatsTable[[#This Row],[GroupByKey]]),(DiscreteStatsTable[GroupByKey]=DiscreteStatsTable[[#This Row],[GroupByKey]])*DiscreteStatsTable[NumberObservations])),0)</f>
        <v>305.8</v>
      </c>
      <c r="W1481" s="5">
        <f>IF((DiscreteStatsTable[[#This Row],[RepsRequested]]&gt;1),DiscreteStatsTable[[#This Row],[HalfWidth]],DiscreteStatsTable[[#This Row],[BatchMeansHalfWidth]])</f>
        <v>4.3756559630115342E-2</v>
      </c>
      <c r="X1481" s="5" cm="1">
        <f t="array" ref="X1481">COUNT(IF((DiscreteStatsTable[GroupByKey]=DiscreteStatsTable[[#This Row],[GroupByKey]]),(DiscreteStatsTable[GroupByKey]=DiscreteStatsTable[[#This Row],[GroupByKey]])*DiscreteStatsTable[Replication]))</f>
        <v>50</v>
      </c>
      <c r="Y1481" s="5">
        <f>IF(DiscreteStatsTable[[#This Row],[RepsRequested]]=DiscreteStatsTable[[#This Row],[RepsWithStatObserved]],1,0)</f>
        <v>1</v>
      </c>
    </row>
    <row r="1482" spans="1:25" x14ac:dyDescent="0.25">
      <c r="A1482" t="s">
        <v>68</v>
      </c>
      <c r="B1482" t="s">
        <v>70</v>
      </c>
      <c r="C1482">
        <v>14</v>
      </c>
      <c r="D1482" t="s">
        <v>99</v>
      </c>
      <c r="E1482" t="s">
        <v>75</v>
      </c>
      <c r="F1482" t="s">
        <v>73</v>
      </c>
      <c r="G1482">
        <v>0.120200644637352</v>
      </c>
      <c r="H1482">
        <v>2E+20</v>
      </c>
      <c r="I1482">
        <v>5.5725784099115598E-2</v>
      </c>
      <c r="J1482">
        <v>0.221486408213171</v>
      </c>
      <c r="K1482">
        <v>307</v>
      </c>
      <c r="L148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82" s="5" cm="1">
        <f t="array" ref="M1482">MAX(IF((ProjectInfoTable[ProjectName]=DiscreteStatsTable[[#This Row],[ProjectName]]),(ProjectInfoTable[ProjectName]=DiscreteStatsTable[[#This Row],[ProjectName]])*ProjectInfoTable[NumberOfReplications]))</f>
        <v>50</v>
      </c>
      <c r="N1482" s="5" cm="1">
        <f t="array" ref="N1482">IFERROR(AVERAGE(IF((DiscreteStatsTable[GroupByKey]=DiscreteStatsTable[[#This Row],[GroupByKey]]),(DiscreteStatsTable[GroupByKey]=DiscreteStatsTable[[#This Row],[GroupByKey]])*DiscreteStatsTable[Average])),0)</f>
        <v>0.12177686007467209</v>
      </c>
      <c r="O1482" s="5" cm="1">
        <f t="array" ref="O148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82" s="5" cm="1">
        <f t="array" ref="P1482">MAX(IF((ProjectInfoTable[ProjectName]=DiscreteStatsTable[[#This Row],[ProjectName]]),(ProjectInfoTable[ProjectName]=DiscreteStatsTable[[#This Row],[ProjectName]])*ProjectInfoTable[ConfidenceInterval]))</f>
        <v>0.95</v>
      </c>
      <c r="Q1482" s="5">
        <f>IF(AND(DiscreteStatsTable[[#This Row],[RepsWithStatObserved]]=1,Y1482=0),200000000000000000000,IFERROR(_xlfn.T.INV.2T(1 -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82" s="5" cm="1">
        <f t="array" ref="R1482">MIN(IF((DiscreteStatsTable[GroupByKey]=DiscreteStatsTable[[#This Row],[GroupByKey]]),(DiscreteStatsTable[GroupByKey]=DiscreteStatsTable[[#This Row],[GroupByKey]])*DiscreteStatsTable[Average]))</f>
        <v>0.118188408210118</v>
      </c>
      <c r="S1482" s="5" cm="1">
        <f t="array" ref="S1482">MAX(IF((DiscreteStatsTable[GroupByKey]=DiscreteStatsTable[[#This Row],[GroupByKey]]),(DiscreteStatsTable[GroupByKey]=DiscreteStatsTable[[#This Row],[GroupByKey]])*DiscreteStatsTable[Average]))</f>
        <v>0.12678788848097999</v>
      </c>
      <c r="T1482" s="5" cm="1">
        <f t="array" ref="T1482">MIN(IF((DiscreteStatsTable[GroupByKey]=DiscreteStatsTable[[#This Row],[GroupByKey]]),(DiscreteStatsTable[GroupByKey]=DiscreteStatsTable[[#This Row],[GroupByKey]])*DiscreteStatsTable[Minimum]))</f>
        <v>5.0204876038262097E-2</v>
      </c>
      <c r="U1482" s="5" cm="1">
        <f t="array" ref="U1482">MAX(IF((DiscreteStatsTable[GroupByKey]=DiscreteStatsTable[[#This Row],[GroupByKey]]),(DiscreteStatsTable[GroupByKey]=DiscreteStatsTable[[#This Row],[GroupByKey]])*DiscreteStatsTable[Maximum]))</f>
        <v>0.23262438213749501</v>
      </c>
      <c r="V1482" s="5" cm="1">
        <f t="array" ref="V1482">IFERROR(AVERAGE(IF((DiscreteStatsTable[GroupByKey]=DiscreteStatsTable[[#This Row],[GroupByKey]]),(DiscreteStatsTable[GroupByKey]=DiscreteStatsTable[[#This Row],[GroupByKey]])*DiscreteStatsTable[NumberObservations])),0)</f>
        <v>305.8</v>
      </c>
      <c r="W1482" s="5">
        <f>IF((DiscreteStatsTable[[#This Row],[RepsRequested]]&gt;1),DiscreteStatsTable[[#This Row],[HalfWidth]],DiscreteStatsTable[[#This Row],[BatchMeansHalfWidth]])</f>
        <v>6.3220777360200328E-4</v>
      </c>
      <c r="X1482" s="5" cm="1">
        <f t="array" ref="X1482">COUNT(IF((DiscreteStatsTable[GroupByKey]=DiscreteStatsTable[[#This Row],[GroupByKey]]),(DiscreteStatsTable[GroupByKey]=DiscreteStatsTable[[#This Row],[GroupByKey]])*DiscreteStatsTable[Replication]))</f>
        <v>50</v>
      </c>
      <c r="Y1482" s="5">
        <f>IF(DiscreteStatsTable[[#This Row],[RepsRequested]]=DiscreteStatsTable[[#This Row],[RepsWithStatObserved]],1,0)</f>
        <v>1</v>
      </c>
    </row>
    <row r="1483" spans="1:25" x14ac:dyDescent="0.25">
      <c r="A1483" t="s">
        <v>68</v>
      </c>
      <c r="B1483" t="s">
        <v>70</v>
      </c>
      <c r="C1483">
        <v>14</v>
      </c>
      <c r="D1483" t="s">
        <v>99</v>
      </c>
      <c r="E1483" t="s">
        <v>76</v>
      </c>
      <c r="F1483" t="s">
        <v>73</v>
      </c>
      <c r="G1483">
        <v>3.6060193391205502</v>
      </c>
      <c r="H1483">
        <v>2E+20</v>
      </c>
      <c r="I1483">
        <v>1.67177352297347</v>
      </c>
      <c r="J1483">
        <v>6.6445922463951197</v>
      </c>
      <c r="K1483">
        <v>307</v>
      </c>
      <c r="L148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83" s="5" cm="1">
        <f t="array" ref="M1483">MAX(IF((ProjectInfoTable[ProjectName]=DiscreteStatsTable[[#This Row],[ProjectName]]),(ProjectInfoTable[ProjectName]=DiscreteStatsTable[[#This Row],[ProjectName]])*ProjectInfoTable[NumberOfReplications]))</f>
        <v>50</v>
      </c>
      <c r="N1483" s="5" cm="1">
        <f t="array" ref="N1483">IFERROR(AVERAGE(IF((DiscreteStatsTable[GroupByKey]=DiscreteStatsTable[[#This Row],[GroupByKey]]),(DiscreteStatsTable[GroupByKey]=DiscreteStatsTable[[#This Row],[GroupByKey]])*DiscreteStatsTable[Average])),0)</f>
        <v>3.653305802240161</v>
      </c>
      <c r="O1483" s="5" cm="1">
        <f t="array" ref="O1483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83" s="5" cm="1">
        <f t="array" ref="P1483">MAX(IF((ProjectInfoTable[ProjectName]=DiscreteStatsTable[[#This Row],[ProjectName]]),(ProjectInfoTable[ProjectName]=DiscreteStatsTable[[#This Row],[ProjectName]])*ProjectInfoTable[ConfidenceInterval]))</f>
        <v>0.95</v>
      </c>
      <c r="Q1483" s="5">
        <f>IF(AND(DiscreteStatsTable[[#This Row],[RepsWithStatObserved]]=1,Y1483=0),200000000000000000000,IFERROR(_xlfn.T.INV.2T(1 -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83" s="5" cm="1">
        <f t="array" ref="R1483">MIN(IF((DiscreteStatsTable[GroupByKey]=DiscreteStatsTable[[#This Row],[GroupByKey]]),(DiscreteStatsTable[GroupByKey]=DiscreteStatsTable[[#This Row],[GroupByKey]])*DiscreteStatsTable[Average]))</f>
        <v>3.54565224630353</v>
      </c>
      <c r="S1483" s="5" cm="1">
        <f t="array" ref="S1483">MAX(IF((DiscreteStatsTable[GroupByKey]=DiscreteStatsTable[[#This Row],[GroupByKey]]),(DiscreteStatsTable[GroupByKey]=DiscreteStatsTable[[#This Row],[GroupByKey]])*DiscreteStatsTable[Average]))</f>
        <v>3.8036366544294</v>
      </c>
      <c r="T1483" s="5" cm="1">
        <f t="array" ref="T1483">MIN(IF((DiscreteStatsTable[GroupByKey]=DiscreteStatsTable[[#This Row],[GroupByKey]]),(DiscreteStatsTable[GroupByKey]=DiscreteStatsTable[[#This Row],[GroupByKey]])*DiscreteStatsTable[Minimum]))</f>
        <v>1.5061462811478601</v>
      </c>
      <c r="U1483" s="5" cm="1">
        <f t="array" ref="U1483">MAX(IF((DiscreteStatsTable[GroupByKey]=DiscreteStatsTable[[#This Row],[GroupByKey]]),(DiscreteStatsTable[GroupByKey]=DiscreteStatsTable[[#This Row],[GroupByKey]])*DiscreteStatsTable[Maximum]))</f>
        <v>6.9787314641248503</v>
      </c>
      <c r="V1483" s="5" cm="1">
        <f t="array" ref="V1483">IFERROR(AVERAGE(IF((DiscreteStatsTable[GroupByKey]=DiscreteStatsTable[[#This Row],[GroupByKey]]),(DiscreteStatsTable[GroupByKey]=DiscreteStatsTable[[#This Row],[GroupByKey]])*DiscreteStatsTable[NumberObservations])),0)</f>
        <v>305.8</v>
      </c>
      <c r="W1483" s="5">
        <f>IF((DiscreteStatsTable[[#This Row],[RepsRequested]]&gt;1),DiscreteStatsTable[[#This Row],[HalfWidth]],DiscreteStatsTable[[#This Row],[BatchMeansHalfWidth]])</f>
        <v>1.8966233208060453E-2</v>
      </c>
      <c r="X1483" s="5" cm="1">
        <f t="array" ref="X1483">COUNT(IF((DiscreteStatsTable[GroupByKey]=DiscreteStatsTable[[#This Row],[GroupByKey]]),(DiscreteStatsTable[GroupByKey]=DiscreteStatsTable[[#This Row],[GroupByKey]])*DiscreteStatsTable[Replication]))</f>
        <v>50</v>
      </c>
      <c r="Y1483" s="5">
        <f>IF(DiscreteStatsTable[[#This Row],[RepsRequested]]=DiscreteStatsTable[[#This Row],[RepsWithStatObserved]],1,0)</f>
        <v>1</v>
      </c>
    </row>
    <row r="1484" spans="1:25" x14ac:dyDescent="0.25">
      <c r="A1484" t="s">
        <v>68</v>
      </c>
      <c r="B1484" t="s">
        <v>70</v>
      </c>
      <c r="C1484">
        <v>14</v>
      </c>
      <c r="D1484" t="s">
        <v>99</v>
      </c>
      <c r="E1484" t="s">
        <v>77</v>
      </c>
      <c r="F1484" t="s">
        <v>73</v>
      </c>
      <c r="G1484">
        <v>0</v>
      </c>
      <c r="H1484">
        <v>2E+20</v>
      </c>
      <c r="I1484">
        <v>0</v>
      </c>
      <c r="J1484">
        <v>0</v>
      </c>
      <c r="K1484">
        <v>307</v>
      </c>
      <c r="L148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84" s="5" cm="1">
        <f t="array" ref="M1484">MAX(IF((ProjectInfoTable[ProjectName]=DiscreteStatsTable[[#This Row],[ProjectName]]),(ProjectInfoTable[ProjectName]=DiscreteStatsTable[[#This Row],[ProjectName]])*ProjectInfoTable[NumberOfReplications]))</f>
        <v>50</v>
      </c>
      <c r="N1484" s="5" cm="1">
        <f t="array" ref="N1484">IFERROR(AVERAGE(IF((DiscreteStatsTable[GroupByKey]=DiscreteStatsTable[[#This Row],[GroupByKey]]),(DiscreteStatsTable[GroupByKey]=DiscreteStatsTable[[#This Row],[GroupByKey]])*DiscreteStatsTable[Average])),0)</f>
        <v>0</v>
      </c>
      <c r="O1484" s="5" cm="1">
        <f t="array" ref="O1484">IFERROR(_xlfn.STDEV.S(IF((DiscreteStatsTable[GroupByKey]=DiscreteStatsTable[[#This Row],[GroupByKey]]),(DiscreteStatsTable[GroupByKey]=DiscreteStatsTable[[#This Row],[GroupByKey]])*DiscreteStatsTable[Average])),0)</f>
        <v>0</v>
      </c>
      <c r="P1484" s="5" cm="1">
        <f t="array" ref="P1484">MAX(IF((ProjectInfoTable[ProjectName]=DiscreteStatsTable[[#This Row],[ProjectName]]),(ProjectInfoTable[ProjectName]=DiscreteStatsTable[[#This Row],[ProjectName]])*ProjectInfoTable[ConfidenceInterval]))</f>
        <v>0.95</v>
      </c>
      <c r="Q1484" s="5">
        <f>IF(AND(DiscreteStatsTable[[#This Row],[RepsWithStatObserved]]=1,Y1484=0),200000000000000000000,IFERROR(_xlfn.T.INV.2T(1 -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84" s="5" cm="1">
        <f t="array" ref="R1484">MIN(IF((DiscreteStatsTable[GroupByKey]=DiscreteStatsTable[[#This Row],[GroupByKey]]),(DiscreteStatsTable[GroupByKey]=DiscreteStatsTable[[#This Row],[GroupByKey]])*DiscreteStatsTable[Average]))</f>
        <v>0</v>
      </c>
      <c r="S1484" s="5" cm="1">
        <f t="array" ref="S1484">MAX(IF((DiscreteStatsTable[GroupByKey]=DiscreteStatsTable[[#This Row],[GroupByKey]]),(DiscreteStatsTable[GroupByKey]=DiscreteStatsTable[[#This Row],[GroupByKey]])*DiscreteStatsTable[Average]))</f>
        <v>0</v>
      </c>
      <c r="T1484" s="5" cm="1">
        <f t="array" ref="T1484">MIN(IF((DiscreteStatsTable[GroupByKey]=DiscreteStatsTable[[#This Row],[GroupByKey]]),(DiscreteStatsTable[GroupByKey]=DiscreteStatsTable[[#This Row],[GroupByKey]])*DiscreteStatsTable[Minimum]))</f>
        <v>0</v>
      </c>
      <c r="U1484" s="5" cm="1">
        <f t="array" ref="U1484">MAX(IF((DiscreteStatsTable[GroupByKey]=DiscreteStatsTable[[#This Row],[GroupByKey]]),(DiscreteStatsTable[GroupByKey]=DiscreteStatsTable[[#This Row],[GroupByKey]])*DiscreteStatsTable[Maximum]))</f>
        <v>0</v>
      </c>
      <c r="V1484" s="5" cm="1">
        <f t="array" ref="V1484">IFERROR(AVERAGE(IF((DiscreteStatsTable[GroupByKey]=DiscreteStatsTable[[#This Row],[GroupByKey]]),(DiscreteStatsTable[GroupByKey]=DiscreteStatsTable[[#This Row],[GroupByKey]])*DiscreteStatsTable[NumberObservations])),0)</f>
        <v>305.8</v>
      </c>
      <c r="W1484" s="5">
        <f>IF((DiscreteStatsTable[[#This Row],[RepsRequested]]&gt;1),DiscreteStatsTable[[#This Row],[HalfWidth]],DiscreteStatsTable[[#This Row],[BatchMeansHalfWidth]])</f>
        <v>0</v>
      </c>
      <c r="X1484" s="5" cm="1">
        <f t="array" ref="X1484">COUNT(IF((DiscreteStatsTable[GroupByKey]=DiscreteStatsTable[[#This Row],[GroupByKey]]),(DiscreteStatsTable[GroupByKey]=DiscreteStatsTable[[#This Row],[GroupByKey]])*DiscreteStatsTable[Replication]))</f>
        <v>50</v>
      </c>
      <c r="Y1484" s="5">
        <f>IF(DiscreteStatsTable[[#This Row],[RepsRequested]]=DiscreteStatsTable[[#This Row],[RepsWithStatObserved]],1,0)</f>
        <v>1</v>
      </c>
    </row>
    <row r="1485" spans="1:25" x14ac:dyDescent="0.25">
      <c r="A1485" t="s">
        <v>68</v>
      </c>
      <c r="B1485" t="s">
        <v>70</v>
      </c>
      <c r="C1485">
        <v>14</v>
      </c>
      <c r="D1485" t="s">
        <v>99</v>
      </c>
      <c r="E1485" t="s">
        <v>78</v>
      </c>
      <c r="F1485" t="s">
        <v>73</v>
      </c>
      <c r="G1485">
        <v>0.39772794203044998</v>
      </c>
      <c r="H1485">
        <v>2E+20</v>
      </c>
      <c r="I1485">
        <v>0</v>
      </c>
      <c r="J1485">
        <v>4.9585991460689902</v>
      </c>
      <c r="K1485">
        <v>307</v>
      </c>
      <c r="L148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85" s="5" cm="1">
        <f t="array" ref="M1485">MAX(IF((ProjectInfoTable[ProjectName]=DiscreteStatsTable[[#This Row],[ProjectName]]),(ProjectInfoTable[ProjectName]=DiscreteStatsTable[[#This Row],[ProjectName]])*ProjectInfoTable[NumberOfReplications]))</f>
        <v>50</v>
      </c>
      <c r="N1485" s="5" cm="1">
        <f t="array" ref="N1485">IFERROR(AVERAGE(IF((DiscreteStatsTable[GroupByKey]=DiscreteStatsTable[[#This Row],[GroupByKey]]),(DiscreteStatsTable[GroupByKey]=DiscreteStatsTable[[#This Row],[GroupByKey]])*DiscreteStatsTable[Average])),0)</f>
        <v>0.39514726730674299</v>
      </c>
      <c r="O1485" s="5" cm="1">
        <f t="array" ref="O1485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85" s="5" cm="1">
        <f t="array" ref="P1485">MAX(IF((ProjectInfoTable[ProjectName]=DiscreteStatsTable[[#This Row],[ProjectName]]),(ProjectInfoTable[ProjectName]=DiscreteStatsTable[[#This Row],[ProjectName]])*ProjectInfoTable[ConfidenceInterval]))</f>
        <v>0.95</v>
      </c>
      <c r="Q1485" s="5">
        <f>IF(AND(DiscreteStatsTable[[#This Row],[RepsWithStatObserved]]=1,Y1485=0),200000000000000000000,IFERROR(_xlfn.T.INV.2T(1 -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85" s="5" cm="1">
        <f t="array" ref="R1485">MIN(IF((DiscreteStatsTable[GroupByKey]=DiscreteStatsTable[[#This Row],[GroupByKey]]),(DiscreteStatsTable[GroupByKey]=DiscreteStatsTable[[#This Row],[GroupByKey]])*DiscreteStatsTable[Average]))</f>
        <v>0.237432783899929</v>
      </c>
      <c r="S1485" s="5" cm="1">
        <f t="array" ref="S1485">MAX(IF((DiscreteStatsTable[GroupByKey]=DiscreteStatsTable[[#This Row],[GroupByKey]]),(DiscreteStatsTable[GroupByKey]=DiscreteStatsTable[[#This Row],[GroupByKey]])*DiscreteStatsTable[Average]))</f>
        <v>0.84867511073416402</v>
      </c>
      <c r="T1485" s="5" cm="1">
        <f t="array" ref="T1485">MIN(IF((DiscreteStatsTable[GroupByKey]=DiscreteStatsTable[[#This Row],[GroupByKey]]),(DiscreteStatsTable[GroupByKey]=DiscreteStatsTable[[#This Row],[GroupByKey]])*DiscreteStatsTable[Minimum]))</f>
        <v>0</v>
      </c>
      <c r="U1485" s="5" cm="1">
        <f t="array" ref="U1485">MAX(IF((DiscreteStatsTable[GroupByKey]=DiscreteStatsTable[[#This Row],[GroupByKey]]),(DiscreteStatsTable[GroupByKey]=DiscreteStatsTable[[#This Row],[GroupByKey]])*DiscreteStatsTable[Maximum]))</f>
        <v>8.0759045309264508</v>
      </c>
      <c r="V1485" s="5" cm="1">
        <f t="array" ref="V1485">IFERROR(AVERAGE(IF((DiscreteStatsTable[GroupByKey]=DiscreteStatsTable[[#This Row],[GroupByKey]]),(DiscreteStatsTable[GroupByKey]=DiscreteStatsTable[[#This Row],[GroupByKey]])*DiscreteStatsTable[NumberObservations])),0)</f>
        <v>305.8</v>
      </c>
      <c r="W1485" s="5">
        <f>IF((DiscreteStatsTable[[#This Row],[RepsRequested]]&gt;1),DiscreteStatsTable[[#This Row],[HalfWidth]],DiscreteStatsTable[[#This Row],[BatchMeansHalfWidth]])</f>
        <v>3.0763164648454102E-2</v>
      </c>
      <c r="X1485" s="5" cm="1">
        <f t="array" ref="X1485">COUNT(IF((DiscreteStatsTable[GroupByKey]=DiscreteStatsTable[[#This Row],[GroupByKey]]),(DiscreteStatsTable[GroupByKey]=DiscreteStatsTable[[#This Row],[GroupByKey]])*DiscreteStatsTable[Replication]))</f>
        <v>50</v>
      </c>
      <c r="Y1485" s="5">
        <f>IF(DiscreteStatsTable[[#This Row],[RepsRequested]]=DiscreteStatsTable[[#This Row],[RepsWithStatObserved]],1,0)</f>
        <v>1</v>
      </c>
    </row>
    <row r="1486" spans="1:25" x14ac:dyDescent="0.25">
      <c r="A1486" t="s">
        <v>68</v>
      </c>
      <c r="B1486" t="s">
        <v>70</v>
      </c>
      <c r="C1486">
        <v>15</v>
      </c>
      <c r="D1486" t="s">
        <v>99</v>
      </c>
      <c r="E1486" t="s">
        <v>72</v>
      </c>
      <c r="F1486" t="s">
        <v>73</v>
      </c>
      <c r="G1486">
        <v>0.12380811197951901</v>
      </c>
      <c r="H1486">
        <v>2E+20</v>
      </c>
      <c r="I1486">
        <v>5.3491598499730703E-2</v>
      </c>
      <c r="J1486">
        <v>0.22973956613687199</v>
      </c>
      <c r="K1486">
        <v>310</v>
      </c>
      <c r="L148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86" s="5" cm="1">
        <f t="array" ref="M1486">MAX(IF((ProjectInfoTable[ProjectName]=DiscreteStatsTable[[#This Row],[ProjectName]]),(ProjectInfoTable[ProjectName]=DiscreteStatsTable[[#This Row],[ProjectName]])*ProjectInfoTable[NumberOfReplications]))</f>
        <v>50</v>
      </c>
      <c r="N1486" s="5" cm="1">
        <f t="array" ref="N1486">IFERROR(AVERAGE(IF((DiscreteStatsTable[GroupByKey]=DiscreteStatsTable[[#This Row],[GroupByKey]]),(DiscreteStatsTable[GroupByKey]=DiscreteStatsTable[[#This Row],[GroupByKey]])*DiscreteStatsTable[Average])),0)</f>
        <v>0.12177686007467209</v>
      </c>
      <c r="O1486" s="5" cm="1">
        <f t="array" ref="O148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86" s="5" cm="1">
        <f t="array" ref="P1486">MAX(IF((ProjectInfoTable[ProjectName]=DiscreteStatsTable[[#This Row],[ProjectName]]),(ProjectInfoTable[ProjectName]=DiscreteStatsTable[[#This Row],[ProjectName]])*ProjectInfoTable[ConfidenceInterval]))</f>
        <v>0.95</v>
      </c>
      <c r="Q1486" s="5">
        <f>IF(AND(DiscreteStatsTable[[#This Row],[RepsWithStatObserved]]=1,Y1486=0),200000000000000000000,IFERROR(_xlfn.T.INV.2T(1 -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86" s="5" cm="1">
        <f t="array" ref="R1486">MIN(IF((DiscreteStatsTable[GroupByKey]=DiscreteStatsTable[[#This Row],[GroupByKey]]),(DiscreteStatsTable[GroupByKey]=DiscreteStatsTable[[#This Row],[GroupByKey]])*DiscreteStatsTable[Average]))</f>
        <v>0.118188408210118</v>
      </c>
      <c r="S1486" s="5" cm="1">
        <f t="array" ref="S1486">MAX(IF((DiscreteStatsTable[GroupByKey]=DiscreteStatsTable[[#This Row],[GroupByKey]]),(DiscreteStatsTable[GroupByKey]=DiscreteStatsTable[[#This Row],[GroupByKey]])*DiscreteStatsTable[Average]))</f>
        <v>0.12678788848097999</v>
      </c>
      <c r="T1486" s="5" cm="1">
        <f t="array" ref="T1486">MIN(IF((DiscreteStatsTable[GroupByKey]=DiscreteStatsTable[[#This Row],[GroupByKey]]),(DiscreteStatsTable[GroupByKey]=DiscreteStatsTable[[#This Row],[GroupByKey]])*DiscreteStatsTable[Minimum]))</f>
        <v>5.0204876038262097E-2</v>
      </c>
      <c r="U1486" s="5" cm="1">
        <f t="array" ref="U1486">MAX(IF((DiscreteStatsTable[GroupByKey]=DiscreteStatsTable[[#This Row],[GroupByKey]]),(DiscreteStatsTable[GroupByKey]=DiscreteStatsTable[[#This Row],[GroupByKey]])*DiscreteStatsTable[Maximum]))</f>
        <v>0.23262438213749501</v>
      </c>
      <c r="V1486" s="5" cm="1">
        <f t="array" ref="V1486">IFERROR(AVERAGE(IF((DiscreteStatsTable[GroupByKey]=DiscreteStatsTable[[#This Row],[GroupByKey]]),(DiscreteStatsTable[GroupByKey]=DiscreteStatsTable[[#This Row],[GroupByKey]])*DiscreteStatsTable[NumberObservations])),0)</f>
        <v>305.8</v>
      </c>
      <c r="W1486" s="5">
        <f>IF((DiscreteStatsTable[[#This Row],[RepsRequested]]&gt;1),DiscreteStatsTable[[#This Row],[HalfWidth]],DiscreteStatsTable[[#This Row],[BatchMeansHalfWidth]])</f>
        <v>6.3220777360200328E-4</v>
      </c>
      <c r="X1486" s="5" cm="1">
        <f t="array" ref="X1486">COUNT(IF((DiscreteStatsTable[GroupByKey]=DiscreteStatsTable[[#This Row],[GroupByKey]]),(DiscreteStatsTable[GroupByKey]=DiscreteStatsTable[[#This Row],[GroupByKey]])*DiscreteStatsTable[Replication]))</f>
        <v>50</v>
      </c>
      <c r="Y1486" s="5">
        <f>IF(DiscreteStatsTable[[#This Row],[RepsRequested]]=DiscreteStatsTable[[#This Row],[RepsWithStatObserved]],1,0)</f>
        <v>1</v>
      </c>
    </row>
    <row r="1487" spans="1:25" x14ac:dyDescent="0.25">
      <c r="A1487" t="s">
        <v>68</v>
      </c>
      <c r="B1487" t="s">
        <v>70</v>
      </c>
      <c r="C1487">
        <v>15</v>
      </c>
      <c r="D1487" t="s">
        <v>99</v>
      </c>
      <c r="E1487" t="s">
        <v>74</v>
      </c>
      <c r="F1487" t="s">
        <v>73</v>
      </c>
      <c r="G1487">
        <v>4.0672546929977296</v>
      </c>
      <c r="H1487">
        <v>2E+20</v>
      </c>
      <c r="I1487">
        <v>1.6047479549919199</v>
      </c>
      <c r="J1487">
        <v>8.1245681617666605</v>
      </c>
      <c r="K1487">
        <v>310</v>
      </c>
      <c r="L148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87" s="5" cm="1">
        <f t="array" ref="M1487">MAX(IF((ProjectInfoTable[ProjectName]=DiscreteStatsTable[[#This Row],[ProjectName]]),(ProjectInfoTable[ProjectName]=DiscreteStatsTable[[#This Row],[ProjectName]])*ProjectInfoTable[NumberOfReplications]))</f>
        <v>50</v>
      </c>
      <c r="N1487" s="5" cm="1">
        <f t="array" ref="N1487">IFERROR(AVERAGE(IF((DiscreteStatsTable[GroupByKey]=DiscreteStatsTable[[#This Row],[GroupByKey]]),(DiscreteStatsTable[GroupByKey]=DiscreteStatsTable[[#This Row],[GroupByKey]])*DiscreteStatsTable[Average])),0)</f>
        <v>4.0484530695469045</v>
      </c>
      <c r="O1487" s="5" cm="1">
        <f t="array" ref="O1487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87" s="5" cm="1">
        <f t="array" ref="P1487">MAX(IF((ProjectInfoTable[ProjectName]=DiscreteStatsTable[[#This Row],[ProjectName]]),(ProjectInfoTable[ProjectName]=DiscreteStatsTable[[#This Row],[ProjectName]])*ProjectInfoTable[ConfidenceInterval]))</f>
        <v>0.95</v>
      </c>
      <c r="Q1487" s="5">
        <f>IF(AND(DiscreteStatsTable[[#This Row],[RepsWithStatObserved]]=1,Y1487=0),200000000000000000000,IFERROR(_xlfn.T.INV.2T(1 -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87" s="5" cm="1">
        <f t="array" ref="R1487">MIN(IF((DiscreteStatsTable[GroupByKey]=DiscreteStatsTable[[#This Row],[GroupByKey]]),(DiscreteStatsTable[GroupByKey]=DiscreteStatsTable[[#This Row],[GroupByKey]])*DiscreteStatsTable[Average]))</f>
        <v>3.8225886263195901</v>
      </c>
      <c r="S1487" s="5" cm="1">
        <f t="array" ref="S1487">MAX(IF((DiscreteStatsTable[GroupByKey]=DiscreteStatsTable[[#This Row],[GroupByKey]]),(DiscreteStatsTable[GroupByKey]=DiscreteStatsTable[[#This Row],[GroupByKey]])*DiscreteStatsTable[Average]))</f>
        <v>4.5313661665321696</v>
      </c>
      <c r="T1487" s="5" cm="1">
        <f t="array" ref="T1487">MIN(IF((DiscreteStatsTable[GroupByKey]=DiscreteStatsTable[[#This Row],[GroupByKey]]),(DiscreteStatsTable[GroupByKey]=DiscreteStatsTable[[#This Row],[GroupByKey]])*DiscreteStatsTable[Minimum]))</f>
        <v>1.5061462811478601</v>
      </c>
      <c r="U1487" s="5" cm="1">
        <f t="array" ref="U1487">MAX(IF((DiscreteStatsTable[GroupByKey]=DiscreteStatsTable[[#This Row],[GroupByKey]]),(DiscreteStatsTable[GroupByKey]=DiscreteStatsTable[[#This Row],[GroupByKey]])*DiscreteStatsTable[Maximum]))</f>
        <v>12.7448467115066</v>
      </c>
      <c r="V1487" s="5" cm="1">
        <f t="array" ref="V1487">IFERROR(AVERAGE(IF((DiscreteStatsTable[GroupByKey]=DiscreteStatsTable[[#This Row],[GroupByKey]]),(DiscreteStatsTable[GroupByKey]=DiscreteStatsTable[[#This Row],[GroupByKey]])*DiscreteStatsTable[NumberObservations])),0)</f>
        <v>305.8</v>
      </c>
      <c r="W1487" s="5">
        <f>IF((DiscreteStatsTable[[#This Row],[RepsRequested]]&gt;1),DiscreteStatsTable[[#This Row],[HalfWidth]],DiscreteStatsTable[[#This Row],[BatchMeansHalfWidth]])</f>
        <v>4.3756559630115342E-2</v>
      </c>
      <c r="X1487" s="5" cm="1">
        <f t="array" ref="X1487">COUNT(IF((DiscreteStatsTable[GroupByKey]=DiscreteStatsTable[[#This Row],[GroupByKey]]),(DiscreteStatsTable[GroupByKey]=DiscreteStatsTable[[#This Row],[GroupByKey]])*DiscreteStatsTable[Replication]))</f>
        <v>50</v>
      </c>
      <c r="Y1487" s="5">
        <f>IF(DiscreteStatsTable[[#This Row],[RepsRequested]]=DiscreteStatsTable[[#This Row],[RepsWithStatObserved]],1,0)</f>
        <v>1</v>
      </c>
    </row>
    <row r="1488" spans="1:25" x14ac:dyDescent="0.25">
      <c r="A1488" t="s">
        <v>68</v>
      </c>
      <c r="B1488" t="s">
        <v>70</v>
      </c>
      <c r="C1488">
        <v>15</v>
      </c>
      <c r="D1488" t="s">
        <v>99</v>
      </c>
      <c r="E1488" t="s">
        <v>75</v>
      </c>
      <c r="F1488" t="s">
        <v>73</v>
      </c>
      <c r="G1488">
        <v>0.12380811197951901</v>
      </c>
      <c r="H1488">
        <v>2E+20</v>
      </c>
      <c r="I1488">
        <v>5.3491598499730703E-2</v>
      </c>
      <c r="J1488">
        <v>0.22973956613687199</v>
      </c>
      <c r="K1488">
        <v>310</v>
      </c>
      <c r="L148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88" s="5" cm="1">
        <f t="array" ref="M1488">MAX(IF((ProjectInfoTable[ProjectName]=DiscreteStatsTable[[#This Row],[ProjectName]]),(ProjectInfoTable[ProjectName]=DiscreteStatsTable[[#This Row],[ProjectName]])*ProjectInfoTable[NumberOfReplications]))</f>
        <v>50</v>
      </c>
      <c r="N1488" s="5" cm="1">
        <f t="array" ref="N1488">IFERROR(AVERAGE(IF((DiscreteStatsTable[GroupByKey]=DiscreteStatsTable[[#This Row],[GroupByKey]]),(DiscreteStatsTable[GroupByKey]=DiscreteStatsTable[[#This Row],[GroupByKey]])*DiscreteStatsTable[Average])),0)</f>
        <v>0.12177686007467209</v>
      </c>
      <c r="O1488" s="5" cm="1">
        <f t="array" ref="O148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88" s="5" cm="1">
        <f t="array" ref="P1488">MAX(IF((ProjectInfoTable[ProjectName]=DiscreteStatsTable[[#This Row],[ProjectName]]),(ProjectInfoTable[ProjectName]=DiscreteStatsTable[[#This Row],[ProjectName]])*ProjectInfoTable[ConfidenceInterval]))</f>
        <v>0.95</v>
      </c>
      <c r="Q1488" s="5">
        <f>IF(AND(DiscreteStatsTable[[#This Row],[RepsWithStatObserved]]=1,Y1488=0),200000000000000000000,IFERROR(_xlfn.T.INV.2T(1 -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88" s="5" cm="1">
        <f t="array" ref="R1488">MIN(IF((DiscreteStatsTable[GroupByKey]=DiscreteStatsTable[[#This Row],[GroupByKey]]),(DiscreteStatsTable[GroupByKey]=DiscreteStatsTable[[#This Row],[GroupByKey]])*DiscreteStatsTable[Average]))</f>
        <v>0.118188408210118</v>
      </c>
      <c r="S1488" s="5" cm="1">
        <f t="array" ref="S1488">MAX(IF((DiscreteStatsTable[GroupByKey]=DiscreteStatsTable[[#This Row],[GroupByKey]]),(DiscreteStatsTable[GroupByKey]=DiscreteStatsTable[[#This Row],[GroupByKey]])*DiscreteStatsTable[Average]))</f>
        <v>0.12678788848097999</v>
      </c>
      <c r="T1488" s="5" cm="1">
        <f t="array" ref="T1488">MIN(IF((DiscreteStatsTable[GroupByKey]=DiscreteStatsTable[[#This Row],[GroupByKey]]),(DiscreteStatsTable[GroupByKey]=DiscreteStatsTable[[#This Row],[GroupByKey]])*DiscreteStatsTable[Minimum]))</f>
        <v>5.0204876038262097E-2</v>
      </c>
      <c r="U1488" s="5" cm="1">
        <f t="array" ref="U1488">MAX(IF((DiscreteStatsTable[GroupByKey]=DiscreteStatsTable[[#This Row],[GroupByKey]]),(DiscreteStatsTable[GroupByKey]=DiscreteStatsTable[[#This Row],[GroupByKey]])*DiscreteStatsTable[Maximum]))</f>
        <v>0.23262438213749501</v>
      </c>
      <c r="V1488" s="5" cm="1">
        <f t="array" ref="V1488">IFERROR(AVERAGE(IF((DiscreteStatsTable[GroupByKey]=DiscreteStatsTable[[#This Row],[GroupByKey]]),(DiscreteStatsTable[GroupByKey]=DiscreteStatsTable[[#This Row],[GroupByKey]])*DiscreteStatsTable[NumberObservations])),0)</f>
        <v>305.8</v>
      </c>
      <c r="W1488" s="5">
        <f>IF((DiscreteStatsTable[[#This Row],[RepsRequested]]&gt;1),DiscreteStatsTable[[#This Row],[HalfWidth]],DiscreteStatsTable[[#This Row],[BatchMeansHalfWidth]])</f>
        <v>6.3220777360200328E-4</v>
      </c>
      <c r="X1488" s="5" cm="1">
        <f t="array" ref="X1488">COUNT(IF((DiscreteStatsTable[GroupByKey]=DiscreteStatsTable[[#This Row],[GroupByKey]]),(DiscreteStatsTable[GroupByKey]=DiscreteStatsTable[[#This Row],[GroupByKey]])*DiscreteStatsTable[Replication]))</f>
        <v>50</v>
      </c>
      <c r="Y1488" s="5">
        <f>IF(DiscreteStatsTable[[#This Row],[RepsRequested]]=DiscreteStatsTable[[#This Row],[RepsWithStatObserved]],1,0)</f>
        <v>1</v>
      </c>
    </row>
    <row r="1489" spans="1:25" x14ac:dyDescent="0.25">
      <c r="A1489" t="s">
        <v>68</v>
      </c>
      <c r="B1489" t="s">
        <v>70</v>
      </c>
      <c r="C1489">
        <v>15</v>
      </c>
      <c r="D1489" t="s">
        <v>99</v>
      </c>
      <c r="E1489" t="s">
        <v>76</v>
      </c>
      <c r="F1489" t="s">
        <v>73</v>
      </c>
      <c r="G1489">
        <v>3.7142433593855801</v>
      </c>
      <c r="H1489">
        <v>2E+20</v>
      </c>
      <c r="I1489">
        <v>1.6047479549919199</v>
      </c>
      <c r="J1489">
        <v>6.8921869841061598</v>
      </c>
      <c r="K1489">
        <v>310</v>
      </c>
      <c r="L148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89" s="5" cm="1">
        <f t="array" ref="M1489">MAX(IF((ProjectInfoTable[ProjectName]=DiscreteStatsTable[[#This Row],[ProjectName]]),(ProjectInfoTable[ProjectName]=DiscreteStatsTable[[#This Row],[ProjectName]])*ProjectInfoTable[NumberOfReplications]))</f>
        <v>50</v>
      </c>
      <c r="N1489" s="5" cm="1">
        <f t="array" ref="N1489">IFERROR(AVERAGE(IF((DiscreteStatsTable[GroupByKey]=DiscreteStatsTable[[#This Row],[GroupByKey]]),(DiscreteStatsTable[GroupByKey]=DiscreteStatsTable[[#This Row],[GroupByKey]])*DiscreteStatsTable[Average])),0)</f>
        <v>3.653305802240161</v>
      </c>
      <c r="O1489" s="5" cm="1">
        <f t="array" ref="O1489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89" s="5" cm="1">
        <f t="array" ref="P1489">MAX(IF((ProjectInfoTable[ProjectName]=DiscreteStatsTable[[#This Row],[ProjectName]]),(ProjectInfoTable[ProjectName]=DiscreteStatsTable[[#This Row],[ProjectName]])*ProjectInfoTable[ConfidenceInterval]))</f>
        <v>0.95</v>
      </c>
      <c r="Q1489" s="5">
        <f>IF(AND(DiscreteStatsTable[[#This Row],[RepsWithStatObserved]]=1,Y1489=0),200000000000000000000,IFERROR(_xlfn.T.INV.2T(1 -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89" s="5" cm="1">
        <f t="array" ref="R1489">MIN(IF((DiscreteStatsTable[GroupByKey]=DiscreteStatsTable[[#This Row],[GroupByKey]]),(DiscreteStatsTable[GroupByKey]=DiscreteStatsTable[[#This Row],[GroupByKey]])*DiscreteStatsTable[Average]))</f>
        <v>3.54565224630353</v>
      </c>
      <c r="S1489" s="5" cm="1">
        <f t="array" ref="S1489">MAX(IF((DiscreteStatsTable[GroupByKey]=DiscreteStatsTable[[#This Row],[GroupByKey]]),(DiscreteStatsTable[GroupByKey]=DiscreteStatsTable[[#This Row],[GroupByKey]])*DiscreteStatsTable[Average]))</f>
        <v>3.8036366544294</v>
      </c>
      <c r="T1489" s="5" cm="1">
        <f t="array" ref="T1489">MIN(IF((DiscreteStatsTable[GroupByKey]=DiscreteStatsTable[[#This Row],[GroupByKey]]),(DiscreteStatsTable[GroupByKey]=DiscreteStatsTable[[#This Row],[GroupByKey]])*DiscreteStatsTable[Minimum]))</f>
        <v>1.5061462811478601</v>
      </c>
      <c r="U1489" s="5" cm="1">
        <f t="array" ref="U1489">MAX(IF((DiscreteStatsTable[GroupByKey]=DiscreteStatsTable[[#This Row],[GroupByKey]]),(DiscreteStatsTable[GroupByKey]=DiscreteStatsTable[[#This Row],[GroupByKey]])*DiscreteStatsTable[Maximum]))</f>
        <v>6.9787314641248503</v>
      </c>
      <c r="V1489" s="5" cm="1">
        <f t="array" ref="V1489">IFERROR(AVERAGE(IF((DiscreteStatsTable[GroupByKey]=DiscreteStatsTable[[#This Row],[GroupByKey]]),(DiscreteStatsTable[GroupByKey]=DiscreteStatsTable[[#This Row],[GroupByKey]])*DiscreteStatsTable[NumberObservations])),0)</f>
        <v>305.8</v>
      </c>
      <c r="W1489" s="5">
        <f>IF((DiscreteStatsTable[[#This Row],[RepsRequested]]&gt;1),DiscreteStatsTable[[#This Row],[HalfWidth]],DiscreteStatsTable[[#This Row],[BatchMeansHalfWidth]])</f>
        <v>1.8966233208060453E-2</v>
      </c>
      <c r="X1489" s="5" cm="1">
        <f t="array" ref="X1489">COUNT(IF((DiscreteStatsTable[GroupByKey]=DiscreteStatsTable[[#This Row],[GroupByKey]]),(DiscreteStatsTable[GroupByKey]=DiscreteStatsTable[[#This Row],[GroupByKey]])*DiscreteStatsTable[Replication]))</f>
        <v>50</v>
      </c>
      <c r="Y1489" s="5">
        <f>IF(DiscreteStatsTable[[#This Row],[RepsRequested]]=DiscreteStatsTable[[#This Row],[RepsWithStatObserved]],1,0)</f>
        <v>1</v>
      </c>
    </row>
    <row r="1490" spans="1:25" x14ac:dyDescent="0.25">
      <c r="A1490" t="s">
        <v>68</v>
      </c>
      <c r="B1490" t="s">
        <v>70</v>
      </c>
      <c r="C1490">
        <v>15</v>
      </c>
      <c r="D1490" t="s">
        <v>99</v>
      </c>
      <c r="E1490" t="s">
        <v>77</v>
      </c>
      <c r="F1490" t="s">
        <v>73</v>
      </c>
      <c r="G1490">
        <v>0</v>
      </c>
      <c r="H1490">
        <v>2E+20</v>
      </c>
      <c r="I1490">
        <v>0</v>
      </c>
      <c r="J1490">
        <v>0</v>
      </c>
      <c r="K1490">
        <v>310</v>
      </c>
      <c r="L149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90" s="5" cm="1">
        <f t="array" ref="M1490">MAX(IF((ProjectInfoTable[ProjectName]=DiscreteStatsTable[[#This Row],[ProjectName]]),(ProjectInfoTable[ProjectName]=DiscreteStatsTable[[#This Row],[ProjectName]])*ProjectInfoTable[NumberOfReplications]))</f>
        <v>50</v>
      </c>
      <c r="N1490" s="5" cm="1">
        <f t="array" ref="N1490">IFERROR(AVERAGE(IF((DiscreteStatsTable[GroupByKey]=DiscreteStatsTable[[#This Row],[GroupByKey]]),(DiscreteStatsTable[GroupByKey]=DiscreteStatsTable[[#This Row],[GroupByKey]])*DiscreteStatsTable[Average])),0)</f>
        <v>0</v>
      </c>
      <c r="O1490" s="5" cm="1">
        <f t="array" ref="O1490">IFERROR(_xlfn.STDEV.S(IF((DiscreteStatsTable[GroupByKey]=DiscreteStatsTable[[#This Row],[GroupByKey]]),(DiscreteStatsTable[GroupByKey]=DiscreteStatsTable[[#This Row],[GroupByKey]])*DiscreteStatsTable[Average])),0)</f>
        <v>0</v>
      </c>
      <c r="P1490" s="5" cm="1">
        <f t="array" ref="P1490">MAX(IF((ProjectInfoTable[ProjectName]=DiscreteStatsTable[[#This Row],[ProjectName]]),(ProjectInfoTable[ProjectName]=DiscreteStatsTable[[#This Row],[ProjectName]])*ProjectInfoTable[ConfidenceInterval]))</f>
        <v>0.95</v>
      </c>
      <c r="Q1490" s="5">
        <f>IF(AND(DiscreteStatsTable[[#This Row],[RepsWithStatObserved]]=1,Y1490=0),200000000000000000000,IFERROR(_xlfn.T.INV.2T(1 -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0" s="5" cm="1">
        <f t="array" ref="R1490">MIN(IF((DiscreteStatsTable[GroupByKey]=DiscreteStatsTable[[#This Row],[GroupByKey]]),(DiscreteStatsTable[GroupByKey]=DiscreteStatsTable[[#This Row],[GroupByKey]])*DiscreteStatsTable[Average]))</f>
        <v>0</v>
      </c>
      <c r="S1490" s="5" cm="1">
        <f t="array" ref="S1490">MAX(IF((DiscreteStatsTable[GroupByKey]=DiscreteStatsTable[[#This Row],[GroupByKey]]),(DiscreteStatsTable[GroupByKey]=DiscreteStatsTable[[#This Row],[GroupByKey]])*DiscreteStatsTable[Average]))</f>
        <v>0</v>
      </c>
      <c r="T1490" s="5" cm="1">
        <f t="array" ref="T1490">MIN(IF((DiscreteStatsTable[GroupByKey]=DiscreteStatsTable[[#This Row],[GroupByKey]]),(DiscreteStatsTable[GroupByKey]=DiscreteStatsTable[[#This Row],[GroupByKey]])*DiscreteStatsTable[Minimum]))</f>
        <v>0</v>
      </c>
      <c r="U1490" s="5" cm="1">
        <f t="array" ref="U1490">MAX(IF((DiscreteStatsTable[GroupByKey]=DiscreteStatsTable[[#This Row],[GroupByKey]]),(DiscreteStatsTable[GroupByKey]=DiscreteStatsTable[[#This Row],[GroupByKey]])*DiscreteStatsTable[Maximum]))</f>
        <v>0</v>
      </c>
      <c r="V1490" s="5" cm="1">
        <f t="array" ref="V1490">IFERROR(AVERAGE(IF((DiscreteStatsTable[GroupByKey]=DiscreteStatsTable[[#This Row],[GroupByKey]]),(DiscreteStatsTable[GroupByKey]=DiscreteStatsTable[[#This Row],[GroupByKey]])*DiscreteStatsTable[NumberObservations])),0)</f>
        <v>305.8</v>
      </c>
      <c r="W1490" s="5">
        <f>IF((DiscreteStatsTable[[#This Row],[RepsRequested]]&gt;1),DiscreteStatsTable[[#This Row],[HalfWidth]],DiscreteStatsTable[[#This Row],[BatchMeansHalfWidth]])</f>
        <v>0</v>
      </c>
      <c r="X1490" s="5" cm="1">
        <f t="array" ref="X1490">COUNT(IF((DiscreteStatsTable[GroupByKey]=DiscreteStatsTable[[#This Row],[GroupByKey]]),(DiscreteStatsTable[GroupByKey]=DiscreteStatsTable[[#This Row],[GroupByKey]])*DiscreteStatsTable[Replication]))</f>
        <v>50</v>
      </c>
      <c r="Y1490" s="5">
        <f>IF(DiscreteStatsTable[[#This Row],[RepsRequested]]=DiscreteStatsTable[[#This Row],[RepsWithStatObserved]],1,0)</f>
        <v>1</v>
      </c>
    </row>
    <row r="1491" spans="1:25" x14ac:dyDescent="0.25">
      <c r="A1491" t="s">
        <v>68</v>
      </c>
      <c r="B1491" t="s">
        <v>70</v>
      </c>
      <c r="C1491">
        <v>15</v>
      </c>
      <c r="D1491" t="s">
        <v>99</v>
      </c>
      <c r="E1491" t="s">
        <v>78</v>
      </c>
      <c r="F1491" t="s">
        <v>73</v>
      </c>
      <c r="G1491">
        <v>0.35301133361214099</v>
      </c>
      <c r="H1491">
        <v>2E+20</v>
      </c>
      <c r="I1491">
        <v>0</v>
      </c>
      <c r="J1491">
        <v>3.2224721858717702</v>
      </c>
      <c r="K1491">
        <v>310</v>
      </c>
      <c r="L149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91" s="5" cm="1">
        <f t="array" ref="M1491">MAX(IF((ProjectInfoTable[ProjectName]=DiscreteStatsTable[[#This Row],[ProjectName]]),(ProjectInfoTable[ProjectName]=DiscreteStatsTable[[#This Row],[ProjectName]])*ProjectInfoTable[NumberOfReplications]))</f>
        <v>50</v>
      </c>
      <c r="N1491" s="5" cm="1">
        <f t="array" ref="N1491">IFERROR(AVERAGE(IF((DiscreteStatsTable[GroupByKey]=DiscreteStatsTable[[#This Row],[GroupByKey]]),(DiscreteStatsTable[GroupByKey]=DiscreteStatsTable[[#This Row],[GroupByKey]])*DiscreteStatsTable[Average])),0)</f>
        <v>0.39514726730674299</v>
      </c>
      <c r="O1491" s="5" cm="1">
        <f t="array" ref="O1491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91" s="5" cm="1">
        <f t="array" ref="P1491">MAX(IF((ProjectInfoTable[ProjectName]=DiscreteStatsTable[[#This Row],[ProjectName]]),(ProjectInfoTable[ProjectName]=DiscreteStatsTable[[#This Row],[ProjectName]])*ProjectInfoTable[ConfidenceInterval]))</f>
        <v>0.95</v>
      </c>
      <c r="Q1491" s="5">
        <f>IF(AND(DiscreteStatsTable[[#This Row],[RepsWithStatObserved]]=1,Y1491=0),200000000000000000000,IFERROR(_xlfn.T.INV.2T(1 -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91" s="5" cm="1">
        <f t="array" ref="R1491">MIN(IF((DiscreteStatsTable[GroupByKey]=DiscreteStatsTable[[#This Row],[GroupByKey]]),(DiscreteStatsTable[GroupByKey]=DiscreteStatsTable[[#This Row],[GroupByKey]])*DiscreteStatsTable[Average]))</f>
        <v>0.237432783899929</v>
      </c>
      <c r="S1491" s="5" cm="1">
        <f t="array" ref="S1491">MAX(IF((DiscreteStatsTable[GroupByKey]=DiscreteStatsTable[[#This Row],[GroupByKey]]),(DiscreteStatsTable[GroupByKey]=DiscreteStatsTable[[#This Row],[GroupByKey]])*DiscreteStatsTable[Average]))</f>
        <v>0.84867511073416402</v>
      </c>
      <c r="T1491" s="5" cm="1">
        <f t="array" ref="T1491">MIN(IF((DiscreteStatsTable[GroupByKey]=DiscreteStatsTable[[#This Row],[GroupByKey]]),(DiscreteStatsTable[GroupByKey]=DiscreteStatsTable[[#This Row],[GroupByKey]])*DiscreteStatsTable[Minimum]))</f>
        <v>0</v>
      </c>
      <c r="U1491" s="5" cm="1">
        <f t="array" ref="U1491">MAX(IF((DiscreteStatsTable[GroupByKey]=DiscreteStatsTable[[#This Row],[GroupByKey]]),(DiscreteStatsTable[GroupByKey]=DiscreteStatsTable[[#This Row],[GroupByKey]])*DiscreteStatsTable[Maximum]))</f>
        <v>8.0759045309264508</v>
      </c>
      <c r="V1491" s="5" cm="1">
        <f t="array" ref="V1491">IFERROR(AVERAGE(IF((DiscreteStatsTable[GroupByKey]=DiscreteStatsTable[[#This Row],[GroupByKey]]),(DiscreteStatsTable[GroupByKey]=DiscreteStatsTable[[#This Row],[GroupByKey]])*DiscreteStatsTable[NumberObservations])),0)</f>
        <v>305.8</v>
      </c>
      <c r="W1491" s="5">
        <f>IF((DiscreteStatsTable[[#This Row],[RepsRequested]]&gt;1),DiscreteStatsTable[[#This Row],[HalfWidth]],DiscreteStatsTable[[#This Row],[BatchMeansHalfWidth]])</f>
        <v>3.0763164648454102E-2</v>
      </c>
      <c r="X1491" s="5" cm="1">
        <f t="array" ref="X1491">COUNT(IF((DiscreteStatsTable[GroupByKey]=DiscreteStatsTable[[#This Row],[GroupByKey]]),(DiscreteStatsTable[GroupByKey]=DiscreteStatsTable[[#This Row],[GroupByKey]])*DiscreteStatsTable[Replication]))</f>
        <v>50</v>
      </c>
      <c r="Y1491" s="5">
        <f>IF(DiscreteStatsTable[[#This Row],[RepsRequested]]=DiscreteStatsTable[[#This Row],[RepsWithStatObserved]],1,0)</f>
        <v>1</v>
      </c>
    </row>
    <row r="1492" spans="1:25" x14ac:dyDescent="0.25">
      <c r="A1492" t="s">
        <v>68</v>
      </c>
      <c r="B1492" t="s">
        <v>70</v>
      </c>
      <c r="C1492">
        <v>16</v>
      </c>
      <c r="D1492" t="s">
        <v>99</v>
      </c>
      <c r="E1492" t="s">
        <v>72</v>
      </c>
      <c r="F1492" t="s">
        <v>73</v>
      </c>
      <c r="G1492">
        <v>0.122953937090203</v>
      </c>
      <c r="H1492">
        <v>2E+20</v>
      </c>
      <c r="I1492">
        <v>5.3104682862884098E-2</v>
      </c>
      <c r="J1492">
        <v>0.22277561821608199</v>
      </c>
      <c r="K1492">
        <v>308</v>
      </c>
      <c r="L149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92" s="5" cm="1">
        <f t="array" ref="M1492">MAX(IF((ProjectInfoTable[ProjectName]=DiscreteStatsTable[[#This Row],[ProjectName]]),(ProjectInfoTable[ProjectName]=DiscreteStatsTable[[#This Row],[ProjectName]])*ProjectInfoTable[NumberOfReplications]))</f>
        <v>50</v>
      </c>
      <c r="N1492" s="5" cm="1">
        <f t="array" ref="N1492">IFERROR(AVERAGE(IF((DiscreteStatsTable[GroupByKey]=DiscreteStatsTable[[#This Row],[GroupByKey]]),(DiscreteStatsTable[GroupByKey]=DiscreteStatsTable[[#This Row],[GroupByKey]])*DiscreteStatsTable[Average])),0)</f>
        <v>0.12177686007467209</v>
      </c>
      <c r="O1492" s="5" cm="1">
        <f t="array" ref="O149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92" s="5" cm="1">
        <f t="array" ref="P1492">MAX(IF((ProjectInfoTable[ProjectName]=DiscreteStatsTable[[#This Row],[ProjectName]]),(ProjectInfoTable[ProjectName]=DiscreteStatsTable[[#This Row],[ProjectName]])*ProjectInfoTable[ConfidenceInterval]))</f>
        <v>0.95</v>
      </c>
      <c r="Q1492" s="5">
        <f>IF(AND(DiscreteStatsTable[[#This Row],[RepsWithStatObserved]]=1,Y1492=0),200000000000000000000,IFERROR(_xlfn.T.INV.2T(1 -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92" s="5" cm="1">
        <f t="array" ref="R1492">MIN(IF((DiscreteStatsTable[GroupByKey]=DiscreteStatsTable[[#This Row],[GroupByKey]]),(DiscreteStatsTable[GroupByKey]=DiscreteStatsTable[[#This Row],[GroupByKey]])*DiscreteStatsTable[Average]))</f>
        <v>0.118188408210118</v>
      </c>
      <c r="S1492" s="5" cm="1">
        <f t="array" ref="S1492">MAX(IF((DiscreteStatsTable[GroupByKey]=DiscreteStatsTable[[#This Row],[GroupByKey]]),(DiscreteStatsTable[GroupByKey]=DiscreteStatsTable[[#This Row],[GroupByKey]])*DiscreteStatsTable[Average]))</f>
        <v>0.12678788848097999</v>
      </c>
      <c r="T1492" s="5" cm="1">
        <f t="array" ref="T1492">MIN(IF((DiscreteStatsTable[GroupByKey]=DiscreteStatsTable[[#This Row],[GroupByKey]]),(DiscreteStatsTable[GroupByKey]=DiscreteStatsTable[[#This Row],[GroupByKey]])*DiscreteStatsTable[Minimum]))</f>
        <v>5.0204876038262097E-2</v>
      </c>
      <c r="U1492" s="5" cm="1">
        <f t="array" ref="U1492">MAX(IF((DiscreteStatsTable[GroupByKey]=DiscreteStatsTable[[#This Row],[GroupByKey]]),(DiscreteStatsTable[GroupByKey]=DiscreteStatsTable[[#This Row],[GroupByKey]])*DiscreteStatsTable[Maximum]))</f>
        <v>0.23262438213749501</v>
      </c>
      <c r="V1492" s="5" cm="1">
        <f t="array" ref="V1492">IFERROR(AVERAGE(IF((DiscreteStatsTable[GroupByKey]=DiscreteStatsTable[[#This Row],[GroupByKey]]),(DiscreteStatsTable[GroupByKey]=DiscreteStatsTable[[#This Row],[GroupByKey]])*DiscreteStatsTable[NumberObservations])),0)</f>
        <v>305.8</v>
      </c>
      <c r="W1492" s="5">
        <f>IF((DiscreteStatsTable[[#This Row],[RepsRequested]]&gt;1),DiscreteStatsTable[[#This Row],[HalfWidth]],DiscreteStatsTable[[#This Row],[BatchMeansHalfWidth]])</f>
        <v>6.3220777360200328E-4</v>
      </c>
      <c r="X1492" s="5" cm="1">
        <f t="array" ref="X1492">COUNT(IF((DiscreteStatsTable[GroupByKey]=DiscreteStatsTable[[#This Row],[GroupByKey]]),(DiscreteStatsTable[GroupByKey]=DiscreteStatsTable[[#This Row],[GroupByKey]])*DiscreteStatsTable[Replication]))</f>
        <v>50</v>
      </c>
      <c r="Y1492" s="5">
        <f>IF(DiscreteStatsTable[[#This Row],[RepsRequested]]=DiscreteStatsTable[[#This Row],[RepsWithStatObserved]],1,0)</f>
        <v>1</v>
      </c>
    </row>
    <row r="1493" spans="1:25" x14ac:dyDescent="0.25">
      <c r="A1493" t="s">
        <v>68</v>
      </c>
      <c r="B1493" t="s">
        <v>70</v>
      </c>
      <c r="C1493">
        <v>16</v>
      </c>
      <c r="D1493" t="s">
        <v>99</v>
      </c>
      <c r="E1493" t="s">
        <v>74</v>
      </c>
      <c r="F1493" t="s">
        <v>73</v>
      </c>
      <c r="G1493">
        <v>4.0912494354713598</v>
      </c>
      <c r="H1493">
        <v>2E+20</v>
      </c>
      <c r="I1493">
        <v>1.76003193698965</v>
      </c>
      <c r="J1493">
        <v>8.7812357139967503</v>
      </c>
      <c r="K1493">
        <v>308</v>
      </c>
      <c r="L149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93" s="5" cm="1">
        <f t="array" ref="M1493">MAX(IF((ProjectInfoTable[ProjectName]=DiscreteStatsTable[[#This Row],[ProjectName]]),(ProjectInfoTable[ProjectName]=DiscreteStatsTable[[#This Row],[ProjectName]])*ProjectInfoTable[NumberOfReplications]))</f>
        <v>50</v>
      </c>
      <c r="N1493" s="5" cm="1">
        <f t="array" ref="N1493">IFERROR(AVERAGE(IF((DiscreteStatsTable[GroupByKey]=DiscreteStatsTable[[#This Row],[GroupByKey]]),(DiscreteStatsTable[GroupByKey]=DiscreteStatsTable[[#This Row],[GroupByKey]])*DiscreteStatsTable[Average])),0)</f>
        <v>4.0484530695469045</v>
      </c>
      <c r="O1493" s="5" cm="1">
        <f t="array" ref="O1493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93" s="5" cm="1">
        <f t="array" ref="P1493">MAX(IF((ProjectInfoTable[ProjectName]=DiscreteStatsTable[[#This Row],[ProjectName]]),(ProjectInfoTable[ProjectName]=DiscreteStatsTable[[#This Row],[ProjectName]])*ProjectInfoTable[ConfidenceInterval]))</f>
        <v>0.95</v>
      </c>
      <c r="Q1493" s="5">
        <f>IF(AND(DiscreteStatsTable[[#This Row],[RepsWithStatObserved]]=1,Y1493=0),200000000000000000000,IFERROR(_xlfn.T.INV.2T(1 -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93" s="5" cm="1">
        <f t="array" ref="R1493">MIN(IF((DiscreteStatsTable[GroupByKey]=DiscreteStatsTable[[#This Row],[GroupByKey]]),(DiscreteStatsTable[GroupByKey]=DiscreteStatsTable[[#This Row],[GroupByKey]])*DiscreteStatsTable[Average]))</f>
        <v>3.8225886263195901</v>
      </c>
      <c r="S1493" s="5" cm="1">
        <f t="array" ref="S1493">MAX(IF((DiscreteStatsTable[GroupByKey]=DiscreteStatsTable[[#This Row],[GroupByKey]]),(DiscreteStatsTable[GroupByKey]=DiscreteStatsTable[[#This Row],[GroupByKey]])*DiscreteStatsTable[Average]))</f>
        <v>4.5313661665321696</v>
      </c>
      <c r="T1493" s="5" cm="1">
        <f t="array" ref="T1493">MIN(IF((DiscreteStatsTable[GroupByKey]=DiscreteStatsTable[[#This Row],[GroupByKey]]),(DiscreteStatsTable[GroupByKey]=DiscreteStatsTable[[#This Row],[GroupByKey]])*DiscreteStatsTable[Minimum]))</f>
        <v>1.5061462811478601</v>
      </c>
      <c r="U1493" s="5" cm="1">
        <f t="array" ref="U1493">MAX(IF((DiscreteStatsTable[GroupByKey]=DiscreteStatsTable[[#This Row],[GroupByKey]]),(DiscreteStatsTable[GroupByKey]=DiscreteStatsTable[[#This Row],[GroupByKey]])*DiscreteStatsTable[Maximum]))</f>
        <v>12.7448467115066</v>
      </c>
      <c r="V1493" s="5" cm="1">
        <f t="array" ref="V1493">IFERROR(AVERAGE(IF((DiscreteStatsTable[GroupByKey]=DiscreteStatsTable[[#This Row],[GroupByKey]]),(DiscreteStatsTable[GroupByKey]=DiscreteStatsTable[[#This Row],[GroupByKey]])*DiscreteStatsTable[NumberObservations])),0)</f>
        <v>305.8</v>
      </c>
      <c r="W1493" s="5">
        <f>IF((DiscreteStatsTable[[#This Row],[RepsRequested]]&gt;1),DiscreteStatsTable[[#This Row],[HalfWidth]],DiscreteStatsTable[[#This Row],[BatchMeansHalfWidth]])</f>
        <v>4.3756559630115342E-2</v>
      </c>
      <c r="X1493" s="5" cm="1">
        <f t="array" ref="X1493">COUNT(IF((DiscreteStatsTable[GroupByKey]=DiscreteStatsTable[[#This Row],[GroupByKey]]),(DiscreteStatsTable[GroupByKey]=DiscreteStatsTable[[#This Row],[GroupByKey]])*DiscreteStatsTable[Replication]))</f>
        <v>50</v>
      </c>
      <c r="Y1493" s="5">
        <f>IF(DiscreteStatsTable[[#This Row],[RepsRequested]]=DiscreteStatsTable[[#This Row],[RepsWithStatObserved]],1,0)</f>
        <v>1</v>
      </c>
    </row>
    <row r="1494" spans="1:25" x14ac:dyDescent="0.25">
      <c r="A1494" t="s">
        <v>68</v>
      </c>
      <c r="B1494" t="s">
        <v>70</v>
      </c>
      <c r="C1494">
        <v>16</v>
      </c>
      <c r="D1494" t="s">
        <v>99</v>
      </c>
      <c r="E1494" t="s">
        <v>75</v>
      </c>
      <c r="F1494" t="s">
        <v>73</v>
      </c>
      <c r="G1494">
        <v>0.122953937090203</v>
      </c>
      <c r="H1494">
        <v>2E+20</v>
      </c>
      <c r="I1494">
        <v>5.3104682862884098E-2</v>
      </c>
      <c r="J1494">
        <v>0.22277561821608199</v>
      </c>
      <c r="K1494">
        <v>308</v>
      </c>
      <c r="L149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94" s="5" cm="1">
        <f t="array" ref="M1494">MAX(IF((ProjectInfoTable[ProjectName]=DiscreteStatsTable[[#This Row],[ProjectName]]),(ProjectInfoTable[ProjectName]=DiscreteStatsTable[[#This Row],[ProjectName]])*ProjectInfoTable[NumberOfReplications]))</f>
        <v>50</v>
      </c>
      <c r="N1494" s="5" cm="1">
        <f t="array" ref="N1494">IFERROR(AVERAGE(IF((DiscreteStatsTable[GroupByKey]=DiscreteStatsTable[[#This Row],[GroupByKey]]),(DiscreteStatsTable[GroupByKey]=DiscreteStatsTable[[#This Row],[GroupByKey]])*DiscreteStatsTable[Average])),0)</f>
        <v>0.12177686007467209</v>
      </c>
      <c r="O1494" s="5" cm="1">
        <f t="array" ref="O149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94" s="5" cm="1">
        <f t="array" ref="P1494">MAX(IF((ProjectInfoTable[ProjectName]=DiscreteStatsTable[[#This Row],[ProjectName]]),(ProjectInfoTable[ProjectName]=DiscreteStatsTable[[#This Row],[ProjectName]])*ProjectInfoTable[ConfidenceInterval]))</f>
        <v>0.95</v>
      </c>
      <c r="Q1494" s="5">
        <f>IF(AND(DiscreteStatsTable[[#This Row],[RepsWithStatObserved]]=1,Y1494=0),200000000000000000000,IFERROR(_xlfn.T.INV.2T(1 -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94" s="5" cm="1">
        <f t="array" ref="R1494">MIN(IF((DiscreteStatsTable[GroupByKey]=DiscreteStatsTable[[#This Row],[GroupByKey]]),(DiscreteStatsTable[GroupByKey]=DiscreteStatsTable[[#This Row],[GroupByKey]])*DiscreteStatsTable[Average]))</f>
        <v>0.118188408210118</v>
      </c>
      <c r="S1494" s="5" cm="1">
        <f t="array" ref="S1494">MAX(IF((DiscreteStatsTable[GroupByKey]=DiscreteStatsTable[[#This Row],[GroupByKey]]),(DiscreteStatsTable[GroupByKey]=DiscreteStatsTable[[#This Row],[GroupByKey]])*DiscreteStatsTable[Average]))</f>
        <v>0.12678788848097999</v>
      </c>
      <c r="T1494" s="5" cm="1">
        <f t="array" ref="T1494">MIN(IF((DiscreteStatsTable[GroupByKey]=DiscreteStatsTable[[#This Row],[GroupByKey]]),(DiscreteStatsTable[GroupByKey]=DiscreteStatsTable[[#This Row],[GroupByKey]])*DiscreteStatsTable[Minimum]))</f>
        <v>5.0204876038262097E-2</v>
      </c>
      <c r="U1494" s="5" cm="1">
        <f t="array" ref="U1494">MAX(IF((DiscreteStatsTable[GroupByKey]=DiscreteStatsTable[[#This Row],[GroupByKey]]),(DiscreteStatsTable[GroupByKey]=DiscreteStatsTable[[#This Row],[GroupByKey]])*DiscreteStatsTable[Maximum]))</f>
        <v>0.23262438213749501</v>
      </c>
      <c r="V1494" s="5" cm="1">
        <f t="array" ref="V1494">IFERROR(AVERAGE(IF((DiscreteStatsTable[GroupByKey]=DiscreteStatsTable[[#This Row],[GroupByKey]]),(DiscreteStatsTable[GroupByKey]=DiscreteStatsTable[[#This Row],[GroupByKey]])*DiscreteStatsTable[NumberObservations])),0)</f>
        <v>305.8</v>
      </c>
      <c r="W1494" s="5">
        <f>IF((DiscreteStatsTable[[#This Row],[RepsRequested]]&gt;1),DiscreteStatsTable[[#This Row],[HalfWidth]],DiscreteStatsTable[[#This Row],[BatchMeansHalfWidth]])</f>
        <v>6.3220777360200328E-4</v>
      </c>
      <c r="X1494" s="5" cm="1">
        <f t="array" ref="X1494">COUNT(IF((DiscreteStatsTable[GroupByKey]=DiscreteStatsTable[[#This Row],[GroupByKey]]),(DiscreteStatsTable[GroupByKey]=DiscreteStatsTable[[#This Row],[GroupByKey]])*DiscreteStatsTable[Replication]))</f>
        <v>50</v>
      </c>
      <c r="Y1494" s="5">
        <f>IF(DiscreteStatsTable[[#This Row],[RepsRequested]]=DiscreteStatsTable[[#This Row],[RepsWithStatObserved]],1,0)</f>
        <v>1</v>
      </c>
    </row>
    <row r="1495" spans="1:25" x14ac:dyDescent="0.25">
      <c r="A1495" t="s">
        <v>68</v>
      </c>
      <c r="B1495" t="s">
        <v>70</v>
      </c>
      <c r="C1495">
        <v>16</v>
      </c>
      <c r="D1495" t="s">
        <v>99</v>
      </c>
      <c r="E1495" t="s">
        <v>76</v>
      </c>
      <c r="F1495" t="s">
        <v>73</v>
      </c>
      <c r="G1495">
        <v>3.6886181127060902</v>
      </c>
      <c r="H1495">
        <v>2E+20</v>
      </c>
      <c r="I1495">
        <v>1.5931404858865199</v>
      </c>
      <c r="J1495">
        <v>6.6832685464824504</v>
      </c>
      <c r="K1495">
        <v>308</v>
      </c>
      <c r="L149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95" s="5" cm="1">
        <f t="array" ref="M1495">MAX(IF((ProjectInfoTable[ProjectName]=DiscreteStatsTable[[#This Row],[ProjectName]]),(ProjectInfoTable[ProjectName]=DiscreteStatsTable[[#This Row],[ProjectName]])*ProjectInfoTable[NumberOfReplications]))</f>
        <v>50</v>
      </c>
      <c r="N1495" s="5" cm="1">
        <f t="array" ref="N1495">IFERROR(AVERAGE(IF((DiscreteStatsTable[GroupByKey]=DiscreteStatsTable[[#This Row],[GroupByKey]]),(DiscreteStatsTable[GroupByKey]=DiscreteStatsTable[[#This Row],[GroupByKey]])*DiscreteStatsTable[Average])),0)</f>
        <v>3.653305802240161</v>
      </c>
      <c r="O1495" s="5" cm="1">
        <f t="array" ref="O1495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495" s="5" cm="1">
        <f t="array" ref="P1495">MAX(IF((ProjectInfoTable[ProjectName]=DiscreteStatsTable[[#This Row],[ProjectName]]),(ProjectInfoTable[ProjectName]=DiscreteStatsTable[[#This Row],[ProjectName]])*ProjectInfoTable[ConfidenceInterval]))</f>
        <v>0.95</v>
      </c>
      <c r="Q1495" s="5">
        <f>IF(AND(DiscreteStatsTable[[#This Row],[RepsWithStatObserved]]=1,Y1495=0),200000000000000000000,IFERROR(_xlfn.T.INV.2T(1 -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495" s="5" cm="1">
        <f t="array" ref="R1495">MIN(IF((DiscreteStatsTable[GroupByKey]=DiscreteStatsTable[[#This Row],[GroupByKey]]),(DiscreteStatsTable[GroupByKey]=DiscreteStatsTable[[#This Row],[GroupByKey]])*DiscreteStatsTable[Average]))</f>
        <v>3.54565224630353</v>
      </c>
      <c r="S1495" s="5" cm="1">
        <f t="array" ref="S1495">MAX(IF((DiscreteStatsTable[GroupByKey]=DiscreteStatsTable[[#This Row],[GroupByKey]]),(DiscreteStatsTable[GroupByKey]=DiscreteStatsTable[[#This Row],[GroupByKey]])*DiscreteStatsTable[Average]))</f>
        <v>3.8036366544294</v>
      </c>
      <c r="T1495" s="5" cm="1">
        <f t="array" ref="T1495">MIN(IF((DiscreteStatsTable[GroupByKey]=DiscreteStatsTable[[#This Row],[GroupByKey]]),(DiscreteStatsTable[GroupByKey]=DiscreteStatsTable[[#This Row],[GroupByKey]])*DiscreteStatsTable[Minimum]))</f>
        <v>1.5061462811478601</v>
      </c>
      <c r="U1495" s="5" cm="1">
        <f t="array" ref="U1495">MAX(IF((DiscreteStatsTable[GroupByKey]=DiscreteStatsTable[[#This Row],[GroupByKey]]),(DiscreteStatsTable[GroupByKey]=DiscreteStatsTable[[#This Row],[GroupByKey]])*DiscreteStatsTable[Maximum]))</f>
        <v>6.9787314641248503</v>
      </c>
      <c r="V1495" s="5" cm="1">
        <f t="array" ref="V1495">IFERROR(AVERAGE(IF((DiscreteStatsTable[GroupByKey]=DiscreteStatsTable[[#This Row],[GroupByKey]]),(DiscreteStatsTable[GroupByKey]=DiscreteStatsTable[[#This Row],[GroupByKey]])*DiscreteStatsTable[NumberObservations])),0)</f>
        <v>305.8</v>
      </c>
      <c r="W1495" s="5">
        <f>IF((DiscreteStatsTable[[#This Row],[RepsRequested]]&gt;1),DiscreteStatsTable[[#This Row],[HalfWidth]],DiscreteStatsTable[[#This Row],[BatchMeansHalfWidth]])</f>
        <v>1.8966233208060453E-2</v>
      </c>
      <c r="X1495" s="5" cm="1">
        <f t="array" ref="X1495">COUNT(IF((DiscreteStatsTable[GroupByKey]=DiscreteStatsTable[[#This Row],[GroupByKey]]),(DiscreteStatsTable[GroupByKey]=DiscreteStatsTable[[#This Row],[GroupByKey]])*DiscreteStatsTable[Replication]))</f>
        <v>50</v>
      </c>
      <c r="Y1495" s="5">
        <f>IF(DiscreteStatsTable[[#This Row],[RepsRequested]]=DiscreteStatsTable[[#This Row],[RepsWithStatObserved]],1,0)</f>
        <v>1</v>
      </c>
    </row>
    <row r="1496" spans="1:25" x14ac:dyDescent="0.25">
      <c r="A1496" t="s">
        <v>68</v>
      </c>
      <c r="B1496" t="s">
        <v>70</v>
      </c>
      <c r="C1496">
        <v>16</v>
      </c>
      <c r="D1496" t="s">
        <v>99</v>
      </c>
      <c r="E1496" t="s">
        <v>77</v>
      </c>
      <c r="F1496" t="s">
        <v>73</v>
      </c>
      <c r="G1496">
        <v>0</v>
      </c>
      <c r="H1496">
        <v>2E+20</v>
      </c>
      <c r="I1496">
        <v>0</v>
      </c>
      <c r="J1496">
        <v>0</v>
      </c>
      <c r="K1496">
        <v>308</v>
      </c>
      <c r="L149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96" s="5" cm="1">
        <f t="array" ref="M1496">MAX(IF((ProjectInfoTable[ProjectName]=DiscreteStatsTable[[#This Row],[ProjectName]]),(ProjectInfoTable[ProjectName]=DiscreteStatsTable[[#This Row],[ProjectName]])*ProjectInfoTable[NumberOfReplications]))</f>
        <v>50</v>
      </c>
      <c r="N1496" s="5" cm="1">
        <f t="array" ref="N1496">IFERROR(AVERAGE(IF((DiscreteStatsTable[GroupByKey]=DiscreteStatsTable[[#This Row],[GroupByKey]]),(DiscreteStatsTable[GroupByKey]=DiscreteStatsTable[[#This Row],[GroupByKey]])*DiscreteStatsTable[Average])),0)</f>
        <v>0</v>
      </c>
      <c r="O1496" s="5" cm="1">
        <f t="array" ref="O1496">IFERROR(_xlfn.STDEV.S(IF((DiscreteStatsTable[GroupByKey]=DiscreteStatsTable[[#This Row],[GroupByKey]]),(DiscreteStatsTable[GroupByKey]=DiscreteStatsTable[[#This Row],[GroupByKey]])*DiscreteStatsTable[Average])),0)</f>
        <v>0</v>
      </c>
      <c r="P1496" s="5" cm="1">
        <f t="array" ref="P1496">MAX(IF((ProjectInfoTable[ProjectName]=DiscreteStatsTable[[#This Row],[ProjectName]]),(ProjectInfoTable[ProjectName]=DiscreteStatsTable[[#This Row],[ProjectName]])*ProjectInfoTable[ConfidenceInterval]))</f>
        <v>0.95</v>
      </c>
      <c r="Q1496" s="5">
        <f>IF(AND(DiscreteStatsTable[[#This Row],[RepsWithStatObserved]]=1,Y1496=0),200000000000000000000,IFERROR(_xlfn.T.INV.2T(1 -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6" s="5" cm="1">
        <f t="array" ref="R1496">MIN(IF((DiscreteStatsTable[GroupByKey]=DiscreteStatsTable[[#This Row],[GroupByKey]]),(DiscreteStatsTable[GroupByKey]=DiscreteStatsTable[[#This Row],[GroupByKey]])*DiscreteStatsTable[Average]))</f>
        <v>0</v>
      </c>
      <c r="S1496" s="5" cm="1">
        <f t="array" ref="S1496">MAX(IF((DiscreteStatsTable[GroupByKey]=DiscreteStatsTable[[#This Row],[GroupByKey]]),(DiscreteStatsTable[GroupByKey]=DiscreteStatsTable[[#This Row],[GroupByKey]])*DiscreteStatsTable[Average]))</f>
        <v>0</v>
      </c>
      <c r="T1496" s="5" cm="1">
        <f t="array" ref="T1496">MIN(IF((DiscreteStatsTable[GroupByKey]=DiscreteStatsTable[[#This Row],[GroupByKey]]),(DiscreteStatsTable[GroupByKey]=DiscreteStatsTable[[#This Row],[GroupByKey]])*DiscreteStatsTable[Minimum]))</f>
        <v>0</v>
      </c>
      <c r="U1496" s="5" cm="1">
        <f t="array" ref="U1496">MAX(IF((DiscreteStatsTable[GroupByKey]=DiscreteStatsTable[[#This Row],[GroupByKey]]),(DiscreteStatsTable[GroupByKey]=DiscreteStatsTable[[#This Row],[GroupByKey]])*DiscreteStatsTable[Maximum]))</f>
        <v>0</v>
      </c>
      <c r="V1496" s="5" cm="1">
        <f t="array" ref="V1496">IFERROR(AVERAGE(IF((DiscreteStatsTable[GroupByKey]=DiscreteStatsTable[[#This Row],[GroupByKey]]),(DiscreteStatsTable[GroupByKey]=DiscreteStatsTable[[#This Row],[GroupByKey]])*DiscreteStatsTable[NumberObservations])),0)</f>
        <v>305.8</v>
      </c>
      <c r="W1496" s="5">
        <f>IF((DiscreteStatsTable[[#This Row],[RepsRequested]]&gt;1),DiscreteStatsTable[[#This Row],[HalfWidth]],DiscreteStatsTable[[#This Row],[BatchMeansHalfWidth]])</f>
        <v>0</v>
      </c>
      <c r="X1496" s="5" cm="1">
        <f t="array" ref="X1496">COUNT(IF((DiscreteStatsTable[GroupByKey]=DiscreteStatsTable[[#This Row],[GroupByKey]]),(DiscreteStatsTable[GroupByKey]=DiscreteStatsTable[[#This Row],[GroupByKey]])*DiscreteStatsTable[Replication]))</f>
        <v>50</v>
      </c>
      <c r="Y1496" s="5">
        <f>IF(DiscreteStatsTable[[#This Row],[RepsRequested]]=DiscreteStatsTable[[#This Row],[RepsWithStatObserved]],1,0)</f>
        <v>1</v>
      </c>
    </row>
    <row r="1497" spans="1:25" x14ac:dyDescent="0.25">
      <c r="A1497" t="s">
        <v>68</v>
      </c>
      <c r="B1497" t="s">
        <v>70</v>
      </c>
      <c r="C1497">
        <v>16</v>
      </c>
      <c r="D1497" t="s">
        <v>99</v>
      </c>
      <c r="E1497" t="s">
        <v>78</v>
      </c>
      <c r="F1497" t="s">
        <v>73</v>
      </c>
      <c r="G1497">
        <v>0.40263132276526498</v>
      </c>
      <c r="H1497">
        <v>2E+20</v>
      </c>
      <c r="I1497">
        <v>0</v>
      </c>
      <c r="J1497">
        <v>3.5178683664733801</v>
      </c>
      <c r="K1497">
        <v>308</v>
      </c>
      <c r="L149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97" s="5" cm="1">
        <f t="array" ref="M1497">MAX(IF((ProjectInfoTable[ProjectName]=DiscreteStatsTable[[#This Row],[ProjectName]]),(ProjectInfoTable[ProjectName]=DiscreteStatsTable[[#This Row],[ProjectName]])*ProjectInfoTable[NumberOfReplications]))</f>
        <v>50</v>
      </c>
      <c r="N1497" s="5" cm="1">
        <f t="array" ref="N1497">IFERROR(AVERAGE(IF((DiscreteStatsTable[GroupByKey]=DiscreteStatsTable[[#This Row],[GroupByKey]]),(DiscreteStatsTable[GroupByKey]=DiscreteStatsTable[[#This Row],[GroupByKey]])*DiscreteStatsTable[Average])),0)</f>
        <v>0.39514726730674299</v>
      </c>
      <c r="O1497" s="5" cm="1">
        <f t="array" ref="O1497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497" s="5" cm="1">
        <f t="array" ref="P1497">MAX(IF((ProjectInfoTable[ProjectName]=DiscreteStatsTable[[#This Row],[ProjectName]]),(ProjectInfoTable[ProjectName]=DiscreteStatsTable[[#This Row],[ProjectName]])*ProjectInfoTable[ConfidenceInterval]))</f>
        <v>0.95</v>
      </c>
      <c r="Q1497" s="5">
        <f>IF(AND(DiscreteStatsTable[[#This Row],[RepsWithStatObserved]]=1,Y1497=0),200000000000000000000,IFERROR(_xlfn.T.INV.2T(1 -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497" s="5" cm="1">
        <f t="array" ref="R1497">MIN(IF((DiscreteStatsTable[GroupByKey]=DiscreteStatsTable[[#This Row],[GroupByKey]]),(DiscreteStatsTable[GroupByKey]=DiscreteStatsTable[[#This Row],[GroupByKey]])*DiscreteStatsTable[Average]))</f>
        <v>0.237432783899929</v>
      </c>
      <c r="S1497" s="5" cm="1">
        <f t="array" ref="S1497">MAX(IF((DiscreteStatsTable[GroupByKey]=DiscreteStatsTable[[#This Row],[GroupByKey]]),(DiscreteStatsTable[GroupByKey]=DiscreteStatsTable[[#This Row],[GroupByKey]])*DiscreteStatsTable[Average]))</f>
        <v>0.84867511073416402</v>
      </c>
      <c r="T1497" s="5" cm="1">
        <f t="array" ref="T1497">MIN(IF((DiscreteStatsTable[GroupByKey]=DiscreteStatsTable[[#This Row],[GroupByKey]]),(DiscreteStatsTable[GroupByKey]=DiscreteStatsTable[[#This Row],[GroupByKey]])*DiscreteStatsTable[Minimum]))</f>
        <v>0</v>
      </c>
      <c r="U1497" s="5" cm="1">
        <f t="array" ref="U1497">MAX(IF((DiscreteStatsTable[GroupByKey]=DiscreteStatsTable[[#This Row],[GroupByKey]]),(DiscreteStatsTable[GroupByKey]=DiscreteStatsTable[[#This Row],[GroupByKey]])*DiscreteStatsTable[Maximum]))</f>
        <v>8.0759045309264508</v>
      </c>
      <c r="V1497" s="5" cm="1">
        <f t="array" ref="V1497">IFERROR(AVERAGE(IF((DiscreteStatsTable[GroupByKey]=DiscreteStatsTable[[#This Row],[GroupByKey]]),(DiscreteStatsTable[GroupByKey]=DiscreteStatsTable[[#This Row],[GroupByKey]])*DiscreteStatsTable[NumberObservations])),0)</f>
        <v>305.8</v>
      </c>
      <c r="W1497" s="5">
        <f>IF((DiscreteStatsTable[[#This Row],[RepsRequested]]&gt;1),DiscreteStatsTable[[#This Row],[HalfWidth]],DiscreteStatsTable[[#This Row],[BatchMeansHalfWidth]])</f>
        <v>3.0763164648454102E-2</v>
      </c>
      <c r="X1497" s="5" cm="1">
        <f t="array" ref="X1497">COUNT(IF((DiscreteStatsTable[GroupByKey]=DiscreteStatsTable[[#This Row],[GroupByKey]]),(DiscreteStatsTable[GroupByKey]=DiscreteStatsTable[[#This Row],[GroupByKey]])*DiscreteStatsTable[Replication]))</f>
        <v>50</v>
      </c>
      <c r="Y1497" s="5">
        <f>IF(DiscreteStatsTable[[#This Row],[RepsRequested]]=DiscreteStatsTable[[#This Row],[RepsWithStatObserved]],1,0)</f>
        <v>1</v>
      </c>
    </row>
    <row r="1498" spans="1:25" x14ac:dyDescent="0.25">
      <c r="A1498" t="s">
        <v>68</v>
      </c>
      <c r="B1498" t="s">
        <v>70</v>
      </c>
      <c r="C1498">
        <v>17</v>
      </c>
      <c r="D1498" t="s">
        <v>99</v>
      </c>
      <c r="E1498" t="s">
        <v>72</v>
      </c>
      <c r="F1498" t="s">
        <v>73</v>
      </c>
      <c r="G1498">
        <v>0.123816099193</v>
      </c>
      <c r="H1498">
        <v>2E+20</v>
      </c>
      <c r="I1498">
        <v>5.52399069217131E-2</v>
      </c>
      <c r="J1498">
        <v>0.22179765301189799</v>
      </c>
      <c r="K1498">
        <v>309</v>
      </c>
      <c r="L149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98" s="5" cm="1">
        <f t="array" ref="M1498">MAX(IF((ProjectInfoTable[ProjectName]=DiscreteStatsTable[[#This Row],[ProjectName]]),(ProjectInfoTable[ProjectName]=DiscreteStatsTable[[#This Row],[ProjectName]])*ProjectInfoTable[NumberOfReplications]))</f>
        <v>50</v>
      </c>
      <c r="N1498" s="5" cm="1">
        <f t="array" ref="N1498">IFERROR(AVERAGE(IF((DiscreteStatsTable[GroupByKey]=DiscreteStatsTable[[#This Row],[GroupByKey]]),(DiscreteStatsTable[GroupByKey]=DiscreteStatsTable[[#This Row],[GroupByKey]])*DiscreteStatsTable[Average])),0)</f>
        <v>0.12177686007467209</v>
      </c>
      <c r="O1498" s="5" cm="1">
        <f t="array" ref="O149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498" s="5" cm="1">
        <f t="array" ref="P1498">MAX(IF((ProjectInfoTable[ProjectName]=DiscreteStatsTable[[#This Row],[ProjectName]]),(ProjectInfoTable[ProjectName]=DiscreteStatsTable[[#This Row],[ProjectName]])*ProjectInfoTable[ConfidenceInterval]))</f>
        <v>0.95</v>
      </c>
      <c r="Q1498" s="5">
        <f>IF(AND(DiscreteStatsTable[[#This Row],[RepsWithStatObserved]]=1,Y1498=0),200000000000000000000,IFERROR(_xlfn.T.INV.2T(1 -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498" s="5" cm="1">
        <f t="array" ref="R1498">MIN(IF((DiscreteStatsTable[GroupByKey]=DiscreteStatsTable[[#This Row],[GroupByKey]]),(DiscreteStatsTable[GroupByKey]=DiscreteStatsTable[[#This Row],[GroupByKey]])*DiscreteStatsTable[Average]))</f>
        <v>0.118188408210118</v>
      </c>
      <c r="S1498" s="5" cm="1">
        <f t="array" ref="S1498">MAX(IF((DiscreteStatsTable[GroupByKey]=DiscreteStatsTable[[#This Row],[GroupByKey]]),(DiscreteStatsTable[GroupByKey]=DiscreteStatsTable[[#This Row],[GroupByKey]])*DiscreteStatsTable[Average]))</f>
        <v>0.12678788848097999</v>
      </c>
      <c r="T1498" s="5" cm="1">
        <f t="array" ref="T1498">MIN(IF((DiscreteStatsTable[GroupByKey]=DiscreteStatsTable[[#This Row],[GroupByKey]]),(DiscreteStatsTable[GroupByKey]=DiscreteStatsTable[[#This Row],[GroupByKey]])*DiscreteStatsTable[Minimum]))</f>
        <v>5.0204876038262097E-2</v>
      </c>
      <c r="U1498" s="5" cm="1">
        <f t="array" ref="U1498">MAX(IF((DiscreteStatsTable[GroupByKey]=DiscreteStatsTable[[#This Row],[GroupByKey]]),(DiscreteStatsTable[GroupByKey]=DiscreteStatsTable[[#This Row],[GroupByKey]])*DiscreteStatsTable[Maximum]))</f>
        <v>0.23262438213749501</v>
      </c>
      <c r="V1498" s="5" cm="1">
        <f t="array" ref="V1498">IFERROR(AVERAGE(IF((DiscreteStatsTable[GroupByKey]=DiscreteStatsTable[[#This Row],[GroupByKey]]),(DiscreteStatsTable[GroupByKey]=DiscreteStatsTable[[#This Row],[GroupByKey]])*DiscreteStatsTable[NumberObservations])),0)</f>
        <v>305.8</v>
      </c>
      <c r="W1498" s="5">
        <f>IF((DiscreteStatsTable[[#This Row],[RepsRequested]]&gt;1),DiscreteStatsTable[[#This Row],[HalfWidth]],DiscreteStatsTable[[#This Row],[BatchMeansHalfWidth]])</f>
        <v>6.3220777360200328E-4</v>
      </c>
      <c r="X1498" s="5" cm="1">
        <f t="array" ref="X1498">COUNT(IF((DiscreteStatsTable[GroupByKey]=DiscreteStatsTable[[#This Row],[GroupByKey]]),(DiscreteStatsTable[GroupByKey]=DiscreteStatsTable[[#This Row],[GroupByKey]])*DiscreteStatsTable[Replication]))</f>
        <v>50</v>
      </c>
      <c r="Y1498" s="5">
        <f>IF(DiscreteStatsTable[[#This Row],[RepsRequested]]=DiscreteStatsTable[[#This Row],[RepsWithStatObserved]],1,0)</f>
        <v>1</v>
      </c>
    </row>
    <row r="1499" spans="1:25" x14ac:dyDescent="0.25">
      <c r="A1499" t="s">
        <v>68</v>
      </c>
      <c r="B1499" t="s">
        <v>70</v>
      </c>
      <c r="C1499">
        <v>17</v>
      </c>
      <c r="D1499" t="s">
        <v>99</v>
      </c>
      <c r="E1499" t="s">
        <v>74</v>
      </c>
      <c r="F1499" t="s">
        <v>73</v>
      </c>
      <c r="G1499">
        <v>4.0394567532241803</v>
      </c>
      <c r="H1499">
        <v>2E+20</v>
      </c>
      <c r="I1499">
        <v>1.67915673431639</v>
      </c>
      <c r="J1499">
        <v>7.4360253792163498</v>
      </c>
      <c r="K1499">
        <v>309</v>
      </c>
      <c r="L149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99" s="5" cm="1">
        <f t="array" ref="M1499">MAX(IF((ProjectInfoTable[ProjectName]=DiscreteStatsTable[[#This Row],[ProjectName]]),(ProjectInfoTable[ProjectName]=DiscreteStatsTable[[#This Row],[ProjectName]])*ProjectInfoTable[NumberOfReplications]))</f>
        <v>50</v>
      </c>
      <c r="N1499" s="5" cm="1">
        <f t="array" ref="N1499">IFERROR(AVERAGE(IF((DiscreteStatsTable[GroupByKey]=DiscreteStatsTable[[#This Row],[GroupByKey]]),(DiscreteStatsTable[GroupByKey]=DiscreteStatsTable[[#This Row],[GroupByKey]])*DiscreteStatsTable[Average])),0)</f>
        <v>4.0484530695469045</v>
      </c>
      <c r="O1499" s="5" cm="1">
        <f t="array" ref="O1499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499" s="5" cm="1">
        <f t="array" ref="P1499">MAX(IF((ProjectInfoTable[ProjectName]=DiscreteStatsTable[[#This Row],[ProjectName]]),(ProjectInfoTable[ProjectName]=DiscreteStatsTable[[#This Row],[ProjectName]])*ProjectInfoTable[ConfidenceInterval]))</f>
        <v>0.95</v>
      </c>
      <c r="Q1499" s="5">
        <f>IF(AND(DiscreteStatsTable[[#This Row],[RepsWithStatObserved]]=1,Y1499=0),200000000000000000000,IFERROR(_xlfn.T.INV.2T(1 -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499" s="5" cm="1">
        <f t="array" ref="R1499">MIN(IF((DiscreteStatsTable[GroupByKey]=DiscreteStatsTable[[#This Row],[GroupByKey]]),(DiscreteStatsTable[GroupByKey]=DiscreteStatsTable[[#This Row],[GroupByKey]])*DiscreteStatsTable[Average]))</f>
        <v>3.8225886263195901</v>
      </c>
      <c r="S1499" s="5" cm="1">
        <f t="array" ref="S1499">MAX(IF((DiscreteStatsTable[GroupByKey]=DiscreteStatsTable[[#This Row],[GroupByKey]]),(DiscreteStatsTable[GroupByKey]=DiscreteStatsTable[[#This Row],[GroupByKey]])*DiscreteStatsTable[Average]))</f>
        <v>4.5313661665321696</v>
      </c>
      <c r="T1499" s="5" cm="1">
        <f t="array" ref="T1499">MIN(IF((DiscreteStatsTable[GroupByKey]=DiscreteStatsTable[[#This Row],[GroupByKey]]),(DiscreteStatsTable[GroupByKey]=DiscreteStatsTable[[#This Row],[GroupByKey]])*DiscreteStatsTable[Minimum]))</f>
        <v>1.5061462811478601</v>
      </c>
      <c r="U1499" s="5" cm="1">
        <f t="array" ref="U1499">MAX(IF((DiscreteStatsTable[GroupByKey]=DiscreteStatsTable[[#This Row],[GroupByKey]]),(DiscreteStatsTable[GroupByKey]=DiscreteStatsTable[[#This Row],[GroupByKey]])*DiscreteStatsTable[Maximum]))</f>
        <v>12.7448467115066</v>
      </c>
      <c r="V1499" s="5" cm="1">
        <f t="array" ref="V1499">IFERROR(AVERAGE(IF((DiscreteStatsTable[GroupByKey]=DiscreteStatsTable[[#This Row],[GroupByKey]]),(DiscreteStatsTable[GroupByKey]=DiscreteStatsTable[[#This Row],[GroupByKey]])*DiscreteStatsTable[NumberObservations])),0)</f>
        <v>305.8</v>
      </c>
      <c r="W1499" s="5">
        <f>IF((DiscreteStatsTable[[#This Row],[RepsRequested]]&gt;1),DiscreteStatsTable[[#This Row],[HalfWidth]],DiscreteStatsTable[[#This Row],[BatchMeansHalfWidth]])</f>
        <v>4.3756559630115342E-2</v>
      </c>
      <c r="X1499" s="5" cm="1">
        <f t="array" ref="X1499">COUNT(IF((DiscreteStatsTable[GroupByKey]=DiscreteStatsTable[[#This Row],[GroupByKey]]),(DiscreteStatsTable[GroupByKey]=DiscreteStatsTable[[#This Row],[GroupByKey]])*DiscreteStatsTable[Replication]))</f>
        <v>50</v>
      </c>
      <c r="Y1499" s="5">
        <f>IF(DiscreteStatsTable[[#This Row],[RepsRequested]]=DiscreteStatsTable[[#This Row],[RepsWithStatObserved]],1,0)</f>
        <v>1</v>
      </c>
    </row>
    <row r="1500" spans="1:25" x14ac:dyDescent="0.25">
      <c r="A1500" t="s">
        <v>68</v>
      </c>
      <c r="B1500" t="s">
        <v>70</v>
      </c>
      <c r="C1500">
        <v>17</v>
      </c>
      <c r="D1500" t="s">
        <v>99</v>
      </c>
      <c r="E1500" t="s">
        <v>75</v>
      </c>
      <c r="F1500" t="s">
        <v>73</v>
      </c>
      <c r="G1500">
        <v>0.123816099193</v>
      </c>
      <c r="H1500">
        <v>2E+20</v>
      </c>
      <c r="I1500">
        <v>5.52399069217131E-2</v>
      </c>
      <c r="J1500">
        <v>0.22179765301189799</v>
      </c>
      <c r="K1500">
        <v>309</v>
      </c>
      <c r="L150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00" s="5" cm="1">
        <f t="array" ref="M1500">MAX(IF((ProjectInfoTable[ProjectName]=DiscreteStatsTable[[#This Row],[ProjectName]]),(ProjectInfoTable[ProjectName]=DiscreteStatsTable[[#This Row],[ProjectName]])*ProjectInfoTable[NumberOfReplications]))</f>
        <v>50</v>
      </c>
      <c r="N1500" s="5" cm="1">
        <f t="array" ref="N1500">IFERROR(AVERAGE(IF((DiscreteStatsTable[GroupByKey]=DiscreteStatsTable[[#This Row],[GroupByKey]]),(DiscreteStatsTable[GroupByKey]=DiscreteStatsTable[[#This Row],[GroupByKey]])*DiscreteStatsTable[Average])),0)</f>
        <v>0.12177686007467209</v>
      </c>
      <c r="O1500" s="5" cm="1">
        <f t="array" ref="O150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00" s="5" cm="1">
        <f t="array" ref="P1500">MAX(IF((ProjectInfoTable[ProjectName]=DiscreteStatsTable[[#This Row],[ProjectName]]),(ProjectInfoTable[ProjectName]=DiscreteStatsTable[[#This Row],[ProjectName]])*ProjectInfoTable[ConfidenceInterval]))</f>
        <v>0.95</v>
      </c>
      <c r="Q1500" s="5">
        <f>IF(AND(DiscreteStatsTable[[#This Row],[RepsWithStatObserved]]=1,Y1500=0),200000000000000000000,IFERROR(_xlfn.T.INV.2T(1 -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00" s="5" cm="1">
        <f t="array" ref="R1500">MIN(IF((DiscreteStatsTable[GroupByKey]=DiscreteStatsTable[[#This Row],[GroupByKey]]),(DiscreteStatsTable[GroupByKey]=DiscreteStatsTable[[#This Row],[GroupByKey]])*DiscreteStatsTable[Average]))</f>
        <v>0.118188408210118</v>
      </c>
      <c r="S1500" s="5" cm="1">
        <f t="array" ref="S1500">MAX(IF((DiscreteStatsTable[GroupByKey]=DiscreteStatsTable[[#This Row],[GroupByKey]]),(DiscreteStatsTable[GroupByKey]=DiscreteStatsTable[[#This Row],[GroupByKey]])*DiscreteStatsTable[Average]))</f>
        <v>0.12678788848097999</v>
      </c>
      <c r="T1500" s="5" cm="1">
        <f t="array" ref="T1500">MIN(IF((DiscreteStatsTable[GroupByKey]=DiscreteStatsTable[[#This Row],[GroupByKey]]),(DiscreteStatsTable[GroupByKey]=DiscreteStatsTable[[#This Row],[GroupByKey]])*DiscreteStatsTable[Minimum]))</f>
        <v>5.0204876038262097E-2</v>
      </c>
      <c r="U1500" s="5" cm="1">
        <f t="array" ref="U1500">MAX(IF((DiscreteStatsTable[GroupByKey]=DiscreteStatsTable[[#This Row],[GroupByKey]]),(DiscreteStatsTable[GroupByKey]=DiscreteStatsTable[[#This Row],[GroupByKey]])*DiscreteStatsTable[Maximum]))</f>
        <v>0.23262438213749501</v>
      </c>
      <c r="V1500" s="5" cm="1">
        <f t="array" ref="V1500">IFERROR(AVERAGE(IF((DiscreteStatsTable[GroupByKey]=DiscreteStatsTable[[#This Row],[GroupByKey]]),(DiscreteStatsTable[GroupByKey]=DiscreteStatsTable[[#This Row],[GroupByKey]])*DiscreteStatsTable[NumberObservations])),0)</f>
        <v>305.8</v>
      </c>
      <c r="W1500" s="5">
        <f>IF((DiscreteStatsTable[[#This Row],[RepsRequested]]&gt;1),DiscreteStatsTable[[#This Row],[HalfWidth]],DiscreteStatsTable[[#This Row],[BatchMeansHalfWidth]])</f>
        <v>6.3220777360200328E-4</v>
      </c>
      <c r="X1500" s="5" cm="1">
        <f t="array" ref="X1500">COUNT(IF((DiscreteStatsTable[GroupByKey]=DiscreteStatsTable[[#This Row],[GroupByKey]]),(DiscreteStatsTable[GroupByKey]=DiscreteStatsTable[[#This Row],[GroupByKey]])*DiscreteStatsTable[Replication]))</f>
        <v>50</v>
      </c>
      <c r="Y1500" s="5">
        <f>IF(DiscreteStatsTable[[#This Row],[RepsRequested]]=DiscreteStatsTable[[#This Row],[RepsWithStatObserved]],1,0)</f>
        <v>1</v>
      </c>
    </row>
    <row r="1501" spans="1:25" x14ac:dyDescent="0.25">
      <c r="A1501" t="s">
        <v>68</v>
      </c>
      <c r="B1501" t="s">
        <v>70</v>
      </c>
      <c r="C1501">
        <v>17</v>
      </c>
      <c r="D1501" t="s">
        <v>99</v>
      </c>
      <c r="E1501" t="s">
        <v>76</v>
      </c>
      <c r="F1501" t="s">
        <v>73</v>
      </c>
      <c r="G1501">
        <v>3.7144829757900002</v>
      </c>
      <c r="H1501">
        <v>2E+20</v>
      </c>
      <c r="I1501">
        <v>1.6571972076513899</v>
      </c>
      <c r="J1501">
        <v>6.65392959035694</v>
      </c>
      <c r="K1501">
        <v>309</v>
      </c>
      <c r="L150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01" s="5" cm="1">
        <f t="array" ref="M1501">MAX(IF((ProjectInfoTable[ProjectName]=DiscreteStatsTable[[#This Row],[ProjectName]]),(ProjectInfoTable[ProjectName]=DiscreteStatsTable[[#This Row],[ProjectName]])*ProjectInfoTable[NumberOfReplications]))</f>
        <v>50</v>
      </c>
      <c r="N1501" s="5" cm="1">
        <f t="array" ref="N1501">IFERROR(AVERAGE(IF((DiscreteStatsTable[GroupByKey]=DiscreteStatsTable[[#This Row],[GroupByKey]]),(DiscreteStatsTable[GroupByKey]=DiscreteStatsTable[[#This Row],[GroupByKey]])*DiscreteStatsTable[Average])),0)</f>
        <v>3.653305802240161</v>
      </c>
      <c r="O1501" s="5" cm="1">
        <f t="array" ref="O1501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01" s="5" cm="1">
        <f t="array" ref="P1501">MAX(IF((ProjectInfoTable[ProjectName]=DiscreteStatsTable[[#This Row],[ProjectName]]),(ProjectInfoTable[ProjectName]=DiscreteStatsTable[[#This Row],[ProjectName]])*ProjectInfoTable[ConfidenceInterval]))</f>
        <v>0.95</v>
      </c>
      <c r="Q1501" s="5">
        <f>IF(AND(DiscreteStatsTable[[#This Row],[RepsWithStatObserved]]=1,Y1501=0),200000000000000000000,IFERROR(_xlfn.T.INV.2T(1 -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01" s="5" cm="1">
        <f t="array" ref="R1501">MIN(IF((DiscreteStatsTable[GroupByKey]=DiscreteStatsTable[[#This Row],[GroupByKey]]),(DiscreteStatsTable[GroupByKey]=DiscreteStatsTable[[#This Row],[GroupByKey]])*DiscreteStatsTable[Average]))</f>
        <v>3.54565224630353</v>
      </c>
      <c r="S1501" s="5" cm="1">
        <f t="array" ref="S1501">MAX(IF((DiscreteStatsTable[GroupByKey]=DiscreteStatsTable[[#This Row],[GroupByKey]]),(DiscreteStatsTable[GroupByKey]=DiscreteStatsTable[[#This Row],[GroupByKey]])*DiscreteStatsTable[Average]))</f>
        <v>3.8036366544294</v>
      </c>
      <c r="T1501" s="5" cm="1">
        <f t="array" ref="T1501">MIN(IF((DiscreteStatsTable[GroupByKey]=DiscreteStatsTable[[#This Row],[GroupByKey]]),(DiscreteStatsTable[GroupByKey]=DiscreteStatsTable[[#This Row],[GroupByKey]])*DiscreteStatsTable[Minimum]))</f>
        <v>1.5061462811478601</v>
      </c>
      <c r="U1501" s="5" cm="1">
        <f t="array" ref="U1501">MAX(IF((DiscreteStatsTable[GroupByKey]=DiscreteStatsTable[[#This Row],[GroupByKey]]),(DiscreteStatsTable[GroupByKey]=DiscreteStatsTable[[#This Row],[GroupByKey]])*DiscreteStatsTable[Maximum]))</f>
        <v>6.9787314641248503</v>
      </c>
      <c r="V1501" s="5" cm="1">
        <f t="array" ref="V1501">IFERROR(AVERAGE(IF((DiscreteStatsTable[GroupByKey]=DiscreteStatsTable[[#This Row],[GroupByKey]]),(DiscreteStatsTable[GroupByKey]=DiscreteStatsTable[[#This Row],[GroupByKey]])*DiscreteStatsTable[NumberObservations])),0)</f>
        <v>305.8</v>
      </c>
      <c r="W1501" s="5">
        <f>IF((DiscreteStatsTable[[#This Row],[RepsRequested]]&gt;1),DiscreteStatsTable[[#This Row],[HalfWidth]],DiscreteStatsTable[[#This Row],[BatchMeansHalfWidth]])</f>
        <v>1.8966233208060453E-2</v>
      </c>
      <c r="X1501" s="5" cm="1">
        <f t="array" ref="X1501">COUNT(IF((DiscreteStatsTable[GroupByKey]=DiscreteStatsTable[[#This Row],[GroupByKey]]),(DiscreteStatsTable[GroupByKey]=DiscreteStatsTable[[#This Row],[GroupByKey]])*DiscreteStatsTable[Replication]))</f>
        <v>50</v>
      </c>
      <c r="Y1501" s="5">
        <f>IF(DiscreteStatsTable[[#This Row],[RepsRequested]]=DiscreteStatsTable[[#This Row],[RepsWithStatObserved]],1,0)</f>
        <v>1</v>
      </c>
    </row>
    <row r="1502" spans="1:25" x14ac:dyDescent="0.25">
      <c r="A1502" t="s">
        <v>68</v>
      </c>
      <c r="B1502" t="s">
        <v>70</v>
      </c>
      <c r="C1502">
        <v>17</v>
      </c>
      <c r="D1502" t="s">
        <v>99</v>
      </c>
      <c r="E1502" t="s">
        <v>77</v>
      </c>
      <c r="F1502" t="s">
        <v>73</v>
      </c>
      <c r="G1502">
        <v>0</v>
      </c>
      <c r="H1502">
        <v>2E+20</v>
      </c>
      <c r="I1502">
        <v>0</v>
      </c>
      <c r="J1502">
        <v>0</v>
      </c>
      <c r="K1502">
        <v>309</v>
      </c>
      <c r="L150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02" s="5" cm="1">
        <f t="array" ref="M1502">MAX(IF((ProjectInfoTable[ProjectName]=DiscreteStatsTable[[#This Row],[ProjectName]]),(ProjectInfoTable[ProjectName]=DiscreteStatsTable[[#This Row],[ProjectName]])*ProjectInfoTable[NumberOfReplications]))</f>
        <v>50</v>
      </c>
      <c r="N1502" s="5" cm="1">
        <f t="array" ref="N1502">IFERROR(AVERAGE(IF((DiscreteStatsTable[GroupByKey]=DiscreteStatsTable[[#This Row],[GroupByKey]]),(DiscreteStatsTable[GroupByKey]=DiscreteStatsTable[[#This Row],[GroupByKey]])*DiscreteStatsTable[Average])),0)</f>
        <v>0</v>
      </c>
      <c r="O1502" s="5" cm="1">
        <f t="array" ref="O1502">IFERROR(_xlfn.STDEV.S(IF((DiscreteStatsTable[GroupByKey]=DiscreteStatsTable[[#This Row],[GroupByKey]]),(DiscreteStatsTable[GroupByKey]=DiscreteStatsTable[[#This Row],[GroupByKey]])*DiscreteStatsTable[Average])),0)</f>
        <v>0</v>
      </c>
      <c r="P1502" s="5" cm="1">
        <f t="array" ref="P1502">MAX(IF((ProjectInfoTable[ProjectName]=DiscreteStatsTable[[#This Row],[ProjectName]]),(ProjectInfoTable[ProjectName]=DiscreteStatsTable[[#This Row],[ProjectName]])*ProjectInfoTable[ConfidenceInterval]))</f>
        <v>0.95</v>
      </c>
      <c r="Q1502" s="5">
        <f>IF(AND(DiscreteStatsTable[[#This Row],[RepsWithStatObserved]]=1,Y1502=0),200000000000000000000,IFERROR(_xlfn.T.INV.2T(1 -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02" s="5" cm="1">
        <f t="array" ref="R1502">MIN(IF((DiscreteStatsTable[GroupByKey]=DiscreteStatsTable[[#This Row],[GroupByKey]]),(DiscreteStatsTable[GroupByKey]=DiscreteStatsTable[[#This Row],[GroupByKey]])*DiscreteStatsTable[Average]))</f>
        <v>0</v>
      </c>
      <c r="S1502" s="5" cm="1">
        <f t="array" ref="S1502">MAX(IF((DiscreteStatsTable[GroupByKey]=DiscreteStatsTable[[#This Row],[GroupByKey]]),(DiscreteStatsTable[GroupByKey]=DiscreteStatsTable[[#This Row],[GroupByKey]])*DiscreteStatsTable[Average]))</f>
        <v>0</v>
      </c>
      <c r="T1502" s="5" cm="1">
        <f t="array" ref="T1502">MIN(IF((DiscreteStatsTable[GroupByKey]=DiscreteStatsTable[[#This Row],[GroupByKey]]),(DiscreteStatsTable[GroupByKey]=DiscreteStatsTable[[#This Row],[GroupByKey]])*DiscreteStatsTable[Minimum]))</f>
        <v>0</v>
      </c>
      <c r="U1502" s="5" cm="1">
        <f t="array" ref="U1502">MAX(IF((DiscreteStatsTable[GroupByKey]=DiscreteStatsTable[[#This Row],[GroupByKey]]),(DiscreteStatsTable[GroupByKey]=DiscreteStatsTable[[#This Row],[GroupByKey]])*DiscreteStatsTable[Maximum]))</f>
        <v>0</v>
      </c>
      <c r="V1502" s="5" cm="1">
        <f t="array" ref="V1502">IFERROR(AVERAGE(IF((DiscreteStatsTable[GroupByKey]=DiscreteStatsTable[[#This Row],[GroupByKey]]),(DiscreteStatsTable[GroupByKey]=DiscreteStatsTable[[#This Row],[GroupByKey]])*DiscreteStatsTable[NumberObservations])),0)</f>
        <v>305.8</v>
      </c>
      <c r="W1502" s="5">
        <f>IF((DiscreteStatsTable[[#This Row],[RepsRequested]]&gt;1),DiscreteStatsTable[[#This Row],[HalfWidth]],DiscreteStatsTable[[#This Row],[BatchMeansHalfWidth]])</f>
        <v>0</v>
      </c>
      <c r="X1502" s="5" cm="1">
        <f t="array" ref="X1502">COUNT(IF((DiscreteStatsTable[GroupByKey]=DiscreteStatsTable[[#This Row],[GroupByKey]]),(DiscreteStatsTable[GroupByKey]=DiscreteStatsTable[[#This Row],[GroupByKey]])*DiscreteStatsTable[Replication]))</f>
        <v>50</v>
      </c>
      <c r="Y1502" s="5">
        <f>IF(DiscreteStatsTable[[#This Row],[RepsRequested]]=DiscreteStatsTable[[#This Row],[RepsWithStatObserved]],1,0)</f>
        <v>1</v>
      </c>
    </row>
    <row r="1503" spans="1:25" x14ac:dyDescent="0.25">
      <c r="A1503" t="s">
        <v>68</v>
      </c>
      <c r="B1503" t="s">
        <v>70</v>
      </c>
      <c r="C1503">
        <v>17</v>
      </c>
      <c r="D1503" t="s">
        <v>99</v>
      </c>
      <c r="E1503" t="s">
        <v>78</v>
      </c>
      <c r="F1503" t="s">
        <v>73</v>
      </c>
      <c r="G1503">
        <v>0.32497377743417799</v>
      </c>
      <c r="H1503">
        <v>2E+20</v>
      </c>
      <c r="I1503">
        <v>0</v>
      </c>
      <c r="J1503">
        <v>2.8835934947432502</v>
      </c>
      <c r="K1503">
        <v>309</v>
      </c>
      <c r="L150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03" s="5" cm="1">
        <f t="array" ref="M1503">MAX(IF((ProjectInfoTable[ProjectName]=DiscreteStatsTable[[#This Row],[ProjectName]]),(ProjectInfoTable[ProjectName]=DiscreteStatsTable[[#This Row],[ProjectName]])*ProjectInfoTable[NumberOfReplications]))</f>
        <v>50</v>
      </c>
      <c r="N1503" s="5" cm="1">
        <f t="array" ref="N1503">IFERROR(AVERAGE(IF((DiscreteStatsTable[GroupByKey]=DiscreteStatsTable[[#This Row],[GroupByKey]]),(DiscreteStatsTable[GroupByKey]=DiscreteStatsTable[[#This Row],[GroupByKey]])*DiscreteStatsTable[Average])),0)</f>
        <v>0.39514726730674299</v>
      </c>
      <c r="O1503" s="5" cm="1">
        <f t="array" ref="O1503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03" s="5" cm="1">
        <f t="array" ref="P1503">MAX(IF((ProjectInfoTable[ProjectName]=DiscreteStatsTable[[#This Row],[ProjectName]]),(ProjectInfoTable[ProjectName]=DiscreteStatsTable[[#This Row],[ProjectName]])*ProjectInfoTable[ConfidenceInterval]))</f>
        <v>0.95</v>
      </c>
      <c r="Q1503" s="5">
        <f>IF(AND(DiscreteStatsTable[[#This Row],[RepsWithStatObserved]]=1,Y1503=0),200000000000000000000,IFERROR(_xlfn.T.INV.2T(1 -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03" s="5" cm="1">
        <f t="array" ref="R1503">MIN(IF((DiscreteStatsTable[GroupByKey]=DiscreteStatsTable[[#This Row],[GroupByKey]]),(DiscreteStatsTable[GroupByKey]=DiscreteStatsTable[[#This Row],[GroupByKey]])*DiscreteStatsTable[Average]))</f>
        <v>0.237432783899929</v>
      </c>
      <c r="S1503" s="5" cm="1">
        <f t="array" ref="S1503">MAX(IF((DiscreteStatsTable[GroupByKey]=DiscreteStatsTable[[#This Row],[GroupByKey]]),(DiscreteStatsTable[GroupByKey]=DiscreteStatsTable[[#This Row],[GroupByKey]])*DiscreteStatsTable[Average]))</f>
        <v>0.84867511073416402</v>
      </c>
      <c r="T1503" s="5" cm="1">
        <f t="array" ref="T1503">MIN(IF((DiscreteStatsTable[GroupByKey]=DiscreteStatsTable[[#This Row],[GroupByKey]]),(DiscreteStatsTable[GroupByKey]=DiscreteStatsTable[[#This Row],[GroupByKey]])*DiscreteStatsTable[Minimum]))</f>
        <v>0</v>
      </c>
      <c r="U1503" s="5" cm="1">
        <f t="array" ref="U1503">MAX(IF((DiscreteStatsTable[GroupByKey]=DiscreteStatsTable[[#This Row],[GroupByKey]]),(DiscreteStatsTable[GroupByKey]=DiscreteStatsTable[[#This Row],[GroupByKey]])*DiscreteStatsTable[Maximum]))</f>
        <v>8.0759045309264508</v>
      </c>
      <c r="V1503" s="5" cm="1">
        <f t="array" ref="V1503">IFERROR(AVERAGE(IF((DiscreteStatsTable[GroupByKey]=DiscreteStatsTable[[#This Row],[GroupByKey]]),(DiscreteStatsTable[GroupByKey]=DiscreteStatsTable[[#This Row],[GroupByKey]])*DiscreteStatsTable[NumberObservations])),0)</f>
        <v>305.8</v>
      </c>
      <c r="W1503" s="5">
        <f>IF((DiscreteStatsTable[[#This Row],[RepsRequested]]&gt;1),DiscreteStatsTable[[#This Row],[HalfWidth]],DiscreteStatsTable[[#This Row],[BatchMeansHalfWidth]])</f>
        <v>3.0763164648454102E-2</v>
      </c>
      <c r="X1503" s="5" cm="1">
        <f t="array" ref="X1503">COUNT(IF((DiscreteStatsTable[GroupByKey]=DiscreteStatsTable[[#This Row],[GroupByKey]]),(DiscreteStatsTable[GroupByKey]=DiscreteStatsTable[[#This Row],[GroupByKey]])*DiscreteStatsTable[Replication]))</f>
        <v>50</v>
      </c>
      <c r="Y1503" s="5">
        <f>IF(DiscreteStatsTable[[#This Row],[RepsRequested]]=DiscreteStatsTable[[#This Row],[RepsWithStatObserved]],1,0)</f>
        <v>1</v>
      </c>
    </row>
    <row r="1504" spans="1:25" x14ac:dyDescent="0.25">
      <c r="A1504" t="s">
        <v>68</v>
      </c>
      <c r="B1504" t="s">
        <v>70</v>
      </c>
      <c r="C1504">
        <v>18</v>
      </c>
      <c r="D1504" t="s">
        <v>99</v>
      </c>
      <c r="E1504" t="s">
        <v>72</v>
      </c>
      <c r="F1504" t="s">
        <v>73</v>
      </c>
      <c r="G1504">
        <v>0.12265532200468</v>
      </c>
      <c r="H1504">
        <v>2E+20</v>
      </c>
      <c r="I1504">
        <v>5.1881463279985003E-2</v>
      </c>
      <c r="J1504">
        <v>0.222321451379526</v>
      </c>
      <c r="K1504">
        <v>306</v>
      </c>
      <c r="L150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04" s="5" cm="1">
        <f t="array" ref="M1504">MAX(IF((ProjectInfoTable[ProjectName]=DiscreteStatsTable[[#This Row],[ProjectName]]),(ProjectInfoTable[ProjectName]=DiscreteStatsTable[[#This Row],[ProjectName]])*ProjectInfoTable[NumberOfReplications]))</f>
        <v>50</v>
      </c>
      <c r="N1504" s="5" cm="1">
        <f t="array" ref="N1504">IFERROR(AVERAGE(IF((DiscreteStatsTable[GroupByKey]=DiscreteStatsTable[[#This Row],[GroupByKey]]),(DiscreteStatsTable[GroupByKey]=DiscreteStatsTable[[#This Row],[GroupByKey]])*DiscreteStatsTable[Average])),0)</f>
        <v>0.12177686007467209</v>
      </c>
      <c r="O1504" s="5" cm="1">
        <f t="array" ref="O150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04" s="5" cm="1">
        <f t="array" ref="P1504">MAX(IF((ProjectInfoTable[ProjectName]=DiscreteStatsTable[[#This Row],[ProjectName]]),(ProjectInfoTable[ProjectName]=DiscreteStatsTable[[#This Row],[ProjectName]])*ProjectInfoTable[ConfidenceInterval]))</f>
        <v>0.95</v>
      </c>
      <c r="Q1504" s="5">
        <f>IF(AND(DiscreteStatsTable[[#This Row],[RepsWithStatObserved]]=1,Y1504=0),200000000000000000000,IFERROR(_xlfn.T.INV.2T(1 -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04" s="5" cm="1">
        <f t="array" ref="R1504">MIN(IF((DiscreteStatsTable[GroupByKey]=DiscreteStatsTable[[#This Row],[GroupByKey]]),(DiscreteStatsTable[GroupByKey]=DiscreteStatsTable[[#This Row],[GroupByKey]])*DiscreteStatsTable[Average]))</f>
        <v>0.118188408210118</v>
      </c>
      <c r="S1504" s="5" cm="1">
        <f t="array" ref="S1504">MAX(IF((DiscreteStatsTable[GroupByKey]=DiscreteStatsTable[[#This Row],[GroupByKey]]),(DiscreteStatsTable[GroupByKey]=DiscreteStatsTable[[#This Row],[GroupByKey]])*DiscreteStatsTable[Average]))</f>
        <v>0.12678788848097999</v>
      </c>
      <c r="T1504" s="5" cm="1">
        <f t="array" ref="T1504">MIN(IF((DiscreteStatsTable[GroupByKey]=DiscreteStatsTable[[#This Row],[GroupByKey]]),(DiscreteStatsTable[GroupByKey]=DiscreteStatsTable[[#This Row],[GroupByKey]])*DiscreteStatsTable[Minimum]))</f>
        <v>5.0204876038262097E-2</v>
      </c>
      <c r="U1504" s="5" cm="1">
        <f t="array" ref="U1504">MAX(IF((DiscreteStatsTable[GroupByKey]=DiscreteStatsTable[[#This Row],[GroupByKey]]),(DiscreteStatsTable[GroupByKey]=DiscreteStatsTable[[#This Row],[GroupByKey]])*DiscreteStatsTable[Maximum]))</f>
        <v>0.23262438213749501</v>
      </c>
      <c r="V1504" s="5" cm="1">
        <f t="array" ref="V1504">IFERROR(AVERAGE(IF((DiscreteStatsTable[GroupByKey]=DiscreteStatsTable[[#This Row],[GroupByKey]]),(DiscreteStatsTable[GroupByKey]=DiscreteStatsTable[[#This Row],[GroupByKey]])*DiscreteStatsTable[NumberObservations])),0)</f>
        <v>305.8</v>
      </c>
      <c r="W1504" s="5">
        <f>IF((DiscreteStatsTable[[#This Row],[RepsRequested]]&gt;1),DiscreteStatsTable[[#This Row],[HalfWidth]],DiscreteStatsTable[[#This Row],[BatchMeansHalfWidth]])</f>
        <v>6.3220777360200328E-4</v>
      </c>
      <c r="X1504" s="5" cm="1">
        <f t="array" ref="X1504">COUNT(IF((DiscreteStatsTable[GroupByKey]=DiscreteStatsTable[[#This Row],[GroupByKey]]),(DiscreteStatsTable[GroupByKey]=DiscreteStatsTable[[#This Row],[GroupByKey]])*DiscreteStatsTable[Replication]))</f>
        <v>50</v>
      </c>
      <c r="Y1504" s="5">
        <f>IF(DiscreteStatsTable[[#This Row],[RepsRequested]]=DiscreteStatsTable[[#This Row],[RepsWithStatObserved]],1,0)</f>
        <v>1</v>
      </c>
    </row>
    <row r="1505" spans="1:25" x14ac:dyDescent="0.25">
      <c r="A1505" t="s">
        <v>68</v>
      </c>
      <c r="B1505" t="s">
        <v>70</v>
      </c>
      <c r="C1505">
        <v>18</v>
      </c>
      <c r="D1505" t="s">
        <v>99</v>
      </c>
      <c r="E1505" t="s">
        <v>74</v>
      </c>
      <c r="F1505" t="s">
        <v>73</v>
      </c>
      <c r="G1505">
        <v>4.0425154293165297</v>
      </c>
      <c r="H1505">
        <v>2E+20</v>
      </c>
      <c r="I1505">
        <v>1.72317369784236</v>
      </c>
      <c r="J1505">
        <v>8.4295145084314491</v>
      </c>
      <c r="K1505">
        <v>306</v>
      </c>
      <c r="L150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05" s="5" cm="1">
        <f t="array" ref="M1505">MAX(IF((ProjectInfoTable[ProjectName]=DiscreteStatsTable[[#This Row],[ProjectName]]),(ProjectInfoTable[ProjectName]=DiscreteStatsTable[[#This Row],[ProjectName]])*ProjectInfoTable[NumberOfReplications]))</f>
        <v>50</v>
      </c>
      <c r="N1505" s="5" cm="1">
        <f t="array" ref="N1505">IFERROR(AVERAGE(IF((DiscreteStatsTable[GroupByKey]=DiscreteStatsTable[[#This Row],[GroupByKey]]),(DiscreteStatsTable[GroupByKey]=DiscreteStatsTable[[#This Row],[GroupByKey]])*DiscreteStatsTable[Average])),0)</f>
        <v>4.0484530695469045</v>
      </c>
      <c r="O1505" s="5" cm="1">
        <f t="array" ref="O1505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05" s="5" cm="1">
        <f t="array" ref="P1505">MAX(IF((ProjectInfoTable[ProjectName]=DiscreteStatsTable[[#This Row],[ProjectName]]),(ProjectInfoTable[ProjectName]=DiscreteStatsTable[[#This Row],[ProjectName]])*ProjectInfoTable[ConfidenceInterval]))</f>
        <v>0.95</v>
      </c>
      <c r="Q1505" s="5">
        <f>IF(AND(DiscreteStatsTable[[#This Row],[RepsWithStatObserved]]=1,Y1505=0),200000000000000000000,IFERROR(_xlfn.T.INV.2T(1 -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05" s="5" cm="1">
        <f t="array" ref="R1505">MIN(IF((DiscreteStatsTable[GroupByKey]=DiscreteStatsTable[[#This Row],[GroupByKey]]),(DiscreteStatsTable[GroupByKey]=DiscreteStatsTable[[#This Row],[GroupByKey]])*DiscreteStatsTable[Average]))</f>
        <v>3.8225886263195901</v>
      </c>
      <c r="S1505" s="5" cm="1">
        <f t="array" ref="S1505">MAX(IF((DiscreteStatsTable[GroupByKey]=DiscreteStatsTable[[#This Row],[GroupByKey]]),(DiscreteStatsTable[GroupByKey]=DiscreteStatsTable[[#This Row],[GroupByKey]])*DiscreteStatsTable[Average]))</f>
        <v>4.5313661665321696</v>
      </c>
      <c r="T1505" s="5" cm="1">
        <f t="array" ref="T1505">MIN(IF((DiscreteStatsTable[GroupByKey]=DiscreteStatsTable[[#This Row],[GroupByKey]]),(DiscreteStatsTable[GroupByKey]=DiscreteStatsTable[[#This Row],[GroupByKey]])*DiscreteStatsTable[Minimum]))</f>
        <v>1.5061462811478601</v>
      </c>
      <c r="U1505" s="5" cm="1">
        <f t="array" ref="U1505">MAX(IF((DiscreteStatsTable[GroupByKey]=DiscreteStatsTable[[#This Row],[GroupByKey]]),(DiscreteStatsTable[GroupByKey]=DiscreteStatsTable[[#This Row],[GroupByKey]])*DiscreteStatsTable[Maximum]))</f>
        <v>12.7448467115066</v>
      </c>
      <c r="V1505" s="5" cm="1">
        <f t="array" ref="V1505">IFERROR(AVERAGE(IF((DiscreteStatsTable[GroupByKey]=DiscreteStatsTable[[#This Row],[GroupByKey]]),(DiscreteStatsTable[GroupByKey]=DiscreteStatsTable[[#This Row],[GroupByKey]])*DiscreteStatsTable[NumberObservations])),0)</f>
        <v>305.8</v>
      </c>
      <c r="W1505" s="5">
        <f>IF((DiscreteStatsTable[[#This Row],[RepsRequested]]&gt;1),DiscreteStatsTable[[#This Row],[HalfWidth]],DiscreteStatsTable[[#This Row],[BatchMeansHalfWidth]])</f>
        <v>4.3756559630115342E-2</v>
      </c>
      <c r="X1505" s="5" cm="1">
        <f t="array" ref="X1505">COUNT(IF((DiscreteStatsTable[GroupByKey]=DiscreteStatsTable[[#This Row],[GroupByKey]]),(DiscreteStatsTable[GroupByKey]=DiscreteStatsTable[[#This Row],[GroupByKey]])*DiscreteStatsTable[Replication]))</f>
        <v>50</v>
      </c>
      <c r="Y1505" s="5">
        <f>IF(DiscreteStatsTable[[#This Row],[RepsRequested]]=DiscreteStatsTable[[#This Row],[RepsWithStatObserved]],1,0)</f>
        <v>1</v>
      </c>
    </row>
    <row r="1506" spans="1:25" x14ac:dyDescent="0.25">
      <c r="A1506" t="s">
        <v>68</v>
      </c>
      <c r="B1506" t="s">
        <v>70</v>
      </c>
      <c r="C1506">
        <v>18</v>
      </c>
      <c r="D1506" t="s">
        <v>99</v>
      </c>
      <c r="E1506" t="s">
        <v>75</v>
      </c>
      <c r="F1506" t="s">
        <v>73</v>
      </c>
      <c r="G1506">
        <v>0.12265532200468</v>
      </c>
      <c r="H1506">
        <v>2E+20</v>
      </c>
      <c r="I1506">
        <v>5.1881463279985003E-2</v>
      </c>
      <c r="J1506">
        <v>0.222321451379526</v>
      </c>
      <c r="K1506">
        <v>306</v>
      </c>
      <c r="L150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06" s="5" cm="1">
        <f t="array" ref="M1506">MAX(IF((ProjectInfoTable[ProjectName]=DiscreteStatsTable[[#This Row],[ProjectName]]),(ProjectInfoTable[ProjectName]=DiscreteStatsTable[[#This Row],[ProjectName]])*ProjectInfoTable[NumberOfReplications]))</f>
        <v>50</v>
      </c>
      <c r="N1506" s="5" cm="1">
        <f t="array" ref="N1506">IFERROR(AVERAGE(IF((DiscreteStatsTable[GroupByKey]=DiscreteStatsTable[[#This Row],[GroupByKey]]),(DiscreteStatsTable[GroupByKey]=DiscreteStatsTable[[#This Row],[GroupByKey]])*DiscreteStatsTable[Average])),0)</f>
        <v>0.12177686007467209</v>
      </c>
      <c r="O1506" s="5" cm="1">
        <f t="array" ref="O150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06" s="5" cm="1">
        <f t="array" ref="P1506">MAX(IF((ProjectInfoTable[ProjectName]=DiscreteStatsTable[[#This Row],[ProjectName]]),(ProjectInfoTable[ProjectName]=DiscreteStatsTable[[#This Row],[ProjectName]])*ProjectInfoTable[ConfidenceInterval]))</f>
        <v>0.95</v>
      </c>
      <c r="Q1506" s="5">
        <f>IF(AND(DiscreteStatsTable[[#This Row],[RepsWithStatObserved]]=1,Y1506=0),200000000000000000000,IFERROR(_xlfn.T.INV.2T(1 -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06" s="5" cm="1">
        <f t="array" ref="R1506">MIN(IF((DiscreteStatsTable[GroupByKey]=DiscreteStatsTable[[#This Row],[GroupByKey]]),(DiscreteStatsTable[GroupByKey]=DiscreteStatsTable[[#This Row],[GroupByKey]])*DiscreteStatsTable[Average]))</f>
        <v>0.118188408210118</v>
      </c>
      <c r="S1506" s="5" cm="1">
        <f t="array" ref="S1506">MAX(IF((DiscreteStatsTable[GroupByKey]=DiscreteStatsTable[[#This Row],[GroupByKey]]),(DiscreteStatsTable[GroupByKey]=DiscreteStatsTable[[#This Row],[GroupByKey]])*DiscreteStatsTable[Average]))</f>
        <v>0.12678788848097999</v>
      </c>
      <c r="T1506" s="5" cm="1">
        <f t="array" ref="T1506">MIN(IF((DiscreteStatsTable[GroupByKey]=DiscreteStatsTable[[#This Row],[GroupByKey]]),(DiscreteStatsTable[GroupByKey]=DiscreteStatsTable[[#This Row],[GroupByKey]])*DiscreteStatsTable[Minimum]))</f>
        <v>5.0204876038262097E-2</v>
      </c>
      <c r="U1506" s="5" cm="1">
        <f t="array" ref="U1506">MAX(IF((DiscreteStatsTable[GroupByKey]=DiscreteStatsTable[[#This Row],[GroupByKey]]),(DiscreteStatsTable[GroupByKey]=DiscreteStatsTable[[#This Row],[GroupByKey]])*DiscreteStatsTable[Maximum]))</f>
        <v>0.23262438213749501</v>
      </c>
      <c r="V1506" s="5" cm="1">
        <f t="array" ref="V1506">IFERROR(AVERAGE(IF((DiscreteStatsTable[GroupByKey]=DiscreteStatsTable[[#This Row],[GroupByKey]]),(DiscreteStatsTable[GroupByKey]=DiscreteStatsTable[[#This Row],[GroupByKey]])*DiscreteStatsTable[NumberObservations])),0)</f>
        <v>305.8</v>
      </c>
      <c r="W1506" s="5">
        <f>IF((DiscreteStatsTable[[#This Row],[RepsRequested]]&gt;1),DiscreteStatsTable[[#This Row],[HalfWidth]],DiscreteStatsTable[[#This Row],[BatchMeansHalfWidth]])</f>
        <v>6.3220777360200328E-4</v>
      </c>
      <c r="X1506" s="5" cm="1">
        <f t="array" ref="X1506">COUNT(IF((DiscreteStatsTable[GroupByKey]=DiscreteStatsTable[[#This Row],[GroupByKey]]),(DiscreteStatsTable[GroupByKey]=DiscreteStatsTable[[#This Row],[GroupByKey]])*DiscreteStatsTable[Replication]))</f>
        <v>50</v>
      </c>
      <c r="Y1506" s="5">
        <f>IF(DiscreteStatsTable[[#This Row],[RepsRequested]]=DiscreteStatsTable[[#This Row],[RepsWithStatObserved]],1,0)</f>
        <v>1</v>
      </c>
    </row>
    <row r="1507" spans="1:25" x14ac:dyDescent="0.25">
      <c r="A1507" t="s">
        <v>68</v>
      </c>
      <c r="B1507" t="s">
        <v>70</v>
      </c>
      <c r="C1507">
        <v>18</v>
      </c>
      <c r="D1507" t="s">
        <v>99</v>
      </c>
      <c r="E1507" t="s">
        <v>76</v>
      </c>
      <c r="F1507" t="s">
        <v>73</v>
      </c>
      <c r="G1507">
        <v>3.6796596601404099</v>
      </c>
      <c r="H1507">
        <v>2E+20</v>
      </c>
      <c r="I1507">
        <v>1.5564438983995501</v>
      </c>
      <c r="J1507">
        <v>6.6696435413857698</v>
      </c>
      <c r="K1507">
        <v>306</v>
      </c>
      <c r="L150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07" s="5" cm="1">
        <f t="array" ref="M1507">MAX(IF((ProjectInfoTable[ProjectName]=DiscreteStatsTable[[#This Row],[ProjectName]]),(ProjectInfoTable[ProjectName]=DiscreteStatsTable[[#This Row],[ProjectName]])*ProjectInfoTable[NumberOfReplications]))</f>
        <v>50</v>
      </c>
      <c r="N1507" s="5" cm="1">
        <f t="array" ref="N1507">IFERROR(AVERAGE(IF((DiscreteStatsTable[GroupByKey]=DiscreteStatsTable[[#This Row],[GroupByKey]]),(DiscreteStatsTable[GroupByKey]=DiscreteStatsTable[[#This Row],[GroupByKey]])*DiscreteStatsTable[Average])),0)</f>
        <v>3.653305802240161</v>
      </c>
      <c r="O1507" s="5" cm="1">
        <f t="array" ref="O1507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07" s="5" cm="1">
        <f t="array" ref="P1507">MAX(IF((ProjectInfoTable[ProjectName]=DiscreteStatsTable[[#This Row],[ProjectName]]),(ProjectInfoTable[ProjectName]=DiscreteStatsTable[[#This Row],[ProjectName]])*ProjectInfoTable[ConfidenceInterval]))</f>
        <v>0.95</v>
      </c>
      <c r="Q1507" s="5">
        <f>IF(AND(DiscreteStatsTable[[#This Row],[RepsWithStatObserved]]=1,Y1507=0),200000000000000000000,IFERROR(_xlfn.T.INV.2T(1 -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07" s="5" cm="1">
        <f t="array" ref="R1507">MIN(IF((DiscreteStatsTable[GroupByKey]=DiscreteStatsTable[[#This Row],[GroupByKey]]),(DiscreteStatsTable[GroupByKey]=DiscreteStatsTable[[#This Row],[GroupByKey]])*DiscreteStatsTable[Average]))</f>
        <v>3.54565224630353</v>
      </c>
      <c r="S1507" s="5" cm="1">
        <f t="array" ref="S1507">MAX(IF((DiscreteStatsTable[GroupByKey]=DiscreteStatsTable[[#This Row],[GroupByKey]]),(DiscreteStatsTable[GroupByKey]=DiscreteStatsTable[[#This Row],[GroupByKey]])*DiscreteStatsTable[Average]))</f>
        <v>3.8036366544294</v>
      </c>
      <c r="T1507" s="5" cm="1">
        <f t="array" ref="T1507">MIN(IF((DiscreteStatsTable[GroupByKey]=DiscreteStatsTable[[#This Row],[GroupByKey]]),(DiscreteStatsTable[GroupByKey]=DiscreteStatsTable[[#This Row],[GroupByKey]])*DiscreteStatsTable[Minimum]))</f>
        <v>1.5061462811478601</v>
      </c>
      <c r="U1507" s="5" cm="1">
        <f t="array" ref="U1507">MAX(IF((DiscreteStatsTable[GroupByKey]=DiscreteStatsTable[[#This Row],[GroupByKey]]),(DiscreteStatsTable[GroupByKey]=DiscreteStatsTable[[#This Row],[GroupByKey]])*DiscreteStatsTable[Maximum]))</f>
        <v>6.9787314641248503</v>
      </c>
      <c r="V1507" s="5" cm="1">
        <f t="array" ref="V1507">IFERROR(AVERAGE(IF((DiscreteStatsTable[GroupByKey]=DiscreteStatsTable[[#This Row],[GroupByKey]]),(DiscreteStatsTable[GroupByKey]=DiscreteStatsTable[[#This Row],[GroupByKey]])*DiscreteStatsTable[NumberObservations])),0)</f>
        <v>305.8</v>
      </c>
      <c r="W1507" s="5">
        <f>IF((DiscreteStatsTable[[#This Row],[RepsRequested]]&gt;1),DiscreteStatsTable[[#This Row],[HalfWidth]],DiscreteStatsTable[[#This Row],[BatchMeansHalfWidth]])</f>
        <v>1.8966233208060453E-2</v>
      </c>
      <c r="X1507" s="5" cm="1">
        <f t="array" ref="X1507">COUNT(IF((DiscreteStatsTable[GroupByKey]=DiscreteStatsTable[[#This Row],[GroupByKey]]),(DiscreteStatsTable[GroupByKey]=DiscreteStatsTable[[#This Row],[GroupByKey]])*DiscreteStatsTable[Replication]))</f>
        <v>50</v>
      </c>
      <c r="Y1507" s="5">
        <f>IF(DiscreteStatsTable[[#This Row],[RepsRequested]]=DiscreteStatsTable[[#This Row],[RepsWithStatObserved]],1,0)</f>
        <v>1</v>
      </c>
    </row>
    <row r="1508" spans="1:25" x14ac:dyDescent="0.25">
      <c r="A1508" t="s">
        <v>68</v>
      </c>
      <c r="B1508" t="s">
        <v>70</v>
      </c>
      <c r="C1508">
        <v>18</v>
      </c>
      <c r="D1508" t="s">
        <v>99</v>
      </c>
      <c r="E1508" t="s">
        <v>77</v>
      </c>
      <c r="F1508" t="s">
        <v>73</v>
      </c>
      <c r="G1508">
        <v>0</v>
      </c>
      <c r="H1508">
        <v>2E+20</v>
      </c>
      <c r="I1508">
        <v>0</v>
      </c>
      <c r="J1508">
        <v>0</v>
      </c>
      <c r="K1508">
        <v>306</v>
      </c>
      <c r="L150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08" s="5" cm="1">
        <f t="array" ref="M1508">MAX(IF((ProjectInfoTable[ProjectName]=DiscreteStatsTable[[#This Row],[ProjectName]]),(ProjectInfoTable[ProjectName]=DiscreteStatsTable[[#This Row],[ProjectName]])*ProjectInfoTable[NumberOfReplications]))</f>
        <v>50</v>
      </c>
      <c r="N1508" s="5" cm="1">
        <f t="array" ref="N1508">IFERROR(AVERAGE(IF((DiscreteStatsTable[GroupByKey]=DiscreteStatsTable[[#This Row],[GroupByKey]]),(DiscreteStatsTable[GroupByKey]=DiscreteStatsTable[[#This Row],[GroupByKey]])*DiscreteStatsTable[Average])),0)</f>
        <v>0</v>
      </c>
      <c r="O1508" s="5" cm="1">
        <f t="array" ref="O1508">IFERROR(_xlfn.STDEV.S(IF((DiscreteStatsTable[GroupByKey]=DiscreteStatsTable[[#This Row],[GroupByKey]]),(DiscreteStatsTable[GroupByKey]=DiscreteStatsTable[[#This Row],[GroupByKey]])*DiscreteStatsTable[Average])),0)</f>
        <v>0</v>
      </c>
      <c r="P1508" s="5" cm="1">
        <f t="array" ref="P1508">MAX(IF((ProjectInfoTable[ProjectName]=DiscreteStatsTable[[#This Row],[ProjectName]]),(ProjectInfoTable[ProjectName]=DiscreteStatsTable[[#This Row],[ProjectName]])*ProjectInfoTable[ConfidenceInterval]))</f>
        <v>0.95</v>
      </c>
      <c r="Q1508" s="5">
        <f>IF(AND(DiscreteStatsTable[[#This Row],[RepsWithStatObserved]]=1,Y1508=0),200000000000000000000,IFERROR(_xlfn.T.INV.2T(1 -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08" s="5" cm="1">
        <f t="array" ref="R1508">MIN(IF((DiscreteStatsTable[GroupByKey]=DiscreteStatsTable[[#This Row],[GroupByKey]]),(DiscreteStatsTable[GroupByKey]=DiscreteStatsTable[[#This Row],[GroupByKey]])*DiscreteStatsTable[Average]))</f>
        <v>0</v>
      </c>
      <c r="S1508" s="5" cm="1">
        <f t="array" ref="S1508">MAX(IF((DiscreteStatsTable[GroupByKey]=DiscreteStatsTable[[#This Row],[GroupByKey]]),(DiscreteStatsTable[GroupByKey]=DiscreteStatsTable[[#This Row],[GroupByKey]])*DiscreteStatsTable[Average]))</f>
        <v>0</v>
      </c>
      <c r="T1508" s="5" cm="1">
        <f t="array" ref="T1508">MIN(IF((DiscreteStatsTable[GroupByKey]=DiscreteStatsTable[[#This Row],[GroupByKey]]),(DiscreteStatsTable[GroupByKey]=DiscreteStatsTable[[#This Row],[GroupByKey]])*DiscreteStatsTable[Minimum]))</f>
        <v>0</v>
      </c>
      <c r="U1508" s="5" cm="1">
        <f t="array" ref="U1508">MAX(IF((DiscreteStatsTable[GroupByKey]=DiscreteStatsTable[[#This Row],[GroupByKey]]),(DiscreteStatsTable[GroupByKey]=DiscreteStatsTable[[#This Row],[GroupByKey]])*DiscreteStatsTable[Maximum]))</f>
        <v>0</v>
      </c>
      <c r="V1508" s="5" cm="1">
        <f t="array" ref="V1508">IFERROR(AVERAGE(IF((DiscreteStatsTable[GroupByKey]=DiscreteStatsTable[[#This Row],[GroupByKey]]),(DiscreteStatsTable[GroupByKey]=DiscreteStatsTable[[#This Row],[GroupByKey]])*DiscreteStatsTable[NumberObservations])),0)</f>
        <v>305.8</v>
      </c>
      <c r="W1508" s="5">
        <f>IF((DiscreteStatsTable[[#This Row],[RepsRequested]]&gt;1),DiscreteStatsTable[[#This Row],[HalfWidth]],DiscreteStatsTable[[#This Row],[BatchMeansHalfWidth]])</f>
        <v>0</v>
      </c>
      <c r="X1508" s="5" cm="1">
        <f t="array" ref="X1508">COUNT(IF((DiscreteStatsTable[GroupByKey]=DiscreteStatsTable[[#This Row],[GroupByKey]]),(DiscreteStatsTable[GroupByKey]=DiscreteStatsTable[[#This Row],[GroupByKey]])*DiscreteStatsTable[Replication]))</f>
        <v>50</v>
      </c>
      <c r="Y1508" s="5">
        <f>IF(DiscreteStatsTable[[#This Row],[RepsRequested]]=DiscreteStatsTable[[#This Row],[RepsWithStatObserved]],1,0)</f>
        <v>1</v>
      </c>
    </row>
    <row r="1509" spans="1:25" x14ac:dyDescent="0.25">
      <c r="A1509" t="s">
        <v>68</v>
      </c>
      <c r="B1509" t="s">
        <v>70</v>
      </c>
      <c r="C1509">
        <v>18</v>
      </c>
      <c r="D1509" t="s">
        <v>99</v>
      </c>
      <c r="E1509" t="s">
        <v>78</v>
      </c>
      <c r="F1509" t="s">
        <v>73</v>
      </c>
      <c r="G1509">
        <v>0.36285576917611301</v>
      </c>
      <c r="H1509">
        <v>2E+20</v>
      </c>
      <c r="I1509">
        <v>0</v>
      </c>
      <c r="J1509">
        <v>3.2746948617660201</v>
      </c>
      <c r="K1509">
        <v>306</v>
      </c>
      <c r="L150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09" s="5" cm="1">
        <f t="array" ref="M1509">MAX(IF((ProjectInfoTable[ProjectName]=DiscreteStatsTable[[#This Row],[ProjectName]]),(ProjectInfoTable[ProjectName]=DiscreteStatsTable[[#This Row],[ProjectName]])*ProjectInfoTable[NumberOfReplications]))</f>
        <v>50</v>
      </c>
      <c r="N1509" s="5" cm="1">
        <f t="array" ref="N1509">IFERROR(AVERAGE(IF((DiscreteStatsTable[GroupByKey]=DiscreteStatsTable[[#This Row],[GroupByKey]]),(DiscreteStatsTable[GroupByKey]=DiscreteStatsTable[[#This Row],[GroupByKey]])*DiscreteStatsTable[Average])),0)</f>
        <v>0.39514726730674299</v>
      </c>
      <c r="O1509" s="5" cm="1">
        <f t="array" ref="O1509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09" s="5" cm="1">
        <f t="array" ref="P1509">MAX(IF((ProjectInfoTable[ProjectName]=DiscreteStatsTable[[#This Row],[ProjectName]]),(ProjectInfoTable[ProjectName]=DiscreteStatsTable[[#This Row],[ProjectName]])*ProjectInfoTable[ConfidenceInterval]))</f>
        <v>0.95</v>
      </c>
      <c r="Q1509" s="5">
        <f>IF(AND(DiscreteStatsTable[[#This Row],[RepsWithStatObserved]]=1,Y1509=0),200000000000000000000,IFERROR(_xlfn.T.INV.2T(1 -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09" s="5" cm="1">
        <f t="array" ref="R1509">MIN(IF((DiscreteStatsTable[GroupByKey]=DiscreteStatsTable[[#This Row],[GroupByKey]]),(DiscreteStatsTable[GroupByKey]=DiscreteStatsTable[[#This Row],[GroupByKey]])*DiscreteStatsTable[Average]))</f>
        <v>0.237432783899929</v>
      </c>
      <c r="S1509" s="5" cm="1">
        <f t="array" ref="S1509">MAX(IF((DiscreteStatsTable[GroupByKey]=DiscreteStatsTable[[#This Row],[GroupByKey]]),(DiscreteStatsTable[GroupByKey]=DiscreteStatsTable[[#This Row],[GroupByKey]])*DiscreteStatsTable[Average]))</f>
        <v>0.84867511073416402</v>
      </c>
      <c r="T1509" s="5" cm="1">
        <f t="array" ref="T1509">MIN(IF((DiscreteStatsTable[GroupByKey]=DiscreteStatsTable[[#This Row],[GroupByKey]]),(DiscreteStatsTable[GroupByKey]=DiscreteStatsTable[[#This Row],[GroupByKey]])*DiscreteStatsTable[Minimum]))</f>
        <v>0</v>
      </c>
      <c r="U1509" s="5" cm="1">
        <f t="array" ref="U1509">MAX(IF((DiscreteStatsTable[GroupByKey]=DiscreteStatsTable[[#This Row],[GroupByKey]]),(DiscreteStatsTable[GroupByKey]=DiscreteStatsTable[[#This Row],[GroupByKey]])*DiscreteStatsTable[Maximum]))</f>
        <v>8.0759045309264508</v>
      </c>
      <c r="V1509" s="5" cm="1">
        <f t="array" ref="V1509">IFERROR(AVERAGE(IF((DiscreteStatsTable[GroupByKey]=DiscreteStatsTable[[#This Row],[GroupByKey]]),(DiscreteStatsTable[GroupByKey]=DiscreteStatsTable[[#This Row],[GroupByKey]])*DiscreteStatsTable[NumberObservations])),0)</f>
        <v>305.8</v>
      </c>
      <c r="W1509" s="5">
        <f>IF((DiscreteStatsTable[[#This Row],[RepsRequested]]&gt;1),DiscreteStatsTable[[#This Row],[HalfWidth]],DiscreteStatsTable[[#This Row],[BatchMeansHalfWidth]])</f>
        <v>3.0763164648454102E-2</v>
      </c>
      <c r="X1509" s="5" cm="1">
        <f t="array" ref="X1509">COUNT(IF((DiscreteStatsTable[GroupByKey]=DiscreteStatsTable[[#This Row],[GroupByKey]]),(DiscreteStatsTable[GroupByKey]=DiscreteStatsTable[[#This Row],[GroupByKey]])*DiscreteStatsTable[Replication]))</f>
        <v>50</v>
      </c>
      <c r="Y1509" s="5">
        <f>IF(DiscreteStatsTable[[#This Row],[RepsRequested]]=DiscreteStatsTable[[#This Row],[RepsWithStatObserved]],1,0)</f>
        <v>1</v>
      </c>
    </row>
    <row r="1510" spans="1:25" x14ac:dyDescent="0.25">
      <c r="A1510" t="s">
        <v>68</v>
      </c>
      <c r="B1510" t="s">
        <v>70</v>
      </c>
      <c r="C1510">
        <v>19</v>
      </c>
      <c r="D1510" t="s">
        <v>99</v>
      </c>
      <c r="E1510" t="s">
        <v>72</v>
      </c>
      <c r="F1510" t="s">
        <v>73</v>
      </c>
      <c r="G1510">
        <v>0.118352222562963</v>
      </c>
      <c r="H1510">
        <v>2E+20</v>
      </c>
      <c r="I1510">
        <v>5.4166154129190597E-2</v>
      </c>
      <c r="J1510">
        <v>0.22623879285259599</v>
      </c>
      <c r="K1510">
        <v>310</v>
      </c>
      <c r="L151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10" s="5" cm="1">
        <f t="array" ref="M1510">MAX(IF((ProjectInfoTable[ProjectName]=DiscreteStatsTable[[#This Row],[ProjectName]]),(ProjectInfoTable[ProjectName]=DiscreteStatsTable[[#This Row],[ProjectName]])*ProjectInfoTable[NumberOfReplications]))</f>
        <v>50</v>
      </c>
      <c r="N1510" s="5" cm="1">
        <f t="array" ref="N1510">IFERROR(AVERAGE(IF((DiscreteStatsTable[GroupByKey]=DiscreteStatsTable[[#This Row],[GroupByKey]]),(DiscreteStatsTable[GroupByKey]=DiscreteStatsTable[[#This Row],[GroupByKey]])*DiscreteStatsTable[Average])),0)</f>
        <v>0.12177686007467209</v>
      </c>
      <c r="O1510" s="5" cm="1">
        <f t="array" ref="O151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10" s="5" cm="1">
        <f t="array" ref="P1510">MAX(IF((ProjectInfoTable[ProjectName]=DiscreteStatsTable[[#This Row],[ProjectName]]),(ProjectInfoTable[ProjectName]=DiscreteStatsTable[[#This Row],[ProjectName]])*ProjectInfoTable[ConfidenceInterval]))</f>
        <v>0.95</v>
      </c>
      <c r="Q1510" s="5">
        <f>IF(AND(DiscreteStatsTable[[#This Row],[RepsWithStatObserved]]=1,Y1510=0),200000000000000000000,IFERROR(_xlfn.T.INV.2T(1 -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10" s="5" cm="1">
        <f t="array" ref="R1510">MIN(IF((DiscreteStatsTable[GroupByKey]=DiscreteStatsTable[[#This Row],[GroupByKey]]),(DiscreteStatsTable[GroupByKey]=DiscreteStatsTable[[#This Row],[GroupByKey]])*DiscreteStatsTable[Average]))</f>
        <v>0.118188408210118</v>
      </c>
      <c r="S1510" s="5" cm="1">
        <f t="array" ref="S1510">MAX(IF((DiscreteStatsTable[GroupByKey]=DiscreteStatsTable[[#This Row],[GroupByKey]]),(DiscreteStatsTable[GroupByKey]=DiscreteStatsTable[[#This Row],[GroupByKey]])*DiscreteStatsTable[Average]))</f>
        <v>0.12678788848097999</v>
      </c>
      <c r="T1510" s="5" cm="1">
        <f t="array" ref="T1510">MIN(IF((DiscreteStatsTable[GroupByKey]=DiscreteStatsTable[[#This Row],[GroupByKey]]),(DiscreteStatsTable[GroupByKey]=DiscreteStatsTable[[#This Row],[GroupByKey]])*DiscreteStatsTable[Minimum]))</f>
        <v>5.0204876038262097E-2</v>
      </c>
      <c r="U1510" s="5" cm="1">
        <f t="array" ref="U1510">MAX(IF((DiscreteStatsTable[GroupByKey]=DiscreteStatsTable[[#This Row],[GroupByKey]]),(DiscreteStatsTable[GroupByKey]=DiscreteStatsTable[[#This Row],[GroupByKey]])*DiscreteStatsTable[Maximum]))</f>
        <v>0.23262438213749501</v>
      </c>
      <c r="V1510" s="5" cm="1">
        <f t="array" ref="V1510">IFERROR(AVERAGE(IF((DiscreteStatsTable[GroupByKey]=DiscreteStatsTable[[#This Row],[GroupByKey]]),(DiscreteStatsTable[GroupByKey]=DiscreteStatsTable[[#This Row],[GroupByKey]])*DiscreteStatsTable[NumberObservations])),0)</f>
        <v>305.8</v>
      </c>
      <c r="W1510" s="5">
        <f>IF((DiscreteStatsTable[[#This Row],[RepsRequested]]&gt;1),DiscreteStatsTable[[#This Row],[HalfWidth]],DiscreteStatsTable[[#This Row],[BatchMeansHalfWidth]])</f>
        <v>6.3220777360200328E-4</v>
      </c>
      <c r="X1510" s="5" cm="1">
        <f t="array" ref="X1510">COUNT(IF((DiscreteStatsTable[GroupByKey]=DiscreteStatsTable[[#This Row],[GroupByKey]]),(DiscreteStatsTable[GroupByKey]=DiscreteStatsTable[[#This Row],[GroupByKey]])*DiscreteStatsTable[Replication]))</f>
        <v>50</v>
      </c>
      <c r="Y1510" s="5">
        <f>IF(DiscreteStatsTable[[#This Row],[RepsRequested]]=DiscreteStatsTable[[#This Row],[RepsWithStatObserved]],1,0)</f>
        <v>1</v>
      </c>
    </row>
    <row r="1511" spans="1:25" x14ac:dyDescent="0.25">
      <c r="A1511" t="s">
        <v>68</v>
      </c>
      <c r="B1511" t="s">
        <v>70</v>
      </c>
      <c r="C1511">
        <v>19</v>
      </c>
      <c r="D1511" t="s">
        <v>99</v>
      </c>
      <c r="E1511" t="s">
        <v>74</v>
      </c>
      <c r="F1511" t="s">
        <v>73</v>
      </c>
      <c r="G1511">
        <v>3.93677687448056</v>
      </c>
      <c r="H1511">
        <v>2E+20</v>
      </c>
      <c r="I1511">
        <v>1.62498462387572</v>
      </c>
      <c r="J1511">
        <v>8.2945415590134495</v>
      </c>
      <c r="K1511">
        <v>310</v>
      </c>
      <c r="L151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11" s="5" cm="1">
        <f t="array" ref="M1511">MAX(IF((ProjectInfoTable[ProjectName]=DiscreteStatsTable[[#This Row],[ProjectName]]),(ProjectInfoTable[ProjectName]=DiscreteStatsTable[[#This Row],[ProjectName]])*ProjectInfoTable[NumberOfReplications]))</f>
        <v>50</v>
      </c>
      <c r="N1511" s="5" cm="1">
        <f t="array" ref="N1511">IFERROR(AVERAGE(IF((DiscreteStatsTable[GroupByKey]=DiscreteStatsTable[[#This Row],[GroupByKey]]),(DiscreteStatsTable[GroupByKey]=DiscreteStatsTable[[#This Row],[GroupByKey]])*DiscreteStatsTable[Average])),0)</f>
        <v>4.0484530695469045</v>
      </c>
      <c r="O1511" s="5" cm="1">
        <f t="array" ref="O1511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11" s="5" cm="1">
        <f t="array" ref="P1511">MAX(IF((ProjectInfoTable[ProjectName]=DiscreteStatsTable[[#This Row],[ProjectName]]),(ProjectInfoTable[ProjectName]=DiscreteStatsTable[[#This Row],[ProjectName]])*ProjectInfoTable[ConfidenceInterval]))</f>
        <v>0.95</v>
      </c>
      <c r="Q1511" s="5">
        <f>IF(AND(DiscreteStatsTable[[#This Row],[RepsWithStatObserved]]=1,Y1511=0),200000000000000000000,IFERROR(_xlfn.T.INV.2T(1 -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11" s="5" cm="1">
        <f t="array" ref="R1511">MIN(IF((DiscreteStatsTable[GroupByKey]=DiscreteStatsTable[[#This Row],[GroupByKey]]),(DiscreteStatsTable[GroupByKey]=DiscreteStatsTable[[#This Row],[GroupByKey]])*DiscreteStatsTable[Average]))</f>
        <v>3.8225886263195901</v>
      </c>
      <c r="S1511" s="5" cm="1">
        <f t="array" ref="S1511">MAX(IF((DiscreteStatsTable[GroupByKey]=DiscreteStatsTable[[#This Row],[GroupByKey]]),(DiscreteStatsTable[GroupByKey]=DiscreteStatsTable[[#This Row],[GroupByKey]])*DiscreteStatsTable[Average]))</f>
        <v>4.5313661665321696</v>
      </c>
      <c r="T1511" s="5" cm="1">
        <f t="array" ref="T1511">MIN(IF((DiscreteStatsTable[GroupByKey]=DiscreteStatsTable[[#This Row],[GroupByKey]]),(DiscreteStatsTable[GroupByKey]=DiscreteStatsTable[[#This Row],[GroupByKey]])*DiscreteStatsTable[Minimum]))</f>
        <v>1.5061462811478601</v>
      </c>
      <c r="U1511" s="5" cm="1">
        <f t="array" ref="U1511">MAX(IF((DiscreteStatsTable[GroupByKey]=DiscreteStatsTable[[#This Row],[GroupByKey]]),(DiscreteStatsTable[GroupByKey]=DiscreteStatsTable[[#This Row],[GroupByKey]])*DiscreteStatsTable[Maximum]))</f>
        <v>12.7448467115066</v>
      </c>
      <c r="V1511" s="5" cm="1">
        <f t="array" ref="V1511">IFERROR(AVERAGE(IF((DiscreteStatsTable[GroupByKey]=DiscreteStatsTable[[#This Row],[GroupByKey]]),(DiscreteStatsTable[GroupByKey]=DiscreteStatsTable[[#This Row],[GroupByKey]])*DiscreteStatsTable[NumberObservations])),0)</f>
        <v>305.8</v>
      </c>
      <c r="W1511" s="5">
        <f>IF((DiscreteStatsTable[[#This Row],[RepsRequested]]&gt;1),DiscreteStatsTable[[#This Row],[HalfWidth]],DiscreteStatsTable[[#This Row],[BatchMeansHalfWidth]])</f>
        <v>4.3756559630115342E-2</v>
      </c>
      <c r="X1511" s="5" cm="1">
        <f t="array" ref="X1511">COUNT(IF((DiscreteStatsTable[GroupByKey]=DiscreteStatsTable[[#This Row],[GroupByKey]]),(DiscreteStatsTable[GroupByKey]=DiscreteStatsTable[[#This Row],[GroupByKey]])*DiscreteStatsTable[Replication]))</f>
        <v>50</v>
      </c>
      <c r="Y1511" s="5">
        <f>IF(DiscreteStatsTable[[#This Row],[RepsRequested]]=DiscreteStatsTable[[#This Row],[RepsWithStatObserved]],1,0)</f>
        <v>1</v>
      </c>
    </row>
    <row r="1512" spans="1:25" x14ac:dyDescent="0.25">
      <c r="A1512" t="s">
        <v>68</v>
      </c>
      <c r="B1512" t="s">
        <v>70</v>
      </c>
      <c r="C1512">
        <v>19</v>
      </c>
      <c r="D1512" t="s">
        <v>99</v>
      </c>
      <c r="E1512" t="s">
        <v>75</v>
      </c>
      <c r="F1512" t="s">
        <v>73</v>
      </c>
      <c r="G1512">
        <v>0.118352222562963</v>
      </c>
      <c r="H1512">
        <v>2E+20</v>
      </c>
      <c r="I1512">
        <v>5.4166154129190597E-2</v>
      </c>
      <c r="J1512">
        <v>0.22623879285259599</v>
      </c>
      <c r="K1512">
        <v>310</v>
      </c>
      <c r="L151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12" s="5" cm="1">
        <f t="array" ref="M1512">MAX(IF((ProjectInfoTable[ProjectName]=DiscreteStatsTable[[#This Row],[ProjectName]]),(ProjectInfoTable[ProjectName]=DiscreteStatsTable[[#This Row],[ProjectName]])*ProjectInfoTable[NumberOfReplications]))</f>
        <v>50</v>
      </c>
      <c r="N1512" s="5" cm="1">
        <f t="array" ref="N1512">IFERROR(AVERAGE(IF((DiscreteStatsTable[GroupByKey]=DiscreteStatsTable[[#This Row],[GroupByKey]]),(DiscreteStatsTable[GroupByKey]=DiscreteStatsTable[[#This Row],[GroupByKey]])*DiscreteStatsTable[Average])),0)</f>
        <v>0.12177686007467209</v>
      </c>
      <c r="O1512" s="5" cm="1">
        <f t="array" ref="O151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12" s="5" cm="1">
        <f t="array" ref="P1512">MAX(IF((ProjectInfoTable[ProjectName]=DiscreteStatsTable[[#This Row],[ProjectName]]),(ProjectInfoTable[ProjectName]=DiscreteStatsTable[[#This Row],[ProjectName]])*ProjectInfoTable[ConfidenceInterval]))</f>
        <v>0.95</v>
      </c>
      <c r="Q1512" s="5">
        <f>IF(AND(DiscreteStatsTable[[#This Row],[RepsWithStatObserved]]=1,Y1512=0),200000000000000000000,IFERROR(_xlfn.T.INV.2T(1 -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12" s="5" cm="1">
        <f t="array" ref="R1512">MIN(IF((DiscreteStatsTable[GroupByKey]=DiscreteStatsTable[[#This Row],[GroupByKey]]),(DiscreteStatsTable[GroupByKey]=DiscreteStatsTable[[#This Row],[GroupByKey]])*DiscreteStatsTable[Average]))</f>
        <v>0.118188408210118</v>
      </c>
      <c r="S1512" s="5" cm="1">
        <f t="array" ref="S1512">MAX(IF((DiscreteStatsTable[GroupByKey]=DiscreteStatsTable[[#This Row],[GroupByKey]]),(DiscreteStatsTable[GroupByKey]=DiscreteStatsTable[[#This Row],[GroupByKey]])*DiscreteStatsTable[Average]))</f>
        <v>0.12678788848097999</v>
      </c>
      <c r="T1512" s="5" cm="1">
        <f t="array" ref="T1512">MIN(IF((DiscreteStatsTable[GroupByKey]=DiscreteStatsTable[[#This Row],[GroupByKey]]),(DiscreteStatsTable[GroupByKey]=DiscreteStatsTable[[#This Row],[GroupByKey]])*DiscreteStatsTable[Minimum]))</f>
        <v>5.0204876038262097E-2</v>
      </c>
      <c r="U1512" s="5" cm="1">
        <f t="array" ref="U1512">MAX(IF((DiscreteStatsTable[GroupByKey]=DiscreteStatsTable[[#This Row],[GroupByKey]]),(DiscreteStatsTable[GroupByKey]=DiscreteStatsTable[[#This Row],[GroupByKey]])*DiscreteStatsTable[Maximum]))</f>
        <v>0.23262438213749501</v>
      </c>
      <c r="V1512" s="5" cm="1">
        <f t="array" ref="V1512">IFERROR(AVERAGE(IF((DiscreteStatsTable[GroupByKey]=DiscreteStatsTable[[#This Row],[GroupByKey]]),(DiscreteStatsTable[GroupByKey]=DiscreteStatsTable[[#This Row],[GroupByKey]])*DiscreteStatsTable[NumberObservations])),0)</f>
        <v>305.8</v>
      </c>
      <c r="W1512" s="5">
        <f>IF((DiscreteStatsTable[[#This Row],[RepsRequested]]&gt;1),DiscreteStatsTable[[#This Row],[HalfWidth]],DiscreteStatsTable[[#This Row],[BatchMeansHalfWidth]])</f>
        <v>6.3220777360200328E-4</v>
      </c>
      <c r="X1512" s="5" cm="1">
        <f t="array" ref="X1512">COUNT(IF((DiscreteStatsTable[GroupByKey]=DiscreteStatsTable[[#This Row],[GroupByKey]]),(DiscreteStatsTable[GroupByKey]=DiscreteStatsTable[[#This Row],[GroupByKey]])*DiscreteStatsTable[Replication]))</f>
        <v>50</v>
      </c>
      <c r="Y1512" s="5">
        <f>IF(DiscreteStatsTable[[#This Row],[RepsRequested]]=DiscreteStatsTable[[#This Row],[RepsWithStatObserved]],1,0)</f>
        <v>1</v>
      </c>
    </row>
    <row r="1513" spans="1:25" x14ac:dyDescent="0.25">
      <c r="A1513" t="s">
        <v>68</v>
      </c>
      <c r="B1513" t="s">
        <v>70</v>
      </c>
      <c r="C1513">
        <v>19</v>
      </c>
      <c r="D1513" t="s">
        <v>99</v>
      </c>
      <c r="E1513" t="s">
        <v>76</v>
      </c>
      <c r="F1513" t="s">
        <v>73</v>
      </c>
      <c r="G1513">
        <v>3.5505666768888999</v>
      </c>
      <c r="H1513">
        <v>2E+20</v>
      </c>
      <c r="I1513">
        <v>1.62498462387572</v>
      </c>
      <c r="J1513">
        <v>6.7871637855778904</v>
      </c>
      <c r="K1513">
        <v>310</v>
      </c>
      <c r="L151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13" s="5" cm="1">
        <f t="array" ref="M1513">MAX(IF((ProjectInfoTable[ProjectName]=DiscreteStatsTable[[#This Row],[ProjectName]]),(ProjectInfoTable[ProjectName]=DiscreteStatsTable[[#This Row],[ProjectName]])*ProjectInfoTable[NumberOfReplications]))</f>
        <v>50</v>
      </c>
      <c r="N1513" s="5" cm="1">
        <f t="array" ref="N1513">IFERROR(AVERAGE(IF((DiscreteStatsTable[GroupByKey]=DiscreteStatsTable[[#This Row],[GroupByKey]]),(DiscreteStatsTable[GroupByKey]=DiscreteStatsTable[[#This Row],[GroupByKey]])*DiscreteStatsTable[Average])),0)</f>
        <v>3.653305802240161</v>
      </c>
      <c r="O1513" s="5" cm="1">
        <f t="array" ref="O1513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13" s="5" cm="1">
        <f t="array" ref="P1513">MAX(IF((ProjectInfoTable[ProjectName]=DiscreteStatsTable[[#This Row],[ProjectName]]),(ProjectInfoTable[ProjectName]=DiscreteStatsTable[[#This Row],[ProjectName]])*ProjectInfoTable[ConfidenceInterval]))</f>
        <v>0.95</v>
      </c>
      <c r="Q1513" s="5">
        <f>IF(AND(DiscreteStatsTable[[#This Row],[RepsWithStatObserved]]=1,Y1513=0),200000000000000000000,IFERROR(_xlfn.T.INV.2T(1 -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13" s="5" cm="1">
        <f t="array" ref="R1513">MIN(IF((DiscreteStatsTable[GroupByKey]=DiscreteStatsTable[[#This Row],[GroupByKey]]),(DiscreteStatsTable[GroupByKey]=DiscreteStatsTable[[#This Row],[GroupByKey]])*DiscreteStatsTable[Average]))</f>
        <v>3.54565224630353</v>
      </c>
      <c r="S1513" s="5" cm="1">
        <f t="array" ref="S1513">MAX(IF((DiscreteStatsTable[GroupByKey]=DiscreteStatsTable[[#This Row],[GroupByKey]]),(DiscreteStatsTable[GroupByKey]=DiscreteStatsTable[[#This Row],[GroupByKey]])*DiscreteStatsTable[Average]))</f>
        <v>3.8036366544294</v>
      </c>
      <c r="T1513" s="5" cm="1">
        <f t="array" ref="T1513">MIN(IF((DiscreteStatsTable[GroupByKey]=DiscreteStatsTable[[#This Row],[GroupByKey]]),(DiscreteStatsTable[GroupByKey]=DiscreteStatsTable[[#This Row],[GroupByKey]])*DiscreteStatsTable[Minimum]))</f>
        <v>1.5061462811478601</v>
      </c>
      <c r="U1513" s="5" cm="1">
        <f t="array" ref="U1513">MAX(IF((DiscreteStatsTable[GroupByKey]=DiscreteStatsTable[[#This Row],[GroupByKey]]),(DiscreteStatsTable[GroupByKey]=DiscreteStatsTable[[#This Row],[GroupByKey]])*DiscreteStatsTable[Maximum]))</f>
        <v>6.9787314641248503</v>
      </c>
      <c r="V1513" s="5" cm="1">
        <f t="array" ref="V1513">IFERROR(AVERAGE(IF((DiscreteStatsTable[GroupByKey]=DiscreteStatsTable[[#This Row],[GroupByKey]]),(DiscreteStatsTable[GroupByKey]=DiscreteStatsTable[[#This Row],[GroupByKey]])*DiscreteStatsTable[NumberObservations])),0)</f>
        <v>305.8</v>
      </c>
      <c r="W1513" s="5">
        <f>IF((DiscreteStatsTable[[#This Row],[RepsRequested]]&gt;1),DiscreteStatsTable[[#This Row],[HalfWidth]],DiscreteStatsTable[[#This Row],[BatchMeansHalfWidth]])</f>
        <v>1.8966233208060453E-2</v>
      </c>
      <c r="X1513" s="5" cm="1">
        <f t="array" ref="X1513">COUNT(IF((DiscreteStatsTable[GroupByKey]=DiscreteStatsTable[[#This Row],[GroupByKey]]),(DiscreteStatsTable[GroupByKey]=DiscreteStatsTable[[#This Row],[GroupByKey]])*DiscreteStatsTable[Replication]))</f>
        <v>50</v>
      </c>
      <c r="Y1513" s="5">
        <f>IF(DiscreteStatsTable[[#This Row],[RepsRequested]]=DiscreteStatsTable[[#This Row],[RepsWithStatObserved]],1,0)</f>
        <v>1</v>
      </c>
    </row>
    <row r="1514" spans="1:25" x14ac:dyDescent="0.25">
      <c r="A1514" t="s">
        <v>68</v>
      </c>
      <c r="B1514" t="s">
        <v>70</v>
      </c>
      <c r="C1514">
        <v>19</v>
      </c>
      <c r="D1514" t="s">
        <v>99</v>
      </c>
      <c r="E1514" t="s">
        <v>77</v>
      </c>
      <c r="F1514" t="s">
        <v>73</v>
      </c>
      <c r="G1514">
        <v>0</v>
      </c>
      <c r="H1514">
        <v>2E+20</v>
      </c>
      <c r="I1514">
        <v>0</v>
      </c>
      <c r="J1514">
        <v>0</v>
      </c>
      <c r="K1514">
        <v>310</v>
      </c>
      <c r="L151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14" s="5" cm="1">
        <f t="array" ref="M1514">MAX(IF((ProjectInfoTable[ProjectName]=DiscreteStatsTable[[#This Row],[ProjectName]]),(ProjectInfoTable[ProjectName]=DiscreteStatsTable[[#This Row],[ProjectName]])*ProjectInfoTable[NumberOfReplications]))</f>
        <v>50</v>
      </c>
      <c r="N1514" s="5" cm="1">
        <f t="array" ref="N1514">IFERROR(AVERAGE(IF((DiscreteStatsTable[GroupByKey]=DiscreteStatsTable[[#This Row],[GroupByKey]]),(DiscreteStatsTable[GroupByKey]=DiscreteStatsTable[[#This Row],[GroupByKey]])*DiscreteStatsTable[Average])),0)</f>
        <v>0</v>
      </c>
      <c r="O1514" s="5" cm="1">
        <f t="array" ref="O1514">IFERROR(_xlfn.STDEV.S(IF((DiscreteStatsTable[GroupByKey]=DiscreteStatsTable[[#This Row],[GroupByKey]]),(DiscreteStatsTable[GroupByKey]=DiscreteStatsTable[[#This Row],[GroupByKey]])*DiscreteStatsTable[Average])),0)</f>
        <v>0</v>
      </c>
      <c r="P1514" s="5" cm="1">
        <f t="array" ref="P1514">MAX(IF((ProjectInfoTable[ProjectName]=DiscreteStatsTable[[#This Row],[ProjectName]]),(ProjectInfoTable[ProjectName]=DiscreteStatsTable[[#This Row],[ProjectName]])*ProjectInfoTable[ConfidenceInterval]))</f>
        <v>0.95</v>
      </c>
      <c r="Q1514" s="5">
        <f>IF(AND(DiscreteStatsTable[[#This Row],[RepsWithStatObserved]]=1,Y1514=0),200000000000000000000,IFERROR(_xlfn.T.INV.2T(1 -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14" s="5" cm="1">
        <f t="array" ref="R1514">MIN(IF((DiscreteStatsTable[GroupByKey]=DiscreteStatsTable[[#This Row],[GroupByKey]]),(DiscreteStatsTable[GroupByKey]=DiscreteStatsTable[[#This Row],[GroupByKey]])*DiscreteStatsTable[Average]))</f>
        <v>0</v>
      </c>
      <c r="S1514" s="5" cm="1">
        <f t="array" ref="S1514">MAX(IF((DiscreteStatsTable[GroupByKey]=DiscreteStatsTable[[#This Row],[GroupByKey]]),(DiscreteStatsTable[GroupByKey]=DiscreteStatsTable[[#This Row],[GroupByKey]])*DiscreteStatsTable[Average]))</f>
        <v>0</v>
      </c>
      <c r="T1514" s="5" cm="1">
        <f t="array" ref="T1514">MIN(IF((DiscreteStatsTable[GroupByKey]=DiscreteStatsTable[[#This Row],[GroupByKey]]),(DiscreteStatsTable[GroupByKey]=DiscreteStatsTable[[#This Row],[GroupByKey]])*DiscreteStatsTable[Minimum]))</f>
        <v>0</v>
      </c>
      <c r="U1514" s="5" cm="1">
        <f t="array" ref="U1514">MAX(IF((DiscreteStatsTable[GroupByKey]=DiscreteStatsTable[[#This Row],[GroupByKey]]),(DiscreteStatsTable[GroupByKey]=DiscreteStatsTable[[#This Row],[GroupByKey]])*DiscreteStatsTable[Maximum]))</f>
        <v>0</v>
      </c>
      <c r="V1514" s="5" cm="1">
        <f t="array" ref="V1514">IFERROR(AVERAGE(IF((DiscreteStatsTable[GroupByKey]=DiscreteStatsTable[[#This Row],[GroupByKey]]),(DiscreteStatsTable[GroupByKey]=DiscreteStatsTable[[#This Row],[GroupByKey]])*DiscreteStatsTable[NumberObservations])),0)</f>
        <v>305.8</v>
      </c>
      <c r="W1514" s="5">
        <f>IF((DiscreteStatsTable[[#This Row],[RepsRequested]]&gt;1),DiscreteStatsTable[[#This Row],[HalfWidth]],DiscreteStatsTable[[#This Row],[BatchMeansHalfWidth]])</f>
        <v>0</v>
      </c>
      <c r="X1514" s="5" cm="1">
        <f t="array" ref="X1514">COUNT(IF((DiscreteStatsTable[GroupByKey]=DiscreteStatsTable[[#This Row],[GroupByKey]]),(DiscreteStatsTable[GroupByKey]=DiscreteStatsTable[[#This Row],[GroupByKey]])*DiscreteStatsTable[Replication]))</f>
        <v>50</v>
      </c>
      <c r="Y1514" s="5">
        <f>IF(DiscreteStatsTable[[#This Row],[RepsRequested]]=DiscreteStatsTable[[#This Row],[RepsWithStatObserved]],1,0)</f>
        <v>1</v>
      </c>
    </row>
    <row r="1515" spans="1:25" x14ac:dyDescent="0.25">
      <c r="A1515" t="s">
        <v>68</v>
      </c>
      <c r="B1515" t="s">
        <v>70</v>
      </c>
      <c r="C1515">
        <v>19</v>
      </c>
      <c r="D1515" t="s">
        <v>99</v>
      </c>
      <c r="E1515" t="s">
        <v>78</v>
      </c>
      <c r="F1515" t="s">
        <v>73</v>
      </c>
      <c r="G1515">
        <v>0.38621019759166098</v>
      </c>
      <c r="H1515">
        <v>2E+20</v>
      </c>
      <c r="I1515">
        <v>0</v>
      </c>
      <c r="J1515">
        <v>3.6628122884876602</v>
      </c>
      <c r="K1515">
        <v>310</v>
      </c>
      <c r="L151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15" s="5" cm="1">
        <f t="array" ref="M1515">MAX(IF((ProjectInfoTable[ProjectName]=DiscreteStatsTable[[#This Row],[ProjectName]]),(ProjectInfoTable[ProjectName]=DiscreteStatsTable[[#This Row],[ProjectName]])*ProjectInfoTable[NumberOfReplications]))</f>
        <v>50</v>
      </c>
      <c r="N1515" s="5" cm="1">
        <f t="array" ref="N1515">IFERROR(AVERAGE(IF((DiscreteStatsTable[GroupByKey]=DiscreteStatsTable[[#This Row],[GroupByKey]]),(DiscreteStatsTable[GroupByKey]=DiscreteStatsTable[[#This Row],[GroupByKey]])*DiscreteStatsTable[Average])),0)</f>
        <v>0.39514726730674299</v>
      </c>
      <c r="O1515" s="5" cm="1">
        <f t="array" ref="O1515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15" s="5" cm="1">
        <f t="array" ref="P1515">MAX(IF((ProjectInfoTable[ProjectName]=DiscreteStatsTable[[#This Row],[ProjectName]]),(ProjectInfoTable[ProjectName]=DiscreteStatsTable[[#This Row],[ProjectName]])*ProjectInfoTable[ConfidenceInterval]))</f>
        <v>0.95</v>
      </c>
      <c r="Q1515" s="5">
        <f>IF(AND(DiscreteStatsTable[[#This Row],[RepsWithStatObserved]]=1,Y1515=0),200000000000000000000,IFERROR(_xlfn.T.INV.2T(1 -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15" s="5" cm="1">
        <f t="array" ref="R1515">MIN(IF((DiscreteStatsTable[GroupByKey]=DiscreteStatsTable[[#This Row],[GroupByKey]]),(DiscreteStatsTable[GroupByKey]=DiscreteStatsTable[[#This Row],[GroupByKey]])*DiscreteStatsTable[Average]))</f>
        <v>0.237432783899929</v>
      </c>
      <c r="S1515" s="5" cm="1">
        <f t="array" ref="S1515">MAX(IF((DiscreteStatsTable[GroupByKey]=DiscreteStatsTable[[#This Row],[GroupByKey]]),(DiscreteStatsTable[GroupByKey]=DiscreteStatsTable[[#This Row],[GroupByKey]])*DiscreteStatsTable[Average]))</f>
        <v>0.84867511073416402</v>
      </c>
      <c r="T1515" s="5" cm="1">
        <f t="array" ref="T1515">MIN(IF((DiscreteStatsTable[GroupByKey]=DiscreteStatsTable[[#This Row],[GroupByKey]]),(DiscreteStatsTable[GroupByKey]=DiscreteStatsTable[[#This Row],[GroupByKey]])*DiscreteStatsTable[Minimum]))</f>
        <v>0</v>
      </c>
      <c r="U1515" s="5" cm="1">
        <f t="array" ref="U1515">MAX(IF((DiscreteStatsTable[GroupByKey]=DiscreteStatsTable[[#This Row],[GroupByKey]]),(DiscreteStatsTable[GroupByKey]=DiscreteStatsTable[[#This Row],[GroupByKey]])*DiscreteStatsTable[Maximum]))</f>
        <v>8.0759045309264508</v>
      </c>
      <c r="V1515" s="5" cm="1">
        <f t="array" ref="V1515">IFERROR(AVERAGE(IF((DiscreteStatsTable[GroupByKey]=DiscreteStatsTable[[#This Row],[GroupByKey]]),(DiscreteStatsTable[GroupByKey]=DiscreteStatsTable[[#This Row],[GroupByKey]])*DiscreteStatsTable[NumberObservations])),0)</f>
        <v>305.8</v>
      </c>
      <c r="W1515" s="5">
        <f>IF((DiscreteStatsTable[[#This Row],[RepsRequested]]&gt;1),DiscreteStatsTable[[#This Row],[HalfWidth]],DiscreteStatsTable[[#This Row],[BatchMeansHalfWidth]])</f>
        <v>3.0763164648454102E-2</v>
      </c>
      <c r="X1515" s="5" cm="1">
        <f t="array" ref="X1515">COUNT(IF((DiscreteStatsTable[GroupByKey]=DiscreteStatsTable[[#This Row],[GroupByKey]]),(DiscreteStatsTable[GroupByKey]=DiscreteStatsTable[[#This Row],[GroupByKey]])*DiscreteStatsTable[Replication]))</f>
        <v>50</v>
      </c>
      <c r="Y1515" s="5">
        <f>IF(DiscreteStatsTable[[#This Row],[RepsRequested]]=DiscreteStatsTable[[#This Row],[RepsWithStatObserved]],1,0)</f>
        <v>1</v>
      </c>
    </row>
    <row r="1516" spans="1:25" x14ac:dyDescent="0.25">
      <c r="A1516" t="s">
        <v>68</v>
      </c>
      <c r="B1516" t="s">
        <v>70</v>
      </c>
      <c r="C1516">
        <v>20</v>
      </c>
      <c r="D1516" t="s">
        <v>99</v>
      </c>
      <c r="E1516" t="s">
        <v>72</v>
      </c>
      <c r="F1516" t="s">
        <v>73</v>
      </c>
      <c r="G1516">
        <v>0.12678788848097999</v>
      </c>
      <c r="H1516">
        <v>2E+20</v>
      </c>
      <c r="I1516">
        <v>5.2015808279292197E-2</v>
      </c>
      <c r="J1516">
        <v>0.22171975929921001</v>
      </c>
      <c r="K1516">
        <v>302</v>
      </c>
      <c r="L151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16" s="5" cm="1">
        <f t="array" ref="M1516">MAX(IF((ProjectInfoTable[ProjectName]=DiscreteStatsTable[[#This Row],[ProjectName]]),(ProjectInfoTable[ProjectName]=DiscreteStatsTable[[#This Row],[ProjectName]])*ProjectInfoTable[NumberOfReplications]))</f>
        <v>50</v>
      </c>
      <c r="N1516" s="5" cm="1">
        <f t="array" ref="N1516">IFERROR(AVERAGE(IF((DiscreteStatsTable[GroupByKey]=DiscreteStatsTable[[#This Row],[GroupByKey]]),(DiscreteStatsTable[GroupByKey]=DiscreteStatsTable[[#This Row],[GroupByKey]])*DiscreteStatsTable[Average])),0)</f>
        <v>0.12177686007467209</v>
      </c>
      <c r="O1516" s="5" cm="1">
        <f t="array" ref="O151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16" s="5" cm="1">
        <f t="array" ref="P1516">MAX(IF((ProjectInfoTable[ProjectName]=DiscreteStatsTable[[#This Row],[ProjectName]]),(ProjectInfoTable[ProjectName]=DiscreteStatsTable[[#This Row],[ProjectName]])*ProjectInfoTable[ConfidenceInterval]))</f>
        <v>0.95</v>
      </c>
      <c r="Q1516" s="5">
        <f>IF(AND(DiscreteStatsTable[[#This Row],[RepsWithStatObserved]]=1,Y1516=0),200000000000000000000,IFERROR(_xlfn.T.INV.2T(1 -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16" s="5" cm="1">
        <f t="array" ref="R1516">MIN(IF((DiscreteStatsTable[GroupByKey]=DiscreteStatsTable[[#This Row],[GroupByKey]]),(DiscreteStatsTable[GroupByKey]=DiscreteStatsTable[[#This Row],[GroupByKey]])*DiscreteStatsTable[Average]))</f>
        <v>0.118188408210118</v>
      </c>
      <c r="S1516" s="5" cm="1">
        <f t="array" ref="S1516">MAX(IF((DiscreteStatsTable[GroupByKey]=DiscreteStatsTable[[#This Row],[GroupByKey]]),(DiscreteStatsTable[GroupByKey]=DiscreteStatsTable[[#This Row],[GroupByKey]])*DiscreteStatsTable[Average]))</f>
        <v>0.12678788848097999</v>
      </c>
      <c r="T1516" s="5" cm="1">
        <f t="array" ref="T1516">MIN(IF((DiscreteStatsTable[GroupByKey]=DiscreteStatsTable[[#This Row],[GroupByKey]]),(DiscreteStatsTable[GroupByKey]=DiscreteStatsTable[[#This Row],[GroupByKey]])*DiscreteStatsTable[Minimum]))</f>
        <v>5.0204876038262097E-2</v>
      </c>
      <c r="U1516" s="5" cm="1">
        <f t="array" ref="U1516">MAX(IF((DiscreteStatsTable[GroupByKey]=DiscreteStatsTable[[#This Row],[GroupByKey]]),(DiscreteStatsTable[GroupByKey]=DiscreteStatsTable[[#This Row],[GroupByKey]])*DiscreteStatsTable[Maximum]))</f>
        <v>0.23262438213749501</v>
      </c>
      <c r="V1516" s="5" cm="1">
        <f t="array" ref="V1516">IFERROR(AVERAGE(IF((DiscreteStatsTable[GroupByKey]=DiscreteStatsTable[[#This Row],[GroupByKey]]),(DiscreteStatsTable[GroupByKey]=DiscreteStatsTable[[#This Row],[GroupByKey]])*DiscreteStatsTable[NumberObservations])),0)</f>
        <v>305.8</v>
      </c>
      <c r="W1516" s="5">
        <f>IF((DiscreteStatsTable[[#This Row],[RepsRequested]]&gt;1),DiscreteStatsTable[[#This Row],[HalfWidth]],DiscreteStatsTable[[#This Row],[BatchMeansHalfWidth]])</f>
        <v>6.3220777360200328E-4</v>
      </c>
      <c r="X1516" s="5" cm="1">
        <f t="array" ref="X1516">COUNT(IF((DiscreteStatsTable[GroupByKey]=DiscreteStatsTable[[#This Row],[GroupByKey]]),(DiscreteStatsTable[GroupByKey]=DiscreteStatsTable[[#This Row],[GroupByKey]])*DiscreteStatsTable[Replication]))</f>
        <v>50</v>
      </c>
      <c r="Y1516" s="5">
        <f>IF(DiscreteStatsTable[[#This Row],[RepsRequested]]=DiscreteStatsTable[[#This Row],[RepsWithStatObserved]],1,0)</f>
        <v>1</v>
      </c>
    </row>
    <row r="1517" spans="1:25" x14ac:dyDescent="0.25">
      <c r="A1517" t="s">
        <v>68</v>
      </c>
      <c r="B1517" t="s">
        <v>70</v>
      </c>
      <c r="C1517">
        <v>20</v>
      </c>
      <c r="D1517" t="s">
        <v>99</v>
      </c>
      <c r="E1517" t="s">
        <v>74</v>
      </c>
      <c r="F1517" t="s">
        <v>73</v>
      </c>
      <c r="G1517">
        <v>4.2484308521108902</v>
      </c>
      <c r="H1517">
        <v>2E+20</v>
      </c>
      <c r="I1517">
        <v>1.67212290323664</v>
      </c>
      <c r="J1517">
        <v>8.9205674467610301</v>
      </c>
      <c r="K1517">
        <v>302</v>
      </c>
      <c r="L151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17" s="5" cm="1">
        <f t="array" ref="M1517">MAX(IF((ProjectInfoTable[ProjectName]=DiscreteStatsTable[[#This Row],[ProjectName]]),(ProjectInfoTable[ProjectName]=DiscreteStatsTable[[#This Row],[ProjectName]])*ProjectInfoTable[NumberOfReplications]))</f>
        <v>50</v>
      </c>
      <c r="N1517" s="5" cm="1">
        <f t="array" ref="N1517">IFERROR(AVERAGE(IF((DiscreteStatsTable[GroupByKey]=DiscreteStatsTable[[#This Row],[GroupByKey]]),(DiscreteStatsTable[GroupByKey]=DiscreteStatsTable[[#This Row],[GroupByKey]])*DiscreteStatsTable[Average])),0)</f>
        <v>4.0484530695469045</v>
      </c>
      <c r="O1517" s="5" cm="1">
        <f t="array" ref="O1517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17" s="5" cm="1">
        <f t="array" ref="P1517">MAX(IF((ProjectInfoTable[ProjectName]=DiscreteStatsTable[[#This Row],[ProjectName]]),(ProjectInfoTable[ProjectName]=DiscreteStatsTable[[#This Row],[ProjectName]])*ProjectInfoTable[ConfidenceInterval]))</f>
        <v>0.95</v>
      </c>
      <c r="Q1517" s="5">
        <f>IF(AND(DiscreteStatsTable[[#This Row],[RepsWithStatObserved]]=1,Y1517=0),200000000000000000000,IFERROR(_xlfn.T.INV.2T(1 -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17" s="5" cm="1">
        <f t="array" ref="R1517">MIN(IF((DiscreteStatsTable[GroupByKey]=DiscreteStatsTable[[#This Row],[GroupByKey]]),(DiscreteStatsTable[GroupByKey]=DiscreteStatsTable[[#This Row],[GroupByKey]])*DiscreteStatsTable[Average]))</f>
        <v>3.8225886263195901</v>
      </c>
      <c r="S1517" s="5" cm="1">
        <f t="array" ref="S1517">MAX(IF((DiscreteStatsTable[GroupByKey]=DiscreteStatsTable[[#This Row],[GroupByKey]]),(DiscreteStatsTable[GroupByKey]=DiscreteStatsTable[[#This Row],[GroupByKey]])*DiscreteStatsTable[Average]))</f>
        <v>4.5313661665321696</v>
      </c>
      <c r="T1517" s="5" cm="1">
        <f t="array" ref="T1517">MIN(IF((DiscreteStatsTable[GroupByKey]=DiscreteStatsTable[[#This Row],[GroupByKey]]),(DiscreteStatsTable[GroupByKey]=DiscreteStatsTable[[#This Row],[GroupByKey]])*DiscreteStatsTable[Minimum]))</f>
        <v>1.5061462811478601</v>
      </c>
      <c r="U1517" s="5" cm="1">
        <f t="array" ref="U1517">MAX(IF((DiscreteStatsTable[GroupByKey]=DiscreteStatsTable[[#This Row],[GroupByKey]]),(DiscreteStatsTable[GroupByKey]=DiscreteStatsTable[[#This Row],[GroupByKey]])*DiscreteStatsTable[Maximum]))</f>
        <v>12.7448467115066</v>
      </c>
      <c r="V1517" s="5" cm="1">
        <f t="array" ref="V1517">IFERROR(AVERAGE(IF((DiscreteStatsTable[GroupByKey]=DiscreteStatsTable[[#This Row],[GroupByKey]]),(DiscreteStatsTable[GroupByKey]=DiscreteStatsTable[[#This Row],[GroupByKey]])*DiscreteStatsTable[NumberObservations])),0)</f>
        <v>305.8</v>
      </c>
      <c r="W1517" s="5">
        <f>IF((DiscreteStatsTable[[#This Row],[RepsRequested]]&gt;1),DiscreteStatsTable[[#This Row],[HalfWidth]],DiscreteStatsTable[[#This Row],[BatchMeansHalfWidth]])</f>
        <v>4.3756559630115342E-2</v>
      </c>
      <c r="X1517" s="5" cm="1">
        <f t="array" ref="X1517">COUNT(IF((DiscreteStatsTable[GroupByKey]=DiscreteStatsTable[[#This Row],[GroupByKey]]),(DiscreteStatsTable[GroupByKey]=DiscreteStatsTable[[#This Row],[GroupByKey]])*DiscreteStatsTable[Replication]))</f>
        <v>50</v>
      </c>
      <c r="Y1517" s="5">
        <f>IF(DiscreteStatsTable[[#This Row],[RepsRequested]]=DiscreteStatsTable[[#This Row],[RepsWithStatObserved]],1,0)</f>
        <v>1</v>
      </c>
    </row>
    <row r="1518" spans="1:25" x14ac:dyDescent="0.25">
      <c r="A1518" t="s">
        <v>68</v>
      </c>
      <c r="B1518" t="s">
        <v>70</v>
      </c>
      <c r="C1518">
        <v>20</v>
      </c>
      <c r="D1518" t="s">
        <v>99</v>
      </c>
      <c r="E1518" t="s">
        <v>75</v>
      </c>
      <c r="F1518" t="s">
        <v>73</v>
      </c>
      <c r="G1518">
        <v>0.12678788848097999</v>
      </c>
      <c r="H1518">
        <v>2E+20</v>
      </c>
      <c r="I1518">
        <v>5.2015808279292197E-2</v>
      </c>
      <c r="J1518">
        <v>0.22171975929921001</v>
      </c>
      <c r="K1518">
        <v>302</v>
      </c>
      <c r="L151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18" s="5" cm="1">
        <f t="array" ref="M1518">MAX(IF((ProjectInfoTable[ProjectName]=DiscreteStatsTable[[#This Row],[ProjectName]]),(ProjectInfoTable[ProjectName]=DiscreteStatsTable[[#This Row],[ProjectName]])*ProjectInfoTable[NumberOfReplications]))</f>
        <v>50</v>
      </c>
      <c r="N1518" s="5" cm="1">
        <f t="array" ref="N1518">IFERROR(AVERAGE(IF((DiscreteStatsTable[GroupByKey]=DiscreteStatsTable[[#This Row],[GroupByKey]]),(DiscreteStatsTable[GroupByKey]=DiscreteStatsTable[[#This Row],[GroupByKey]])*DiscreteStatsTable[Average])),0)</f>
        <v>0.12177686007467209</v>
      </c>
      <c r="O1518" s="5" cm="1">
        <f t="array" ref="O151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18" s="5" cm="1">
        <f t="array" ref="P1518">MAX(IF((ProjectInfoTable[ProjectName]=DiscreteStatsTable[[#This Row],[ProjectName]]),(ProjectInfoTable[ProjectName]=DiscreteStatsTable[[#This Row],[ProjectName]])*ProjectInfoTable[ConfidenceInterval]))</f>
        <v>0.95</v>
      </c>
      <c r="Q1518" s="5">
        <f>IF(AND(DiscreteStatsTable[[#This Row],[RepsWithStatObserved]]=1,Y1518=0),200000000000000000000,IFERROR(_xlfn.T.INV.2T(1 -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18" s="5" cm="1">
        <f t="array" ref="R1518">MIN(IF((DiscreteStatsTable[GroupByKey]=DiscreteStatsTable[[#This Row],[GroupByKey]]),(DiscreteStatsTable[GroupByKey]=DiscreteStatsTable[[#This Row],[GroupByKey]])*DiscreteStatsTable[Average]))</f>
        <v>0.118188408210118</v>
      </c>
      <c r="S1518" s="5" cm="1">
        <f t="array" ref="S1518">MAX(IF((DiscreteStatsTable[GroupByKey]=DiscreteStatsTable[[#This Row],[GroupByKey]]),(DiscreteStatsTable[GroupByKey]=DiscreteStatsTable[[#This Row],[GroupByKey]])*DiscreteStatsTable[Average]))</f>
        <v>0.12678788848097999</v>
      </c>
      <c r="T1518" s="5" cm="1">
        <f t="array" ref="T1518">MIN(IF((DiscreteStatsTable[GroupByKey]=DiscreteStatsTable[[#This Row],[GroupByKey]]),(DiscreteStatsTable[GroupByKey]=DiscreteStatsTable[[#This Row],[GroupByKey]])*DiscreteStatsTable[Minimum]))</f>
        <v>5.0204876038262097E-2</v>
      </c>
      <c r="U1518" s="5" cm="1">
        <f t="array" ref="U1518">MAX(IF((DiscreteStatsTable[GroupByKey]=DiscreteStatsTable[[#This Row],[GroupByKey]]),(DiscreteStatsTable[GroupByKey]=DiscreteStatsTable[[#This Row],[GroupByKey]])*DiscreteStatsTable[Maximum]))</f>
        <v>0.23262438213749501</v>
      </c>
      <c r="V1518" s="5" cm="1">
        <f t="array" ref="V1518">IFERROR(AVERAGE(IF((DiscreteStatsTable[GroupByKey]=DiscreteStatsTable[[#This Row],[GroupByKey]]),(DiscreteStatsTable[GroupByKey]=DiscreteStatsTable[[#This Row],[GroupByKey]])*DiscreteStatsTable[NumberObservations])),0)</f>
        <v>305.8</v>
      </c>
      <c r="W1518" s="5">
        <f>IF((DiscreteStatsTable[[#This Row],[RepsRequested]]&gt;1),DiscreteStatsTable[[#This Row],[HalfWidth]],DiscreteStatsTable[[#This Row],[BatchMeansHalfWidth]])</f>
        <v>6.3220777360200328E-4</v>
      </c>
      <c r="X1518" s="5" cm="1">
        <f t="array" ref="X1518">COUNT(IF((DiscreteStatsTable[GroupByKey]=DiscreteStatsTable[[#This Row],[GroupByKey]]),(DiscreteStatsTable[GroupByKey]=DiscreteStatsTable[[#This Row],[GroupByKey]])*DiscreteStatsTable[Replication]))</f>
        <v>50</v>
      </c>
      <c r="Y1518" s="5">
        <f>IF(DiscreteStatsTable[[#This Row],[RepsRequested]]=DiscreteStatsTable[[#This Row],[RepsWithStatObserved]],1,0)</f>
        <v>1</v>
      </c>
    </row>
    <row r="1519" spans="1:25" x14ac:dyDescent="0.25">
      <c r="A1519" t="s">
        <v>68</v>
      </c>
      <c r="B1519" t="s">
        <v>70</v>
      </c>
      <c r="C1519">
        <v>20</v>
      </c>
      <c r="D1519" t="s">
        <v>99</v>
      </c>
      <c r="E1519" t="s">
        <v>76</v>
      </c>
      <c r="F1519" t="s">
        <v>73</v>
      </c>
      <c r="G1519">
        <v>3.8036366544294</v>
      </c>
      <c r="H1519">
        <v>2E+20</v>
      </c>
      <c r="I1519">
        <v>1.5604742483787699</v>
      </c>
      <c r="J1519">
        <v>6.6515927789762896</v>
      </c>
      <c r="K1519">
        <v>302</v>
      </c>
      <c r="L151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19" s="5" cm="1">
        <f t="array" ref="M1519">MAX(IF((ProjectInfoTable[ProjectName]=DiscreteStatsTable[[#This Row],[ProjectName]]),(ProjectInfoTable[ProjectName]=DiscreteStatsTable[[#This Row],[ProjectName]])*ProjectInfoTable[NumberOfReplications]))</f>
        <v>50</v>
      </c>
      <c r="N1519" s="5" cm="1">
        <f t="array" ref="N1519">IFERROR(AVERAGE(IF((DiscreteStatsTable[GroupByKey]=DiscreteStatsTable[[#This Row],[GroupByKey]]),(DiscreteStatsTable[GroupByKey]=DiscreteStatsTable[[#This Row],[GroupByKey]])*DiscreteStatsTable[Average])),0)</f>
        <v>3.653305802240161</v>
      </c>
      <c r="O1519" s="5" cm="1">
        <f t="array" ref="O1519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19" s="5" cm="1">
        <f t="array" ref="P1519">MAX(IF((ProjectInfoTable[ProjectName]=DiscreteStatsTable[[#This Row],[ProjectName]]),(ProjectInfoTable[ProjectName]=DiscreteStatsTable[[#This Row],[ProjectName]])*ProjectInfoTable[ConfidenceInterval]))</f>
        <v>0.95</v>
      </c>
      <c r="Q1519" s="5">
        <f>IF(AND(DiscreteStatsTable[[#This Row],[RepsWithStatObserved]]=1,Y1519=0),200000000000000000000,IFERROR(_xlfn.T.INV.2T(1 -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19" s="5" cm="1">
        <f t="array" ref="R1519">MIN(IF((DiscreteStatsTable[GroupByKey]=DiscreteStatsTable[[#This Row],[GroupByKey]]),(DiscreteStatsTable[GroupByKey]=DiscreteStatsTable[[#This Row],[GroupByKey]])*DiscreteStatsTable[Average]))</f>
        <v>3.54565224630353</v>
      </c>
      <c r="S1519" s="5" cm="1">
        <f t="array" ref="S1519">MAX(IF((DiscreteStatsTable[GroupByKey]=DiscreteStatsTable[[#This Row],[GroupByKey]]),(DiscreteStatsTable[GroupByKey]=DiscreteStatsTable[[#This Row],[GroupByKey]])*DiscreteStatsTable[Average]))</f>
        <v>3.8036366544294</v>
      </c>
      <c r="T1519" s="5" cm="1">
        <f t="array" ref="T1519">MIN(IF((DiscreteStatsTable[GroupByKey]=DiscreteStatsTable[[#This Row],[GroupByKey]]),(DiscreteStatsTable[GroupByKey]=DiscreteStatsTable[[#This Row],[GroupByKey]])*DiscreteStatsTable[Minimum]))</f>
        <v>1.5061462811478601</v>
      </c>
      <c r="U1519" s="5" cm="1">
        <f t="array" ref="U1519">MAX(IF((DiscreteStatsTable[GroupByKey]=DiscreteStatsTable[[#This Row],[GroupByKey]]),(DiscreteStatsTable[GroupByKey]=DiscreteStatsTable[[#This Row],[GroupByKey]])*DiscreteStatsTable[Maximum]))</f>
        <v>6.9787314641248503</v>
      </c>
      <c r="V1519" s="5" cm="1">
        <f t="array" ref="V1519">IFERROR(AVERAGE(IF((DiscreteStatsTable[GroupByKey]=DiscreteStatsTable[[#This Row],[GroupByKey]]),(DiscreteStatsTable[GroupByKey]=DiscreteStatsTable[[#This Row],[GroupByKey]])*DiscreteStatsTable[NumberObservations])),0)</f>
        <v>305.8</v>
      </c>
      <c r="W1519" s="5">
        <f>IF((DiscreteStatsTable[[#This Row],[RepsRequested]]&gt;1),DiscreteStatsTable[[#This Row],[HalfWidth]],DiscreteStatsTable[[#This Row],[BatchMeansHalfWidth]])</f>
        <v>1.8966233208060453E-2</v>
      </c>
      <c r="X1519" s="5" cm="1">
        <f t="array" ref="X1519">COUNT(IF((DiscreteStatsTable[GroupByKey]=DiscreteStatsTable[[#This Row],[GroupByKey]]),(DiscreteStatsTable[GroupByKey]=DiscreteStatsTable[[#This Row],[GroupByKey]])*DiscreteStatsTable[Replication]))</f>
        <v>50</v>
      </c>
      <c r="Y1519" s="5">
        <f>IF(DiscreteStatsTable[[#This Row],[RepsRequested]]=DiscreteStatsTable[[#This Row],[RepsWithStatObserved]],1,0)</f>
        <v>1</v>
      </c>
    </row>
    <row r="1520" spans="1:25" x14ac:dyDescent="0.25">
      <c r="A1520" t="s">
        <v>68</v>
      </c>
      <c r="B1520" t="s">
        <v>70</v>
      </c>
      <c r="C1520">
        <v>20</v>
      </c>
      <c r="D1520" t="s">
        <v>99</v>
      </c>
      <c r="E1520" t="s">
        <v>77</v>
      </c>
      <c r="F1520" t="s">
        <v>73</v>
      </c>
      <c r="G1520">
        <v>0</v>
      </c>
      <c r="H1520">
        <v>2E+20</v>
      </c>
      <c r="I1520">
        <v>0</v>
      </c>
      <c r="J1520">
        <v>0</v>
      </c>
      <c r="K1520">
        <v>302</v>
      </c>
      <c r="L152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20" s="5" cm="1">
        <f t="array" ref="M1520">MAX(IF((ProjectInfoTable[ProjectName]=DiscreteStatsTable[[#This Row],[ProjectName]]),(ProjectInfoTable[ProjectName]=DiscreteStatsTable[[#This Row],[ProjectName]])*ProjectInfoTable[NumberOfReplications]))</f>
        <v>50</v>
      </c>
      <c r="N1520" s="5" cm="1">
        <f t="array" ref="N1520">IFERROR(AVERAGE(IF((DiscreteStatsTable[GroupByKey]=DiscreteStatsTable[[#This Row],[GroupByKey]]),(DiscreteStatsTable[GroupByKey]=DiscreteStatsTable[[#This Row],[GroupByKey]])*DiscreteStatsTable[Average])),0)</f>
        <v>0</v>
      </c>
      <c r="O1520" s="5" cm="1">
        <f t="array" ref="O1520">IFERROR(_xlfn.STDEV.S(IF((DiscreteStatsTable[GroupByKey]=DiscreteStatsTable[[#This Row],[GroupByKey]]),(DiscreteStatsTable[GroupByKey]=DiscreteStatsTable[[#This Row],[GroupByKey]])*DiscreteStatsTable[Average])),0)</f>
        <v>0</v>
      </c>
      <c r="P1520" s="5" cm="1">
        <f t="array" ref="P1520">MAX(IF((ProjectInfoTable[ProjectName]=DiscreteStatsTable[[#This Row],[ProjectName]]),(ProjectInfoTable[ProjectName]=DiscreteStatsTable[[#This Row],[ProjectName]])*ProjectInfoTable[ConfidenceInterval]))</f>
        <v>0.95</v>
      </c>
      <c r="Q1520" s="5">
        <f>IF(AND(DiscreteStatsTable[[#This Row],[RepsWithStatObserved]]=1,Y1520=0),200000000000000000000,IFERROR(_xlfn.T.INV.2T(1 -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0" s="5" cm="1">
        <f t="array" ref="R1520">MIN(IF((DiscreteStatsTable[GroupByKey]=DiscreteStatsTable[[#This Row],[GroupByKey]]),(DiscreteStatsTable[GroupByKey]=DiscreteStatsTable[[#This Row],[GroupByKey]])*DiscreteStatsTable[Average]))</f>
        <v>0</v>
      </c>
      <c r="S1520" s="5" cm="1">
        <f t="array" ref="S1520">MAX(IF((DiscreteStatsTable[GroupByKey]=DiscreteStatsTable[[#This Row],[GroupByKey]]),(DiscreteStatsTable[GroupByKey]=DiscreteStatsTable[[#This Row],[GroupByKey]])*DiscreteStatsTable[Average]))</f>
        <v>0</v>
      </c>
      <c r="T1520" s="5" cm="1">
        <f t="array" ref="T1520">MIN(IF((DiscreteStatsTable[GroupByKey]=DiscreteStatsTable[[#This Row],[GroupByKey]]),(DiscreteStatsTable[GroupByKey]=DiscreteStatsTable[[#This Row],[GroupByKey]])*DiscreteStatsTable[Minimum]))</f>
        <v>0</v>
      </c>
      <c r="U1520" s="5" cm="1">
        <f t="array" ref="U1520">MAX(IF((DiscreteStatsTable[GroupByKey]=DiscreteStatsTable[[#This Row],[GroupByKey]]),(DiscreteStatsTable[GroupByKey]=DiscreteStatsTable[[#This Row],[GroupByKey]])*DiscreteStatsTable[Maximum]))</f>
        <v>0</v>
      </c>
      <c r="V1520" s="5" cm="1">
        <f t="array" ref="V1520">IFERROR(AVERAGE(IF((DiscreteStatsTable[GroupByKey]=DiscreteStatsTable[[#This Row],[GroupByKey]]),(DiscreteStatsTable[GroupByKey]=DiscreteStatsTable[[#This Row],[GroupByKey]])*DiscreteStatsTable[NumberObservations])),0)</f>
        <v>305.8</v>
      </c>
      <c r="W1520" s="5">
        <f>IF((DiscreteStatsTable[[#This Row],[RepsRequested]]&gt;1),DiscreteStatsTable[[#This Row],[HalfWidth]],DiscreteStatsTable[[#This Row],[BatchMeansHalfWidth]])</f>
        <v>0</v>
      </c>
      <c r="X1520" s="5" cm="1">
        <f t="array" ref="X1520">COUNT(IF((DiscreteStatsTable[GroupByKey]=DiscreteStatsTable[[#This Row],[GroupByKey]]),(DiscreteStatsTable[GroupByKey]=DiscreteStatsTable[[#This Row],[GroupByKey]])*DiscreteStatsTable[Replication]))</f>
        <v>50</v>
      </c>
      <c r="Y1520" s="5">
        <f>IF(DiscreteStatsTable[[#This Row],[RepsRequested]]=DiscreteStatsTable[[#This Row],[RepsWithStatObserved]],1,0)</f>
        <v>1</v>
      </c>
    </row>
    <row r="1521" spans="1:25" x14ac:dyDescent="0.25">
      <c r="A1521" t="s">
        <v>68</v>
      </c>
      <c r="B1521" t="s">
        <v>70</v>
      </c>
      <c r="C1521">
        <v>20</v>
      </c>
      <c r="D1521" t="s">
        <v>99</v>
      </c>
      <c r="E1521" t="s">
        <v>78</v>
      </c>
      <c r="F1521" t="s">
        <v>73</v>
      </c>
      <c r="G1521">
        <v>0.44479419768149497</v>
      </c>
      <c r="H1521">
        <v>2E+20</v>
      </c>
      <c r="I1521">
        <v>0</v>
      </c>
      <c r="J1521">
        <v>3.8145471637374202</v>
      </c>
      <c r="K1521">
        <v>302</v>
      </c>
      <c r="L152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21" s="5" cm="1">
        <f t="array" ref="M1521">MAX(IF((ProjectInfoTable[ProjectName]=DiscreteStatsTable[[#This Row],[ProjectName]]),(ProjectInfoTable[ProjectName]=DiscreteStatsTable[[#This Row],[ProjectName]])*ProjectInfoTable[NumberOfReplications]))</f>
        <v>50</v>
      </c>
      <c r="N1521" s="5" cm="1">
        <f t="array" ref="N1521">IFERROR(AVERAGE(IF((DiscreteStatsTable[GroupByKey]=DiscreteStatsTable[[#This Row],[GroupByKey]]),(DiscreteStatsTable[GroupByKey]=DiscreteStatsTable[[#This Row],[GroupByKey]])*DiscreteStatsTable[Average])),0)</f>
        <v>0.39514726730674299</v>
      </c>
      <c r="O1521" s="5" cm="1">
        <f t="array" ref="O1521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21" s="5" cm="1">
        <f t="array" ref="P1521">MAX(IF((ProjectInfoTable[ProjectName]=DiscreteStatsTable[[#This Row],[ProjectName]]),(ProjectInfoTable[ProjectName]=DiscreteStatsTable[[#This Row],[ProjectName]])*ProjectInfoTable[ConfidenceInterval]))</f>
        <v>0.95</v>
      </c>
      <c r="Q1521" s="5">
        <f>IF(AND(DiscreteStatsTable[[#This Row],[RepsWithStatObserved]]=1,Y1521=0),200000000000000000000,IFERROR(_xlfn.T.INV.2T(1 -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21" s="5" cm="1">
        <f t="array" ref="R1521">MIN(IF((DiscreteStatsTable[GroupByKey]=DiscreteStatsTable[[#This Row],[GroupByKey]]),(DiscreteStatsTable[GroupByKey]=DiscreteStatsTable[[#This Row],[GroupByKey]])*DiscreteStatsTable[Average]))</f>
        <v>0.237432783899929</v>
      </c>
      <c r="S1521" s="5" cm="1">
        <f t="array" ref="S1521">MAX(IF((DiscreteStatsTable[GroupByKey]=DiscreteStatsTable[[#This Row],[GroupByKey]]),(DiscreteStatsTable[GroupByKey]=DiscreteStatsTable[[#This Row],[GroupByKey]])*DiscreteStatsTable[Average]))</f>
        <v>0.84867511073416402</v>
      </c>
      <c r="T1521" s="5" cm="1">
        <f t="array" ref="T1521">MIN(IF((DiscreteStatsTable[GroupByKey]=DiscreteStatsTable[[#This Row],[GroupByKey]]),(DiscreteStatsTable[GroupByKey]=DiscreteStatsTable[[#This Row],[GroupByKey]])*DiscreteStatsTable[Minimum]))</f>
        <v>0</v>
      </c>
      <c r="U1521" s="5" cm="1">
        <f t="array" ref="U1521">MAX(IF((DiscreteStatsTable[GroupByKey]=DiscreteStatsTable[[#This Row],[GroupByKey]]),(DiscreteStatsTable[GroupByKey]=DiscreteStatsTable[[#This Row],[GroupByKey]])*DiscreteStatsTable[Maximum]))</f>
        <v>8.0759045309264508</v>
      </c>
      <c r="V1521" s="5" cm="1">
        <f t="array" ref="V1521">IFERROR(AVERAGE(IF((DiscreteStatsTable[GroupByKey]=DiscreteStatsTable[[#This Row],[GroupByKey]]),(DiscreteStatsTable[GroupByKey]=DiscreteStatsTable[[#This Row],[GroupByKey]])*DiscreteStatsTable[NumberObservations])),0)</f>
        <v>305.8</v>
      </c>
      <c r="W1521" s="5">
        <f>IF((DiscreteStatsTable[[#This Row],[RepsRequested]]&gt;1),DiscreteStatsTable[[#This Row],[HalfWidth]],DiscreteStatsTable[[#This Row],[BatchMeansHalfWidth]])</f>
        <v>3.0763164648454102E-2</v>
      </c>
      <c r="X1521" s="5" cm="1">
        <f t="array" ref="X1521">COUNT(IF((DiscreteStatsTable[GroupByKey]=DiscreteStatsTable[[#This Row],[GroupByKey]]),(DiscreteStatsTable[GroupByKey]=DiscreteStatsTable[[#This Row],[GroupByKey]])*DiscreteStatsTable[Replication]))</f>
        <v>50</v>
      </c>
      <c r="Y1521" s="5">
        <f>IF(DiscreteStatsTable[[#This Row],[RepsRequested]]=DiscreteStatsTable[[#This Row],[RepsWithStatObserved]],1,0)</f>
        <v>1</v>
      </c>
    </row>
    <row r="1522" spans="1:25" x14ac:dyDescent="0.25">
      <c r="A1522" t="s">
        <v>68</v>
      </c>
      <c r="B1522" t="s">
        <v>70</v>
      </c>
      <c r="C1522">
        <v>21</v>
      </c>
      <c r="D1522" t="s">
        <v>99</v>
      </c>
      <c r="E1522" t="s">
        <v>72</v>
      </c>
      <c r="F1522" t="s">
        <v>73</v>
      </c>
      <c r="G1522">
        <v>0.120769805492183</v>
      </c>
      <c r="H1522">
        <v>2E+20</v>
      </c>
      <c r="I1522">
        <v>5.1596382374945397E-2</v>
      </c>
      <c r="J1522">
        <v>0.21814117131104199</v>
      </c>
      <c r="K1522">
        <v>306</v>
      </c>
      <c r="L152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22" s="5" cm="1">
        <f t="array" ref="M1522">MAX(IF((ProjectInfoTable[ProjectName]=DiscreteStatsTable[[#This Row],[ProjectName]]),(ProjectInfoTable[ProjectName]=DiscreteStatsTable[[#This Row],[ProjectName]])*ProjectInfoTable[NumberOfReplications]))</f>
        <v>50</v>
      </c>
      <c r="N1522" s="5" cm="1">
        <f t="array" ref="N1522">IFERROR(AVERAGE(IF((DiscreteStatsTable[GroupByKey]=DiscreteStatsTable[[#This Row],[GroupByKey]]),(DiscreteStatsTable[GroupByKey]=DiscreteStatsTable[[#This Row],[GroupByKey]])*DiscreteStatsTable[Average])),0)</f>
        <v>0.12177686007467209</v>
      </c>
      <c r="O1522" s="5" cm="1">
        <f t="array" ref="O152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22" s="5" cm="1">
        <f t="array" ref="P1522">MAX(IF((ProjectInfoTable[ProjectName]=DiscreteStatsTable[[#This Row],[ProjectName]]),(ProjectInfoTable[ProjectName]=DiscreteStatsTable[[#This Row],[ProjectName]])*ProjectInfoTable[ConfidenceInterval]))</f>
        <v>0.95</v>
      </c>
      <c r="Q1522" s="5">
        <f>IF(AND(DiscreteStatsTable[[#This Row],[RepsWithStatObserved]]=1,Y1522=0),200000000000000000000,IFERROR(_xlfn.T.INV.2T(1 -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22" s="5" cm="1">
        <f t="array" ref="R1522">MIN(IF((DiscreteStatsTable[GroupByKey]=DiscreteStatsTable[[#This Row],[GroupByKey]]),(DiscreteStatsTable[GroupByKey]=DiscreteStatsTable[[#This Row],[GroupByKey]])*DiscreteStatsTable[Average]))</f>
        <v>0.118188408210118</v>
      </c>
      <c r="S1522" s="5" cm="1">
        <f t="array" ref="S1522">MAX(IF((DiscreteStatsTable[GroupByKey]=DiscreteStatsTable[[#This Row],[GroupByKey]]),(DiscreteStatsTable[GroupByKey]=DiscreteStatsTable[[#This Row],[GroupByKey]])*DiscreteStatsTable[Average]))</f>
        <v>0.12678788848097999</v>
      </c>
      <c r="T1522" s="5" cm="1">
        <f t="array" ref="T1522">MIN(IF((DiscreteStatsTable[GroupByKey]=DiscreteStatsTable[[#This Row],[GroupByKey]]),(DiscreteStatsTable[GroupByKey]=DiscreteStatsTable[[#This Row],[GroupByKey]])*DiscreteStatsTable[Minimum]))</f>
        <v>5.0204876038262097E-2</v>
      </c>
      <c r="U1522" s="5" cm="1">
        <f t="array" ref="U1522">MAX(IF((DiscreteStatsTable[GroupByKey]=DiscreteStatsTable[[#This Row],[GroupByKey]]),(DiscreteStatsTable[GroupByKey]=DiscreteStatsTable[[#This Row],[GroupByKey]])*DiscreteStatsTable[Maximum]))</f>
        <v>0.23262438213749501</v>
      </c>
      <c r="V1522" s="5" cm="1">
        <f t="array" ref="V1522">IFERROR(AVERAGE(IF((DiscreteStatsTable[GroupByKey]=DiscreteStatsTable[[#This Row],[GroupByKey]]),(DiscreteStatsTable[GroupByKey]=DiscreteStatsTable[[#This Row],[GroupByKey]])*DiscreteStatsTable[NumberObservations])),0)</f>
        <v>305.8</v>
      </c>
      <c r="W1522" s="5">
        <f>IF((DiscreteStatsTable[[#This Row],[RepsRequested]]&gt;1),DiscreteStatsTable[[#This Row],[HalfWidth]],DiscreteStatsTable[[#This Row],[BatchMeansHalfWidth]])</f>
        <v>6.3220777360200328E-4</v>
      </c>
      <c r="X1522" s="5" cm="1">
        <f t="array" ref="X1522">COUNT(IF((DiscreteStatsTable[GroupByKey]=DiscreteStatsTable[[#This Row],[GroupByKey]]),(DiscreteStatsTable[GroupByKey]=DiscreteStatsTable[[#This Row],[GroupByKey]])*DiscreteStatsTable[Replication]))</f>
        <v>50</v>
      </c>
      <c r="Y1522" s="5">
        <f>IF(DiscreteStatsTable[[#This Row],[RepsRequested]]=DiscreteStatsTable[[#This Row],[RepsWithStatObserved]],1,0)</f>
        <v>1</v>
      </c>
    </row>
    <row r="1523" spans="1:25" x14ac:dyDescent="0.25">
      <c r="A1523" t="s">
        <v>68</v>
      </c>
      <c r="B1523" t="s">
        <v>70</v>
      </c>
      <c r="C1523">
        <v>21</v>
      </c>
      <c r="D1523" t="s">
        <v>99</v>
      </c>
      <c r="E1523" t="s">
        <v>74</v>
      </c>
      <c r="F1523" t="s">
        <v>73</v>
      </c>
      <c r="G1523">
        <v>4.0029275771357797</v>
      </c>
      <c r="H1523">
        <v>2E+20</v>
      </c>
      <c r="I1523">
        <v>1.54789147124836</v>
      </c>
      <c r="J1523">
        <v>9.3433071474499307</v>
      </c>
      <c r="K1523">
        <v>306</v>
      </c>
      <c r="L152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23" s="5" cm="1">
        <f t="array" ref="M1523">MAX(IF((ProjectInfoTable[ProjectName]=DiscreteStatsTable[[#This Row],[ProjectName]]),(ProjectInfoTable[ProjectName]=DiscreteStatsTable[[#This Row],[ProjectName]])*ProjectInfoTable[NumberOfReplications]))</f>
        <v>50</v>
      </c>
      <c r="N1523" s="5" cm="1">
        <f t="array" ref="N1523">IFERROR(AVERAGE(IF((DiscreteStatsTable[GroupByKey]=DiscreteStatsTable[[#This Row],[GroupByKey]]),(DiscreteStatsTable[GroupByKey]=DiscreteStatsTable[[#This Row],[GroupByKey]])*DiscreteStatsTable[Average])),0)</f>
        <v>4.0484530695469045</v>
      </c>
      <c r="O1523" s="5" cm="1">
        <f t="array" ref="O1523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23" s="5" cm="1">
        <f t="array" ref="P1523">MAX(IF((ProjectInfoTable[ProjectName]=DiscreteStatsTable[[#This Row],[ProjectName]]),(ProjectInfoTable[ProjectName]=DiscreteStatsTable[[#This Row],[ProjectName]])*ProjectInfoTable[ConfidenceInterval]))</f>
        <v>0.95</v>
      </c>
      <c r="Q1523" s="5">
        <f>IF(AND(DiscreteStatsTable[[#This Row],[RepsWithStatObserved]]=1,Y1523=0),200000000000000000000,IFERROR(_xlfn.T.INV.2T(1 -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23" s="5" cm="1">
        <f t="array" ref="R1523">MIN(IF((DiscreteStatsTable[GroupByKey]=DiscreteStatsTable[[#This Row],[GroupByKey]]),(DiscreteStatsTable[GroupByKey]=DiscreteStatsTable[[#This Row],[GroupByKey]])*DiscreteStatsTable[Average]))</f>
        <v>3.8225886263195901</v>
      </c>
      <c r="S1523" s="5" cm="1">
        <f t="array" ref="S1523">MAX(IF((DiscreteStatsTable[GroupByKey]=DiscreteStatsTable[[#This Row],[GroupByKey]]),(DiscreteStatsTable[GroupByKey]=DiscreteStatsTable[[#This Row],[GroupByKey]])*DiscreteStatsTable[Average]))</f>
        <v>4.5313661665321696</v>
      </c>
      <c r="T1523" s="5" cm="1">
        <f t="array" ref="T1523">MIN(IF((DiscreteStatsTable[GroupByKey]=DiscreteStatsTable[[#This Row],[GroupByKey]]),(DiscreteStatsTable[GroupByKey]=DiscreteStatsTable[[#This Row],[GroupByKey]])*DiscreteStatsTable[Minimum]))</f>
        <v>1.5061462811478601</v>
      </c>
      <c r="U1523" s="5" cm="1">
        <f t="array" ref="U1523">MAX(IF((DiscreteStatsTable[GroupByKey]=DiscreteStatsTable[[#This Row],[GroupByKey]]),(DiscreteStatsTable[GroupByKey]=DiscreteStatsTable[[#This Row],[GroupByKey]])*DiscreteStatsTable[Maximum]))</f>
        <v>12.7448467115066</v>
      </c>
      <c r="V1523" s="5" cm="1">
        <f t="array" ref="V1523">IFERROR(AVERAGE(IF((DiscreteStatsTable[GroupByKey]=DiscreteStatsTable[[#This Row],[GroupByKey]]),(DiscreteStatsTable[GroupByKey]=DiscreteStatsTable[[#This Row],[GroupByKey]])*DiscreteStatsTable[NumberObservations])),0)</f>
        <v>305.8</v>
      </c>
      <c r="W1523" s="5">
        <f>IF((DiscreteStatsTable[[#This Row],[RepsRequested]]&gt;1),DiscreteStatsTable[[#This Row],[HalfWidth]],DiscreteStatsTable[[#This Row],[BatchMeansHalfWidth]])</f>
        <v>4.3756559630115342E-2</v>
      </c>
      <c r="X1523" s="5" cm="1">
        <f t="array" ref="X1523">COUNT(IF((DiscreteStatsTable[GroupByKey]=DiscreteStatsTable[[#This Row],[GroupByKey]]),(DiscreteStatsTable[GroupByKey]=DiscreteStatsTable[[#This Row],[GroupByKey]])*DiscreteStatsTable[Replication]))</f>
        <v>50</v>
      </c>
      <c r="Y1523" s="5">
        <f>IF(DiscreteStatsTable[[#This Row],[RepsRequested]]=DiscreteStatsTable[[#This Row],[RepsWithStatObserved]],1,0)</f>
        <v>1</v>
      </c>
    </row>
    <row r="1524" spans="1:25" x14ac:dyDescent="0.25">
      <c r="A1524" t="s">
        <v>68</v>
      </c>
      <c r="B1524" t="s">
        <v>70</v>
      </c>
      <c r="C1524">
        <v>21</v>
      </c>
      <c r="D1524" t="s">
        <v>99</v>
      </c>
      <c r="E1524" t="s">
        <v>75</v>
      </c>
      <c r="F1524" t="s">
        <v>73</v>
      </c>
      <c r="G1524">
        <v>0.120769805492183</v>
      </c>
      <c r="H1524">
        <v>2E+20</v>
      </c>
      <c r="I1524">
        <v>5.1596382374945397E-2</v>
      </c>
      <c r="J1524">
        <v>0.21814117131104199</v>
      </c>
      <c r="K1524">
        <v>306</v>
      </c>
      <c r="L152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24" s="5" cm="1">
        <f t="array" ref="M1524">MAX(IF((ProjectInfoTable[ProjectName]=DiscreteStatsTable[[#This Row],[ProjectName]]),(ProjectInfoTable[ProjectName]=DiscreteStatsTable[[#This Row],[ProjectName]])*ProjectInfoTable[NumberOfReplications]))</f>
        <v>50</v>
      </c>
      <c r="N1524" s="5" cm="1">
        <f t="array" ref="N1524">IFERROR(AVERAGE(IF((DiscreteStatsTable[GroupByKey]=DiscreteStatsTable[[#This Row],[GroupByKey]]),(DiscreteStatsTable[GroupByKey]=DiscreteStatsTable[[#This Row],[GroupByKey]])*DiscreteStatsTable[Average])),0)</f>
        <v>0.12177686007467209</v>
      </c>
      <c r="O1524" s="5" cm="1">
        <f t="array" ref="O152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24" s="5" cm="1">
        <f t="array" ref="P1524">MAX(IF((ProjectInfoTable[ProjectName]=DiscreteStatsTable[[#This Row],[ProjectName]]),(ProjectInfoTable[ProjectName]=DiscreteStatsTable[[#This Row],[ProjectName]])*ProjectInfoTable[ConfidenceInterval]))</f>
        <v>0.95</v>
      </c>
      <c r="Q1524" s="5">
        <f>IF(AND(DiscreteStatsTable[[#This Row],[RepsWithStatObserved]]=1,Y1524=0),200000000000000000000,IFERROR(_xlfn.T.INV.2T(1 -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24" s="5" cm="1">
        <f t="array" ref="R1524">MIN(IF((DiscreteStatsTable[GroupByKey]=DiscreteStatsTable[[#This Row],[GroupByKey]]),(DiscreteStatsTable[GroupByKey]=DiscreteStatsTable[[#This Row],[GroupByKey]])*DiscreteStatsTable[Average]))</f>
        <v>0.118188408210118</v>
      </c>
      <c r="S1524" s="5" cm="1">
        <f t="array" ref="S1524">MAX(IF((DiscreteStatsTable[GroupByKey]=DiscreteStatsTable[[#This Row],[GroupByKey]]),(DiscreteStatsTable[GroupByKey]=DiscreteStatsTable[[#This Row],[GroupByKey]])*DiscreteStatsTable[Average]))</f>
        <v>0.12678788848097999</v>
      </c>
      <c r="T1524" s="5" cm="1">
        <f t="array" ref="T1524">MIN(IF((DiscreteStatsTable[GroupByKey]=DiscreteStatsTable[[#This Row],[GroupByKey]]),(DiscreteStatsTable[GroupByKey]=DiscreteStatsTable[[#This Row],[GroupByKey]])*DiscreteStatsTable[Minimum]))</f>
        <v>5.0204876038262097E-2</v>
      </c>
      <c r="U1524" s="5" cm="1">
        <f t="array" ref="U1524">MAX(IF((DiscreteStatsTable[GroupByKey]=DiscreteStatsTable[[#This Row],[GroupByKey]]),(DiscreteStatsTable[GroupByKey]=DiscreteStatsTable[[#This Row],[GroupByKey]])*DiscreteStatsTable[Maximum]))</f>
        <v>0.23262438213749501</v>
      </c>
      <c r="V1524" s="5" cm="1">
        <f t="array" ref="V1524">IFERROR(AVERAGE(IF((DiscreteStatsTable[GroupByKey]=DiscreteStatsTable[[#This Row],[GroupByKey]]),(DiscreteStatsTable[GroupByKey]=DiscreteStatsTable[[#This Row],[GroupByKey]])*DiscreteStatsTable[NumberObservations])),0)</f>
        <v>305.8</v>
      </c>
      <c r="W1524" s="5">
        <f>IF((DiscreteStatsTable[[#This Row],[RepsRequested]]&gt;1),DiscreteStatsTable[[#This Row],[HalfWidth]],DiscreteStatsTable[[#This Row],[BatchMeansHalfWidth]])</f>
        <v>6.3220777360200328E-4</v>
      </c>
      <c r="X1524" s="5" cm="1">
        <f t="array" ref="X1524">COUNT(IF((DiscreteStatsTable[GroupByKey]=DiscreteStatsTable[[#This Row],[GroupByKey]]),(DiscreteStatsTable[GroupByKey]=DiscreteStatsTable[[#This Row],[GroupByKey]])*DiscreteStatsTable[Replication]))</f>
        <v>50</v>
      </c>
      <c r="Y1524" s="5">
        <f>IF(DiscreteStatsTable[[#This Row],[RepsRequested]]=DiscreteStatsTable[[#This Row],[RepsWithStatObserved]],1,0)</f>
        <v>1</v>
      </c>
    </row>
    <row r="1525" spans="1:25" x14ac:dyDescent="0.25">
      <c r="A1525" t="s">
        <v>68</v>
      </c>
      <c r="B1525" t="s">
        <v>70</v>
      </c>
      <c r="C1525">
        <v>21</v>
      </c>
      <c r="D1525" t="s">
        <v>99</v>
      </c>
      <c r="E1525" t="s">
        <v>76</v>
      </c>
      <c r="F1525" t="s">
        <v>73</v>
      </c>
      <c r="G1525">
        <v>3.62309416476548</v>
      </c>
      <c r="H1525">
        <v>2E+20</v>
      </c>
      <c r="I1525">
        <v>1.54789147124836</v>
      </c>
      <c r="J1525">
        <v>6.5442351393312501</v>
      </c>
      <c r="K1525">
        <v>306</v>
      </c>
      <c r="L152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25" s="5" cm="1">
        <f t="array" ref="M1525">MAX(IF((ProjectInfoTable[ProjectName]=DiscreteStatsTable[[#This Row],[ProjectName]]),(ProjectInfoTable[ProjectName]=DiscreteStatsTable[[#This Row],[ProjectName]])*ProjectInfoTable[NumberOfReplications]))</f>
        <v>50</v>
      </c>
      <c r="N1525" s="5" cm="1">
        <f t="array" ref="N1525">IFERROR(AVERAGE(IF((DiscreteStatsTable[GroupByKey]=DiscreteStatsTable[[#This Row],[GroupByKey]]),(DiscreteStatsTable[GroupByKey]=DiscreteStatsTable[[#This Row],[GroupByKey]])*DiscreteStatsTable[Average])),0)</f>
        <v>3.653305802240161</v>
      </c>
      <c r="O1525" s="5" cm="1">
        <f t="array" ref="O1525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25" s="5" cm="1">
        <f t="array" ref="P1525">MAX(IF((ProjectInfoTable[ProjectName]=DiscreteStatsTable[[#This Row],[ProjectName]]),(ProjectInfoTable[ProjectName]=DiscreteStatsTable[[#This Row],[ProjectName]])*ProjectInfoTable[ConfidenceInterval]))</f>
        <v>0.95</v>
      </c>
      <c r="Q1525" s="5">
        <f>IF(AND(DiscreteStatsTable[[#This Row],[RepsWithStatObserved]]=1,Y1525=0),200000000000000000000,IFERROR(_xlfn.T.INV.2T(1 -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25" s="5" cm="1">
        <f t="array" ref="R1525">MIN(IF((DiscreteStatsTable[GroupByKey]=DiscreteStatsTable[[#This Row],[GroupByKey]]),(DiscreteStatsTable[GroupByKey]=DiscreteStatsTable[[#This Row],[GroupByKey]])*DiscreteStatsTable[Average]))</f>
        <v>3.54565224630353</v>
      </c>
      <c r="S1525" s="5" cm="1">
        <f t="array" ref="S1525">MAX(IF((DiscreteStatsTable[GroupByKey]=DiscreteStatsTable[[#This Row],[GroupByKey]]),(DiscreteStatsTable[GroupByKey]=DiscreteStatsTable[[#This Row],[GroupByKey]])*DiscreteStatsTable[Average]))</f>
        <v>3.8036366544294</v>
      </c>
      <c r="T1525" s="5" cm="1">
        <f t="array" ref="T1525">MIN(IF((DiscreteStatsTable[GroupByKey]=DiscreteStatsTable[[#This Row],[GroupByKey]]),(DiscreteStatsTable[GroupByKey]=DiscreteStatsTable[[#This Row],[GroupByKey]])*DiscreteStatsTable[Minimum]))</f>
        <v>1.5061462811478601</v>
      </c>
      <c r="U1525" s="5" cm="1">
        <f t="array" ref="U1525">MAX(IF((DiscreteStatsTable[GroupByKey]=DiscreteStatsTable[[#This Row],[GroupByKey]]),(DiscreteStatsTable[GroupByKey]=DiscreteStatsTable[[#This Row],[GroupByKey]])*DiscreteStatsTable[Maximum]))</f>
        <v>6.9787314641248503</v>
      </c>
      <c r="V1525" s="5" cm="1">
        <f t="array" ref="V1525">IFERROR(AVERAGE(IF((DiscreteStatsTable[GroupByKey]=DiscreteStatsTable[[#This Row],[GroupByKey]]),(DiscreteStatsTable[GroupByKey]=DiscreteStatsTable[[#This Row],[GroupByKey]])*DiscreteStatsTable[NumberObservations])),0)</f>
        <v>305.8</v>
      </c>
      <c r="W1525" s="5">
        <f>IF((DiscreteStatsTable[[#This Row],[RepsRequested]]&gt;1),DiscreteStatsTable[[#This Row],[HalfWidth]],DiscreteStatsTable[[#This Row],[BatchMeansHalfWidth]])</f>
        <v>1.8966233208060453E-2</v>
      </c>
      <c r="X1525" s="5" cm="1">
        <f t="array" ref="X1525">COUNT(IF((DiscreteStatsTable[GroupByKey]=DiscreteStatsTable[[#This Row],[GroupByKey]]),(DiscreteStatsTable[GroupByKey]=DiscreteStatsTable[[#This Row],[GroupByKey]])*DiscreteStatsTable[Replication]))</f>
        <v>50</v>
      </c>
      <c r="Y1525" s="5">
        <f>IF(DiscreteStatsTable[[#This Row],[RepsRequested]]=DiscreteStatsTable[[#This Row],[RepsWithStatObserved]],1,0)</f>
        <v>1</v>
      </c>
    </row>
    <row r="1526" spans="1:25" x14ac:dyDescent="0.25">
      <c r="A1526" t="s">
        <v>68</v>
      </c>
      <c r="B1526" t="s">
        <v>70</v>
      </c>
      <c r="C1526">
        <v>21</v>
      </c>
      <c r="D1526" t="s">
        <v>99</v>
      </c>
      <c r="E1526" t="s">
        <v>77</v>
      </c>
      <c r="F1526" t="s">
        <v>73</v>
      </c>
      <c r="G1526">
        <v>0</v>
      </c>
      <c r="H1526">
        <v>2E+20</v>
      </c>
      <c r="I1526">
        <v>0</v>
      </c>
      <c r="J1526">
        <v>0</v>
      </c>
      <c r="K1526">
        <v>306</v>
      </c>
      <c r="L152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26" s="5" cm="1">
        <f t="array" ref="M1526">MAX(IF((ProjectInfoTable[ProjectName]=DiscreteStatsTable[[#This Row],[ProjectName]]),(ProjectInfoTable[ProjectName]=DiscreteStatsTable[[#This Row],[ProjectName]])*ProjectInfoTable[NumberOfReplications]))</f>
        <v>50</v>
      </c>
      <c r="N1526" s="5" cm="1">
        <f t="array" ref="N1526">IFERROR(AVERAGE(IF((DiscreteStatsTable[GroupByKey]=DiscreteStatsTable[[#This Row],[GroupByKey]]),(DiscreteStatsTable[GroupByKey]=DiscreteStatsTable[[#This Row],[GroupByKey]])*DiscreteStatsTable[Average])),0)</f>
        <v>0</v>
      </c>
      <c r="O1526" s="5" cm="1">
        <f t="array" ref="O1526">IFERROR(_xlfn.STDEV.S(IF((DiscreteStatsTable[GroupByKey]=DiscreteStatsTable[[#This Row],[GroupByKey]]),(DiscreteStatsTable[GroupByKey]=DiscreteStatsTable[[#This Row],[GroupByKey]])*DiscreteStatsTable[Average])),0)</f>
        <v>0</v>
      </c>
      <c r="P1526" s="5" cm="1">
        <f t="array" ref="P1526">MAX(IF((ProjectInfoTable[ProjectName]=DiscreteStatsTable[[#This Row],[ProjectName]]),(ProjectInfoTable[ProjectName]=DiscreteStatsTable[[#This Row],[ProjectName]])*ProjectInfoTable[ConfidenceInterval]))</f>
        <v>0.95</v>
      </c>
      <c r="Q1526" s="5">
        <f>IF(AND(DiscreteStatsTable[[#This Row],[RepsWithStatObserved]]=1,Y1526=0),200000000000000000000,IFERROR(_xlfn.T.INV.2T(1 -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6" s="5" cm="1">
        <f t="array" ref="R1526">MIN(IF((DiscreteStatsTable[GroupByKey]=DiscreteStatsTable[[#This Row],[GroupByKey]]),(DiscreteStatsTable[GroupByKey]=DiscreteStatsTable[[#This Row],[GroupByKey]])*DiscreteStatsTable[Average]))</f>
        <v>0</v>
      </c>
      <c r="S1526" s="5" cm="1">
        <f t="array" ref="S1526">MAX(IF((DiscreteStatsTable[GroupByKey]=DiscreteStatsTable[[#This Row],[GroupByKey]]),(DiscreteStatsTable[GroupByKey]=DiscreteStatsTable[[#This Row],[GroupByKey]])*DiscreteStatsTable[Average]))</f>
        <v>0</v>
      </c>
      <c r="T1526" s="5" cm="1">
        <f t="array" ref="T1526">MIN(IF((DiscreteStatsTable[GroupByKey]=DiscreteStatsTable[[#This Row],[GroupByKey]]),(DiscreteStatsTable[GroupByKey]=DiscreteStatsTable[[#This Row],[GroupByKey]])*DiscreteStatsTable[Minimum]))</f>
        <v>0</v>
      </c>
      <c r="U1526" s="5" cm="1">
        <f t="array" ref="U1526">MAX(IF((DiscreteStatsTable[GroupByKey]=DiscreteStatsTable[[#This Row],[GroupByKey]]),(DiscreteStatsTable[GroupByKey]=DiscreteStatsTable[[#This Row],[GroupByKey]])*DiscreteStatsTable[Maximum]))</f>
        <v>0</v>
      </c>
      <c r="V1526" s="5" cm="1">
        <f t="array" ref="V1526">IFERROR(AVERAGE(IF((DiscreteStatsTable[GroupByKey]=DiscreteStatsTable[[#This Row],[GroupByKey]]),(DiscreteStatsTable[GroupByKey]=DiscreteStatsTable[[#This Row],[GroupByKey]])*DiscreteStatsTable[NumberObservations])),0)</f>
        <v>305.8</v>
      </c>
      <c r="W1526" s="5">
        <f>IF((DiscreteStatsTable[[#This Row],[RepsRequested]]&gt;1),DiscreteStatsTable[[#This Row],[HalfWidth]],DiscreteStatsTable[[#This Row],[BatchMeansHalfWidth]])</f>
        <v>0</v>
      </c>
      <c r="X1526" s="5" cm="1">
        <f t="array" ref="X1526">COUNT(IF((DiscreteStatsTable[GroupByKey]=DiscreteStatsTable[[#This Row],[GroupByKey]]),(DiscreteStatsTable[GroupByKey]=DiscreteStatsTable[[#This Row],[GroupByKey]])*DiscreteStatsTable[Replication]))</f>
        <v>50</v>
      </c>
      <c r="Y1526" s="5">
        <f>IF(DiscreteStatsTable[[#This Row],[RepsRequested]]=DiscreteStatsTable[[#This Row],[RepsWithStatObserved]],1,0)</f>
        <v>1</v>
      </c>
    </row>
    <row r="1527" spans="1:25" x14ac:dyDescent="0.25">
      <c r="A1527" t="s">
        <v>68</v>
      </c>
      <c r="B1527" t="s">
        <v>70</v>
      </c>
      <c r="C1527">
        <v>21</v>
      </c>
      <c r="D1527" t="s">
        <v>99</v>
      </c>
      <c r="E1527" t="s">
        <v>78</v>
      </c>
      <c r="F1527" t="s">
        <v>73</v>
      </c>
      <c r="G1527">
        <v>0.379833412370299</v>
      </c>
      <c r="H1527">
        <v>2E+20</v>
      </c>
      <c r="I1527">
        <v>0</v>
      </c>
      <c r="J1527">
        <v>4.3533658260379298</v>
      </c>
      <c r="K1527">
        <v>306</v>
      </c>
      <c r="L152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27" s="5" cm="1">
        <f t="array" ref="M1527">MAX(IF((ProjectInfoTable[ProjectName]=DiscreteStatsTable[[#This Row],[ProjectName]]),(ProjectInfoTable[ProjectName]=DiscreteStatsTable[[#This Row],[ProjectName]])*ProjectInfoTable[NumberOfReplications]))</f>
        <v>50</v>
      </c>
      <c r="N1527" s="5" cm="1">
        <f t="array" ref="N1527">IFERROR(AVERAGE(IF((DiscreteStatsTable[GroupByKey]=DiscreteStatsTable[[#This Row],[GroupByKey]]),(DiscreteStatsTable[GroupByKey]=DiscreteStatsTable[[#This Row],[GroupByKey]])*DiscreteStatsTable[Average])),0)</f>
        <v>0.39514726730674299</v>
      </c>
      <c r="O1527" s="5" cm="1">
        <f t="array" ref="O1527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27" s="5" cm="1">
        <f t="array" ref="P1527">MAX(IF((ProjectInfoTable[ProjectName]=DiscreteStatsTable[[#This Row],[ProjectName]]),(ProjectInfoTable[ProjectName]=DiscreteStatsTable[[#This Row],[ProjectName]])*ProjectInfoTable[ConfidenceInterval]))</f>
        <v>0.95</v>
      </c>
      <c r="Q1527" s="5">
        <f>IF(AND(DiscreteStatsTable[[#This Row],[RepsWithStatObserved]]=1,Y1527=0),200000000000000000000,IFERROR(_xlfn.T.INV.2T(1 -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27" s="5" cm="1">
        <f t="array" ref="R1527">MIN(IF((DiscreteStatsTable[GroupByKey]=DiscreteStatsTable[[#This Row],[GroupByKey]]),(DiscreteStatsTable[GroupByKey]=DiscreteStatsTable[[#This Row],[GroupByKey]])*DiscreteStatsTable[Average]))</f>
        <v>0.237432783899929</v>
      </c>
      <c r="S1527" s="5" cm="1">
        <f t="array" ref="S1527">MAX(IF((DiscreteStatsTable[GroupByKey]=DiscreteStatsTable[[#This Row],[GroupByKey]]),(DiscreteStatsTable[GroupByKey]=DiscreteStatsTable[[#This Row],[GroupByKey]])*DiscreteStatsTable[Average]))</f>
        <v>0.84867511073416402</v>
      </c>
      <c r="T1527" s="5" cm="1">
        <f t="array" ref="T1527">MIN(IF((DiscreteStatsTable[GroupByKey]=DiscreteStatsTable[[#This Row],[GroupByKey]]),(DiscreteStatsTable[GroupByKey]=DiscreteStatsTable[[#This Row],[GroupByKey]])*DiscreteStatsTable[Minimum]))</f>
        <v>0</v>
      </c>
      <c r="U1527" s="5" cm="1">
        <f t="array" ref="U1527">MAX(IF((DiscreteStatsTable[GroupByKey]=DiscreteStatsTable[[#This Row],[GroupByKey]]),(DiscreteStatsTable[GroupByKey]=DiscreteStatsTable[[#This Row],[GroupByKey]])*DiscreteStatsTable[Maximum]))</f>
        <v>8.0759045309264508</v>
      </c>
      <c r="V1527" s="5" cm="1">
        <f t="array" ref="V1527">IFERROR(AVERAGE(IF((DiscreteStatsTable[GroupByKey]=DiscreteStatsTable[[#This Row],[GroupByKey]]),(DiscreteStatsTable[GroupByKey]=DiscreteStatsTable[[#This Row],[GroupByKey]])*DiscreteStatsTable[NumberObservations])),0)</f>
        <v>305.8</v>
      </c>
      <c r="W1527" s="5">
        <f>IF((DiscreteStatsTable[[#This Row],[RepsRequested]]&gt;1),DiscreteStatsTable[[#This Row],[HalfWidth]],DiscreteStatsTable[[#This Row],[BatchMeansHalfWidth]])</f>
        <v>3.0763164648454102E-2</v>
      </c>
      <c r="X1527" s="5" cm="1">
        <f t="array" ref="X1527">COUNT(IF((DiscreteStatsTable[GroupByKey]=DiscreteStatsTable[[#This Row],[GroupByKey]]),(DiscreteStatsTable[GroupByKey]=DiscreteStatsTable[[#This Row],[GroupByKey]])*DiscreteStatsTable[Replication]))</f>
        <v>50</v>
      </c>
      <c r="Y1527" s="5">
        <f>IF(DiscreteStatsTable[[#This Row],[RepsRequested]]=DiscreteStatsTable[[#This Row],[RepsWithStatObserved]],1,0)</f>
        <v>1</v>
      </c>
    </row>
    <row r="1528" spans="1:25" x14ac:dyDescent="0.25">
      <c r="A1528" t="s">
        <v>68</v>
      </c>
      <c r="B1528" t="s">
        <v>70</v>
      </c>
      <c r="C1528">
        <v>22</v>
      </c>
      <c r="D1528" t="s">
        <v>99</v>
      </c>
      <c r="E1528" t="s">
        <v>72</v>
      </c>
      <c r="F1528" t="s">
        <v>73</v>
      </c>
      <c r="G1528">
        <v>0.121962173677316</v>
      </c>
      <c r="H1528">
        <v>2E+20</v>
      </c>
      <c r="I1528">
        <v>5.1285082979514597E-2</v>
      </c>
      <c r="J1528">
        <v>0.229466913163899</v>
      </c>
      <c r="K1528">
        <v>306</v>
      </c>
      <c r="L152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28" s="5" cm="1">
        <f t="array" ref="M1528">MAX(IF((ProjectInfoTable[ProjectName]=DiscreteStatsTable[[#This Row],[ProjectName]]),(ProjectInfoTable[ProjectName]=DiscreteStatsTable[[#This Row],[ProjectName]])*ProjectInfoTable[NumberOfReplications]))</f>
        <v>50</v>
      </c>
      <c r="N1528" s="5" cm="1">
        <f t="array" ref="N1528">IFERROR(AVERAGE(IF((DiscreteStatsTable[GroupByKey]=DiscreteStatsTable[[#This Row],[GroupByKey]]),(DiscreteStatsTable[GroupByKey]=DiscreteStatsTable[[#This Row],[GroupByKey]])*DiscreteStatsTable[Average])),0)</f>
        <v>0.12177686007467209</v>
      </c>
      <c r="O1528" s="5" cm="1">
        <f t="array" ref="O152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28" s="5" cm="1">
        <f t="array" ref="P1528">MAX(IF((ProjectInfoTable[ProjectName]=DiscreteStatsTable[[#This Row],[ProjectName]]),(ProjectInfoTable[ProjectName]=DiscreteStatsTable[[#This Row],[ProjectName]])*ProjectInfoTable[ConfidenceInterval]))</f>
        <v>0.95</v>
      </c>
      <c r="Q1528" s="5">
        <f>IF(AND(DiscreteStatsTable[[#This Row],[RepsWithStatObserved]]=1,Y1528=0),200000000000000000000,IFERROR(_xlfn.T.INV.2T(1 -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28" s="5" cm="1">
        <f t="array" ref="R1528">MIN(IF((DiscreteStatsTable[GroupByKey]=DiscreteStatsTable[[#This Row],[GroupByKey]]),(DiscreteStatsTable[GroupByKey]=DiscreteStatsTable[[#This Row],[GroupByKey]])*DiscreteStatsTable[Average]))</f>
        <v>0.118188408210118</v>
      </c>
      <c r="S1528" s="5" cm="1">
        <f t="array" ref="S1528">MAX(IF((DiscreteStatsTable[GroupByKey]=DiscreteStatsTable[[#This Row],[GroupByKey]]),(DiscreteStatsTable[GroupByKey]=DiscreteStatsTable[[#This Row],[GroupByKey]])*DiscreteStatsTable[Average]))</f>
        <v>0.12678788848097999</v>
      </c>
      <c r="T1528" s="5" cm="1">
        <f t="array" ref="T1528">MIN(IF((DiscreteStatsTable[GroupByKey]=DiscreteStatsTable[[#This Row],[GroupByKey]]),(DiscreteStatsTable[GroupByKey]=DiscreteStatsTable[[#This Row],[GroupByKey]])*DiscreteStatsTable[Minimum]))</f>
        <v>5.0204876038262097E-2</v>
      </c>
      <c r="U1528" s="5" cm="1">
        <f t="array" ref="U1528">MAX(IF((DiscreteStatsTable[GroupByKey]=DiscreteStatsTable[[#This Row],[GroupByKey]]),(DiscreteStatsTable[GroupByKey]=DiscreteStatsTable[[#This Row],[GroupByKey]])*DiscreteStatsTable[Maximum]))</f>
        <v>0.23262438213749501</v>
      </c>
      <c r="V1528" s="5" cm="1">
        <f t="array" ref="V1528">IFERROR(AVERAGE(IF((DiscreteStatsTable[GroupByKey]=DiscreteStatsTable[[#This Row],[GroupByKey]]),(DiscreteStatsTable[GroupByKey]=DiscreteStatsTable[[#This Row],[GroupByKey]])*DiscreteStatsTable[NumberObservations])),0)</f>
        <v>305.8</v>
      </c>
      <c r="W1528" s="5">
        <f>IF((DiscreteStatsTable[[#This Row],[RepsRequested]]&gt;1),DiscreteStatsTable[[#This Row],[HalfWidth]],DiscreteStatsTable[[#This Row],[BatchMeansHalfWidth]])</f>
        <v>6.3220777360200328E-4</v>
      </c>
      <c r="X1528" s="5" cm="1">
        <f t="array" ref="X1528">COUNT(IF((DiscreteStatsTable[GroupByKey]=DiscreteStatsTable[[#This Row],[GroupByKey]]),(DiscreteStatsTable[GroupByKey]=DiscreteStatsTable[[#This Row],[GroupByKey]])*DiscreteStatsTable[Replication]))</f>
        <v>50</v>
      </c>
      <c r="Y1528" s="5">
        <f>IF(DiscreteStatsTable[[#This Row],[RepsRequested]]=DiscreteStatsTable[[#This Row],[RepsWithStatObserved]],1,0)</f>
        <v>1</v>
      </c>
    </row>
    <row r="1529" spans="1:25" x14ac:dyDescent="0.25">
      <c r="A1529" t="s">
        <v>68</v>
      </c>
      <c r="B1529" t="s">
        <v>70</v>
      </c>
      <c r="C1529">
        <v>22</v>
      </c>
      <c r="D1529" t="s">
        <v>99</v>
      </c>
      <c r="E1529" t="s">
        <v>74</v>
      </c>
      <c r="F1529" t="s">
        <v>73</v>
      </c>
      <c r="G1529">
        <v>3.97970769774897</v>
      </c>
      <c r="H1529">
        <v>2E+20</v>
      </c>
      <c r="I1529">
        <v>1.5385524893854401</v>
      </c>
      <c r="J1529">
        <v>8.1280373118993907</v>
      </c>
      <c r="K1529">
        <v>306</v>
      </c>
      <c r="L152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29" s="5" cm="1">
        <f t="array" ref="M1529">MAX(IF((ProjectInfoTable[ProjectName]=DiscreteStatsTable[[#This Row],[ProjectName]]),(ProjectInfoTable[ProjectName]=DiscreteStatsTable[[#This Row],[ProjectName]])*ProjectInfoTable[NumberOfReplications]))</f>
        <v>50</v>
      </c>
      <c r="N1529" s="5" cm="1">
        <f t="array" ref="N1529">IFERROR(AVERAGE(IF((DiscreteStatsTable[GroupByKey]=DiscreteStatsTable[[#This Row],[GroupByKey]]),(DiscreteStatsTable[GroupByKey]=DiscreteStatsTable[[#This Row],[GroupByKey]])*DiscreteStatsTable[Average])),0)</f>
        <v>4.0484530695469045</v>
      </c>
      <c r="O1529" s="5" cm="1">
        <f t="array" ref="O1529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29" s="5" cm="1">
        <f t="array" ref="P1529">MAX(IF((ProjectInfoTable[ProjectName]=DiscreteStatsTable[[#This Row],[ProjectName]]),(ProjectInfoTable[ProjectName]=DiscreteStatsTable[[#This Row],[ProjectName]])*ProjectInfoTable[ConfidenceInterval]))</f>
        <v>0.95</v>
      </c>
      <c r="Q1529" s="5">
        <f>IF(AND(DiscreteStatsTable[[#This Row],[RepsWithStatObserved]]=1,Y1529=0),200000000000000000000,IFERROR(_xlfn.T.INV.2T(1 -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29" s="5" cm="1">
        <f t="array" ref="R1529">MIN(IF((DiscreteStatsTable[GroupByKey]=DiscreteStatsTable[[#This Row],[GroupByKey]]),(DiscreteStatsTable[GroupByKey]=DiscreteStatsTable[[#This Row],[GroupByKey]])*DiscreteStatsTable[Average]))</f>
        <v>3.8225886263195901</v>
      </c>
      <c r="S1529" s="5" cm="1">
        <f t="array" ref="S1529">MAX(IF((DiscreteStatsTable[GroupByKey]=DiscreteStatsTable[[#This Row],[GroupByKey]]),(DiscreteStatsTable[GroupByKey]=DiscreteStatsTable[[#This Row],[GroupByKey]])*DiscreteStatsTable[Average]))</f>
        <v>4.5313661665321696</v>
      </c>
      <c r="T1529" s="5" cm="1">
        <f t="array" ref="T1529">MIN(IF((DiscreteStatsTable[GroupByKey]=DiscreteStatsTable[[#This Row],[GroupByKey]]),(DiscreteStatsTable[GroupByKey]=DiscreteStatsTable[[#This Row],[GroupByKey]])*DiscreteStatsTable[Minimum]))</f>
        <v>1.5061462811478601</v>
      </c>
      <c r="U1529" s="5" cm="1">
        <f t="array" ref="U1529">MAX(IF((DiscreteStatsTable[GroupByKey]=DiscreteStatsTable[[#This Row],[GroupByKey]]),(DiscreteStatsTable[GroupByKey]=DiscreteStatsTable[[#This Row],[GroupByKey]])*DiscreteStatsTable[Maximum]))</f>
        <v>12.7448467115066</v>
      </c>
      <c r="V1529" s="5" cm="1">
        <f t="array" ref="V1529">IFERROR(AVERAGE(IF((DiscreteStatsTable[GroupByKey]=DiscreteStatsTable[[#This Row],[GroupByKey]]),(DiscreteStatsTable[GroupByKey]=DiscreteStatsTable[[#This Row],[GroupByKey]])*DiscreteStatsTable[NumberObservations])),0)</f>
        <v>305.8</v>
      </c>
      <c r="W1529" s="5">
        <f>IF((DiscreteStatsTable[[#This Row],[RepsRequested]]&gt;1),DiscreteStatsTable[[#This Row],[HalfWidth]],DiscreteStatsTable[[#This Row],[BatchMeansHalfWidth]])</f>
        <v>4.3756559630115342E-2</v>
      </c>
      <c r="X1529" s="5" cm="1">
        <f t="array" ref="X1529">COUNT(IF((DiscreteStatsTable[GroupByKey]=DiscreteStatsTable[[#This Row],[GroupByKey]]),(DiscreteStatsTable[GroupByKey]=DiscreteStatsTable[[#This Row],[GroupByKey]])*DiscreteStatsTable[Replication]))</f>
        <v>50</v>
      </c>
      <c r="Y1529" s="5">
        <f>IF(DiscreteStatsTable[[#This Row],[RepsRequested]]=DiscreteStatsTable[[#This Row],[RepsWithStatObserved]],1,0)</f>
        <v>1</v>
      </c>
    </row>
    <row r="1530" spans="1:25" x14ac:dyDescent="0.25">
      <c r="A1530" t="s">
        <v>68</v>
      </c>
      <c r="B1530" t="s">
        <v>70</v>
      </c>
      <c r="C1530">
        <v>22</v>
      </c>
      <c r="D1530" t="s">
        <v>99</v>
      </c>
      <c r="E1530" t="s">
        <v>75</v>
      </c>
      <c r="F1530" t="s">
        <v>73</v>
      </c>
      <c r="G1530">
        <v>0.121962173677316</v>
      </c>
      <c r="H1530">
        <v>2E+20</v>
      </c>
      <c r="I1530">
        <v>5.1285082979514597E-2</v>
      </c>
      <c r="J1530">
        <v>0.229466913163899</v>
      </c>
      <c r="K1530">
        <v>306</v>
      </c>
      <c r="L153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30" s="5" cm="1">
        <f t="array" ref="M1530">MAX(IF((ProjectInfoTable[ProjectName]=DiscreteStatsTable[[#This Row],[ProjectName]]),(ProjectInfoTable[ProjectName]=DiscreteStatsTable[[#This Row],[ProjectName]])*ProjectInfoTable[NumberOfReplications]))</f>
        <v>50</v>
      </c>
      <c r="N1530" s="5" cm="1">
        <f t="array" ref="N1530">IFERROR(AVERAGE(IF((DiscreteStatsTable[GroupByKey]=DiscreteStatsTable[[#This Row],[GroupByKey]]),(DiscreteStatsTable[GroupByKey]=DiscreteStatsTable[[#This Row],[GroupByKey]])*DiscreteStatsTable[Average])),0)</f>
        <v>0.12177686007467209</v>
      </c>
      <c r="O1530" s="5" cm="1">
        <f t="array" ref="O153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30" s="5" cm="1">
        <f t="array" ref="P1530">MAX(IF((ProjectInfoTable[ProjectName]=DiscreteStatsTable[[#This Row],[ProjectName]]),(ProjectInfoTable[ProjectName]=DiscreteStatsTable[[#This Row],[ProjectName]])*ProjectInfoTable[ConfidenceInterval]))</f>
        <v>0.95</v>
      </c>
      <c r="Q1530" s="5">
        <f>IF(AND(DiscreteStatsTable[[#This Row],[RepsWithStatObserved]]=1,Y1530=0),200000000000000000000,IFERROR(_xlfn.T.INV.2T(1 -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30" s="5" cm="1">
        <f t="array" ref="R1530">MIN(IF((DiscreteStatsTable[GroupByKey]=DiscreteStatsTable[[#This Row],[GroupByKey]]),(DiscreteStatsTable[GroupByKey]=DiscreteStatsTable[[#This Row],[GroupByKey]])*DiscreteStatsTable[Average]))</f>
        <v>0.118188408210118</v>
      </c>
      <c r="S1530" s="5" cm="1">
        <f t="array" ref="S1530">MAX(IF((DiscreteStatsTable[GroupByKey]=DiscreteStatsTable[[#This Row],[GroupByKey]]),(DiscreteStatsTable[GroupByKey]=DiscreteStatsTable[[#This Row],[GroupByKey]])*DiscreteStatsTable[Average]))</f>
        <v>0.12678788848097999</v>
      </c>
      <c r="T1530" s="5" cm="1">
        <f t="array" ref="T1530">MIN(IF((DiscreteStatsTable[GroupByKey]=DiscreteStatsTable[[#This Row],[GroupByKey]]),(DiscreteStatsTable[GroupByKey]=DiscreteStatsTable[[#This Row],[GroupByKey]])*DiscreteStatsTable[Minimum]))</f>
        <v>5.0204876038262097E-2</v>
      </c>
      <c r="U1530" s="5" cm="1">
        <f t="array" ref="U1530">MAX(IF((DiscreteStatsTable[GroupByKey]=DiscreteStatsTable[[#This Row],[GroupByKey]]),(DiscreteStatsTable[GroupByKey]=DiscreteStatsTable[[#This Row],[GroupByKey]])*DiscreteStatsTable[Maximum]))</f>
        <v>0.23262438213749501</v>
      </c>
      <c r="V1530" s="5" cm="1">
        <f t="array" ref="V1530">IFERROR(AVERAGE(IF((DiscreteStatsTable[GroupByKey]=DiscreteStatsTable[[#This Row],[GroupByKey]]),(DiscreteStatsTable[GroupByKey]=DiscreteStatsTable[[#This Row],[GroupByKey]])*DiscreteStatsTable[NumberObservations])),0)</f>
        <v>305.8</v>
      </c>
      <c r="W1530" s="5">
        <f>IF((DiscreteStatsTable[[#This Row],[RepsRequested]]&gt;1),DiscreteStatsTable[[#This Row],[HalfWidth]],DiscreteStatsTable[[#This Row],[BatchMeansHalfWidth]])</f>
        <v>6.3220777360200328E-4</v>
      </c>
      <c r="X1530" s="5" cm="1">
        <f t="array" ref="X1530">COUNT(IF((DiscreteStatsTable[GroupByKey]=DiscreteStatsTable[[#This Row],[GroupByKey]]),(DiscreteStatsTable[GroupByKey]=DiscreteStatsTable[[#This Row],[GroupByKey]])*DiscreteStatsTable[Replication]))</f>
        <v>50</v>
      </c>
      <c r="Y1530" s="5">
        <f>IF(DiscreteStatsTable[[#This Row],[RepsRequested]]=DiscreteStatsTable[[#This Row],[RepsWithStatObserved]],1,0)</f>
        <v>1</v>
      </c>
    </row>
    <row r="1531" spans="1:25" x14ac:dyDescent="0.25">
      <c r="A1531" t="s">
        <v>68</v>
      </c>
      <c r="B1531" t="s">
        <v>70</v>
      </c>
      <c r="C1531">
        <v>22</v>
      </c>
      <c r="D1531" t="s">
        <v>99</v>
      </c>
      <c r="E1531" t="s">
        <v>76</v>
      </c>
      <c r="F1531" t="s">
        <v>73</v>
      </c>
      <c r="G1531">
        <v>3.6588652103194699</v>
      </c>
      <c r="H1531">
        <v>2E+20</v>
      </c>
      <c r="I1531">
        <v>1.5385524893854401</v>
      </c>
      <c r="J1531">
        <v>6.8840073949169804</v>
      </c>
      <c r="K1531">
        <v>306</v>
      </c>
      <c r="L153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31" s="5" cm="1">
        <f t="array" ref="M1531">MAX(IF((ProjectInfoTable[ProjectName]=DiscreteStatsTable[[#This Row],[ProjectName]]),(ProjectInfoTable[ProjectName]=DiscreteStatsTable[[#This Row],[ProjectName]])*ProjectInfoTable[NumberOfReplications]))</f>
        <v>50</v>
      </c>
      <c r="N1531" s="5" cm="1">
        <f t="array" ref="N1531">IFERROR(AVERAGE(IF((DiscreteStatsTable[GroupByKey]=DiscreteStatsTable[[#This Row],[GroupByKey]]),(DiscreteStatsTable[GroupByKey]=DiscreteStatsTable[[#This Row],[GroupByKey]])*DiscreteStatsTable[Average])),0)</f>
        <v>3.653305802240161</v>
      </c>
      <c r="O1531" s="5" cm="1">
        <f t="array" ref="O1531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31" s="5" cm="1">
        <f t="array" ref="P1531">MAX(IF((ProjectInfoTable[ProjectName]=DiscreteStatsTable[[#This Row],[ProjectName]]),(ProjectInfoTable[ProjectName]=DiscreteStatsTable[[#This Row],[ProjectName]])*ProjectInfoTable[ConfidenceInterval]))</f>
        <v>0.95</v>
      </c>
      <c r="Q1531" s="5">
        <f>IF(AND(DiscreteStatsTable[[#This Row],[RepsWithStatObserved]]=1,Y1531=0),200000000000000000000,IFERROR(_xlfn.T.INV.2T(1 -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31" s="5" cm="1">
        <f t="array" ref="R1531">MIN(IF((DiscreteStatsTable[GroupByKey]=DiscreteStatsTable[[#This Row],[GroupByKey]]),(DiscreteStatsTable[GroupByKey]=DiscreteStatsTable[[#This Row],[GroupByKey]])*DiscreteStatsTable[Average]))</f>
        <v>3.54565224630353</v>
      </c>
      <c r="S1531" s="5" cm="1">
        <f t="array" ref="S1531">MAX(IF((DiscreteStatsTable[GroupByKey]=DiscreteStatsTable[[#This Row],[GroupByKey]]),(DiscreteStatsTable[GroupByKey]=DiscreteStatsTable[[#This Row],[GroupByKey]])*DiscreteStatsTable[Average]))</f>
        <v>3.8036366544294</v>
      </c>
      <c r="T1531" s="5" cm="1">
        <f t="array" ref="T1531">MIN(IF((DiscreteStatsTable[GroupByKey]=DiscreteStatsTable[[#This Row],[GroupByKey]]),(DiscreteStatsTable[GroupByKey]=DiscreteStatsTable[[#This Row],[GroupByKey]])*DiscreteStatsTable[Minimum]))</f>
        <v>1.5061462811478601</v>
      </c>
      <c r="U1531" s="5" cm="1">
        <f t="array" ref="U1531">MAX(IF((DiscreteStatsTable[GroupByKey]=DiscreteStatsTable[[#This Row],[GroupByKey]]),(DiscreteStatsTable[GroupByKey]=DiscreteStatsTable[[#This Row],[GroupByKey]])*DiscreteStatsTable[Maximum]))</f>
        <v>6.9787314641248503</v>
      </c>
      <c r="V1531" s="5" cm="1">
        <f t="array" ref="V1531">IFERROR(AVERAGE(IF((DiscreteStatsTable[GroupByKey]=DiscreteStatsTable[[#This Row],[GroupByKey]]),(DiscreteStatsTable[GroupByKey]=DiscreteStatsTable[[#This Row],[GroupByKey]])*DiscreteStatsTable[NumberObservations])),0)</f>
        <v>305.8</v>
      </c>
      <c r="W1531" s="5">
        <f>IF((DiscreteStatsTable[[#This Row],[RepsRequested]]&gt;1),DiscreteStatsTable[[#This Row],[HalfWidth]],DiscreteStatsTable[[#This Row],[BatchMeansHalfWidth]])</f>
        <v>1.8966233208060453E-2</v>
      </c>
      <c r="X1531" s="5" cm="1">
        <f t="array" ref="X1531">COUNT(IF((DiscreteStatsTable[GroupByKey]=DiscreteStatsTable[[#This Row],[GroupByKey]]),(DiscreteStatsTable[GroupByKey]=DiscreteStatsTable[[#This Row],[GroupByKey]])*DiscreteStatsTable[Replication]))</f>
        <v>50</v>
      </c>
      <c r="Y1531" s="5">
        <f>IF(DiscreteStatsTable[[#This Row],[RepsRequested]]=DiscreteStatsTable[[#This Row],[RepsWithStatObserved]],1,0)</f>
        <v>1</v>
      </c>
    </row>
    <row r="1532" spans="1:25" x14ac:dyDescent="0.25">
      <c r="A1532" t="s">
        <v>68</v>
      </c>
      <c r="B1532" t="s">
        <v>70</v>
      </c>
      <c r="C1532">
        <v>22</v>
      </c>
      <c r="D1532" t="s">
        <v>99</v>
      </c>
      <c r="E1532" t="s">
        <v>77</v>
      </c>
      <c r="F1532" t="s">
        <v>73</v>
      </c>
      <c r="G1532">
        <v>0</v>
      </c>
      <c r="H1532">
        <v>2E+20</v>
      </c>
      <c r="I1532">
        <v>0</v>
      </c>
      <c r="J1532">
        <v>0</v>
      </c>
      <c r="K1532">
        <v>306</v>
      </c>
      <c r="L153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32" s="5" cm="1">
        <f t="array" ref="M1532">MAX(IF((ProjectInfoTable[ProjectName]=DiscreteStatsTable[[#This Row],[ProjectName]]),(ProjectInfoTable[ProjectName]=DiscreteStatsTable[[#This Row],[ProjectName]])*ProjectInfoTable[NumberOfReplications]))</f>
        <v>50</v>
      </c>
      <c r="N1532" s="5" cm="1">
        <f t="array" ref="N1532">IFERROR(AVERAGE(IF((DiscreteStatsTable[GroupByKey]=DiscreteStatsTable[[#This Row],[GroupByKey]]),(DiscreteStatsTable[GroupByKey]=DiscreteStatsTable[[#This Row],[GroupByKey]])*DiscreteStatsTable[Average])),0)</f>
        <v>0</v>
      </c>
      <c r="O1532" s="5" cm="1">
        <f t="array" ref="O1532">IFERROR(_xlfn.STDEV.S(IF((DiscreteStatsTable[GroupByKey]=DiscreteStatsTable[[#This Row],[GroupByKey]]),(DiscreteStatsTable[GroupByKey]=DiscreteStatsTable[[#This Row],[GroupByKey]])*DiscreteStatsTable[Average])),0)</f>
        <v>0</v>
      </c>
      <c r="P1532" s="5" cm="1">
        <f t="array" ref="P1532">MAX(IF((ProjectInfoTable[ProjectName]=DiscreteStatsTable[[#This Row],[ProjectName]]),(ProjectInfoTable[ProjectName]=DiscreteStatsTable[[#This Row],[ProjectName]])*ProjectInfoTable[ConfidenceInterval]))</f>
        <v>0.95</v>
      </c>
      <c r="Q1532" s="5">
        <f>IF(AND(DiscreteStatsTable[[#This Row],[RepsWithStatObserved]]=1,Y1532=0),200000000000000000000,IFERROR(_xlfn.T.INV.2T(1 -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2" s="5" cm="1">
        <f t="array" ref="R1532">MIN(IF((DiscreteStatsTable[GroupByKey]=DiscreteStatsTable[[#This Row],[GroupByKey]]),(DiscreteStatsTable[GroupByKey]=DiscreteStatsTable[[#This Row],[GroupByKey]])*DiscreteStatsTable[Average]))</f>
        <v>0</v>
      </c>
      <c r="S1532" s="5" cm="1">
        <f t="array" ref="S1532">MAX(IF((DiscreteStatsTable[GroupByKey]=DiscreteStatsTable[[#This Row],[GroupByKey]]),(DiscreteStatsTable[GroupByKey]=DiscreteStatsTable[[#This Row],[GroupByKey]])*DiscreteStatsTable[Average]))</f>
        <v>0</v>
      </c>
      <c r="T1532" s="5" cm="1">
        <f t="array" ref="T1532">MIN(IF((DiscreteStatsTable[GroupByKey]=DiscreteStatsTable[[#This Row],[GroupByKey]]),(DiscreteStatsTable[GroupByKey]=DiscreteStatsTable[[#This Row],[GroupByKey]])*DiscreteStatsTable[Minimum]))</f>
        <v>0</v>
      </c>
      <c r="U1532" s="5" cm="1">
        <f t="array" ref="U1532">MAX(IF((DiscreteStatsTable[GroupByKey]=DiscreteStatsTable[[#This Row],[GroupByKey]]),(DiscreteStatsTable[GroupByKey]=DiscreteStatsTable[[#This Row],[GroupByKey]])*DiscreteStatsTable[Maximum]))</f>
        <v>0</v>
      </c>
      <c r="V1532" s="5" cm="1">
        <f t="array" ref="V1532">IFERROR(AVERAGE(IF((DiscreteStatsTable[GroupByKey]=DiscreteStatsTable[[#This Row],[GroupByKey]]),(DiscreteStatsTable[GroupByKey]=DiscreteStatsTable[[#This Row],[GroupByKey]])*DiscreteStatsTable[NumberObservations])),0)</f>
        <v>305.8</v>
      </c>
      <c r="W1532" s="5">
        <f>IF((DiscreteStatsTable[[#This Row],[RepsRequested]]&gt;1),DiscreteStatsTable[[#This Row],[HalfWidth]],DiscreteStatsTable[[#This Row],[BatchMeansHalfWidth]])</f>
        <v>0</v>
      </c>
      <c r="X1532" s="5" cm="1">
        <f t="array" ref="X1532">COUNT(IF((DiscreteStatsTable[GroupByKey]=DiscreteStatsTable[[#This Row],[GroupByKey]]),(DiscreteStatsTable[GroupByKey]=DiscreteStatsTable[[#This Row],[GroupByKey]])*DiscreteStatsTable[Replication]))</f>
        <v>50</v>
      </c>
      <c r="Y1532" s="5">
        <f>IF(DiscreteStatsTable[[#This Row],[RepsRequested]]=DiscreteStatsTable[[#This Row],[RepsWithStatObserved]],1,0)</f>
        <v>1</v>
      </c>
    </row>
    <row r="1533" spans="1:25" x14ac:dyDescent="0.25">
      <c r="A1533" t="s">
        <v>68</v>
      </c>
      <c r="B1533" t="s">
        <v>70</v>
      </c>
      <c r="C1533">
        <v>22</v>
      </c>
      <c r="D1533" t="s">
        <v>99</v>
      </c>
      <c r="E1533" t="s">
        <v>78</v>
      </c>
      <c r="F1533" t="s">
        <v>73</v>
      </c>
      <c r="G1533">
        <v>0.32084248742950999</v>
      </c>
      <c r="H1533">
        <v>2E+20</v>
      </c>
      <c r="I1533">
        <v>0</v>
      </c>
      <c r="J1533">
        <v>4.6291024394853899</v>
      </c>
      <c r="K1533">
        <v>306</v>
      </c>
      <c r="L153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33" s="5" cm="1">
        <f t="array" ref="M1533">MAX(IF((ProjectInfoTable[ProjectName]=DiscreteStatsTable[[#This Row],[ProjectName]]),(ProjectInfoTable[ProjectName]=DiscreteStatsTable[[#This Row],[ProjectName]])*ProjectInfoTable[NumberOfReplications]))</f>
        <v>50</v>
      </c>
      <c r="N1533" s="5" cm="1">
        <f t="array" ref="N1533">IFERROR(AVERAGE(IF((DiscreteStatsTable[GroupByKey]=DiscreteStatsTable[[#This Row],[GroupByKey]]),(DiscreteStatsTable[GroupByKey]=DiscreteStatsTable[[#This Row],[GroupByKey]])*DiscreteStatsTable[Average])),0)</f>
        <v>0.39514726730674299</v>
      </c>
      <c r="O1533" s="5" cm="1">
        <f t="array" ref="O1533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33" s="5" cm="1">
        <f t="array" ref="P1533">MAX(IF((ProjectInfoTable[ProjectName]=DiscreteStatsTable[[#This Row],[ProjectName]]),(ProjectInfoTable[ProjectName]=DiscreteStatsTable[[#This Row],[ProjectName]])*ProjectInfoTable[ConfidenceInterval]))</f>
        <v>0.95</v>
      </c>
      <c r="Q1533" s="5">
        <f>IF(AND(DiscreteStatsTable[[#This Row],[RepsWithStatObserved]]=1,Y1533=0),200000000000000000000,IFERROR(_xlfn.T.INV.2T(1 -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33" s="5" cm="1">
        <f t="array" ref="R1533">MIN(IF((DiscreteStatsTable[GroupByKey]=DiscreteStatsTable[[#This Row],[GroupByKey]]),(DiscreteStatsTable[GroupByKey]=DiscreteStatsTable[[#This Row],[GroupByKey]])*DiscreteStatsTable[Average]))</f>
        <v>0.237432783899929</v>
      </c>
      <c r="S1533" s="5" cm="1">
        <f t="array" ref="S1533">MAX(IF((DiscreteStatsTable[GroupByKey]=DiscreteStatsTable[[#This Row],[GroupByKey]]),(DiscreteStatsTable[GroupByKey]=DiscreteStatsTable[[#This Row],[GroupByKey]])*DiscreteStatsTable[Average]))</f>
        <v>0.84867511073416402</v>
      </c>
      <c r="T1533" s="5" cm="1">
        <f t="array" ref="T1533">MIN(IF((DiscreteStatsTable[GroupByKey]=DiscreteStatsTable[[#This Row],[GroupByKey]]),(DiscreteStatsTable[GroupByKey]=DiscreteStatsTable[[#This Row],[GroupByKey]])*DiscreteStatsTable[Minimum]))</f>
        <v>0</v>
      </c>
      <c r="U1533" s="5" cm="1">
        <f t="array" ref="U1533">MAX(IF((DiscreteStatsTable[GroupByKey]=DiscreteStatsTable[[#This Row],[GroupByKey]]),(DiscreteStatsTable[GroupByKey]=DiscreteStatsTable[[#This Row],[GroupByKey]])*DiscreteStatsTable[Maximum]))</f>
        <v>8.0759045309264508</v>
      </c>
      <c r="V1533" s="5" cm="1">
        <f t="array" ref="V1533">IFERROR(AVERAGE(IF((DiscreteStatsTable[GroupByKey]=DiscreteStatsTable[[#This Row],[GroupByKey]]),(DiscreteStatsTable[GroupByKey]=DiscreteStatsTable[[#This Row],[GroupByKey]])*DiscreteStatsTable[NumberObservations])),0)</f>
        <v>305.8</v>
      </c>
      <c r="W1533" s="5">
        <f>IF((DiscreteStatsTable[[#This Row],[RepsRequested]]&gt;1),DiscreteStatsTable[[#This Row],[HalfWidth]],DiscreteStatsTable[[#This Row],[BatchMeansHalfWidth]])</f>
        <v>3.0763164648454102E-2</v>
      </c>
      <c r="X1533" s="5" cm="1">
        <f t="array" ref="X1533">COUNT(IF((DiscreteStatsTable[GroupByKey]=DiscreteStatsTable[[#This Row],[GroupByKey]]),(DiscreteStatsTable[GroupByKey]=DiscreteStatsTable[[#This Row],[GroupByKey]])*DiscreteStatsTable[Replication]))</f>
        <v>50</v>
      </c>
      <c r="Y1533" s="5">
        <f>IF(DiscreteStatsTable[[#This Row],[RepsRequested]]=DiscreteStatsTable[[#This Row],[RepsWithStatObserved]],1,0)</f>
        <v>1</v>
      </c>
    </row>
    <row r="1534" spans="1:25" x14ac:dyDescent="0.25">
      <c r="A1534" t="s">
        <v>68</v>
      </c>
      <c r="B1534" t="s">
        <v>70</v>
      </c>
      <c r="C1534">
        <v>23</v>
      </c>
      <c r="D1534" t="s">
        <v>99</v>
      </c>
      <c r="E1534" t="s">
        <v>72</v>
      </c>
      <c r="F1534" t="s">
        <v>73</v>
      </c>
      <c r="G1534">
        <v>0.122172223208605</v>
      </c>
      <c r="H1534">
        <v>2E+20</v>
      </c>
      <c r="I1534">
        <v>5.2714709779264499E-2</v>
      </c>
      <c r="J1534">
        <v>0.224426095088578</v>
      </c>
      <c r="K1534">
        <v>301</v>
      </c>
      <c r="L153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34" s="5" cm="1">
        <f t="array" ref="M1534">MAX(IF((ProjectInfoTable[ProjectName]=DiscreteStatsTable[[#This Row],[ProjectName]]),(ProjectInfoTable[ProjectName]=DiscreteStatsTable[[#This Row],[ProjectName]])*ProjectInfoTable[NumberOfReplications]))</f>
        <v>50</v>
      </c>
      <c r="N1534" s="5" cm="1">
        <f t="array" ref="N1534">IFERROR(AVERAGE(IF((DiscreteStatsTable[GroupByKey]=DiscreteStatsTable[[#This Row],[GroupByKey]]),(DiscreteStatsTable[GroupByKey]=DiscreteStatsTable[[#This Row],[GroupByKey]])*DiscreteStatsTable[Average])),0)</f>
        <v>0.12177686007467209</v>
      </c>
      <c r="O1534" s="5" cm="1">
        <f t="array" ref="O153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34" s="5" cm="1">
        <f t="array" ref="P1534">MAX(IF((ProjectInfoTable[ProjectName]=DiscreteStatsTable[[#This Row],[ProjectName]]),(ProjectInfoTable[ProjectName]=DiscreteStatsTable[[#This Row],[ProjectName]])*ProjectInfoTable[ConfidenceInterval]))</f>
        <v>0.95</v>
      </c>
      <c r="Q1534" s="5">
        <f>IF(AND(DiscreteStatsTable[[#This Row],[RepsWithStatObserved]]=1,Y1534=0),200000000000000000000,IFERROR(_xlfn.T.INV.2T(1 -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34" s="5" cm="1">
        <f t="array" ref="R1534">MIN(IF((DiscreteStatsTable[GroupByKey]=DiscreteStatsTable[[#This Row],[GroupByKey]]),(DiscreteStatsTable[GroupByKey]=DiscreteStatsTable[[#This Row],[GroupByKey]])*DiscreteStatsTable[Average]))</f>
        <v>0.118188408210118</v>
      </c>
      <c r="S1534" s="5" cm="1">
        <f t="array" ref="S1534">MAX(IF((DiscreteStatsTable[GroupByKey]=DiscreteStatsTable[[#This Row],[GroupByKey]]),(DiscreteStatsTable[GroupByKey]=DiscreteStatsTable[[#This Row],[GroupByKey]])*DiscreteStatsTable[Average]))</f>
        <v>0.12678788848097999</v>
      </c>
      <c r="T1534" s="5" cm="1">
        <f t="array" ref="T1534">MIN(IF((DiscreteStatsTable[GroupByKey]=DiscreteStatsTable[[#This Row],[GroupByKey]]),(DiscreteStatsTable[GroupByKey]=DiscreteStatsTable[[#This Row],[GroupByKey]])*DiscreteStatsTable[Minimum]))</f>
        <v>5.0204876038262097E-2</v>
      </c>
      <c r="U1534" s="5" cm="1">
        <f t="array" ref="U1534">MAX(IF((DiscreteStatsTable[GroupByKey]=DiscreteStatsTable[[#This Row],[GroupByKey]]),(DiscreteStatsTable[GroupByKey]=DiscreteStatsTable[[#This Row],[GroupByKey]])*DiscreteStatsTable[Maximum]))</f>
        <v>0.23262438213749501</v>
      </c>
      <c r="V1534" s="5" cm="1">
        <f t="array" ref="V1534">IFERROR(AVERAGE(IF((DiscreteStatsTable[GroupByKey]=DiscreteStatsTable[[#This Row],[GroupByKey]]),(DiscreteStatsTable[GroupByKey]=DiscreteStatsTable[[#This Row],[GroupByKey]])*DiscreteStatsTable[NumberObservations])),0)</f>
        <v>305.8</v>
      </c>
      <c r="W1534" s="5">
        <f>IF((DiscreteStatsTable[[#This Row],[RepsRequested]]&gt;1),DiscreteStatsTable[[#This Row],[HalfWidth]],DiscreteStatsTable[[#This Row],[BatchMeansHalfWidth]])</f>
        <v>6.3220777360200328E-4</v>
      </c>
      <c r="X1534" s="5" cm="1">
        <f t="array" ref="X1534">COUNT(IF((DiscreteStatsTable[GroupByKey]=DiscreteStatsTable[[#This Row],[GroupByKey]]),(DiscreteStatsTable[GroupByKey]=DiscreteStatsTable[[#This Row],[GroupByKey]])*DiscreteStatsTable[Replication]))</f>
        <v>50</v>
      </c>
      <c r="Y1534" s="5">
        <f>IF(DiscreteStatsTable[[#This Row],[RepsRequested]]=DiscreteStatsTable[[#This Row],[RepsWithStatObserved]],1,0)</f>
        <v>1</v>
      </c>
    </row>
    <row r="1535" spans="1:25" x14ac:dyDescent="0.25">
      <c r="A1535" t="s">
        <v>68</v>
      </c>
      <c r="B1535" t="s">
        <v>70</v>
      </c>
      <c r="C1535">
        <v>23</v>
      </c>
      <c r="D1535" t="s">
        <v>99</v>
      </c>
      <c r="E1535" t="s">
        <v>74</v>
      </c>
      <c r="F1535" t="s">
        <v>73</v>
      </c>
      <c r="G1535">
        <v>4.0661162254345902</v>
      </c>
      <c r="H1535">
        <v>2E+20</v>
      </c>
      <c r="I1535">
        <v>1.7703353546973899</v>
      </c>
      <c r="J1535">
        <v>10.400061158252401</v>
      </c>
      <c r="K1535">
        <v>301</v>
      </c>
      <c r="L153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35" s="5" cm="1">
        <f t="array" ref="M1535">MAX(IF((ProjectInfoTable[ProjectName]=DiscreteStatsTable[[#This Row],[ProjectName]]),(ProjectInfoTable[ProjectName]=DiscreteStatsTable[[#This Row],[ProjectName]])*ProjectInfoTable[NumberOfReplications]))</f>
        <v>50</v>
      </c>
      <c r="N1535" s="5" cm="1">
        <f t="array" ref="N1535">IFERROR(AVERAGE(IF((DiscreteStatsTable[GroupByKey]=DiscreteStatsTable[[#This Row],[GroupByKey]]),(DiscreteStatsTable[GroupByKey]=DiscreteStatsTable[[#This Row],[GroupByKey]])*DiscreteStatsTable[Average])),0)</f>
        <v>4.0484530695469045</v>
      </c>
      <c r="O1535" s="5" cm="1">
        <f t="array" ref="O1535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35" s="5" cm="1">
        <f t="array" ref="P1535">MAX(IF((ProjectInfoTable[ProjectName]=DiscreteStatsTable[[#This Row],[ProjectName]]),(ProjectInfoTable[ProjectName]=DiscreteStatsTable[[#This Row],[ProjectName]])*ProjectInfoTable[ConfidenceInterval]))</f>
        <v>0.95</v>
      </c>
      <c r="Q1535" s="5">
        <f>IF(AND(DiscreteStatsTable[[#This Row],[RepsWithStatObserved]]=1,Y1535=0),200000000000000000000,IFERROR(_xlfn.T.INV.2T(1 -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35" s="5" cm="1">
        <f t="array" ref="R1535">MIN(IF((DiscreteStatsTable[GroupByKey]=DiscreteStatsTable[[#This Row],[GroupByKey]]),(DiscreteStatsTable[GroupByKey]=DiscreteStatsTable[[#This Row],[GroupByKey]])*DiscreteStatsTable[Average]))</f>
        <v>3.8225886263195901</v>
      </c>
      <c r="S1535" s="5" cm="1">
        <f t="array" ref="S1535">MAX(IF((DiscreteStatsTable[GroupByKey]=DiscreteStatsTable[[#This Row],[GroupByKey]]),(DiscreteStatsTable[GroupByKey]=DiscreteStatsTable[[#This Row],[GroupByKey]])*DiscreteStatsTable[Average]))</f>
        <v>4.5313661665321696</v>
      </c>
      <c r="T1535" s="5" cm="1">
        <f t="array" ref="T1535">MIN(IF((DiscreteStatsTable[GroupByKey]=DiscreteStatsTable[[#This Row],[GroupByKey]]),(DiscreteStatsTable[GroupByKey]=DiscreteStatsTable[[#This Row],[GroupByKey]])*DiscreteStatsTable[Minimum]))</f>
        <v>1.5061462811478601</v>
      </c>
      <c r="U1535" s="5" cm="1">
        <f t="array" ref="U1535">MAX(IF((DiscreteStatsTable[GroupByKey]=DiscreteStatsTable[[#This Row],[GroupByKey]]),(DiscreteStatsTable[GroupByKey]=DiscreteStatsTable[[#This Row],[GroupByKey]])*DiscreteStatsTable[Maximum]))</f>
        <v>12.7448467115066</v>
      </c>
      <c r="V1535" s="5" cm="1">
        <f t="array" ref="V1535">IFERROR(AVERAGE(IF((DiscreteStatsTable[GroupByKey]=DiscreteStatsTable[[#This Row],[GroupByKey]]),(DiscreteStatsTable[GroupByKey]=DiscreteStatsTable[[#This Row],[GroupByKey]])*DiscreteStatsTable[NumberObservations])),0)</f>
        <v>305.8</v>
      </c>
      <c r="W1535" s="5">
        <f>IF((DiscreteStatsTable[[#This Row],[RepsRequested]]&gt;1),DiscreteStatsTable[[#This Row],[HalfWidth]],DiscreteStatsTable[[#This Row],[BatchMeansHalfWidth]])</f>
        <v>4.3756559630115342E-2</v>
      </c>
      <c r="X1535" s="5" cm="1">
        <f t="array" ref="X1535">COUNT(IF((DiscreteStatsTable[GroupByKey]=DiscreteStatsTable[[#This Row],[GroupByKey]]),(DiscreteStatsTable[GroupByKey]=DiscreteStatsTable[[#This Row],[GroupByKey]])*DiscreteStatsTable[Replication]))</f>
        <v>50</v>
      </c>
      <c r="Y1535" s="5">
        <f>IF(DiscreteStatsTable[[#This Row],[RepsRequested]]=DiscreteStatsTable[[#This Row],[RepsWithStatObserved]],1,0)</f>
        <v>1</v>
      </c>
    </row>
    <row r="1536" spans="1:25" x14ac:dyDescent="0.25">
      <c r="A1536" t="s">
        <v>68</v>
      </c>
      <c r="B1536" t="s">
        <v>70</v>
      </c>
      <c r="C1536">
        <v>23</v>
      </c>
      <c r="D1536" t="s">
        <v>99</v>
      </c>
      <c r="E1536" t="s">
        <v>75</v>
      </c>
      <c r="F1536" t="s">
        <v>73</v>
      </c>
      <c r="G1536">
        <v>0.122172223208605</v>
      </c>
      <c r="H1536">
        <v>2E+20</v>
      </c>
      <c r="I1536">
        <v>5.2714709779264499E-2</v>
      </c>
      <c r="J1536">
        <v>0.224426095088578</v>
      </c>
      <c r="K1536">
        <v>301</v>
      </c>
      <c r="L153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36" s="5" cm="1">
        <f t="array" ref="M1536">MAX(IF((ProjectInfoTable[ProjectName]=DiscreteStatsTable[[#This Row],[ProjectName]]),(ProjectInfoTable[ProjectName]=DiscreteStatsTable[[#This Row],[ProjectName]])*ProjectInfoTable[NumberOfReplications]))</f>
        <v>50</v>
      </c>
      <c r="N1536" s="5" cm="1">
        <f t="array" ref="N1536">IFERROR(AVERAGE(IF((DiscreteStatsTable[GroupByKey]=DiscreteStatsTable[[#This Row],[GroupByKey]]),(DiscreteStatsTable[GroupByKey]=DiscreteStatsTable[[#This Row],[GroupByKey]])*DiscreteStatsTable[Average])),0)</f>
        <v>0.12177686007467209</v>
      </c>
      <c r="O1536" s="5" cm="1">
        <f t="array" ref="O153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36" s="5" cm="1">
        <f t="array" ref="P1536">MAX(IF((ProjectInfoTable[ProjectName]=DiscreteStatsTable[[#This Row],[ProjectName]]),(ProjectInfoTable[ProjectName]=DiscreteStatsTable[[#This Row],[ProjectName]])*ProjectInfoTable[ConfidenceInterval]))</f>
        <v>0.95</v>
      </c>
      <c r="Q1536" s="5">
        <f>IF(AND(DiscreteStatsTable[[#This Row],[RepsWithStatObserved]]=1,Y1536=0),200000000000000000000,IFERROR(_xlfn.T.INV.2T(1 -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36" s="5" cm="1">
        <f t="array" ref="R1536">MIN(IF((DiscreteStatsTable[GroupByKey]=DiscreteStatsTable[[#This Row],[GroupByKey]]),(DiscreteStatsTable[GroupByKey]=DiscreteStatsTable[[#This Row],[GroupByKey]])*DiscreteStatsTable[Average]))</f>
        <v>0.118188408210118</v>
      </c>
      <c r="S1536" s="5" cm="1">
        <f t="array" ref="S1536">MAX(IF((DiscreteStatsTable[GroupByKey]=DiscreteStatsTable[[#This Row],[GroupByKey]]),(DiscreteStatsTable[GroupByKey]=DiscreteStatsTable[[#This Row],[GroupByKey]])*DiscreteStatsTable[Average]))</f>
        <v>0.12678788848097999</v>
      </c>
      <c r="T1536" s="5" cm="1">
        <f t="array" ref="T1536">MIN(IF((DiscreteStatsTable[GroupByKey]=DiscreteStatsTable[[#This Row],[GroupByKey]]),(DiscreteStatsTable[GroupByKey]=DiscreteStatsTable[[#This Row],[GroupByKey]])*DiscreteStatsTable[Minimum]))</f>
        <v>5.0204876038262097E-2</v>
      </c>
      <c r="U1536" s="5" cm="1">
        <f t="array" ref="U1536">MAX(IF((DiscreteStatsTable[GroupByKey]=DiscreteStatsTable[[#This Row],[GroupByKey]]),(DiscreteStatsTable[GroupByKey]=DiscreteStatsTable[[#This Row],[GroupByKey]])*DiscreteStatsTable[Maximum]))</f>
        <v>0.23262438213749501</v>
      </c>
      <c r="V1536" s="5" cm="1">
        <f t="array" ref="V1536">IFERROR(AVERAGE(IF((DiscreteStatsTable[GroupByKey]=DiscreteStatsTable[[#This Row],[GroupByKey]]),(DiscreteStatsTable[GroupByKey]=DiscreteStatsTable[[#This Row],[GroupByKey]])*DiscreteStatsTable[NumberObservations])),0)</f>
        <v>305.8</v>
      </c>
      <c r="W1536" s="5">
        <f>IF((DiscreteStatsTable[[#This Row],[RepsRequested]]&gt;1),DiscreteStatsTable[[#This Row],[HalfWidth]],DiscreteStatsTable[[#This Row],[BatchMeansHalfWidth]])</f>
        <v>6.3220777360200328E-4</v>
      </c>
      <c r="X1536" s="5" cm="1">
        <f t="array" ref="X1536">COUNT(IF((DiscreteStatsTable[GroupByKey]=DiscreteStatsTable[[#This Row],[GroupByKey]]),(DiscreteStatsTable[GroupByKey]=DiscreteStatsTable[[#This Row],[GroupByKey]])*DiscreteStatsTable[Replication]))</f>
        <v>50</v>
      </c>
      <c r="Y1536" s="5">
        <f>IF(DiscreteStatsTable[[#This Row],[RepsRequested]]=DiscreteStatsTable[[#This Row],[RepsWithStatObserved]],1,0)</f>
        <v>1</v>
      </c>
    </row>
    <row r="1537" spans="1:25" x14ac:dyDescent="0.25">
      <c r="A1537" t="s">
        <v>68</v>
      </c>
      <c r="B1537" t="s">
        <v>70</v>
      </c>
      <c r="C1537">
        <v>23</v>
      </c>
      <c r="D1537" t="s">
        <v>99</v>
      </c>
      <c r="E1537" t="s">
        <v>76</v>
      </c>
      <c r="F1537" t="s">
        <v>73</v>
      </c>
      <c r="G1537">
        <v>3.6651666962581499</v>
      </c>
      <c r="H1537">
        <v>2E+20</v>
      </c>
      <c r="I1537">
        <v>1.58144129337793</v>
      </c>
      <c r="J1537">
        <v>6.7327828526573503</v>
      </c>
      <c r="K1537">
        <v>301</v>
      </c>
      <c r="L153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37" s="5" cm="1">
        <f t="array" ref="M1537">MAX(IF((ProjectInfoTable[ProjectName]=DiscreteStatsTable[[#This Row],[ProjectName]]),(ProjectInfoTable[ProjectName]=DiscreteStatsTable[[#This Row],[ProjectName]])*ProjectInfoTable[NumberOfReplications]))</f>
        <v>50</v>
      </c>
      <c r="N1537" s="5" cm="1">
        <f t="array" ref="N1537">IFERROR(AVERAGE(IF((DiscreteStatsTable[GroupByKey]=DiscreteStatsTable[[#This Row],[GroupByKey]]),(DiscreteStatsTable[GroupByKey]=DiscreteStatsTable[[#This Row],[GroupByKey]])*DiscreteStatsTable[Average])),0)</f>
        <v>3.653305802240161</v>
      </c>
      <c r="O1537" s="5" cm="1">
        <f t="array" ref="O1537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37" s="5" cm="1">
        <f t="array" ref="P1537">MAX(IF((ProjectInfoTable[ProjectName]=DiscreteStatsTable[[#This Row],[ProjectName]]),(ProjectInfoTable[ProjectName]=DiscreteStatsTable[[#This Row],[ProjectName]])*ProjectInfoTable[ConfidenceInterval]))</f>
        <v>0.95</v>
      </c>
      <c r="Q1537" s="5">
        <f>IF(AND(DiscreteStatsTable[[#This Row],[RepsWithStatObserved]]=1,Y1537=0),200000000000000000000,IFERROR(_xlfn.T.INV.2T(1 -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37" s="5" cm="1">
        <f t="array" ref="R1537">MIN(IF((DiscreteStatsTable[GroupByKey]=DiscreteStatsTable[[#This Row],[GroupByKey]]),(DiscreteStatsTable[GroupByKey]=DiscreteStatsTable[[#This Row],[GroupByKey]])*DiscreteStatsTable[Average]))</f>
        <v>3.54565224630353</v>
      </c>
      <c r="S1537" s="5" cm="1">
        <f t="array" ref="S1537">MAX(IF((DiscreteStatsTable[GroupByKey]=DiscreteStatsTable[[#This Row],[GroupByKey]]),(DiscreteStatsTable[GroupByKey]=DiscreteStatsTable[[#This Row],[GroupByKey]])*DiscreteStatsTable[Average]))</f>
        <v>3.8036366544294</v>
      </c>
      <c r="T1537" s="5" cm="1">
        <f t="array" ref="T1537">MIN(IF((DiscreteStatsTable[GroupByKey]=DiscreteStatsTable[[#This Row],[GroupByKey]]),(DiscreteStatsTable[GroupByKey]=DiscreteStatsTable[[#This Row],[GroupByKey]])*DiscreteStatsTable[Minimum]))</f>
        <v>1.5061462811478601</v>
      </c>
      <c r="U1537" s="5" cm="1">
        <f t="array" ref="U1537">MAX(IF((DiscreteStatsTable[GroupByKey]=DiscreteStatsTable[[#This Row],[GroupByKey]]),(DiscreteStatsTable[GroupByKey]=DiscreteStatsTable[[#This Row],[GroupByKey]])*DiscreteStatsTable[Maximum]))</f>
        <v>6.9787314641248503</v>
      </c>
      <c r="V1537" s="5" cm="1">
        <f t="array" ref="V1537">IFERROR(AVERAGE(IF((DiscreteStatsTable[GroupByKey]=DiscreteStatsTable[[#This Row],[GroupByKey]]),(DiscreteStatsTable[GroupByKey]=DiscreteStatsTable[[#This Row],[GroupByKey]])*DiscreteStatsTable[NumberObservations])),0)</f>
        <v>305.8</v>
      </c>
      <c r="W1537" s="5">
        <f>IF((DiscreteStatsTable[[#This Row],[RepsRequested]]&gt;1),DiscreteStatsTable[[#This Row],[HalfWidth]],DiscreteStatsTable[[#This Row],[BatchMeansHalfWidth]])</f>
        <v>1.8966233208060453E-2</v>
      </c>
      <c r="X1537" s="5" cm="1">
        <f t="array" ref="X1537">COUNT(IF((DiscreteStatsTable[GroupByKey]=DiscreteStatsTable[[#This Row],[GroupByKey]]),(DiscreteStatsTable[GroupByKey]=DiscreteStatsTable[[#This Row],[GroupByKey]])*DiscreteStatsTable[Replication]))</f>
        <v>50</v>
      </c>
      <c r="Y1537" s="5">
        <f>IF(DiscreteStatsTable[[#This Row],[RepsRequested]]=DiscreteStatsTable[[#This Row],[RepsWithStatObserved]],1,0)</f>
        <v>1</v>
      </c>
    </row>
    <row r="1538" spans="1:25" x14ac:dyDescent="0.25">
      <c r="A1538" t="s">
        <v>68</v>
      </c>
      <c r="B1538" t="s">
        <v>70</v>
      </c>
      <c r="C1538">
        <v>23</v>
      </c>
      <c r="D1538" t="s">
        <v>99</v>
      </c>
      <c r="E1538" t="s">
        <v>77</v>
      </c>
      <c r="F1538" t="s">
        <v>73</v>
      </c>
      <c r="G1538">
        <v>0</v>
      </c>
      <c r="H1538">
        <v>2E+20</v>
      </c>
      <c r="I1538">
        <v>0</v>
      </c>
      <c r="J1538">
        <v>0</v>
      </c>
      <c r="K1538">
        <v>301</v>
      </c>
      <c r="L153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38" s="5" cm="1">
        <f t="array" ref="M1538">MAX(IF((ProjectInfoTable[ProjectName]=DiscreteStatsTable[[#This Row],[ProjectName]]),(ProjectInfoTable[ProjectName]=DiscreteStatsTable[[#This Row],[ProjectName]])*ProjectInfoTable[NumberOfReplications]))</f>
        <v>50</v>
      </c>
      <c r="N1538" s="5" cm="1">
        <f t="array" ref="N1538">IFERROR(AVERAGE(IF((DiscreteStatsTable[GroupByKey]=DiscreteStatsTable[[#This Row],[GroupByKey]]),(DiscreteStatsTable[GroupByKey]=DiscreteStatsTable[[#This Row],[GroupByKey]])*DiscreteStatsTable[Average])),0)</f>
        <v>0</v>
      </c>
      <c r="O1538" s="5" cm="1">
        <f t="array" ref="O1538">IFERROR(_xlfn.STDEV.S(IF((DiscreteStatsTable[GroupByKey]=DiscreteStatsTable[[#This Row],[GroupByKey]]),(DiscreteStatsTable[GroupByKey]=DiscreteStatsTable[[#This Row],[GroupByKey]])*DiscreteStatsTable[Average])),0)</f>
        <v>0</v>
      </c>
      <c r="P1538" s="5" cm="1">
        <f t="array" ref="P1538">MAX(IF((ProjectInfoTable[ProjectName]=DiscreteStatsTable[[#This Row],[ProjectName]]),(ProjectInfoTable[ProjectName]=DiscreteStatsTable[[#This Row],[ProjectName]])*ProjectInfoTable[ConfidenceInterval]))</f>
        <v>0.95</v>
      </c>
      <c r="Q1538" s="5">
        <f>IF(AND(DiscreteStatsTable[[#This Row],[RepsWithStatObserved]]=1,Y1538=0),200000000000000000000,IFERROR(_xlfn.T.INV.2T(1 -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8" s="5" cm="1">
        <f t="array" ref="R1538">MIN(IF((DiscreteStatsTable[GroupByKey]=DiscreteStatsTable[[#This Row],[GroupByKey]]),(DiscreteStatsTable[GroupByKey]=DiscreteStatsTable[[#This Row],[GroupByKey]])*DiscreteStatsTable[Average]))</f>
        <v>0</v>
      </c>
      <c r="S1538" s="5" cm="1">
        <f t="array" ref="S1538">MAX(IF((DiscreteStatsTable[GroupByKey]=DiscreteStatsTable[[#This Row],[GroupByKey]]),(DiscreteStatsTable[GroupByKey]=DiscreteStatsTable[[#This Row],[GroupByKey]])*DiscreteStatsTable[Average]))</f>
        <v>0</v>
      </c>
      <c r="T1538" s="5" cm="1">
        <f t="array" ref="T1538">MIN(IF((DiscreteStatsTable[GroupByKey]=DiscreteStatsTable[[#This Row],[GroupByKey]]),(DiscreteStatsTable[GroupByKey]=DiscreteStatsTable[[#This Row],[GroupByKey]])*DiscreteStatsTable[Minimum]))</f>
        <v>0</v>
      </c>
      <c r="U1538" s="5" cm="1">
        <f t="array" ref="U1538">MAX(IF((DiscreteStatsTable[GroupByKey]=DiscreteStatsTable[[#This Row],[GroupByKey]]),(DiscreteStatsTable[GroupByKey]=DiscreteStatsTable[[#This Row],[GroupByKey]])*DiscreteStatsTable[Maximum]))</f>
        <v>0</v>
      </c>
      <c r="V1538" s="5" cm="1">
        <f t="array" ref="V1538">IFERROR(AVERAGE(IF((DiscreteStatsTable[GroupByKey]=DiscreteStatsTable[[#This Row],[GroupByKey]]),(DiscreteStatsTable[GroupByKey]=DiscreteStatsTable[[#This Row],[GroupByKey]])*DiscreteStatsTable[NumberObservations])),0)</f>
        <v>305.8</v>
      </c>
      <c r="W1538" s="5">
        <f>IF((DiscreteStatsTable[[#This Row],[RepsRequested]]&gt;1),DiscreteStatsTable[[#This Row],[HalfWidth]],DiscreteStatsTable[[#This Row],[BatchMeansHalfWidth]])</f>
        <v>0</v>
      </c>
      <c r="X1538" s="5" cm="1">
        <f t="array" ref="X1538">COUNT(IF((DiscreteStatsTable[GroupByKey]=DiscreteStatsTable[[#This Row],[GroupByKey]]),(DiscreteStatsTable[GroupByKey]=DiscreteStatsTable[[#This Row],[GroupByKey]])*DiscreteStatsTable[Replication]))</f>
        <v>50</v>
      </c>
      <c r="Y1538" s="5">
        <f>IF(DiscreteStatsTable[[#This Row],[RepsRequested]]=DiscreteStatsTable[[#This Row],[RepsWithStatObserved]],1,0)</f>
        <v>1</v>
      </c>
    </row>
    <row r="1539" spans="1:25" x14ac:dyDescent="0.25">
      <c r="A1539" t="s">
        <v>68</v>
      </c>
      <c r="B1539" t="s">
        <v>70</v>
      </c>
      <c r="C1539">
        <v>23</v>
      </c>
      <c r="D1539" t="s">
        <v>99</v>
      </c>
      <c r="E1539" t="s">
        <v>78</v>
      </c>
      <c r="F1539" t="s">
        <v>73</v>
      </c>
      <c r="G1539">
        <v>0.400949529176439</v>
      </c>
      <c r="H1539">
        <v>2E+20</v>
      </c>
      <c r="I1539">
        <v>0</v>
      </c>
      <c r="J1539">
        <v>4.0534325705810899</v>
      </c>
      <c r="K1539">
        <v>301</v>
      </c>
      <c r="L153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39" s="5" cm="1">
        <f t="array" ref="M1539">MAX(IF((ProjectInfoTable[ProjectName]=DiscreteStatsTable[[#This Row],[ProjectName]]),(ProjectInfoTable[ProjectName]=DiscreteStatsTable[[#This Row],[ProjectName]])*ProjectInfoTable[NumberOfReplications]))</f>
        <v>50</v>
      </c>
      <c r="N1539" s="5" cm="1">
        <f t="array" ref="N1539">IFERROR(AVERAGE(IF((DiscreteStatsTable[GroupByKey]=DiscreteStatsTable[[#This Row],[GroupByKey]]),(DiscreteStatsTable[GroupByKey]=DiscreteStatsTable[[#This Row],[GroupByKey]])*DiscreteStatsTable[Average])),0)</f>
        <v>0.39514726730674299</v>
      </c>
      <c r="O1539" s="5" cm="1">
        <f t="array" ref="O1539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39" s="5" cm="1">
        <f t="array" ref="P1539">MAX(IF((ProjectInfoTable[ProjectName]=DiscreteStatsTable[[#This Row],[ProjectName]]),(ProjectInfoTable[ProjectName]=DiscreteStatsTable[[#This Row],[ProjectName]])*ProjectInfoTable[ConfidenceInterval]))</f>
        <v>0.95</v>
      </c>
      <c r="Q1539" s="5">
        <f>IF(AND(DiscreteStatsTable[[#This Row],[RepsWithStatObserved]]=1,Y1539=0),200000000000000000000,IFERROR(_xlfn.T.INV.2T(1 -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39" s="5" cm="1">
        <f t="array" ref="R1539">MIN(IF((DiscreteStatsTable[GroupByKey]=DiscreteStatsTable[[#This Row],[GroupByKey]]),(DiscreteStatsTable[GroupByKey]=DiscreteStatsTable[[#This Row],[GroupByKey]])*DiscreteStatsTable[Average]))</f>
        <v>0.237432783899929</v>
      </c>
      <c r="S1539" s="5" cm="1">
        <f t="array" ref="S1539">MAX(IF((DiscreteStatsTable[GroupByKey]=DiscreteStatsTable[[#This Row],[GroupByKey]]),(DiscreteStatsTable[GroupByKey]=DiscreteStatsTable[[#This Row],[GroupByKey]])*DiscreteStatsTable[Average]))</f>
        <v>0.84867511073416402</v>
      </c>
      <c r="T1539" s="5" cm="1">
        <f t="array" ref="T1539">MIN(IF((DiscreteStatsTable[GroupByKey]=DiscreteStatsTable[[#This Row],[GroupByKey]]),(DiscreteStatsTable[GroupByKey]=DiscreteStatsTable[[#This Row],[GroupByKey]])*DiscreteStatsTable[Minimum]))</f>
        <v>0</v>
      </c>
      <c r="U1539" s="5" cm="1">
        <f t="array" ref="U1539">MAX(IF((DiscreteStatsTable[GroupByKey]=DiscreteStatsTable[[#This Row],[GroupByKey]]),(DiscreteStatsTable[GroupByKey]=DiscreteStatsTable[[#This Row],[GroupByKey]])*DiscreteStatsTable[Maximum]))</f>
        <v>8.0759045309264508</v>
      </c>
      <c r="V1539" s="5" cm="1">
        <f t="array" ref="V1539">IFERROR(AVERAGE(IF((DiscreteStatsTable[GroupByKey]=DiscreteStatsTable[[#This Row],[GroupByKey]]),(DiscreteStatsTable[GroupByKey]=DiscreteStatsTable[[#This Row],[GroupByKey]])*DiscreteStatsTable[NumberObservations])),0)</f>
        <v>305.8</v>
      </c>
      <c r="W1539" s="5">
        <f>IF((DiscreteStatsTable[[#This Row],[RepsRequested]]&gt;1),DiscreteStatsTable[[#This Row],[HalfWidth]],DiscreteStatsTable[[#This Row],[BatchMeansHalfWidth]])</f>
        <v>3.0763164648454102E-2</v>
      </c>
      <c r="X1539" s="5" cm="1">
        <f t="array" ref="X1539">COUNT(IF((DiscreteStatsTable[GroupByKey]=DiscreteStatsTable[[#This Row],[GroupByKey]]),(DiscreteStatsTable[GroupByKey]=DiscreteStatsTable[[#This Row],[GroupByKey]])*DiscreteStatsTable[Replication]))</f>
        <v>50</v>
      </c>
      <c r="Y1539" s="5">
        <f>IF(DiscreteStatsTable[[#This Row],[RepsRequested]]=DiscreteStatsTable[[#This Row],[RepsWithStatObserved]],1,0)</f>
        <v>1</v>
      </c>
    </row>
    <row r="1540" spans="1:25" x14ac:dyDescent="0.25">
      <c r="A1540" t="s">
        <v>68</v>
      </c>
      <c r="B1540" t="s">
        <v>70</v>
      </c>
      <c r="C1540">
        <v>24</v>
      </c>
      <c r="D1540" t="s">
        <v>99</v>
      </c>
      <c r="E1540" t="s">
        <v>72</v>
      </c>
      <c r="F1540" t="s">
        <v>73</v>
      </c>
      <c r="G1540">
        <v>0.124037704289402</v>
      </c>
      <c r="H1540">
        <v>2E+20</v>
      </c>
      <c r="I1540">
        <v>5.5802665325222697E-2</v>
      </c>
      <c r="J1540">
        <v>0.227195809986174</v>
      </c>
      <c r="K1540">
        <v>309</v>
      </c>
      <c r="L154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40" s="5" cm="1">
        <f t="array" ref="M1540">MAX(IF((ProjectInfoTable[ProjectName]=DiscreteStatsTable[[#This Row],[ProjectName]]),(ProjectInfoTable[ProjectName]=DiscreteStatsTable[[#This Row],[ProjectName]])*ProjectInfoTable[NumberOfReplications]))</f>
        <v>50</v>
      </c>
      <c r="N1540" s="5" cm="1">
        <f t="array" ref="N1540">IFERROR(AVERAGE(IF((DiscreteStatsTable[GroupByKey]=DiscreteStatsTable[[#This Row],[GroupByKey]]),(DiscreteStatsTable[GroupByKey]=DiscreteStatsTable[[#This Row],[GroupByKey]])*DiscreteStatsTable[Average])),0)</f>
        <v>0.12177686007467209</v>
      </c>
      <c r="O1540" s="5" cm="1">
        <f t="array" ref="O154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40" s="5" cm="1">
        <f t="array" ref="P1540">MAX(IF((ProjectInfoTable[ProjectName]=DiscreteStatsTable[[#This Row],[ProjectName]]),(ProjectInfoTable[ProjectName]=DiscreteStatsTable[[#This Row],[ProjectName]])*ProjectInfoTable[ConfidenceInterval]))</f>
        <v>0.95</v>
      </c>
      <c r="Q1540" s="5">
        <f>IF(AND(DiscreteStatsTable[[#This Row],[RepsWithStatObserved]]=1,Y1540=0),200000000000000000000,IFERROR(_xlfn.T.INV.2T(1 -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40" s="5" cm="1">
        <f t="array" ref="R1540">MIN(IF((DiscreteStatsTable[GroupByKey]=DiscreteStatsTable[[#This Row],[GroupByKey]]),(DiscreteStatsTable[GroupByKey]=DiscreteStatsTable[[#This Row],[GroupByKey]])*DiscreteStatsTable[Average]))</f>
        <v>0.118188408210118</v>
      </c>
      <c r="S1540" s="5" cm="1">
        <f t="array" ref="S1540">MAX(IF((DiscreteStatsTable[GroupByKey]=DiscreteStatsTable[[#This Row],[GroupByKey]]),(DiscreteStatsTable[GroupByKey]=DiscreteStatsTable[[#This Row],[GroupByKey]])*DiscreteStatsTable[Average]))</f>
        <v>0.12678788848097999</v>
      </c>
      <c r="T1540" s="5" cm="1">
        <f t="array" ref="T1540">MIN(IF((DiscreteStatsTable[GroupByKey]=DiscreteStatsTable[[#This Row],[GroupByKey]]),(DiscreteStatsTable[GroupByKey]=DiscreteStatsTable[[#This Row],[GroupByKey]])*DiscreteStatsTable[Minimum]))</f>
        <v>5.0204876038262097E-2</v>
      </c>
      <c r="U1540" s="5" cm="1">
        <f t="array" ref="U1540">MAX(IF((DiscreteStatsTable[GroupByKey]=DiscreteStatsTable[[#This Row],[GroupByKey]]),(DiscreteStatsTable[GroupByKey]=DiscreteStatsTable[[#This Row],[GroupByKey]])*DiscreteStatsTable[Maximum]))</f>
        <v>0.23262438213749501</v>
      </c>
      <c r="V1540" s="5" cm="1">
        <f t="array" ref="V1540">IFERROR(AVERAGE(IF((DiscreteStatsTable[GroupByKey]=DiscreteStatsTable[[#This Row],[GroupByKey]]),(DiscreteStatsTable[GroupByKey]=DiscreteStatsTable[[#This Row],[GroupByKey]])*DiscreteStatsTable[NumberObservations])),0)</f>
        <v>305.8</v>
      </c>
      <c r="W1540" s="5">
        <f>IF((DiscreteStatsTable[[#This Row],[RepsRequested]]&gt;1),DiscreteStatsTable[[#This Row],[HalfWidth]],DiscreteStatsTable[[#This Row],[BatchMeansHalfWidth]])</f>
        <v>6.3220777360200328E-4</v>
      </c>
      <c r="X1540" s="5" cm="1">
        <f t="array" ref="X1540">COUNT(IF((DiscreteStatsTable[GroupByKey]=DiscreteStatsTable[[#This Row],[GroupByKey]]),(DiscreteStatsTable[GroupByKey]=DiscreteStatsTable[[#This Row],[GroupByKey]])*DiscreteStatsTable[Replication]))</f>
        <v>50</v>
      </c>
      <c r="Y1540" s="5">
        <f>IF(DiscreteStatsTable[[#This Row],[RepsRequested]]=DiscreteStatsTable[[#This Row],[RepsWithStatObserved]],1,0)</f>
        <v>1</v>
      </c>
    </row>
    <row r="1541" spans="1:25" x14ac:dyDescent="0.25">
      <c r="A1541" t="s">
        <v>68</v>
      </c>
      <c r="B1541" t="s">
        <v>70</v>
      </c>
      <c r="C1541">
        <v>24</v>
      </c>
      <c r="D1541" t="s">
        <v>99</v>
      </c>
      <c r="E1541" t="s">
        <v>74</v>
      </c>
      <c r="F1541" t="s">
        <v>73</v>
      </c>
      <c r="G1541">
        <v>4.2164199688819197</v>
      </c>
      <c r="H1541">
        <v>2E+20</v>
      </c>
      <c r="I1541">
        <v>1.6918527731616</v>
      </c>
      <c r="J1541">
        <v>9.2439434701141696</v>
      </c>
      <c r="K1541">
        <v>309</v>
      </c>
      <c r="L154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41" s="5" cm="1">
        <f t="array" ref="M1541">MAX(IF((ProjectInfoTable[ProjectName]=DiscreteStatsTable[[#This Row],[ProjectName]]),(ProjectInfoTable[ProjectName]=DiscreteStatsTable[[#This Row],[ProjectName]])*ProjectInfoTable[NumberOfReplications]))</f>
        <v>50</v>
      </c>
      <c r="N1541" s="5" cm="1">
        <f t="array" ref="N1541">IFERROR(AVERAGE(IF((DiscreteStatsTable[GroupByKey]=DiscreteStatsTable[[#This Row],[GroupByKey]]),(DiscreteStatsTable[GroupByKey]=DiscreteStatsTable[[#This Row],[GroupByKey]])*DiscreteStatsTable[Average])),0)</f>
        <v>4.0484530695469045</v>
      </c>
      <c r="O1541" s="5" cm="1">
        <f t="array" ref="O1541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41" s="5" cm="1">
        <f t="array" ref="P1541">MAX(IF((ProjectInfoTable[ProjectName]=DiscreteStatsTable[[#This Row],[ProjectName]]),(ProjectInfoTable[ProjectName]=DiscreteStatsTable[[#This Row],[ProjectName]])*ProjectInfoTable[ConfidenceInterval]))</f>
        <v>0.95</v>
      </c>
      <c r="Q1541" s="5">
        <f>IF(AND(DiscreteStatsTable[[#This Row],[RepsWithStatObserved]]=1,Y1541=0),200000000000000000000,IFERROR(_xlfn.T.INV.2T(1 -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41" s="5" cm="1">
        <f t="array" ref="R1541">MIN(IF((DiscreteStatsTable[GroupByKey]=DiscreteStatsTable[[#This Row],[GroupByKey]]),(DiscreteStatsTable[GroupByKey]=DiscreteStatsTable[[#This Row],[GroupByKey]])*DiscreteStatsTable[Average]))</f>
        <v>3.8225886263195901</v>
      </c>
      <c r="S1541" s="5" cm="1">
        <f t="array" ref="S1541">MAX(IF((DiscreteStatsTable[GroupByKey]=DiscreteStatsTable[[#This Row],[GroupByKey]]),(DiscreteStatsTable[GroupByKey]=DiscreteStatsTable[[#This Row],[GroupByKey]])*DiscreteStatsTable[Average]))</f>
        <v>4.5313661665321696</v>
      </c>
      <c r="T1541" s="5" cm="1">
        <f t="array" ref="T1541">MIN(IF((DiscreteStatsTable[GroupByKey]=DiscreteStatsTable[[#This Row],[GroupByKey]]),(DiscreteStatsTable[GroupByKey]=DiscreteStatsTable[[#This Row],[GroupByKey]])*DiscreteStatsTable[Minimum]))</f>
        <v>1.5061462811478601</v>
      </c>
      <c r="U1541" s="5" cm="1">
        <f t="array" ref="U1541">MAX(IF((DiscreteStatsTable[GroupByKey]=DiscreteStatsTable[[#This Row],[GroupByKey]]),(DiscreteStatsTable[GroupByKey]=DiscreteStatsTable[[#This Row],[GroupByKey]])*DiscreteStatsTable[Maximum]))</f>
        <v>12.7448467115066</v>
      </c>
      <c r="V1541" s="5" cm="1">
        <f t="array" ref="V1541">IFERROR(AVERAGE(IF((DiscreteStatsTable[GroupByKey]=DiscreteStatsTable[[#This Row],[GroupByKey]]),(DiscreteStatsTable[GroupByKey]=DiscreteStatsTable[[#This Row],[GroupByKey]])*DiscreteStatsTable[NumberObservations])),0)</f>
        <v>305.8</v>
      </c>
      <c r="W1541" s="5">
        <f>IF((DiscreteStatsTable[[#This Row],[RepsRequested]]&gt;1),DiscreteStatsTable[[#This Row],[HalfWidth]],DiscreteStatsTable[[#This Row],[BatchMeansHalfWidth]])</f>
        <v>4.3756559630115342E-2</v>
      </c>
      <c r="X1541" s="5" cm="1">
        <f t="array" ref="X1541">COUNT(IF((DiscreteStatsTable[GroupByKey]=DiscreteStatsTable[[#This Row],[GroupByKey]]),(DiscreteStatsTable[GroupByKey]=DiscreteStatsTable[[#This Row],[GroupByKey]])*DiscreteStatsTable[Replication]))</f>
        <v>50</v>
      </c>
      <c r="Y1541" s="5">
        <f>IF(DiscreteStatsTable[[#This Row],[RepsRequested]]=DiscreteStatsTable[[#This Row],[RepsWithStatObserved]],1,0)</f>
        <v>1</v>
      </c>
    </row>
    <row r="1542" spans="1:25" x14ac:dyDescent="0.25">
      <c r="A1542" t="s">
        <v>68</v>
      </c>
      <c r="B1542" t="s">
        <v>70</v>
      </c>
      <c r="C1542">
        <v>24</v>
      </c>
      <c r="D1542" t="s">
        <v>99</v>
      </c>
      <c r="E1542" t="s">
        <v>75</v>
      </c>
      <c r="F1542" t="s">
        <v>73</v>
      </c>
      <c r="G1542">
        <v>0.124037704289402</v>
      </c>
      <c r="H1542">
        <v>2E+20</v>
      </c>
      <c r="I1542">
        <v>5.5802665325222697E-2</v>
      </c>
      <c r="J1542">
        <v>0.227195809986174</v>
      </c>
      <c r="K1542">
        <v>309</v>
      </c>
      <c r="L154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42" s="5" cm="1">
        <f t="array" ref="M1542">MAX(IF((ProjectInfoTable[ProjectName]=DiscreteStatsTable[[#This Row],[ProjectName]]),(ProjectInfoTable[ProjectName]=DiscreteStatsTable[[#This Row],[ProjectName]])*ProjectInfoTable[NumberOfReplications]))</f>
        <v>50</v>
      </c>
      <c r="N1542" s="5" cm="1">
        <f t="array" ref="N1542">IFERROR(AVERAGE(IF((DiscreteStatsTable[GroupByKey]=DiscreteStatsTable[[#This Row],[GroupByKey]]),(DiscreteStatsTable[GroupByKey]=DiscreteStatsTable[[#This Row],[GroupByKey]])*DiscreteStatsTable[Average])),0)</f>
        <v>0.12177686007467209</v>
      </c>
      <c r="O1542" s="5" cm="1">
        <f t="array" ref="O154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42" s="5" cm="1">
        <f t="array" ref="P1542">MAX(IF((ProjectInfoTable[ProjectName]=DiscreteStatsTable[[#This Row],[ProjectName]]),(ProjectInfoTable[ProjectName]=DiscreteStatsTable[[#This Row],[ProjectName]])*ProjectInfoTable[ConfidenceInterval]))</f>
        <v>0.95</v>
      </c>
      <c r="Q1542" s="5">
        <f>IF(AND(DiscreteStatsTable[[#This Row],[RepsWithStatObserved]]=1,Y1542=0),200000000000000000000,IFERROR(_xlfn.T.INV.2T(1 -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42" s="5" cm="1">
        <f t="array" ref="R1542">MIN(IF((DiscreteStatsTable[GroupByKey]=DiscreteStatsTable[[#This Row],[GroupByKey]]),(DiscreteStatsTable[GroupByKey]=DiscreteStatsTable[[#This Row],[GroupByKey]])*DiscreteStatsTable[Average]))</f>
        <v>0.118188408210118</v>
      </c>
      <c r="S1542" s="5" cm="1">
        <f t="array" ref="S1542">MAX(IF((DiscreteStatsTable[GroupByKey]=DiscreteStatsTable[[#This Row],[GroupByKey]]),(DiscreteStatsTable[GroupByKey]=DiscreteStatsTable[[#This Row],[GroupByKey]])*DiscreteStatsTable[Average]))</f>
        <v>0.12678788848097999</v>
      </c>
      <c r="T1542" s="5" cm="1">
        <f t="array" ref="T1542">MIN(IF((DiscreteStatsTable[GroupByKey]=DiscreteStatsTable[[#This Row],[GroupByKey]]),(DiscreteStatsTable[GroupByKey]=DiscreteStatsTable[[#This Row],[GroupByKey]])*DiscreteStatsTable[Minimum]))</f>
        <v>5.0204876038262097E-2</v>
      </c>
      <c r="U1542" s="5" cm="1">
        <f t="array" ref="U1542">MAX(IF((DiscreteStatsTable[GroupByKey]=DiscreteStatsTable[[#This Row],[GroupByKey]]),(DiscreteStatsTable[GroupByKey]=DiscreteStatsTable[[#This Row],[GroupByKey]])*DiscreteStatsTable[Maximum]))</f>
        <v>0.23262438213749501</v>
      </c>
      <c r="V1542" s="5" cm="1">
        <f t="array" ref="V1542">IFERROR(AVERAGE(IF((DiscreteStatsTable[GroupByKey]=DiscreteStatsTable[[#This Row],[GroupByKey]]),(DiscreteStatsTable[GroupByKey]=DiscreteStatsTable[[#This Row],[GroupByKey]])*DiscreteStatsTable[NumberObservations])),0)</f>
        <v>305.8</v>
      </c>
      <c r="W1542" s="5">
        <f>IF((DiscreteStatsTable[[#This Row],[RepsRequested]]&gt;1),DiscreteStatsTable[[#This Row],[HalfWidth]],DiscreteStatsTable[[#This Row],[BatchMeansHalfWidth]])</f>
        <v>6.3220777360200328E-4</v>
      </c>
      <c r="X1542" s="5" cm="1">
        <f t="array" ref="X1542">COUNT(IF((DiscreteStatsTable[GroupByKey]=DiscreteStatsTable[[#This Row],[GroupByKey]]),(DiscreteStatsTable[GroupByKey]=DiscreteStatsTable[[#This Row],[GroupByKey]])*DiscreteStatsTable[Replication]))</f>
        <v>50</v>
      </c>
      <c r="Y1542" s="5">
        <f>IF(DiscreteStatsTable[[#This Row],[RepsRequested]]=DiscreteStatsTable[[#This Row],[RepsWithStatObserved]],1,0)</f>
        <v>1</v>
      </c>
    </row>
    <row r="1543" spans="1:25" x14ac:dyDescent="0.25">
      <c r="A1543" t="s">
        <v>68</v>
      </c>
      <c r="B1543" t="s">
        <v>70</v>
      </c>
      <c r="C1543">
        <v>24</v>
      </c>
      <c r="D1543" t="s">
        <v>99</v>
      </c>
      <c r="E1543" t="s">
        <v>76</v>
      </c>
      <c r="F1543" t="s">
        <v>73</v>
      </c>
      <c r="G1543">
        <v>3.7211311286820599</v>
      </c>
      <c r="H1543">
        <v>2E+20</v>
      </c>
      <c r="I1543">
        <v>1.67407995975668</v>
      </c>
      <c r="J1543">
        <v>6.8158742995852304</v>
      </c>
      <c r="K1543">
        <v>309</v>
      </c>
      <c r="L154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43" s="5" cm="1">
        <f t="array" ref="M1543">MAX(IF((ProjectInfoTable[ProjectName]=DiscreteStatsTable[[#This Row],[ProjectName]]),(ProjectInfoTable[ProjectName]=DiscreteStatsTable[[#This Row],[ProjectName]])*ProjectInfoTable[NumberOfReplications]))</f>
        <v>50</v>
      </c>
      <c r="N1543" s="5" cm="1">
        <f t="array" ref="N1543">IFERROR(AVERAGE(IF((DiscreteStatsTable[GroupByKey]=DiscreteStatsTable[[#This Row],[GroupByKey]]),(DiscreteStatsTable[GroupByKey]=DiscreteStatsTable[[#This Row],[GroupByKey]])*DiscreteStatsTable[Average])),0)</f>
        <v>3.653305802240161</v>
      </c>
      <c r="O1543" s="5" cm="1">
        <f t="array" ref="O1543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43" s="5" cm="1">
        <f t="array" ref="P1543">MAX(IF((ProjectInfoTable[ProjectName]=DiscreteStatsTable[[#This Row],[ProjectName]]),(ProjectInfoTable[ProjectName]=DiscreteStatsTable[[#This Row],[ProjectName]])*ProjectInfoTable[ConfidenceInterval]))</f>
        <v>0.95</v>
      </c>
      <c r="Q1543" s="5">
        <f>IF(AND(DiscreteStatsTable[[#This Row],[RepsWithStatObserved]]=1,Y1543=0),200000000000000000000,IFERROR(_xlfn.T.INV.2T(1 -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43" s="5" cm="1">
        <f t="array" ref="R1543">MIN(IF((DiscreteStatsTable[GroupByKey]=DiscreteStatsTable[[#This Row],[GroupByKey]]),(DiscreteStatsTable[GroupByKey]=DiscreteStatsTable[[#This Row],[GroupByKey]])*DiscreteStatsTable[Average]))</f>
        <v>3.54565224630353</v>
      </c>
      <c r="S1543" s="5" cm="1">
        <f t="array" ref="S1543">MAX(IF((DiscreteStatsTable[GroupByKey]=DiscreteStatsTable[[#This Row],[GroupByKey]]),(DiscreteStatsTable[GroupByKey]=DiscreteStatsTable[[#This Row],[GroupByKey]])*DiscreteStatsTable[Average]))</f>
        <v>3.8036366544294</v>
      </c>
      <c r="T1543" s="5" cm="1">
        <f t="array" ref="T1543">MIN(IF((DiscreteStatsTable[GroupByKey]=DiscreteStatsTable[[#This Row],[GroupByKey]]),(DiscreteStatsTable[GroupByKey]=DiscreteStatsTable[[#This Row],[GroupByKey]])*DiscreteStatsTable[Minimum]))</f>
        <v>1.5061462811478601</v>
      </c>
      <c r="U1543" s="5" cm="1">
        <f t="array" ref="U1543">MAX(IF((DiscreteStatsTable[GroupByKey]=DiscreteStatsTable[[#This Row],[GroupByKey]]),(DiscreteStatsTable[GroupByKey]=DiscreteStatsTable[[#This Row],[GroupByKey]])*DiscreteStatsTable[Maximum]))</f>
        <v>6.9787314641248503</v>
      </c>
      <c r="V1543" s="5" cm="1">
        <f t="array" ref="V1543">IFERROR(AVERAGE(IF((DiscreteStatsTable[GroupByKey]=DiscreteStatsTable[[#This Row],[GroupByKey]]),(DiscreteStatsTable[GroupByKey]=DiscreteStatsTable[[#This Row],[GroupByKey]])*DiscreteStatsTable[NumberObservations])),0)</f>
        <v>305.8</v>
      </c>
      <c r="W1543" s="5">
        <f>IF((DiscreteStatsTable[[#This Row],[RepsRequested]]&gt;1),DiscreteStatsTable[[#This Row],[HalfWidth]],DiscreteStatsTable[[#This Row],[BatchMeansHalfWidth]])</f>
        <v>1.8966233208060453E-2</v>
      </c>
      <c r="X1543" s="5" cm="1">
        <f t="array" ref="X1543">COUNT(IF((DiscreteStatsTable[GroupByKey]=DiscreteStatsTable[[#This Row],[GroupByKey]]),(DiscreteStatsTable[GroupByKey]=DiscreteStatsTable[[#This Row],[GroupByKey]])*DiscreteStatsTable[Replication]))</f>
        <v>50</v>
      </c>
      <c r="Y1543" s="5">
        <f>IF(DiscreteStatsTable[[#This Row],[RepsRequested]]=DiscreteStatsTable[[#This Row],[RepsWithStatObserved]],1,0)</f>
        <v>1</v>
      </c>
    </row>
    <row r="1544" spans="1:25" x14ac:dyDescent="0.25">
      <c r="A1544" t="s">
        <v>68</v>
      </c>
      <c r="B1544" t="s">
        <v>70</v>
      </c>
      <c r="C1544">
        <v>24</v>
      </c>
      <c r="D1544" t="s">
        <v>99</v>
      </c>
      <c r="E1544" t="s">
        <v>77</v>
      </c>
      <c r="F1544" t="s">
        <v>73</v>
      </c>
      <c r="G1544">
        <v>0</v>
      </c>
      <c r="H1544">
        <v>2E+20</v>
      </c>
      <c r="I1544">
        <v>0</v>
      </c>
      <c r="J1544">
        <v>0</v>
      </c>
      <c r="K1544">
        <v>309</v>
      </c>
      <c r="L154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44" s="5" cm="1">
        <f t="array" ref="M1544">MAX(IF((ProjectInfoTable[ProjectName]=DiscreteStatsTable[[#This Row],[ProjectName]]),(ProjectInfoTable[ProjectName]=DiscreteStatsTable[[#This Row],[ProjectName]])*ProjectInfoTable[NumberOfReplications]))</f>
        <v>50</v>
      </c>
      <c r="N1544" s="5" cm="1">
        <f t="array" ref="N1544">IFERROR(AVERAGE(IF((DiscreteStatsTable[GroupByKey]=DiscreteStatsTable[[#This Row],[GroupByKey]]),(DiscreteStatsTable[GroupByKey]=DiscreteStatsTable[[#This Row],[GroupByKey]])*DiscreteStatsTable[Average])),0)</f>
        <v>0</v>
      </c>
      <c r="O1544" s="5" cm="1">
        <f t="array" ref="O1544">IFERROR(_xlfn.STDEV.S(IF((DiscreteStatsTable[GroupByKey]=DiscreteStatsTable[[#This Row],[GroupByKey]]),(DiscreteStatsTable[GroupByKey]=DiscreteStatsTable[[#This Row],[GroupByKey]])*DiscreteStatsTable[Average])),0)</f>
        <v>0</v>
      </c>
      <c r="P1544" s="5" cm="1">
        <f t="array" ref="P1544">MAX(IF((ProjectInfoTable[ProjectName]=DiscreteStatsTable[[#This Row],[ProjectName]]),(ProjectInfoTable[ProjectName]=DiscreteStatsTable[[#This Row],[ProjectName]])*ProjectInfoTable[ConfidenceInterval]))</f>
        <v>0.95</v>
      </c>
      <c r="Q1544" s="5">
        <f>IF(AND(DiscreteStatsTable[[#This Row],[RepsWithStatObserved]]=1,Y1544=0),200000000000000000000,IFERROR(_xlfn.T.INV.2T(1 -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44" s="5" cm="1">
        <f t="array" ref="R1544">MIN(IF((DiscreteStatsTable[GroupByKey]=DiscreteStatsTable[[#This Row],[GroupByKey]]),(DiscreteStatsTable[GroupByKey]=DiscreteStatsTable[[#This Row],[GroupByKey]])*DiscreteStatsTable[Average]))</f>
        <v>0</v>
      </c>
      <c r="S1544" s="5" cm="1">
        <f t="array" ref="S1544">MAX(IF((DiscreteStatsTable[GroupByKey]=DiscreteStatsTable[[#This Row],[GroupByKey]]),(DiscreteStatsTable[GroupByKey]=DiscreteStatsTable[[#This Row],[GroupByKey]])*DiscreteStatsTable[Average]))</f>
        <v>0</v>
      </c>
      <c r="T1544" s="5" cm="1">
        <f t="array" ref="T1544">MIN(IF((DiscreteStatsTable[GroupByKey]=DiscreteStatsTable[[#This Row],[GroupByKey]]),(DiscreteStatsTable[GroupByKey]=DiscreteStatsTable[[#This Row],[GroupByKey]])*DiscreteStatsTable[Minimum]))</f>
        <v>0</v>
      </c>
      <c r="U1544" s="5" cm="1">
        <f t="array" ref="U1544">MAX(IF((DiscreteStatsTable[GroupByKey]=DiscreteStatsTable[[#This Row],[GroupByKey]]),(DiscreteStatsTable[GroupByKey]=DiscreteStatsTable[[#This Row],[GroupByKey]])*DiscreteStatsTable[Maximum]))</f>
        <v>0</v>
      </c>
      <c r="V1544" s="5" cm="1">
        <f t="array" ref="V1544">IFERROR(AVERAGE(IF((DiscreteStatsTable[GroupByKey]=DiscreteStatsTable[[#This Row],[GroupByKey]]),(DiscreteStatsTable[GroupByKey]=DiscreteStatsTable[[#This Row],[GroupByKey]])*DiscreteStatsTable[NumberObservations])),0)</f>
        <v>305.8</v>
      </c>
      <c r="W1544" s="5">
        <f>IF((DiscreteStatsTable[[#This Row],[RepsRequested]]&gt;1),DiscreteStatsTable[[#This Row],[HalfWidth]],DiscreteStatsTable[[#This Row],[BatchMeansHalfWidth]])</f>
        <v>0</v>
      </c>
      <c r="X1544" s="5" cm="1">
        <f t="array" ref="X1544">COUNT(IF((DiscreteStatsTable[GroupByKey]=DiscreteStatsTable[[#This Row],[GroupByKey]]),(DiscreteStatsTable[GroupByKey]=DiscreteStatsTable[[#This Row],[GroupByKey]])*DiscreteStatsTable[Replication]))</f>
        <v>50</v>
      </c>
      <c r="Y1544" s="5">
        <f>IF(DiscreteStatsTable[[#This Row],[RepsRequested]]=DiscreteStatsTable[[#This Row],[RepsWithStatObserved]],1,0)</f>
        <v>1</v>
      </c>
    </row>
    <row r="1545" spans="1:25" x14ac:dyDescent="0.25">
      <c r="A1545" t="s">
        <v>68</v>
      </c>
      <c r="B1545" t="s">
        <v>70</v>
      </c>
      <c r="C1545">
        <v>24</v>
      </c>
      <c r="D1545" t="s">
        <v>99</v>
      </c>
      <c r="E1545" t="s">
        <v>78</v>
      </c>
      <c r="F1545" t="s">
        <v>73</v>
      </c>
      <c r="G1545">
        <v>0.49528884019986003</v>
      </c>
      <c r="H1545">
        <v>2E+20</v>
      </c>
      <c r="I1545">
        <v>0</v>
      </c>
      <c r="J1545">
        <v>5.0322675196583804</v>
      </c>
      <c r="K1545">
        <v>309</v>
      </c>
      <c r="L154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45" s="5" cm="1">
        <f t="array" ref="M1545">MAX(IF((ProjectInfoTable[ProjectName]=DiscreteStatsTable[[#This Row],[ProjectName]]),(ProjectInfoTable[ProjectName]=DiscreteStatsTable[[#This Row],[ProjectName]])*ProjectInfoTable[NumberOfReplications]))</f>
        <v>50</v>
      </c>
      <c r="N1545" s="5" cm="1">
        <f t="array" ref="N1545">IFERROR(AVERAGE(IF((DiscreteStatsTable[GroupByKey]=DiscreteStatsTable[[#This Row],[GroupByKey]]),(DiscreteStatsTable[GroupByKey]=DiscreteStatsTable[[#This Row],[GroupByKey]])*DiscreteStatsTable[Average])),0)</f>
        <v>0.39514726730674299</v>
      </c>
      <c r="O1545" s="5" cm="1">
        <f t="array" ref="O1545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45" s="5" cm="1">
        <f t="array" ref="P1545">MAX(IF((ProjectInfoTable[ProjectName]=DiscreteStatsTable[[#This Row],[ProjectName]]),(ProjectInfoTable[ProjectName]=DiscreteStatsTable[[#This Row],[ProjectName]])*ProjectInfoTable[ConfidenceInterval]))</f>
        <v>0.95</v>
      </c>
      <c r="Q1545" s="5">
        <f>IF(AND(DiscreteStatsTable[[#This Row],[RepsWithStatObserved]]=1,Y1545=0),200000000000000000000,IFERROR(_xlfn.T.INV.2T(1 -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45" s="5" cm="1">
        <f t="array" ref="R1545">MIN(IF((DiscreteStatsTable[GroupByKey]=DiscreteStatsTable[[#This Row],[GroupByKey]]),(DiscreteStatsTable[GroupByKey]=DiscreteStatsTable[[#This Row],[GroupByKey]])*DiscreteStatsTable[Average]))</f>
        <v>0.237432783899929</v>
      </c>
      <c r="S1545" s="5" cm="1">
        <f t="array" ref="S1545">MAX(IF((DiscreteStatsTable[GroupByKey]=DiscreteStatsTable[[#This Row],[GroupByKey]]),(DiscreteStatsTable[GroupByKey]=DiscreteStatsTable[[#This Row],[GroupByKey]])*DiscreteStatsTable[Average]))</f>
        <v>0.84867511073416402</v>
      </c>
      <c r="T1545" s="5" cm="1">
        <f t="array" ref="T1545">MIN(IF((DiscreteStatsTable[GroupByKey]=DiscreteStatsTable[[#This Row],[GroupByKey]]),(DiscreteStatsTable[GroupByKey]=DiscreteStatsTable[[#This Row],[GroupByKey]])*DiscreteStatsTable[Minimum]))</f>
        <v>0</v>
      </c>
      <c r="U1545" s="5" cm="1">
        <f t="array" ref="U1545">MAX(IF((DiscreteStatsTable[GroupByKey]=DiscreteStatsTable[[#This Row],[GroupByKey]]),(DiscreteStatsTable[GroupByKey]=DiscreteStatsTable[[#This Row],[GroupByKey]])*DiscreteStatsTable[Maximum]))</f>
        <v>8.0759045309264508</v>
      </c>
      <c r="V1545" s="5" cm="1">
        <f t="array" ref="V1545">IFERROR(AVERAGE(IF((DiscreteStatsTable[GroupByKey]=DiscreteStatsTable[[#This Row],[GroupByKey]]),(DiscreteStatsTable[GroupByKey]=DiscreteStatsTable[[#This Row],[GroupByKey]])*DiscreteStatsTable[NumberObservations])),0)</f>
        <v>305.8</v>
      </c>
      <c r="W1545" s="5">
        <f>IF((DiscreteStatsTable[[#This Row],[RepsRequested]]&gt;1),DiscreteStatsTable[[#This Row],[HalfWidth]],DiscreteStatsTable[[#This Row],[BatchMeansHalfWidth]])</f>
        <v>3.0763164648454102E-2</v>
      </c>
      <c r="X1545" s="5" cm="1">
        <f t="array" ref="X1545">COUNT(IF((DiscreteStatsTable[GroupByKey]=DiscreteStatsTable[[#This Row],[GroupByKey]]),(DiscreteStatsTable[GroupByKey]=DiscreteStatsTable[[#This Row],[GroupByKey]])*DiscreteStatsTable[Replication]))</f>
        <v>50</v>
      </c>
      <c r="Y1545" s="5">
        <f>IF(DiscreteStatsTable[[#This Row],[RepsRequested]]=DiscreteStatsTable[[#This Row],[RepsWithStatObserved]],1,0)</f>
        <v>1</v>
      </c>
    </row>
    <row r="1546" spans="1:25" x14ac:dyDescent="0.25">
      <c r="A1546" t="s">
        <v>68</v>
      </c>
      <c r="B1546" t="s">
        <v>70</v>
      </c>
      <c r="C1546">
        <v>25</v>
      </c>
      <c r="D1546" t="s">
        <v>99</v>
      </c>
      <c r="E1546" t="s">
        <v>72</v>
      </c>
      <c r="F1546" t="s">
        <v>73</v>
      </c>
      <c r="G1546">
        <v>0.119592307839807</v>
      </c>
      <c r="H1546">
        <v>2E+20</v>
      </c>
      <c r="I1546">
        <v>5.23432120068189E-2</v>
      </c>
      <c r="J1546">
        <v>0.22579657044194701</v>
      </c>
      <c r="K1546">
        <v>302</v>
      </c>
      <c r="L154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46" s="5" cm="1">
        <f t="array" ref="M1546">MAX(IF((ProjectInfoTable[ProjectName]=DiscreteStatsTable[[#This Row],[ProjectName]]),(ProjectInfoTable[ProjectName]=DiscreteStatsTable[[#This Row],[ProjectName]])*ProjectInfoTable[NumberOfReplications]))</f>
        <v>50</v>
      </c>
      <c r="N1546" s="5" cm="1">
        <f t="array" ref="N1546">IFERROR(AVERAGE(IF((DiscreteStatsTable[GroupByKey]=DiscreteStatsTable[[#This Row],[GroupByKey]]),(DiscreteStatsTable[GroupByKey]=DiscreteStatsTable[[#This Row],[GroupByKey]])*DiscreteStatsTable[Average])),0)</f>
        <v>0.12177686007467209</v>
      </c>
      <c r="O1546" s="5" cm="1">
        <f t="array" ref="O154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46" s="5" cm="1">
        <f t="array" ref="P1546">MAX(IF((ProjectInfoTable[ProjectName]=DiscreteStatsTable[[#This Row],[ProjectName]]),(ProjectInfoTable[ProjectName]=DiscreteStatsTable[[#This Row],[ProjectName]])*ProjectInfoTable[ConfidenceInterval]))</f>
        <v>0.95</v>
      </c>
      <c r="Q1546" s="5">
        <f>IF(AND(DiscreteStatsTable[[#This Row],[RepsWithStatObserved]]=1,Y1546=0),200000000000000000000,IFERROR(_xlfn.T.INV.2T(1 -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46" s="5" cm="1">
        <f t="array" ref="R1546">MIN(IF((DiscreteStatsTable[GroupByKey]=DiscreteStatsTable[[#This Row],[GroupByKey]]),(DiscreteStatsTable[GroupByKey]=DiscreteStatsTable[[#This Row],[GroupByKey]])*DiscreteStatsTable[Average]))</f>
        <v>0.118188408210118</v>
      </c>
      <c r="S1546" s="5" cm="1">
        <f t="array" ref="S1546">MAX(IF((DiscreteStatsTable[GroupByKey]=DiscreteStatsTable[[#This Row],[GroupByKey]]),(DiscreteStatsTable[GroupByKey]=DiscreteStatsTable[[#This Row],[GroupByKey]])*DiscreteStatsTable[Average]))</f>
        <v>0.12678788848097999</v>
      </c>
      <c r="T1546" s="5" cm="1">
        <f t="array" ref="T1546">MIN(IF((DiscreteStatsTable[GroupByKey]=DiscreteStatsTable[[#This Row],[GroupByKey]]),(DiscreteStatsTable[GroupByKey]=DiscreteStatsTable[[#This Row],[GroupByKey]])*DiscreteStatsTable[Minimum]))</f>
        <v>5.0204876038262097E-2</v>
      </c>
      <c r="U1546" s="5" cm="1">
        <f t="array" ref="U1546">MAX(IF((DiscreteStatsTable[GroupByKey]=DiscreteStatsTable[[#This Row],[GroupByKey]]),(DiscreteStatsTable[GroupByKey]=DiscreteStatsTable[[#This Row],[GroupByKey]])*DiscreteStatsTable[Maximum]))</f>
        <v>0.23262438213749501</v>
      </c>
      <c r="V1546" s="5" cm="1">
        <f t="array" ref="V1546">IFERROR(AVERAGE(IF((DiscreteStatsTable[GroupByKey]=DiscreteStatsTable[[#This Row],[GroupByKey]]),(DiscreteStatsTable[GroupByKey]=DiscreteStatsTable[[#This Row],[GroupByKey]])*DiscreteStatsTable[NumberObservations])),0)</f>
        <v>305.8</v>
      </c>
      <c r="W1546" s="5">
        <f>IF((DiscreteStatsTable[[#This Row],[RepsRequested]]&gt;1),DiscreteStatsTable[[#This Row],[HalfWidth]],DiscreteStatsTable[[#This Row],[BatchMeansHalfWidth]])</f>
        <v>6.3220777360200328E-4</v>
      </c>
      <c r="X1546" s="5" cm="1">
        <f t="array" ref="X1546">COUNT(IF((DiscreteStatsTable[GroupByKey]=DiscreteStatsTable[[#This Row],[GroupByKey]]),(DiscreteStatsTable[GroupByKey]=DiscreteStatsTable[[#This Row],[GroupByKey]])*DiscreteStatsTable[Replication]))</f>
        <v>50</v>
      </c>
      <c r="Y1546" s="5">
        <f>IF(DiscreteStatsTable[[#This Row],[RepsRequested]]=DiscreteStatsTable[[#This Row],[RepsWithStatObserved]],1,0)</f>
        <v>1</v>
      </c>
    </row>
    <row r="1547" spans="1:25" x14ac:dyDescent="0.25">
      <c r="A1547" t="s">
        <v>68</v>
      </c>
      <c r="B1547" t="s">
        <v>70</v>
      </c>
      <c r="C1547">
        <v>25</v>
      </c>
      <c r="D1547" t="s">
        <v>99</v>
      </c>
      <c r="E1547" t="s">
        <v>74</v>
      </c>
      <c r="F1547" t="s">
        <v>73</v>
      </c>
      <c r="G1547">
        <v>3.9407145002814499</v>
      </c>
      <c r="H1547">
        <v>2E+20</v>
      </c>
      <c r="I1547">
        <v>1.5702963602045701</v>
      </c>
      <c r="J1547">
        <v>8.2675055880371797</v>
      </c>
      <c r="K1547">
        <v>302</v>
      </c>
      <c r="L154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47" s="5" cm="1">
        <f t="array" ref="M1547">MAX(IF((ProjectInfoTable[ProjectName]=DiscreteStatsTable[[#This Row],[ProjectName]]),(ProjectInfoTable[ProjectName]=DiscreteStatsTable[[#This Row],[ProjectName]])*ProjectInfoTable[NumberOfReplications]))</f>
        <v>50</v>
      </c>
      <c r="N1547" s="5" cm="1">
        <f t="array" ref="N1547">IFERROR(AVERAGE(IF((DiscreteStatsTable[GroupByKey]=DiscreteStatsTable[[#This Row],[GroupByKey]]),(DiscreteStatsTable[GroupByKey]=DiscreteStatsTable[[#This Row],[GroupByKey]])*DiscreteStatsTable[Average])),0)</f>
        <v>4.0484530695469045</v>
      </c>
      <c r="O1547" s="5" cm="1">
        <f t="array" ref="O1547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47" s="5" cm="1">
        <f t="array" ref="P1547">MAX(IF((ProjectInfoTable[ProjectName]=DiscreteStatsTable[[#This Row],[ProjectName]]),(ProjectInfoTable[ProjectName]=DiscreteStatsTable[[#This Row],[ProjectName]])*ProjectInfoTable[ConfidenceInterval]))</f>
        <v>0.95</v>
      </c>
      <c r="Q1547" s="5">
        <f>IF(AND(DiscreteStatsTable[[#This Row],[RepsWithStatObserved]]=1,Y1547=0),200000000000000000000,IFERROR(_xlfn.T.INV.2T(1 -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47" s="5" cm="1">
        <f t="array" ref="R1547">MIN(IF((DiscreteStatsTable[GroupByKey]=DiscreteStatsTable[[#This Row],[GroupByKey]]),(DiscreteStatsTable[GroupByKey]=DiscreteStatsTable[[#This Row],[GroupByKey]])*DiscreteStatsTable[Average]))</f>
        <v>3.8225886263195901</v>
      </c>
      <c r="S1547" s="5" cm="1">
        <f t="array" ref="S1547">MAX(IF((DiscreteStatsTable[GroupByKey]=DiscreteStatsTable[[#This Row],[GroupByKey]]),(DiscreteStatsTable[GroupByKey]=DiscreteStatsTable[[#This Row],[GroupByKey]])*DiscreteStatsTable[Average]))</f>
        <v>4.5313661665321696</v>
      </c>
      <c r="T1547" s="5" cm="1">
        <f t="array" ref="T1547">MIN(IF((DiscreteStatsTable[GroupByKey]=DiscreteStatsTable[[#This Row],[GroupByKey]]),(DiscreteStatsTable[GroupByKey]=DiscreteStatsTable[[#This Row],[GroupByKey]])*DiscreteStatsTable[Minimum]))</f>
        <v>1.5061462811478601</v>
      </c>
      <c r="U1547" s="5" cm="1">
        <f t="array" ref="U1547">MAX(IF((DiscreteStatsTable[GroupByKey]=DiscreteStatsTable[[#This Row],[GroupByKey]]),(DiscreteStatsTable[GroupByKey]=DiscreteStatsTable[[#This Row],[GroupByKey]])*DiscreteStatsTable[Maximum]))</f>
        <v>12.7448467115066</v>
      </c>
      <c r="V1547" s="5" cm="1">
        <f t="array" ref="V1547">IFERROR(AVERAGE(IF((DiscreteStatsTable[GroupByKey]=DiscreteStatsTable[[#This Row],[GroupByKey]]),(DiscreteStatsTable[GroupByKey]=DiscreteStatsTable[[#This Row],[GroupByKey]])*DiscreteStatsTable[NumberObservations])),0)</f>
        <v>305.8</v>
      </c>
      <c r="W1547" s="5">
        <f>IF((DiscreteStatsTable[[#This Row],[RepsRequested]]&gt;1),DiscreteStatsTable[[#This Row],[HalfWidth]],DiscreteStatsTable[[#This Row],[BatchMeansHalfWidth]])</f>
        <v>4.3756559630115342E-2</v>
      </c>
      <c r="X1547" s="5" cm="1">
        <f t="array" ref="X1547">COUNT(IF((DiscreteStatsTable[GroupByKey]=DiscreteStatsTable[[#This Row],[GroupByKey]]),(DiscreteStatsTable[GroupByKey]=DiscreteStatsTable[[#This Row],[GroupByKey]])*DiscreteStatsTable[Replication]))</f>
        <v>50</v>
      </c>
      <c r="Y1547" s="5">
        <f>IF(DiscreteStatsTable[[#This Row],[RepsRequested]]=DiscreteStatsTable[[#This Row],[RepsWithStatObserved]],1,0)</f>
        <v>1</v>
      </c>
    </row>
    <row r="1548" spans="1:25" x14ac:dyDescent="0.25">
      <c r="A1548" t="s">
        <v>68</v>
      </c>
      <c r="B1548" t="s">
        <v>70</v>
      </c>
      <c r="C1548">
        <v>25</v>
      </c>
      <c r="D1548" t="s">
        <v>99</v>
      </c>
      <c r="E1548" t="s">
        <v>75</v>
      </c>
      <c r="F1548" t="s">
        <v>73</v>
      </c>
      <c r="G1548">
        <v>0.119592307839807</v>
      </c>
      <c r="H1548">
        <v>2E+20</v>
      </c>
      <c r="I1548">
        <v>5.23432120068189E-2</v>
      </c>
      <c r="J1548">
        <v>0.22579657044194701</v>
      </c>
      <c r="K1548">
        <v>302</v>
      </c>
      <c r="L154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48" s="5" cm="1">
        <f t="array" ref="M1548">MAX(IF((ProjectInfoTable[ProjectName]=DiscreteStatsTable[[#This Row],[ProjectName]]),(ProjectInfoTable[ProjectName]=DiscreteStatsTable[[#This Row],[ProjectName]])*ProjectInfoTable[NumberOfReplications]))</f>
        <v>50</v>
      </c>
      <c r="N1548" s="5" cm="1">
        <f t="array" ref="N1548">IFERROR(AVERAGE(IF((DiscreteStatsTable[GroupByKey]=DiscreteStatsTable[[#This Row],[GroupByKey]]),(DiscreteStatsTable[GroupByKey]=DiscreteStatsTable[[#This Row],[GroupByKey]])*DiscreteStatsTable[Average])),0)</f>
        <v>0.12177686007467209</v>
      </c>
      <c r="O1548" s="5" cm="1">
        <f t="array" ref="O154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48" s="5" cm="1">
        <f t="array" ref="P1548">MAX(IF((ProjectInfoTable[ProjectName]=DiscreteStatsTable[[#This Row],[ProjectName]]),(ProjectInfoTable[ProjectName]=DiscreteStatsTable[[#This Row],[ProjectName]])*ProjectInfoTable[ConfidenceInterval]))</f>
        <v>0.95</v>
      </c>
      <c r="Q1548" s="5">
        <f>IF(AND(DiscreteStatsTable[[#This Row],[RepsWithStatObserved]]=1,Y1548=0),200000000000000000000,IFERROR(_xlfn.T.INV.2T(1 -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48" s="5" cm="1">
        <f t="array" ref="R1548">MIN(IF((DiscreteStatsTable[GroupByKey]=DiscreteStatsTable[[#This Row],[GroupByKey]]),(DiscreteStatsTable[GroupByKey]=DiscreteStatsTable[[#This Row],[GroupByKey]])*DiscreteStatsTable[Average]))</f>
        <v>0.118188408210118</v>
      </c>
      <c r="S1548" s="5" cm="1">
        <f t="array" ref="S1548">MAX(IF((DiscreteStatsTable[GroupByKey]=DiscreteStatsTable[[#This Row],[GroupByKey]]),(DiscreteStatsTable[GroupByKey]=DiscreteStatsTable[[#This Row],[GroupByKey]])*DiscreteStatsTable[Average]))</f>
        <v>0.12678788848097999</v>
      </c>
      <c r="T1548" s="5" cm="1">
        <f t="array" ref="T1548">MIN(IF((DiscreteStatsTable[GroupByKey]=DiscreteStatsTable[[#This Row],[GroupByKey]]),(DiscreteStatsTable[GroupByKey]=DiscreteStatsTable[[#This Row],[GroupByKey]])*DiscreteStatsTable[Minimum]))</f>
        <v>5.0204876038262097E-2</v>
      </c>
      <c r="U1548" s="5" cm="1">
        <f t="array" ref="U1548">MAX(IF((DiscreteStatsTable[GroupByKey]=DiscreteStatsTable[[#This Row],[GroupByKey]]),(DiscreteStatsTable[GroupByKey]=DiscreteStatsTable[[#This Row],[GroupByKey]])*DiscreteStatsTable[Maximum]))</f>
        <v>0.23262438213749501</v>
      </c>
      <c r="V1548" s="5" cm="1">
        <f t="array" ref="V1548">IFERROR(AVERAGE(IF((DiscreteStatsTable[GroupByKey]=DiscreteStatsTable[[#This Row],[GroupByKey]]),(DiscreteStatsTable[GroupByKey]=DiscreteStatsTable[[#This Row],[GroupByKey]])*DiscreteStatsTable[NumberObservations])),0)</f>
        <v>305.8</v>
      </c>
      <c r="W1548" s="5">
        <f>IF((DiscreteStatsTable[[#This Row],[RepsRequested]]&gt;1),DiscreteStatsTable[[#This Row],[HalfWidth]],DiscreteStatsTable[[#This Row],[BatchMeansHalfWidth]])</f>
        <v>6.3220777360200328E-4</v>
      </c>
      <c r="X1548" s="5" cm="1">
        <f t="array" ref="X1548">COUNT(IF((DiscreteStatsTable[GroupByKey]=DiscreteStatsTable[[#This Row],[GroupByKey]]),(DiscreteStatsTable[GroupByKey]=DiscreteStatsTable[[#This Row],[GroupByKey]])*DiscreteStatsTable[Replication]))</f>
        <v>50</v>
      </c>
      <c r="Y1548" s="5">
        <f>IF(DiscreteStatsTable[[#This Row],[RepsRequested]]=DiscreteStatsTable[[#This Row],[RepsWithStatObserved]],1,0)</f>
        <v>1</v>
      </c>
    </row>
    <row r="1549" spans="1:25" x14ac:dyDescent="0.25">
      <c r="A1549" t="s">
        <v>68</v>
      </c>
      <c r="B1549" t="s">
        <v>70</v>
      </c>
      <c r="C1549">
        <v>25</v>
      </c>
      <c r="D1549" t="s">
        <v>99</v>
      </c>
      <c r="E1549" t="s">
        <v>76</v>
      </c>
      <c r="F1549" t="s">
        <v>73</v>
      </c>
      <c r="G1549">
        <v>3.5877692351942101</v>
      </c>
      <c r="H1549">
        <v>2E+20</v>
      </c>
      <c r="I1549">
        <v>1.5702963602045701</v>
      </c>
      <c r="J1549">
        <v>6.7738971132584096</v>
      </c>
      <c r="K1549">
        <v>302</v>
      </c>
      <c r="L154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49" s="5" cm="1">
        <f t="array" ref="M1549">MAX(IF((ProjectInfoTable[ProjectName]=DiscreteStatsTable[[#This Row],[ProjectName]]),(ProjectInfoTable[ProjectName]=DiscreteStatsTable[[#This Row],[ProjectName]])*ProjectInfoTable[NumberOfReplications]))</f>
        <v>50</v>
      </c>
      <c r="N1549" s="5" cm="1">
        <f t="array" ref="N1549">IFERROR(AVERAGE(IF((DiscreteStatsTable[GroupByKey]=DiscreteStatsTable[[#This Row],[GroupByKey]]),(DiscreteStatsTable[GroupByKey]=DiscreteStatsTable[[#This Row],[GroupByKey]])*DiscreteStatsTable[Average])),0)</f>
        <v>3.653305802240161</v>
      </c>
      <c r="O1549" s="5" cm="1">
        <f t="array" ref="O1549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49" s="5" cm="1">
        <f t="array" ref="P1549">MAX(IF((ProjectInfoTable[ProjectName]=DiscreteStatsTable[[#This Row],[ProjectName]]),(ProjectInfoTable[ProjectName]=DiscreteStatsTable[[#This Row],[ProjectName]])*ProjectInfoTable[ConfidenceInterval]))</f>
        <v>0.95</v>
      </c>
      <c r="Q1549" s="5">
        <f>IF(AND(DiscreteStatsTable[[#This Row],[RepsWithStatObserved]]=1,Y1549=0),200000000000000000000,IFERROR(_xlfn.T.INV.2T(1 -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49" s="5" cm="1">
        <f t="array" ref="R1549">MIN(IF((DiscreteStatsTable[GroupByKey]=DiscreteStatsTable[[#This Row],[GroupByKey]]),(DiscreteStatsTable[GroupByKey]=DiscreteStatsTable[[#This Row],[GroupByKey]])*DiscreteStatsTable[Average]))</f>
        <v>3.54565224630353</v>
      </c>
      <c r="S1549" s="5" cm="1">
        <f t="array" ref="S1549">MAX(IF((DiscreteStatsTable[GroupByKey]=DiscreteStatsTable[[#This Row],[GroupByKey]]),(DiscreteStatsTable[GroupByKey]=DiscreteStatsTable[[#This Row],[GroupByKey]])*DiscreteStatsTable[Average]))</f>
        <v>3.8036366544294</v>
      </c>
      <c r="T1549" s="5" cm="1">
        <f t="array" ref="T1549">MIN(IF((DiscreteStatsTable[GroupByKey]=DiscreteStatsTable[[#This Row],[GroupByKey]]),(DiscreteStatsTable[GroupByKey]=DiscreteStatsTable[[#This Row],[GroupByKey]])*DiscreteStatsTable[Minimum]))</f>
        <v>1.5061462811478601</v>
      </c>
      <c r="U1549" s="5" cm="1">
        <f t="array" ref="U1549">MAX(IF((DiscreteStatsTable[GroupByKey]=DiscreteStatsTable[[#This Row],[GroupByKey]]),(DiscreteStatsTable[GroupByKey]=DiscreteStatsTable[[#This Row],[GroupByKey]])*DiscreteStatsTable[Maximum]))</f>
        <v>6.9787314641248503</v>
      </c>
      <c r="V1549" s="5" cm="1">
        <f t="array" ref="V1549">IFERROR(AVERAGE(IF((DiscreteStatsTable[GroupByKey]=DiscreteStatsTable[[#This Row],[GroupByKey]]),(DiscreteStatsTable[GroupByKey]=DiscreteStatsTable[[#This Row],[GroupByKey]])*DiscreteStatsTable[NumberObservations])),0)</f>
        <v>305.8</v>
      </c>
      <c r="W1549" s="5">
        <f>IF((DiscreteStatsTable[[#This Row],[RepsRequested]]&gt;1),DiscreteStatsTable[[#This Row],[HalfWidth]],DiscreteStatsTable[[#This Row],[BatchMeansHalfWidth]])</f>
        <v>1.8966233208060453E-2</v>
      </c>
      <c r="X1549" s="5" cm="1">
        <f t="array" ref="X1549">COUNT(IF((DiscreteStatsTable[GroupByKey]=DiscreteStatsTable[[#This Row],[GroupByKey]]),(DiscreteStatsTable[GroupByKey]=DiscreteStatsTable[[#This Row],[GroupByKey]])*DiscreteStatsTable[Replication]))</f>
        <v>50</v>
      </c>
      <c r="Y1549" s="5">
        <f>IF(DiscreteStatsTable[[#This Row],[RepsRequested]]=DiscreteStatsTable[[#This Row],[RepsWithStatObserved]],1,0)</f>
        <v>1</v>
      </c>
    </row>
    <row r="1550" spans="1:25" x14ac:dyDescent="0.25">
      <c r="A1550" t="s">
        <v>68</v>
      </c>
      <c r="B1550" t="s">
        <v>70</v>
      </c>
      <c r="C1550">
        <v>25</v>
      </c>
      <c r="D1550" t="s">
        <v>99</v>
      </c>
      <c r="E1550" t="s">
        <v>77</v>
      </c>
      <c r="F1550" t="s">
        <v>73</v>
      </c>
      <c r="G1550">
        <v>0</v>
      </c>
      <c r="H1550">
        <v>2E+20</v>
      </c>
      <c r="I1550">
        <v>0</v>
      </c>
      <c r="J1550">
        <v>0</v>
      </c>
      <c r="K1550">
        <v>302</v>
      </c>
      <c r="L155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50" s="5" cm="1">
        <f t="array" ref="M1550">MAX(IF((ProjectInfoTable[ProjectName]=DiscreteStatsTable[[#This Row],[ProjectName]]),(ProjectInfoTable[ProjectName]=DiscreteStatsTable[[#This Row],[ProjectName]])*ProjectInfoTable[NumberOfReplications]))</f>
        <v>50</v>
      </c>
      <c r="N1550" s="5" cm="1">
        <f t="array" ref="N1550">IFERROR(AVERAGE(IF((DiscreteStatsTable[GroupByKey]=DiscreteStatsTable[[#This Row],[GroupByKey]]),(DiscreteStatsTable[GroupByKey]=DiscreteStatsTable[[#This Row],[GroupByKey]])*DiscreteStatsTable[Average])),0)</f>
        <v>0</v>
      </c>
      <c r="O1550" s="5" cm="1">
        <f t="array" ref="O1550">IFERROR(_xlfn.STDEV.S(IF((DiscreteStatsTable[GroupByKey]=DiscreteStatsTable[[#This Row],[GroupByKey]]),(DiscreteStatsTable[GroupByKey]=DiscreteStatsTable[[#This Row],[GroupByKey]])*DiscreteStatsTable[Average])),0)</f>
        <v>0</v>
      </c>
      <c r="P1550" s="5" cm="1">
        <f t="array" ref="P1550">MAX(IF((ProjectInfoTable[ProjectName]=DiscreteStatsTable[[#This Row],[ProjectName]]),(ProjectInfoTable[ProjectName]=DiscreteStatsTable[[#This Row],[ProjectName]])*ProjectInfoTable[ConfidenceInterval]))</f>
        <v>0.95</v>
      </c>
      <c r="Q1550" s="5">
        <f>IF(AND(DiscreteStatsTable[[#This Row],[RepsWithStatObserved]]=1,Y1550=0),200000000000000000000,IFERROR(_xlfn.T.INV.2T(1 -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0" s="5" cm="1">
        <f t="array" ref="R1550">MIN(IF((DiscreteStatsTable[GroupByKey]=DiscreteStatsTable[[#This Row],[GroupByKey]]),(DiscreteStatsTable[GroupByKey]=DiscreteStatsTable[[#This Row],[GroupByKey]])*DiscreteStatsTable[Average]))</f>
        <v>0</v>
      </c>
      <c r="S1550" s="5" cm="1">
        <f t="array" ref="S1550">MAX(IF((DiscreteStatsTable[GroupByKey]=DiscreteStatsTable[[#This Row],[GroupByKey]]),(DiscreteStatsTable[GroupByKey]=DiscreteStatsTable[[#This Row],[GroupByKey]])*DiscreteStatsTable[Average]))</f>
        <v>0</v>
      </c>
      <c r="T1550" s="5" cm="1">
        <f t="array" ref="T1550">MIN(IF((DiscreteStatsTable[GroupByKey]=DiscreteStatsTable[[#This Row],[GroupByKey]]),(DiscreteStatsTable[GroupByKey]=DiscreteStatsTable[[#This Row],[GroupByKey]])*DiscreteStatsTable[Minimum]))</f>
        <v>0</v>
      </c>
      <c r="U1550" s="5" cm="1">
        <f t="array" ref="U1550">MAX(IF((DiscreteStatsTable[GroupByKey]=DiscreteStatsTable[[#This Row],[GroupByKey]]),(DiscreteStatsTable[GroupByKey]=DiscreteStatsTable[[#This Row],[GroupByKey]])*DiscreteStatsTable[Maximum]))</f>
        <v>0</v>
      </c>
      <c r="V1550" s="5" cm="1">
        <f t="array" ref="V1550">IFERROR(AVERAGE(IF((DiscreteStatsTable[GroupByKey]=DiscreteStatsTable[[#This Row],[GroupByKey]]),(DiscreteStatsTable[GroupByKey]=DiscreteStatsTable[[#This Row],[GroupByKey]])*DiscreteStatsTable[NumberObservations])),0)</f>
        <v>305.8</v>
      </c>
      <c r="W1550" s="5">
        <f>IF((DiscreteStatsTable[[#This Row],[RepsRequested]]&gt;1),DiscreteStatsTable[[#This Row],[HalfWidth]],DiscreteStatsTable[[#This Row],[BatchMeansHalfWidth]])</f>
        <v>0</v>
      </c>
      <c r="X1550" s="5" cm="1">
        <f t="array" ref="X1550">COUNT(IF((DiscreteStatsTable[GroupByKey]=DiscreteStatsTable[[#This Row],[GroupByKey]]),(DiscreteStatsTable[GroupByKey]=DiscreteStatsTable[[#This Row],[GroupByKey]])*DiscreteStatsTable[Replication]))</f>
        <v>50</v>
      </c>
      <c r="Y1550" s="5">
        <f>IF(DiscreteStatsTable[[#This Row],[RepsRequested]]=DiscreteStatsTable[[#This Row],[RepsWithStatObserved]],1,0)</f>
        <v>1</v>
      </c>
    </row>
    <row r="1551" spans="1:25" x14ac:dyDescent="0.25">
      <c r="A1551" t="s">
        <v>68</v>
      </c>
      <c r="B1551" t="s">
        <v>70</v>
      </c>
      <c r="C1551">
        <v>25</v>
      </c>
      <c r="D1551" t="s">
        <v>99</v>
      </c>
      <c r="E1551" t="s">
        <v>78</v>
      </c>
      <c r="F1551" t="s">
        <v>73</v>
      </c>
      <c r="G1551">
        <v>0.352945265087241</v>
      </c>
      <c r="H1551">
        <v>2E+20</v>
      </c>
      <c r="I1551">
        <v>0</v>
      </c>
      <c r="J1551">
        <v>3.6313509844100098</v>
      </c>
      <c r="K1551">
        <v>302</v>
      </c>
      <c r="L155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51" s="5" cm="1">
        <f t="array" ref="M1551">MAX(IF((ProjectInfoTable[ProjectName]=DiscreteStatsTable[[#This Row],[ProjectName]]),(ProjectInfoTable[ProjectName]=DiscreteStatsTable[[#This Row],[ProjectName]])*ProjectInfoTable[NumberOfReplications]))</f>
        <v>50</v>
      </c>
      <c r="N1551" s="5" cm="1">
        <f t="array" ref="N1551">IFERROR(AVERAGE(IF((DiscreteStatsTable[GroupByKey]=DiscreteStatsTable[[#This Row],[GroupByKey]]),(DiscreteStatsTable[GroupByKey]=DiscreteStatsTable[[#This Row],[GroupByKey]])*DiscreteStatsTable[Average])),0)</f>
        <v>0.39514726730674299</v>
      </c>
      <c r="O1551" s="5" cm="1">
        <f t="array" ref="O1551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51" s="5" cm="1">
        <f t="array" ref="P1551">MAX(IF((ProjectInfoTable[ProjectName]=DiscreteStatsTable[[#This Row],[ProjectName]]),(ProjectInfoTable[ProjectName]=DiscreteStatsTable[[#This Row],[ProjectName]])*ProjectInfoTable[ConfidenceInterval]))</f>
        <v>0.95</v>
      </c>
      <c r="Q1551" s="5">
        <f>IF(AND(DiscreteStatsTable[[#This Row],[RepsWithStatObserved]]=1,Y1551=0),200000000000000000000,IFERROR(_xlfn.T.INV.2T(1 -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51" s="5" cm="1">
        <f t="array" ref="R1551">MIN(IF((DiscreteStatsTable[GroupByKey]=DiscreteStatsTable[[#This Row],[GroupByKey]]),(DiscreteStatsTable[GroupByKey]=DiscreteStatsTable[[#This Row],[GroupByKey]])*DiscreteStatsTable[Average]))</f>
        <v>0.237432783899929</v>
      </c>
      <c r="S1551" s="5" cm="1">
        <f t="array" ref="S1551">MAX(IF((DiscreteStatsTable[GroupByKey]=DiscreteStatsTable[[#This Row],[GroupByKey]]),(DiscreteStatsTable[GroupByKey]=DiscreteStatsTable[[#This Row],[GroupByKey]])*DiscreteStatsTable[Average]))</f>
        <v>0.84867511073416402</v>
      </c>
      <c r="T1551" s="5" cm="1">
        <f t="array" ref="T1551">MIN(IF((DiscreteStatsTable[GroupByKey]=DiscreteStatsTable[[#This Row],[GroupByKey]]),(DiscreteStatsTable[GroupByKey]=DiscreteStatsTable[[#This Row],[GroupByKey]])*DiscreteStatsTable[Minimum]))</f>
        <v>0</v>
      </c>
      <c r="U1551" s="5" cm="1">
        <f t="array" ref="U1551">MAX(IF((DiscreteStatsTable[GroupByKey]=DiscreteStatsTable[[#This Row],[GroupByKey]]),(DiscreteStatsTable[GroupByKey]=DiscreteStatsTable[[#This Row],[GroupByKey]])*DiscreteStatsTable[Maximum]))</f>
        <v>8.0759045309264508</v>
      </c>
      <c r="V1551" s="5" cm="1">
        <f t="array" ref="V1551">IFERROR(AVERAGE(IF((DiscreteStatsTable[GroupByKey]=DiscreteStatsTable[[#This Row],[GroupByKey]]),(DiscreteStatsTable[GroupByKey]=DiscreteStatsTable[[#This Row],[GroupByKey]])*DiscreteStatsTable[NumberObservations])),0)</f>
        <v>305.8</v>
      </c>
      <c r="W1551" s="5">
        <f>IF((DiscreteStatsTable[[#This Row],[RepsRequested]]&gt;1),DiscreteStatsTable[[#This Row],[HalfWidth]],DiscreteStatsTable[[#This Row],[BatchMeansHalfWidth]])</f>
        <v>3.0763164648454102E-2</v>
      </c>
      <c r="X1551" s="5" cm="1">
        <f t="array" ref="X1551">COUNT(IF((DiscreteStatsTable[GroupByKey]=DiscreteStatsTable[[#This Row],[GroupByKey]]),(DiscreteStatsTable[GroupByKey]=DiscreteStatsTable[[#This Row],[GroupByKey]])*DiscreteStatsTable[Replication]))</f>
        <v>50</v>
      </c>
      <c r="Y1551" s="5">
        <f>IF(DiscreteStatsTable[[#This Row],[RepsRequested]]=DiscreteStatsTable[[#This Row],[RepsWithStatObserved]],1,0)</f>
        <v>1</v>
      </c>
    </row>
    <row r="1552" spans="1:25" x14ac:dyDescent="0.25">
      <c r="A1552" t="s">
        <v>68</v>
      </c>
      <c r="B1552" t="s">
        <v>70</v>
      </c>
      <c r="C1552">
        <v>26</v>
      </c>
      <c r="D1552" t="s">
        <v>99</v>
      </c>
      <c r="E1552" t="s">
        <v>72</v>
      </c>
      <c r="F1552" t="s">
        <v>73</v>
      </c>
      <c r="G1552">
        <v>0.122896733474575</v>
      </c>
      <c r="H1552">
        <v>2E+20</v>
      </c>
      <c r="I1552">
        <v>5.0568520447876603E-2</v>
      </c>
      <c r="J1552">
        <v>0.231663616940428</v>
      </c>
      <c r="K1552">
        <v>309</v>
      </c>
      <c r="L155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52" s="5" cm="1">
        <f t="array" ref="M1552">MAX(IF((ProjectInfoTable[ProjectName]=DiscreteStatsTable[[#This Row],[ProjectName]]),(ProjectInfoTable[ProjectName]=DiscreteStatsTable[[#This Row],[ProjectName]])*ProjectInfoTable[NumberOfReplications]))</f>
        <v>50</v>
      </c>
      <c r="N1552" s="5" cm="1">
        <f t="array" ref="N1552">IFERROR(AVERAGE(IF((DiscreteStatsTable[GroupByKey]=DiscreteStatsTable[[#This Row],[GroupByKey]]),(DiscreteStatsTable[GroupByKey]=DiscreteStatsTable[[#This Row],[GroupByKey]])*DiscreteStatsTable[Average])),0)</f>
        <v>0.12177686007467209</v>
      </c>
      <c r="O1552" s="5" cm="1">
        <f t="array" ref="O155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52" s="5" cm="1">
        <f t="array" ref="P1552">MAX(IF((ProjectInfoTable[ProjectName]=DiscreteStatsTable[[#This Row],[ProjectName]]),(ProjectInfoTable[ProjectName]=DiscreteStatsTable[[#This Row],[ProjectName]])*ProjectInfoTable[ConfidenceInterval]))</f>
        <v>0.95</v>
      </c>
      <c r="Q1552" s="5">
        <f>IF(AND(DiscreteStatsTable[[#This Row],[RepsWithStatObserved]]=1,Y1552=0),200000000000000000000,IFERROR(_xlfn.T.INV.2T(1 -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52" s="5" cm="1">
        <f t="array" ref="R1552">MIN(IF((DiscreteStatsTable[GroupByKey]=DiscreteStatsTable[[#This Row],[GroupByKey]]),(DiscreteStatsTable[GroupByKey]=DiscreteStatsTable[[#This Row],[GroupByKey]])*DiscreteStatsTable[Average]))</f>
        <v>0.118188408210118</v>
      </c>
      <c r="S1552" s="5" cm="1">
        <f t="array" ref="S1552">MAX(IF((DiscreteStatsTable[GroupByKey]=DiscreteStatsTable[[#This Row],[GroupByKey]]),(DiscreteStatsTable[GroupByKey]=DiscreteStatsTable[[#This Row],[GroupByKey]])*DiscreteStatsTable[Average]))</f>
        <v>0.12678788848097999</v>
      </c>
      <c r="T1552" s="5" cm="1">
        <f t="array" ref="T1552">MIN(IF((DiscreteStatsTable[GroupByKey]=DiscreteStatsTable[[#This Row],[GroupByKey]]),(DiscreteStatsTable[GroupByKey]=DiscreteStatsTable[[#This Row],[GroupByKey]])*DiscreteStatsTable[Minimum]))</f>
        <v>5.0204876038262097E-2</v>
      </c>
      <c r="U1552" s="5" cm="1">
        <f t="array" ref="U1552">MAX(IF((DiscreteStatsTable[GroupByKey]=DiscreteStatsTable[[#This Row],[GroupByKey]]),(DiscreteStatsTable[GroupByKey]=DiscreteStatsTable[[#This Row],[GroupByKey]])*DiscreteStatsTable[Maximum]))</f>
        <v>0.23262438213749501</v>
      </c>
      <c r="V1552" s="5" cm="1">
        <f t="array" ref="V1552">IFERROR(AVERAGE(IF((DiscreteStatsTable[GroupByKey]=DiscreteStatsTable[[#This Row],[GroupByKey]]),(DiscreteStatsTable[GroupByKey]=DiscreteStatsTable[[#This Row],[GroupByKey]])*DiscreteStatsTable[NumberObservations])),0)</f>
        <v>305.8</v>
      </c>
      <c r="W1552" s="5">
        <f>IF((DiscreteStatsTable[[#This Row],[RepsRequested]]&gt;1),DiscreteStatsTable[[#This Row],[HalfWidth]],DiscreteStatsTable[[#This Row],[BatchMeansHalfWidth]])</f>
        <v>6.3220777360200328E-4</v>
      </c>
      <c r="X1552" s="5" cm="1">
        <f t="array" ref="X1552">COUNT(IF((DiscreteStatsTable[GroupByKey]=DiscreteStatsTable[[#This Row],[GroupByKey]]),(DiscreteStatsTable[GroupByKey]=DiscreteStatsTable[[#This Row],[GroupByKey]])*DiscreteStatsTable[Replication]))</f>
        <v>50</v>
      </c>
      <c r="Y1552" s="5">
        <f>IF(DiscreteStatsTable[[#This Row],[RepsRequested]]=DiscreteStatsTable[[#This Row],[RepsWithStatObserved]],1,0)</f>
        <v>1</v>
      </c>
    </row>
    <row r="1553" spans="1:25" x14ac:dyDescent="0.25">
      <c r="A1553" t="s">
        <v>68</v>
      </c>
      <c r="B1553" t="s">
        <v>70</v>
      </c>
      <c r="C1553">
        <v>26</v>
      </c>
      <c r="D1553" t="s">
        <v>99</v>
      </c>
      <c r="E1553" t="s">
        <v>74</v>
      </c>
      <c r="F1553" t="s">
        <v>73</v>
      </c>
      <c r="G1553">
        <v>4.1534777690254403</v>
      </c>
      <c r="H1553">
        <v>2E+20</v>
      </c>
      <c r="I1553">
        <v>1.5170556134363</v>
      </c>
      <c r="J1553">
        <v>10.919193137879301</v>
      </c>
      <c r="K1553">
        <v>309</v>
      </c>
      <c r="L155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53" s="5" cm="1">
        <f t="array" ref="M1553">MAX(IF((ProjectInfoTable[ProjectName]=DiscreteStatsTable[[#This Row],[ProjectName]]),(ProjectInfoTable[ProjectName]=DiscreteStatsTable[[#This Row],[ProjectName]])*ProjectInfoTable[NumberOfReplications]))</f>
        <v>50</v>
      </c>
      <c r="N1553" s="5" cm="1">
        <f t="array" ref="N1553">IFERROR(AVERAGE(IF((DiscreteStatsTable[GroupByKey]=DiscreteStatsTable[[#This Row],[GroupByKey]]),(DiscreteStatsTable[GroupByKey]=DiscreteStatsTable[[#This Row],[GroupByKey]])*DiscreteStatsTable[Average])),0)</f>
        <v>4.0484530695469045</v>
      </c>
      <c r="O1553" s="5" cm="1">
        <f t="array" ref="O1553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53" s="5" cm="1">
        <f t="array" ref="P1553">MAX(IF((ProjectInfoTable[ProjectName]=DiscreteStatsTable[[#This Row],[ProjectName]]),(ProjectInfoTable[ProjectName]=DiscreteStatsTable[[#This Row],[ProjectName]])*ProjectInfoTable[ConfidenceInterval]))</f>
        <v>0.95</v>
      </c>
      <c r="Q1553" s="5">
        <f>IF(AND(DiscreteStatsTable[[#This Row],[RepsWithStatObserved]]=1,Y1553=0),200000000000000000000,IFERROR(_xlfn.T.INV.2T(1 -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53" s="5" cm="1">
        <f t="array" ref="R1553">MIN(IF((DiscreteStatsTable[GroupByKey]=DiscreteStatsTable[[#This Row],[GroupByKey]]),(DiscreteStatsTable[GroupByKey]=DiscreteStatsTable[[#This Row],[GroupByKey]])*DiscreteStatsTable[Average]))</f>
        <v>3.8225886263195901</v>
      </c>
      <c r="S1553" s="5" cm="1">
        <f t="array" ref="S1553">MAX(IF((DiscreteStatsTable[GroupByKey]=DiscreteStatsTable[[#This Row],[GroupByKey]]),(DiscreteStatsTable[GroupByKey]=DiscreteStatsTable[[#This Row],[GroupByKey]])*DiscreteStatsTable[Average]))</f>
        <v>4.5313661665321696</v>
      </c>
      <c r="T1553" s="5" cm="1">
        <f t="array" ref="T1553">MIN(IF((DiscreteStatsTable[GroupByKey]=DiscreteStatsTable[[#This Row],[GroupByKey]]),(DiscreteStatsTable[GroupByKey]=DiscreteStatsTable[[#This Row],[GroupByKey]])*DiscreteStatsTable[Minimum]))</f>
        <v>1.5061462811478601</v>
      </c>
      <c r="U1553" s="5" cm="1">
        <f t="array" ref="U1553">MAX(IF((DiscreteStatsTable[GroupByKey]=DiscreteStatsTable[[#This Row],[GroupByKey]]),(DiscreteStatsTable[GroupByKey]=DiscreteStatsTable[[#This Row],[GroupByKey]])*DiscreteStatsTable[Maximum]))</f>
        <v>12.7448467115066</v>
      </c>
      <c r="V1553" s="5" cm="1">
        <f t="array" ref="V1553">IFERROR(AVERAGE(IF((DiscreteStatsTable[GroupByKey]=DiscreteStatsTable[[#This Row],[GroupByKey]]),(DiscreteStatsTable[GroupByKey]=DiscreteStatsTable[[#This Row],[GroupByKey]])*DiscreteStatsTable[NumberObservations])),0)</f>
        <v>305.8</v>
      </c>
      <c r="W1553" s="5">
        <f>IF((DiscreteStatsTable[[#This Row],[RepsRequested]]&gt;1),DiscreteStatsTable[[#This Row],[HalfWidth]],DiscreteStatsTable[[#This Row],[BatchMeansHalfWidth]])</f>
        <v>4.3756559630115342E-2</v>
      </c>
      <c r="X1553" s="5" cm="1">
        <f t="array" ref="X1553">COUNT(IF((DiscreteStatsTable[GroupByKey]=DiscreteStatsTable[[#This Row],[GroupByKey]]),(DiscreteStatsTable[GroupByKey]=DiscreteStatsTable[[#This Row],[GroupByKey]])*DiscreteStatsTable[Replication]))</f>
        <v>50</v>
      </c>
      <c r="Y1553" s="5">
        <f>IF(DiscreteStatsTable[[#This Row],[RepsRequested]]=DiscreteStatsTable[[#This Row],[RepsWithStatObserved]],1,0)</f>
        <v>1</v>
      </c>
    </row>
    <row r="1554" spans="1:25" x14ac:dyDescent="0.25">
      <c r="A1554" t="s">
        <v>68</v>
      </c>
      <c r="B1554" t="s">
        <v>70</v>
      </c>
      <c r="C1554">
        <v>26</v>
      </c>
      <c r="D1554" t="s">
        <v>99</v>
      </c>
      <c r="E1554" t="s">
        <v>75</v>
      </c>
      <c r="F1554" t="s">
        <v>73</v>
      </c>
      <c r="G1554">
        <v>0.122896733474575</v>
      </c>
      <c r="H1554">
        <v>2E+20</v>
      </c>
      <c r="I1554">
        <v>5.0568520447876603E-2</v>
      </c>
      <c r="J1554">
        <v>0.231663616940428</v>
      </c>
      <c r="K1554">
        <v>309</v>
      </c>
      <c r="L155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54" s="5" cm="1">
        <f t="array" ref="M1554">MAX(IF((ProjectInfoTable[ProjectName]=DiscreteStatsTable[[#This Row],[ProjectName]]),(ProjectInfoTable[ProjectName]=DiscreteStatsTable[[#This Row],[ProjectName]])*ProjectInfoTable[NumberOfReplications]))</f>
        <v>50</v>
      </c>
      <c r="N1554" s="5" cm="1">
        <f t="array" ref="N1554">IFERROR(AVERAGE(IF((DiscreteStatsTable[GroupByKey]=DiscreteStatsTable[[#This Row],[GroupByKey]]),(DiscreteStatsTable[GroupByKey]=DiscreteStatsTable[[#This Row],[GroupByKey]])*DiscreteStatsTable[Average])),0)</f>
        <v>0.12177686007467209</v>
      </c>
      <c r="O1554" s="5" cm="1">
        <f t="array" ref="O155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54" s="5" cm="1">
        <f t="array" ref="P1554">MAX(IF((ProjectInfoTable[ProjectName]=DiscreteStatsTable[[#This Row],[ProjectName]]),(ProjectInfoTable[ProjectName]=DiscreteStatsTable[[#This Row],[ProjectName]])*ProjectInfoTable[ConfidenceInterval]))</f>
        <v>0.95</v>
      </c>
      <c r="Q1554" s="5">
        <f>IF(AND(DiscreteStatsTable[[#This Row],[RepsWithStatObserved]]=1,Y1554=0),200000000000000000000,IFERROR(_xlfn.T.INV.2T(1 -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54" s="5" cm="1">
        <f t="array" ref="R1554">MIN(IF((DiscreteStatsTable[GroupByKey]=DiscreteStatsTable[[#This Row],[GroupByKey]]),(DiscreteStatsTable[GroupByKey]=DiscreteStatsTable[[#This Row],[GroupByKey]])*DiscreteStatsTable[Average]))</f>
        <v>0.118188408210118</v>
      </c>
      <c r="S1554" s="5" cm="1">
        <f t="array" ref="S1554">MAX(IF((DiscreteStatsTable[GroupByKey]=DiscreteStatsTable[[#This Row],[GroupByKey]]),(DiscreteStatsTable[GroupByKey]=DiscreteStatsTable[[#This Row],[GroupByKey]])*DiscreteStatsTable[Average]))</f>
        <v>0.12678788848097999</v>
      </c>
      <c r="T1554" s="5" cm="1">
        <f t="array" ref="T1554">MIN(IF((DiscreteStatsTable[GroupByKey]=DiscreteStatsTable[[#This Row],[GroupByKey]]),(DiscreteStatsTable[GroupByKey]=DiscreteStatsTable[[#This Row],[GroupByKey]])*DiscreteStatsTable[Minimum]))</f>
        <v>5.0204876038262097E-2</v>
      </c>
      <c r="U1554" s="5" cm="1">
        <f t="array" ref="U1554">MAX(IF((DiscreteStatsTable[GroupByKey]=DiscreteStatsTable[[#This Row],[GroupByKey]]),(DiscreteStatsTable[GroupByKey]=DiscreteStatsTable[[#This Row],[GroupByKey]])*DiscreteStatsTable[Maximum]))</f>
        <v>0.23262438213749501</v>
      </c>
      <c r="V1554" s="5" cm="1">
        <f t="array" ref="V1554">IFERROR(AVERAGE(IF((DiscreteStatsTable[GroupByKey]=DiscreteStatsTable[[#This Row],[GroupByKey]]),(DiscreteStatsTable[GroupByKey]=DiscreteStatsTable[[#This Row],[GroupByKey]])*DiscreteStatsTable[NumberObservations])),0)</f>
        <v>305.8</v>
      </c>
      <c r="W1554" s="5">
        <f>IF((DiscreteStatsTable[[#This Row],[RepsRequested]]&gt;1),DiscreteStatsTable[[#This Row],[HalfWidth]],DiscreteStatsTable[[#This Row],[BatchMeansHalfWidth]])</f>
        <v>6.3220777360200328E-4</v>
      </c>
      <c r="X1554" s="5" cm="1">
        <f t="array" ref="X1554">COUNT(IF((DiscreteStatsTable[GroupByKey]=DiscreteStatsTable[[#This Row],[GroupByKey]]),(DiscreteStatsTable[GroupByKey]=DiscreteStatsTable[[#This Row],[GroupByKey]])*DiscreteStatsTable[Replication]))</f>
        <v>50</v>
      </c>
      <c r="Y1554" s="5">
        <f>IF(DiscreteStatsTable[[#This Row],[RepsRequested]]=DiscreteStatsTable[[#This Row],[RepsWithStatObserved]],1,0)</f>
        <v>1</v>
      </c>
    </row>
    <row r="1555" spans="1:25" x14ac:dyDescent="0.25">
      <c r="A1555" t="s">
        <v>68</v>
      </c>
      <c r="B1555" t="s">
        <v>70</v>
      </c>
      <c r="C1555">
        <v>26</v>
      </c>
      <c r="D1555" t="s">
        <v>99</v>
      </c>
      <c r="E1555" t="s">
        <v>76</v>
      </c>
      <c r="F1555" t="s">
        <v>73</v>
      </c>
      <c r="G1555">
        <v>3.6869020042372602</v>
      </c>
      <c r="H1555">
        <v>2E+20</v>
      </c>
      <c r="I1555">
        <v>1.5170556134363</v>
      </c>
      <c r="J1555">
        <v>6.9499085082128298</v>
      </c>
      <c r="K1555">
        <v>309</v>
      </c>
      <c r="L155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55" s="5" cm="1">
        <f t="array" ref="M1555">MAX(IF((ProjectInfoTable[ProjectName]=DiscreteStatsTable[[#This Row],[ProjectName]]),(ProjectInfoTable[ProjectName]=DiscreteStatsTable[[#This Row],[ProjectName]])*ProjectInfoTable[NumberOfReplications]))</f>
        <v>50</v>
      </c>
      <c r="N1555" s="5" cm="1">
        <f t="array" ref="N1555">IFERROR(AVERAGE(IF((DiscreteStatsTable[GroupByKey]=DiscreteStatsTable[[#This Row],[GroupByKey]]),(DiscreteStatsTable[GroupByKey]=DiscreteStatsTable[[#This Row],[GroupByKey]])*DiscreteStatsTable[Average])),0)</f>
        <v>3.653305802240161</v>
      </c>
      <c r="O1555" s="5" cm="1">
        <f t="array" ref="O1555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55" s="5" cm="1">
        <f t="array" ref="P1555">MAX(IF((ProjectInfoTable[ProjectName]=DiscreteStatsTable[[#This Row],[ProjectName]]),(ProjectInfoTable[ProjectName]=DiscreteStatsTable[[#This Row],[ProjectName]])*ProjectInfoTable[ConfidenceInterval]))</f>
        <v>0.95</v>
      </c>
      <c r="Q1555" s="5">
        <f>IF(AND(DiscreteStatsTable[[#This Row],[RepsWithStatObserved]]=1,Y1555=0),200000000000000000000,IFERROR(_xlfn.T.INV.2T(1 -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55" s="5" cm="1">
        <f t="array" ref="R1555">MIN(IF((DiscreteStatsTable[GroupByKey]=DiscreteStatsTable[[#This Row],[GroupByKey]]),(DiscreteStatsTable[GroupByKey]=DiscreteStatsTable[[#This Row],[GroupByKey]])*DiscreteStatsTable[Average]))</f>
        <v>3.54565224630353</v>
      </c>
      <c r="S1555" s="5" cm="1">
        <f t="array" ref="S1555">MAX(IF((DiscreteStatsTable[GroupByKey]=DiscreteStatsTable[[#This Row],[GroupByKey]]),(DiscreteStatsTable[GroupByKey]=DiscreteStatsTable[[#This Row],[GroupByKey]])*DiscreteStatsTable[Average]))</f>
        <v>3.8036366544294</v>
      </c>
      <c r="T1555" s="5" cm="1">
        <f t="array" ref="T1555">MIN(IF((DiscreteStatsTable[GroupByKey]=DiscreteStatsTable[[#This Row],[GroupByKey]]),(DiscreteStatsTable[GroupByKey]=DiscreteStatsTable[[#This Row],[GroupByKey]])*DiscreteStatsTable[Minimum]))</f>
        <v>1.5061462811478601</v>
      </c>
      <c r="U1555" s="5" cm="1">
        <f t="array" ref="U1555">MAX(IF((DiscreteStatsTable[GroupByKey]=DiscreteStatsTable[[#This Row],[GroupByKey]]),(DiscreteStatsTable[GroupByKey]=DiscreteStatsTable[[#This Row],[GroupByKey]])*DiscreteStatsTable[Maximum]))</f>
        <v>6.9787314641248503</v>
      </c>
      <c r="V1555" s="5" cm="1">
        <f t="array" ref="V1555">IFERROR(AVERAGE(IF((DiscreteStatsTable[GroupByKey]=DiscreteStatsTable[[#This Row],[GroupByKey]]),(DiscreteStatsTable[GroupByKey]=DiscreteStatsTable[[#This Row],[GroupByKey]])*DiscreteStatsTable[NumberObservations])),0)</f>
        <v>305.8</v>
      </c>
      <c r="W1555" s="5">
        <f>IF((DiscreteStatsTable[[#This Row],[RepsRequested]]&gt;1),DiscreteStatsTable[[#This Row],[HalfWidth]],DiscreteStatsTable[[#This Row],[BatchMeansHalfWidth]])</f>
        <v>1.8966233208060453E-2</v>
      </c>
      <c r="X1555" s="5" cm="1">
        <f t="array" ref="X1555">COUNT(IF((DiscreteStatsTable[GroupByKey]=DiscreteStatsTable[[#This Row],[GroupByKey]]),(DiscreteStatsTable[GroupByKey]=DiscreteStatsTable[[#This Row],[GroupByKey]])*DiscreteStatsTable[Replication]))</f>
        <v>50</v>
      </c>
      <c r="Y1555" s="5">
        <f>IF(DiscreteStatsTable[[#This Row],[RepsRequested]]=DiscreteStatsTable[[#This Row],[RepsWithStatObserved]],1,0)</f>
        <v>1</v>
      </c>
    </row>
    <row r="1556" spans="1:25" x14ac:dyDescent="0.25">
      <c r="A1556" t="s">
        <v>68</v>
      </c>
      <c r="B1556" t="s">
        <v>70</v>
      </c>
      <c r="C1556">
        <v>26</v>
      </c>
      <c r="D1556" t="s">
        <v>99</v>
      </c>
      <c r="E1556" t="s">
        <v>77</v>
      </c>
      <c r="F1556" t="s">
        <v>73</v>
      </c>
      <c r="G1556">
        <v>0</v>
      </c>
      <c r="H1556">
        <v>2E+20</v>
      </c>
      <c r="I1556">
        <v>0</v>
      </c>
      <c r="J1556">
        <v>0</v>
      </c>
      <c r="K1556">
        <v>309</v>
      </c>
      <c r="L155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56" s="5" cm="1">
        <f t="array" ref="M1556">MAX(IF((ProjectInfoTable[ProjectName]=DiscreteStatsTable[[#This Row],[ProjectName]]),(ProjectInfoTable[ProjectName]=DiscreteStatsTable[[#This Row],[ProjectName]])*ProjectInfoTable[NumberOfReplications]))</f>
        <v>50</v>
      </c>
      <c r="N1556" s="5" cm="1">
        <f t="array" ref="N1556">IFERROR(AVERAGE(IF((DiscreteStatsTable[GroupByKey]=DiscreteStatsTable[[#This Row],[GroupByKey]]),(DiscreteStatsTable[GroupByKey]=DiscreteStatsTable[[#This Row],[GroupByKey]])*DiscreteStatsTable[Average])),0)</f>
        <v>0</v>
      </c>
      <c r="O1556" s="5" cm="1">
        <f t="array" ref="O1556">IFERROR(_xlfn.STDEV.S(IF((DiscreteStatsTable[GroupByKey]=DiscreteStatsTable[[#This Row],[GroupByKey]]),(DiscreteStatsTable[GroupByKey]=DiscreteStatsTable[[#This Row],[GroupByKey]])*DiscreteStatsTable[Average])),0)</f>
        <v>0</v>
      </c>
      <c r="P1556" s="5" cm="1">
        <f t="array" ref="P1556">MAX(IF((ProjectInfoTable[ProjectName]=DiscreteStatsTable[[#This Row],[ProjectName]]),(ProjectInfoTable[ProjectName]=DiscreteStatsTable[[#This Row],[ProjectName]])*ProjectInfoTable[ConfidenceInterval]))</f>
        <v>0.95</v>
      </c>
      <c r="Q1556" s="5">
        <f>IF(AND(DiscreteStatsTable[[#This Row],[RepsWithStatObserved]]=1,Y1556=0),200000000000000000000,IFERROR(_xlfn.T.INV.2T(1 -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6" s="5" cm="1">
        <f t="array" ref="R1556">MIN(IF((DiscreteStatsTable[GroupByKey]=DiscreteStatsTable[[#This Row],[GroupByKey]]),(DiscreteStatsTable[GroupByKey]=DiscreteStatsTable[[#This Row],[GroupByKey]])*DiscreteStatsTable[Average]))</f>
        <v>0</v>
      </c>
      <c r="S1556" s="5" cm="1">
        <f t="array" ref="S1556">MAX(IF((DiscreteStatsTable[GroupByKey]=DiscreteStatsTable[[#This Row],[GroupByKey]]),(DiscreteStatsTable[GroupByKey]=DiscreteStatsTable[[#This Row],[GroupByKey]])*DiscreteStatsTable[Average]))</f>
        <v>0</v>
      </c>
      <c r="T1556" s="5" cm="1">
        <f t="array" ref="T1556">MIN(IF((DiscreteStatsTable[GroupByKey]=DiscreteStatsTable[[#This Row],[GroupByKey]]),(DiscreteStatsTable[GroupByKey]=DiscreteStatsTable[[#This Row],[GroupByKey]])*DiscreteStatsTable[Minimum]))</f>
        <v>0</v>
      </c>
      <c r="U1556" s="5" cm="1">
        <f t="array" ref="U1556">MAX(IF((DiscreteStatsTable[GroupByKey]=DiscreteStatsTable[[#This Row],[GroupByKey]]),(DiscreteStatsTable[GroupByKey]=DiscreteStatsTable[[#This Row],[GroupByKey]])*DiscreteStatsTable[Maximum]))</f>
        <v>0</v>
      </c>
      <c r="V1556" s="5" cm="1">
        <f t="array" ref="V1556">IFERROR(AVERAGE(IF((DiscreteStatsTable[GroupByKey]=DiscreteStatsTable[[#This Row],[GroupByKey]]),(DiscreteStatsTable[GroupByKey]=DiscreteStatsTable[[#This Row],[GroupByKey]])*DiscreteStatsTable[NumberObservations])),0)</f>
        <v>305.8</v>
      </c>
      <c r="W1556" s="5">
        <f>IF((DiscreteStatsTable[[#This Row],[RepsRequested]]&gt;1),DiscreteStatsTable[[#This Row],[HalfWidth]],DiscreteStatsTable[[#This Row],[BatchMeansHalfWidth]])</f>
        <v>0</v>
      </c>
      <c r="X1556" s="5" cm="1">
        <f t="array" ref="X1556">COUNT(IF((DiscreteStatsTable[GroupByKey]=DiscreteStatsTable[[#This Row],[GroupByKey]]),(DiscreteStatsTable[GroupByKey]=DiscreteStatsTable[[#This Row],[GroupByKey]])*DiscreteStatsTable[Replication]))</f>
        <v>50</v>
      </c>
      <c r="Y1556" s="5">
        <f>IF(DiscreteStatsTable[[#This Row],[RepsRequested]]=DiscreteStatsTable[[#This Row],[RepsWithStatObserved]],1,0)</f>
        <v>1</v>
      </c>
    </row>
    <row r="1557" spans="1:25" x14ac:dyDescent="0.25">
      <c r="A1557" t="s">
        <v>68</v>
      </c>
      <c r="B1557" t="s">
        <v>70</v>
      </c>
      <c r="C1557">
        <v>26</v>
      </c>
      <c r="D1557" t="s">
        <v>99</v>
      </c>
      <c r="E1557" t="s">
        <v>78</v>
      </c>
      <c r="F1557" t="s">
        <v>73</v>
      </c>
      <c r="G1557">
        <v>0.46657576478817703</v>
      </c>
      <c r="H1557">
        <v>2E+20</v>
      </c>
      <c r="I1557">
        <v>0</v>
      </c>
      <c r="J1557">
        <v>4.2751709540555796</v>
      </c>
      <c r="K1557">
        <v>309</v>
      </c>
      <c r="L155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57" s="5" cm="1">
        <f t="array" ref="M1557">MAX(IF((ProjectInfoTable[ProjectName]=DiscreteStatsTable[[#This Row],[ProjectName]]),(ProjectInfoTable[ProjectName]=DiscreteStatsTable[[#This Row],[ProjectName]])*ProjectInfoTable[NumberOfReplications]))</f>
        <v>50</v>
      </c>
      <c r="N1557" s="5" cm="1">
        <f t="array" ref="N1557">IFERROR(AVERAGE(IF((DiscreteStatsTable[GroupByKey]=DiscreteStatsTable[[#This Row],[GroupByKey]]),(DiscreteStatsTable[GroupByKey]=DiscreteStatsTable[[#This Row],[GroupByKey]])*DiscreteStatsTable[Average])),0)</f>
        <v>0.39514726730674299</v>
      </c>
      <c r="O1557" s="5" cm="1">
        <f t="array" ref="O1557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57" s="5" cm="1">
        <f t="array" ref="P1557">MAX(IF((ProjectInfoTable[ProjectName]=DiscreteStatsTable[[#This Row],[ProjectName]]),(ProjectInfoTable[ProjectName]=DiscreteStatsTable[[#This Row],[ProjectName]])*ProjectInfoTable[ConfidenceInterval]))</f>
        <v>0.95</v>
      </c>
      <c r="Q1557" s="5">
        <f>IF(AND(DiscreteStatsTable[[#This Row],[RepsWithStatObserved]]=1,Y1557=0),200000000000000000000,IFERROR(_xlfn.T.INV.2T(1 -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57" s="5" cm="1">
        <f t="array" ref="R1557">MIN(IF((DiscreteStatsTable[GroupByKey]=DiscreteStatsTable[[#This Row],[GroupByKey]]),(DiscreteStatsTable[GroupByKey]=DiscreteStatsTable[[#This Row],[GroupByKey]])*DiscreteStatsTable[Average]))</f>
        <v>0.237432783899929</v>
      </c>
      <c r="S1557" s="5" cm="1">
        <f t="array" ref="S1557">MAX(IF((DiscreteStatsTable[GroupByKey]=DiscreteStatsTable[[#This Row],[GroupByKey]]),(DiscreteStatsTable[GroupByKey]=DiscreteStatsTable[[#This Row],[GroupByKey]])*DiscreteStatsTable[Average]))</f>
        <v>0.84867511073416402</v>
      </c>
      <c r="T1557" s="5" cm="1">
        <f t="array" ref="T1557">MIN(IF((DiscreteStatsTable[GroupByKey]=DiscreteStatsTable[[#This Row],[GroupByKey]]),(DiscreteStatsTable[GroupByKey]=DiscreteStatsTable[[#This Row],[GroupByKey]])*DiscreteStatsTable[Minimum]))</f>
        <v>0</v>
      </c>
      <c r="U1557" s="5" cm="1">
        <f t="array" ref="U1557">MAX(IF((DiscreteStatsTable[GroupByKey]=DiscreteStatsTable[[#This Row],[GroupByKey]]),(DiscreteStatsTable[GroupByKey]=DiscreteStatsTable[[#This Row],[GroupByKey]])*DiscreteStatsTable[Maximum]))</f>
        <v>8.0759045309264508</v>
      </c>
      <c r="V1557" s="5" cm="1">
        <f t="array" ref="V1557">IFERROR(AVERAGE(IF((DiscreteStatsTable[GroupByKey]=DiscreteStatsTable[[#This Row],[GroupByKey]]),(DiscreteStatsTable[GroupByKey]=DiscreteStatsTable[[#This Row],[GroupByKey]])*DiscreteStatsTable[NumberObservations])),0)</f>
        <v>305.8</v>
      </c>
      <c r="W1557" s="5">
        <f>IF((DiscreteStatsTable[[#This Row],[RepsRequested]]&gt;1),DiscreteStatsTable[[#This Row],[HalfWidth]],DiscreteStatsTable[[#This Row],[BatchMeansHalfWidth]])</f>
        <v>3.0763164648454102E-2</v>
      </c>
      <c r="X1557" s="5" cm="1">
        <f t="array" ref="X1557">COUNT(IF((DiscreteStatsTable[GroupByKey]=DiscreteStatsTable[[#This Row],[GroupByKey]]),(DiscreteStatsTable[GroupByKey]=DiscreteStatsTable[[#This Row],[GroupByKey]])*DiscreteStatsTable[Replication]))</f>
        <v>50</v>
      </c>
      <c r="Y1557" s="5">
        <f>IF(DiscreteStatsTable[[#This Row],[RepsRequested]]=DiscreteStatsTable[[#This Row],[RepsWithStatObserved]],1,0)</f>
        <v>1</v>
      </c>
    </row>
    <row r="1558" spans="1:25" x14ac:dyDescent="0.25">
      <c r="A1558" t="s">
        <v>68</v>
      </c>
      <c r="B1558" t="s">
        <v>70</v>
      </c>
      <c r="C1558">
        <v>27</v>
      </c>
      <c r="D1558" t="s">
        <v>99</v>
      </c>
      <c r="E1558" t="s">
        <v>72</v>
      </c>
      <c r="F1558" t="s">
        <v>73</v>
      </c>
      <c r="G1558">
        <v>0.12053655370390599</v>
      </c>
      <c r="H1558">
        <v>2E+20</v>
      </c>
      <c r="I1558">
        <v>5.1522972560684402E-2</v>
      </c>
      <c r="J1558">
        <v>0.22406759394233999</v>
      </c>
      <c r="K1558">
        <v>305</v>
      </c>
      <c r="L155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58" s="5" cm="1">
        <f t="array" ref="M1558">MAX(IF((ProjectInfoTable[ProjectName]=DiscreteStatsTable[[#This Row],[ProjectName]]),(ProjectInfoTable[ProjectName]=DiscreteStatsTable[[#This Row],[ProjectName]])*ProjectInfoTable[NumberOfReplications]))</f>
        <v>50</v>
      </c>
      <c r="N1558" s="5" cm="1">
        <f t="array" ref="N1558">IFERROR(AVERAGE(IF((DiscreteStatsTable[GroupByKey]=DiscreteStatsTable[[#This Row],[GroupByKey]]),(DiscreteStatsTable[GroupByKey]=DiscreteStatsTable[[#This Row],[GroupByKey]])*DiscreteStatsTable[Average])),0)</f>
        <v>0.12177686007467209</v>
      </c>
      <c r="O1558" s="5" cm="1">
        <f t="array" ref="O155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58" s="5" cm="1">
        <f t="array" ref="P1558">MAX(IF((ProjectInfoTable[ProjectName]=DiscreteStatsTable[[#This Row],[ProjectName]]),(ProjectInfoTable[ProjectName]=DiscreteStatsTable[[#This Row],[ProjectName]])*ProjectInfoTable[ConfidenceInterval]))</f>
        <v>0.95</v>
      </c>
      <c r="Q1558" s="5">
        <f>IF(AND(DiscreteStatsTable[[#This Row],[RepsWithStatObserved]]=1,Y1558=0),200000000000000000000,IFERROR(_xlfn.T.INV.2T(1 -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58" s="5" cm="1">
        <f t="array" ref="R1558">MIN(IF((DiscreteStatsTable[GroupByKey]=DiscreteStatsTable[[#This Row],[GroupByKey]]),(DiscreteStatsTable[GroupByKey]=DiscreteStatsTable[[#This Row],[GroupByKey]])*DiscreteStatsTable[Average]))</f>
        <v>0.118188408210118</v>
      </c>
      <c r="S1558" s="5" cm="1">
        <f t="array" ref="S1558">MAX(IF((DiscreteStatsTable[GroupByKey]=DiscreteStatsTable[[#This Row],[GroupByKey]]),(DiscreteStatsTable[GroupByKey]=DiscreteStatsTable[[#This Row],[GroupByKey]])*DiscreteStatsTable[Average]))</f>
        <v>0.12678788848097999</v>
      </c>
      <c r="T1558" s="5" cm="1">
        <f t="array" ref="T1558">MIN(IF((DiscreteStatsTable[GroupByKey]=DiscreteStatsTable[[#This Row],[GroupByKey]]),(DiscreteStatsTable[GroupByKey]=DiscreteStatsTable[[#This Row],[GroupByKey]])*DiscreteStatsTable[Minimum]))</f>
        <v>5.0204876038262097E-2</v>
      </c>
      <c r="U1558" s="5" cm="1">
        <f t="array" ref="U1558">MAX(IF((DiscreteStatsTable[GroupByKey]=DiscreteStatsTable[[#This Row],[GroupByKey]]),(DiscreteStatsTable[GroupByKey]=DiscreteStatsTable[[#This Row],[GroupByKey]])*DiscreteStatsTable[Maximum]))</f>
        <v>0.23262438213749501</v>
      </c>
      <c r="V1558" s="5" cm="1">
        <f t="array" ref="V1558">IFERROR(AVERAGE(IF((DiscreteStatsTable[GroupByKey]=DiscreteStatsTable[[#This Row],[GroupByKey]]),(DiscreteStatsTable[GroupByKey]=DiscreteStatsTable[[#This Row],[GroupByKey]])*DiscreteStatsTable[NumberObservations])),0)</f>
        <v>305.8</v>
      </c>
      <c r="W1558" s="5">
        <f>IF((DiscreteStatsTable[[#This Row],[RepsRequested]]&gt;1),DiscreteStatsTable[[#This Row],[HalfWidth]],DiscreteStatsTable[[#This Row],[BatchMeansHalfWidth]])</f>
        <v>6.3220777360200328E-4</v>
      </c>
      <c r="X1558" s="5" cm="1">
        <f t="array" ref="X1558">COUNT(IF((DiscreteStatsTable[GroupByKey]=DiscreteStatsTable[[#This Row],[GroupByKey]]),(DiscreteStatsTable[GroupByKey]=DiscreteStatsTable[[#This Row],[GroupByKey]])*DiscreteStatsTable[Replication]))</f>
        <v>50</v>
      </c>
      <c r="Y1558" s="5">
        <f>IF(DiscreteStatsTable[[#This Row],[RepsRequested]]=DiscreteStatsTable[[#This Row],[RepsWithStatObserved]],1,0)</f>
        <v>1</v>
      </c>
    </row>
    <row r="1559" spans="1:25" x14ac:dyDescent="0.25">
      <c r="A1559" t="s">
        <v>68</v>
      </c>
      <c r="B1559" t="s">
        <v>70</v>
      </c>
      <c r="C1559">
        <v>27</v>
      </c>
      <c r="D1559" t="s">
        <v>99</v>
      </c>
      <c r="E1559" t="s">
        <v>74</v>
      </c>
      <c r="F1559" t="s">
        <v>73</v>
      </c>
      <c r="G1559">
        <v>3.8983444221956201</v>
      </c>
      <c r="H1559">
        <v>2E+20</v>
      </c>
      <c r="I1559">
        <v>1.5456891768205301</v>
      </c>
      <c r="J1559">
        <v>7.6292765737721897</v>
      </c>
      <c r="K1559">
        <v>305</v>
      </c>
      <c r="L155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59" s="5" cm="1">
        <f t="array" ref="M1559">MAX(IF((ProjectInfoTable[ProjectName]=DiscreteStatsTable[[#This Row],[ProjectName]]),(ProjectInfoTable[ProjectName]=DiscreteStatsTable[[#This Row],[ProjectName]])*ProjectInfoTable[NumberOfReplications]))</f>
        <v>50</v>
      </c>
      <c r="N1559" s="5" cm="1">
        <f t="array" ref="N1559">IFERROR(AVERAGE(IF((DiscreteStatsTable[GroupByKey]=DiscreteStatsTable[[#This Row],[GroupByKey]]),(DiscreteStatsTable[GroupByKey]=DiscreteStatsTable[[#This Row],[GroupByKey]])*DiscreteStatsTable[Average])),0)</f>
        <v>4.0484530695469045</v>
      </c>
      <c r="O1559" s="5" cm="1">
        <f t="array" ref="O1559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59" s="5" cm="1">
        <f t="array" ref="P1559">MAX(IF((ProjectInfoTable[ProjectName]=DiscreteStatsTable[[#This Row],[ProjectName]]),(ProjectInfoTable[ProjectName]=DiscreteStatsTable[[#This Row],[ProjectName]])*ProjectInfoTable[ConfidenceInterval]))</f>
        <v>0.95</v>
      </c>
      <c r="Q1559" s="5">
        <f>IF(AND(DiscreteStatsTable[[#This Row],[RepsWithStatObserved]]=1,Y1559=0),200000000000000000000,IFERROR(_xlfn.T.INV.2T(1 -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59" s="5" cm="1">
        <f t="array" ref="R1559">MIN(IF((DiscreteStatsTable[GroupByKey]=DiscreteStatsTable[[#This Row],[GroupByKey]]),(DiscreteStatsTable[GroupByKey]=DiscreteStatsTable[[#This Row],[GroupByKey]])*DiscreteStatsTable[Average]))</f>
        <v>3.8225886263195901</v>
      </c>
      <c r="S1559" s="5" cm="1">
        <f t="array" ref="S1559">MAX(IF((DiscreteStatsTable[GroupByKey]=DiscreteStatsTable[[#This Row],[GroupByKey]]),(DiscreteStatsTable[GroupByKey]=DiscreteStatsTable[[#This Row],[GroupByKey]])*DiscreteStatsTable[Average]))</f>
        <v>4.5313661665321696</v>
      </c>
      <c r="T1559" s="5" cm="1">
        <f t="array" ref="T1559">MIN(IF((DiscreteStatsTable[GroupByKey]=DiscreteStatsTable[[#This Row],[GroupByKey]]),(DiscreteStatsTable[GroupByKey]=DiscreteStatsTable[[#This Row],[GroupByKey]])*DiscreteStatsTable[Minimum]))</f>
        <v>1.5061462811478601</v>
      </c>
      <c r="U1559" s="5" cm="1">
        <f t="array" ref="U1559">MAX(IF((DiscreteStatsTable[GroupByKey]=DiscreteStatsTable[[#This Row],[GroupByKey]]),(DiscreteStatsTable[GroupByKey]=DiscreteStatsTable[[#This Row],[GroupByKey]])*DiscreteStatsTable[Maximum]))</f>
        <v>12.7448467115066</v>
      </c>
      <c r="V1559" s="5" cm="1">
        <f t="array" ref="V1559">IFERROR(AVERAGE(IF((DiscreteStatsTable[GroupByKey]=DiscreteStatsTable[[#This Row],[GroupByKey]]),(DiscreteStatsTable[GroupByKey]=DiscreteStatsTable[[#This Row],[GroupByKey]])*DiscreteStatsTable[NumberObservations])),0)</f>
        <v>305.8</v>
      </c>
      <c r="W1559" s="5">
        <f>IF((DiscreteStatsTable[[#This Row],[RepsRequested]]&gt;1),DiscreteStatsTable[[#This Row],[HalfWidth]],DiscreteStatsTable[[#This Row],[BatchMeansHalfWidth]])</f>
        <v>4.3756559630115342E-2</v>
      </c>
      <c r="X1559" s="5" cm="1">
        <f t="array" ref="X1559">COUNT(IF((DiscreteStatsTable[GroupByKey]=DiscreteStatsTable[[#This Row],[GroupByKey]]),(DiscreteStatsTable[GroupByKey]=DiscreteStatsTable[[#This Row],[GroupByKey]])*DiscreteStatsTable[Replication]))</f>
        <v>50</v>
      </c>
      <c r="Y1559" s="5">
        <f>IF(DiscreteStatsTable[[#This Row],[RepsRequested]]=DiscreteStatsTable[[#This Row],[RepsWithStatObserved]],1,0)</f>
        <v>1</v>
      </c>
    </row>
    <row r="1560" spans="1:25" x14ac:dyDescent="0.25">
      <c r="A1560" t="s">
        <v>68</v>
      </c>
      <c r="B1560" t="s">
        <v>70</v>
      </c>
      <c r="C1560">
        <v>27</v>
      </c>
      <c r="D1560" t="s">
        <v>99</v>
      </c>
      <c r="E1560" t="s">
        <v>75</v>
      </c>
      <c r="F1560" t="s">
        <v>73</v>
      </c>
      <c r="G1560">
        <v>0.12053655370390599</v>
      </c>
      <c r="H1560">
        <v>2E+20</v>
      </c>
      <c r="I1560">
        <v>5.1522972560684402E-2</v>
      </c>
      <c r="J1560">
        <v>0.22406759394233999</v>
      </c>
      <c r="K1560">
        <v>305</v>
      </c>
      <c r="L156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60" s="5" cm="1">
        <f t="array" ref="M1560">MAX(IF((ProjectInfoTable[ProjectName]=DiscreteStatsTable[[#This Row],[ProjectName]]),(ProjectInfoTable[ProjectName]=DiscreteStatsTable[[#This Row],[ProjectName]])*ProjectInfoTable[NumberOfReplications]))</f>
        <v>50</v>
      </c>
      <c r="N1560" s="5" cm="1">
        <f t="array" ref="N1560">IFERROR(AVERAGE(IF((DiscreteStatsTable[GroupByKey]=DiscreteStatsTable[[#This Row],[GroupByKey]]),(DiscreteStatsTable[GroupByKey]=DiscreteStatsTable[[#This Row],[GroupByKey]])*DiscreteStatsTable[Average])),0)</f>
        <v>0.12177686007467209</v>
      </c>
      <c r="O1560" s="5" cm="1">
        <f t="array" ref="O156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60" s="5" cm="1">
        <f t="array" ref="P1560">MAX(IF((ProjectInfoTable[ProjectName]=DiscreteStatsTable[[#This Row],[ProjectName]]),(ProjectInfoTable[ProjectName]=DiscreteStatsTable[[#This Row],[ProjectName]])*ProjectInfoTable[ConfidenceInterval]))</f>
        <v>0.95</v>
      </c>
      <c r="Q1560" s="5">
        <f>IF(AND(DiscreteStatsTable[[#This Row],[RepsWithStatObserved]]=1,Y1560=0),200000000000000000000,IFERROR(_xlfn.T.INV.2T(1 -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60" s="5" cm="1">
        <f t="array" ref="R1560">MIN(IF((DiscreteStatsTable[GroupByKey]=DiscreteStatsTable[[#This Row],[GroupByKey]]),(DiscreteStatsTable[GroupByKey]=DiscreteStatsTable[[#This Row],[GroupByKey]])*DiscreteStatsTable[Average]))</f>
        <v>0.118188408210118</v>
      </c>
      <c r="S1560" s="5" cm="1">
        <f t="array" ref="S1560">MAX(IF((DiscreteStatsTable[GroupByKey]=DiscreteStatsTable[[#This Row],[GroupByKey]]),(DiscreteStatsTable[GroupByKey]=DiscreteStatsTable[[#This Row],[GroupByKey]])*DiscreteStatsTable[Average]))</f>
        <v>0.12678788848097999</v>
      </c>
      <c r="T1560" s="5" cm="1">
        <f t="array" ref="T1560">MIN(IF((DiscreteStatsTable[GroupByKey]=DiscreteStatsTable[[#This Row],[GroupByKey]]),(DiscreteStatsTable[GroupByKey]=DiscreteStatsTable[[#This Row],[GroupByKey]])*DiscreteStatsTable[Minimum]))</f>
        <v>5.0204876038262097E-2</v>
      </c>
      <c r="U1560" s="5" cm="1">
        <f t="array" ref="U1560">MAX(IF((DiscreteStatsTable[GroupByKey]=DiscreteStatsTable[[#This Row],[GroupByKey]]),(DiscreteStatsTable[GroupByKey]=DiscreteStatsTable[[#This Row],[GroupByKey]])*DiscreteStatsTable[Maximum]))</f>
        <v>0.23262438213749501</v>
      </c>
      <c r="V1560" s="5" cm="1">
        <f t="array" ref="V1560">IFERROR(AVERAGE(IF((DiscreteStatsTable[GroupByKey]=DiscreteStatsTable[[#This Row],[GroupByKey]]),(DiscreteStatsTable[GroupByKey]=DiscreteStatsTable[[#This Row],[GroupByKey]])*DiscreteStatsTable[NumberObservations])),0)</f>
        <v>305.8</v>
      </c>
      <c r="W1560" s="5">
        <f>IF((DiscreteStatsTable[[#This Row],[RepsRequested]]&gt;1),DiscreteStatsTable[[#This Row],[HalfWidth]],DiscreteStatsTable[[#This Row],[BatchMeansHalfWidth]])</f>
        <v>6.3220777360200328E-4</v>
      </c>
      <c r="X1560" s="5" cm="1">
        <f t="array" ref="X1560">COUNT(IF((DiscreteStatsTable[GroupByKey]=DiscreteStatsTable[[#This Row],[GroupByKey]]),(DiscreteStatsTable[GroupByKey]=DiscreteStatsTable[[#This Row],[GroupByKey]])*DiscreteStatsTable[Replication]))</f>
        <v>50</v>
      </c>
      <c r="Y1560" s="5">
        <f>IF(DiscreteStatsTable[[#This Row],[RepsRequested]]=DiscreteStatsTable[[#This Row],[RepsWithStatObserved]],1,0)</f>
        <v>1</v>
      </c>
    </row>
    <row r="1561" spans="1:25" x14ac:dyDescent="0.25">
      <c r="A1561" t="s">
        <v>68</v>
      </c>
      <c r="B1561" t="s">
        <v>70</v>
      </c>
      <c r="C1561">
        <v>27</v>
      </c>
      <c r="D1561" t="s">
        <v>99</v>
      </c>
      <c r="E1561" t="s">
        <v>76</v>
      </c>
      <c r="F1561" t="s">
        <v>73</v>
      </c>
      <c r="G1561">
        <v>3.6160966111171899</v>
      </c>
      <c r="H1561">
        <v>2E+20</v>
      </c>
      <c r="I1561">
        <v>1.5456891768205301</v>
      </c>
      <c r="J1561">
        <v>6.72202781827019</v>
      </c>
      <c r="K1561">
        <v>305</v>
      </c>
      <c r="L156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61" s="5" cm="1">
        <f t="array" ref="M1561">MAX(IF((ProjectInfoTable[ProjectName]=DiscreteStatsTable[[#This Row],[ProjectName]]),(ProjectInfoTable[ProjectName]=DiscreteStatsTable[[#This Row],[ProjectName]])*ProjectInfoTable[NumberOfReplications]))</f>
        <v>50</v>
      </c>
      <c r="N1561" s="5" cm="1">
        <f t="array" ref="N1561">IFERROR(AVERAGE(IF((DiscreteStatsTable[GroupByKey]=DiscreteStatsTable[[#This Row],[GroupByKey]]),(DiscreteStatsTable[GroupByKey]=DiscreteStatsTable[[#This Row],[GroupByKey]])*DiscreteStatsTable[Average])),0)</f>
        <v>3.653305802240161</v>
      </c>
      <c r="O1561" s="5" cm="1">
        <f t="array" ref="O1561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61" s="5" cm="1">
        <f t="array" ref="P1561">MAX(IF((ProjectInfoTable[ProjectName]=DiscreteStatsTable[[#This Row],[ProjectName]]),(ProjectInfoTable[ProjectName]=DiscreteStatsTable[[#This Row],[ProjectName]])*ProjectInfoTable[ConfidenceInterval]))</f>
        <v>0.95</v>
      </c>
      <c r="Q1561" s="5">
        <f>IF(AND(DiscreteStatsTable[[#This Row],[RepsWithStatObserved]]=1,Y1561=0),200000000000000000000,IFERROR(_xlfn.T.INV.2T(1 -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61" s="5" cm="1">
        <f t="array" ref="R1561">MIN(IF((DiscreteStatsTable[GroupByKey]=DiscreteStatsTable[[#This Row],[GroupByKey]]),(DiscreteStatsTable[GroupByKey]=DiscreteStatsTable[[#This Row],[GroupByKey]])*DiscreteStatsTable[Average]))</f>
        <v>3.54565224630353</v>
      </c>
      <c r="S1561" s="5" cm="1">
        <f t="array" ref="S1561">MAX(IF((DiscreteStatsTable[GroupByKey]=DiscreteStatsTable[[#This Row],[GroupByKey]]),(DiscreteStatsTable[GroupByKey]=DiscreteStatsTable[[#This Row],[GroupByKey]])*DiscreteStatsTable[Average]))</f>
        <v>3.8036366544294</v>
      </c>
      <c r="T1561" s="5" cm="1">
        <f t="array" ref="T1561">MIN(IF((DiscreteStatsTable[GroupByKey]=DiscreteStatsTable[[#This Row],[GroupByKey]]),(DiscreteStatsTable[GroupByKey]=DiscreteStatsTable[[#This Row],[GroupByKey]])*DiscreteStatsTable[Minimum]))</f>
        <v>1.5061462811478601</v>
      </c>
      <c r="U1561" s="5" cm="1">
        <f t="array" ref="U1561">MAX(IF((DiscreteStatsTable[GroupByKey]=DiscreteStatsTable[[#This Row],[GroupByKey]]),(DiscreteStatsTable[GroupByKey]=DiscreteStatsTable[[#This Row],[GroupByKey]])*DiscreteStatsTable[Maximum]))</f>
        <v>6.9787314641248503</v>
      </c>
      <c r="V1561" s="5" cm="1">
        <f t="array" ref="V1561">IFERROR(AVERAGE(IF((DiscreteStatsTable[GroupByKey]=DiscreteStatsTable[[#This Row],[GroupByKey]]),(DiscreteStatsTable[GroupByKey]=DiscreteStatsTable[[#This Row],[GroupByKey]])*DiscreteStatsTable[NumberObservations])),0)</f>
        <v>305.8</v>
      </c>
      <c r="W1561" s="5">
        <f>IF((DiscreteStatsTable[[#This Row],[RepsRequested]]&gt;1),DiscreteStatsTable[[#This Row],[HalfWidth]],DiscreteStatsTable[[#This Row],[BatchMeansHalfWidth]])</f>
        <v>1.8966233208060453E-2</v>
      </c>
      <c r="X1561" s="5" cm="1">
        <f t="array" ref="X1561">COUNT(IF((DiscreteStatsTable[GroupByKey]=DiscreteStatsTable[[#This Row],[GroupByKey]]),(DiscreteStatsTable[GroupByKey]=DiscreteStatsTable[[#This Row],[GroupByKey]])*DiscreteStatsTable[Replication]))</f>
        <v>50</v>
      </c>
      <c r="Y1561" s="5">
        <f>IF(DiscreteStatsTable[[#This Row],[RepsRequested]]=DiscreteStatsTable[[#This Row],[RepsWithStatObserved]],1,0)</f>
        <v>1</v>
      </c>
    </row>
    <row r="1562" spans="1:25" x14ac:dyDescent="0.25">
      <c r="A1562" t="s">
        <v>68</v>
      </c>
      <c r="B1562" t="s">
        <v>70</v>
      </c>
      <c r="C1562">
        <v>27</v>
      </c>
      <c r="D1562" t="s">
        <v>99</v>
      </c>
      <c r="E1562" t="s">
        <v>77</v>
      </c>
      <c r="F1562" t="s">
        <v>73</v>
      </c>
      <c r="G1562">
        <v>0</v>
      </c>
      <c r="H1562">
        <v>2E+20</v>
      </c>
      <c r="I1562">
        <v>0</v>
      </c>
      <c r="J1562">
        <v>0</v>
      </c>
      <c r="K1562">
        <v>305</v>
      </c>
      <c r="L156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62" s="5" cm="1">
        <f t="array" ref="M1562">MAX(IF((ProjectInfoTable[ProjectName]=DiscreteStatsTable[[#This Row],[ProjectName]]),(ProjectInfoTable[ProjectName]=DiscreteStatsTable[[#This Row],[ProjectName]])*ProjectInfoTable[NumberOfReplications]))</f>
        <v>50</v>
      </c>
      <c r="N1562" s="5" cm="1">
        <f t="array" ref="N1562">IFERROR(AVERAGE(IF((DiscreteStatsTable[GroupByKey]=DiscreteStatsTable[[#This Row],[GroupByKey]]),(DiscreteStatsTable[GroupByKey]=DiscreteStatsTable[[#This Row],[GroupByKey]])*DiscreteStatsTable[Average])),0)</f>
        <v>0</v>
      </c>
      <c r="O1562" s="5" cm="1">
        <f t="array" ref="O1562">IFERROR(_xlfn.STDEV.S(IF((DiscreteStatsTable[GroupByKey]=DiscreteStatsTable[[#This Row],[GroupByKey]]),(DiscreteStatsTable[GroupByKey]=DiscreteStatsTable[[#This Row],[GroupByKey]])*DiscreteStatsTable[Average])),0)</f>
        <v>0</v>
      </c>
      <c r="P1562" s="5" cm="1">
        <f t="array" ref="P1562">MAX(IF((ProjectInfoTable[ProjectName]=DiscreteStatsTable[[#This Row],[ProjectName]]),(ProjectInfoTable[ProjectName]=DiscreteStatsTable[[#This Row],[ProjectName]])*ProjectInfoTable[ConfidenceInterval]))</f>
        <v>0.95</v>
      </c>
      <c r="Q1562" s="5">
        <f>IF(AND(DiscreteStatsTable[[#This Row],[RepsWithStatObserved]]=1,Y1562=0),200000000000000000000,IFERROR(_xlfn.T.INV.2T(1 -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62" s="5" cm="1">
        <f t="array" ref="R1562">MIN(IF((DiscreteStatsTable[GroupByKey]=DiscreteStatsTable[[#This Row],[GroupByKey]]),(DiscreteStatsTable[GroupByKey]=DiscreteStatsTable[[#This Row],[GroupByKey]])*DiscreteStatsTable[Average]))</f>
        <v>0</v>
      </c>
      <c r="S1562" s="5" cm="1">
        <f t="array" ref="S1562">MAX(IF((DiscreteStatsTable[GroupByKey]=DiscreteStatsTable[[#This Row],[GroupByKey]]),(DiscreteStatsTable[GroupByKey]=DiscreteStatsTable[[#This Row],[GroupByKey]])*DiscreteStatsTable[Average]))</f>
        <v>0</v>
      </c>
      <c r="T1562" s="5" cm="1">
        <f t="array" ref="T1562">MIN(IF((DiscreteStatsTable[GroupByKey]=DiscreteStatsTable[[#This Row],[GroupByKey]]),(DiscreteStatsTable[GroupByKey]=DiscreteStatsTable[[#This Row],[GroupByKey]])*DiscreteStatsTable[Minimum]))</f>
        <v>0</v>
      </c>
      <c r="U1562" s="5" cm="1">
        <f t="array" ref="U1562">MAX(IF((DiscreteStatsTable[GroupByKey]=DiscreteStatsTable[[#This Row],[GroupByKey]]),(DiscreteStatsTable[GroupByKey]=DiscreteStatsTable[[#This Row],[GroupByKey]])*DiscreteStatsTable[Maximum]))</f>
        <v>0</v>
      </c>
      <c r="V1562" s="5" cm="1">
        <f t="array" ref="V1562">IFERROR(AVERAGE(IF((DiscreteStatsTable[GroupByKey]=DiscreteStatsTable[[#This Row],[GroupByKey]]),(DiscreteStatsTable[GroupByKey]=DiscreteStatsTable[[#This Row],[GroupByKey]])*DiscreteStatsTable[NumberObservations])),0)</f>
        <v>305.8</v>
      </c>
      <c r="W1562" s="5">
        <f>IF((DiscreteStatsTable[[#This Row],[RepsRequested]]&gt;1),DiscreteStatsTable[[#This Row],[HalfWidth]],DiscreteStatsTable[[#This Row],[BatchMeansHalfWidth]])</f>
        <v>0</v>
      </c>
      <c r="X1562" s="5" cm="1">
        <f t="array" ref="X1562">COUNT(IF((DiscreteStatsTable[GroupByKey]=DiscreteStatsTable[[#This Row],[GroupByKey]]),(DiscreteStatsTable[GroupByKey]=DiscreteStatsTable[[#This Row],[GroupByKey]])*DiscreteStatsTable[Replication]))</f>
        <v>50</v>
      </c>
      <c r="Y1562" s="5">
        <f>IF(DiscreteStatsTable[[#This Row],[RepsRequested]]=DiscreteStatsTable[[#This Row],[RepsWithStatObserved]],1,0)</f>
        <v>1</v>
      </c>
    </row>
    <row r="1563" spans="1:25" x14ac:dyDescent="0.25">
      <c r="A1563" t="s">
        <v>68</v>
      </c>
      <c r="B1563" t="s">
        <v>70</v>
      </c>
      <c r="C1563">
        <v>27</v>
      </c>
      <c r="D1563" t="s">
        <v>99</v>
      </c>
      <c r="E1563" t="s">
        <v>78</v>
      </c>
      <c r="F1563" t="s">
        <v>73</v>
      </c>
      <c r="G1563">
        <v>0.282247811078435</v>
      </c>
      <c r="H1563">
        <v>2E+20</v>
      </c>
      <c r="I1563">
        <v>0</v>
      </c>
      <c r="J1563">
        <v>3.1594228640441302</v>
      </c>
      <c r="K1563">
        <v>305</v>
      </c>
      <c r="L156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63" s="5" cm="1">
        <f t="array" ref="M1563">MAX(IF((ProjectInfoTable[ProjectName]=DiscreteStatsTable[[#This Row],[ProjectName]]),(ProjectInfoTable[ProjectName]=DiscreteStatsTable[[#This Row],[ProjectName]])*ProjectInfoTable[NumberOfReplications]))</f>
        <v>50</v>
      </c>
      <c r="N1563" s="5" cm="1">
        <f t="array" ref="N1563">IFERROR(AVERAGE(IF((DiscreteStatsTable[GroupByKey]=DiscreteStatsTable[[#This Row],[GroupByKey]]),(DiscreteStatsTable[GroupByKey]=DiscreteStatsTable[[#This Row],[GroupByKey]])*DiscreteStatsTable[Average])),0)</f>
        <v>0.39514726730674299</v>
      </c>
      <c r="O1563" s="5" cm="1">
        <f t="array" ref="O1563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63" s="5" cm="1">
        <f t="array" ref="P1563">MAX(IF((ProjectInfoTable[ProjectName]=DiscreteStatsTable[[#This Row],[ProjectName]]),(ProjectInfoTable[ProjectName]=DiscreteStatsTable[[#This Row],[ProjectName]])*ProjectInfoTable[ConfidenceInterval]))</f>
        <v>0.95</v>
      </c>
      <c r="Q1563" s="5">
        <f>IF(AND(DiscreteStatsTable[[#This Row],[RepsWithStatObserved]]=1,Y1563=0),200000000000000000000,IFERROR(_xlfn.T.INV.2T(1 -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63" s="5" cm="1">
        <f t="array" ref="R1563">MIN(IF((DiscreteStatsTable[GroupByKey]=DiscreteStatsTable[[#This Row],[GroupByKey]]),(DiscreteStatsTable[GroupByKey]=DiscreteStatsTable[[#This Row],[GroupByKey]])*DiscreteStatsTable[Average]))</f>
        <v>0.237432783899929</v>
      </c>
      <c r="S1563" s="5" cm="1">
        <f t="array" ref="S1563">MAX(IF((DiscreteStatsTable[GroupByKey]=DiscreteStatsTable[[#This Row],[GroupByKey]]),(DiscreteStatsTable[GroupByKey]=DiscreteStatsTable[[#This Row],[GroupByKey]])*DiscreteStatsTable[Average]))</f>
        <v>0.84867511073416402</v>
      </c>
      <c r="T1563" s="5" cm="1">
        <f t="array" ref="T1563">MIN(IF((DiscreteStatsTable[GroupByKey]=DiscreteStatsTable[[#This Row],[GroupByKey]]),(DiscreteStatsTable[GroupByKey]=DiscreteStatsTable[[#This Row],[GroupByKey]])*DiscreteStatsTable[Minimum]))</f>
        <v>0</v>
      </c>
      <c r="U1563" s="5" cm="1">
        <f t="array" ref="U1563">MAX(IF((DiscreteStatsTable[GroupByKey]=DiscreteStatsTable[[#This Row],[GroupByKey]]),(DiscreteStatsTable[GroupByKey]=DiscreteStatsTable[[#This Row],[GroupByKey]])*DiscreteStatsTable[Maximum]))</f>
        <v>8.0759045309264508</v>
      </c>
      <c r="V1563" s="5" cm="1">
        <f t="array" ref="V1563">IFERROR(AVERAGE(IF((DiscreteStatsTable[GroupByKey]=DiscreteStatsTable[[#This Row],[GroupByKey]]),(DiscreteStatsTable[GroupByKey]=DiscreteStatsTable[[#This Row],[GroupByKey]])*DiscreteStatsTable[NumberObservations])),0)</f>
        <v>305.8</v>
      </c>
      <c r="W1563" s="5">
        <f>IF((DiscreteStatsTable[[#This Row],[RepsRequested]]&gt;1),DiscreteStatsTable[[#This Row],[HalfWidth]],DiscreteStatsTable[[#This Row],[BatchMeansHalfWidth]])</f>
        <v>3.0763164648454102E-2</v>
      </c>
      <c r="X1563" s="5" cm="1">
        <f t="array" ref="X1563">COUNT(IF((DiscreteStatsTable[GroupByKey]=DiscreteStatsTable[[#This Row],[GroupByKey]]),(DiscreteStatsTable[GroupByKey]=DiscreteStatsTable[[#This Row],[GroupByKey]])*DiscreteStatsTable[Replication]))</f>
        <v>50</v>
      </c>
      <c r="Y1563" s="5">
        <f>IF(DiscreteStatsTable[[#This Row],[RepsRequested]]=DiscreteStatsTable[[#This Row],[RepsWithStatObserved]],1,0)</f>
        <v>1</v>
      </c>
    </row>
    <row r="1564" spans="1:25" x14ac:dyDescent="0.25">
      <c r="A1564" t="s">
        <v>68</v>
      </c>
      <c r="B1564" t="s">
        <v>70</v>
      </c>
      <c r="C1564">
        <v>28</v>
      </c>
      <c r="D1564" t="s">
        <v>99</v>
      </c>
      <c r="E1564" t="s">
        <v>72</v>
      </c>
      <c r="F1564" t="s">
        <v>73</v>
      </c>
      <c r="G1564">
        <v>0.11959754436298201</v>
      </c>
      <c r="H1564">
        <v>2E+20</v>
      </c>
      <c r="I1564">
        <v>5.2118606224542001E-2</v>
      </c>
      <c r="J1564">
        <v>0.22685614351215899</v>
      </c>
      <c r="K1564">
        <v>310</v>
      </c>
      <c r="L156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64" s="5" cm="1">
        <f t="array" ref="M1564">MAX(IF((ProjectInfoTable[ProjectName]=DiscreteStatsTable[[#This Row],[ProjectName]]),(ProjectInfoTable[ProjectName]=DiscreteStatsTable[[#This Row],[ProjectName]])*ProjectInfoTable[NumberOfReplications]))</f>
        <v>50</v>
      </c>
      <c r="N1564" s="5" cm="1">
        <f t="array" ref="N1564">IFERROR(AVERAGE(IF((DiscreteStatsTable[GroupByKey]=DiscreteStatsTable[[#This Row],[GroupByKey]]),(DiscreteStatsTable[GroupByKey]=DiscreteStatsTable[[#This Row],[GroupByKey]])*DiscreteStatsTable[Average])),0)</f>
        <v>0.12177686007467209</v>
      </c>
      <c r="O1564" s="5" cm="1">
        <f t="array" ref="O156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64" s="5" cm="1">
        <f t="array" ref="P1564">MAX(IF((ProjectInfoTable[ProjectName]=DiscreteStatsTable[[#This Row],[ProjectName]]),(ProjectInfoTable[ProjectName]=DiscreteStatsTable[[#This Row],[ProjectName]])*ProjectInfoTable[ConfidenceInterval]))</f>
        <v>0.95</v>
      </c>
      <c r="Q1564" s="5">
        <f>IF(AND(DiscreteStatsTable[[#This Row],[RepsWithStatObserved]]=1,Y1564=0),200000000000000000000,IFERROR(_xlfn.T.INV.2T(1 -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64" s="5" cm="1">
        <f t="array" ref="R1564">MIN(IF((DiscreteStatsTable[GroupByKey]=DiscreteStatsTable[[#This Row],[GroupByKey]]),(DiscreteStatsTable[GroupByKey]=DiscreteStatsTable[[#This Row],[GroupByKey]])*DiscreteStatsTable[Average]))</f>
        <v>0.118188408210118</v>
      </c>
      <c r="S1564" s="5" cm="1">
        <f t="array" ref="S1564">MAX(IF((DiscreteStatsTable[GroupByKey]=DiscreteStatsTable[[#This Row],[GroupByKey]]),(DiscreteStatsTable[GroupByKey]=DiscreteStatsTable[[#This Row],[GroupByKey]])*DiscreteStatsTable[Average]))</f>
        <v>0.12678788848097999</v>
      </c>
      <c r="T1564" s="5" cm="1">
        <f t="array" ref="T1564">MIN(IF((DiscreteStatsTable[GroupByKey]=DiscreteStatsTable[[#This Row],[GroupByKey]]),(DiscreteStatsTable[GroupByKey]=DiscreteStatsTable[[#This Row],[GroupByKey]])*DiscreteStatsTable[Minimum]))</f>
        <v>5.0204876038262097E-2</v>
      </c>
      <c r="U1564" s="5" cm="1">
        <f t="array" ref="U1564">MAX(IF((DiscreteStatsTable[GroupByKey]=DiscreteStatsTable[[#This Row],[GroupByKey]]),(DiscreteStatsTable[GroupByKey]=DiscreteStatsTable[[#This Row],[GroupByKey]])*DiscreteStatsTable[Maximum]))</f>
        <v>0.23262438213749501</v>
      </c>
      <c r="V1564" s="5" cm="1">
        <f t="array" ref="V1564">IFERROR(AVERAGE(IF((DiscreteStatsTable[GroupByKey]=DiscreteStatsTable[[#This Row],[GroupByKey]]),(DiscreteStatsTable[GroupByKey]=DiscreteStatsTable[[#This Row],[GroupByKey]])*DiscreteStatsTable[NumberObservations])),0)</f>
        <v>305.8</v>
      </c>
      <c r="W1564" s="5">
        <f>IF((DiscreteStatsTable[[#This Row],[RepsRequested]]&gt;1),DiscreteStatsTable[[#This Row],[HalfWidth]],DiscreteStatsTable[[#This Row],[BatchMeansHalfWidth]])</f>
        <v>6.3220777360200328E-4</v>
      </c>
      <c r="X1564" s="5" cm="1">
        <f t="array" ref="X1564">COUNT(IF((DiscreteStatsTable[GroupByKey]=DiscreteStatsTable[[#This Row],[GroupByKey]]),(DiscreteStatsTable[GroupByKey]=DiscreteStatsTable[[#This Row],[GroupByKey]])*DiscreteStatsTable[Replication]))</f>
        <v>50</v>
      </c>
      <c r="Y1564" s="5">
        <f>IF(DiscreteStatsTable[[#This Row],[RepsRequested]]=DiscreteStatsTable[[#This Row],[RepsWithStatObserved]],1,0)</f>
        <v>1</v>
      </c>
    </row>
    <row r="1565" spans="1:25" x14ac:dyDescent="0.25">
      <c r="A1565" t="s">
        <v>68</v>
      </c>
      <c r="B1565" t="s">
        <v>70</v>
      </c>
      <c r="C1565">
        <v>28</v>
      </c>
      <c r="D1565" t="s">
        <v>99</v>
      </c>
      <c r="E1565" t="s">
        <v>74</v>
      </c>
      <c r="F1565" t="s">
        <v>73</v>
      </c>
      <c r="G1565">
        <v>3.8373414649459998</v>
      </c>
      <c r="H1565">
        <v>2E+20</v>
      </c>
      <c r="I1565">
        <v>1.56355818673626</v>
      </c>
      <c r="J1565">
        <v>8.1229518010645201</v>
      </c>
      <c r="K1565">
        <v>310</v>
      </c>
      <c r="L156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65" s="5" cm="1">
        <f t="array" ref="M1565">MAX(IF((ProjectInfoTable[ProjectName]=DiscreteStatsTable[[#This Row],[ProjectName]]),(ProjectInfoTable[ProjectName]=DiscreteStatsTable[[#This Row],[ProjectName]])*ProjectInfoTable[NumberOfReplications]))</f>
        <v>50</v>
      </c>
      <c r="N1565" s="5" cm="1">
        <f t="array" ref="N1565">IFERROR(AVERAGE(IF((DiscreteStatsTable[GroupByKey]=DiscreteStatsTable[[#This Row],[GroupByKey]]),(DiscreteStatsTable[GroupByKey]=DiscreteStatsTable[[#This Row],[GroupByKey]])*DiscreteStatsTable[Average])),0)</f>
        <v>4.0484530695469045</v>
      </c>
      <c r="O1565" s="5" cm="1">
        <f t="array" ref="O1565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65" s="5" cm="1">
        <f t="array" ref="P1565">MAX(IF((ProjectInfoTable[ProjectName]=DiscreteStatsTable[[#This Row],[ProjectName]]),(ProjectInfoTable[ProjectName]=DiscreteStatsTable[[#This Row],[ProjectName]])*ProjectInfoTable[ConfidenceInterval]))</f>
        <v>0.95</v>
      </c>
      <c r="Q1565" s="5">
        <f>IF(AND(DiscreteStatsTable[[#This Row],[RepsWithStatObserved]]=1,Y1565=0),200000000000000000000,IFERROR(_xlfn.T.INV.2T(1 -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65" s="5" cm="1">
        <f t="array" ref="R1565">MIN(IF((DiscreteStatsTable[GroupByKey]=DiscreteStatsTable[[#This Row],[GroupByKey]]),(DiscreteStatsTable[GroupByKey]=DiscreteStatsTable[[#This Row],[GroupByKey]])*DiscreteStatsTable[Average]))</f>
        <v>3.8225886263195901</v>
      </c>
      <c r="S1565" s="5" cm="1">
        <f t="array" ref="S1565">MAX(IF((DiscreteStatsTable[GroupByKey]=DiscreteStatsTable[[#This Row],[GroupByKey]]),(DiscreteStatsTable[GroupByKey]=DiscreteStatsTable[[#This Row],[GroupByKey]])*DiscreteStatsTable[Average]))</f>
        <v>4.5313661665321696</v>
      </c>
      <c r="T1565" s="5" cm="1">
        <f t="array" ref="T1565">MIN(IF((DiscreteStatsTable[GroupByKey]=DiscreteStatsTable[[#This Row],[GroupByKey]]),(DiscreteStatsTable[GroupByKey]=DiscreteStatsTable[[#This Row],[GroupByKey]])*DiscreteStatsTable[Minimum]))</f>
        <v>1.5061462811478601</v>
      </c>
      <c r="U1565" s="5" cm="1">
        <f t="array" ref="U1565">MAX(IF((DiscreteStatsTable[GroupByKey]=DiscreteStatsTable[[#This Row],[GroupByKey]]),(DiscreteStatsTable[GroupByKey]=DiscreteStatsTable[[#This Row],[GroupByKey]])*DiscreteStatsTable[Maximum]))</f>
        <v>12.7448467115066</v>
      </c>
      <c r="V1565" s="5" cm="1">
        <f t="array" ref="V1565">IFERROR(AVERAGE(IF((DiscreteStatsTable[GroupByKey]=DiscreteStatsTable[[#This Row],[GroupByKey]]),(DiscreteStatsTable[GroupByKey]=DiscreteStatsTable[[#This Row],[GroupByKey]])*DiscreteStatsTable[NumberObservations])),0)</f>
        <v>305.8</v>
      </c>
      <c r="W1565" s="5">
        <f>IF((DiscreteStatsTable[[#This Row],[RepsRequested]]&gt;1),DiscreteStatsTable[[#This Row],[HalfWidth]],DiscreteStatsTable[[#This Row],[BatchMeansHalfWidth]])</f>
        <v>4.3756559630115342E-2</v>
      </c>
      <c r="X1565" s="5" cm="1">
        <f t="array" ref="X1565">COUNT(IF((DiscreteStatsTable[GroupByKey]=DiscreteStatsTable[[#This Row],[GroupByKey]]),(DiscreteStatsTable[GroupByKey]=DiscreteStatsTable[[#This Row],[GroupByKey]])*DiscreteStatsTable[Replication]))</f>
        <v>50</v>
      </c>
      <c r="Y1565" s="5">
        <f>IF(DiscreteStatsTable[[#This Row],[RepsRequested]]=DiscreteStatsTable[[#This Row],[RepsWithStatObserved]],1,0)</f>
        <v>1</v>
      </c>
    </row>
    <row r="1566" spans="1:25" x14ac:dyDescent="0.25">
      <c r="A1566" t="s">
        <v>68</v>
      </c>
      <c r="B1566" t="s">
        <v>70</v>
      </c>
      <c r="C1566">
        <v>28</v>
      </c>
      <c r="D1566" t="s">
        <v>99</v>
      </c>
      <c r="E1566" t="s">
        <v>75</v>
      </c>
      <c r="F1566" t="s">
        <v>73</v>
      </c>
      <c r="G1566">
        <v>0.11959754436298201</v>
      </c>
      <c r="H1566">
        <v>2E+20</v>
      </c>
      <c r="I1566">
        <v>5.2118606224542001E-2</v>
      </c>
      <c r="J1566">
        <v>0.22685614351215899</v>
      </c>
      <c r="K1566">
        <v>310</v>
      </c>
      <c r="L156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66" s="5" cm="1">
        <f t="array" ref="M1566">MAX(IF((ProjectInfoTable[ProjectName]=DiscreteStatsTable[[#This Row],[ProjectName]]),(ProjectInfoTable[ProjectName]=DiscreteStatsTable[[#This Row],[ProjectName]])*ProjectInfoTable[NumberOfReplications]))</f>
        <v>50</v>
      </c>
      <c r="N1566" s="5" cm="1">
        <f t="array" ref="N1566">IFERROR(AVERAGE(IF((DiscreteStatsTable[GroupByKey]=DiscreteStatsTable[[#This Row],[GroupByKey]]),(DiscreteStatsTable[GroupByKey]=DiscreteStatsTable[[#This Row],[GroupByKey]])*DiscreteStatsTable[Average])),0)</f>
        <v>0.12177686007467209</v>
      </c>
      <c r="O1566" s="5" cm="1">
        <f t="array" ref="O156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66" s="5" cm="1">
        <f t="array" ref="P1566">MAX(IF((ProjectInfoTable[ProjectName]=DiscreteStatsTable[[#This Row],[ProjectName]]),(ProjectInfoTable[ProjectName]=DiscreteStatsTable[[#This Row],[ProjectName]])*ProjectInfoTable[ConfidenceInterval]))</f>
        <v>0.95</v>
      </c>
      <c r="Q1566" s="5">
        <f>IF(AND(DiscreteStatsTable[[#This Row],[RepsWithStatObserved]]=1,Y1566=0),200000000000000000000,IFERROR(_xlfn.T.INV.2T(1 -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66" s="5" cm="1">
        <f t="array" ref="R1566">MIN(IF((DiscreteStatsTable[GroupByKey]=DiscreteStatsTable[[#This Row],[GroupByKey]]),(DiscreteStatsTable[GroupByKey]=DiscreteStatsTable[[#This Row],[GroupByKey]])*DiscreteStatsTable[Average]))</f>
        <v>0.118188408210118</v>
      </c>
      <c r="S1566" s="5" cm="1">
        <f t="array" ref="S1566">MAX(IF((DiscreteStatsTable[GroupByKey]=DiscreteStatsTable[[#This Row],[GroupByKey]]),(DiscreteStatsTable[GroupByKey]=DiscreteStatsTable[[#This Row],[GroupByKey]])*DiscreteStatsTable[Average]))</f>
        <v>0.12678788848097999</v>
      </c>
      <c r="T1566" s="5" cm="1">
        <f t="array" ref="T1566">MIN(IF((DiscreteStatsTable[GroupByKey]=DiscreteStatsTable[[#This Row],[GroupByKey]]),(DiscreteStatsTable[GroupByKey]=DiscreteStatsTable[[#This Row],[GroupByKey]])*DiscreteStatsTable[Minimum]))</f>
        <v>5.0204876038262097E-2</v>
      </c>
      <c r="U1566" s="5" cm="1">
        <f t="array" ref="U1566">MAX(IF((DiscreteStatsTable[GroupByKey]=DiscreteStatsTable[[#This Row],[GroupByKey]]),(DiscreteStatsTable[GroupByKey]=DiscreteStatsTable[[#This Row],[GroupByKey]])*DiscreteStatsTable[Maximum]))</f>
        <v>0.23262438213749501</v>
      </c>
      <c r="V1566" s="5" cm="1">
        <f t="array" ref="V1566">IFERROR(AVERAGE(IF((DiscreteStatsTable[GroupByKey]=DiscreteStatsTable[[#This Row],[GroupByKey]]),(DiscreteStatsTable[GroupByKey]=DiscreteStatsTable[[#This Row],[GroupByKey]])*DiscreteStatsTable[NumberObservations])),0)</f>
        <v>305.8</v>
      </c>
      <c r="W1566" s="5">
        <f>IF((DiscreteStatsTable[[#This Row],[RepsRequested]]&gt;1),DiscreteStatsTable[[#This Row],[HalfWidth]],DiscreteStatsTable[[#This Row],[BatchMeansHalfWidth]])</f>
        <v>6.3220777360200328E-4</v>
      </c>
      <c r="X1566" s="5" cm="1">
        <f t="array" ref="X1566">COUNT(IF((DiscreteStatsTable[GroupByKey]=DiscreteStatsTable[[#This Row],[GroupByKey]]),(DiscreteStatsTable[GroupByKey]=DiscreteStatsTable[[#This Row],[GroupByKey]])*DiscreteStatsTable[Replication]))</f>
        <v>50</v>
      </c>
      <c r="Y1566" s="5">
        <f>IF(DiscreteStatsTable[[#This Row],[RepsRequested]]=DiscreteStatsTable[[#This Row],[RepsWithStatObserved]],1,0)</f>
        <v>1</v>
      </c>
    </row>
    <row r="1567" spans="1:25" x14ac:dyDescent="0.25">
      <c r="A1567" t="s">
        <v>68</v>
      </c>
      <c r="B1567" t="s">
        <v>70</v>
      </c>
      <c r="C1567">
        <v>28</v>
      </c>
      <c r="D1567" t="s">
        <v>99</v>
      </c>
      <c r="E1567" t="s">
        <v>76</v>
      </c>
      <c r="F1567" t="s">
        <v>73</v>
      </c>
      <c r="G1567">
        <v>3.58792633088945</v>
      </c>
      <c r="H1567">
        <v>2E+20</v>
      </c>
      <c r="I1567">
        <v>1.56355818673626</v>
      </c>
      <c r="J1567">
        <v>6.8056843053647604</v>
      </c>
      <c r="K1567">
        <v>310</v>
      </c>
      <c r="L156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67" s="5" cm="1">
        <f t="array" ref="M1567">MAX(IF((ProjectInfoTable[ProjectName]=DiscreteStatsTable[[#This Row],[ProjectName]]),(ProjectInfoTable[ProjectName]=DiscreteStatsTable[[#This Row],[ProjectName]])*ProjectInfoTable[NumberOfReplications]))</f>
        <v>50</v>
      </c>
      <c r="N1567" s="5" cm="1">
        <f t="array" ref="N1567">IFERROR(AVERAGE(IF((DiscreteStatsTable[GroupByKey]=DiscreteStatsTable[[#This Row],[GroupByKey]]),(DiscreteStatsTable[GroupByKey]=DiscreteStatsTable[[#This Row],[GroupByKey]])*DiscreteStatsTable[Average])),0)</f>
        <v>3.653305802240161</v>
      </c>
      <c r="O1567" s="5" cm="1">
        <f t="array" ref="O1567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67" s="5" cm="1">
        <f t="array" ref="P1567">MAX(IF((ProjectInfoTable[ProjectName]=DiscreteStatsTable[[#This Row],[ProjectName]]),(ProjectInfoTable[ProjectName]=DiscreteStatsTable[[#This Row],[ProjectName]])*ProjectInfoTable[ConfidenceInterval]))</f>
        <v>0.95</v>
      </c>
      <c r="Q1567" s="5">
        <f>IF(AND(DiscreteStatsTable[[#This Row],[RepsWithStatObserved]]=1,Y1567=0),200000000000000000000,IFERROR(_xlfn.T.INV.2T(1 -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67" s="5" cm="1">
        <f t="array" ref="R1567">MIN(IF((DiscreteStatsTable[GroupByKey]=DiscreteStatsTable[[#This Row],[GroupByKey]]),(DiscreteStatsTable[GroupByKey]=DiscreteStatsTable[[#This Row],[GroupByKey]])*DiscreteStatsTable[Average]))</f>
        <v>3.54565224630353</v>
      </c>
      <c r="S1567" s="5" cm="1">
        <f t="array" ref="S1567">MAX(IF((DiscreteStatsTable[GroupByKey]=DiscreteStatsTable[[#This Row],[GroupByKey]]),(DiscreteStatsTable[GroupByKey]=DiscreteStatsTable[[#This Row],[GroupByKey]])*DiscreteStatsTable[Average]))</f>
        <v>3.8036366544294</v>
      </c>
      <c r="T1567" s="5" cm="1">
        <f t="array" ref="T1567">MIN(IF((DiscreteStatsTable[GroupByKey]=DiscreteStatsTable[[#This Row],[GroupByKey]]),(DiscreteStatsTable[GroupByKey]=DiscreteStatsTable[[#This Row],[GroupByKey]])*DiscreteStatsTable[Minimum]))</f>
        <v>1.5061462811478601</v>
      </c>
      <c r="U1567" s="5" cm="1">
        <f t="array" ref="U1567">MAX(IF((DiscreteStatsTable[GroupByKey]=DiscreteStatsTable[[#This Row],[GroupByKey]]),(DiscreteStatsTable[GroupByKey]=DiscreteStatsTable[[#This Row],[GroupByKey]])*DiscreteStatsTable[Maximum]))</f>
        <v>6.9787314641248503</v>
      </c>
      <c r="V1567" s="5" cm="1">
        <f t="array" ref="V1567">IFERROR(AVERAGE(IF((DiscreteStatsTable[GroupByKey]=DiscreteStatsTable[[#This Row],[GroupByKey]]),(DiscreteStatsTable[GroupByKey]=DiscreteStatsTable[[#This Row],[GroupByKey]])*DiscreteStatsTable[NumberObservations])),0)</f>
        <v>305.8</v>
      </c>
      <c r="W1567" s="5">
        <f>IF((DiscreteStatsTable[[#This Row],[RepsRequested]]&gt;1),DiscreteStatsTable[[#This Row],[HalfWidth]],DiscreteStatsTable[[#This Row],[BatchMeansHalfWidth]])</f>
        <v>1.8966233208060453E-2</v>
      </c>
      <c r="X1567" s="5" cm="1">
        <f t="array" ref="X1567">COUNT(IF((DiscreteStatsTable[GroupByKey]=DiscreteStatsTable[[#This Row],[GroupByKey]]),(DiscreteStatsTable[GroupByKey]=DiscreteStatsTable[[#This Row],[GroupByKey]])*DiscreteStatsTable[Replication]))</f>
        <v>50</v>
      </c>
      <c r="Y1567" s="5">
        <f>IF(DiscreteStatsTable[[#This Row],[RepsRequested]]=DiscreteStatsTable[[#This Row],[RepsWithStatObserved]],1,0)</f>
        <v>1</v>
      </c>
    </row>
    <row r="1568" spans="1:25" x14ac:dyDescent="0.25">
      <c r="A1568" t="s">
        <v>68</v>
      </c>
      <c r="B1568" t="s">
        <v>70</v>
      </c>
      <c r="C1568">
        <v>28</v>
      </c>
      <c r="D1568" t="s">
        <v>99</v>
      </c>
      <c r="E1568" t="s">
        <v>77</v>
      </c>
      <c r="F1568" t="s">
        <v>73</v>
      </c>
      <c r="G1568">
        <v>0</v>
      </c>
      <c r="H1568">
        <v>2E+20</v>
      </c>
      <c r="I1568">
        <v>0</v>
      </c>
      <c r="J1568">
        <v>0</v>
      </c>
      <c r="K1568">
        <v>310</v>
      </c>
      <c r="L156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68" s="5" cm="1">
        <f t="array" ref="M1568">MAX(IF((ProjectInfoTable[ProjectName]=DiscreteStatsTable[[#This Row],[ProjectName]]),(ProjectInfoTable[ProjectName]=DiscreteStatsTable[[#This Row],[ProjectName]])*ProjectInfoTable[NumberOfReplications]))</f>
        <v>50</v>
      </c>
      <c r="N1568" s="5" cm="1">
        <f t="array" ref="N1568">IFERROR(AVERAGE(IF((DiscreteStatsTable[GroupByKey]=DiscreteStatsTable[[#This Row],[GroupByKey]]),(DiscreteStatsTable[GroupByKey]=DiscreteStatsTable[[#This Row],[GroupByKey]])*DiscreteStatsTable[Average])),0)</f>
        <v>0</v>
      </c>
      <c r="O1568" s="5" cm="1">
        <f t="array" ref="O1568">IFERROR(_xlfn.STDEV.S(IF((DiscreteStatsTable[GroupByKey]=DiscreteStatsTable[[#This Row],[GroupByKey]]),(DiscreteStatsTable[GroupByKey]=DiscreteStatsTable[[#This Row],[GroupByKey]])*DiscreteStatsTable[Average])),0)</f>
        <v>0</v>
      </c>
      <c r="P1568" s="5" cm="1">
        <f t="array" ref="P1568">MAX(IF((ProjectInfoTable[ProjectName]=DiscreteStatsTable[[#This Row],[ProjectName]]),(ProjectInfoTable[ProjectName]=DiscreteStatsTable[[#This Row],[ProjectName]])*ProjectInfoTable[ConfidenceInterval]))</f>
        <v>0.95</v>
      </c>
      <c r="Q1568" s="5">
        <f>IF(AND(DiscreteStatsTable[[#This Row],[RepsWithStatObserved]]=1,Y1568=0),200000000000000000000,IFERROR(_xlfn.T.INV.2T(1 -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68" s="5" cm="1">
        <f t="array" ref="R1568">MIN(IF((DiscreteStatsTable[GroupByKey]=DiscreteStatsTable[[#This Row],[GroupByKey]]),(DiscreteStatsTable[GroupByKey]=DiscreteStatsTable[[#This Row],[GroupByKey]])*DiscreteStatsTable[Average]))</f>
        <v>0</v>
      </c>
      <c r="S1568" s="5" cm="1">
        <f t="array" ref="S1568">MAX(IF((DiscreteStatsTable[GroupByKey]=DiscreteStatsTable[[#This Row],[GroupByKey]]),(DiscreteStatsTable[GroupByKey]=DiscreteStatsTable[[#This Row],[GroupByKey]])*DiscreteStatsTable[Average]))</f>
        <v>0</v>
      </c>
      <c r="T1568" s="5" cm="1">
        <f t="array" ref="T1568">MIN(IF((DiscreteStatsTable[GroupByKey]=DiscreteStatsTable[[#This Row],[GroupByKey]]),(DiscreteStatsTable[GroupByKey]=DiscreteStatsTable[[#This Row],[GroupByKey]])*DiscreteStatsTable[Minimum]))</f>
        <v>0</v>
      </c>
      <c r="U1568" s="5" cm="1">
        <f t="array" ref="U1568">MAX(IF((DiscreteStatsTable[GroupByKey]=DiscreteStatsTable[[#This Row],[GroupByKey]]),(DiscreteStatsTable[GroupByKey]=DiscreteStatsTable[[#This Row],[GroupByKey]])*DiscreteStatsTable[Maximum]))</f>
        <v>0</v>
      </c>
      <c r="V1568" s="5" cm="1">
        <f t="array" ref="V1568">IFERROR(AVERAGE(IF((DiscreteStatsTable[GroupByKey]=DiscreteStatsTable[[#This Row],[GroupByKey]]),(DiscreteStatsTable[GroupByKey]=DiscreteStatsTable[[#This Row],[GroupByKey]])*DiscreteStatsTable[NumberObservations])),0)</f>
        <v>305.8</v>
      </c>
      <c r="W1568" s="5">
        <f>IF((DiscreteStatsTable[[#This Row],[RepsRequested]]&gt;1),DiscreteStatsTable[[#This Row],[HalfWidth]],DiscreteStatsTable[[#This Row],[BatchMeansHalfWidth]])</f>
        <v>0</v>
      </c>
      <c r="X1568" s="5" cm="1">
        <f t="array" ref="X1568">COUNT(IF((DiscreteStatsTable[GroupByKey]=DiscreteStatsTable[[#This Row],[GroupByKey]]),(DiscreteStatsTable[GroupByKey]=DiscreteStatsTable[[#This Row],[GroupByKey]])*DiscreteStatsTable[Replication]))</f>
        <v>50</v>
      </c>
      <c r="Y1568" s="5">
        <f>IF(DiscreteStatsTable[[#This Row],[RepsRequested]]=DiscreteStatsTable[[#This Row],[RepsWithStatObserved]],1,0)</f>
        <v>1</v>
      </c>
    </row>
    <row r="1569" spans="1:25" x14ac:dyDescent="0.25">
      <c r="A1569" t="s">
        <v>68</v>
      </c>
      <c r="B1569" t="s">
        <v>70</v>
      </c>
      <c r="C1569">
        <v>28</v>
      </c>
      <c r="D1569" t="s">
        <v>99</v>
      </c>
      <c r="E1569" t="s">
        <v>78</v>
      </c>
      <c r="F1569" t="s">
        <v>73</v>
      </c>
      <c r="G1569">
        <v>0.249415134056545</v>
      </c>
      <c r="H1569">
        <v>2E+20</v>
      </c>
      <c r="I1569">
        <v>0</v>
      </c>
      <c r="J1569">
        <v>4.1032369662748902</v>
      </c>
      <c r="K1569">
        <v>310</v>
      </c>
      <c r="L156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69" s="5" cm="1">
        <f t="array" ref="M1569">MAX(IF((ProjectInfoTable[ProjectName]=DiscreteStatsTable[[#This Row],[ProjectName]]),(ProjectInfoTable[ProjectName]=DiscreteStatsTable[[#This Row],[ProjectName]])*ProjectInfoTable[NumberOfReplications]))</f>
        <v>50</v>
      </c>
      <c r="N1569" s="5" cm="1">
        <f t="array" ref="N1569">IFERROR(AVERAGE(IF((DiscreteStatsTable[GroupByKey]=DiscreteStatsTable[[#This Row],[GroupByKey]]),(DiscreteStatsTable[GroupByKey]=DiscreteStatsTable[[#This Row],[GroupByKey]])*DiscreteStatsTable[Average])),0)</f>
        <v>0.39514726730674299</v>
      </c>
      <c r="O1569" s="5" cm="1">
        <f t="array" ref="O1569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69" s="5" cm="1">
        <f t="array" ref="P1569">MAX(IF((ProjectInfoTable[ProjectName]=DiscreteStatsTable[[#This Row],[ProjectName]]),(ProjectInfoTable[ProjectName]=DiscreteStatsTable[[#This Row],[ProjectName]])*ProjectInfoTable[ConfidenceInterval]))</f>
        <v>0.95</v>
      </c>
      <c r="Q1569" s="5">
        <f>IF(AND(DiscreteStatsTable[[#This Row],[RepsWithStatObserved]]=1,Y1569=0),200000000000000000000,IFERROR(_xlfn.T.INV.2T(1 -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69" s="5" cm="1">
        <f t="array" ref="R1569">MIN(IF((DiscreteStatsTable[GroupByKey]=DiscreteStatsTable[[#This Row],[GroupByKey]]),(DiscreteStatsTable[GroupByKey]=DiscreteStatsTable[[#This Row],[GroupByKey]])*DiscreteStatsTable[Average]))</f>
        <v>0.237432783899929</v>
      </c>
      <c r="S1569" s="5" cm="1">
        <f t="array" ref="S1569">MAX(IF((DiscreteStatsTable[GroupByKey]=DiscreteStatsTable[[#This Row],[GroupByKey]]),(DiscreteStatsTable[GroupByKey]=DiscreteStatsTable[[#This Row],[GroupByKey]])*DiscreteStatsTable[Average]))</f>
        <v>0.84867511073416402</v>
      </c>
      <c r="T1569" s="5" cm="1">
        <f t="array" ref="T1569">MIN(IF((DiscreteStatsTable[GroupByKey]=DiscreteStatsTable[[#This Row],[GroupByKey]]),(DiscreteStatsTable[GroupByKey]=DiscreteStatsTable[[#This Row],[GroupByKey]])*DiscreteStatsTable[Minimum]))</f>
        <v>0</v>
      </c>
      <c r="U1569" s="5" cm="1">
        <f t="array" ref="U1569">MAX(IF((DiscreteStatsTable[GroupByKey]=DiscreteStatsTable[[#This Row],[GroupByKey]]),(DiscreteStatsTable[GroupByKey]=DiscreteStatsTable[[#This Row],[GroupByKey]])*DiscreteStatsTable[Maximum]))</f>
        <v>8.0759045309264508</v>
      </c>
      <c r="V1569" s="5" cm="1">
        <f t="array" ref="V1569">IFERROR(AVERAGE(IF((DiscreteStatsTable[GroupByKey]=DiscreteStatsTable[[#This Row],[GroupByKey]]),(DiscreteStatsTable[GroupByKey]=DiscreteStatsTable[[#This Row],[GroupByKey]])*DiscreteStatsTable[NumberObservations])),0)</f>
        <v>305.8</v>
      </c>
      <c r="W1569" s="5">
        <f>IF((DiscreteStatsTable[[#This Row],[RepsRequested]]&gt;1),DiscreteStatsTable[[#This Row],[HalfWidth]],DiscreteStatsTable[[#This Row],[BatchMeansHalfWidth]])</f>
        <v>3.0763164648454102E-2</v>
      </c>
      <c r="X1569" s="5" cm="1">
        <f t="array" ref="X1569">COUNT(IF((DiscreteStatsTable[GroupByKey]=DiscreteStatsTable[[#This Row],[GroupByKey]]),(DiscreteStatsTable[GroupByKey]=DiscreteStatsTable[[#This Row],[GroupByKey]])*DiscreteStatsTable[Replication]))</f>
        <v>50</v>
      </c>
      <c r="Y1569" s="5">
        <f>IF(DiscreteStatsTable[[#This Row],[RepsRequested]]=DiscreteStatsTable[[#This Row],[RepsWithStatObserved]],1,0)</f>
        <v>1</v>
      </c>
    </row>
    <row r="1570" spans="1:25" x14ac:dyDescent="0.25">
      <c r="A1570" t="s">
        <v>68</v>
      </c>
      <c r="B1570" t="s">
        <v>70</v>
      </c>
      <c r="C1570">
        <v>29</v>
      </c>
      <c r="D1570" t="s">
        <v>99</v>
      </c>
      <c r="E1570" t="s">
        <v>72</v>
      </c>
      <c r="F1570" t="s">
        <v>73</v>
      </c>
      <c r="G1570">
        <v>0.121389272716762</v>
      </c>
      <c r="H1570">
        <v>2E+20</v>
      </c>
      <c r="I1570">
        <v>5.3181773048004297E-2</v>
      </c>
      <c r="J1570">
        <v>0.22877940273066699</v>
      </c>
      <c r="K1570">
        <v>309</v>
      </c>
      <c r="L157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70" s="5" cm="1">
        <f t="array" ref="M1570">MAX(IF((ProjectInfoTable[ProjectName]=DiscreteStatsTable[[#This Row],[ProjectName]]),(ProjectInfoTable[ProjectName]=DiscreteStatsTable[[#This Row],[ProjectName]])*ProjectInfoTable[NumberOfReplications]))</f>
        <v>50</v>
      </c>
      <c r="N1570" s="5" cm="1">
        <f t="array" ref="N1570">IFERROR(AVERAGE(IF((DiscreteStatsTable[GroupByKey]=DiscreteStatsTable[[#This Row],[GroupByKey]]),(DiscreteStatsTable[GroupByKey]=DiscreteStatsTable[[#This Row],[GroupByKey]])*DiscreteStatsTable[Average])),0)</f>
        <v>0.12177686007467209</v>
      </c>
      <c r="O1570" s="5" cm="1">
        <f t="array" ref="O157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70" s="5" cm="1">
        <f t="array" ref="P1570">MAX(IF((ProjectInfoTable[ProjectName]=DiscreteStatsTable[[#This Row],[ProjectName]]),(ProjectInfoTable[ProjectName]=DiscreteStatsTable[[#This Row],[ProjectName]])*ProjectInfoTable[ConfidenceInterval]))</f>
        <v>0.95</v>
      </c>
      <c r="Q1570" s="5">
        <f>IF(AND(DiscreteStatsTable[[#This Row],[RepsWithStatObserved]]=1,Y1570=0),200000000000000000000,IFERROR(_xlfn.T.INV.2T(1 -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70" s="5" cm="1">
        <f t="array" ref="R1570">MIN(IF((DiscreteStatsTable[GroupByKey]=DiscreteStatsTable[[#This Row],[GroupByKey]]),(DiscreteStatsTable[GroupByKey]=DiscreteStatsTable[[#This Row],[GroupByKey]])*DiscreteStatsTable[Average]))</f>
        <v>0.118188408210118</v>
      </c>
      <c r="S1570" s="5" cm="1">
        <f t="array" ref="S1570">MAX(IF((DiscreteStatsTable[GroupByKey]=DiscreteStatsTable[[#This Row],[GroupByKey]]),(DiscreteStatsTable[GroupByKey]=DiscreteStatsTable[[#This Row],[GroupByKey]])*DiscreteStatsTable[Average]))</f>
        <v>0.12678788848097999</v>
      </c>
      <c r="T1570" s="5" cm="1">
        <f t="array" ref="T1570">MIN(IF((DiscreteStatsTable[GroupByKey]=DiscreteStatsTable[[#This Row],[GroupByKey]]),(DiscreteStatsTable[GroupByKey]=DiscreteStatsTable[[#This Row],[GroupByKey]])*DiscreteStatsTable[Minimum]))</f>
        <v>5.0204876038262097E-2</v>
      </c>
      <c r="U1570" s="5" cm="1">
        <f t="array" ref="U1570">MAX(IF((DiscreteStatsTable[GroupByKey]=DiscreteStatsTable[[#This Row],[GroupByKey]]),(DiscreteStatsTable[GroupByKey]=DiscreteStatsTable[[#This Row],[GroupByKey]])*DiscreteStatsTable[Maximum]))</f>
        <v>0.23262438213749501</v>
      </c>
      <c r="V1570" s="5" cm="1">
        <f t="array" ref="V1570">IFERROR(AVERAGE(IF((DiscreteStatsTable[GroupByKey]=DiscreteStatsTable[[#This Row],[GroupByKey]]),(DiscreteStatsTable[GroupByKey]=DiscreteStatsTable[[#This Row],[GroupByKey]])*DiscreteStatsTable[NumberObservations])),0)</f>
        <v>305.8</v>
      </c>
      <c r="W1570" s="5">
        <f>IF((DiscreteStatsTable[[#This Row],[RepsRequested]]&gt;1),DiscreteStatsTable[[#This Row],[HalfWidth]],DiscreteStatsTable[[#This Row],[BatchMeansHalfWidth]])</f>
        <v>6.3220777360200328E-4</v>
      </c>
      <c r="X1570" s="5" cm="1">
        <f t="array" ref="X1570">COUNT(IF((DiscreteStatsTable[GroupByKey]=DiscreteStatsTable[[#This Row],[GroupByKey]]),(DiscreteStatsTable[GroupByKey]=DiscreteStatsTable[[#This Row],[GroupByKey]])*DiscreteStatsTable[Replication]))</f>
        <v>50</v>
      </c>
      <c r="Y1570" s="5">
        <f>IF(DiscreteStatsTable[[#This Row],[RepsRequested]]=DiscreteStatsTable[[#This Row],[RepsWithStatObserved]],1,0)</f>
        <v>1</v>
      </c>
    </row>
    <row r="1571" spans="1:25" x14ac:dyDescent="0.25">
      <c r="A1571" t="s">
        <v>68</v>
      </c>
      <c r="B1571" t="s">
        <v>70</v>
      </c>
      <c r="C1571">
        <v>29</v>
      </c>
      <c r="D1571" t="s">
        <v>99</v>
      </c>
      <c r="E1571" t="s">
        <v>74</v>
      </c>
      <c r="F1571" t="s">
        <v>73</v>
      </c>
      <c r="G1571">
        <v>3.9752778309068799</v>
      </c>
      <c r="H1571">
        <v>2E+20</v>
      </c>
      <c r="I1571">
        <v>1.59545319144013</v>
      </c>
      <c r="J1571">
        <v>7.1326882661502999</v>
      </c>
      <c r="K1571">
        <v>309</v>
      </c>
      <c r="L157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71" s="5" cm="1">
        <f t="array" ref="M1571">MAX(IF((ProjectInfoTable[ProjectName]=DiscreteStatsTable[[#This Row],[ProjectName]]),(ProjectInfoTable[ProjectName]=DiscreteStatsTable[[#This Row],[ProjectName]])*ProjectInfoTable[NumberOfReplications]))</f>
        <v>50</v>
      </c>
      <c r="N1571" s="5" cm="1">
        <f t="array" ref="N1571">IFERROR(AVERAGE(IF((DiscreteStatsTable[GroupByKey]=DiscreteStatsTable[[#This Row],[GroupByKey]]),(DiscreteStatsTable[GroupByKey]=DiscreteStatsTable[[#This Row],[GroupByKey]])*DiscreteStatsTable[Average])),0)</f>
        <v>4.0484530695469045</v>
      </c>
      <c r="O1571" s="5" cm="1">
        <f t="array" ref="O1571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71" s="5" cm="1">
        <f t="array" ref="P1571">MAX(IF((ProjectInfoTable[ProjectName]=DiscreteStatsTable[[#This Row],[ProjectName]]),(ProjectInfoTable[ProjectName]=DiscreteStatsTable[[#This Row],[ProjectName]])*ProjectInfoTable[ConfidenceInterval]))</f>
        <v>0.95</v>
      </c>
      <c r="Q1571" s="5">
        <f>IF(AND(DiscreteStatsTable[[#This Row],[RepsWithStatObserved]]=1,Y1571=0),200000000000000000000,IFERROR(_xlfn.T.INV.2T(1 -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71" s="5" cm="1">
        <f t="array" ref="R1571">MIN(IF((DiscreteStatsTable[GroupByKey]=DiscreteStatsTable[[#This Row],[GroupByKey]]),(DiscreteStatsTable[GroupByKey]=DiscreteStatsTable[[#This Row],[GroupByKey]])*DiscreteStatsTable[Average]))</f>
        <v>3.8225886263195901</v>
      </c>
      <c r="S1571" s="5" cm="1">
        <f t="array" ref="S1571">MAX(IF((DiscreteStatsTable[GroupByKey]=DiscreteStatsTable[[#This Row],[GroupByKey]]),(DiscreteStatsTable[GroupByKey]=DiscreteStatsTable[[#This Row],[GroupByKey]])*DiscreteStatsTable[Average]))</f>
        <v>4.5313661665321696</v>
      </c>
      <c r="T1571" s="5" cm="1">
        <f t="array" ref="T1571">MIN(IF((DiscreteStatsTable[GroupByKey]=DiscreteStatsTable[[#This Row],[GroupByKey]]),(DiscreteStatsTable[GroupByKey]=DiscreteStatsTable[[#This Row],[GroupByKey]])*DiscreteStatsTable[Minimum]))</f>
        <v>1.5061462811478601</v>
      </c>
      <c r="U1571" s="5" cm="1">
        <f t="array" ref="U1571">MAX(IF((DiscreteStatsTable[GroupByKey]=DiscreteStatsTable[[#This Row],[GroupByKey]]),(DiscreteStatsTable[GroupByKey]=DiscreteStatsTable[[#This Row],[GroupByKey]])*DiscreteStatsTable[Maximum]))</f>
        <v>12.7448467115066</v>
      </c>
      <c r="V1571" s="5" cm="1">
        <f t="array" ref="V1571">IFERROR(AVERAGE(IF((DiscreteStatsTable[GroupByKey]=DiscreteStatsTable[[#This Row],[GroupByKey]]),(DiscreteStatsTable[GroupByKey]=DiscreteStatsTable[[#This Row],[GroupByKey]])*DiscreteStatsTable[NumberObservations])),0)</f>
        <v>305.8</v>
      </c>
      <c r="W1571" s="5">
        <f>IF((DiscreteStatsTable[[#This Row],[RepsRequested]]&gt;1),DiscreteStatsTable[[#This Row],[HalfWidth]],DiscreteStatsTable[[#This Row],[BatchMeansHalfWidth]])</f>
        <v>4.3756559630115342E-2</v>
      </c>
      <c r="X1571" s="5" cm="1">
        <f t="array" ref="X1571">COUNT(IF((DiscreteStatsTable[GroupByKey]=DiscreteStatsTable[[#This Row],[GroupByKey]]),(DiscreteStatsTable[GroupByKey]=DiscreteStatsTable[[#This Row],[GroupByKey]])*DiscreteStatsTable[Replication]))</f>
        <v>50</v>
      </c>
      <c r="Y1571" s="5">
        <f>IF(DiscreteStatsTable[[#This Row],[RepsRequested]]=DiscreteStatsTable[[#This Row],[RepsWithStatObserved]],1,0)</f>
        <v>1</v>
      </c>
    </row>
    <row r="1572" spans="1:25" x14ac:dyDescent="0.25">
      <c r="A1572" t="s">
        <v>68</v>
      </c>
      <c r="B1572" t="s">
        <v>70</v>
      </c>
      <c r="C1572">
        <v>29</v>
      </c>
      <c r="D1572" t="s">
        <v>99</v>
      </c>
      <c r="E1572" t="s">
        <v>75</v>
      </c>
      <c r="F1572" t="s">
        <v>73</v>
      </c>
      <c r="G1572">
        <v>0.121389272716762</v>
      </c>
      <c r="H1572">
        <v>2E+20</v>
      </c>
      <c r="I1572">
        <v>5.3181773048004297E-2</v>
      </c>
      <c r="J1572">
        <v>0.22877940273066699</v>
      </c>
      <c r="K1572">
        <v>309</v>
      </c>
      <c r="L157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72" s="5" cm="1">
        <f t="array" ref="M1572">MAX(IF((ProjectInfoTable[ProjectName]=DiscreteStatsTable[[#This Row],[ProjectName]]),(ProjectInfoTable[ProjectName]=DiscreteStatsTable[[#This Row],[ProjectName]])*ProjectInfoTable[NumberOfReplications]))</f>
        <v>50</v>
      </c>
      <c r="N1572" s="5" cm="1">
        <f t="array" ref="N1572">IFERROR(AVERAGE(IF((DiscreteStatsTable[GroupByKey]=DiscreteStatsTable[[#This Row],[GroupByKey]]),(DiscreteStatsTable[GroupByKey]=DiscreteStatsTable[[#This Row],[GroupByKey]])*DiscreteStatsTable[Average])),0)</f>
        <v>0.12177686007467209</v>
      </c>
      <c r="O1572" s="5" cm="1">
        <f t="array" ref="O157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72" s="5" cm="1">
        <f t="array" ref="P1572">MAX(IF((ProjectInfoTable[ProjectName]=DiscreteStatsTable[[#This Row],[ProjectName]]),(ProjectInfoTable[ProjectName]=DiscreteStatsTable[[#This Row],[ProjectName]])*ProjectInfoTable[ConfidenceInterval]))</f>
        <v>0.95</v>
      </c>
      <c r="Q1572" s="5">
        <f>IF(AND(DiscreteStatsTable[[#This Row],[RepsWithStatObserved]]=1,Y1572=0),200000000000000000000,IFERROR(_xlfn.T.INV.2T(1 -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72" s="5" cm="1">
        <f t="array" ref="R1572">MIN(IF((DiscreteStatsTable[GroupByKey]=DiscreteStatsTable[[#This Row],[GroupByKey]]),(DiscreteStatsTable[GroupByKey]=DiscreteStatsTable[[#This Row],[GroupByKey]])*DiscreteStatsTable[Average]))</f>
        <v>0.118188408210118</v>
      </c>
      <c r="S1572" s="5" cm="1">
        <f t="array" ref="S1572">MAX(IF((DiscreteStatsTable[GroupByKey]=DiscreteStatsTable[[#This Row],[GroupByKey]]),(DiscreteStatsTable[GroupByKey]=DiscreteStatsTable[[#This Row],[GroupByKey]])*DiscreteStatsTable[Average]))</f>
        <v>0.12678788848097999</v>
      </c>
      <c r="T1572" s="5" cm="1">
        <f t="array" ref="T1572">MIN(IF((DiscreteStatsTable[GroupByKey]=DiscreteStatsTable[[#This Row],[GroupByKey]]),(DiscreteStatsTable[GroupByKey]=DiscreteStatsTable[[#This Row],[GroupByKey]])*DiscreteStatsTable[Minimum]))</f>
        <v>5.0204876038262097E-2</v>
      </c>
      <c r="U1572" s="5" cm="1">
        <f t="array" ref="U1572">MAX(IF((DiscreteStatsTable[GroupByKey]=DiscreteStatsTable[[#This Row],[GroupByKey]]),(DiscreteStatsTable[GroupByKey]=DiscreteStatsTable[[#This Row],[GroupByKey]])*DiscreteStatsTable[Maximum]))</f>
        <v>0.23262438213749501</v>
      </c>
      <c r="V1572" s="5" cm="1">
        <f t="array" ref="V1572">IFERROR(AVERAGE(IF((DiscreteStatsTable[GroupByKey]=DiscreteStatsTable[[#This Row],[GroupByKey]]),(DiscreteStatsTable[GroupByKey]=DiscreteStatsTable[[#This Row],[GroupByKey]])*DiscreteStatsTable[NumberObservations])),0)</f>
        <v>305.8</v>
      </c>
      <c r="W1572" s="5">
        <f>IF((DiscreteStatsTable[[#This Row],[RepsRequested]]&gt;1),DiscreteStatsTable[[#This Row],[HalfWidth]],DiscreteStatsTable[[#This Row],[BatchMeansHalfWidth]])</f>
        <v>6.3220777360200328E-4</v>
      </c>
      <c r="X1572" s="5" cm="1">
        <f t="array" ref="X1572">COUNT(IF((DiscreteStatsTable[GroupByKey]=DiscreteStatsTable[[#This Row],[GroupByKey]]),(DiscreteStatsTable[GroupByKey]=DiscreteStatsTable[[#This Row],[GroupByKey]])*DiscreteStatsTable[Replication]))</f>
        <v>50</v>
      </c>
      <c r="Y1572" s="5">
        <f>IF(DiscreteStatsTable[[#This Row],[RepsRequested]]=DiscreteStatsTable[[#This Row],[RepsWithStatObserved]],1,0)</f>
        <v>1</v>
      </c>
    </row>
    <row r="1573" spans="1:25" x14ac:dyDescent="0.25">
      <c r="A1573" t="s">
        <v>68</v>
      </c>
      <c r="B1573" t="s">
        <v>70</v>
      </c>
      <c r="C1573">
        <v>29</v>
      </c>
      <c r="D1573" t="s">
        <v>99</v>
      </c>
      <c r="E1573" t="s">
        <v>76</v>
      </c>
      <c r="F1573" t="s">
        <v>73</v>
      </c>
      <c r="G1573">
        <v>3.6416781815028498</v>
      </c>
      <c r="H1573">
        <v>2E+20</v>
      </c>
      <c r="I1573">
        <v>1.59545319144013</v>
      </c>
      <c r="J1573">
        <v>6.86338208192001</v>
      </c>
      <c r="K1573">
        <v>309</v>
      </c>
      <c r="L157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73" s="5" cm="1">
        <f t="array" ref="M1573">MAX(IF((ProjectInfoTable[ProjectName]=DiscreteStatsTable[[#This Row],[ProjectName]]),(ProjectInfoTable[ProjectName]=DiscreteStatsTable[[#This Row],[ProjectName]])*ProjectInfoTable[NumberOfReplications]))</f>
        <v>50</v>
      </c>
      <c r="N1573" s="5" cm="1">
        <f t="array" ref="N1573">IFERROR(AVERAGE(IF((DiscreteStatsTable[GroupByKey]=DiscreteStatsTable[[#This Row],[GroupByKey]]),(DiscreteStatsTable[GroupByKey]=DiscreteStatsTable[[#This Row],[GroupByKey]])*DiscreteStatsTable[Average])),0)</f>
        <v>3.653305802240161</v>
      </c>
      <c r="O1573" s="5" cm="1">
        <f t="array" ref="O1573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73" s="5" cm="1">
        <f t="array" ref="P1573">MAX(IF((ProjectInfoTable[ProjectName]=DiscreteStatsTable[[#This Row],[ProjectName]]),(ProjectInfoTable[ProjectName]=DiscreteStatsTable[[#This Row],[ProjectName]])*ProjectInfoTable[ConfidenceInterval]))</f>
        <v>0.95</v>
      </c>
      <c r="Q1573" s="5">
        <f>IF(AND(DiscreteStatsTable[[#This Row],[RepsWithStatObserved]]=1,Y1573=0),200000000000000000000,IFERROR(_xlfn.T.INV.2T(1 -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73" s="5" cm="1">
        <f t="array" ref="R1573">MIN(IF((DiscreteStatsTable[GroupByKey]=DiscreteStatsTable[[#This Row],[GroupByKey]]),(DiscreteStatsTable[GroupByKey]=DiscreteStatsTable[[#This Row],[GroupByKey]])*DiscreteStatsTable[Average]))</f>
        <v>3.54565224630353</v>
      </c>
      <c r="S1573" s="5" cm="1">
        <f t="array" ref="S1573">MAX(IF((DiscreteStatsTable[GroupByKey]=DiscreteStatsTable[[#This Row],[GroupByKey]]),(DiscreteStatsTable[GroupByKey]=DiscreteStatsTable[[#This Row],[GroupByKey]])*DiscreteStatsTable[Average]))</f>
        <v>3.8036366544294</v>
      </c>
      <c r="T1573" s="5" cm="1">
        <f t="array" ref="T1573">MIN(IF((DiscreteStatsTable[GroupByKey]=DiscreteStatsTable[[#This Row],[GroupByKey]]),(DiscreteStatsTable[GroupByKey]=DiscreteStatsTable[[#This Row],[GroupByKey]])*DiscreteStatsTable[Minimum]))</f>
        <v>1.5061462811478601</v>
      </c>
      <c r="U1573" s="5" cm="1">
        <f t="array" ref="U1573">MAX(IF((DiscreteStatsTable[GroupByKey]=DiscreteStatsTable[[#This Row],[GroupByKey]]),(DiscreteStatsTable[GroupByKey]=DiscreteStatsTable[[#This Row],[GroupByKey]])*DiscreteStatsTable[Maximum]))</f>
        <v>6.9787314641248503</v>
      </c>
      <c r="V1573" s="5" cm="1">
        <f t="array" ref="V1573">IFERROR(AVERAGE(IF((DiscreteStatsTable[GroupByKey]=DiscreteStatsTable[[#This Row],[GroupByKey]]),(DiscreteStatsTable[GroupByKey]=DiscreteStatsTable[[#This Row],[GroupByKey]])*DiscreteStatsTable[NumberObservations])),0)</f>
        <v>305.8</v>
      </c>
      <c r="W1573" s="5">
        <f>IF((DiscreteStatsTable[[#This Row],[RepsRequested]]&gt;1),DiscreteStatsTable[[#This Row],[HalfWidth]],DiscreteStatsTable[[#This Row],[BatchMeansHalfWidth]])</f>
        <v>1.8966233208060453E-2</v>
      </c>
      <c r="X1573" s="5" cm="1">
        <f t="array" ref="X1573">COUNT(IF((DiscreteStatsTable[GroupByKey]=DiscreteStatsTable[[#This Row],[GroupByKey]]),(DiscreteStatsTable[GroupByKey]=DiscreteStatsTable[[#This Row],[GroupByKey]])*DiscreteStatsTable[Replication]))</f>
        <v>50</v>
      </c>
      <c r="Y1573" s="5">
        <f>IF(DiscreteStatsTable[[#This Row],[RepsRequested]]=DiscreteStatsTable[[#This Row],[RepsWithStatObserved]],1,0)</f>
        <v>1</v>
      </c>
    </row>
    <row r="1574" spans="1:25" x14ac:dyDescent="0.25">
      <c r="A1574" t="s">
        <v>68</v>
      </c>
      <c r="B1574" t="s">
        <v>70</v>
      </c>
      <c r="C1574">
        <v>29</v>
      </c>
      <c r="D1574" t="s">
        <v>99</v>
      </c>
      <c r="E1574" t="s">
        <v>77</v>
      </c>
      <c r="F1574" t="s">
        <v>73</v>
      </c>
      <c r="G1574">
        <v>0</v>
      </c>
      <c r="H1574">
        <v>2E+20</v>
      </c>
      <c r="I1574">
        <v>0</v>
      </c>
      <c r="J1574">
        <v>0</v>
      </c>
      <c r="K1574">
        <v>309</v>
      </c>
      <c r="L157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74" s="5" cm="1">
        <f t="array" ref="M1574">MAX(IF((ProjectInfoTable[ProjectName]=DiscreteStatsTable[[#This Row],[ProjectName]]),(ProjectInfoTable[ProjectName]=DiscreteStatsTable[[#This Row],[ProjectName]])*ProjectInfoTable[NumberOfReplications]))</f>
        <v>50</v>
      </c>
      <c r="N1574" s="5" cm="1">
        <f t="array" ref="N1574">IFERROR(AVERAGE(IF((DiscreteStatsTable[GroupByKey]=DiscreteStatsTable[[#This Row],[GroupByKey]]),(DiscreteStatsTable[GroupByKey]=DiscreteStatsTable[[#This Row],[GroupByKey]])*DiscreteStatsTable[Average])),0)</f>
        <v>0</v>
      </c>
      <c r="O1574" s="5" cm="1">
        <f t="array" ref="O1574">IFERROR(_xlfn.STDEV.S(IF((DiscreteStatsTable[GroupByKey]=DiscreteStatsTable[[#This Row],[GroupByKey]]),(DiscreteStatsTable[GroupByKey]=DiscreteStatsTable[[#This Row],[GroupByKey]])*DiscreteStatsTable[Average])),0)</f>
        <v>0</v>
      </c>
      <c r="P1574" s="5" cm="1">
        <f t="array" ref="P1574">MAX(IF((ProjectInfoTable[ProjectName]=DiscreteStatsTable[[#This Row],[ProjectName]]),(ProjectInfoTable[ProjectName]=DiscreteStatsTable[[#This Row],[ProjectName]])*ProjectInfoTable[ConfidenceInterval]))</f>
        <v>0.95</v>
      </c>
      <c r="Q1574" s="5">
        <f>IF(AND(DiscreteStatsTable[[#This Row],[RepsWithStatObserved]]=1,Y1574=0),200000000000000000000,IFERROR(_xlfn.T.INV.2T(1 -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74" s="5" cm="1">
        <f t="array" ref="R1574">MIN(IF((DiscreteStatsTable[GroupByKey]=DiscreteStatsTable[[#This Row],[GroupByKey]]),(DiscreteStatsTable[GroupByKey]=DiscreteStatsTable[[#This Row],[GroupByKey]])*DiscreteStatsTable[Average]))</f>
        <v>0</v>
      </c>
      <c r="S1574" s="5" cm="1">
        <f t="array" ref="S1574">MAX(IF((DiscreteStatsTable[GroupByKey]=DiscreteStatsTable[[#This Row],[GroupByKey]]),(DiscreteStatsTable[GroupByKey]=DiscreteStatsTable[[#This Row],[GroupByKey]])*DiscreteStatsTable[Average]))</f>
        <v>0</v>
      </c>
      <c r="T1574" s="5" cm="1">
        <f t="array" ref="T1574">MIN(IF((DiscreteStatsTable[GroupByKey]=DiscreteStatsTable[[#This Row],[GroupByKey]]),(DiscreteStatsTable[GroupByKey]=DiscreteStatsTable[[#This Row],[GroupByKey]])*DiscreteStatsTable[Minimum]))</f>
        <v>0</v>
      </c>
      <c r="U1574" s="5" cm="1">
        <f t="array" ref="U1574">MAX(IF((DiscreteStatsTable[GroupByKey]=DiscreteStatsTable[[#This Row],[GroupByKey]]),(DiscreteStatsTable[GroupByKey]=DiscreteStatsTable[[#This Row],[GroupByKey]])*DiscreteStatsTable[Maximum]))</f>
        <v>0</v>
      </c>
      <c r="V1574" s="5" cm="1">
        <f t="array" ref="V1574">IFERROR(AVERAGE(IF((DiscreteStatsTable[GroupByKey]=DiscreteStatsTable[[#This Row],[GroupByKey]]),(DiscreteStatsTable[GroupByKey]=DiscreteStatsTable[[#This Row],[GroupByKey]])*DiscreteStatsTable[NumberObservations])),0)</f>
        <v>305.8</v>
      </c>
      <c r="W1574" s="5">
        <f>IF((DiscreteStatsTable[[#This Row],[RepsRequested]]&gt;1),DiscreteStatsTable[[#This Row],[HalfWidth]],DiscreteStatsTable[[#This Row],[BatchMeansHalfWidth]])</f>
        <v>0</v>
      </c>
      <c r="X1574" s="5" cm="1">
        <f t="array" ref="X1574">COUNT(IF((DiscreteStatsTable[GroupByKey]=DiscreteStatsTable[[#This Row],[GroupByKey]]),(DiscreteStatsTable[GroupByKey]=DiscreteStatsTable[[#This Row],[GroupByKey]])*DiscreteStatsTable[Replication]))</f>
        <v>50</v>
      </c>
      <c r="Y1574" s="5">
        <f>IF(DiscreteStatsTable[[#This Row],[RepsRequested]]=DiscreteStatsTable[[#This Row],[RepsWithStatObserved]],1,0)</f>
        <v>1</v>
      </c>
    </row>
    <row r="1575" spans="1:25" x14ac:dyDescent="0.25">
      <c r="A1575" t="s">
        <v>68</v>
      </c>
      <c r="B1575" t="s">
        <v>70</v>
      </c>
      <c r="C1575">
        <v>29</v>
      </c>
      <c r="D1575" t="s">
        <v>99</v>
      </c>
      <c r="E1575" t="s">
        <v>78</v>
      </c>
      <c r="F1575" t="s">
        <v>73</v>
      </c>
      <c r="G1575">
        <v>0.33359964940402198</v>
      </c>
      <c r="H1575">
        <v>2E+20</v>
      </c>
      <c r="I1575">
        <v>0</v>
      </c>
      <c r="J1575">
        <v>3.5981199618541702</v>
      </c>
      <c r="K1575">
        <v>309</v>
      </c>
      <c r="L157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75" s="5" cm="1">
        <f t="array" ref="M1575">MAX(IF((ProjectInfoTable[ProjectName]=DiscreteStatsTable[[#This Row],[ProjectName]]),(ProjectInfoTable[ProjectName]=DiscreteStatsTable[[#This Row],[ProjectName]])*ProjectInfoTable[NumberOfReplications]))</f>
        <v>50</v>
      </c>
      <c r="N1575" s="5" cm="1">
        <f t="array" ref="N1575">IFERROR(AVERAGE(IF((DiscreteStatsTable[GroupByKey]=DiscreteStatsTable[[#This Row],[GroupByKey]]),(DiscreteStatsTable[GroupByKey]=DiscreteStatsTable[[#This Row],[GroupByKey]])*DiscreteStatsTable[Average])),0)</f>
        <v>0.39514726730674299</v>
      </c>
      <c r="O1575" s="5" cm="1">
        <f t="array" ref="O1575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75" s="5" cm="1">
        <f t="array" ref="P1575">MAX(IF((ProjectInfoTable[ProjectName]=DiscreteStatsTable[[#This Row],[ProjectName]]),(ProjectInfoTable[ProjectName]=DiscreteStatsTable[[#This Row],[ProjectName]])*ProjectInfoTable[ConfidenceInterval]))</f>
        <v>0.95</v>
      </c>
      <c r="Q1575" s="5">
        <f>IF(AND(DiscreteStatsTable[[#This Row],[RepsWithStatObserved]]=1,Y1575=0),200000000000000000000,IFERROR(_xlfn.T.INV.2T(1 -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75" s="5" cm="1">
        <f t="array" ref="R1575">MIN(IF((DiscreteStatsTable[GroupByKey]=DiscreteStatsTable[[#This Row],[GroupByKey]]),(DiscreteStatsTable[GroupByKey]=DiscreteStatsTable[[#This Row],[GroupByKey]])*DiscreteStatsTable[Average]))</f>
        <v>0.237432783899929</v>
      </c>
      <c r="S1575" s="5" cm="1">
        <f t="array" ref="S1575">MAX(IF((DiscreteStatsTable[GroupByKey]=DiscreteStatsTable[[#This Row],[GroupByKey]]),(DiscreteStatsTable[GroupByKey]=DiscreteStatsTable[[#This Row],[GroupByKey]])*DiscreteStatsTable[Average]))</f>
        <v>0.84867511073416402</v>
      </c>
      <c r="T1575" s="5" cm="1">
        <f t="array" ref="T1575">MIN(IF((DiscreteStatsTable[GroupByKey]=DiscreteStatsTable[[#This Row],[GroupByKey]]),(DiscreteStatsTable[GroupByKey]=DiscreteStatsTable[[#This Row],[GroupByKey]])*DiscreteStatsTable[Minimum]))</f>
        <v>0</v>
      </c>
      <c r="U1575" s="5" cm="1">
        <f t="array" ref="U1575">MAX(IF((DiscreteStatsTable[GroupByKey]=DiscreteStatsTable[[#This Row],[GroupByKey]]),(DiscreteStatsTable[GroupByKey]=DiscreteStatsTable[[#This Row],[GroupByKey]])*DiscreteStatsTable[Maximum]))</f>
        <v>8.0759045309264508</v>
      </c>
      <c r="V1575" s="5" cm="1">
        <f t="array" ref="V1575">IFERROR(AVERAGE(IF((DiscreteStatsTable[GroupByKey]=DiscreteStatsTable[[#This Row],[GroupByKey]]),(DiscreteStatsTable[GroupByKey]=DiscreteStatsTable[[#This Row],[GroupByKey]])*DiscreteStatsTable[NumberObservations])),0)</f>
        <v>305.8</v>
      </c>
      <c r="W1575" s="5">
        <f>IF((DiscreteStatsTable[[#This Row],[RepsRequested]]&gt;1),DiscreteStatsTable[[#This Row],[HalfWidth]],DiscreteStatsTable[[#This Row],[BatchMeansHalfWidth]])</f>
        <v>3.0763164648454102E-2</v>
      </c>
      <c r="X1575" s="5" cm="1">
        <f t="array" ref="X1575">COUNT(IF((DiscreteStatsTable[GroupByKey]=DiscreteStatsTable[[#This Row],[GroupByKey]]),(DiscreteStatsTable[GroupByKey]=DiscreteStatsTable[[#This Row],[GroupByKey]])*DiscreteStatsTable[Replication]))</f>
        <v>50</v>
      </c>
      <c r="Y1575" s="5">
        <f>IF(DiscreteStatsTable[[#This Row],[RepsRequested]]=DiscreteStatsTable[[#This Row],[RepsWithStatObserved]],1,0)</f>
        <v>1</v>
      </c>
    </row>
    <row r="1576" spans="1:25" x14ac:dyDescent="0.25">
      <c r="A1576" t="s">
        <v>68</v>
      </c>
      <c r="B1576" t="s">
        <v>70</v>
      </c>
      <c r="C1576">
        <v>30</v>
      </c>
      <c r="D1576" t="s">
        <v>99</v>
      </c>
      <c r="E1576" t="s">
        <v>72</v>
      </c>
      <c r="F1576" t="s">
        <v>73</v>
      </c>
      <c r="G1576">
        <v>0.119629988578939</v>
      </c>
      <c r="H1576">
        <v>2E+20</v>
      </c>
      <c r="I1576">
        <v>5.0567759107775598E-2</v>
      </c>
      <c r="J1576">
        <v>0.22238870064836599</v>
      </c>
      <c r="K1576">
        <v>310</v>
      </c>
      <c r="L157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76" s="5" cm="1">
        <f t="array" ref="M1576">MAX(IF((ProjectInfoTable[ProjectName]=DiscreteStatsTable[[#This Row],[ProjectName]]),(ProjectInfoTable[ProjectName]=DiscreteStatsTable[[#This Row],[ProjectName]])*ProjectInfoTable[NumberOfReplications]))</f>
        <v>50</v>
      </c>
      <c r="N1576" s="5" cm="1">
        <f t="array" ref="N1576">IFERROR(AVERAGE(IF((DiscreteStatsTable[GroupByKey]=DiscreteStatsTable[[#This Row],[GroupByKey]]),(DiscreteStatsTable[GroupByKey]=DiscreteStatsTable[[#This Row],[GroupByKey]])*DiscreteStatsTable[Average])),0)</f>
        <v>0.12177686007467209</v>
      </c>
      <c r="O1576" s="5" cm="1">
        <f t="array" ref="O157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76" s="5" cm="1">
        <f t="array" ref="P1576">MAX(IF((ProjectInfoTable[ProjectName]=DiscreteStatsTable[[#This Row],[ProjectName]]),(ProjectInfoTable[ProjectName]=DiscreteStatsTable[[#This Row],[ProjectName]])*ProjectInfoTable[ConfidenceInterval]))</f>
        <v>0.95</v>
      </c>
      <c r="Q1576" s="5">
        <f>IF(AND(DiscreteStatsTable[[#This Row],[RepsWithStatObserved]]=1,Y1576=0),200000000000000000000,IFERROR(_xlfn.T.INV.2T(1 -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76" s="5" cm="1">
        <f t="array" ref="R1576">MIN(IF((DiscreteStatsTable[GroupByKey]=DiscreteStatsTable[[#This Row],[GroupByKey]]),(DiscreteStatsTable[GroupByKey]=DiscreteStatsTable[[#This Row],[GroupByKey]])*DiscreteStatsTable[Average]))</f>
        <v>0.118188408210118</v>
      </c>
      <c r="S1576" s="5" cm="1">
        <f t="array" ref="S1576">MAX(IF((DiscreteStatsTable[GroupByKey]=DiscreteStatsTable[[#This Row],[GroupByKey]]),(DiscreteStatsTable[GroupByKey]=DiscreteStatsTable[[#This Row],[GroupByKey]])*DiscreteStatsTable[Average]))</f>
        <v>0.12678788848097999</v>
      </c>
      <c r="T1576" s="5" cm="1">
        <f t="array" ref="T1576">MIN(IF((DiscreteStatsTable[GroupByKey]=DiscreteStatsTable[[#This Row],[GroupByKey]]),(DiscreteStatsTable[GroupByKey]=DiscreteStatsTable[[#This Row],[GroupByKey]])*DiscreteStatsTable[Minimum]))</f>
        <v>5.0204876038262097E-2</v>
      </c>
      <c r="U1576" s="5" cm="1">
        <f t="array" ref="U1576">MAX(IF((DiscreteStatsTable[GroupByKey]=DiscreteStatsTable[[#This Row],[GroupByKey]]),(DiscreteStatsTable[GroupByKey]=DiscreteStatsTable[[#This Row],[GroupByKey]])*DiscreteStatsTable[Maximum]))</f>
        <v>0.23262438213749501</v>
      </c>
      <c r="V1576" s="5" cm="1">
        <f t="array" ref="V1576">IFERROR(AVERAGE(IF((DiscreteStatsTable[GroupByKey]=DiscreteStatsTable[[#This Row],[GroupByKey]]),(DiscreteStatsTable[GroupByKey]=DiscreteStatsTable[[#This Row],[GroupByKey]])*DiscreteStatsTable[NumberObservations])),0)</f>
        <v>305.8</v>
      </c>
      <c r="W1576" s="5">
        <f>IF((DiscreteStatsTable[[#This Row],[RepsRequested]]&gt;1),DiscreteStatsTable[[#This Row],[HalfWidth]],DiscreteStatsTable[[#This Row],[BatchMeansHalfWidth]])</f>
        <v>6.3220777360200328E-4</v>
      </c>
      <c r="X1576" s="5" cm="1">
        <f t="array" ref="X1576">COUNT(IF((DiscreteStatsTable[GroupByKey]=DiscreteStatsTable[[#This Row],[GroupByKey]]),(DiscreteStatsTable[GroupByKey]=DiscreteStatsTable[[#This Row],[GroupByKey]])*DiscreteStatsTable[Replication]))</f>
        <v>50</v>
      </c>
      <c r="Y1576" s="5">
        <f>IF(DiscreteStatsTable[[#This Row],[RepsRequested]]=DiscreteStatsTable[[#This Row],[RepsWithStatObserved]],1,0)</f>
        <v>1</v>
      </c>
    </row>
    <row r="1577" spans="1:25" x14ac:dyDescent="0.25">
      <c r="A1577" t="s">
        <v>68</v>
      </c>
      <c r="B1577" t="s">
        <v>70</v>
      </c>
      <c r="C1577">
        <v>30</v>
      </c>
      <c r="D1577" t="s">
        <v>99</v>
      </c>
      <c r="E1577" t="s">
        <v>74</v>
      </c>
      <c r="F1577" t="s">
        <v>73</v>
      </c>
      <c r="G1577">
        <v>4.0326178684562803</v>
      </c>
      <c r="H1577">
        <v>2E+20</v>
      </c>
      <c r="I1577">
        <v>1.51703277323327</v>
      </c>
      <c r="J1577">
        <v>10.523399938074499</v>
      </c>
      <c r="K1577">
        <v>310</v>
      </c>
      <c r="L157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77" s="5" cm="1">
        <f t="array" ref="M1577">MAX(IF((ProjectInfoTable[ProjectName]=DiscreteStatsTable[[#This Row],[ProjectName]]),(ProjectInfoTable[ProjectName]=DiscreteStatsTable[[#This Row],[ProjectName]])*ProjectInfoTable[NumberOfReplications]))</f>
        <v>50</v>
      </c>
      <c r="N1577" s="5" cm="1">
        <f t="array" ref="N1577">IFERROR(AVERAGE(IF((DiscreteStatsTable[GroupByKey]=DiscreteStatsTable[[#This Row],[GroupByKey]]),(DiscreteStatsTable[GroupByKey]=DiscreteStatsTable[[#This Row],[GroupByKey]])*DiscreteStatsTable[Average])),0)</f>
        <v>4.0484530695469045</v>
      </c>
      <c r="O1577" s="5" cm="1">
        <f t="array" ref="O1577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77" s="5" cm="1">
        <f t="array" ref="P1577">MAX(IF((ProjectInfoTable[ProjectName]=DiscreteStatsTable[[#This Row],[ProjectName]]),(ProjectInfoTable[ProjectName]=DiscreteStatsTable[[#This Row],[ProjectName]])*ProjectInfoTable[ConfidenceInterval]))</f>
        <v>0.95</v>
      </c>
      <c r="Q1577" s="5">
        <f>IF(AND(DiscreteStatsTable[[#This Row],[RepsWithStatObserved]]=1,Y1577=0),200000000000000000000,IFERROR(_xlfn.T.INV.2T(1 -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77" s="5" cm="1">
        <f t="array" ref="R1577">MIN(IF((DiscreteStatsTable[GroupByKey]=DiscreteStatsTable[[#This Row],[GroupByKey]]),(DiscreteStatsTable[GroupByKey]=DiscreteStatsTable[[#This Row],[GroupByKey]])*DiscreteStatsTable[Average]))</f>
        <v>3.8225886263195901</v>
      </c>
      <c r="S1577" s="5" cm="1">
        <f t="array" ref="S1577">MAX(IF((DiscreteStatsTable[GroupByKey]=DiscreteStatsTable[[#This Row],[GroupByKey]]),(DiscreteStatsTable[GroupByKey]=DiscreteStatsTable[[#This Row],[GroupByKey]])*DiscreteStatsTable[Average]))</f>
        <v>4.5313661665321696</v>
      </c>
      <c r="T1577" s="5" cm="1">
        <f t="array" ref="T1577">MIN(IF((DiscreteStatsTable[GroupByKey]=DiscreteStatsTable[[#This Row],[GroupByKey]]),(DiscreteStatsTable[GroupByKey]=DiscreteStatsTable[[#This Row],[GroupByKey]])*DiscreteStatsTable[Minimum]))</f>
        <v>1.5061462811478601</v>
      </c>
      <c r="U1577" s="5" cm="1">
        <f t="array" ref="U1577">MAX(IF((DiscreteStatsTable[GroupByKey]=DiscreteStatsTable[[#This Row],[GroupByKey]]),(DiscreteStatsTable[GroupByKey]=DiscreteStatsTable[[#This Row],[GroupByKey]])*DiscreteStatsTable[Maximum]))</f>
        <v>12.7448467115066</v>
      </c>
      <c r="V1577" s="5" cm="1">
        <f t="array" ref="V1577">IFERROR(AVERAGE(IF((DiscreteStatsTable[GroupByKey]=DiscreteStatsTable[[#This Row],[GroupByKey]]),(DiscreteStatsTable[GroupByKey]=DiscreteStatsTable[[#This Row],[GroupByKey]])*DiscreteStatsTable[NumberObservations])),0)</f>
        <v>305.8</v>
      </c>
      <c r="W1577" s="5">
        <f>IF((DiscreteStatsTable[[#This Row],[RepsRequested]]&gt;1),DiscreteStatsTable[[#This Row],[HalfWidth]],DiscreteStatsTable[[#This Row],[BatchMeansHalfWidth]])</f>
        <v>4.3756559630115342E-2</v>
      </c>
      <c r="X1577" s="5" cm="1">
        <f t="array" ref="X1577">COUNT(IF((DiscreteStatsTable[GroupByKey]=DiscreteStatsTable[[#This Row],[GroupByKey]]),(DiscreteStatsTable[GroupByKey]=DiscreteStatsTable[[#This Row],[GroupByKey]])*DiscreteStatsTable[Replication]))</f>
        <v>50</v>
      </c>
      <c r="Y1577" s="5">
        <f>IF(DiscreteStatsTable[[#This Row],[RepsRequested]]=DiscreteStatsTable[[#This Row],[RepsWithStatObserved]],1,0)</f>
        <v>1</v>
      </c>
    </row>
    <row r="1578" spans="1:25" x14ac:dyDescent="0.25">
      <c r="A1578" t="s">
        <v>68</v>
      </c>
      <c r="B1578" t="s">
        <v>70</v>
      </c>
      <c r="C1578">
        <v>30</v>
      </c>
      <c r="D1578" t="s">
        <v>99</v>
      </c>
      <c r="E1578" t="s">
        <v>75</v>
      </c>
      <c r="F1578" t="s">
        <v>73</v>
      </c>
      <c r="G1578">
        <v>0.119629988578939</v>
      </c>
      <c r="H1578">
        <v>2E+20</v>
      </c>
      <c r="I1578">
        <v>5.0567759107775598E-2</v>
      </c>
      <c r="J1578">
        <v>0.22238870064836599</v>
      </c>
      <c r="K1578">
        <v>310</v>
      </c>
      <c r="L157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78" s="5" cm="1">
        <f t="array" ref="M1578">MAX(IF((ProjectInfoTable[ProjectName]=DiscreteStatsTable[[#This Row],[ProjectName]]),(ProjectInfoTable[ProjectName]=DiscreteStatsTable[[#This Row],[ProjectName]])*ProjectInfoTable[NumberOfReplications]))</f>
        <v>50</v>
      </c>
      <c r="N1578" s="5" cm="1">
        <f t="array" ref="N1578">IFERROR(AVERAGE(IF((DiscreteStatsTable[GroupByKey]=DiscreteStatsTable[[#This Row],[GroupByKey]]),(DiscreteStatsTable[GroupByKey]=DiscreteStatsTable[[#This Row],[GroupByKey]])*DiscreteStatsTable[Average])),0)</f>
        <v>0.12177686007467209</v>
      </c>
      <c r="O1578" s="5" cm="1">
        <f t="array" ref="O157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78" s="5" cm="1">
        <f t="array" ref="P1578">MAX(IF((ProjectInfoTable[ProjectName]=DiscreteStatsTable[[#This Row],[ProjectName]]),(ProjectInfoTable[ProjectName]=DiscreteStatsTable[[#This Row],[ProjectName]])*ProjectInfoTable[ConfidenceInterval]))</f>
        <v>0.95</v>
      </c>
      <c r="Q1578" s="5">
        <f>IF(AND(DiscreteStatsTable[[#This Row],[RepsWithStatObserved]]=1,Y1578=0),200000000000000000000,IFERROR(_xlfn.T.INV.2T(1 -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78" s="5" cm="1">
        <f t="array" ref="R1578">MIN(IF((DiscreteStatsTable[GroupByKey]=DiscreteStatsTable[[#This Row],[GroupByKey]]),(DiscreteStatsTable[GroupByKey]=DiscreteStatsTable[[#This Row],[GroupByKey]])*DiscreteStatsTable[Average]))</f>
        <v>0.118188408210118</v>
      </c>
      <c r="S1578" s="5" cm="1">
        <f t="array" ref="S1578">MAX(IF((DiscreteStatsTable[GroupByKey]=DiscreteStatsTable[[#This Row],[GroupByKey]]),(DiscreteStatsTable[GroupByKey]=DiscreteStatsTable[[#This Row],[GroupByKey]])*DiscreteStatsTable[Average]))</f>
        <v>0.12678788848097999</v>
      </c>
      <c r="T1578" s="5" cm="1">
        <f t="array" ref="T1578">MIN(IF((DiscreteStatsTable[GroupByKey]=DiscreteStatsTable[[#This Row],[GroupByKey]]),(DiscreteStatsTable[GroupByKey]=DiscreteStatsTable[[#This Row],[GroupByKey]])*DiscreteStatsTable[Minimum]))</f>
        <v>5.0204876038262097E-2</v>
      </c>
      <c r="U1578" s="5" cm="1">
        <f t="array" ref="U1578">MAX(IF((DiscreteStatsTable[GroupByKey]=DiscreteStatsTable[[#This Row],[GroupByKey]]),(DiscreteStatsTable[GroupByKey]=DiscreteStatsTable[[#This Row],[GroupByKey]])*DiscreteStatsTable[Maximum]))</f>
        <v>0.23262438213749501</v>
      </c>
      <c r="V1578" s="5" cm="1">
        <f t="array" ref="V1578">IFERROR(AVERAGE(IF((DiscreteStatsTable[GroupByKey]=DiscreteStatsTable[[#This Row],[GroupByKey]]),(DiscreteStatsTable[GroupByKey]=DiscreteStatsTable[[#This Row],[GroupByKey]])*DiscreteStatsTable[NumberObservations])),0)</f>
        <v>305.8</v>
      </c>
      <c r="W1578" s="5">
        <f>IF((DiscreteStatsTable[[#This Row],[RepsRequested]]&gt;1),DiscreteStatsTable[[#This Row],[HalfWidth]],DiscreteStatsTable[[#This Row],[BatchMeansHalfWidth]])</f>
        <v>6.3220777360200328E-4</v>
      </c>
      <c r="X1578" s="5" cm="1">
        <f t="array" ref="X1578">COUNT(IF((DiscreteStatsTable[GroupByKey]=DiscreteStatsTable[[#This Row],[GroupByKey]]),(DiscreteStatsTable[GroupByKey]=DiscreteStatsTable[[#This Row],[GroupByKey]])*DiscreteStatsTable[Replication]))</f>
        <v>50</v>
      </c>
      <c r="Y1578" s="5">
        <f>IF(DiscreteStatsTable[[#This Row],[RepsRequested]]=DiscreteStatsTable[[#This Row],[RepsWithStatObserved]],1,0)</f>
        <v>1</v>
      </c>
    </row>
    <row r="1579" spans="1:25" x14ac:dyDescent="0.25">
      <c r="A1579" t="s">
        <v>68</v>
      </c>
      <c r="B1579" t="s">
        <v>70</v>
      </c>
      <c r="C1579">
        <v>30</v>
      </c>
      <c r="D1579" t="s">
        <v>99</v>
      </c>
      <c r="E1579" t="s">
        <v>76</v>
      </c>
      <c r="F1579" t="s">
        <v>73</v>
      </c>
      <c r="G1579">
        <v>3.58889965736816</v>
      </c>
      <c r="H1579">
        <v>2E+20</v>
      </c>
      <c r="I1579">
        <v>1.51703277323327</v>
      </c>
      <c r="J1579">
        <v>6.6716610194509904</v>
      </c>
      <c r="K1579">
        <v>310</v>
      </c>
      <c r="L157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79" s="5" cm="1">
        <f t="array" ref="M1579">MAX(IF((ProjectInfoTable[ProjectName]=DiscreteStatsTable[[#This Row],[ProjectName]]),(ProjectInfoTable[ProjectName]=DiscreteStatsTable[[#This Row],[ProjectName]])*ProjectInfoTable[NumberOfReplications]))</f>
        <v>50</v>
      </c>
      <c r="N1579" s="5" cm="1">
        <f t="array" ref="N1579">IFERROR(AVERAGE(IF((DiscreteStatsTable[GroupByKey]=DiscreteStatsTable[[#This Row],[GroupByKey]]),(DiscreteStatsTable[GroupByKey]=DiscreteStatsTable[[#This Row],[GroupByKey]])*DiscreteStatsTable[Average])),0)</f>
        <v>3.653305802240161</v>
      </c>
      <c r="O1579" s="5" cm="1">
        <f t="array" ref="O1579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79" s="5" cm="1">
        <f t="array" ref="P1579">MAX(IF((ProjectInfoTable[ProjectName]=DiscreteStatsTable[[#This Row],[ProjectName]]),(ProjectInfoTable[ProjectName]=DiscreteStatsTable[[#This Row],[ProjectName]])*ProjectInfoTable[ConfidenceInterval]))</f>
        <v>0.95</v>
      </c>
      <c r="Q1579" s="5">
        <f>IF(AND(DiscreteStatsTable[[#This Row],[RepsWithStatObserved]]=1,Y1579=0),200000000000000000000,IFERROR(_xlfn.T.INV.2T(1 -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79" s="5" cm="1">
        <f t="array" ref="R1579">MIN(IF((DiscreteStatsTable[GroupByKey]=DiscreteStatsTable[[#This Row],[GroupByKey]]),(DiscreteStatsTable[GroupByKey]=DiscreteStatsTable[[#This Row],[GroupByKey]])*DiscreteStatsTable[Average]))</f>
        <v>3.54565224630353</v>
      </c>
      <c r="S1579" s="5" cm="1">
        <f t="array" ref="S1579">MAX(IF((DiscreteStatsTable[GroupByKey]=DiscreteStatsTable[[#This Row],[GroupByKey]]),(DiscreteStatsTable[GroupByKey]=DiscreteStatsTable[[#This Row],[GroupByKey]])*DiscreteStatsTable[Average]))</f>
        <v>3.8036366544294</v>
      </c>
      <c r="T1579" s="5" cm="1">
        <f t="array" ref="T1579">MIN(IF((DiscreteStatsTable[GroupByKey]=DiscreteStatsTable[[#This Row],[GroupByKey]]),(DiscreteStatsTable[GroupByKey]=DiscreteStatsTable[[#This Row],[GroupByKey]])*DiscreteStatsTable[Minimum]))</f>
        <v>1.5061462811478601</v>
      </c>
      <c r="U1579" s="5" cm="1">
        <f t="array" ref="U1579">MAX(IF((DiscreteStatsTable[GroupByKey]=DiscreteStatsTable[[#This Row],[GroupByKey]]),(DiscreteStatsTable[GroupByKey]=DiscreteStatsTable[[#This Row],[GroupByKey]])*DiscreteStatsTable[Maximum]))</f>
        <v>6.9787314641248503</v>
      </c>
      <c r="V1579" s="5" cm="1">
        <f t="array" ref="V1579">IFERROR(AVERAGE(IF((DiscreteStatsTable[GroupByKey]=DiscreteStatsTable[[#This Row],[GroupByKey]]),(DiscreteStatsTable[GroupByKey]=DiscreteStatsTable[[#This Row],[GroupByKey]])*DiscreteStatsTable[NumberObservations])),0)</f>
        <v>305.8</v>
      </c>
      <c r="W1579" s="5">
        <f>IF((DiscreteStatsTable[[#This Row],[RepsRequested]]&gt;1),DiscreteStatsTable[[#This Row],[HalfWidth]],DiscreteStatsTable[[#This Row],[BatchMeansHalfWidth]])</f>
        <v>1.8966233208060453E-2</v>
      </c>
      <c r="X1579" s="5" cm="1">
        <f t="array" ref="X1579">COUNT(IF((DiscreteStatsTable[GroupByKey]=DiscreteStatsTable[[#This Row],[GroupByKey]]),(DiscreteStatsTable[GroupByKey]=DiscreteStatsTable[[#This Row],[GroupByKey]])*DiscreteStatsTable[Replication]))</f>
        <v>50</v>
      </c>
      <c r="Y1579" s="5">
        <f>IF(DiscreteStatsTable[[#This Row],[RepsRequested]]=DiscreteStatsTable[[#This Row],[RepsWithStatObserved]],1,0)</f>
        <v>1</v>
      </c>
    </row>
    <row r="1580" spans="1:25" x14ac:dyDescent="0.25">
      <c r="A1580" t="s">
        <v>68</v>
      </c>
      <c r="B1580" t="s">
        <v>70</v>
      </c>
      <c r="C1580">
        <v>30</v>
      </c>
      <c r="D1580" t="s">
        <v>99</v>
      </c>
      <c r="E1580" t="s">
        <v>77</v>
      </c>
      <c r="F1580" t="s">
        <v>73</v>
      </c>
      <c r="G1580">
        <v>0</v>
      </c>
      <c r="H1580">
        <v>2E+20</v>
      </c>
      <c r="I1580">
        <v>0</v>
      </c>
      <c r="J1580">
        <v>0</v>
      </c>
      <c r="K1580">
        <v>310</v>
      </c>
      <c r="L158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80" s="5" cm="1">
        <f t="array" ref="M1580">MAX(IF((ProjectInfoTable[ProjectName]=DiscreteStatsTable[[#This Row],[ProjectName]]),(ProjectInfoTable[ProjectName]=DiscreteStatsTable[[#This Row],[ProjectName]])*ProjectInfoTable[NumberOfReplications]))</f>
        <v>50</v>
      </c>
      <c r="N1580" s="5" cm="1">
        <f t="array" ref="N1580">IFERROR(AVERAGE(IF((DiscreteStatsTable[GroupByKey]=DiscreteStatsTable[[#This Row],[GroupByKey]]),(DiscreteStatsTable[GroupByKey]=DiscreteStatsTable[[#This Row],[GroupByKey]])*DiscreteStatsTable[Average])),0)</f>
        <v>0</v>
      </c>
      <c r="O1580" s="5" cm="1">
        <f t="array" ref="O1580">IFERROR(_xlfn.STDEV.S(IF((DiscreteStatsTable[GroupByKey]=DiscreteStatsTable[[#This Row],[GroupByKey]]),(DiscreteStatsTable[GroupByKey]=DiscreteStatsTable[[#This Row],[GroupByKey]])*DiscreteStatsTable[Average])),0)</f>
        <v>0</v>
      </c>
      <c r="P1580" s="5" cm="1">
        <f t="array" ref="P1580">MAX(IF((ProjectInfoTable[ProjectName]=DiscreteStatsTable[[#This Row],[ProjectName]]),(ProjectInfoTable[ProjectName]=DiscreteStatsTable[[#This Row],[ProjectName]])*ProjectInfoTable[ConfidenceInterval]))</f>
        <v>0.95</v>
      </c>
      <c r="Q1580" s="5">
        <f>IF(AND(DiscreteStatsTable[[#This Row],[RepsWithStatObserved]]=1,Y1580=0),200000000000000000000,IFERROR(_xlfn.T.INV.2T(1 -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0" s="5" cm="1">
        <f t="array" ref="R1580">MIN(IF((DiscreteStatsTable[GroupByKey]=DiscreteStatsTable[[#This Row],[GroupByKey]]),(DiscreteStatsTable[GroupByKey]=DiscreteStatsTable[[#This Row],[GroupByKey]])*DiscreteStatsTable[Average]))</f>
        <v>0</v>
      </c>
      <c r="S1580" s="5" cm="1">
        <f t="array" ref="S1580">MAX(IF((DiscreteStatsTable[GroupByKey]=DiscreteStatsTable[[#This Row],[GroupByKey]]),(DiscreteStatsTable[GroupByKey]=DiscreteStatsTable[[#This Row],[GroupByKey]])*DiscreteStatsTable[Average]))</f>
        <v>0</v>
      </c>
      <c r="T1580" s="5" cm="1">
        <f t="array" ref="T1580">MIN(IF((DiscreteStatsTable[GroupByKey]=DiscreteStatsTable[[#This Row],[GroupByKey]]),(DiscreteStatsTable[GroupByKey]=DiscreteStatsTable[[#This Row],[GroupByKey]])*DiscreteStatsTable[Minimum]))</f>
        <v>0</v>
      </c>
      <c r="U1580" s="5" cm="1">
        <f t="array" ref="U1580">MAX(IF((DiscreteStatsTable[GroupByKey]=DiscreteStatsTable[[#This Row],[GroupByKey]]),(DiscreteStatsTable[GroupByKey]=DiscreteStatsTable[[#This Row],[GroupByKey]])*DiscreteStatsTable[Maximum]))</f>
        <v>0</v>
      </c>
      <c r="V1580" s="5" cm="1">
        <f t="array" ref="V1580">IFERROR(AVERAGE(IF((DiscreteStatsTable[GroupByKey]=DiscreteStatsTable[[#This Row],[GroupByKey]]),(DiscreteStatsTable[GroupByKey]=DiscreteStatsTable[[#This Row],[GroupByKey]])*DiscreteStatsTable[NumberObservations])),0)</f>
        <v>305.8</v>
      </c>
      <c r="W1580" s="5">
        <f>IF((DiscreteStatsTable[[#This Row],[RepsRequested]]&gt;1),DiscreteStatsTable[[#This Row],[HalfWidth]],DiscreteStatsTable[[#This Row],[BatchMeansHalfWidth]])</f>
        <v>0</v>
      </c>
      <c r="X1580" s="5" cm="1">
        <f t="array" ref="X1580">COUNT(IF((DiscreteStatsTable[GroupByKey]=DiscreteStatsTable[[#This Row],[GroupByKey]]),(DiscreteStatsTable[GroupByKey]=DiscreteStatsTable[[#This Row],[GroupByKey]])*DiscreteStatsTable[Replication]))</f>
        <v>50</v>
      </c>
      <c r="Y1580" s="5">
        <f>IF(DiscreteStatsTable[[#This Row],[RepsRequested]]=DiscreteStatsTable[[#This Row],[RepsWithStatObserved]],1,0)</f>
        <v>1</v>
      </c>
    </row>
    <row r="1581" spans="1:25" x14ac:dyDescent="0.25">
      <c r="A1581" t="s">
        <v>68</v>
      </c>
      <c r="B1581" t="s">
        <v>70</v>
      </c>
      <c r="C1581">
        <v>30</v>
      </c>
      <c r="D1581" t="s">
        <v>99</v>
      </c>
      <c r="E1581" t="s">
        <v>78</v>
      </c>
      <c r="F1581" t="s">
        <v>73</v>
      </c>
      <c r="G1581">
        <v>0.44371821108811499</v>
      </c>
      <c r="H1581">
        <v>2E+20</v>
      </c>
      <c r="I1581">
        <v>0</v>
      </c>
      <c r="J1581">
        <v>5.2931155275547503</v>
      </c>
      <c r="K1581">
        <v>310</v>
      </c>
      <c r="L158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81" s="5" cm="1">
        <f t="array" ref="M1581">MAX(IF((ProjectInfoTable[ProjectName]=DiscreteStatsTable[[#This Row],[ProjectName]]),(ProjectInfoTable[ProjectName]=DiscreteStatsTable[[#This Row],[ProjectName]])*ProjectInfoTable[NumberOfReplications]))</f>
        <v>50</v>
      </c>
      <c r="N1581" s="5" cm="1">
        <f t="array" ref="N1581">IFERROR(AVERAGE(IF((DiscreteStatsTable[GroupByKey]=DiscreteStatsTable[[#This Row],[GroupByKey]]),(DiscreteStatsTable[GroupByKey]=DiscreteStatsTable[[#This Row],[GroupByKey]])*DiscreteStatsTable[Average])),0)</f>
        <v>0.39514726730674299</v>
      </c>
      <c r="O1581" s="5" cm="1">
        <f t="array" ref="O1581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81" s="5" cm="1">
        <f t="array" ref="P1581">MAX(IF((ProjectInfoTable[ProjectName]=DiscreteStatsTable[[#This Row],[ProjectName]]),(ProjectInfoTable[ProjectName]=DiscreteStatsTable[[#This Row],[ProjectName]])*ProjectInfoTable[ConfidenceInterval]))</f>
        <v>0.95</v>
      </c>
      <c r="Q1581" s="5">
        <f>IF(AND(DiscreteStatsTable[[#This Row],[RepsWithStatObserved]]=1,Y1581=0),200000000000000000000,IFERROR(_xlfn.T.INV.2T(1 -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81" s="5" cm="1">
        <f t="array" ref="R1581">MIN(IF((DiscreteStatsTable[GroupByKey]=DiscreteStatsTable[[#This Row],[GroupByKey]]),(DiscreteStatsTable[GroupByKey]=DiscreteStatsTable[[#This Row],[GroupByKey]])*DiscreteStatsTable[Average]))</f>
        <v>0.237432783899929</v>
      </c>
      <c r="S1581" s="5" cm="1">
        <f t="array" ref="S1581">MAX(IF((DiscreteStatsTable[GroupByKey]=DiscreteStatsTable[[#This Row],[GroupByKey]]),(DiscreteStatsTable[GroupByKey]=DiscreteStatsTable[[#This Row],[GroupByKey]])*DiscreteStatsTable[Average]))</f>
        <v>0.84867511073416402</v>
      </c>
      <c r="T1581" s="5" cm="1">
        <f t="array" ref="T1581">MIN(IF((DiscreteStatsTable[GroupByKey]=DiscreteStatsTable[[#This Row],[GroupByKey]]),(DiscreteStatsTable[GroupByKey]=DiscreteStatsTable[[#This Row],[GroupByKey]])*DiscreteStatsTable[Minimum]))</f>
        <v>0</v>
      </c>
      <c r="U1581" s="5" cm="1">
        <f t="array" ref="U1581">MAX(IF((DiscreteStatsTable[GroupByKey]=DiscreteStatsTable[[#This Row],[GroupByKey]]),(DiscreteStatsTable[GroupByKey]=DiscreteStatsTable[[#This Row],[GroupByKey]])*DiscreteStatsTable[Maximum]))</f>
        <v>8.0759045309264508</v>
      </c>
      <c r="V1581" s="5" cm="1">
        <f t="array" ref="V1581">IFERROR(AVERAGE(IF((DiscreteStatsTable[GroupByKey]=DiscreteStatsTable[[#This Row],[GroupByKey]]),(DiscreteStatsTable[GroupByKey]=DiscreteStatsTable[[#This Row],[GroupByKey]])*DiscreteStatsTable[NumberObservations])),0)</f>
        <v>305.8</v>
      </c>
      <c r="W1581" s="5">
        <f>IF((DiscreteStatsTable[[#This Row],[RepsRequested]]&gt;1),DiscreteStatsTable[[#This Row],[HalfWidth]],DiscreteStatsTable[[#This Row],[BatchMeansHalfWidth]])</f>
        <v>3.0763164648454102E-2</v>
      </c>
      <c r="X1581" s="5" cm="1">
        <f t="array" ref="X1581">COUNT(IF((DiscreteStatsTable[GroupByKey]=DiscreteStatsTable[[#This Row],[GroupByKey]]),(DiscreteStatsTable[GroupByKey]=DiscreteStatsTable[[#This Row],[GroupByKey]])*DiscreteStatsTable[Replication]))</f>
        <v>50</v>
      </c>
      <c r="Y1581" s="5">
        <f>IF(DiscreteStatsTable[[#This Row],[RepsRequested]]=DiscreteStatsTable[[#This Row],[RepsWithStatObserved]],1,0)</f>
        <v>1</v>
      </c>
    </row>
    <row r="1582" spans="1:25" x14ac:dyDescent="0.25">
      <c r="A1582" t="s">
        <v>68</v>
      </c>
      <c r="B1582" t="s">
        <v>70</v>
      </c>
      <c r="C1582">
        <v>31</v>
      </c>
      <c r="D1582" t="s">
        <v>99</v>
      </c>
      <c r="E1582" t="s">
        <v>72</v>
      </c>
      <c r="F1582" t="s">
        <v>73</v>
      </c>
      <c r="G1582">
        <v>0.123508486372057</v>
      </c>
      <c r="H1582">
        <v>2E+20</v>
      </c>
      <c r="I1582">
        <v>5.3190660591008097E-2</v>
      </c>
      <c r="J1582">
        <v>0.216278971891781</v>
      </c>
      <c r="K1582">
        <v>302</v>
      </c>
      <c r="L158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82" s="5" cm="1">
        <f t="array" ref="M1582">MAX(IF((ProjectInfoTable[ProjectName]=DiscreteStatsTable[[#This Row],[ProjectName]]),(ProjectInfoTable[ProjectName]=DiscreteStatsTable[[#This Row],[ProjectName]])*ProjectInfoTable[NumberOfReplications]))</f>
        <v>50</v>
      </c>
      <c r="N1582" s="5" cm="1">
        <f t="array" ref="N1582">IFERROR(AVERAGE(IF((DiscreteStatsTable[GroupByKey]=DiscreteStatsTable[[#This Row],[GroupByKey]]),(DiscreteStatsTable[GroupByKey]=DiscreteStatsTable[[#This Row],[GroupByKey]])*DiscreteStatsTable[Average])),0)</f>
        <v>0.12177686007467209</v>
      </c>
      <c r="O1582" s="5" cm="1">
        <f t="array" ref="O158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82" s="5" cm="1">
        <f t="array" ref="P1582">MAX(IF((ProjectInfoTable[ProjectName]=DiscreteStatsTable[[#This Row],[ProjectName]]),(ProjectInfoTable[ProjectName]=DiscreteStatsTable[[#This Row],[ProjectName]])*ProjectInfoTable[ConfidenceInterval]))</f>
        <v>0.95</v>
      </c>
      <c r="Q1582" s="5">
        <f>IF(AND(DiscreteStatsTable[[#This Row],[RepsWithStatObserved]]=1,Y1582=0),200000000000000000000,IFERROR(_xlfn.T.INV.2T(1 -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82" s="5" cm="1">
        <f t="array" ref="R1582">MIN(IF((DiscreteStatsTable[GroupByKey]=DiscreteStatsTable[[#This Row],[GroupByKey]]),(DiscreteStatsTable[GroupByKey]=DiscreteStatsTable[[#This Row],[GroupByKey]])*DiscreteStatsTable[Average]))</f>
        <v>0.118188408210118</v>
      </c>
      <c r="S1582" s="5" cm="1">
        <f t="array" ref="S1582">MAX(IF((DiscreteStatsTable[GroupByKey]=DiscreteStatsTable[[#This Row],[GroupByKey]]),(DiscreteStatsTable[GroupByKey]=DiscreteStatsTable[[#This Row],[GroupByKey]])*DiscreteStatsTable[Average]))</f>
        <v>0.12678788848097999</v>
      </c>
      <c r="T1582" s="5" cm="1">
        <f t="array" ref="T1582">MIN(IF((DiscreteStatsTable[GroupByKey]=DiscreteStatsTable[[#This Row],[GroupByKey]]),(DiscreteStatsTable[GroupByKey]=DiscreteStatsTable[[#This Row],[GroupByKey]])*DiscreteStatsTable[Minimum]))</f>
        <v>5.0204876038262097E-2</v>
      </c>
      <c r="U1582" s="5" cm="1">
        <f t="array" ref="U1582">MAX(IF((DiscreteStatsTable[GroupByKey]=DiscreteStatsTable[[#This Row],[GroupByKey]]),(DiscreteStatsTable[GroupByKey]=DiscreteStatsTable[[#This Row],[GroupByKey]])*DiscreteStatsTable[Maximum]))</f>
        <v>0.23262438213749501</v>
      </c>
      <c r="V1582" s="5" cm="1">
        <f t="array" ref="V1582">IFERROR(AVERAGE(IF((DiscreteStatsTable[GroupByKey]=DiscreteStatsTable[[#This Row],[GroupByKey]]),(DiscreteStatsTable[GroupByKey]=DiscreteStatsTable[[#This Row],[GroupByKey]])*DiscreteStatsTable[NumberObservations])),0)</f>
        <v>305.8</v>
      </c>
      <c r="W1582" s="5">
        <f>IF((DiscreteStatsTable[[#This Row],[RepsRequested]]&gt;1),DiscreteStatsTable[[#This Row],[HalfWidth]],DiscreteStatsTable[[#This Row],[BatchMeansHalfWidth]])</f>
        <v>6.3220777360200328E-4</v>
      </c>
      <c r="X1582" s="5" cm="1">
        <f t="array" ref="X1582">COUNT(IF((DiscreteStatsTable[GroupByKey]=DiscreteStatsTable[[#This Row],[GroupByKey]]),(DiscreteStatsTable[GroupByKey]=DiscreteStatsTable[[#This Row],[GroupByKey]])*DiscreteStatsTable[Replication]))</f>
        <v>50</v>
      </c>
      <c r="Y1582" s="5">
        <f>IF(DiscreteStatsTable[[#This Row],[RepsRequested]]=DiscreteStatsTable[[#This Row],[RepsWithStatObserved]],1,0)</f>
        <v>1</v>
      </c>
    </row>
    <row r="1583" spans="1:25" x14ac:dyDescent="0.25">
      <c r="A1583" t="s">
        <v>68</v>
      </c>
      <c r="B1583" t="s">
        <v>70</v>
      </c>
      <c r="C1583">
        <v>31</v>
      </c>
      <c r="D1583" t="s">
        <v>99</v>
      </c>
      <c r="E1583" t="s">
        <v>74</v>
      </c>
      <c r="F1583" t="s">
        <v>73</v>
      </c>
      <c r="G1583">
        <v>4.1447649339814996</v>
      </c>
      <c r="H1583">
        <v>2E+20</v>
      </c>
      <c r="I1583">
        <v>1.6732736837719799</v>
      </c>
      <c r="J1583">
        <v>8.1091202754582508</v>
      </c>
      <c r="K1583">
        <v>302</v>
      </c>
      <c r="L158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83" s="5" cm="1">
        <f t="array" ref="M1583">MAX(IF((ProjectInfoTable[ProjectName]=DiscreteStatsTable[[#This Row],[ProjectName]]),(ProjectInfoTable[ProjectName]=DiscreteStatsTable[[#This Row],[ProjectName]])*ProjectInfoTable[NumberOfReplications]))</f>
        <v>50</v>
      </c>
      <c r="N1583" s="5" cm="1">
        <f t="array" ref="N1583">IFERROR(AVERAGE(IF((DiscreteStatsTable[GroupByKey]=DiscreteStatsTable[[#This Row],[GroupByKey]]),(DiscreteStatsTable[GroupByKey]=DiscreteStatsTable[[#This Row],[GroupByKey]])*DiscreteStatsTable[Average])),0)</f>
        <v>4.0484530695469045</v>
      </c>
      <c r="O1583" s="5" cm="1">
        <f t="array" ref="O1583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83" s="5" cm="1">
        <f t="array" ref="P1583">MAX(IF((ProjectInfoTable[ProjectName]=DiscreteStatsTable[[#This Row],[ProjectName]]),(ProjectInfoTable[ProjectName]=DiscreteStatsTable[[#This Row],[ProjectName]])*ProjectInfoTable[ConfidenceInterval]))</f>
        <v>0.95</v>
      </c>
      <c r="Q1583" s="5">
        <f>IF(AND(DiscreteStatsTable[[#This Row],[RepsWithStatObserved]]=1,Y1583=0),200000000000000000000,IFERROR(_xlfn.T.INV.2T(1 -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83" s="5" cm="1">
        <f t="array" ref="R1583">MIN(IF((DiscreteStatsTable[GroupByKey]=DiscreteStatsTable[[#This Row],[GroupByKey]]),(DiscreteStatsTable[GroupByKey]=DiscreteStatsTable[[#This Row],[GroupByKey]])*DiscreteStatsTable[Average]))</f>
        <v>3.8225886263195901</v>
      </c>
      <c r="S1583" s="5" cm="1">
        <f t="array" ref="S1583">MAX(IF((DiscreteStatsTable[GroupByKey]=DiscreteStatsTable[[#This Row],[GroupByKey]]),(DiscreteStatsTable[GroupByKey]=DiscreteStatsTable[[#This Row],[GroupByKey]])*DiscreteStatsTable[Average]))</f>
        <v>4.5313661665321696</v>
      </c>
      <c r="T1583" s="5" cm="1">
        <f t="array" ref="T1583">MIN(IF((DiscreteStatsTable[GroupByKey]=DiscreteStatsTable[[#This Row],[GroupByKey]]),(DiscreteStatsTable[GroupByKey]=DiscreteStatsTable[[#This Row],[GroupByKey]])*DiscreteStatsTable[Minimum]))</f>
        <v>1.5061462811478601</v>
      </c>
      <c r="U1583" s="5" cm="1">
        <f t="array" ref="U1583">MAX(IF((DiscreteStatsTable[GroupByKey]=DiscreteStatsTable[[#This Row],[GroupByKey]]),(DiscreteStatsTable[GroupByKey]=DiscreteStatsTable[[#This Row],[GroupByKey]])*DiscreteStatsTable[Maximum]))</f>
        <v>12.7448467115066</v>
      </c>
      <c r="V1583" s="5" cm="1">
        <f t="array" ref="V1583">IFERROR(AVERAGE(IF((DiscreteStatsTable[GroupByKey]=DiscreteStatsTable[[#This Row],[GroupByKey]]),(DiscreteStatsTable[GroupByKey]=DiscreteStatsTable[[#This Row],[GroupByKey]])*DiscreteStatsTable[NumberObservations])),0)</f>
        <v>305.8</v>
      </c>
      <c r="W1583" s="5">
        <f>IF((DiscreteStatsTable[[#This Row],[RepsRequested]]&gt;1),DiscreteStatsTable[[#This Row],[HalfWidth]],DiscreteStatsTable[[#This Row],[BatchMeansHalfWidth]])</f>
        <v>4.3756559630115342E-2</v>
      </c>
      <c r="X1583" s="5" cm="1">
        <f t="array" ref="X1583">COUNT(IF((DiscreteStatsTable[GroupByKey]=DiscreteStatsTable[[#This Row],[GroupByKey]]),(DiscreteStatsTable[GroupByKey]=DiscreteStatsTable[[#This Row],[GroupByKey]])*DiscreteStatsTable[Replication]))</f>
        <v>50</v>
      </c>
      <c r="Y1583" s="5">
        <f>IF(DiscreteStatsTable[[#This Row],[RepsRequested]]=DiscreteStatsTable[[#This Row],[RepsWithStatObserved]],1,0)</f>
        <v>1</v>
      </c>
    </row>
    <row r="1584" spans="1:25" x14ac:dyDescent="0.25">
      <c r="A1584" t="s">
        <v>68</v>
      </c>
      <c r="B1584" t="s">
        <v>70</v>
      </c>
      <c r="C1584">
        <v>31</v>
      </c>
      <c r="D1584" t="s">
        <v>99</v>
      </c>
      <c r="E1584" t="s">
        <v>75</v>
      </c>
      <c r="F1584" t="s">
        <v>73</v>
      </c>
      <c r="G1584">
        <v>0.123508486372057</v>
      </c>
      <c r="H1584">
        <v>2E+20</v>
      </c>
      <c r="I1584">
        <v>5.3190660591008097E-2</v>
      </c>
      <c r="J1584">
        <v>0.216278971891781</v>
      </c>
      <c r="K1584">
        <v>302</v>
      </c>
      <c r="L158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84" s="5" cm="1">
        <f t="array" ref="M1584">MAX(IF((ProjectInfoTable[ProjectName]=DiscreteStatsTable[[#This Row],[ProjectName]]),(ProjectInfoTable[ProjectName]=DiscreteStatsTable[[#This Row],[ProjectName]])*ProjectInfoTable[NumberOfReplications]))</f>
        <v>50</v>
      </c>
      <c r="N1584" s="5" cm="1">
        <f t="array" ref="N1584">IFERROR(AVERAGE(IF((DiscreteStatsTable[GroupByKey]=DiscreteStatsTable[[#This Row],[GroupByKey]]),(DiscreteStatsTable[GroupByKey]=DiscreteStatsTable[[#This Row],[GroupByKey]])*DiscreteStatsTable[Average])),0)</f>
        <v>0.12177686007467209</v>
      </c>
      <c r="O1584" s="5" cm="1">
        <f t="array" ref="O158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84" s="5" cm="1">
        <f t="array" ref="P1584">MAX(IF((ProjectInfoTable[ProjectName]=DiscreteStatsTable[[#This Row],[ProjectName]]),(ProjectInfoTable[ProjectName]=DiscreteStatsTable[[#This Row],[ProjectName]])*ProjectInfoTable[ConfidenceInterval]))</f>
        <v>0.95</v>
      </c>
      <c r="Q1584" s="5">
        <f>IF(AND(DiscreteStatsTable[[#This Row],[RepsWithStatObserved]]=1,Y1584=0),200000000000000000000,IFERROR(_xlfn.T.INV.2T(1 -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84" s="5" cm="1">
        <f t="array" ref="R1584">MIN(IF((DiscreteStatsTable[GroupByKey]=DiscreteStatsTable[[#This Row],[GroupByKey]]),(DiscreteStatsTable[GroupByKey]=DiscreteStatsTable[[#This Row],[GroupByKey]])*DiscreteStatsTable[Average]))</f>
        <v>0.118188408210118</v>
      </c>
      <c r="S1584" s="5" cm="1">
        <f t="array" ref="S1584">MAX(IF((DiscreteStatsTable[GroupByKey]=DiscreteStatsTable[[#This Row],[GroupByKey]]),(DiscreteStatsTable[GroupByKey]=DiscreteStatsTable[[#This Row],[GroupByKey]])*DiscreteStatsTable[Average]))</f>
        <v>0.12678788848097999</v>
      </c>
      <c r="T1584" s="5" cm="1">
        <f t="array" ref="T1584">MIN(IF((DiscreteStatsTable[GroupByKey]=DiscreteStatsTable[[#This Row],[GroupByKey]]),(DiscreteStatsTable[GroupByKey]=DiscreteStatsTable[[#This Row],[GroupByKey]])*DiscreteStatsTable[Minimum]))</f>
        <v>5.0204876038262097E-2</v>
      </c>
      <c r="U1584" s="5" cm="1">
        <f t="array" ref="U1584">MAX(IF((DiscreteStatsTable[GroupByKey]=DiscreteStatsTable[[#This Row],[GroupByKey]]),(DiscreteStatsTable[GroupByKey]=DiscreteStatsTable[[#This Row],[GroupByKey]])*DiscreteStatsTable[Maximum]))</f>
        <v>0.23262438213749501</v>
      </c>
      <c r="V1584" s="5" cm="1">
        <f t="array" ref="V1584">IFERROR(AVERAGE(IF((DiscreteStatsTable[GroupByKey]=DiscreteStatsTable[[#This Row],[GroupByKey]]),(DiscreteStatsTable[GroupByKey]=DiscreteStatsTable[[#This Row],[GroupByKey]])*DiscreteStatsTable[NumberObservations])),0)</f>
        <v>305.8</v>
      </c>
      <c r="W1584" s="5">
        <f>IF((DiscreteStatsTable[[#This Row],[RepsRequested]]&gt;1),DiscreteStatsTable[[#This Row],[HalfWidth]],DiscreteStatsTable[[#This Row],[BatchMeansHalfWidth]])</f>
        <v>6.3220777360200328E-4</v>
      </c>
      <c r="X1584" s="5" cm="1">
        <f t="array" ref="X1584">COUNT(IF((DiscreteStatsTable[GroupByKey]=DiscreteStatsTable[[#This Row],[GroupByKey]]),(DiscreteStatsTable[GroupByKey]=DiscreteStatsTable[[#This Row],[GroupByKey]])*DiscreteStatsTable[Replication]))</f>
        <v>50</v>
      </c>
      <c r="Y1584" s="5">
        <f>IF(DiscreteStatsTable[[#This Row],[RepsRequested]]=DiscreteStatsTable[[#This Row],[RepsWithStatObserved]],1,0)</f>
        <v>1</v>
      </c>
    </row>
    <row r="1585" spans="1:25" x14ac:dyDescent="0.25">
      <c r="A1585" t="s">
        <v>68</v>
      </c>
      <c r="B1585" t="s">
        <v>70</v>
      </c>
      <c r="C1585">
        <v>31</v>
      </c>
      <c r="D1585" t="s">
        <v>99</v>
      </c>
      <c r="E1585" t="s">
        <v>76</v>
      </c>
      <c r="F1585" t="s">
        <v>73</v>
      </c>
      <c r="G1585">
        <v>3.7052545911617099</v>
      </c>
      <c r="H1585">
        <v>2E+20</v>
      </c>
      <c r="I1585">
        <v>1.5957198177302401</v>
      </c>
      <c r="J1585">
        <v>6.4883691567534196</v>
      </c>
      <c r="K1585">
        <v>302</v>
      </c>
      <c r="L158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85" s="5" cm="1">
        <f t="array" ref="M1585">MAX(IF((ProjectInfoTable[ProjectName]=DiscreteStatsTable[[#This Row],[ProjectName]]),(ProjectInfoTable[ProjectName]=DiscreteStatsTable[[#This Row],[ProjectName]])*ProjectInfoTable[NumberOfReplications]))</f>
        <v>50</v>
      </c>
      <c r="N1585" s="5" cm="1">
        <f t="array" ref="N1585">IFERROR(AVERAGE(IF((DiscreteStatsTable[GroupByKey]=DiscreteStatsTable[[#This Row],[GroupByKey]]),(DiscreteStatsTable[GroupByKey]=DiscreteStatsTable[[#This Row],[GroupByKey]])*DiscreteStatsTable[Average])),0)</f>
        <v>3.653305802240161</v>
      </c>
      <c r="O1585" s="5" cm="1">
        <f t="array" ref="O1585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85" s="5" cm="1">
        <f t="array" ref="P1585">MAX(IF((ProjectInfoTable[ProjectName]=DiscreteStatsTable[[#This Row],[ProjectName]]),(ProjectInfoTable[ProjectName]=DiscreteStatsTable[[#This Row],[ProjectName]])*ProjectInfoTable[ConfidenceInterval]))</f>
        <v>0.95</v>
      </c>
      <c r="Q1585" s="5">
        <f>IF(AND(DiscreteStatsTable[[#This Row],[RepsWithStatObserved]]=1,Y1585=0),200000000000000000000,IFERROR(_xlfn.T.INV.2T(1 -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85" s="5" cm="1">
        <f t="array" ref="R1585">MIN(IF((DiscreteStatsTable[GroupByKey]=DiscreteStatsTable[[#This Row],[GroupByKey]]),(DiscreteStatsTable[GroupByKey]=DiscreteStatsTable[[#This Row],[GroupByKey]])*DiscreteStatsTable[Average]))</f>
        <v>3.54565224630353</v>
      </c>
      <c r="S1585" s="5" cm="1">
        <f t="array" ref="S1585">MAX(IF((DiscreteStatsTable[GroupByKey]=DiscreteStatsTable[[#This Row],[GroupByKey]]),(DiscreteStatsTable[GroupByKey]=DiscreteStatsTable[[#This Row],[GroupByKey]])*DiscreteStatsTable[Average]))</f>
        <v>3.8036366544294</v>
      </c>
      <c r="T1585" s="5" cm="1">
        <f t="array" ref="T1585">MIN(IF((DiscreteStatsTable[GroupByKey]=DiscreteStatsTable[[#This Row],[GroupByKey]]),(DiscreteStatsTable[GroupByKey]=DiscreteStatsTable[[#This Row],[GroupByKey]])*DiscreteStatsTable[Minimum]))</f>
        <v>1.5061462811478601</v>
      </c>
      <c r="U1585" s="5" cm="1">
        <f t="array" ref="U1585">MAX(IF((DiscreteStatsTable[GroupByKey]=DiscreteStatsTable[[#This Row],[GroupByKey]]),(DiscreteStatsTable[GroupByKey]=DiscreteStatsTable[[#This Row],[GroupByKey]])*DiscreteStatsTable[Maximum]))</f>
        <v>6.9787314641248503</v>
      </c>
      <c r="V1585" s="5" cm="1">
        <f t="array" ref="V1585">IFERROR(AVERAGE(IF((DiscreteStatsTable[GroupByKey]=DiscreteStatsTable[[#This Row],[GroupByKey]]),(DiscreteStatsTable[GroupByKey]=DiscreteStatsTable[[#This Row],[GroupByKey]])*DiscreteStatsTable[NumberObservations])),0)</f>
        <v>305.8</v>
      </c>
      <c r="W1585" s="5">
        <f>IF((DiscreteStatsTable[[#This Row],[RepsRequested]]&gt;1),DiscreteStatsTable[[#This Row],[HalfWidth]],DiscreteStatsTable[[#This Row],[BatchMeansHalfWidth]])</f>
        <v>1.8966233208060453E-2</v>
      </c>
      <c r="X1585" s="5" cm="1">
        <f t="array" ref="X1585">COUNT(IF((DiscreteStatsTable[GroupByKey]=DiscreteStatsTable[[#This Row],[GroupByKey]]),(DiscreteStatsTable[GroupByKey]=DiscreteStatsTable[[#This Row],[GroupByKey]])*DiscreteStatsTable[Replication]))</f>
        <v>50</v>
      </c>
      <c r="Y1585" s="5">
        <f>IF(DiscreteStatsTable[[#This Row],[RepsRequested]]=DiscreteStatsTable[[#This Row],[RepsWithStatObserved]],1,0)</f>
        <v>1</v>
      </c>
    </row>
    <row r="1586" spans="1:25" x14ac:dyDescent="0.25">
      <c r="A1586" t="s">
        <v>68</v>
      </c>
      <c r="B1586" t="s">
        <v>70</v>
      </c>
      <c r="C1586">
        <v>31</v>
      </c>
      <c r="D1586" t="s">
        <v>99</v>
      </c>
      <c r="E1586" t="s">
        <v>77</v>
      </c>
      <c r="F1586" t="s">
        <v>73</v>
      </c>
      <c r="G1586">
        <v>0</v>
      </c>
      <c r="H1586">
        <v>2E+20</v>
      </c>
      <c r="I1586">
        <v>0</v>
      </c>
      <c r="J1586">
        <v>0</v>
      </c>
      <c r="K1586">
        <v>302</v>
      </c>
      <c r="L158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86" s="5" cm="1">
        <f t="array" ref="M1586">MAX(IF((ProjectInfoTable[ProjectName]=DiscreteStatsTable[[#This Row],[ProjectName]]),(ProjectInfoTable[ProjectName]=DiscreteStatsTable[[#This Row],[ProjectName]])*ProjectInfoTable[NumberOfReplications]))</f>
        <v>50</v>
      </c>
      <c r="N1586" s="5" cm="1">
        <f t="array" ref="N1586">IFERROR(AVERAGE(IF((DiscreteStatsTable[GroupByKey]=DiscreteStatsTable[[#This Row],[GroupByKey]]),(DiscreteStatsTable[GroupByKey]=DiscreteStatsTable[[#This Row],[GroupByKey]])*DiscreteStatsTable[Average])),0)</f>
        <v>0</v>
      </c>
      <c r="O1586" s="5" cm="1">
        <f t="array" ref="O1586">IFERROR(_xlfn.STDEV.S(IF((DiscreteStatsTable[GroupByKey]=DiscreteStatsTable[[#This Row],[GroupByKey]]),(DiscreteStatsTable[GroupByKey]=DiscreteStatsTable[[#This Row],[GroupByKey]])*DiscreteStatsTable[Average])),0)</f>
        <v>0</v>
      </c>
      <c r="P1586" s="5" cm="1">
        <f t="array" ref="P1586">MAX(IF((ProjectInfoTable[ProjectName]=DiscreteStatsTable[[#This Row],[ProjectName]]),(ProjectInfoTable[ProjectName]=DiscreteStatsTable[[#This Row],[ProjectName]])*ProjectInfoTable[ConfidenceInterval]))</f>
        <v>0.95</v>
      </c>
      <c r="Q1586" s="5">
        <f>IF(AND(DiscreteStatsTable[[#This Row],[RepsWithStatObserved]]=1,Y1586=0),200000000000000000000,IFERROR(_xlfn.T.INV.2T(1 -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6" s="5" cm="1">
        <f t="array" ref="R1586">MIN(IF((DiscreteStatsTable[GroupByKey]=DiscreteStatsTable[[#This Row],[GroupByKey]]),(DiscreteStatsTable[GroupByKey]=DiscreteStatsTable[[#This Row],[GroupByKey]])*DiscreteStatsTable[Average]))</f>
        <v>0</v>
      </c>
      <c r="S1586" s="5" cm="1">
        <f t="array" ref="S1586">MAX(IF((DiscreteStatsTable[GroupByKey]=DiscreteStatsTable[[#This Row],[GroupByKey]]),(DiscreteStatsTable[GroupByKey]=DiscreteStatsTable[[#This Row],[GroupByKey]])*DiscreteStatsTable[Average]))</f>
        <v>0</v>
      </c>
      <c r="T1586" s="5" cm="1">
        <f t="array" ref="T1586">MIN(IF((DiscreteStatsTable[GroupByKey]=DiscreteStatsTable[[#This Row],[GroupByKey]]),(DiscreteStatsTable[GroupByKey]=DiscreteStatsTable[[#This Row],[GroupByKey]])*DiscreteStatsTable[Minimum]))</f>
        <v>0</v>
      </c>
      <c r="U1586" s="5" cm="1">
        <f t="array" ref="U1586">MAX(IF((DiscreteStatsTable[GroupByKey]=DiscreteStatsTable[[#This Row],[GroupByKey]]),(DiscreteStatsTable[GroupByKey]=DiscreteStatsTable[[#This Row],[GroupByKey]])*DiscreteStatsTable[Maximum]))</f>
        <v>0</v>
      </c>
      <c r="V1586" s="5" cm="1">
        <f t="array" ref="V1586">IFERROR(AVERAGE(IF((DiscreteStatsTable[GroupByKey]=DiscreteStatsTable[[#This Row],[GroupByKey]]),(DiscreteStatsTable[GroupByKey]=DiscreteStatsTable[[#This Row],[GroupByKey]])*DiscreteStatsTable[NumberObservations])),0)</f>
        <v>305.8</v>
      </c>
      <c r="W1586" s="5">
        <f>IF((DiscreteStatsTable[[#This Row],[RepsRequested]]&gt;1),DiscreteStatsTable[[#This Row],[HalfWidth]],DiscreteStatsTable[[#This Row],[BatchMeansHalfWidth]])</f>
        <v>0</v>
      </c>
      <c r="X1586" s="5" cm="1">
        <f t="array" ref="X1586">COUNT(IF((DiscreteStatsTable[GroupByKey]=DiscreteStatsTable[[#This Row],[GroupByKey]]),(DiscreteStatsTable[GroupByKey]=DiscreteStatsTable[[#This Row],[GroupByKey]])*DiscreteStatsTable[Replication]))</f>
        <v>50</v>
      </c>
      <c r="Y1586" s="5">
        <f>IF(DiscreteStatsTable[[#This Row],[RepsRequested]]=DiscreteStatsTable[[#This Row],[RepsWithStatObserved]],1,0)</f>
        <v>1</v>
      </c>
    </row>
    <row r="1587" spans="1:25" x14ac:dyDescent="0.25">
      <c r="A1587" t="s">
        <v>68</v>
      </c>
      <c r="B1587" t="s">
        <v>70</v>
      </c>
      <c r="C1587">
        <v>31</v>
      </c>
      <c r="D1587" t="s">
        <v>99</v>
      </c>
      <c r="E1587" t="s">
        <v>78</v>
      </c>
      <c r="F1587" t="s">
        <v>73</v>
      </c>
      <c r="G1587">
        <v>0.43951034281979101</v>
      </c>
      <c r="H1587">
        <v>2E+20</v>
      </c>
      <c r="I1587">
        <v>0</v>
      </c>
      <c r="J1587">
        <v>4.5889621371942901</v>
      </c>
      <c r="K1587">
        <v>302</v>
      </c>
      <c r="L158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87" s="5" cm="1">
        <f t="array" ref="M1587">MAX(IF((ProjectInfoTable[ProjectName]=DiscreteStatsTable[[#This Row],[ProjectName]]),(ProjectInfoTable[ProjectName]=DiscreteStatsTable[[#This Row],[ProjectName]])*ProjectInfoTable[NumberOfReplications]))</f>
        <v>50</v>
      </c>
      <c r="N1587" s="5" cm="1">
        <f t="array" ref="N1587">IFERROR(AVERAGE(IF((DiscreteStatsTable[GroupByKey]=DiscreteStatsTable[[#This Row],[GroupByKey]]),(DiscreteStatsTable[GroupByKey]=DiscreteStatsTable[[#This Row],[GroupByKey]])*DiscreteStatsTable[Average])),0)</f>
        <v>0.39514726730674299</v>
      </c>
      <c r="O1587" s="5" cm="1">
        <f t="array" ref="O1587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87" s="5" cm="1">
        <f t="array" ref="P1587">MAX(IF((ProjectInfoTable[ProjectName]=DiscreteStatsTable[[#This Row],[ProjectName]]),(ProjectInfoTable[ProjectName]=DiscreteStatsTable[[#This Row],[ProjectName]])*ProjectInfoTable[ConfidenceInterval]))</f>
        <v>0.95</v>
      </c>
      <c r="Q1587" s="5">
        <f>IF(AND(DiscreteStatsTable[[#This Row],[RepsWithStatObserved]]=1,Y1587=0),200000000000000000000,IFERROR(_xlfn.T.INV.2T(1 -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87" s="5" cm="1">
        <f t="array" ref="R1587">MIN(IF((DiscreteStatsTable[GroupByKey]=DiscreteStatsTable[[#This Row],[GroupByKey]]),(DiscreteStatsTable[GroupByKey]=DiscreteStatsTable[[#This Row],[GroupByKey]])*DiscreteStatsTable[Average]))</f>
        <v>0.237432783899929</v>
      </c>
      <c r="S1587" s="5" cm="1">
        <f t="array" ref="S1587">MAX(IF((DiscreteStatsTable[GroupByKey]=DiscreteStatsTable[[#This Row],[GroupByKey]]),(DiscreteStatsTable[GroupByKey]=DiscreteStatsTable[[#This Row],[GroupByKey]])*DiscreteStatsTable[Average]))</f>
        <v>0.84867511073416402</v>
      </c>
      <c r="T1587" s="5" cm="1">
        <f t="array" ref="T1587">MIN(IF((DiscreteStatsTable[GroupByKey]=DiscreteStatsTable[[#This Row],[GroupByKey]]),(DiscreteStatsTable[GroupByKey]=DiscreteStatsTable[[#This Row],[GroupByKey]])*DiscreteStatsTable[Minimum]))</f>
        <v>0</v>
      </c>
      <c r="U1587" s="5" cm="1">
        <f t="array" ref="U1587">MAX(IF((DiscreteStatsTable[GroupByKey]=DiscreteStatsTable[[#This Row],[GroupByKey]]),(DiscreteStatsTable[GroupByKey]=DiscreteStatsTable[[#This Row],[GroupByKey]])*DiscreteStatsTable[Maximum]))</f>
        <v>8.0759045309264508</v>
      </c>
      <c r="V1587" s="5" cm="1">
        <f t="array" ref="V1587">IFERROR(AVERAGE(IF((DiscreteStatsTable[GroupByKey]=DiscreteStatsTable[[#This Row],[GroupByKey]]),(DiscreteStatsTable[GroupByKey]=DiscreteStatsTable[[#This Row],[GroupByKey]])*DiscreteStatsTable[NumberObservations])),0)</f>
        <v>305.8</v>
      </c>
      <c r="W1587" s="5">
        <f>IF((DiscreteStatsTable[[#This Row],[RepsRequested]]&gt;1),DiscreteStatsTable[[#This Row],[HalfWidth]],DiscreteStatsTable[[#This Row],[BatchMeansHalfWidth]])</f>
        <v>3.0763164648454102E-2</v>
      </c>
      <c r="X1587" s="5" cm="1">
        <f t="array" ref="X1587">COUNT(IF((DiscreteStatsTable[GroupByKey]=DiscreteStatsTable[[#This Row],[GroupByKey]]),(DiscreteStatsTable[GroupByKey]=DiscreteStatsTable[[#This Row],[GroupByKey]])*DiscreteStatsTable[Replication]))</f>
        <v>50</v>
      </c>
      <c r="Y1587" s="5">
        <f>IF(DiscreteStatsTable[[#This Row],[RepsRequested]]=DiscreteStatsTable[[#This Row],[RepsWithStatObserved]],1,0)</f>
        <v>1</v>
      </c>
    </row>
    <row r="1588" spans="1:25" x14ac:dyDescent="0.25">
      <c r="A1588" t="s">
        <v>68</v>
      </c>
      <c r="B1588" t="s">
        <v>70</v>
      </c>
      <c r="C1588">
        <v>32</v>
      </c>
      <c r="D1588" t="s">
        <v>99</v>
      </c>
      <c r="E1588" t="s">
        <v>72</v>
      </c>
      <c r="F1588" t="s">
        <v>73</v>
      </c>
      <c r="G1588">
        <v>0.12381850040610699</v>
      </c>
      <c r="H1588">
        <v>2E+20</v>
      </c>
      <c r="I1588">
        <v>5.6808032365934902E-2</v>
      </c>
      <c r="J1588">
        <v>0.22679418179417299</v>
      </c>
      <c r="K1588">
        <v>308</v>
      </c>
      <c r="L158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88" s="5" cm="1">
        <f t="array" ref="M1588">MAX(IF((ProjectInfoTable[ProjectName]=DiscreteStatsTable[[#This Row],[ProjectName]]),(ProjectInfoTable[ProjectName]=DiscreteStatsTable[[#This Row],[ProjectName]])*ProjectInfoTable[NumberOfReplications]))</f>
        <v>50</v>
      </c>
      <c r="N1588" s="5" cm="1">
        <f t="array" ref="N1588">IFERROR(AVERAGE(IF((DiscreteStatsTable[GroupByKey]=DiscreteStatsTable[[#This Row],[GroupByKey]]),(DiscreteStatsTable[GroupByKey]=DiscreteStatsTable[[#This Row],[GroupByKey]])*DiscreteStatsTable[Average])),0)</f>
        <v>0.12177686007467209</v>
      </c>
      <c r="O1588" s="5" cm="1">
        <f t="array" ref="O158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88" s="5" cm="1">
        <f t="array" ref="P1588">MAX(IF((ProjectInfoTable[ProjectName]=DiscreteStatsTable[[#This Row],[ProjectName]]),(ProjectInfoTable[ProjectName]=DiscreteStatsTable[[#This Row],[ProjectName]])*ProjectInfoTable[ConfidenceInterval]))</f>
        <v>0.95</v>
      </c>
      <c r="Q1588" s="5">
        <f>IF(AND(DiscreteStatsTable[[#This Row],[RepsWithStatObserved]]=1,Y1588=0),200000000000000000000,IFERROR(_xlfn.T.INV.2T(1 -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88" s="5" cm="1">
        <f t="array" ref="R1588">MIN(IF((DiscreteStatsTable[GroupByKey]=DiscreteStatsTable[[#This Row],[GroupByKey]]),(DiscreteStatsTable[GroupByKey]=DiscreteStatsTable[[#This Row],[GroupByKey]])*DiscreteStatsTable[Average]))</f>
        <v>0.118188408210118</v>
      </c>
      <c r="S1588" s="5" cm="1">
        <f t="array" ref="S1588">MAX(IF((DiscreteStatsTable[GroupByKey]=DiscreteStatsTable[[#This Row],[GroupByKey]]),(DiscreteStatsTable[GroupByKey]=DiscreteStatsTable[[#This Row],[GroupByKey]])*DiscreteStatsTable[Average]))</f>
        <v>0.12678788848097999</v>
      </c>
      <c r="T1588" s="5" cm="1">
        <f t="array" ref="T1588">MIN(IF((DiscreteStatsTable[GroupByKey]=DiscreteStatsTable[[#This Row],[GroupByKey]]),(DiscreteStatsTable[GroupByKey]=DiscreteStatsTable[[#This Row],[GroupByKey]])*DiscreteStatsTable[Minimum]))</f>
        <v>5.0204876038262097E-2</v>
      </c>
      <c r="U1588" s="5" cm="1">
        <f t="array" ref="U1588">MAX(IF((DiscreteStatsTable[GroupByKey]=DiscreteStatsTable[[#This Row],[GroupByKey]]),(DiscreteStatsTable[GroupByKey]=DiscreteStatsTable[[#This Row],[GroupByKey]])*DiscreteStatsTable[Maximum]))</f>
        <v>0.23262438213749501</v>
      </c>
      <c r="V1588" s="5" cm="1">
        <f t="array" ref="V1588">IFERROR(AVERAGE(IF((DiscreteStatsTable[GroupByKey]=DiscreteStatsTable[[#This Row],[GroupByKey]]),(DiscreteStatsTable[GroupByKey]=DiscreteStatsTable[[#This Row],[GroupByKey]])*DiscreteStatsTable[NumberObservations])),0)</f>
        <v>305.8</v>
      </c>
      <c r="W1588" s="5">
        <f>IF((DiscreteStatsTable[[#This Row],[RepsRequested]]&gt;1),DiscreteStatsTable[[#This Row],[HalfWidth]],DiscreteStatsTable[[#This Row],[BatchMeansHalfWidth]])</f>
        <v>6.3220777360200328E-4</v>
      </c>
      <c r="X1588" s="5" cm="1">
        <f t="array" ref="X1588">COUNT(IF((DiscreteStatsTable[GroupByKey]=DiscreteStatsTable[[#This Row],[GroupByKey]]),(DiscreteStatsTable[GroupByKey]=DiscreteStatsTable[[#This Row],[GroupByKey]])*DiscreteStatsTable[Replication]))</f>
        <v>50</v>
      </c>
      <c r="Y1588" s="5">
        <f>IF(DiscreteStatsTable[[#This Row],[RepsRequested]]=DiscreteStatsTable[[#This Row],[RepsWithStatObserved]],1,0)</f>
        <v>1</v>
      </c>
    </row>
    <row r="1589" spans="1:25" x14ac:dyDescent="0.25">
      <c r="A1589" t="s">
        <v>68</v>
      </c>
      <c r="B1589" t="s">
        <v>70</v>
      </c>
      <c r="C1589">
        <v>32</v>
      </c>
      <c r="D1589" t="s">
        <v>99</v>
      </c>
      <c r="E1589" t="s">
        <v>74</v>
      </c>
      <c r="F1589" t="s">
        <v>73</v>
      </c>
      <c r="G1589">
        <v>4.1207522655457298</v>
      </c>
      <c r="H1589">
        <v>2E+20</v>
      </c>
      <c r="I1589">
        <v>1.7221948303958901</v>
      </c>
      <c r="J1589">
        <v>8.8063309004260795</v>
      </c>
      <c r="K1589">
        <v>308</v>
      </c>
      <c r="L158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89" s="5" cm="1">
        <f t="array" ref="M1589">MAX(IF((ProjectInfoTable[ProjectName]=DiscreteStatsTable[[#This Row],[ProjectName]]),(ProjectInfoTable[ProjectName]=DiscreteStatsTable[[#This Row],[ProjectName]])*ProjectInfoTable[NumberOfReplications]))</f>
        <v>50</v>
      </c>
      <c r="N1589" s="5" cm="1">
        <f t="array" ref="N1589">IFERROR(AVERAGE(IF((DiscreteStatsTable[GroupByKey]=DiscreteStatsTable[[#This Row],[GroupByKey]]),(DiscreteStatsTable[GroupByKey]=DiscreteStatsTable[[#This Row],[GroupByKey]])*DiscreteStatsTable[Average])),0)</f>
        <v>4.0484530695469045</v>
      </c>
      <c r="O1589" s="5" cm="1">
        <f t="array" ref="O1589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89" s="5" cm="1">
        <f t="array" ref="P1589">MAX(IF((ProjectInfoTable[ProjectName]=DiscreteStatsTable[[#This Row],[ProjectName]]),(ProjectInfoTable[ProjectName]=DiscreteStatsTable[[#This Row],[ProjectName]])*ProjectInfoTable[ConfidenceInterval]))</f>
        <v>0.95</v>
      </c>
      <c r="Q1589" s="5">
        <f>IF(AND(DiscreteStatsTable[[#This Row],[RepsWithStatObserved]]=1,Y1589=0),200000000000000000000,IFERROR(_xlfn.T.INV.2T(1 -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89" s="5" cm="1">
        <f t="array" ref="R1589">MIN(IF((DiscreteStatsTable[GroupByKey]=DiscreteStatsTable[[#This Row],[GroupByKey]]),(DiscreteStatsTable[GroupByKey]=DiscreteStatsTable[[#This Row],[GroupByKey]])*DiscreteStatsTable[Average]))</f>
        <v>3.8225886263195901</v>
      </c>
      <c r="S1589" s="5" cm="1">
        <f t="array" ref="S1589">MAX(IF((DiscreteStatsTable[GroupByKey]=DiscreteStatsTable[[#This Row],[GroupByKey]]),(DiscreteStatsTable[GroupByKey]=DiscreteStatsTable[[#This Row],[GroupByKey]])*DiscreteStatsTable[Average]))</f>
        <v>4.5313661665321696</v>
      </c>
      <c r="T1589" s="5" cm="1">
        <f t="array" ref="T1589">MIN(IF((DiscreteStatsTable[GroupByKey]=DiscreteStatsTable[[#This Row],[GroupByKey]]),(DiscreteStatsTable[GroupByKey]=DiscreteStatsTable[[#This Row],[GroupByKey]])*DiscreteStatsTable[Minimum]))</f>
        <v>1.5061462811478601</v>
      </c>
      <c r="U1589" s="5" cm="1">
        <f t="array" ref="U1589">MAX(IF((DiscreteStatsTable[GroupByKey]=DiscreteStatsTable[[#This Row],[GroupByKey]]),(DiscreteStatsTable[GroupByKey]=DiscreteStatsTable[[#This Row],[GroupByKey]])*DiscreteStatsTable[Maximum]))</f>
        <v>12.7448467115066</v>
      </c>
      <c r="V1589" s="5" cm="1">
        <f t="array" ref="V1589">IFERROR(AVERAGE(IF((DiscreteStatsTable[GroupByKey]=DiscreteStatsTable[[#This Row],[GroupByKey]]),(DiscreteStatsTable[GroupByKey]=DiscreteStatsTable[[#This Row],[GroupByKey]])*DiscreteStatsTable[NumberObservations])),0)</f>
        <v>305.8</v>
      </c>
      <c r="W1589" s="5">
        <f>IF((DiscreteStatsTable[[#This Row],[RepsRequested]]&gt;1),DiscreteStatsTable[[#This Row],[HalfWidth]],DiscreteStatsTable[[#This Row],[BatchMeansHalfWidth]])</f>
        <v>4.3756559630115342E-2</v>
      </c>
      <c r="X1589" s="5" cm="1">
        <f t="array" ref="X1589">COUNT(IF((DiscreteStatsTable[GroupByKey]=DiscreteStatsTable[[#This Row],[GroupByKey]]),(DiscreteStatsTable[GroupByKey]=DiscreteStatsTable[[#This Row],[GroupByKey]])*DiscreteStatsTable[Replication]))</f>
        <v>50</v>
      </c>
      <c r="Y1589" s="5">
        <f>IF(DiscreteStatsTable[[#This Row],[RepsRequested]]=DiscreteStatsTable[[#This Row],[RepsWithStatObserved]],1,0)</f>
        <v>1</v>
      </c>
    </row>
    <row r="1590" spans="1:25" x14ac:dyDescent="0.25">
      <c r="A1590" t="s">
        <v>68</v>
      </c>
      <c r="B1590" t="s">
        <v>70</v>
      </c>
      <c r="C1590">
        <v>32</v>
      </c>
      <c r="D1590" t="s">
        <v>99</v>
      </c>
      <c r="E1590" t="s">
        <v>75</v>
      </c>
      <c r="F1590" t="s">
        <v>73</v>
      </c>
      <c r="G1590">
        <v>0.12381850040610699</v>
      </c>
      <c r="H1590">
        <v>2E+20</v>
      </c>
      <c r="I1590">
        <v>5.6808032365934902E-2</v>
      </c>
      <c r="J1590">
        <v>0.22679418179417299</v>
      </c>
      <c r="K1590">
        <v>308</v>
      </c>
      <c r="L159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90" s="5" cm="1">
        <f t="array" ref="M1590">MAX(IF((ProjectInfoTable[ProjectName]=DiscreteStatsTable[[#This Row],[ProjectName]]),(ProjectInfoTable[ProjectName]=DiscreteStatsTable[[#This Row],[ProjectName]])*ProjectInfoTable[NumberOfReplications]))</f>
        <v>50</v>
      </c>
      <c r="N1590" s="5" cm="1">
        <f t="array" ref="N1590">IFERROR(AVERAGE(IF((DiscreteStatsTable[GroupByKey]=DiscreteStatsTable[[#This Row],[GroupByKey]]),(DiscreteStatsTable[GroupByKey]=DiscreteStatsTable[[#This Row],[GroupByKey]])*DiscreteStatsTable[Average])),0)</f>
        <v>0.12177686007467209</v>
      </c>
      <c r="O1590" s="5" cm="1">
        <f t="array" ref="O159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90" s="5" cm="1">
        <f t="array" ref="P1590">MAX(IF((ProjectInfoTable[ProjectName]=DiscreteStatsTable[[#This Row],[ProjectName]]),(ProjectInfoTable[ProjectName]=DiscreteStatsTable[[#This Row],[ProjectName]])*ProjectInfoTable[ConfidenceInterval]))</f>
        <v>0.95</v>
      </c>
      <c r="Q1590" s="5">
        <f>IF(AND(DiscreteStatsTable[[#This Row],[RepsWithStatObserved]]=1,Y1590=0),200000000000000000000,IFERROR(_xlfn.T.INV.2T(1 -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90" s="5" cm="1">
        <f t="array" ref="R1590">MIN(IF((DiscreteStatsTable[GroupByKey]=DiscreteStatsTable[[#This Row],[GroupByKey]]),(DiscreteStatsTable[GroupByKey]=DiscreteStatsTable[[#This Row],[GroupByKey]])*DiscreteStatsTable[Average]))</f>
        <v>0.118188408210118</v>
      </c>
      <c r="S1590" s="5" cm="1">
        <f t="array" ref="S1590">MAX(IF((DiscreteStatsTable[GroupByKey]=DiscreteStatsTable[[#This Row],[GroupByKey]]),(DiscreteStatsTable[GroupByKey]=DiscreteStatsTable[[#This Row],[GroupByKey]])*DiscreteStatsTable[Average]))</f>
        <v>0.12678788848097999</v>
      </c>
      <c r="T1590" s="5" cm="1">
        <f t="array" ref="T1590">MIN(IF((DiscreteStatsTable[GroupByKey]=DiscreteStatsTable[[#This Row],[GroupByKey]]),(DiscreteStatsTable[GroupByKey]=DiscreteStatsTable[[#This Row],[GroupByKey]])*DiscreteStatsTable[Minimum]))</f>
        <v>5.0204876038262097E-2</v>
      </c>
      <c r="U1590" s="5" cm="1">
        <f t="array" ref="U1590">MAX(IF((DiscreteStatsTable[GroupByKey]=DiscreteStatsTable[[#This Row],[GroupByKey]]),(DiscreteStatsTable[GroupByKey]=DiscreteStatsTable[[#This Row],[GroupByKey]])*DiscreteStatsTable[Maximum]))</f>
        <v>0.23262438213749501</v>
      </c>
      <c r="V1590" s="5" cm="1">
        <f t="array" ref="V1590">IFERROR(AVERAGE(IF((DiscreteStatsTable[GroupByKey]=DiscreteStatsTable[[#This Row],[GroupByKey]]),(DiscreteStatsTable[GroupByKey]=DiscreteStatsTable[[#This Row],[GroupByKey]])*DiscreteStatsTable[NumberObservations])),0)</f>
        <v>305.8</v>
      </c>
      <c r="W1590" s="5">
        <f>IF((DiscreteStatsTable[[#This Row],[RepsRequested]]&gt;1),DiscreteStatsTable[[#This Row],[HalfWidth]],DiscreteStatsTable[[#This Row],[BatchMeansHalfWidth]])</f>
        <v>6.3220777360200328E-4</v>
      </c>
      <c r="X1590" s="5" cm="1">
        <f t="array" ref="X1590">COUNT(IF((DiscreteStatsTable[GroupByKey]=DiscreteStatsTable[[#This Row],[GroupByKey]]),(DiscreteStatsTable[GroupByKey]=DiscreteStatsTable[[#This Row],[GroupByKey]])*DiscreteStatsTable[Replication]))</f>
        <v>50</v>
      </c>
      <c r="Y1590" s="5">
        <f>IF(DiscreteStatsTable[[#This Row],[RepsRequested]]=DiscreteStatsTable[[#This Row],[RepsWithStatObserved]],1,0)</f>
        <v>1</v>
      </c>
    </row>
    <row r="1591" spans="1:25" x14ac:dyDescent="0.25">
      <c r="A1591" t="s">
        <v>68</v>
      </c>
      <c r="B1591" t="s">
        <v>70</v>
      </c>
      <c r="C1591">
        <v>32</v>
      </c>
      <c r="D1591" t="s">
        <v>99</v>
      </c>
      <c r="E1591" t="s">
        <v>76</v>
      </c>
      <c r="F1591" t="s">
        <v>73</v>
      </c>
      <c r="G1591">
        <v>3.71455501218322</v>
      </c>
      <c r="H1591">
        <v>2E+20</v>
      </c>
      <c r="I1591">
        <v>1.7042409709780499</v>
      </c>
      <c r="J1591">
        <v>6.8038254538252003</v>
      </c>
      <c r="K1591">
        <v>308</v>
      </c>
      <c r="L159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91" s="5" cm="1">
        <f t="array" ref="M1591">MAX(IF((ProjectInfoTable[ProjectName]=DiscreteStatsTable[[#This Row],[ProjectName]]),(ProjectInfoTable[ProjectName]=DiscreteStatsTable[[#This Row],[ProjectName]])*ProjectInfoTable[NumberOfReplications]))</f>
        <v>50</v>
      </c>
      <c r="N1591" s="5" cm="1">
        <f t="array" ref="N1591">IFERROR(AVERAGE(IF((DiscreteStatsTable[GroupByKey]=DiscreteStatsTable[[#This Row],[GroupByKey]]),(DiscreteStatsTable[GroupByKey]=DiscreteStatsTable[[#This Row],[GroupByKey]])*DiscreteStatsTable[Average])),0)</f>
        <v>3.653305802240161</v>
      </c>
      <c r="O1591" s="5" cm="1">
        <f t="array" ref="O1591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91" s="5" cm="1">
        <f t="array" ref="P1591">MAX(IF((ProjectInfoTable[ProjectName]=DiscreteStatsTable[[#This Row],[ProjectName]]),(ProjectInfoTable[ProjectName]=DiscreteStatsTable[[#This Row],[ProjectName]])*ProjectInfoTable[ConfidenceInterval]))</f>
        <v>0.95</v>
      </c>
      <c r="Q1591" s="5">
        <f>IF(AND(DiscreteStatsTable[[#This Row],[RepsWithStatObserved]]=1,Y1591=0),200000000000000000000,IFERROR(_xlfn.T.INV.2T(1 -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91" s="5" cm="1">
        <f t="array" ref="R1591">MIN(IF((DiscreteStatsTable[GroupByKey]=DiscreteStatsTable[[#This Row],[GroupByKey]]),(DiscreteStatsTable[GroupByKey]=DiscreteStatsTable[[#This Row],[GroupByKey]])*DiscreteStatsTable[Average]))</f>
        <v>3.54565224630353</v>
      </c>
      <c r="S1591" s="5" cm="1">
        <f t="array" ref="S1591">MAX(IF((DiscreteStatsTable[GroupByKey]=DiscreteStatsTable[[#This Row],[GroupByKey]]),(DiscreteStatsTable[GroupByKey]=DiscreteStatsTable[[#This Row],[GroupByKey]])*DiscreteStatsTable[Average]))</f>
        <v>3.8036366544294</v>
      </c>
      <c r="T1591" s="5" cm="1">
        <f t="array" ref="T1591">MIN(IF((DiscreteStatsTable[GroupByKey]=DiscreteStatsTable[[#This Row],[GroupByKey]]),(DiscreteStatsTable[GroupByKey]=DiscreteStatsTable[[#This Row],[GroupByKey]])*DiscreteStatsTable[Minimum]))</f>
        <v>1.5061462811478601</v>
      </c>
      <c r="U1591" s="5" cm="1">
        <f t="array" ref="U1591">MAX(IF((DiscreteStatsTable[GroupByKey]=DiscreteStatsTable[[#This Row],[GroupByKey]]),(DiscreteStatsTable[GroupByKey]=DiscreteStatsTable[[#This Row],[GroupByKey]])*DiscreteStatsTable[Maximum]))</f>
        <v>6.9787314641248503</v>
      </c>
      <c r="V1591" s="5" cm="1">
        <f t="array" ref="V1591">IFERROR(AVERAGE(IF((DiscreteStatsTable[GroupByKey]=DiscreteStatsTable[[#This Row],[GroupByKey]]),(DiscreteStatsTable[GroupByKey]=DiscreteStatsTable[[#This Row],[GroupByKey]])*DiscreteStatsTable[NumberObservations])),0)</f>
        <v>305.8</v>
      </c>
      <c r="W1591" s="5">
        <f>IF((DiscreteStatsTable[[#This Row],[RepsRequested]]&gt;1),DiscreteStatsTable[[#This Row],[HalfWidth]],DiscreteStatsTable[[#This Row],[BatchMeansHalfWidth]])</f>
        <v>1.8966233208060453E-2</v>
      </c>
      <c r="X1591" s="5" cm="1">
        <f t="array" ref="X1591">COUNT(IF((DiscreteStatsTable[GroupByKey]=DiscreteStatsTable[[#This Row],[GroupByKey]]),(DiscreteStatsTable[GroupByKey]=DiscreteStatsTable[[#This Row],[GroupByKey]])*DiscreteStatsTable[Replication]))</f>
        <v>50</v>
      </c>
      <c r="Y1591" s="5">
        <f>IF(DiscreteStatsTable[[#This Row],[RepsRequested]]=DiscreteStatsTable[[#This Row],[RepsWithStatObserved]],1,0)</f>
        <v>1</v>
      </c>
    </row>
    <row r="1592" spans="1:25" x14ac:dyDescent="0.25">
      <c r="A1592" t="s">
        <v>68</v>
      </c>
      <c r="B1592" t="s">
        <v>70</v>
      </c>
      <c r="C1592">
        <v>32</v>
      </c>
      <c r="D1592" t="s">
        <v>99</v>
      </c>
      <c r="E1592" t="s">
        <v>77</v>
      </c>
      <c r="F1592" t="s">
        <v>73</v>
      </c>
      <c r="G1592">
        <v>0</v>
      </c>
      <c r="H1592">
        <v>2E+20</v>
      </c>
      <c r="I1592">
        <v>0</v>
      </c>
      <c r="J1592">
        <v>0</v>
      </c>
      <c r="K1592">
        <v>308</v>
      </c>
      <c r="L159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92" s="5" cm="1">
        <f t="array" ref="M1592">MAX(IF((ProjectInfoTable[ProjectName]=DiscreteStatsTable[[#This Row],[ProjectName]]),(ProjectInfoTable[ProjectName]=DiscreteStatsTable[[#This Row],[ProjectName]])*ProjectInfoTable[NumberOfReplications]))</f>
        <v>50</v>
      </c>
      <c r="N1592" s="5" cm="1">
        <f t="array" ref="N1592">IFERROR(AVERAGE(IF((DiscreteStatsTable[GroupByKey]=DiscreteStatsTable[[#This Row],[GroupByKey]]),(DiscreteStatsTable[GroupByKey]=DiscreteStatsTable[[#This Row],[GroupByKey]])*DiscreteStatsTable[Average])),0)</f>
        <v>0</v>
      </c>
      <c r="O1592" s="5" cm="1">
        <f t="array" ref="O1592">IFERROR(_xlfn.STDEV.S(IF((DiscreteStatsTable[GroupByKey]=DiscreteStatsTable[[#This Row],[GroupByKey]]),(DiscreteStatsTable[GroupByKey]=DiscreteStatsTable[[#This Row],[GroupByKey]])*DiscreteStatsTable[Average])),0)</f>
        <v>0</v>
      </c>
      <c r="P1592" s="5" cm="1">
        <f t="array" ref="P1592">MAX(IF((ProjectInfoTable[ProjectName]=DiscreteStatsTable[[#This Row],[ProjectName]]),(ProjectInfoTable[ProjectName]=DiscreteStatsTable[[#This Row],[ProjectName]])*ProjectInfoTable[ConfidenceInterval]))</f>
        <v>0.95</v>
      </c>
      <c r="Q1592" s="5">
        <f>IF(AND(DiscreteStatsTable[[#This Row],[RepsWithStatObserved]]=1,Y1592=0),200000000000000000000,IFERROR(_xlfn.T.INV.2T(1 -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2" s="5" cm="1">
        <f t="array" ref="R1592">MIN(IF((DiscreteStatsTable[GroupByKey]=DiscreteStatsTable[[#This Row],[GroupByKey]]),(DiscreteStatsTable[GroupByKey]=DiscreteStatsTable[[#This Row],[GroupByKey]])*DiscreteStatsTable[Average]))</f>
        <v>0</v>
      </c>
      <c r="S1592" s="5" cm="1">
        <f t="array" ref="S1592">MAX(IF((DiscreteStatsTable[GroupByKey]=DiscreteStatsTable[[#This Row],[GroupByKey]]),(DiscreteStatsTable[GroupByKey]=DiscreteStatsTable[[#This Row],[GroupByKey]])*DiscreteStatsTable[Average]))</f>
        <v>0</v>
      </c>
      <c r="T1592" s="5" cm="1">
        <f t="array" ref="T1592">MIN(IF((DiscreteStatsTable[GroupByKey]=DiscreteStatsTable[[#This Row],[GroupByKey]]),(DiscreteStatsTable[GroupByKey]=DiscreteStatsTable[[#This Row],[GroupByKey]])*DiscreteStatsTable[Minimum]))</f>
        <v>0</v>
      </c>
      <c r="U1592" s="5" cm="1">
        <f t="array" ref="U1592">MAX(IF((DiscreteStatsTable[GroupByKey]=DiscreteStatsTable[[#This Row],[GroupByKey]]),(DiscreteStatsTable[GroupByKey]=DiscreteStatsTable[[#This Row],[GroupByKey]])*DiscreteStatsTable[Maximum]))</f>
        <v>0</v>
      </c>
      <c r="V1592" s="5" cm="1">
        <f t="array" ref="V1592">IFERROR(AVERAGE(IF((DiscreteStatsTable[GroupByKey]=DiscreteStatsTable[[#This Row],[GroupByKey]]),(DiscreteStatsTable[GroupByKey]=DiscreteStatsTable[[#This Row],[GroupByKey]])*DiscreteStatsTable[NumberObservations])),0)</f>
        <v>305.8</v>
      </c>
      <c r="W1592" s="5">
        <f>IF((DiscreteStatsTable[[#This Row],[RepsRequested]]&gt;1),DiscreteStatsTable[[#This Row],[HalfWidth]],DiscreteStatsTable[[#This Row],[BatchMeansHalfWidth]])</f>
        <v>0</v>
      </c>
      <c r="X1592" s="5" cm="1">
        <f t="array" ref="X1592">COUNT(IF((DiscreteStatsTable[GroupByKey]=DiscreteStatsTable[[#This Row],[GroupByKey]]),(DiscreteStatsTable[GroupByKey]=DiscreteStatsTable[[#This Row],[GroupByKey]])*DiscreteStatsTable[Replication]))</f>
        <v>50</v>
      </c>
      <c r="Y1592" s="5">
        <f>IF(DiscreteStatsTable[[#This Row],[RepsRequested]]=DiscreteStatsTable[[#This Row],[RepsWithStatObserved]],1,0)</f>
        <v>1</v>
      </c>
    </row>
    <row r="1593" spans="1:25" x14ac:dyDescent="0.25">
      <c r="A1593" t="s">
        <v>68</v>
      </c>
      <c r="B1593" t="s">
        <v>70</v>
      </c>
      <c r="C1593">
        <v>32</v>
      </c>
      <c r="D1593" t="s">
        <v>99</v>
      </c>
      <c r="E1593" t="s">
        <v>78</v>
      </c>
      <c r="F1593" t="s">
        <v>73</v>
      </c>
      <c r="G1593">
        <v>0.40619725336250201</v>
      </c>
      <c r="H1593">
        <v>2E+20</v>
      </c>
      <c r="I1593">
        <v>0</v>
      </c>
      <c r="J1593">
        <v>3.6330555445732702</v>
      </c>
      <c r="K1593">
        <v>308</v>
      </c>
      <c r="L159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93" s="5" cm="1">
        <f t="array" ref="M1593">MAX(IF((ProjectInfoTable[ProjectName]=DiscreteStatsTable[[#This Row],[ProjectName]]),(ProjectInfoTable[ProjectName]=DiscreteStatsTable[[#This Row],[ProjectName]])*ProjectInfoTable[NumberOfReplications]))</f>
        <v>50</v>
      </c>
      <c r="N1593" s="5" cm="1">
        <f t="array" ref="N1593">IFERROR(AVERAGE(IF((DiscreteStatsTable[GroupByKey]=DiscreteStatsTable[[#This Row],[GroupByKey]]),(DiscreteStatsTable[GroupByKey]=DiscreteStatsTable[[#This Row],[GroupByKey]])*DiscreteStatsTable[Average])),0)</f>
        <v>0.39514726730674299</v>
      </c>
      <c r="O1593" s="5" cm="1">
        <f t="array" ref="O1593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93" s="5" cm="1">
        <f t="array" ref="P1593">MAX(IF((ProjectInfoTable[ProjectName]=DiscreteStatsTable[[#This Row],[ProjectName]]),(ProjectInfoTable[ProjectName]=DiscreteStatsTable[[#This Row],[ProjectName]])*ProjectInfoTable[ConfidenceInterval]))</f>
        <v>0.95</v>
      </c>
      <c r="Q1593" s="5">
        <f>IF(AND(DiscreteStatsTable[[#This Row],[RepsWithStatObserved]]=1,Y1593=0),200000000000000000000,IFERROR(_xlfn.T.INV.2T(1 -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93" s="5" cm="1">
        <f t="array" ref="R1593">MIN(IF((DiscreteStatsTable[GroupByKey]=DiscreteStatsTable[[#This Row],[GroupByKey]]),(DiscreteStatsTable[GroupByKey]=DiscreteStatsTable[[#This Row],[GroupByKey]])*DiscreteStatsTable[Average]))</f>
        <v>0.237432783899929</v>
      </c>
      <c r="S1593" s="5" cm="1">
        <f t="array" ref="S1593">MAX(IF((DiscreteStatsTable[GroupByKey]=DiscreteStatsTable[[#This Row],[GroupByKey]]),(DiscreteStatsTable[GroupByKey]=DiscreteStatsTable[[#This Row],[GroupByKey]])*DiscreteStatsTable[Average]))</f>
        <v>0.84867511073416402</v>
      </c>
      <c r="T1593" s="5" cm="1">
        <f t="array" ref="T1593">MIN(IF((DiscreteStatsTable[GroupByKey]=DiscreteStatsTable[[#This Row],[GroupByKey]]),(DiscreteStatsTable[GroupByKey]=DiscreteStatsTable[[#This Row],[GroupByKey]])*DiscreteStatsTable[Minimum]))</f>
        <v>0</v>
      </c>
      <c r="U1593" s="5" cm="1">
        <f t="array" ref="U1593">MAX(IF((DiscreteStatsTable[GroupByKey]=DiscreteStatsTable[[#This Row],[GroupByKey]]),(DiscreteStatsTable[GroupByKey]=DiscreteStatsTable[[#This Row],[GroupByKey]])*DiscreteStatsTable[Maximum]))</f>
        <v>8.0759045309264508</v>
      </c>
      <c r="V1593" s="5" cm="1">
        <f t="array" ref="V1593">IFERROR(AVERAGE(IF((DiscreteStatsTable[GroupByKey]=DiscreteStatsTable[[#This Row],[GroupByKey]]),(DiscreteStatsTable[GroupByKey]=DiscreteStatsTable[[#This Row],[GroupByKey]])*DiscreteStatsTable[NumberObservations])),0)</f>
        <v>305.8</v>
      </c>
      <c r="W1593" s="5">
        <f>IF((DiscreteStatsTable[[#This Row],[RepsRequested]]&gt;1),DiscreteStatsTable[[#This Row],[HalfWidth]],DiscreteStatsTable[[#This Row],[BatchMeansHalfWidth]])</f>
        <v>3.0763164648454102E-2</v>
      </c>
      <c r="X1593" s="5" cm="1">
        <f t="array" ref="X1593">COUNT(IF((DiscreteStatsTable[GroupByKey]=DiscreteStatsTable[[#This Row],[GroupByKey]]),(DiscreteStatsTable[GroupByKey]=DiscreteStatsTable[[#This Row],[GroupByKey]])*DiscreteStatsTable[Replication]))</f>
        <v>50</v>
      </c>
      <c r="Y1593" s="5">
        <f>IF(DiscreteStatsTable[[#This Row],[RepsRequested]]=DiscreteStatsTable[[#This Row],[RepsWithStatObserved]],1,0)</f>
        <v>1</v>
      </c>
    </row>
    <row r="1594" spans="1:25" x14ac:dyDescent="0.25">
      <c r="A1594" t="s">
        <v>68</v>
      </c>
      <c r="B1594" t="s">
        <v>70</v>
      </c>
      <c r="C1594">
        <v>33</v>
      </c>
      <c r="D1594" t="s">
        <v>99</v>
      </c>
      <c r="E1594" t="s">
        <v>72</v>
      </c>
      <c r="F1594" t="s">
        <v>73</v>
      </c>
      <c r="G1594">
        <v>0.121543409370358</v>
      </c>
      <c r="H1594">
        <v>2E+20</v>
      </c>
      <c r="I1594">
        <v>5.2387064627995999E-2</v>
      </c>
      <c r="J1594">
        <v>0.22073224398614</v>
      </c>
      <c r="K1594">
        <v>305</v>
      </c>
      <c r="L159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94" s="5" cm="1">
        <f t="array" ref="M1594">MAX(IF((ProjectInfoTable[ProjectName]=DiscreteStatsTable[[#This Row],[ProjectName]]),(ProjectInfoTable[ProjectName]=DiscreteStatsTable[[#This Row],[ProjectName]])*ProjectInfoTable[NumberOfReplications]))</f>
        <v>50</v>
      </c>
      <c r="N1594" s="5" cm="1">
        <f t="array" ref="N1594">IFERROR(AVERAGE(IF((DiscreteStatsTable[GroupByKey]=DiscreteStatsTable[[#This Row],[GroupByKey]]),(DiscreteStatsTable[GroupByKey]=DiscreteStatsTable[[#This Row],[GroupByKey]])*DiscreteStatsTable[Average])),0)</f>
        <v>0.12177686007467209</v>
      </c>
      <c r="O1594" s="5" cm="1">
        <f t="array" ref="O159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94" s="5" cm="1">
        <f t="array" ref="P1594">MAX(IF((ProjectInfoTable[ProjectName]=DiscreteStatsTable[[#This Row],[ProjectName]]),(ProjectInfoTable[ProjectName]=DiscreteStatsTable[[#This Row],[ProjectName]])*ProjectInfoTable[ConfidenceInterval]))</f>
        <v>0.95</v>
      </c>
      <c r="Q1594" s="5">
        <f>IF(AND(DiscreteStatsTable[[#This Row],[RepsWithStatObserved]]=1,Y1594=0),200000000000000000000,IFERROR(_xlfn.T.INV.2T(1 -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94" s="5" cm="1">
        <f t="array" ref="R1594">MIN(IF((DiscreteStatsTable[GroupByKey]=DiscreteStatsTable[[#This Row],[GroupByKey]]),(DiscreteStatsTable[GroupByKey]=DiscreteStatsTable[[#This Row],[GroupByKey]])*DiscreteStatsTable[Average]))</f>
        <v>0.118188408210118</v>
      </c>
      <c r="S1594" s="5" cm="1">
        <f t="array" ref="S1594">MAX(IF((DiscreteStatsTable[GroupByKey]=DiscreteStatsTable[[#This Row],[GroupByKey]]),(DiscreteStatsTable[GroupByKey]=DiscreteStatsTable[[#This Row],[GroupByKey]])*DiscreteStatsTable[Average]))</f>
        <v>0.12678788848097999</v>
      </c>
      <c r="T1594" s="5" cm="1">
        <f t="array" ref="T1594">MIN(IF((DiscreteStatsTable[GroupByKey]=DiscreteStatsTable[[#This Row],[GroupByKey]]),(DiscreteStatsTable[GroupByKey]=DiscreteStatsTable[[#This Row],[GroupByKey]])*DiscreteStatsTable[Minimum]))</f>
        <v>5.0204876038262097E-2</v>
      </c>
      <c r="U1594" s="5" cm="1">
        <f t="array" ref="U1594">MAX(IF((DiscreteStatsTable[GroupByKey]=DiscreteStatsTable[[#This Row],[GroupByKey]]),(DiscreteStatsTable[GroupByKey]=DiscreteStatsTable[[#This Row],[GroupByKey]])*DiscreteStatsTable[Maximum]))</f>
        <v>0.23262438213749501</v>
      </c>
      <c r="V1594" s="5" cm="1">
        <f t="array" ref="V1594">IFERROR(AVERAGE(IF((DiscreteStatsTable[GroupByKey]=DiscreteStatsTable[[#This Row],[GroupByKey]]),(DiscreteStatsTable[GroupByKey]=DiscreteStatsTable[[#This Row],[GroupByKey]])*DiscreteStatsTable[NumberObservations])),0)</f>
        <v>305.8</v>
      </c>
      <c r="W1594" s="5">
        <f>IF((DiscreteStatsTable[[#This Row],[RepsRequested]]&gt;1),DiscreteStatsTable[[#This Row],[HalfWidth]],DiscreteStatsTable[[#This Row],[BatchMeansHalfWidth]])</f>
        <v>6.3220777360200328E-4</v>
      </c>
      <c r="X1594" s="5" cm="1">
        <f t="array" ref="X1594">COUNT(IF((DiscreteStatsTable[GroupByKey]=DiscreteStatsTable[[#This Row],[GroupByKey]]),(DiscreteStatsTable[GroupByKey]=DiscreteStatsTable[[#This Row],[GroupByKey]])*DiscreteStatsTable[Replication]))</f>
        <v>50</v>
      </c>
      <c r="Y1594" s="5">
        <f>IF(DiscreteStatsTable[[#This Row],[RepsRequested]]=DiscreteStatsTable[[#This Row],[RepsWithStatObserved]],1,0)</f>
        <v>1</v>
      </c>
    </row>
    <row r="1595" spans="1:25" x14ac:dyDescent="0.25">
      <c r="A1595" t="s">
        <v>68</v>
      </c>
      <c r="B1595" t="s">
        <v>70</v>
      </c>
      <c r="C1595">
        <v>33</v>
      </c>
      <c r="D1595" t="s">
        <v>99</v>
      </c>
      <c r="E1595" t="s">
        <v>74</v>
      </c>
      <c r="F1595" t="s">
        <v>73</v>
      </c>
      <c r="G1595">
        <v>4.0749387684103402</v>
      </c>
      <c r="H1595">
        <v>2E+20</v>
      </c>
      <c r="I1595">
        <v>1.5716119388398799</v>
      </c>
      <c r="J1595">
        <v>7.5304063866028201</v>
      </c>
      <c r="K1595">
        <v>305</v>
      </c>
      <c r="L159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95" s="5" cm="1">
        <f t="array" ref="M1595">MAX(IF((ProjectInfoTable[ProjectName]=DiscreteStatsTable[[#This Row],[ProjectName]]),(ProjectInfoTable[ProjectName]=DiscreteStatsTable[[#This Row],[ProjectName]])*ProjectInfoTable[NumberOfReplications]))</f>
        <v>50</v>
      </c>
      <c r="N1595" s="5" cm="1">
        <f t="array" ref="N1595">IFERROR(AVERAGE(IF((DiscreteStatsTable[GroupByKey]=DiscreteStatsTable[[#This Row],[GroupByKey]]),(DiscreteStatsTable[GroupByKey]=DiscreteStatsTable[[#This Row],[GroupByKey]])*DiscreteStatsTable[Average])),0)</f>
        <v>4.0484530695469045</v>
      </c>
      <c r="O1595" s="5" cm="1">
        <f t="array" ref="O1595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595" s="5" cm="1">
        <f t="array" ref="P1595">MAX(IF((ProjectInfoTable[ProjectName]=DiscreteStatsTable[[#This Row],[ProjectName]]),(ProjectInfoTable[ProjectName]=DiscreteStatsTable[[#This Row],[ProjectName]])*ProjectInfoTable[ConfidenceInterval]))</f>
        <v>0.95</v>
      </c>
      <c r="Q1595" s="5">
        <f>IF(AND(DiscreteStatsTable[[#This Row],[RepsWithStatObserved]]=1,Y1595=0),200000000000000000000,IFERROR(_xlfn.T.INV.2T(1 -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595" s="5" cm="1">
        <f t="array" ref="R1595">MIN(IF((DiscreteStatsTable[GroupByKey]=DiscreteStatsTable[[#This Row],[GroupByKey]]),(DiscreteStatsTable[GroupByKey]=DiscreteStatsTable[[#This Row],[GroupByKey]])*DiscreteStatsTable[Average]))</f>
        <v>3.8225886263195901</v>
      </c>
      <c r="S1595" s="5" cm="1">
        <f t="array" ref="S1595">MAX(IF((DiscreteStatsTable[GroupByKey]=DiscreteStatsTable[[#This Row],[GroupByKey]]),(DiscreteStatsTable[GroupByKey]=DiscreteStatsTable[[#This Row],[GroupByKey]])*DiscreteStatsTable[Average]))</f>
        <v>4.5313661665321696</v>
      </c>
      <c r="T1595" s="5" cm="1">
        <f t="array" ref="T1595">MIN(IF((DiscreteStatsTable[GroupByKey]=DiscreteStatsTable[[#This Row],[GroupByKey]]),(DiscreteStatsTable[GroupByKey]=DiscreteStatsTable[[#This Row],[GroupByKey]])*DiscreteStatsTable[Minimum]))</f>
        <v>1.5061462811478601</v>
      </c>
      <c r="U1595" s="5" cm="1">
        <f t="array" ref="U1595">MAX(IF((DiscreteStatsTable[GroupByKey]=DiscreteStatsTable[[#This Row],[GroupByKey]]),(DiscreteStatsTable[GroupByKey]=DiscreteStatsTable[[#This Row],[GroupByKey]])*DiscreteStatsTable[Maximum]))</f>
        <v>12.7448467115066</v>
      </c>
      <c r="V1595" s="5" cm="1">
        <f t="array" ref="V1595">IFERROR(AVERAGE(IF((DiscreteStatsTable[GroupByKey]=DiscreteStatsTable[[#This Row],[GroupByKey]]),(DiscreteStatsTable[GroupByKey]=DiscreteStatsTable[[#This Row],[GroupByKey]])*DiscreteStatsTable[NumberObservations])),0)</f>
        <v>305.8</v>
      </c>
      <c r="W1595" s="5">
        <f>IF((DiscreteStatsTable[[#This Row],[RepsRequested]]&gt;1),DiscreteStatsTable[[#This Row],[HalfWidth]],DiscreteStatsTable[[#This Row],[BatchMeansHalfWidth]])</f>
        <v>4.3756559630115342E-2</v>
      </c>
      <c r="X1595" s="5" cm="1">
        <f t="array" ref="X1595">COUNT(IF((DiscreteStatsTable[GroupByKey]=DiscreteStatsTable[[#This Row],[GroupByKey]]),(DiscreteStatsTable[GroupByKey]=DiscreteStatsTable[[#This Row],[GroupByKey]])*DiscreteStatsTable[Replication]))</f>
        <v>50</v>
      </c>
      <c r="Y1595" s="5">
        <f>IF(DiscreteStatsTable[[#This Row],[RepsRequested]]=DiscreteStatsTable[[#This Row],[RepsWithStatObserved]],1,0)</f>
        <v>1</v>
      </c>
    </row>
    <row r="1596" spans="1:25" x14ac:dyDescent="0.25">
      <c r="A1596" t="s">
        <v>68</v>
      </c>
      <c r="B1596" t="s">
        <v>70</v>
      </c>
      <c r="C1596">
        <v>33</v>
      </c>
      <c r="D1596" t="s">
        <v>99</v>
      </c>
      <c r="E1596" t="s">
        <v>75</v>
      </c>
      <c r="F1596" t="s">
        <v>73</v>
      </c>
      <c r="G1596">
        <v>0.121543409370358</v>
      </c>
      <c r="H1596">
        <v>2E+20</v>
      </c>
      <c r="I1596">
        <v>5.2387064627995999E-2</v>
      </c>
      <c r="J1596">
        <v>0.22073224398614</v>
      </c>
      <c r="K1596">
        <v>305</v>
      </c>
      <c r="L159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96" s="5" cm="1">
        <f t="array" ref="M1596">MAX(IF((ProjectInfoTable[ProjectName]=DiscreteStatsTable[[#This Row],[ProjectName]]),(ProjectInfoTable[ProjectName]=DiscreteStatsTable[[#This Row],[ProjectName]])*ProjectInfoTable[NumberOfReplications]))</f>
        <v>50</v>
      </c>
      <c r="N1596" s="5" cm="1">
        <f t="array" ref="N1596">IFERROR(AVERAGE(IF((DiscreteStatsTable[GroupByKey]=DiscreteStatsTable[[#This Row],[GroupByKey]]),(DiscreteStatsTable[GroupByKey]=DiscreteStatsTable[[#This Row],[GroupByKey]])*DiscreteStatsTable[Average])),0)</f>
        <v>0.12177686007467209</v>
      </c>
      <c r="O1596" s="5" cm="1">
        <f t="array" ref="O159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596" s="5" cm="1">
        <f t="array" ref="P1596">MAX(IF((ProjectInfoTable[ProjectName]=DiscreteStatsTable[[#This Row],[ProjectName]]),(ProjectInfoTable[ProjectName]=DiscreteStatsTable[[#This Row],[ProjectName]])*ProjectInfoTable[ConfidenceInterval]))</f>
        <v>0.95</v>
      </c>
      <c r="Q1596" s="5">
        <f>IF(AND(DiscreteStatsTable[[#This Row],[RepsWithStatObserved]]=1,Y1596=0),200000000000000000000,IFERROR(_xlfn.T.INV.2T(1 -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596" s="5" cm="1">
        <f t="array" ref="R1596">MIN(IF((DiscreteStatsTable[GroupByKey]=DiscreteStatsTable[[#This Row],[GroupByKey]]),(DiscreteStatsTable[GroupByKey]=DiscreteStatsTable[[#This Row],[GroupByKey]])*DiscreteStatsTable[Average]))</f>
        <v>0.118188408210118</v>
      </c>
      <c r="S1596" s="5" cm="1">
        <f t="array" ref="S1596">MAX(IF((DiscreteStatsTable[GroupByKey]=DiscreteStatsTable[[#This Row],[GroupByKey]]),(DiscreteStatsTable[GroupByKey]=DiscreteStatsTable[[#This Row],[GroupByKey]])*DiscreteStatsTable[Average]))</f>
        <v>0.12678788848097999</v>
      </c>
      <c r="T1596" s="5" cm="1">
        <f t="array" ref="T1596">MIN(IF((DiscreteStatsTable[GroupByKey]=DiscreteStatsTable[[#This Row],[GroupByKey]]),(DiscreteStatsTable[GroupByKey]=DiscreteStatsTable[[#This Row],[GroupByKey]])*DiscreteStatsTable[Minimum]))</f>
        <v>5.0204876038262097E-2</v>
      </c>
      <c r="U1596" s="5" cm="1">
        <f t="array" ref="U1596">MAX(IF((DiscreteStatsTable[GroupByKey]=DiscreteStatsTable[[#This Row],[GroupByKey]]),(DiscreteStatsTable[GroupByKey]=DiscreteStatsTable[[#This Row],[GroupByKey]])*DiscreteStatsTable[Maximum]))</f>
        <v>0.23262438213749501</v>
      </c>
      <c r="V1596" s="5" cm="1">
        <f t="array" ref="V1596">IFERROR(AVERAGE(IF((DiscreteStatsTable[GroupByKey]=DiscreteStatsTable[[#This Row],[GroupByKey]]),(DiscreteStatsTable[GroupByKey]=DiscreteStatsTable[[#This Row],[GroupByKey]])*DiscreteStatsTable[NumberObservations])),0)</f>
        <v>305.8</v>
      </c>
      <c r="W1596" s="5">
        <f>IF((DiscreteStatsTable[[#This Row],[RepsRequested]]&gt;1),DiscreteStatsTable[[#This Row],[HalfWidth]],DiscreteStatsTable[[#This Row],[BatchMeansHalfWidth]])</f>
        <v>6.3220777360200328E-4</v>
      </c>
      <c r="X1596" s="5" cm="1">
        <f t="array" ref="X1596">COUNT(IF((DiscreteStatsTable[GroupByKey]=DiscreteStatsTable[[#This Row],[GroupByKey]]),(DiscreteStatsTable[GroupByKey]=DiscreteStatsTable[[#This Row],[GroupByKey]])*DiscreteStatsTable[Replication]))</f>
        <v>50</v>
      </c>
      <c r="Y1596" s="5">
        <f>IF(DiscreteStatsTable[[#This Row],[RepsRequested]]=DiscreteStatsTable[[#This Row],[RepsWithStatObserved]],1,0)</f>
        <v>1</v>
      </c>
    </row>
    <row r="1597" spans="1:25" x14ac:dyDescent="0.25">
      <c r="A1597" t="s">
        <v>68</v>
      </c>
      <c r="B1597" t="s">
        <v>70</v>
      </c>
      <c r="C1597">
        <v>33</v>
      </c>
      <c r="D1597" t="s">
        <v>99</v>
      </c>
      <c r="E1597" t="s">
        <v>76</v>
      </c>
      <c r="F1597" t="s">
        <v>73</v>
      </c>
      <c r="G1597">
        <v>3.64630228111074</v>
      </c>
      <c r="H1597">
        <v>2E+20</v>
      </c>
      <c r="I1597">
        <v>1.5716119388398799</v>
      </c>
      <c r="J1597">
        <v>6.6219673195841997</v>
      </c>
      <c r="K1597">
        <v>305</v>
      </c>
      <c r="L159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97" s="5" cm="1">
        <f t="array" ref="M1597">MAX(IF((ProjectInfoTable[ProjectName]=DiscreteStatsTable[[#This Row],[ProjectName]]),(ProjectInfoTable[ProjectName]=DiscreteStatsTable[[#This Row],[ProjectName]])*ProjectInfoTable[NumberOfReplications]))</f>
        <v>50</v>
      </c>
      <c r="N1597" s="5" cm="1">
        <f t="array" ref="N1597">IFERROR(AVERAGE(IF((DiscreteStatsTable[GroupByKey]=DiscreteStatsTable[[#This Row],[GroupByKey]]),(DiscreteStatsTable[GroupByKey]=DiscreteStatsTable[[#This Row],[GroupByKey]])*DiscreteStatsTable[Average])),0)</f>
        <v>3.653305802240161</v>
      </c>
      <c r="O1597" s="5" cm="1">
        <f t="array" ref="O1597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597" s="5" cm="1">
        <f t="array" ref="P1597">MAX(IF((ProjectInfoTable[ProjectName]=DiscreteStatsTable[[#This Row],[ProjectName]]),(ProjectInfoTable[ProjectName]=DiscreteStatsTable[[#This Row],[ProjectName]])*ProjectInfoTable[ConfidenceInterval]))</f>
        <v>0.95</v>
      </c>
      <c r="Q1597" s="5">
        <f>IF(AND(DiscreteStatsTable[[#This Row],[RepsWithStatObserved]]=1,Y1597=0),200000000000000000000,IFERROR(_xlfn.T.INV.2T(1 -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597" s="5" cm="1">
        <f t="array" ref="R1597">MIN(IF((DiscreteStatsTable[GroupByKey]=DiscreteStatsTable[[#This Row],[GroupByKey]]),(DiscreteStatsTable[GroupByKey]=DiscreteStatsTable[[#This Row],[GroupByKey]])*DiscreteStatsTable[Average]))</f>
        <v>3.54565224630353</v>
      </c>
      <c r="S1597" s="5" cm="1">
        <f t="array" ref="S1597">MAX(IF((DiscreteStatsTable[GroupByKey]=DiscreteStatsTable[[#This Row],[GroupByKey]]),(DiscreteStatsTable[GroupByKey]=DiscreteStatsTable[[#This Row],[GroupByKey]])*DiscreteStatsTable[Average]))</f>
        <v>3.8036366544294</v>
      </c>
      <c r="T1597" s="5" cm="1">
        <f t="array" ref="T1597">MIN(IF((DiscreteStatsTable[GroupByKey]=DiscreteStatsTable[[#This Row],[GroupByKey]]),(DiscreteStatsTable[GroupByKey]=DiscreteStatsTable[[#This Row],[GroupByKey]])*DiscreteStatsTable[Minimum]))</f>
        <v>1.5061462811478601</v>
      </c>
      <c r="U1597" s="5" cm="1">
        <f t="array" ref="U1597">MAX(IF((DiscreteStatsTable[GroupByKey]=DiscreteStatsTable[[#This Row],[GroupByKey]]),(DiscreteStatsTable[GroupByKey]=DiscreteStatsTable[[#This Row],[GroupByKey]])*DiscreteStatsTable[Maximum]))</f>
        <v>6.9787314641248503</v>
      </c>
      <c r="V1597" s="5" cm="1">
        <f t="array" ref="V1597">IFERROR(AVERAGE(IF((DiscreteStatsTable[GroupByKey]=DiscreteStatsTable[[#This Row],[GroupByKey]]),(DiscreteStatsTable[GroupByKey]=DiscreteStatsTable[[#This Row],[GroupByKey]])*DiscreteStatsTable[NumberObservations])),0)</f>
        <v>305.8</v>
      </c>
      <c r="W1597" s="5">
        <f>IF((DiscreteStatsTable[[#This Row],[RepsRequested]]&gt;1),DiscreteStatsTable[[#This Row],[HalfWidth]],DiscreteStatsTable[[#This Row],[BatchMeansHalfWidth]])</f>
        <v>1.8966233208060453E-2</v>
      </c>
      <c r="X1597" s="5" cm="1">
        <f t="array" ref="X1597">COUNT(IF((DiscreteStatsTable[GroupByKey]=DiscreteStatsTable[[#This Row],[GroupByKey]]),(DiscreteStatsTable[GroupByKey]=DiscreteStatsTable[[#This Row],[GroupByKey]])*DiscreteStatsTable[Replication]))</f>
        <v>50</v>
      </c>
      <c r="Y1597" s="5">
        <f>IF(DiscreteStatsTable[[#This Row],[RepsRequested]]=DiscreteStatsTable[[#This Row],[RepsWithStatObserved]],1,0)</f>
        <v>1</v>
      </c>
    </row>
    <row r="1598" spans="1:25" x14ac:dyDescent="0.25">
      <c r="A1598" t="s">
        <v>68</v>
      </c>
      <c r="B1598" t="s">
        <v>70</v>
      </c>
      <c r="C1598">
        <v>33</v>
      </c>
      <c r="D1598" t="s">
        <v>99</v>
      </c>
      <c r="E1598" t="s">
        <v>77</v>
      </c>
      <c r="F1598" t="s">
        <v>73</v>
      </c>
      <c r="G1598">
        <v>0</v>
      </c>
      <c r="H1598">
        <v>2E+20</v>
      </c>
      <c r="I1598">
        <v>0</v>
      </c>
      <c r="J1598">
        <v>0</v>
      </c>
      <c r="K1598">
        <v>305</v>
      </c>
      <c r="L159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98" s="5" cm="1">
        <f t="array" ref="M1598">MAX(IF((ProjectInfoTable[ProjectName]=DiscreteStatsTable[[#This Row],[ProjectName]]),(ProjectInfoTable[ProjectName]=DiscreteStatsTable[[#This Row],[ProjectName]])*ProjectInfoTable[NumberOfReplications]))</f>
        <v>50</v>
      </c>
      <c r="N1598" s="5" cm="1">
        <f t="array" ref="N1598">IFERROR(AVERAGE(IF((DiscreteStatsTable[GroupByKey]=DiscreteStatsTable[[#This Row],[GroupByKey]]),(DiscreteStatsTable[GroupByKey]=DiscreteStatsTable[[#This Row],[GroupByKey]])*DiscreteStatsTable[Average])),0)</f>
        <v>0</v>
      </c>
      <c r="O1598" s="5" cm="1">
        <f t="array" ref="O1598">IFERROR(_xlfn.STDEV.S(IF((DiscreteStatsTable[GroupByKey]=DiscreteStatsTable[[#This Row],[GroupByKey]]),(DiscreteStatsTable[GroupByKey]=DiscreteStatsTable[[#This Row],[GroupByKey]])*DiscreteStatsTable[Average])),0)</f>
        <v>0</v>
      </c>
      <c r="P1598" s="5" cm="1">
        <f t="array" ref="P1598">MAX(IF((ProjectInfoTable[ProjectName]=DiscreteStatsTable[[#This Row],[ProjectName]]),(ProjectInfoTable[ProjectName]=DiscreteStatsTable[[#This Row],[ProjectName]])*ProjectInfoTable[ConfidenceInterval]))</f>
        <v>0.95</v>
      </c>
      <c r="Q1598" s="5">
        <f>IF(AND(DiscreteStatsTable[[#This Row],[RepsWithStatObserved]]=1,Y1598=0),200000000000000000000,IFERROR(_xlfn.T.INV.2T(1 -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8" s="5" cm="1">
        <f t="array" ref="R1598">MIN(IF((DiscreteStatsTable[GroupByKey]=DiscreteStatsTable[[#This Row],[GroupByKey]]),(DiscreteStatsTable[GroupByKey]=DiscreteStatsTable[[#This Row],[GroupByKey]])*DiscreteStatsTable[Average]))</f>
        <v>0</v>
      </c>
      <c r="S1598" s="5" cm="1">
        <f t="array" ref="S1598">MAX(IF((DiscreteStatsTable[GroupByKey]=DiscreteStatsTable[[#This Row],[GroupByKey]]),(DiscreteStatsTable[GroupByKey]=DiscreteStatsTable[[#This Row],[GroupByKey]])*DiscreteStatsTable[Average]))</f>
        <v>0</v>
      </c>
      <c r="T1598" s="5" cm="1">
        <f t="array" ref="T1598">MIN(IF((DiscreteStatsTable[GroupByKey]=DiscreteStatsTable[[#This Row],[GroupByKey]]),(DiscreteStatsTable[GroupByKey]=DiscreteStatsTable[[#This Row],[GroupByKey]])*DiscreteStatsTable[Minimum]))</f>
        <v>0</v>
      </c>
      <c r="U1598" s="5" cm="1">
        <f t="array" ref="U1598">MAX(IF((DiscreteStatsTable[GroupByKey]=DiscreteStatsTable[[#This Row],[GroupByKey]]),(DiscreteStatsTable[GroupByKey]=DiscreteStatsTable[[#This Row],[GroupByKey]])*DiscreteStatsTable[Maximum]))</f>
        <v>0</v>
      </c>
      <c r="V1598" s="5" cm="1">
        <f t="array" ref="V1598">IFERROR(AVERAGE(IF((DiscreteStatsTable[GroupByKey]=DiscreteStatsTable[[#This Row],[GroupByKey]]),(DiscreteStatsTable[GroupByKey]=DiscreteStatsTable[[#This Row],[GroupByKey]])*DiscreteStatsTable[NumberObservations])),0)</f>
        <v>305.8</v>
      </c>
      <c r="W1598" s="5">
        <f>IF((DiscreteStatsTable[[#This Row],[RepsRequested]]&gt;1),DiscreteStatsTable[[#This Row],[HalfWidth]],DiscreteStatsTable[[#This Row],[BatchMeansHalfWidth]])</f>
        <v>0</v>
      </c>
      <c r="X1598" s="5" cm="1">
        <f t="array" ref="X1598">COUNT(IF((DiscreteStatsTable[GroupByKey]=DiscreteStatsTable[[#This Row],[GroupByKey]]),(DiscreteStatsTable[GroupByKey]=DiscreteStatsTable[[#This Row],[GroupByKey]])*DiscreteStatsTable[Replication]))</f>
        <v>50</v>
      </c>
      <c r="Y1598" s="5">
        <f>IF(DiscreteStatsTable[[#This Row],[RepsRequested]]=DiscreteStatsTable[[#This Row],[RepsWithStatObserved]],1,0)</f>
        <v>1</v>
      </c>
    </row>
    <row r="1599" spans="1:25" x14ac:dyDescent="0.25">
      <c r="A1599" t="s">
        <v>68</v>
      </c>
      <c r="B1599" t="s">
        <v>70</v>
      </c>
      <c r="C1599">
        <v>33</v>
      </c>
      <c r="D1599" t="s">
        <v>99</v>
      </c>
      <c r="E1599" t="s">
        <v>78</v>
      </c>
      <c r="F1599" t="s">
        <v>73</v>
      </c>
      <c r="G1599">
        <v>0.42863648729959503</v>
      </c>
      <c r="H1599">
        <v>2E+20</v>
      </c>
      <c r="I1599">
        <v>0</v>
      </c>
      <c r="J1599">
        <v>3.7861756936146098</v>
      </c>
      <c r="K1599">
        <v>305</v>
      </c>
      <c r="L159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99" s="5" cm="1">
        <f t="array" ref="M1599">MAX(IF((ProjectInfoTable[ProjectName]=DiscreteStatsTable[[#This Row],[ProjectName]]),(ProjectInfoTable[ProjectName]=DiscreteStatsTable[[#This Row],[ProjectName]])*ProjectInfoTable[NumberOfReplications]))</f>
        <v>50</v>
      </c>
      <c r="N1599" s="5" cm="1">
        <f t="array" ref="N1599">IFERROR(AVERAGE(IF((DiscreteStatsTable[GroupByKey]=DiscreteStatsTable[[#This Row],[GroupByKey]]),(DiscreteStatsTable[GroupByKey]=DiscreteStatsTable[[#This Row],[GroupByKey]])*DiscreteStatsTable[Average])),0)</f>
        <v>0.39514726730674299</v>
      </c>
      <c r="O1599" s="5" cm="1">
        <f t="array" ref="O1599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599" s="5" cm="1">
        <f t="array" ref="P1599">MAX(IF((ProjectInfoTable[ProjectName]=DiscreteStatsTable[[#This Row],[ProjectName]]),(ProjectInfoTable[ProjectName]=DiscreteStatsTable[[#This Row],[ProjectName]])*ProjectInfoTable[ConfidenceInterval]))</f>
        <v>0.95</v>
      </c>
      <c r="Q1599" s="5">
        <f>IF(AND(DiscreteStatsTable[[#This Row],[RepsWithStatObserved]]=1,Y1599=0),200000000000000000000,IFERROR(_xlfn.T.INV.2T(1 -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599" s="5" cm="1">
        <f t="array" ref="R1599">MIN(IF((DiscreteStatsTable[GroupByKey]=DiscreteStatsTable[[#This Row],[GroupByKey]]),(DiscreteStatsTable[GroupByKey]=DiscreteStatsTable[[#This Row],[GroupByKey]])*DiscreteStatsTable[Average]))</f>
        <v>0.237432783899929</v>
      </c>
      <c r="S1599" s="5" cm="1">
        <f t="array" ref="S1599">MAX(IF((DiscreteStatsTable[GroupByKey]=DiscreteStatsTable[[#This Row],[GroupByKey]]),(DiscreteStatsTable[GroupByKey]=DiscreteStatsTable[[#This Row],[GroupByKey]])*DiscreteStatsTable[Average]))</f>
        <v>0.84867511073416402</v>
      </c>
      <c r="T1599" s="5" cm="1">
        <f t="array" ref="T1599">MIN(IF((DiscreteStatsTable[GroupByKey]=DiscreteStatsTable[[#This Row],[GroupByKey]]),(DiscreteStatsTable[GroupByKey]=DiscreteStatsTable[[#This Row],[GroupByKey]])*DiscreteStatsTable[Minimum]))</f>
        <v>0</v>
      </c>
      <c r="U1599" s="5" cm="1">
        <f t="array" ref="U1599">MAX(IF((DiscreteStatsTable[GroupByKey]=DiscreteStatsTable[[#This Row],[GroupByKey]]),(DiscreteStatsTable[GroupByKey]=DiscreteStatsTable[[#This Row],[GroupByKey]])*DiscreteStatsTable[Maximum]))</f>
        <v>8.0759045309264508</v>
      </c>
      <c r="V1599" s="5" cm="1">
        <f t="array" ref="V1599">IFERROR(AVERAGE(IF((DiscreteStatsTable[GroupByKey]=DiscreteStatsTable[[#This Row],[GroupByKey]]),(DiscreteStatsTable[GroupByKey]=DiscreteStatsTable[[#This Row],[GroupByKey]])*DiscreteStatsTable[NumberObservations])),0)</f>
        <v>305.8</v>
      </c>
      <c r="W1599" s="5">
        <f>IF((DiscreteStatsTable[[#This Row],[RepsRequested]]&gt;1),DiscreteStatsTable[[#This Row],[HalfWidth]],DiscreteStatsTable[[#This Row],[BatchMeansHalfWidth]])</f>
        <v>3.0763164648454102E-2</v>
      </c>
      <c r="X1599" s="5" cm="1">
        <f t="array" ref="X1599">COUNT(IF((DiscreteStatsTable[GroupByKey]=DiscreteStatsTable[[#This Row],[GroupByKey]]),(DiscreteStatsTable[GroupByKey]=DiscreteStatsTable[[#This Row],[GroupByKey]])*DiscreteStatsTable[Replication]))</f>
        <v>50</v>
      </c>
      <c r="Y1599" s="5">
        <f>IF(DiscreteStatsTable[[#This Row],[RepsRequested]]=DiscreteStatsTable[[#This Row],[RepsWithStatObserved]],1,0)</f>
        <v>1</v>
      </c>
    </row>
    <row r="1600" spans="1:25" x14ac:dyDescent="0.25">
      <c r="A1600" t="s">
        <v>68</v>
      </c>
      <c r="B1600" t="s">
        <v>70</v>
      </c>
      <c r="C1600">
        <v>34</v>
      </c>
      <c r="D1600" t="s">
        <v>99</v>
      </c>
      <c r="E1600" t="s">
        <v>72</v>
      </c>
      <c r="F1600" t="s">
        <v>73</v>
      </c>
      <c r="G1600">
        <v>0.1227563685266</v>
      </c>
      <c r="H1600">
        <v>2E+20</v>
      </c>
      <c r="I1600">
        <v>5.5695738476452997E-2</v>
      </c>
      <c r="J1600">
        <v>0.21750266308473901</v>
      </c>
      <c r="K1600">
        <v>313</v>
      </c>
      <c r="L160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00" s="5" cm="1">
        <f t="array" ref="M1600">MAX(IF((ProjectInfoTable[ProjectName]=DiscreteStatsTable[[#This Row],[ProjectName]]),(ProjectInfoTable[ProjectName]=DiscreteStatsTable[[#This Row],[ProjectName]])*ProjectInfoTable[NumberOfReplications]))</f>
        <v>50</v>
      </c>
      <c r="N1600" s="5" cm="1">
        <f t="array" ref="N1600">IFERROR(AVERAGE(IF((DiscreteStatsTable[GroupByKey]=DiscreteStatsTable[[#This Row],[GroupByKey]]),(DiscreteStatsTable[GroupByKey]=DiscreteStatsTable[[#This Row],[GroupByKey]])*DiscreteStatsTable[Average])),0)</f>
        <v>0.12177686007467209</v>
      </c>
      <c r="O1600" s="5" cm="1">
        <f t="array" ref="O160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00" s="5" cm="1">
        <f t="array" ref="P1600">MAX(IF((ProjectInfoTable[ProjectName]=DiscreteStatsTable[[#This Row],[ProjectName]]),(ProjectInfoTable[ProjectName]=DiscreteStatsTable[[#This Row],[ProjectName]])*ProjectInfoTable[ConfidenceInterval]))</f>
        <v>0.95</v>
      </c>
      <c r="Q1600" s="5">
        <f>IF(AND(DiscreteStatsTable[[#This Row],[RepsWithStatObserved]]=1,Y1600=0),200000000000000000000,IFERROR(_xlfn.T.INV.2T(1 -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00" s="5" cm="1">
        <f t="array" ref="R1600">MIN(IF((DiscreteStatsTable[GroupByKey]=DiscreteStatsTable[[#This Row],[GroupByKey]]),(DiscreteStatsTable[GroupByKey]=DiscreteStatsTable[[#This Row],[GroupByKey]])*DiscreteStatsTable[Average]))</f>
        <v>0.118188408210118</v>
      </c>
      <c r="S1600" s="5" cm="1">
        <f t="array" ref="S1600">MAX(IF((DiscreteStatsTable[GroupByKey]=DiscreteStatsTable[[#This Row],[GroupByKey]]),(DiscreteStatsTable[GroupByKey]=DiscreteStatsTable[[#This Row],[GroupByKey]])*DiscreteStatsTable[Average]))</f>
        <v>0.12678788848097999</v>
      </c>
      <c r="T1600" s="5" cm="1">
        <f t="array" ref="T1600">MIN(IF((DiscreteStatsTable[GroupByKey]=DiscreteStatsTable[[#This Row],[GroupByKey]]),(DiscreteStatsTable[GroupByKey]=DiscreteStatsTable[[#This Row],[GroupByKey]])*DiscreteStatsTable[Minimum]))</f>
        <v>5.0204876038262097E-2</v>
      </c>
      <c r="U1600" s="5" cm="1">
        <f t="array" ref="U1600">MAX(IF((DiscreteStatsTable[GroupByKey]=DiscreteStatsTable[[#This Row],[GroupByKey]]),(DiscreteStatsTable[GroupByKey]=DiscreteStatsTable[[#This Row],[GroupByKey]])*DiscreteStatsTable[Maximum]))</f>
        <v>0.23262438213749501</v>
      </c>
      <c r="V1600" s="5" cm="1">
        <f t="array" ref="V1600">IFERROR(AVERAGE(IF((DiscreteStatsTable[GroupByKey]=DiscreteStatsTable[[#This Row],[GroupByKey]]),(DiscreteStatsTable[GroupByKey]=DiscreteStatsTable[[#This Row],[GroupByKey]])*DiscreteStatsTable[NumberObservations])),0)</f>
        <v>305.8</v>
      </c>
      <c r="W1600" s="5">
        <f>IF((DiscreteStatsTable[[#This Row],[RepsRequested]]&gt;1),DiscreteStatsTable[[#This Row],[HalfWidth]],DiscreteStatsTable[[#This Row],[BatchMeansHalfWidth]])</f>
        <v>6.3220777360200328E-4</v>
      </c>
      <c r="X1600" s="5" cm="1">
        <f t="array" ref="X1600">COUNT(IF((DiscreteStatsTable[GroupByKey]=DiscreteStatsTable[[#This Row],[GroupByKey]]),(DiscreteStatsTable[GroupByKey]=DiscreteStatsTable[[#This Row],[GroupByKey]])*DiscreteStatsTable[Replication]))</f>
        <v>50</v>
      </c>
      <c r="Y1600" s="5">
        <f>IF(DiscreteStatsTable[[#This Row],[RepsRequested]]=DiscreteStatsTable[[#This Row],[RepsWithStatObserved]],1,0)</f>
        <v>1</v>
      </c>
    </row>
    <row r="1601" spans="1:25" x14ac:dyDescent="0.25">
      <c r="A1601" t="s">
        <v>68</v>
      </c>
      <c r="B1601" t="s">
        <v>70</v>
      </c>
      <c r="C1601">
        <v>34</v>
      </c>
      <c r="D1601" t="s">
        <v>99</v>
      </c>
      <c r="E1601" t="s">
        <v>74</v>
      </c>
      <c r="F1601" t="s">
        <v>73</v>
      </c>
      <c r="G1601">
        <v>4.5313661665321696</v>
      </c>
      <c r="H1601">
        <v>2E+20</v>
      </c>
      <c r="I1601">
        <v>1.68909218109323</v>
      </c>
      <c r="J1601">
        <v>12.7448467115066</v>
      </c>
      <c r="K1601">
        <v>313</v>
      </c>
      <c r="L160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01" s="5" cm="1">
        <f t="array" ref="M1601">MAX(IF((ProjectInfoTable[ProjectName]=DiscreteStatsTable[[#This Row],[ProjectName]]),(ProjectInfoTable[ProjectName]=DiscreteStatsTable[[#This Row],[ProjectName]])*ProjectInfoTable[NumberOfReplications]))</f>
        <v>50</v>
      </c>
      <c r="N1601" s="5" cm="1">
        <f t="array" ref="N1601">IFERROR(AVERAGE(IF((DiscreteStatsTable[GroupByKey]=DiscreteStatsTable[[#This Row],[GroupByKey]]),(DiscreteStatsTable[GroupByKey]=DiscreteStatsTable[[#This Row],[GroupByKey]])*DiscreteStatsTable[Average])),0)</f>
        <v>4.0484530695469045</v>
      </c>
      <c r="O1601" s="5" cm="1">
        <f t="array" ref="O1601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01" s="5" cm="1">
        <f t="array" ref="P1601">MAX(IF((ProjectInfoTable[ProjectName]=DiscreteStatsTable[[#This Row],[ProjectName]]),(ProjectInfoTable[ProjectName]=DiscreteStatsTable[[#This Row],[ProjectName]])*ProjectInfoTable[ConfidenceInterval]))</f>
        <v>0.95</v>
      </c>
      <c r="Q1601" s="5">
        <f>IF(AND(DiscreteStatsTable[[#This Row],[RepsWithStatObserved]]=1,Y1601=0),200000000000000000000,IFERROR(_xlfn.T.INV.2T(1 -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01" s="5" cm="1">
        <f t="array" ref="R1601">MIN(IF((DiscreteStatsTable[GroupByKey]=DiscreteStatsTable[[#This Row],[GroupByKey]]),(DiscreteStatsTable[GroupByKey]=DiscreteStatsTable[[#This Row],[GroupByKey]])*DiscreteStatsTable[Average]))</f>
        <v>3.8225886263195901</v>
      </c>
      <c r="S1601" s="5" cm="1">
        <f t="array" ref="S1601">MAX(IF((DiscreteStatsTable[GroupByKey]=DiscreteStatsTable[[#This Row],[GroupByKey]]),(DiscreteStatsTable[GroupByKey]=DiscreteStatsTable[[#This Row],[GroupByKey]])*DiscreteStatsTable[Average]))</f>
        <v>4.5313661665321696</v>
      </c>
      <c r="T1601" s="5" cm="1">
        <f t="array" ref="T1601">MIN(IF((DiscreteStatsTable[GroupByKey]=DiscreteStatsTable[[#This Row],[GroupByKey]]),(DiscreteStatsTable[GroupByKey]=DiscreteStatsTable[[#This Row],[GroupByKey]])*DiscreteStatsTable[Minimum]))</f>
        <v>1.5061462811478601</v>
      </c>
      <c r="U1601" s="5" cm="1">
        <f t="array" ref="U1601">MAX(IF((DiscreteStatsTable[GroupByKey]=DiscreteStatsTable[[#This Row],[GroupByKey]]),(DiscreteStatsTable[GroupByKey]=DiscreteStatsTable[[#This Row],[GroupByKey]])*DiscreteStatsTable[Maximum]))</f>
        <v>12.7448467115066</v>
      </c>
      <c r="V1601" s="5" cm="1">
        <f t="array" ref="V1601">IFERROR(AVERAGE(IF((DiscreteStatsTable[GroupByKey]=DiscreteStatsTable[[#This Row],[GroupByKey]]),(DiscreteStatsTable[GroupByKey]=DiscreteStatsTable[[#This Row],[GroupByKey]])*DiscreteStatsTable[NumberObservations])),0)</f>
        <v>305.8</v>
      </c>
      <c r="W1601" s="5">
        <f>IF((DiscreteStatsTable[[#This Row],[RepsRequested]]&gt;1),DiscreteStatsTable[[#This Row],[HalfWidth]],DiscreteStatsTable[[#This Row],[BatchMeansHalfWidth]])</f>
        <v>4.3756559630115342E-2</v>
      </c>
      <c r="X1601" s="5" cm="1">
        <f t="array" ref="X1601">COUNT(IF((DiscreteStatsTable[GroupByKey]=DiscreteStatsTable[[#This Row],[GroupByKey]]),(DiscreteStatsTable[GroupByKey]=DiscreteStatsTable[[#This Row],[GroupByKey]])*DiscreteStatsTable[Replication]))</f>
        <v>50</v>
      </c>
      <c r="Y1601" s="5">
        <f>IF(DiscreteStatsTable[[#This Row],[RepsRequested]]=DiscreteStatsTable[[#This Row],[RepsWithStatObserved]],1,0)</f>
        <v>1</v>
      </c>
    </row>
    <row r="1602" spans="1:25" x14ac:dyDescent="0.25">
      <c r="A1602" t="s">
        <v>68</v>
      </c>
      <c r="B1602" t="s">
        <v>70</v>
      </c>
      <c r="C1602">
        <v>34</v>
      </c>
      <c r="D1602" t="s">
        <v>99</v>
      </c>
      <c r="E1602" t="s">
        <v>75</v>
      </c>
      <c r="F1602" t="s">
        <v>73</v>
      </c>
      <c r="G1602">
        <v>0.1227563685266</v>
      </c>
      <c r="H1602">
        <v>2E+20</v>
      </c>
      <c r="I1602">
        <v>5.5695738476452997E-2</v>
      </c>
      <c r="J1602">
        <v>0.21750266308473901</v>
      </c>
      <c r="K1602">
        <v>313</v>
      </c>
      <c r="L160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02" s="5" cm="1">
        <f t="array" ref="M1602">MAX(IF((ProjectInfoTable[ProjectName]=DiscreteStatsTable[[#This Row],[ProjectName]]),(ProjectInfoTable[ProjectName]=DiscreteStatsTable[[#This Row],[ProjectName]])*ProjectInfoTable[NumberOfReplications]))</f>
        <v>50</v>
      </c>
      <c r="N1602" s="5" cm="1">
        <f t="array" ref="N1602">IFERROR(AVERAGE(IF((DiscreteStatsTable[GroupByKey]=DiscreteStatsTable[[#This Row],[GroupByKey]]),(DiscreteStatsTable[GroupByKey]=DiscreteStatsTable[[#This Row],[GroupByKey]])*DiscreteStatsTable[Average])),0)</f>
        <v>0.12177686007467209</v>
      </c>
      <c r="O1602" s="5" cm="1">
        <f t="array" ref="O160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02" s="5" cm="1">
        <f t="array" ref="P1602">MAX(IF((ProjectInfoTable[ProjectName]=DiscreteStatsTable[[#This Row],[ProjectName]]),(ProjectInfoTable[ProjectName]=DiscreteStatsTable[[#This Row],[ProjectName]])*ProjectInfoTable[ConfidenceInterval]))</f>
        <v>0.95</v>
      </c>
      <c r="Q1602" s="5">
        <f>IF(AND(DiscreteStatsTable[[#This Row],[RepsWithStatObserved]]=1,Y1602=0),200000000000000000000,IFERROR(_xlfn.T.INV.2T(1 -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02" s="5" cm="1">
        <f t="array" ref="R1602">MIN(IF((DiscreteStatsTable[GroupByKey]=DiscreteStatsTable[[#This Row],[GroupByKey]]),(DiscreteStatsTable[GroupByKey]=DiscreteStatsTable[[#This Row],[GroupByKey]])*DiscreteStatsTable[Average]))</f>
        <v>0.118188408210118</v>
      </c>
      <c r="S1602" s="5" cm="1">
        <f t="array" ref="S1602">MAX(IF((DiscreteStatsTable[GroupByKey]=DiscreteStatsTable[[#This Row],[GroupByKey]]),(DiscreteStatsTable[GroupByKey]=DiscreteStatsTable[[#This Row],[GroupByKey]])*DiscreteStatsTable[Average]))</f>
        <v>0.12678788848097999</v>
      </c>
      <c r="T1602" s="5" cm="1">
        <f t="array" ref="T1602">MIN(IF((DiscreteStatsTable[GroupByKey]=DiscreteStatsTable[[#This Row],[GroupByKey]]),(DiscreteStatsTable[GroupByKey]=DiscreteStatsTable[[#This Row],[GroupByKey]])*DiscreteStatsTable[Minimum]))</f>
        <v>5.0204876038262097E-2</v>
      </c>
      <c r="U1602" s="5" cm="1">
        <f t="array" ref="U1602">MAX(IF((DiscreteStatsTable[GroupByKey]=DiscreteStatsTable[[#This Row],[GroupByKey]]),(DiscreteStatsTable[GroupByKey]=DiscreteStatsTable[[#This Row],[GroupByKey]])*DiscreteStatsTable[Maximum]))</f>
        <v>0.23262438213749501</v>
      </c>
      <c r="V1602" s="5" cm="1">
        <f t="array" ref="V1602">IFERROR(AVERAGE(IF((DiscreteStatsTable[GroupByKey]=DiscreteStatsTable[[#This Row],[GroupByKey]]),(DiscreteStatsTable[GroupByKey]=DiscreteStatsTable[[#This Row],[GroupByKey]])*DiscreteStatsTable[NumberObservations])),0)</f>
        <v>305.8</v>
      </c>
      <c r="W1602" s="5">
        <f>IF((DiscreteStatsTable[[#This Row],[RepsRequested]]&gt;1),DiscreteStatsTable[[#This Row],[HalfWidth]],DiscreteStatsTable[[#This Row],[BatchMeansHalfWidth]])</f>
        <v>6.3220777360200328E-4</v>
      </c>
      <c r="X1602" s="5" cm="1">
        <f t="array" ref="X1602">COUNT(IF((DiscreteStatsTable[GroupByKey]=DiscreteStatsTable[[#This Row],[GroupByKey]]),(DiscreteStatsTable[GroupByKey]=DiscreteStatsTable[[#This Row],[GroupByKey]])*DiscreteStatsTable[Replication]))</f>
        <v>50</v>
      </c>
      <c r="Y1602" s="5">
        <f>IF(DiscreteStatsTable[[#This Row],[RepsRequested]]=DiscreteStatsTable[[#This Row],[RepsWithStatObserved]],1,0)</f>
        <v>1</v>
      </c>
    </row>
    <row r="1603" spans="1:25" x14ac:dyDescent="0.25">
      <c r="A1603" t="s">
        <v>68</v>
      </c>
      <c r="B1603" t="s">
        <v>70</v>
      </c>
      <c r="C1603">
        <v>34</v>
      </c>
      <c r="D1603" t="s">
        <v>99</v>
      </c>
      <c r="E1603" t="s">
        <v>76</v>
      </c>
      <c r="F1603" t="s">
        <v>73</v>
      </c>
      <c r="G1603">
        <v>3.6826910557980099</v>
      </c>
      <c r="H1603">
        <v>2E+20</v>
      </c>
      <c r="I1603">
        <v>1.67087215429359</v>
      </c>
      <c r="J1603">
        <v>6.5250798925421796</v>
      </c>
      <c r="K1603">
        <v>313</v>
      </c>
      <c r="L160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03" s="5" cm="1">
        <f t="array" ref="M1603">MAX(IF((ProjectInfoTable[ProjectName]=DiscreteStatsTable[[#This Row],[ProjectName]]),(ProjectInfoTable[ProjectName]=DiscreteStatsTable[[#This Row],[ProjectName]])*ProjectInfoTable[NumberOfReplications]))</f>
        <v>50</v>
      </c>
      <c r="N1603" s="5" cm="1">
        <f t="array" ref="N1603">IFERROR(AVERAGE(IF((DiscreteStatsTable[GroupByKey]=DiscreteStatsTable[[#This Row],[GroupByKey]]),(DiscreteStatsTable[GroupByKey]=DiscreteStatsTable[[#This Row],[GroupByKey]])*DiscreteStatsTable[Average])),0)</f>
        <v>3.653305802240161</v>
      </c>
      <c r="O1603" s="5" cm="1">
        <f t="array" ref="O1603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03" s="5" cm="1">
        <f t="array" ref="P1603">MAX(IF((ProjectInfoTable[ProjectName]=DiscreteStatsTable[[#This Row],[ProjectName]]),(ProjectInfoTable[ProjectName]=DiscreteStatsTable[[#This Row],[ProjectName]])*ProjectInfoTable[ConfidenceInterval]))</f>
        <v>0.95</v>
      </c>
      <c r="Q1603" s="5">
        <f>IF(AND(DiscreteStatsTable[[#This Row],[RepsWithStatObserved]]=1,Y1603=0),200000000000000000000,IFERROR(_xlfn.T.INV.2T(1 -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03" s="5" cm="1">
        <f t="array" ref="R1603">MIN(IF((DiscreteStatsTable[GroupByKey]=DiscreteStatsTable[[#This Row],[GroupByKey]]),(DiscreteStatsTable[GroupByKey]=DiscreteStatsTable[[#This Row],[GroupByKey]])*DiscreteStatsTable[Average]))</f>
        <v>3.54565224630353</v>
      </c>
      <c r="S1603" s="5" cm="1">
        <f t="array" ref="S1603">MAX(IF((DiscreteStatsTable[GroupByKey]=DiscreteStatsTable[[#This Row],[GroupByKey]]),(DiscreteStatsTable[GroupByKey]=DiscreteStatsTable[[#This Row],[GroupByKey]])*DiscreteStatsTable[Average]))</f>
        <v>3.8036366544294</v>
      </c>
      <c r="T1603" s="5" cm="1">
        <f t="array" ref="T1603">MIN(IF((DiscreteStatsTable[GroupByKey]=DiscreteStatsTable[[#This Row],[GroupByKey]]),(DiscreteStatsTable[GroupByKey]=DiscreteStatsTable[[#This Row],[GroupByKey]])*DiscreteStatsTable[Minimum]))</f>
        <v>1.5061462811478601</v>
      </c>
      <c r="U1603" s="5" cm="1">
        <f t="array" ref="U1603">MAX(IF((DiscreteStatsTable[GroupByKey]=DiscreteStatsTable[[#This Row],[GroupByKey]]),(DiscreteStatsTable[GroupByKey]=DiscreteStatsTable[[#This Row],[GroupByKey]])*DiscreteStatsTable[Maximum]))</f>
        <v>6.9787314641248503</v>
      </c>
      <c r="V1603" s="5" cm="1">
        <f t="array" ref="V1603">IFERROR(AVERAGE(IF((DiscreteStatsTable[GroupByKey]=DiscreteStatsTable[[#This Row],[GroupByKey]]),(DiscreteStatsTable[GroupByKey]=DiscreteStatsTable[[#This Row],[GroupByKey]])*DiscreteStatsTable[NumberObservations])),0)</f>
        <v>305.8</v>
      </c>
      <c r="W1603" s="5">
        <f>IF((DiscreteStatsTable[[#This Row],[RepsRequested]]&gt;1),DiscreteStatsTable[[#This Row],[HalfWidth]],DiscreteStatsTable[[#This Row],[BatchMeansHalfWidth]])</f>
        <v>1.8966233208060453E-2</v>
      </c>
      <c r="X1603" s="5" cm="1">
        <f t="array" ref="X1603">COUNT(IF((DiscreteStatsTable[GroupByKey]=DiscreteStatsTable[[#This Row],[GroupByKey]]),(DiscreteStatsTable[GroupByKey]=DiscreteStatsTable[[#This Row],[GroupByKey]])*DiscreteStatsTable[Replication]))</f>
        <v>50</v>
      </c>
      <c r="Y1603" s="5">
        <f>IF(DiscreteStatsTable[[#This Row],[RepsRequested]]=DiscreteStatsTable[[#This Row],[RepsWithStatObserved]],1,0)</f>
        <v>1</v>
      </c>
    </row>
    <row r="1604" spans="1:25" x14ac:dyDescent="0.25">
      <c r="A1604" t="s">
        <v>68</v>
      </c>
      <c r="B1604" t="s">
        <v>70</v>
      </c>
      <c r="C1604">
        <v>34</v>
      </c>
      <c r="D1604" t="s">
        <v>99</v>
      </c>
      <c r="E1604" t="s">
        <v>77</v>
      </c>
      <c r="F1604" t="s">
        <v>73</v>
      </c>
      <c r="G1604">
        <v>0</v>
      </c>
      <c r="H1604">
        <v>2E+20</v>
      </c>
      <c r="I1604">
        <v>0</v>
      </c>
      <c r="J1604">
        <v>0</v>
      </c>
      <c r="K1604">
        <v>313</v>
      </c>
      <c r="L160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04" s="5" cm="1">
        <f t="array" ref="M1604">MAX(IF((ProjectInfoTable[ProjectName]=DiscreteStatsTable[[#This Row],[ProjectName]]),(ProjectInfoTable[ProjectName]=DiscreteStatsTable[[#This Row],[ProjectName]])*ProjectInfoTable[NumberOfReplications]))</f>
        <v>50</v>
      </c>
      <c r="N1604" s="5" cm="1">
        <f t="array" ref="N1604">IFERROR(AVERAGE(IF((DiscreteStatsTable[GroupByKey]=DiscreteStatsTable[[#This Row],[GroupByKey]]),(DiscreteStatsTable[GroupByKey]=DiscreteStatsTable[[#This Row],[GroupByKey]])*DiscreteStatsTable[Average])),0)</f>
        <v>0</v>
      </c>
      <c r="O1604" s="5" cm="1">
        <f t="array" ref="O1604">IFERROR(_xlfn.STDEV.S(IF((DiscreteStatsTable[GroupByKey]=DiscreteStatsTable[[#This Row],[GroupByKey]]),(DiscreteStatsTable[GroupByKey]=DiscreteStatsTable[[#This Row],[GroupByKey]])*DiscreteStatsTable[Average])),0)</f>
        <v>0</v>
      </c>
      <c r="P1604" s="5" cm="1">
        <f t="array" ref="P1604">MAX(IF((ProjectInfoTable[ProjectName]=DiscreteStatsTable[[#This Row],[ProjectName]]),(ProjectInfoTable[ProjectName]=DiscreteStatsTable[[#This Row],[ProjectName]])*ProjectInfoTable[ConfidenceInterval]))</f>
        <v>0.95</v>
      </c>
      <c r="Q1604" s="5">
        <f>IF(AND(DiscreteStatsTable[[#This Row],[RepsWithStatObserved]]=1,Y1604=0),200000000000000000000,IFERROR(_xlfn.T.INV.2T(1 -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04" s="5" cm="1">
        <f t="array" ref="R1604">MIN(IF((DiscreteStatsTable[GroupByKey]=DiscreteStatsTable[[#This Row],[GroupByKey]]),(DiscreteStatsTable[GroupByKey]=DiscreteStatsTable[[#This Row],[GroupByKey]])*DiscreteStatsTable[Average]))</f>
        <v>0</v>
      </c>
      <c r="S1604" s="5" cm="1">
        <f t="array" ref="S1604">MAX(IF((DiscreteStatsTable[GroupByKey]=DiscreteStatsTable[[#This Row],[GroupByKey]]),(DiscreteStatsTable[GroupByKey]=DiscreteStatsTable[[#This Row],[GroupByKey]])*DiscreteStatsTable[Average]))</f>
        <v>0</v>
      </c>
      <c r="T1604" s="5" cm="1">
        <f t="array" ref="T1604">MIN(IF((DiscreteStatsTable[GroupByKey]=DiscreteStatsTable[[#This Row],[GroupByKey]]),(DiscreteStatsTable[GroupByKey]=DiscreteStatsTable[[#This Row],[GroupByKey]])*DiscreteStatsTable[Minimum]))</f>
        <v>0</v>
      </c>
      <c r="U1604" s="5" cm="1">
        <f t="array" ref="U1604">MAX(IF((DiscreteStatsTable[GroupByKey]=DiscreteStatsTable[[#This Row],[GroupByKey]]),(DiscreteStatsTable[GroupByKey]=DiscreteStatsTable[[#This Row],[GroupByKey]])*DiscreteStatsTable[Maximum]))</f>
        <v>0</v>
      </c>
      <c r="V1604" s="5" cm="1">
        <f t="array" ref="V1604">IFERROR(AVERAGE(IF((DiscreteStatsTable[GroupByKey]=DiscreteStatsTable[[#This Row],[GroupByKey]]),(DiscreteStatsTable[GroupByKey]=DiscreteStatsTable[[#This Row],[GroupByKey]])*DiscreteStatsTable[NumberObservations])),0)</f>
        <v>305.8</v>
      </c>
      <c r="W1604" s="5">
        <f>IF((DiscreteStatsTable[[#This Row],[RepsRequested]]&gt;1),DiscreteStatsTable[[#This Row],[HalfWidth]],DiscreteStatsTable[[#This Row],[BatchMeansHalfWidth]])</f>
        <v>0</v>
      </c>
      <c r="X1604" s="5" cm="1">
        <f t="array" ref="X1604">COUNT(IF((DiscreteStatsTable[GroupByKey]=DiscreteStatsTable[[#This Row],[GroupByKey]]),(DiscreteStatsTable[GroupByKey]=DiscreteStatsTable[[#This Row],[GroupByKey]])*DiscreteStatsTable[Replication]))</f>
        <v>50</v>
      </c>
      <c r="Y1604" s="5">
        <f>IF(DiscreteStatsTable[[#This Row],[RepsRequested]]=DiscreteStatsTable[[#This Row],[RepsWithStatObserved]],1,0)</f>
        <v>1</v>
      </c>
    </row>
    <row r="1605" spans="1:25" x14ac:dyDescent="0.25">
      <c r="A1605" t="s">
        <v>68</v>
      </c>
      <c r="B1605" t="s">
        <v>70</v>
      </c>
      <c r="C1605">
        <v>34</v>
      </c>
      <c r="D1605" t="s">
        <v>99</v>
      </c>
      <c r="E1605" t="s">
        <v>78</v>
      </c>
      <c r="F1605" t="s">
        <v>73</v>
      </c>
      <c r="G1605">
        <v>0.84867511073416402</v>
      </c>
      <c r="H1605">
        <v>2E+20</v>
      </c>
      <c r="I1605">
        <v>0</v>
      </c>
      <c r="J1605">
        <v>8.0759045309264508</v>
      </c>
      <c r="K1605">
        <v>313</v>
      </c>
      <c r="L160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05" s="5" cm="1">
        <f t="array" ref="M1605">MAX(IF((ProjectInfoTable[ProjectName]=DiscreteStatsTable[[#This Row],[ProjectName]]),(ProjectInfoTable[ProjectName]=DiscreteStatsTable[[#This Row],[ProjectName]])*ProjectInfoTable[NumberOfReplications]))</f>
        <v>50</v>
      </c>
      <c r="N1605" s="5" cm="1">
        <f t="array" ref="N1605">IFERROR(AVERAGE(IF((DiscreteStatsTable[GroupByKey]=DiscreteStatsTable[[#This Row],[GroupByKey]]),(DiscreteStatsTable[GroupByKey]=DiscreteStatsTable[[#This Row],[GroupByKey]])*DiscreteStatsTable[Average])),0)</f>
        <v>0.39514726730674299</v>
      </c>
      <c r="O1605" s="5" cm="1">
        <f t="array" ref="O1605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05" s="5" cm="1">
        <f t="array" ref="P1605">MAX(IF((ProjectInfoTable[ProjectName]=DiscreteStatsTable[[#This Row],[ProjectName]]),(ProjectInfoTable[ProjectName]=DiscreteStatsTable[[#This Row],[ProjectName]])*ProjectInfoTable[ConfidenceInterval]))</f>
        <v>0.95</v>
      </c>
      <c r="Q1605" s="5">
        <f>IF(AND(DiscreteStatsTable[[#This Row],[RepsWithStatObserved]]=1,Y1605=0),200000000000000000000,IFERROR(_xlfn.T.INV.2T(1 -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05" s="5" cm="1">
        <f t="array" ref="R1605">MIN(IF((DiscreteStatsTable[GroupByKey]=DiscreteStatsTable[[#This Row],[GroupByKey]]),(DiscreteStatsTable[GroupByKey]=DiscreteStatsTable[[#This Row],[GroupByKey]])*DiscreteStatsTable[Average]))</f>
        <v>0.237432783899929</v>
      </c>
      <c r="S1605" s="5" cm="1">
        <f t="array" ref="S1605">MAX(IF((DiscreteStatsTable[GroupByKey]=DiscreteStatsTable[[#This Row],[GroupByKey]]),(DiscreteStatsTable[GroupByKey]=DiscreteStatsTable[[#This Row],[GroupByKey]])*DiscreteStatsTable[Average]))</f>
        <v>0.84867511073416402</v>
      </c>
      <c r="T1605" s="5" cm="1">
        <f t="array" ref="T1605">MIN(IF((DiscreteStatsTable[GroupByKey]=DiscreteStatsTable[[#This Row],[GroupByKey]]),(DiscreteStatsTable[GroupByKey]=DiscreteStatsTable[[#This Row],[GroupByKey]])*DiscreteStatsTable[Minimum]))</f>
        <v>0</v>
      </c>
      <c r="U1605" s="5" cm="1">
        <f t="array" ref="U1605">MAX(IF((DiscreteStatsTable[GroupByKey]=DiscreteStatsTable[[#This Row],[GroupByKey]]),(DiscreteStatsTable[GroupByKey]=DiscreteStatsTable[[#This Row],[GroupByKey]])*DiscreteStatsTable[Maximum]))</f>
        <v>8.0759045309264508</v>
      </c>
      <c r="V1605" s="5" cm="1">
        <f t="array" ref="V1605">IFERROR(AVERAGE(IF((DiscreteStatsTable[GroupByKey]=DiscreteStatsTable[[#This Row],[GroupByKey]]),(DiscreteStatsTable[GroupByKey]=DiscreteStatsTable[[#This Row],[GroupByKey]])*DiscreteStatsTable[NumberObservations])),0)</f>
        <v>305.8</v>
      </c>
      <c r="W1605" s="5">
        <f>IF((DiscreteStatsTable[[#This Row],[RepsRequested]]&gt;1),DiscreteStatsTable[[#This Row],[HalfWidth]],DiscreteStatsTable[[#This Row],[BatchMeansHalfWidth]])</f>
        <v>3.0763164648454102E-2</v>
      </c>
      <c r="X1605" s="5" cm="1">
        <f t="array" ref="X1605">COUNT(IF((DiscreteStatsTable[GroupByKey]=DiscreteStatsTable[[#This Row],[GroupByKey]]),(DiscreteStatsTable[GroupByKey]=DiscreteStatsTable[[#This Row],[GroupByKey]])*DiscreteStatsTable[Replication]))</f>
        <v>50</v>
      </c>
      <c r="Y1605" s="5">
        <f>IF(DiscreteStatsTable[[#This Row],[RepsRequested]]=DiscreteStatsTable[[#This Row],[RepsWithStatObserved]],1,0)</f>
        <v>1</v>
      </c>
    </row>
    <row r="1606" spans="1:25" x14ac:dyDescent="0.25">
      <c r="A1606" t="s">
        <v>68</v>
      </c>
      <c r="B1606" t="s">
        <v>70</v>
      </c>
      <c r="C1606">
        <v>35</v>
      </c>
      <c r="D1606" t="s">
        <v>99</v>
      </c>
      <c r="E1606" t="s">
        <v>72</v>
      </c>
      <c r="F1606" t="s">
        <v>73</v>
      </c>
      <c r="G1606">
        <v>0.12043502793027901</v>
      </c>
      <c r="H1606">
        <v>2E+20</v>
      </c>
      <c r="I1606">
        <v>5.29153810097455E-2</v>
      </c>
      <c r="J1606">
        <v>0.215964749049469</v>
      </c>
      <c r="K1606">
        <v>309</v>
      </c>
      <c r="L160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06" s="5" cm="1">
        <f t="array" ref="M1606">MAX(IF((ProjectInfoTable[ProjectName]=DiscreteStatsTable[[#This Row],[ProjectName]]),(ProjectInfoTable[ProjectName]=DiscreteStatsTable[[#This Row],[ProjectName]])*ProjectInfoTable[NumberOfReplications]))</f>
        <v>50</v>
      </c>
      <c r="N1606" s="5" cm="1">
        <f t="array" ref="N1606">IFERROR(AVERAGE(IF((DiscreteStatsTable[GroupByKey]=DiscreteStatsTable[[#This Row],[GroupByKey]]),(DiscreteStatsTable[GroupByKey]=DiscreteStatsTable[[#This Row],[GroupByKey]])*DiscreteStatsTable[Average])),0)</f>
        <v>0.12177686007467209</v>
      </c>
      <c r="O1606" s="5" cm="1">
        <f t="array" ref="O160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06" s="5" cm="1">
        <f t="array" ref="P1606">MAX(IF((ProjectInfoTable[ProjectName]=DiscreteStatsTable[[#This Row],[ProjectName]]),(ProjectInfoTable[ProjectName]=DiscreteStatsTable[[#This Row],[ProjectName]])*ProjectInfoTable[ConfidenceInterval]))</f>
        <v>0.95</v>
      </c>
      <c r="Q1606" s="5">
        <f>IF(AND(DiscreteStatsTable[[#This Row],[RepsWithStatObserved]]=1,Y1606=0),200000000000000000000,IFERROR(_xlfn.T.INV.2T(1 -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06" s="5" cm="1">
        <f t="array" ref="R1606">MIN(IF((DiscreteStatsTable[GroupByKey]=DiscreteStatsTable[[#This Row],[GroupByKey]]),(DiscreteStatsTable[GroupByKey]=DiscreteStatsTable[[#This Row],[GroupByKey]])*DiscreteStatsTable[Average]))</f>
        <v>0.118188408210118</v>
      </c>
      <c r="S1606" s="5" cm="1">
        <f t="array" ref="S1606">MAX(IF((DiscreteStatsTable[GroupByKey]=DiscreteStatsTable[[#This Row],[GroupByKey]]),(DiscreteStatsTable[GroupByKey]=DiscreteStatsTable[[#This Row],[GroupByKey]])*DiscreteStatsTable[Average]))</f>
        <v>0.12678788848097999</v>
      </c>
      <c r="T1606" s="5" cm="1">
        <f t="array" ref="T1606">MIN(IF((DiscreteStatsTable[GroupByKey]=DiscreteStatsTable[[#This Row],[GroupByKey]]),(DiscreteStatsTable[GroupByKey]=DiscreteStatsTable[[#This Row],[GroupByKey]])*DiscreteStatsTable[Minimum]))</f>
        <v>5.0204876038262097E-2</v>
      </c>
      <c r="U1606" s="5" cm="1">
        <f t="array" ref="U1606">MAX(IF((DiscreteStatsTable[GroupByKey]=DiscreteStatsTable[[#This Row],[GroupByKey]]),(DiscreteStatsTable[GroupByKey]=DiscreteStatsTable[[#This Row],[GroupByKey]])*DiscreteStatsTable[Maximum]))</f>
        <v>0.23262438213749501</v>
      </c>
      <c r="V1606" s="5" cm="1">
        <f t="array" ref="V1606">IFERROR(AVERAGE(IF((DiscreteStatsTable[GroupByKey]=DiscreteStatsTable[[#This Row],[GroupByKey]]),(DiscreteStatsTable[GroupByKey]=DiscreteStatsTable[[#This Row],[GroupByKey]])*DiscreteStatsTable[NumberObservations])),0)</f>
        <v>305.8</v>
      </c>
      <c r="W1606" s="5">
        <f>IF((DiscreteStatsTable[[#This Row],[RepsRequested]]&gt;1),DiscreteStatsTable[[#This Row],[HalfWidth]],DiscreteStatsTable[[#This Row],[BatchMeansHalfWidth]])</f>
        <v>6.3220777360200328E-4</v>
      </c>
      <c r="X1606" s="5" cm="1">
        <f t="array" ref="X1606">COUNT(IF((DiscreteStatsTable[GroupByKey]=DiscreteStatsTable[[#This Row],[GroupByKey]]),(DiscreteStatsTable[GroupByKey]=DiscreteStatsTable[[#This Row],[GroupByKey]])*DiscreteStatsTable[Replication]))</f>
        <v>50</v>
      </c>
      <c r="Y1606" s="5">
        <f>IF(DiscreteStatsTable[[#This Row],[RepsRequested]]=DiscreteStatsTable[[#This Row],[RepsWithStatObserved]],1,0)</f>
        <v>1</v>
      </c>
    </row>
    <row r="1607" spans="1:25" x14ac:dyDescent="0.25">
      <c r="A1607" t="s">
        <v>68</v>
      </c>
      <c r="B1607" t="s">
        <v>70</v>
      </c>
      <c r="C1607">
        <v>35</v>
      </c>
      <c r="D1607" t="s">
        <v>99</v>
      </c>
      <c r="E1607" t="s">
        <v>74</v>
      </c>
      <c r="F1607" t="s">
        <v>73</v>
      </c>
      <c r="G1607">
        <v>3.9979718961938402</v>
      </c>
      <c r="H1607">
        <v>2E+20</v>
      </c>
      <c r="I1607">
        <v>1.58746143029236</v>
      </c>
      <c r="J1607">
        <v>8.6301956823601795</v>
      </c>
      <c r="K1607">
        <v>309</v>
      </c>
      <c r="L160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07" s="5" cm="1">
        <f t="array" ref="M1607">MAX(IF((ProjectInfoTable[ProjectName]=DiscreteStatsTable[[#This Row],[ProjectName]]),(ProjectInfoTable[ProjectName]=DiscreteStatsTable[[#This Row],[ProjectName]])*ProjectInfoTable[NumberOfReplications]))</f>
        <v>50</v>
      </c>
      <c r="N1607" s="5" cm="1">
        <f t="array" ref="N1607">IFERROR(AVERAGE(IF((DiscreteStatsTable[GroupByKey]=DiscreteStatsTable[[#This Row],[GroupByKey]]),(DiscreteStatsTable[GroupByKey]=DiscreteStatsTable[[#This Row],[GroupByKey]])*DiscreteStatsTable[Average])),0)</f>
        <v>4.0484530695469045</v>
      </c>
      <c r="O1607" s="5" cm="1">
        <f t="array" ref="O1607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07" s="5" cm="1">
        <f t="array" ref="P1607">MAX(IF((ProjectInfoTable[ProjectName]=DiscreteStatsTable[[#This Row],[ProjectName]]),(ProjectInfoTable[ProjectName]=DiscreteStatsTable[[#This Row],[ProjectName]])*ProjectInfoTable[ConfidenceInterval]))</f>
        <v>0.95</v>
      </c>
      <c r="Q1607" s="5">
        <f>IF(AND(DiscreteStatsTable[[#This Row],[RepsWithStatObserved]]=1,Y1607=0),200000000000000000000,IFERROR(_xlfn.T.INV.2T(1 -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07" s="5" cm="1">
        <f t="array" ref="R1607">MIN(IF((DiscreteStatsTable[GroupByKey]=DiscreteStatsTable[[#This Row],[GroupByKey]]),(DiscreteStatsTable[GroupByKey]=DiscreteStatsTable[[#This Row],[GroupByKey]])*DiscreteStatsTable[Average]))</f>
        <v>3.8225886263195901</v>
      </c>
      <c r="S1607" s="5" cm="1">
        <f t="array" ref="S1607">MAX(IF((DiscreteStatsTable[GroupByKey]=DiscreteStatsTable[[#This Row],[GroupByKey]]),(DiscreteStatsTable[GroupByKey]=DiscreteStatsTable[[#This Row],[GroupByKey]])*DiscreteStatsTable[Average]))</f>
        <v>4.5313661665321696</v>
      </c>
      <c r="T1607" s="5" cm="1">
        <f t="array" ref="T1607">MIN(IF((DiscreteStatsTable[GroupByKey]=DiscreteStatsTable[[#This Row],[GroupByKey]]),(DiscreteStatsTable[GroupByKey]=DiscreteStatsTable[[#This Row],[GroupByKey]])*DiscreteStatsTable[Minimum]))</f>
        <v>1.5061462811478601</v>
      </c>
      <c r="U1607" s="5" cm="1">
        <f t="array" ref="U1607">MAX(IF((DiscreteStatsTable[GroupByKey]=DiscreteStatsTable[[#This Row],[GroupByKey]]),(DiscreteStatsTable[GroupByKey]=DiscreteStatsTable[[#This Row],[GroupByKey]])*DiscreteStatsTable[Maximum]))</f>
        <v>12.7448467115066</v>
      </c>
      <c r="V1607" s="5" cm="1">
        <f t="array" ref="V1607">IFERROR(AVERAGE(IF((DiscreteStatsTable[GroupByKey]=DiscreteStatsTable[[#This Row],[GroupByKey]]),(DiscreteStatsTable[GroupByKey]=DiscreteStatsTable[[#This Row],[GroupByKey]])*DiscreteStatsTable[NumberObservations])),0)</f>
        <v>305.8</v>
      </c>
      <c r="W1607" s="5">
        <f>IF((DiscreteStatsTable[[#This Row],[RepsRequested]]&gt;1),DiscreteStatsTable[[#This Row],[HalfWidth]],DiscreteStatsTable[[#This Row],[BatchMeansHalfWidth]])</f>
        <v>4.3756559630115342E-2</v>
      </c>
      <c r="X1607" s="5" cm="1">
        <f t="array" ref="X1607">COUNT(IF((DiscreteStatsTable[GroupByKey]=DiscreteStatsTable[[#This Row],[GroupByKey]]),(DiscreteStatsTable[GroupByKey]=DiscreteStatsTable[[#This Row],[GroupByKey]])*DiscreteStatsTable[Replication]))</f>
        <v>50</v>
      </c>
      <c r="Y1607" s="5">
        <f>IF(DiscreteStatsTable[[#This Row],[RepsRequested]]=DiscreteStatsTable[[#This Row],[RepsWithStatObserved]],1,0)</f>
        <v>1</v>
      </c>
    </row>
    <row r="1608" spans="1:25" x14ac:dyDescent="0.25">
      <c r="A1608" t="s">
        <v>68</v>
      </c>
      <c r="B1608" t="s">
        <v>70</v>
      </c>
      <c r="C1608">
        <v>35</v>
      </c>
      <c r="D1608" t="s">
        <v>99</v>
      </c>
      <c r="E1608" t="s">
        <v>75</v>
      </c>
      <c r="F1608" t="s">
        <v>73</v>
      </c>
      <c r="G1608">
        <v>0.12043502793027901</v>
      </c>
      <c r="H1608">
        <v>2E+20</v>
      </c>
      <c r="I1608">
        <v>5.29153810097455E-2</v>
      </c>
      <c r="J1608">
        <v>0.215964749049469</v>
      </c>
      <c r="K1608">
        <v>309</v>
      </c>
      <c r="L160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08" s="5" cm="1">
        <f t="array" ref="M1608">MAX(IF((ProjectInfoTable[ProjectName]=DiscreteStatsTable[[#This Row],[ProjectName]]),(ProjectInfoTable[ProjectName]=DiscreteStatsTable[[#This Row],[ProjectName]])*ProjectInfoTable[NumberOfReplications]))</f>
        <v>50</v>
      </c>
      <c r="N1608" s="5" cm="1">
        <f t="array" ref="N1608">IFERROR(AVERAGE(IF((DiscreteStatsTable[GroupByKey]=DiscreteStatsTable[[#This Row],[GroupByKey]]),(DiscreteStatsTable[GroupByKey]=DiscreteStatsTable[[#This Row],[GroupByKey]])*DiscreteStatsTable[Average])),0)</f>
        <v>0.12177686007467209</v>
      </c>
      <c r="O1608" s="5" cm="1">
        <f t="array" ref="O160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08" s="5" cm="1">
        <f t="array" ref="P1608">MAX(IF((ProjectInfoTable[ProjectName]=DiscreteStatsTable[[#This Row],[ProjectName]]),(ProjectInfoTable[ProjectName]=DiscreteStatsTable[[#This Row],[ProjectName]])*ProjectInfoTable[ConfidenceInterval]))</f>
        <v>0.95</v>
      </c>
      <c r="Q1608" s="5">
        <f>IF(AND(DiscreteStatsTable[[#This Row],[RepsWithStatObserved]]=1,Y1608=0),200000000000000000000,IFERROR(_xlfn.T.INV.2T(1 -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08" s="5" cm="1">
        <f t="array" ref="R1608">MIN(IF((DiscreteStatsTable[GroupByKey]=DiscreteStatsTable[[#This Row],[GroupByKey]]),(DiscreteStatsTable[GroupByKey]=DiscreteStatsTable[[#This Row],[GroupByKey]])*DiscreteStatsTable[Average]))</f>
        <v>0.118188408210118</v>
      </c>
      <c r="S1608" s="5" cm="1">
        <f t="array" ref="S1608">MAX(IF((DiscreteStatsTable[GroupByKey]=DiscreteStatsTable[[#This Row],[GroupByKey]]),(DiscreteStatsTable[GroupByKey]=DiscreteStatsTable[[#This Row],[GroupByKey]])*DiscreteStatsTable[Average]))</f>
        <v>0.12678788848097999</v>
      </c>
      <c r="T1608" s="5" cm="1">
        <f t="array" ref="T1608">MIN(IF((DiscreteStatsTable[GroupByKey]=DiscreteStatsTable[[#This Row],[GroupByKey]]),(DiscreteStatsTable[GroupByKey]=DiscreteStatsTable[[#This Row],[GroupByKey]])*DiscreteStatsTable[Minimum]))</f>
        <v>5.0204876038262097E-2</v>
      </c>
      <c r="U1608" s="5" cm="1">
        <f t="array" ref="U1608">MAX(IF((DiscreteStatsTable[GroupByKey]=DiscreteStatsTable[[#This Row],[GroupByKey]]),(DiscreteStatsTable[GroupByKey]=DiscreteStatsTable[[#This Row],[GroupByKey]])*DiscreteStatsTable[Maximum]))</f>
        <v>0.23262438213749501</v>
      </c>
      <c r="V1608" s="5" cm="1">
        <f t="array" ref="V1608">IFERROR(AVERAGE(IF((DiscreteStatsTable[GroupByKey]=DiscreteStatsTable[[#This Row],[GroupByKey]]),(DiscreteStatsTable[GroupByKey]=DiscreteStatsTable[[#This Row],[GroupByKey]])*DiscreteStatsTable[NumberObservations])),0)</f>
        <v>305.8</v>
      </c>
      <c r="W1608" s="5">
        <f>IF((DiscreteStatsTable[[#This Row],[RepsRequested]]&gt;1),DiscreteStatsTable[[#This Row],[HalfWidth]],DiscreteStatsTable[[#This Row],[BatchMeansHalfWidth]])</f>
        <v>6.3220777360200328E-4</v>
      </c>
      <c r="X1608" s="5" cm="1">
        <f t="array" ref="X1608">COUNT(IF((DiscreteStatsTable[GroupByKey]=DiscreteStatsTable[[#This Row],[GroupByKey]]),(DiscreteStatsTable[GroupByKey]=DiscreteStatsTable[[#This Row],[GroupByKey]])*DiscreteStatsTable[Replication]))</f>
        <v>50</v>
      </c>
      <c r="Y1608" s="5">
        <f>IF(DiscreteStatsTable[[#This Row],[RepsRequested]]=DiscreteStatsTable[[#This Row],[RepsWithStatObserved]],1,0)</f>
        <v>1</v>
      </c>
    </row>
    <row r="1609" spans="1:25" x14ac:dyDescent="0.25">
      <c r="A1609" t="s">
        <v>68</v>
      </c>
      <c r="B1609" t="s">
        <v>70</v>
      </c>
      <c r="C1609">
        <v>35</v>
      </c>
      <c r="D1609" t="s">
        <v>99</v>
      </c>
      <c r="E1609" t="s">
        <v>76</v>
      </c>
      <c r="F1609" t="s">
        <v>73</v>
      </c>
      <c r="G1609">
        <v>3.6130508379083799</v>
      </c>
      <c r="H1609">
        <v>2E+20</v>
      </c>
      <c r="I1609">
        <v>1.58746143029236</v>
      </c>
      <c r="J1609">
        <v>6.4789424714840598</v>
      </c>
      <c r="K1609">
        <v>309</v>
      </c>
      <c r="L160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09" s="5" cm="1">
        <f t="array" ref="M1609">MAX(IF((ProjectInfoTable[ProjectName]=DiscreteStatsTable[[#This Row],[ProjectName]]),(ProjectInfoTable[ProjectName]=DiscreteStatsTable[[#This Row],[ProjectName]])*ProjectInfoTable[NumberOfReplications]))</f>
        <v>50</v>
      </c>
      <c r="N1609" s="5" cm="1">
        <f t="array" ref="N1609">IFERROR(AVERAGE(IF((DiscreteStatsTable[GroupByKey]=DiscreteStatsTable[[#This Row],[GroupByKey]]),(DiscreteStatsTable[GroupByKey]=DiscreteStatsTable[[#This Row],[GroupByKey]])*DiscreteStatsTable[Average])),0)</f>
        <v>3.653305802240161</v>
      </c>
      <c r="O1609" s="5" cm="1">
        <f t="array" ref="O1609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09" s="5" cm="1">
        <f t="array" ref="P1609">MAX(IF((ProjectInfoTable[ProjectName]=DiscreteStatsTable[[#This Row],[ProjectName]]),(ProjectInfoTable[ProjectName]=DiscreteStatsTable[[#This Row],[ProjectName]])*ProjectInfoTable[ConfidenceInterval]))</f>
        <v>0.95</v>
      </c>
      <c r="Q1609" s="5">
        <f>IF(AND(DiscreteStatsTable[[#This Row],[RepsWithStatObserved]]=1,Y1609=0),200000000000000000000,IFERROR(_xlfn.T.INV.2T(1 -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09" s="5" cm="1">
        <f t="array" ref="R1609">MIN(IF((DiscreteStatsTable[GroupByKey]=DiscreteStatsTable[[#This Row],[GroupByKey]]),(DiscreteStatsTable[GroupByKey]=DiscreteStatsTable[[#This Row],[GroupByKey]])*DiscreteStatsTable[Average]))</f>
        <v>3.54565224630353</v>
      </c>
      <c r="S1609" s="5" cm="1">
        <f t="array" ref="S1609">MAX(IF((DiscreteStatsTable[GroupByKey]=DiscreteStatsTable[[#This Row],[GroupByKey]]),(DiscreteStatsTable[GroupByKey]=DiscreteStatsTable[[#This Row],[GroupByKey]])*DiscreteStatsTable[Average]))</f>
        <v>3.8036366544294</v>
      </c>
      <c r="T1609" s="5" cm="1">
        <f t="array" ref="T1609">MIN(IF((DiscreteStatsTable[GroupByKey]=DiscreteStatsTable[[#This Row],[GroupByKey]]),(DiscreteStatsTable[GroupByKey]=DiscreteStatsTable[[#This Row],[GroupByKey]])*DiscreteStatsTable[Minimum]))</f>
        <v>1.5061462811478601</v>
      </c>
      <c r="U1609" s="5" cm="1">
        <f t="array" ref="U1609">MAX(IF((DiscreteStatsTable[GroupByKey]=DiscreteStatsTable[[#This Row],[GroupByKey]]),(DiscreteStatsTable[GroupByKey]=DiscreteStatsTable[[#This Row],[GroupByKey]])*DiscreteStatsTable[Maximum]))</f>
        <v>6.9787314641248503</v>
      </c>
      <c r="V1609" s="5" cm="1">
        <f t="array" ref="V1609">IFERROR(AVERAGE(IF((DiscreteStatsTable[GroupByKey]=DiscreteStatsTable[[#This Row],[GroupByKey]]),(DiscreteStatsTable[GroupByKey]=DiscreteStatsTable[[#This Row],[GroupByKey]])*DiscreteStatsTable[NumberObservations])),0)</f>
        <v>305.8</v>
      </c>
      <c r="W1609" s="5">
        <f>IF((DiscreteStatsTable[[#This Row],[RepsRequested]]&gt;1),DiscreteStatsTable[[#This Row],[HalfWidth]],DiscreteStatsTable[[#This Row],[BatchMeansHalfWidth]])</f>
        <v>1.8966233208060453E-2</v>
      </c>
      <c r="X1609" s="5" cm="1">
        <f t="array" ref="X1609">COUNT(IF((DiscreteStatsTable[GroupByKey]=DiscreteStatsTable[[#This Row],[GroupByKey]]),(DiscreteStatsTable[GroupByKey]=DiscreteStatsTable[[#This Row],[GroupByKey]])*DiscreteStatsTable[Replication]))</f>
        <v>50</v>
      </c>
      <c r="Y1609" s="5">
        <f>IF(DiscreteStatsTable[[#This Row],[RepsRequested]]=DiscreteStatsTable[[#This Row],[RepsWithStatObserved]],1,0)</f>
        <v>1</v>
      </c>
    </row>
    <row r="1610" spans="1:25" x14ac:dyDescent="0.25">
      <c r="A1610" t="s">
        <v>68</v>
      </c>
      <c r="B1610" t="s">
        <v>70</v>
      </c>
      <c r="C1610">
        <v>35</v>
      </c>
      <c r="D1610" t="s">
        <v>99</v>
      </c>
      <c r="E1610" t="s">
        <v>77</v>
      </c>
      <c r="F1610" t="s">
        <v>73</v>
      </c>
      <c r="G1610">
        <v>0</v>
      </c>
      <c r="H1610">
        <v>2E+20</v>
      </c>
      <c r="I1610">
        <v>0</v>
      </c>
      <c r="J1610">
        <v>0</v>
      </c>
      <c r="K1610">
        <v>309</v>
      </c>
      <c r="L161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10" s="5" cm="1">
        <f t="array" ref="M1610">MAX(IF((ProjectInfoTable[ProjectName]=DiscreteStatsTable[[#This Row],[ProjectName]]),(ProjectInfoTable[ProjectName]=DiscreteStatsTable[[#This Row],[ProjectName]])*ProjectInfoTable[NumberOfReplications]))</f>
        <v>50</v>
      </c>
      <c r="N1610" s="5" cm="1">
        <f t="array" ref="N1610">IFERROR(AVERAGE(IF((DiscreteStatsTable[GroupByKey]=DiscreteStatsTable[[#This Row],[GroupByKey]]),(DiscreteStatsTable[GroupByKey]=DiscreteStatsTable[[#This Row],[GroupByKey]])*DiscreteStatsTable[Average])),0)</f>
        <v>0</v>
      </c>
      <c r="O1610" s="5" cm="1">
        <f t="array" ref="O1610">IFERROR(_xlfn.STDEV.S(IF((DiscreteStatsTable[GroupByKey]=DiscreteStatsTable[[#This Row],[GroupByKey]]),(DiscreteStatsTable[GroupByKey]=DiscreteStatsTable[[#This Row],[GroupByKey]])*DiscreteStatsTable[Average])),0)</f>
        <v>0</v>
      </c>
      <c r="P1610" s="5" cm="1">
        <f t="array" ref="P1610">MAX(IF((ProjectInfoTable[ProjectName]=DiscreteStatsTable[[#This Row],[ProjectName]]),(ProjectInfoTable[ProjectName]=DiscreteStatsTable[[#This Row],[ProjectName]])*ProjectInfoTable[ConfidenceInterval]))</f>
        <v>0.95</v>
      </c>
      <c r="Q1610" s="5">
        <f>IF(AND(DiscreteStatsTable[[#This Row],[RepsWithStatObserved]]=1,Y1610=0),200000000000000000000,IFERROR(_xlfn.T.INV.2T(1 -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0" s="5" cm="1">
        <f t="array" ref="R1610">MIN(IF((DiscreteStatsTable[GroupByKey]=DiscreteStatsTable[[#This Row],[GroupByKey]]),(DiscreteStatsTable[GroupByKey]=DiscreteStatsTable[[#This Row],[GroupByKey]])*DiscreteStatsTable[Average]))</f>
        <v>0</v>
      </c>
      <c r="S1610" s="5" cm="1">
        <f t="array" ref="S1610">MAX(IF((DiscreteStatsTable[GroupByKey]=DiscreteStatsTable[[#This Row],[GroupByKey]]),(DiscreteStatsTable[GroupByKey]=DiscreteStatsTable[[#This Row],[GroupByKey]])*DiscreteStatsTable[Average]))</f>
        <v>0</v>
      </c>
      <c r="T1610" s="5" cm="1">
        <f t="array" ref="T1610">MIN(IF((DiscreteStatsTable[GroupByKey]=DiscreteStatsTable[[#This Row],[GroupByKey]]),(DiscreteStatsTable[GroupByKey]=DiscreteStatsTable[[#This Row],[GroupByKey]])*DiscreteStatsTable[Minimum]))</f>
        <v>0</v>
      </c>
      <c r="U1610" s="5" cm="1">
        <f t="array" ref="U1610">MAX(IF((DiscreteStatsTable[GroupByKey]=DiscreteStatsTable[[#This Row],[GroupByKey]]),(DiscreteStatsTable[GroupByKey]=DiscreteStatsTable[[#This Row],[GroupByKey]])*DiscreteStatsTable[Maximum]))</f>
        <v>0</v>
      </c>
      <c r="V1610" s="5" cm="1">
        <f t="array" ref="V1610">IFERROR(AVERAGE(IF((DiscreteStatsTable[GroupByKey]=DiscreteStatsTable[[#This Row],[GroupByKey]]),(DiscreteStatsTable[GroupByKey]=DiscreteStatsTable[[#This Row],[GroupByKey]])*DiscreteStatsTable[NumberObservations])),0)</f>
        <v>305.8</v>
      </c>
      <c r="W1610" s="5">
        <f>IF((DiscreteStatsTable[[#This Row],[RepsRequested]]&gt;1),DiscreteStatsTable[[#This Row],[HalfWidth]],DiscreteStatsTable[[#This Row],[BatchMeansHalfWidth]])</f>
        <v>0</v>
      </c>
      <c r="X1610" s="5" cm="1">
        <f t="array" ref="X1610">COUNT(IF((DiscreteStatsTable[GroupByKey]=DiscreteStatsTable[[#This Row],[GroupByKey]]),(DiscreteStatsTable[GroupByKey]=DiscreteStatsTable[[#This Row],[GroupByKey]])*DiscreteStatsTable[Replication]))</f>
        <v>50</v>
      </c>
      <c r="Y1610" s="5">
        <f>IF(DiscreteStatsTable[[#This Row],[RepsRequested]]=DiscreteStatsTable[[#This Row],[RepsWithStatObserved]],1,0)</f>
        <v>1</v>
      </c>
    </row>
    <row r="1611" spans="1:25" x14ac:dyDescent="0.25">
      <c r="A1611" t="s">
        <v>68</v>
      </c>
      <c r="B1611" t="s">
        <v>70</v>
      </c>
      <c r="C1611">
        <v>35</v>
      </c>
      <c r="D1611" t="s">
        <v>99</v>
      </c>
      <c r="E1611" t="s">
        <v>78</v>
      </c>
      <c r="F1611" t="s">
        <v>73</v>
      </c>
      <c r="G1611">
        <v>0.38492105828546103</v>
      </c>
      <c r="H1611">
        <v>2E+20</v>
      </c>
      <c r="I1611">
        <v>0</v>
      </c>
      <c r="J1611">
        <v>3.5895673278844198</v>
      </c>
      <c r="K1611">
        <v>309</v>
      </c>
      <c r="L161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11" s="5" cm="1">
        <f t="array" ref="M1611">MAX(IF((ProjectInfoTable[ProjectName]=DiscreteStatsTable[[#This Row],[ProjectName]]),(ProjectInfoTable[ProjectName]=DiscreteStatsTable[[#This Row],[ProjectName]])*ProjectInfoTable[NumberOfReplications]))</f>
        <v>50</v>
      </c>
      <c r="N1611" s="5" cm="1">
        <f t="array" ref="N1611">IFERROR(AVERAGE(IF((DiscreteStatsTable[GroupByKey]=DiscreteStatsTable[[#This Row],[GroupByKey]]),(DiscreteStatsTable[GroupByKey]=DiscreteStatsTable[[#This Row],[GroupByKey]])*DiscreteStatsTable[Average])),0)</f>
        <v>0.39514726730674299</v>
      </c>
      <c r="O1611" s="5" cm="1">
        <f t="array" ref="O1611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11" s="5" cm="1">
        <f t="array" ref="P1611">MAX(IF((ProjectInfoTable[ProjectName]=DiscreteStatsTable[[#This Row],[ProjectName]]),(ProjectInfoTable[ProjectName]=DiscreteStatsTable[[#This Row],[ProjectName]])*ProjectInfoTable[ConfidenceInterval]))</f>
        <v>0.95</v>
      </c>
      <c r="Q1611" s="5">
        <f>IF(AND(DiscreteStatsTable[[#This Row],[RepsWithStatObserved]]=1,Y1611=0),200000000000000000000,IFERROR(_xlfn.T.INV.2T(1 -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11" s="5" cm="1">
        <f t="array" ref="R1611">MIN(IF((DiscreteStatsTable[GroupByKey]=DiscreteStatsTable[[#This Row],[GroupByKey]]),(DiscreteStatsTable[GroupByKey]=DiscreteStatsTable[[#This Row],[GroupByKey]])*DiscreteStatsTable[Average]))</f>
        <v>0.237432783899929</v>
      </c>
      <c r="S1611" s="5" cm="1">
        <f t="array" ref="S1611">MAX(IF((DiscreteStatsTable[GroupByKey]=DiscreteStatsTable[[#This Row],[GroupByKey]]),(DiscreteStatsTable[GroupByKey]=DiscreteStatsTable[[#This Row],[GroupByKey]])*DiscreteStatsTable[Average]))</f>
        <v>0.84867511073416402</v>
      </c>
      <c r="T1611" s="5" cm="1">
        <f t="array" ref="T1611">MIN(IF((DiscreteStatsTable[GroupByKey]=DiscreteStatsTable[[#This Row],[GroupByKey]]),(DiscreteStatsTable[GroupByKey]=DiscreteStatsTable[[#This Row],[GroupByKey]])*DiscreteStatsTable[Minimum]))</f>
        <v>0</v>
      </c>
      <c r="U1611" s="5" cm="1">
        <f t="array" ref="U1611">MAX(IF((DiscreteStatsTable[GroupByKey]=DiscreteStatsTable[[#This Row],[GroupByKey]]),(DiscreteStatsTable[GroupByKey]=DiscreteStatsTable[[#This Row],[GroupByKey]])*DiscreteStatsTable[Maximum]))</f>
        <v>8.0759045309264508</v>
      </c>
      <c r="V1611" s="5" cm="1">
        <f t="array" ref="V1611">IFERROR(AVERAGE(IF((DiscreteStatsTable[GroupByKey]=DiscreteStatsTable[[#This Row],[GroupByKey]]),(DiscreteStatsTable[GroupByKey]=DiscreteStatsTable[[#This Row],[GroupByKey]])*DiscreteStatsTable[NumberObservations])),0)</f>
        <v>305.8</v>
      </c>
      <c r="W1611" s="5">
        <f>IF((DiscreteStatsTable[[#This Row],[RepsRequested]]&gt;1),DiscreteStatsTable[[#This Row],[HalfWidth]],DiscreteStatsTable[[#This Row],[BatchMeansHalfWidth]])</f>
        <v>3.0763164648454102E-2</v>
      </c>
      <c r="X1611" s="5" cm="1">
        <f t="array" ref="X1611">COUNT(IF((DiscreteStatsTable[GroupByKey]=DiscreteStatsTable[[#This Row],[GroupByKey]]),(DiscreteStatsTable[GroupByKey]=DiscreteStatsTable[[#This Row],[GroupByKey]])*DiscreteStatsTable[Replication]))</f>
        <v>50</v>
      </c>
      <c r="Y1611" s="5">
        <f>IF(DiscreteStatsTable[[#This Row],[RepsRequested]]=DiscreteStatsTable[[#This Row],[RepsWithStatObserved]],1,0)</f>
        <v>1</v>
      </c>
    </row>
    <row r="1612" spans="1:25" x14ac:dyDescent="0.25">
      <c r="A1612" t="s">
        <v>68</v>
      </c>
      <c r="B1612" t="s">
        <v>70</v>
      </c>
      <c r="C1612">
        <v>36</v>
      </c>
      <c r="D1612" t="s">
        <v>99</v>
      </c>
      <c r="E1612" t="s">
        <v>72</v>
      </c>
      <c r="F1612" t="s">
        <v>73</v>
      </c>
      <c r="G1612">
        <v>0.121084818586462</v>
      </c>
      <c r="H1612">
        <v>2E+20</v>
      </c>
      <c r="I1612">
        <v>5.6067295220257503E-2</v>
      </c>
      <c r="J1612">
        <v>0.224386984985711</v>
      </c>
      <c r="K1612">
        <v>304</v>
      </c>
      <c r="L161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12" s="5" cm="1">
        <f t="array" ref="M1612">MAX(IF((ProjectInfoTable[ProjectName]=DiscreteStatsTable[[#This Row],[ProjectName]]),(ProjectInfoTable[ProjectName]=DiscreteStatsTable[[#This Row],[ProjectName]])*ProjectInfoTable[NumberOfReplications]))</f>
        <v>50</v>
      </c>
      <c r="N1612" s="5" cm="1">
        <f t="array" ref="N1612">IFERROR(AVERAGE(IF((DiscreteStatsTable[GroupByKey]=DiscreteStatsTable[[#This Row],[GroupByKey]]),(DiscreteStatsTable[GroupByKey]=DiscreteStatsTable[[#This Row],[GroupByKey]])*DiscreteStatsTable[Average])),0)</f>
        <v>0.12177686007467209</v>
      </c>
      <c r="O1612" s="5" cm="1">
        <f t="array" ref="O161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12" s="5" cm="1">
        <f t="array" ref="P1612">MAX(IF((ProjectInfoTable[ProjectName]=DiscreteStatsTable[[#This Row],[ProjectName]]),(ProjectInfoTable[ProjectName]=DiscreteStatsTable[[#This Row],[ProjectName]])*ProjectInfoTable[ConfidenceInterval]))</f>
        <v>0.95</v>
      </c>
      <c r="Q1612" s="5">
        <f>IF(AND(DiscreteStatsTable[[#This Row],[RepsWithStatObserved]]=1,Y1612=0),200000000000000000000,IFERROR(_xlfn.T.INV.2T(1 -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12" s="5" cm="1">
        <f t="array" ref="R1612">MIN(IF((DiscreteStatsTable[GroupByKey]=DiscreteStatsTable[[#This Row],[GroupByKey]]),(DiscreteStatsTable[GroupByKey]=DiscreteStatsTable[[#This Row],[GroupByKey]])*DiscreteStatsTable[Average]))</f>
        <v>0.118188408210118</v>
      </c>
      <c r="S1612" s="5" cm="1">
        <f t="array" ref="S1612">MAX(IF((DiscreteStatsTable[GroupByKey]=DiscreteStatsTable[[#This Row],[GroupByKey]]),(DiscreteStatsTable[GroupByKey]=DiscreteStatsTable[[#This Row],[GroupByKey]])*DiscreteStatsTable[Average]))</f>
        <v>0.12678788848097999</v>
      </c>
      <c r="T1612" s="5" cm="1">
        <f t="array" ref="T1612">MIN(IF((DiscreteStatsTable[GroupByKey]=DiscreteStatsTable[[#This Row],[GroupByKey]]),(DiscreteStatsTable[GroupByKey]=DiscreteStatsTable[[#This Row],[GroupByKey]])*DiscreteStatsTable[Minimum]))</f>
        <v>5.0204876038262097E-2</v>
      </c>
      <c r="U1612" s="5" cm="1">
        <f t="array" ref="U1612">MAX(IF((DiscreteStatsTable[GroupByKey]=DiscreteStatsTable[[#This Row],[GroupByKey]]),(DiscreteStatsTable[GroupByKey]=DiscreteStatsTable[[#This Row],[GroupByKey]])*DiscreteStatsTable[Maximum]))</f>
        <v>0.23262438213749501</v>
      </c>
      <c r="V1612" s="5" cm="1">
        <f t="array" ref="V1612">IFERROR(AVERAGE(IF((DiscreteStatsTable[GroupByKey]=DiscreteStatsTable[[#This Row],[GroupByKey]]),(DiscreteStatsTable[GroupByKey]=DiscreteStatsTable[[#This Row],[GroupByKey]])*DiscreteStatsTable[NumberObservations])),0)</f>
        <v>305.8</v>
      </c>
      <c r="W1612" s="5">
        <f>IF((DiscreteStatsTable[[#This Row],[RepsRequested]]&gt;1),DiscreteStatsTable[[#This Row],[HalfWidth]],DiscreteStatsTable[[#This Row],[BatchMeansHalfWidth]])</f>
        <v>6.3220777360200328E-4</v>
      </c>
      <c r="X1612" s="5" cm="1">
        <f t="array" ref="X1612">COUNT(IF((DiscreteStatsTable[GroupByKey]=DiscreteStatsTable[[#This Row],[GroupByKey]]),(DiscreteStatsTable[GroupByKey]=DiscreteStatsTable[[#This Row],[GroupByKey]])*DiscreteStatsTable[Replication]))</f>
        <v>50</v>
      </c>
      <c r="Y1612" s="5">
        <f>IF(DiscreteStatsTable[[#This Row],[RepsRequested]]=DiscreteStatsTable[[#This Row],[RepsWithStatObserved]],1,0)</f>
        <v>1</v>
      </c>
    </row>
    <row r="1613" spans="1:25" x14ac:dyDescent="0.25">
      <c r="A1613" t="s">
        <v>68</v>
      </c>
      <c r="B1613" t="s">
        <v>70</v>
      </c>
      <c r="C1613">
        <v>36</v>
      </c>
      <c r="D1613" t="s">
        <v>99</v>
      </c>
      <c r="E1613" t="s">
        <v>74</v>
      </c>
      <c r="F1613" t="s">
        <v>73</v>
      </c>
      <c r="G1613">
        <v>3.8968996705357601</v>
      </c>
      <c r="H1613">
        <v>2E+20</v>
      </c>
      <c r="I1613">
        <v>1.6820188566077301</v>
      </c>
      <c r="J1613">
        <v>7.0782296817103498</v>
      </c>
      <c r="K1613">
        <v>304</v>
      </c>
      <c r="L161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13" s="5" cm="1">
        <f t="array" ref="M1613">MAX(IF((ProjectInfoTable[ProjectName]=DiscreteStatsTable[[#This Row],[ProjectName]]),(ProjectInfoTable[ProjectName]=DiscreteStatsTable[[#This Row],[ProjectName]])*ProjectInfoTable[NumberOfReplications]))</f>
        <v>50</v>
      </c>
      <c r="N1613" s="5" cm="1">
        <f t="array" ref="N1613">IFERROR(AVERAGE(IF((DiscreteStatsTable[GroupByKey]=DiscreteStatsTable[[#This Row],[GroupByKey]]),(DiscreteStatsTable[GroupByKey]=DiscreteStatsTable[[#This Row],[GroupByKey]])*DiscreteStatsTable[Average])),0)</f>
        <v>4.0484530695469045</v>
      </c>
      <c r="O1613" s="5" cm="1">
        <f t="array" ref="O1613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13" s="5" cm="1">
        <f t="array" ref="P1613">MAX(IF((ProjectInfoTable[ProjectName]=DiscreteStatsTable[[#This Row],[ProjectName]]),(ProjectInfoTable[ProjectName]=DiscreteStatsTable[[#This Row],[ProjectName]])*ProjectInfoTable[ConfidenceInterval]))</f>
        <v>0.95</v>
      </c>
      <c r="Q1613" s="5">
        <f>IF(AND(DiscreteStatsTable[[#This Row],[RepsWithStatObserved]]=1,Y1613=0),200000000000000000000,IFERROR(_xlfn.T.INV.2T(1 -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13" s="5" cm="1">
        <f t="array" ref="R1613">MIN(IF((DiscreteStatsTable[GroupByKey]=DiscreteStatsTable[[#This Row],[GroupByKey]]),(DiscreteStatsTable[GroupByKey]=DiscreteStatsTable[[#This Row],[GroupByKey]])*DiscreteStatsTable[Average]))</f>
        <v>3.8225886263195901</v>
      </c>
      <c r="S1613" s="5" cm="1">
        <f t="array" ref="S1613">MAX(IF((DiscreteStatsTable[GroupByKey]=DiscreteStatsTable[[#This Row],[GroupByKey]]),(DiscreteStatsTable[GroupByKey]=DiscreteStatsTable[[#This Row],[GroupByKey]])*DiscreteStatsTable[Average]))</f>
        <v>4.5313661665321696</v>
      </c>
      <c r="T1613" s="5" cm="1">
        <f t="array" ref="T1613">MIN(IF((DiscreteStatsTable[GroupByKey]=DiscreteStatsTable[[#This Row],[GroupByKey]]),(DiscreteStatsTable[GroupByKey]=DiscreteStatsTable[[#This Row],[GroupByKey]])*DiscreteStatsTable[Minimum]))</f>
        <v>1.5061462811478601</v>
      </c>
      <c r="U1613" s="5" cm="1">
        <f t="array" ref="U1613">MAX(IF((DiscreteStatsTable[GroupByKey]=DiscreteStatsTable[[#This Row],[GroupByKey]]),(DiscreteStatsTable[GroupByKey]=DiscreteStatsTable[[#This Row],[GroupByKey]])*DiscreteStatsTable[Maximum]))</f>
        <v>12.7448467115066</v>
      </c>
      <c r="V1613" s="5" cm="1">
        <f t="array" ref="V1613">IFERROR(AVERAGE(IF((DiscreteStatsTable[GroupByKey]=DiscreteStatsTable[[#This Row],[GroupByKey]]),(DiscreteStatsTable[GroupByKey]=DiscreteStatsTable[[#This Row],[GroupByKey]])*DiscreteStatsTable[NumberObservations])),0)</f>
        <v>305.8</v>
      </c>
      <c r="W1613" s="5">
        <f>IF((DiscreteStatsTable[[#This Row],[RepsRequested]]&gt;1),DiscreteStatsTable[[#This Row],[HalfWidth]],DiscreteStatsTable[[#This Row],[BatchMeansHalfWidth]])</f>
        <v>4.3756559630115342E-2</v>
      </c>
      <c r="X1613" s="5" cm="1">
        <f t="array" ref="X1613">COUNT(IF((DiscreteStatsTable[GroupByKey]=DiscreteStatsTable[[#This Row],[GroupByKey]]),(DiscreteStatsTable[GroupByKey]=DiscreteStatsTable[[#This Row],[GroupByKey]])*DiscreteStatsTable[Replication]))</f>
        <v>50</v>
      </c>
      <c r="Y1613" s="5">
        <f>IF(DiscreteStatsTable[[#This Row],[RepsRequested]]=DiscreteStatsTable[[#This Row],[RepsWithStatObserved]],1,0)</f>
        <v>1</v>
      </c>
    </row>
    <row r="1614" spans="1:25" x14ac:dyDescent="0.25">
      <c r="A1614" t="s">
        <v>68</v>
      </c>
      <c r="B1614" t="s">
        <v>70</v>
      </c>
      <c r="C1614">
        <v>36</v>
      </c>
      <c r="D1614" t="s">
        <v>99</v>
      </c>
      <c r="E1614" t="s">
        <v>75</v>
      </c>
      <c r="F1614" t="s">
        <v>73</v>
      </c>
      <c r="G1614">
        <v>0.121084818586462</v>
      </c>
      <c r="H1614">
        <v>2E+20</v>
      </c>
      <c r="I1614">
        <v>5.6067295220257503E-2</v>
      </c>
      <c r="J1614">
        <v>0.224386984985711</v>
      </c>
      <c r="K1614">
        <v>304</v>
      </c>
      <c r="L161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14" s="5" cm="1">
        <f t="array" ref="M1614">MAX(IF((ProjectInfoTable[ProjectName]=DiscreteStatsTable[[#This Row],[ProjectName]]),(ProjectInfoTable[ProjectName]=DiscreteStatsTable[[#This Row],[ProjectName]])*ProjectInfoTable[NumberOfReplications]))</f>
        <v>50</v>
      </c>
      <c r="N1614" s="5" cm="1">
        <f t="array" ref="N1614">IFERROR(AVERAGE(IF((DiscreteStatsTable[GroupByKey]=DiscreteStatsTable[[#This Row],[GroupByKey]]),(DiscreteStatsTable[GroupByKey]=DiscreteStatsTable[[#This Row],[GroupByKey]])*DiscreteStatsTable[Average])),0)</f>
        <v>0.12177686007467209</v>
      </c>
      <c r="O1614" s="5" cm="1">
        <f t="array" ref="O161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14" s="5" cm="1">
        <f t="array" ref="P1614">MAX(IF((ProjectInfoTable[ProjectName]=DiscreteStatsTable[[#This Row],[ProjectName]]),(ProjectInfoTable[ProjectName]=DiscreteStatsTable[[#This Row],[ProjectName]])*ProjectInfoTable[ConfidenceInterval]))</f>
        <v>0.95</v>
      </c>
      <c r="Q1614" s="5">
        <f>IF(AND(DiscreteStatsTable[[#This Row],[RepsWithStatObserved]]=1,Y1614=0),200000000000000000000,IFERROR(_xlfn.T.INV.2T(1 -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14" s="5" cm="1">
        <f t="array" ref="R1614">MIN(IF((DiscreteStatsTable[GroupByKey]=DiscreteStatsTable[[#This Row],[GroupByKey]]),(DiscreteStatsTable[GroupByKey]=DiscreteStatsTable[[#This Row],[GroupByKey]])*DiscreteStatsTable[Average]))</f>
        <v>0.118188408210118</v>
      </c>
      <c r="S1614" s="5" cm="1">
        <f t="array" ref="S1614">MAX(IF((DiscreteStatsTable[GroupByKey]=DiscreteStatsTable[[#This Row],[GroupByKey]]),(DiscreteStatsTable[GroupByKey]=DiscreteStatsTable[[#This Row],[GroupByKey]])*DiscreteStatsTable[Average]))</f>
        <v>0.12678788848097999</v>
      </c>
      <c r="T1614" s="5" cm="1">
        <f t="array" ref="T1614">MIN(IF((DiscreteStatsTable[GroupByKey]=DiscreteStatsTable[[#This Row],[GroupByKey]]),(DiscreteStatsTable[GroupByKey]=DiscreteStatsTable[[#This Row],[GroupByKey]])*DiscreteStatsTable[Minimum]))</f>
        <v>5.0204876038262097E-2</v>
      </c>
      <c r="U1614" s="5" cm="1">
        <f t="array" ref="U1614">MAX(IF((DiscreteStatsTable[GroupByKey]=DiscreteStatsTable[[#This Row],[GroupByKey]]),(DiscreteStatsTable[GroupByKey]=DiscreteStatsTable[[#This Row],[GroupByKey]])*DiscreteStatsTable[Maximum]))</f>
        <v>0.23262438213749501</v>
      </c>
      <c r="V1614" s="5" cm="1">
        <f t="array" ref="V1614">IFERROR(AVERAGE(IF((DiscreteStatsTable[GroupByKey]=DiscreteStatsTable[[#This Row],[GroupByKey]]),(DiscreteStatsTable[GroupByKey]=DiscreteStatsTable[[#This Row],[GroupByKey]])*DiscreteStatsTable[NumberObservations])),0)</f>
        <v>305.8</v>
      </c>
      <c r="W1614" s="5">
        <f>IF((DiscreteStatsTable[[#This Row],[RepsRequested]]&gt;1),DiscreteStatsTable[[#This Row],[HalfWidth]],DiscreteStatsTable[[#This Row],[BatchMeansHalfWidth]])</f>
        <v>6.3220777360200328E-4</v>
      </c>
      <c r="X1614" s="5" cm="1">
        <f t="array" ref="X1614">COUNT(IF((DiscreteStatsTable[GroupByKey]=DiscreteStatsTable[[#This Row],[GroupByKey]]),(DiscreteStatsTable[GroupByKey]=DiscreteStatsTable[[#This Row],[GroupByKey]])*DiscreteStatsTable[Replication]))</f>
        <v>50</v>
      </c>
      <c r="Y1614" s="5">
        <f>IF(DiscreteStatsTable[[#This Row],[RepsRequested]]=DiscreteStatsTable[[#This Row],[RepsWithStatObserved]],1,0)</f>
        <v>1</v>
      </c>
    </row>
    <row r="1615" spans="1:25" x14ac:dyDescent="0.25">
      <c r="A1615" t="s">
        <v>68</v>
      </c>
      <c r="B1615" t="s">
        <v>70</v>
      </c>
      <c r="C1615">
        <v>36</v>
      </c>
      <c r="D1615" t="s">
        <v>99</v>
      </c>
      <c r="E1615" t="s">
        <v>76</v>
      </c>
      <c r="F1615" t="s">
        <v>73</v>
      </c>
      <c r="G1615">
        <v>3.63254455759385</v>
      </c>
      <c r="H1615">
        <v>2E+20</v>
      </c>
      <c r="I1615">
        <v>1.6820188566077301</v>
      </c>
      <c r="J1615">
        <v>6.7316095495713304</v>
      </c>
      <c r="K1615">
        <v>304</v>
      </c>
      <c r="L161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15" s="5" cm="1">
        <f t="array" ref="M1615">MAX(IF((ProjectInfoTable[ProjectName]=DiscreteStatsTable[[#This Row],[ProjectName]]),(ProjectInfoTable[ProjectName]=DiscreteStatsTable[[#This Row],[ProjectName]])*ProjectInfoTable[NumberOfReplications]))</f>
        <v>50</v>
      </c>
      <c r="N1615" s="5" cm="1">
        <f t="array" ref="N1615">IFERROR(AVERAGE(IF((DiscreteStatsTable[GroupByKey]=DiscreteStatsTable[[#This Row],[GroupByKey]]),(DiscreteStatsTable[GroupByKey]=DiscreteStatsTable[[#This Row],[GroupByKey]])*DiscreteStatsTable[Average])),0)</f>
        <v>3.653305802240161</v>
      </c>
      <c r="O1615" s="5" cm="1">
        <f t="array" ref="O1615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15" s="5" cm="1">
        <f t="array" ref="P1615">MAX(IF((ProjectInfoTable[ProjectName]=DiscreteStatsTable[[#This Row],[ProjectName]]),(ProjectInfoTable[ProjectName]=DiscreteStatsTable[[#This Row],[ProjectName]])*ProjectInfoTable[ConfidenceInterval]))</f>
        <v>0.95</v>
      </c>
      <c r="Q1615" s="5">
        <f>IF(AND(DiscreteStatsTable[[#This Row],[RepsWithStatObserved]]=1,Y1615=0),200000000000000000000,IFERROR(_xlfn.T.INV.2T(1 -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15" s="5" cm="1">
        <f t="array" ref="R1615">MIN(IF((DiscreteStatsTable[GroupByKey]=DiscreteStatsTable[[#This Row],[GroupByKey]]),(DiscreteStatsTable[GroupByKey]=DiscreteStatsTable[[#This Row],[GroupByKey]])*DiscreteStatsTable[Average]))</f>
        <v>3.54565224630353</v>
      </c>
      <c r="S1615" s="5" cm="1">
        <f t="array" ref="S1615">MAX(IF((DiscreteStatsTable[GroupByKey]=DiscreteStatsTable[[#This Row],[GroupByKey]]),(DiscreteStatsTable[GroupByKey]=DiscreteStatsTable[[#This Row],[GroupByKey]])*DiscreteStatsTable[Average]))</f>
        <v>3.8036366544294</v>
      </c>
      <c r="T1615" s="5" cm="1">
        <f t="array" ref="T1615">MIN(IF((DiscreteStatsTable[GroupByKey]=DiscreteStatsTable[[#This Row],[GroupByKey]]),(DiscreteStatsTable[GroupByKey]=DiscreteStatsTable[[#This Row],[GroupByKey]])*DiscreteStatsTable[Minimum]))</f>
        <v>1.5061462811478601</v>
      </c>
      <c r="U1615" s="5" cm="1">
        <f t="array" ref="U1615">MAX(IF((DiscreteStatsTable[GroupByKey]=DiscreteStatsTable[[#This Row],[GroupByKey]]),(DiscreteStatsTable[GroupByKey]=DiscreteStatsTable[[#This Row],[GroupByKey]])*DiscreteStatsTable[Maximum]))</f>
        <v>6.9787314641248503</v>
      </c>
      <c r="V1615" s="5" cm="1">
        <f t="array" ref="V1615">IFERROR(AVERAGE(IF((DiscreteStatsTable[GroupByKey]=DiscreteStatsTable[[#This Row],[GroupByKey]]),(DiscreteStatsTable[GroupByKey]=DiscreteStatsTable[[#This Row],[GroupByKey]])*DiscreteStatsTable[NumberObservations])),0)</f>
        <v>305.8</v>
      </c>
      <c r="W1615" s="5">
        <f>IF((DiscreteStatsTable[[#This Row],[RepsRequested]]&gt;1),DiscreteStatsTable[[#This Row],[HalfWidth]],DiscreteStatsTable[[#This Row],[BatchMeansHalfWidth]])</f>
        <v>1.8966233208060453E-2</v>
      </c>
      <c r="X1615" s="5" cm="1">
        <f t="array" ref="X1615">COUNT(IF((DiscreteStatsTable[GroupByKey]=DiscreteStatsTable[[#This Row],[GroupByKey]]),(DiscreteStatsTable[GroupByKey]=DiscreteStatsTable[[#This Row],[GroupByKey]])*DiscreteStatsTable[Replication]))</f>
        <v>50</v>
      </c>
      <c r="Y1615" s="5">
        <f>IF(DiscreteStatsTable[[#This Row],[RepsRequested]]=DiscreteStatsTable[[#This Row],[RepsWithStatObserved]],1,0)</f>
        <v>1</v>
      </c>
    </row>
    <row r="1616" spans="1:25" x14ac:dyDescent="0.25">
      <c r="A1616" t="s">
        <v>68</v>
      </c>
      <c r="B1616" t="s">
        <v>70</v>
      </c>
      <c r="C1616">
        <v>36</v>
      </c>
      <c r="D1616" t="s">
        <v>99</v>
      </c>
      <c r="E1616" t="s">
        <v>77</v>
      </c>
      <c r="F1616" t="s">
        <v>73</v>
      </c>
      <c r="G1616">
        <v>0</v>
      </c>
      <c r="H1616">
        <v>2E+20</v>
      </c>
      <c r="I1616">
        <v>0</v>
      </c>
      <c r="J1616">
        <v>0</v>
      </c>
      <c r="K1616">
        <v>304</v>
      </c>
      <c r="L161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16" s="5" cm="1">
        <f t="array" ref="M1616">MAX(IF((ProjectInfoTable[ProjectName]=DiscreteStatsTable[[#This Row],[ProjectName]]),(ProjectInfoTable[ProjectName]=DiscreteStatsTable[[#This Row],[ProjectName]])*ProjectInfoTable[NumberOfReplications]))</f>
        <v>50</v>
      </c>
      <c r="N1616" s="5" cm="1">
        <f t="array" ref="N1616">IFERROR(AVERAGE(IF((DiscreteStatsTable[GroupByKey]=DiscreteStatsTable[[#This Row],[GroupByKey]]),(DiscreteStatsTable[GroupByKey]=DiscreteStatsTable[[#This Row],[GroupByKey]])*DiscreteStatsTable[Average])),0)</f>
        <v>0</v>
      </c>
      <c r="O1616" s="5" cm="1">
        <f t="array" ref="O1616">IFERROR(_xlfn.STDEV.S(IF((DiscreteStatsTable[GroupByKey]=DiscreteStatsTable[[#This Row],[GroupByKey]]),(DiscreteStatsTable[GroupByKey]=DiscreteStatsTable[[#This Row],[GroupByKey]])*DiscreteStatsTable[Average])),0)</f>
        <v>0</v>
      </c>
      <c r="P1616" s="5" cm="1">
        <f t="array" ref="P1616">MAX(IF((ProjectInfoTable[ProjectName]=DiscreteStatsTable[[#This Row],[ProjectName]]),(ProjectInfoTable[ProjectName]=DiscreteStatsTable[[#This Row],[ProjectName]])*ProjectInfoTable[ConfidenceInterval]))</f>
        <v>0.95</v>
      </c>
      <c r="Q1616" s="5">
        <f>IF(AND(DiscreteStatsTable[[#This Row],[RepsWithStatObserved]]=1,Y1616=0),200000000000000000000,IFERROR(_xlfn.T.INV.2T(1 -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6" s="5" cm="1">
        <f t="array" ref="R1616">MIN(IF((DiscreteStatsTable[GroupByKey]=DiscreteStatsTable[[#This Row],[GroupByKey]]),(DiscreteStatsTable[GroupByKey]=DiscreteStatsTable[[#This Row],[GroupByKey]])*DiscreteStatsTable[Average]))</f>
        <v>0</v>
      </c>
      <c r="S1616" s="5" cm="1">
        <f t="array" ref="S1616">MAX(IF((DiscreteStatsTable[GroupByKey]=DiscreteStatsTable[[#This Row],[GroupByKey]]),(DiscreteStatsTable[GroupByKey]=DiscreteStatsTable[[#This Row],[GroupByKey]])*DiscreteStatsTable[Average]))</f>
        <v>0</v>
      </c>
      <c r="T1616" s="5" cm="1">
        <f t="array" ref="T1616">MIN(IF((DiscreteStatsTable[GroupByKey]=DiscreteStatsTable[[#This Row],[GroupByKey]]),(DiscreteStatsTable[GroupByKey]=DiscreteStatsTable[[#This Row],[GroupByKey]])*DiscreteStatsTable[Minimum]))</f>
        <v>0</v>
      </c>
      <c r="U1616" s="5" cm="1">
        <f t="array" ref="U1616">MAX(IF((DiscreteStatsTable[GroupByKey]=DiscreteStatsTable[[#This Row],[GroupByKey]]),(DiscreteStatsTable[GroupByKey]=DiscreteStatsTable[[#This Row],[GroupByKey]])*DiscreteStatsTable[Maximum]))</f>
        <v>0</v>
      </c>
      <c r="V1616" s="5" cm="1">
        <f t="array" ref="V1616">IFERROR(AVERAGE(IF((DiscreteStatsTable[GroupByKey]=DiscreteStatsTable[[#This Row],[GroupByKey]]),(DiscreteStatsTable[GroupByKey]=DiscreteStatsTable[[#This Row],[GroupByKey]])*DiscreteStatsTable[NumberObservations])),0)</f>
        <v>305.8</v>
      </c>
      <c r="W1616" s="5">
        <f>IF((DiscreteStatsTable[[#This Row],[RepsRequested]]&gt;1),DiscreteStatsTable[[#This Row],[HalfWidth]],DiscreteStatsTable[[#This Row],[BatchMeansHalfWidth]])</f>
        <v>0</v>
      </c>
      <c r="X1616" s="5" cm="1">
        <f t="array" ref="X1616">COUNT(IF((DiscreteStatsTable[GroupByKey]=DiscreteStatsTable[[#This Row],[GroupByKey]]),(DiscreteStatsTable[GroupByKey]=DiscreteStatsTable[[#This Row],[GroupByKey]])*DiscreteStatsTable[Replication]))</f>
        <v>50</v>
      </c>
      <c r="Y1616" s="5">
        <f>IF(DiscreteStatsTable[[#This Row],[RepsRequested]]=DiscreteStatsTable[[#This Row],[RepsWithStatObserved]],1,0)</f>
        <v>1</v>
      </c>
    </row>
    <row r="1617" spans="1:25" x14ac:dyDescent="0.25">
      <c r="A1617" t="s">
        <v>68</v>
      </c>
      <c r="B1617" t="s">
        <v>70</v>
      </c>
      <c r="C1617">
        <v>36</v>
      </c>
      <c r="D1617" t="s">
        <v>99</v>
      </c>
      <c r="E1617" t="s">
        <v>78</v>
      </c>
      <c r="F1617" t="s">
        <v>73</v>
      </c>
      <c r="G1617">
        <v>0.264355112941909</v>
      </c>
      <c r="H1617">
        <v>2E+20</v>
      </c>
      <c r="I1617">
        <v>0</v>
      </c>
      <c r="J1617">
        <v>2.16615944254352</v>
      </c>
      <c r="K1617">
        <v>304</v>
      </c>
      <c r="L161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17" s="5" cm="1">
        <f t="array" ref="M1617">MAX(IF((ProjectInfoTable[ProjectName]=DiscreteStatsTable[[#This Row],[ProjectName]]),(ProjectInfoTable[ProjectName]=DiscreteStatsTable[[#This Row],[ProjectName]])*ProjectInfoTable[NumberOfReplications]))</f>
        <v>50</v>
      </c>
      <c r="N1617" s="5" cm="1">
        <f t="array" ref="N1617">IFERROR(AVERAGE(IF((DiscreteStatsTable[GroupByKey]=DiscreteStatsTable[[#This Row],[GroupByKey]]),(DiscreteStatsTable[GroupByKey]=DiscreteStatsTable[[#This Row],[GroupByKey]])*DiscreteStatsTable[Average])),0)</f>
        <v>0.39514726730674299</v>
      </c>
      <c r="O1617" s="5" cm="1">
        <f t="array" ref="O1617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17" s="5" cm="1">
        <f t="array" ref="P1617">MAX(IF((ProjectInfoTable[ProjectName]=DiscreteStatsTable[[#This Row],[ProjectName]]),(ProjectInfoTable[ProjectName]=DiscreteStatsTable[[#This Row],[ProjectName]])*ProjectInfoTable[ConfidenceInterval]))</f>
        <v>0.95</v>
      </c>
      <c r="Q1617" s="5">
        <f>IF(AND(DiscreteStatsTable[[#This Row],[RepsWithStatObserved]]=1,Y1617=0),200000000000000000000,IFERROR(_xlfn.T.INV.2T(1 -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17" s="5" cm="1">
        <f t="array" ref="R1617">MIN(IF((DiscreteStatsTable[GroupByKey]=DiscreteStatsTable[[#This Row],[GroupByKey]]),(DiscreteStatsTable[GroupByKey]=DiscreteStatsTable[[#This Row],[GroupByKey]])*DiscreteStatsTable[Average]))</f>
        <v>0.237432783899929</v>
      </c>
      <c r="S1617" s="5" cm="1">
        <f t="array" ref="S1617">MAX(IF((DiscreteStatsTable[GroupByKey]=DiscreteStatsTable[[#This Row],[GroupByKey]]),(DiscreteStatsTable[GroupByKey]=DiscreteStatsTable[[#This Row],[GroupByKey]])*DiscreteStatsTable[Average]))</f>
        <v>0.84867511073416402</v>
      </c>
      <c r="T1617" s="5" cm="1">
        <f t="array" ref="T1617">MIN(IF((DiscreteStatsTable[GroupByKey]=DiscreteStatsTable[[#This Row],[GroupByKey]]),(DiscreteStatsTable[GroupByKey]=DiscreteStatsTable[[#This Row],[GroupByKey]])*DiscreteStatsTable[Minimum]))</f>
        <v>0</v>
      </c>
      <c r="U1617" s="5" cm="1">
        <f t="array" ref="U1617">MAX(IF((DiscreteStatsTable[GroupByKey]=DiscreteStatsTable[[#This Row],[GroupByKey]]),(DiscreteStatsTable[GroupByKey]=DiscreteStatsTable[[#This Row],[GroupByKey]])*DiscreteStatsTable[Maximum]))</f>
        <v>8.0759045309264508</v>
      </c>
      <c r="V1617" s="5" cm="1">
        <f t="array" ref="V1617">IFERROR(AVERAGE(IF((DiscreteStatsTable[GroupByKey]=DiscreteStatsTable[[#This Row],[GroupByKey]]),(DiscreteStatsTable[GroupByKey]=DiscreteStatsTable[[#This Row],[GroupByKey]])*DiscreteStatsTable[NumberObservations])),0)</f>
        <v>305.8</v>
      </c>
      <c r="W1617" s="5">
        <f>IF((DiscreteStatsTable[[#This Row],[RepsRequested]]&gt;1),DiscreteStatsTable[[#This Row],[HalfWidth]],DiscreteStatsTable[[#This Row],[BatchMeansHalfWidth]])</f>
        <v>3.0763164648454102E-2</v>
      </c>
      <c r="X1617" s="5" cm="1">
        <f t="array" ref="X1617">COUNT(IF((DiscreteStatsTable[GroupByKey]=DiscreteStatsTable[[#This Row],[GroupByKey]]),(DiscreteStatsTable[GroupByKey]=DiscreteStatsTable[[#This Row],[GroupByKey]])*DiscreteStatsTable[Replication]))</f>
        <v>50</v>
      </c>
      <c r="Y1617" s="5">
        <f>IF(DiscreteStatsTable[[#This Row],[RepsRequested]]=DiscreteStatsTable[[#This Row],[RepsWithStatObserved]],1,0)</f>
        <v>1</v>
      </c>
    </row>
    <row r="1618" spans="1:25" x14ac:dyDescent="0.25">
      <c r="A1618" t="s">
        <v>68</v>
      </c>
      <c r="B1618" t="s">
        <v>70</v>
      </c>
      <c r="C1618">
        <v>37</v>
      </c>
      <c r="D1618" t="s">
        <v>99</v>
      </c>
      <c r="E1618" t="s">
        <v>72</v>
      </c>
      <c r="F1618" t="s">
        <v>73</v>
      </c>
      <c r="G1618">
        <v>0.12445204106180401</v>
      </c>
      <c r="H1618">
        <v>2E+20</v>
      </c>
      <c r="I1618">
        <v>5.3847092737540403E-2</v>
      </c>
      <c r="J1618">
        <v>0.224092883978913</v>
      </c>
      <c r="K1618">
        <v>312</v>
      </c>
      <c r="L161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18" s="5" cm="1">
        <f t="array" ref="M1618">MAX(IF((ProjectInfoTable[ProjectName]=DiscreteStatsTable[[#This Row],[ProjectName]]),(ProjectInfoTable[ProjectName]=DiscreteStatsTable[[#This Row],[ProjectName]])*ProjectInfoTable[NumberOfReplications]))</f>
        <v>50</v>
      </c>
      <c r="N1618" s="5" cm="1">
        <f t="array" ref="N1618">IFERROR(AVERAGE(IF((DiscreteStatsTable[GroupByKey]=DiscreteStatsTable[[#This Row],[GroupByKey]]),(DiscreteStatsTable[GroupByKey]=DiscreteStatsTable[[#This Row],[GroupByKey]])*DiscreteStatsTable[Average])),0)</f>
        <v>0.12177686007467209</v>
      </c>
      <c r="O1618" s="5" cm="1">
        <f t="array" ref="O161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18" s="5" cm="1">
        <f t="array" ref="P1618">MAX(IF((ProjectInfoTable[ProjectName]=DiscreteStatsTable[[#This Row],[ProjectName]]),(ProjectInfoTable[ProjectName]=DiscreteStatsTable[[#This Row],[ProjectName]])*ProjectInfoTable[ConfidenceInterval]))</f>
        <v>0.95</v>
      </c>
      <c r="Q1618" s="5">
        <f>IF(AND(DiscreteStatsTable[[#This Row],[RepsWithStatObserved]]=1,Y1618=0),200000000000000000000,IFERROR(_xlfn.T.INV.2T(1 -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18" s="5" cm="1">
        <f t="array" ref="R1618">MIN(IF((DiscreteStatsTable[GroupByKey]=DiscreteStatsTable[[#This Row],[GroupByKey]]),(DiscreteStatsTable[GroupByKey]=DiscreteStatsTable[[#This Row],[GroupByKey]])*DiscreteStatsTable[Average]))</f>
        <v>0.118188408210118</v>
      </c>
      <c r="S1618" s="5" cm="1">
        <f t="array" ref="S1618">MAX(IF((DiscreteStatsTable[GroupByKey]=DiscreteStatsTable[[#This Row],[GroupByKey]]),(DiscreteStatsTable[GroupByKey]=DiscreteStatsTable[[#This Row],[GroupByKey]])*DiscreteStatsTable[Average]))</f>
        <v>0.12678788848097999</v>
      </c>
      <c r="T1618" s="5" cm="1">
        <f t="array" ref="T1618">MIN(IF((DiscreteStatsTable[GroupByKey]=DiscreteStatsTable[[#This Row],[GroupByKey]]),(DiscreteStatsTable[GroupByKey]=DiscreteStatsTable[[#This Row],[GroupByKey]])*DiscreteStatsTable[Minimum]))</f>
        <v>5.0204876038262097E-2</v>
      </c>
      <c r="U1618" s="5" cm="1">
        <f t="array" ref="U1618">MAX(IF((DiscreteStatsTable[GroupByKey]=DiscreteStatsTable[[#This Row],[GroupByKey]]),(DiscreteStatsTable[GroupByKey]=DiscreteStatsTable[[#This Row],[GroupByKey]])*DiscreteStatsTable[Maximum]))</f>
        <v>0.23262438213749501</v>
      </c>
      <c r="V1618" s="5" cm="1">
        <f t="array" ref="V1618">IFERROR(AVERAGE(IF((DiscreteStatsTable[GroupByKey]=DiscreteStatsTable[[#This Row],[GroupByKey]]),(DiscreteStatsTable[GroupByKey]=DiscreteStatsTable[[#This Row],[GroupByKey]])*DiscreteStatsTable[NumberObservations])),0)</f>
        <v>305.8</v>
      </c>
      <c r="W1618" s="5">
        <f>IF((DiscreteStatsTable[[#This Row],[RepsRequested]]&gt;1),DiscreteStatsTable[[#This Row],[HalfWidth]],DiscreteStatsTable[[#This Row],[BatchMeansHalfWidth]])</f>
        <v>6.3220777360200328E-4</v>
      </c>
      <c r="X1618" s="5" cm="1">
        <f t="array" ref="X1618">COUNT(IF((DiscreteStatsTable[GroupByKey]=DiscreteStatsTable[[#This Row],[GroupByKey]]),(DiscreteStatsTable[GroupByKey]=DiscreteStatsTable[[#This Row],[GroupByKey]])*DiscreteStatsTable[Replication]))</f>
        <v>50</v>
      </c>
      <c r="Y1618" s="5">
        <f>IF(DiscreteStatsTable[[#This Row],[RepsRequested]]=DiscreteStatsTable[[#This Row],[RepsWithStatObserved]],1,0)</f>
        <v>1</v>
      </c>
    </row>
    <row r="1619" spans="1:25" x14ac:dyDescent="0.25">
      <c r="A1619" t="s">
        <v>68</v>
      </c>
      <c r="B1619" t="s">
        <v>70</v>
      </c>
      <c r="C1619">
        <v>37</v>
      </c>
      <c r="D1619" t="s">
        <v>99</v>
      </c>
      <c r="E1619" t="s">
        <v>74</v>
      </c>
      <c r="F1619" t="s">
        <v>73</v>
      </c>
      <c r="G1619">
        <v>4.17416188558607</v>
      </c>
      <c r="H1619">
        <v>2E+20</v>
      </c>
      <c r="I1619">
        <v>1.7808229222718399</v>
      </c>
      <c r="J1619">
        <v>8.1540040138381809</v>
      </c>
      <c r="K1619">
        <v>312</v>
      </c>
      <c r="L161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19" s="5" cm="1">
        <f t="array" ref="M1619">MAX(IF((ProjectInfoTable[ProjectName]=DiscreteStatsTable[[#This Row],[ProjectName]]),(ProjectInfoTable[ProjectName]=DiscreteStatsTable[[#This Row],[ProjectName]])*ProjectInfoTable[NumberOfReplications]))</f>
        <v>50</v>
      </c>
      <c r="N1619" s="5" cm="1">
        <f t="array" ref="N1619">IFERROR(AVERAGE(IF((DiscreteStatsTable[GroupByKey]=DiscreteStatsTable[[#This Row],[GroupByKey]]),(DiscreteStatsTable[GroupByKey]=DiscreteStatsTable[[#This Row],[GroupByKey]])*DiscreteStatsTable[Average])),0)</f>
        <v>4.0484530695469045</v>
      </c>
      <c r="O1619" s="5" cm="1">
        <f t="array" ref="O1619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19" s="5" cm="1">
        <f t="array" ref="P1619">MAX(IF((ProjectInfoTable[ProjectName]=DiscreteStatsTable[[#This Row],[ProjectName]]),(ProjectInfoTable[ProjectName]=DiscreteStatsTable[[#This Row],[ProjectName]])*ProjectInfoTable[ConfidenceInterval]))</f>
        <v>0.95</v>
      </c>
      <c r="Q1619" s="5">
        <f>IF(AND(DiscreteStatsTable[[#This Row],[RepsWithStatObserved]]=1,Y1619=0),200000000000000000000,IFERROR(_xlfn.T.INV.2T(1 -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19" s="5" cm="1">
        <f t="array" ref="R1619">MIN(IF((DiscreteStatsTable[GroupByKey]=DiscreteStatsTable[[#This Row],[GroupByKey]]),(DiscreteStatsTable[GroupByKey]=DiscreteStatsTable[[#This Row],[GroupByKey]])*DiscreteStatsTable[Average]))</f>
        <v>3.8225886263195901</v>
      </c>
      <c r="S1619" s="5" cm="1">
        <f t="array" ref="S1619">MAX(IF((DiscreteStatsTable[GroupByKey]=DiscreteStatsTable[[#This Row],[GroupByKey]]),(DiscreteStatsTable[GroupByKey]=DiscreteStatsTable[[#This Row],[GroupByKey]])*DiscreteStatsTable[Average]))</f>
        <v>4.5313661665321696</v>
      </c>
      <c r="T1619" s="5" cm="1">
        <f t="array" ref="T1619">MIN(IF((DiscreteStatsTable[GroupByKey]=DiscreteStatsTable[[#This Row],[GroupByKey]]),(DiscreteStatsTable[GroupByKey]=DiscreteStatsTable[[#This Row],[GroupByKey]])*DiscreteStatsTable[Minimum]))</f>
        <v>1.5061462811478601</v>
      </c>
      <c r="U1619" s="5" cm="1">
        <f t="array" ref="U1619">MAX(IF((DiscreteStatsTable[GroupByKey]=DiscreteStatsTable[[#This Row],[GroupByKey]]),(DiscreteStatsTable[GroupByKey]=DiscreteStatsTable[[#This Row],[GroupByKey]])*DiscreteStatsTable[Maximum]))</f>
        <v>12.7448467115066</v>
      </c>
      <c r="V1619" s="5" cm="1">
        <f t="array" ref="V1619">IFERROR(AVERAGE(IF((DiscreteStatsTable[GroupByKey]=DiscreteStatsTable[[#This Row],[GroupByKey]]),(DiscreteStatsTable[GroupByKey]=DiscreteStatsTable[[#This Row],[GroupByKey]])*DiscreteStatsTable[NumberObservations])),0)</f>
        <v>305.8</v>
      </c>
      <c r="W1619" s="5">
        <f>IF((DiscreteStatsTable[[#This Row],[RepsRequested]]&gt;1),DiscreteStatsTable[[#This Row],[HalfWidth]],DiscreteStatsTable[[#This Row],[BatchMeansHalfWidth]])</f>
        <v>4.3756559630115342E-2</v>
      </c>
      <c r="X1619" s="5" cm="1">
        <f t="array" ref="X1619">COUNT(IF((DiscreteStatsTable[GroupByKey]=DiscreteStatsTable[[#This Row],[GroupByKey]]),(DiscreteStatsTable[GroupByKey]=DiscreteStatsTable[[#This Row],[GroupByKey]])*DiscreteStatsTable[Replication]))</f>
        <v>50</v>
      </c>
      <c r="Y1619" s="5">
        <f>IF(DiscreteStatsTable[[#This Row],[RepsRequested]]=DiscreteStatsTable[[#This Row],[RepsWithStatObserved]],1,0)</f>
        <v>1</v>
      </c>
    </row>
    <row r="1620" spans="1:25" x14ac:dyDescent="0.25">
      <c r="A1620" t="s">
        <v>68</v>
      </c>
      <c r="B1620" t="s">
        <v>70</v>
      </c>
      <c r="C1620">
        <v>37</v>
      </c>
      <c r="D1620" t="s">
        <v>99</v>
      </c>
      <c r="E1620" t="s">
        <v>75</v>
      </c>
      <c r="F1620" t="s">
        <v>73</v>
      </c>
      <c r="G1620">
        <v>0.12445204106180401</v>
      </c>
      <c r="H1620">
        <v>2E+20</v>
      </c>
      <c r="I1620">
        <v>5.3847092737540403E-2</v>
      </c>
      <c r="J1620">
        <v>0.224092883978913</v>
      </c>
      <c r="K1620">
        <v>312</v>
      </c>
      <c r="L162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20" s="5" cm="1">
        <f t="array" ref="M1620">MAX(IF((ProjectInfoTable[ProjectName]=DiscreteStatsTable[[#This Row],[ProjectName]]),(ProjectInfoTable[ProjectName]=DiscreteStatsTable[[#This Row],[ProjectName]])*ProjectInfoTable[NumberOfReplications]))</f>
        <v>50</v>
      </c>
      <c r="N1620" s="5" cm="1">
        <f t="array" ref="N1620">IFERROR(AVERAGE(IF((DiscreteStatsTable[GroupByKey]=DiscreteStatsTable[[#This Row],[GroupByKey]]),(DiscreteStatsTable[GroupByKey]=DiscreteStatsTable[[#This Row],[GroupByKey]])*DiscreteStatsTable[Average])),0)</f>
        <v>0.12177686007467209</v>
      </c>
      <c r="O1620" s="5" cm="1">
        <f t="array" ref="O162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20" s="5" cm="1">
        <f t="array" ref="P1620">MAX(IF((ProjectInfoTable[ProjectName]=DiscreteStatsTable[[#This Row],[ProjectName]]),(ProjectInfoTable[ProjectName]=DiscreteStatsTable[[#This Row],[ProjectName]])*ProjectInfoTable[ConfidenceInterval]))</f>
        <v>0.95</v>
      </c>
      <c r="Q1620" s="5">
        <f>IF(AND(DiscreteStatsTable[[#This Row],[RepsWithStatObserved]]=1,Y1620=0),200000000000000000000,IFERROR(_xlfn.T.INV.2T(1 -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20" s="5" cm="1">
        <f t="array" ref="R1620">MIN(IF((DiscreteStatsTable[GroupByKey]=DiscreteStatsTable[[#This Row],[GroupByKey]]),(DiscreteStatsTable[GroupByKey]=DiscreteStatsTable[[#This Row],[GroupByKey]])*DiscreteStatsTable[Average]))</f>
        <v>0.118188408210118</v>
      </c>
      <c r="S1620" s="5" cm="1">
        <f t="array" ref="S1620">MAX(IF((DiscreteStatsTable[GroupByKey]=DiscreteStatsTable[[#This Row],[GroupByKey]]),(DiscreteStatsTable[GroupByKey]=DiscreteStatsTable[[#This Row],[GroupByKey]])*DiscreteStatsTable[Average]))</f>
        <v>0.12678788848097999</v>
      </c>
      <c r="T1620" s="5" cm="1">
        <f t="array" ref="T1620">MIN(IF((DiscreteStatsTable[GroupByKey]=DiscreteStatsTable[[#This Row],[GroupByKey]]),(DiscreteStatsTable[GroupByKey]=DiscreteStatsTable[[#This Row],[GroupByKey]])*DiscreteStatsTable[Minimum]))</f>
        <v>5.0204876038262097E-2</v>
      </c>
      <c r="U1620" s="5" cm="1">
        <f t="array" ref="U1620">MAX(IF((DiscreteStatsTable[GroupByKey]=DiscreteStatsTable[[#This Row],[GroupByKey]]),(DiscreteStatsTable[GroupByKey]=DiscreteStatsTable[[#This Row],[GroupByKey]])*DiscreteStatsTable[Maximum]))</f>
        <v>0.23262438213749501</v>
      </c>
      <c r="V1620" s="5" cm="1">
        <f t="array" ref="V1620">IFERROR(AVERAGE(IF((DiscreteStatsTable[GroupByKey]=DiscreteStatsTable[[#This Row],[GroupByKey]]),(DiscreteStatsTable[GroupByKey]=DiscreteStatsTable[[#This Row],[GroupByKey]])*DiscreteStatsTable[NumberObservations])),0)</f>
        <v>305.8</v>
      </c>
      <c r="W1620" s="5">
        <f>IF((DiscreteStatsTable[[#This Row],[RepsRequested]]&gt;1),DiscreteStatsTable[[#This Row],[HalfWidth]],DiscreteStatsTable[[#This Row],[BatchMeansHalfWidth]])</f>
        <v>6.3220777360200328E-4</v>
      </c>
      <c r="X1620" s="5" cm="1">
        <f t="array" ref="X1620">COUNT(IF((DiscreteStatsTable[GroupByKey]=DiscreteStatsTable[[#This Row],[GroupByKey]]),(DiscreteStatsTable[GroupByKey]=DiscreteStatsTable[[#This Row],[GroupByKey]])*DiscreteStatsTable[Replication]))</f>
        <v>50</v>
      </c>
      <c r="Y1620" s="5">
        <f>IF(DiscreteStatsTable[[#This Row],[RepsRequested]]=DiscreteStatsTable[[#This Row],[RepsWithStatObserved]],1,0)</f>
        <v>1</v>
      </c>
    </row>
    <row r="1621" spans="1:25" x14ac:dyDescent="0.25">
      <c r="A1621" t="s">
        <v>68</v>
      </c>
      <c r="B1621" t="s">
        <v>70</v>
      </c>
      <c r="C1621">
        <v>37</v>
      </c>
      <c r="D1621" t="s">
        <v>99</v>
      </c>
      <c r="E1621" t="s">
        <v>76</v>
      </c>
      <c r="F1621" t="s">
        <v>73</v>
      </c>
      <c r="G1621">
        <v>3.7335612318541198</v>
      </c>
      <c r="H1621">
        <v>2E+20</v>
      </c>
      <c r="I1621">
        <v>1.6154127821262101</v>
      </c>
      <c r="J1621">
        <v>6.7227865193673901</v>
      </c>
      <c r="K1621">
        <v>312</v>
      </c>
      <c r="L162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21" s="5" cm="1">
        <f t="array" ref="M1621">MAX(IF((ProjectInfoTable[ProjectName]=DiscreteStatsTable[[#This Row],[ProjectName]]),(ProjectInfoTable[ProjectName]=DiscreteStatsTable[[#This Row],[ProjectName]])*ProjectInfoTable[NumberOfReplications]))</f>
        <v>50</v>
      </c>
      <c r="N1621" s="5" cm="1">
        <f t="array" ref="N1621">IFERROR(AVERAGE(IF((DiscreteStatsTable[GroupByKey]=DiscreteStatsTable[[#This Row],[GroupByKey]]),(DiscreteStatsTable[GroupByKey]=DiscreteStatsTable[[#This Row],[GroupByKey]])*DiscreteStatsTable[Average])),0)</f>
        <v>3.653305802240161</v>
      </c>
      <c r="O1621" s="5" cm="1">
        <f t="array" ref="O1621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21" s="5" cm="1">
        <f t="array" ref="P1621">MAX(IF((ProjectInfoTable[ProjectName]=DiscreteStatsTable[[#This Row],[ProjectName]]),(ProjectInfoTable[ProjectName]=DiscreteStatsTable[[#This Row],[ProjectName]])*ProjectInfoTable[ConfidenceInterval]))</f>
        <v>0.95</v>
      </c>
      <c r="Q1621" s="5">
        <f>IF(AND(DiscreteStatsTable[[#This Row],[RepsWithStatObserved]]=1,Y1621=0),200000000000000000000,IFERROR(_xlfn.T.INV.2T(1 -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21" s="5" cm="1">
        <f t="array" ref="R1621">MIN(IF((DiscreteStatsTable[GroupByKey]=DiscreteStatsTable[[#This Row],[GroupByKey]]),(DiscreteStatsTable[GroupByKey]=DiscreteStatsTable[[#This Row],[GroupByKey]])*DiscreteStatsTable[Average]))</f>
        <v>3.54565224630353</v>
      </c>
      <c r="S1621" s="5" cm="1">
        <f t="array" ref="S1621">MAX(IF((DiscreteStatsTable[GroupByKey]=DiscreteStatsTable[[#This Row],[GroupByKey]]),(DiscreteStatsTable[GroupByKey]=DiscreteStatsTable[[#This Row],[GroupByKey]])*DiscreteStatsTable[Average]))</f>
        <v>3.8036366544294</v>
      </c>
      <c r="T1621" s="5" cm="1">
        <f t="array" ref="T1621">MIN(IF((DiscreteStatsTable[GroupByKey]=DiscreteStatsTable[[#This Row],[GroupByKey]]),(DiscreteStatsTable[GroupByKey]=DiscreteStatsTable[[#This Row],[GroupByKey]])*DiscreteStatsTable[Minimum]))</f>
        <v>1.5061462811478601</v>
      </c>
      <c r="U1621" s="5" cm="1">
        <f t="array" ref="U1621">MAX(IF((DiscreteStatsTable[GroupByKey]=DiscreteStatsTable[[#This Row],[GroupByKey]]),(DiscreteStatsTable[GroupByKey]=DiscreteStatsTable[[#This Row],[GroupByKey]])*DiscreteStatsTable[Maximum]))</f>
        <v>6.9787314641248503</v>
      </c>
      <c r="V1621" s="5" cm="1">
        <f t="array" ref="V1621">IFERROR(AVERAGE(IF((DiscreteStatsTable[GroupByKey]=DiscreteStatsTable[[#This Row],[GroupByKey]]),(DiscreteStatsTable[GroupByKey]=DiscreteStatsTable[[#This Row],[GroupByKey]])*DiscreteStatsTable[NumberObservations])),0)</f>
        <v>305.8</v>
      </c>
      <c r="W1621" s="5">
        <f>IF((DiscreteStatsTable[[#This Row],[RepsRequested]]&gt;1),DiscreteStatsTable[[#This Row],[HalfWidth]],DiscreteStatsTable[[#This Row],[BatchMeansHalfWidth]])</f>
        <v>1.8966233208060453E-2</v>
      </c>
      <c r="X1621" s="5" cm="1">
        <f t="array" ref="X1621">COUNT(IF((DiscreteStatsTable[GroupByKey]=DiscreteStatsTable[[#This Row],[GroupByKey]]),(DiscreteStatsTable[GroupByKey]=DiscreteStatsTable[[#This Row],[GroupByKey]])*DiscreteStatsTable[Replication]))</f>
        <v>50</v>
      </c>
      <c r="Y1621" s="5">
        <f>IF(DiscreteStatsTable[[#This Row],[RepsRequested]]=DiscreteStatsTable[[#This Row],[RepsWithStatObserved]],1,0)</f>
        <v>1</v>
      </c>
    </row>
    <row r="1622" spans="1:25" x14ac:dyDescent="0.25">
      <c r="A1622" t="s">
        <v>68</v>
      </c>
      <c r="B1622" t="s">
        <v>70</v>
      </c>
      <c r="C1622">
        <v>37</v>
      </c>
      <c r="D1622" t="s">
        <v>99</v>
      </c>
      <c r="E1622" t="s">
        <v>77</v>
      </c>
      <c r="F1622" t="s">
        <v>73</v>
      </c>
      <c r="G1622">
        <v>0</v>
      </c>
      <c r="H1622">
        <v>2E+20</v>
      </c>
      <c r="I1622">
        <v>0</v>
      </c>
      <c r="J1622">
        <v>0</v>
      </c>
      <c r="K1622">
        <v>312</v>
      </c>
      <c r="L162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22" s="5" cm="1">
        <f t="array" ref="M1622">MAX(IF((ProjectInfoTable[ProjectName]=DiscreteStatsTable[[#This Row],[ProjectName]]),(ProjectInfoTable[ProjectName]=DiscreteStatsTable[[#This Row],[ProjectName]])*ProjectInfoTable[NumberOfReplications]))</f>
        <v>50</v>
      </c>
      <c r="N1622" s="5" cm="1">
        <f t="array" ref="N1622">IFERROR(AVERAGE(IF((DiscreteStatsTable[GroupByKey]=DiscreteStatsTable[[#This Row],[GroupByKey]]),(DiscreteStatsTable[GroupByKey]=DiscreteStatsTable[[#This Row],[GroupByKey]])*DiscreteStatsTable[Average])),0)</f>
        <v>0</v>
      </c>
      <c r="O1622" s="5" cm="1">
        <f t="array" ref="O1622">IFERROR(_xlfn.STDEV.S(IF((DiscreteStatsTable[GroupByKey]=DiscreteStatsTable[[#This Row],[GroupByKey]]),(DiscreteStatsTable[GroupByKey]=DiscreteStatsTable[[#This Row],[GroupByKey]])*DiscreteStatsTable[Average])),0)</f>
        <v>0</v>
      </c>
      <c r="P1622" s="5" cm="1">
        <f t="array" ref="P1622">MAX(IF((ProjectInfoTable[ProjectName]=DiscreteStatsTable[[#This Row],[ProjectName]]),(ProjectInfoTable[ProjectName]=DiscreteStatsTable[[#This Row],[ProjectName]])*ProjectInfoTable[ConfidenceInterval]))</f>
        <v>0.95</v>
      </c>
      <c r="Q1622" s="5">
        <f>IF(AND(DiscreteStatsTable[[#This Row],[RepsWithStatObserved]]=1,Y1622=0),200000000000000000000,IFERROR(_xlfn.T.INV.2T(1 -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22" s="5" cm="1">
        <f t="array" ref="R1622">MIN(IF((DiscreteStatsTable[GroupByKey]=DiscreteStatsTable[[#This Row],[GroupByKey]]),(DiscreteStatsTable[GroupByKey]=DiscreteStatsTable[[#This Row],[GroupByKey]])*DiscreteStatsTable[Average]))</f>
        <v>0</v>
      </c>
      <c r="S1622" s="5" cm="1">
        <f t="array" ref="S1622">MAX(IF((DiscreteStatsTable[GroupByKey]=DiscreteStatsTable[[#This Row],[GroupByKey]]),(DiscreteStatsTable[GroupByKey]=DiscreteStatsTable[[#This Row],[GroupByKey]])*DiscreteStatsTable[Average]))</f>
        <v>0</v>
      </c>
      <c r="T1622" s="5" cm="1">
        <f t="array" ref="T1622">MIN(IF((DiscreteStatsTable[GroupByKey]=DiscreteStatsTable[[#This Row],[GroupByKey]]),(DiscreteStatsTable[GroupByKey]=DiscreteStatsTable[[#This Row],[GroupByKey]])*DiscreteStatsTable[Minimum]))</f>
        <v>0</v>
      </c>
      <c r="U1622" s="5" cm="1">
        <f t="array" ref="U1622">MAX(IF((DiscreteStatsTable[GroupByKey]=DiscreteStatsTable[[#This Row],[GroupByKey]]),(DiscreteStatsTable[GroupByKey]=DiscreteStatsTable[[#This Row],[GroupByKey]])*DiscreteStatsTable[Maximum]))</f>
        <v>0</v>
      </c>
      <c r="V1622" s="5" cm="1">
        <f t="array" ref="V1622">IFERROR(AVERAGE(IF((DiscreteStatsTable[GroupByKey]=DiscreteStatsTable[[#This Row],[GroupByKey]]),(DiscreteStatsTable[GroupByKey]=DiscreteStatsTable[[#This Row],[GroupByKey]])*DiscreteStatsTable[NumberObservations])),0)</f>
        <v>305.8</v>
      </c>
      <c r="W1622" s="5">
        <f>IF((DiscreteStatsTable[[#This Row],[RepsRequested]]&gt;1),DiscreteStatsTable[[#This Row],[HalfWidth]],DiscreteStatsTable[[#This Row],[BatchMeansHalfWidth]])</f>
        <v>0</v>
      </c>
      <c r="X1622" s="5" cm="1">
        <f t="array" ref="X1622">COUNT(IF((DiscreteStatsTable[GroupByKey]=DiscreteStatsTable[[#This Row],[GroupByKey]]),(DiscreteStatsTable[GroupByKey]=DiscreteStatsTable[[#This Row],[GroupByKey]])*DiscreteStatsTable[Replication]))</f>
        <v>50</v>
      </c>
      <c r="Y1622" s="5">
        <f>IF(DiscreteStatsTable[[#This Row],[RepsRequested]]=DiscreteStatsTable[[#This Row],[RepsWithStatObserved]],1,0)</f>
        <v>1</v>
      </c>
    </row>
    <row r="1623" spans="1:25" x14ac:dyDescent="0.25">
      <c r="A1623" t="s">
        <v>68</v>
      </c>
      <c r="B1623" t="s">
        <v>70</v>
      </c>
      <c r="C1623">
        <v>37</v>
      </c>
      <c r="D1623" t="s">
        <v>99</v>
      </c>
      <c r="E1623" t="s">
        <v>78</v>
      </c>
      <c r="F1623" t="s">
        <v>73</v>
      </c>
      <c r="G1623">
        <v>0.44060065373194801</v>
      </c>
      <c r="H1623">
        <v>2E+20</v>
      </c>
      <c r="I1623">
        <v>0</v>
      </c>
      <c r="J1623">
        <v>3.0615284908426501</v>
      </c>
      <c r="K1623">
        <v>312</v>
      </c>
      <c r="L162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23" s="5" cm="1">
        <f t="array" ref="M1623">MAX(IF((ProjectInfoTable[ProjectName]=DiscreteStatsTable[[#This Row],[ProjectName]]),(ProjectInfoTable[ProjectName]=DiscreteStatsTable[[#This Row],[ProjectName]])*ProjectInfoTable[NumberOfReplications]))</f>
        <v>50</v>
      </c>
      <c r="N1623" s="5" cm="1">
        <f t="array" ref="N1623">IFERROR(AVERAGE(IF((DiscreteStatsTable[GroupByKey]=DiscreteStatsTable[[#This Row],[GroupByKey]]),(DiscreteStatsTable[GroupByKey]=DiscreteStatsTable[[#This Row],[GroupByKey]])*DiscreteStatsTable[Average])),0)</f>
        <v>0.39514726730674299</v>
      </c>
      <c r="O1623" s="5" cm="1">
        <f t="array" ref="O1623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23" s="5" cm="1">
        <f t="array" ref="P1623">MAX(IF((ProjectInfoTable[ProjectName]=DiscreteStatsTable[[#This Row],[ProjectName]]),(ProjectInfoTable[ProjectName]=DiscreteStatsTable[[#This Row],[ProjectName]])*ProjectInfoTable[ConfidenceInterval]))</f>
        <v>0.95</v>
      </c>
      <c r="Q1623" s="5">
        <f>IF(AND(DiscreteStatsTable[[#This Row],[RepsWithStatObserved]]=1,Y1623=0),200000000000000000000,IFERROR(_xlfn.T.INV.2T(1 -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23" s="5" cm="1">
        <f t="array" ref="R1623">MIN(IF((DiscreteStatsTable[GroupByKey]=DiscreteStatsTable[[#This Row],[GroupByKey]]),(DiscreteStatsTable[GroupByKey]=DiscreteStatsTable[[#This Row],[GroupByKey]])*DiscreteStatsTable[Average]))</f>
        <v>0.237432783899929</v>
      </c>
      <c r="S1623" s="5" cm="1">
        <f t="array" ref="S1623">MAX(IF((DiscreteStatsTable[GroupByKey]=DiscreteStatsTable[[#This Row],[GroupByKey]]),(DiscreteStatsTable[GroupByKey]=DiscreteStatsTable[[#This Row],[GroupByKey]])*DiscreteStatsTable[Average]))</f>
        <v>0.84867511073416402</v>
      </c>
      <c r="T1623" s="5" cm="1">
        <f t="array" ref="T1623">MIN(IF((DiscreteStatsTable[GroupByKey]=DiscreteStatsTable[[#This Row],[GroupByKey]]),(DiscreteStatsTable[GroupByKey]=DiscreteStatsTable[[#This Row],[GroupByKey]])*DiscreteStatsTable[Minimum]))</f>
        <v>0</v>
      </c>
      <c r="U1623" s="5" cm="1">
        <f t="array" ref="U1623">MAX(IF((DiscreteStatsTable[GroupByKey]=DiscreteStatsTable[[#This Row],[GroupByKey]]),(DiscreteStatsTable[GroupByKey]=DiscreteStatsTable[[#This Row],[GroupByKey]])*DiscreteStatsTable[Maximum]))</f>
        <v>8.0759045309264508</v>
      </c>
      <c r="V1623" s="5" cm="1">
        <f t="array" ref="V1623">IFERROR(AVERAGE(IF((DiscreteStatsTable[GroupByKey]=DiscreteStatsTable[[#This Row],[GroupByKey]]),(DiscreteStatsTable[GroupByKey]=DiscreteStatsTable[[#This Row],[GroupByKey]])*DiscreteStatsTable[NumberObservations])),0)</f>
        <v>305.8</v>
      </c>
      <c r="W1623" s="5">
        <f>IF((DiscreteStatsTable[[#This Row],[RepsRequested]]&gt;1),DiscreteStatsTable[[#This Row],[HalfWidth]],DiscreteStatsTable[[#This Row],[BatchMeansHalfWidth]])</f>
        <v>3.0763164648454102E-2</v>
      </c>
      <c r="X1623" s="5" cm="1">
        <f t="array" ref="X1623">COUNT(IF((DiscreteStatsTable[GroupByKey]=DiscreteStatsTable[[#This Row],[GroupByKey]]),(DiscreteStatsTable[GroupByKey]=DiscreteStatsTable[[#This Row],[GroupByKey]])*DiscreteStatsTable[Replication]))</f>
        <v>50</v>
      </c>
      <c r="Y1623" s="5">
        <f>IF(DiscreteStatsTable[[#This Row],[RepsRequested]]=DiscreteStatsTable[[#This Row],[RepsWithStatObserved]],1,0)</f>
        <v>1</v>
      </c>
    </row>
    <row r="1624" spans="1:25" x14ac:dyDescent="0.25">
      <c r="A1624" t="s">
        <v>68</v>
      </c>
      <c r="B1624" t="s">
        <v>70</v>
      </c>
      <c r="C1624">
        <v>38</v>
      </c>
      <c r="D1624" t="s">
        <v>99</v>
      </c>
      <c r="E1624" t="s">
        <v>72</v>
      </c>
      <c r="F1624" t="s">
        <v>73</v>
      </c>
      <c r="G1624">
        <v>0.11987733866893401</v>
      </c>
      <c r="H1624">
        <v>2E+20</v>
      </c>
      <c r="I1624">
        <v>5.2453656035936498E-2</v>
      </c>
      <c r="J1624">
        <v>0.222916623822387</v>
      </c>
      <c r="K1624">
        <v>309</v>
      </c>
      <c r="L162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24" s="5" cm="1">
        <f t="array" ref="M1624">MAX(IF((ProjectInfoTable[ProjectName]=DiscreteStatsTable[[#This Row],[ProjectName]]),(ProjectInfoTable[ProjectName]=DiscreteStatsTable[[#This Row],[ProjectName]])*ProjectInfoTable[NumberOfReplications]))</f>
        <v>50</v>
      </c>
      <c r="N1624" s="5" cm="1">
        <f t="array" ref="N1624">IFERROR(AVERAGE(IF((DiscreteStatsTable[GroupByKey]=DiscreteStatsTable[[#This Row],[GroupByKey]]),(DiscreteStatsTable[GroupByKey]=DiscreteStatsTable[[#This Row],[GroupByKey]])*DiscreteStatsTable[Average])),0)</f>
        <v>0.12177686007467209</v>
      </c>
      <c r="O1624" s="5" cm="1">
        <f t="array" ref="O162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24" s="5" cm="1">
        <f t="array" ref="P1624">MAX(IF((ProjectInfoTable[ProjectName]=DiscreteStatsTable[[#This Row],[ProjectName]]),(ProjectInfoTable[ProjectName]=DiscreteStatsTable[[#This Row],[ProjectName]])*ProjectInfoTable[ConfidenceInterval]))</f>
        <v>0.95</v>
      </c>
      <c r="Q1624" s="5">
        <f>IF(AND(DiscreteStatsTable[[#This Row],[RepsWithStatObserved]]=1,Y1624=0),200000000000000000000,IFERROR(_xlfn.T.INV.2T(1 -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24" s="5" cm="1">
        <f t="array" ref="R1624">MIN(IF((DiscreteStatsTable[GroupByKey]=DiscreteStatsTable[[#This Row],[GroupByKey]]),(DiscreteStatsTable[GroupByKey]=DiscreteStatsTable[[#This Row],[GroupByKey]])*DiscreteStatsTable[Average]))</f>
        <v>0.118188408210118</v>
      </c>
      <c r="S1624" s="5" cm="1">
        <f t="array" ref="S1624">MAX(IF((DiscreteStatsTable[GroupByKey]=DiscreteStatsTable[[#This Row],[GroupByKey]]),(DiscreteStatsTable[GroupByKey]=DiscreteStatsTable[[#This Row],[GroupByKey]])*DiscreteStatsTable[Average]))</f>
        <v>0.12678788848097999</v>
      </c>
      <c r="T1624" s="5" cm="1">
        <f t="array" ref="T1624">MIN(IF((DiscreteStatsTable[GroupByKey]=DiscreteStatsTable[[#This Row],[GroupByKey]]),(DiscreteStatsTable[GroupByKey]=DiscreteStatsTable[[#This Row],[GroupByKey]])*DiscreteStatsTable[Minimum]))</f>
        <v>5.0204876038262097E-2</v>
      </c>
      <c r="U1624" s="5" cm="1">
        <f t="array" ref="U1624">MAX(IF((DiscreteStatsTable[GroupByKey]=DiscreteStatsTable[[#This Row],[GroupByKey]]),(DiscreteStatsTable[GroupByKey]=DiscreteStatsTable[[#This Row],[GroupByKey]])*DiscreteStatsTable[Maximum]))</f>
        <v>0.23262438213749501</v>
      </c>
      <c r="V1624" s="5" cm="1">
        <f t="array" ref="V1624">IFERROR(AVERAGE(IF((DiscreteStatsTable[GroupByKey]=DiscreteStatsTable[[#This Row],[GroupByKey]]),(DiscreteStatsTable[GroupByKey]=DiscreteStatsTable[[#This Row],[GroupByKey]])*DiscreteStatsTable[NumberObservations])),0)</f>
        <v>305.8</v>
      </c>
      <c r="W1624" s="5">
        <f>IF((DiscreteStatsTable[[#This Row],[RepsRequested]]&gt;1),DiscreteStatsTable[[#This Row],[HalfWidth]],DiscreteStatsTable[[#This Row],[BatchMeansHalfWidth]])</f>
        <v>6.3220777360200328E-4</v>
      </c>
      <c r="X1624" s="5" cm="1">
        <f t="array" ref="X1624">COUNT(IF((DiscreteStatsTable[GroupByKey]=DiscreteStatsTable[[#This Row],[GroupByKey]]),(DiscreteStatsTable[GroupByKey]=DiscreteStatsTable[[#This Row],[GroupByKey]])*DiscreteStatsTable[Replication]))</f>
        <v>50</v>
      </c>
      <c r="Y1624" s="5">
        <f>IF(DiscreteStatsTable[[#This Row],[RepsRequested]]=DiscreteStatsTable[[#This Row],[RepsWithStatObserved]],1,0)</f>
        <v>1</v>
      </c>
    </row>
    <row r="1625" spans="1:25" x14ac:dyDescent="0.25">
      <c r="A1625" t="s">
        <v>68</v>
      </c>
      <c r="B1625" t="s">
        <v>70</v>
      </c>
      <c r="C1625">
        <v>38</v>
      </c>
      <c r="D1625" t="s">
        <v>99</v>
      </c>
      <c r="E1625" t="s">
        <v>74</v>
      </c>
      <c r="F1625" t="s">
        <v>73</v>
      </c>
      <c r="G1625">
        <v>4.0071831993054401</v>
      </c>
      <c r="H1625">
        <v>2E+20</v>
      </c>
      <c r="I1625">
        <v>1.5736096810781</v>
      </c>
      <c r="J1625">
        <v>9.8516800559378908</v>
      </c>
      <c r="K1625">
        <v>309</v>
      </c>
      <c r="L162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25" s="5" cm="1">
        <f t="array" ref="M1625">MAX(IF((ProjectInfoTable[ProjectName]=DiscreteStatsTable[[#This Row],[ProjectName]]),(ProjectInfoTable[ProjectName]=DiscreteStatsTable[[#This Row],[ProjectName]])*ProjectInfoTable[NumberOfReplications]))</f>
        <v>50</v>
      </c>
      <c r="N1625" s="5" cm="1">
        <f t="array" ref="N1625">IFERROR(AVERAGE(IF((DiscreteStatsTable[GroupByKey]=DiscreteStatsTable[[#This Row],[GroupByKey]]),(DiscreteStatsTable[GroupByKey]=DiscreteStatsTable[[#This Row],[GroupByKey]])*DiscreteStatsTable[Average])),0)</f>
        <v>4.0484530695469045</v>
      </c>
      <c r="O1625" s="5" cm="1">
        <f t="array" ref="O1625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25" s="5" cm="1">
        <f t="array" ref="P1625">MAX(IF((ProjectInfoTable[ProjectName]=DiscreteStatsTable[[#This Row],[ProjectName]]),(ProjectInfoTable[ProjectName]=DiscreteStatsTable[[#This Row],[ProjectName]])*ProjectInfoTable[ConfidenceInterval]))</f>
        <v>0.95</v>
      </c>
      <c r="Q1625" s="5">
        <f>IF(AND(DiscreteStatsTable[[#This Row],[RepsWithStatObserved]]=1,Y1625=0),200000000000000000000,IFERROR(_xlfn.T.INV.2T(1 -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25" s="5" cm="1">
        <f t="array" ref="R1625">MIN(IF((DiscreteStatsTable[GroupByKey]=DiscreteStatsTable[[#This Row],[GroupByKey]]),(DiscreteStatsTable[GroupByKey]=DiscreteStatsTable[[#This Row],[GroupByKey]])*DiscreteStatsTable[Average]))</f>
        <v>3.8225886263195901</v>
      </c>
      <c r="S1625" s="5" cm="1">
        <f t="array" ref="S1625">MAX(IF((DiscreteStatsTable[GroupByKey]=DiscreteStatsTable[[#This Row],[GroupByKey]]),(DiscreteStatsTable[GroupByKey]=DiscreteStatsTable[[#This Row],[GroupByKey]])*DiscreteStatsTable[Average]))</f>
        <v>4.5313661665321696</v>
      </c>
      <c r="T1625" s="5" cm="1">
        <f t="array" ref="T1625">MIN(IF((DiscreteStatsTable[GroupByKey]=DiscreteStatsTable[[#This Row],[GroupByKey]]),(DiscreteStatsTable[GroupByKey]=DiscreteStatsTable[[#This Row],[GroupByKey]])*DiscreteStatsTable[Minimum]))</f>
        <v>1.5061462811478601</v>
      </c>
      <c r="U1625" s="5" cm="1">
        <f t="array" ref="U1625">MAX(IF((DiscreteStatsTable[GroupByKey]=DiscreteStatsTable[[#This Row],[GroupByKey]]),(DiscreteStatsTable[GroupByKey]=DiscreteStatsTable[[#This Row],[GroupByKey]])*DiscreteStatsTable[Maximum]))</f>
        <v>12.7448467115066</v>
      </c>
      <c r="V1625" s="5" cm="1">
        <f t="array" ref="V1625">IFERROR(AVERAGE(IF((DiscreteStatsTable[GroupByKey]=DiscreteStatsTable[[#This Row],[GroupByKey]]),(DiscreteStatsTable[GroupByKey]=DiscreteStatsTable[[#This Row],[GroupByKey]])*DiscreteStatsTable[NumberObservations])),0)</f>
        <v>305.8</v>
      </c>
      <c r="W1625" s="5">
        <f>IF((DiscreteStatsTable[[#This Row],[RepsRequested]]&gt;1),DiscreteStatsTable[[#This Row],[HalfWidth]],DiscreteStatsTable[[#This Row],[BatchMeansHalfWidth]])</f>
        <v>4.3756559630115342E-2</v>
      </c>
      <c r="X1625" s="5" cm="1">
        <f t="array" ref="X1625">COUNT(IF((DiscreteStatsTable[GroupByKey]=DiscreteStatsTable[[#This Row],[GroupByKey]]),(DiscreteStatsTable[GroupByKey]=DiscreteStatsTable[[#This Row],[GroupByKey]])*DiscreteStatsTable[Replication]))</f>
        <v>50</v>
      </c>
      <c r="Y1625" s="5">
        <f>IF(DiscreteStatsTable[[#This Row],[RepsRequested]]=DiscreteStatsTable[[#This Row],[RepsWithStatObserved]],1,0)</f>
        <v>1</v>
      </c>
    </row>
    <row r="1626" spans="1:25" x14ac:dyDescent="0.25">
      <c r="A1626" t="s">
        <v>68</v>
      </c>
      <c r="B1626" t="s">
        <v>70</v>
      </c>
      <c r="C1626">
        <v>38</v>
      </c>
      <c r="D1626" t="s">
        <v>99</v>
      </c>
      <c r="E1626" t="s">
        <v>75</v>
      </c>
      <c r="F1626" t="s">
        <v>73</v>
      </c>
      <c r="G1626">
        <v>0.11987733866893401</v>
      </c>
      <c r="H1626">
        <v>2E+20</v>
      </c>
      <c r="I1626">
        <v>5.2453656035936498E-2</v>
      </c>
      <c r="J1626">
        <v>0.222916623822387</v>
      </c>
      <c r="K1626">
        <v>309</v>
      </c>
      <c r="L162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26" s="5" cm="1">
        <f t="array" ref="M1626">MAX(IF((ProjectInfoTable[ProjectName]=DiscreteStatsTable[[#This Row],[ProjectName]]),(ProjectInfoTable[ProjectName]=DiscreteStatsTable[[#This Row],[ProjectName]])*ProjectInfoTable[NumberOfReplications]))</f>
        <v>50</v>
      </c>
      <c r="N1626" s="5" cm="1">
        <f t="array" ref="N1626">IFERROR(AVERAGE(IF((DiscreteStatsTable[GroupByKey]=DiscreteStatsTable[[#This Row],[GroupByKey]]),(DiscreteStatsTable[GroupByKey]=DiscreteStatsTable[[#This Row],[GroupByKey]])*DiscreteStatsTable[Average])),0)</f>
        <v>0.12177686007467209</v>
      </c>
      <c r="O1626" s="5" cm="1">
        <f t="array" ref="O162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26" s="5" cm="1">
        <f t="array" ref="P1626">MAX(IF((ProjectInfoTable[ProjectName]=DiscreteStatsTable[[#This Row],[ProjectName]]),(ProjectInfoTable[ProjectName]=DiscreteStatsTable[[#This Row],[ProjectName]])*ProjectInfoTable[ConfidenceInterval]))</f>
        <v>0.95</v>
      </c>
      <c r="Q1626" s="5">
        <f>IF(AND(DiscreteStatsTable[[#This Row],[RepsWithStatObserved]]=1,Y1626=0),200000000000000000000,IFERROR(_xlfn.T.INV.2T(1 -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26" s="5" cm="1">
        <f t="array" ref="R1626">MIN(IF((DiscreteStatsTable[GroupByKey]=DiscreteStatsTable[[#This Row],[GroupByKey]]),(DiscreteStatsTable[GroupByKey]=DiscreteStatsTable[[#This Row],[GroupByKey]])*DiscreteStatsTable[Average]))</f>
        <v>0.118188408210118</v>
      </c>
      <c r="S1626" s="5" cm="1">
        <f t="array" ref="S1626">MAX(IF((DiscreteStatsTable[GroupByKey]=DiscreteStatsTable[[#This Row],[GroupByKey]]),(DiscreteStatsTable[GroupByKey]=DiscreteStatsTable[[#This Row],[GroupByKey]])*DiscreteStatsTable[Average]))</f>
        <v>0.12678788848097999</v>
      </c>
      <c r="T1626" s="5" cm="1">
        <f t="array" ref="T1626">MIN(IF((DiscreteStatsTable[GroupByKey]=DiscreteStatsTable[[#This Row],[GroupByKey]]),(DiscreteStatsTable[GroupByKey]=DiscreteStatsTable[[#This Row],[GroupByKey]])*DiscreteStatsTable[Minimum]))</f>
        <v>5.0204876038262097E-2</v>
      </c>
      <c r="U1626" s="5" cm="1">
        <f t="array" ref="U1626">MAX(IF((DiscreteStatsTable[GroupByKey]=DiscreteStatsTable[[#This Row],[GroupByKey]]),(DiscreteStatsTable[GroupByKey]=DiscreteStatsTable[[#This Row],[GroupByKey]])*DiscreteStatsTable[Maximum]))</f>
        <v>0.23262438213749501</v>
      </c>
      <c r="V1626" s="5" cm="1">
        <f t="array" ref="V1626">IFERROR(AVERAGE(IF((DiscreteStatsTable[GroupByKey]=DiscreteStatsTable[[#This Row],[GroupByKey]]),(DiscreteStatsTable[GroupByKey]=DiscreteStatsTable[[#This Row],[GroupByKey]])*DiscreteStatsTable[NumberObservations])),0)</f>
        <v>305.8</v>
      </c>
      <c r="W1626" s="5">
        <f>IF((DiscreteStatsTable[[#This Row],[RepsRequested]]&gt;1),DiscreteStatsTable[[#This Row],[HalfWidth]],DiscreteStatsTable[[#This Row],[BatchMeansHalfWidth]])</f>
        <v>6.3220777360200328E-4</v>
      </c>
      <c r="X1626" s="5" cm="1">
        <f t="array" ref="X1626">COUNT(IF((DiscreteStatsTable[GroupByKey]=DiscreteStatsTable[[#This Row],[GroupByKey]]),(DiscreteStatsTable[GroupByKey]=DiscreteStatsTable[[#This Row],[GroupByKey]])*DiscreteStatsTable[Replication]))</f>
        <v>50</v>
      </c>
      <c r="Y1626" s="5">
        <f>IF(DiscreteStatsTable[[#This Row],[RepsRequested]]=DiscreteStatsTable[[#This Row],[RepsWithStatObserved]],1,0)</f>
        <v>1</v>
      </c>
    </row>
    <row r="1627" spans="1:25" x14ac:dyDescent="0.25">
      <c r="A1627" t="s">
        <v>68</v>
      </c>
      <c r="B1627" t="s">
        <v>70</v>
      </c>
      <c r="C1627">
        <v>38</v>
      </c>
      <c r="D1627" t="s">
        <v>99</v>
      </c>
      <c r="E1627" t="s">
        <v>76</v>
      </c>
      <c r="F1627" t="s">
        <v>73</v>
      </c>
      <c r="G1627">
        <v>3.5963201600680099</v>
      </c>
      <c r="H1627">
        <v>2E+20</v>
      </c>
      <c r="I1627">
        <v>1.5736096810781</v>
      </c>
      <c r="J1627">
        <v>6.6874987146716203</v>
      </c>
      <c r="K1627">
        <v>309</v>
      </c>
      <c r="L162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27" s="5" cm="1">
        <f t="array" ref="M1627">MAX(IF((ProjectInfoTable[ProjectName]=DiscreteStatsTable[[#This Row],[ProjectName]]),(ProjectInfoTable[ProjectName]=DiscreteStatsTable[[#This Row],[ProjectName]])*ProjectInfoTable[NumberOfReplications]))</f>
        <v>50</v>
      </c>
      <c r="N1627" s="5" cm="1">
        <f t="array" ref="N1627">IFERROR(AVERAGE(IF((DiscreteStatsTable[GroupByKey]=DiscreteStatsTable[[#This Row],[GroupByKey]]),(DiscreteStatsTable[GroupByKey]=DiscreteStatsTable[[#This Row],[GroupByKey]])*DiscreteStatsTable[Average])),0)</f>
        <v>3.653305802240161</v>
      </c>
      <c r="O1627" s="5" cm="1">
        <f t="array" ref="O1627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27" s="5" cm="1">
        <f t="array" ref="P1627">MAX(IF((ProjectInfoTable[ProjectName]=DiscreteStatsTable[[#This Row],[ProjectName]]),(ProjectInfoTable[ProjectName]=DiscreteStatsTable[[#This Row],[ProjectName]])*ProjectInfoTable[ConfidenceInterval]))</f>
        <v>0.95</v>
      </c>
      <c r="Q1627" s="5">
        <f>IF(AND(DiscreteStatsTable[[#This Row],[RepsWithStatObserved]]=1,Y1627=0),200000000000000000000,IFERROR(_xlfn.T.INV.2T(1 -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27" s="5" cm="1">
        <f t="array" ref="R1627">MIN(IF((DiscreteStatsTable[GroupByKey]=DiscreteStatsTable[[#This Row],[GroupByKey]]),(DiscreteStatsTable[GroupByKey]=DiscreteStatsTable[[#This Row],[GroupByKey]])*DiscreteStatsTable[Average]))</f>
        <v>3.54565224630353</v>
      </c>
      <c r="S1627" s="5" cm="1">
        <f t="array" ref="S1627">MAX(IF((DiscreteStatsTable[GroupByKey]=DiscreteStatsTable[[#This Row],[GroupByKey]]),(DiscreteStatsTable[GroupByKey]=DiscreteStatsTable[[#This Row],[GroupByKey]])*DiscreteStatsTable[Average]))</f>
        <v>3.8036366544294</v>
      </c>
      <c r="T1627" s="5" cm="1">
        <f t="array" ref="T1627">MIN(IF((DiscreteStatsTable[GroupByKey]=DiscreteStatsTable[[#This Row],[GroupByKey]]),(DiscreteStatsTable[GroupByKey]=DiscreteStatsTable[[#This Row],[GroupByKey]])*DiscreteStatsTable[Minimum]))</f>
        <v>1.5061462811478601</v>
      </c>
      <c r="U1627" s="5" cm="1">
        <f t="array" ref="U1627">MAX(IF((DiscreteStatsTable[GroupByKey]=DiscreteStatsTable[[#This Row],[GroupByKey]]),(DiscreteStatsTable[GroupByKey]=DiscreteStatsTable[[#This Row],[GroupByKey]])*DiscreteStatsTable[Maximum]))</f>
        <v>6.9787314641248503</v>
      </c>
      <c r="V1627" s="5" cm="1">
        <f t="array" ref="V1627">IFERROR(AVERAGE(IF((DiscreteStatsTable[GroupByKey]=DiscreteStatsTable[[#This Row],[GroupByKey]]),(DiscreteStatsTable[GroupByKey]=DiscreteStatsTable[[#This Row],[GroupByKey]])*DiscreteStatsTable[NumberObservations])),0)</f>
        <v>305.8</v>
      </c>
      <c r="W1627" s="5">
        <f>IF((DiscreteStatsTable[[#This Row],[RepsRequested]]&gt;1),DiscreteStatsTable[[#This Row],[HalfWidth]],DiscreteStatsTable[[#This Row],[BatchMeansHalfWidth]])</f>
        <v>1.8966233208060453E-2</v>
      </c>
      <c r="X1627" s="5" cm="1">
        <f t="array" ref="X1627">COUNT(IF((DiscreteStatsTable[GroupByKey]=DiscreteStatsTable[[#This Row],[GroupByKey]]),(DiscreteStatsTable[GroupByKey]=DiscreteStatsTable[[#This Row],[GroupByKey]])*DiscreteStatsTable[Replication]))</f>
        <v>50</v>
      </c>
      <c r="Y1627" s="5">
        <f>IF(DiscreteStatsTable[[#This Row],[RepsRequested]]=DiscreteStatsTable[[#This Row],[RepsWithStatObserved]],1,0)</f>
        <v>1</v>
      </c>
    </row>
    <row r="1628" spans="1:25" x14ac:dyDescent="0.25">
      <c r="A1628" t="s">
        <v>68</v>
      </c>
      <c r="B1628" t="s">
        <v>70</v>
      </c>
      <c r="C1628">
        <v>38</v>
      </c>
      <c r="D1628" t="s">
        <v>99</v>
      </c>
      <c r="E1628" t="s">
        <v>77</v>
      </c>
      <c r="F1628" t="s">
        <v>73</v>
      </c>
      <c r="G1628">
        <v>0</v>
      </c>
      <c r="H1628">
        <v>2E+20</v>
      </c>
      <c r="I1628">
        <v>0</v>
      </c>
      <c r="J1628">
        <v>0</v>
      </c>
      <c r="K1628">
        <v>309</v>
      </c>
      <c r="L162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28" s="5" cm="1">
        <f t="array" ref="M1628">MAX(IF((ProjectInfoTable[ProjectName]=DiscreteStatsTable[[#This Row],[ProjectName]]),(ProjectInfoTable[ProjectName]=DiscreteStatsTable[[#This Row],[ProjectName]])*ProjectInfoTable[NumberOfReplications]))</f>
        <v>50</v>
      </c>
      <c r="N1628" s="5" cm="1">
        <f t="array" ref="N1628">IFERROR(AVERAGE(IF((DiscreteStatsTable[GroupByKey]=DiscreteStatsTable[[#This Row],[GroupByKey]]),(DiscreteStatsTable[GroupByKey]=DiscreteStatsTable[[#This Row],[GroupByKey]])*DiscreteStatsTable[Average])),0)</f>
        <v>0</v>
      </c>
      <c r="O1628" s="5" cm="1">
        <f t="array" ref="O1628">IFERROR(_xlfn.STDEV.S(IF((DiscreteStatsTable[GroupByKey]=DiscreteStatsTable[[#This Row],[GroupByKey]]),(DiscreteStatsTable[GroupByKey]=DiscreteStatsTable[[#This Row],[GroupByKey]])*DiscreteStatsTable[Average])),0)</f>
        <v>0</v>
      </c>
      <c r="P1628" s="5" cm="1">
        <f t="array" ref="P1628">MAX(IF((ProjectInfoTable[ProjectName]=DiscreteStatsTable[[#This Row],[ProjectName]]),(ProjectInfoTable[ProjectName]=DiscreteStatsTable[[#This Row],[ProjectName]])*ProjectInfoTable[ConfidenceInterval]))</f>
        <v>0.95</v>
      </c>
      <c r="Q1628" s="5">
        <f>IF(AND(DiscreteStatsTable[[#This Row],[RepsWithStatObserved]]=1,Y1628=0),200000000000000000000,IFERROR(_xlfn.T.INV.2T(1 -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28" s="5" cm="1">
        <f t="array" ref="R1628">MIN(IF((DiscreteStatsTable[GroupByKey]=DiscreteStatsTable[[#This Row],[GroupByKey]]),(DiscreteStatsTable[GroupByKey]=DiscreteStatsTable[[#This Row],[GroupByKey]])*DiscreteStatsTable[Average]))</f>
        <v>0</v>
      </c>
      <c r="S1628" s="5" cm="1">
        <f t="array" ref="S1628">MAX(IF((DiscreteStatsTable[GroupByKey]=DiscreteStatsTable[[#This Row],[GroupByKey]]),(DiscreteStatsTable[GroupByKey]=DiscreteStatsTable[[#This Row],[GroupByKey]])*DiscreteStatsTable[Average]))</f>
        <v>0</v>
      </c>
      <c r="T1628" s="5" cm="1">
        <f t="array" ref="T1628">MIN(IF((DiscreteStatsTable[GroupByKey]=DiscreteStatsTable[[#This Row],[GroupByKey]]),(DiscreteStatsTable[GroupByKey]=DiscreteStatsTable[[#This Row],[GroupByKey]])*DiscreteStatsTable[Minimum]))</f>
        <v>0</v>
      </c>
      <c r="U1628" s="5" cm="1">
        <f t="array" ref="U1628">MAX(IF((DiscreteStatsTable[GroupByKey]=DiscreteStatsTable[[#This Row],[GroupByKey]]),(DiscreteStatsTable[GroupByKey]=DiscreteStatsTable[[#This Row],[GroupByKey]])*DiscreteStatsTable[Maximum]))</f>
        <v>0</v>
      </c>
      <c r="V1628" s="5" cm="1">
        <f t="array" ref="V1628">IFERROR(AVERAGE(IF((DiscreteStatsTable[GroupByKey]=DiscreteStatsTable[[#This Row],[GroupByKey]]),(DiscreteStatsTable[GroupByKey]=DiscreteStatsTable[[#This Row],[GroupByKey]])*DiscreteStatsTable[NumberObservations])),0)</f>
        <v>305.8</v>
      </c>
      <c r="W1628" s="5">
        <f>IF((DiscreteStatsTable[[#This Row],[RepsRequested]]&gt;1),DiscreteStatsTable[[#This Row],[HalfWidth]],DiscreteStatsTable[[#This Row],[BatchMeansHalfWidth]])</f>
        <v>0</v>
      </c>
      <c r="X1628" s="5" cm="1">
        <f t="array" ref="X1628">COUNT(IF((DiscreteStatsTable[GroupByKey]=DiscreteStatsTable[[#This Row],[GroupByKey]]),(DiscreteStatsTable[GroupByKey]=DiscreteStatsTable[[#This Row],[GroupByKey]])*DiscreteStatsTable[Replication]))</f>
        <v>50</v>
      </c>
      <c r="Y1628" s="5">
        <f>IF(DiscreteStatsTable[[#This Row],[RepsRequested]]=DiscreteStatsTable[[#This Row],[RepsWithStatObserved]],1,0)</f>
        <v>1</v>
      </c>
    </row>
    <row r="1629" spans="1:25" x14ac:dyDescent="0.25">
      <c r="A1629" t="s">
        <v>68</v>
      </c>
      <c r="B1629" t="s">
        <v>70</v>
      </c>
      <c r="C1629">
        <v>38</v>
      </c>
      <c r="D1629" t="s">
        <v>99</v>
      </c>
      <c r="E1629" t="s">
        <v>78</v>
      </c>
      <c r="F1629" t="s">
        <v>73</v>
      </c>
      <c r="G1629">
        <v>0.410863039237433</v>
      </c>
      <c r="H1629">
        <v>2E+20</v>
      </c>
      <c r="I1629">
        <v>0</v>
      </c>
      <c r="J1629">
        <v>5.2898637646474098</v>
      </c>
      <c r="K1629">
        <v>309</v>
      </c>
      <c r="L162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29" s="5" cm="1">
        <f t="array" ref="M1629">MAX(IF((ProjectInfoTable[ProjectName]=DiscreteStatsTable[[#This Row],[ProjectName]]),(ProjectInfoTable[ProjectName]=DiscreteStatsTable[[#This Row],[ProjectName]])*ProjectInfoTable[NumberOfReplications]))</f>
        <v>50</v>
      </c>
      <c r="N1629" s="5" cm="1">
        <f t="array" ref="N1629">IFERROR(AVERAGE(IF((DiscreteStatsTable[GroupByKey]=DiscreteStatsTable[[#This Row],[GroupByKey]]),(DiscreteStatsTable[GroupByKey]=DiscreteStatsTable[[#This Row],[GroupByKey]])*DiscreteStatsTable[Average])),0)</f>
        <v>0.39514726730674299</v>
      </c>
      <c r="O1629" s="5" cm="1">
        <f t="array" ref="O1629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29" s="5" cm="1">
        <f t="array" ref="P1629">MAX(IF((ProjectInfoTable[ProjectName]=DiscreteStatsTable[[#This Row],[ProjectName]]),(ProjectInfoTable[ProjectName]=DiscreteStatsTable[[#This Row],[ProjectName]])*ProjectInfoTable[ConfidenceInterval]))</f>
        <v>0.95</v>
      </c>
      <c r="Q1629" s="5">
        <f>IF(AND(DiscreteStatsTable[[#This Row],[RepsWithStatObserved]]=1,Y1629=0),200000000000000000000,IFERROR(_xlfn.T.INV.2T(1 -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29" s="5" cm="1">
        <f t="array" ref="R1629">MIN(IF((DiscreteStatsTable[GroupByKey]=DiscreteStatsTable[[#This Row],[GroupByKey]]),(DiscreteStatsTable[GroupByKey]=DiscreteStatsTable[[#This Row],[GroupByKey]])*DiscreteStatsTable[Average]))</f>
        <v>0.237432783899929</v>
      </c>
      <c r="S1629" s="5" cm="1">
        <f t="array" ref="S1629">MAX(IF((DiscreteStatsTable[GroupByKey]=DiscreteStatsTable[[#This Row],[GroupByKey]]),(DiscreteStatsTable[GroupByKey]=DiscreteStatsTable[[#This Row],[GroupByKey]])*DiscreteStatsTable[Average]))</f>
        <v>0.84867511073416402</v>
      </c>
      <c r="T1629" s="5" cm="1">
        <f t="array" ref="T1629">MIN(IF((DiscreteStatsTable[GroupByKey]=DiscreteStatsTable[[#This Row],[GroupByKey]]),(DiscreteStatsTable[GroupByKey]=DiscreteStatsTable[[#This Row],[GroupByKey]])*DiscreteStatsTable[Minimum]))</f>
        <v>0</v>
      </c>
      <c r="U1629" s="5" cm="1">
        <f t="array" ref="U1629">MAX(IF((DiscreteStatsTable[GroupByKey]=DiscreteStatsTable[[#This Row],[GroupByKey]]),(DiscreteStatsTable[GroupByKey]=DiscreteStatsTable[[#This Row],[GroupByKey]])*DiscreteStatsTable[Maximum]))</f>
        <v>8.0759045309264508</v>
      </c>
      <c r="V1629" s="5" cm="1">
        <f t="array" ref="V1629">IFERROR(AVERAGE(IF((DiscreteStatsTable[GroupByKey]=DiscreteStatsTable[[#This Row],[GroupByKey]]),(DiscreteStatsTable[GroupByKey]=DiscreteStatsTable[[#This Row],[GroupByKey]])*DiscreteStatsTable[NumberObservations])),0)</f>
        <v>305.8</v>
      </c>
      <c r="W1629" s="5">
        <f>IF((DiscreteStatsTable[[#This Row],[RepsRequested]]&gt;1),DiscreteStatsTable[[#This Row],[HalfWidth]],DiscreteStatsTable[[#This Row],[BatchMeansHalfWidth]])</f>
        <v>3.0763164648454102E-2</v>
      </c>
      <c r="X1629" s="5" cm="1">
        <f t="array" ref="X1629">COUNT(IF((DiscreteStatsTable[GroupByKey]=DiscreteStatsTable[[#This Row],[GroupByKey]]),(DiscreteStatsTable[GroupByKey]=DiscreteStatsTable[[#This Row],[GroupByKey]])*DiscreteStatsTable[Replication]))</f>
        <v>50</v>
      </c>
      <c r="Y1629" s="5">
        <f>IF(DiscreteStatsTable[[#This Row],[RepsRequested]]=DiscreteStatsTable[[#This Row],[RepsWithStatObserved]],1,0)</f>
        <v>1</v>
      </c>
    </row>
    <row r="1630" spans="1:25" x14ac:dyDescent="0.25">
      <c r="A1630" t="s">
        <v>68</v>
      </c>
      <c r="B1630" t="s">
        <v>70</v>
      </c>
      <c r="C1630">
        <v>39</v>
      </c>
      <c r="D1630" t="s">
        <v>99</v>
      </c>
      <c r="E1630" t="s">
        <v>72</v>
      </c>
      <c r="F1630" t="s">
        <v>73</v>
      </c>
      <c r="G1630">
        <v>0.12190473676621499</v>
      </c>
      <c r="H1630">
        <v>2E+20</v>
      </c>
      <c r="I1630">
        <v>5.4252036245377597E-2</v>
      </c>
      <c r="J1630">
        <v>0.23058300946077001</v>
      </c>
      <c r="K1630">
        <v>298</v>
      </c>
      <c r="L163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30" s="5" cm="1">
        <f t="array" ref="M1630">MAX(IF((ProjectInfoTable[ProjectName]=DiscreteStatsTable[[#This Row],[ProjectName]]),(ProjectInfoTable[ProjectName]=DiscreteStatsTable[[#This Row],[ProjectName]])*ProjectInfoTable[NumberOfReplications]))</f>
        <v>50</v>
      </c>
      <c r="N1630" s="5" cm="1">
        <f t="array" ref="N1630">IFERROR(AVERAGE(IF((DiscreteStatsTable[GroupByKey]=DiscreteStatsTable[[#This Row],[GroupByKey]]),(DiscreteStatsTable[GroupByKey]=DiscreteStatsTable[[#This Row],[GroupByKey]])*DiscreteStatsTable[Average])),0)</f>
        <v>0.12177686007467209</v>
      </c>
      <c r="O1630" s="5" cm="1">
        <f t="array" ref="O163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30" s="5" cm="1">
        <f t="array" ref="P1630">MAX(IF((ProjectInfoTable[ProjectName]=DiscreteStatsTable[[#This Row],[ProjectName]]),(ProjectInfoTable[ProjectName]=DiscreteStatsTable[[#This Row],[ProjectName]])*ProjectInfoTable[ConfidenceInterval]))</f>
        <v>0.95</v>
      </c>
      <c r="Q1630" s="5">
        <f>IF(AND(DiscreteStatsTable[[#This Row],[RepsWithStatObserved]]=1,Y1630=0),200000000000000000000,IFERROR(_xlfn.T.INV.2T(1 -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30" s="5" cm="1">
        <f t="array" ref="R1630">MIN(IF((DiscreteStatsTable[GroupByKey]=DiscreteStatsTable[[#This Row],[GroupByKey]]),(DiscreteStatsTable[GroupByKey]=DiscreteStatsTable[[#This Row],[GroupByKey]])*DiscreteStatsTable[Average]))</f>
        <v>0.118188408210118</v>
      </c>
      <c r="S1630" s="5" cm="1">
        <f t="array" ref="S1630">MAX(IF((DiscreteStatsTable[GroupByKey]=DiscreteStatsTable[[#This Row],[GroupByKey]]),(DiscreteStatsTable[GroupByKey]=DiscreteStatsTable[[#This Row],[GroupByKey]])*DiscreteStatsTable[Average]))</f>
        <v>0.12678788848097999</v>
      </c>
      <c r="T1630" s="5" cm="1">
        <f t="array" ref="T1630">MIN(IF((DiscreteStatsTable[GroupByKey]=DiscreteStatsTable[[#This Row],[GroupByKey]]),(DiscreteStatsTable[GroupByKey]=DiscreteStatsTable[[#This Row],[GroupByKey]])*DiscreteStatsTable[Minimum]))</f>
        <v>5.0204876038262097E-2</v>
      </c>
      <c r="U1630" s="5" cm="1">
        <f t="array" ref="U1630">MAX(IF((DiscreteStatsTable[GroupByKey]=DiscreteStatsTable[[#This Row],[GroupByKey]]),(DiscreteStatsTable[GroupByKey]=DiscreteStatsTable[[#This Row],[GroupByKey]])*DiscreteStatsTable[Maximum]))</f>
        <v>0.23262438213749501</v>
      </c>
      <c r="V1630" s="5" cm="1">
        <f t="array" ref="V1630">IFERROR(AVERAGE(IF((DiscreteStatsTable[GroupByKey]=DiscreteStatsTable[[#This Row],[GroupByKey]]),(DiscreteStatsTable[GroupByKey]=DiscreteStatsTable[[#This Row],[GroupByKey]])*DiscreteStatsTable[NumberObservations])),0)</f>
        <v>305.8</v>
      </c>
      <c r="W1630" s="5">
        <f>IF((DiscreteStatsTable[[#This Row],[RepsRequested]]&gt;1),DiscreteStatsTable[[#This Row],[HalfWidth]],DiscreteStatsTable[[#This Row],[BatchMeansHalfWidth]])</f>
        <v>6.3220777360200328E-4</v>
      </c>
      <c r="X1630" s="5" cm="1">
        <f t="array" ref="X1630">COUNT(IF((DiscreteStatsTable[GroupByKey]=DiscreteStatsTable[[#This Row],[GroupByKey]]),(DiscreteStatsTable[GroupByKey]=DiscreteStatsTable[[#This Row],[GroupByKey]])*DiscreteStatsTable[Replication]))</f>
        <v>50</v>
      </c>
      <c r="Y1630" s="5">
        <f>IF(DiscreteStatsTable[[#This Row],[RepsRequested]]=DiscreteStatsTable[[#This Row],[RepsWithStatObserved]],1,0)</f>
        <v>1</v>
      </c>
    </row>
    <row r="1631" spans="1:25" x14ac:dyDescent="0.25">
      <c r="A1631" t="s">
        <v>68</v>
      </c>
      <c r="B1631" t="s">
        <v>70</v>
      </c>
      <c r="C1631">
        <v>39</v>
      </c>
      <c r="D1631" t="s">
        <v>99</v>
      </c>
      <c r="E1631" t="s">
        <v>74</v>
      </c>
      <c r="F1631" t="s">
        <v>73</v>
      </c>
      <c r="G1631">
        <v>3.9534833749530098</v>
      </c>
      <c r="H1631">
        <v>2E+20</v>
      </c>
      <c r="I1631">
        <v>1.62756108736133</v>
      </c>
      <c r="J1631">
        <v>7.7471722087143498</v>
      </c>
      <c r="K1631">
        <v>298</v>
      </c>
      <c r="L163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31" s="5" cm="1">
        <f t="array" ref="M1631">MAX(IF((ProjectInfoTable[ProjectName]=DiscreteStatsTable[[#This Row],[ProjectName]]),(ProjectInfoTable[ProjectName]=DiscreteStatsTable[[#This Row],[ProjectName]])*ProjectInfoTable[NumberOfReplications]))</f>
        <v>50</v>
      </c>
      <c r="N1631" s="5" cm="1">
        <f t="array" ref="N1631">IFERROR(AVERAGE(IF((DiscreteStatsTable[GroupByKey]=DiscreteStatsTable[[#This Row],[GroupByKey]]),(DiscreteStatsTable[GroupByKey]=DiscreteStatsTable[[#This Row],[GroupByKey]])*DiscreteStatsTable[Average])),0)</f>
        <v>4.0484530695469045</v>
      </c>
      <c r="O1631" s="5" cm="1">
        <f t="array" ref="O1631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31" s="5" cm="1">
        <f t="array" ref="P1631">MAX(IF((ProjectInfoTable[ProjectName]=DiscreteStatsTable[[#This Row],[ProjectName]]),(ProjectInfoTable[ProjectName]=DiscreteStatsTable[[#This Row],[ProjectName]])*ProjectInfoTable[ConfidenceInterval]))</f>
        <v>0.95</v>
      </c>
      <c r="Q1631" s="5">
        <f>IF(AND(DiscreteStatsTable[[#This Row],[RepsWithStatObserved]]=1,Y1631=0),200000000000000000000,IFERROR(_xlfn.T.INV.2T(1 -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31" s="5" cm="1">
        <f t="array" ref="R1631">MIN(IF((DiscreteStatsTable[GroupByKey]=DiscreteStatsTable[[#This Row],[GroupByKey]]),(DiscreteStatsTable[GroupByKey]=DiscreteStatsTable[[#This Row],[GroupByKey]])*DiscreteStatsTable[Average]))</f>
        <v>3.8225886263195901</v>
      </c>
      <c r="S1631" s="5" cm="1">
        <f t="array" ref="S1631">MAX(IF((DiscreteStatsTable[GroupByKey]=DiscreteStatsTable[[#This Row],[GroupByKey]]),(DiscreteStatsTable[GroupByKey]=DiscreteStatsTable[[#This Row],[GroupByKey]])*DiscreteStatsTable[Average]))</f>
        <v>4.5313661665321696</v>
      </c>
      <c r="T1631" s="5" cm="1">
        <f t="array" ref="T1631">MIN(IF((DiscreteStatsTable[GroupByKey]=DiscreteStatsTable[[#This Row],[GroupByKey]]),(DiscreteStatsTable[GroupByKey]=DiscreteStatsTable[[#This Row],[GroupByKey]])*DiscreteStatsTable[Minimum]))</f>
        <v>1.5061462811478601</v>
      </c>
      <c r="U1631" s="5" cm="1">
        <f t="array" ref="U1631">MAX(IF((DiscreteStatsTable[GroupByKey]=DiscreteStatsTable[[#This Row],[GroupByKey]]),(DiscreteStatsTable[GroupByKey]=DiscreteStatsTable[[#This Row],[GroupByKey]])*DiscreteStatsTable[Maximum]))</f>
        <v>12.7448467115066</v>
      </c>
      <c r="V1631" s="5" cm="1">
        <f t="array" ref="V1631">IFERROR(AVERAGE(IF((DiscreteStatsTable[GroupByKey]=DiscreteStatsTable[[#This Row],[GroupByKey]]),(DiscreteStatsTable[GroupByKey]=DiscreteStatsTable[[#This Row],[GroupByKey]])*DiscreteStatsTable[NumberObservations])),0)</f>
        <v>305.8</v>
      </c>
      <c r="W1631" s="5">
        <f>IF((DiscreteStatsTable[[#This Row],[RepsRequested]]&gt;1),DiscreteStatsTable[[#This Row],[HalfWidth]],DiscreteStatsTable[[#This Row],[BatchMeansHalfWidth]])</f>
        <v>4.3756559630115342E-2</v>
      </c>
      <c r="X1631" s="5" cm="1">
        <f t="array" ref="X1631">COUNT(IF((DiscreteStatsTable[GroupByKey]=DiscreteStatsTable[[#This Row],[GroupByKey]]),(DiscreteStatsTable[GroupByKey]=DiscreteStatsTable[[#This Row],[GroupByKey]])*DiscreteStatsTable[Replication]))</f>
        <v>50</v>
      </c>
      <c r="Y1631" s="5">
        <f>IF(DiscreteStatsTable[[#This Row],[RepsRequested]]=DiscreteStatsTable[[#This Row],[RepsWithStatObserved]],1,0)</f>
        <v>1</v>
      </c>
    </row>
    <row r="1632" spans="1:25" x14ac:dyDescent="0.25">
      <c r="A1632" t="s">
        <v>68</v>
      </c>
      <c r="B1632" t="s">
        <v>70</v>
      </c>
      <c r="C1632">
        <v>39</v>
      </c>
      <c r="D1632" t="s">
        <v>99</v>
      </c>
      <c r="E1632" t="s">
        <v>75</v>
      </c>
      <c r="F1632" t="s">
        <v>73</v>
      </c>
      <c r="G1632">
        <v>0.12190473676621499</v>
      </c>
      <c r="H1632">
        <v>2E+20</v>
      </c>
      <c r="I1632">
        <v>5.4252036245377597E-2</v>
      </c>
      <c r="J1632">
        <v>0.23058300946077001</v>
      </c>
      <c r="K1632">
        <v>298</v>
      </c>
      <c r="L163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32" s="5" cm="1">
        <f t="array" ref="M1632">MAX(IF((ProjectInfoTable[ProjectName]=DiscreteStatsTable[[#This Row],[ProjectName]]),(ProjectInfoTable[ProjectName]=DiscreteStatsTable[[#This Row],[ProjectName]])*ProjectInfoTable[NumberOfReplications]))</f>
        <v>50</v>
      </c>
      <c r="N1632" s="5" cm="1">
        <f t="array" ref="N1632">IFERROR(AVERAGE(IF((DiscreteStatsTable[GroupByKey]=DiscreteStatsTable[[#This Row],[GroupByKey]]),(DiscreteStatsTable[GroupByKey]=DiscreteStatsTable[[#This Row],[GroupByKey]])*DiscreteStatsTable[Average])),0)</f>
        <v>0.12177686007467209</v>
      </c>
      <c r="O1632" s="5" cm="1">
        <f t="array" ref="O163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32" s="5" cm="1">
        <f t="array" ref="P1632">MAX(IF((ProjectInfoTable[ProjectName]=DiscreteStatsTable[[#This Row],[ProjectName]]),(ProjectInfoTable[ProjectName]=DiscreteStatsTable[[#This Row],[ProjectName]])*ProjectInfoTable[ConfidenceInterval]))</f>
        <v>0.95</v>
      </c>
      <c r="Q1632" s="5">
        <f>IF(AND(DiscreteStatsTable[[#This Row],[RepsWithStatObserved]]=1,Y1632=0),200000000000000000000,IFERROR(_xlfn.T.INV.2T(1 -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32" s="5" cm="1">
        <f t="array" ref="R1632">MIN(IF((DiscreteStatsTable[GroupByKey]=DiscreteStatsTable[[#This Row],[GroupByKey]]),(DiscreteStatsTable[GroupByKey]=DiscreteStatsTable[[#This Row],[GroupByKey]])*DiscreteStatsTable[Average]))</f>
        <v>0.118188408210118</v>
      </c>
      <c r="S1632" s="5" cm="1">
        <f t="array" ref="S1632">MAX(IF((DiscreteStatsTable[GroupByKey]=DiscreteStatsTable[[#This Row],[GroupByKey]]),(DiscreteStatsTable[GroupByKey]=DiscreteStatsTable[[#This Row],[GroupByKey]])*DiscreteStatsTable[Average]))</f>
        <v>0.12678788848097999</v>
      </c>
      <c r="T1632" s="5" cm="1">
        <f t="array" ref="T1632">MIN(IF((DiscreteStatsTable[GroupByKey]=DiscreteStatsTable[[#This Row],[GroupByKey]]),(DiscreteStatsTable[GroupByKey]=DiscreteStatsTable[[#This Row],[GroupByKey]])*DiscreteStatsTable[Minimum]))</f>
        <v>5.0204876038262097E-2</v>
      </c>
      <c r="U1632" s="5" cm="1">
        <f t="array" ref="U1632">MAX(IF((DiscreteStatsTable[GroupByKey]=DiscreteStatsTable[[#This Row],[GroupByKey]]),(DiscreteStatsTable[GroupByKey]=DiscreteStatsTable[[#This Row],[GroupByKey]])*DiscreteStatsTable[Maximum]))</f>
        <v>0.23262438213749501</v>
      </c>
      <c r="V1632" s="5" cm="1">
        <f t="array" ref="V1632">IFERROR(AVERAGE(IF((DiscreteStatsTable[GroupByKey]=DiscreteStatsTable[[#This Row],[GroupByKey]]),(DiscreteStatsTable[GroupByKey]=DiscreteStatsTable[[#This Row],[GroupByKey]])*DiscreteStatsTable[NumberObservations])),0)</f>
        <v>305.8</v>
      </c>
      <c r="W1632" s="5">
        <f>IF((DiscreteStatsTable[[#This Row],[RepsRequested]]&gt;1),DiscreteStatsTable[[#This Row],[HalfWidth]],DiscreteStatsTable[[#This Row],[BatchMeansHalfWidth]])</f>
        <v>6.3220777360200328E-4</v>
      </c>
      <c r="X1632" s="5" cm="1">
        <f t="array" ref="X1632">COUNT(IF((DiscreteStatsTable[GroupByKey]=DiscreteStatsTable[[#This Row],[GroupByKey]]),(DiscreteStatsTable[GroupByKey]=DiscreteStatsTable[[#This Row],[GroupByKey]])*DiscreteStatsTable[Replication]))</f>
        <v>50</v>
      </c>
      <c r="Y1632" s="5">
        <f>IF(DiscreteStatsTable[[#This Row],[RepsRequested]]=DiscreteStatsTable[[#This Row],[RepsWithStatObserved]],1,0)</f>
        <v>1</v>
      </c>
    </row>
    <row r="1633" spans="1:25" x14ac:dyDescent="0.25">
      <c r="A1633" t="s">
        <v>68</v>
      </c>
      <c r="B1633" t="s">
        <v>70</v>
      </c>
      <c r="C1633">
        <v>39</v>
      </c>
      <c r="D1633" t="s">
        <v>99</v>
      </c>
      <c r="E1633" t="s">
        <v>76</v>
      </c>
      <c r="F1633" t="s">
        <v>73</v>
      </c>
      <c r="G1633">
        <v>3.6571421029864601</v>
      </c>
      <c r="H1633">
        <v>2E+20</v>
      </c>
      <c r="I1633">
        <v>1.62756108736133</v>
      </c>
      <c r="J1633">
        <v>6.9174902838231001</v>
      </c>
      <c r="K1633">
        <v>298</v>
      </c>
      <c r="L163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33" s="5" cm="1">
        <f t="array" ref="M1633">MAX(IF((ProjectInfoTable[ProjectName]=DiscreteStatsTable[[#This Row],[ProjectName]]),(ProjectInfoTable[ProjectName]=DiscreteStatsTable[[#This Row],[ProjectName]])*ProjectInfoTable[NumberOfReplications]))</f>
        <v>50</v>
      </c>
      <c r="N1633" s="5" cm="1">
        <f t="array" ref="N1633">IFERROR(AVERAGE(IF((DiscreteStatsTable[GroupByKey]=DiscreteStatsTable[[#This Row],[GroupByKey]]),(DiscreteStatsTable[GroupByKey]=DiscreteStatsTable[[#This Row],[GroupByKey]])*DiscreteStatsTable[Average])),0)</f>
        <v>3.653305802240161</v>
      </c>
      <c r="O1633" s="5" cm="1">
        <f t="array" ref="O1633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33" s="5" cm="1">
        <f t="array" ref="P1633">MAX(IF((ProjectInfoTable[ProjectName]=DiscreteStatsTable[[#This Row],[ProjectName]]),(ProjectInfoTable[ProjectName]=DiscreteStatsTable[[#This Row],[ProjectName]])*ProjectInfoTable[ConfidenceInterval]))</f>
        <v>0.95</v>
      </c>
      <c r="Q1633" s="5">
        <f>IF(AND(DiscreteStatsTable[[#This Row],[RepsWithStatObserved]]=1,Y1633=0),200000000000000000000,IFERROR(_xlfn.T.INV.2T(1 -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33" s="5" cm="1">
        <f t="array" ref="R1633">MIN(IF((DiscreteStatsTable[GroupByKey]=DiscreteStatsTable[[#This Row],[GroupByKey]]),(DiscreteStatsTable[GroupByKey]=DiscreteStatsTable[[#This Row],[GroupByKey]])*DiscreteStatsTable[Average]))</f>
        <v>3.54565224630353</v>
      </c>
      <c r="S1633" s="5" cm="1">
        <f t="array" ref="S1633">MAX(IF((DiscreteStatsTable[GroupByKey]=DiscreteStatsTable[[#This Row],[GroupByKey]]),(DiscreteStatsTable[GroupByKey]=DiscreteStatsTable[[#This Row],[GroupByKey]])*DiscreteStatsTable[Average]))</f>
        <v>3.8036366544294</v>
      </c>
      <c r="T1633" s="5" cm="1">
        <f t="array" ref="T1633">MIN(IF((DiscreteStatsTable[GroupByKey]=DiscreteStatsTable[[#This Row],[GroupByKey]]),(DiscreteStatsTable[GroupByKey]=DiscreteStatsTable[[#This Row],[GroupByKey]])*DiscreteStatsTable[Minimum]))</f>
        <v>1.5061462811478601</v>
      </c>
      <c r="U1633" s="5" cm="1">
        <f t="array" ref="U1633">MAX(IF((DiscreteStatsTable[GroupByKey]=DiscreteStatsTable[[#This Row],[GroupByKey]]),(DiscreteStatsTable[GroupByKey]=DiscreteStatsTable[[#This Row],[GroupByKey]])*DiscreteStatsTable[Maximum]))</f>
        <v>6.9787314641248503</v>
      </c>
      <c r="V1633" s="5" cm="1">
        <f t="array" ref="V1633">IFERROR(AVERAGE(IF((DiscreteStatsTable[GroupByKey]=DiscreteStatsTable[[#This Row],[GroupByKey]]),(DiscreteStatsTable[GroupByKey]=DiscreteStatsTable[[#This Row],[GroupByKey]])*DiscreteStatsTable[NumberObservations])),0)</f>
        <v>305.8</v>
      </c>
      <c r="W1633" s="5">
        <f>IF((DiscreteStatsTable[[#This Row],[RepsRequested]]&gt;1),DiscreteStatsTable[[#This Row],[HalfWidth]],DiscreteStatsTable[[#This Row],[BatchMeansHalfWidth]])</f>
        <v>1.8966233208060453E-2</v>
      </c>
      <c r="X1633" s="5" cm="1">
        <f t="array" ref="X1633">COUNT(IF((DiscreteStatsTable[GroupByKey]=DiscreteStatsTable[[#This Row],[GroupByKey]]),(DiscreteStatsTable[GroupByKey]=DiscreteStatsTable[[#This Row],[GroupByKey]])*DiscreteStatsTable[Replication]))</f>
        <v>50</v>
      </c>
      <c r="Y1633" s="5">
        <f>IF(DiscreteStatsTable[[#This Row],[RepsRequested]]=DiscreteStatsTable[[#This Row],[RepsWithStatObserved]],1,0)</f>
        <v>1</v>
      </c>
    </row>
    <row r="1634" spans="1:25" x14ac:dyDescent="0.25">
      <c r="A1634" t="s">
        <v>68</v>
      </c>
      <c r="B1634" t="s">
        <v>70</v>
      </c>
      <c r="C1634">
        <v>39</v>
      </c>
      <c r="D1634" t="s">
        <v>99</v>
      </c>
      <c r="E1634" t="s">
        <v>77</v>
      </c>
      <c r="F1634" t="s">
        <v>73</v>
      </c>
      <c r="G1634">
        <v>0</v>
      </c>
      <c r="H1634">
        <v>2E+20</v>
      </c>
      <c r="I1634">
        <v>0</v>
      </c>
      <c r="J1634">
        <v>0</v>
      </c>
      <c r="K1634">
        <v>298</v>
      </c>
      <c r="L163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34" s="5" cm="1">
        <f t="array" ref="M1634">MAX(IF((ProjectInfoTable[ProjectName]=DiscreteStatsTable[[#This Row],[ProjectName]]),(ProjectInfoTable[ProjectName]=DiscreteStatsTable[[#This Row],[ProjectName]])*ProjectInfoTable[NumberOfReplications]))</f>
        <v>50</v>
      </c>
      <c r="N1634" s="5" cm="1">
        <f t="array" ref="N1634">IFERROR(AVERAGE(IF((DiscreteStatsTable[GroupByKey]=DiscreteStatsTable[[#This Row],[GroupByKey]]),(DiscreteStatsTable[GroupByKey]=DiscreteStatsTable[[#This Row],[GroupByKey]])*DiscreteStatsTable[Average])),0)</f>
        <v>0</v>
      </c>
      <c r="O1634" s="5" cm="1">
        <f t="array" ref="O1634">IFERROR(_xlfn.STDEV.S(IF((DiscreteStatsTable[GroupByKey]=DiscreteStatsTable[[#This Row],[GroupByKey]]),(DiscreteStatsTable[GroupByKey]=DiscreteStatsTable[[#This Row],[GroupByKey]])*DiscreteStatsTable[Average])),0)</f>
        <v>0</v>
      </c>
      <c r="P1634" s="5" cm="1">
        <f t="array" ref="P1634">MAX(IF((ProjectInfoTable[ProjectName]=DiscreteStatsTable[[#This Row],[ProjectName]]),(ProjectInfoTable[ProjectName]=DiscreteStatsTable[[#This Row],[ProjectName]])*ProjectInfoTable[ConfidenceInterval]))</f>
        <v>0.95</v>
      </c>
      <c r="Q1634" s="5">
        <f>IF(AND(DiscreteStatsTable[[#This Row],[RepsWithStatObserved]]=1,Y1634=0),200000000000000000000,IFERROR(_xlfn.T.INV.2T(1 -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34" s="5" cm="1">
        <f t="array" ref="R1634">MIN(IF((DiscreteStatsTable[GroupByKey]=DiscreteStatsTable[[#This Row],[GroupByKey]]),(DiscreteStatsTable[GroupByKey]=DiscreteStatsTable[[#This Row],[GroupByKey]])*DiscreteStatsTable[Average]))</f>
        <v>0</v>
      </c>
      <c r="S1634" s="5" cm="1">
        <f t="array" ref="S1634">MAX(IF((DiscreteStatsTable[GroupByKey]=DiscreteStatsTable[[#This Row],[GroupByKey]]),(DiscreteStatsTable[GroupByKey]=DiscreteStatsTable[[#This Row],[GroupByKey]])*DiscreteStatsTable[Average]))</f>
        <v>0</v>
      </c>
      <c r="T1634" s="5" cm="1">
        <f t="array" ref="T1634">MIN(IF((DiscreteStatsTable[GroupByKey]=DiscreteStatsTable[[#This Row],[GroupByKey]]),(DiscreteStatsTable[GroupByKey]=DiscreteStatsTable[[#This Row],[GroupByKey]])*DiscreteStatsTable[Minimum]))</f>
        <v>0</v>
      </c>
      <c r="U1634" s="5" cm="1">
        <f t="array" ref="U1634">MAX(IF((DiscreteStatsTable[GroupByKey]=DiscreteStatsTable[[#This Row],[GroupByKey]]),(DiscreteStatsTable[GroupByKey]=DiscreteStatsTable[[#This Row],[GroupByKey]])*DiscreteStatsTable[Maximum]))</f>
        <v>0</v>
      </c>
      <c r="V1634" s="5" cm="1">
        <f t="array" ref="V1634">IFERROR(AVERAGE(IF((DiscreteStatsTable[GroupByKey]=DiscreteStatsTable[[#This Row],[GroupByKey]]),(DiscreteStatsTable[GroupByKey]=DiscreteStatsTable[[#This Row],[GroupByKey]])*DiscreteStatsTable[NumberObservations])),0)</f>
        <v>305.8</v>
      </c>
      <c r="W1634" s="5">
        <f>IF((DiscreteStatsTable[[#This Row],[RepsRequested]]&gt;1),DiscreteStatsTable[[#This Row],[HalfWidth]],DiscreteStatsTable[[#This Row],[BatchMeansHalfWidth]])</f>
        <v>0</v>
      </c>
      <c r="X1634" s="5" cm="1">
        <f t="array" ref="X1634">COUNT(IF((DiscreteStatsTable[GroupByKey]=DiscreteStatsTable[[#This Row],[GroupByKey]]),(DiscreteStatsTable[GroupByKey]=DiscreteStatsTable[[#This Row],[GroupByKey]])*DiscreteStatsTable[Replication]))</f>
        <v>50</v>
      </c>
      <c r="Y1634" s="5">
        <f>IF(DiscreteStatsTable[[#This Row],[RepsRequested]]=DiscreteStatsTable[[#This Row],[RepsWithStatObserved]],1,0)</f>
        <v>1</v>
      </c>
    </row>
    <row r="1635" spans="1:25" x14ac:dyDescent="0.25">
      <c r="A1635" t="s">
        <v>68</v>
      </c>
      <c r="B1635" t="s">
        <v>70</v>
      </c>
      <c r="C1635">
        <v>39</v>
      </c>
      <c r="D1635" t="s">
        <v>99</v>
      </c>
      <c r="E1635" t="s">
        <v>78</v>
      </c>
      <c r="F1635" t="s">
        <v>73</v>
      </c>
      <c r="G1635">
        <v>0.29634127196655002</v>
      </c>
      <c r="H1635">
        <v>2E+20</v>
      </c>
      <c r="I1635">
        <v>0</v>
      </c>
      <c r="J1635">
        <v>2.9451149829596401</v>
      </c>
      <c r="K1635">
        <v>298</v>
      </c>
      <c r="L163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35" s="5" cm="1">
        <f t="array" ref="M1635">MAX(IF((ProjectInfoTable[ProjectName]=DiscreteStatsTable[[#This Row],[ProjectName]]),(ProjectInfoTable[ProjectName]=DiscreteStatsTable[[#This Row],[ProjectName]])*ProjectInfoTable[NumberOfReplications]))</f>
        <v>50</v>
      </c>
      <c r="N1635" s="5" cm="1">
        <f t="array" ref="N1635">IFERROR(AVERAGE(IF((DiscreteStatsTable[GroupByKey]=DiscreteStatsTable[[#This Row],[GroupByKey]]),(DiscreteStatsTable[GroupByKey]=DiscreteStatsTable[[#This Row],[GroupByKey]])*DiscreteStatsTable[Average])),0)</f>
        <v>0.39514726730674299</v>
      </c>
      <c r="O1635" s="5" cm="1">
        <f t="array" ref="O1635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35" s="5" cm="1">
        <f t="array" ref="P1635">MAX(IF((ProjectInfoTable[ProjectName]=DiscreteStatsTable[[#This Row],[ProjectName]]),(ProjectInfoTable[ProjectName]=DiscreteStatsTable[[#This Row],[ProjectName]])*ProjectInfoTable[ConfidenceInterval]))</f>
        <v>0.95</v>
      </c>
      <c r="Q1635" s="5">
        <f>IF(AND(DiscreteStatsTable[[#This Row],[RepsWithStatObserved]]=1,Y1635=0),200000000000000000000,IFERROR(_xlfn.T.INV.2T(1 -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35" s="5" cm="1">
        <f t="array" ref="R1635">MIN(IF((DiscreteStatsTable[GroupByKey]=DiscreteStatsTable[[#This Row],[GroupByKey]]),(DiscreteStatsTable[GroupByKey]=DiscreteStatsTable[[#This Row],[GroupByKey]])*DiscreteStatsTable[Average]))</f>
        <v>0.237432783899929</v>
      </c>
      <c r="S1635" s="5" cm="1">
        <f t="array" ref="S1635">MAX(IF((DiscreteStatsTable[GroupByKey]=DiscreteStatsTable[[#This Row],[GroupByKey]]),(DiscreteStatsTable[GroupByKey]=DiscreteStatsTable[[#This Row],[GroupByKey]])*DiscreteStatsTable[Average]))</f>
        <v>0.84867511073416402</v>
      </c>
      <c r="T1635" s="5" cm="1">
        <f t="array" ref="T1635">MIN(IF((DiscreteStatsTable[GroupByKey]=DiscreteStatsTable[[#This Row],[GroupByKey]]),(DiscreteStatsTable[GroupByKey]=DiscreteStatsTable[[#This Row],[GroupByKey]])*DiscreteStatsTable[Minimum]))</f>
        <v>0</v>
      </c>
      <c r="U1635" s="5" cm="1">
        <f t="array" ref="U1635">MAX(IF((DiscreteStatsTable[GroupByKey]=DiscreteStatsTable[[#This Row],[GroupByKey]]),(DiscreteStatsTable[GroupByKey]=DiscreteStatsTable[[#This Row],[GroupByKey]])*DiscreteStatsTable[Maximum]))</f>
        <v>8.0759045309264508</v>
      </c>
      <c r="V1635" s="5" cm="1">
        <f t="array" ref="V1635">IFERROR(AVERAGE(IF((DiscreteStatsTable[GroupByKey]=DiscreteStatsTable[[#This Row],[GroupByKey]]),(DiscreteStatsTable[GroupByKey]=DiscreteStatsTable[[#This Row],[GroupByKey]])*DiscreteStatsTable[NumberObservations])),0)</f>
        <v>305.8</v>
      </c>
      <c r="W1635" s="5">
        <f>IF((DiscreteStatsTable[[#This Row],[RepsRequested]]&gt;1),DiscreteStatsTable[[#This Row],[HalfWidth]],DiscreteStatsTable[[#This Row],[BatchMeansHalfWidth]])</f>
        <v>3.0763164648454102E-2</v>
      </c>
      <c r="X1635" s="5" cm="1">
        <f t="array" ref="X1635">COUNT(IF((DiscreteStatsTable[GroupByKey]=DiscreteStatsTable[[#This Row],[GroupByKey]]),(DiscreteStatsTable[GroupByKey]=DiscreteStatsTable[[#This Row],[GroupByKey]])*DiscreteStatsTable[Replication]))</f>
        <v>50</v>
      </c>
      <c r="Y1635" s="5">
        <f>IF(DiscreteStatsTable[[#This Row],[RepsRequested]]=DiscreteStatsTable[[#This Row],[RepsWithStatObserved]],1,0)</f>
        <v>1</v>
      </c>
    </row>
    <row r="1636" spans="1:25" x14ac:dyDescent="0.25">
      <c r="A1636" t="s">
        <v>68</v>
      </c>
      <c r="B1636" t="s">
        <v>70</v>
      </c>
      <c r="C1636">
        <v>40</v>
      </c>
      <c r="D1636" t="s">
        <v>99</v>
      </c>
      <c r="E1636" t="s">
        <v>72</v>
      </c>
      <c r="F1636" t="s">
        <v>73</v>
      </c>
      <c r="G1636">
        <v>0.123569373202303</v>
      </c>
      <c r="H1636">
        <v>2E+20</v>
      </c>
      <c r="I1636">
        <v>5.3213913414648102E-2</v>
      </c>
      <c r="J1636">
        <v>0.21861111698354599</v>
      </c>
      <c r="K1636">
        <v>305</v>
      </c>
      <c r="L163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36" s="5" cm="1">
        <f t="array" ref="M1636">MAX(IF((ProjectInfoTable[ProjectName]=DiscreteStatsTable[[#This Row],[ProjectName]]),(ProjectInfoTable[ProjectName]=DiscreteStatsTable[[#This Row],[ProjectName]])*ProjectInfoTable[NumberOfReplications]))</f>
        <v>50</v>
      </c>
      <c r="N1636" s="5" cm="1">
        <f t="array" ref="N1636">IFERROR(AVERAGE(IF((DiscreteStatsTable[GroupByKey]=DiscreteStatsTable[[#This Row],[GroupByKey]]),(DiscreteStatsTable[GroupByKey]=DiscreteStatsTable[[#This Row],[GroupByKey]])*DiscreteStatsTable[Average])),0)</f>
        <v>0.12177686007467209</v>
      </c>
      <c r="O1636" s="5" cm="1">
        <f t="array" ref="O163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36" s="5" cm="1">
        <f t="array" ref="P1636">MAX(IF((ProjectInfoTable[ProjectName]=DiscreteStatsTable[[#This Row],[ProjectName]]),(ProjectInfoTable[ProjectName]=DiscreteStatsTable[[#This Row],[ProjectName]])*ProjectInfoTable[ConfidenceInterval]))</f>
        <v>0.95</v>
      </c>
      <c r="Q1636" s="5">
        <f>IF(AND(DiscreteStatsTable[[#This Row],[RepsWithStatObserved]]=1,Y1636=0),200000000000000000000,IFERROR(_xlfn.T.INV.2T(1 -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36" s="5" cm="1">
        <f t="array" ref="R1636">MIN(IF((DiscreteStatsTable[GroupByKey]=DiscreteStatsTable[[#This Row],[GroupByKey]]),(DiscreteStatsTable[GroupByKey]=DiscreteStatsTable[[#This Row],[GroupByKey]])*DiscreteStatsTable[Average]))</f>
        <v>0.118188408210118</v>
      </c>
      <c r="S1636" s="5" cm="1">
        <f t="array" ref="S1636">MAX(IF((DiscreteStatsTable[GroupByKey]=DiscreteStatsTable[[#This Row],[GroupByKey]]),(DiscreteStatsTable[GroupByKey]=DiscreteStatsTable[[#This Row],[GroupByKey]])*DiscreteStatsTable[Average]))</f>
        <v>0.12678788848097999</v>
      </c>
      <c r="T1636" s="5" cm="1">
        <f t="array" ref="T1636">MIN(IF((DiscreteStatsTable[GroupByKey]=DiscreteStatsTable[[#This Row],[GroupByKey]]),(DiscreteStatsTable[GroupByKey]=DiscreteStatsTable[[#This Row],[GroupByKey]])*DiscreteStatsTable[Minimum]))</f>
        <v>5.0204876038262097E-2</v>
      </c>
      <c r="U1636" s="5" cm="1">
        <f t="array" ref="U1636">MAX(IF((DiscreteStatsTable[GroupByKey]=DiscreteStatsTable[[#This Row],[GroupByKey]]),(DiscreteStatsTable[GroupByKey]=DiscreteStatsTable[[#This Row],[GroupByKey]])*DiscreteStatsTable[Maximum]))</f>
        <v>0.23262438213749501</v>
      </c>
      <c r="V1636" s="5" cm="1">
        <f t="array" ref="V1636">IFERROR(AVERAGE(IF((DiscreteStatsTable[GroupByKey]=DiscreteStatsTable[[#This Row],[GroupByKey]]),(DiscreteStatsTable[GroupByKey]=DiscreteStatsTable[[#This Row],[GroupByKey]])*DiscreteStatsTable[NumberObservations])),0)</f>
        <v>305.8</v>
      </c>
      <c r="W1636" s="5">
        <f>IF((DiscreteStatsTable[[#This Row],[RepsRequested]]&gt;1),DiscreteStatsTable[[#This Row],[HalfWidth]],DiscreteStatsTable[[#This Row],[BatchMeansHalfWidth]])</f>
        <v>6.3220777360200328E-4</v>
      </c>
      <c r="X1636" s="5" cm="1">
        <f t="array" ref="X1636">COUNT(IF((DiscreteStatsTable[GroupByKey]=DiscreteStatsTable[[#This Row],[GroupByKey]]),(DiscreteStatsTable[GroupByKey]=DiscreteStatsTable[[#This Row],[GroupByKey]])*DiscreteStatsTable[Replication]))</f>
        <v>50</v>
      </c>
      <c r="Y1636" s="5">
        <f>IF(DiscreteStatsTable[[#This Row],[RepsRequested]]=DiscreteStatsTable[[#This Row],[RepsWithStatObserved]],1,0)</f>
        <v>1</v>
      </c>
    </row>
    <row r="1637" spans="1:25" x14ac:dyDescent="0.25">
      <c r="A1637" t="s">
        <v>68</v>
      </c>
      <c r="B1637" t="s">
        <v>70</v>
      </c>
      <c r="C1637">
        <v>40</v>
      </c>
      <c r="D1637" t="s">
        <v>99</v>
      </c>
      <c r="E1637" t="s">
        <v>74</v>
      </c>
      <c r="F1637" t="s">
        <v>73</v>
      </c>
      <c r="G1637">
        <v>4.15361070882454</v>
      </c>
      <c r="H1637">
        <v>2E+20</v>
      </c>
      <c r="I1637">
        <v>1.6713738287537601</v>
      </c>
      <c r="J1637">
        <v>8.3419724122994108</v>
      </c>
      <c r="K1637">
        <v>305</v>
      </c>
      <c r="L163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37" s="5" cm="1">
        <f t="array" ref="M1637">MAX(IF((ProjectInfoTable[ProjectName]=DiscreteStatsTable[[#This Row],[ProjectName]]),(ProjectInfoTable[ProjectName]=DiscreteStatsTable[[#This Row],[ProjectName]])*ProjectInfoTable[NumberOfReplications]))</f>
        <v>50</v>
      </c>
      <c r="N1637" s="5" cm="1">
        <f t="array" ref="N1637">IFERROR(AVERAGE(IF((DiscreteStatsTable[GroupByKey]=DiscreteStatsTable[[#This Row],[GroupByKey]]),(DiscreteStatsTable[GroupByKey]=DiscreteStatsTable[[#This Row],[GroupByKey]])*DiscreteStatsTable[Average])),0)</f>
        <v>4.0484530695469045</v>
      </c>
      <c r="O1637" s="5" cm="1">
        <f t="array" ref="O1637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37" s="5" cm="1">
        <f t="array" ref="P1637">MAX(IF((ProjectInfoTable[ProjectName]=DiscreteStatsTable[[#This Row],[ProjectName]]),(ProjectInfoTable[ProjectName]=DiscreteStatsTable[[#This Row],[ProjectName]])*ProjectInfoTable[ConfidenceInterval]))</f>
        <v>0.95</v>
      </c>
      <c r="Q1637" s="5">
        <f>IF(AND(DiscreteStatsTable[[#This Row],[RepsWithStatObserved]]=1,Y1637=0),200000000000000000000,IFERROR(_xlfn.T.INV.2T(1 -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37" s="5" cm="1">
        <f t="array" ref="R1637">MIN(IF((DiscreteStatsTable[GroupByKey]=DiscreteStatsTable[[#This Row],[GroupByKey]]),(DiscreteStatsTable[GroupByKey]=DiscreteStatsTable[[#This Row],[GroupByKey]])*DiscreteStatsTable[Average]))</f>
        <v>3.8225886263195901</v>
      </c>
      <c r="S1637" s="5" cm="1">
        <f t="array" ref="S1637">MAX(IF((DiscreteStatsTable[GroupByKey]=DiscreteStatsTable[[#This Row],[GroupByKey]]),(DiscreteStatsTable[GroupByKey]=DiscreteStatsTable[[#This Row],[GroupByKey]])*DiscreteStatsTable[Average]))</f>
        <v>4.5313661665321696</v>
      </c>
      <c r="T1637" s="5" cm="1">
        <f t="array" ref="T1637">MIN(IF((DiscreteStatsTable[GroupByKey]=DiscreteStatsTable[[#This Row],[GroupByKey]]),(DiscreteStatsTable[GroupByKey]=DiscreteStatsTable[[#This Row],[GroupByKey]])*DiscreteStatsTable[Minimum]))</f>
        <v>1.5061462811478601</v>
      </c>
      <c r="U1637" s="5" cm="1">
        <f t="array" ref="U1637">MAX(IF((DiscreteStatsTable[GroupByKey]=DiscreteStatsTable[[#This Row],[GroupByKey]]),(DiscreteStatsTable[GroupByKey]=DiscreteStatsTable[[#This Row],[GroupByKey]])*DiscreteStatsTable[Maximum]))</f>
        <v>12.7448467115066</v>
      </c>
      <c r="V1637" s="5" cm="1">
        <f t="array" ref="V1637">IFERROR(AVERAGE(IF((DiscreteStatsTable[GroupByKey]=DiscreteStatsTable[[#This Row],[GroupByKey]]),(DiscreteStatsTable[GroupByKey]=DiscreteStatsTable[[#This Row],[GroupByKey]])*DiscreteStatsTable[NumberObservations])),0)</f>
        <v>305.8</v>
      </c>
      <c r="W1637" s="5">
        <f>IF((DiscreteStatsTable[[#This Row],[RepsRequested]]&gt;1),DiscreteStatsTable[[#This Row],[HalfWidth]],DiscreteStatsTable[[#This Row],[BatchMeansHalfWidth]])</f>
        <v>4.3756559630115342E-2</v>
      </c>
      <c r="X1637" s="5" cm="1">
        <f t="array" ref="X1637">COUNT(IF((DiscreteStatsTable[GroupByKey]=DiscreteStatsTable[[#This Row],[GroupByKey]]),(DiscreteStatsTable[GroupByKey]=DiscreteStatsTable[[#This Row],[GroupByKey]])*DiscreteStatsTable[Replication]))</f>
        <v>50</v>
      </c>
      <c r="Y1637" s="5">
        <f>IF(DiscreteStatsTable[[#This Row],[RepsRequested]]=DiscreteStatsTable[[#This Row],[RepsWithStatObserved]],1,0)</f>
        <v>1</v>
      </c>
    </row>
    <row r="1638" spans="1:25" x14ac:dyDescent="0.25">
      <c r="A1638" t="s">
        <v>68</v>
      </c>
      <c r="B1638" t="s">
        <v>70</v>
      </c>
      <c r="C1638">
        <v>40</v>
      </c>
      <c r="D1638" t="s">
        <v>99</v>
      </c>
      <c r="E1638" t="s">
        <v>75</v>
      </c>
      <c r="F1638" t="s">
        <v>73</v>
      </c>
      <c r="G1638">
        <v>0.123569373202303</v>
      </c>
      <c r="H1638">
        <v>2E+20</v>
      </c>
      <c r="I1638">
        <v>5.3213913414648102E-2</v>
      </c>
      <c r="J1638">
        <v>0.21861111698354599</v>
      </c>
      <c r="K1638">
        <v>305</v>
      </c>
      <c r="L163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38" s="5" cm="1">
        <f t="array" ref="M1638">MAX(IF((ProjectInfoTable[ProjectName]=DiscreteStatsTable[[#This Row],[ProjectName]]),(ProjectInfoTable[ProjectName]=DiscreteStatsTable[[#This Row],[ProjectName]])*ProjectInfoTable[NumberOfReplications]))</f>
        <v>50</v>
      </c>
      <c r="N1638" s="5" cm="1">
        <f t="array" ref="N1638">IFERROR(AVERAGE(IF((DiscreteStatsTable[GroupByKey]=DiscreteStatsTable[[#This Row],[GroupByKey]]),(DiscreteStatsTable[GroupByKey]=DiscreteStatsTable[[#This Row],[GroupByKey]])*DiscreteStatsTable[Average])),0)</f>
        <v>0.12177686007467209</v>
      </c>
      <c r="O1638" s="5" cm="1">
        <f t="array" ref="O163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38" s="5" cm="1">
        <f t="array" ref="P1638">MAX(IF((ProjectInfoTable[ProjectName]=DiscreteStatsTable[[#This Row],[ProjectName]]),(ProjectInfoTable[ProjectName]=DiscreteStatsTable[[#This Row],[ProjectName]])*ProjectInfoTable[ConfidenceInterval]))</f>
        <v>0.95</v>
      </c>
      <c r="Q1638" s="5">
        <f>IF(AND(DiscreteStatsTable[[#This Row],[RepsWithStatObserved]]=1,Y1638=0),200000000000000000000,IFERROR(_xlfn.T.INV.2T(1 -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38" s="5" cm="1">
        <f t="array" ref="R1638">MIN(IF((DiscreteStatsTable[GroupByKey]=DiscreteStatsTable[[#This Row],[GroupByKey]]),(DiscreteStatsTable[GroupByKey]=DiscreteStatsTable[[#This Row],[GroupByKey]])*DiscreteStatsTable[Average]))</f>
        <v>0.118188408210118</v>
      </c>
      <c r="S1638" s="5" cm="1">
        <f t="array" ref="S1638">MAX(IF((DiscreteStatsTable[GroupByKey]=DiscreteStatsTable[[#This Row],[GroupByKey]]),(DiscreteStatsTable[GroupByKey]=DiscreteStatsTable[[#This Row],[GroupByKey]])*DiscreteStatsTable[Average]))</f>
        <v>0.12678788848097999</v>
      </c>
      <c r="T1638" s="5" cm="1">
        <f t="array" ref="T1638">MIN(IF((DiscreteStatsTable[GroupByKey]=DiscreteStatsTable[[#This Row],[GroupByKey]]),(DiscreteStatsTable[GroupByKey]=DiscreteStatsTable[[#This Row],[GroupByKey]])*DiscreteStatsTable[Minimum]))</f>
        <v>5.0204876038262097E-2</v>
      </c>
      <c r="U1638" s="5" cm="1">
        <f t="array" ref="U1638">MAX(IF((DiscreteStatsTable[GroupByKey]=DiscreteStatsTable[[#This Row],[GroupByKey]]),(DiscreteStatsTable[GroupByKey]=DiscreteStatsTable[[#This Row],[GroupByKey]])*DiscreteStatsTable[Maximum]))</f>
        <v>0.23262438213749501</v>
      </c>
      <c r="V1638" s="5" cm="1">
        <f t="array" ref="V1638">IFERROR(AVERAGE(IF((DiscreteStatsTable[GroupByKey]=DiscreteStatsTable[[#This Row],[GroupByKey]]),(DiscreteStatsTable[GroupByKey]=DiscreteStatsTable[[#This Row],[GroupByKey]])*DiscreteStatsTable[NumberObservations])),0)</f>
        <v>305.8</v>
      </c>
      <c r="W1638" s="5">
        <f>IF((DiscreteStatsTable[[#This Row],[RepsRequested]]&gt;1),DiscreteStatsTable[[#This Row],[HalfWidth]],DiscreteStatsTable[[#This Row],[BatchMeansHalfWidth]])</f>
        <v>6.3220777360200328E-4</v>
      </c>
      <c r="X1638" s="5" cm="1">
        <f t="array" ref="X1638">COUNT(IF((DiscreteStatsTable[GroupByKey]=DiscreteStatsTable[[#This Row],[GroupByKey]]),(DiscreteStatsTable[GroupByKey]=DiscreteStatsTable[[#This Row],[GroupByKey]])*DiscreteStatsTable[Replication]))</f>
        <v>50</v>
      </c>
      <c r="Y1638" s="5">
        <f>IF(DiscreteStatsTable[[#This Row],[RepsRequested]]=DiscreteStatsTable[[#This Row],[RepsWithStatObserved]],1,0)</f>
        <v>1</v>
      </c>
    </row>
    <row r="1639" spans="1:25" x14ac:dyDescent="0.25">
      <c r="A1639" t="s">
        <v>68</v>
      </c>
      <c r="B1639" t="s">
        <v>70</v>
      </c>
      <c r="C1639">
        <v>40</v>
      </c>
      <c r="D1639" t="s">
        <v>99</v>
      </c>
      <c r="E1639" t="s">
        <v>76</v>
      </c>
      <c r="F1639" t="s">
        <v>73</v>
      </c>
      <c r="G1639">
        <v>3.7070811960690802</v>
      </c>
      <c r="H1639">
        <v>2E+20</v>
      </c>
      <c r="I1639">
        <v>1.59641740243944</v>
      </c>
      <c r="J1639">
        <v>6.5583335095063804</v>
      </c>
      <c r="K1639">
        <v>305</v>
      </c>
      <c r="L163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39" s="5" cm="1">
        <f t="array" ref="M1639">MAX(IF((ProjectInfoTable[ProjectName]=DiscreteStatsTable[[#This Row],[ProjectName]]),(ProjectInfoTable[ProjectName]=DiscreteStatsTable[[#This Row],[ProjectName]])*ProjectInfoTable[NumberOfReplications]))</f>
        <v>50</v>
      </c>
      <c r="N1639" s="5" cm="1">
        <f t="array" ref="N1639">IFERROR(AVERAGE(IF((DiscreteStatsTable[GroupByKey]=DiscreteStatsTable[[#This Row],[GroupByKey]]),(DiscreteStatsTable[GroupByKey]=DiscreteStatsTable[[#This Row],[GroupByKey]])*DiscreteStatsTable[Average])),0)</f>
        <v>3.653305802240161</v>
      </c>
      <c r="O1639" s="5" cm="1">
        <f t="array" ref="O1639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39" s="5" cm="1">
        <f t="array" ref="P1639">MAX(IF((ProjectInfoTable[ProjectName]=DiscreteStatsTable[[#This Row],[ProjectName]]),(ProjectInfoTable[ProjectName]=DiscreteStatsTable[[#This Row],[ProjectName]])*ProjectInfoTable[ConfidenceInterval]))</f>
        <v>0.95</v>
      </c>
      <c r="Q1639" s="5">
        <f>IF(AND(DiscreteStatsTable[[#This Row],[RepsWithStatObserved]]=1,Y1639=0),200000000000000000000,IFERROR(_xlfn.T.INV.2T(1 -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39" s="5" cm="1">
        <f t="array" ref="R1639">MIN(IF((DiscreteStatsTable[GroupByKey]=DiscreteStatsTable[[#This Row],[GroupByKey]]),(DiscreteStatsTable[GroupByKey]=DiscreteStatsTable[[#This Row],[GroupByKey]])*DiscreteStatsTable[Average]))</f>
        <v>3.54565224630353</v>
      </c>
      <c r="S1639" s="5" cm="1">
        <f t="array" ref="S1639">MAX(IF((DiscreteStatsTable[GroupByKey]=DiscreteStatsTable[[#This Row],[GroupByKey]]),(DiscreteStatsTable[GroupByKey]=DiscreteStatsTable[[#This Row],[GroupByKey]])*DiscreteStatsTable[Average]))</f>
        <v>3.8036366544294</v>
      </c>
      <c r="T1639" s="5" cm="1">
        <f t="array" ref="T1639">MIN(IF((DiscreteStatsTable[GroupByKey]=DiscreteStatsTable[[#This Row],[GroupByKey]]),(DiscreteStatsTable[GroupByKey]=DiscreteStatsTable[[#This Row],[GroupByKey]])*DiscreteStatsTable[Minimum]))</f>
        <v>1.5061462811478601</v>
      </c>
      <c r="U1639" s="5" cm="1">
        <f t="array" ref="U1639">MAX(IF((DiscreteStatsTable[GroupByKey]=DiscreteStatsTable[[#This Row],[GroupByKey]]),(DiscreteStatsTable[GroupByKey]=DiscreteStatsTable[[#This Row],[GroupByKey]])*DiscreteStatsTable[Maximum]))</f>
        <v>6.9787314641248503</v>
      </c>
      <c r="V1639" s="5" cm="1">
        <f t="array" ref="V1639">IFERROR(AVERAGE(IF((DiscreteStatsTable[GroupByKey]=DiscreteStatsTable[[#This Row],[GroupByKey]]),(DiscreteStatsTable[GroupByKey]=DiscreteStatsTable[[#This Row],[GroupByKey]])*DiscreteStatsTable[NumberObservations])),0)</f>
        <v>305.8</v>
      </c>
      <c r="W1639" s="5">
        <f>IF((DiscreteStatsTable[[#This Row],[RepsRequested]]&gt;1),DiscreteStatsTable[[#This Row],[HalfWidth]],DiscreteStatsTable[[#This Row],[BatchMeansHalfWidth]])</f>
        <v>1.8966233208060453E-2</v>
      </c>
      <c r="X1639" s="5" cm="1">
        <f t="array" ref="X1639">COUNT(IF((DiscreteStatsTable[GroupByKey]=DiscreteStatsTable[[#This Row],[GroupByKey]]),(DiscreteStatsTable[GroupByKey]=DiscreteStatsTable[[#This Row],[GroupByKey]])*DiscreteStatsTable[Replication]))</f>
        <v>50</v>
      </c>
      <c r="Y1639" s="5">
        <f>IF(DiscreteStatsTable[[#This Row],[RepsRequested]]=DiscreteStatsTable[[#This Row],[RepsWithStatObserved]],1,0)</f>
        <v>1</v>
      </c>
    </row>
    <row r="1640" spans="1:25" x14ac:dyDescent="0.25">
      <c r="A1640" t="s">
        <v>68</v>
      </c>
      <c r="B1640" t="s">
        <v>70</v>
      </c>
      <c r="C1640">
        <v>40</v>
      </c>
      <c r="D1640" t="s">
        <v>99</v>
      </c>
      <c r="E1640" t="s">
        <v>77</v>
      </c>
      <c r="F1640" t="s">
        <v>73</v>
      </c>
      <c r="G1640">
        <v>0</v>
      </c>
      <c r="H1640">
        <v>2E+20</v>
      </c>
      <c r="I1640">
        <v>0</v>
      </c>
      <c r="J1640">
        <v>0</v>
      </c>
      <c r="K1640">
        <v>305</v>
      </c>
      <c r="L164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40" s="5" cm="1">
        <f t="array" ref="M1640">MAX(IF((ProjectInfoTable[ProjectName]=DiscreteStatsTable[[#This Row],[ProjectName]]),(ProjectInfoTable[ProjectName]=DiscreteStatsTable[[#This Row],[ProjectName]])*ProjectInfoTable[NumberOfReplications]))</f>
        <v>50</v>
      </c>
      <c r="N1640" s="5" cm="1">
        <f t="array" ref="N1640">IFERROR(AVERAGE(IF((DiscreteStatsTable[GroupByKey]=DiscreteStatsTable[[#This Row],[GroupByKey]]),(DiscreteStatsTable[GroupByKey]=DiscreteStatsTable[[#This Row],[GroupByKey]])*DiscreteStatsTable[Average])),0)</f>
        <v>0</v>
      </c>
      <c r="O1640" s="5" cm="1">
        <f t="array" ref="O1640">IFERROR(_xlfn.STDEV.S(IF((DiscreteStatsTable[GroupByKey]=DiscreteStatsTable[[#This Row],[GroupByKey]]),(DiscreteStatsTable[GroupByKey]=DiscreteStatsTable[[#This Row],[GroupByKey]])*DiscreteStatsTable[Average])),0)</f>
        <v>0</v>
      </c>
      <c r="P1640" s="5" cm="1">
        <f t="array" ref="P1640">MAX(IF((ProjectInfoTable[ProjectName]=DiscreteStatsTable[[#This Row],[ProjectName]]),(ProjectInfoTable[ProjectName]=DiscreteStatsTable[[#This Row],[ProjectName]])*ProjectInfoTable[ConfidenceInterval]))</f>
        <v>0.95</v>
      </c>
      <c r="Q1640" s="5">
        <f>IF(AND(DiscreteStatsTable[[#This Row],[RepsWithStatObserved]]=1,Y1640=0),200000000000000000000,IFERROR(_xlfn.T.INV.2T(1 -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0" s="5" cm="1">
        <f t="array" ref="R1640">MIN(IF((DiscreteStatsTable[GroupByKey]=DiscreteStatsTable[[#This Row],[GroupByKey]]),(DiscreteStatsTable[GroupByKey]=DiscreteStatsTable[[#This Row],[GroupByKey]])*DiscreteStatsTable[Average]))</f>
        <v>0</v>
      </c>
      <c r="S1640" s="5" cm="1">
        <f t="array" ref="S1640">MAX(IF((DiscreteStatsTable[GroupByKey]=DiscreteStatsTable[[#This Row],[GroupByKey]]),(DiscreteStatsTable[GroupByKey]=DiscreteStatsTable[[#This Row],[GroupByKey]])*DiscreteStatsTable[Average]))</f>
        <v>0</v>
      </c>
      <c r="T1640" s="5" cm="1">
        <f t="array" ref="T1640">MIN(IF((DiscreteStatsTable[GroupByKey]=DiscreteStatsTable[[#This Row],[GroupByKey]]),(DiscreteStatsTable[GroupByKey]=DiscreteStatsTable[[#This Row],[GroupByKey]])*DiscreteStatsTable[Minimum]))</f>
        <v>0</v>
      </c>
      <c r="U1640" s="5" cm="1">
        <f t="array" ref="U1640">MAX(IF((DiscreteStatsTable[GroupByKey]=DiscreteStatsTable[[#This Row],[GroupByKey]]),(DiscreteStatsTable[GroupByKey]=DiscreteStatsTable[[#This Row],[GroupByKey]])*DiscreteStatsTable[Maximum]))</f>
        <v>0</v>
      </c>
      <c r="V1640" s="5" cm="1">
        <f t="array" ref="V1640">IFERROR(AVERAGE(IF((DiscreteStatsTable[GroupByKey]=DiscreteStatsTable[[#This Row],[GroupByKey]]),(DiscreteStatsTable[GroupByKey]=DiscreteStatsTable[[#This Row],[GroupByKey]])*DiscreteStatsTable[NumberObservations])),0)</f>
        <v>305.8</v>
      </c>
      <c r="W1640" s="5">
        <f>IF((DiscreteStatsTable[[#This Row],[RepsRequested]]&gt;1),DiscreteStatsTable[[#This Row],[HalfWidth]],DiscreteStatsTable[[#This Row],[BatchMeansHalfWidth]])</f>
        <v>0</v>
      </c>
      <c r="X1640" s="5" cm="1">
        <f t="array" ref="X1640">COUNT(IF((DiscreteStatsTable[GroupByKey]=DiscreteStatsTable[[#This Row],[GroupByKey]]),(DiscreteStatsTable[GroupByKey]=DiscreteStatsTable[[#This Row],[GroupByKey]])*DiscreteStatsTable[Replication]))</f>
        <v>50</v>
      </c>
      <c r="Y1640" s="5">
        <f>IF(DiscreteStatsTable[[#This Row],[RepsRequested]]=DiscreteStatsTable[[#This Row],[RepsWithStatObserved]],1,0)</f>
        <v>1</v>
      </c>
    </row>
    <row r="1641" spans="1:25" x14ac:dyDescent="0.25">
      <c r="A1641" t="s">
        <v>68</v>
      </c>
      <c r="B1641" t="s">
        <v>70</v>
      </c>
      <c r="C1641">
        <v>40</v>
      </c>
      <c r="D1641" t="s">
        <v>99</v>
      </c>
      <c r="E1641" t="s">
        <v>78</v>
      </c>
      <c r="F1641" t="s">
        <v>73</v>
      </c>
      <c r="G1641">
        <v>0.446529512755447</v>
      </c>
      <c r="H1641">
        <v>2E+20</v>
      </c>
      <c r="I1641">
        <v>0</v>
      </c>
      <c r="J1641">
        <v>4.1672834118503896</v>
      </c>
      <c r="K1641">
        <v>305</v>
      </c>
      <c r="L164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41" s="5" cm="1">
        <f t="array" ref="M1641">MAX(IF((ProjectInfoTable[ProjectName]=DiscreteStatsTable[[#This Row],[ProjectName]]),(ProjectInfoTable[ProjectName]=DiscreteStatsTable[[#This Row],[ProjectName]])*ProjectInfoTable[NumberOfReplications]))</f>
        <v>50</v>
      </c>
      <c r="N1641" s="5" cm="1">
        <f t="array" ref="N1641">IFERROR(AVERAGE(IF((DiscreteStatsTable[GroupByKey]=DiscreteStatsTable[[#This Row],[GroupByKey]]),(DiscreteStatsTable[GroupByKey]=DiscreteStatsTable[[#This Row],[GroupByKey]])*DiscreteStatsTable[Average])),0)</f>
        <v>0.39514726730674299</v>
      </c>
      <c r="O1641" s="5" cm="1">
        <f t="array" ref="O1641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41" s="5" cm="1">
        <f t="array" ref="P1641">MAX(IF((ProjectInfoTable[ProjectName]=DiscreteStatsTable[[#This Row],[ProjectName]]),(ProjectInfoTable[ProjectName]=DiscreteStatsTable[[#This Row],[ProjectName]])*ProjectInfoTable[ConfidenceInterval]))</f>
        <v>0.95</v>
      </c>
      <c r="Q1641" s="5">
        <f>IF(AND(DiscreteStatsTable[[#This Row],[RepsWithStatObserved]]=1,Y1641=0),200000000000000000000,IFERROR(_xlfn.T.INV.2T(1 -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41" s="5" cm="1">
        <f t="array" ref="R1641">MIN(IF((DiscreteStatsTable[GroupByKey]=DiscreteStatsTable[[#This Row],[GroupByKey]]),(DiscreteStatsTable[GroupByKey]=DiscreteStatsTable[[#This Row],[GroupByKey]])*DiscreteStatsTable[Average]))</f>
        <v>0.237432783899929</v>
      </c>
      <c r="S1641" s="5" cm="1">
        <f t="array" ref="S1641">MAX(IF((DiscreteStatsTable[GroupByKey]=DiscreteStatsTable[[#This Row],[GroupByKey]]),(DiscreteStatsTable[GroupByKey]=DiscreteStatsTable[[#This Row],[GroupByKey]])*DiscreteStatsTable[Average]))</f>
        <v>0.84867511073416402</v>
      </c>
      <c r="T1641" s="5" cm="1">
        <f t="array" ref="T1641">MIN(IF((DiscreteStatsTable[GroupByKey]=DiscreteStatsTable[[#This Row],[GroupByKey]]),(DiscreteStatsTable[GroupByKey]=DiscreteStatsTable[[#This Row],[GroupByKey]])*DiscreteStatsTable[Minimum]))</f>
        <v>0</v>
      </c>
      <c r="U1641" s="5" cm="1">
        <f t="array" ref="U1641">MAX(IF((DiscreteStatsTable[GroupByKey]=DiscreteStatsTable[[#This Row],[GroupByKey]]),(DiscreteStatsTable[GroupByKey]=DiscreteStatsTable[[#This Row],[GroupByKey]])*DiscreteStatsTable[Maximum]))</f>
        <v>8.0759045309264508</v>
      </c>
      <c r="V1641" s="5" cm="1">
        <f t="array" ref="V1641">IFERROR(AVERAGE(IF((DiscreteStatsTable[GroupByKey]=DiscreteStatsTable[[#This Row],[GroupByKey]]),(DiscreteStatsTable[GroupByKey]=DiscreteStatsTable[[#This Row],[GroupByKey]])*DiscreteStatsTable[NumberObservations])),0)</f>
        <v>305.8</v>
      </c>
      <c r="W1641" s="5">
        <f>IF((DiscreteStatsTable[[#This Row],[RepsRequested]]&gt;1),DiscreteStatsTable[[#This Row],[HalfWidth]],DiscreteStatsTable[[#This Row],[BatchMeansHalfWidth]])</f>
        <v>3.0763164648454102E-2</v>
      </c>
      <c r="X1641" s="5" cm="1">
        <f t="array" ref="X1641">COUNT(IF((DiscreteStatsTable[GroupByKey]=DiscreteStatsTable[[#This Row],[GroupByKey]]),(DiscreteStatsTable[GroupByKey]=DiscreteStatsTable[[#This Row],[GroupByKey]])*DiscreteStatsTable[Replication]))</f>
        <v>50</v>
      </c>
      <c r="Y1641" s="5">
        <f>IF(DiscreteStatsTable[[#This Row],[RepsRequested]]=DiscreteStatsTable[[#This Row],[RepsWithStatObserved]],1,0)</f>
        <v>1</v>
      </c>
    </row>
    <row r="1642" spans="1:25" x14ac:dyDescent="0.25">
      <c r="A1642" t="s">
        <v>68</v>
      </c>
      <c r="B1642" t="s">
        <v>70</v>
      </c>
      <c r="C1642">
        <v>41</v>
      </c>
      <c r="D1642" t="s">
        <v>99</v>
      </c>
      <c r="E1642" t="s">
        <v>72</v>
      </c>
      <c r="F1642" t="s">
        <v>73</v>
      </c>
      <c r="G1642">
        <v>0.119490127271281</v>
      </c>
      <c r="H1642">
        <v>2E+20</v>
      </c>
      <c r="I1642">
        <v>5.1167394319846501E-2</v>
      </c>
      <c r="J1642">
        <v>0.22710586975768701</v>
      </c>
      <c r="K1642">
        <v>307</v>
      </c>
      <c r="L164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42" s="5" cm="1">
        <f t="array" ref="M1642">MAX(IF((ProjectInfoTable[ProjectName]=DiscreteStatsTable[[#This Row],[ProjectName]]),(ProjectInfoTable[ProjectName]=DiscreteStatsTable[[#This Row],[ProjectName]])*ProjectInfoTable[NumberOfReplications]))</f>
        <v>50</v>
      </c>
      <c r="N1642" s="5" cm="1">
        <f t="array" ref="N1642">IFERROR(AVERAGE(IF((DiscreteStatsTable[GroupByKey]=DiscreteStatsTable[[#This Row],[GroupByKey]]),(DiscreteStatsTable[GroupByKey]=DiscreteStatsTable[[#This Row],[GroupByKey]])*DiscreteStatsTable[Average])),0)</f>
        <v>0.12177686007467209</v>
      </c>
      <c r="O1642" s="5" cm="1">
        <f t="array" ref="O164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42" s="5" cm="1">
        <f t="array" ref="P1642">MAX(IF((ProjectInfoTable[ProjectName]=DiscreteStatsTable[[#This Row],[ProjectName]]),(ProjectInfoTable[ProjectName]=DiscreteStatsTable[[#This Row],[ProjectName]])*ProjectInfoTable[ConfidenceInterval]))</f>
        <v>0.95</v>
      </c>
      <c r="Q1642" s="5">
        <f>IF(AND(DiscreteStatsTable[[#This Row],[RepsWithStatObserved]]=1,Y1642=0),200000000000000000000,IFERROR(_xlfn.T.INV.2T(1 -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42" s="5" cm="1">
        <f t="array" ref="R1642">MIN(IF((DiscreteStatsTable[GroupByKey]=DiscreteStatsTable[[#This Row],[GroupByKey]]),(DiscreteStatsTable[GroupByKey]=DiscreteStatsTable[[#This Row],[GroupByKey]])*DiscreteStatsTable[Average]))</f>
        <v>0.118188408210118</v>
      </c>
      <c r="S1642" s="5" cm="1">
        <f t="array" ref="S1642">MAX(IF((DiscreteStatsTable[GroupByKey]=DiscreteStatsTable[[#This Row],[GroupByKey]]),(DiscreteStatsTable[GroupByKey]=DiscreteStatsTable[[#This Row],[GroupByKey]])*DiscreteStatsTable[Average]))</f>
        <v>0.12678788848097999</v>
      </c>
      <c r="T1642" s="5" cm="1">
        <f t="array" ref="T1642">MIN(IF((DiscreteStatsTable[GroupByKey]=DiscreteStatsTable[[#This Row],[GroupByKey]]),(DiscreteStatsTable[GroupByKey]=DiscreteStatsTable[[#This Row],[GroupByKey]])*DiscreteStatsTable[Minimum]))</f>
        <v>5.0204876038262097E-2</v>
      </c>
      <c r="U1642" s="5" cm="1">
        <f t="array" ref="U1642">MAX(IF((DiscreteStatsTable[GroupByKey]=DiscreteStatsTable[[#This Row],[GroupByKey]]),(DiscreteStatsTable[GroupByKey]=DiscreteStatsTable[[#This Row],[GroupByKey]])*DiscreteStatsTable[Maximum]))</f>
        <v>0.23262438213749501</v>
      </c>
      <c r="V1642" s="5" cm="1">
        <f t="array" ref="V1642">IFERROR(AVERAGE(IF((DiscreteStatsTable[GroupByKey]=DiscreteStatsTable[[#This Row],[GroupByKey]]),(DiscreteStatsTable[GroupByKey]=DiscreteStatsTable[[#This Row],[GroupByKey]])*DiscreteStatsTable[NumberObservations])),0)</f>
        <v>305.8</v>
      </c>
      <c r="W1642" s="5">
        <f>IF((DiscreteStatsTable[[#This Row],[RepsRequested]]&gt;1),DiscreteStatsTable[[#This Row],[HalfWidth]],DiscreteStatsTable[[#This Row],[BatchMeansHalfWidth]])</f>
        <v>6.3220777360200328E-4</v>
      </c>
      <c r="X1642" s="5" cm="1">
        <f t="array" ref="X1642">COUNT(IF((DiscreteStatsTable[GroupByKey]=DiscreteStatsTable[[#This Row],[GroupByKey]]),(DiscreteStatsTable[GroupByKey]=DiscreteStatsTable[[#This Row],[GroupByKey]])*DiscreteStatsTable[Replication]))</f>
        <v>50</v>
      </c>
      <c r="Y1642" s="5">
        <f>IF(DiscreteStatsTable[[#This Row],[RepsRequested]]=DiscreteStatsTable[[#This Row],[RepsWithStatObserved]],1,0)</f>
        <v>1</v>
      </c>
    </row>
    <row r="1643" spans="1:25" x14ac:dyDescent="0.25">
      <c r="A1643" t="s">
        <v>68</v>
      </c>
      <c r="B1643" t="s">
        <v>70</v>
      </c>
      <c r="C1643">
        <v>41</v>
      </c>
      <c r="D1643" t="s">
        <v>99</v>
      </c>
      <c r="E1643" t="s">
        <v>74</v>
      </c>
      <c r="F1643" t="s">
        <v>73</v>
      </c>
      <c r="G1643">
        <v>3.9218741500619001</v>
      </c>
      <c r="H1643">
        <v>2E+20</v>
      </c>
      <c r="I1643">
        <v>1.66475858715046</v>
      </c>
      <c r="J1643">
        <v>7.8270418790059502</v>
      </c>
      <c r="K1643">
        <v>307</v>
      </c>
      <c r="L164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43" s="5" cm="1">
        <f t="array" ref="M1643">MAX(IF((ProjectInfoTable[ProjectName]=DiscreteStatsTable[[#This Row],[ProjectName]]),(ProjectInfoTable[ProjectName]=DiscreteStatsTable[[#This Row],[ProjectName]])*ProjectInfoTable[NumberOfReplications]))</f>
        <v>50</v>
      </c>
      <c r="N1643" s="5" cm="1">
        <f t="array" ref="N1643">IFERROR(AVERAGE(IF((DiscreteStatsTable[GroupByKey]=DiscreteStatsTable[[#This Row],[GroupByKey]]),(DiscreteStatsTable[GroupByKey]=DiscreteStatsTable[[#This Row],[GroupByKey]])*DiscreteStatsTable[Average])),0)</f>
        <v>4.0484530695469045</v>
      </c>
      <c r="O1643" s="5" cm="1">
        <f t="array" ref="O1643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43" s="5" cm="1">
        <f t="array" ref="P1643">MAX(IF((ProjectInfoTable[ProjectName]=DiscreteStatsTable[[#This Row],[ProjectName]]),(ProjectInfoTable[ProjectName]=DiscreteStatsTable[[#This Row],[ProjectName]])*ProjectInfoTable[ConfidenceInterval]))</f>
        <v>0.95</v>
      </c>
      <c r="Q1643" s="5">
        <f>IF(AND(DiscreteStatsTable[[#This Row],[RepsWithStatObserved]]=1,Y1643=0),200000000000000000000,IFERROR(_xlfn.T.INV.2T(1 -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43" s="5" cm="1">
        <f t="array" ref="R1643">MIN(IF((DiscreteStatsTable[GroupByKey]=DiscreteStatsTable[[#This Row],[GroupByKey]]),(DiscreteStatsTable[GroupByKey]=DiscreteStatsTable[[#This Row],[GroupByKey]])*DiscreteStatsTable[Average]))</f>
        <v>3.8225886263195901</v>
      </c>
      <c r="S1643" s="5" cm="1">
        <f t="array" ref="S1643">MAX(IF((DiscreteStatsTable[GroupByKey]=DiscreteStatsTable[[#This Row],[GroupByKey]]),(DiscreteStatsTable[GroupByKey]=DiscreteStatsTable[[#This Row],[GroupByKey]])*DiscreteStatsTable[Average]))</f>
        <v>4.5313661665321696</v>
      </c>
      <c r="T1643" s="5" cm="1">
        <f t="array" ref="T1643">MIN(IF((DiscreteStatsTable[GroupByKey]=DiscreteStatsTable[[#This Row],[GroupByKey]]),(DiscreteStatsTable[GroupByKey]=DiscreteStatsTable[[#This Row],[GroupByKey]])*DiscreteStatsTable[Minimum]))</f>
        <v>1.5061462811478601</v>
      </c>
      <c r="U1643" s="5" cm="1">
        <f t="array" ref="U1643">MAX(IF((DiscreteStatsTable[GroupByKey]=DiscreteStatsTable[[#This Row],[GroupByKey]]),(DiscreteStatsTable[GroupByKey]=DiscreteStatsTable[[#This Row],[GroupByKey]])*DiscreteStatsTable[Maximum]))</f>
        <v>12.7448467115066</v>
      </c>
      <c r="V1643" s="5" cm="1">
        <f t="array" ref="V1643">IFERROR(AVERAGE(IF((DiscreteStatsTable[GroupByKey]=DiscreteStatsTable[[#This Row],[GroupByKey]]),(DiscreteStatsTable[GroupByKey]=DiscreteStatsTable[[#This Row],[GroupByKey]])*DiscreteStatsTable[NumberObservations])),0)</f>
        <v>305.8</v>
      </c>
      <c r="W1643" s="5">
        <f>IF((DiscreteStatsTable[[#This Row],[RepsRequested]]&gt;1),DiscreteStatsTable[[#This Row],[HalfWidth]],DiscreteStatsTable[[#This Row],[BatchMeansHalfWidth]])</f>
        <v>4.3756559630115342E-2</v>
      </c>
      <c r="X1643" s="5" cm="1">
        <f t="array" ref="X1643">COUNT(IF((DiscreteStatsTable[GroupByKey]=DiscreteStatsTable[[#This Row],[GroupByKey]]),(DiscreteStatsTable[GroupByKey]=DiscreteStatsTable[[#This Row],[GroupByKey]])*DiscreteStatsTable[Replication]))</f>
        <v>50</v>
      </c>
      <c r="Y1643" s="5">
        <f>IF(DiscreteStatsTable[[#This Row],[RepsRequested]]=DiscreteStatsTable[[#This Row],[RepsWithStatObserved]],1,0)</f>
        <v>1</v>
      </c>
    </row>
    <row r="1644" spans="1:25" x14ac:dyDescent="0.25">
      <c r="A1644" t="s">
        <v>68</v>
      </c>
      <c r="B1644" t="s">
        <v>70</v>
      </c>
      <c r="C1644">
        <v>41</v>
      </c>
      <c r="D1644" t="s">
        <v>99</v>
      </c>
      <c r="E1644" t="s">
        <v>75</v>
      </c>
      <c r="F1644" t="s">
        <v>73</v>
      </c>
      <c r="G1644">
        <v>0.119490127271281</v>
      </c>
      <c r="H1644">
        <v>2E+20</v>
      </c>
      <c r="I1644">
        <v>5.1167394319846501E-2</v>
      </c>
      <c r="J1644">
        <v>0.22710586975768701</v>
      </c>
      <c r="K1644">
        <v>307</v>
      </c>
      <c r="L164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44" s="5" cm="1">
        <f t="array" ref="M1644">MAX(IF((ProjectInfoTable[ProjectName]=DiscreteStatsTable[[#This Row],[ProjectName]]),(ProjectInfoTable[ProjectName]=DiscreteStatsTable[[#This Row],[ProjectName]])*ProjectInfoTable[NumberOfReplications]))</f>
        <v>50</v>
      </c>
      <c r="N1644" s="5" cm="1">
        <f t="array" ref="N1644">IFERROR(AVERAGE(IF((DiscreteStatsTable[GroupByKey]=DiscreteStatsTable[[#This Row],[GroupByKey]]),(DiscreteStatsTable[GroupByKey]=DiscreteStatsTable[[#This Row],[GroupByKey]])*DiscreteStatsTable[Average])),0)</f>
        <v>0.12177686007467209</v>
      </c>
      <c r="O1644" s="5" cm="1">
        <f t="array" ref="O164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44" s="5" cm="1">
        <f t="array" ref="P1644">MAX(IF((ProjectInfoTable[ProjectName]=DiscreteStatsTable[[#This Row],[ProjectName]]),(ProjectInfoTable[ProjectName]=DiscreteStatsTable[[#This Row],[ProjectName]])*ProjectInfoTable[ConfidenceInterval]))</f>
        <v>0.95</v>
      </c>
      <c r="Q1644" s="5">
        <f>IF(AND(DiscreteStatsTable[[#This Row],[RepsWithStatObserved]]=1,Y1644=0),200000000000000000000,IFERROR(_xlfn.T.INV.2T(1 -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44" s="5" cm="1">
        <f t="array" ref="R1644">MIN(IF((DiscreteStatsTable[GroupByKey]=DiscreteStatsTable[[#This Row],[GroupByKey]]),(DiscreteStatsTable[GroupByKey]=DiscreteStatsTable[[#This Row],[GroupByKey]])*DiscreteStatsTable[Average]))</f>
        <v>0.118188408210118</v>
      </c>
      <c r="S1644" s="5" cm="1">
        <f t="array" ref="S1644">MAX(IF((DiscreteStatsTable[GroupByKey]=DiscreteStatsTable[[#This Row],[GroupByKey]]),(DiscreteStatsTable[GroupByKey]=DiscreteStatsTable[[#This Row],[GroupByKey]])*DiscreteStatsTable[Average]))</f>
        <v>0.12678788848097999</v>
      </c>
      <c r="T1644" s="5" cm="1">
        <f t="array" ref="T1644">MIN(IF((DiscreteStatsTable[GroupByKey]=DiscreteStatsTable[[#This Row],[GroupByKey]]),(DiscreteStatsTable[GroupByKey]=DiscreteStatsTable[[#This Row],[GroupByKey]])*DiscreteStatsTable[Minimum]))</f>
        <v>5.0204876038262097E-2</v>
      </c>
      <c r="U1644" s="5" cm="1">
        <f t="array" ref="U1644">MAX(IF((DiscreteStatsTable[GroupByKey]=DiscreteStatsTable[[#This Row],[GroupByKey]]),(DiscreteStatsTable[GroupByKey]=DiscreteStatsTable[[#This Row],[GroupByKey]])*DiscreteStatsTable[Maximum]))</f>
        <v>0.23262438213749501</v>
      </c>
      <c r="V1644" s="5" cm="1">
        <f t="array" ref="V1644">IFERROR(AVERAGE(IF((DiscreteStatsTable[GroupByKey]=DiscreteStatsTable[[#This Row],[GroupByKey]]),(DiscreteStatsTable[GroupByKey]=DiscreteStatsTable[[#This Row],[GroupByKey]])*DiscreteStatsTable[NumberObservations])),0)</f>
        <v>305.8</v>
      </c>
      <c r="W1644" s="5">
        <f>IF((DiscreteStatsTable[[#This Row],[RepsRequested]]&gt;1),DiscreteStatsTable[[#This Row],[HalfWidth]],DiscreteStatsTable[[#This Row],[BatchMeansHalfWidth]])</f>
        <v>6.3220777360200328E-4</v>
      </c>
      <c r="X1644" s="5" cm="1">
        <f t="array" ref="X1644">COUNT(IF((DiscreteStatsTable[GroupByKey]=DiscreteStatsTable[[#This Row],[GroupByKey]]),(DiscreteStatsTable[GroupByKey]=DiscreteStatsTable[[#This Row],[GroupByKey]])*DiscreteStatsTable[Replication]))</f>
        <v>50</v>
      </c>
      <c r="Y1644" s="5">
        <f>IF(DiscreteStatsTable[[#This Row],[RepsRequested]]=DiscreteStatsTable[[#This Row],[RepsWithStatObserved]],1,0)</f>
        <v>1</v>
      </c>
    </row>
    <row r="1645" spans="1:25" x14ac:dyDescent="0.25">
      <c r="A1645" t="s">
        <v>68</v>
      </c>
      <c r="B1645" t="s">
        <v>70</v>
      </c>
      <c r="C1645">
        <v>41</v>
      </c>
      <c r="D1645" t="s">
        <v>99</v>
      </c>
      <c r="E1645" t="s">
        <v>76</v>
      </c>
      <c r="F1645" t="s">
        <v>73</v>
      </c>
      <c r="G1645">
        <v>3.5847038181384301</v>
      </c>
      <c r="H1645">
        <v>2E+20</v>
      </c>
      <c r="I1645">
        <v>1.5350218295953899</v>
      </c>
      <c r="J1645">
        <v>6.8131760927306004</v>
      </c>
      <c r="K1645">
        <v>307</v>
      </c>
      <c r="L164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45" s="5" cm="1">
        <f t="array" ref="M1645">MAX(IF((ProjectInfoTable[ProjectName]=DiscreteStatsTable[[#This Row],[ProjectName]]),(ProjectInfoTable[ProjectName]=DiscreteStatsTable[[#This Row],[ProjectName]])*ProjectInfoTable[NumberOfReplications]))</f>
        <v>50</v>
      </c>
      <c r="N1645" s="5" cm="1">
        <f t="array" ref="N1645">IFERROR(AVERAGE(IF((DiscreteStatsTable[GroupByKey]=DiscreteStatsTable[[#This Row],[GroupByKey]]),(DiscreteStatsTable[GroupByKey]=DiscreteStatsTable[[#This Row],[GroupByKey]])*DiscreteStatsTable[Average])),0)</f>
        <v>3.653305802240161</v>
      </c>
      <c r="O1645" s="5" cm="1">
        <f t="array" ref="O1645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45" s="5" cm="1">
        <f t="array" ref="P1645">MAX(IF((ProjectInfoTable[ProjectName]=DiscreteStatsTable[[#This Row],[ProjectName]]),(ProjectInfoTable[ProjectName]=DiscreteStatsTable[[#This Row],[ProjectName]])*ProjectInfoTable[ConfidenceInterval]))</f>
        <v>0.95</v>
      </c>
      <c r="Q1645" s="5">
        <f>IF(AND(DiscreteStatsTable[[#This Row],[RepsWithStatObserved]]=1,Y1645=0),200000000000000000000,IFERROR(_xlfn.T.INV.2T(1 -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45" s="5" cm="1">
        <f t="array" ref="R1645">MIN(IF((DiscreteStatsTable[GroupByKey]=DiscreteStatsTable[[#This Row],[GroupByKey]]),(DiscreteStatsTable[GroupByKey]=DiscreteStatsTable[[#This Row],[GroupByKey]])*DiscreteStatsTable[Average]))</f>
        <v>3.54565224630353</v>
      </c>
      <c r="S1645" s="5" cm="1">
        <f t="array" ref="S1645">MAX(IF((DiscreteStatsTable[GroupByKey]=DiscreteStatsTable[[#This Row],[GroupByKey]]),(DiscreteStatsTable[GroupByKey]=DiscreteStatsTable[[#This Row],[GroupByKey]])*DiscreteStatsTable[Average]))</f>
        <v>3.8036366544294</v>
      </c>
      <c r="T1645" s="5" cm="1">
        <f t="array" ref="T1645">MIN(IF((DiscreteStatsTable[GroupByKey]=DiscreteStatsTable[[#This Row],[GroupByKey]]),(DiscreteStatsTable[GroupByKey]=DiscreteStatsTable[[#This Row],[GroupByKey]])*DiscreteStatsTable[Minimum]))</f>
        <v>1.5061462811478601</v>
      </c>
      <c r="U1645" s="5" cm="1">
        <f t="array" ref="U1645">MAX(IF((DiscreteStatsTable[GroupByKey]=DiscreteStatsTable[[#This Row],[GroupByKey]]),(DiscreteStatsTable[GroupByKey]=DiscreteStatsTable[[#This Row],[GroupByKey]])*DiscreteStatsTable[Maximum]))</f>
        <v>6.9787314641248503</v>
      </c>
      <c r="V1645" s="5" cm="1">
        <f t="array" ref="V1645">IFERROR(AVERAGE(IF((DiscreteStatsTable[GroupByKey]=DiscreteStatsTable[[#This Row],[GroupByKey]]),(DiscreteStatsTable[GroupByKey]=DiscreteStatsTable[[#This Row],[GroupByKey]])*DiscreteStatsTable[NumberObservations])),0)</f>
        <v>305.8</v>
      </c>
      <c r="W1645" s="5">
        <f>IF((DiscreteStatsTable[[#This Row],[RepsRequested]]&gt;1),DiscreteStatsTable[[#This Row],[HalfWidth]],DiscreteStatsTable[[#This Row],[BatchMeansHalfWidth]])</f>
        <v>1.8966233208060453E-2</v>
      </c>
      <c r="X1645" s="5" cm="1">
        <f t="array" ref="X1645">COUNT(IF((DiscreteStatsTable[GroupByKey]=DiscreteStatsTable[[#This Row],[GroupByKey]]),(DiscreteStatsTable[GroupByKey]=DiscreteStatsTable[[#This Row],[GroupByKey]])*DiscreteStatsTable[Replication]))</f>
        <v>50</v>
      </c>
      <c r="Y1645" s="5">
        <f>IF(DiscreteStatsTable[[#This Row],[RepsRequested]]=DiscreteStatsTable[[#This Row],[RepsWithStatObserved]],1,0)</f>
        <v>1</v>
      </c>
    </row>
    <row r="1646" spans="1:25" x14ac:dyDescent="0.25">
      <c r="A1646" t="s">
        <v>68</v>
      </c>
      <c r="B1646" t="s">
        <v>70</v>
      </c>
      <c r="C1646">
        <v>41</v>
      </c>
      <c r="D1646" t="s">
        <v>99</v>
      </c>
      <c r="E1646" t="s">
        <v>77</v>
      </c>
      <c r="F1646" t="s">
        <v>73</v>
      </c>
      <c r="G1646">
        <v>0</v>
      </c>
      <c r="H1646">
        <v>2E+20</v>
      </c>
      <c r="I1646">
        <v>0</v>
      </c>
      <c r="J1646">
        <v>0</v>
      </c>
      <c r="K1646">
        <v>307</v>
      </c>
      <c r="L164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46" s="5" cm="1">
        <f t="array" ref="M1646">MAX(IF((ProjectInfoTable[ProjectName]=DiscreteStatsTable[[#This Row],[ProjectName]]),(ProjectInfoTable[ProjectName]=DiscreteStatsTable[[#This Row],[ProjectName]])*ProjectInfoTable[NumberOfReplications]))</f>
        <v>50</v>
      </c>
      <c r="N1646" s="5" cm="1">
        <f t="array" ref="N1646">IFERROR(AVERAGE(IF((DiscreteStatsTable[GroupByKey]=DiscreteStatsTable[[#This Row],[GroupByKey]]),(DiscreteStatsTable[GroupByKey]=DiscreteStatsTable[[#This Row],[GroupByKey]])*DiscreteStatsTable[Average])),0)</f>
        <v>0</v>
      </c>
      <c r="O1646" s="5" cm="1">
        <f t="array" ref="O1646">IFERROR(_xlfn.STDEV.S(IF((DiscreteStatsTable[GroupByKey]=DiscreteStatsTable[[#This Row],[GroupByKey]]),(DiscreteStatsTable[GroupByKey]=DiscreteStatsTable[[#This Row],[GroupByKey]])*DiscreteStatsTable[Average])),0)</f>
        <v>0</v>
      </c>
      <c r="P1646" s="5" cm="1">
        <f t="array" ref="P1646">MAX(IF((ProjectInfoTable[ProjectName]=DiscreteStatsTable[[#This Row],[ProjectName]]),(ProjectInfoTable[ProjectName]=DiscreteStatsTable[[#This Row],[ProjectName]])*ProjectInfoTable[ConfidenceInterval]))</f>
        <v>0.95</v>
      </c>
      <c r="Q1646" s="5">
        <f>IF(AND(DiscreteStatsTable[[#This Row],[RepsWithStatObserved]]=1,Y1646=0),200000000000000000000,IFERROR(_xlfn.T.INV.2T(1 -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6" s="5" cm="1">
        <f t="array" ref="R1646">MIN(IF((DiscreteStatsTable[GroupByKey]=DiscreteStatsTable[[#This Row],[GroupByKey]]),(DiscreteStatsTable[GroupByKey]=DiscreteStatsTable[[#This Row],[GroupByKey]])*DiscreteStatsTable[Average]))</f>
        <v>0</v>
      </c>
      <c r="S1646" s="5" cm="1">
        <f t="array" ref="S1646">MAX(IF((DiscreteStatsTable[GroupByKey]=DiscreteStatsTable[[#This Row],[GroupByKey]]),(DiscreteStatsTable[GroupByKey]=DiscreteStatsTable[[#This Row],[GroupByKey]])*DiscreteStatsTable[Average]))</f>
        <v>0</v>
      </c>
      <c r="T1646" s="5" cm="1">
        <f t="array" ref="T1646">MIN(IF((DiscreteStatsTable[GroupByKey]=DiscreteStatsTable[[#This Row],[GroupByKey]]),(DiscreteStatsTable[GroupByKey]=DiscreteStatsTable[[#This Row],[GroupByKey]])*DiscreteStatsTable[Minimum]))</f>
        <v>0</v>
      </c>
      <c r="U1646" s="5" cm="1">
        <f t="array" ref="U1646">MAX(IF((DiscreteStatsTable[GroupByKey]=DiscreteStatsTable[[#This Row],[GroupByKey]]),(DiscreteStatsTable[GroupByKey]=DiscreteStatsTable[[#This Row],[GroupByKey]])*DiscreteStatsTable[Maximum]))</f>
        <v>0</v>
      </c>
      <c r="V1646" s="5" cm="1">
        <f t="array" ref="V1646">IFERROR(AVERAGE(IF((DiscreteStatsTable[GroupByKey]=DiscreteStatsTable[[#This Row],[GroupByKey]]),(DiscreteStatsTable[GroupByKey]=DiscreteStatsTable[[#This Row],[GroupByKey]])*DiscreteStatsTable[NumberObservations])),0)</f>
        <v>305.8</v>
      </c>
      <c r="W1646" s="5">
        <f>IF((DiscreteStatsTable[[#This Row],[RepsRequested]]&gt;1),DiscreteStatsTable[[#This Row],[HalfWidth]],DiscreteStatsTable[[#This Row],[BatchMeansHalfWidth]])</f>
        <v>0</v>
      </c>
      <c r="X1646" s="5" cm="1">
        <f t="array" ref="X1646">COUNT(IF((DiscreteStatsTable[GroupByKey]=DiscreteStatsTable[[#This Row],[GroupByKey]]),(DiscreteStatsTable[GroupByKey]=DiscreteStatsTable[[#This Row],[GroupByKey]])*DiscreteStatsTable[Replication]))</f>
        <v>50</v>
      </c>
      <c r="Y1646" s="5">
        <f>IF(DiscreteStatsTable[[#This Row],[RepsRequested]]=DiscreteStatsTable[[#This Row],[RepsWithStatObserved]],1,0)</f>
        <v>1</v>
      </c>
    </row>
    <row r="1647" spans="1:25" x14ac:dyDescent="0.25">
      <c r="A1647" t="s">
        <v>68</v>
      </c>
      <c r="B1647" t="s">
        <v>70</v>
      </c>
      <c r="C1647">
        <v>41</v>
      </c>
      <c r="D1647" t="s">
        <v>99</v>
      </c>
      <c r="E1647" t="s">
        <v>78</v>
      </c>
      <c r="F1647" t="s">
        <v>73</v>
      </c>
      <c r="G1647">
        <v>0.33717033192347501</v>
      </c>
      <c r="H1647">
        <v>2E+20</v>
      </c>
      <c r="I1647">
        <v>0</v>
      </c>
      <c r="J1647">
        <v>4.08355521487979</v>
      </c>
      <c r="K1647">
        <v>307</v>
      </c>
      <c r="L164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47" s="5" cm="1">
        <f t="array" ref="M1647">MAX(IF((ProjectInfoTable[ProjectName]=DiscreteStatsTable[[#This Row],[ProjectName]]),(ProjectInfoTable[ProjectName]=DiscreteStatsTable[[#This Row],[ProjectName]])*ProjectInfoTable[NumberOfReplications]))</f>
        <v>50</v>
      </c>
      <c r="N1647" s="5" cm="1">
        <f t="array" ref="N1647">IFERROR(AVERAGE(IF((DiscreteStatsTable[GroupByKey]=DiscreteStatsTable[[#This Row],[GroupByKey]]),(DiscreteStatsTable[GroupByKey]=DiscreteStatsTable[[#This Row],[GroupByKey]])*DiscreteStatsTable[Average])),0)</f>
        <v>0.39514726730674299</v>
      </c>
      <c r="O1647" s="5" cm="1">
        <f t="array" ref="O1647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47" s="5" cm="1">
        <f t="array" ref="P1647">MAX(IF((ProjectInfoTable[ProjectName]=DiscreteStatsTable[[#This Row],[ProjectName]]),(ProjectInfoTable[ProjectName]=DiscreteStatsTable[[#This Row],[ProjectName]])*ProjectInfoTable[ConfidenceInterval]))</f>
        <v>0.95</v>
      </c>
      <c r="Q1647" s="5">
        <f>IF(AND(DiscreteStatsTable[[#This Row],[RepsWithStatObserved]]=1,Y1647=0),200000000000000000000,IFERROR(_xlfn.T.INV.2T(1 -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47" s="5" cm="1">
        <f t="array" ref="R1647">MIN(IF((DiscreteStatsTable[GroupByKey]=DiscreteStatsTable[[#This Row],[GroupByKey]]),(DiscreteStatsTable[GroupByKey]=DiscreteStatsTable[[#This Row],[GroupByKey]])*DiscreteStatsTable[Average]))</f>
        <v>0.237432783899929</v>
      </c>
      <c r="S1647" s="5" cm="1">
        <f t="array" ref="S1647">MAX(IF((DiscreteStatsTable[GroupByKey]=DiscreteStatsTable[[#This Row],[GroupByKey]]),(DiscreteStatsTable[GroupByKey]=DiscreteStatsTable[[#This Row],[GroupByKey]])*DiscreteStatsTable[Average]))</f>
        <v>0.84867511073416402</v>
      </c>
      <c r="T1647" s="5" cm="1">
        <f t="array" ref="T1647">MIN(IF((DiscreteStatsTable[GroupByKey]=DiscreteStatsTable[[#This Row],[GroupByKey]]),(DiscreteStatsTable[GroupByKey]=DiscreteStatsTable[[#This Row],[GroupByKey]])*DiscreteStatsTable[Minimum]))</f>
        <v>0</v>
      </c>
      <c r="U1647" s="5" cm="1">
        <f t="array" ref="U1647">MAX(IF((DiscreteStatsTable[GroupByKey]=DiscreteStatsTable[[#This Row],[GroupByKey]]),(DiscreteStatsTable[GroupByKey]=DiscreteStatsTable[[#This Row],[GroupByKey]])*DiscreteStatsTable[Maximum]))</f>
        <v>8.0759045309264508</v>
      </c>
      <c r="V1647" s="5" cm="1">
        <f t="array" ref="V1647">IFERROR(AVERAGE(IF((DiscreteStatsTable[GroupByKey]=DiscreteStatsTable[[#This Row],[GroupByKey]]),(DiscreteStatsTable[GroupByKey]=DiscreteStatsTable[[#This Row],[GroupByKey]])*DiscreteStatsTable[NumberObservations])),0)</f>
        <v>305.8</v>
      </c>
      <c r="W1647" s="5">
        <f>IF((DiscreteStatsTable[[#This Row],[RepsRequested]]&gt;1),DiscreteStatsTable[[#This Row],[HalfWidth]],DiscreteStatsTable[[#This Row],[BatchMeansHalfWidth]])</f>
        <v>3.0763164648454102E-2</v>
      </c>
      <c r="X1647" s="5" cm="1">
        <f t="array" ref="X1647">COUNT(IF((DiscreteStatsTable[GroupByKey]=DiscreteStatsTable[[#This Row],[GroupByKey]]),(DiscreteStatsTable[GroupByKey]=DiscreteStatsTable[[#This Row],[GroupByKey]])*DiscreteStatsTable[Replication]))</f>
        <v>50</v>
      </c>
      <c r="Y1647" s="5">
        <f>IF(DiscreteStatsTable[[#This Row],[RepsRequested]]=DiscreteStatsTable[[#This Row],[RepsWithStatObserved]],1,0)</f>
        <v>1</v>
      </c>
    </row>
    <row r="1648" spans="1:25" x14ac:dyDescent="0.25">
      <c r="A1648" t="s">
        <v>68</v>
      </c>
      <c r="B1648" t="s">
        <v>70</v>
      </c>
      <c r="C1648">
        <v>42</v>
      </c>
      <c r="D1648" t="s">
        <v>99</v>
      </c>
      <c r="E1648" t="s">
        <v>72</v>
      </c>
      <c r="F1648" t="s">
        <v>73</v>
      </c>
      <c r="G1648">
        <v>0.118188408210118</v>
      </c>
      <c r="H1648">
        <v>2E+20</v>
      </c>
      <c r="I1648">
        <v>5.37117813856706E-2</v>
      </c>
      <c r="J1648">
        <v>0.22647631218685901</v>
      </c>
      <c r="K1648">
        <v>306</v>
      </c>
      <c r="L164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48" s="5" cm="1">
        <f t="array" ref="M1648">MAX(IF((ProjectInfoTable[ProjectName]=DiscreteStatsTable[[#This Row],[ProjectName]]),(ProjectInfoTable[ProjectName]=DiscreteStatsTable[[#This Row],[ProjectName]])*ProjectInfoTable[NumberOfReplications]))</f>
        <v>50</v>
      </c>
      <c r="N1648" s="5" cm="1">
        <f t="array" ref="N1648">IFERROR(AVERAGE(IF((DiscreteStatsTable[GroupByKey]=DiscreteStatsTable[[#This Row],[GroupByKey]]),(DiscreteStatsTable[GroupByKey]=DiscreteStatsTable[[#This Row],[GroupByKey]])*DiscreteStatsTable[Average])),0)</f>
        <v>0.12177686007467209</v>
      </c>
      <c r="O1648" s="5" cm="1">
        <f t="array" ref="O164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48" s="5" cm="1">
        <f t="array" ref="P1648">MAX(IF((ProjectInfoTable[ProjectName]=DiscreteStatsTable[[#This Row],[ProjectName]]),(ProjectInfoTable[ProjectName]=DiscreteStatsTable[[#This Row],[ProjectName]])*ProjectInfoTable[ConfidenceInterval]))</f>
        <v>0.95</v>
      </c>
      <c r="Q1648" s="5">
        <f>IF(AND(DiscreteStatsTable[[#This Row],[RepsWithStatObserved]]=1,Y1648=0),200000000000000000000,IFERROR(_xlfn.T.INV.2T(1 -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48" s="5" cm="1">
        <f t="array" ref="R1648">MIN(IF((DiscreteStatsTable[GroupByKey]=DiscreteStatsTable[[#This Row],[GroupByKey]]),(DiscreteStatsTable[GroupByKey]=DiscreteStatsTable[[#This Row],[GroupByKey]])*DiscreteStatsTable[Average]))</f>
        <v>0.118188408210118</v>
      </c>
      <c r="S1648" s="5" cm="1">
        <f t="array" ref="S1648">MAX(IF((DiscreteStatsTable[GroupByKey]=DiscreteStatsTable[[#This Row],[GroupByKey]]),(DiscreteStatsTable[GroupByKey]=DiscreteStatsTable[[#This Row],[GroupByKey]])*DiscreteStatsTable[Average]))</f>
        <v>0.12678788848097999</v>
      </c>
      <c r="T1648" s="5" cm="1">
        <f t="array" ref="T1648">MIN(IF((DiscreteStatsTable[GroupByKey]=DiscreteStatsTable[[#This Row],[GroupByKey]]),(DiscreteStatsTable[GroupByKey]=DiscreteStatsTable[[#This Row],[GroupByKey]])*DiscreteStatsTable[Minimum]))</f>
        <v>5.0204876038262097E-2</v>
      </c>
      <c r="U1648" s="5" cm="1">
        <f t="array" ref="U1648">MAX(IF((DiscreteStatsTable[GroupByKey]=DiscreteStatsTable[[#This Row],[GroupByKey]]),(DiscreteStatsTable[GroupByKey]=DiscreteStatsTable[[#This Row],[GroupByKey]])*DiscreteStatsTable[Maximum]))</f>
        <v>0.23262438213749501</v>
      </c>
      <c r="V1648" s="5" cm="1">
        <f t="array" ref="V1648">IFERROR(AVERAGE(IF((DiscreteStatsTable[GroupByKey]=DiscreteStatsTable[[#This Row],[GroupByKey]]),(DiscreteStatsTable[GroupByKey]=DiscreteStatsTable[[#This Row],[GroupByKey]])*DiscreteStatsTable[NumberObservations])),0)</f>
        <v>305.8</v>
      </c>
      <c r="W1648" s="5">
        <f>IF((DiscreteStatsTable[[#This Row],[RepsRequested]]&gt;1),DiscreteStatsTable[[#This Row],[HalfWidth]],DiscreteStatsTable[[#This Row],[BatchMeansHalfWidth]])</f>
        <v>6.3220777360200328E-4</v>
      </c>
      <c r="X1648" s="5" cm="1">
        <f t="array" ref="X1648">COUNT(IF((DiscreteStatsTable[GroupByKey]=DiscreteStatsTable[[#This Row],[GroupByKey]]),(DiscreteStatsTable[GroupByKey]=DiscreteStatsTable[[#This Row],[GroupByKey]])*DiscreteStatsTable[Replication]))</f>
        <v>50</v>
      </c>
      <c r="Y1648" s="5">
        <f>IF(DiscreteStatsTable[[#This Row],[RepsRequested]]=DiscreteStatsTable[[#This Row],[RepsWithStatObserved]],1,0)</f>
        <v>1</v>
      </c>
    </row>
    <row r="1649" spans="1:25" x14ac:dyDescent="0.25">
      <c r="A1649" t="s">
        <v>68</v>
      </c>
      <c r="B1649" t="s">
        <v>70</v>
      </c>
      <c r="C1649">
        <v>42</v>
      </c>
      <c r="D1649" t="s">
        <v>99</v>
      </c>
      <c r="E1649" t="s">
        <v>74</v>
      </c>
      <c r="F1649" t="s">
        <v>73</v>
      </c>
      <c r="G1649">
        <v>3.8606253655501899</v>
      </c>
      <c r="H1649">
        <v>2E+20</v>
      </c>
      <c r="I1649">
        <v>1.6113534415701201</v>
      </c>
      <c r="J1649">
        <v>8.0023368347535797</v>
      </c>
      <c r="K1649">
        <v>306</v>
      </c>
      <c r="L164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49" s="5" cm="1">
        <f t="array" ref="M1649">MAX(IF((ProjectInfoTable[ProjectName]=DiscreteStatsTable[[#This Row],[ProjectName]]),(ProjectInfoTable[ProjectName]=DiscreteStatsTable[[#This Row],[ProjectName]])*ProjectInfoTable[NumberOfReplications]))</f>
        <v>50</v>
      </c>
      <c r="N1649" s="5" cm="1">
        <f t="array" ref="N1649">IFERROR(AVERAGE(IF((DiscreteStatsTable[GroupByKey]=DiscreteStatsTable[[#This Row],[GroupByKey]]),(DiscreteStatsTable[GroupByKey]=DiscreteStatsTable[[#This Row],[GroupByKey]])*DiscreteStatsTable[Average])),0)</f>
        <v>4.0484530695469045</v>
      </c>
      <c r="O1649" s="5" cm="1">
        <f t="array" ref="O1649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49" s="5" cm="1">
        <f t="array" ref="P1649">MAX(IF((ProjectInfoTable[ProjectName]=DiscreteStatsTable[[#This Row],[ProjectName]]),(ProjectInfoTable[ProjectName]=DiscreteStatsTable[[#This Row],[ProjectName]])*ProjectInfoTable[ConfidenceInterval]))</f>
        <v>0.95</v>
      </c>
      <c r="Q1649" s="5">
        <f>IF(AND(DiscreteStatsTable[[#This Row],[RepsWithStatObserved]]=1,Y1649=0),200000000000000000000,IFERROR(_xlfn.T.INV.2T(1 -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49" s="5" cm="1">
        <f t="array" ref="R1649">MIN(IF((DiscreteStatsTable[GroupByKey]=DiscreteStatsTable[[#This Row],[GroupByKey]]),(DiscreteStatsTable[GroupByKey]=DiscreteStatsTable[[#This Row],[GroupByKey]])*DiscreteStatsTable[Average]))</f>
        <v>3.8225886263195901</v>
      </c>
      <c r="S1649" s="5" cm="1">
        <f t="array" ref="S1649">MAX(IF((DiscreteStatsTable[GroupByKey]=DiscreteStatsTable[[#This Row],[GroupByKey]]),(DiscreteStatsTable[GroupByKey]=DiscreteStatsTable[[#This Row],[GroupByKey]])*DiscreteStatsTable[Average]))</f>
        <v>4.5313661665321696</v>
      </c>
      <c r="T1649" s="5" cm="1">
        <f t="array" ref="T1649">MIN(IF((DiscreteStatsTable[GroupByKey]=DiscreteStatsTable[[#This Row],[GroupByKey]]),(DiscreteStatsTable[GroupByKey]=DiscreteStatsTable[[#This Row],[GroupByKey]])*DiscreteStatsTable[Minimum]))</f>
        <v>1.5061462811478601</v>
      </c>
      <c r="U1649" s="5" cm="1">
        <f t="array" ref="U1649">MAX(IF((DiscreteStatsTable[GroupByKey]=DiscreteStatsTable[[#This Row],[GroupByKey]]),(DiscreteStatsTable[GroupByKey]=DiscreteStatsTable[[#This Row],[GroupByKey]])*DiscreteStatsTable[Maximum]))</f>
        <v>12.7448467115066</v>
      </c>
      <c r="V1649" s="5" cm="1">
        <f t="array" ref="V1649">IFERROR(AVERAGE(IF((DiscreteStatsTable[GroupByKey]=DiscreteStatsTable[[#This Row],[GroupByKey]]),(DiscreteStatsTable[GroupByKey]=DiscreteStatsTable[[#This Row],[GroupByKey]])*DiscreteStatsTable[NumberObservations])),0)</f>
        <v>305.8</v>
      </c>
      <c r="W1649" s="5">
        <f>IF((DiscreteStatsTable[[#This Row],[RepsRequested]]&gt;1),DiscreteStatsTable[[#This Row],[HalfWidth]],DiscreteStatsTable[[#This Row],[BatchMeansHalfWidth]])</f>
        <v>4.3756559630115342E-2</v>
      </c>
      <c r="X1649" s="5" cm="1">
        <f t="array" ref="X1649">COUNT(IF((DiscreteStatsTable[GroupByKey]=DiscreteStatsTable[[#This Row],[GroupByKey]]),(DiscreteStatsTable[GroupByKey]=DiscreteStatsTable[[#This Row],[GroupByKey]])*DiscreteStatsTable[Replication]))</f>
        <v>50</v>
      </c>
      <c r="Y1649" s="5">
        <f>IF(DiscreteStatsTable[[#This Row],[RepsRequested]]=DiscreteStatsTable[[#This Row],[RepsWithStatObserved]],1,0)</f>
        <v>1</v>
      </c>
    </row>
    <row r="1650" spans="1:25" x14ac:dyDescent="0.25">
      <c r="A1650" t="s">
        <v>68</v>
      </c>
      <c r="B1650" t="s">
        <v>70</v>
      </c>
      <c r="C1650">
        <v>42</v>
      </c>
      <c r="D1650" t="s">
        <v>99</v>
      </c>
      <c r="E1650" t="s">
        <v>75</v>
      </c>
      <c r="F1650" t="s">
        <v>73</v>
      </c>
      <c r="G1650">
        <v>0.118188408210118</v>
      </c>
      <c r="H1650">
        <v>2E+20</v>
      </c>
      <c r="I1650">
        <v>5.37117813856706E-2</v>
      </c>
      <c r="J1650">
        <v>0.22647631218685901</v>
      </c>
      <c r="K1650">
        <v>306</v>
      </c>
      <c r="L165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50" s="5" cm="1">
        <f t="array" ref="M1650">MAX(IF((ProjectInfoTable[ProjectName]=DiscreteStatsTable[[#This Row],[ProjectName]]),(ProjectInfoTable[ProjectName]=DiscreteStatsTable[[#This Row],[ProjectName]])*ProjectInfoTable[NumberOfReplications]))</f>
        <v>50</v>
      </c>
      <c r="N1650" s="5" cm="1">
        <f t="array" ref="N1650">IFERROR(AVERAGE(IF((DiscreteStatsTable[GroupByKey]=DiscreteStatsTable[[#This Row],[GroupByKey]]),(DiscreteStatsTable[GroupByKey]=DiscreteStatsTable[[#This Row],[GroupByKey]])*DiscreteStatsTable[Average])),0)</f>
        <v>0.12177686007467209</v>
      </c>
      <c r="O1650" s="5" cm="1">
        <f t="array" ref="O165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50" s="5" cm="1">
        <f t="array" ref="P1650">MAX(IF((ProjectInfoTable[ProjectName]=DiscreteStatsTable[[#This Row],[ProjectName]]),(ProjectInfoTable[ProjectName]=DiscreteStatsTable[[#This Row],[ProjectName]])*ProjectInfoTable[ConfidenceInterval]))</f>
        <v>0.95</v>
      </c>
      <c r="Q1650" s="5">
        <f>IF(AND(DiscreteStatsTable[[#This Row],[RepsWithStatObserved]]=1,Y1650=0),200000000000000000000,IFERROR(_xlfn.T.INV.2T(1 -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50" s="5" cm="1">
        <f t="array" ref="R1650">MIN(IF((DiscreteStatsTable[GroupByKey]=DiscreteStatsTable[[#This Row],[GroupByKey]]),(DiscreteStatsTable[GroupByKey]=DiscreteStatsTable[[#This Row],[GroupByKey]])*DiscreteStatsTable[Average]))</f>
        <v>0.118188408210118</v>
      </c>
      <c r="S1650" s="5" cm="1">
        <f t="array" ref="S1650">MAX(IF((DiscreteStatsTable[GroupByKey]=DiscreteStatsTable[[#This Row],[GroupByKey]]),(DiscreteStatsTable[GroupByKey]=DiscreteStatsTable[[#This Row],[GroupByKey]])*DiscreteStatsTable[Average]))</f>
        <v>0.12678788848097999</v>
      </c>
      <c r="T1650" s="5" cm="1">
        <f t="array" ref="T1650">MIN(IF((DiscreteStatsTable[GroupByKey]=DiscreteStatsTable[[#This Row],[GroupByKey]]),(DiscreteStatsTable[GroupByKey]=DiscreteStatsTable[[#This Row],[GroupByKey]])*DiscreteStatsTable[Minimum]))</f>
        <v>5.0204876038262097E-2</v>
      </c>
      <c r="U1650" s="5" cm="1">
        <f t="array" ref="U1650">MAX(IF((DiscreteStatsTable[GroupByKey]=DiscreteStatsTable[[#This Row],[GroupByKey]]),(DiscreteStatsTable[GroupByKey]=DiscreteStatsTable[[#This Row],[GroupByKey]])*DiscreteStatsTable[Maximum]))</f>
        <v>0.23262438213749501</v>
      </c>
      <c r="V1650" s="5" cm="1">
        <f t="array" ref="V1650">IFERROR(AVERAGE(IF((DiscreteStatsTable[GroupByKey]=DiscreteStatsTable[[#This Row],[GroupByKey]]),(DiscreteStatsTable[GroupByKey]=DiscreteStatsTable[[#This Row],[GroupByKey]])*DiscreteStatsTable[NumberObservations])),0)</f>
        <v>305.8</v>
      </c>
      <c r="W1650" s="5">
        <f>IF((DiscreteStatsTable[[#This Row],[RepsRequested]]&gt;1),DiscreteStatsTable[[#This Row],[HalfWidth]],DiscreteStatsTable[[#This Row],[BatchMeansHalfWidth]])</f>
        <v>6.3220777360200328E-4</v>
      </c>
      <c r="X1650" s="5" cm="1">
        <f t="array" ref="X1650">COUNT(IF((DiscreteStatsTable[GroupByKey]=DiscreteStatsTable[[#This Row],[GroupByKey]]),(DiscreteStatsTable[GroupByKey]=DiscreteStatsTable[[#This Row],[GroupByKey]])*DiscreteStatsTable[Replication]))</f>
        <v>50</v>
      </c>
      <c r="Y1650" s="5">
        <f>IF(DiscreteStatsTable[[#This Row],[RepsRequested]]=DiscreteStatsTable[[#This Row],[RepsWithStatObserved]],1,0)</f>
        <v>1</v>
      </c>
    </row>
    <row r="1651" spans="1:25" x14ac:dyDescent="0.25">
      <c r="A1651" t="s">
        <v>68</v>
      </c>
      <c r="B1651" t="s">
        <v>70</v>
      </c>
      <c r="C1651">
        <v>42</v>
      </c>
      <c r="D1651" t="s">
        <v>99</v>
      </c>
      <c r="E1651" t="s">
        <v>76</v>
      </c>
      <c r="F1651" t="s">
        <v>73</v>
      </c>
      <c r="G1651">
        <v>3.54565224630353</v>
      </c>
      <c r="H1651">
        <v>2E+20</v>
      </c>
      <c r="I1651">
        <v>1.6113534415701201</v>
      </c>
      <c r="J1651">
        <v>6.7942893656057803</v>
      </c>
      <c r="K1651">
        <v>306</v>
      </c>
      <c r="L165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51" s="5" cm="1">
        <f t="array" ref="M1651">MAX(IF((ProjectInfoTable[ProjectName]=DiscreteStatsTable[[#This Row],[ProjectName]]),(ProjectInfoTable[ProjectName]=DiscreteStatsTable[[#This Row],[ProjectName]])*ProjectInfoTable[NumberOfReplications]))</f>
        <v>50</v>
      </c>
      <c r="N1651" s="5" cm="1">
        <f t="array" ref="N1651">IFERROR(AVERAGE(IF((DiscreteStatsTable[GroupByKey]=DiscreteStatsTable[[#This Row],[GroupByKey]]),(DiscreteStatsTable[GroupByKey]=DiscreteStatsTable[[#This Row],[GroupByKey]])*DiscreteStatsTable[Average])),0)</f>
        <v>3.653305802240161</v>
      </c>
      <c r="O1651" s="5" cm="1">
        <f t="array" ref="O1651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51" s="5" cm="1">
        <f t="array" ref="P1651">MAX(IF((ProjectInfoTable[ProjectName]=DiscreteStatsTable[[#This Row],[ProjectName]]),(ProjectInfoTable[ProjectName]=DiscreteStatsTable[[#This Row],[ProjectName]])*ProjectInfoTable[ConfidenceInterval]))</f>
        <v>0.95</v>
      </c>
      <c r="Q1651" s="5">
        <f>IF(AND(DiscreteStatsTable[[#This Row],[RepsWithStatObserved]]=1,Y1651=0),200000000000000000000,IFERROR(_xlfn.T.INV.2T(1 -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51" s="5" cm="1">
        <f t="array" ref="R1651">MIN(IF((DiscreteStatsTable[GroupByKey]=DiscreteStatsTable[[#This Row],[GroupByKey]]),(DiscreteStatsTable[GroupByKey]=DiscreteStatsTable[[#This Row],[GroupByKey]])*DiscreteStatsTable[Average]))</f>
        <v>3.54565224630353</v>
      </c>
      <c r="S1651" s="5" cm="1">
        <f t="array" ref="S1651">MAX(IF((DiscreteStatsTable[GroupByKey]=DiscreteStatsTable[[#This Row],[GroupByKey]]),(DiscreteStatsTable[GroupByKey]=DiscreteStatsTable[[#This Row],[GroupByKey]])*DiscreteStatsTable[Average]))</f>
        <v>3.8036366544294</v>
      </c>
      <c r="T1651" s="5" cm="1">
        <f t="array" ref="T1651">MIN(IF((DiscreteStatsTable[GroupByKey]=DiscreteStatsTable[[#This Row],[GroupByKey]]),(DiscreteStatsTable[GroupByKey]=DiscreteStatsTable[[#This Row],[GroupByKey]])*DiscreteStatsTable[Minimum]))</f>
        <v>1.5061462811478601</v>
      </c>
      <c r="U1651" s="5" cm="1">
        <f t="array" ref="U1651">MAX(IF((DiscreteStatsTable[GroupByKey]=DiscreteStatsTable[[#This Row],[GroupByKey]]),(DiscreteStatsTable[GroupByKey]=DiscreteStatsTable[[#This Row],[GroupByKey]])*DiscreteStatsTable[Maximum]))</f>
        <v>6.9787314641248503</v>
      </c>
      <c r="V1651" s="5" cm="1">
        <f t="array" ref="V1651">IFERROR(AVERAGE(IF((DiscreteStatsTable[GroupByKey]=DiscreteStatsTable[[#This Row],[GroupByKey]]),(DiscreteStatsTable[GroupByKey]=DiscreteStatsTable[[#This Row],[GroupByKey]])*DiscreteStatsTable[NumberObservations])),0)</f>
        <v>305.8</v>
      </c>
      <c r="W1651" s="5">
        <f>IF((DiscreteStatsTable[[#This Row],[RepsRequested]]&gt;1),DiscreteStatsTable[[#This Row],[HalfWidth]],DiscreteStatsTable[[#This Row],[BatchMeansHalfWidth]])</f>
        <v>1.8966233208060453E-2</v>
      </c>
      <c r="X1651" s="5" cm="1">
        <f t="array" ref="X1651">COUNT(IF((DiscreteStatsTable[GroupByKey]=DiscreteStatsTable[[#This Row],[GroupByKey]]),(DiscreteStatsTable[GroupByKey]=DiscreteStatsTable[[#This Row],[GroupByKey]])*DiscreteStatsTable[Replication]))</f>
        <v>50</v>
      </c>
      <c r="Y1651" s="5">
        <f>IF(DiscreteStatsTable[[#This Row],[RepsRequested]]=DiscreteStatsTable[[#This Row],[RepsWithStatObserved]],1,0)</f>
        <v>1</v>
      </c>
    </row>
    <row r="1652" spans="1:25" x14ac:dyDescent="0.25">
      <c r="A1652" t="s">
        <v>68</v>
      </c>
      <c r="B1652" t="s">
        <v>70</v>
      </c>
      <c r="C1652">
        <v>42</v>
      </c>
      <c r="D1652" t="s">
        <v>99</v>
      </c>
      <c r="E1652" t="s">
        <v>77</v>
      </c>
      <c r="F1652" t="s">
        <v>73</v>
      </c>
      <c r="G1652">
        <v>0</v>
      </c>
      <c r="H1652">
        <v>2E+20</v>
      </c>
      <c r="I1652">
        <v>0</v>
      </c>
      <c r="J1652">
        <v>0</v>
      </c>
      <c r="K1652">
        <v>306</v>
      </c>
      <c r="L165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52" s="5" cm="1">
        <f t="array" ref="M1652">MAX(IF((ProjectInfoTable[ProjectName]=DiscreteStatsTable[[#This Row],[ProjectName]]),(ProjectInfoTable[ProjectName]=DiscreteStatsTable[[#This Row],[ProjectName]])*ProjectInfoTable[NumberOfReplications]))</f>
        <v>50</v>
      </c>
      <c r="N1652" s="5" cm="1">
        <f t="array" ref="N1652">IFERROR(AVERAGE(IF((DiscreteStatsTable[GroupByKey]=DiscreteStatsTable[[#This Row],[GroupByKey]]),(DiscreteStatsTable[GroupByKey]=DiscreteStatsTable[[#This Row],[GroupByKey]])*DiscreteStatsTable[Average])),0)</f>
        <v>0</v>
      </c>
      <c r="O1652" s="5" cm="1">
        <f t="array" ref="O1652">IFERROR(_xlfn.STDEV.S(IF((DiscreteStatsTable[GroupByKey]=DiscreteStatsTable[[#This Row],[GroupByKey]]),(DiscreteStatsTable[GroupByKey]=DiscreteStatsTable[[#This Row],[GroupByKey]])*DiscreteStatsTable[Average])),0)</f>
        <v>0</v>
      </c>
      <c r="P1652" s="5" cm="1">
        <f t="array" ref="P1652">MAX(IF((ProjectInfoTable[ProjectName]=DiscreteStatsTable[[#This Row],[ProjectName]]),(ProjectInfoTable[ProjectName]=DiscreteStatsTable[[#This Row],[ProjectName]])*ProjectInfoTable[ConfidenceInterval]))</f>
        <v>0.95</v>
      </c>
      <c r="Q1652" s="5">
        <f>IF(AND(DiscreteStatsTable[[#This Row],[RepsWithStatObserved]]=1,Y1652=0),200000000000000000000,IFERROR(_xlfn.T.INV.2T(1 -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2" s="5" cm="1">
        <f t="array" ref="R1652">MIN(IF((DiscreteStatsTable[GroupByKey]=DiscreteStatsTable[[#This Row],[GroupByKey]]),(DiscreteStatsTable[GroupByKey]=DiscreteStatsTable[[#This Row],[GroupByKey]])*DiscreteStatsTable[Average]))</f>
        <v>0</v>
      </c>
      <c r="S1652" s="5" cm="1">
        <f t="array" ref="S1652">MAX(IF((DiscreteStatsTable[GroupByKey]=DiscreteStatsTable[[#This Row],[GroupByKey]]),(DiscreteStatsTable[GroupByKey]=DiscreteStatsTable[[#This Row],[GroupByKey]])*DiscreteStatsTable[Average]))</f>
        <v>0</v>
      </c>
      <c r="T1652" s="5" cm="1">
        <f t="array" ref="T1652">MIN(IF((DiscreteStatsTable[GroupByKey]=DiscreteStatsTable[[#This Row],[GroupByKey]]),(DiscreteStatsTable[GroupByKey]=DiscreteStatsTable[[#This Row],[GroupByKey]])*DiscreteStatsTable[Minimum]))</f>
        <v>0</v>
      </c>
      <c r="U1652" s="5" cm="1">
        <f t="array" ref="U1652">MAX(IF((DiscreteStatsTable[GroupByKey]=DiscreteStatsTable[[#This Row],[GroupByKey]]),(DiscreteStatsTable[GroupByKey]=DiscreteStatsTable[[#This Row],[GroupByKey]])*DiscreteStatsTable[Maximum]))</f>
        <v>0</v>
      </c>
      <c r="V1652" s="5" cm="1">
        <f t="array" ref="V1652">IFERROR(AVERAGE(IF((DiscreteStatsTable[GroupByKey]=DiscreteStatsTable[[#This Row],[GroupByKey]]),(DiscreteStatsTable[GroupByKey]=DiscreteStatsTable[[#This Row],[GroupByKey]])*DiscreteStatsTable[NumberObservations])),0)</f>
        <v>305.8</v>
      </c>
      <c r="W1652" s="5">
        <f>IF((DiscreteStatsTable[[#This Row],[RepsRequested]]&gt;1),DiscreteStatsTable[[#This Row],[HalfWidth]],DiscreteStatsTable[[#This Row],[BatchMeansHalfWidth]])</f>
        <v>0</v>
      </c>
      <c r="X1652" s="5" cm="1">
        <f t="array" ref="X1652">COUNT(IF((DiscreteStatsTable[GroupByKey]=DiscreteStatsTable[[#This Row],[GroupByKey]]),(DiscreteStatsTable[GroupByKey]=DiscreteStatsTable[[#This Row],[GroupByKey]])*DiscreteStatsTable[Replication]))</f>
        <v>50</v>
      </c>
      <c r="Y1652" s="5">
        <f>IF(DiscreteStatsTable[[#This Row],[RepsRequested]]=DiscreteStatsTable[[#This Row],[RepsWithStatObserved]],1,0)</f>
        <v>1</v>
      </c>
    </row>
    <row r="1653" spans="1:25" x14ac:dyDescent="0.25">
      <c r="A1653" t="s">
        <v>68</v>
      </c>
      <c r="B1653" t="s">
        <v>70</v>
      </c>
      <c r="C1653">
        <v>42</v>
      </c>
      <c r="D1653" t="s">
        <v>99</v>
      </c>
      <c r="E1653" t="s">
        <v>78</v>
      </c>
      <c r="F1653" t="s">
        <v>73</v>
      </c>
      <c r="G1653">
        <v>0.31497311924665999</v>
      </c>
      <c r="H1653">
        <v>2E+20</v>
      </c>
      <c r="I1653">
        <v>0</v>
      </c>
      <c r="J1653">
        <v>3.4706833052422299</v>
      </c>
      <c r="K1653">
        <v>306</v>
      </c>
      <c r="L165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53" s="5" cm="1">
        <f t="array" ref="M1653">MAX(IF((ProjectInfoTable[ProjectName]=DiscreteStatsTable[[#This Row],[ProjectName]]),(ProjectInfoTable[ProjectName]=DiscreteStatsTable[[#This Row],[ProjectName]])*ProjectInfoTable[NumberOfReplications]))</f>
        <v>50</v>
      </c>
      <c r="N1653" s="5" cm="1">
        <f t="array" ref="N1653">IFERROR(AVERAGE(IF((DiscreteStatsTable[GroupByKey]=DiscreteStatsTable[[#This Row],[GroupByKey]]),(DiscreteStatsTable[GroupByKey]=DiscreteStatsTable[[#This Row],[GroupByKey]])*DiscreteStatsTable[Average])),0)</f>
        <v>0.39514726730674299</v>
      </c>
      <c r="O1653" s="5" cm="1">
        <f t="array" ref="O1653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53" s="5" cm="1">
        <f t="array" ref="P1653">MAX(IF((ProjectInfoTable[ProjectName]=DiscreteStatsTable[[#This Row],[ProjectName]]),(ProjectInfoTable[ProjectName]=DiscreteStatsTable[[#This Row],[ProjectName]])*ProjectInfoTable[ConfidenceInterval]))</f>
        <v>0.95</v>
      </c>
      <c r="Q1653" s="5">
        <f>IF(AND(DiscreteStatsTable[[#This Row],[RepsWithStatObserved]]=1,Y1653=0),200000000000000000000,IFERROR(_xlfn.T.INV.2T(1 -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53" s="5" cm="1">
        <f t="array" ref="R1653">MIN(IF((DiscreteStatsTable[GroupByKey]=DiscreteStatsTable[[#This Row],[GroupByKey]]),(DiscreteStatsTable[GroupByKey]=DiscreteStatsTable[[#This Row],[GroupByKey]])*DiscreteStatsTable[Average]))</f>
        <v>0.237432783899929</v>
      </c>
      <c r="S1653" s="5" cm="1">
        <f t="array" ref="S1653">MAX(IF((DiscreteStatsTable[GroupByKey]=DiscreteStatsTable[[#This Row],[GroupByKey]]),(DiscreteStatsTable[GroupByKey]=DiscreteStatsTable[[#This Row],[GroupByKey]])*DiscreteStatsTable[Average]))</f>
        <v>0.84867511073416402</v>
      </c>
      <c r="T1653" s="5" cm="1">
        <f t="array" ref="T1653">MIN(IF((DiscreteStatsTable[GroupByKey]=DiscreteStatsTable[[#This Row],[GroupByKey]]),(DiscreteStatsTable[GroupByKey]=DiscreteStatsTable[[#This Row],[GroupByKey]])*DiscreteStatsTable[Minimum]))</f>
        <v>0</v>
      </c>
      <c r="U1653" s="5" cm="1">
        <f t="array" ref="U1653">MAX(IF((DiscreteStatsTable[GroupByKey]=DiscreteStatsTable[[#This Row],[GroupByKey]]),(DiscreteStatsTable[GroupByKey]=DiscreteStatsTable[[#This Row],[GroupByKey]])*DiscreteStatsTable[Maximum]))</f>
        <v>8.0759045309264508</v>
      </c>
      <c r="V1653" s="5" cm="1">
        <f t="array" ref="V1653">IFERROR(AVERAGE(IF((DiscreteStatsTable[GroupByKey]=DiscreteStatsTable[[#This Row],[GroupByKey]]),(DiscreteStatsTable[GroupByKey]=DiscreteStatsTable[[#This Row],[GroupByKey]])*DiscreteStatsTable[NumberObservations])),0)</f>
        <v>305.8</v>
      </c>
      <c r="W1653" s="5">
        <f>IF((DiscreteStatsTable[[#This Row],[RepsRequested]]&gt;1),DiscreteStatsTable[[#This Row],[HalfWidth]],DiscreteStatsTable[[#This Row],[BatchMeansHalfWidth]])</f>
        <v>3.0763164648454102E-2</v>
      </c>
      <c r="X1653" s="5" cm="1">
        <f t="array" ref="X1653">COUNT(IF((DiscreteStatsTable[GroupByKey]=DiscreteStatsTable[[#This Row],[GroupByKey]]),(DiscreteStatsTable[GroupByKey]=DiscreteStatsTable[[#This Row],[GroupByKey]])*DiscreteStatsTable[Replication]))</f>
        <v>50</v>
      </c>
      <c r="Y1653" s="5">
        <f>IF(DiscreteStatsTable[[#This Row],[RepsRequested]]=DiscreteStatsTable[[#This Row],[RepsWithStatObserved]],1,0)</f>
        <v>1</v>
      </c>
    </row>
    <row r="1654" spans="1:25" x14ac:dyDescent="0.25">
      <c r="A1654" t="s">
        <v>68</v>
      </c>
      <c r="B1654" t="s">
        <v>70</v>
      </c>
      <c r="C1654">
        <v>43</v>
      </c>
      <c r="D1654" t="s">
        <v>99</v>
      </c>
      <c r="E1654" t="s">
        <v>72</v>
      </c>
      <c r="F1654" t="s">
        <v>73</v>
      </c>
      <c r="G1654">
        <v>0.122865381192809</v>
      </c>
      <c r="H1654">
        <v>2E+20</v>
      </c>
      <c r="I1654">
        <v>5.2152039237849598E-2</v>
      </c>
      <c r="J1654">
        <v>0.226770271461013</v>
      </c>
      <c r="K1654">
        <v>304</v>
      </c>
      <c r="L165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54" s="5" cm="1">
        <f t="array" ref="M1654">MAX(IF((ProjectInfoTable[ProjectName]=DiscreteStatsTable[[#This Row],[ProjectName]]),(ProjectInfoTable[ProjectName]=DiscreteStatsTable[[#This Row],[ProjectName]])*ProjectInfoTable[NumberOfReplications]))</f>
        <v>50</v>
      </c>
      <c r="N1654" s="5" cm="1">
        <f t="array" ref="N1654">IFERROR(AVERAGE(IF((DiscreteStatsTable[GroupByKey]=DiscreteStatsTable[[#This Row],[GroupByKey]]),(DiscreteStatsTable[GroupByKey]=DiscreteStatsTable[[#This Row],[GroupByKey]])*DiscreteStatsTable[Average])),0)</f>
        <v>0.12177686007467209</v>
      </c>
      <c r="O1654" s="5" cm="1">
        <f t="array" ref="O165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54" s="5" cm="1">
        <f t="array" ref="P1654">MAX(IF((ProjectInfoTable[ProjectName]=DiscreteStatsTable[[#This Row],[ProjectName]]),(ProjectInfoTable[ProjectName]=DiscreteStatsTable[[#This Row],[ProjectName]])*ProjectInfoTable[ConfidenceInterval]))</f>
        <v>0.95</v>
      </c>
      <c r="Q1654" s="5">
        <f>IF(AND(DiscreteStatsTable[[#This Row],[RepsWithStatObserved]]=1,Y1654=0),200000000000000000000,IFERROR(_xlfn.T.INV.2T(1 -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54" s="5" cm="1">
        <f t="array" ref="R1654">MIN(IF((DiscreteStatsTable[GroupByKey]=DiscreteStatsTable[[#This Row],[GroupByKey]]),(DiscreteStatsTable[GroupByKey]=DiscreteStatsTable[[#This Row],[GroupByKey]])*DiscreteStatsTable[Average]))</f>
        <v>0.118188408210118</v>
      </c>
      <c r="S1654" s="5" cm="1">
        <f t="array" ref="S1654">MAX(IF((DiscreteStatsTable[GroupByKey]=DiscreteStatsTable[[#This Row],[GroupByKey]]),(DiscreteStatsTable[GroupByKey]=DiscreteStatsTable[[#This Row],[GroupByKey]])*DiscreteStatsTable[Average]))</f>
        <v>0.12678788848097999</v>
      </c>
      <c r="T1654" s="5" cm="1">
        <f t="array" ref="T1654">MIN(IF((DiscreteStatsTable[GroupByKey]=DiscreteStatsTable[[#This Row],[GroupByKey]]),(DiscreteStatsTable[GroupByKey]=DiscreteStatsTable[[#This Row],[GroupByKey]])*DiscreteStatsTable[Minimum]))</f>
        <v>5.0204876038262097E-2</v>
      </c>
      <c r="U1654" s="5" cm="1">
        <f t="array" ref="U1654">MAX(IF((DiscreteStatsTable[GroupByKey]=DiscreteStatsTable[[#This Row],[GroupByKey]]),(DiscreteStatsTable[GroupByKey]=DiscreteStatsTable[[#This Row],[GroupByKey]])*DiscreteStatsTable[Maximum]))</f>
        <v>0.23262438213749501</v>
      </c>
      <c r="V1654" s="5" cm="1">
        <f t="array" ref="V1654">IFERROR(AVERAGE(IF((DiscreteStatsTable[GroupByKey]=DiscreteStatsTable[[#This Row],[GroupByKey]]),(DiscreteStatsTable[GroupByKey]=DiscreteStatsTable[[#This Row],[GroupByKey]])*DiscreteStatsTable[NumberObservations])),0)</f>
        <v>305.8</v>
      </c>
      <c r="W1654" s="5">
        <f>IF((DiscreteStatsTable[[#This Row],[RepsRequested]]&gt;1),DiscreteStatsTable[[#This Row],[HalfWidth]],DiscreteStatsTable[[#This Row],[BatchMeansHalfWidth]])</f>
        <v>6.3220777360200328E-4</v>
      </c>
      <c r="X1654" s="5" cm="1">
        <f t="array" ref="X1654">COUNT(IF((DiscreteStatsTable[GroupByKey]=DiscreteStatsTable[[#This Row],[GroupByKey]]),(DiscreteStatsTable[GroupByKey]=DiscreteStatsTable[[#This Row],[GroupByKey]])*DiscreteStatsTable[Replication]))</f>
        <v>50</v>
      </c>
      <c r="Y1654" s="5">
        <f>IF(DiscreteStatsTable[[#This Row],[RepsRequested]]=DiscreteStatsTable[[#This Row],[RepsWithStatObserved]],1,0)</f>
        <v>1</v>
      </c>
    </row>
    <row r="1655" spans="1:25" x14ac:dyDescent="0.25">
      <c r="A1655" t="s">
        <v>68</v>
      </c>
      <c r="B1655" t="s">
        <v>70</v>
      </c>
      <c r="C1655">
        <v>43</v>
      </c>
      <c r="D1655" t="s">
        <v>99</v>
      </c>
      <c r="E1655" t="s">
        <v>74</v>
      </c>
      <c r="F1655" t="s">
        <v>73</v>
      </c>
      <c r="G1655">
        <v>4.2164798342917198</v>
      </c>
      <c r="H1655">
        <v>2E+20</v>
      </c>
      <c r="I1655">
        <v>1.5645611771354899</v>
      </c>
      <c r="J1655">
        <v>10.4897525283205</v>
      </c>
      <c r="K1655">
        <v>304</v>
      </c>
      <c r="L165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55" s="5" cm="1">
        <f t="array" ref="M1655">MAX(IF((ProjectInfoTable[ProjectName]=DiscreteStatsTable[[#This Row],[ProjectName]]),(ProjectInfoTable[ProjectName]=DiscreteStatsTable[[#This Row],[ProjectName]])*ProjectInfoTable[NumberOfReplications]))</f>
        <v>50</v>
      </c>
      <c r="N1655" s="5" cm="1">
        <f t="array" ref="N1655">IFERROR(AVERAGE(IF((DiscreteStatsTable[GroupByKey]=DiscreteStatsTable[[#This Row],[GroupByKey]]),(DiscreteStatsTable[GroupByKey]=DiscreteStatsTable[[#This Row],[GroupByKey]])*DiscreteStatsTable[Average])),0)</f>
        <v>4.0484530695469045</v>
      </c>
      <c r="O1655" s="5" cm="1">
        <f t="array" ref="O1655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55" s="5" cm="1">
        <f t="array" ref="P1655">MAX(IF((ProjectInfoTable[ProjectName]=DiscreteStatsTable[[#This Row],[ProjectName]]),(ProjectInfoTable[ProjectName]=DiscreteStatsTable[[#This Row],[ProjectName]])*ProjectInfoTable[ConfidenceInterval]))</f>
        <v>0.95</v>
      </c>
      <c r="Q1655" s="5">
        <f>IF(AND(DiscreteStatsTable[[#This Row],[RepsWithStatObserved]]=1,Y1655=0),200000000000000000000,IFERROR(_xlfn.T.INV.2T(1 -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55" s="5" cm="1">
        <f t="array" ref="R1655">MIN(IF((DiscreteStatsTable[GroupByKey]=DiscreteStatsTable[[#This Row],[GroupByKey]]),(DiscreteStatsTable[GroupByKey]=DiscreteStatsTable[[#This Row],[GroupByKey]])*DiscreteStatsTable[Average]))</f>
        <v>3.8225886263195901</v>
      </c>
      <c r="S1655" s="5" cm="1">
        <f t="array" ref="S1655">MAX(IF((DiscreteStatsTable[GroupByKey]=DiscreteStatsTable[[#This Row],[GroupByKey]]),(DiscreteStatsTable[GroupByKey]=DiscreteStatsTable[[#This Row],[GroupByKey]])*DiscreteStatsTable[Average]))</f>
        <v>4.5313661665321696</v>
      </c>
      <c r="T1655" s="5" cm="1">
        <f t="array" ref="T1655">MIN(IF((DiscreteStatsTable[GroupByKey]=DiscreteStatsTable[[#This Row],[GroupByKey]]),(DiscreteStatsTable[GroupByKey]=DiscreteStatsTable[[#This Row],[GroupByKey]])*DiscreteStatsTable[Minimum]))</f>
        <v>1.5061462811478601</v>
      </c>
      <c r="U1655" s="5" cm="1">
        <f t="array" ref="U1655">MAX(IF((DiscreteStatsTable[GroupByKey]=DiscreteStatsTable[[#This Row],[GroupByKey]]),(DiscreteStatsTable[GroupByKey]=DiscreteStatsTable[[#This Row],[GroupByKey]])*DiscreteStatsTable[Maximum]))</f>
        <v>12.7448467115066</v>
      </c>
      <c r="V1655" s="5" cm="1">
        <f t="array" ref="V1655">IFERROR(AVERAGE(IF((DiscreteStatsTable[GroupByKey]=DiscreteStatsTable[[#This Row],[GroupByKey]]),(DiscreteStatsTable[GroupByKey]=DiscreteStatsTable[[#This Row],[GroupByKey]])*DiscreteStatsTable[NumberObservations])),0)</f>
        <v>305.8</v>
      </c>
      <c r="W1655" s="5">
        <f>IF((DiscreteStatsTable[[#This Row],[RepsRequested]]&gt;1),DiscreteStatsTable[[#This Row],[HalfWidth]],DiscreteStatsTable[[#This Row],[BatchMeansHalfWidth]])</f>
        <v>4.3756559630115342E-2</v>
      </c>
      <c r="X1655" s="5" cm="1">
        <f t="array" ref="X1655">COUNT(IF((DiscreteStatsTable[GroupByKey]=DiscreteStatsTable[[#This Row],[GroupByKey]]),(DiscreteStatsTable[GroupByKey]=DiscreteStatsTable[[#This Row],[GroupByKey]])*DiscreteStatsTable[Replication]))</f>
        <v>50</v>
      </c>
      <c r="Y1655" s="5">
        <f>IF(DiscreteStatsTable[[#This Row],[RepsRequested]]=DiscreteStatsTable[[#This Row],[RepsWithStatObserved]],1,0)</f>
        <v>1</v>
      </c>
    </row>
    <row r="1656" spans="1:25" x14ac:dyDescent="0.25">
      <c r="A1656" t="s">
        <v>68</v>
      </c>
      <c r="B1656" t="s">
        <v>70</v>
      </c>
      <c r="C1656">
        <v>43</v>
      </c>
      <c r="D1656" t="s">
        <v>99</v>
      </c>
      <c r="E1656" t="s">
        <v>75</v>
      </c>
      <c r="F1656" t="s">
        <v>73</v>
      </c>
      <c r="G1656">
        <v>0.122865381192809</v>
      </c>
      <c r="H1656">
        <v>2E+20</v>
      </c>
      <c r="I1656">
        <v>5.2152039237849598E-2</v>
      </c>
      <c r="J1656">
        <v>0.226770271461013</v>
      </c>
      <c r="K1656">
        <v>304</v>
      </c>
      <c r="L165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56" s="5" cm="1">
        <f t="array" ref="M1656">MAX(IF((ProjectInfoTable[ProjectName]=DiscreteStatsTable[[#This Row],[ProjectName]]),(ProjectInfoTable[ProjectName]=DiscreteStatsTable[[#This Row],[ProjectName]])*ProjectInfoTable[NumberOfReplications]))</f>
        <v>50</v>
      </c>
      <c r="N1656" s="5" cm="1">
        <f t="array" ref="N1656">IFERROR(AVERAGE(IF((DiscreteStatsTable[GroupByKey]=DiscreteStatsTable[[#This Row],[GroupByKey]]),(DiscreteStatsTable[GroupByKey]=DiscreteStatsTable[[#This Row],[GroupByKey]])*DiscreteStatsTable[Average])),0)</f>
        <v>0.12177686007467209</v>
      </c>
      <c r="O1656" s="5" cm="1">
        <f t="array" ref="O165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56" s="5" cm="1">
        <f t="array" ref="P1656">MAX(IF((ProjectInfoTable[ProjectName]=DiscreteStatsTable[[#This Row],[ProjectName]]),(ProjectInfoTable[ProjectName]=DiscreteStatsTable[[#This Row],[ProjectName]])*ProjectInfoTable[ConfidenceInterval]))</f>
        <v>0.95</v>
      </c>
      <c r="Q1656" s="5">
        <f>IF(AND(DiscreteStatsTable[[#This Row],[RepsWithStatObserved]]=1,Y1656=0),200000000000000000000,IFERROR(_xlfn.T.INV.2T(1 -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56" s="5" cm="1">
        <f t="array" ref="R1656">MIN(IF((DiscreteStatsTable[GroupByKey]=DiscreteStatsTable[[#This Row],[GroupByKey]]),(DiscreteStatsTable[GroupByKey]=DiscreteStatsTable[[#This Row],[GroupByKey]])*DiscreteStatsTable[Average]))</f>
        <v>0.118188408210118</v>
      </c>
      <c r="S1656" s="5" cm="1">
        <f t="array" ref="S1656">MAX(IF((DiscreteStatsTable[GroupByKey]=DiscreteStatsTable[[#This Row],[GroupByKey]]),(DiscreteStatsTable[GroupByKey]=DiscreteStatsTable[[#This Row],[GroupByKey]])*DiscreteStatsTable[Average]))</f>
        <v>0.12678788848097999</v>
      </c>
      <c r="T1656" s="5" cm="1">
        <f t="array" ref="T1656">MIN(IF((DiscreteStatsTable[GroupByKey]=DiscreteStatsTable[[#This Row],[GroupByKey]]),(DiscreteStatsTable[GroupByKey]=DiscreteStatsTable[[#This Row],[GroupByKey]])*DiscreteStatsTable[Minimum]))</f>
        <v>5.0204876038262097E-2</v>
      </c>
      <c r="U1656" s="5" cm="1">
        <f t="array" ref="U1656">MAX(IF((DiscreteStatsTable[GroupByKey]=DiscreteStatsTable[[#This Row],[GroupByKey]]),(DiscreteStatsTable[GroupByKey]=DiscreteStatsTable[[#This Row],[GroupByKey]])*DiscreteStatsTable[Maximum]))</f>
        <v>0.23262438213749501</v>
      </c>
      <c r="V1656" s="5" cm="1">
        <f t="array" ref="V1656">IFERROR(AVERAGE(IF((DiscreteStatsTable[GroupByKey]=DiscreteStatsTable[[#This Row],[GroupByKey]]),(DiscreteStatsTable[GroupByKey]=DiscreteStatsTable[[#This Row],[GroupByKey]])*DiscreteStatsTable[NumberObservations])),0)</f>
        <v>305.8</v>
      </c>
      <c r="W1656" s="5">
        <f>IF((DiscreteStatsTable[[#This Row],[RepsRequested]]&gt;1),DiscreteStatsTable[[#This Row],[HalfWidth]],DiscreteStatsTable[[#This Row],[BatchMeansHalfWidth]])</f>
        <v>6.3220777360200328E-4</v>
      </c>
      <c r="X1656" s="5" cm="1">
        <f t="array" ref="X1656">COUNT(IF((DiscreteStatsTable[GroupByKey]=DiscreteStatsTable[[#This Row],[GroupByKey]]),(DiscreteStatsTable[GroupByKey]=DiscreteStatsTable[[#This Row],[GroupByKey]])*DiscreteStatsTable[Replication]))</f>
        <v>50</v>
      </c>
      <c r="Y1656" s="5">
        <f>IF(DiscreteStatsTable[[#This Row],[RepsRequested]]=DiscreteStatsTable[[#This Row],[RepsWithStatObserved]],1,0)</f>
        <v>1</v>
      </c>
    </row>
    <row r="1657" spans="1:25" x14ac:dyDescent="0.25">
      <c r="A1657" t="s">
        <v>68</v>
      </c>
      <c r="B1657" t="s">
        <v>70</v>
      </c>
      <c r="C1657">
        <v>43</v>
      </c>
      <c r="D1657" t="s">
        <v>99</v>
      </c>
      <c r="E1657" t="s">
        <v>76</v>
      </c>
      <c r="F1657" t="s">
        <v>73</v>
      </c>
      <c r="G1657">
        <v>3.68596143578428</v>
      </c>
      <c r="H1657">
        <v>2E+20</v>
      </c>
      <c r="I1657">
        <v>1.5645611771354899</v>
      </c>
      <c r="J1657">
        <v>6.8031081438304</v>
      </c>
      <c r="K1657">
        <v>304</v>
      </c>
      <c r="L165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57" s="5" cm="1">
        <f t="array" ref="M1657">MAX(IF((ProjectInfoTable[ProjectName]=DiscreteStatsTable[[#This Row],[ProjectName]]),(ProjectInfoTable[ProjectName]=DiscreteStatsTable[[#This Row],[ProjectName]])*ProjectInfoTable[NumberOfReplications]))</f>
        <v>50</v>
      </c>
      <c r="N1657" s="5" cm="1">
        <f t="array" ref="N1657">IFERROR(AVERAGE(IF((DiscreteStatsTable[GroupByKey]=DiscreteStatsTable[[#This Row],[GroupByKey]]),(DiscreteStatsTable[GroupByKey]=DiscreteStatsTable[[#This Row],[GroupByKey]])*DiscreteStatsTable[Average])),0)</f>
        <v>3.653305802240161</v>
      </c>
      <c r="O1657" s="5" cm="1">
        <f t="array" ref="O1657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57" s="5" cm="1">
        <f t="array" ref="P1657">MAX(IF((ProjectInfoTable[ProjectName]=DiscreteStatsTable[[#This Row],[ProjectName]]),(ProjectInfoTable[ProjectName]=DiscreteStatsTable[[#This Row],[ProjectName]])*ProjectInfoTable[ConfidenceInterval]))</f>
        <v>0.95</v>
      </c>
      <c r="Q1657" s="5">
        <f>IF(AND(DiscreteStatsTable[[#This Row],[RepsWithStatObserved]]=1,Y1657=0),200000000000000000000,IFERROR(_xlfn.T.INV.2T(1 -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57" s="5" cm="1">
        <f t="array" ref="R1657">MIN(IF((DiscreteStatsTable[GroupByKey]=DiscreteStatsTable[[#This Row],[GroupByKey]]),(DiscreteStatsTable[GroupByKey]=DiscreteStatsTable[[#This Row],[GroupByKey]])*DiscreteStatsTable[Average]))</f>
        <v>3.54565224630353</v>
      </c>
      <c r="S1657" s="5" cm="1">
        <f t="array" ref="S1657">MAX(IF((DiscreteStatsTable[GroupByKey]=DiscreteStatsTable[[#This Row],[GroupByKey]]),(DiscreteStatsTable[GroupByKey]=DiscreteStatsTable[[#This Row],[GroupByKey]])*DiscreteStatsTable[Average]))</f>
        <v>3.8036366544294</v>
      </c>
      <c r="T1657" s="5" cm="1">
        <f t="array" ref="T1657">MIN(IF((DiscreteStatsTable[GroupByKey]=DiscreteStatsTable[[#This Row],[GroupByKey]]),(DiscreteStatsTable[GroupByKey]=DiscreteStatsTable[[#This Row],[GroupByKey]])*DiscreteStatsTable[Minimum]))</f>
        <v>1.5061462811478601</v>
      </c>
      <c r="U1657" s="5" cm="1">
        <f t="array" ref="U1657">MAX(IF((DiscreteStatsTable[GroupByKey]=DiscreteStatsTable[[#This Row],[GroupByKey]]),(DiscreteStatsTable[GroupByKey]=DiscreteStatsTable[[#This Row],[GroupByKey]])*DiscreteStatsTable[Maximum]))</f>
        <v>6.9787314641248503</v>
      </c>
      <c r="V1657" s="5" cm="1">
        <f t="array" ref="V1657">IFERROR(AVERAGE(IF((DiscreteStatsTable[GroupByKey]=DiscreteStatsTable[[#This Row],[GroupByKey]]),(DiscreteStatsTable[GroupByKey]=DiscreteStatsTable[[#This Row],[GroupByKey]])*DiscreteStatsTable[NumberObservations])),0)</f>
        <v>305.8</v>
      </c>
      <c r="W1657" s="5">
        <f>IF((DiscreteStatsTable[[#This Row],[RepsRequested]]&gt;1),DiscreteStatsTable[[#This Row],[HalfWidth]],DiscreteStatsTable[[#This Row],[BatchMeansHalfWidth]])</f>
        <v>1.8966233208060453E-2</v>
      </c>
      <c r="X1657" s="5" cm="1">
        <f t="array" ref="X1657">COUNT(IF((DiscreteStatsTable[GroupByKey]=DiscreteStatsTable[[#This Row],[GroupByKey]]),(DiscreteStatsTable[GroupByKey]=DiscreteStatsTable[[#This Row],[GroupByKey]])*DiscreteStatsTable[Replication]))</f>
        <v>50</v>
      </c>
      <c r="Y1657" s="5">
        <f>IF(DiscreteStatsTable[[#This Row],[RepsRequested]]=DiscreteStatsTable[[#This Row],[RepsWithStatObserved]],1,0)</f>
        <v>1</v>
      </c>
    </row>
    <row r="1658" spans="1:25" x14ac:dyDescent="0.25">
      <c r="A1658" t="s">
        <v>68</v>
      </c>
      <c r="B1658" t="s">
        <v>70</v>
      </c>
      <c r="C1658">
        <v>43</v>
      </c>
      <c r="D1658" t="s">
        <v>99</v>
      </c>
      <c r="E1658" t="s">
        <v>77</v>
      </c>
      <c r="F1658" t="s">
        <v>73</v>
      </c>
      <c r="G1658">
        <v>0</v>
      </c>
      <c r="H1658">
        <v>2E+20</v>
      </c>
      <c r="I1658">
        <v>0</v>
      </c>
      <c r="J1658">
        <v>0</v>
      </c>
      <c r="K1658">
        <v>304</v>
      </c>
      <c r="L165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58" s="5" cm="1">
        <f t="array" ref="M1658">MAX(IF((ProjectInfoTable[ProjectName]=DiscreteStatsTable[[#This Row],[ProjectName]]),(ProjectInfoTable[ProjectName]=DiscreteStatsTable[[#This Row],[ProjectName]])*ProjectInfoTable[NumberOfReplications]))</f>
        <v>50</v>
      </c>
      <c r="N1658" s="5" cm="1">
        <f t="array" ref="N1658">IFERROR(AVERAGE(IF((DiscreteStatsTable[GroupByKey]=DiscreteStatsTable[[#This Row],[GroupByKey]]),(DiscreteStatsTable[GroupByKey]=DiscreteStatsTable[[#This Row],[GroupByKey]])*DiscreteStatsTable[Average])),0)</f>
        <v>0</v>
      </c>
      <c r="O1658" s="5" cm="1">
        <f t="array" ref="O1658">IFERROR(_xlfn.STDEV.S(IF((DiscreteStatsTable[GroupByKey]=DiscreteStatsTable[[#This Row],[GroupByKey]]),(DiscreteStatsTable[GroupByKey]=DiscreteStatsTable[[#This Row],[GroupByKey]])*DiscreteStatsTable[Average])),0)</f>
        <v>0</v>
      </c>
      <c r="P1658" s="5" cm="1">
        <f t="array" ref="P1658">MAX(IF((ProjectInfoTable[ProjectName]=DiscreteStatsTable[[#This Row],[ProjectName]]),(ProjectInfoTable[ProjectName]=DiscreteStatsTable[[#This Row],[ProjectName]])*ProjectInfoTable[ConfidenceInterval]))</f>
        <v>0.95</v>
      </c>
      <c r="Q1658" s="5">
        <f>IF(AND(DiscreteStatsTable[[#This Row],[RepsWithStatObserved]]=1,Y1658=0),200000000000000000000,IFERROR(_xlfn.T.INV.2T(1 -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8" s="5" cm="1">
        <f t="array" ref="R1658">MIN(IF((DiscreteStatsTable[GroupByKey]=DiscreteStatsTable[[#This Row],[GroupByKey]]),(DiscreteStatsTable[GroupByKey]=DiscreteStatsTable[[#This Row],[GroupByKey]])*DiscreteStatsTable[Average]))</f>
        <v>0</v>
      </c>
      <c r="S1658" s="5" cm="1">
        <f t="array" ref="S1658">MAX(IF((DiscreteStatsTable[GroupByKey]=DiscreteStatsTable[[#This Row],[GroupByKey]]),(DiscreteStatsTable[GroupByKey]=DiscreteStatsTable[[#This Row],[GroupByKey]])*DiscreteStatsTable[Average]))</f>
        <v>0</v>
      </c>
      <c r="T1658" s="5" cm="1">
        <f t="array" ref="T1658">MIN(IF((DiscreteStatsTable[GroupByKey]=DiscreteStatsTable[[#This Row],[GroupByKey]]),(DiscreteStatsTable[GroupByKey]=DiscreteStatsTable[[#This Row],[GroupByKey]])*DiscreteStatsTable[Minimum]))</f>
        <v>0</v>
      </c>
      <c r="U1658" s="5" cm="1">
        <f t="array" ref="U1658">MAX(IF((DiscreteStatsTable[GroupByKey]=DiscreteStatsTable[[#This Row],[GroupByKey]]),(DiscreteStatsTable[GroupByKey]=DiscreteStatsTable[[#This Row],[GroupByKey]])*DiscreteStatsTable[Maximum]))</f>
        <v>0</v>
      </c>
      <c r="V1658" s="5" cm="1">
        <f t="array" ref="V1658">IFERROR(AVERAGE(IF((DiscreteStatsTable[GroupByKey]=DiscreteStatsTable[[#This Row],[GroupByKey]]),(DiscreteStatsTable[GroupByKey]=DiscreteStatsTable[[#This Row],[GroupByKey]])*DiscreteStatsTable[NumberObservations])),0)</f>
        <v>305.8</v>
      </c>
      <c r="W1658" s="5">
        <f>IF((DiscreteStatsTable[[#This Row],[RepsRequested]]&gt;1),DiscreteStatsTable[[#This Row],[HalfWidth]],DiscreteStatsTable[[#This Row],[BatchMeansHalfWidth]])</f>
        <v>0</v>
      </c>
      <c r="X1658" s="5" cm="1">
        <f t="array" ref="X1658">COUNT(IF((DiscreteStatsTable[GroupByKey]=DiscreteStatsTable[[#This Row],[GroupByKey]]),(DiscreteStatsTable[GroupByKey]=DiscreteStatsTable[[#This Row],[GroupByKey]])*DiscreteStatsTable[Replication]))</f>
        <v>50</v>
      </c>
      <c r="Y1658" s="5">
        <f>IF(DiscreteStatsTable[[#This Row],[RepsRequested]]=DiscreteStatsTable[[#This Row],[RepsWithStatObserved]],1,0)</f>
        <v>1</v>
      </c>
    </row>
    <row r="1659" spans="1:25" x14ac:dyDescent="0.25">
      <c r="A1659" t="s">
        <v>68</v>
      </c>
      <c r="B1659" t="s">
        <v>70</v>
      </c>
      <c r="C1659">
        <v>43</v>
      </c>
      <c r="D1659" t="s">
        <v>99</v>
      </c>
      <c r="E1659" t="s">
        <v>78</v>
      </c>
      <c r="F1659" t="s">
        <v>73</v>
      </c>
      <c r="G1659">
        <v>0.53051839850744198</v>
      </c>
      <c r="H1659">
        <v>2E+20</v>
      </c>
      <c r="I1659">
        <v>0</v>
      </c>
      <c r="J1659">
        <v>4.89673337932288</v>
      </c>
      <c r="K1659">
        <v>304</v>
      </c>
      <c r="L165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59" s="5" cm="1">
        <f t="array" ref="M1659">MAX(IF((ProjectInfoTable[ProjectName]=DiscreteStatsTable[[#This Row],[ProjectName]]),(ProjectInfoTable[ProjectName]=DiscreteStatsTable[[#This Row],[ProjectName]])*ProjectInfoTable[NumberOfReplications]))</f>
        <v>50</v>
      </c>
      <c r="N1659" s="5" cm="1">
        <f t="array" ref="N1659">IFERROR(AVERAGE(IF((DiscreteStatsTable[GroupByKey]=DiscreteStatsTable[[#This Row],[GroupByKey]]),(DiscreteStatsTable[GroupByKey]=DiscreteStatsTable[[#This Row],[GroupByKey]])*DiscreteStatsTable[Average])),0)</f>
        <v>0.39514726730674299</v>
      </c>
      <c r="O1659" s="5" cm="1">
        <f t="array" ref="O1659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59" s="5" cm="1">
        <f t="array" ref="P1659">MAX(IF((ProjectInfoTable[ProjectName]=DiscreteStatsTable[[#This Row],[ProjectName]]),(ProjectInfoTable[ProjectName]=DiscreteStatsTable[[#This Row],[ProjectName]])*ProjectInfoTable[ConfidenceInterval]))</f>
        <v>0.95</v>
      </c>
      <c r="Q1659" s="5">
        <f>IF(AND(DiscreteStatsTable[[#This Row],[RepsWithStatObserved]]=1,Y1659=0),200000000000000000000,IFERROR(_xlfn.T.INV.2T(1 -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59" s="5" cm="1">
        <f t="array" ref="R1659">MIN(IF((DiscreteStatsTable[GroupByKey]=DiscreteStatsTable[[#This Row],[GroupByKey]]),(DiscreteStatsTable[GroupByKey]=DiscreteStatsTable[[#This Row],[GroupByKey]])*DiscreteStatsTable[Average]))</f>
        <v>0.237432783899929</v>
      </c>
      <c r="S1659" s="5" cm="1">
        <f t="array" ref="S1659">MAX(IF((DiscreteStatsTable[GroupByKey]=DiscreteStatsTable[[#This Row],[GroupByKey]]),(DiscreteStatsTable[GroupByKey]=DiscreteStatsTable[[#This Row],[GroupByKey]])*DiscreteStatsTable[Average]))</f>
        <v>0.84867511073416402</v>
      </c>
      <c r="T1659" s="5" cm="1">
        <f t="array" ref="T1659">MIN(IF((DiscreteStatsTable[GroupByKey]=DiscreteStatsTable[[#This Row],[GroupByKey]]),(DiscreteStatsTable[GroupByKey]=DiscreteStatsTable[[#This Row],[GroupByKey]])*DiscreteStatsTable[Minimum]))</f>
        <v>0</v>
      </c>
      <c r="U1659" s="5" cm="1">
        <f t="array" ref="U1659">MAX(IF((DiscreteStatsTable[GroupByKey]=DiscreteStatsTable[[#This Row],[GroupByKey]]),(DiscreteStatsTable[GroupByKey]=DiscreteStatsTable[[#This Row],[GroupByKey]])*DiscreteStatsTable[Maximum]))</f>
        <v>8.0759045309264508</v>
      </c>
      <c r="V1659" s="5" cm="1">
        <f t="array" ref="V1659">IFERROR(AVERAGE(IF((DiscreteStatsTable[GroupByKey]=DiscreteStatsTable[[#This Row],[GroupByKey]]),(DiscreteStatsTable[GroupByKey]=DiscreteStatsTable[[#This Row],[GroupByKey]])*DiscreteStatsTable[NumberObservations])),0)</f>
        <v>305.8</v>
      </c>
      <c r="W1659" s="5">
        <f>IF((DiscreteStatsTable[[#This Row],[RepsRequested]]&gt;1),DiscreteStatsTable[[#This Row],[HalfWidth]],DiscreteStatsTable[[#This Row],[BatchMeansHalfWidth]])</f>
        <v>3.0763164648454102E-2</v>
      </c>
      <c r="X1659" s="5" cm="1">
        <f t="array" ref="X1659">COUNT(IF((DiscreteStatsTable[GroupByKey]=DiscreteStatsTable[[#This Row],[GroupByKey]]),(DiscreteStatsTable[GroupByKey]=DiscreteStatsTable[[#This Row],[GroupByKey]])*DiscreteStatsTable[Replication]))</f>
        <v>50</v>
      </c>
      <c r="Y1659" s="5">
        <f>IF(DiscreteStatsTable[[#This Row],[RepsRequested]]=DiscreteStatsTable[[#This Row],[RepsWithStatObserved]],1,0)</f>
        <v>1</v>
      </c>
    </row>
    <row r="1660" spans="1:25" x14ac:dyDescent="0.25">
      <c r="A1660" t="s">
        <v>68</v>
      </c>
      <c r="B1660" t="s">
        <v>70</v>
      </c>
      <c r="C1660">
        <v>44</v>
      </c>
      <c r="D1660" t="s">
        <v>99</v>
      </c>
      <c r="E1660" t="s">
        <v>72</v>
      </c>
      <c r="F1660" t="s">
        <v>73</v>
      </c>
      <c r="G1660">
        <v>0.124576385318905</v>
      </c>
      <c r="H1660">
        <v>2E+20</v>
      </c>
      <c r="I1660">
        <v>5.4388555980570699E-2</v>
      </c>
      <c r="J1660">
        <v>0.214023668824977</v>
      </c>
      <c r="K1660">
        <v>301</v>
      </c>
      <c r="L166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60" s="5" cm="1">
        <f t="array" ref="M1660">MAX(IF((ProjectInfoTable[ProjectName]=DiscreteStatsTable[[#This Row],[ProjectName]]),(ProjectInfoTable[ProjectName]=DiscreteStatsTable[[#This Row],[ProjectName]])*ProjectInfoTable[NumberOfReplications]))</f>
        <v>50</v>
      </c>
      <c r="N1660" s="5" cm="1">
        <f t="array" ref="N1660">IFERROR(AVERAGE(IF((DiscreteStatsTable[GroupByKey]=DiscreteStatsTable[[#This Row],[GroupByKey]]),(DiscreteStatsTable[GroupByKey]=DiscreteStatsTable[[#This Row],[GroupByKey]])*DiscreteStatsTable[Average])),0)</f>
        <v>0.12177686007467209</v>
      </c>
      <c r="O1660" s="5" cm="1">
        <f t="array" ref="O166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60" s="5" cm="1">
        <f t="array" ref="P1660">MAX(IF((ProjectInfoTable[ProjectName]=DiscreteStatsTable[[#This Row],[ProjectName]]),(ProjectInfoTable[ProjectName]=DiscreteStatsTable[[#This Row],[ProjectName]])*ProjectInfoTable[ConfidenceInterval]))</f>
        <v>0.95</v>
      </c>
      <c r="Q1660" s="5">
        <f>IF(AND(DiscreteStatsTable[[#This Row],[RepsWithStatObserved]]=1,Y1660=0),200000000000000000000,IFERROR(_xlfn.T.INV.2T(1 -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60" s="5" cm="1">
        <f t="array" ref="R1660">MIN(IF((DiscreteStatsTable[GroupByKey]=DiscreteStatsTable[[#This Row],[GroupByKey]]),(DiscreteStatsTable[GroupByKey]=DiscreteStatsTable[[#This Row],[GroupByKey]])*DiscreteStatsTable[Average]))</f>
        <v>0.118188408210118</v>
      </c>
      <c r="S1660" s="5" cm="1">
        <f t="array" ref="S1660">MAX(IF((DiscreteStatsTable[GroupByKey]=DiscreteStatsTable[[#This Row],[GroupByKey]]),(DiscreteStatsTable[GroupByKey]=DiscreteStatsTable[[#This Row],[GroupByKey]])*DiscreteStatsTable[Average]))</f>
        <v>0.12678788848097999</v>
      </c>
      <c r="T1660" s="5" cm="1">
        <f t="array" ref="T1660">MIN(IF((DiscreteStatsTable[GroupByKey]=DiscreteStatsTable[[#This Row],[GroupByKey]]),(DiscreteStatsTable[GroupByKey]=DiscreteStatsTable[[#This Row],[GroupByKey]])*DiscreteStatsTable[Minimum]))</f>
        <v>5.0204876038262097E-2</v>
      </c>
      <c r="U1660" s="5" cm="1">
        <f t="array" ref="U1660">MAX(IF((DiscreteStatsTable[GroupByKey]=DiscreteStatsTable[[#This Row],[GroupByKey]]),(DiscreteStatsTable[GroupByKey]=DiscreteStatsTable[[#This Row],[GroupByKey]])*DiscreteStatsTable[Maximum]))</f>
        <v>0.23262438213749501</v>
      </c>
      <c r="V1660" s="5" cm="1">
        <f t="array" ref="V1660">IFERROR(AVERAGE(IF((DiscreteStatsTable[GroupByKey]=DiscreteStatsTable[[#This Row],[GroupByKey]]),(DiscreteStatsTable[GroupByKey]=DiscreteStatsTable[[#This Row],[GroupByKey]])*DiscreteStatsTable[NumberObservations])),0)</f>
        <v>305.8</v>
      </c>
      <c r="W1660" s="5">
        <f>IF((DiscreteStatsTable[[#This Row],[RepsRequested]]&gt;1),DiscreteStatsTable[[#This Row],[HalfWidth]],DiscreteStatsTable[[#This Row],[BatchMeansHalfWidth]])</f>
        <v>6.3220777360200328E-4</v>
      </c>
      <c r="X1660" s="5" cm="1">
        <f t="array" ref="X1660">COUNT(IF((DiscreteStatsTable[GroupByKey]=DiscreteStatsTable[[#This Row],[GroupByKey]]),(DiscreteStatsTable[GroupByKey]=DiscreteStatsTable[[#This Row],[GroupByKey]])*DiscreteStatsTable[Replication]))</f>
        <v>50</v>
      </c>
      <c r="Y1660" s="5">
        <f>IF(DiscreteStatsTable[[#This Row],[RepsRequested]]=DiscreteStatsTable[[#This Row],[RepsWithStatObserved]],1,0)</f>
        <v>1</v>
      </c>
    </row>
    <row r="1661" spans="1:25" x14ac:dyDescent="0.25">
      <c r="A1661" t="s">
        <v>68</v>
      </c>
      <c r="B1661" t="s">
        <v>70</v>
      </c>
      <c r="C1661">
        <v>44</v>
      </c>
      <c r="D1661" t="s">
        <v>99</v>
      </c>
      <c r="E1661" t="s">
        <v>74</v>
      </c>
      <c r="F1661" t="s">
        <v>73</v>
      </c>
      <c r="G1661">
        <v>4.2006126364954497</v>
      </c>
      <c r="H1661">
        <v>2E+20</v>
      </c>
      <c r="I1661">
        <v>1.67466017011327</v>
      </c>
      <c r="J1661">
        <v>8.7479538105301309</v>
      </c>
      <c r="K1661">
        <v>301</v>
      </c>
      <c r="L166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61" s="5" cm="1">
        <f t="array" ref="M1661">MAX(IF((ProjectInfoTable[ProjectName]=DiscreteStatsTable[[#This Row],[ProjectName]]),(ProjectInfoTable[ProjectName]=DiscreteStatsTable[[#This Row],[ProjectName]])*ProjectInfoTable[NumberOfReplications]))</f>
        <v>50</v>
      </c>
      <c r="N1661" s="5" cm="1">
        <f t="array" ref="N1661">IFERROR(AVERAGE(IF((DiscreteStatsTable[GroupByKey]=DiscreteStatsTable[[#This Row],[GroupByKey]]),(DiscreteStatsTable[GroupByKey]=DiscreteStatsTable[[#This Row],[GroupByKey]])*DiscreteStatsTable[Average])),0)</f>
        <v>4.0484530695469045</v>
      </c>
      <c r="O1661" s="5" cm="1">
        <f t="array" ref="O1661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61" s="5" cm="1">
        <f t="array" ref="P1661">MAX(IF((ProjectInfoTable[ProjectName]=DiscreteStatsTable[[#This Row],[ProjectName]]),(ProjectInfoTable[ProjectName]=DiscreteStatsTable[[#This Row],[ProjectName]])*ProjectInfoTable[ConfidenceInterval]))</f>
        <v>0.95</v>
      </c>
      <c r="Q1661" s="5">
        <f>IF(AND(DiscreteStatsTable[[#This Row],[RepsWithStatObserved]]=1,Y1661=0),200000000000000000000,IFERROR(_xlfn.T.INV.2T(1 -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61" s="5" cm="1">
        <f t="array" ref="R1661">MIN(IF((DiscreteStatsTable[GroupByKey]=DiscreteStatsTable[[#This Row],[GroupByKey]]),(DiscreteStatsTable[GroupByKey]=DiscreteStatsTable[[#This Row],[GroupByKey]])*DiscreteStatsTable[Average]))</f>
        <v>3.8225886263195901</v>
      </c>
      <c r="S1661" s="5" cm="1">
        <f t="array" ref="S1661">MAX(IF((DiscreteStatsTable[GroupByKey]=DiscreteStatsTable[[#This Row],[GroupByKey]]),(DiscreteStatsTable[GroupByKey]=DiscreteStatsTable[[#This Row],[GroupByKey]])*DiscreteStatsTable[Average]))</f>
        <v>4.5313661665321696</v>
      </c>
      <c r="T1661" s="5" cm="1">
        <f t="array" ref="T1661">MIN(IF((DiscreteStatsTable[GroupByKey]=DiscreteStatsTable[[#This Row],[GroupByKey]]),(DiscreteStatsTable[GroupByKey]=DiscreteStatsTable[[#This Row],[GroupByKey]])*DiscreteStatsTable[Minimum]))</f>
        <v>1.5061462811478601</v>
      </c>
      <c r="U1661" s="5" cm="1">
        <f t="array" ref="U1661">MAX(IF((DiscreteStatsTable[GroupByKey]=DiscreteStatsTable[[#This Row],[GroupByKey]]),(DiscreteStatsTable[GroupByKey]=DiscreteStatsTable[[#This Row],[GroupByKey]])*DiscreteStatsTable[Maximum]))</f>
        <v>12.7448467115066</v>
      </c>
      <c r="V1661" s="5" cm="1">
        <f t="array" ref="V1661">IFERROR(AVERAGE(IF((DiscreteStatsTable[GroupByKey]=DiscreteStatsTable[[#This Row],[GroupByKey]]),(DiscreteStatsTable[GroupByKey]=DiscreteStatsTable[[#This Row],[GroupByKey]])*DiscreteStatsTable[NumberObservations])),0)</f>
        <v>305.8</v>
      </c>
      <c r="W1661" s="5">
        <f>IF((DiscreteStatsTable[[#This Row],[RepsRequested]]&gt;1),DiscreteStatsTable[[#This Row],[HalfWidth]],DiscreteStatsTable[[#This Row],[BatchMeansHalfWidth]])</f>
        <v>4.3756559630115342E-2</v>
      </c>
      <c r="X1661" s="5" cm="1">
        <f t="array" ref="X1661">COUNT(IF((DiscreteStatsTable[GroupByKey]=DiscreteStatsTable[[#This Row],[GroupByKey]]),(DiscreteStatsTable[GroupByKey]=DiscreteStatsTable[[#This Row],[GroupByKey]])*DiscreteStatsTable[Replication]))</f>
        <v>50</v>
      </c>
      <c r="Y1661" s="5">
        <f>IF(DiscreteStatsTable[[#This Row],[RepsRequested]]=DiscreteStatsTable[[#This Row],[RepsWithStatObserved]],1,0)</f>
        <v>1</v>
      </c>
    </row>
    <row r="1662" spans="1:25" x14ac:dyDescent="0.25">
      <c r="A1662" t="s">
        <v>68</v>
      </c>
      <c r="B1662" t="s">
        <v>70</v>
      </c>
      <c r="C1662">
        <v>44</v>
      </c>
      <c r="D1662" t="s">
        <v>99</v>
      </c>
      <c r="E1662" t="s">
        <v>75</v>
      </c>
      <c r="F1662" t="s">
        <v>73</v>
      </c>
      <c r="G1662">
        <v>0.124576385318905</v>
      </c>
      <c r="H1662">
        <v>2E+20</v>
      </c>
      <c r="I1662">
        <v>5.4388555980570699E-2</v>
      </c>
      <c r="J1662">
        <v>0.214023668824977</v>
      </c>
      <c r="K1662">
        <v>301</v>
      </c>
      <c r="L166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62" s="5" cm="1">
        <f t="array" ref="M1662">MAX(IF((ProjectInfoTable[ProjectName]=DiscreteStatsTable[[#This Row],[ProjectName]]),(ProjectInfoTable[ProjectName]=DiscreteStatsTable[[#This Row],[ProjectName]])*ProjectInfoTable[NumberOfReplications]))</f>
        <v>50</v>
      </c>
      <c r="N1662" s="5" cm="1">
        <f t="array" ref="N1662">IFERROR(AVERAGE(IF((DiscreteStatsTable[GroupByKey]=DiscreteStatsTable[[#This Row],[GroupByKey]]),(DiscreteStatsTable[GroupByKey]=DiscreteStatsTable[[#This Row],[GroupByKey]])*DiscreteStatsTable[Average])),0)</f>
        <v>0.12177686007467209</v>
      </c>
      <c r="O1662" s="5" cm="1">
        <f t="array" ref="O166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62" s="5" cm="1">
        <f t="array" ref="P1662">MAX(IF((ProjectInfoTable[ProjectName]=DiscreteStatsTable[[#This Row],[ProjectName]]),(ProjectInfoTable[ProjectName]=DiscreteStatsTable[[#This Row],[ProjectName]])*ProjectInfoTable[ConfidenceInterval]))</f>
        <v>0.95</v>
      </c>
      <c r="Q1662" s="5">
        <f>IF(AND(DiscreteStatsTable[[#This Row],[RepsWithStatObserved]]=1,Y1662=0),200000000000000000000,IFERROR(_xlfn.T.INV.2T(1 -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62" s="5" cm="1">
        <f t="array" ref="R1662">MIN(IF((DiscreteStatsTable[GroupByKey]=DiscreteStatsTable[[#This Row],[GroupByKey]]),(DiscreteStatsTable[GroupByKey]=DiscreteStatsTable[[#This Row],[GroupByKey]])*DiscreteStatsTable[Average]))</f>
        <v>0.118188408210118</v>
      </c>
      <c r="S1662" s="5" cm="1">
        <f t="array" ref="S1662">MAX(IF((DiscreteStatsTable[GroupByKey]=DiscreteStatsTable[[#This Row],[GroupByKey]]),(DiscreteStatsTable[GroupByKey]=DiscreteStatsTable[[#This Row],[GroupByKey]])*DiscreteStatsTable[Average]))</f>
        <v>0.12678788848097999</v>
      </c>
      <c r="T1662" s="5" cm="1">
        <f t="array" ref="T1662">MIN(IF((DiscreteStatsTable[GroupByKey]=DiscreteStatsTable[[#This Row],[GroupByKey]]),(DiscreteStatsTable[GroupByKey]=DiscreteStatsTable[[#This Row],[GroupByKey]])*DiscreteStatsTable[Minimum]))</f>
        <v>5.0204876038262097E-2</v>
      </c>
      <c r="U1662" s="5" cm="1">
        <f t="array" ref="U1662">MAX(IF((DiscreteStatsTable[GroupByKey]=DiscreteStatsTable[[#This Row],[GroupByKey]]),(DiscreteStatsTable[GroupByKey]=DiscreteStatsTable[[#This Row],[GroupByKey]])*DiscreteStatsTable[Maximum]))</f>
        <v>0.23262438213749501</v>
      </c>
      <c r="V1662" s="5" cm="1">
        <f t="array" ref="V1662">IFERROR(AVERAGE(IF((DiscreteStatsTable[GroupByKey]=DiscreteStatsTable[[#This Row],[GroupByKey]]),(DiscreteStatsTable[GroupByKey]=DiscreteStatsTable[[#This Row],[GroupByKey]])*DiscreteStatsTable[NumberObservations])),0)</f>
        <v>305.8</v>
      </c>
      <c r="W1662" s="5">
        <f>IF((DiscreteStatsTable[[#This Row],[RepsRequested]]&gt;1),DiscreteStatsTable[[#This Row],[HalfWidth]],DiscreteStatsTable[[#This Row],[BatchMeansHalfWidth]])</f>
        <v>6.3220777360200328E-4</v>
      </c>
      <c r="X1662" s="5" cm="1">
        <f t="array" ref="X1662">COUNT(IF((DiscreteStatsTable[GroupByKey]=DiscreteStatsTable[[#This Row],[GroupByKey]]),(DiscreteStatsTable[GroupByKey]=DiscreteStatsTable[[#This Row],[GroupByKey]])*DiscreteStatsTable[Replication]))</f>
        <v>50</v>
      </c>
      <c r="Y1662" s="5">
        <f>IF(DiscreteStatsTable[[#This Row],[RepsRequested]]=DiscreteStatsTable[[#This Row],[RepsWithStatObserved]],1,0)</f>
        <v>1</v>
      </c>
    </row>
    <row r="1663" spans="1:25" x14ac:dyDescent="0.25">
      <c r="A1663" t="s">
        <v>68</v>
      </c>
      <c r="B1663" t="s">
        <v>70</v>
      </c>
      <c r="C1663">
        <v>44</v>
      </c>
      <c r="D1663" t="s">
        <v>99</v>
      </c>
      <c r="E1663" t="s">
        <v>76</v>
      </c>
      <c r="F1663" t="s">
        <v>73</v>
      </c>
      <c r="G1663">
        <v>3.7372915595671401</v>
      </c>
      <c r="H1663">
        <v>2E+20</v>
      </c>
      <c r="I1663">
        <v>1.6316566794171199</v>
      </c>
      <c r="J1663">
        <v>6.4207100647492998</v>
      </c>
      <c r="K1663">
        <v>301</v>
      </c>
      <c r="L166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63" s="5" cm="1">
        <f t="array" ref="M1663">MAX(IF((ProjectInfoTable[ProjectName]=DiscreteStatsTable[[#This Row],[ProjectName]]),(ProjectInfoTable[ProjectName]=DiscreteStatsTable[[#This Row],[ProjectName]])*ProjectInfoTable[NumberOfReplications]))</f>
        <v>50</v>
      </c>
      <c r="N1663" s="5" cm="1">
        <f t="array" ref="N1663">IFERROR(AVERAGE(IF((DiscreteStatsTable[GroupByKey]=DiscreteStatsTable[[#This Row],[GroupByKey]]),(DiscreteStatsTable[GroupByKey]=DiscreteStatsTable[[#This Row],[GroupByKey]])*DiscreteStatsTable[Average])),0)</f>
        <v>3.653305802240161</v>
      </c>
      <c r="O1663" s="5" cm="1">
        <f t="array" ref="O1663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63" s="5" cm="1">
        <f t="array" ref="P1663">MAX(IF((ProjectInfoTable[ProjectName]=DiscreteStatsTable[[#This Row],[ProjectName]]),(ProjectInfoTable[ProjectName]=DiscreteStatsTable[[#This Row],[ProjectName]])*ProjectInfoTable[ConfidenceInterval]))</f>
        <v>0.95</v>
      </c>
      <c r="Q1663" s="5">
        <f>IF(AND(DiscreteStatsTable[[#This Row],[RepsWithStatObserved]]=1,Y1663=0),200000000000000000000,IFERROR(_xlfn.T.INV.2T(1 -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63" s="5" cm="1">
        <f t="array" ref="R1663">MIN(IF((DiscreteStatsTable[GroupByKey]=DiscreteStatsTable[[#This Row],[GroupByKey]]),(DiscreteStatsTable[GroupByKey]=DiscreteStatsTable[[#This Row],[GroupByKey]])*DiscreteStatsTable[Average]))</f>
        <v>3.54565224630353</v>
      </c>
      <c r="S1663" s="5" cm="1">
        <f t="array" ref="S1663">MAX(IF((DiscreteStatsTable[GroupByKey]=DiscreteStatsTable[[#This Row],[GroupByKey]]),(DiscreteStatsTable[GroupByKey]=DiscreteStatsTable[[#This Row],[GroupByKey]])*DiscreteStatsTable[Average]))</f>
        <v>3.8036366544294</v>
      </c>
      <c r="T1663" s="5" cm="1">
        <f t="array" ref="T1663">MIN(IF((DiscreteStatsTable[GroupByKey]=DiscreteStatsTable[[#This Row],[GroupByKey]]),(DiscreteStatsTable[GroupByKey]=DiscreteStatsTable[[#This Row],[GroupByKey]])*DiscreteStatsTable[Minimum]))</f>
        <v>1.5061462811478601</v>
      </c>
      <c r="U1663" s="5" cm="1">
        <f t="array" ref="U1663">MAX(IF((DiscreteStatsTable[GroupByKey]=DiscreteStatsTable[[#This Row],[GroupByKey]]),(DiscreteStatsTable[GroupByKey]=DiscreteStatsTable[[#This Row],[GroupByKey]])*DiscreteStatsTable[Maximum]))</f>
        <v>6.9787314641248503</v>
      </c>
      <c r="V1663" s="5" cm="1">
        <f t="array" ref="V1663">IFERROR(AVERAGE(IF((DiscreteStatsTable[GroupByKey]=DiscreteStatsTable[[#This Row],[GroupByKey]]),(DiscreteStatsTable[GroupByKey]=DiscreteStatsTable[[#This Row],[GroupByKey]])*DiscreteStatsTable[NumberObservations])),0)</f>
        <v>305.8</v>
      </c>
      <c r="W1663" s="5">
        <f>IF((DiscreteStatsTable[[#This Row],[RepsRequested]]&gt;1),DiscreteStatsTable[[#This Row],[HalfWidth]],DiscreteStatsTable[[#This Row],[BatchMeansHalfWidth]])</f>
        <v>1.8966233208060453E-2</v>
      </c>
      <c r="X1663" s="5" cm="1">
        <f t="array" ref="X1663">COUNT(IF((DiscreteStatsTable[GroupByKey]=DiscreteStatsTable[[#This Row],[GroupByKey]]),(DiscreteStatsTable[GroupByKey]=DiscreteStatsTable[[#This Row],[GroupByKey]])*DiscreteStatsTable[Replication]))</f>
        <v>50</v>
      </c>
      <c r="Y1663" s="5">
        <f>IF(DiscreteStatsTable[[#This Row],[RepsRequested]]=DiscreteStatsTable[[#This Row],[RepsWithStatObserved]],1,0)</f>
        <v>1</v>
      </c>
    </row>
    <row r="1664" spans="1:25" x14ac:dyDescent="0.25">
      <c r="A1664" t="s">
        <v>68</v>
      </c>
      <c r="B1664" t="s">
        <v>70</v>
      </c>
      <c r="C1664">
        <v>44</v>
      </c>
      <c r="D1664" t="s">
        <v>99</v>
      </c>
      <c r="E1664" t="s">
        <v>77</v>
      </c>
      <c r="F1664" t="s">
        <v>73</v>
      </c>
      <c r="G1664">
        <v>0</v>
      </c>
      <c r="H1664">
        <v>2E+20</v>
      </c>
      <c r="I1664">
        <v>0</v>
      </c>
      <c r="J1664">
        <v>0</v>
      </c>
      <c r="K1664">
        <v>301</v>
      </c>
      <c r="L166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64" s="5" cm="1">
        <f t="array" ref="M1664">MAX(IF((ProjectInfoTable[ProjectName]=DiscreteStatsTable[[#This Row],[ProjectName]]),(ProjectInfoTable[ProjectName]=DiscreteStatsTable[[#This Row],[ProjectName]])*ProjectInfoTable[NumberOfReplications]))</f>
        <v>50</v>
      </c>
      <c r="N1664" s="5" cm="1">
        <f t="array" ref="N1664">IFERROR(AVERAGE(IF((DiscreteStatsTable[GroupByKey]=DiscreteStatsTable[[#This Row],[GroupByKey]]),(DiscreteStatsTable[GroupByKey]=DiscreteStatsTable[[#This Row],[GroupByKey]])*DiscreteStatsTable[Average])),0)</f>
        <v>0</v>
      </c>
      <c r="O1664" s="5" cm="1">
        <f t="array" ref="O1664">IFERROR(_xlfn.STDEV.S(IF((DiscreteStatsTable[GroupByKey]=DiscreteStatsTable[[#This Row],[GroupByKey]]),(DiscreteStatsTable[GroupByKey]=DiscreteStatsTable[[#This Row],[GroupByKey]])*DiscreteStatsTable[Average])),0)</f>
        <v>0</v>
      </c>
      <c r="P1664" s="5" cm="1">
        <f t="array" ref="P1664">MAX(IF((ProjectInfoTable[ProjectName]=DiscreteStatsTable[[#This Row],[ProjectName]]),(ProjectInfoTable[ProjectName]=DiscreteStatsTable[[#This Row],[ProjectName]])*ProjectInfoTable[ConfidenceInterval]))</f>
        <v>0.95</v>
      </c>
      <c r="Q1664" s="5">
        <f>IF(AND(DiscreteStatsTable[[#This Row],[RepsWithStatObserved]]=1,Y1664=0),200000000000000000000,IFERROR(_xlfn.T.INV.2T(1 -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64" s="5" cm="1">
        <f t="array" ref="R1664">MIN(IF((DiscreteStatsTable[GroupByKey]=DiscreteStatsTable[[#This Row],[GroupByKey]]),(DiscreteStatsTable[GroupByKey]=DiscreteStatsTable[[#This Row],[GroupByKey]])*DiscreteStatsTable[Average]))</f>
        <v>0</v>
      </c>
      <c r="S1664" s="5" cm="1">
        <f t="array" ref="S1664">MAX(IF((DiscreteStatsTable[GroupByKey]=DiscreteStatsTable[[#This Row],[GroupByKey]]),(DiscreteStatsTable[GroupByKey]=DiscreteStatsTable[[#This Row],[GroupByKey]])*DiscreteStatsTable[Average]))</f>
        <v>0</v>
      </c>
      <c r="T1664" s="5" cm="1">
        <f t="array" ref="T1664">MIN(IF((DiscreteStatsTable[GroupByKey]=DiscreteStatsTable[[#This Row],[GroupByKey]]),(DiscreteStatsTable[GroupByKey]=DiscreteStatsTable[[#This Row],[GroupByKey]])*DiscreteStatsTable[Minimum]))</f>
        <v>0</v>
      </c>
      <c r="U1664" s="5" cm="1">
        <f t="array" ref="U1664">MAX(IF((DiscreteStatsTable[GroupByKey]=DiscreteStatsTable[[#This Row],[GroupByKey]]),(DiscreteStatsTable[GroupByKey]=DiscreteStatsTable[[#This Row],[GroupByKey]])*DiscreteStatsTable[Maximum]))</f>
        <v>0</v>
      </c>
      <c r="V1664" s="5" cm="1">
        <f t="array" ref="V1664">IFERROR(AVERAGE(IF((DiscreteStatsTable[GroupByKey]=DiscreteStatsTable[[#This Row],[GroupByKey]]),(DiscreteStatsTable[GroupByKey]=DiscreteStatsTable[[#This Row],[GroupByKey]])*DiscreteStatsTable[NumberObservations])),0)</f>
        <v>305.8</v>
      </c>
      <c r="W1664" s="5">
        <f>IF((DiscreteStatsTable[[#This Row],[RepsRequested]]&gt;1),DiscreteStatsTable[[#This Row],[HalfWidth]],DiscreteStatsTable[[#This Row],[BatchMeansHalfWidth]])</f>
        <v>0</v>
      </c>
      <c r="X1664" s="5" cm="1">
        <f t="array" ref="X1664">COUNT(IF((DiscreteStatsTable[GroupByKey]=DiscreteStatsTable[[#This Row],[GroupByKey]]),(DiscreteStatsTable[GroupByKey]=DiscreteStatsTable[[#This Row],[GroupByKey]])*DiscreteStatsTable[Replication]))</f>
        <v>50</v>
      </c>
      <c r="Y1664" s="5">
        <f>IF(DiscreteStatsTable[[#This Row],[RepsRequested]]=DiscreteStatsTable[[#This Row],[RepsWithStatObserved]],1,0)</f>
        <v>1</v>
      </c>
    </row>
    <row r="1665" spans="1:25" x14ac:dyDescent="0.25">
      <c r="A1665" t="s">
        <v>68</v>
      </c>
      <c r="B1665" t="s">
        <v>70</v>
      </c>
      <c r="C1665">
        <v>44</v>
      </c>
      <c r="D1665" t="s">
        <v>99</v>
      </c>
      <c r="E1665" t="s">
        <v>78</v>
      </c>
      <c r="F1665" t="s">
        <v>73</v>
      </c>
      <c r="G1665">
        <v>0.46332107692830898</v>
      </c>
      <c r="H1665">
        <v>2E+20</v>
      </c>
      <c r="I1665">
        <v>0</v>
      </c>
      <c r="J1665">
        <v>4.6207432972858804</v>
      </c>
      <c r="K1665">
        <v>301</v>
      </c>
      <c r="L166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65" s="5" cm="1">
        <f t="array" ref="M1665">MAX(IF((ProjectInfoTable[ProjectName]=DiscreteStatsTable[[#This Row],[ProjectName]]),(ProjectInfoTable[ProjectName]=DiscreteStatsTable[[#This Row],[ProjectName]])*ProjectInfoTable[NumberOfReplications]))</f>
        <v>50</v>
      </c>
      <c r="N1665" s="5" cm="1">
        <f t="array" ref="N1665">IFERROR(AVERAGE(IF((DiscreteStatsTable[GroupByKey]=DiscreteStatsTable[[#This Row],[GroupByKey]]),(DiscreteStatsTable[GroupByKey]=DiscreteStatsTable[[#This Row],[GroupByKey]])*DiscreteStatsTable[Average])),0)</f>
        <v>0.39514726730674299</v>
      </c>
      <c r="O1665" s="5" cm="1">
        <f t="array" ref="O1665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65" s="5" cm="1">
        <f t="array" ref="P1665">MAX(IF((ProjectInfoTable[ProjectName]=DiscreteStatsTable[[#This Row],[ProjectName]]),(ProjectInfoTable[ProjectName]=DiscreteStatsTable[[#This Row],[ProjectName]])*ProjectInfoTable[ConfidenceInterval]))</f>
        <v>0.95</v>
      </c>
      <c r="Q1665" s="5">
        <f>IF(AND(DiscreteStatsTable[[#This Row],[RepsWithStatObserved]]=1,Y1665=0),200000000000000000000,IFERROR(_xlfn.T.INV.2T(1 -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65" s="5" cm="1">
        <f t="array" ref="R1665">MIN(IF((DiscreteStatsTable[GroupByKey]=DiscreteStatsTable[[#This Row],[GroupByKey]]),(DiscreteStatsTable[GroupByKey]=DiscreteStatsTable[[#This Row],[GroupByKey]])*DiscreteStatsTable[Average]))</f>
        <v>0.237432783899929</v>
      </c>
      <c r="S1665" s="5" cm="1">
        <f t="array" ref="S1665">MAX(IF((DiscreteStatsTable[GroupByKey]=DiscreteStatsTable[[#This Row],[GroupByKey]]),(DiscreteStatsTable[GroupByKey]=DiscreteStatsTable[[#This Row],[GroupByKey]])*DiscreteStatsTable[Average]))</f>
        <v>0.84867511073416402</v>
      </c>
      <c r="T1665" s="5" cm="1">
        <f t="array" ref="T1665">MIN(IF((DiscreteStatsTable[GroupByKey]=DiscreteStatsTable[[#This Row],[GroupByKey]]),(DiscreteStatsTable[GroupByKey]=DiscreteStatsTable[[#This Row],[GroupByKey]])*DiscreteStatsTable[Minimum]))</f>
        <v>0</v>
      </c>
      <c r="U1665" s="5" cm="1">
        <f t="array" ref="U1665">MAX(IF((DiscreteStatsTable[GroupByKey]=DiscreteStatsTable[[#This Row],[GroupByKey]]),(DiscreteStatsTable[GroupByKey]=DiscreteStatsTable[[#This Row],[GroupByKey]])*DiscreteStatsTable[Maximum]))</f>
        <v>8.0759045309264508</v>
      </c>
      <c r="V1665" s="5" cm="1">
        <f t="array" ref="V1665">IFERROR(AVERAGE(IF((DiscreteStatsTable[GroupByKey]=DiscreteStatsTable[[#This Row],[GroupByKey]]),(DiscreteStatsTable[GroupByKey]=DiscreteStatsTable[[#This Row],[GroupByKey]])*DiscreteStatsTable[NumberObservations])),0)</f>
        <v>305.8</v>
      </c>
      <c r="W1665" s="5">
        <f>IF((DiscreteStatsTable[[#This Row],[RepsRequested]]&gt;1),DiscreteStatsTable[[#This Row],[HalfWidth]],DiscreteStatsTable[[#This Row],[BatchMeansHalfWidth]])</f>
        <v>3.0763164648454102E-2</v>
      </c>
      <c r="X1665" s="5" cm="1">
        <f t="array" ref="X1665">COUNT(IF((DiscreteStatsTable[GroupByKey]=DiscreteStatsTable[[#This Row],[GroupByKey]]),(DiscreteStatsTable[GroupByKey]=DiscreteStatsTable[[#This Row],[GroupByKey]])*DiscreteStatsTable[Replication]))</f>
        <v>50</v>
      </c>
      <c r="Y1665" s="5">
        <f>IF(DiscreteStatsTable[[#This Row],[RepsRequested]]=DiscreteStatsTable[[#This Row],[RepsWithStatObserved]],1,0)</f>
        <v>1</v>
      </c>
    </row>
    <row r="1666" spans="1:25" x14ac:dyDescent="0.25">
      <c r="A1666" t="s">
        <v>68</v>
      </c>
      <c r="B1666" t="s">
        <v>70</v>
      </c>
      <c r="C1666">
        <v>45</v>
      </c>
      <c r="D1666" t="s">
        <v>99</v>
      </c>
      <c r="E1666" t="s">
        <v>72</v>
      </c>
      <c r="F1666" t="s">
        <v>73</v>
      </c>
      <c r="G1666">
        <v>0.119717622821365</v>
      </c>
      <c r="H1666">
        <v>2E+20</v>
      </c>
      <c r="I1666">
        <v>5.2241661818265998E-2</v>
      </c>
      <c r="J1666">
        <v>0.21935261712045201</v>
      </c>
      <c r="K1666">
        <v>300</v>
      </c>
      <c r="L166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66" s="5" cm="1">
        <f t="array" ref="M1666">MAX(IF((ProjectInfoTable[ProjectName]=DiscreteStatsTable[[#This Row],[ProjectName]]),(ProjectInfoTable[ProjectName]=DiscreteStatsTable[[#This Row],[ProjectName]])*ProjectInfoTable[NumberOfReplications]))</f>
        <v>50</v>
      </c>
      <c r="N1666" s="5" cm="1">
        <f t="array" ref="N1666">IFERROR(AVERAGE(IF((DiscreteStatsTable[GroupByKey]=DiscreteStatsTable[[#This Row],[GroupByKey]]),(DiscreteStatsTable[GroupByKey]=DiscreteStatsTable[[#This Row],[GroupByKey]])*DiscreteStatsTable[Average])),0)</f>
        <v>0.12177686007467209</v>
      </c>
      <c r="O1666" s="5" cm="1">
        <f t="array" ref="O166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66" s="5" cm="1">
        <f t="array" ref="P1666">MAX(IF((ProjectInfoTable[ProjectName]=DiscreteStatsTable[[#This Row],[ProjectName]]),(ProjectInfoTable[ProjectName]=DiscreteStatsTable[[#This Row],[ProjectName]])*ProjectInfoTable[ConfidenceInterval]))</f>
        <v>0.95</v>
      </c>
      <c r="Q1666" s="5">
        <f>IF(AND(DiscreteStatsTable[[#This Row],[RepsWithStatObserved]]=1,Y1666=0),200000000000000000000,IFERROR(_xlfn.T.INV.2T(1 -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66" s="5" cm="1">
        <f t="array" ref="R1666">MIN(IF((DiscreteStatsTable[GroupByKey]=DiscreteStatsTable[[#This Row],[GroupByKey]]),(DiscreteStatsTable[GroupByKey]=DiscreteStatsTable[[#This Row],[GroupByKey]])*DiscreteStatsTable[Average]))</f>
        <v>0.118188408210118</v>
      </c>
      <c r="S1666" s="5" cm="1">
        <f t="array" ref="S1666">MAX(IF((DiscreteStatsTable[GroupByKey]=DiscreteStatsTable[[#This Row],[GroupByKey]]),(DiscreteStatsTable[GroupByKey]=DiscreteStatsTable[[#This Row],[GroupByKey]])*DiscreteStatsTable[Average]))</f>
        <v>0.12678788848097999</v>
      </c>
      <c r="T1666" s="5" cm="1">
        <f t="array" ref="T1666">MIN(IF((DiscreteStatsTable[GroupByKey]=DiscreteStatsTable[[#This Row],[GroupByKey]]),(DiscreteStatsTable[GroupByKey]=DiscreteStatsTable[[#This Row],[GroupByKey]])*DiscreteStatsTable[Minimum]))</f>
        <v>5.0204876038262097E-2</v>
      </c>
      <c r="U1666" s="5" cm="1">
        <f t="array" ref="U1666">MAX(IF((DiscreteStatsTable[GroupByKey]=DiscreteStatsTable[[#This Row],[GroupByKey]]),(DiscreteStatsTable[GroupByKey]=DiscreteStatsTable[[#This Row],[GroupByKey]])*DiscreteStatsTable[Maximum]))</f>
        <v>0.23262438213749501</v>
      </c>
      <c r="V1666" s="5" cm="1">
        <f t="array" ref="V1666">IFERROR(AVERAGE(IF((DiscreteStatsTable[GroupByKey]=DiscreteStatsTable[[#This Row],[GroupByKey]]),(DiscreteStatsTable[GroupByKey]=DiscreteStatsTable[[#This Row],[GroupByKey]])*DiscreteStatsTable[NumberObservations])),0)</f>
        <v>305.8</v>
      </c>
      <c r="W1666" s="5">
        <f>IF((DiscreteStatsTable[[#This Row],[RepsRequested]]&gt;1),DiscreteStatsTable[[#This Row],[HalfWidth]],DiscreteStatsTable[[#This Row],[BatchMeansHalfWidth]])</f>
        <v>6.3220777360200328E-4</v>
      </c>
      <c r="X1666" s="5" cm="1">
        <f t="array" ref="X1666">COUNT(IF((DiscreteStatsTable[GroupByKey]=DiscreteStatsTable[[#This Row],[GroupByKey]]),(DiscreteStatsTable[GroupByKey]=DiscreteStatsTable[[#This Row],[GroupByKey]])*DiscreteStatsTable[Replication]))</f>
        <v>50</v>
      </c>
      <c r="Y1666" s="5">
        <f>IF(DiscreteStatsTable[[#This Row],[RepsRequested]]=DiscreteStatsTable[[#This Row],[RepsWithStatObserved]],1,0)</f>
        <v>1</v>
      </c>
    </row>
    <row r="1667" spans="1:25" x14ac:dyDescent="0.25">
      <c r="A1667" t="s">
        <v>68</v>
      </c>
      <c r="B1667" t="s">
        <v>70</v>
      </c>
      <c r="C1667">
        <v>45</v>
      </c>
      <c r="D1667" t="s">
        <v>99</v>
      </c>
      <c r="E1667" t="s">
        <v>74</v>
      </c>
      <c r="F1667" t="s">
        <v>73</v>
      </c>
      <c r="G1667">
        <v>3.8289614685408599</v>
      </c>
      <c r="H1667">
        <v>2E+20</v>
      </c>
      <c r="I1667">
        <v>1.6385044225519301</v>
      </c>
      <c r="J1667">
        <v>7.9979000454720799</v>
      </c>
      <c r="K1667">
        <v>300</v>
      </c>
      <c r="L166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67" s="5" cm="1">
        <f t="array" ref="M1667">MAX(IF((ProjectInfoTable[ProjectName]=DiscreteStatsTable[[#This Row],[ProjectName]]),(ProjectInfoTable[ProjectName]=DiscreteStatsTable[[#This Row],[ProjectName]])*ProjectInfoTable[NumberOfReplications]))</f>
        <v>50</v>
      </c>
      <c r="N1667" s="5" cm="1">
        <f t="array" ref="N1667">IFERROR(AVERAGE(IF((DiscreteStatsTable[GroupByKey]=DiscreteStatsTable[[#This Row],[GroupByKey]]),(DiscreteStatsTable[GroupByKey]=DiscreteStatsTable[[#This Row],[GroupByKey]])*DiscreteStatsTable[Average])),0)</f>
        <v>4.0484530695469045</v>
      </c>
      <c r="O1667" s="5" cm="1">
        <f t="array" ref="O1667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67" s="5" cm="1">
        <f t="array" ref="P1667">MAX(IF((ProjectInfoTable[ProjectName]=DiscreteStatsTable[[#This Row],[ProjectName]]),(ProjectInfoTable[ProjectName]=DiscreteStatsTable[[#This Row],[ProjectName]])*ProjectInfoTable[ConfidenceInterval]))</f>
        <v>0.95</v>
      </c>
      <c r="Q1667" s="5">
        <f>IF(AND(DiscreteStatsTable[[#This Row],[RepsWithStatObserved]]=1,Y1667=0),200000000000000000000,IFERROR(_xlfn.T.INV.2T(1 -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67" s="5" cm="1">
        <f t="array" ref="R1667">MIN(IF((DiscreteStatsTable[GroupByKey]=DiscreteStatsTable[[#This Row],[GroupByKey]]),(DiscreteStatsTable[GroupByKey]=DiscreteStatsTable[[#This Row],[GroupByKey]])*DiscreteStatsTable[Average]))</f>
        <v>3.8225886263195901</v>
      </c>
      <c r="S1667" s="5" cm="1">
        <f t="array" ref="S1667">MAX(IF((DiscreteStatsTable[GroupByKey]=DiscreteStatsTable[[#This Row],[GroupByKey]]),(DiscreteStatsTable[GroupByKey]=DiscreteStatsTable[[#This Row],[GroupByKey]])*DiscreteStatsTable[Average]))</f>
        <v>4.5313661665321696</v>
      </c>
      <c r="T1667" s="5" cm="1">
        <f t="array" ref="T1667">MIN(IF((DiscreteStatsTable[GroupByKey]=DiscreteStatsTable[[#This Row],[GroupByKey]]),(DiscreteStatsTable[GroupByKey]=DiscreteStatsTable[[#This Row],[GroupByKey]])*DiscreteStatsTable[Minimum]))</f>
        <v>1.5061462811478601</v>
      </c>
      <c r="U1667" s="5" cm="1">
        <f t="array" ref="U1667">MAX(IF((DiscreteStatsTable[GroupByKey]=DiscreteStatsTable[[#This Row],[GroupByKey]]),(DiscreteStatsTable[GroupByKey]=DiscreteStatsTable[[#This Row],[GroupByKey]])*DiscreteStatsTable[Maximum]))</f>
        <v>12.7448467115066</v>
      </c>
      <c r="V1667" s="5" cm="1">
        <f t="array" ref="V1667">IFERROR(AVERAGE(IF((DiscreteStatsTable[GroupByKey]=DiscreteStatsTable[[#This Row],[GroupByKey]]),(DiscreteStatsTable[GroupByKey]=DiscreteStatsTable[[#This Row],[GroupByKey]])*DiscreteStatsTable[NumberObservations])),0)</f>
        <v>305.8</v>
      </c>
      <c r="W1667" s="5">
        <f>IF((DiscreteStatsTable[[#This Row],[RepsRequested]]&gt;1),DiscreteStatsTable[[#This Row],[HalfWidth]],DiscreteStatsTable[[#This Row],[BatchMeansHalfWidth]])</f>
        <v>4.3756559630115342E-2</v>
      </c>
      <c r="X1667" s="5" cm="1">
        <f t="array" ref="X1667">COUNT(IF((DiscreteStatsTable[GroupByKey]=DiscreteStatsTable[[#This Row],[GroupByKey]]),(DiscreteStatsTable[GroupByKey]=DiscreteStatsTable[[#This Row],[GroupByKey]])*DiscreteStatsTable[Replication]))</f>
        <v>50</v>
      </c>
      <c r="Y1667" s="5">
        <f>IF(DiscreteStatsTable[[#This Row],[RepsRequested]]=DiscreteStatsTable[[#This Row],[RepsWithStatObserved]],1,0)</f>
        <v>1</v>
      </c>
    </row>
    <row r="1668" spans="1:25" x14ac:dyDescent="0.25">
      <c r="A1668" t="s">
        <v>68</v>
      </c>
      <c r="B1668" t="s">
        <v>70</v>
      </c>
      <c r="C1668">
        <v>45</v>
      </c>
      <c r="D1668" t="s">
        <v>99</v>
      </c>
      <c r="E1668" t="s">
        <v>75</v>
      </c>
      <c r="F1668" t="s">
        <v>73</v>
      </c>
      <c r="G1668">
        <v>0.119717622821365</v>
      </c>
      <c r="H1668">
        <v>2E+20</v>
      </c>
      <c r="I1668">
        <v>5.2241661818265998E-2</v>
      </c>
      <c r="J1668">
        <v>0.21935261712045201</v>
      </c>
      <c r="K1668">
        <v>300</v>
      </c>
      <c r="L166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68" s="5" cm="1">
        <f t="array" ref="M1668">MAX(IF((ProjectInfoTable[ProjectName]=DiscreteStatsTable[[#This Row],[ProjectName]]),(ProjectInfoTable[ProjectName]=DiscreteStatsTable[[#This Row],[ProjectName]])*ProjectInfoTable[NumberOfReplications]))</f>
        <v>50</v>
      </c>
      <c r="N1668" s="5" cm="1">
        <f t="array" ref="N1668">IFERROR(AVERAGE(IF((DiscreteStatsTable[GroupByKey]=DiscreteStatsTable[[#This Row],[GroupByKey]]),(DiscreteStatsTable[GroupByKey]=DiscreteStatsTable[[#This Row],[GroupByKey]])*DiscreteStatsTable[Average])),0)</f>
        <v>0.12177686007467209</v>
      </c>
      <c r="O1668" s="5" cm="1">
        <f t="array" ref="O166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68" s="5" cm="1">
        <f t="array" ref="P1668">MAX(IF((ProjectInfoTable[ProjectName]=DiscreteStatsTable[[#This Row],[ProjectName]]),(ProjectInfoTable[ProjectName]=DiscreteStatsTable[[#This Row],[ProjectName]])*ProjectInfoTable[ConfidenceInterval]))</f>
        <v>0.95</v>
      </c>
      <c r="Q1668" s="5">
        <f>IF(AND(DiscreteStatsTable[[#This Row],[RepsWithStatObserved]]=1,Y1668=0),200000000000000000000,IFERROR(_xlfn.T.INV.2T(1 -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68" s="5" cm="1">
        <f t="array" ref="R1668">MIN(IF((DiscreteStatsTable[GroupByKey]=DiscreteStatsTable[[#This Row],[GroupByKey]]),(DiscreteStatsTable[GroupByKey]=DiscreteStatsTable[[#This Row],[GroupByKey]])*DiscreteStatsTable[Average]))</f>
        <v>0.118188408210118</v>
      </c>
      <c r="S1668" s="5" cm="1">
        <f t="array" ref="S1668">MAX(IF((DiscreteStatsTable[GroupByKey]=DiscreteStatsTable[[#This Row],[GroupByKey]]),(DiscreteStatsTable[GroupByKey]=DiscreteStatsTable[[#This Row],[GroupByKey]])*DiscreteStatsTable[Average]))</f>
        <v>0.12678788848097999</v>
      </c>
      <c r="T1668" s="5" cm="1">
        <f t="array" ref="T1668">MIN(IF((DiscreteStatsTable[GroupByKey]=DiscreteStatsTable[[#This Row],[GroupByKey]]),(DiscreteStatsTable[GroupByKey]=DiscreteStatsTable[[#This Row],[GroupByKey]])*DiscreteStatsTable[Minimum]))</f>
        <v>5.0204876038262097E-2</v>
      </c>
      <c r="U1668" s="5" cm="1">
        <f t="array" ref="U1668">MAX(IF((DiscreteStatsTable[GroupByKey]=DiscreteStatsTable[[#This Row],[GroupByKey]]),(DiscreteStatsTable[GroupByKey]=DiscreteStatsTable[[#This Row],[GroupByKey]])*DiscreteStatsTable[Maximum]))</f>
        <v>0.23262438213749501</v>
      </c>
      <c r="V1668" s="5" cm="1">
        <f t="array" ref="V1668">IFERROR(AVERAGE(IF((DiscreteStatsTable[GroupByKey]=DiscreteStatsTable[[#This Row],[GroupByKey]]),(DiscreteStatsTable[GroupByKey]=DiscreteStatsTable[[#This Row],[GroupByKey]])*DiscreteStatsTable[NumberObservations])),0)</f>
        <v>305.8</v>
      </c>
      <c r="W1668" s="5">
        <f>IF((DiscreteStatsTable[[#This Row],[RepsRequested]]&gt;1),DiscreteStatsTable[[#This Row],[HalfWidth]],DiscreteStatsTable[[#This Row],[BatchMeansHalfWidth]])</f>
        <v>6.3220777360200328E-4</v>
      </c>
      <c r="X1668" s="5" cm="1">
        <f t="array" ref="X1668">COUNT(IF((DiscreteStatsTable[GroupByKey]=DiscreteStatsTable[[#This Row],[GroupByKey]]),(DiscreteStatsTable[GroupByKey]=DiscreteStatsTable[[#This Row],[GroupByKey]])*DiscreteStatsTable[Replication]))</f>
        <v>50</v>
      </c>
      <c r="Y1668" s="5">
        <f>IF(DiscreteStatsTable[[#This Row],[RepsRequested]]=DiscreteStatsTable[[#This Row],[RepsWithStatObserved]],1,0)</f>
        <v>1</v>
      </c>
    </row>
    <row r="1669" spans="1:25" x14ac:dyDescent="0.25">
      <c r="A1669" t="s">
        <v>68</v>
      </c>
      <c r="B1669" t="s">
        <v>70</v>
      </c>
      <c r="C1669">
        <v>45</v>
      </c>
      <c r="D1669" t="s">
        <v>99</v>
      </c>
      <c r="E1669" t="s">
        <v>76</v>
      </c>
      <c r="F1669" t="s">
        <v>73</v>
      </c>
      <c r="G1669">
        <v>3.5915286846409402</v>
      </c>
      <c r="H1669">
        <v>2E+20</v>
      </c>
      <c r="I1669">
        <v>1.56724985454798</v>
      </c>
      <c r="J1669">
        <v>6.5805785136135704</v>
      </c>
      <c r="K1669">
        <v>300</v>
      </c>
      <c r="L166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69" s="5" cm="1">
        <f t="array" ref="M1669">MAX(IF((ProjectInfoTable[ProjectName]=DiscreteStatsTable[[#This Row],[ProjectName]]),(ProjectInfoTable[ProjectName]=DiscreteStatsTable[[#This Row],[ProjectName]])*ProjectInfoTable[NumberOfReplications]))</f>
        <v>50</v>
      </c>
      <c r="N1669" s="5" cm="1">
        <f t="array" ref="N1669">IFERROR(AVERAGE(IF((DiscreteStatsTable[GroupByKey]=DiscreteStatsTable[[#This Row],[GroupByKey]]),(DiscreteStatsTable[GroupByKey]=DiscreteStatsTable[[#This Row],[GroupByKey]])*DiscreteStatsTable[Average])),0)</f>
        <v>3.653305802240161</v>
      </c>
      <c r="O1669" s="5" cm="1">
        <f t="array" ref="O1669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69" s="5" cm="1">
        <f t="array" ref="P1669">MAX(IF((ProjectInfoTable[ProjectName]=DiscreteStatsTable[[#This Row],[ProjectName]]),(ProjectInfoTable[ProjectName]=DiscreteStatsTable[[#This Row],[ProjectName]])*ProjectInfoTable[ConfidenceInterval]))</f>
        <v>0.95</v>
      </c>
      <c r="Q1669" s="5">
        <f>IF(AND(DiscreteStatsTable[[#This Row],[RepsWithStatObserved]]=1,Y1669=0),200000000000000000000,IFERROR(_xlfn.T.INV.2T(1 -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69" s="5" cm="1">
        <f t="array" ref="R1669">MIN(IF((DiscreteStatsTable[GroupByKey]=DiscreteStatsTable[[#This Row],[GroupByKey]]),(DiscreteStatsTable[GroupByKey]=DiscreteStatsTable[[#This Row],[GroupByKey]])*DiscreteStatsTable[Average]))</f>
        <v>3.54565224630353</v>
      </c>
      <c r="S1669" s="5" cm="1">
        <f t="array" ref="S1669">MAX(IF((DiscreteStatsTable[GroupByKey]=DiscreteStatsTable[[#This Row],[GroupByKey]]),(DiscreteStatsTable[GroupByKey]=DiscreteStatsTable[[#This Row],[GroupByKey]])*DiscreteStatsTable[Average]))</f>
        <v>3.8036366544294</v>
      </c>
      <c r="T1669" s="5" cm="1">
        <f t="array" ref="T1669">MIN(IF((DiscreteStatsTable[GroupByKey]=DiscreteStatsTable[[#This Row],[GroupByKey]]),(DiscreteStatsTable[GroupByKey]=DiscreteStatsTable[[#This Row],[GroupByKey]])*DiscreteStatsTable[Minimum]))</f>
        <v>1.5061462811478601</v>
      </c>
      <c r="U1669" s="5" cm="1">
        <f t="array" ref="U1669">MAX(IF((DiscreteStatsTable[GroupByKey]=DiscreteStatsTable[[#This Row],[GroupByKey]]),(DiscreteStatsTable[GroupByKey]=DiscreteStatsTable[[#This Row],[GroupByKey]])*DiscreteStatsTable[Maximum]))</f>
        <v>6.9787314641248503</v>
      </c>
      <c r="V1669" s="5" cm="1">
        <f t="array" ref="V1669">IFERROR(AVERAGE(IF((DiscreteStatsTable[GroupByKey]=DiscreteStatsTable[[#This Row],[GroupByKey]]),(DiscreteStatsTable[GroupByKey]=DiscreteStatsTable[[#This Row],[GroupByKey]])*DiscreteStatsTable[NumberObservations])),0)</f>
        <v>305.8</v>
      </c>
      <c r="W1669" s="5">
        <f>IF((DiscreteStatsTable[[#This Row],[RepsRequested]]&gt;1),DiscreteStatsTable[[#This Row],[HalfWidth]],DiscreteStatsTable[[#This Row],[BatchMeansHalfWidth]])</f>
        <v>1.8966233208060453E-2</v>
      </c>
      <c r="X1669" s="5" cm="1">
        <f t="array" ref="X1669">COUNT(IF((DiscreteStatsTable[GroupByKey]=DiscreteStatsTable[[#This Row],[GroupByKey]]),(DiscreteStatsTable[GroupByKey]=DiscreteStatsTable[[#This Row],[GroupByKey]])*DiscreteStatsTable[Replication]))</f>
        <v>50</v>
      </c>
      <c r="Y1669" s="5">
        <f>IF(DiscreteStatsTable[[#This Row],[RepsRequested]]=DiscreteStatsTable[[#This Row],[RepsWithStatObserved]],1,0)</f>
        <v>1</v>
      </c>
    </row>
    <row r="1670" spans="1:25" x14ac:dyDescent="0.25">
      <c r="A1670" t="s">
        <v>68</v>
      </c>
      <c r="B1670" t="s">
        <v>70</v>
      </c>
      <c r="C1670">
        <v>45</v>
      </c>
      <c r="D1670" t="s">
        <v>99</v>
      </c>
      <c r="E1670" t="s">
        <v>77</v>
      </c>
      <c r="F1670" t="s">
        <v>73</v>
      </c>
      <c r="G1670">
        <v>0</v>
      </c>
      <c r="H1670">
        <v>2E+20</v>
      </c>
      <c r="I1670">
        <v>0</v>
      </c>
      <c r="J1670">
        <v>0</v>
      </c>
      <c r="K1670">
        <v>300</v>
      </c>
      <c r="L167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70" s="5" cm="1">
        <f t="array" ref="M1670">MAX(IF((ProjectInfoTable[ProjectName]=DiscreteStatsTable[[#This Row],[ProjectName]]),(ProjectInfoTable[ProjectName]=DiscreteStatsTable[[#This Row],[ProjectName]])*ProjectInfoTable[NumberOfReplications]))</f>
        <v>50</v>
      </c>
      <c r="N1670" s="5" cm="1">
        <f t="array" ref="N1670">IFERROR(AVERAGE(IF((DiscreteStatsTable[GroupByKey]=DiscreteStatsTable[[#This Row],[GroupByKey]]),(DiscreteStatsTable[GroupByKey]=DiscreteStatsTable[[#This Row],[GroupByKey]])*DiscreteStatsTable[Average])),0)</f>
        <v>0</v>
      </c>
      <c r="O1670" s="5" cm="1">
        <f t="array" ref="O1670">IFERROR(_xlfn.STDEV.S(IF((DiscreteStatsTable[GroupByKey]=DiscreteStatsTable[[#This Row],[GroupByKey]]),(DiscreteStatsTable[GroupByKey]=DiscreteStatsTable[[#This Row],[GroupByKey]])*DiscreteStatsTable[Average])),0)</f>
        <v>0</v>
      </c>
      <c r="P1670" s="5" cm="1">
        <f t="array" ref="P1670">MAX(IF((ProjectInfoTable[ProjectName]=DiscreteStatsTable[[#This Row],[ProjectName]]),(ProjectInfoTable[ProjectName]=DiscreteStatsTable[[#This Row],[ProjectName]])*ProjectInfoTable[ConfidenceInterval]))</f>
        <v>0.95</v>
      </c>
      <c r="Q1670" s="5">
        <f>IF(AND(DiscreteStatsTable[[#This Row],[RepsWithStatObserved]]=1,Y1670=0),200000000000000000000,IFERROR(_xlfn.T.INV.2T(1 -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0" s="5" cm="1">
        <f t="array" ref="R1670">MIN(IF((DiscreteStatsTable[GroupByKey]=DiscreteStatsTable[[#This Row],[GroupByKey]]),(DiscreteStatsTable[GroupByKey]=DiscreteStatsTable[[#This Row],[GroupByKey]])*DiscreteStatsTable[Average]))</f>
        <v>0</v>
      </c>
      <c r="S1670" s="5" cm="1">
        <f t="array" ref="S1670">MAX(IF((DiscreteStatsTable[GroupByKey]=DiscreteStatsTable[[#This Row],[GroupByKey]]),(DiscreteStatsTable[GroupByKey]=DiscreteStatsTable[[#This Row],[GroupByKey]])*DiscreteStatsTable[Average]))</f>
        <v>0</v>
      </c>
      <c r="T1670" s="5" cm="1">
        <f t="array" ref="T1670">MIN(IF((DiscreteStatsTable[GroupByKey]=DiscreteStatsTable[[#This Row],[GroupByKey]]),(DiscreteStatsTable[GroupByKey]=DiscreteStatsTable[[#This Row],[GroupByKey]])*DiscreteStatsTable[Minimum]))</f>
        <v>0</v>
      </c>
      <c r="U1670" s="5" cm="1">
        <f t="array" ref="U1670">MAX(IF((DiscreteStatsTable[GroupByKey]=DiscreteStatsTable[[#This Row],[GroupByKey]]),(DiscreteStatsTable[GroupByKey]=DiscreteStatsTable[[#This Row],[GroupByKey]])*DiscreteStatsTable[Maximum]))</f>
        <v>0</v>
      </c>
      <c r="V1670" s="5" cm="1">
        <f t="array" ref="V1670">IFERROR(AVERAGE(IF((DiscreteStatsTable[GroupByKey]=DiscreteStatsTable[[#This Row],[GroupByKey]]),(DiscreteStatsTable[GroupByKey]=DiscreteStatsTable[[#This Row],[GroupByKey]])*DiscreteStatsTable[NumberObservations])),0)</f>
        <v>305.8</v>
      </c>
      <c r="W1670" s="5">
        <f>IF((DiscreteStatsTable[[#This Row],[RepsRequested]]&gt;1),DiscreteStatsTable[[#This Row],[HalfWidth]],DiscreteStatsTable[[#This Row],[BatchMeansHalfWidth]])</f>
        <v>0</v>
      </c>
      <c r="X1670" s="5" cm="1">
        <f t="array" ref="X1670">COUNT(IF((DiscreteStatsTable[GroupByKey]=DiscreteStatsTable[[#This Row],[GroupByKey]]),(DiscreteStatsTable[GroupByKey]=DiscreteStatsTable[[#This Row],[GroupByKey]])*DiscreteStatsTable[Replication]))</f>
        <v>50</v>
      </c>
      <c r="Y1670" s="5">
        <f>IF(DiscreteStatsTable[[#This Row],[RepsRequested]]=DiscreteStatsTable[[#This Row],[RepsWithStatObserved]],1,0)</f>
        <v>1</v>
      </c>
    </row>
    <row r="1671" spans="1:25" x14ac:dyDescent="0.25">
      <c r="A1671" t="s">
        <v>68</v>
      </c>
      <c r="B1671" t="s">
        <v>70</v>
      </c>
      <c r="C1671">
        <v>45</v>
      </c>
      <c r="D1671" t="s">
        <v>99</v>
      </c>
      <c r="E1671" t="s">
        <v>78</v>
      </c>
      <c r="F1671" t="s">
        <v>73</v>
      </c>
      <c r="G1671">
        <v>0.237432783899929</v>
      </c>
      <c r="H1671">
        <v>2E+20</v>
      </c>
      <c r="I1671">
        <v>0</v>
      </c>
      <c r="J1671">
        <v>2.5083712688863198</v>
      </c>
      <c r="K1671">
        <v>300</v>
      </c>
      <c r="L167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71" s="5" cm="1">
        <f t="array" ref="M1671">MAX(IF((ProjectInfoTable[ProjectName]=DiscreteStatsTable[[#This Row],[ProjectName]]),(ProjectInfoTable[ProjectName]=DiscreteStatsTable[[#This Row],[ProjectName]])*ProjectInfoTable[NumberOfReplications]))</f>
        <v>50</v>
      </c>
      <c r="N1671" s="5" cm="1">
        <f t="array" ref="N1671">IFERROR(AVERAGE(IF((DiscreteStatsTable[GroupByKey]=DiscreteStatsTable[[#This Row],[GroupByKey]]),(DiscreteStatsTable[GroupByKey]=DiscreteStatsTable[[#This Row],[GroupByKey]])*DiscreteStatsTable[Average])),0)</f>
        <v>0.39514726730674299</v>
      </c>
      <c r="O1671" s="5" cm="1">
        <f t="array" ref="O1671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71" s="5" cm="1">
        <f t="array" ref="P1671">MAX(IF((ProjectInfoTable[ProjectName]=DiscreteStatsTable[[#This Row],[ProjectName]]),(ProjectInfoTable[ProjectName]=DiscreteStatsTable[[#This Row],[ProjectName]])*ProjectInfoTable[ConfidenceInterval]))</f>
        <v>0.95</v>
      </c>
      <c r="Q1671" s="5">
        <f>IF(AND(DiscreteStatsTable[[#This Row],[RepsWithStatObserved]]=1,Y1671=0),200000000000000000000,IFERROR(_xlfn.T.INV.2T(1 -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71" s="5" cm="1">
        <f t="array" ref="R1671">MIN(IF((DiscreteStatsTable[GroupByKey]=DiscreteStatsTable[[#This Row],[GroupByKey]]),(DiscreteStatsTable[GroupByKey]=DiscreteStatsTable[[#This Row],[GroupByKey]])*DiscreteStatsTable[Average]))</f>
        <v>0.237432783899929</v>
      </c>
      <c r="S1671" s="5" cm="1">
        <f t="array" ref="S1671">MAX(IF((DiscreteStatsTable[GroupByKey]=DiscreteStatsTable[[#This Row],[GroupByKey]]),(DiscreteStatsTable[GroupByKey]=DiscreteStatsTable[[#This Row],[GroupByKey]])*DiscreteStatsTable[Average]))</f>
        <v>0.84867511073416402</v>
      </c>
      <c r="T1671" s="5" cm="1">
        <f t="array" ref="T1671">MIN(IF((DiscreteStatsTable[GroupByKey]=DiscreteStatsTable[[#This Row],[GroupByKey]]),(DiscreteStatsTable[GroupByKey]=DiscreteStatsTable[[#This Row],[GroupByKey]])*DiscreteStatsTable[Minimum]))</f>
        <v>0</v>
      </c>
      <c r="U1671" s="5" cm="1">
        <f t="array" ref="U1671">MAX(IF((DiscreteStatsTable[GroupByKey]=DiscreteStatsTable[[#This Row],[GroupByKey]]),(DiscreteStatsTable[GroupByKey]=DiscreteStatsTable[[#This Row],[GroupByKey]])*DiscreteStatsTable[Maximum]))</f>
        <v>8.0759045309264508</v>
      </c>
      <c r="V1671" s="5" cm="1">
        <f t="array" ref="V1671">IFERROR(AVERAGE(IF((DiscreteStatsTable[GroupByKey]=DiscreteStatsTable[[#This Row],[GroupByKey]]),(DiscreteStatsTable[GroupByKey]=DiscreteStatsTable[[#This Row],[GroupByKey]])*DiscreteStatsTable[NumberObservations])),0)</f>
        <v>305.8</v>
      </c>
      <c r="W1671" s="5">
        <f>IF((DiscreteStatsTable[[#This Row],[RepsRequested]]&gt;1),DiscreteStatsTable[[#This Row],[HalfWidth]],DiscreteStatsTable[[#This Row],[BatchMeansHalfWidth]])</f>
        <v>3.0763164648454102E-2</v>
      </c>
      <c r="X1671" s="5" cm="1">
        <f t="array" ref="X1671">COUNT(IF((DiscreteStatsTable[GroupByKey]=DiscreteStatsTable[[#This Row],[GroupByKey]]),(DiscreteStatsTable[GroupByKey]=DiscreteStatsTable[[#This Row],[GroupByKey]])*DiscreteStatsTable[Replication]))</f>
        <v>50</v>
      </c>
      <c r="Y1671" s="5">
        <f>IF(DiscreteStatsTable[[#This Row],[RepsRequested]]=DiscreteStatsTable[[#This Row],[RepsWithStatObserved]],1,0)</f>
        <v>1</v>
      </c>
    </row>
    <row r="1672" spans="1:25" x14ac:dyDescent="0.25">
      <c r="A1672" t="s">
        <v>68</v>
      </c>
      <c r="B1672" t="s">
        <v>70</v>
      </c>
      <c r="C1672">
        <v>46</v>
      </c>
      <c r="D1672" t="s">
        <v>99</v>
      </c>
      <c r="E1672" t="s">
        <v>72</v>
      </c>
      <c r="F1672" t="s">
        <v>73</v>
      </c>
      <c r="G1672">
        <v>0.118468531320622</v>
      </c>
      <c r="H1672">
        <v>2E+20</v>
      </c>
      <c r="I1672">
        <v>5.3953460309658897E-2</v>
      </c>
      <c r="J1672">
        <v>0.22308320686863101</v>
      </c>
      <c r="K1672">
        <v>307</v>
      </c>
      <c r="L167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72" s="5" cm="1">
        <f t="array" ref="M1672">MAX(IF((ProjectInfoTable[ProjectName]=DiscreteStatsTable[[#This Row],[ProjectName]]),(ProjectInfoTable[ProjectName]=DiscreteStatsTable[[#This Row],[ProjectName]])*ProjectInfoTable[NumberOfReplications]))</f>
        <v>50</v>
      </c>
      <c r="N1672" s="5" cm="1">
        <f t="array" ref="N1672">IFERROR(AVERAGE(IF((DiscreteStatsTable[GroupByKey]=DiscreteStatsTable[[#This Row],[GroupByKey]]),(DiscreteStatsTable[GroupByKey]=DiscreteStatsTable[[#This Row],[GroupByKey]])*DiscreteStatsTable[Average])),0)</f>
        <v>0.12177686007467209</v>
      </c>
      <c r="O1672" s="5" cm="1">
        <f t="array" ref="O167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72" s="5" cm="1">
        <f t="array" ref="P1672">MAX(IF((ProjectInfoTable[ProjectName]=DiscreteStatsTable[[#This Row],[ProjectName]]),(ProjectInfoTable[ProjectName]=DiscreteStatsTable[[#This Row],[ProjectName]])*ProjectInfoTable[ConfidenceInterval]))</f>
        <v>0.95</v>
      </c>
      <c r="Q1672" s="5">
        <f>IF(AND(DiscreteStatsTable[[#This Row],[RepsWithStatObserved]]=1,Y1672=0),200000000000000000000,IFERROR(_xlfn.T.INV.2T(1 -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72" s="5" cm="1">
        <f t="array" ref="R1672">MIN(IF((DiscreteStatsTable[GroupByKey]=DiscreteStatsTable[[#This Row],[GroupByKey]]),(DiscreteStatsTable[GroupByKey]=DiscreteStatsTable[[#This Row],[GroupByKey]])*DiscreteStatsTable[Average]))</f>
        <v>0.118188408210118</v>
      </c>
      <c r="S1672" s="5" cm="1">
        <f t="array" ref="S1672">MAX(IF((DiscreteStatsTable[GroupByKey]=DiscreteStatsTable[[#This Row],[GroupByKey]]),(DiscreteStatsTable[GroupByKey]=DiscreteStatsTable[[#This Row],[GroupByKey]])*DiscreteStatsTable[Average]))</f>
        <v>0.12678788848097999</v>
      </c>
      <c r="T1672" s="5" cm="1">
        <f t="array" ref="T1672">MIN(IF((DiscreteStatsTable[GroupByKey]=DiscreteStatsTable[[#This Row],[GroupByKey]]),(DiscreteStatsTable[GroupByKey]=DiscreteStatsTable[[#This Row],[GroupByKey]])*DiscreteStatsTable[Minimum]))</f>
        <v>5.0204876038262097E-2</v>
      </c>
      <c r="U1672" s="5" cm="1">
        <f t="array" ref="U1672">MAX(IF((DiscreteStatsTable[GroupByKey]=DiscreteStatsTable[[#This Row],[GroupByKey]]),(DiscreteStatsTable[GroupByKey]=DiscreteStatsTable[[#This Row],[GroupByKey]])*DiscreteStatsTable[Maximum]))</f>
        <v>0.23262438213749501</v>
      </c>
      <c r="V1672" s="5" cm="1">
        <f t="array" ref="V1672">IFERROR(AVERAGE(IF((DiscreteStatsTable[GroupByKey]=DiscreteStatsTable[[#This Row],[GroupByKey]]),(DiscreteStatsTable[GroupByKey]=DiscreteStatsTable[[#This Row],[GroupByKey]])*DiscreteStatsTable[NumberObservations])),0)</f>
        <v>305.8</v>
      </c>
      <c r="W1672" s="5">
        <f>IF((DiscreteStatsTable[[#This Row],[RepsRequested]]&gt;1),DiscreteStatsTable[[#This Row],[HalfWidth]],DiscreteStatsTable[[#This Row],[BatchMeansHalfWidth]])</f>
        <v>6.3220777360200328E-4</v>
      </c>
      <c r="X1672" s="5" cm="1">
        <f t="array" ref="X1672">COUNT(IF((DiscreteStatsTable[GroupByKey]=DiscreteStatsTable[[#This Row],[GroupByKey]]),(DiscreteStatsTable[GroupByKey]=DiscreteStatsTable[[#This Row],[GroupByKey]])*DiscreteStatsTable[Replication]))</f>
        <v>50</v>
      </c>
      <c r="Y1672" s="5">
        <f>IF(DiscreteStatsTable[[#This Row],[RepsRequested]]=DiscreteStatsTable[[#This Row],[RepsWithStatObserved]],1,0)</f>
        <v>1</v>
      </c>
    </row>
    <row r="1673" spans="1:25" x14ac:dyDescent="0.25">
      <c r="A1673" t="s">
        <v>68</v>
      </c>
      <c r="B1673" t="s">
        <v>70</v>
      </c>
      <c r="C1673">
        <v>46</v>
      </c>
      <c r="D1673" t="s">
        <v>99</v>
      </c>
      <c r="E1673" t="s">
        <v>74</v>
      </c>
      <c r="F1673" t="s">
        <v>73</v>
      </c>
      <c r="G1673">
        <v>3.9219884237570599</v>
      </c>
      <c r="H1673">
        <v>2E+20</v>
      </c>
      <c r="I1673">
        <v>1.6186038092897701</v>
      </c>
      <c r="J1673">
        <v>8.3027994430163403</v>
      </c>
      <c r="K1673">
        <v>307</v>
      </c>
      <c r="L167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73" s="5" cm="1">
        <f t="array" ref="M1673">MAX(IF((ProjectInfoTable[ProjectName]=DiscreteStatsTable[[#This Row],[ProjectName]]),(ProjectInfoTable[ProjectName]=DiscreteStatsTable[[#This Row],[ProjectName]])*ProjectInfoTable[NumberOfReplications]))</f>
        <v>50</v>
      </c>
      <c r="N1673" s="5" cm="1">
        <f t="array" ref="N1673">IFERROR(AVERAGE(IF((DiscreteStatsTable[GroupByKey]=DiscreteStatsTable[[#This Row],[GroupByKey]]),(DiscreteStatsTable[GroupByKey]=DiscreteStatsTable[[#This Row],[GroupByKey]])*DiscreteStatsTable[Average])),0)</f>
        <v>4.0484530695469045</v>
      </c>
      <c r="O1673" s="5" cm="1">
        <f t="array" ref="O1673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73" s="5" cm="1">
        <f t="array" ref="P1673">MAX(IF((ProjectInfoTable[ProjectName]=DiscreteStatsTable[[#This Row],[ProjectName]]),(ProjectInfoTable[ProjectName]=DiscreteStatsTable[[#This Row],[ProjectName]])*ProjectInfoTable[ConfidenceInterval]))</f>
        <v>0.95</v>
      </c>
      <c r="Q1673" s="5">
        <f>IF(AND(DiscreteStatsTable[[#This Row],[RepsWithStatObserved]]=1,Y1673=0),200000000000000000000,IFERROR(_xlfn.T.INV.2T(1 -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73" s="5" cm="1">
        <f t="array" ref="R1673">MIN(IF((DiscreteStatsTable[GroupByKey]=DiscreteStatsTable[[#This Row],[GroupByKey]]),(DiscreteStatsTable[GroupByKey]=DiscreteStatsTable[[#This Row],[GroupByKey]])*DiscreteStatsTable[Average]))</f>
        <v>3.8225886263195901</v>
      </c>
      <c r="S1673" s="5" cm="1">
        <f t="array" ref="S1673">MAX(IF((DiscreteStatsTable[GroupByKey]=DiscreteStatsTable[[#This Row],[GroupByKey]]),(DiscreteStatsTable[GroupByKey]=DiscreteStatsTable[[#This Row],[GroupByKey]])*DiscreteStatsTable[Average]))</f>
        <v>4.5313661665321696</v>
      </c>
      <c r="T1673" s="5" cm="1">
        <f t="array" ref="T1673">MIN(IF((DiscreteStatsTable[GroupByKey]=DiscreteStatsTable[[#This Row],[GroupByKey]]),(DiscreteStatsTable[GroupByKey]=DiscreteStatsTable[[#This Row],[GroupByKey]])*DiscreteStatsTable[Minimum]))</f>
        <v>1.5061462811478601</v>
      </c>
      <c r="U1673" s="5" cm="1">
        <f t="array" ref="U1673">MAX(IF((DiscreteStatsTable[GroupByKey]=DiscreteStatsTable[[#This Row],[GroupByKey]]),(DiscreteStatsTable[GroupByKey]=DiscreteStatsTable[[#This Row],[GroupByKey]])*DiscreteStatsTable[Maximum]))</f>
        <v>12.7448467115066</v>
      </c>
      <c r="V1673" s="5" cm="1">
        <f t="array" ref="V1673">IFERROR(AVERAGE(IF((DiscreteStatsTable[GroupByKey]=DiscreteStatsTable[[#This Row],[GroupByKey]]),(DiscreteStatsTable[GroupByKey]=DiscreteStatsTable[[#This Row],[GroupByKey]])*DiscreteStatsTable[NumberObservations])),0)</f>
        <v>305.8</v>
      </c>
      <c r="W1673" s="5">
        <f>IF((DiscreteStatsTable[[#This Row],[RepsRequested]]&gt;1),DiscreteStatsTable[[#This Row],[HalfWidth]],DiscreteStatsTable[[#This Row],[BatchMeansHalfWidth]])</f>
        <v>4.3756559630115342E-2</v>
      </c>
      <c r="X1673" s="5" cm="1">
        <f t="array" ref="X1673">COUNT(IF((DiscreteStatsTable[GroupByKey]=DiscreteStatsTable[[#This Row],[GroupByKey]]),(DiscreteStatsTable[GroupByKey]=DiscreteStatsTable[[#This Row],[GroupByKey]])*DiscreteStatsTable[Replication]))</f>
        <v>50</v>
      </c>
      <c r="Y1673" s="5">
        <f>IF(DiscreteStatsTable[[#This Row],[RepsRequested]]=DiscreteStatsTable[[#This Row],[RepsWithStatObserved]],1,0)</f>
        <v>1</v>
      </c>
    </row>
    <row r="1674" spans="1:25" x14ac:dyDescent="0.25">
      <c r="A1674" t="s">
        <v>68</v>
      </c>
      <c r="B1674" t="s">
        <v>70</v>
      </c>
      <c r="C1674">
        <v>46</v>
      </c>
      <c r="D1674" t="s">
        <v>99</v>
      </c>
      <c r="E1674" t="s">
        <v>75</v>
      </c>
      <c r="F1674" t="s">
        <v>73</v>
      </c>
      <c r="G1674">
        <v>0.118468531320622</v>
      </c>
      <c r="H1674">
        <v>2E+20</v>
      </c>
      <c r="I1674">
        <v>5.3953460309658897E-2</v>
      </c>
      <c r="J1674">
        <v>0.22308320686863101</v>
      </c>
      <c r="K1674">
        <v>307</v>
      </c>
      <c r="L167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74" s="5" cm="1">
        <f t="array" ref="M1674">MAX(IF((ProjectInfoTable[ProjectName]=DiscreteStatsTable[[#This Row],[ProjectName]]),(ProjectInfoTable[ProjectName]=DiscreteStatsTable[[#This Row],[ProjectName]])*ProjectInfoTable[NumberOfReplications]))</f>
        <v>50</v>
      </c>
      <c r="N1674" s="5" cm="1">
        <f t="array" ref="N1674">IFERROR(AVERAGE(IF((DiscreteStatsTable[GroupByKey]=DiscreteStatsTable[[#This Row],[GroupByKey]]),(DiscreteStatsTable[GroupByKey]=DiscreteStatsTable[[#This Row],[GroupByKey]])*DiscreteStatsTable[Average])),0)</f>
        <v>0.12177686007467209</v>
      </c>
      <c r="O1674" s="5" cm="1">
        <f t="array" ref="O167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74" s="5" cm="1">
        <f t="array" ref="P1674">MAX(IF((ProjectInfoTable[ProjectName]=DiscreteStatsTable[[#This Row],[ProjectName]]),(ProjectInfoTable[ProjectName]=DiscreteStatsTable[[#This Row],[ProjectName]])*ProjectInfoTable[ConfidenceInterval]))</f>
        <v>0.95</v>
      </c>
      <c r="Q1674" s="5">
        <f>IF(AND(DiscreteStatsTable[[#This Row],[RepsWithStatObserved]]=1,Y1674=0),200000000000000000000,IFERROR(_xlfn.T.INV.2T(1 -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74" s="5" cm="1">
        <f t="array" ref="R1674">MIN(IF((DiscreteStatsTable[GroupByKey]=DiscreteStatsTable[[#This Row],[GroupByKey]]),(DiscreteStatsTable[GroupByKey]=DiscreteStatsTable[[#This Row],[GroupByKey]])*DiscreteStatsTable[Average]))</f>
        <v>0.118188408210118</v>
      </c>
      <c r="S1674" s="5" cm="1">
        <f t="array" ref="S1674">MAX(IF((DiscreteStatsTable[GroupByKey]=DiscreteStatsTable[[#This Row],[GroupByKey]]),(DiscreteStatsTable[GroupByKey]=DiscreteStatsTable[[#This Row],[GroupByKey]])*DiscreteStatsTable[Average]))</f>
        <v>0.12678788848097999</v>
      </c>
      <c r="T1674" s="5" cm="1">
        <f t="array" ref="T1674">MIN(IF((DiscreteStatsTable[GroupByKey]=DiscreteStatsTable[[#This Row],[GroupByKey]]),(DiscreteStatsTable[GroupByKey]=DiscreteStatsTable[[#This Row],[GroupByKey]])*DiscreteStatsTable[Minimum]))</f>
        <v>5.0204876038262097E-2</v>
      </c>
      <c r="U1674" s="5" cm="1">
        <f t="array" ref="U1674">MAX(IF((DiscreteStatsTable[GroupByKey]=DiscreteStatsTable[[#This Row],[GroupByKey]]),(DiscreteStatsTable[GroupByKey]=DiscreteStatsTable[[#This Row],[GroupByKey]])*DiscreteStatsTable[Maximum]))</f>
        <v>0.23262438213749501</v>
      </c>
      <c r="V1674" s="5" cm="1">
        <f t="array" ref="V1674">IFERROR(AVERAGE(IF((DiscreteStatsTable[GroupByKey]=DiscreteStatsTable[[#This Row],[GroupByKey]]),(DiscreteStatsTable[GroupByKey]=DiscreteStatsTable[[#This Row],[GroupByKey]])*DiscreteStatsTable[NumberObservations])),0)</f>
        <v>305.8</v>
      </c>
      <c r="W1674" s="5">
        <f>IF((DiscreteStatsTable[[#This Row],[RepsRequested]]&gt;1),DiscreteStatsTable[[#This Row],[HalfWidth]],DiscreteStatsTable[[#This Row],[BatchMeansHalfWidth]])</f>
        <v>6.3220777360200328E-4</v>
      </c>
      <c r="X1674" s="5" cm="1">
        <f t="array" ref="X1674">COUNT(IF((DiscreteStatsTable[GroupByKey]=DiscreteStatsTable[[#This Row],[GroupByKey]]),(DiscreteStatsTable[GroupByKey]=DiscreteStatsTable[[#This Row],[GroupByKey]])*DiscreteStatsTable[Replication]))</f>
        <v>50</v>
      </c>
      <c r="Y1674" s="5">
        <f>IF(DiscreteStatsTable[[#This Row],[RepsRequested]]=DiscreteStatsTable[[#This Row],[RepsWithStatObserved]],1,0)</f>
        <v>1</v>
      </c>
    </row>
    <row r="1675" spans="1:25" x14ac:dyDescent="0.25">
      <c r="A1675" t="s">
        <v>68</v>
      </c>
      <c r="B1675" t="s">
        <v>70</v>
      </c>
      <c r="C1675">
        <v>46</v>
      </c>
      <c r="D1675" t="s">
        <v>99</v>
      </c>
      <c r="E1675" t="s">
        <v>76</v>
      </c>
      <c r="F1675" t="s">
        <v>73</v>
      </c>
      <c r="G1675">
        <v>3.5540559396186602</v>
      </c>
      <c r="H1675">
        <v>2E+20</v>
      </c>
      <c r="I1675">
        <v>1.6186038092897701</v>
      </c>
      <c r="J1675">
        <v>6.6924962060589301</v>
      </c>
      <c r="K1675">
        <v>307</v>
      </c>
      <c r="L167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75" s="5" cm="1">
        <f t="array" ref="M1675">MAX(IF((ProjectInfoTable[ProjectName]=DiscreteStatsTable[[#This Row],[ProjectName]]),(ProjectInfoTable[ProjectName]=DiscreteStatsTable[[#This Row],[ProjectName]])*ProjectInfoTable[NumberOfReplications]))</f>
        <v>50</v>
      </c>
      <c r="N1675" s="5" cm="1">
        <f t="array" ref="N1675">IFERROR(AVERAGE(IF((DiscreteStatsTable[GroupByKey]=DiscreteStatsTable[[#This Row],[GroupByKey]]),(DiscreteStatsTable[GroupByKey]=DiscreteStatsTable[[#This Row],[GroupByKey]])*DiscreteStatsTable[Average])),0)</f>
        <v>3.653305802240161</v>
      </c>
      <c r="O1675" s="5" cm="1">
        <f t="array" ref="O1675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75" s="5" cm="1">
        <f t="array" ref="P1675">MAX(IF((ProjectInfoTable[ProjectName]=DiscreteStatsTable[[#This Row],[ProjectName]]),(ProjectInfoTable[ProjectName]=DiscreteStatsTable[[#This Row],[ProjectName]])*ProjectInfoTable[ConfidenceInterval]))</f>
        <v>0.95</v>
      </c>
      <c r="Q1675" s="5">
        <f>IF(AND(DiscreteStatsTable[[#This Row],[RepsWithStatObserved]]=1,Y1675=0),200000000000000000000,IFERROR(_xlfn.T.INV.2T(1 -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75" s="5" cm="1">
        <f t="array" ref="R1675">MIN(IF((DiscreteStatsTable[GroupByKey]=DiscreteStatsTable[[#This Row],[GroupByKey]]),(DiscreteStatsTable[GroupByKey]=DiscreteStatsTable[[#This Row],[GroupByKey]])*DiscreteStatsTable[Average]))</f>
        <v>3.54565224630353</v>
      </c>
      <c r="S1675" s="5" cm="1">
        <f t="array" ref="S1675">MAX(IF((DiscreteStatsTable[GroupByKey]=DiscreteStatsTable[[#This Row],[GroupByKey]]),(DiscreteStatsTable[GroupByKey]=DiscreteStatsTable[[#This Row],[GroupByKey]])*DiscreteStatsTable[Average]))</f>
        <v>3.8036366544294</v>
      </c>
      <c r="T1675" s="5" cm="1">
        <f t="array" ref="T1675">MIN(IF((DiscreteStatsTable[GroupByKey]=DiscreteStatsTable[[#This Row],[GroupByKey]]),(DiscreteStatsTable[GroupByKey]=DiscreteStatsTable[[#This Row],[GroupByKey]])*DiscreteStatsTable[Minimum]))</f>
        <v>1.5061462811478601</v>
      </c>
      <c r="U1675" s="5" cm="1">
        <f t="array" ref="U1675">MAX(IF((DiscreteStatsTable[GroupByKey]=DiscreteStatsTable[[#This Row],[GroupByKey]]),(DiscreteStatsTable[GroupByKey]=DiscreteStatsTable[[#This Row],[GroupByKey]])*DiscreteStatsTable[Maximum]))</f>
        <v>6.9787314641248503</v>
      </c>
      <c r="V1675" s="5" cm="1">
        <f t="array" ref="V1675">IFERROR(AVERAGE(IF((DiscreteStatsTable[GroupByKey]=DiscreteStatsTable[[#This Row],[GroupByKey]]),(DiscreteStatsTable[GroupByKey]=DiscreteStatsTable[[#This Row],[GroupByKey]])*DiscreteStatsTable[NumberObservations])),0)</f>
        <v>305.8</v>
      </c>
      <c r="W1675" s="5">
        <f>IF((DiscreteStatsTable[[#This Row],[RepsRequested]]&gt;1),DiscreteStatsTable[[#This Row],[HalfWidth]],DiscreteStatsTable[[#This Row],[BatchMeansHalfWidth]])</f>
        <v>1.8966233208060453E-2</v>
      </c>
      <c r="X1675" s="5" cm="1">
        <f t="array" ref="X1675">COUNT(IF((DiscreteStatsTable[GroupByKey]=DiscreteStatsTable[[#This Row],[GroupByKey]]),(DiscreteStatsTable[GroupByKey]=DiscreteStatsTable[[#This Row],[GroupByKey]])*DiscreteStatsTable[Replication]))</f>
        <v>50</v>
      </c>
      <c r="Y1675" s="5">
        <f>IF(DiscreteStatsTable[[#This Row],[RepsRequested]]=DiscreteStatsTable[[#This Row],[RepsWithStatObserved]],1,0)</f>
        <v>1</v>
      </c>
    </row>
    <row r="1676" spans="1:25" x14ac:dyDescent="0.25">
      <c r="A1676" t="s">
        <v>68</v>
      </c>
      <c r="B1676" t="s">
        <v>70</v>
      </c>
      <c r="C1676">
        <v>46</v>
      </c>
      <c r="D1676" t="s">
        <v>99</v>
      </c>
      <c r="E1676" t="s">
        <v>77</v>
      </c>
      <c r="F1676" t="s">
        <v>73</v>
      </c>
      <c r="G1676">
        <v>0</v>
      </c>
      <c r="H1676">
        <v>2E+20</v>
      </c>
      <c r="I1676">
        <v>0</v>
      </c>
      <c r="J1676">
        <v>0</v>
      </c>
      <c r="K1676">
        <v>307</v>
      </c>
      <c r="L167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76" s="5" cm="1">
        <f t="array" ref="M1676">MAX(IF((ProjectInfoTable[ProjectName]=DiscreteStatsTable[[#This Row],[ProjectName]]),(ProjectInfoTable[ProjectName]=DiscreteStatsTable[[#This Row],[ProjectName]])*ProjectInfoTable[NumberOfReplications]))</f>
        <v>50</v>
      </c>
      <c r="N1676" s="5" cm="1">
        <f t="array" ref="N1676">IFERROR(AVERAGE(IF((DiscreteStatsTable[GroupByKey]=DiscreteStatsTable[[#This Row],[GroupByKey]]),(DiscreteStatsTable[GroupByKey]=DiscreteStatsTable[[#This Row],[GroupByKey]])*DiscreteStatsTable[Average])),0)</f>
        <v>0</v>
      </c>
      <c r="O1676" s="5" cm="1">
        <f t="array" ref="O1676">IFERROR(_xlfn.STDEV.S(IF((DiscreteStatsTable[GroupByKey]=DiscreteStatsTable[[#This Row],[GroupByKey]]),(DiscreteStatsTable[GroupByKey]=DiscreteStatsTable[[#This Row],[GroupByKey]])*DiscreteStatsTable[Average])),0)</f>
        <v>0</v>
      </c>
      <c r="P1676" s="5" cm="1">
        <f t="array" ref="P1676">MAX(IF((ProjectInfoTable[ProjectName]=DiscreteStatsTable[[#This Row],[ProjectName]]),(ProjectInfoTable[ProjectName]=DiscreteStatsTable[[#This Row],[ProjectName]])*ProjectInfoTable[ConfidenceInterval]))</f>
        <v>0.95</v>
      </c>
      <c r="Q1676" s="5">
        <f>IF(AND(DiscreteStatsTable[[#This Row],[RepsWithStatObserved]]=1,Y1676=0),200000000000000000000,IFERROR(_xlfn.T.INV.2T(1 -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6" s="5" cm="1">
        <f t="array" ref="R1676">MIN(IF((DiscreteStatsTable[GroupByKey]=DiscreteStatsTable[[#This Row],[GroupByKey]]),(DiscreteStatsTable[GroupByKey]=DiscreteStatsTable[[#This Row],[GroupByKey]])*DiscreteStatsTable[Average]))</f>
        <v>0</v>
      </c>
      <c r="S1676" s="5" cm="1">
        <f t="array" ref="S1676">MAX(IF((DiscreteStatsTable[GroupByKey]=DiscreteStatsTable[[#This Row],[GroupByKey]]),(DiscreteStatsTable[GroupByKey]=DiscreteStatsTable[[#This Row],[GroupByKey]])*DiscreteStatsTable[Average]))</f>
        <v>0</v>
      </c>
      <c r="T1676" s="5" cm="1">
        <f t="array" ref="T1676">MIN(IF((DiscreteStatsTable[GroupByKey]=DiscreteStatsTable[[#This Row],[GroupByKey]]),(DiscreteStatsTable[GroupByKey]=DiscreteStatsTable[[#This Row],[GroupByKey]])*DiscreteStatsTable[Minimum]))</f>
        <v>0</v>
      </c>
      <c r="U1676" s="5" cm="1">
        <f t="array" ref="U1676">MAX(IF((DiscreteStatsTable[GroupByKey]=DiscreteStatsTable[[#This Row],[GroupByKey]]),(DiscreteStatsTable[GroupByKey]=DiscreteStatsTable[[#This Row],[GroupByKey]])*DiscreteStatsTable[Maximum]))</f>
        <v>0</v>
      </c>
      <c r="V1676" s="5" cm="1">
        <f t="array" ref="V1676">IFERROR(AVERAGE(IF((DiscreteStatsTable[GroupByKey]=DiscreteStatsTable[[#This Row],[GroupByKey]]),(DiscreteStatsTable[GroupByKey]=DiscreteStatsTable[[#This Row],[GroupByKey]])*DiscreteStatsTable[NumberObservations])),0)</f>
        <v>305.8</v>
      </c>
      <c r="W1676" s="5">
        <f>IF((DiscreteStatsTable[[#This Row],[RepsRequested]]&gt;1),DiscreteStatsTable[[#This Row],[HalfWidth]],DiscreteStatsTable[[#This Row],[BatchMeansHalfWidth]])</f>
        <v>0</v>
      </c>
      <c r="X1676" s="5" cm="1">
        <f t="array" ref="X1676">COUNT(IF((DiscreteStatsTable[GroupByKey]=DiscreteStatsTable[[#This Row],[GroupByKey]]),(DiscreteStatsTable[GroupByKey]=DiscreteStatsTable[[#This Row],[GroupByKey]])*DiscreteStatsTable[Replication]))</f>
        <v>50</v>
      </c>
      <c r="Y1676" s="5">
        <f>IF(DiscreteStatsTable[[#This Row],[RepsRequested]]=DiscreteStatsTable[[#This Row],[RepsWithStatObserved]],1,0)</f>
        <v>1</v>
      </c>
    </row>
    <row r="1677" spans="1:25" x14ac:dyDescent="0.25">
      <c r="A1677" t="s">
        <v>68</v>
      </c>
      <c r="B1677" t="s">
        <v>70</v>
      </c>
      <c r="C1677">
        <v>46</v>
      </c>
      <c r="D1677" t="s">
        <v>99</v>
      </c>
      <c r="E1677" t="s">
        <v>78</v>
      </c>
      <c r="F1677" t="s">
        <v>73</v>
      </c>
      <c r="G1677">
        <v>0.36793248413839802</v>
      </c>
      <c r="H1677">
        <v>2E+20</v>
      </c>
      <c r="I1677">
        <v>0</v>
      </c>
      <c r="J1677">
        <v>3.5394199860739399</v>
      </c>
      <c r="K1677">
        <v>307</v>
      </c>
      <c r="L167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77" s="5" cm="1">
        <f t="array" ref="M1677">MAX(IF((ProjectInfoTable[ProjectName]=DiscreteStatsTable[[#This Row],[ProjectName]]),(ProjectInfoTable[ProjectName]=DiscreteStatsTable[[#This Row],[ProjectName]])*ProjectInfoTable[NumberOfReplications]))</f>
        <v>50</v>
      </c>
      <c r="N1677" s="5" cm="1">
        <f t="array" ref="N1677">IFERROR(AVERAGE(IF((DiscreteStatsTable[GroupByKey]=DiscreteStatsTable[[#This Row],[GroupByKey]]),(DiscreteStatsTable[GroupByKey]=DiscreteStatsTable[[#This Row],[GroupByKey]])*DiscreteStatsTable[Average])),0)</f>
        <v>0.39514726730674299</v>
      </c>
      <c r="O1677" s="5" cm="1">
        <f t="array" ref="O1677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77" s="5" cm="1">
        <f t="array" ref="P1677">MAX(IF((ProjectInfoTable[ProjectName]=DiscreteStatsTable[[#This Row],[ProjectName]]),(ProjectInfoTable[ProjectName]=DiscreteStatsTable[[#This Row],[ProjectName]])*ProjectInfoTable[ConfidenceInterval]))</f>
        <v>0.95</v>
      </c>
      <c r="Q1677" s="5">
        <f>IF(AND(DiscreteStatsTable[[#This Row],[RepsWithStatObserved]]=1,Y1677=0),200000000000000000000,IFERROR(_xlfn.T.INV.2T(1 -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77" s="5" cm="1">
        <f t="array" ref="R1677">MIN(IF((DiscreteStatsTable[GroupByKey]=DiscreteStatsTable[[#This Row],[GroupByKey]]),(DiscreteStatsTable[GroupByKey]=DiscreteStatsTable[[#This Row],[GroupByKey]])*DiscreteStatsTable[Average]))</f>
        <v>0.237432783899929</v>
      </c>
      <c r="S1677" s="5" cm="1">
        <f t="array" ref="S1677">MAX(IF((DiscreteStatsTable[GroupByKey]=DiscreteStatsTable[[#This Row],[GroupByKey]]),(DiscreteStatsTable[GroupByKey]=DiscreteStatsTable[[#This Row],[GroupByKey]])*DiscreteStatsTable[Average]))</f>
        <v>0.84867511073416402</v>
      </c>
      <c r="T1677" s="5" cm="1">
        <f t="array" ref="T1677">MIN(IF((DiscreteStatsTable[GroupByKey]=DiscreteStatsTable[[#This Row],[GroupByKey]]),(DiscreteStatsTable[GroupByKey]=DiscreteStatsTable[[#This Row],[GroupByKey]])*DiscreteStatsTable[Minimum]))</f>
        <v>0</v>
      </c>
      <c r="U1677" s="5" cm="1">
        <f t="array" ref="U1677">MAX(IF((DiscreteStatsTable[GroupByKey]=DiscreteStatsTable[[#This Row],[GroupByKey]]),(DiscreteStatsTable[GroupByKey]=DiscreteStatsTable[[#This Row],[GroupByKey]])*DiscreteStatsTable[Maximum]))</f>
        <v>8.0759045309264508</v>
      </c>
      <c r="V1677" s="5" cm="1">
        <f t="array" ref="V1677">IFERROR(AVERAGE(IF((DiscreteStatsTable[GroupByKey]=DiscreteStatsTable[[#This Row],[GroupByKey]]),(DiscreteStatsTable[GroupByKey]=DiscreteStatsTable[[#This Row],[GroupByKey]])*DiscreteStatsTable[NumberObservations])),0)</f>
        <v>305.8</v>
      </c>
      <c r="W1677" s="5">
        <f>IF((DiscreteStatsTable[[#This Row],[RepsRequested]]&gt;1),DiscreteStatsTable[[#This Row],[HalfWidth]],DiscreteStatsTable[[#This Row],[BatchMeansHalfWidth]])</f>
        <v>3.0763164648454102E-2</v>
      </c>
      <c r="X1677" s="5" cm="1">
        <f t="array" ref="X1677">COUNT(IF((DiscreteStatsTable[GroupByKey]=DiscreteStatsTable[[#This Row],[GroupByKey]]),(DiscreteStatsTable[GroupByKey]=DiscreteStatsTable[[#This Row],[GroupByKey]])*DiscreteStatsTable[Replication]))</f>
        <v>50</v>
      </c>
      <c r="Y1677" s="5">
        <f>IF(DiscreteStatsTable[[#This Row],[RepsRequested]]=DiscreteStatsTable[[#This Row],[RepsWithStatObserved]],1,0)</f>
        <v>1</v>
      </c>
    </row>
    <row r="1678" spans="1:25" x14ac:dyDescent="0.25">
      <c r="A1678" t="s">
        <v>68</v>
      </c>
      <c r="B1678" t="s">
        <v>70</v>
      </c>
      <c r="C1678">
        <v>47</v>
      </c>
      <c r="D1678" t="s">
        <v>99</v>
      </c>
      <c r="E1678" t="s">
        <v>72</v>
      </c>
      <c r="F1678" t="s">
        <v>73</v>
      </c>
      <c r="G1678">
        <v>0.123522394024597</v>
      </c>
      <c r="H1678">
        <v>2E+20</v>
      </c>
      <c r="I1678">
        <v>5.0496806582606302E-2</v>
      </c>
      <c r="J1678">
        <v>0.222260813931215</v>
      </c>
      <c r="K1678">
        <v>303</v>
      </c>
      <c r="L167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78" s="5" cm="1">
        <f t="array" ref="M1678">MAX(IF((ProjectInfoTable[ProjectName]=DiscreteStatsTable[[#This Row],[ProjectName]]),(ProjectInfoTable[ProjectName]=DiscreteStatsTable[[#This Row],[ProjectName]])*ProjectInfoTable[NumberOfReplications]))</f>
        <v>50</v>
      </c>
      <c r="N1678" s="5" cm="1">
        <f t="array" ref="N1678">IFERROR(AVERAGE(IF((DiscreteStatsTable[GroupByKey]=DiscreteStatsTable[[#This Row],[GroupByKey]]),(DiscreteStatsTable[GroupByKey]=DiscreteStatsTable[[#This Row],[GroupByKey]])*DiscreteStatsTable[Average])),0)</f>
        <v>0.12177686007467209</v>
      </c>
      <c r="O1678" s="5" cm="1">
        <f t="array" ref="O167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78" s="5" cm="1">
        <f t="array" ref="P1678">MAX(IF((ProjectInfoTable[ProjectName]=DiscreteStatsTable[[#This Row],[ProjectName]]),(ProjectInfoTable[ProjectName]=DiscreteStatsTable[[#This Row],[ProjectName]])*ProjectInfoTable[ConfidenceInterval]))</f>
        <v>0.95</v>
      </c>
      <c r="Q1678" s="5">
        <f>IF(AND(DiscreteStatsTable[[#This Row],[RepsWithStatObserved]]=1,Y1678=0),200000000000000000000,IFERROR(_xlfn.T.INV.2T(1 -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78" s="5" cm="1">
        <f t="array" ref="R1678">MIN(IF((DiscreteStatsTable[GroupByKey]=DiscreteStatsTable[[#This Row],[GroupByKey]]),(DiscreteStatsTable[GroupByKey]=DiscreteStatsTable[[#This Row],[GroupByKey]])*DiscreteStatsTable[Average]))</f>
        <v>0.118188408210118</v>
      </c>
      <c r="S1678" s="5" cm="1">
        <f t="array" ref="S1678">MAX(IF((DiscreteStatsTable[GroupByKey]=DiscreteStatsTable[[#This Row],[GroupByKey]]),(DiscreteStatsTable[GroupByKey]=DiscreteStatsTable[[#This Row],[GroupByKey]])*DiscreteStatsTable[Average]))</f>
        <v>0.12678788848097999</v>
      </c>
      <c r="T1678" s="5" cm="1">
        <f t="array" ref="T1678">MIN(IF((DiscreteStatsTable[GroupByKey]=DiscreteStatsTable[[#This Row],[GroupByKey]]),(DiscreteStatsTable[GroupByKey]=DiscreteStatsTable[[#This Row],[GroupByKey]])*DiscreteStatsTable[Minimum]))</f>
        <v>5.0204876038262097E-2</v>
      </c>
      <c r="U1678" s="5" cm="1">
        <f t="array" ref="U1678">MAX(IF((DiscreteStatsTable[GroupByKey]=DiscreteStatsTable[[#This Row],[GroupByKey]]),(DiscreteStatsTable[GroupByKey]=DiscreteStatsTable[[#This Row],[GroupByKey]])*DiscreteStatsTable[Maximum]))</f>
        <v>0.23262438213749501</v>
      </c>
      <c r="V1678" s="5" cm="1">
        <f t="array" ref="V1678">IFERROR(AVERAGE(IF((DiscreteStatsTable[GroupByKey]=DiscreteStatsTable[[#This Row],[GroupByKey]]),(DiscreteStatsTable[GroupByKey]=DiscreteStatsTable[[#This Row],[GroupByKey]])*DiscreteStatsTable[NumberObservations])),0)</f>
        <v>305.8</v>
      </c>
      <c r="W1678" s="5">
        <f>IF((DiscreteStatsTable[[#This Row],[RepsRequested]]&gt;1),DiscreteStatsTable[[#This Row],[HalfWidth]],DiscreteStatsTable[[#This Row],[BatchMeansHalfWidth]])</f>
        <v>6.3220777360200328E-4</v>
      </c>
      <c r="X1678" s="5" cm="1">
        <f t="array" ref="X1678">COUNT(IF((DiscreteStatsTable[GroupByKey]=DiscreteStatsTable[[#This Row],[GroupByKey]]),(DiscreteStatsTable[GroupByKey]=DiscreteStatsTable[[#This Row],[GroupByKey]])*DiscreteStatsTable[Replication]))</f>
        <v>50</v>
      </c>
      <c r="Y1678" s="5">
        <f>IF(DiscreteStatsTable[[#This Row],[RepsRequested]]=DiscreteStatsTable[[#This Row],[RepsWithStatObserved]],1,0)</f>
        <v>1</v>
      </c>
    </row>
    <row r="1679" spans="1:25" x14ac:dyDescent="0.25">
      <c r="A1679" t="s">
        <v>68</v>
      </c>
      <c r="B1679" t="s">
        <v>70</v>
      </c>
      <c r="C1679">
        <v>47</v>
      </c>
      <c r="D1679" t="s">
        <v>99</v>
      </c>
      <c r="E1679" t="s">
        <v>74</v>
      </c>
      <c r="F1679" t="s">
        <v>73</v>
      </c>
      <c r="G1679">
        <v>4.2498099034841896</v>
      </c>
      <c r="H1679">
        <v>2E+20</v>
      </c>
      <c r="I1679">
        <v>1.5149041974781901</v>
      </c>
      <c r="J1679">
        <v>9.4464858939544296</v>
      </c>
      <c r="K1679">
        <v>303</v>
      </c>
      <c r="L167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79" s="5" cm="1">
        <f t="array" ref="M1679">MAX(IF((ProjectInfoTable[ProjectName]=DiscreteStatsTable[[#This Row],[ProjectName]]),(ProjectInfoTable[ProjectName]=DiscreteStatsTable[[#This Row],[ProjectName]])*ProjectInfoTable[NumberOfReplications]))</f>
        <v>50</v>
      </c>
      <c r="N1679" s="5" cm="1">
        <f t="array" ref="N1679">IFERROR(AVERAGE(IF((DiscreteStatsTable[GroupByKey]=DiscreteStatsTable[[#This Row],[GroupByKey]]),(DiscreteStatsTable[GroupByKey]=DiscreteStatsTable[[#This Row],[GroupByKey]])*DiscreteStatsTable[Average])),0)</f>
        <v>4.0484530695469045</v>
      </c>
      <c r="O1679" s="5" cm="1">
        <f t="array" ref="O1679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79" s="5" cm="1">
        <f t="array" ref="P1679">MAX(IF((ProjectInfoTable[ProjectName]=DiscreteStatsTable[[#This Row],[ProjectName]]),(ProjectInfoTable[ProjectName]=DiscreteStatsTable[[#This Row],[ProjectName]])*ProjectInfoTable[ConfidenceInterval]))</f>
        <v>0.95</v>
      </c>
      <c r="Q1679" s="5">
        <f>IF(AND(DiscreteStatsTable[[#This Row],[RepsWithStatObserved]]=1,Y1679=0),200000000000000000000,IFERROR(_xlfn.T.INV.2T(1 -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79" s="5" cm="1">
        <f t="array" ref="R1679">MIN(IF((DiscreteStatsTable[GroupByKey]=DiscreteStatsTable[[#This Row],[GroupByKey]]),(DiscreteStatsTable[GroupByKey]=DiscreteStatsTable[[#This Row],[GroupByKey]])*DiscreteStatsTable[Average]))</f>
        <v>3.8225886263195901</v>
      </c>
      <c r="S1679" s="5" cm="1">
        <f t="array" ref="S1679">MAX(IF((DiscreteStatsTable[GroupByKey]=DiscreteStatsTable[[#This Row],[GroupByKey]]),(DiscreteStatsTable[GroupByKey]=DiscreteStatsTable[[#This Row],[GroupByKey]])*DiscreteStatsTable[Average]))</f>
        <v>4.5313661665321696</v>
      </c>
      <c r="T1679" s="5" cm="1">
        <f t="array" ref="T1679">MIN(IF((DiscreteStatsTable[GroupByKey]=DiscreteStatsTable[[#This Row],[GroupByKey]]),(DiscreteStatsTable[GroupByKey]=DiscreteStatsTable[[#This Row],[GroupByKey]])*DiscreteStatsTable[Minimum]))</f>
        <v>1.5061462811478601</v>
      </c>
      <c r="U1679" s="5" cm="1">
        <f t="array" ref="U1679">MAX(IF((DiscreteStatsTable[GroupByKey]=DiscreteStatsTable[[#This Row],[GroupByKey]]),(DiscreteStatsTable[GroupByKey]=DiscreteStatsTable[[#This Row],[GroupByKey]])*DiscreteStatsTable[Maximum]))</f>
        <v>12.7448467115066</v>
      </c>
      <c r="V1679" s="5" cm="1">
        <f t="array" ref="V1679">IFERROR(AVERAGE(IF((DiscreteStatsTable[GroupByKey]=DiscreteStatsTable[[#This Row],[GroupByKey]]),(DiscreteStatsTable[GroupByKey]=DiscreteStatsTable[[#This Row],[GroupByKey]])*DiscreteStatsTable[NumberObservations])),0)</f>
        <v>305.8</v>
      </c>
      <c r="W1679" s="5">
        <f>IF((DiscreteStatsTable[[#This Row],[RepsRequested]]&gt;1),DiscreteStatsTable[[#This Row],[HalfWidth]],DiscreteStatsTable[[#This Row],[BatchMeansHalfWidth]])</f>
        <v>4.3756559630115342E-2</v>
      </c>
      <c r="X1679" s="5" cm="1">
        <f t="array" ref="X1679">COUNT(IF((DiscreteStatsTable[GroupByKey]=DiscreteStatsTable[[#This Row],[GroupByKey]]),(DiscreteStatsTable[GroupByKey]=DiscreteStatsTable[[#This Row],[GroupByKey]])*DiscreteStatsTable[Replication]))</f>
        <v>50</v>
      </c>
      <c r="Y1679" s="5">
        <f>IF(DiscreteStatsTable[[#This Row],[RepsRequested]]=DiscreteStatsTable[[#This Row],[RepsWithStatObserved]],1,0)</f>
        <v>1</v>
      </c>
    </row>
    <row r="1680" spans="1:25" x14ac:dyDescent="0.25">
      <c r="A1680" t="s">
        <v>68</v>
      </c>
      <c r="B1680" t="s">
        <v>70</v>
      </c>
      <c r="C1680">
        <v>47</v>
      </c>
      <c r="D1680" t="s">
        <v>99</v>
      </c>
      <c r="E1680" t="s">
        <v>75</v>
      </c>
      <c r="F1680" t="s">
        <v>73</v>
      </c>
      <c r="G1680">
        <v>0.123522394024597</v>
      </c>
      <c r="H1680">
        <v>2E+20</v>
      </c>
      <c r="I1680">
        <v>5.0496806582606302E-2</v>
      </c>
      <c r="J1680">
        <v>0.222260813931215</v>
      </c>
      <c r="K1680">
        <v>303</v>
      </c>
      <c r="L168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80" s="5" cm="1">
        <f t="array" ref="M1680">MAX(IF((ProjectInfoTable[ProjectName]=DiscreteStatsTable[[#This Row],[ProjectName]]),(ProjectInfoTable[ProjectName]=DiscreteStatsTable[[#This Row],[ProjectName]])*ProjectInfoTable[NumberOfReplications]))</f>
        <v>50</v>
      </c>
      <c r="N1680" s="5" cm="1">
        <f t="array" ref="N1680">IFERROR(AVERAGE(IF((DiscreteStatsTable[GroupByKey]=DiscreteStatsTable[[#This Row],[GroupByKey]]),(DiscreteStatsTable[GroupByKey]=DiscreteStatsTable[[#This Row],[GroupByKey]])*DiscreteStatsTable[Average])),0)</f>
        <v>0.12177686007467209</v>
      </c>
      <c r="O1680" s="5" cm="1">
        <f t="array" ref="O168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80" s="5" cm="1">
        <f t="array" ref="P1680">MAX(IF((ProjectInfoTable[ProjectName]=DiscreteStatsTable[[#This Row],[ProjectName]]),(ProjectInfoTable[ProjectName]=DiscreteStatsTable[[#This Row],[ProjectName]])*ProjectInfoTable[ConfidenceInterval]))</f>
        <v>0.95</v>
      </c>
      <c r="Q1680" s="5">
        <f>IF(AND(DiscreteStatsTable[[#This Row],[RepsWithStatObserved]]=1,Y1680=0),200000000000000000000,IFERROR(_xlfn.T.INV.2T(1 -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80" s="5" cm="1">
        <f t="array" ref="R1680">MIN(IF((DiscreteStatsTable[GroupByKey]=DiscreteStatsTable[[#This Row],[GroupByKey]]),(DiscreteStatsTable[GroupByKey]=DiscreteStatsTable[[#This Row],[GroupByKey]])*DiscreteStatsTable[Average]))</f>
        <v>0.118188408210118</v>
      </c>
      <c r="S1680" s="5" cm="1">
        <f t="array" ref="S1680">MAX(IF((DiscreteStatsTable[GroupByKey]=DiscreteStatsTable[[#This Row],[GroupByKey]]),(DiscreteStatsTable[GroupByKey]=DiscreteStatsTable[[#This Row],[GroupByKey]])*DiscreteStatsTable[Average]))</f>
        <v>0.12678788848097999</v>
      </c>
      <c r="T1680" s="5" cm="1">
        <f t="array" ref="T1680">MIN(IF((DiscreteStatsTable[GroupByKey]=DiscreteStatsTable[[#This Row],[GroupByKey]]),(DiscreteStatsTable[GroupByKey]=DiscreteStatsTable[[#This Row],[GroupByKey]])*DiscreteStatsTable[Minimum]))</f>
        <v>5.0204876038262097E-2</v>
      </c>
      <c r="U1680" s="5" cm="1">
        <f t="array" ref="U1680">MAX(IF((DiscreteStatsTable[GroupByKey]=DiscreteStatsTable[[#This Row],[GroupByKey]]),(DiscreteStatsTable[GroupByKey]=DiscreteStatsTable[[#This Row],[GroupByKey]])*DiscreteStatsTable[Maximum]))</f>
        <v>0.23262438213749501</v>
      </c>
      <c r="V1680" s="5" cm="1">
        <f t="array" ref="V1680">IFERROR(AVERAGE(IF((DiscreteStatsTable[GroupByKey]=DiscreteStatsTable[[#This Row],[GroupByKey]]),(DiscreteStatsTable[GroupByKey]=DiscreteStatsTable[[#This Row],[GroupByKey]])*DiscreteStatsTable[NumberObservations])),0)</f>
        <v>305.8</v>
      </c>
      <c r="W1680" s="5">
        <f>IF((DiscreteStatsTable[[#This Row],[RepsRequested]]&gt;1),DiscreteStatsTable[[#This Row],[HalfWidth]],DiscreteStatsTable[[#This Row],[BatchMeansHalfWidth]])</f>
        <v>6.3220777360200328E-4</v>
      </c>
      <c r="X1680" s="5" cm="1">
        <f t="array" ref="X1680">COUNT(IF((DiscreteStatsTable[GroupByKey]=DiscreteStatsTable[[#This Row],[GroupByKey]]),(DiscreteStatsTable[GroupByKey]=DiscreteStatsTable[[#This Row],[GroupByKey]])*DiscreteStatsTable[Replication]))</f>
        <v>50</v>
      </c>
      <c r="Y1680" s="5">
        <f>IF(DiscreteStatsTable[[#This Row],[RepsRequested]]=DiscreteStatsTable[[#This Row],[RepsWithStatObserved]],1,0)</f>
        <v>1</v>
      </c>
    </row>
    <row r="1681" spans="1:25" x14ac:dyDescent="0.25">
      <c r="A1681" t="s">
        <v>68</v>
      </c>
      <c r="B1681" t="s">
        <v>70</v>
      </c>
      <c r="C1681">
        <v>47</v>
      </c>
      <c r="D1681" t="s">
        <v>99</v>
      </c>
      <c r="E1681" t="s">
        <v>76</v>
      </c>
      <c r="F1681" t="s">
        <v>73</v>
      </c>
      <c r="G1681">
        <v>3.70567182073792</v>
      </c>
      <c r="H1681">
        <v>2E+20</v>
      </c>
      <c r="I1681">
        <v>1.5149041974781901</v>
      </c>
      <c r="J1681">
        <v>6.6678244179364601</v>
      </c>
      <c r="K1681">
        <v>303</v>
      </c>
      <c r="L168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81" s="5" cm="1">
        <f t="array" ref="M1681">MAX(IF((ProjectInfoTable[ProjectName]=DiscreteStatsTable[[#This Row],[ProjectName]]),(ProjectInfoTable[ProjectName]=DiscreteStatsTable[[#This Row],[ProjectName]])*ProjectInfoTable[NumberOfReplications]))</f>
        <v>50</v>
      </c>
      <c r="N1681" s="5" cm="1">
        <f t="array" ref="N1681">IFERROR(AVERAGE(IF((DiscreteStatsTable[GroupByKey]=DiscreteStatsTable[[#This Row],[GroupByKey]]),(DiscreteStatsTable[GroupByKey]=DiscreteStatsTable[[#This Row],[GroupByKey]])*DiscreteStatsTable[Average])),0)</f>
        <v>3.653305802240161</v>
      </c>
      <c r="O1681" s="5" cm="1">
        <f t="array" ref="O1681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81" s="5" cm="1">
        <f t="array" ref="P1681">MAX(IF((ProjectInfoTable[ProjectName]=DiscreteStatsTable[[#This Row],[ProjectName]]),(ProjectInfoTable[ProjectName]=DiscreteStatsTable[[#This Row],[ProjectName]])*ProjectInfoTable[ConfidenceInterval]))</f>
        <v>0.95</v>
      </c>
      <c r="Q1681" s="5">
        <f>IF(AND(DiscreteStatsTable[[#This Row],[RepsWithStatObserved]]=1,Y1681=0),200000000000000000000,IFERROR(_xlfn.T.INV.2T(1 -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81" s="5" cm="1">
        <f t="array" ref="R1681">MIN(IF((DiscreteStatsTable[GroupByKey]=DiscreteStatsTable[[#This Row],[GroupByKey]]),(DiscreteStatsTable[GroupByKey]=DiscreteStatsTable[[#This Row],[GroupByKey]])*DiscreteStatsTable[Average]))</f>
        <v>3.54565224630353</v>
      </c>
      <c r="S1681" s="5" cm="1">
        <f t="array" ref="S1681">MAX(IF((DiscreteStatsTable[GroupByKey]=DiscreteStatsTable[[#This Row],[GroupByKey]]),(DiscreteStatsTable[GroupByKey]=DiscreteStatsTable[[#This Row],[GroupByKey]])*DiscreteStatsTable[Average]))</f>
        <v>3.8036366544294</v>
      </c>
      <c r="T1681" s="5" cm="1">
        <f t="array" ref="T1681">MIN(IF((DiscreteStatsTable[GroupByKey]=DiscreteStatsTable[[#This Row],[GroupByKey]]),(DiscreteStatsTable[GroupByKey]=DiscreteStatsTable[[#This Row],[GroupByKey]])*DiscreteStatsTable[Minimum]))</f>
        <v>1.5061462811478601</v>
      </c>
      <c r="U1681" s="5" cm="1">
        <f t="array" ref="U1681">MAX(IF((DiscreteStatsTable[GroupByKey]=DiscreteStatsTable[[#This Row],[GroupByKey]]),(DiscreteStatsTable[GroupByKey]=DiscreteStatsTable[[#This Row],[GroupByKey]])*DiscreteStatsTable[Maximum]))</f>
        <v>6.9787314641248503</v>
      </c>
      <c r="V1681" s="5" cm="1">
        <f t="array" ref="V1681">IFERROR(AVERAGE(IF((DiscreteStatsTable[GroupByKey]=DiscreteStatsTable[[#This Row],[GroupByKey]]),(DiscreteStatsTable[GroupByKey]=DiscreteStatsTable[[#This Row],[GroupByKey]])*DiscreteStatsTable[NumberObservations])),0)</f>
        <v>305.8</v>
      </c>
      <c r="W1681" s="5">
        <f>IF((DiscreteStatsTable[[#This Row],[RepsRequested]]&gt;1),DiscreteStatsTable[[#This Row],[HalfWidth]],DiscreteStatsTable[[#This Row],[BatchMeansHalfWidth]])</f>
        <v>1.8966233208060453E-2</v>
      </c>
      <c r="X1681" s="5" cm="1">
        <f t="array" ref="X1681">COUNT(IF((DiscreteStatsTable[GroupByKey]=DiscreteStatsTable[[#This Row],[GroupByKey]]),(DiscreteStatsTable[GroupByKey]=DiscreteStatsTable[[#This Row],[GroupByKey]])*DiscreteStatsTable[Replication]))</f>
        <v>50</v>
      </c>
      <c r="Y1681" s="5">
        <f>IF(DiscreteStatsTable[[#This Row],[RepsRequested]]=DiscreteStatsTable[[#This Row],[RepsWithStatObserved]],1,0)</f>
        <v>1</v>
      </c>
    </row>
    <row r="1682" spans="1:25" x14ac:dyDescent="0.25">
      <c r="A1682" t="s">
        <v>68</v>
      </c>
      <c r="B1682" t="s">
        <v>70</v>
      </c>
      <c r="C1682">
        <v>47</v>
      </c>
      <c r="D1682" t="s">
        <v>99</v>
      </c>
      <c r="E1682" t="s">
        <v>77</v>
      </c>
      <c r="F1682" t="s">
        <v>73</v>
      </c>
      <c r="G1682">
        <v>0</v>
      </c>
      <c r="H1682">
        <v>2E+20</v>
      </c>
      <c r="I1682">
        <v>0</v>
      </c>
      <c r="J1682">
        <v>0</v>
      </c>
      <c r="K1682">
        <v>303</v>
      </c>
      <c r="L168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82" s="5" cm="1">
        <f t="array" ref="M1682">MAX(IF((ProjectInfoTable[ProjectName]=DiscreteStatsTable[[#This Row],[ProjectName]]),(ProjectInfoTable[ProjectName]=DiscreteStatsTable[[#This Row],[ProjectName]])*ProjectInfoTable[NumberOfReplications]))</f>
        <v>50</v>
      </c>
      <c r="N1682" s="5" cm="1">
        <f t="array" ref="N1682">IFERROR(AVERAGE(IF((DiscreteStatsTable[GroupByKey]=DiscreteStatsTable[[#This Row],[GroupByKey]]),(DiscreteStatsTable[GroupByKey]=DiscreteStatsTable[[#This Row],[GroupByKey]])*DiscreteStatsTable[Average])),0)</f>
        <v>0</v>
      </c>
      <c r="O1682" s="5" cm="1">
        <f t="array" ref="O1682">IFERROR(_xlfn.STDEV.S(IF((DiscreteStatsTable[GroupByKey]=DiscreteStatsTable[[#This Row],[GroupByKey]]),(DiscreteStatsTable[GroupByKey]=DiscreteStatsTable[[#This Row],[GroupByKey]])*DiscreteStatsTable[Average])),0)</f>
        <v>0</v>
      </c>
      <c r="P1682" s="5" cm="1">
        <f t="array" ref="P1682">MAX(IF((ProjectInfoTable[ProjectName]=DiscreteStatsTable[[#This Row],[ProjectName]]),(ProjectInfoTable[ProjectName]=DiscreteStatsTable[[#This Row],[ProjectName]])*ProjectInfoTable[ConfidenceInterval]))</f>
        <v>0.95</v>
      </c>
      <c r="Q1682" s="5">
        <f>IF(AND(DiscreteStatsTable[[#This Row],[RepsWithStatObserved]]=1,Y1682=0),200000000000000000000,IFERROR(_xlfn.T.INV.2T(1 -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82" s="5" cm="1">
        <f t="array" ref="R1682">MIN(IF((DiscreteStatsTable[GroupByKey]=DiscreteStatsTable[[#This Row],[GroupByKey]]),(DiscreteStatsTable[GroupByKey]=DiscreteStatsTable[[#This Row],[GroupByKey]])*DiscreteStatsTable[Average]))</f>
        <v>0</v>
      </c>
      <c r="S1682" s="5" cm="1">
        <f t="array" ref="S1682">MAX(IF((DiscreteStatsTable[GroupByKey]=DiscreteStatsTable[[#This Row],[GroupByKey]]),(DiscreteStatsTable[GroupByKey]=DiscreteStatsTable[[#This Row],[GroupByKey]])*DiscreteStatsTable[Average]))</f>
        <v>0</v>
      </c>
      <c r="T1682" s="5" cm="1">
        <f t="array" ref="T1682">MIN(IF((DiscreteStatsTable[GroupByKey]=DiscreteStatsTable[[#This Row],[GroupByKey]]),(DiscreteStatsTable[GroupByKey]=DiscreteStatsTable[[#This Row],[GroupByKey]])*DiscreteStatsTable[Minimum]))</f>
        <v>0</v>
      </c>
      <c r="U1682" s="5" cm="1">
        <f t="array" ref="U1682">MAX(IF((DiscreteStatsTable[GroupByKey]=DiscreteStatsTable[[#This Row],[GroupByKey]]),(DiscreteStatsTable[GroupByKey]=DiscreteStatsTable[[#This Row],[GroupByKey]])*DiscreteStatsTable[Maximum]))</f>
        <v>0</v>
      </c>
      <c r="V1682" s="5" cm="1">
        <f t="array" ref="V1682">IFERROR(AVERAGE(IF((DiscreteStatsTable[GroupByKey]=DiscreteStatsTable[[#This Row],[GroupByKey]]),(DiscreteStatsTable[GroupByKey]=DiscreteStatsTable[[#This Row],[GroupByKey]])*DiscreteStatsTable[NumberObservations])),0)</f>
        <v>305.8</v>
      </c>
      <c r="W1682" s="5">
        <f>IF((DiscreteStatsTable[[#This Row],[RepsRequested]]&gt;1),DiscreteStatsTable[[#This Row],[HalfWidth]],DiscreteStatsTable[[#This Row],[BatchMeansHalfWidth]])</f>
        <v>0</v>
      </c>
      <c r="X1682" s="5" cm="1">
        <f t="array" ref="X1682">COUNT(IF((DiscreteStatsTable[GroupByKey]=DiscreteStatsTable[[#This Row],[GroupByKey]]),(DiscreteStatsTable[GroupByKey]=DiscreteStatsTable[[#This Row],[GroupByKey]])*DiscreteStatsTable[Replication]))</f>
        <v>50</v>
      </c>
      <c r="Y1682" s="5">
        <f>IF(DiscreteStatsTable[[#This Row],[RepsRequested]]=DiscreteStatsTable[[#This Row],[RepsWithStatObserved]],1,0)</f>
        <v>1</v>
      </c>
    </row>
    <row r="1683" spans="1:25" x14ac:dyDescent="0.25">
      <c r="A1683" t="s">
        <v>68</v>
      </c>
      <c r="B1683" t="s">
        <v>70</v>
      </c>
      <c r="C1683">
        <v>47</v>
      </c>
      <c r="D1683" t="s">
        <v>99</v>
      </c>
      <c r="E1683" t="s">
        <v>78</v>
      </c>
      <c r="F1683" t="s">
        <v>73</v>
      </c>
      <c r="G1683">
        <v>0.54413808274626396</v>
      </c>
      <c r="H1683">
        <v>2E+20</v>
      </c>
      <c r="I1683">
        <v>0</v>
      </c>
      <c r="J1683">
        <v>5.2141164131378401</v>
      </c>
      <c r="K1683">
        <v>303</v>
      </c>
      <c r="L168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83" s="5" cm="1">
        <f t="array" ref="M1683">MAX(IF((ProjectInfoTable[ProjectName]=DiscreteStatsTable[[#This Row],[ProjectName]]),(ProjectInfoTable[ProjectName]=DiscreteStatsTable[[#This Row],[ProjectName]])*ProjectInfoTable[NumberOfReplications]))</f>
        <v>50</v>
      </c>
      <c r="N1683" s="5" cm="1">
        <f t="array" ref="N1683">IFERROR(AVERAGE(IF((DiscreteStatsTable[GroupByKey]=DiscreteStatsTable[[#This Row],[GroupByKey]]),(DiscreteStatsTable[GroupByKey]=DiscreteStatsTable[[#This Row],[GroupByKey]])*DiscreteStatsTable[Average])),0)</f>
        <v>0.39514726730674299</v>
      </c>
      <c r="O1683" s="5" cm="1">
        <f t="array" ref="O1683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83" s="5" cm="1">
        <f t="array" ref="P1683">MAX(IF((ProjectInfoTable[ProjectName]=DiscreteStatsTable[[#This Row],[ProjectName]]),(ProjectInfoTable[ProjectName]=DiscreteStatsTable[[#This Row],[ProjectName]])*ProjectInfoTable[ConfidenceInterval]))</f>
        <v>0.95</v>
      </c>
      <c r="Q1683" s="5">
        <f>IF(AND(DiscreteStatsTable[[#This Row],[RepsWithStatObserved]]=1,Y1683=0),200000000000000000000,IFERROR(_xlfn.T.INV.2T(1 -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83" s="5" cm="1">
        <f t="array" ref="R1683">MIN(IF((DiscreteStatsTable[GroupByKey]=DiscreteStatsTable[[#This Row],[GroupByKey]]),(DiscreteStatsTable[GroupByKey]=DiscreteStatsTable[[#This Row],[GroupByKey]])*DiscreteStatsTable[Average]))</f>
        <v>0.237432783899929</v>
      </c>
      <c r="S1683" s="5" cm="1">
        <f t="array" ref="S1683">MAX(IF((DiscreteStatsTable[GroupByKey]=DiscreteStatsTable[[#This Row],[GroupByKey]]),(DiscreteStatsTable[GroupByKey]=DiscreteStatsTable[[#This Row],[GroupByKey]])*DiscreteStatsTable[Average]))</f>
        <v>0.84867511073416402</v>
      </c>
      <c r="T1683" s="5" cm="1">
        <f t="array" ref="T1683">MIN(IF((DiscreteStatsTable[GroupByKey]=DiscreteStatsTable[[#This Row],[GroupByKey]]),(DiscreteStatsTable[GroupByKey]=DiscreteStatsTable[[#This Row],[GroupByKey]])*DiscreteStatsTable[Minimum]))</f>
        <v>0</v>
      </c>
      <c r="U1683" s="5" cm="1">
        <f t="array" ref="U1683">MAX(IF((DiscreteStatsTable[GroupByKey]=DiscreteStatsTable[[#This Row],[GroupByKey]]),(DiscreteStatsTable[GroupByKey]=DiscreteStatsTable[[#This Row],[GroupByKey]])*DiscreteStatsTable[Maximum]))</f>
        <v>8.0759045309264508</v>
      </c>
      <c r="V1683" s="5" cm="1">
        <f t="array" ref="V1683">IFERROR(AVERAGE(IF((DiscreteStatsTable[GroupByKey]=DiscreteStatsTable[[#This Row],[GroupByKey]]),(DiscreteStatsTable[GroupByKey]=DiscreteStatsTable[[#This Row],[GroupByKey]])*DiscreteStatsTable[NumberObservations])),0)</f>
        <v>305.8</v>
      </c>
      <c r="W1683" s="5">
        <f>IF((DiscreteStatsTable[[#This Row],[RepsRequested]]&gt;1),DiscreteStatsTable[[#This Row],[HalfWidth]],DiscreteStatsTable[[#This Row],[BatchMeansHalfWidth]])</f>
        <v>3.0763164648454102E-2</v>
      </c>
      <c r="X1683" s="5" cm="1">
        <f t="array" ref="X1683">COUNT(IF((DiscreteStatsTable[GroupByKey]=DiscreteStatsTable[[#This Row],[GroupByKey]]),(DiscreteStatsTable[GroupByKey]=DiscreteStatsTable[[#This Row],[GroupByKey]])*DiscreteStatsTable[Replication]))</f>
        <v>50</v>
      </c>
      <c r="Y1683" s="5">
        <f>IF(DiscreteStatsTable[[#This Row],[RepsRequested]]=DiscreteStatsTable[[#This Row],[RepsWithStatObserved]],1,0)</f>
        <v>1</v>
      </c>
    </row>
    <row r="1684" spans="1:25" x14ac:dyDescent="0.25">
      <c r="A1684" t="s">
        <v>68</v>
      </c>
      <c r="B1684" t="s">
        <v>70</v>
      </c>
      <c r="C1684">
        <v>48</v>
      </c>
      <c r="D1684" t="s">
        <v>99</v>
      </c>
      <c r="E1684" t="s">
        <v>72</v>
      </c>
      <c r="F1684" t="s">
        <v>73</v>
      </c>
      <c r="G1684">
        <v>0.12569007794676401</v>
      </c>
      <c r="H1684">
        <v>2E+20</v>
      </c>
      <c r="I1684">
        <v>5.1716938355806E-2</v>
      </c>
      <c r="J1684">
        <v>0.22740736426699101</v>
      </c>
      <c r="K1684">
        <v>307</v>
      </c>
      <c r="L168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84" s="5" cm="1">
        <f t="array" ref="M1684">MAX(IF((ProjectInfoTable[ProjectName]=DiscreteStatsTable[[#This Row],[ProjectName]]),(ProjectInfoTable[ProjectName]=DiscreteStatsTable[[#This Row],[ProjectName]])*ProjectInfoTable[NumberOfReplications]))</f>
        <v>50</v>
      </c>
      <c r="N1684" s="5" cm="1">
        <f t="array" ref="N1684">IFERROR(AVERAGE(IF((DiscreteStatsTable[GroupByKey]=DiscreteStatsTable[[#This Row],[GroupByKey]]),(DiscreteStatsTable[GroupByKey]=DiscreteStatsTable[[#This Row],[GroupByKey]])*DiscreteStatsTable[Average])),0)</f>
        <v>0.12177686007467209</v>
      </c>
      <c r="O1684" s="5" cm="1">
        <f t="array" ref="O1684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84" s="5" cm="1">
        <f t="array" ref="P1684">MAX(IF((ProjectInfoTable[ProjectName]=DiscreteStatsTable[[#This Row],[ProjectName]]),(ProjectInfoTable[ProjectName]=DiscreteStatsTable[[#This Row],[ProjectName]])*ProjectInfoTable[ConfidenceInterval]))</f>
        <v>0.95</v>
      </c>
      <c r="Q1684" s="5">
        <f>IF(AND(DiscreteStatsTable[[#This Row],[RepsWithStatObserved]]=1,Y1684=0),200000000000000000000,IFERROR(_xlfn.T.INV.2T(1 -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84" s="5" cm="1">
        <f t="array" ref="R1684">MIN(IF((DiscreteStatsTable[GroupByKey]=DiscreteStatsTable[[#This Row],[GroupByKey]]),(DiscreteStatsTable[GroupByKey]=DiscreteStatsTable[[#This Row],[GroupByKey]])*DiscreteStatsTable[Average]))</f>
        <v>0.118188408210118</v>
      </c>
      <c r="S1684" s="5" cm="1">
        <f t="array" ref="S1684">MAX(IF((DiscreteStatsTable[GroupByKey]=DiscreteStatsTable[[#This Row],[GroupByKey]]),(DiscreteStatsTable[GroupByKey]=DiscreteStatsTable[[#This Row],[GroupByKey]])*DiscreteStatsTable[Average]))</f>
        <v>0.12678788848097999</v>
      </c>
      <c r="T1684" s="5" cm="1">
        <f t="array" ref="T1684">MIN(IF((DiscreteStatsTable[GroupByKey]=DiscreteStatsTable[[#This Row],[GroupByKey]]),(DiscreteStatsTable[GroupByKey]=DiscreteStatsTable[[#This Row],[GroupByKey]])*DiscreteStatsTable[Minimum]))</f>
        <v>5.0204876038262097E-2</v>
      </c>
      <c r="U1684" s="5" cm="1">
        <f t="array" ref="U1684">MAX(IF((DiscreteStatsTable[GroupByKey]=DiscreteStatsTable[[#This Row],[GroupByKey]]),(DiscreteStatsTable[GroupByKey]=DiscreteStatsTable[[#This Row],[GroupByKey]])*DiscreteStatsTable[Maximum]))</f>
        <v>0.23262438213749501</v>
      </c>
      <c r="V1684" s="5" cm="1">
        <f t="array" ref="V1684">IFERROR(AVERAGE(IF((DiscreteStatsTable[GroupByKey]=DiscreteStatsTable[[#This Row],[GroupByKey]]),(DiscreteStatsTable[GroupByKey]=DiscreteStatsTable[[#This Row],[GroupByKey]])*DiscreteStatsTable[NumberObservations])),0)</f>
        <v>305.8</v>
      </c>
      <c r="W1684" s="5">
        <f>IF((DiscreteStatsTable[[#This Row],[RepsRequested]]&gt;1),DiscreteStatsTable[[#This Row],[HalfWidth]],DiscreteStatsTable[[#This Row],[BatchMeansHalfWidth]])</f>
        <v>6.3220777360200328E-4</v>
      </c>
      <c r="X1684" s="5" cm="1">
        <f t="array" ref="X1684">COUNT(IF((DiscreteStatsTable[GroupByKey]=DiscreteStatsTable[[#This Row],[GroupByKey]]),(DiscreteStatsTable[GroupByKey]=DiscreteStatsTable[[#This Row],[GroupByKey]])*DiscreteStatsTable[Replication]))</f>
        <v>50</v>
      </c>
      <c r="Y1684" s="5">
        <f>IF(DiscreteStatsTable[[#This Row],[RepsRequested]]=DiscreteStatsTable[[#This Row],[RepsWithStatObserved]],1,0)</f>
        <v>1</v>
      </c>
    </row>
    <row r="1685" spans="1:25" x14ac:dyDescent="0.25">
      <c r="A1685" t="s">
        <v>68</v>
      </c>
      <c r="B1685" t="s">
        <v>70</v>
      </c>
      <c r="C1685">
        <v>48</v>
      </c>
      <c r="D1685" t="s">
        <v>99</v>
      </c>
      <c r="E1685" t="s">
        <v>74</v>
      </c>
      <c r="F1685" t="s">
        <v>73</v>
      </c>
      <c r="G1685">
        <v>4.2014520199712999</v>
      </c>
      <c r="H1685">
        <v>2E+20</v>
      </c>
      <c r="I1685">
        <v>1.5515081506741799</v>
      </c>
      <c r="J1685">
        <v>9.5450447748676197</v>
      </c>
      <c r="K1685">
        <v>307</v>
      </c>
      <c r="L168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85" s="5" cm="1">
        <f t="array" ref="M1685">MAX(IF((ProjectInfoTable[ProjectName]=DiscreteStatsTable[[#This Row],[ProjectName]]),(ProjectInfoTable[ProjectName]=DiscreteStatsTable[[#This Row],[ProjectName]])*ProjectInfoTable[NumberOfReplications]))</f>
        <v>50</v>
      </c>
      <c r="N1685" s="5" cm="1">
        <f t="array" ref="N1685">IFERROR(AVERAGE(IF((DiscreteStatsTable[GroupByKey]=DiscreteStatsTable[[#This Row],[GroupByKey]]),(DiscreteStatsTable[GroupByKey]=DiscreteStatsTable[[#This Row],[GroupByKey]])*DiscreteStatsTable[Average])),0)</f>
        <v>4.0484530695469045</v>
      </c>
      <c r="O1685" s="5" cm="1">
        <f t="array" ref="O1685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85" s="5" cm="1">
        <f t="array" ref="P1685">MAX(IF((ProjectInfoTable[ProjectName]=DiscreteStatsTable[[#This Row],[ProjectName]]),(ProjectInfoTable[ProjectName]=DiscreteStatsTable[[#This Row],[ProjectName]])*ProjectInfoTable[ConfidenceInterval]))</f>
        <v>0.95</v>
      </c>
      <c r="Q1685" s="5">
        <f>IF(AND(DiscreteStatsTable[[#This Row],[RepsWithStatObserved]]=1,Y1685=0),200000000000000000000,IFERROR(_xlfn.T.INV.2T(1 -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85" s="5" cm="1">
        <f t="array" ref="R1685">MIN(IF((DiscreteStatsTable[GroupByKey]=DiscreteStatsTable[[#This Row],[GroupByKey]]),(DiscreteStatsTable[GroupByKey]=DiscreteStatsTable[[#This Row],[GroupByKey]])*DiscreteStatsTable[Average]))</f>
        <v>3.8225886263195901</v>
      </c>
      <c r="S1685" s="5" cm="1">
        <f t="array" ref="S1685">MAX(IF((DiscreteStatsTable[GroupByKey]=DiscreteStatsTable[[#This Row],[GroupByKey]]),(DiscreteStatsTable[GroupByKey]=DiscreteStatsTable[[#This Row],[GroupByKey]])*DiscreteStatsTable[Average]))</f>
        <v>4.5313661665321696</v>
      </c>
      <c r="T1685" s="5" cm="1">
        <f t="array" ref="T1685">MIN(IF((DiscreteStatsTable[GroupByKey]=DiscreteStatsTable[[#This Row],[GroupByKey]]),(DiscreteStatsTable[GroupByKey]=DiscreteStatsTable[[#This Row],[GroupByKey]])*DiscreteStatsTable[Minimum]))</f>
        <v>1.5061462811478601</v>
      </c>
      <c r="U1685" s="5" cm="1">
        <f t="array" ref="U1685">MAX(IF((DiscreteStatsTable[GroupByKey]=DiscreteStatsTable[[#This Row],[GroupByKey]]),(DiscreteStatsTable[GroupByKey]=DiscreteStatsTable[[#This Row],[GroupByKey]])*DiscreteStatsTable[Maximum]))</f>
        <v>12.7448467115066</v>
      </c>
      <c r="V1685" s="5" cm="1">
        <f t="array" ref="V1685">IFERROR(AVERAGE(IF((DiscreteStatsTable[GroupByKey]=DiscreteStatsTable[[#This Row],[GroupByKey]]),(DiscreteStatsTable[GroupByKey]=DiscreteStatsTable[[#This Row],[GroupByKey]])*DiscreteStatsTable[NumberObservations])),0)</f>
        <v>305.8</v>
      </c>
      <c r="W1685" s="5">
        <f>IF((DiscreteStatsTable[[#This Row],[RepsRequested]]&gt;1),DiscreteStatsTable[[#This Row],[HalfWidth]],DiscreteStatsTable[[#This Row],[BatchMeansHalfWidth]])</f>
        <v>4.3756559630115342E-2</v>
      </c>
      <c r="X1685" s="5" cm="1">
        <f t="array" ref="X1685">COUNT(IF((DiscreteStatsTable[GroupByKey]=DiscreteStatsTable[[#This Row],[GroupByKey]]),(DiscreteStatsTable[GroupByKey]=DiscreteStatsTable[[#This Row],[GroupByKey]])*DiscreteStatsTable[Replication]))</f>
        <v>50</v>
      </c>
      <c r="Y1685" s="5">
        <f>IF(DiscreteStatsTable[[#This Row],[RepsRequested]]=DiscreteStatsTable[[#This Row],[RepsWithStatObserved]],1,0)</f>
        <v>1</v>
      </c>
    </row>
    <row r="1686" spans="1:25" x14ac:dyDescent="0.25">
      <c r="A1686" t="s">
        <v>68</v>
      </c>
      <c r="B1686" t="s">
        <v>70</v>
      </c>
      <c r="C1686">
        <v>48</v>
      </c>
      <c r="D1686" t="s">
        <v>99</v>
      </c>
      <c r="E1686" t="s">
        <v>75</v>
      </c>
      <c r="F1686" t="s">
        <v>73</v>
      </c>
      <c r="G1686">
        <v>0.12569007794676401</v>
      </c>
      <c r="H1686">
        <v>2E+20</v>
      </c>
      <c r="I1686">
        <v>5.1716938355806E-2</v>
      </c>
      <c r="J1686">
        <v>0.22740736426699101</v>
      </c>
      <c r="K1686">
        <v>307</v>
      </c>
      <c r="L168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86" s="5" cm="1">
        <f t="array" ref="M1686">MAX(IF((ProjectInfoTable[ProjectName]=DiscreteStatsTable[[#This Row],[ProjectName]]),(ProjectInfoTable[ProjectName]=DiscreteStatsTable[[#This Row],[ProjectName]])*ProjectInfoTable[NumberOfReplications]))</f>
        <v>50</v>
      </c>
      <c r="N1686" s="5" cm="1">
        <f t="array" ref="N1686">IFERROR(AVERAGE(IF((DiscreteStatsTable[GroupByKey]=DiscreteStatsTable[[#This Row],[GroupByKey]]),(DiscreteStatsTable[GroupByKey]=DiscreteStatsTable[[#This Row],[GroupByKey]])*DiscreteStatsTable[Average])),0)</f>
        <v>0.12177686007467209</v>
      </c>
      <c r="O1686" s="5" cm="1">
        <f t="array" ref="O168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86" s="5" cm="1">
        <f t="array" ref="P1686">MAX(IF((ProjectInfoTable[ProjectName]=DiscreteStatsTable[[#This Row],[ProjectName]]),(ProjectInfoTable[ProjectName]=DiscreteStatsTable[[#This Row],[ProjectName]])*ProjectInfoTable[ConfidenceInterval]))</f>
        <v>0.95</v>
      </c>
      <c r="Q1686" s="5">
        <f>IF(AND(DiscreteStatsTable[[#This Row],[RepsWithStatObserved]]=1,Y1686=0),200000000000000000000,IFERROR(_xlfn.T.INV.2T(1 -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86" s="5" cm="1">
        <f t="array" ref="R1686">MIN(IF((DiscreteStatsTable[GroupByKey]=DiscreteStatsTable[[#This Row],[GroupByKey]]),(DiscreteStatsTable[GroupByKey]=DiscreteStatsTable[[#This Row],[GroupByKey]])*DiscreteStatsTable[Average]))</f>
        <v>0.118188408210118</v>
      </c>
      <c r="S1686" s="5" cm="1">
        <f t="array" ref="S1686">MAX(IF((DiscreteStatsTable[GroupByKey]=DiscreteStatsTable[[#This Row],[GroupByKey]]),(DiscreteStatsTable[GroupByKey]=DiscreteStatsTable[[#This Row],[GroupByKey]])*DiscreteStatsTable[Average]))</f>
        <v>0.12678788848097999</v>
      </c>
      <c r="T1686" s="5" cm="1">
        <f t="array" ref="T1686">MIN(IF((DiscreteStatsTable[GroupByKey]=DiscreteStatsTable[[#This Row],[GroupByKey]]),(DiscreteStatsTable[GroupByKey]=DiscreteStatsTable[[#This Row],[GroupByKey]])*DiscreteStatsTable[Minimum]))</f>
        <v>5.0204876038262097E-2</v>
      </c>
      <c r="U1686" s="5" cm="1">
        <f t="array" ref="U1686">MAX(IF((DiscreteStatsTable[GroupByKey]=DiscreteStatsTable[[#This Row],[GroupByKey]]),(DiscreteStatsTable[GroupByKey]=DiscreteStatsTable[[#This Row],[GroupByKey]])*DiscreteStatsTable[Maximum]))</f>
        <v>0.23262438213749501</v>
      </c>
      <c r="V1686" s="5" cm="1">
        <f t="array" ref="V1686">IFERROR(AVERAGE(IF((DiscreteStatsTable[GroupByKey]=DiscreteStatsTable[[#This Row],[GroupByKey]]),(DiscreteStatsTable[GroupByKey]=DiscreteStatsTable[[#This Row],[GroupByKey]])*DiscreteStatsTable[NumberObservations])),0)</f>
        <v>305.8</v>
      </c>
      <c r="W1686" s="5">
        <f>IF((DiscreteStatsTable[[#This Row],[RepsRequested]]&gt;1),DiscreteStatsTable[[#This Row],[HalfWidth]],DiscreteStatsTable[[#This Row],[BatchMeansHalfWidth]])</f>
        <v>6.3220777360200328E-4</v>
      </c>
      <c r="X1686" s="5" cm="1">
        <f t="array" ref="X1686">COUNT(IF((DiscreteStatsTable[GroupByKey]=DiscreteStatsTable[[#This Row],[GroupByKey]]),(DiscreteStatsTable[GroupByKey]=DiscreteStatsTable[[#This Row],[GroupByKey]])*DiscreteStatsTable[Replication]))</f>
        <v>50</v>
      </c>
      <c r="Y1686" s="5">
        <f>IF(DiscreteStatsTable[[#This Row],[RepsRequested]]=DiscreteStatsTable[[#This Row],[RepsWithStatObserved]],1,0)</f>
        <v>1</v>
      </c>
    </row>
    <row r="1687" spans="1:25" x14ac:dyDescent="0.25">
      <c r="A1687" t="s">
        <v>68</v>
      </c>
      <c r="B1687" t="s">
        <v>70</v>
      </c>
      <c r="C1687">
        <v>48</v>
      </c>
      <c r="D1687" t="s">
        <v>99</v>
      </c>
      <c r="E1687" t="s">
        <v>76</v>
      </c>
      <c r="F1687" t="s">
        <v>73</v>
      </c>
      <c r="G1687">
        <v>3.7707023384029301</v>
      </c>
      <c r="H1687">
        <v>2E+20</v>
      </c>
      <c r="I1687">
        <v>1.5515081506741799</v>
      </c>
      <c r="J1687">
        <v>6.8222209280097301</v>
      </c>
      <c r="K1687">
        <v>307</v>
      </c>
      <c r="L168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87" s="5" cm="1">
        <f t="array" ref="M1687">MAX(IF((ProjectInfoTable[ProjectName]=DiscreteStatsTable[[#This Row],[ProjectName]]),(ProjectInfoTable[ProjectName]=DiscreteStatsTable[[#This Row],[ProjectName]])*ProjectInfoTable[NumberOfReplications]))</f>
        <v>50</v>
      </c>
      <c r="N1687" s="5" cm="1">
        <f t="array" ref="N1687">IFERROR(AVERAGE(IF((DiscreteStatsTable[GroupByKey]=DiscreteStatsTable[[#This Row],[GroupByKey]]),(DiscreteStatsTable[GroupByKey]=DiscreteStatsTable[[#This Row],[GroupByKey]])*DiscreteStatsTable[Average])),0)</f>
        <v>3.653305802240161</v>
      </c>
      <c r="O1687" s="5" cm="1">
        <f t="array" ref="O1687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87" s="5" cm="1">
        <f t="array" ref="P1687">MAX(IF((ProjectInfoTable[ProjectName]=DiscreteStatsTable[[#This Row],[ProjectName]]),(ProjectInfoTable[ProjectName]=DiscreteStatsTable[[#This Row],[ProjectName]])*ProjectInfoTable[ConfidenceInterval]))</f>
        <v>0.95</v>
      </c>
      <c r="Q1687" s="5">
        <f>IF(AND(DiscreteStatsTable[[#This Row],[RepsWithStatObserved]]=1,Y1687=0),200000000000000000000,IFERROR(_xlfn.T.INV.2T(1 -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87" s="5" cm="1">
        <f t="array" ref="R1687">MIN(IF((DiscreteStatsTable[GroupByKey]=DiscreteStatsTable[[#This Row],[GroupByKey]]),(DiscreteStatsTable[GroupByKey]=DiscreteStatsTable[[#This Row],[GroupByKey]])*DiscreteStatsTable[Average]))</f>
        <v>3.54565224630353</v>
      </c>
      <c r="S1687" s="5" cm="1">
        <f t="array" ref="S1687">MAX(IF((DiscreteStatsTable[GroupByKey]=DiscreteStatsTable[[#This Row],[GroupByKey]]),(DiscreteStatsTable[GroupByKey]=DiscreteStatsTable[[#This Row],[GroupByKey]])*DiscreteStatsTable[Average]))</f>
        <v>3.8036366544294</v>
      </c>
      <c r="T1687" s="5" cm="1">
        <f t="array" ref="T1687">MIN(IF((DiscreteStatsTable[GroupByKey]=DiscreteStatsTable[[#This Row],[GroupByKey]]),(DiscreteStatsTable[GroupByKey]=DiscreteStatsTable[[#This Row],[GroupByKey]])*DiscreteStatsTable[Minimum]))</f>
        <v>1.5061462811478601</v>
      </c>
      <c r="U1687" s="5" cm="1">
        <f t="array" ref="U1687">MAX(IF((DiscreteStatsTable[GroupByKey]=DiscreteStatsTable[[#This Row],[GroupByKey]]),(DiscreteStatsTable[GroupByKey]=DiscreteStatsTable[[#This Row],[GroupByKey]])*DiscreteStatsTable[Maximum]))</f>
        <v>6.9787314641248503</v>
      </c>
      <c r="V1687" s="5" cm="1">
        <f t="array" ref="V1687">IFERROR(AVERAGE(IF((DiscreteStatsTable[GroupByKey]=DiscreteStatsTable[[#This Row],[GroupByKey]]),(DiscreteStatsTable[GroupByKey]=DiscreteStatsTable[[#This Row],[GroupByKey]])*DiscreteStatsTable[NumberObservations])),0)</f>
        <v>305.8</v>
      </c>
      <c r="W1687" s="5">
        <f>IF((DiscreteStatsTable[[#This Row],[RepsRequested]]&gt;1),DiscreteStatsTable[[#This Row],[HalfWidth]],DiscreteStatsTable[[#This Row],[BatchMeansHalfWidth]])</f>
        <v>1.8966233208060453E-2</v>
      </c>
      <c r="X1687" s="5" cm="1">
        <f t="array" ref="X1687">COUNT(IF((DiscreteStatsTable[GroupByKey]=DiscreteStatsTable[[#This Row],[GroupByKey]]),(DiscreteStatsTable[GroupByKey]=DiscreteStatsTable[[#This Row],[GroupByKey]])*DiscreteStatsTable[Replication]))</f>
        <v>50</v>
      </c>
      <c r="Y1687" s="5">
        <f>IF(DiscreteStatsTable[[#This Row],[RepsRequested]]=DiscreteStatsTable[[#This Row],[RepsWithStatObserved]],1,0)</f>
        <v>1</v>
      </c>
    </row>
    <row r="1688" spans="1:25" x14ac:dyDescent="0.25">
      <c r="A1688" t="s">
        <v>68</v>
      </c>
      <c r="B1688" t="s">
        <v>70</v>
      </c>
      <c r="C1688">
        <v>48</v>
      </c>
      <c r="D1688" t="s">
        <v>99</v>
      </c>
      <c r="E1688" t="s">
        <v>77</v>
      </c>
      <c r="F1688" t="s">
        <v>73</v>
      </c>
      <c r="G1688">
        <v>0</v>
      </c>
      <c r="H1688">
        <v>2E+20</v>
      </c>
      <c r="I1688">
        <v>0</v>
      </c>
      <c r="J1688">
        <v>0</v>
      </c>
      <c r="K1688">
        <v>307</v>
      </c>
      <c r="L168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88" s="5" cm="1">
        <f t="array" ref="M1688">MAX(IF((ProjectInfoTable[ProjectName]=DiscreteStatsTable[[#This Row],[ProjectName]]),(ProjectInfoTable[ProjectName]=DiscreteStatsTable[[#This Row],[ProjectName]])*ProjectInfoTable[NumberOfReplications]))</f>
        <v>50</v>
      </c>
      <c r="N1688" s="5" cm="1">
        <f t="array" ref="N1688">IFERROR(AVERAGE(IF((DiscreteStatsTable[GroupByKey]=DiscreteStatsTable[[#This Row],[GroupByKey]]),(DiscreteStatsTable[GroupByKey]=DiscreteStatsTable[[#This Row],[GroupByKey]])*DiscreteStatsTable[Average])),0)</f>
        <v>0</v>
      </c>
      <c r="O1688" s="5" cm="1">
        <f t="array" ref="O1688">IFERROR(_xlfn.STDEV.S(IF((DiscreteStatsTable[GroupByKey]=DiscreteStatsTable[[#This Row],[GroupByKey]]),(DiscreteStatsTable[GroupByKey]=DiscreteStatsTable[[#This Row],[GroupByKey]])*DiscreteStatsTable[Average])),0)</f>
        <v>0</v>
      </c>
      <c r="P1688" s="5" cm="1">
        <f t="array" ref="P1688">MAX(IF((ProjectInfoTable[ProjectName]=DiscreteStatsTable[[#This Row],[ProjectName]]),(ProjectInfoTable[ProjectName]=DiscreteStatsTable[[#This Row],[ProjectName]])*ProjectInfoTable[ConfidenceInterval]))</f>
        <v>0.95</v>
      </c>
      <c r="Q1688" s="5">
        <f>IF(AND(DiscreteStatsTable[[#This Row],[RepsWithStatObserved]]=1,Y1688=0),200000000000000000000,IFERROR(_xlfn.T.INV.2T(1 -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88" s="5" cm="1">
        <f t="array" ref="R1688">MIN(IF((DiscreteStatsTable[GroupByKey]=DiscreteStatsTable[[#This Row],[GroupByKey]]),(DiscreteStatsTable[GroupByKey]=DiscreteStatsTable[[#This Row],[GroupByKey]])*DiscreteStatsTable[Average]))</f>
        <v>0</v>
      </c>
      <c r="S1688" s="5" cm="1">
        <f t="array" ref="S1688">MAX(IF((DiscreteStatsTable[GroupByKey]=DiscreteStatsTable[[#This Row],[GroupByKey]]),(DiscreteStatsTable[GroupByKey]=DiscreteStatsTable[[#This Row],[GroupByKey]])*DiscreteStatsTable[Average]))</f>
        <v>0</v>
      </c>
      <c r="T1688" s="5" cm="1">
        <f t="array" ref="T1688">MIN(IF((DiscreteStatsTable[GroupByKey]=DiscreteStatsTable[[#This Row],[GroupByKey]]),(DiscreteStatsTable[GroupByKey]=DiscreteStatsTable[[#This Row],[GroupByKey]])*DiscreteStatsTable[Minimum]))</f>
        <v>0</v>
      </c>
      <c r="U1688" s="5" cm="1">
        <f t="array" ref="U1688">MAX(IF((DiscreteStatsTable[GroupByKey]=DiscreteStatsTable[[#This Row],[GroupByKey]]),(DiscreteStatsTable[GroupByKey]=DiscreteStatsTable[[#This Row],[GroupByKey]])*DiscreteStatsTable[Maximum]))</f>
        <v>0</v>
      </c>
      <c r="V1688" s="5" cm="1">
        <f t="array" ref="V1688">IFERROR(AVERAGE(IF((DiscreteStatsTable[GroupByKey]=DiscreteStatsTable[[#This Row],[GroupByKey]]),(DiscreteStatsTable[GroupByKey]=DiscreteStatsTable[[#This Row],[GroupByKey]])*DiscreteStatsTable[NumberObservations])),0)</f>
        <v>305.8</v>
      </c>
      <c r="W1688" s="5">
        <f>IF((DiscreteStatsTable[[#This Row],[RepsRequested]]&gt;1),DiscreteStatsTable[[#This Row],[HalfWidth]],DiscreteStatsTable[[#This Row],[BatchMeansHalfWidth]])</f>
        <v>0</v>
      </c>
      <c r="X1688" s="5" cm="1">
        <f t="array" ref="X1688">COUNT(IF((DiscreteStatsTable[GroupByKey]=DiscreteStatsTable[[#This Row],[GroupByKey]]),(DiscreteStatsTable[GroupByKey]=DiscreteStatsTable[[#This Row],[GroupByKey]])*DiscreteStatsTable[Replication]))</f>
        <v>50</v>
      </c>
      <c r="Y1688" s="5">
        <f>IF(DiscreteStatsTable[[#This Row],[RepsRequested]]=DiscreteStatsTable[[#This Row],[RepsWithStatObserved]],1,0)</f>
        <v>1</v>
      </c>
    </row>
    <row r="1689" spans="1:25" x14ac:dyDescent="0.25">
      <c r="A1689" t="s">
        <v>68</v>
      </c>
      <c r="B1689" t="s">
        <v>70</v>
      </c>
      <c r="C1689">
        <v>48</v>
      </c>
      <c r="D1689" t="s">
        <v>99</v>
      </c>
      <c r="E1689" t="s">
        <v>78</v>
      </c>
      <c r="F1689" t="s">
        <v>73</v>
      </c>
      <c r="G1689">
        <v>0.43074968156836002</v>
      </c>
      <c r="H1689">
        <v>2E+20</v>
      </c>
      <c r="I1689">
        <v>0</v>
      </c>
      <c r="J1689">
        <v>4.2273177089185801</v>
      </c>
      <c r="K1689">
        <v>307</v>
      </c>
      <c r="L168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89" s="5" cm="1">
        <f t="array" ref="M1689">MAX(IF((ProjectInfoTable[ProjectName]=DiscreteStatsTable[[#This Row],[ProjectName]]),(ProjectInfoTable[ProjectName]=DiscreteStatsTable[[#This Row],[ProjectName]])*ProjectInfoTable[NumberOfReplications]))</f>
        <v>50</v>
      </c>
      <c r="N1689" s="5" cm="1">
        <f t="array" ref="N1689">IFERROR(AVERAGE(IF((DiscreteStatsTable[GroupByKey]=DiscreteStatsTable[[#This Row],[GroupByKey]]),(DiscreteStatsTable[GroupByKey]=DiscreteStatsTable[[#This Row],[GroupByKey]])*DiscreteStatsTable[Average])),0)</f>
        <v>0.39514726730674299</v>
      </c>
      <c r="O1689" s="5" cm="1">
        <f t="array" ref="O1689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89" s="5" cm="1">
        <f t="array" ref="P1689">MAX(IF((ProjectInfoTable[ProjectName]=DiscreteStatsTable[[#This Row],[ProjectName]]),(ProjectInfoTable[ProjectName]=DiscreteStatsTable[[#This Row],[ProjectName]])*ProjectInfoTable[ConfidenceInterval]))</f>
        <v>0.95</v>
      </c>
      <c r="Q1689" s="5">
        <f>IF(AND(DiscreteStatsTable[[#This Row],[RepsWithStatObserved]]=1,Y1689=0),200000000000000000000,IFERROR(_xlfn.T.INV.2T(1 -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89" s="5" cm="1">
        <f t="array" ref="R1689">MIN(IF((DiscreteStatsTable[GroupByKey]=DiscreteStatsTable[[#This Row],[GroupByKey]]),(DiscreteStatsTable[GroupByKey]=DiscreteStatsTable[[#This Row],[GroupByKey]])*DiscreteStatsTable[Average]))</f>
        <v>0.237432783899929</v>
      </c>
      <c r="S1689" s="5" cm="1">
        <f t="array" ref="S1689">MAX(IF((DiscreteStatsTable[GroupByKey]=DiscreteStatsTable[[#This Row],[GroupByKey]]),(DiscreteStatsTable[GroupByKey]=DiscreteStatsTable[[#This Row],[GroupByKey]])*DiscreteStatsTable[Average]))</f>
        <v>0.84867511073416402</v>
      </c>
      <c r="T1689" s="5" cm="1">
        <f t="array" ref="T1689">MIN(IF((DiscreteStatsTable[GroupByKey]=DiscreteStatsTable[[#This Row],[GroupByKey]]),(DiscreteStatsTable[GroupByKey]=DiscreteStatsTable[[#This Row],[GroupByKey]])*DiscreteStatsTable[Minimum]))</f>
        <v>0</v>
      </c>
      <c r="U1689" s="5" cm="1">
        <f t="array" ref="U1689">MAX(IF((DiscreteStatsTable[GroupByKey]=DiscreteStatsTable[[#This Row],[GroupByKey]]),(DiscreteStatsTable[GroupByKey]=DiscreteStatsTable[[#This Row],[GroupByKey]])*DiscreteStatsTable[Maximum]))</f>
        <v>8.0759045309264508</v>
      </c>
      <c r="V1689" s="5" cm="1">
        <f t="array" ref="V1689">IFERROR(AVERAGE(IF((DiscreteStatsTable[GroupByKey]=DiscreteStatsTable[[#This Row],[GroupByKey]]),(DiscreteStatsTable[GroupByKey]=DiscreteStatsTable[[#This Row],[GroupByKey]])*DiscreteStatsTable[NumberObservations])),0)</f>
        <v>305.8</v>
      </c>
      <c r="W1689" s="5">
        <f>IF((DiscreteStatsTable[[#This Row],[RepsRequested]]&gt;1),DiscreteStatsTable[[#This Row],[HalfWidth]],DiscreteStatsTable[[#This Row],[BatchMeansHalfWidth]])</f>
        <v>3.0763164648454102E-2</v>
      </c>
      <c r="X1689" s="5" cm="1">
        <f t="array" ref="X1689">COUNT(IF((DiscreteStatsTable[GroupByKey]=DiscreteStatsTable[[#This Row],[GroupByKey]]),(DiscreteStatsTable[GroupByKey]=DiscreteStatsTable[[#This Row],[GroupByKey]])*DiscreteStatsTable[Replication]))</f>
        <v>50</v>
      </c>
      <c r="Y1689" s="5">
        <f>IF(DiscreteStatsTable[[#This Row],[RepsRequested]]=DiscreteStatsTable[[#This Row],[RepsWithStatObserved]],1,0)</f>
        <v>1</v>
      </c>
    </row>
    <row r="1690" spans="1:25" x14ac:dyDescent="0.25">
      <c r="A1690" t="s">
        <v>68</v>
      </c>
      <c r="B1690" t="s">
        <v>70</v>
      </c>
      <c r="C1690">
        <v>49</v>
      </c>
      <c r="D1690" t="s">
        <v>99</v>
      </c>
      <c r="E1690" t="s">
        <v>72</v>
      </c>
      <c r="F1690" t="s">
        <v>73</v>
      </c>
      <c r="G1690">
        <v>0.122431249248876</v>
      </c>
      <c r="H1690">
        <v>2E+20</v>
      </c>
      <c r="I1690">
        <v>5.67231817284286E-2</v>
      </c>
      <c r="J1690">
        <v>0.22332838089200599</v>
      </c>
      <c r="K1690">
        <v>306</v>
      </c>
      <c r="L169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90" s="5" cm="1">
        <f t="array" ref="M1690">MAX(IF((ProjectInfoTable[ProjectName]=DiscreteStatsTable[[#This Row],[ProjectName]]),(ProjectInfoTable[ProjectName]=DiscreteStatsTable[[#This Row],[ProjectName]])*ProjectInfoTable[NumberOfReplications]))</f>
        <v>50</v>
      </c>
      <c r="N1690" s="5" cm="1">
        <f t="array" ref="N1690">IFERROR(AVERAGE(IF((DiscreteStatsTable[GroupByKey]=DiscreteStatsTable[[#This Row],[GroupByKey]]),(DiscreteStatsTable[GroupByKey]=DiscreteStatsTable[[#This Row],[GroupByKey]])*DiscreteStatsTable[Average])),0)</f>
        <v>0.12177686007467209</v>
      </c>
      <c r="O1690" s="5" cm="1">
        <f t="array" ref="O1690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90" s="5" cm="1">
        <f t="array" ref="P1690">MAX(IF((ProjectInfoTable[ProjectName]=DiscreteStatsTable[[#This Row],[ProjectName]]),(ProjectInfoTable[ProjectName]=DiscreteStatsTable[[#This Row],[ProjectName]])*ProjectInfoTable[ConfidenceInterval]))</f>
        <v>0.95</v>
      </c>
      <c r="Q1690" s="5">
        <f>IF(AND(DiscreteStatsTable[[#This Row],[RepsWithStatObserved]]=1,Y1690=0),200000000000000000000,IFERROR(_xlfn.T.INV.2T(1 -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90" s="5" cm="1">
        <f t="array" ref="R1690">MIN(IF((DiscreteStatsTable[GroupByKey]=DiscreteStatsTable[[#This Row],[GroupByKey]]),(DiscreteStatsTable[GroupByKey]=DiscreteStatsTable[[#This Row],[GroupByKey]])*DiscreteStatsTable[Average]))</f>
        <v>0.118188408210118</v>
      </c>
      <c r="S1690" s="5" cm="1">
        <f t="array" ref="S1690">MAX(IF((DiscreteStatsTable[GroupByKey]=DiscreteStatsTable[[#This Row],[GroupByKey]]),(DiscreteStatsTable[GroupByKey]=DiscreteStatsTable[[#This Row],[GroupByKey]])*DiscreteStatsTable[Average]))</f>
        <v>0.12678788848097999</v>
      </c>
      <c r="T1690" s="5" cm="1">
        <f t="array" ref="T1690">MIN(IF((DiscreteStatsTable[GroupByKey]=DiscreteStatsTable[[#This Row],[GroupByKey]]),(DiscreteStatsTable[GroupByKey]=DiscreteStatsTable[[#This Row],[GroupByKey]])*DiscreteStatsTable[Minimum]))</f>
        <v>5.0204876038262097E-2</v>
      </c>
      <c r="U1690" s="5" cm="1">
        <f t="array" ref="U1690">MAX(IF((DiscreteStatsTable[GroupByKey]=DiscreteStatsTable[[#This Row],[GroupByKey]]),(DiscreteStatsTable[GroupByKey]=DiscreteStatsTable[[#This Row],[GroupByKey]])*DiscreteStatsTable[Maximum]))</f>
        <v>0.23262438213749501</v>
      </c>
      <c r="V1690" s="5" cm="1">
        <f t="array" ref="V1690">IFERROR(AVERAGE(IF((DiscreteStatsTable[GroupByKey]=DiscreteStatsTable[[#This Row],[GroupByKey]]),(DiscreteStatsTable[GroupByKey]=DiscreteStatsTable[[#This Row],[GroupByKey]])*DiscreteStatsTable[NumberObservations])),0)</f>
        <v>305.8</v>
      </c>
      <c r="W1690" s="5">
        <f>IF((DiscreteStatsTable[[#This Row],[RepsRequested]]&gt;1),DiscreteStatsTable[[#This Row],[HalfWidth]],DiscreteStatsTable[[#This Row],[BatchMeansHalfWidth]])</f>
        <v>6.3220777360200328E-4</v>
      </c>
      <c r="X1690" s="5" cm="1">
        <f t="array" ref="X1690">COUNT(IF((DiscreteStatsTable[GroupByKey]=DiscreteStatsTable[[#This Row],[GroupByKey]]),(DiscreteStatsTable[GroupByKey]=DiscreteStatsTable[[#This Row],[GroupByKey]])*DiscreteStatsTable[Replication]))</f>
        <v>50</v>
      </c>
      <c r="Y1690" s="5">
        <f>IF(DiscreteStatsTable[[#This Row],[RepsRequested]]=DiscreteStatsTable[[#This Row],[RepsWithStatObserved]],1,0)</f>
        <v>1</v>
      </c>
    </row>
    <row r="1691" spans="1:25" x14ac:dyDescent="0.25">
      <c r="A1691" t="s">
        <v>68</v>
      </c>
      <c r="B1691" t="s">
        <v>70</v>
      </c>
      <c r="C1691">
        <v>49</v>
      </c>
      <c r="D1691" t="s">
        <v>99</v>
      </c>
      <c r="E1691" t="s">
        <v>74</v>
      </c>
      <c r="F1691" t="s">
        <v>73</v>
      </c>
      <c r="G1691">
        <v>4.0730330453422896</v>
      </c>
      <c r="H1691">
        <v>2E+20</v>
      </c>
      <c r="I1691">
        <v>1.70655603631013</v>
      </c>
      <c r="J1691">
        <v>9.7182566043886691</v>
      </c>
      <c r="K1691">
        <v>306</v>
      </c>
      <c r="L169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91" s="5" cm="1">
        <f t="array" ref="M1691">MAX(IF((ProjectInfoTable[ProjectName]=DiscreteStatsTable[[#This Row],[ProjectName]]),(ProjectInfoTable[ProjectName]=DiscreteStatsTable[[#This Row],[ProjectName]])*ProjectInfoTable[NumberOfReplications]))</f>
        <v>50</v>
      </c>
      <c r="N1691" s="5" cm="1">
        <f t="array" ref="N1691">IFERROR(AVERAGE(IF((DiscreteStatsTable[GroupByKey]=DiscreteStatsTable[[#This Row],[GroupByKey]]),(DiscreteStatsTable[GroupByKey]=DiscreteStatsTable[[#This Row],[GroupByKey]])*DiscreteStatsTable[Average])),0)</f>
        <v>4.0484530695469045</v>
      </c>
      <c r="O1691" s="5" cm="1">
        <f t="array" ref="O1691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91" s="5" cm="1">
        <f t="array" ref="P1691">MAX(IF((ProjectInfoTable[ProjectName]=DiscreteStatsTable[[#This Row],[ProjectName]]),(ProjectInfoTable[ProjectName]=DiscreteStatsTable[[#This Row],[ProjectName]])*ProjectInfoTable[ConfidenceInterval]))</f>
        <v>0.95</v>
      </c>
      <c r="Q1691" s="5">
        <f>IF(AND(DiscreteStatsTable[[#This Row],[RepsWithStatObserved]]=1,Y1691=0),200000000000000000000,IFERROR(_xlfn.T.INV.2T(1 -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91" s="5" cm="1">
        <f t="array" ref="R1691">MIN(IF((DiscreteStatsTable[GroupByKey]=DiscreteStatsTable[[#This Row],[GroupByKey]]),(DiscreteStatsTable[GroupByKey]=DiscreteStatsTable[[#This Row],[GroupByKey]])*DiscreteStatsTable[Average]))</f>
        <v>3.8225886263195901</v>
      </c>
      <c r="S1691" s="5" cm="1">
        <f t="array" ref="S1691">MAX(IF((DiscreteStatsTable[GroupByKey]=DiscreteStatsTable[[#This Row],[GroupByKey]]),(DiscreteStatsTable[GroupByKey]=DiscreteStatsTable[[#This Row],[GroupByKey]])*DiscreteStatsTable[Average]))</f>
        <v>4.5313661665321696</v>
      </c>
      <c r="T1691" s="5" cm="1">
        <f t="array" ref="T1691">MIN(IF((DiscreteStatsTable[GroupByKey]=DiscreteStatsTable[[#This Row],[GroupByKey]]),(DiscreteStatsTable[GroupByKey]=DiscreteStatsTable[[#This Row],[GroupByKey]])*DiscreteStatsTable[Minimum]))</f>
        <v>1.5061462811478601</v>
      </c>
      <c r="U1691" s="5" cm="1">
        <f t="array" ref="U1691">MAX(IF((DiscreteStatsTable[GroupByKey]=DiscreteStatsTable[[#This Row],[GroupByKey]]),(DiscreteStatsTable[GroupByKey]=DiscreteStatsTable[[#This Row],[GroupByKey]])*DiscreteStatsTable[Maximum]))</f>
        <v>12.7448467115066</v>
      </c>
      <c r="V1691" s="5" cm="1">
        <f t="array" ref="V1691">IFERROR(AVERAGE(IF((DiscreteStatsTable[GroupByKey]=DiscreteStatsTable[[#This Row],[GroupByKey]]),(DiscreteStatsTable[GroupByKey]=DiscreteStatsTable[[#This Row],[GroupByKey]])*DiscreteStatsTable[NumberObservations])),0)</f>
        <v>305.8</v>
      </c>
      <c r="W1691" s="5">
        <f>IF((DiscreteStatsTable[[#This Row],[RepsRequested]]&gt;1),DiscreteStatsTable[[#This Row],[HalfWidth]],DiscreteStatsTable[[#This Row],[BatchMeansHalfWidth]])</f>
        <v>4.3756559630115342E-2</v>
      </c>
      <c r="X1691" s="5" cm="1">
        <f t="array" ref="X1691">COUNT(IF((DiscreteStatsTable[GroupByKey]=DiscreteStatsTable[[#This Row],[GroupByKey]]),(DiscreteStatsTable[GroupByKey]=DiscreteStatsTable[[#This Row],[GroupByKey]])*DiscreteStatsTable[Replication]))</f>
        <v>50</v>
      </c>
      <c r="Y1691" s="5">
        <f>IF(DiscreteStatsTable[[#This Row],[RepsRequested]]=DiscreteStatsTable[[#This Row],[RepsWithStatObserved]],1,0)</f>
        <v>1</v>
      </c>
    </row>
    <row r="1692" spans="1:25" x14ac:dyDescent="0.25">
      <c r="A1692" t="s">
        <v>68</v>
      </c>
      <c r="B1692" t="s">
        <v>70</v>
      </c>
      <c r="C1692">
        <v>49</v>
      </c>
      <c r="D1692" t="s">
        <v>99</v>
      </c>
      <c r="E1692" t="s">
        <v>75</v>
      </c>
      <c r="F1692" t="s">
        <v>73</v>
      </c>
      <c r="G1692">
        <v>0.122431249248876</v>
      </c>
      <c r="H1692">
        <v>2E+20</v>
      </c>
      <c r="I1692">
        <v>5.67231817284286E-2</v>
      </c>
      <c r="J1692">
        <v>0.22332838089200599</v>
      </c>
      <c r="K1692">
        <v>306</v>
      </c>
      <c r="L169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92" s="5" cm="1">
        <f t="array" ref="M1692">MAX(IF((ProjectInfoTable[ProjectName]=DiscreteStatsTable[[#This Row],[ProjectName]]),(ProjectInfoTable[ProjectName]=DiscreteStatsTable[[#This Row],[ProjectName]])*ProjectInfoTable[NumberOfReplications]))</f>
        <v>50</v>
      </c>
      <c r="N1692" s="5" cm="1">
        <f t="array" ref="N1692">IFERROR(AVERAGE(IF((DiscreteStatsTable[GroupByKey]=DiscreteStatsTable[[#This Row],[GroupByKey]]),(DiscreteStatsTable[GroupByKey]=DiscreteStatsTable[[#This Row],[GroupByKey]])*DiscreteStatsTable[Average])),0)</f>
        <v>0.12177686007467209</v>
      </c>
      <c r="O1692" s="5" cm="1">
        <f t="array" ref="O1692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92" s="5" cm="1">
        <f t="array" ref="P1692">MAX(IF((ProjectInfoTable[ProjectName]=DiscreteStatsTable[[#This Row],[ProjectName]]),(ProjectInfoTable[ProjectName]=DiscreteStatsTable[[#This Row],[ProjectName]])*ProjectInfoTable[ConfidenceInterval]))</f>
        <v>0.95</v>
      </c>
      <c r="Q1692" s="5">
        <f>IF(AND(DiscreteStatsTable[[#This Row],[RepsWithStatObserved]]=1,Y1692=0),200000000000000000000,IFERROR(_xlfn.T.INV.2T(1 -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92" s="5" cm="1">
        <f t="array" ref="R1692">MIN(IF((DiscreteStatsTable[GroupByKey]=DiscreteStatsTable[[#This Row],[GroupByKey]]),(DiscreteStatsTable[GroupByKey]=DiscreteStatsTable[[#This Row],[GroupByKey]])*DiscreteStatsTable[Average]))</f>
        <v>0.118188408210118</v>
      </c>
      <c r="S1692" s="5" cm="1">
        <f t="array" ref="S1692">MAX(IF((DiscreteStatsTable[GroupByKey]=DiscreteStatsTable[[#This Row],[GroupByKey]]),(DiscreteStatsTable[GroupByKey]=DiscreteStatsTable[[#This Row],[GroupByKey]])*DiscreteStatsTable[Average]))</f>
        <v>0.12678788848097999</v>
      </c>
      <c r="T1692" s="5" cm="1">
        <f t="array" ref="T1692">MIN(IF((DiscreteStatsTable[GroupByKey]=DiscreteStatsTable[[#This Row],[GroupByKey]]),(DiscreteStatsTable[GroupByKey]=DiscreteStatsTable[[#This Row],[GroupByKey]])*DiscreteStatsTable[Minimum]))</f>
        <v>5.0204876038262097E-2</v>
      </c>
      <c r="U1692" s="5" cm="1">
        <f t="array" ref="U1692">MAX(IF((DiscreteStatsTable[GroupByKey]=DiscreteStatsTable[[#This Row],[GroupByKey]]),(DiscreteStatsTable[GroupByKey]=DiscreteStatsTable[[#This Row],[GroupByKey]])*DiscreteStatsTable[Maximum]))</f>
        <v>0.23262438213749501</v>
      </c>
      <c r="V1692" s="5" cm="1">
        <f t="array" ref="V1692">IFERROR(AVERAGE(IF((DiscreteStatsTable[GroupByKey]=DiscreteStatsTable[[#This Row],[GroupByKey]]),(DiscreteStatsTable[GroupByKey]=DiscreteStatsTable[[#This Row],[GroupByKey]])*DiscreteStatsTable[NumberObservations])),0)</f>
        <v>305.8</v>
      </c>
      <c r="W1692" s="5">
        <f>IF((DiscreteStatsTable[[#This Row],[RepsRequested]]&gt;1),DiscreteStatsTable[[#This Row],[HalfWidth]],DiscreteStatsTable[[#This Row],[BatchMeansHalfWidth]])</f>
        <v>6.3220777360200328E-4</v>
      </c>
      <c r="X1692" s="5" cm="1">
        <f t="array" ref="X1692">COUNT(IF((DiscreteStatsTable[GroupByKey]=DiscreteStatsTable[[#This Row],[GroupByKey]]),(DiscreteStatsTable[GroupByKey]=DiscreteStatsTable[[#This Row],[GroupByKey]])*DiscreteStatsTable[Replication]))</f>
        <v>50</v>
      </c>
      <c r="Y1692" s="5">
        <f>IF(DiscreteStatsTable[[#This Row],[RepsRequested]]=DiscreteStatsTable[[#This Row],[RepsWithStatObserved]],1,0)</f>
        <v>1</v>
      </c>
    </row>
    <row r="1693" spans="1:25" x14ac:dyDescent="0.25">
      <c r="A1693" t="s">
        <v>68</v>
      </c>
      <c r="B1693" t="s">
        <v>70</v>
      </c>
      <c r="C1693">
        <v>49</v>
      </c>
      <c r="D1693" t="s">
        <v>99</v>
      </c>
      <c r="E1693" t="s">
        <v>76</v>
      </c>
      <c r="F1693" t="s">
        <v>73</v>
      </c>
      <c r="G1693">
        <v>3.6729374774662902</v>
      </c>
      <c r="H1693">
        <v>2E+20</v>
      </c>
      <c r="I1693">
        <v>1.70169545185286</v>
      </c>
      <c r="J1693">
        <v>6.6998514267601799</v>
      </c>
      <c r="K1693">
        <v>306</v>
      </c>
      <c r="L169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93" s="5" cm="1">
        <f t="array" ref="M1693">MAX(IF((ProjectInfoTable[ProjectName]=DiscreteStatsTable[[#This Row],[ProjectName]]),(ProjectInfoTable[ProjectName]=DiscreteStatsTable[[#This Row],[ProjectName]])*ProjectInfoTable[NumberOfReplications]))</f>
        <v>50</v>
      </c>
      <c r="N1693" s="5" cm="1">
        <f t="array" ref="N1693">IFERROR(AVERAGE(IF((DiscreteStatsTable[GroupByKey]=DiscreteStatsTable[[#This Row],[GroupByKey]]),(DiscreteStatsTable[GroupByKey]=DiscreteStatsTable[[#This Row],[GroupByKey]])*DiscreteStatsTable[Average])),0)</f>
        <v>3.653305802240161</v>
      </c>
      <c r="O1693" s="5" cm="1">
        <f t="array" ref="O1693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93" s="5" cm="1">
        <f t="array" ref="P1693">MAX(IF((ProjectInfoTable[ProjectName]=DiscreteStatsTable[[#This Row],[ProjectName]]),(ProjectInfoTable[ProjectName]=DiscreteStatsTable[[#This Row],[ProjectName]])*ProjectInfoTable[ConfidenceInterval]))</f>
        <v>0.95</v>
      </c>
      <c r="Q1693" s="5">
        <f>IF(AND(DiscreteStatsTable[[#This Row],[RepsWithStatObserved]]=1,Y1693=0),200000000000000000000,IFERROR(_xlfn.T.INV.2T(1 -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93" s="5" cm="1">
        <f t="array" ref="R1693">MIN(IF((DiscreteStatsTable[GroupByKey]=DiscreteStatsTable[[#This Row],[GroupByKey]]),(DiscreteStatsTable[GroupByKey]=DiscreteStatsTable[[#This Row],[GroupByKey]])*DiscreteStatsTable[Average]))</f>
        <v>3.54565224630353</v>
      </c>
      <c r="S1693" s="5" cm="1">
        <f t="array" ref="S1693">MAX(IF((DiscreteStatsTable[GroupByKey]=DiscreteStatsTable[[#This Row],[GroupByKey]]),(DiscreteStatsTable[GroupByKey]=DiscreteStatsTable[[#This Row],[GroupByKey]])*DiscreteStatsTable[Average]))</f>
        <v>3.8036366544294</v>
      </c>
      <c r="T1693" s="5" cm="1">
        <f t="array" ref="T1693">MIN(IF((DiscreteStatsTable[GroupByKey]=DiscreteStatsTable[[#This Row],[GroupByKey]]),(DiscreteStatsTable[GroupByKey]=DiscreteStatsTable[[#This Row],[GroupByKey]])*DiscreteStatsTable[Minimum]))</f>
        <v>1.5061462811478601</v>
      </c>
      <c r="U1693" s="5" cm="1">
        <f t="array" ref="U1693">MAX(IF((DiscreteStatsTable[GroupByKey]=DiscreteStatsTable[[#This Row],[GroupByKey]]),(DiscreteStatsTable[GroupByKey]=DiscreteStatsTable[[#This Row],[GroupByKey]])*DiscreteStatsTable[Maximum]))</f>
        <v>6.9787314641248503</v>
      </c>
      <c r="V1693" s="5" cm="1">
        <f t="array" ref="V1693">IFERROR(AVERAGE(IF((DiscreteStatsTable[GroupByKey]=DiscreteStatsTable[[#This Row],[GroupByKey]]),(DiscreteStatsTable[GroupByKey]=DiscreteStatsTable[[#This Row],[GroupByKey]])*DiscreteStatsTable[NumberObservations])),0)</f>
        <v>305.8</v>
      </c>
      <c r="W1693" s="5">
        <f>IF((DiscreteStatsTable[[#This Row],[RepsRequested]]&gt;1),DiscreteStatsTable[[#This Row],[HalfWidth]],DiscreteStatsTable[[#This Row],[BatchMeansHalfWidth]])</f>
        <v>1.8966233208060453E-2</v>
      </c>
      <c r="X1693" s="5" cm="1">
        <f t="array" ref="X1693">COUNT(IF((DiscreteStatsTable[GroupByKey]=DiscreteStatsTable[[#This Row],[GroupByKey]]),(DiscreteStatsTable[GroupByKey]=DiscreteStatsTable[[#This Row],[GroupByKey]])*DiscreteStatsTable[Replication]))</f>
        <v>50</v>
      </c>
      <c r="Y1693" s="5">
        <f>IF(DiscreteStatsTable[[#This Row],[RepsRequested]]=DiscreteStatsTable[[#This Row],[RepsWithStatObserved]],1,0)</f>
        <v>1</v>
      </c>
    </row>
    <row r="1694" spans="1:25" x14ac:dyDescent="0.25">
      <c r="A1694" t="s">
        <v>68</v>
      </c>
      <c r="B1694" t="s">
        <v>70</v>
      </c>
      <c r="C1694">
        <v>49</v>
      </c>
      <c r="D1694" t="s">
        <v>99</v>
      </c>
      <c r="E1694" t="s">
        <v>77</v>
      </c>
      <c r="F1694" t="s">
        <v>73</v>
      </c>
      <c r="G1694">
        <v>0</v>
      </c>
      <c r="H1694">
        <v>2E+20</v>
      </c>
      <c r="I1694">
        <v>0</v>
      </c>
      <c r="J1694">
        <v>0</v>
      </c>
      <c r="K1694">
        <v>306</v>
      </c>
      <c r="L169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94" s="5" cm="1">
        <f t="array" ref="M1694">MAX(IF((ProjectInfoTable[ProjectName]=DiscreteStatsTable[[#This Row],[ProjectName]]),(ProjectInfoTable[ProjectName]=DiscreteStatsTable[[#This Row],[ProjectName]])*ProjectInfoTable[NumberOfReplications]))</f>
        <v>50</v>
      </c>
      <c r="N1694" s="5" cm="1">
        <f t="array" ref="N1694">IFERROR(AVERAGE(IF((DiscreteStatsTable[GroupByKey]=DiscreteStatsTable[[#This Row],[GroupByKey]]),(DiscreteStatsTable[GroupByKey]=DiscreteStatsTable[[#This Row],[GroupByKey]])*DiscreteStatsTable[Average])),0)</f>
        <v>0</v>
      </c>
      <c r="O1694" s="5" cm="1">
        <f t="array" ref="O1694">IFERROR(_xlfn.STDEV.S(IF((DiscreteStatsTable[GroupByKey]=DiscreteStatsTable[[#This Row],[GroupByKey]]),(DiscreteStatsTable[GroupByKey]=DiscreteStatsTable[[#This Row],[GroupByKey]])*DiscreteStatsTable[Average])),0)</f>
        <v>0</v>
      </c>
      <c r="P1694" s="5" cm="1">
        <f t="array" ref="P1694">MAX(IF((ProjectInfoTable[ProjectName]=DiscreteStatsTable[[#This Row],[ProjectName]]),(ProjectInfoTable[ProjectName]=DiscreteStatsTable[[#This Row],[ProjectName]])*ProjectInfoTable[ConfidenceInterval]))</f>
        <v>0.95</v>
      </c>
      <c r="Q1694" s="5">
        <f>IF(AND(DiscreteStatsTable[[#This Row],[RepsWithStatObserved]]=1,Y1694=0),200000000000000000000,IFERROR(_xlfn.T.INV.2T(1 -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94" s="5" cm="1">
        <f t="array" ref="R1694">MIN(IF((DiscreteStatsTable[GroupByKey]=DiscreteStatsTable[[#This Row],[GroupByKey]]),(DiscreteStatsTable[GroupByKey]=DiscreteStatsTable[[#This Row],[GroupByKey]])*DiscreteStatsTable[Average]))</f>
        <v>0</v>
      </c>
      <c r="S1694" s="5" cm="1">
        <f t="array" ref="S1694">MAX(IF((DiscreteStatsTable[GroupByKey]=DiscreteStatsTable[[#This Row],[GroupByKey]]),(DiscreteStatsTable[GroupByKey]=DiscreteStatsTable[[#This Row],[GroupByKey]])*DiscreteStatsTable[Average]))</f>
        <v>0</v>
      </c>
      <c r="T1694" s="5" cm="1">
        <f t="array" ref="T1694">MIN(IF((DiscreteStatsTable[GroupByKey]=DiscreteStatsTable[[#This Row],[GroupByKey]]),(DiscreteStatsTable[GroupByKey]=DiscreteStatsTable[[#This Row],[GroupByKey]])*DiscreteStatsTable[Minimum]))</f>
        <v>0</v>
      </c>
      <c r="U1694" s="5" cm="1">
        <f t="array" ref="U1694">MAX(IF((DiscreteStatsTable[GroupByKey]=DiscreteStatsTable[[#This Row],[GroupByKey]]),(DiscreteStatsTable[GroupByKey]=DiscreteStatsTable[[#This Row],[GroupByKey]])*DiscreteStatsTable[Maximum]))</f>
        <v>0</v>
      </c>
      <c r="V1694" s="5" cm="1">
        <f t="array" ref="V1694">IFERROR(AVERAGE(IF((DiscreteStatsTable[GroupByKey]=DiscreteStatsTable[[#This Row],[GroupByKey]]),(DiscreteStatsTable[GroupByKey]=DiscreteStatsTable[[#This Row],[GroupByKey]])*DiscreteStatsTable[NumberObservations])),0)</f>
        <v>305.8</v>
      </c>
      <c r="W1694" s="5">
        <f>IF((DiscreteStatsTable[[#This Row],[RepsRequested]]&gt;1),DiscreteStatsTable[[#This Row],[HalfWidth]],DiscreteStatsTable[[#This Row],[BatchMeansHalfWidth]])</f>
        <v>0</v>
      </c>
      <c r="X1694" s="5" cm="1">
        <f t="array" ref="X1694">COUNT(IF((DiscreteStatsTable[GroupByKey]=DiscreteStatsTable[[#This Row],[GroupByKey]]),(DiscreteStatsTable[GroupByKey]=DiscreteStatsTable[[#This Row],[GroupByKey]])*DiscreteStatsTable[Replication]))</f>
        <v>50</v>
      </c>
      <c r="Y1694" s="5">
        <f>IF(DiscreteStatsTable[[#This Row],[RepsRequested]]=DiscreteStatsTable[[#This Row],[RepsWithStatObserved]],1,0)</f>
        <v>1</v>
      </c>
    </row>
    <row r="1695" spans="1:25" x14ac:dyDescent="0.25">
      <c r="A1695" t="s">
        <v>68</v>
      </c>
      <c r="B1695" t="s">
        <v>70</v>
      </c>
      <c r="C1695">
        <v>49</v>
      </c>
      <c r="D1695" t="s">
        <v>99</v>
      </c>
      <c r="E1695" t="s">
        <v>78</v>
      </c>
      <c r="F1695" t="s">
        <v>73</v>
      </c>
      <c r="G1695">
        <v>0.40009556787601003</v>
      </c>
      <c r="H1695">
        <v>2E+20</v>
      </c>
      <c r="I1695">
        <v>0</v>
      </c>
      <c r="J1695">
        <v>4.5143171757013096</v>
      </c>
      <c r="K1695">
        <v>306</v>
      </c>
      <c r="L169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95" s="5" cm="1">
        <f t="array" ref="M1695">MAX(IF((ProjectInfoTable[ProjectName]=DiscreteStatsTable[[#This Row],[ProjectName]]),(ProjectInfoTable[ProjectName]=DiscreteStatsTable[[#This Row],[ProjectName]])*ProjectInfoTable[NumberOfReplications]))</f>
        <v>50</v>
      </c>
      <c r="N1695" s="5" cm="1">
        <f t="array" ref="N1695">IFERROR(AVERAGE(IF((DiscreteStatsTable[GroupByKey]=DiscreteStatsTable[[#This Row],[GroupByKey]]),(DiscreteStatsTable[GroupByKey]=DiscreteStatsTable[[#This Row],[GroupByKey]])*DiscreteStatsTable[Average])),0)</f>
        <v>0.39514726730674299</v>
      </c>
      <c r="O1695" s="5" cm="1">
        <f t="array" ref="O1695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695" s="5" cm="1">
        <f t="array" ref="P1695">MAX(IF((ProjectInfoTable[ProjectName]=DiscreteStatsTable[[#This Row],[ProjectName]]),(ProjectInfoTable[ProjectName]=DiscreteStatsTable[[#This Row],[ProjectName]])*ProjectInfoTable[ConfidenceInterval]))</f>
        <v>0.95</v>
      </c>
      <c r="Q1695" s="5">
        <f>IF(AND(DiscreteStatsTable[[#This Row],[RepsWithStatObserved]]=1,Y1695=0),200000000000000000000,IFERROR(_xlfn.T.INV.2T(1 -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695" s="5" cm="1">
        <f t="array" ref="R1695">MIN(IF((DiscreteStatsTable[GroupByKey]=DiscreteStatsTable[[#This Row],[GroupByKey]]),(DiscreteStatsTable[GroupByKey]=DiscreteStatsTable[[#This Row],[GroupByKey]])*DiscreteStatsTable[Average]))</f>
        <v>0.237432783899929</v>
      </c>
      <c r="S1695" s="5" cm="1">
        <f t="array" ref="S1695">MAX(IF((DiscreteStatsTable[GroupByKey]=DiscreteStatsTable[[#This Row],[GroupByKey]]),(DiscreteStatsTable[GroupByKey]=DiscreteStatsTable[[#This Row],[GroupByKey]])*DiscreteStatsTable[Average]))</f>
        <v>0.84867511073416402</v>
      </c>
      <c r="T1695" s="5" cm="1">
        <f t="array" ref="T1695">MIN(IF((DiscreteStatsTable[GroupByKey]=DiscreteStatsTable[[#This Row],[GroupByKey]]),(DiscreteStatsTable[GroupByKey]=DiscreteStatsTable[[#This Row],[GroupByKey]])*DiscreteStatsTable[Minimum]))</f>
        <v>0</v>
      </c>
      <c r="U1695" s="5" cm="1">
        <f t="array" ref="U1695">MAX(IF((DiscreteStatsTable[GroupByKey]=DiscreteStatsTable[[#This Row],[GroupByKey]]),(DiscreteStatsTable[GroupByKey]=DiscreteStatsTable[[#This Row],[GroupByKey]])*DiscreteStatsTable[Maximum]))</f>
        <v>8.0759045309264508</v>
      </c>
      <c r="V1695" s="5" cm="1">
        <f t="array" ref="V1695">IFERROR(AVERAGE(IF((DiscreteStatsTable[GroupByKey]=DiscreteStatsTable[[#This Row],[GroupByKey]]),(DiscreteStatsTable[GroupByKey]=DiscreteStatsTable[[#This Row],[GroupByKey]])*DiscreteStatsTable[NumberObservations])),0)</f>
        <v>305.8</v>
      </c>
      <c r="W1695" s="5">
        <f>IF((DiscreteStatsTable[[#This Row],[RepsRequested]]&gt;1),DiscreteStatsTable[[#This Row],[HalfWidth]],DiscreteStatsTable[[#This Row],[BatchMeansHalfWidth]])</f>
        <v>3.0763164648454102E-2</v>
      </c>
      <c r="X1695" s="5" cm="1">
        <f t="array" ref="X1695">COUNT(IF((DiscreteStatsTable[GroupByKey]=DiscreteStatsTable[[#This Row],[GroupByKey]]),(DiscreteStatsTable[GroupByKey]=DiscreteStatsTable[[#This Row],[GroupByKey]])*DiscreteStatsTable[Replication]))</f>
        <v>50</v>
      </c>
      <c r="Y1695" s="5">
        <f>IF(DiscreteStatsTable[[#This Row],[RepsRequested]]=DiscreteStatsTable[[#This Row],[RepsWithStatObserved]],1,0)</f>
        <v>1</v>
      </c>
    </row>
    <row r="1696" spans="1:25" x14ac:dyDescent="0.25">
      <c r="A1696" t="s">
        <v>68</v>
      </c>
      <c r="B1696" t="s">
        <v>70</v>
      </c>
      <c r="C1696">
        <v>50</v>
      </c>
      <c r="D1696" t="s">
        <v>99</v>
      </c>
      <c r="E1696" t="s">
        <v>72</v>
      </c>
      <c r="F1696" t="s">
        <v>73</v>
      </c>
      <c r="G1696">
        <v>0.119735486835631</v>
      </c>
      <c r="H1696">
        <v>2E+20</v>
      </c>
      <c r="I1696">
        <v>5.3247203322916901E-2</v>
      </c>
      <c r="J1696">
        <v>0.22800356136657099</v>
      </c>
      <c r="K1696">
        <v>305</v>
      </c>
      <c r="L169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96" s="5" cm="1">
        <f t="array" ref="M1696">MAX(IF((ProjectInfoTable[ProjectName]=DiscreteStatsTable[[#This Row],[ProjectName]]),(ProjectInfoTable[ProjectName]=DiscreteStatsTable[[#This Row],[ProjectName]])*ProjectInfoTable[NumberOfReplications]))</f>
        <v>50</v>
      </c>
      <c r="N1696" s="5" cm="1">
        <f t="array" ref="N1696">IFERROR(AVERAGE(IF((DiscreteStatsTable[GroupByKey]=DiscreteStatsTable[[#This Row],[GroupByKey]]),(DiscreteStatsTable[GroupByKey]=DiscreteStatsTable[[#This Row],[GroupByKey]])*DiscreteStatsTable[Average])),0)</f>
        <v>0.12177686007467209</v>
      </c>
      <c r="O1696" s="5" cm="1">
        <f t="array" ref="O1696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96" s="5" cm="1">
        <f t="array" ref="P1696">MAX(IF((ProjectInfoTable[ProjectName]=DiscreteStatsTable[[#This Row],[ProjectName]]),(ProjectInfoTable[ProjectName]=DiscreteStatsTable[[#This Row],[ProjectName]])*ProjectInfoTable[ConfidenceInterval]))</f>
        <v>0.95</v>
      </c>
      <c r="Q1696" s="5">
        <f>IF(AND(DiscreteStatsTable[[#This Row],[RepsWithStatObserved]]=1,Y1696=0),200000000000000000000,IFERROR(_xlfn.T.INV.2T(1 -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96" s="5" cm="1">
        <f t="array" ref="R1696">MIN(IF((DiscreteStatsTable[GroupByKey]=DiscreteStatsTable[[#This Row],[GroupByKey]]),(DiscreteStatsTable[GroupByKey]=DiscreteStatsTable[[#This Row],[GroupByKey]])*DiscreteStatsTable[Average]))</f>
        <v>0.118188408210118</v>
      </c>
      <c r="S1696" s="5" cm="1">
        <f t="array" ref="S1696">MAX(IF((DiscreteStatsTable[GroupByKey]=DiscreteStatsTable[[#This Row],[GroupByKey]]),(DiscreteStatsTable[GroupByKey]=DiscreteStatsTable[[#This Row],[GroupByKey]])*DiscreteStatsTable[Average]))</f>
        <v>0.12678788848097999</v>
      </c>
      <c r="T1696" s="5" cm="1">
        <f t="array" ref="T1696">MIN(IF((DiscreteStatsTable[GroupByKey]=DiscreteStatsTable[[#This Row],[GroupByKey]]),(DiscreteStatsTable[GroupByKey]=DiscreteStatsTable[[#This Row],[GroupByKey]])*DiscreteStatsTable[Minimum]))</f>
        <v>5.0204876038262097E-2</v>
      </c>
      <c r="U1696" s="5" cm="1">
        <f t="array" ref="U1696">MAX(IF((DiscreteStatsTable[GroupByKey]=DiscreteStatsTable[[#This Row],[GroupByKey]]),(DiscreteStatsTable[GroupByKey]=DiscreteStatsTable[[#This Row],[GroupByKey]])*DiscreteStatsTable[Maximum]))</f>
        <v>0.23262438213749501</v>
      </c>
      <c r="V1696" s="5" cm="1">
        <f t="array" ref="V1696">IFERROR(AVERAGE(IF((DiscreteStatsTable[GroupByKey]=DiscreteStatsTable[[#This Row],[GroupByKey]]),(DiscreteStatsTable[GroupByKey]=DiscreteStatsTable[[#This Row],[GroupByKey]])*DiscreteStatsTable[NumberObservations])),0)</f>
        <v>305.8</v>
      </c>
      <c r="W1696" s="5">
        <f>IF((DiscreteStatsTable[[#This Row],[RepsRequested]]&gt;1),DiscreteStatsTable[[#This Row],[HalfWidth]],DiscreteStatsTable[[#This Row],[BatchMeansHalfWidth]])</f>
        <v>6.3220777360200328E-4</v>
      </c>
      <c r="X1696" s="5" cm="1">
        <f t="array" ref="X1696">COUNT(IF((DiscreteStatsTable[GroupByKey]=DiscreteStatsTable[[#This Row],[GroupByKey]]),(DiscreteStatsTable[GroupByKey]=DiscreteStatsTable[[#This Row],[GroupByKey]])*DiscreteStatsTable[Replication]))</f>
        <v>50</v>
      </c>
      <c r="Y1696" s="5">
        <f>IF(DiscreteStatsTable[[#This Row],[RepsRequested]]=DiscreteStatsTable[[#This Row],[RepsWithStatObserved]],1,0)</f>
        <v>1</v>
      </c>
    </row>
    <row r="1697" spans="1:25" x14ac:dyDescent="0.25">
      <c r="A1697" t="s">
        <v>68</v>
      </c>
      <c r="B1697" t="s">
        <v>70</v>
      </c>
      <c r="C1697">
        <v>50</v>
      </c>
      <c r="D1697" t="s">
        <v>99</v>
      </c>
      <c r="E1697" t="s">
        <v>74</v>
      </c>
      <c r="F1697" t="s">
        <v>73</v>
      </c>
      <c r="G1697">
        <v>3.91632539758317</v>
      </c>
      <c r="H1697">
        <v>2E+20</v>
      </c>
      <c r="I1697">
        <v>1.59741609968751</v>
      </c>
      <c r="J1697">
        <v>8.9560710025044692</v>
      </c>
      <c r="K1697">
        <v>305</v>
      </c>
      <c r="L169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97" s="5" cm="1">
        <f t="array" ref="M1697">MAX(IF((ProjectInfoTable[ProjectName]=DiscreteStatsTable[[#This Row],[ProjectName]]),(ProjectInfoTable[ProjectName]=DiscreteStatsTable[[#This Row],[ProjectName]])*ProjectInfoTable[NumberOfReplications]))</f>
        <v>50</v>
      </c>
      <c r="N1697" s="5" cm="1">
        <f t="array" ref="N1697">IFERROR(AVERAGE(IF((DiscreteStatsTable[GroupByKey]=DiscreteStatsTable[[#This Row],[GroupByKey]]),(DiscreteStatsTable[GroupByKey]=DiscreteStatsTable[[#This Row],[GroupByKey]])*DiscreteStatsTable[Average])),0)</f>
        <v>4.0484530695469045</v>
      </c>
      <c r="O1697" s="5" cm="1">
        <f t="array" ref="O1697">IFERROR(_xlfn.STDEV.S(IF((DiscreteStatsTable[GroupByKey]=DiscreteStatsTable[[#This Row],[GroupByKey]]),(DiscreteStatsTable[GroupByKey]=DiscreteStatsTable[[#This Row],[GroupByKey]])*DiscreteStatsTable[Average])),0)</f>
        <v>0.15396567127313909</v>
      </c>
      <c r="P1697" s="5" cm="1">
        <f t="array" ref="P1697">MAX(IF((ProjectInfoTable[ProjectName]=DiscreteStatsTable[[#This Row],[ProjectName]]),(ProjectInfoTable[ProjectName]=DiscreteStatsTable[[#This Row],[ProjectName]])*ProjectInfoTable[ConfidenceInterval]))</f>
        <v>0.95</v>
      </c>
      <c r="Q1697" s="5">
        <f>IF(AND(DiscreteStatsTable[[#This Row],[RepsWithStatObserved]]=1,Y1697=0),200000000000000000000,IFERROR(_xlfn.T.INV.2T(1 -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4.3756559630115342E-2</v>
      </c>
      <c r="R1697" s="5" cm="1">
        <f t="array" ref="R1697">MIN(IF((DiscreteStatsTable[GroupByKey]=DiscreteStatsTable[[#This Row],[GroupByKey]]),(DiscreteStatsTable[GroupByKey]=DiscreteStatsTable[[#This Row],[GroupByKey]])*DiscreteStatsTable[Average]))</f>
        <v>3.8225886263195901</v>
      </c>
      <c r="S1697" s="5" cm="1">
        <f t="array" ref="S1697">MAX(IF((DiscreteStatsTable[GroupByKey]=DiscreteStatsTable[[#This Row],[GroupByKey]]),(DiscreteStatsTable[GroupByKey]=DiscreteStatsTable[[#This Row],[GroupByKey]])*DiscreteStatsTable[Average]))</f>
        <v>4.5313661665321696</v>
      </c>
      <c r="T1697" s="5" cm="1">
        <f t="array" ref="T1697">MIN(IF((DiscreteStatsTable[GroupByKey]=DiscreteStatsTable[[#This Row],[GroupByKey]]),(DiscreteStatsTable[GroupByKey]=DiscreteStatsTable[[#This Row],[GroupByKey]])*DiscreteStatsTable[Minimum]))</f>
        <v>1.5061462811478601</v>
      </c>
      <c r="U1697" s="5" cm="1">
        <f t="array" ref="U1697">MAX(IF((DiscreteStatsTable[GroupByKey]=DiscreteStatsTable[[#This Row],[GroupByKey]]),(DiscreteStatsTable[GroupByKey]=DiscreteStatsTable[[#This Row],[GroupByKey]])*DiscreteStatsTable[Maximum]))</f>
        <v>12.7448467115066</v>
      </c>
      <c r="V1697" s="5" cm="1">
        <f t="array" ref="V1697">IFERROR(AVERAGE(IF((DiscreteStatsTable[GroupByKey]=DiscreteStatsTable[[#This Row],[GroupByKey]]),(DiscreteStatsTable[GroupByKey]=DiscreteStatsTable[[#This Row],[GroupByKey]])*DiscreteStatsTable[NumberObservations])),0)</f>
        <v>305.8</v>
      </c>
      <c r="W1697" s="5">
        <f>IF((DiscreteStatsTable[[#This Row],[RepsRequested]]&gt;1),DiscreteStatsTable[[#This Row],[HalfWidth]],DiscreteStatsTable[[#This Row],[BatchMeansHalfWidth]])</f>
        <v>4.3756559630115342E-2</v>
      </c>
      <c r="X1697" s="5" cm="1">
        <f t="array" ref="X1697">COUNT(IF((DiscreteStatsTable[GroupByKey]=DiscreteStatsTable[[#This Row],[GroupByKey]]),(DiscreteStatsTable[GroupByKey]=DiscreteStatsTable[[#This Row],[GroupByKey]])*DiscreteStatsTable[Replication]))</f>
        <v>50</v>
      </c>
      <c r="Y1697" s="5">
        <f>IF(DiscreteStatsTable[[#This Row],[RepsRequested]]=DiscreteStatsTable[[#This Row],[RepsWithStatObserved]],1,0)</f>
        <v>1</v>
      </c>
    </row>
    <row r="1698" spans="1:25" x14ac:dyDescent="0.25">
      <c r="A1698" t="s">
        <v>68</v>
      </c>
      <c r="B1698" t="s">
        <v>70</v>
      </c>
      <c r="C1698">
        <v>50</v>
      </c>
      <c r="D1698" t="s">
        <v>99</v>
      </c>
      <c r="E1698" t="s">
        <v>75</v>
      </c>
      <c r="F1698" t="s">
        <v>73</v>
      </c>
      <c r="G1698">
        <v>0.119735486835631</v>
      </c>
      <c r="H1698">
        <v>2E+20</v>
      </c>
      <c r="I1698">
        <v>5.3247203322916901E-2</v>
      </c>
      <c r="J1698">
        <v>0.22800356136657099</v>
      </c>
      <c r="K1698">
        <v>305</v>
      </c>
      <c r="L169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98" s="5" cm="1">
        <f t="array" ref="M1698">MAX(IF((ProjectInfoTable[ProjectName]=DiscreteStatsTable[[#This Row],[ProjectName]]),(ProjectInfoTable[ProjectName]=DiscreteStatsTable[[#This Row],[ProjectName]])*ProjectInfoTable[NumberOfReplications]))</f>
        <v>50</v>
      </c>
      <c r="N1698" s="5" cm="1">
        <f t="array" ref="N1698">IFERROR(AVERAGE(IF((DiscreteStatsTable[GroupByKey]=DiscreteStatsTable[[#This Row],[GroupByKey]]),(DiscreteStatsTable[GroupByKey]=DiscreteStatsTable[[#This Row],[GroupByKey]])*DiscreteStatsTable[Average])),0)</f>
        <v>0.12177686007467209</v>
      </c>
      <c r="O1698" s="5" cm="1">
        <f t="array" ref="O1698">IFERROR(_xlfn.STDEV.S(IF((DiscreteStatsTable[GroupByKey]=DiscreteStatsTable[[#This Row],[GroupByKey]]),(DiscreteStatsTable[GroupByKey]=DiscreteStatsTable[[#This Row],[GroupByKey]])*DiscreteStatsTable[Average])),0)</f>
        <v>2.2245417617279112E-3</v>
      </c>
      <c r="P1698" s="5" cm="1">
        <f t="array" ref="P1698">MAX(IF((ProjectInfoTable[ProjectName]=DiscreteStatsTable[[#This Row],[ProjectName]]),(ProjectInfoTable[ProjectName]=DiscreteStatsTable[[#This Row],[ProjectName]])*ProjectInfoTable[ConfidenceInterval]))</f>
        <v>0.95</v>
      </c>
      <c r="Q1698" s="5">
        <f>IF(AND(DiscreteStatsTable[[#This Row],[RepsWithStatObserved]]=1,Y1698=0),200000000000000000000,IFERROR(_xlfn.T.INV.2T(1 -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6.3220777360200328E-4</v>
      </c>
      <c r="R1698" s="5" cm="1">
        <f t="array" ref="R1698">MIN(IF((DiscreteStatsTable[GroupByKey]=DiscreteStatsTable[[#This Row],[GroupByKey]]),(DiscreteStatsTable[GroupByKey]=DiscreteStatsTable[[#This Row],[GroupByKey]])*DiscreteStatsTable[Average]))</f>
        <v>0.118188408210118</v>
      </c>
      <c r="S1698" s="5" cm="1">
        <f t="array" ref="S1698">MAX(IF((DiscreteStatsTable[GroupByKey]=DiscreteStatsTable[[#This Row],[GroupByKey]]),(DiscreteStatsTable[GroupByKey]=DiscreteStatsTable[[#This Row],[GroupByKey]])*DiscreteStatsTable[Average]))</f>
        <v>0.12678788848097999</v>
      </c>
      <c r="T1698" s="5" cm="1">
        <f t="array" ref="T1698">MIN(IF((DiscreteStatsTable[GroupByKey]=DiscreteStatsTable[[#This Row],[GroupByKey]]),(DiscreteStatsTable[GroupByKey]=DiscreteStatsTable[[#This Row],[GroupByKey]])*DiscreteStatsTable[Minimum]))</f>
        <v>5.0204876038262097E-2</v>
      </c>
      <c r="U1698" s="5" cm="1">
        <f t="array" ref="U1698">MAX(IF((DiscreteStatsTable[GroupByKey]=DiscreteStatsTable[[#This Row],[GroupByKey]]),(DiscreteStatsTable[GroupByKey]=DiscreteStatsTable[[#This Row],[GroupByKey]])*DiscreteStatsTable[Maximum]))</f>
        <v>0.23262438213749501</v>
      </c>
      <c r="V1698" s="5" cm="1">
        <f t="array" ref="V1698">IFERROR(AVERAGE(IF((DiscreteStatsTable[GroupByKey]=DiscreteStatsTable[[#This Row],[GroupByKey]]),(DiscreteStatsTable[GroupByKey]=DiscreteStatsTable[[#This Row],[GroupByKey]])*DiscreteStatsTable[NumberObservations])),0)</f>
        <v>305.8</v>
      </c>
      <c r="W1698" s="5">
        <f>IF((DiscreteStatsTable[[#This Row],[RepsRequested]]&gt;1),DiscreteStatsTable[[#This Row],[HalfWidth]],DiscreteStatsTable[[#This Row],[BatchMeansHalfWidth]])</f>
        <v>6.3220777360200328E-4</v>
      </c>
      <c r="X1698" s="5" cm="1">
        <f t="array" ref="X1698">COUNT(IF((DiscreteStatsTable[GroupByKey]=DiscreteStatsTable[[#This Row],[GroupByKey]]),(DiscreteStatsTable[GroupByKey]=DiscreteStatsTable[[#This Row],[GroupByKey]])*DiscreteStatsTable[Replication]))</f>
        <v>50</v>
      </c>
      <c r="Y1698" s="5">
        <f>IF(DiscreteStatsTable[[#This Row],[RepsRequested]]=DiscreteStatsTable[[#This Row],[RepsWithStatObserved]],1,0)</f>
        <v>1</v>
      </c>
    </row>
    <row r="1699" spans="1:25" x14ac:dyDescent="0.25">
      <c r="A1699" t="s">
        <v>68</v>
      </c>
      <c r="B1699" t="s">
        <v>70</v>
      </c>
      <c r="C1699">
        <v>50</v>
      </c>
      <c r="D1699" t="s">
        <v>99</v>
      </c>
      <c r="E1699" t="s">
        <v>76</v>
      </c>
      <c r="F1699" t="s">
        <v>73</v>
      </c>
      <c r="G1699">
        <v>3.59206460506894</v>
      </c>
      <c r="H1699">
        <v>2E+20</v>
      </c>
      <c r="I1699">
        <v>1.59741609968751</v>
      </c>
      <c r="J1699">
        <v>6.8401068409971204</v>
      </c>
      <c r="K1699">
        <v>305</v>
      </c>
      <c r="L169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99" s="5" cm="1">
        <f t="array" ref="M1699">MAX(IF((ProjectInfoTable[ProjectName]=DiscreteStatsTable[[#This Row],[ProjectName]]),(ProjectInfoTable[ProjectName]=DiscreteStatsTable[[#This Row],[ProjectName]])*ProjectInfoTable[NumberOfReplications]))</f>
        <v>50</v>
      </c>
      <c r="N1699" s="5" cm="1">
        <f t="array" ref="N1699">IFERROR(AVERAGE(IF((DiscreteStatsTable[GroupByKey]=DiscreteStatsTable[[#This Row],[GroupByKey]]),(DiscreteStatsTable[GroupByKey]=DiscreteStatsTable[[#This Row],[GroupByKey]])*DiscreteStatsTable[Average])),0)</f>
        <v>3.653305802240161</v>
      </c>
      <c r="O1699" s="5" cm="1">
        <f t="array" ref="O1699">IFERROR(_xlfn.STDEV.S(IF((DiscreteStatsTable[GroupByKey]=DiscreteStatsTable[[#This Row],[GroupByKey]]),(DiscreteStatsTable[GroupByKey]=DiscreteStatsTable[[#This Row],[GroupByKey]])*DiscreteStatsTable[Average])),0)</f>
        <v>6.6736252851838568E-2</v>
      </c>
      <c r="P1699" s="5" cm="1">
        <f t="array" ref="P1699">MAX(IF((ProjectInfoTable[ProjectName]=DiscreteStatsTable[[#This Row],[ProjectName]]),(ProjectInfoTable[ProjectName]=DiscreteStatsTable[[#This Row],[ProjectName]])*ProjectInfoTable[ConfidenceInterval]))</f>
        <v>0.95</v>
      </c>
      <c r="Q1699" s="5">
        <f>IF(AND(DiscreteStatsTable[[#This Row],[RepsWithStatObserved]]=1,Y1699=0),200000000000000000000,IFERROR(_xlfn.T.INV.2T(1 -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1.8966233208060453E-2</v>
      </c>
      <c r="R1699" s="5" cm="1">
        <f t="array" ref="R1699">MIN(IF((DiscreteStatsTable[GroupByKey]=DiscreteStatsTable[[#This Row],[GroupByKey]]),(DiscreteStatsTable[GroupByKey]=DiscreteStatsTable[[#This Row],[GroupByKey]])*DiscreteStatsTable[Average]))</f>
        <v>3.54565224630353</v>
      </c>
      <c r="S1699" s="5" cm="1">
        <f t="array" ref="S1699">MAX(IF((DiscreteStatsTable[GroupByKey]=DiscreteStatsTable[[#This Row],[GroupByKey]]),(DiscreteStatsTable[GroupByKey]=DiscreteStatsTable[[#This Row],[GroupByKey]])*DiscreteStatsTable[Average]))</f>
        <v>3.8036366544294</v>
      </c>
      <c r="T1699" s="5" cm="1">
        <f t="array" ref="T1699">MIN(IF((DiscreteStatsTable[GroupByKey]=DiscreteStatsTable[[#This Row],[GroupByKey]]),(DiscreteStatsTable[GroupByKey]=DiscreteStatsTable[[#This Row],[GroupByKey]])*DiscreteStatsTable[Minimum]))</f>
        <v>1.5061462811478601</v>
      </c>
      <c r="U1699" s="5" cm="1">
        <f t="array" ref="U1699">MAX(IF((DiscreteStatsTable[GroupByKey]=DiscreteStatsTable[[#This Row],[GroupByKey]]),(DiscreteStatsTable[GroupByKey]=DiscreteStatsTable[[#This Row],[GroupByKey]])*DiscreteStatsTable[Maximum]))</f>
        <v>6.9787314641248503</v>
      </c>
      <c r="V1699" s="5" cm="1">
        <f t="array" ref="V1699">IFERROR(AVERAGE(IF((DiscreteStatsTable[GroupByKey]=DiscreteStatsTable[[#This Row],[GroupByKey]]),(DiscreteStatsTable[GroupByKey]=DiscreteStatsTable[[#This Row],[GroupByKey]])*DiscreteStatsTable[NumberObservations])),0)</f>
        <v>305.8</v>
      </c>
      <c r="W1699" s="5">
        <f>IF((DiscreteStatsTable[[#This Row],[RepsRequested]]&gt;1),DiscreteStatsTable[[#This Row],[HalfWidth]],DiscreteStatsTable[[#This Row],[BatchMeansHalfWidth]])</f>
        <v>1.8966233208060453E-2</v>
      </c>
      <c r="X1699" s="5" cm="1">
        <f t="array" ref="X1699">COUNT(IF((DiscreteStatsTable[GroupByKey]=DiscreteStatsTable[[#This Row],[GroupByKey]]),(DiscreteStatsTable[GroupByKey]=DiscreteStatsTable[[#This Row],[GroupByKey]])*DiscreteStatsTable[Replication]))</f>
        <v>50</v>
      </c>
      <c r="Y1699" s="5">
        <f>IF(DiscreteStatsTable[[#This Row],[RepsRequested]]=DiscreteStatsTable[[#This Row],[RepsWithStatObserved]],1,0)</f>
        <v>1</v>
      </c>
    </row>
    <row r="1700" spans="1:25" x14ac:dyDescent="0.25">
      <c r="A1700" t="s">
        <v>68</v>
      </c>
      <c r="B1700" t="s">
        <v>70</v>
      </c>
      <c r="C1700">
        <v>50</v>
      </c>
      <c r="D1700" t="s">
        <v>99</v>
      </c>
      <c r="E1700" t="s">
        <v>77</v>
      </c>
      <c r="F1700" t="s">
        <v>73</v>
      </c>
      <c r="G1700">
        <v>0</v>
      </c>
      <c r="H1700">
        <v>2E+20</v>
      </c>
      <c r="I1700">
        <v>0</v>
      </c>
      <c r="J1700">
        <v>0</v>
      </c>
      <c r="K1700">
        <v>305</v>
      </c>
      <c r="L170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700" s="5" cm="1">
        <f t="array" ref="M1700">MAX(IF((ProjectInfoTable[ProjectName]=DiscreteStatsTable[[#This Row],[ProjectName]]),(ProjectInfoTable[ProjectName]=DiscreteStatsTable[[#This Row],[ProjectName]])*ProjectInfoTable[NumberOfReplications]))</f>
        <v>50</v>
      </c>
      <c r="N1700" s="5" cm="1">
        <f t="array" ref="N1700">IFERROR(AVERAGE(IF((DiscreteStatsTable[GroupByKey]=DiscreteStatsTable[[#This Row],[GroupByKey]]),(DiscreteStatsTable[GroupByKey]=DiscreteStatsTable[[#This Row],[GroupByKey]])*DiscreteStatsTable[Average])),0)</f>
        <v>0</v>
      </c>
      <c r="O1700" s="5" cm="1">
        <f t="array" ref="O1700">IFERROR(_xlfn.STDEV.S(IF((DiscreteStatsTable[GroupByKey]=DiscreteStatsTable[[#This Row],[GroupByKey]]),(DiscreteStatsTable[GroupByKey]=DiscreteStatsTable[[#This Row],[GroupByKey]])*DiscreteStatsTable[Average])),0)</f>
        <v>0</v>
      </c>
      <c r="P1700" s="5" cm="1">
        <f t="array" ref="P1700">MAX(IF((ProjectInfoTable[ProjectName]=DiscreteStatsTable[[#This Row],[ProjectName]]),(ProjectInfoTable[ProjectName]=DiscreteStatsTable[[#This Row],[ProjectName]])*ProjectInfoTable[ConfidenceInterval]))</f>
        <v>0.95</v>
      </c>
      <c r="Q1700" s="5">
        <f>IF(AND(DiscreteStatsTable[[#This Row],[RepsWithStatObserved]]=1,Y1700=0),200000000000000000000,IFERROR(_xlfn.T.INV.2T(1 -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0" s="5" cm="1">
        <f t="array" ref="R1700">MIN(IF((DiscreteStatsTable[GroupByKey]=DiscreteStatsTable[[#This Row],[GroupByKey]]),(DiscreteStatsTable[GroupByKey]=DiscreteStatsTable[[#This Row],[GroupByKey]])*DiscreteStatsTable[Average]))</f>
        <v>0</v>
      </c>
      <c r="S1700" s="5" cm="1">
        <f t="array" ref="S1700">MAX(IF((DiscreteStatsTable[GroupByKey]=DiscreteStatsTable[[#This Row],[GroupByKey]]),(DiscreteStatsTable[GroupByKey]=DiscreteStatsTable[[#This Row],[GroupByKey]])*DiscreteStatsTable[Average]))</f>
        <v>0</v>
      </c>
      <c r="T1700" s="5" cm="1">
        <f t="array" ref="T1700">MIN(IF((DiscreteStatsTable[GroupByKey]=DiscreteStatsTable[[#This Row],[GroupByKey]]),(DiscreteStatsTable[GroupByKey]=DiscreteStatsTable[[#This Row],[GroupByKey]])*DiscreteStatsTable[Minimum]))</f>
        <v>0</v>
      </c>
      <c r="U1700" s="5" cm="1">
        <f t="array" ref="U1700">MAX(IF((DiscreteStatsTable[GroupByKey]=DiscreteStatsTable[[#This Row],[GroupByKey]]),(DiscreteStatsTable[GroupByKey]=DiscreteStatsTable[[#This Row],[GroupByKey]])*DiscreteStatsTable[Maximum]))</f>
        <v>0</v>
      </c>
      <c r="V1700" s="5" cm="1">
        <f t="array" ref="V1700">IFERROR(AVERAGE(IF((DiscreteStatsTable[GroupByKey]=DiscreteStatsTable[[#This Row],[GroupByKey]]),(DiscreteStatsTable[GroupByKey]=DiscreteStatsTable[[#This Row],[GroupByKey]])*DiscreteStatsTable[NumberObservations])),0)</f>
        <v>305.8</v>
      </c>
      <c r="W1700" s="5">
        <f>IF((DiscreteStatsTable[[#This Row],[RepsRequested]]&gt;1),DiscreteStatsTable[[#This Row],[HalfWidth]],DiscreteStatsTable[[#This Row],[BatchMeansHalfWidth]])</f>
        <v>0</v>
      </c>
      <c r="X1700" s="5" cm="1">
        <f t="array" ref="X1700">COUNT(IF((DiscreteStatsTable[GroupByKey]=DiscreteStatsTable[[#This Row],[GroupByKey]]),(DiscreteStatsTable[GroupByKey]=DiscreteStatsTable[[#This Row],[GroupByKey]])*DiscreteStatsTable[Replication]))</f>
        <v>50</v>
      </c>
      <c r="Y1700" s="5">
        <f>IF(DiscreteStatsTable[[#This Row],[RepsRequested]]=DiscreteStatsTable[[#This Row],[RepsWithStatObserved]],1,0)</f>
        <v>1</v>
      </c>
    </row>
    <row r="1701" spans="1:25" x14ac:dyDescent="0.25">
      <c r="A1701" t="s">
        <v>68</v>
      </c>
      <c r="B1701" t="s">
        <v>70</v>
      </c>
      <c r="C1701">
        <v>50</v>
      </c>
      <c r="D1701" t="s">
        <v>99</v>
      </c>
      <c r="E1701" t="s">
        <v>78</v>
      </c>
      <c r="F1701" t="s">
        <v>73</v>
      </c>
      <c r="G1701">
        <v>0.32426079251422402</v>
      </c>
      <c r="H1701">
        <v>2E+20</v>
      </c>
      <c r="I1701">
        <v>0</v>
      </c>
      <c r="J1701">
        <v>3.9712906577631202</v>
      </c>
      <c r="K1701">
        <v>305</v>
      </c>
      <c r="L170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701" s="5" cm="1">
        <f t="array" ref="M1701">MAX(IF((ProjectInfoTable[ProjectName]=DiscreteStatsTable[[#This Row],[ProjectName]]),(ProjectInfoTable[ProjectName]=DiscreteStatsTable[[#This Row],[ProjectName]])*ProjectInfoTable[NumberOfReplications]))</f>
        <v>50</v>
      </c>
      <c r="N1701" s="5" cm="1">
        <f t="array" ref="N1701">IFERROR(AVERAGE(IF((DiscreteStatsTable[GroupByKey]=DiscreteStatsTable[[#This Row],[GroupByKey]]),(DiscreteStatsTable[GroupByKey]=DiscreteStatsTable[[#This Row],[GroupByKey]])*DiscreteStatsTable[Average])),0)</f>
        <v>0.39514726730674299</v>
      </c>
      <c r="O1701" s="5" cm="1">
        <f t="array" ref="O1701">IFERROR(_xlfn.STDEV.S(IF((DiscreteStatsTable[GroupByKey]=DiscreteStatsTable[[#This Row],[GroupByKey]]),(DiscreteStatsTable[GroupByKey]=DiscreteStatsTable[[#This Row],[GroupByKey]])*DiscreteStatsTable[Average])),0)</f>
        <v>0.10824597124691386</v>
      </c>
      <c r="P1701" s="5" cm="1">
        <f t="array" ref="P1701">MAX(IF((ProjectInfoTable[ProjectName]=DiscreteStatsTable[[#This Row],[ProjectName]]),(ProjectInfoTable[ProjectName]=DiscreteStatsTable[[#This Row],[ProjectName]])*ProjectInfoTable[ConfidenceInterval]))</f>
        <v>0.95</v>
      </c>
      <c r="Q1701" s="5">
        <f>IF(AND(DiscreteStatsTable[[#This Row],[RepsWithStatObserved]]=1,Y1701=0),200000000000000000000,IFERROR(_xlfn.T.INV.2T(1 -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3.0763164648454102E-2</v>
      </c>
      <c r="R1701" s="5" cm="1">
        <f t="array" ref="R1701">MIN(IF((DiscreteStatsTable[GroupByKey]=DiscreteStatsTable[[#This Row],[GroupByKey]]),(DiscreteStatsTable[GroupByKey]=DiscreteStatsTable[[#This Row],[GroupByKey]])*DiscreteStatsTable[Average]))</f>
        <v>0.237432783899929</v>
      </c>
      <c r="S1701" s="5" cm="1">
        <f t="array" ref="S1701">MAX(IF((DiscreteStatsTable[GroupByKey]=DiscreteStatsTable[[#This Row],[GroupByKey]]),(DiscreteStatsTable[GroupByKey]=DiscreteStatsTable[[#This Row],[GroupByKey]])*DiscreteStatsTable[Average]))</f>
        <v>0.84867511073416402</v>
      </c>
      <c r="T1701" s="5" cm="1">
        <f t="array" ref="T1701">MIN(IF((DiscreteStatsTable[GroupByKey]=DiscreteStatsTable[[#This Row],[GroupByKey]]),(DiscreteStatsTable[GroupByKey]=DiscreteStatsTable[[#This Row],[GroupByKey]])*DiscreteStatsTable[Minimum]))</f>
        <v>0</v>
      </c>
      <c r="U1701" s="5" cm="1">
        <f t="array" ref="U1701">MAX(IF((DiscreteStatsTable[GroupByKey]=DiscreteStatsTable[[#This Row],[GroupByKey]]),(DiscreteStatsTable[GroupByKey]=DiscreteStatsTable[[#This Row],[GroupByKey]])*DiscreteStatsTable[Maximum]))</f>
        <v>8.0759045309264508</v>
      </c>
      <c r="V1701" s="5" cm="1">
        <f t="array" ref="V1701">IFERROR(AVERAGE(IF((DiscreteStatsTable[GroupByKey]=DiscreteStatsTable[[#This Row],[GroupByKey]]),(DiscreteStatsTable[GroupByKey]=DiscreteStatsTable[[#This Row],[GroupByKey]])*DiscreteStatsTable[NumberObservations])),0)</f>
        <v>305.8</v>
      </c>
      <c r="W1701" s="5">
        <f>IF((DiscreteStatsTable[[#This Row],[RepsRequested]]&gt;1),DiscreteStatsTable[[#This Row],[HalfWidth]],DiscreteStatsTable[[#This Row],[BatchMeansHalfWidth]])</f>
        <v>3.0763164648454102E-2</v>
      </c>
      <c r="X1701" s="5" cm="1">
        <f t="array" ref="X1701">COUNT(IF((DiscreteStatsTable[GroupByKey]=DiscreteStatsTable[[#This Row],[GroupByKey]]),(DiscreteStatsTable[GroupByKey]=DiscreteStatsTable[[#This Row],[GroupByKey]])*DiscreteStatsTable[Replication]))</f>
        <v>50</v>
      </c>
      <c r="Y1701" s="5">
        <f>IF(DiscreteStatsTable[[#This Row],[RepsRequested]]=DiscreteStatsTable[[#This Row],[RepsWithStatObserved]],1,0)</f>
        <v>1</v>
      </c>
    </row>
    <row r="1702" spans="1:25" x14ac:dyDescent="0.25">
      <c r="A1702" t="s">
        <v>68</v>
      </c>
      <c r="B1702" t="s">
        <v>70</v>
      </c>
      <c r="C1702">
        <v>1</v>
      </c>
      <c r="D1702" t="s">
        <v>100</v>
      </c>
      <c r="E1702" t="s">
        <v>80</v>
      </c>
      <c r="F1702" t="s">
        <v>81</v>
      </c>
      <c r="G1702">
        <v>0</v>
      </c>
      <c r="H1702">
        <v>2E+20</v>
      </c>
      <c r="I1702">
        <v>0</v>
      </c>
      <c r="J1702">
        <v>0</v>
      </c>
      <c r="K1702">
        <v>310</v>
      </c>
      <c r="L170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02" s="5" cm="1">
        <f t="array" ref="M1702">MAX(IF((ProjectInfoTable[ProjectName]=DiscreteStatsTable[[#This Row],[ProjectName]]),(ProjectInfoTable[ProjectName]=DiscreteStatsTable[[#This Row],[ProjectName]])*ProjectInfoTable[NumberOfReplications]))</f>
        <v>50</v>
      </c>
      <c r="N1702" s="5" cm="1">
        <f t="array" ref="N1702">IFERROR(AVERAGE(IF((DiscreteStatsTable[GroupByKey]=DiscreteStatsTable[[#This Row],[GroupByKey]]),(DiscreteStatsTable[GroupByKey]=DiscreteStatsTable[[#This Row],[GroupByKey]])*DiscreteStatsTable[Average])),0)</f>
        <v>0</v>
      </c>
      <c r="O1702" s="5" cm="1">
        <f t="array" ref="O1702">IFERROR(_xlfn.STDEV.S(IF((DiscreteStatsTable[GroupByKey]=DiscreteStatsTable[[#This Row],[GroupByKey]]),(DiscreteStatsTable[GroupByKey]=DiscreteStatsTable[[#This Row],[GroupByKey]])*DiscreteStatsTable[Average])),0)</f>
        <v>0</v>
      </c>
      <c r="P1702" s="5" cm="1">
        <f t="array" ref="P1702">MAX(IF((ProjectInfoTable[ProjectName]=DiscreteStatsTable[[#This Row],[ProjectName]]),(ProjectInfoTable[ProjectName]=DiscreteStatsTable[[#This Row],[ProjectName]])*ProjectInfoTable[ConfidenceInterval]))</f>
        <v>0.95</v>
      </c>
      <c r="Q1702" s="5">
        <f>IF(AND(DiscreteStatsTable[[#This Row],[RepsWithStatObserved]]=1,Y1702=0),200000000000000000000,IFERROR(_xlfn.T.INV.2T(1 -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2" s="5" cm="1">
        <f t="array" ref="R1702">MIN(IF((DiscreteStatsTable[GroupByKey]=DiscreteStatsTable[[#This Row],[GroupByKey]]),(DiscreteStatsTable[GroupByKey]=DiscreteStatsTable[[#This Row],[GroupByKey]])*DiscreteStatsTable[Average]))</f>
        <v>0</v>
      </c>
      <c r="S1702" s="5" cm="1">
        <f t="array" ref="S1702">MAX(IF((DiscreteStatsTable[GroupByKey]=DiscreteStatsTable[[#This Row],[GroupByKey]]),(DiscreteStatsTable[GroupByKey]=DiscreteStatsTable[[#This Row],[GroupByKey]])*DiscreteStatsTable[Average]))</f>
        <v>0</v>
      </c>
      <c r="T1702" s="5" cm="1">
        <f t="array" ref="T1702">MIN(IF((DiscreteStatsTable[GroupByKey]=DiscreteStatsTable[[#This Row],[GroupByKey]]),(DiscreteStatsTable[GroupByKey]=DiscreteStatsTable[[#This Row],[GroupByKey]])*DiscreteStatsTable[Minimum]))</f>
        <v>0</v>
      </c>
      <c r="U1702" s="5" cm="1">
        <f t="array" ref="U1702">MAX(IF((DiscreteStatsTable[GroupByKey]=DiscreteStatsTable[[#This Row],[GroupByKey]]),(DiscreteStatsTable[GroupByKey]=DiscreteStatsTable[[#This Row],[GroupByKey]])*DiscreteStatsTable[Maximum]))</f>
        <v>0</v>
      </c>
      <c r="V1702" s="5" cm="1">
        <f t="array" ref="V1702">IFERROR(AVERAGE(IF((DiscreteStatsTable[GroupByKey]=DiscreteStatsTable[[#This Row],[GroupByKey]]),(DiscreteStatsTable[GroupByKey]=DiscreteStatsTable[[#This Row],[GroupByKey]])*DiscreteStatsTable[NumberObservations])),0)</f>
        <v>307.5</v>
      </c>
      <c r="W1702" s="5">
        <f>IF((DiscreteStatsTable[[#This Row],[RepsRequested]]&gt;1),DiscreteStatsTable[[#This Row],[HalfWidth]],DiscreteStatsTable[[#This Row],[BatchMeansHalfWidth]])</f>
        <v>0</v>
      </c>
      <c r="X1702" s="5" cm="1">
        <f t="array" ref="X1702">COUNT(IF((DiscreteStatsTable[GroupByKey]=DiscreteStatsTable[[#This Row],[GroupByKey]]),(DiscreteStatsTable[GroupByKey]=DiscreteStatsTable[[#This Row],[GroupByKey]])*DiscreteStatsTable[Replication]))</f>
        <v>50</v>
      </c>
      <c r="Y1702" s="5">
        <f>IF(DiscreteStatsTable[[#This Row],[RepsRequested]]=DiscreteStatsTable[[#This Row],[RepsWithStatObserved]],1,0)</f>
        <v>1</v>
      </c>
    </row>
    <row r="1703" spans="1:25" x14ac:dyDescent="0.25">
      <c r="A1703" t="s">
        <v>68</v>
      </c>
      <c r="B1703" t="s">
        <v>70</v>
      </c>
      <c r="C1703">
        <v>1</v>
      </c>
      <c r="D1703" t="s">
        <v>100</v>
      </c>
      <c r="E1703" t="s">
        <v>82</v>
      </c>
      <c r="F1703" t="s">
        <v>81</v>
      </c>
      <c r="G1703">
        <v>0.32828847552157697</v>
      </c>
      <c r="H1703">
        <v>2E+20</v>
      </c>
      <c r="I1703">
        <v>0</v>
      </c>
      <c r="J1703">
        <v>3.3192497995705401</v>
      </c>
      <c r="K1703">
        <v>310</v>
      </c>
      <c r="L170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03" s="5" cm="1">
        <f t="array" ref="M1703">MAX(IF((ProjectInfoTable[ProjectName]=DiscreteStatsTable[[#This Row],[ProjectName]]),(ProjectInfoTable[ProjectName]=DiscreteStatsTable[[#This Row],[ProjectName]])*ProjectInfoTable[NumberOfReplications]))</f>
        <v>50</v>
      </c>
      <c r="N1703" s="5" cm="1">
        <f t="array" ref="N1703">IFERROR(AVERAGE(IF((DiscreteStatsTable[GroupByKey]=DiscreteStatsTable[[#This Row],[GroupByKey]]),(DiscreteStatsTable[GroupByKey]=DiscreteStatsTable[[#This Row],[GroupByKey]])*DiscreteStatsTable[Average])),0)</f>
        <v>0.39524732892948572</v>
      </c>
      <c r="O1703" s="5" cm="1">
        <f t="array" ref="O1703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03" s="5" cm="1">
        <f t="array" ref="P1703">MAX(IF((ProjectInfoTable[ProjectName]=DiscreteStatsTable[[#This Row],[ProjectName]]),(ProjectInfoTable[ProjectName]=DiscreteStatsTable[[#This Row],[ProjectName]])*ProjectInfoTable[ConfidenceInterval]))</f>
        <v>0.95</v>
      </c>
      <c r="Q1703" s="5">
        <f>IF(AND(DiscreteStatsTable[[#This Row],[RepsWithStatObserved]]=1,Y1703=0),200000000000000000000,IFERROR(_xlfn.T.INV.2T(1 -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03" s="5" cm="1">
        <f t="array" ref="R1703">MIN(IF((DiscreteStatsTable[GroupByKey]=DiscreteStatsTable[[#This Row],[GroupByKey]]),(DiscreteStatsTable[GroupByKey]=DiscreteStatsTable[[#This Row],[GroupByKey]])*DiscreteStatsTable[Average]))</f>
        <v>0.236354649964713</v>
      </c>
      <c r="S1703" s="5" cm="1">
        <f t="array" ref="S1703">MAX(IF((DiscreteStatsTable[GroupByKey]=DiscreteStatsTable[[#This Row],[GroupByKey]]),(DiscreteStatsTable[GroupByKey]=DiscreteStatsTable[[#This Row],[GroupByKey]])*DiscreteStatsTable[Average]))</f>
        <v>0.84332272253388396</v>
      </c>
      <c r="T1703" s="5" cm="1">
        <f t="array" ref="T1703">MIN(IF((DiscreteStatsTable[GroupByKey]=DiscreteStatsTable[[#This Row],[GroupByKey]]),(DiscreteStatsTable[GroupByKey]=DiscreteStatsTable[[#This Row],[GroupByKey]])*DiscreteStatsTable[Minimum]))</f>
        <v>0</v>
      </c>
      <c r="U1703" s="5" cm="1">
        <f t="array" ref="U1703">MAX(IF((DiscreteStatsTable[GroupByKey]=DiscreteStatsTable[[#This Row],[GroupByKey]]),(DiscreteStatsTable[GroupByKey]=DiscreteStatsTable[[#This Row],[GroupByKey]])*DiscreteStatsTable[Maximum]))</f>
        <v>8.0759045309264508</v>
      </c>
      <c r="V1703" s="5" cm="1">
        <f t="array" ref="V1703">IFERROR(AVERAGE(IF((DiscreteStatsTable[GroupByKey]=DiscreteStatsTable[[#This Row],[GroupByKey]]),(DiscreteStatsTable[GroupByKey]=DiscreteStatsTable[[#This Row],[GroupByKey]])*DiscreteStatsTable[NumberObservations])),0)</f>
        <v>307.5</v>
      </c>
      <c r="W1703" s="5">
        <f>IF((DiscreteStatsTable[[#This Row],[RepsRequested]]&gt;1),DiscreteStatsTable[[#This Row],[HalfWidth]],DiscreteStatsTable[[#This Row],[BatchMeansHalfWidth]])</f>
        <v>3.0708264760319272E-2</v>
      </c>
      <c r="X1703" s="5" cm="1">
        <f t="array" ref="X1703">COUNT(IF((DiscreteStatsTable[GroupByKey]=DiscreteStatsTable[[#This Row],[GroupByKey]]),(DiscreteStatsTable[GroupByKey]=DiscreteStatsTable[[#This Row],[GroupByKey]])*DiscreteStatsTable[Replication]))</f>
        <v>50</v>
      </c>
      <c r="Y1703" s="5">
        <f>IF(DiscreteStatsTable[[#This Row],[RepsRequested]]=DiscreteStatsTable[[#This Row],[RepsWithStatObserved]],1,0)</f>
        <v>1</v>
      </c>
    </row>
    <row r="1704" spans="1:25" x14ac:dyDescent="0.25">
      <c r="A1704" t="s">
        <v>68</v>
      </c>
      <c r="B1704" t="s">
        <v>70</v>
      </c>
      <c r="C1704">
        <v>2</v>
      </c>
      <c r="D1704" t="s">
        <v>100</v>
      </c>
      <c r="E1704" t="s">
        <v>80</v>
      </c>
      <c r="F1704" t="s">
        <v>81</v>
      </c>
      <c r="G1704">
        <v>0</v>
      </c>
      <c r="H1704">
        <v>2E+20</v>
      </c>
      <c r="I1704">
        <v>0</v>
      </c>
      <c r="J1704">
        <v>0</v>
      </c>
      <c r="K1704">
        <v>306</v>
      </c>
      <c r="L170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04" s="5" cm="1">
        <f t="array" ref="M1704">MAX(IF((ProjectInfoTable[ProjectName]=DiscreteStatsTable[[#This Row],[ProjectName]]),(ProjectInfoTable[ProjectName]=DiscreteStatsTable[[#This Row],[ProjectName]])*ProjectInfoTable[NumberOfReplications]))</f>
        <v>50</v>
      </c>
      <c r="N1704" s="5" cm="1">
        <f t="array" ref="N1704">IFERROR(AVERAGE(IF((DiscreteStatsTable[GroupByKey]=DiscreteStatsTable[[#This Row],[GroupByKey]]),(DiscreteStatsTable[GroupByKey]=DiscreteStatsTable[[#This Row],[GroupByKey]])*DiscreteStatsTable[Average])),0)</f>
        <v>0</v>
      </c>
      <c r="O1704" s="5" cm="1">
        <f t="array" ref="O1704">IFERROR(_xlfn.STDEV.S(IF((DiscreteStatsTable[GroupByKey]=DiscreteStatsTable[[#This Row],[GroupByKey]]),(DiscreteStatsTable[GroupByKey]=DiscreteStatsTable[[#This Row],[GroupByKey]])*DiscreteStatsTable[Average])),0)</f>
        <v>0</v>
      </c>
      <c r="P1704" s="5" cm="1">
        <f t="array" ref="P1704">MAX(IF((ProjectInfoTable[ProjectName]=DiscreteStatsTable[[#This Row],[ProjectName]]),(ProjectInfoTable[ProjectName]=DiscreteStatsTable[[#This Row],[ProjectName]])*ProjectInfoTable[ConfidenceInterval]))</f>
        <v>0.95</v>
      </c>
      <c r="Q1704" s="5">
        <f>IF(AND(DiscreteStatsTable[[#This Row],[RepsWithStatObserved]]=1,Y1704=0),200000000000000000000,IFERROR(_xlfn.T.INV.2T(1 -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4" s="5" cm="1">
        <f t="array" ref="R1704">MIN(IF((DiscreteStatsTable[GroupByKey]=DiscreteStatsTable[[#This Row],[GroupByKey]]),(DiscreteStatsTable[GroupByKey]=DiscreteStatsTable[[#This Row],[GroupByKey]])*DiscreteStatsTable[Average]))</f>
        <v>0</v>
      </c>
      <c r="S1704" s="5" cm="1">
        <f t="array" ref="S1704">MAX(IF((DiscreteStatsTable[GroupByKey]=DiscreteStatsTable[[#This Row],[GroupByKey]]),(DiscreteStatsTable[GroupByKey]=DiscreteStatsTable[[#This Row],[GroupByKey]])*DiscreteStatsTable[Average]))</f>
        <v>0</v>
      </c>
      <c r="T1704" s="5" cm="1">
        <f t="array" ref="T1704">MIN(IF((DiscreteStatsTable[GroupByKey]=DiscreteStatsTable[[#This Row],[GroupByKey]]),(DiscreteStatsTable[GroupByKey]=DiscreteStatsTable[[#This Row],[GroupByKey]])*DiscreteStatsTable[Minimum]))</f>
        <v>0</v>
      </c>
      <c r="U1704" s="5" cm="1">
        <f t="array" ref="U1704">MAX(IF((DiscreteStatsTable[GroupByKey]=DiscreteStatsTable[[#This Row],[GroupByKey]]),(DiscreteStatsTable[GroupByKey]=DiscreteStatsTable[[#This Row],[GroupByKey]])*DiscreteStatsTable[Maximum]))</f>
        <v>0</v>
      </c>
      <c r="V1704" s="5" cm="1">
        <f t="array" ref="V1704">IFERROR(AVERAGE(IF((DiscreteStatsTable[GroupByKey]=DiscreteStatsTable[[#This Row],[GroupByKey]]),(DiscreteStatsTable[GroupByKey]=DiscreteStatsTable[[#This Row],[GroupByKey]])*DiscreteStatsTable[NumberObservations])),0)</f>
        <v>307.5</v>
      </c>
      <c r="W1704" s="5">
        <f>IF((DiscreteStatsTable[[#This Row],[RepsRequested]]&gt;1),DiscreteStatsTable[[#This Row],[HalfWidth]],DiscreteStatsTable[[#This Row],[BatchMeansHalfWidth]])</f>
        <v>0</v>
      </c>
      <c r="X1704" s="5" cm="1">
        <f t="array" ref="X1704">COUNT(IF((DiscreteStatsTable[GroupByKey]=DiscreteStatsTable[[#This Row],[GroupByKey]]),(DiscreteStatsTable[GroupByKey]=DiscreteStatsTable[[#This Row],[GroupByKey]])*DiscreteStatsTable[Replication]))</f>
        <v>50</v>
      </c>
      <c r="Y1704" s="5">
        <f>IF(DiscreteStatsTable[[#This Row],[RepsRequested]]=DiscreteStatsTable[[#This Row],[RepsWithStatObserved]],1,0)</f>
        <v>1</v>
      </c>
    </row>
    <row r="1705" spans="1:25" x14ac:dyDescent="0.25">
      <c r="A1705" t="s">
        <v>68</v>
      </c>
      <c r="B1705" t="s">
        <v>70</v>
      </c>
      <c r="C1705">
        <v>2</v>
      </c>
      <c r="D1705" t="s">
        <v>100</v>
      </c>
      <c r="E1705" t="s">
        <v>82</v>
      </c>
      <c r="F1705" t="s">
        <v>81</v>
      </c>
      <c r="G1705">
        <v>0.27496281463220001</v>
      </c>
      <c r="H1705">
        <v>2E+20</v>
      </c>
      <c r="I1705">
        <v>0</v>
      </c>
      <c r="J1705">
        <v>3.81589867303944</v>
      </c>
      <c r="K1705">
        <v>306</v>
      </c>
      <c r="L170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05" s="5" cm="1">
        <f t="array" ref="M1705">MAX(IF((ProjectInfoTable[ProjectName]=DiscreteStatsTable[[#This Row],[ProjectName]]),(ProjectInfoTable[ProjectName]=DiscreteStatsTable[[#This Row],[ProjectName]])*ProjectInfoTable[NumberOfReplications]))</f>
        <v>50</v>
      </c>
      <c r="N1705" s="5" cm="1">
        <f t="array" ref="N1705">IFERROR(AVERAGE(IF((DiscreteStatsTable[GroupByKey]=DiscreteStatsTable[[#This Row],[GroupByKey]]),(DiscreteStatsTable[GroupByKey]=DiscreteStatsTable[[#This Row],[GroupByKey]])*DiscreteStatsTable[Average])),0)</f>
        <v>0.39524732892948572</v>
      </c>
      <c r="O1705" s="5" cm="1">
        <f t="array" ref="O1705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05" s="5" cm="1">
        <f t="array" ref="P1705">MAX(IF((ProjectInfoTable[ProjectName]=DiscreteStatsTable[[#This Row],[ProjectName]]),(ProjectInfoTable[ProjectName]=DiscreteStatsTable[[#This Row],[ProjectName]])*ProjectInfoTable[ConfidenceInterval]))</f>
        <v>0.95</v>
      </c>
      <c r="Q1705" s="5">
        <f>IF(AND(DiscreteStatsTable[[#This Row],[RepsWithStatObserved]]=1,Y1705=0),200000000000000000000,IFERROR(_xlfn.T.INV.2T(1 -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05" s="5" cm="1">
        <f t="array" ref="R1705">MIN(IF((DiscreteStatsTable[GroupByKey]=DiscreteStatsTable[[#This Row],[GroupByKey]]),(DiscreteStatsTable[GroupByKey]=DiscreteStatsTable[[#This Row],[GroupByKey]])*DiscreteStatsTable[Average]))</f>
        <v>0.236354649964713</v>
      </c>
      <c r="S1705" s="5" cm="1">
        <f t="array" ref="S1705">MAX(IF((DiscreteStatsTable[GroupByKey]=DiscreteStatsTable[[#This Row],[GroupByKey]]),(DiscreteStatsTable[GroupByKey]=DiscreteStatsTable[[#This Row],[GroupByKey]])*DiscreteStatsTable[Average]))</f>
        <v>0.84332272253388396</v>
      </c>
      <c r="T1705" s="5" cm="1">
        <f t="array" ref="T1705">MIN(IF((DiscreteStatsTable[GroupByKey]=DiscreteStatsTable[[#This Row],[GroupByKey]]),(DiscreteStatsTable[GroupByKey]=DiscreteStatsTable[[#This Row],[GroupByKey]])*DiscreteStatsTable[Minimum]))</f>
        <v>0</v>
      </c>
      <c r="U1705" s="5" cm="1">
        <f t="array" ref="U1705">MAX(IF((DiscreteStatsTable[GroupByKey]=DiscreteStatsTable[[#This Row],[GroupByKey]]),(DiscreteStatsTable[GroupByKey]=DiscreteStatsTable[[#This Row],[GroupByKey]])*DiscreteStatsTable[Maximum]))</f>
        <v>8.0759045309264508</v>
      </c>
      <c r="V1705" s="5" cm="1">
        <f t="array" ref="V1705">IFERROR(AVERAGE(IF((DiscreteStatsTable[GroupByKey]=DiscreteStatsTable[[#This Row],[GroupByKey]]),(DiscreteStatsTable[GroupByKey]=DiscreteStatsTable[[#This Row],[GroupByKey]])*DiscreteStatsTable[NumberObservations])),0)</f>
        <v>307.5</v>
      </c>
      <c r="W1705" s="5">
        <f>IF((DiscreteStatsTable[[#This Row],[RepsRequested]]&gt;1),DiscreteStatsTable[[#This Row],[HalfWidth]],DiscreteStatsTable[[#This Row],[BatchMeansHalfWidth]])</f>
        <v>3.0708264760319272E-2</v>
      </c>
      <c r="X1705" s="5" cm="1">
        <f t="array" ref="X1705">COUNT(IF((DiscreteStatsTable[GroupByKey]=DiscreteStatsTable[[#This Row],[GroupByKey]]),(DiscreteStatsTable[GroupByKey]=DiscreteStatsTable[[#This Row],[GroupByKey]])*DiscreteStatsTable[Replication]))</f>
        <v>50</v>
      </c>
      <c r="Y1705" s="5">
        <f>IF(DiscreteStatsTable[[#This Row],[RepsRequested]]=DiscreteStatsTable[[#This Row],[RepsWithStatObserved]],1,0)</f>
        <v>1</v>
      </c>
    </row>
    <row r="1706" spans="1:25" x14ac:dyDescent="0.25">
      <c r="A1706" t="s">
        <v>68</v>
      </c>
      <c r="B1706" t="s">
        <v>70</v>
      </c>
      <c r="C1706">
        <v>3</v>
      </c>
      <c r="D1706" t="s">
        <v>100</v>
      </c>
      <c r="E1706" t="s">
        <v>80</v>
      </c>
      <c r="F1706" t="s">
        <v>81</v>
      </c>
      <c r="G1706">
        <v>0</v>
      </c>
      <c r="H1706">
        <v>2E+20</v>
      </c>
      <c r="I1706">
        <v>0</v>
      </c>
      <c r="J1706">
        <v>0</v>
      </c>
      <c r="K1706">
        <v>308</v>
      </c>
      <c r="L170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06" s="5" cm="1">
        <f t="array" ref="M1706">MAX(IF((ProjectInfoTable[ProjectName]=DiscreteStatsTable[[#This Row],[ProjectName]]),(ProjectInfoTable[ProjectName]=DiscreteStatsTable[[#This Row],[ProjectName]])*ProjectInfoTable[NumberOfReplications]))</f>
        <v>50</v>
      </c>
      <c r="N1706" s="5" cm="1">
        <f t="array" ref="N1706">IFERROR(AVERAGE(IF((DiscreteStatsTable[GroupByKey]=DiscreteStatsTable[[#This Row],[GroupByKey]]),(DiscreteStatsTable[GroupByKey]=DiscreteStatsTable[[#This Row],[GroupByKey]])*DiscreteStatsTable[Average])),0)</f>
        <v>0</v>
      </c>
      <c r="O1706" s="5" cm="1">
        <f t="array" ref="O1706">IFERROR(_xlfn.STDEV.S(IF((DiscreteStatsTable[GroupByKey]=DiscreteStatsTable[[#This Row],[GroupByKey]]),(DiscreteStatsTable[GroupByKey]=DiscreteStatsTable[[#This Row],[GroupByKey]])*DiscreteStatsTable[Average])),0)</f>
        <v>0</v>
      </c>
      <c r="P1706" s="5" cm="1">
        <f t="array" ref="P1706">MAX(IF((ProjectInfoTable[ProjectName]=DiscreteStatsTable[[#This Row],[ProjectName]]),(ProjectInfoTable[ProjectName]=DiscreteStatsTable[[#This Row],[ProjectName]])*ProjectInfoTable[ConfidenceInterval]))</f>
        <v>0.95</v>
      </c>
      <c r="Q1706" s="5">
        <f>IF(AND(DiscreteStatsTable[[#This Row],[RepsWithStatObserved]]=1,Y1706=0),200000000000000000000,IFERROR(_xlfn.T.INV.2T(1 -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6" s="5" cm="1">
        <f t="array" ref="R1706">MIN(IF((DiscreteStatsTable[GroupByKey]=DiscreteStatsTable[[#This Row],[GroupByKey]]),(DiscreteStatsTable[GroupByKey]=DiscreteStatsTable[[#This Row],[GroupByKey]])*DiscreteStatsTable[Average]))</f>
        <v>0</v>
      </c>
      <c r="S1706" s="5" cm="1">
        <f t="array" ref="S1706">MAX(IF((DiscreteStatsTable[GroupByKey]=DiscreteStatsTable[[#This Row],[GroupByKey]]),(DiscreteStatsTable[GroupByKey]=DiscreteStatsTable[[#This Row],[GroupByKey]])*DiscreteStatsTable[Average]))</f>
        <v>0</v>
      </c>
      <c r="T1706" s="5" cm="1">
        <f t="array" ref="T1706">MIN(IF((DiscreteStatsTable[GroupByKey]=DiscreteStatsTable[[#This Row],[GroupByKey]]),(DiscreteStatsTable[GroupByKey]=DiscreteStatsTable[[#This Row],[GroupByKey]])*DiscreteStatsTable[Minimum]))</f>
        <v>0</v>
      </c>
      <c r="U1706" s="5" cm="1">
        <f t="array" ref="U1706">MAX(IF((DiscreteStatsTable[GroupByKey]=DiscreteStatsTable[[#This Row],[GroupByKey]]),(DiscreteStatsTable[GroupByKey]=DiscreteStatsTable[[#This Row],[GroupByKey]])*DiscreteStatsTable[Maximum]))</f>
        <v>0</v>
      </c>
      <c r="V1706" s="5" cm="1">
        <f t="array" ref="V1706">IFERROR(AVERAGE(IF((DiscreteStatsTable[GroupByKey]=DiscreteStatsTable[[#This Row],[GroupByKey]]),(DiscreteStatsTable[GroupByKey]=DiscreteStatsTable[[#This Row],[GroupByKey]])*DiscreteStatsTable[NumberObservations])),0)</f>
        <v>307.5</v>
      </c>
      <c r="W1706" s="5">
        <f>IF((DiscreteStatsTable[[#This Row],[RepsRequested]]&gt;1),DiscreteStatsTable[[#This Row],[HalfWidth]],DiscreteStatsTable[[#This Row],[BatchMeansHalfWidth]])</f>
        <v>0</v>
      </c>
      <c r="X1706" s="5" cm="1">
        <f t="array" ref="X1706">COUNT(IF((DiscreteStatsTable[GroupByKey]=DiscreteStatsTable[[#This Row],[GroupByKey]]),(DiscreteStatsTable[GroupByKey]=DiscreteStatsTable[[#This Row],[GroupByKey]])*DiscreteStatsTable[Replication]))</f>
        <v>50</v>
      </c>
      <c r="Y1706" s="5">
        <f>IF(DiscreteStatsTable[[#This Row],[RepsRequested]]=DiscreteStatsTable[[#This Row],[RepsWithStatObserved]],1,0)</f>
        <v>1</v>
      </c>
    </row>
    <row r="1707" spans="1:25" x14ac:dyDescent="0.25">
      <c r="A1707" t="s">
        <v>68</v>
      </c>
      <c r="B1707" t="s">
        <v>70</v>
      </c>
      <c r="C1707">
        <v>3</v>
      </c>
      <c r="D1707" t="s">
        <v>100</v>
      </c>
      <c r="E1707" t="s">
        <v>82</v>
      </c>
      <c r="F1707" t="s">
        <v>81</v>
      </c>
      <c r="G1707">
        <v>0.27921443474666302</v>
      </c>
      <c r="H1707">
        <v>2E+20</v>
      </c>
      <c r="I1707">
        <v>0</v>
      </c>
      <c r="J1707">
        <v>2.79364496304254</v>
      </c>
      <c r="K1707">
        <v>308</v>
      </c>
      <c r="L170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07" s="5" cm="1">
        <f t="array" ref="M1707">MAX(IF((ProjectInfoTable[ProjectName]=DiscreteStatsTable[[#This Row],[ProjectName]]),(ProjectInfoTable[ProjectName]=DiscreteStatsTable[[#This Row],[ProjectName]])*ProjectInfoTable[NumberOfReplications]))</f>
        <v>50</v>
      </c>
      <c r="N1707" s="5" cm="1">
        <f t="array" ref="N1707">IFERROR(AVERAGE(IF((DiscreteStatsTable[GroupByKey]=DiscreteStatsTable[[#This Row],[GroupByKey]]),(DiscreteStatsTable[GroupByKey]=DiscreteStatsTable[[#This Row],[GroupByKey]])*DiscreteStatsTable[Average])),0)</f>
        <v>0.39524732892948572</v>
      </c>
      <c r="O1707" s="5" cm="1">
        <f t="array" ref="O1707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07" s="5" cm="1">
        <f t="array" ref="P1707">MAX(IF((ProjectInfoTable[ProjectName]=DiscreteStatsTable[[#This Row],[ProjectName]]),(ProjectInfoTable[ProjectName]=DiscreteStatsTable[[#This Row],[ProjectName]])*ProjectInfoTable[ConfidenceInterval]))</f>
        <v>0.95</v>
      </c>
      <c r="Q1707" s="5">
        <f>IF(AND(DiscreteStatsTable[[#This Row],[RepsWithStatObserved]]=1,Y1707=0),200000000000000000000,IFERROR(_xlfn.T.INV.2T(1 -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07" s="5" cm="1">
        <f t="array" ref="R1707">MIN(IF((DiscreteStatsTable[GroupByKey]=DiscreteStatsTable[[#This Row],[GroupByKey]]),(DiscreteStatsTable[GroupByKey]=DiscreteStatsTable[[#This Row],[GroupByKey]])*DiscreteStatsTable[Average]))</f>
        <v>0.236354649964713</v>
      </c>
      <c r="S1707" s="5" cm="1">
        <f t="array" ref="S1707">MAX(IF((DiscreteStatsTable[GroupByKey]=DiscreteStatsTable[[#This Row],[GroupByKey]]),(DiscreteStatsTable[GroupByKey]=DiscreteStatsTable[[#This Row],[GroupByKey]])*DiscreteStatsTable[Average]))</f>
        <v>0.84332272253388396</v>
      </c>
      <c r="T1707" s="5" cm="1">
        <f t="array" ref="T1707">MIN(IF((DiscreteStatsTable[GroupByKey]=DiscreteStatsTable[[#This Row],[GroupByKey]]),(DiscreteStatsTable[GroupByKey]=DiscreteStatsTable[[#This Row],[GroupByKey]])*DiscreteStatsTable[Minimum]))</f>
        <v>0</v>
      </c>
      <c r="U1707" s="5" cm="1">
        <f t="array" ref="U1707">MAX(IF((DiscreteStatsTable[GroupByKey]=DiscreteStatsTable[[#This Row],[GroupByKey]]),(DiscreteStatsTable[GroupByKey]=DiscreteStatsTable[[#This Row],[GroupByKey]])*DiscreteStatsTable[Maximum]))</f>
        <v>8.0759045309264508</v>
      </c>
      <c r="V1707" s="5" cm="1">
        <f t="array" ref="V1707">IFERROR(AVERAGE(IF((DiscreteStatsTable[GroupByKey]=DiscreteStatsTable[[#This Row],[GroupByKey]]),(DiscreteStatsTable[GroupByKey]=DiscreteStatsTable[[#This Row],[GroupByKey]])*DiscreteStatsTable[NumberObservations])),0)</f>
        <v>307.5</v>
      </c>
      <c r="W1707" s="5">
        <f>IF((DiscreteStatsTable[[#This Row],[RepsRequested]]&gt;1),DiscreteStatsTable[[#This Row],[HalfWidth]],DiscreteStatsTable[[#This Row],[BatchMeansHalfWidth]])</f>
        <v>3.0708264760319272E-2</v>
      </c>
      <c r="X1707" s="5" cm="1">
        <f t="array" ref="X1707">COUNT(IF((DiscreteStatsTable[GroupByKey]=DiscreteStatsTable[[#This Row],[GroupByKey]]),(DiscreteStatsTable[GroupByKey]=DiscreteStatsTable[[#This Row],[GroupByKey]])*DiscreteStatsTable[Replication]))</f>
        <v>50</v>
      </c>
      <c r="Y1707" s="5">
        <f>IF(DiscreteStatsTable[[#This Row],[RepsRequested]]=DiscreteStatsTable[[#This Row],[RepsWithStatObserved]],1,0)</f>
        <v>1</v>
      </c>
    </row>
    <row r="1708" spans="1:25" x14ac:dyDescent="0.25">
      <c r="A1708" t="s">
        <v>68</v>
      </c>
      <c r="B1708" t="s">
        <v>70</v>
      </c>
      <c r="C1708">
        <v>4</v>
      </c>
      <c r="D1708" t="s">
        <v>100</v>
      </c>
      <c r="E1708" t="s">
        <v>80</v>
      </c>
      <c r="F1708" t="s">
        <v>81</v>
      </c>
      <c r="G1708">
        <v>0</v>
      </c>
      <c r="H1708">
        <v>2E+20</v>
      </c>
      <c r="I1708">
        <v>0</v>
      </c>
      <c r="J1708">
        <v>0</v>
      </c>
      <c r="K1708">
        <v>307</v>
      </c>
      <c r="L170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08" s="5" cm="1">
        <f t="array" ref="M1708">MAX(IF((ProjectInfoTable[ProjectName]=DiscreteStatsTable[[#This Row],[ProjectName]]),(ProjectInfoTable[ProjectName]=DiscreteStatsTable[[#This Row],[ProjectName]])*ProjectInfoTable[NumberOfReplications]))</f>
        <v>50</v>
      </c>
      <c r="N1708" s="5" cm="1">
        <f t="array" ref="N1708">IFERROR(AVERAGE(IF((DiscreteStatsTable[GroupByKey]=DiscreteStatsTable[[#This Row],[GroupByKey]]),(DiscreteStatsTable[GroupByKey]=DiscreteStatsTable[[#This Row],[GroupByKey]])*DiscreteStatsTable[Average])),0)</f>
        <v>0</v>
      </c>
      <c r="O1708" s="5" cm="1">
        <f t="array" ref="O1708">IFERROR(_xlfn.STDEV.S(IF((DiscreteStatsTable[GroupByKey]=DiscreteStatsTable[[#This Row],[GroupByKey]]),(DiscreteStatsTable[GroupByKey]=DiscreteStatsTable[[#This Row],[GroupByKey]])*DiscreteStatsTable[Average])),0)</f>
        <v>0</v>
      </c>
      <c r="P1708" s="5" cm="1">
        <f t="array" ref="P1708">MAX(IF((ProjectInfoTable[ProjectName]=DiscreteStatsTable[[#This Row],[ProjectName]]),(ProjectInfoTable[ProjectName]=DiscreteStatsTable[[#This Row],[ProjectName]])*ProjectInfoTable[ConfidenceInterval]))</f>
        <v>0.95</v>
      </c>
      <c r="Q1708" s="5">
        <f>IF(AND(DiscreteStatsTable[[#This Row],[RepsWithStatObserved]]=1,Y1708=0),200000000000000000000,IFERROR(_xlfn.T.INV.2T(1 -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8" s="5" cm="1">
        <f t="array" ref="R1708">MIN(IF((DiscreteStatsTable[GroupByKey]=DiscreteStatsTable[[#This Row],[GroupByKey]]),(DiscreteStatsTable[GroupByKey]=DiscreteStatsTable[[#This Row],[GroupByKey]])*DiscreteStatsTable[Average]))</f>
        <v>0</v>
      </c>
      <c r="S1708" s="5" cm="1">
        <f t="array" ref="S1708">MAX(IF((DiscreteStatsTable[GroupByKey]=DiscreteStatsTable[[#This Row],[GroupByKey]]),(DiscreteStatsTable[GroupByKey]=DiscreteStatsTable[[#This Row],[GroupByKey]])*DiscreteStatsTable[Average]))</f>
        <v>0</v>
      </c>
      <c r="T1708" s="5" cm="1">
        <f t="array" ref="T1708">MIN(IF((DiscreteStatsTable[GroupByKey]=DiscreteStatsTable[[#This Row],[GroupByKey]]),(DiscreteStatsTable[GroupByKey]=DiscreteStatsTable[[#This Row],[GroupByKey]])*DiscreteStatsTable[Minimum]))</f>
        <v>0</v>
      </c>
      <c r="U1708" s="5" cm="1">
        <f t="array" ref="U1708">MAX(IF((DiscreteStatsTable[GroupByKey]=DiscreteStatsTable[[#This Row],[GroupByKey]]),(DiscreteStatsTable[GroupByKey]=DiscreteStatsTable[[#This Row],[GroupByKey]])*DiscreteStatsTable[Maximum]))</f>
        <v>0</v>
      </c>
      <c r="V1708" s="5" cm="1">
        <f t="array" ref="V1708">IFERROR(AVERAGE(IF((DiscreteStatsTable[GroupByKey]=DiscreteStatsTable[[#This Row],[GroupByKey]]),(DiscreteStatsTable[GroupByKey]=DiscreteStatsTable[[#This Row],[GroupByKey]])*DiscreteStatsTable[NumberObservations])),0)</f>
        <v>307.5</v>
      </c>
      <c r="W1708" s="5">
        <f>IF((DiscreteStatsTable[[#This Row],[RepsRequested]]&gt;1),DiscreteStatsTable[[#This Row],[HalfWidth]],DiscreteStatsTable[[#This Row],[BatchMeansHalfWidth]])</f>
        <v>0</v>
      </c>
      <c r="X1708" s="5" cm="1">
        <f t="array" ref="X1708">COUNT(IF((DiscreteStatsTable[GroupByKey]=DiscreteStatsTable[[#This Row],[GroupByKey]]),(DiscreteStatsTable[GroupByKey]=DiscreteStatsTable[[#This Row],[GroupByKey]])*DiscreteStatsTable[Replication]))</f>
        <v>50</v>
      </c>
      <c r="Y1708" s="5">
        <f>IF(DiscreteStatsTable[[#This Row],[RepsRequested]]=DiscreteStatsTable[[#This Row],[RepsWithStatObserved]],1,0)</f>
        <v>1</v>
      </c>
    </row>
    <row r="1709" spans="1:25" x14ac:dyDescent="0.25">
      <c r="A1709" t="s">
        <v>68</v>
      </c>
      <c r="B1709" t="s">
        <v>70</v>
      </c>
      <c r="C1709">
        <v>4</v>
      </c>
      <c r="D1709" t="s">
        <v>100</v>
      </c>
      <c r="E1709" t="s">
        <v>82</v>
      </c>
      <c r="F1709" t="s">
        <v>81</v>
      </c>
      <c r="G1709">
        <v>0.40206762459295398</v>
      </c>
      <c r="H1709">
        <v>2E+20</v>
      </c>
      <c r="I1709">
        <v>0</v>
      </c>
      <c r="J1709">
        <v>4.2613939449608997</v>
      </c>
      <c r="K1709">
        <v>307</v>
      </c>
      <c r="L170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09" s="5" cm="1">
        <f t="array" ref="M1709">MAX(IF((ProjectInfoTable[ProjectName]=DiscreteStatsTable[[#This Row],[ProjectName]]),(ProjectInfoTable[ProjectName]=DiscreteStatsTable[[#This Row],[ProjectName]])*ProjectInfoTable[NumberOfReplications]))</f>
        <v>50</v>
      </c>
      <c r="N1709" s="5" cm="1">
        <f t="array" ref="N1709">IFERROR(AVERAGE(IF((DiscreteStatsTable[GroupByKey]=DiscreteStatsTable[[#This Row],[GroupByKey]]),(DiscreteStatsTable[GroupByKey]=DiscreteStatsTable[[#This Row],[GroupByKey]])*DiscreteStatsTable[Average])),0)</f>
        <v>0.39524732892948572</v>
      </c>
      <c r="O1709" s="5" cm="1">
        <f t="array" ref="O1709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09" s="5" cm="1">
        <f t="array" ref="P1709">MAX(IF((ProjectInfoTable[ProjectName]=DiscreteStatsTable[[#This Row],[ProjectName]]),(ProjectInfoTable[ProjectName]=DiscreteStatsTable[[#This Row],[ProjectName]])*ProjectInfoTable[ConfidenceInterval]))</f>
        <v>0.95</v>
      </c>
      <c r="Q1709" s="5">
        <f>IF(AND(DiscreteStatsTable[[#This Row],[RepsWithStatObserved]]=1,Y1709=0),200000000000000000000,IFERROR(_xlfn.T.INV.2T(1 -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09" s="5" cm="1">
        <f t="array" ref="R1709">MIN(IF((DiscreteStatsTable[GroupByKey]=DiscreteStatsTable[[#This Row],[GroupByKey]]),(DiscreteStatsTable[GroupByKey]=DiscreteStatsTable[[#This Row],[GroupByKey]])*DiscreteStatsTable[Average]))</f>
        <v>0.236354649964713</v>
      </c>
      <c r="S1709" s="5" cm="1">
        <f t="array" ref="S1709">MAX(IF((DiscreteStatsTable[GroupByKey]=DiscreteStatsTable[[#This Row],[GroupByKey]]),(DiscreteStatsTable[GroupByKey]=DiscreteStatsTable[[#This Row],[GroupByKey]])*DiscreteStatsTable[Average]))</f>
        <v>0.84332272253388396</v>
      </c>
      <c r="T1709" s="5" cm="1">
        <f t="array" ref="T1709">MIN(IF((DiscreteStatsTable[GroupByKey]=DiscreteStatsTable[[#This Row],[GroupByKey]]),(DiscreteStatsTable[GroupByKey]=DiscreteStatsTable[[#This Row],[GroupByKey]])*DiscreteStatsTable[Minimum]))</f>
        <v>0</v>
      </c>
      <c r="U1709" s="5" cm="1">
        <f t="array" ref="U1709">MAX(IF((DiscreteStatsTable[GroupByKey]=DiscreteStatsTable[[#This Row],[GroupByKey]]),(DiscreteStatsTable[GroupByKey]=DiscreteStatsTable[[#This Row],[GroupByKey]])*DiscreteStatsTable[Maximum]))</f>
        <v>8.0759045309264508</v>
      </c>
      <c r="V1709" s="5" cm="1">
        <f t="array" ref="V1709">IFERROR(AVERAGE(IF((DiscreteStatsTable[GroupByKey]=DiscreteStatsTable[[#This Row],[GroupByKey]]),(DiscreteStatsTable[GroupByKey]=DiscreteStatsTable[[#This Row],[GroupByKey]])*DiscreteStatsTable[NumberObservations])),0)</f>
        <v>307.5</v>
      </c>
      <c r="W1709" s="5">
        <f>IF((DiscreteStatsTable[[#This Row],[RepsRequested]]&gt;1),DiscreteStatsTable[[#This Row],[HalfWidth]],DiscreteStatsTable[[#This Row],[BatchMeansHalfWidth]])</f>
        <v>3.0708264760319272E-2</v>
      </c>
      <c r="X1709" s="5" cm="1">
        <f t="array" ref="X1709">COUNT(IF((DiscreteStatsTable[GroupByKey]=DiscreteStatsTable[[#This Row],[GroupByKey]]),(DiscreteStatsTable[GroupByKey]=DiscreteStatsTable[[#This Row],[GroupByKey]])*DiscreteStatsTable[Replication]))</f>
        <v>50</v>
      </c>
      <c r="Y1709" s="5">
        <f>IF(DiscreteStatsTable[[#This Row],[RepsRequested]]=DiscreteStatsTable[[#This Row],[RepsWithStatObserved]],1,0)</f>
        <v>1</v>
      </c>
    </row>
    <row r="1710" spans="1:25" x14ac:dyDescent="0.25">
      <c r="A1710" t="s">
        <v>68</v>
      </c>
      <c r="B1710" t="s">
        <v>70</v>
      </c>
      <c r="C1710">
        <v>5</v>
      </c>
      <c r="D1710" t="s">
        <v>100</v>
      </c>
      <c r="E1710" t="s">
        <v>80</v>
      </c>
      <c r="F1710" t="s">
        <v>81</v>
      </c>
      <c r="G1710">
        <v>0</v>
      </c>
      <c r="H1710">
        <v>2E+20</v>
      </c>
      <c r="I1710">
        <v>0</v>
      </c>
      <c r="J1710">
        <v>0</v>
      </c>
      <c r="K1710">
        <v>303</v>
      </c>
      <c r="L171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10" s="5" cm="1">
        <f t="array" ref="M1710">MAX(IF((ProjectInfoTable[ProjectName]=DiscreteStatsTable[[#This Row],[ProjectName]]),(ProjectInfoTable[ProjectName]=DiscreteStatsTable[[#This Row],[ProjectName]])*ProjectInfoTable[NumberOfReplications]))</f>
        <v>50</v>
      </c>
      <c r="N1710" s="5" cm="1">
        <f t="array" ref="N1710">IFERROR(AVERAGE(IF((DiscreteStatsTable[GroupByKey]=DiscreteStatsTable[[#This Row],[GroupByKey]]),(DiscreteStatsTable[GroupByKey]=DiscreteStatsTable[[#This Row],[GroupByKey]])*DiscreteStatsTable[Average])),0)</f>
        <v>0</v>
      </c>
      <c r="O1710" s="5" cm="1">
        <f t="array" ref="O1710">IFERROR(_xlfn.STDEV.S(IF((DiscreteStatsTable[GroupByKey]=DiscreteStatsTable[[#This Row],[GroupByKey]]),(DiscreteStatsTable[GroupByKey]=DiscreteStatsTable[[#This Row],[GroupByKey]])*DiscreteStatsTable[Average])),0)</f>
        <v>0</v>
      </c>
      <c r="P1710" s="5" cm="1">
        <f t="array" ref="P1710">MAX(IF((ProjectInfoTable[ProjectName]=DiscreteStatsTable[[#This Row],[ProjectName]]),(ProjectInfoTable[ProjectName]=DiscreteStatsTable[[#This Row],[ProjectName]])*ProjectInfoTable[ConfidenceInterval]))</f>
        <v>0.95</v>
      </c>
      <c r="Q1710" s="5">
        <f>IF(AND(DiscreteStatsTable[[#This Row],[RepsWithStatObserved]]=1,Y1710=0),200000000000000000000,IFERROR(_xlfn.T.INV.2T(1 -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0" s="5" cm="1">
        <f t="array" ref="R1710">MIN(IF((DiscreteStatsTable[GroupByKey]=DiscreteStatsTable[[#This Row],[GroupByKey]]),(DiscreteStatsTable[GroupByKey]=DiscreteStatsTable[[#This Row],[GroupByKey]])*DiscreteStatsTable[Average]))</f>
        <v>0</v>
      </c>
      <c r="S1710" s="5" cm="1">
        <f t="array" ref="S1710">MAX(IF((DiscreteStatsTable[GroupByKey]=DiscreteStatsTable[[#This Row],[GroupByKey]]),(DiscreteStatsTable[GroupByKey]=DiscreteStatsTable[[#This Row],[GroupByKey]])*DiscreteStatsTable[Average]))</f>
        <v>0</v>
      </c>
      <c r="T1710" s="5" cm="1">
        <f t="array" ref="T1710">MIN(IF((DiscreteStatsTable[GroupByKey]=DiscreteStatsTable[[#This Row],[GroupByKey]]),(DiscreteStatsTable[GroupByKey]=DiscreteStatsTable[[#This Row],[GroupByKey]])*DiscreteStatsTable[Minimum]))</f>
        <v>0</v>
      </c>
      <c r="U1710" s="5" cm="1">
        <f t="array" ref="U1710">MAX(IF((DiscreteStatsTable[GroupByKey]=DiscreteStatsTable[[#This Row],[GroupByKey]]),(DiscreteStatsTable[GroupByKey]=DiscreteStatsTable[[#This Row],[GroupByKey]])*DiscreteStatsTable[Maximum]))</f>
        <v>0</v>
      </c>
      <c r="V1710" s="5" cm="1">
        <f t="array" ref="V1710">IFERROR(AVERAGE(IF((DiscreteStatsTable[GroupByKey]=DiscreteStatsTable[[#This Row],[GroupByKey]]),(DiscreteStatsTable[GroupByKey]=DiscreteStatsTable[[#This Row],[GroupByKey]])*DiscreteStatsTable[NumberObservations])),0)</f>
        <v>307.5</v>
      </c>
      <c r="W1710" s="5">
        <f>IF((DiscreteStatsTable[[#This Row],[RepsRequested]]&gt;1),DiscreteStatsTable[[#This Row],[HalfWidth]],DiscreteStatsTable[[#This Row],[BatchMeansHalfWidth]])</f>
        <v>0</v>
      </c>
      <c r="X1710" s="5" cm="1">
        <f t="array" ref="X1710">COUNT(IF((DiscreteStatsTable[GroupByKey]=DiscreteStatsTable[[#This Row],[GroupByKey]]),(DiscreteStatsTable[GroupByKey]=DiscreteStatsTable[[#This Row],[GroupByKey]])*DiscreteStatsTable[Replication]))</f>
        <v>50</v>
      </c>
      <c r="Y1710" s="5">
        <f>IF(DiscreteStatsTable[[#This Row],[RepsRequested]]=DiscreteStatsTable[[#This Row],[RepsWithStatObserved]],1,0)</f>
        <v>1</v>
      </c>
    </row>
    <row r="1711" spans="1:25" x14ac:dyDescent="0.25">
      <c r="A1711" t="s">
        <v>68</v>
      </c>
      <c r="B1711" t="s">
        <v>70</v>
      </c>
      <c r="C1711">
        <v>5</v>
      </c>
      <c r="D1711" t="s">
        <v>100</v>
      </c>
      <c r="E1711" t="s">
        <v>82</v>
      </c>
      <c r="F1711" t="s">
        <v>81</v>
      </c>
      <c r="G1711">
        <v>0.38683906741305202</v>
      </c>
      <c r="H1711">
        <v>2E+20</v>
      </c>
      <c r="I1711">
        <v>0</v>
      </c>
      <c r="J1711">
        <v>4.1576564772518596</v>
      </c>
      <c r="K1711">
        <v>303</v>
      </c>
      <c r="L171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11" s="5" cm="1">
        <f t="array" ref="M1711">MAX(IF((ProjectInfoTable[ProjectName]=DiscreteStatsTable[[#This Row],[ProjectName]]),(ProjectInfoTable[ProjectName]=DiscreteStatsTable[[#This Row],[ProjectName]])*ProjectInfoTable[NumberOfReplications]))</f>
        <v>50</v>
      </c>
      <c r="N1711" s="5" cm="1">
        <f t="array" ref="N1711">IFERROR(AVERAGE(IF((DiscreteStatsTable[GroupByKey]=DiscreteStatsTable[[#This Row],[GroupByKey]]),(DiscreteStatsTable[GroupByKey]=DiscreteStatsTable[[#This Row],[GroupByKey]])*DiscreteStatsTable[Average])),0)</f>
        <v>0.39524732892948572</v>
      </c>
      <c r="O1711" s="5" cm="1">
        <f t="array" ref="O1711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11" s="5" cm="1">
        <f t="array" ref="P1711">MAX(IF((ProjectInfoTable[ProjectName]=DiscreteStatsTable[[#This Row],[ProjectName]]),(ProjectInfoTable[ProjectName]=DiscreteStatsTable[[#This Row],[ProjectName]])*ProjectInfoTable[ConfidenceInterval]))</f>
        <v>0.95</v>
      </c>
      <c r="Q1711" s="5">
        <f>IF(AND(DiscreteStatsTable[[#This Row],[RepsWithStatObserved]]=1,Y1711=0),200000000000000000000,IFERROR(_xlfn.T.INV.2T(1 -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11" s="5" cm="1">
        <f t="array" ref="R1711">MIN(IF((DiscreteStatsTable[GroupByKey]=DiscreteStatsTable[[#This Row],[GroupByKey]]),(DiscreteStatsTable[GroupByKey]=DiscreteStatsTable[[#This Row],[GroupByKey]])*DiscreteStatsTable[Average]))</f>
        <v>0.236354649964713</v>
      </c>
      <c r="S1711" s="5" cm="1">
        <f t="array" ref="S1711">MAX(IF((DiscreteStatsTable[GroupByKey]=DiscreteStatsTable[[#This Row],[GroupByKey]]),(DiscreteStatsTable[GroupByKey]=DiscreteStatsTable[[#This Row],[GroupByKey]])*DiscreteStatsTable[Average]))</f>
        <v>0.84332272253388396</v>
      </c>
      <c r="T1711" s="5" cm="1">
        <f t="array" ref="T1711">MIN(IF((DiscreteStatsTable[GroupByKey]=DiscreteStatsTable[[#This Row],[GroupByKey]]),(DiscreteStatsTable[GroupByKey]=DiscreteStatsTable[[#This Row],[GroupByKey]])*DiscreteStatsTable[Minimum]))</f>
        <v>0</v>
      </c>
      <c r="U1711" s="5" cm="1">
        <f t="array" ref="U1711">MAX(IF((DiscreteStatsTable[GroupByKey]=DiscreteStatsTable[[#This Row],[GroupByKey]]),(DiscreteStatsTable[GroupByKey]=DiscreteStatsTable[[#This Row],[GroupByKey]])*DiscreteStatsTable[Maximum]))</f>
        <v>8.0759045309264508</v>
      </c>
      <c r="V1711" s="5" cm="1">
        <f t="array" ref="V1711">IFERROR(AVERAGE(IF((DiscreteStatsTable[GroupByKey]=DiscreteStatsTable[[#This Row],[GroupByKey]]),(DiscreteStatsTable[GroupByKey]=DiscreteStatsTable[[#This Row],[GroupByKey]])*DiscreteStatsTable[NumberObservations])),0)</f>
        <v>307.5</v>
      </c>
      <c r="W1711" s="5">
        <f>IF((DiscreteStatsTable[[#This Row],[RepsRequested]]&gt;1),DiscreteStatsTable[[#This Row],[HalfWidth]],DiscreteStatsTable[[#This Row],[BatchMeansHalfWidth]])</f>
        <v>3.0708264760319272E-2</v>
      </c>
      <c r="X1711" s="5" cm="1">
        <f t="array" ref="X1711">COUNT(IF((DiscreteStatsTable[GroupByKey]=DiscreteStatsTable[[#This Row],[GroupByKey]]),(DiscreteStatsTable[GroupByKey]=DiscreteStatsTable[[#This Row],[GroupByKey]])*DiscreteStatsTable[Replication]))</f>
        <v>50</v>
      </c>
      <c r="Y1711" s="5">
        <f>IF(DiscreteStatsTable[[#This Row],[RepsRequested]]=DiscreteStatsTable[[#This Row],[RepsWithStatObserved]],1,0)</f>
        <v>1</v>
      </c>
    </row>
    <row r="1712" spans="1:25" x14ac:dyDescent="0.25">
      <c r="A1712" t="s">
        <v>68</v>
      </c>
      <c r="B1712" t="s">
        <v>70</v>
      </c>
      <c r="C1712">
        <v>6</v>
      </c>
      <c r="D1712" t="s">
        <v>100</v>
      </c>
      <c r="E1712" t="s">
        <v>80</v>
      </c>
      <c r="F1712" t="s">
        <v>81</v>
      </c>
      <c r="G1712">
        <v>0</v>
      </c>
      <c r="H1712">
        <v>2E+20</v>
      </c>
      <c r="I1712">
        <v>0</v>
      </c>
      <c r="J1712">
        <v>0</v>
      </c>
      <c r="K1712">
        <v>305</v>
      </c>
      <c r="L171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12" s="5" cm="1">
        <f t="array" ref="M1712">MAX(IF((ProjectInfoTable[ProjectName]=DiscreteStatsTable[[#This Row],[ProjectName]]),(ProjectInfoTable[ProjectName]=DiscreteStatsTable[[#This Row],[ProjectName]])*ProjectInfoTable[NumberOfReplications]))</f>
        <v>50</v>
      </c>
      <c r="N1712" s="5" cm="1">
        <f t="array" ref="N1712">IFERROR(AVERAGE(IF((DiscreteStatsTable[GroupByKey]=DiscreteStatsTable[[#This Row],[GroupByKey]]),(DiscreteStatsTable[GroupByKey]=DiscreteStatsTable[[#This Row],[GroupByKey]])*DiscreteStatsTable[Average])),0)</f>
        <v>0</v>
      </c>
      <c r="O1712" s="5" cm="1">
        <f t="array" ref="O1712">IFERROR(_xlfn.STDEV.S(IF((DiscreteStatsTable[GroupByKey]=DiscreteStatsTable[[#This Row],[GroupByKey]]),(DiscreteStatsTable[GroupByKey]=DiscreteStatsTable[[#This Row],[GroupByKey]])*DiscreteStatsTable[Average])),0)</f>
        <v>0</v>
      </c>
      <c r="P1712" s="5" cm="1">
        <f t="array" ref="P1712">MAX(IF((ProjectInfoTable[ProjectName]=DiscreteStatsTable[[#This Row],[ProjectName]]),(ProjectInfoTable[ProjectName]=DiscreteStatsTable[[#This Row],[ProjectName]])*ProjectInfoTable[ConfidenceInterval]))</f>
        <v>0.95</v>
      </c>
      <c r="Q1712" s="5">
        <f>IF(AND(DiscreteStatsTable[[#This Row],[RepsWithStatObserved]]=1,Y1712=0),200000000000000000000,IFERROR(_xlfn.T.INV.2T(1 -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2" s="5" cm="1">
        <f t="array" ref="R1712">MIN(IF((DiscreteStatsTable[GroupByKey]=DiscreteStatsTable[[#This Row],[GroupByKey]]),(DiscreteStatsTable[GroupByKey]=DiscreteStatsTable[[#This Row],[GroupByKey]])*DiscreteStatsTable[Average]))</f>
        <v>0</v>
      </c>
      <c r="S1712" s="5" cm="1">
        <f t="array" ref="S1712">MAX(IF((DiscreteStatsTable[GroupByKey]=DiscreteStatsTable[[#This Row],[GroupByKey]]),(DiscreteStatsTable[GroupByKey]=DiscreteStatsTable[[#This Row],[GroupByKey]])*DiscreteStatsTable[Average]))</f>
        <v>0</v>
      </c>
      <c r="T1712" s="5" cm="1">
        <f t="array" ref="T1712">MIN(IF((DiscreteStatsTable[GroupByKey]=DiscreteStatsTable[[#This Row],[GroupByKey]]),(DiscreteStatsTable[GroupByKey]=DiscreteStatsTable[[#This Row],[GroupByKey]])*DiscreteStatsTable[Minimum]))</f>
        <v>0</v>
      </c>
      <c r="U1712" s="5" cm="1">
        <f t="array" ref="U1712">MAX(IF((DiscreteStatsTable[GroupByKey]=DiscreteStatsTable[[#This Row],[GroupByKey]]),(DiscreteStatsTable[GroupByKey]=DiscreteStatsTable[[#This Row],[GroupByKey]])*DiscreteStatsTable[Maximum]))</f>
        <v>0</v>
      </c>
      <c r="V1712" s="5" cm="1">
        <f t="array" ref="V1712">IFERROR(AVERAGE(IF((DiscreteStatsTable[GroupByKey]=DiscreteStatsTable[[#This Row],[GroupByKey]]),(DiscreteStatsTable[GroupByKey]=DiscreteStatsTable[[#This Row],[GroupByKey]])*DiscreteStatsTable[NumberObservations])),0)</f>
        <v>307.5</v>
      </c>
      <c r="W1712" s="5">
        <f>IF((DiscreteStatsTable[[#This Row],[RepsRequested]]&gt;1),DiscreteStatsTable[[#This Row],[HalfWidth]],DiscreteStatsTable[[#This Row],[BatchMeansHalfWidth]])</f>
        <v>0</v>
      </c>
      <c r="X1712" s="5" cm="1">
        <f t="array" ref="X1712">COUNT(IF((DiscreteStatsTable[GroupByKey]=DiscreteStatsTable[[#This Row],[GroupByKey]]),(DiscreteStatsTable[GroupByKey]=DiscreteStatsTable[[#This Row],[GroupByKey]])*DiscreteStatsTable[Replication]))</f>
        <v>50</v>
      </c>
      <c r="Y1712" s="5">
        <f>IF(DiscreteStatsTable[[#This Row],[RepsRequested]]=DiscreteStatsTable[[#This Row],[RepsWithStatObserved]],1,0)</f>
        <v>1</v>
      </c>
    </row>
    <row r="1713" spans="1:25" x14ac:dyDescent="0.25">
      <c r="A1713" t="s">
        <v>68</v>
      </c>
      <c r="B1713" t="s">
        <v>70</v>
      </c>
      <c r="C1713">
        <v>6</v>
      </c>
      <c r="D1713" t="s">
        <v>100</v>
      </c>
      <c r="E1713" t="s">
        <v>82</v>
      </c>
      <c r="F1713" t="s">
        <v>81</v>
      </c>
      <c r="G1713">
        <v>0.57261613361644703</v>
      </c>
      <c r="H1713">
        <v>2E+20</v>
      </c>
      <c r="I1713">
        <v>0</v>
      </c>
      <c r="J1713">
        <v>4.6657015622380396</v>
      </c>
      <c r="K1713">
        <v>305</v>
      </c>
      <c r="L171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13" s="5" cm="1">
        <f t="array" ref="M1713">MAX(IF((ProjectInfoTable[ProjectName]=DiscreteStatsTable[[#This Row],[ProjectName]]),(ProjectInfoTable[ProjectName]=DiscreteStatsTable[[#This Row],[ProjectName]])*ProjectInfoTable[NumberOfReplications]))</f>
        <v>50</v>
      </c>
      <c r="N1713" s="5" cm="1">
        <f t="array" ref="N1713">IFERROR(AVERAGE(IF((DiscreteStatsTable[GroupByKey]=DiscreteStatsTable[[#This Row],[GroupByKey]]),(DiscreteStatsTable[GroupByKey]=DiscreteStatsTable[[#This Row],[GroupByKey]])*DiscreteStatsTable[Average])),0)</f>
        <v>0.39524732892948572</v>
      </c>
      <c r="O1713" s="5" cm="1">
        <f t="array" ref="O1713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13" s="5" cm="1">
        <f t="array" ref="P1713">MAX(IF((ProjectInfoTable[ProjectName]=DiscreteStatsTable[[#This Row],[ProjectName]]),(ProjectInfoTable[ProjectName]=DiscreteStatsTable[[#This Row],[ProjectName]])*ProjectInfoTable[ConfidenceInterval]))</f>
        <v>0.95</v>
      </c>
      <c r="Q1713" s="5">
        <f>IF(AND(DiscreteStatsTable[[#This Row],[RepsWithStatObserved]]=1,Y1713=0),200000000000000000000,IFERROR(_xlfn.T.INV.2T(1 -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13" s="5" cm="1">
        <f t="array" ref="R1713">MIN(IF((DiscreteStatsTable[GroupByKey]=DiscreteStatsTable[[#This Row],[GroupByKey]]),(DiscreteStatsTable[GroupByKey]=DiscreteStatsTable[[#This Row],[GroupByKey]])*DiscreteStatsTable[Average]))</f>
        <v>0.236354649964713</v>
      </c>
      <c r="S1713" s="5" cm="1">
        <f t="array" ref="S1713">MAX(IF((DiscreteStatsTable[GroupByKey]=DiscreteStatsTable[[#This Row],[GroupByKey]]),(DiscreteStatsTable[GroupByKey]=DiscreteStatsTable[[#This Row],[GroupByKey]])*DiscreteStatsTable[Average]))</f>
        <v>0.84332272253388396</v>
      </c>
      <c r="T1713" s="5" cm="1">
        <f t="array" ref="T1713">MIN(IF((DiscreteStatsTable[GroupByKey]=DiscreteStatsTable[[#This Row],[GroupByKey]]),(DiscreteStatsTable[GroupByKey]=DiscreteStatsTable[[#This Row],[GroupByKey]])*DiscreteStatsTable[Minimum]))</f>
        <v>0</v>
      </c>
      <c r="U1713" s="5" cm="1">
        <f t="array" ref="U1713">MAX(IF((DiscreteStatsTable[GroupByKey]=DiscreteStatsTable[[#This Row],[GroupByKey]]),(DiscreteStatsTable[GroupByKey]=DiscreteStatsTable[[#This Row],[GroupByKey]])*DiscreteStatsTable[Maximum]))</f>
        <v>8.0759045309264508</v>
      </c>
      <c r="V1713" s="5" cm="1">
        <f t="array" ref="V1713">IFERROR(AVERAGE(IF((DiscreteStatsTable[GroupByKey]=DiscreteStatsTable[[#This Row],[GroupByKey]]),(DiscreteStatsTable[GroupByKey]=DiscreteStatsTable[[#This Row],[GroupByKey]])*DiscreteStatsTable[NumberObservations])),0)</f>
        <v>307.5</v>
      </c>
      <c r="W1713" s="5">
        <f>IF((DiscreteStatsTable[[#This Row],[RepsRequested]]&gt;1),DiscreteStatsTable[[#This Row],[HalfWidth]],DiscreteStatsTable[[#This Row],[BatchMeansHalfWidth]])</f>
        <v>3.0708264760319272E-2</v>
      </c>
      <c r="X1713" s="5" cm="1">
        <f t="array" ref="X1713">COUNT(IF((DiscreteStatsTable[GroupByKey]=DiscreteStatsTable[[#This Row],[GroupByKey]]),(DiscreteStatsTable[GroupByKey]=DiscreteStatsTable[[#This Row],[GroupByKey]])*DiscreteStatsTable[Replication]))</f>
        <v>50</v>
      </c>
      <c r="Y1713" s="5">
        <f>IF(DiscreteStatsTable[[#This Row],[RepsRequested]]=DiscreteStatsTable[[#This Row],[RepsWithStatObserved]],1,0)</f>
        <v>1</v>
      </c>
    </row>
    <row r="1714" spans="1:25" x14ac:dyDescent="0.25">
      <c r="A1714" t="s">
        <v>68</v>
      </c>
      <c r="B1714" t="s">
        <v>70</v>
      </c>
      <c r="C1714">
        <v>7</v>
      </c>
      <c r="D1714" t="s">
        <v>100</v>
      </c>
      <c r="E1714" t="s">
        <v>80</v>
      </c>
      <c r="F1714" t="s">
        <v>81</v>
      </c>
      <c r="G1714">
        <v>0</v>
      </c>
      <c r="H1714">
        <v>2E+20</v>
      </c>
      <c r="I1714">
        <v>0</v>
      </c>
      <c r="J1714">
        <v>0</v>
      </c>
      <c r="K1714">
        <v>307</v>
      </c>
      <c r="L171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14" s="5" cm="1">
        <f t="array" ref="M1714">MAX(IF((ProjectInfoTable[ProjectName]=DiscreteStatsTable[[#This Row],[ProjectName]]),(ProjectInfoTable[ProjectName]=DiscreteStatsTable[[#This Row],[ProjectName]])*ProjectInfoTable[NumberOfReplications]))</f>
        <v>50</v>
      </c>
      <c r="N1714" s="5" cm="1">
        <f t="array" ref="N1714">IFERROR(AVERAGE(IF((DiscreteStatsTable[GroupByKey]=DiscreteStatsTable[[#This Row],[GroupByKey]]),(DiscreteStatsTable[GroupByKey]=DiscreteStatsTable[[#This Row],[GroupByKey]])*DiscreteStatsTable[Average])),0)</f>
        <v>0</v>
      </c>
      <c r="O1714" s="5" cm="1">
        <f t="array" ref="O1714">IFERROR(_xlfn.STDEV.S(IF((DiscreteStatsTable[GroupByKey]=DiscreteStatsTable[[#This Row],[GroupByKey]]),(DiscreteStatsTable[GroupByKey]=DiscreteStatsTable[[#This Row],[GroupByKey]])*DiscreteStatsTable[Average])),0)</f>
        <v>0</v>
      </c>
      <c r="P1714" s="5" cm="1">
        <f t="array" ref="P1714">MAX(IF((ProjectInfoTable[ProjectName]=DiscreteStatsTable[[#This Row],[ProjectName]]),(ProjectInfoTable[ProjectName]=DiscreteStatsTable[[#This Row],[ProjectName]])*ProjectInfoTable[ConfidenceInterval]))</f>
        <v>0.95</v>
      </c>
      <c r="Q1714" s="5">
        <f>IF(AND(DiscreteStatsTable[[#This Row],[RepsWithStatObserved]]=1,Y1714=0),200000000000000000000,IFERROR(_xlfn.T.INV.2T(1 -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4" s="5" cm="1">
        <f t="array" ref="R1714">MIN(IF((DiscreteStatsTable[GroupByKey]=DiscreteStatsTable[[#This Row],[GroupByKey]]),(DiscreteStatsTable[GroupByKey]=DiscreteStatsTable[[#This Row],[GroupByKey]])*DiscreteStatsTable[Average]))</f>
        <v>0</v>
      </c>
      <c r="S1714" s="5" cm="1">
        <f t="array" ref="S1714">MAX(IF((DiscreteStatsTable[GroupByKey]=DiscreteStatsTable[[#This Row],[GroupByKey]]),(DiscreteStatsTable[GroupByKey]=DiscreteStatsTable[[#This Row],[GroupByKey]])*DiscreteStatsTable[Average]))</f>
        <v>0</v>
      </c>
      <c r="T1714" s="5" cm="1">
        <f t="array" ref="T1714">MIN(IF((DiscreteStatsTable[GroupByKey]=DiscreteStatsTable[[#This Row],[GroupByKey]]),(DiscreteStatsTable[GroupByKey]=DiscreteStatsTable[[#This Row],[GroupByKey]])*DiscreteStatsTable[Minimum]))</f>
        <v>0</v>
      </c>
      <c r="U1714" s="5" cm="1">
        <f t="array" ref="U1714">MAX(IF((DiscreteStatsTable[GroupByKey]=DiscreteStatsTable[[#This Row],[GroupByKey]]),(DiscreteStatsTable[GroupByKey]=DiscreteStatsTable[[#This Row],[GroupByKey]])*DiscreteStatsTable[Maximum]))</f>
        <v>0</v>
      </c>
      <c r="V1714" s="5" cm="1">
        <f t="array" ref="V1714">IFERROR(AVERAGE(IF((DiscreteStatsTable[GroupByKey]=DiscreteStatsTable[[#This Row],[GroupByKey]]),(DiscreteStatsTable[GroupByKey]=DiscreteStatsTable[[#This Row],[GroupByKey]])*DiscreteStatsTable[NumberObservations])),0)</f>
        <v>307.5</v>
      </c>
      <c r="W1714" s="5">
        <f>IF((DiscreteStatsTable[[#This Row],[RepsRequested]]&gt;1),DiscreteStatsTable[[#This Row],[HalfWidth]],DiscreteStatsTable[[#This Row],[BatchMeansHalfWidth]])</f>
        <v>0</v>
      </c>
      <c r="X1714" s="5" cm="1">
        <f t="array" ref="X1714">COUNT(IF((DiscreteStatsTable[GroupByKey]=DiscreteStatsTable[[#This Row],[GroupByKey]]),(DiscreteStatsTable[GroupByKey]=DiscreteStatsTable[[#This Row],[GroupByKey]])*DiscreteStatsTable[Replication]))</f>
        <v>50</v>
      </c>
      <c r="Y1714" s="5">
        <f>IF(DiscreteStatsTable[[#This Row],[RepsRequested]]=DiscreteStatsTable[[#This Row],[RepsWithStatObserved]],1,0)</f>
        <v>1</v>
      </c>
    </row>
    <row r="1715" spans="1:25" x14ac:dyDescent="0.25">
      <c r="A1715" t="s">
        <v>68</v>
      </c>
      <c r="B1715" t="s">
        <v>70</v>
      </c>
      <c r="C1715">
        <v>7</v>
      </c>
      <c r="D1715" t="s">
        <v>100</v>
      </c>
      <c r="E1715" t="s">
        <v>82</v>
      </c>
      <c r="F1715" t="s">
        <v>81</v>
      </c>
      <c r="G1715">
        <v>0.33924271638190701</v>
      </c>
      <c r="H1715">
        <v>2E+20</v>
      </c>
      <c r="I1715">
        <v>0</v>
      </c>
      <c r="J1715">
        <v>4.7018116521873701</v>
      </c>
      <c r="K1715">
        <v>307</v>
      </c>
      <c r="L171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15" s="5" cm="1">
        <f t="array" ref="M1715">MAX(IF((ProjectInfoTable[ProjectName]=DiscreteStatsTable[[#This Row],[ProjectName]]),(ProjectInfoTable[ProjectName]=DiscreteStatsTable[[#This Row],[ProjectName]])*ProjectInfoTable[NumberOfReplications]))</f>
        <v>50</v>
      </c>
      <c r="N1715" s="5" cm="1">
        <f t="array" ref="N1715">IFERROR(AVERAGE(IF((DiscreteStatsTable[GroupByKey]=DiscreteStatsTable[[#This Row],[GroupByKey]]),(DiscreteStatsTable[GroupByKey]=DiscreteStatsTable[[#This Row],[GroupByKey]])*DiscreteStatsTable[Average])),0)</f>
        <v>0.39524732892948572</v>
      </c>
      <c r="O1715" s="5" cm="1">
        <f t="array" ref="O1715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15" s="5" cm="1">
        <f t="array" ref="P1715">MAX(IF((ProjectInfoTable[ProjectName]=DiscreteStatsTable[[#This Row],[ProjectName]]),(ProjectInfoTable[ProjectName]=DiscreteStatsTable[[#This Row],[ProjectName]])*ProjectInfoTable[ConfidenceInterval]))</f>
        <v>0.95</v>
      </c>
      <c r="Q1715" s="5">
        <f>IF(AND(DiscreteStatsTable[[#This Row],[RepsWithStatObserved]]=1,Y1715=0),200000000000000000000,IFERROR(_xlfn.T.INV.2T(1 -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15" s="5" cm="1">
        <f t="array" ref="R1715">MIN(IF((DiscreteStatsTable[GroupByKey]=DiscreteStatsTable[[#This Row],[GroupByKey]]),(DiscreteStatsTable[GroupByKey]=DiscreteStatsTable[[#This Row],[GroupByKey]])*DiscreteStatsTable[Average]))</f>
        <v>0.236354649964713</v>
      </c>
      <c r="S1715" s="5" cm="1">
        <f t="array" ref="S1715">MAX(IF((DiscreteStatsTable[GroupByKey]=DiscreteStatsTable[[#This Row],[GroupByKey]]),(DiscreteStatsTable[GroupByKey]=DiscreteStatsTable[[#This Row],[GroupByKey]])*DiscreteStatsTable[Average]))</f>
        <v>0.84332272253388396</v>
      </c>
      <c r="T1715" s="5" cm="1">
        <f t="array" ref="T1715">MIN(IF((DiscreteStatsTable[GroupByKey]=DiscreteStatsTable[[#This Row],[GroupByKey]]),(DiscreteStatsTable[GroupByKey]=DiscreteStatsTable[[#This Row],[GroupByKey]])*DiscreteStatsTable[Minimum]))</f>
        <v>0</v>
      </c>
      <c r="U1715" s="5" cm="1">
        <f t="array" ref="U1715">MAX(IF((DiscreteStatsTable[GroupByKey]=DiscreteStatsTable[[#This Row],[GroupByKey]]),(DiscreteStatsTable[GroupByKey]=DiscreteStatsTable[[#This Row],[GroupByKey]])*DiscreteStatsTable[Maximum]))</f>
        <v>8.0759045309264508</v>
      </c>
      <c r="V1715" s="5" cm="1">
        <f t="array" ref="V1715">IFERROR(AVERAGE(IF((DiscreteStatsTable[GroupByKey]=DiscreteStatsTable[[#This Row],[GroupByKey]]),(DiscreteStatsTable[GroupByKey]=DiscreteStatsTable[[#This Row],[GroupByKey]])*DiscreteStatsTable[NumberObservations])),0)</f>
        <v>307.5</v>
      </c>
      <c r="W1715" s="5">
        <f>IF((DiscreteStatsTable[[#This Row],[RepsRequested]]&gt;1),DiscreteStatsTable[[#This Row],[HalfWidth]],DiscreteStatsTable[[#This Row],[BatchMeansHalfWidth]])</f>
        <v>3.0708264760319272E-2</v>
      </c>
      <c r="X1715" s="5" cm="1">
        <f t="array" ref="X1715">COUNT(IF((DiscreteStatsTable[GroupByKey]=DiscreteStatsTable[[#This Row],[GroupByKey]]),(DiscreteStatsTable[GroupByKey]=DiscreteStatsTable[[#This Row],[GroupByKey]])*DiscreteStatsTable[Replication]))</f>
        <v>50</v>
      </c>
      <c r="Y1715" s="5">
        <f>IF(DiscreteStatsTable[[#This Row],[RepsRequested]]=DiscreteStatsTable[[#This Row],[RepsWithStatObserved]],1,0)</f>
        <v>1</v>
      </c>
    </row>
    <row r="1716" spans="1:25" x14ac:dyDescent="0.25">
      <c r="A1716" t="s">
        <v>68</v>
      </c>
      <c r="B1716" t="s">
        <v>70</v>
      </c>
      <c r="C1716">
        <v>8</v>
      </c>
      <c r="D1716" t="s">
        <v>100</v>
      </c>
      <c r="E1716" t="s">
        <v>80</v>
      </c>
      <c r="F1716" t="s">
        <v>81</v>
      </c>
      <c r="G1716">
        <v>0</v>
      </c>
      <c r="H1716">
        <v>2E+20</v>
      </c>
      <c r="I1716">
        <v>0</v>
      </c>
      <c r="J1716">
        <v>0</v>
      </c>
      <c r="K1716">
        <v>307</v>
      </c>
      <c r="L171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16" s="5" cm="1">
        <f t="array" ref="M1716">MAX(IF((ProjectInfoTable[ProjectName]=DiscreteStatsTable[[#This Row],[ProjectName]]),(ProjectInfoTable[ProjectName]=DiscreteStatsTable[[#This Row],[ProjectName]])*ProjectInfoTable[NumberOfReplications]))</f>
        <v>50</v>
      </c>
      <c r="N1716" s="5" cm="1">
        <f t="array" ref="N1716">IFERROR(AVERAGE(IF((DiscreteStatsTable[GroupByKey]=DiscreteStatsTable[[#This Row],[GroupByKey]]),(DiscreteStatsTable[GroupByKey]=DiscreteStatsTable[[#This Row],[GroupByKey]])*DiscreteStatsTable[Average])),0)</f>
        <v>0</v>
      </c>
      <c r="O1716" s="5" cm="1">
        <f t="array" ref="O1716">IFERROR(_xlfn.STDEV.S(IF((DiscreteStatsTable[GroupByKey]=DiscreteStatsTable[[#This Row],[GroupByKey]]),(DiscreteStatsTable[GroupByKey]=DiscreteStatsTable[[#This Row],[GroupByKey]])*DiscreteStatsTable[Average])),0)</f>
        <v>0</v>
      </c>
      <c r="P1716" s="5" cm="1">
        <f t="array" ref="P1716">MAX(IF((ProjectInfoTable[ProjectName]=DiscreteStatsTable[[#This Row],[ProjectName]]),(ProjectInfoTable[ProjectName]=DiscreteStatsTable[[#This Row],[ProjectName]])*ProjectInfoTable[ConfidenceInterval]))</f>
        <v>0.95</v>
      </c>
      <c r="Q1716" s="5">
        <f>IF(AND(DiscreteStatsTable[[#This Row],[RepsWithStatObserved]]=1,Y1716=0),200000000000000000000,IFERROR(_xlfn.T.INV.2T(1 -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6" s="5" cm="1">
        <f t="array" ref="R1716">MIN(IF((DiscreteStatsTable[GroupByKey]=DiscreteStatsTable[[#This Row],[GroupByKey]]),(DiscreteStatsTable[GroupByKey]=DiscreteStatsTable[[#This Row],[GroupByKey]])*DiscreteStatsTable[Average]))</f>
        <v>0</v>
      </c>
      <c r="S1716" s="5" cm="1">
        <f t="array" ref="S1716">MAX(IF((DiscreteStatsTable[GroupByKey]=DiscreteStatsTable[[#This Row],[GroupByKey]]),(DiscreteStatsTable[GroupByKey]=DiscreteStatsTable[[#This Row],[GroupByKey]])*DiscreteStatsTable[Average]))</f>
        <v>0</v>
      </c>
      <c r="T1716" s="5" cm="1">
        <f t="array" ref="T1716">MIN(IF((DiscreteStatsTable[GroupByKey]=DiscreteStatsTable[[#This Row],[GroupByKey]]),(DiscreteStatsTable[GroupByKey]=DiscreteStatsTable[[#This Row],[GroupByKey]])*DiscreteStatsTable[Minimum]))</f>
        <v>0</v>
      </c>
      <c r="U1716" s="5" cm="1">
        <f t="array" ref="U1716">MAX(IF((DiscreteStatsTable[GroupByKey]=DiscreteStatsTable[[#This Row],[GroupByKey]]),(DiscreteStatsTable[GroupByKey]=DiscreteStatsTable[[#This Row],[GroupByKey]])*DiscreteStatsTable[Maximum]))</f>
        <v>0</v>
      </c>
      <c r="V1716" s="5" cm="1">
        <f t="array" ref="V1716">IFERROR(AVERAGE(IF((DiscreteStatsTable[GroupByKey]=DiscreteStatsTable[[#This Row],[GroupByKey]]),(DiscreteStatsTable[GroupByKey]=DiscreteStatsTable[[#This Row],[GroupByKey]])*DiscreteStatsTable[NumberObservations])),0)</f>
        <v>307.5</v>
      </c>
      <c r="W1716" s="5">
        <f>IF((DiscreteStatsTable[[#This Row],[RepsRequested]]&gt;1),DiscreteStatsTable[[#This Row],[HalfWidth]],DiscreteStatsTable[[#This Row],[BatchMeansHalfWidth]])</f>
        <v>0</v>
      </c>
      <c r="X1716" s="5" cm="1">
        <f t="array" ref="X1716">COUNT(IF((DiscreteStatsTable[GroupByKey]=DiscreteStatsTable[[#This Row],[GroupByKey]]),(DiscreteStatsTable[GroupByKey]=DiscreteStatsTable[[#This Row],[GroupByKey]])*DiscreteStatsTable[Replication]))</f>
        <v>50</v>
      </c>
      <c r="Y1716" s="5">
        <f>IF(DiscreteStatsTable[[#This Row],[RepsRequested]]=DiscreteStatsTable[[#This Row],[RepsWithStatObserved]],1,0)</f>
        <v>1</v>
      </c>
    </row>
    <row r="1717" spans="1:25" x14ac:dyDescent="0.25">
      <c r="A1717" t="s">
        <v>68</v>
      </c>
      <c r="B1717" t="s">
        <v>70</v>
      </c>
      <c r="C1717">
        <v>8</v>
      </c>
      <c r="D1717" t="s">
        <v>100</v>
      </c>
      <c r="E1717" t="s">
        <v>82</v>
      </c>
      <c r="F1717" t="s">
        <v>81</v>
      </c>
      <c r="G1717">
        <v>0.63815845717636399</v>
      </c>
      <c r="H1717">
        <v>2E+20</v>
      </c>
      <c r="I1717">
        <v>0</v>
      </c>
      <c r="J1717">
        <v>6.3677627627584998</v>
      </c>
      <c r="K1717">
        <v>307</v>
      </c>
      <c r="L171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17" s="5" cm="1">
        <f t="array" ref="M1717">MAX(IF((ProjectInfoTable[ProjectName]=DiscreteStatsTable[[#This Row],[ProjectName]]),(ProjectInfoTable[ProjectName]=DiscreteStatsTable[[#This Row],[ProjectName]])*ProjectInfoTable[NumberOfReplications]))</f>
        <v>50</v>
      </c>
      <c r="N1717" s="5" cm="1">
        <f t="array" ref="N1717">IFERROR(AVERAGE(IF((DiscreteStatsTable[GroupByKey]=DiscreteStatsTable[[#This Row],[GroupByKey]]),(DiscreteStatsTable[GroupByKey]=DiscreteStatsTable[[#This Row],[GroupByKey]])*DiscreteStatsTable[Average])),0)</f>
        <v>0.39524732892948572</v>
      </c>
      <c r="O1717" s="5" cm="1">
        <f t="array" ref="O1717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17" s="5" cm="1">
        <f t="array" ref="P1717">MAX(IF((ProjectInfoTable[ProjectName]=DiscreteStatsTable[[#This Row],[ProjectName]]),(ProjectInfoTable[ProjectName]=DiscreteStatsTable[[#This Row],[ProjectName]])*ProjectInfoTable[ConfidenceInterval]))</f>
        <v>0.95</v>
      </c>
      <c r="Q1717" s="5">
        <f>IF(AND(DiscreteStatsTable[[#This Row],[RepsWithStatObserved]]=1,Y1717=0),200000000000000000000,IFERROR(_xlfn.T.INV.2T(1 -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17" s="5" cm="1">
        <f t="array" ref="R1717">MIN(IF((DiscreteStatsTable[GroupByKey]=DiscreteStatsTable[[#This Row],[GroupByKey]]),(DiscreteStatsTable[GroupByKey]=DiscreteStatsTable[[#This Row],[GroupByKey]])*DiscreteStatsTable[Average]))</f>
        <v>0.236354649964713</v>
      </c>
      <c r="S1717" s="5" cm="1">
        <f t="array" ref="S1717">MAX(IF((DiscreteStatsTable[GroupByKey]=DiscreteStatsTable[[#This Row],[GroupByKey]]),(DiscreteStatsTable[GroupByKey]=DiscreteStatsTable[[#This Row],[GroupByKey]])*DiscreteStatsTable[Average]))</f>
        <v>0.84332272253388396</v>
      </c>
      <c r="T1717" s="5" cm="1">
        <f t="array" ref="T1717">MIN(IF((DiscreteStatsTable[GroupByKey]=DiscreteStatsTable[[#This Row],[GroupByKey]]),(DiscreteStatsTable[GroupByKey]=DiscreteStatsTable[[#This Row],[GroupByKey]])*DiscreteStatsTable[Minimum]))</f>
        <v>0</v>
      </c>
      <c r="U1717" s="5" cm="1">
        <f t="array" ref="U1717">MAX(IF((DiscreteStatsTable[GroupByKey]=DiscreteStatsTable[[#This Row],[GroupByKey]]),(DiscreteStatsTable[GroupByKey]=DiscreteStatsTable[[#This Row],[GroupByKey]])*DiscreteStatsTable[Maximum]))</f>
        <v>8.0759045309264508</v>
      </c>
      <c r="V1717" s="5" cm="1">
        <f t="array" ref="V1717">IFERROR(AVERAGE(IF((DiscreteStatsTable[GroupByKey]=DiscreteStatsTable[[#This Row],[GroupByKey]]),(DiscreteStatsTable[GroupByKey]=DiscreteStatsTable[[#This Row],[GroupByKey]])*DiscreteStatsTable[NumberObservations])),0)</f>
        <v>307.5</v>
      </c>
      <c r="W1717" s="5">
        <f>IF((DiscreteStatsTable[[#This Row],[RepsRequested]]&gt;1),DiscreteStatsTable[[#This Row],[HalfWidth]],DiscreteStatsTable[[#This Row],[BatchMeansHalfWidth]])</f>
        <v>3.0708264760319272E-2</v>
      </c>
      <c r="X1717" s="5" cm="1">
        <f t="array" ref="X1717">COUNT(IF((DiscreteStatsTable[GroupByKey]=DiscreteStatsTable[[#This Row],[GroupByKey]]),(DiscreteStatsTable[GroupByKey]=DiscreteStatsTable[[#This Row],[GroupByKey]])*DiscreteStatsTable[Replication]))</f>
        <v>50</v>
      </c>
      <c r="Y1717" s="5">
        <f>IF(DiscreteStatsTable[[#This Row],[RepsRequested]]=DiscreteStatsTable[[#This Row],[RepsWithStatObserved]],1,0)</f>
        <v>1</v>
      </c>
    </row>
    <row r="1718" spans="1:25" x14ac:dyDescent="0.25">
      <c r="A1718" t="s">
        <v>68</v>
      </c>
      <c r="B1718" t="s">
        <v>70</v>
      </c>
      <c r="C1718">
        <v>9</v>
      </c>
      <c r="D1718" t="s">
        <v>100</v>
      </c>
      <c r="E1718" t="s">
        <v>80</v>
      </c>
      <c r="F1718" t="s">
        <v>81</v>
      </c>
      <c r="G1718">
        <v>0</v>
      </c>
      <c r="H1718">
        <v>2E+20</v>
      </c>
      <c r="I1718">
        <v>0</v>
      </c>
      <c r="J1718">
        <v>0</v>
      </c>
      <c r="K1718">
        <v>310</v>
      </c>
      <c r="L171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18" s="5" cm="1">
        <f t="array" ref="M1718">MAX(IF((ProjectInfoTable[ProjectName]=DiscreteStatsTable[[#This Row],[ProjectName]]),(ProjectInfoTable[ProjectName]=DiscreteStatsTable[[#This Row],[ProjectName]])*ProjectInfoTable[NumberOfReplications]))</f>
        <v>50</v>
      </c>
      <c r="N1718" s="5" cm="1">
        <f t="array" ref="N1718">IFERROR(AVERAGE(IF((DiscreteStatsTable[GroupByKey]=DiscreteStatsTable[[#This Row],[GroupByKey]]),(DiscreteStatsTable[GroupByKey]=DiscreteStatsTable[[#This Row],[GroupByKey]])*DiscreteStatsTable[Average])),0)</f>
        <v>0</v>
      </c>
      <c r="O1718" s="5" cm="1">
        <f t="array" ref="O1718">IFERROR(_xlfn.STDEV.S(IF((DiscreteStatsTable[GroupByKey]=DiscreteStatsTable[[#This Row],[GroupByKey]]),(DiscreteStatsTable[GroupByKey]=DiscreteStatsTable[[#This Row],[GroupByKey]])*DiscreteStatsTable[Average])),0)</f>
        <v>0</v>
      </c>
      <c r="P1718" s="5" cm="1">
        <f t="array" ref="P1718">MAX(IF((ProjectInfoTable[ProjectName]=DiscreteStatsTable[[#This Row],[ProjectName]]),(ProjectInfoTable[ProjectName]=DiscreteStatsTable[[#This Row],[ProjectName]])*ProjectInfoTable[ConfidenceInterval]))</f>
        <v>0.95</v>
      </c>
      <c r="Q1718" s="5">
        <f>IF(AND(DiscreteStatsTable[[#This Row],[RepsWithStatObserved]]=1,Y1718=0),200000000000000000000,IFERROR(_xlfn.T.INV.2T(1 -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8" s="5" cm="1">
        <f t="array" ref="R1718">MIN(IF((DiscreteStatsTable[GroupByKey]=DiscreteStatsTable[[#This Row],[GroupByKey]]),(DiscreteStatsTable[GroupByKey]=DiscreteStatsTable[[#This Row],[GroupByKey]])*DiscreteStatsTable[Average]))</f>
        <v>0</v>
      </c>
      <c r="S1718" s="5" cm="1">
        <f t="array" ref="S1718">MAX(IF((DiscreteStatsTable[GroupByKey]=DiscreteStatsTable[[#This Row],[GroupByKey]]),(DiscreteStatsTable[GroupByKey]=DiscreteStatsTable[[#This Row],[GroupByKey]])*DiscreteStatsTable[Average]))</f>
        <v>0</v>
      </c>
      <c r="T1718" s="5" cm="1">
        <f t="array" ref="T1718">MIN(IF((DiscreteStatsTable[GroupByKey]=DiscreteStatsTable[[#This Row],[GroupByKey]]),(DiscreteStatsTable[GroupByKey]=DiscreteStatsTable[[#This Row],[GroupByKey]])*DiscreteStatsTable[Minimum]))</f>
        <v>0</v>
      </c>
      <c r="U1718" s="5" cm="1">
        <f t="array" ref="U1718">MAX(IF((DiscreteStatsTable[GroupByKey]=DiscreteStatsTable[[#This Row],[GroupByKey]]),(DiscreteStatsTable[GroupByKey]=DiscreteStatsTable[[#This Row],[GroupByKey]])*DiscreteStatsTable[Maximum]))</f>
        <v>0</v>
      </c>
      <c r="V1718" s="5" cm="1">
        <f t="array" ref="V1718">IFERROR(AVERAGE(IF((DiscreteStatsTable[GroupByKey]=DiscreteStatsTable[[#This Row],[GroupByKey]]),(DiscreteStatsTable[GroupByKey]=DiscreteStatsTable[[#This Row],[GroupByKey]])*DiscreteStatsTable[NumberObservations])),0)</f>
        <v>307.5</v>
      </c>
      <c r="W1718" s="5">
        <f>IF((DiscreteStatsTable[[#This Row],[RepsRequested]]&gt;1),DiscreteStatsTable[[#This Row],[HalfWidth]],DiscreteStatsTable[[#This Row],[BatchMeansHalfWidth]])</f>
        <v>0</v>
      </c>
      <c r="X1718" s="5" cm="1">
        <f t="array" ref="X1718">COUNT(IF((DiscreteStatsTable[GroupByKey]=DiscreteStatsTable[[#This Row],[GroupByKey]]),(DiscreteStatsTable[GroupByKey]=DiscreteStatsTable[[#This Row],[GroupByKey]])*DiscreteStatsTable[Replication]))</f>
        <v>50</v>
      </c>
      <c r="Y1718" s="5">
        <f>IF(DiscreteStatsTable[[#This Row],[RepsRequested]]=DiscreteStatsTable[[#This Row],[RepsWithStatObserved]],1,0)</f>
        <v>1</v>
      </c>
    </row>
    <row r="1719" spans="1:25" x14ac:dyDescent="0.25">
      <c r="A1719" t="s">
        <v>68</v>
      </c>
      <c r="B1719" t="s">
        <v>70</v>
      </c>
      <c r="C1719">
        <v>9</v>
      </c>
      <c r="D1719" t="s">
        <v>100</v>
      </c>
      <c r="E1719" t="s">
        <v>82</v>
      </c>
      <c r="F1719" t="s">
        <v>81</v>
      </c>
      <c r="G1719">
        <v>0.29957553362980499</v>
      </c>
      <c r="H1719">
        <v>2E+20</v>
      </c>
      <c r="I1719">
        <v>0</v>
      </c>
      <c r="J1719">
        <v>3.0789871879652502</v>
      </c>
      <c r="K1719">
        <v>310</v>
      </c>
      <c r="L171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19" s="5" cm="1">
        <f t="array" ref="M1719">MAX(IF((ProjectInfoTable[ProjectName]=DiscreteStatsTable[[#This Row],[ProjectName]]),(ProjectInfoTable[ProjectName]=DiscreteStatsTable[[#This Row],[ProjectName]])*ProjectInfoTable[NumberOfReplications]))</f>
        <v>50</v>
      </c>
      <c r="N1719" s="5" cm="1">
        <f t="array" ref="N1719">IFERROR(AVERAGE(IF((DiscreteStatsTable[GroupByKey]=DiscreteStatsTable[[#This Row],[GroupByKey]]),(DiscreteStatsTable[GroupByKey]=DiscreteStatsTable[[#This Row],[GroupByKey]])*DiscreteStatsTable[Average])),0)</f>
        <v>0.39524732892948572</v>
      </c>
      <c r="O1719" s="5" cm="1">
        <f t="array" ref="O1719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19" s="5" cm="1">
        <f t="array" ref="P1719">MAX(IF((ProjectInfoTable[ProjectName]=DiscreteStatsTable[[#This Row],[ProjectName]]),(ProjectInfoTable[ProjectName]=DiscreteStatsTable[[#This Row],[ProjectName]])*ProjectInfoTable[ConfidenceInterval]))</f>
        <v>0.95</v>
      </c>
      <c r="Q1719" s="5">
        <f>IF(AND(DiscreteStatsTable[[#This Row],[RepsWithStatObserved]]=1,Y1719=0),200000000000000000000,IFERROR(_xlfn.T.INV.2T(1 -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19" s="5" cm="1">
        <f t="array" ref="R1719">MIN(IF((DiscreteStatsTable[GroupByKey]=DiscreteStatsTable[[#This Row],[GroupByKey]]),(DiscreteStatsTable[GroupByKey]=DiscreteStatsTable[[#This Row],[GroupByKey]])*DiscreteStatsTable[Average]))</f>
        <v>0.236354649964713</v>
      </c>
      <c r="S1719" s="5" cm="1">
        <f t="array" ref="S1719">MAX(IF((DiscreteStatsTable[GroupByKey]=DiscreteStatsTable[[#This Row],[GroupByKey]]),(DiscreteStatsTable[GroupByKey]=DiscreteStatsTable[[#This Row],[GroupByKey]])*DiscreteStatsTable[Average]))</f>
        <v>0.84332272253388396</v>
      </c>
      <c r="T1719" s="5" cm="1">
        <f t="array" ref="T1719">MIN(IF((DiscreteStatsTable[GroupByKey]=DiscreteStatsTable[[#This Row],[GroupByKey]]),(DiscreteStatsTable[GroupByKey]=DiscreteStatsTable[[#This Row],[GroupByKey]])*DiscreteStatsTable[Minimum]))</f>
        <v>0</v>
      </c>
      <c r="U1719" s="5" cm="1">
        <f t="array" ref="U1719">MAX(IF((DiscreteStatsTable[GroupByKey]=DiscreteStatsTable[[#This Row],[GroupByKey]]),(DiscreteStatsTable[GroupByKey]=DiscreteStatsTable[[#This Row],[GroupByKey]])*DiscreteStatsTable[Maximum]))</f>
        <v>8.0759045309264508</v>
      </c>
      <c r="V1719" s="5" cm="1">
        <f t="array" ref="V1719">IFERROR(AVERAGE(IF((DiscreteStatsTable[GroupByKey]=DiscreteStatsTable[[#This Row],[GroupByKey]]),(DiscreteStatsTable[GroupByKey]=DiscreteStatsTable[[#This Row],[GroupByKey]])*DiscreteStatsTable[NumberObservations])),0)</f>
        <v>307.5</v>
      </c>
      <c r="W1719" s="5">
        <f>IF((DiscreteStatsTable[[#This Row],[RepsRequested]]&gt;1),DiscreteStatsTable[[#This Row],[HalfWidth]],DiscreteStatsTable[[#This Row],[BatchMeansHalfWidth]])</f>
        <v>3.0708264760319272E-2</v>
      </c>
      <c r="X1719" s="5" cm="1">
        <f t="array" ref="X1719">COUNT(IF((DiscreteStatsTable[GroupByKey]=DiscreteStatsTable[[#This Row],[GroupByKey]]),(DiscreteStatsTable[GroupByKey]=DiscreteStatsTable[[#This Row],[GroupByKey]])*DiscreteStatsTable[Replication]))</f>
        <v>50</v>
      </c>
      <c r="Y1719" s="5">
        <f>IF(DiscreteStatsTable[[#This Row],[RepsRequested]]=DiscreteStatsTable[[#This Row],[RepsWithStatObserved]],1,0)</f>
        <v>1</v>
      </c>
    </row>
    <row r="1720" spans="1:25" x14ac:dyDescent="0.25">
      <c r="A1720" t="s">
        <v>68</v>
      </c>
      <c r="B1720" t="s">
        <v>70</v>
      </c>
      <c r="C1720">
        <v>10</v>
      </c>
      <c r="D1720" t="s">
        <v>100</v>
      </c>
      <c r="E1720" t="s">
        <v>80</v>
      </c>
      <c r="F1720" t="s">
        <v>81</v>
      </c>
      <c r="G1720">
        <v>0</v>
      </c>
      <c r="H1720">
        <v>2E+20</v>
      </c>
      <c r="I1720">
        <v>0</v>
      </c>
      <c r="J1720">
        <v>0</v>
      </c>
      <c r="K1720">
        <v>304</v>
      </c>
      <c r="L172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20" s="5" cm="1">
        <f t="array" ref="M1720">MAX(IF((ProjectInfoTable[ProjectName]=DiscreteStatsTable[[#This Row],[ProjectName]]),(ProjectInfoTable[ProjectName]=DiscreteStatsTable[[#This Row],[ProjectName]])*ProjectInfoTable[NumberOfReplications]))</f>
        <v>50</v>
      </c>
      <c r="N1720" s="5" cm="1">
        <f t="array" ref="N1720">IFERROR(AVERAGE(IF((DiscreteStatsTable[GroupByKey]=DiscreteStatsTable[[#This Row],[GroupByKey]]),(DiscreteStatsTable[GroupByKey]=DiscreteStatsTable[[#This Row],[GroupByKey]])*DiscreteStatsTable[Average])),0)</f>
        <v>0</v>
      </c>
      <c r="O1720" s="5" cm="1">
        <f t="array" ref="O1720">IFERROR(_xlfn.STDEV.S(IF((DiscreteStatsTable[GroupByKey]=DiscreteStatsTable[[#This Row],[GroupByKey]]),(DiscreteStatsTable[GroupByKey]=DiscreteStatsTable[[#This Row],[GroupByKey]])*DiscreteStatsTable[Average])),0)</f>
        <v>0</v>
      </c>
      <c r="P1720" s="5" cm="1">
        <f t="array" ref="P1720">MAX(IF((ProjectInfoTable[ProjectName]=DiscreteStatsTable[[#This Row],[ProjectName]]),(ProjectInfoTable[ProjectName]=DiscreteStatsTable[[#This Row],[ProjectName]])*ProjectInfoTable[ConfidenceInterval]))</f>
        <v>0.95</v>
      </c>
      <c r="Q1720" s="5">
        <f>IF(AND(DiscreteStatsTable[[#This Row],[RepsWithStatObserved]]=1,Y1720=0),200000000000000000000,IFERROR(_xlfn.T.INV.2T(1 -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0" s="5" cm="1">
        <f t="array" ref="R1720">MIN(IF((DiscreteStatsTable[GroupByKey]=DiscreteStatsTable[[#This Row],[GroupByKey]]),(DiscreteStatsTable[GroupByKey]=DiscreteStatsTable[[#This Row],[GroupByKey]])*DiscreteStatsTable[Average]))</f>
        <v>0</v>
      </c>
      <c r="S1720" s="5" cm="1">
        <f t="array" ref="S1720">MAX(IF((DiscreteStatsTable[GroupByKey]=DiscreteStatsTable[[#This Row],[GroupByKey]]),(DiscreteStatsTable[GroupByKey]=DiscreteStatsTable[[#This Row],[GroupByKey]])*DiscreteStatsTable[Average]))</f>
        <v>0</v>
      </c>
      <c r="T1720" s="5" cm="1">
        <f t="array" ref="T1720">MIN(IF((DiscreteStatsTable[GroupByKey]=DiscreteStatsTable[[#This Row],[GroupByKey]]),(DiscreteStatsTable[GroupByKey]=DiscreteStatsTable[[#This Row],[GroupByKey]])*DiscreteStatsTable[Minimum]))</f>
        <v>0</v>
      </c>
      <c r="U1720" s="5" cm="1">
        <f t="array" ref="U1720">MAX(IF((DiscreteStatsTable[GroupByKey]=DiscreteStatsTable[[#This Row],[GroupByKey]]),(DiscreteStatsTable[GroupByKey]=DiscreteStatsTable[[#This Row],[GroupByKey]])*DiscreteStatsTable[Maximum]))</f>
        <v>0</v>
      </c>
      <c r="V1720" s="5" cm="1">
        <f t="array" ref="V1720">IFERROR(AVERAGE(IF((DiscreteStatsTable[GroupByKey]=DiscreteStatsTable[[#This Row],[GroupByKey]]),(DiscreteStatsTable[GroupByKey]=DiscreteStatsTable[[#This Row],[GroupByKey]])*DiscreteStatsTable[NumberObservations])),0)</f>
        <v>307.5</v>
      </c>
      <c r="W1720" s="5">
        <f>IF((DiscreteStatsTable[[#This Row],[RepsRequested]]&gt;1),DiscreteStatsTable[[#This Row],[HalfWidth]],DiscreteStatsTable[[#This Row],[BatchMeansHalfWidth]])</f>
        <v>0</v>
      </c>
      <c r="X1720" s="5" cm="1">
        <f t="array" ref="X1720">COUNT(IF((DiscreteStatsTable[GroupByKey]=DiscreteStatsTable[[#This Row],[GroupByKey]]),(DiscreteStatsTable[GroupByKey]=DiscreteStatsTable[[#This Row],[GroupByKey]])*DiscreteStatsTable[Replication]))</f>
        <v>50</v>
      </c>
      <c r="Y1720" s="5">
        <f>IF(DiscreteStatsTable[[#This Row],[RepsRequested]]=DiscreteStatsTable[[#This Row],[RepsWithStatObserved]],1,0)</f>
        <v>1</v>
      </c>
    </row>
    <row r="1721" spans="1:25" x14ac:dyDescent="0.25">
      <c r="A1721" t="s">
        <v>68</v>
      </c>
      <c r="B1721" t="s">
        <v>70</v>
      </c>
      <c r="C1721">
        <v>10</v>
      </c>
      <c r="D1721" t="s">
        <v>100</v>
      </c>
      <c r="E1721" t="s">
        <v>82</v>
      </c>
      <c r="F1721" t="s">
        <v>81</v>
      </c>
      <c r="G1721">
        <v>0.29985320816849198</v>
      </c>
      <c r="H1721">
        <v>2E+20</v>
      </c>
      <c r="I1721">
        <v>0</v>
      </c>
      <c r="J1721">
        <v>4.0040754517245301</v>
      </c>
      <c r="K1721">
        <v>304</v>
      </c>
      <c r="L172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21" s="5" cm="1">
        <f t="array" ref="M1721">MAX(IF((ProjectInfoTable[ProjectName]=DiscreteStatsTable[[#This Row],[ProjectName]]),(ProjectInfoTable[ProjectName]=DiscreteStatsTable[[#This Row],[ProjectName]])*ProjectInfoTable[NumberOfReplications]))</f>
        <v>50</v>
      </c>
      <c r="N1721" s="5" cm="1">
        <f t="array" ref="N1721">IFERROR(AVERAGE(IF((DiscreteStatsTable[GroupByKey]=DiscreteStatsTable[[#This Row],[GroupByKey]]),(DiscreteStatsTable[GroupByKey]=DiscreteStatsTable[[#This Row],[GroupByKey]])*DiscreteStatsTable[Average])),0)</f>
        <v>0.39524732892948572</v>
      </c>
      <c r="O1721" s="5" cm="1">
        <f t="array" ref="O1721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21" s="5" cm="1">
        <f t="array" ref="P1721">MAX(IF((ProjectInfoTable[ProjectName]=DiscreteStatsTable[[#This Row],[ProjectName]]),(ProjectInfoTable[ProjectName]=DiscreteStatsTable[[#This Row],[ProjectName]])*ProjectInfoTable[ConfidenceInterval]))</f>
        <v>0.95</v>
      </c>
      <c r="Q1721" s="5">
        <f>IF(AND(DiscreteStatsTable[[#This Row],[RepsWithStatObserved]]=1,Y1721=0),200000000000000000000,IFERROR(_xlfn.T.INV.2T(1 -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21" s="5" cm="1">
        <f t="array" ref="R1721">MIN(IF((DiscreteStatsTable[GroupByKey]=DiscreteStatsTable[[#This Row],[GroupByKey]]),(DiscreteStatsTable[GroupByKey]=DiscreteStatsTable[[#This Row],[GroupByKey]])*DiscreteStatsTable[Average]))</f>
        <v>0.236354649964713</v>
      </c>
      <c r="S1721" s="5" cm="1">
        <f t="array" ref="S1721">MAX(IF((DiscreteStatsTable[GroupByKey]=DiscreteStatsTable[[#This Row],[GroupByKey]]),(DiscreteStatsTable[GroupByKey]=DiscreteStatsTable[[#This Row],[GroupByKey]])*DiscreteStatsTable[Average]))</f>
        <v>0.84332272253388396</v>
      </c>
      <c r="T1721" s="5" cm="1">
        <f t="array" ref="T1721">MIN(IF((DiscreteStatsTable[GroupByKey]=DiscreteStatsTable[[#This Row],[GroupByKey]]),(DiscreteStatsTable[GroupByKey]=DiscreteStatsTable[[#This Row],[GroupByKey]])*DiscreteStatsTable[Minimum]))</f>
        <v>0</v>
      </c>
      <c r="U1721" s="5" cm="1">
        <f t="array" ref="U1721">MAX(IF((DiscreteStatsTable[GroupByKey]=DiscreteStatsTable[[#This Row],[GroupByKey]]),(DiscreteStatsTable[GroupByKey]=DiscreteStatsTable[[#This Row],[GroupByKey]])*DiscreteStatsTable[Maximum]))</f>
        <v>8.0759045309264508</v>
      </c>
      <c r="V1721" s="5" cm="1">
        <f t="array" ref="V1721">IFERROR(AVERAGE(IF((DiscreteStatsTable[GroupByKey]=DiscreteStatsTable[[#This Row],[GroupByKey]]),(DiscreteStatsTable[GroupByKey]=DiscreteStatsTable[[#This Row],[GroupByKey]])*DiscreteStatsTable[NumberObservations])),0)</f>
        <v>307.5</v>
      </c>
      <c r="W1721" s="5">
        <f>IF((DiscreteStatsTable[[#This Row],[RepsRequested]]&gt;1),DiscreteStatsTable[[#This Row],[HalfWidth]],DiscreteStatsTable[[#This Row],[BatchMeansHalfWidth]])</f>
        <v>3.0708264760319272E-2</v>
      </c>
      <c r="X1721" s="5" cm="1">
        <f t="array" ref="X1721">COUNT(IF((DiscreteStatsTable[GroupByKey]=DiscreteStatsTable[[#This Row],[GroupByKey]]),(DiscreteStatsTable[GroupByKey]=DiscreteStatsTable[[#This Row],[GroupByKey]])*DiscreteStatsTable[Replication]))</f>
        <v>50</v>
      </c>
      <c r="Y1721" s="5">
        <f>IF(DiscreteStatsTable[[#This Row],[RepsRequested]]=DiscreteStatsTable[[#This Row],[RepsWithStatObserved]],1,0)</f>
        <v>1</v>
      </c>
    </row>
    <row r="1722" spans="1:25" x14ac:dyDescent="0.25">
      <c r="A1722" t="s">
        <v>68</v>
      </c>
      <c r="B1722" t="s">
        <v>70</v>
      </c>
      <c r="C1722">
        <v>11</v>
      </c>
      <c r="D1722" t="s">
        <v>100</v>
      </c>
      <c r="E1722" t="s">
        <v>80</v>
      </c>
      <c r="F1722" t="s">
        <v>81</v>
      </c>
      <c r="G1722">
        <v>0</v>
      </c>
      <c r="H1722">
        <v>2E+20</v>
      </c>
      <c r="I1722">
        <v>0</v>
      </c>
      <c r="J1722">
        <v>0</v>
      </c>
      <c r="K1722">
        <v>306</v>
      </c>
      <c r="L172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22" s="5" cm="1">
        <f t="array" ref="M1722">MAX(IF((ProjectInfoTable[ProjectName]=DiscreteStatsTable[[#This Row],[ProjectName]]),(ProjectInfoTable[ProjectName]=DiscreteStatsTable[[#This Row],[ProjectName]])*ProjectInfoTable[NumberOfReplications]))</f>
        <v>50</v>
      </c>
      <c r="N1722" s="5" cm="1">
        <f t="array" ref="N1722">IFERROR(AVERAGE(IF((DiscreteStatsTable[GroupByKey]=DiscreteStatsTable[[#This Row],[GroupByKey]]),(DiscreteStatsTable[GroupByKey]=DiscreteStatsTable[[#This Row],[GroupByKey]])*DiscreteStatsTable[Average])),0)</f>
        <v>0</v>
      </c>
      <c r="O1722" s="5" cm="1">
        <f t="array" ref="O1722">IFERROR(_xlfn.STDEV.S(IF((DiscreteStatsTable[GroupByKey]=DiscreteStatsTable[[#This Row],[GroupByKey]]),(DiscreteStatsTable[GroupByKey]=DiscreteStatsTable[[#This Row],[GroupByKey]])*DiscreteStatsTable[Average])),0)</f>
        <v>0</v>
      </c>
      <c r="P1722" s="5" cm="1">
        <f t="array" ref="P1722">MAX(IF((ProjectInfoTable[ProjectName]=DiscreteStatsTable[[#This Row],[ProjectName]]),(ProjectInfoTable[ProjectName]=DiscreteStatsTable[[#This Row],[ProjectName]])*ProjectInfoTable[ConfidenceInterval]))</f>
        <v>0.95</v>
      </c>
      <c r="Q1722" s="5">
        <f>IF(AND(DiscreteStatsTable[[#This Row],[RepsWithStatObserved]]=1,Y1722=0),200000000000000000000,IFERROR(_xlfn.T.INV.2T(1 -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2" s="5" cm="1">
        <f t="array" ref="R1722">MIN(IF((DiscreteStatsTable[GroupByKey]=DiscreteStatsTable[[#This Row],[GroupByKey]]),(DiscreteStatsTable[GroupByKey]=DiscreteStatsTable[[#This Row],[GroupByKey]])*DiscreteStatsTable[Average]))</f>
        <v>0</v>
      </c>
      <c r="S1722" s="5" cm="1">
        <f t="array" ref="S1722">MAX(IF((DiscreteStatsTable[GroupByKey]=DiscreteStatsTable[[#This Row],[GroupByKey]]),(DiscreteStatsTable[GroupByKey]=DiscreteStatsTable[[#This Row],[GroupByKey]])*DiscreteStatsTable[Average]))</f>
        <v>0</v>
      </c>
      <c r="T1722" s="5" cm="1">
        <f t="array" ref="T1722">MIN(IF((DiscreteStatsTable[GroupByKey]=DiscreteStatsTable[[#This Row],[GroupByKey]]),(DiscreteStatsTable[GroupByKey]=DiscreteStatsTable[[#This Row],[GroupByKey]])*DiscreteStatsTable[Minimum]))</f>
        <v>0</v>
      </c>
      <c r="U1722" s="5" cm="1">
        <f t="array" ref="U1722">MAX(IF((DiscreteStatsTable[GroupByKey]=DiscreteStatsTable[[#This Row],[GroupByKey]]),(DiscreteStatsTable[GroupByKey]=DiscreteStatsTable[[#This Row],[GroupByKey]])*DiscreteStatsTable[Maximum]))</f>
        <v>0</v>
      </c>
      <c r="V1722" s="5" cm="1">
        <f t="array" ref="V1722">IFERROR(AVERAGE(IF((DiscreteStatsTable[GroupByKey]=DiscreteStatsTable[[#This Row],[GroupByKey]]),(DiscreteStatsTable[GroupByKey]=DiscreteStatsTable[[#This Row],[GroupByKey]])*DiscreteStatsTable[NumberObservations])),0)</f>
        <v>307.5</v>
      </c>
      <c r="W1722" s="5">
        <f>IF((DiscreteStatsTable[[#This Row],[RepsRequested]]&gt;1),DiscreteStatsTable[[#This Row],[HalfWidth]],DiscreteStatsTable[[#This Row],[BatchMeansHalfWidth]])</f>
        <v>0</v>
      </c>
      <c r="X1722" s="5" cm="1">
        <f t="array" ref="X1722">COUNT(IF((DiscreteStatsTable[GroupByKey]=DiscreteStatsTable[[#This Row],[GroupByKey]]),(DiscreteStatsTable[GroupByKey]=DiscreteStatsTable[[#This Row],[GroupByKey]])*DiscreteStatsTable[Replication]))</f>
        <v>50</v>
      </c>
      <c r="Y1722" s="5">
        <f>IF(DiscreteStatsTable[[#This Row],[RepsRequested]]=DiscreteStatsTable[[#This Row],[RepsWithStatObserved]],1,0)</f>
        <v>1</v>
      </c>
    </row>
    <row r="1723" spans="1:25" x14ac:dyDescent="0.25">
      <c r="A1723" t="s">
        <v>68</v>
      </c>
      <c r="B1723" t="s">
        <v>70</v>
      </c>
      <c r="C1723">
        <v>11</v>
      </c>
      <c r="D1723" t="s">
        <v>100</v>
      </c>
      <c r="E1723" t="s">
        <v>82</v>
      </c>
      <c r="F1723" t="s">
        <v>81</v>
      </c>
      <c r="G1723">
        <v>0.55162038794777701</v>
      </c>
      <c r="H1723">
        <v>2E+20</v>
      </c>
      <c r="I1723">
        <v>0</v>
      </c>
      <c r="J1723">
        <v>6.1434973392301702</v>
      </c>
      <c r="K1723">
        <v>306</v>
      </c>
      <c r="L172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23" s="5" cm="1">
        <f t="array" ref="M1723">MAX(IF((ProjectInfoTable[ProjectName]=DiscreteStatsTable[[#This Row],[ProjectName]]),(ProjectInfoTable[ProjectName]=DiscreteStatsTable[[#This Row],[ProjectName]])*ProjectInfoTable[NumberOfReplications]))</f>
        <v>50</v>
      </c>
      <c r="N1723" s="5" cm="1">
        <f t="array" ref="N1723">IFERROR(AVERAGE(IF((DiscreteStatsTable[GroupByKey]=DiscreteStatsTable[[#This Row],[GroupByKey]]),(DiscreteStatsTable[GroupByKey]=DiscreteStatsTable[[#This Row],[GroupByKey]])*DiscreteStatsTable[Average])),0)</f>
        <v>0.39524732892948572</v>
      </c>
      <c r="O1723" s="5" cm="1">
        <f t="array" ref="O1723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23" s="5" cm="1">
        <f t="array" ref="P1723">MAX(IF((ProjectInfoTable[ProjectName]=DiscreteStatsTable[[#This Row],[ProjectName]]),(ProjectInfoTable[ProjectName]=DiscreteStatsTable[[#This Row],[ProjectName]])*ProjectInfoTable[ConfidenceInterval]))</f>
        <v>0.95</v>
      </c>
      <c r="Q1723" s="5">
        <f>IF(AND(DiscreteStatsTable[[#This Row],[RepsWithStatObserved]]=1,Y1723=0),200000000000000000000,IFERROR(_xlfn.T.INV.2T(1 -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23" s="5" cm="1">
        <f t="array" ref="R1723">MIN(IF((DiscreteStatsTable[GroupByKey]=DiscreteStatsTable[[#This Row],[GroupByKey]]),(DiscreteStatsTable[GroupByKey]=DiscreteStatsTable[[#This Row],[GroupByKey]])*DiscreteStatsTable[Average]))</f>
        <v>0.236354649964713</v>
      </c>
      <c r="S1723" s="5" cm="1">
        <f t="array" ref="S1723">MAX(IF((DiscreteStatsTable[GroupByKey]=DiscreteStatsTable[[#This Row],[GroupByKey]]),(DiscreteStatsTable[GroupByKey]=DiscreteStatsTable[[#This Row],[GroupByKey]])*DiscreteStatsTable[Average]))</f>
        <v>0.84332272253388396</v>
      </c>
      <c r="T1723" s="5" cm="1">
        <f t="array" ref="T1723">MIN(IF((DiscreteStatsTable[GroupByKey]=DiscreteStatsTable[[#This Row],[GroupByKey]]),(DiscreteStatsTable[GroupByKey]=DiscreteStatsTable[[#This Row],[GroupByKey]])*DiscreteStatsTable[Minimum]))</f>
        <v>0</v>
      </c>
      <c r="U1723" s="5" cm="1">
        <f t="array" ref="U1723">MAX(IF((DiscreteStatsTable[GroupByKey]=DiscreteStatsTable[[#This Row],[GroupByKey]]),(DiscreteStatsTable[GroupByKey]=DiscreteStatsTable[[#This Row],[GroupByKey]])*DiscreteStatsTable[Maximum]))</f>
        <v>8.0759045309264508</v>
      </c>
      <c r="V1723" s="5" cm="1">
        <f t="array" ref="V1723">IFERROR(AVERAGE(IF((DiscreteStatsTable[GroupByKey]=DiscreteStatsTable[[#This Row],[GroupByKey]]),(DiscreteStatsTable[GroupByKey]=DiscreteStatsTable[[#This Row],[GroupByKey]])*DiscreteStatsTable[NumberObservations])),0)</f>
        <v>307.5</v>
      </c>
      <c r="W1723" s="5">
        <f>IF((DiscreteStatsTable[[#This Row],[RepsRequested]]&gt;1),DiscreteStatsTable[[#This Row],[HalfWidth]],DiscreteStatsTable[[#This Row],[BatchMeansHalfWidth]])</f>
        <v>3.0708264760319272E-2</v>
      </c>
      <c r="X1723" s="5" cm="1">
        <f t="array" ref="X1723">COUNT(IF((DiscreteStatsTable[GroupByKey]=DiscreteStatsTable[[#This Row],[GroupByKey]]),(DiscreteStatsTable[GroupByKey]=DiscreteStatsTable[[#This Row],[GroupByKey]])*DiscreteStatsTable[Replication]))</f>
        <v>50</v>
      </c>
      <c r="Y1723" s="5">
        <f>IF(DiscreteStatsTable[[#This Row],[RepsRequested]]=DiscreteStatsTable[[#This Row],[RepsWithStatObserved]],1,0)</f>
        <v>1</v>
      </c>
    </row>
    <row r="1724" spans="1:25" x14ac:dyDescent="0.25">
      <c r="A1724" t="s">
        <v>68</v>
      </c>
      <c r="B1724" t="s">
        <v>70</v>
      </c>
      <c r="C1724">
        <v>12</v>
      </c>
      <c r="D1724" t="s">
        <v>100</v>
      </c>
      <c r="E1724" t="s">
        <v>80</v>
      </c>
      <c r="F1724" t="s">
        <v>81</v>
      </c>
      <c r="G1724">
        <v>0</v>
      </c>
      <c r="H1724">
        <v>2E+20</v>
      </c>
      <c r="I1724">
        <v>0</v>
      </c>
      <c r="J1724">
        <v>0</v>
      </c>
      <c r="K1724">
        <v>303</v>
      </c>
      <c r="L172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24" s="5" cm="1">
        <f t="array" ref="M1724">MAX(IF((ProjectInfoTable[ProjectName]=DiscreteStatsTable[[#This Row],[ProjectName]]),(ProjectInfoTable[ProjectName]=DiscreteStatsTable[[#This Row],[ProjectName]])*ProjectInfoTable[NumberOfReplications]))</f>
        <v>50</v>
      </c>
      <c r="N1724" s="5" cm="1">
        <f t="array" ref="N1724">IFERROR(AVERAGE(IF((DiscreteStatsTable[GroupByKey]=DiscreteStatsTable[[#This Row],[GroupByKey]]),(DiscreteStatsTable[GroupByKey]=DiscreteStatsTable[[#This Row],[GroupByKey]])*DiscreteStatsTable[Average])),0)</f>
        <v>0</v>
      </c>
      <c r="O1724" s="5" cm="1">
        <f t="array" ref="O1724">IFERROR(_xlfn.STDEV.S(IF((DiscreteStatsTable[GroupByKey]=DiscreteStatsTable[[#This Row],[GroupByKey]]),(DiscreteStatsTable[GroupByKey]=DiscreteStatsTable[[#This Row],[GroupByKey]])*DiscreteStatsTable[Average])),0)</f>
        <v>0</v>
      </c>
      <c r="P1724" s="5" cm="1">
        <f t="array" ref="P1724">MAX(IF((ProjectInfoTable[ProjectName]=DiscreteStatsTable[[#This Row],[ProjectName]]),(ProjectInfoTable[ProjectName]=DiscreteStatsTable[[#This Row],[ProjectName]])*ProjectInfoTable[ConfidenceInterval]))</f>
        <v>0.95</v>
      </c>
      <c r="Q1724" s="5">
        <f>IF(AND(DiscreteStatsTable[[#This Row],[RepsWithStatObserved]]=1,Y1724=0),200000000000000000000,IFERROR(_xlfn.T.INV.2T(1 -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4" s="5" cm="1">
        <f t="array" ref="R1724">MIN(IF((DiscreteStatsTable[GroupByKey]=DiscreteStatsTable[[#This Row],[GroupByKey]]),(DiscreteStatsTable[GroupByKey]=DiscreteStatsTable[[#This Row],[GroupByKey]])*DiscreteStatsTable[Average]))</f>
        <v>0</v>
      </c>
      <c r="S1724" s="5" cm="1">
        <f t="array" ref="S1724">MAX(IF((DiscreteStatsTable[GroupByKey]=DiscreteStatsTable[[#This Row],[GroupByKey]]),(DiscreteStatsTable[GroupByKey]=DiscreteStatsTable[[#This Row],[GroupByKey]])*DiscreteStatsTable[Average]))</f>
        <v>0</v>
      </c>
      <c r="T1724" s="5" cm="1">
        <f t="array" ref="T1724">MIN(IF((DiscreteStatsTable[GroupByKey]=DiscreteStatsTable[[#This Row],[GroupByKey]]),(DiscreteStatsTable[GroupByKey]=DiscreteStatsTable[[#This Row],[GroupByKey]])*DiscreteStatsTable[Minimum]))</f>
        <v>0</v>
      </c>
      <c r="U1724" s="5" cm="1">
        <f t="array" ref="U1724">MAX(IF((DiscreteStatsTable[GroupByKey]=DiscreteStatsTable[[#This Row],[GroupByKey]]),(DiscreteStatsTable[GroupByKey]=DiscreteStatsTable[[#This Row],[GroupByKey]])*DiscreteStatsTable[Maximum]))</f>
        <v>0</v>
      </c>
      <c r="V1724" s="5" cm="1">
        <f t="array" ref="V1724">IFERROR(AVERAGE(IF((DiscreteStatsTable[GroupByKey]=DiscreteStatsTable[[#This Row],[GroupByKey]]),(DiscreteStatsTable[GroupByKey]=DiscreteStatsTable[[#This Row],[GroupByKey]])*DiscreteStatsTable[NumberObservations])),0)</f>
        <v>307.5</v>
      </c>
      <c r="W1724" s="5">
        <f>IF((DiscreteStatsTable[[#This Row],[RepsRequested]]&gt;1),DiscreteStatsTable[[#This Row],[HalfWidth]],DiscreteStatsTable[[#This Row],[BatchMeansHalfWidth]])</f>
        <v>0</v>
      </c>
      <c r="X1724" s="5" cm="1">
        <f t="array" ref="X1724">COUNT(IF((DiscreteStatsTable[GroupByKey]=DiscreteStatsTable[[#This Row],[GroupByKey]]),(DiscreteStatsTable[GroupByKey]=DiscreteStatsTable[[#This Row],[GroupByKey]])*DiscreteStatsTable[Replication]))</f>
        <v>50</v>
      </c>
      <c r="Y1724" s="5">
        <f>IF(DiscreteStatsTable[[#This Row],[RepsRequested]]=DiscreteStatsTable[[#This Row],[RepsWithStatObserved]],1,0)</f>
        <v>1</v>
      </c>
    </row>
    <row r="1725" spans="1:25" x14ac:dyDescent="0.25">
      <c r="A1725" t="s">
        <v>68</v>
      </c>
      <c r="B1725" t="s">
        <v>70</v>
      </c>
      <c r="C1725">
        <v>12</v>
      </c>
      <c r="D1725" t="s">
        <v>100</v>
      </c>
      <c r="E1725" t="s">
        <v>82</v>
      </c>
      <c r="F1725" t="s">
        <v>81</v>
      </c>
      <c r="G1725">
        <v>0.35944794759860299</v>
      </c>
      <c r="H1725">
        <v>2E+20</v>
      </c>
      <c r="I1725">
        <v>0</v>
      </c>
      <c r="J1725">
        <v>3.14870357915885</v>
      </c>
      <c r="K1725">
        <v>303</v>
      </c>
      <c r="L172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25" s="5" cm="1">
        <f t="array" ref="M1725">MAX(IF((ProjectInfoTable[ProjectName]=DiscreteStatsTable[[#This Row],[ProjectName]]),(ProjectInfoTable[ProjectName]=DiscreteStatsTable[[#This Row],[ProjectName]])*ProjectInfoTable[NumberOfReplications]))</f>
        <v>50</v>
      </c>
      <c r="N1725" s="5" cm="1">
        <f t="array" ref="N1725">IFERROR(AVERAGE(IF((DiscreteStatsTable[GroupByKey]=DiscreteStatsTable[[#This Row],[GroupByKey]]),(DiscreteStatsTable[GroupByKey]=DiscreteStatsTable[[#This Row],[GroupByKey]])*DiscreteStatsTable[Average])),0)</f>
        <v>0.39524732892948572</v>
      </c>
      <c r="O1725" s="5" cm="1">
        <f t="array" ref="O1725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25" s="5" cm="1">
        <f t="array" ref="P1725">MAX(IF((ProjectInfoTable[ProjectName]=DiscreteStatsTable[[#This Row],[ProjectName]]),(ProjectInfoTable[ProjectName]=DiscreteStatsTable[[#This Row],[ProjectName]])*ProjectInfoTable[ConfidenceInterval]))</f>
        <v>0.95</v>
      </c>
      <c r="Q1725" s="5">
        <f>IF(AND(DiscreteStatsTable[[#This Row],[RepsWithStatObserved]]=1,Y1725=0),200000000000000000000,IFERROR(_xlfn.T.INV.2T(1 -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25" s="5" cm="1">
        <f t="array" ref="R1725">MIN(IF((DiscreteStatsTable[GroupByKey]=DiscreteStatsTable[[#This Row],[GroupByKey]]),(DiscreteStatsTable[GroupByKey]=DiscreteStatsTable[[#This Row],[GroupByKey]])*DiscreteStatsTable[Average]))</f>
        <v>0.236354649964713</v>
      </c>
      <c r="S1725" s="5" cm="1">
        <f t="array" ref="S1725">MAX(IF((DiscreteStatsTable[GroupByKey]=DiscreteStatsTable[[#This Row],[GroupByKey]]),(DiscreteStatsTable[GroupByKey]=DiscreteStatsTable[[#This Row],[GroupByKey]])*DiscreteStatsTable[Average]))</f>
        <v>0.84332272253388396</v>
      </c>
      <c r="T1725" s="5" cm="1">
        <f t="array" ref="T1725">MIN(IF((DiscreteStatsTable[GroupByKey]=DiscreteStatsTable[[#This Row],[GroupByKey]]),(DiscreteStatsTable[GroupByKey]=DiscreteStatsTable[[#This Row],[GroupByKey]])*DiscreteStatsTable[Minimum]))</f>
        <v>0</v>
      </c>
      <c r="U1725" s="5" cm="1">
        <f t="array" ref="U1725">MAX(IF((DiscreteStatsTable[GroupByKey]=DiscreteStatsTable[[#This Row],[GroupByKey]]),(DiscreteStatsTable[GroupByKey]=DiscreteStatsTable[[#This Row],[GroupByKey]])*DiscreteStatsTable[Maximum]))</f>
        <v>8.0759045309264508</v>
      </c>
      <c r="V1725" s="5" cm="1">
        <f t="array" ref="V1725">IFERROR(AVERAGE(IF((DiscreteStatsTable[GroupByKey]=DiscreteStatsTable[[#This Row],[GroupByKey]]),(DiscreteStatsTable[GroupByKey]=DiscreteStatsTable[[#This Row],[GroupByKey]])*DiscreteStatsTable[NumberObservations])),0)</f>
        <v>307.5</v>
      </c>
      <c r="W1725" s="5">
        <f>IF((DiscreteStatsTable[[#This Row],[RepsRequested]]&gt;1),DiscreteStatsTable[[#This Row],[HalfWidth]],DiscreteStatsTable[[#This Row],[BatchMeansHalfWidth]])</f>
        <v>3.0708264760319272E-2</v>
      </c>
      <c r="X1725" s="5" cm="1">
        <f t="array" ref="X1725">COUNT(IF((DiscreteStatsTable[GroupByKey]=DiscreteStatsTable[[#This Row],[GroupByKey]]),(DiscreteStatsTable[GroupByKey]=DiscreteStatsTable[[#This Row],[GroupByKey]])*DiscreteStatsTable[Replication]))</f>
        <v>50</v>
      </c>
      <c r="Y1725" s="5">
        <f>IF(DiscreteStatsTable[[#This Row],[RepsRequested]]=DiscreteStatsTable[[#This Row],[RepsWithStatObserved]],1,0)</f>
        <v>1</v>
      </c>
    </row>
    <row r="1726" spans="1:25" x14ac:dyDescent="0.25">
      <c r="A1726" t="s">
        <v>68</v>
      </c>
      <c r="B1726" t="s">
        <v>70</v>
      </c>
      <c r="C1726">
        <v>13</v>
      </c>
      <c r="D1726" t="s">
        <v>100</v>
      </c>
      <c r="E1726" t="s">
        <v>80</v>
      </c>
      <c r="F1726" t="s">
        <v>81</v>
      </c>
      <c r="G1726">
        <v>0</v>
      </c>
      <c r="H1726">
        <v>2E+20</v>
      </c>
      <c r="I1726">
        <v>0</v>
      </c>
      <c r="J1726">
        <v>0</v>
      </c>
      <c r="K1726">
        <v>305</v>
      </c>
      <c r="L172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26" s="5" cm="1">
        <f t="array" ref="M1726">MAX(IF((ProjectInfoTable[ProjectName]=DiscreteStatsTable[[#This Row],[ProjectName]]),(ProjectInfoTable[ProjectName]=DiscreteStatsTable[[#This Row],[ProjectName]])*ProjectInfoTable[NumberOfReplications]))</f>
        <v>50</v>
      </c>
      <c r="N1726" s="5" cm="1">
        <f t="array" ref="N1726">IFERROR(AVERAGE(IF((DiscreteStatsTable[GroupByKey]=DiscreteStatsTable[[#This Row],[GroupByKey]]),(DiscreteStatsTable[GroupByKey]=DiscreteStatsTable[[#This Row],[GroupByKey]])*DiscreteStatsTable[Average])),0)</f>
        <v>0</v>
      </c>
      <c r="O1726" s="5" cm="1">
        <f t="array" ref="O1726">IFERROR(_xlfn.STDEV.S(IF((DiscreteStatsTable[GroupByKey]=DiscreteStatsTable[[#This Row],[GroupByKey]]),(DiscreteStatsTable[GroupByKey]=DiscreteStatsTable[[#This Row],[GroupByKey]])*DiscreteStatsTable[Average])),0)</f>
        <v>0</v>
      </c>
      <c r="P1726" s="5" cm="1">
        <f t="array" ref="P1726">MAX(IF((ProjectInfoTable[ProjectName]=DiscreteStatsTable[[#This Row],[ProjectName]]),(ProjectInfoTable[ProjectName]=DiscreteStatsTable[[#This Row],[ProjectName]])*ProjectInfoTable[ConfidenceInterval]))</f>
        <v>0.95</v>
      </c>
      <c r="Q1726" s="5">
        <f>IF(AND(DiscreteStatsTable[[#This Row],[RepsWithStatObserved]]=1,Y1726=0),200000000000000000000,IFERROR(_xlfn.T.INV.2T(1 -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6" s="5" cm="1">
        <f t="array" ref="R1726">MIN(IF((DiscreteStatsTable[GroupByKey]=DiscreteStatsTable[[#This Row],[GroupByKey]]),(DiscreteStatsTable[GroupByKey]=DiscreteStatsTable[[#This Row],[GroupByKey]])*DiscreteStatsTable[Average]))</f>
        <v>0</v>
      </c>
      <c r="S1726" s="5" cm="1">
        <f t="array" ref="S1726">MAX(IF((DiscreteStatsTable[GroupByKey]=DiscreteStatsTable[[#This Row],[GroupByKey]]),(DiscreteStatsTable[GroupByKey]=DiscreteStatsTable[[#This Row],[GroupByKey]])*DiscreteStatsTable[Average]))</f>
        <v>0</v>
      </c>
      <c r="T1726" s="5" cm="1">
        <f t="array" ref="T1726">MIN(IF((DiscreteStatsTable[GroupByKey]=DiscreteStatsTable[[#This Row],[GroupByKey]]),(DiscreteStatsTable[GroupByKey]=DiscreteStatsTable[[#This Row],[GroupByKey]])*DiscreteStatsTable[Minimum]))</f>
        <v>0</v>
      </c>
      <c r="U1726" s="5" cm="1">
        <f t="array" ref="U1726">MAX(IF((DiscreteStatsTable[GroupByKey]=DiscreteStatsTable[[#This Row],[GroupByKey]]),(DiscreteStatsTable[GroupByKey]=DiscreteStatsTable[[#This Row],[GroupByKey]])*DiscreteStatsTable[Maximum]))</f>
        <v>0</v>
      </c>
      <c r="V1726" s="5" cm="1">
        <f t="array" ref="V1726">IFERROR(AVERAGE(IF((DiscreteStatsTable[GroupByKey]=DiscreteStatsTable[[#This Row],[GroupByKey]]),(DiscreteStatsTable[GroupByKey]=DiscreteStatsTable[[#This Row],[GroupByKey]])*DiscreteStatsTable[NumberObservations])),0)</f>
        <v>307.5</v>
      </c>
      <c r="W1726" s="5">
        <f>IF((DiscreteStatsTable[[#This Row],[RepsRequested]]&gt;1),DiscreteStatsTable[[#This Row],[HalfWidth]],DiscreteStatsTable[[#This Row],[BatchMeansHalfWidth]])</f>
        <v>0</v>
      </c>
      <c r="X1726" s="5" cm="1">
        <f t="array" ref="X1726">COUNT(IF((DiscreteStatsTable[GroupByKey]=DiscreteStatsTable[[#This Row],[GroupByKey]]),(DiscreteStatsTable[GroupByKey]=DiscreteStatsTable[[#This Row],[GroupByKey]])*DiscreteStatsTable[Replication]))</f>
        <v>50</v>
      </c>
      <c r="Y1726" s="5">
        <f>IF(DiscreteStatsTable[[#This Row],[RepsRequested]]=DiscreteStatsTable[[#This Row],[RepsWithStatObserved]],1,0)</f>
        <v>1</v>
      </c>
    </row>
    <row r="1727" spans="1:25" x14ac:dyDescent="0.25">
      <c r="A1727" t="s">
        <v>68</v>
      </c>
      <c r="B1727" t="s">
        <v>70</v>
      </c>
      <c r="C1727">
        <v>13</v>
      </c>
      <c r="D1727" t="s">
        <v>100</v>
      </c>
      <c r="E1727" t="s">
        <v>82</v>
      </c>
      <c r="F1727" t="s">
        <v>81</v>
      </c>
      <c r="G1727">
        <v>0.32335857806195201</v>
      </c>
      <c r="H1727">
        <v>2E+20</v>
      </c>
      <c r="I1727">
        <v>0</v>
      </c>
      <c r="J1727">
        <v>3.1537219158368499</v>
      </c>
      <c r="K1727">
        <v>305</v>
      </c>
      <c r="L172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27" s="5" cm="1">
        <f t="array" ref="M1727">MAX(IF((ProjectInfoTable[ProjectName]=DiscreteStatsTable[[#This Row],[ProjectName]]),(ProjectInfoTable[ProjectName]=DiscreteStatsTable[[#This Row],[ProjectName]])*ProjectInfoTable[NumberOfReplications]))</f>
        <v>50</v>
      </c>
      <c r="N1727" s="5" cm="1">
        <f t="array" ref="N1727">IFERROR(AVERAGE(IF((DiscreteStatsTable[GroupByKey]=DiscreteStatsTable[[#This Row],[GroupByKey]]),(DiscreteStatsTable[GroupByKey]=DiscreteStatsTable[[#This Row],[GroupByKey]])*DiscreteStatsTable[Average])),0)</f>
        <v>0.39524732892948572</v>
      </c>
      <c r="O1727" s="5" cm="1">
        <f t="array" ref="O1727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27" s="5" cm="1">
        <f t="array" ref="P1727">MAX(IF((ProjectInfoTable[ProjectName]=DiscreteStatsTable[[#This Row],[ProjectName]]),(ProjectInfoTable[ProjectName]=DiscreteStatsTable[[#This Row],[ProjectName]])*ProjectInfoTable[ConfidenceInterval]))</f>
        <v>0.95</v>
      </c>
      <c r="Q1727" s="5">
        <f>IF(AND(DiscreteStatsTable[[#This Row],[RepsWithStatObserved]]=1,Y1727=0),200000000000000000000,IFERROR(_xlfn.T.INV.2T(1 -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27" s="5" cm="1">
        <f t="array" ref="R1727">MIN(IF((DiscreteStatsTable[GroupByKey]=DiscreteStatsTable[[#This Row],[GroupByKey]]),(DiscreteStatsTable[GroupByKey]=DiscreteStatsTable[[#This Row],[GroupByKey]])*DiscreteStatsTable[Average]))</f>
        <v>0.236354649964713</v>
      </c>
      <c r="S1727" s="5" cm="1">
        <f t="array" ref="S1727">MAX(IF((DiscreteStatsTable[GroupByKey]=DiscreteStatsTable[[#This Row],[GroupByKey]]),(DiscreteStatsTable[GroupByKey]=DiscreteStatsTable[[#This Row],[GroupByKey]])*DiscreteStatsTable[Average]))</f>
        <v>0.84332272253388396</v>
      </c>
      <c r="T1727" s="5" cm="1">
        <f t="array" ref="T1727">MIN(IF((DiscreteStatsTable[GroupByKey]=DiscreteStatsTable[[#This Row],[GroupByKey]]),(DiscreteStatsTable[GroupByKey]=DiscreteStatsTable[[#This Row],[GroupByKey]])*DiscreteStatsTable[Minimum]))</f>
        <v>0</v>
      </c>
      <c r="U1727" s="5" cm="1">
        <f t="array" ref="U1727">MAX(IF((DiscreteStatsTable[GroupByKey]=DiscreteStatsTable[[#This Row],[GroupByKey]]),(DiscreteStatsTable[GroupByKey]=DiscreteStatsTable[[#This Row],[GroupByKey]])*DiscreteStatsTable[Maximum]))</f>
        <v>8.0759045309264508</v>
      </c>
      <c r="V1727" s="5" cm="1">
        <f t="array" ref="V1727">IFERROR(AVERAGE(IF((DiscreteStatsTable[GroupByKey]=DiscreteStatsTable[[#This Row],[GroupByKey]]),(DiscreteStatsTable[GroupByKey]=DiscreteStatsTable[[#This Row],[GroupByKey]])*DiscreteStatsTable[NumberObservations])),0)</f>
        <v>307.5</v>
      </c>
      <c r="W1727" s="5">
        <f>IF((DiscreteStatsTable[[#This Row],[RepsRequested]]&gt;1),DiscreteStatsTable[[#This Row],[HalfWidth]],DiscreteStatsTable[[#This Row],[BatchMeansHalfWidth]])</f>
        <v>3.0708264760319272E-2</v>
      </c>
      <c r="X1727" s="5" cm="1">
        <f t="array" ref="X1727">COUNT(IF((DiscreteStatsTable[GroupByKey]=DiscreteStatsTable[[#This Row],[GroupByKey]]),(DiscreteStatsTable[GroupByKey]=DiscreteStatsTable[[#This Row],[GroupByKey]])*DiscreteStatsTable[Replication]))</f>
        <v>50</v>
      </c>
      <c r="Y1727" s="5">
        <f>IF(DiscreteStatsTable[[#This Row],[RepsRequested]]=DiscreteStatsTable[[#This Row],[RepsWithStatObserved]],1,0)</f>
        <v>1</v>
      </c>
    </row>
    <row r="1728" spans="1:25" x14ac:dyDescent="0.25">
      <c r="A1728" t="s">
        <v>68</v>
      </c>
      <c r="B1728" t="s">
        <v>70</v>
      </c>
      <c r="C1728">
        <v>14</v>
      </c>
      <c r="D1728" t="s">
        <v>100</v>
      </c>
      <c r="E1728" t="s">
        <v>80</v>
      </c>
      <c r="F1728" t="s">
        <v>81</v>
      </c>
      <c r="G1728">
        <v>0</v>
      </c>
      <c r="H1728">
        <v>2E+20</v>
      </c>
      <c r="I1728">
        <v>0</v>
      </c>
      <c r="J1728">
        <v>0</v>
      </c>
      <c r="K1728">
        <v>308</v>
      </c>
      <c r="L172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28" s="5" cm="1">
        <f t="array" ref="M1728">MAX(IF((ProjectInfoTable[ProjectName]=DiscreteStatsTable[[#This Row],[ProjectName]]),(ProjectInfoTable[ProjectName]=DiscreteStatsTable[[#This Row],[ProjectName]])*ProjectInfoTable[NumberOfReplications]))</f>
        <v>50</v>
      </c>
      <c r="N1728" s="5" cm="1">
        <f t="array" ref="N1728">IFERROR(AVERAGE(IF((DiscreteStatsTable[GroupByKey]=DiscreteStatsTable[[#This Row],[GroupByKey]]),(DiscreteStatsTable[GroupByKey]=DiscreteStatsTable[[#This Row],[GroupByKey]])*DiscreteStatsTable[Average])),0)</f>
        <v>0</v>
      </c>
      <c r="O1728" s="5" cm="1">
        <f t="array" ref="O1728">IFERROR(_xlfn.STDEV.S(IF((DiscreteStatsTable[GroupByKey]=DiscreteStatsTable[[#This Row],[GroupByKey]]),(DiscreteStatsTable[GroupByKey]=DiscreteStatsTable[[#This Row],[GroupByKey]])*DiscreteStatsTable[Average])),0)</f>
        <v>0</v>
      </c>
      <c r="P1728" s="5" cm="1">
        <f t="array" ref="P1728">MAX(IF((ProjectInfoTable[ProjectName]=DiscreteStatsTable[[#This Row],[ProjectName]]),(ProjectInfoTable[ProjectName]=DiscreteStatsTable[[#This Row],[ProjectName]])*ProjectInfoTable[ConfidenceInterval]))</f>
        <v>0.95</v>
      </c>
      <c r="Q1728" s="5">
        <f>IF(AND(DiscreteStatsTable[[#This Row],[RepsWithStatObserved]]=1,Y1728=0),200000000000000000000,IFERROR(_xlfn.T.INV.2T(1 -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8" s="5" cm="1">
        <f t="array" ref="R1728">MIN(IF((DiscreteStatsTable[GroupByKey]=DiscreteStatsTable[[#This Row],[GroupByKey]]),(DiscreteStatsTable[GroupByKey]=DiscreteStatsTable[[#This Row],[GroupByKey]])*DiscreteStatsTable[Average]))</f>
        <v>0</v>
      </c>
      <c r="S1728" s="5" cm="1">
        <f t="array" ref="S1728">MAX(IF((DiscreteStatsTable[GroupByKey]=DiscreteStatsTable[[#This Row],[GroupByKey]]),(DiscreteStatsTable[GroupByKey]=DiscreteStatsTable[[#This Row],[GroupByKey]])*DiscreteStatsTable[Average]))</f>
        <v>0</v>
      </c>
      <c r="T1728" s="5" cm="1">
        <f t="array" ref="T1728">MIN(IF((DiscreteStatsTable[GroupByKey]=DiscreteStatsTable[[#This Row],[GroupByKey]]),(DiscreteStatsTable[GroupByKey]=DiscreteStatsTable[[#This Row],[GroupByKey]])*DiscreteStatsTable[Minimum]))</f>
        <v>0</v>
      </c>
      <c r="U1728" s="5" cm="1">
        <f t="array" ref="U1728">MAX(IF((DiscreteStatsTable[GroupByKey]=DiscreteStatsTable[[#This Row],[GroupByKey]]),(DiscreteStatsTable[GroupByKey]=DiscreteStatsTable[[#This Row],[GroupByKey]])*DiscreteStatsTable[Maximum]))</f>
        <v>0</v>
      </c>
      <c r="V1728" s="5" cm="1">
        <f t="array" ref="V1728">IFERROR(AVERAGE(IF((DiscreteStatsTable[GroupByKey]=DiscreteStatsTable[[#This Row],[GroupByKey]]),(DiscreteStatsTable[GroupByKey]=DiscreteStatsTable[[#This Row],[GroupByKey]])*DiscreteStatsTable[NumberObservations])),0)</f>
        <v>307.5</v>
      </c>
      <c r="W1728" s="5">
        <f>IF((DiscreteStatsTable[[#This Row],[RepsRequested]]&gt;1),DiscreteStatsTable[[#This Row],[HalfWidth]],DiscreteStatsTable[[#This Row],[BatchMeansHalfWidth]])</f>
        <v>0</v>
      </c>
      <c r="X1728" s="5" cm="1">
        <f t="array" ref="X1728">COUNT(IF((DiscreteStatsTable[GroupByKey]=DiscreteStatsTable[[#This Row],[GroupByKey]]),(DiscreteStatsTable[GroupByKey]=DiscreteStatsTable[[#This Row],[GroupByKey]])*DiscreteStatsTable[Replication]))</f>
        <v>50</v>
      </c>
      <c r="Y1728" s="5">
        <f>IF(DiscreteStatsTable[[#This Row],[RepsRequested]]=DiscreteStatsTable[[#This Row],[RepsWithStatObserved]],1,0)</f>
        <v>1</v>
      </c>
    </row>
    <row r="1729" spans="1:25" x14ac:dyDescent="0.25">
      <c r="A1729" t="s">
        <v>68</v>
      </c>
      <c r="B1729" t="s">
        <v>70</v>
      </c>
      <c r="C1729">
        <v>14</v>
      </c>
      <c r="D1729" t="s">
        <v>100</v>
      </c>
      <c r="E1729" t="s">
        <v>82</v>
      </c>
      <c r="F1729" t="s">
        <v>81</v>
      </c>
      <c r="G1729">
        <v>0.39643661754333898</v>
      </c>
      <c r="H1729">
        <v>2E+20</v>
      </c>
      <c r="I1729">
        <v>0</v>
      </c>
      <c r="J1729">
        <v>4.9585991460689902</v>
      </c>
      <c r="K1729">
        <v>308</v>
      </c>
      <c r="L172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29" s="5" cm="1">
        <f t="array" ref="M1729">MAX(IF((ProjectInfoTable[ProjectName]=DiscreteStatsTable[[#This Row],[ProjectName]]),(ProjectInfoTable[ProjectName]=DiscreteStatsTable[[#This Row],[ProjectName]])*ProjectInfoTable[NumberOfReplications]))</f>
        <v>50</v>
      </c>
      <c r="N1729" s="5" cm="1">
        <f t="array" ref="N1729">IFERROR(AVERAGE(IF((DiscreteStatsTable[GroupByKey]=DiscreteStatsTable[[#This Row],[GroupByKey]]),(DiscreteStatsTable[GroupByKey]=DiscreteStatsTable[[#This Row],[GroupByKey]])*DiscreteStatsTable[Average])),0)</f>
        <v>0.39524732892948572</v>
      </c>
      <c r="O1729" s="5" cm="1">
        <f t="array" ref="O1729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29" s="5" cm="1">
        <f t="array" ref="P1729">MAX(IF((ProjectInfoTable[ProjectName]=DiscreteStatsTable[[#This Row],[ProjectName]]),(ProjectInfoTable[ProjectName]=DiscreteStatsTable[[#This Row],[ProjectName]])*ProjectInfoTable[ConfidenceInterval]))</f>
        <v>0.95</v>
      </c>
      <c r="Q1729" s="5">
        <f>IF(AND(DiscreteStatsTable[[#This Row],[RepsWithStatObserved]]=1,Y1729=0),200000000000000000000,IFERROR(_xlfn.T.INV.2T(1 -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29" s="5" cm="1">
        <f t="array" ref="R1729">MIN(IF((DiscreteStatsTable[GroupByKey]=DiscreteStatsTable[[#This Row],[GroupByKey]]),(DiscreteStatsTable[GroupByKey]=DiscreteStatsTable[[#This Row],[GroupByKey]])*DiscreteStatsTable[Average]))</f>
        <v>0.236354649964713</v>
      </c>
      <c r="S1729" s="5" cm="1">
        <f t="array" ref="S1729">MAX(IF((DiscreteStatsTable[GroupByKey]=DiscreteStatsTable[[#This Row],[GroupByKey]]),(DiscreteStatsTable[GroupByKey]=DiscreteStatsTable[[#This Row],[GroupByKey]])*DiscreteStatsTable[Average]))</f>
        <v>0.84332272253388396</v>
      </c>
      <c r="T1729" s="5" cm="1">
        <f t="array" ref="T1729">MIN(IF((DiscreteStatsTable[GroupByKey]=DiscreteStatsTable[[#This Row],[GroupByKey]]),(DiscreteStatsTable[GroupByKey]=DiscreteStatsTable[[#This Row],[GroupByKey]])*DiscreteStatsTable[Minimum]))</f>
        <v>0</v>
      </c>
      <c r="U1729" s="5" cm="1">
        <f t="array" ref="U1729">MAX(IF((DiscreteStatsTable[GroupByKey]=DiscreteStatsTable[[#This Row],[GroupByKey]]),(DiscreteStatsTable[GroupByKey]=DiscreteStatsTable[[#This Row],[GroupByKey]])*DiscreteStatsTable[Maximum]))</f>
        <v>8.0759045309264508</v>
      </c>
      <c r="V1729" s="5" cm="1">
        <f t="array" ref="V1729">IFERROR(AVERAGE(IF((DiscreteStatsTable[GroupByKey]=DiscreteStatsTable[[#This Row],[GroupByKey]]),(DiscreteStatsTable[GroupByKey]=DiscreteStatsTable[[#This Row],[GroupByKey]])*DiscreteStatsTable[NumberObservations])),0)</f>
        <v>307.5</v>
      </c>
      <c r="W1729" s="5">
        <f>IF((DiscreteStatsTable[[#This Row],[RepsRequested]]&gt;1),DiscreteStatsTable[[#This Row],[HalfWidth]],DiscreteStatsTable[[#This Row],[BatchMeansHalfWidth]])</f>
        <v>3.0708264760319272E-2</v>
      </c>
      <c r="X1729" s="5" cm="1">
        <f t="array" ref="X1729">COUNT(IF((DiscreteStatsTable[GroupByKey]=DiscreteStatsTable[[#This Row],[GroupByKey]]),(DiscreteStatsTable[GroupByKey]=DiscreteStatsTable[[#This Row],[GroupByKey]])*DiscreteStatsTable[Replication]))</f>
        <v>50</v>
      </c>
      <c r="Y1729" s="5">
        <f>IF(DiscreteStatsTable[[#This Row],[RepsRequested]]=DiscreteStatsTable[[#This Row],[RepsWithStatObserved]],1,0)</f>
        <v>1</v>
      </c>
    </row>
    <row r="1730" spans="1:25" x14ac:dyDescent="0.25">
      <c r="A1730" t="s">
        <v>68</v>
      </c>
      <c r="B1730" t="s">
        <v>70</v>
      </c>
      <c r="C1730">
        <v>15</v>
      </c>
      <c r="D1730" t="s">
        <v>100</v>
      </c>
      <c r="E1730" t="s">
        <v>80</v>
      </c>
      <c r="F1730" t="s">
        <v>81</v>
      </c>
      <c r="G1730">
        <v>0</v>
      </c>
      <c r="H1730">
        <v>2E+20</v>
      </c>
      <c r="I1730">
        <v>0</v>
      </c>
      <c r="J1730">
        <v>0</v>
      </c>
      <c r="K1730">
        <v>311</v>
      </c>
      <c r="L173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30" s="5" cm="1">
        <f t="array" ref="M1730">MAX(IF((ProjectInfoTable[ProjectName]=DiscreteStatsTable[[#This Row],[ProjectName]]),(ProjectInfoTable[ProjectName]=DiscreteStatsTable[[#This Row],[ProjectName]])*ProjectInfoTable[NumberOfReplications]))</f>
        <v>50</v>
      </c>
      <c r="N1730" s="5" cm="1">
        <f t="array" ref="N1730">IFERROR(AVERAGE(IF((DiscreteStatsTable[GroupByKey]=DiscreteStatsTable[[#This Row],[GroupByKey]]),(DiscreteStatsTable[GroupByKey]=DiscreteStatsTable[[#This Row],[GroupByKey]])*DiscreteStatsTable[Average])),0)</f>
        <v>0</v>
      </c>
      <c r="O1730" s="5" cm="1">
        <f t="array" ref="O1730">IFERROR(_xlfn.STDEV.S(IF((DiscreteStatsTable[GroupByKey]=DiscreteStatsTable[[#This Row],[GroupByKey]]),(DiscreteStatsTable[GroupByKey]=DiscreteStatsTable[[#This Row],[GroupByKey]])*DiscreteStatsTable[Average])),0)</f>
        <v>0</v>
      </c>
      <c r="P1730" s="5" cm="1">
        <f t="array" ref="P1730">MAX(IF((ProjectInfoTable[ProjectName]=DiscreteStatsTable[[#This Row],[ProjectName]]),(ProjectInfoTable[ProjectName]=DiscreteStatsTable[[#This Row],[ProjectName]])*ProjectInfoTable[ConfidenceInterval]))</f>
        <v>0.95</v>
      </c>
      <c r="Q1730" s="5">
        <f>IF(AND(DiscreteStatsTable[[#This Row],[RepsWithStatObserved]]=1,Y1730=0),200000000000000000000,IFERROR(_xlfn.T.INV.2T(1 -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0" s="5" cm="1">
        <f t="array" ref="R1730">MIN(IF((DiscreteStatsTable[GroupByKey]=DiscreteStatsTable[[#This Row],[GroupByKey]]),(DiscreteStatsTable[GroupByKey]=DiscreteStatsTable[[#This Row],[GroupByKey]])*DiscreteStatsTable[Average]))</f>
        <v>0</v>
      </c>
      <c r="S1730" s="5" cm="1">
        <f t="array" ref="S1730">MAX(IF((DiscreteStatsTable[GroupByKey]=DiscreteStatsTable[[#This Row],[GroupByKey]]),(DiscreteStatsTable[GroupByKey]=DiscreteStatsTable[[#This Row],[GroupByKey]])*DiscreteStatsTable[Average]))</f>
        <v>0</v>
      </c>
      <c r="T1730" s="5" cm="1">
        <f t="array" ref="T1730">MIN(IF((DiscreteStatsTable[GroupByKey]=DiscreteStatsTable[[#This Row],[GroupByKey]]),(DiscreteStatsTable[GroupByKey]=DiscreteStatsTable[[#This Row],[GroupByKey]])*DiscreteStatsTable[Minimum]))</f>
        <v>0</v>
      </c>
      <c r="U1730" s="5" cm="1">
        <f t="array" ref="U1730">MAX(IF((DiscreteStatsTable[GroupByKey]=DiscreteStatsTable[[#This Row],[GroupByKey]]),(DiscreteStatsTable[GroupByKey]=DiscreteStatsTable[[#This Row],[GroupByKey]])*DiscreteStatsTable[Maximum]))</f>
        <v>0</v>
      </c>
      <c r="V1730" s="5" cm="1">
        <f t="array" ref="V1730">IFERROR(AVERAGE(IF((DiscreteStatsTable[GroupByKey]=DiscreteStatsTable[[#This Row],[GroupByKey]]),(DiscreteStatsTable[GroupByKey]=DiscreteStatsTable[[#This Row],[GroupByKey]])*DiscreteStatsTable[NumberObservations])),0)</f>
        <v>307.5</v>
      </c>
      <c r="W1730" s="5">
        <f>IF((DiscreteStatsTable[[#This Row],[RepsRequested]]&gt;1),DiscreteStatsTable[[#This Row],[HalfWidth]],DiscreteStatsTable[[#This Row],[BatchMeansHalfWidth]])</f>
        <v>0</v>
      </c>
      <c r="X1730" s="5" cm="1">
        <f t="array" ref="X1730">COUNT(IF((DiscreteStatsTable[GroupByKey]=DiscreteStatsTable[[#This Row],[GroupByKey]]),(DiscreteStatsTable[GroupByKey]=DiscreteStatsTable[[#This Row],[GroupByKey]])*DiscreteStatsTable[Replication]))</f>
        <v>50</v>
      </c>
      <c r="Y1730" s="5">
        <f>IF(DiscreteStatsTable[[#This Row],[RepsRequested]]=DiscreteStatsTable[[#This Row],[RepsWithStatObserved]],1,0)</f>
        <v>1</v>
      </c>
    </row>
    <row r="1731" spans="1:25" x14ac:dyDescent="0.25">
      <c r="A1731" t="s">
        <v>68</v>
      </c>
      <c r="B1731" t="s">
        <v>70</v>
      </c>
      <c r="C1731">
        <v>15</v>
      </c>
      <c r="D1731" t="s">
        <v>100</v>
      </c>
      <c r="E1731" t="s">
        <v>82</v>
      </c>
      <c r="F1731" t="s">
        <v>81</v>
      </c>
      <c r="G1731">
        <v>0.35187624893814701</v>
      </c>
      <c r="H1731">
        <v>2E+20</v>
      </c>
      <c r="I1731">
        <v>0</v>
      </c>
      <c r="J1731">
        <v>3.2224721858717702</v>
      </c>
      <c r="K1731">
        <v>311</v>
      </c>
      <c r="L173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31" s="5" cm="1">
        <f t="array" ref="M1731">MAX(IF((ProjectInfoTable[ProjectName]=DiscreteStatsTable[[#This Row],[ProjectName]]),(ProjectInfoTable[ProjectName]=DiscreteStatsTable[[#This Row],[ProjectName]])*ProjectInfoTable[NumberOfReplications]))</f>
        <v>50</v>
      </c>
      <c r="N1731" s="5" cm="1">
        <f t="array" ref="N1731">IFERROR(AVERAGE(IF((DiscreteStatsTable[GroupByKey]=DiscreteStatsTable[[#This Row],[GroupByKey]]),(DiscreteStatsTable[GroupByKey]=DiscreteStatsTable[[#This Row],[GroupByKey]])*DiscreteStatsTable[Average])),0)</f>
        <v>0.39524732892948572</v>
      </c>
      <c r="O1731" s="5" cm="1">
        <f t="array" ref="O1731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31" s="5" cm="1">
        <f t="array" ref="P1731">MAX(IF((ProjectInfoTable[ProjectName]=DiscreteStatsTable[[#This Row],[ProjectName]]),(ProjectInfoTable[ProjectName]=DiscreteStatsTable[[#This Row],[ProjectName]])*ProjectInfoTable[ConfidenceInterval]))</f>
        <v>0.95</v>
      </c>
      <c r="Q1731" s="5">
        <f>IF(AND(DiscreteStatsTable[[#This Row],[RepsWithStatObserved]]=1,Y1731=0),200000000000000000000,IFERROR(_xlfn.T.INV.2T(1 -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31" s="5" cm="1">
        <f t="array" ref="R1731">MIN(IF((DiscreteStatsTable[GroupByKey]=DiscreteStatsTable[[#This Row],[GroupByKey]]),(DiscreteStatsTable[GroupByKey]=DiscreteStatsTable[[#This Row],[GroupByKey]])*DiscreteStatsTable[Average]))</f>
        <v>0.236354649964713</v>
      </c>
      <c r="S1731" s="5" cm="1">
        <f t="array" ref="S1731">MAX(IF((DiscreteStatsTable[GroupByKey]=DiscreteStatsTable[[#This Row],[GroupByKey]]),(DiscreteStatsTable[GroupByKey]=DiscreteStatsTable[[#This Row],[GroupByKey]])*DiscreteStatsTable[Average]))</f>
        <v>0.84332272253388396</v>
      </c>
      <c r="T1731" s="5" cm="1">
        <f t="array" ref="T1731">MIN(IF((DiscreteStatsTable[GroupByKey]=DiscreteStatsTable[[#This Row],[GroupByKey]]),(DiscreteStatsTable[GroupByKey]=DiscreteStatsTable[[#This Row],[GroupByKey]])*DiscreteStatsTable[Minimum]))</f>
        <v>0</v>
      </c>
      <c r="U1731" s="5" cm="1">
        <f t="array" ref="U1731">MAX(IF((DiscreteStatsTable[GroupByKey]=DiscreteStatsTable[[#This Row],[GroupByKey]]),(DiscreteStatsTable[GroupByKey]=DiscreteStatsTable[[#This Row],[GroupByKey]])*DiscreteStatsTable[Maximum]))</f>
        <v>8.0759045309264508</v>
      </c>
      <c r="V1731" s="5" cm="1">
        <f t="array" ref="V1731">IFERROR(AVERAGE(IF((DiscreteStatsTable[GroupByKey]=DiscreteStatsTable[[#This Row],[GroupByKey]]),(DiscreteStatsTable[GroupByKey]=DiscreteStatsTable[[#This Row],[GroupByKey]])*DiscreteStatsTable[NumberObservations])),0)</f>
        <v>307.5</v>
      </c>
      <c r="W1731" s="5">
        <f>IF((DiscreteStatsTable[[#This Row],[RepsRequested]]&gt;1),DiscreteStatsTable[[#This Row],[HalfWidth]],DiscreteStatsTable[[#This Row],[BatchMeansHalfWidth]])</f>
        <v>3.0708264760319272E-2</v>
      </c>
      <c r="X1731" s="5" cm="1">
        <f t="array" ref="X1731">COUNT(IF((DiscreteStatsTable[GroupByKey]=DiscreteStatsTable[[#This Row],[GroupByKey]]),(DiscreteStatsTable[GroupByKey]=DiscreteStatsTable[[#This Row],[GroupByKey]])*DiscreteStatsTable[Replication]))</f>
        <v>50</v>
      </c>
      <c r="Y1731" s="5">
        <f>IF(DiscreteStatsTable[[#This Row],[RepsRequested]]=DiscreteStatsTable[[#This Row],[RepsWithStatObserved]],1,0)</f>
        <v>1</v>
      </c>
    </row>
    <row r="1732" spans="1:25" x14ac:dyDescent="0.25">
      <c r="A1732" t="s">
        <v>68</v>
      </c>
      <c r="B1732" t="s">
        <v>70</v>
      </c>
      <c r="C1732">
        <v>16</v>
      </c>
      <c r="D1732" t="s">
        <v>100</v>
      </c>
      <c r="E1732" t="s">
        <v>80</v>
      </c>
      <c r="F1732" t="s">
        <v>81</v>
      </c>
      <c r="G1732">
        <v>0</v>
      </c>
      <c r="H1732">
        <v>2E+20</v>
      </c>
      <c r="I1732">
        <v>0</v>
      </c>
      <c r="J1732">
        <v>0</v>
      </c>
      <c r="K1732">
        <v>310</v>
      </c>
      <c r="L173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32" s="5" cm="1">
        <f t="array" ref="M1732">MAX(IF((ProjectInfoTable[ProjectName]=DiscreteStatsTable[[#This Row],[ProjectName]]),(ProjectInfoTable[ProjectName]=DiscreteStatsTable[[#This Row],[ProjectName]])*ProjectInfoTable[NumberOfReplications]))</f>
        <v>50</v>
      </c>
      <c r="N1732" s="5" cm="1">
        <f t="array" ref="N1732">IFERROR(AVERAGE(IF((DiscreteStatsTable[GroupByKey]=DiscreteStatsTable[[#This Row],[GroupByKey]]),(DiscreteStatsTable[GroupByKey]=DiscreteStatsTable[[#This Row],[GroupByKey]])*DiscreteStatsTable[Average])),0)</f>
        <v>0</v>
      </c>
      <c r="O1732" s="5" cm="1">
        <f t="array" ref="O1732">IFERROR(_xlfn.STDEV.S(IF((DiscreteStatsTable[GroupByKey]=DiscreteStatsTable[[#This Row],[GroupByKey]]),(DiscreteStatsTable[GroupByKey]=DiscreteStatsTable[[#This Row],[GroupByKey]])*DiscreteStatsTable[Average])),0)</f>
        <v>0</v>
      </c>
      <c r="P1732" s="5" cm="1">
        <f t="array" ref="P1732">MAX(IF((ProjectInfoTable[ProjectName]=DiscreteStatsTable[[#This Row],[ProjectName]]),(ProjectInfoTable[ProjectName]=DiscreteStatsTable[[#This Row],[ProjectName]])*ProjectInfoTable[ConfidenceInterval]))</f>
        <v>0.95</v>
      </c>
      <c r="Q1732" s="5">
        <f>IF(AND(DiscreteStatsTable[[#This Row],[RepsWithStatObserved]]=1,Y1732=0),200000000000000000000,IFERROR(_xlfn.T.INV.2T(1 -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2" s="5" cm="1">
        <f t="array" ref="R1732">MIN(IF((DiscreteStatsTable[GroupByKey]=DiscreteStatsTable[[#This Row],[GroupByKey]]),(DiscreteStatsTable[GroupByKey]=DiscreteStatsTable[[#This Row],[GroupByKey]])*DiscreteStatsTable[Average]))</f>
        <v>0</v>
      </c>
      <c r="S1732" s="5" cm="1">
        <f t="array" ref="S1732">MAX(IF((DiscreteStatsTable[GroupByKey]=DiscreteStatsTable[[#This Row],[GroupByKey]]),(DiscreteStatsTable[GroupByKey]=DiscreteStatsTable[[#This Row],[GroupByKey]])*DiscreteStatsTable[Average]))</f>
        <v>0</v>
      </c>
      <c r="T1732" s="5" cm="1">
        <f t="array" ref="T1732">MIN(IF((DiscreteStatsTable[GroupByKey]=DiscreteStatsTable[[#This Row],[GroupByKey]]),(DiscreteStatsTable[GroupByKey]=DiscreteStatsTable[[#This Row],[GroupByKey]])*DiscreteStatsTable[Minimum]))</f>
        <v>0</v>
      </c>
      <c r="U1732" s="5" cm="1">
        <f t="array" ref="U1732">MAX(IF((DiscreteStatsTable[GroupByKey]=DiscreteStatsTable[[#This Row],[GroupByKey]]),(DiscreteStatsTable[GroupByKey]=DiscreteStatsTable[[#This Row],[GroupByKey]])*DiscreteStatsTable[Maximum]))</f>
        <v>0</v>
      </c>
      <c r="V1732" s="5" cm="1">
        <f t="array" ref="V1732">IFERROR(AVERAGE(IF((DiscreteStatsTable[GroupByKey]=DiscreteStatsTable[[#This Row],[GroupByKey]]),(DiscreteStatsTable[GroupByKey]=DiscreteStatsTable[[#This Row],[GroupByKey]])*DiscreteStatsTable[NumberObservations])),0)</f>
        <v>307.5</v>
      </c>
      <c r="W1732" s="5">
        <f>IF((DiscreteStatsTable[[#This Row],[RepsRequested]]&gt;1),DiscreteStatsTable[[#This Row],[HalfWidth]],DiscreteStatsTable[[#This Row],[BatchMeansHalfWidth]])</f>
        <v>0</v>
      </c>
      <c r="X1732" s="5" cm="1">
        <f t="array" ref="X1732">COUNT(IF((DiscreteStatsTable[GroupByKey]=DiscreteStatsTable[[#This Row],[GroupByKey]]),(DiscreteStatsTable[GroupByKey]=DiscreteStatsTable[[#This Row],[GroupByKey]])*DiscreteStatsTable[Replication]))</f>
        <v>50</v>
      </c>
      <c r="Y1732" s="5">
        <f>IF(DiscreteStatsTable[[#This Row],[RepsRequested]]=DiscreteStatsTable[[#This Row],[RepsWithStatObserved]],1,0)</f>
        <v>1</v>
      </c>
    </row>
    <row r="1733" spans="1:25" x14ac:dyDescent="0.25">
      <c r="A1733" t="s">
        <v>68</v>
      </c>
      <c r="B1733" t="s">
        <v>70</v>
      </c>
      <c r="C1733">
        <v>16</v>
      </c>
      <c r="D1733" t="s">
        <v>100</v>
      </c>
      <c r="E1733" t="s">
        <v>82</v>
      </c>
      <c r="F1733" t="s">
        <v>81</v>
      </c>
      <c r="G1733">
        <v>0.40479816152461201</v>
      </c>
      <c r="H1733">
        <v>2E+20</v>
      </c>
      <c r="I1733">
        <v>0</v>
      </c>
      <c r="J1733">
        <v>3.5178683664733801</v>
      </c>
      <c r="K1733">
        <v>310</v>
      </c>
      <c r="L173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33" s="5" cm="1">
        <f t="array" ref="M1733">MAX(IF((ProjectInfoTable[ProjectName]=DiscreteStatsTable[[#This Row],[ProjectName]]),(ProjectInfoTable[ProjectName]=DiscreteStatsTable[[#This Row],[ProjectName]])*ProjectInfoTable[NumberOfReplications]))</f>
        <v>50</v>
      </c>
      <c r="N1733" s="5" cm="1">
        <f t="array" ref="N1733">IFERROR(AVERAGE(IF((DiscreteStatsTable[GroupByKey]=DiscreteStatsTable[[#This Row],[GroupByKey]]),(DiscreteStatsTable[GroupByKey]=DiscreteStatsTable[[#This Row],[GroupByKey]])*DiscreteStatsTable[Average])),0)</f>
        <v>0.39524732892948572</v>
      </c>
      <c r="O1733" s="5" cm="1">
        <f t="array" ref="O1733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33" s="5" cm="1">
        <f t="array" ref="P1733">MAX(IF((ProjectInfoTable[ProjectName]=DiscreteStatsTable[[#This Row],[ProjectName]]),(ProjectInfoTable[ProjectName]=DiscreteStatsTable[[#This Row],[ProjectName]])*ProjectInfoTable[ConfidenceInterval]))</f>
        <v>0.95</v>
      </c>
      <c r="Q1733" s="5">
        <f>IF(AND(DiscreteStatsTable[[#This Row],[RepsWithStatObserved]]=1,Y1733=0),200000000000000000000,IFERROR(_xlfn.T.INV.2T(1 -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33" s="5" cm="1">
        <f t="array" ref="R1733">MIN(IF((DiscreteStatsTable[GroupByKey]=DiscreteStatsTable[[#This Row],[GroupByKey]]),(DiscreteStatsTable[GroupByKey]=DiscreteStatsTable[[#This Row],[GroupByKey]])*DiscreteStatsTable[Average]))</f>
        <v>0.236354649964713</v>
      </c>
      <c r="S1733" s="5" cm="1">
        <f t="array" ref="S1733">MAX(IF((DiscreteStatsTable[GroupByKey]=DiscreteStatsTable[[#This Row],[GroupByKey]]),(DiscreteStatsTable[GroupByKey]=DiscreteStatsTable[[#This Row],[GroupByKey]])*DiscreteStatsTable[Average]))</f>
        <v>0.84332272253388396</v>
      </c>
      <c r="T1733" s="5" cm="1">
        <f t="array" ref="T1733">MIN(IF((DiscreteStatsTable[GroupByKey]=DiscreteStatsTable[[#This Row],[GroupByKey]]),(DiscreteStatsTable[GroupByKey]=DiscreteStatsTable[[#This Row],[GroupByKey]])*DiscreteStatsTable[Minimum]))</f>
        <v>0</v>
      </c>
      <c r="U1733" s="5" cm="1">
        <f t="array" ref="U1733">MAX(IF((DiscreteStatsTable[GroupByKey]=DiscreteStatsTable[[#This Row],[GroupByKey]]),(DiscreteStatsTable[GroupByKey]=DiscreteStatsTable[[#This Row],[GroupByKey]])*DiscreteStatsTable[Maximum]))</f>
        <v>8.0759045309264508</v>
      </c>
      <c r="V1733" s="5" cm="1">
        <f t="array" ref="V1733">IFERROR(AVERAGE(IF((DiscreteStatsTable[GroupByKey]=DiscreteStatsTable[[#This Row],[GroupByKey]]),(DiscreteStatsTable[GroupByKey]=DiscreteStatsTable[[#This Row],[GroupByKey]])*DiscreteStatsTable[NumberObservations])),0)</f>
        <v>307.5</v>
      </c>
      <c r="W1733" s="5">
        <f>IF((DiscreteStatsTable[[#This Row],[RepsRequested]]&gt;1),DiscreteStatsTable[[#This Row],[HalfWidth]],DiscreteStatsTable[[#This Row],[BatchMeansHalfWidth]])</f>
        <v>3.0708264760319272E-2</v>
      </c>
      <c r="X1733" s="5" cm="1">
        <f t="array" ref="X1733">COUNT(IF((DiscreteStatsTable[GroupByKey]=DiscreteStatsTable[[#This Row],[GroupByKey]]),(DiscreteStatsTable[GroupByKey]=DiscreteStatsTable[[#This Row],[GroupByKey]])*DiscreteStatsTable[Replication]))</f>
        <v>50</v>
      </c>
      <c r="Y1733" s="5">
        <f>IF(DiscreteStatsTable[[#This Row],[RepsRequested]]=DiscreteStatsTable[[#This Row],[RepsWithStatObserved]],1,0)</f>
        <v>1</v>
      </c>
    </row>
    <row r="1734" spans="1:25" x14ac:dyDescent="0.25">
      <c r="A1734" t="s">
        <v>68</v>
      </c>
      <c r="B1734" t="s">
        <v>70</v>
      </c>
      <c r="C1734">
        <v>17</v>
      </c>
      <c r="D1734" t="s">
        <v>100</v>
      </c>
      <c r="E1734" t="s">
        <v>80</v>
      </c>
      <c r="F1734" t="s">
        <v>81</v>
      </c>
      <c r="G1734">
        <v>0</v>
      </c>
      <c r="H1734">
        <v>2E+20</v>
      </c>
      <c r="I1734">
        <v>0</v>
      </c>
      <c r="J1734">
        <v>0</v>
      </c>
      <c r="K1734">
        <v>311</v>
      </c>
      <c r="L173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34" s="5" cm="1">
        <f t="array" ref="M1734">MAX(IF((ProjectInfoTable[ProjectName]=DiscreteStatsTable[[#This Row],[ProjectName]]),(ProjectInfoTable[ProjectName]=DiscreteStatsTable[[#This Row],[ProjectName]])*ProjectInfoTable[NumberOfReplications]))</f>
        <v>50</v>
      </c>
      <c r="N1734" s="5" cm="1">
        <f t="array" ref="N1734">IFERROR(AVERAGE(IF((DiscreteStatsTable[GroupByKey]=DiscreteStatsTable[[#This Row],[GroupByKey]]),(DiscreteStatsTable[GroupByKey]=DiscreteStatsTable[[#This Row],[GroupByKey]])*DiscreteStatsTable[Average])),0)</f>
        <v>0</v>
      </c>
      <c r="O1734" s="5" cm="1">
        <f t="array" ref="O1734">IFERROR(_xlfn.STDEV.S(IF((DiscreteStatsTable[GroupByKey]=DiscreteStatsTable[[#This Row],[GroupByKey]]),(DiscreteStatsTable[GroupByKey]=DiscreteStatsTable[[#This Row],[GroupByKey]])*DiscreteStatsTable[Average])),0)</f>
        <v>0</v>
      </c>
      <c r="P1734" s="5" cm="1">
        <f t="array" ref="P1734">MAX(IF((ProjectInfoTable[ProjectName]=DiscreteStatsTable[[#This Row],[ProjectName]]),(ProjectInfoTable[ProjectName]=DiscreteStatsTable[[#This Row],[ProjectName]])*ProjectInfoTable[ConfidenceInterval]))</f>
        <v>0.95</v>
      </c>
      <c r="Q1734" s="5">
        <f>IF(AND(DiscreteStatsTable[[#This Row],[RepsWithStatObserved]]=1,Y1734=0),200000000000000000000,IFERROR(_xlfn.T.INV.2T(1 -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4" s="5" cm="1">
        <f t="array" ref="R1734">MIN(IF((DiscreteStatsTable[GroupByKey]=DiscreteStatsTable[[#This Row],[GroupByKey]]),(DiscreteStatsTable[GroupByKey]=DiscreteStatsTable[[#This Row],[GroupByKey]])*DiscreteStatsTable[Average]))</f>
        <v>0</v>
      </c>
      <c r="S1734" s="5" cm="1">
        <f t="array" ref="S1734">MAX(IF((DiscreteStatsTable[GroupByKey]=DiscreteStatsTable[[#This Row],[GroupByKey]]),(DiscreteStatsTable[GroupByKey]=DiscreteStatsTable[[#This Row],[GroupByKey]])*DiscreteStatsTable[Average]))</f>
        <v>0</v>
      </c>
      <c r="T1734" s="5" cm="1">
        <f t="array" ref="T1734">MIN(IF((DiscreteStatsTable[GroupByKey]=DiscreteStatsTable[[#This Row],[GroupByKey]]),(DiscreteStatsTable[GroupByKey]=DiscreteStatsTable[[#This Row],[GroupByKey]])*DiscreteStatsTable[Minimum]))</f>
        <v>0</v>
      </c>
      <c r="U1734" s="5" cm="1">
        <f t="array" ref="U1734">MAX(IF((DiscreteStatsTable[GroupByKey]=DiscreteStatsTable[[#This Row],[GroupByKey]]),(DiscreteStatsTable[GroupByKey]=DiscreteStatsTable[[#This Row],[GroupByKey]])*DiscreteStatsTable[Maximum]))</f>
        <v>0</v>
      </c>
      <c r="V1734" s="5" cm="1">
        <f t="array" ref="V1734">IFERROR(AVERAGE(IF((DiscreteStatsTable[GroupByKey]=DiscreteStatsTable[[#This Row],[GroupByKey]]),(DiscreteStatsTable[GroupByKey]=DiscreteStatsTable[[#This Row],[GroupByKey]])*DiscreteStatsTable[NumberObservations])),0)</f>
        <v>307.5</v>
      </c>
      <c r="W1734" s="5">
        <f>IF((DiscreteStatsTable[[#This Row],[RepsRequested]]&gt;1),DiscreteStatsTable[[#This Row],[HalfWidth]],DiscreteStatsTable[[#This Row],[BatchMeansHalfWidth]])</f>
        <v>0</v>
      </c>
      <c r="X1734" s="5" cm="1">
        <f t="array" ref="X1734">COUNT(IF((DiscreteStatsTable[GroupByKey]=DiscreteStatsTable[[#This Row],[GroupByKey]]),(DiscreteStatsTable[GroupByKey]=DiscreteStatsTable[[#This Row],[GroupByKey]])*DiscreteStatsTable[Replication]))</f>
        <v>50</v>
      </c>
      <c r="Y1734" s="5">
        <f>IF(DiscreteStatsTable[[#This Row],[RepsRequested]]=DiscreteStatsTable[[#This Row],[RepsWithStatObserved]],1,0)</f>
        <v>1</v>
      </c>
    </row>
    <row r="1735" spans="1:25" x14ac:dyDescent="0.25">
      <c r="A1735" t="s">
        <v>68</v>
      </c>
      <c r="B1735" t="s">
        <v>70</v>
      </c>
      <c r="C1735">
        <v>17</v>
      </c>
      <c r="D1735" t="s">
        <v>100</v>
      </c>
      <c r="E1735" t="s">
        <v>82</v>
      </c>
      <c r="F1735" t="s">
        <v>81</v>
      </c>
      <c r="G1735">
        <v>0.32348987385307298</v>
      </c>
      <c r="H1735">
        <v>2E+20</v>
      </c>
      <c r="I1735">
        <v>0</v>
      </c>
      <c r="J1735">
        <v>2.8835934947432502</v>
      </c>
      <c r="K1735">
        <v>311</v>
      </c>
      <c r="L173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35" s="5" cm="1">
        <f t="array" ref="M1735">MAX(IF((ProjectInfoTable[ProjectName]=DiscreteStatsTable[[#This Row],[ProjectName]]),(ProjectInfoTable[ProjectName]=DiscreteStatsTable[[#This Row],[ProjectName]])*ProjectInfoTable[NumberOfReplications]))</f>
        <v>50</v>
      </c>
      <c r="N1735" s="5" cm="1">
        <f t="array" ref="N1735">IFERROR(AVERAGE(IF((DiscreteStatsTable[GroupByKey]=DiscreteStatsTable[[#This Row],[GroupByKey]]),(DiscreteStatsTable[GroupByKey]=DiscreteStatsTable[[#This Row],[GroupByKey]])*DiscreteStatsTable[Average])),0)</f>
        <v>0.39524732892948572</v>
      </c>
      <c r="O1735" s="5" cm="1">
        <f t="array" ref="O1735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35" s="5" cm="1">
        <f t="array" ref="P1735">MAX(IF((ProjectInfoTable[ProjectName]=DiscreteStatsTable[[#This Row],[ProjectName]]),(ProjectInfoTable[ProjectName]=DiscreteStatsTable[[#This Row],[ProjectName]])*ProjectInfoTable[ConfidenceInterval]))</f>
        <v>0.95</v>
      </c>
      <c r="Q1735" s="5">
        <f>IF(AND(DiscreteStatsTable[[#This Row],[RepsWithStatObserved]]=1,Y1735=0),200000000000000000000,IFERROR(_xlfn.T.INV.2T(1 -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35" s="5" cm="1">
        <f t="array" ref="R1735">MIN(IF((DiscreteStatsTable[GroupByKey]=DiscreteStatsTable[[#This Row],[GroupByKey]]),(DiscreteStatsTable[GroupByKey]=DiscreteStatsTable[[#This Row],[GroupByKey]])*DiscreteStatsTable[Average]))</f>
        <v>0.236354649964713</v>
      </c>
      <c r="S1735" s="5" cm="1">
        <f t="array" ref="S1735">MAX(IF((DiscreteStatsTable[GroupByKey]=DiscreteStatsTable[[#This Row],[GroupByKey]]),(DiscreteStatsTable[GroupByKey]=DiscreteStatsTable[[#This Row],[GroupByKey]])*DiscreteStatsTable[Average]))</f>
        <v>0.84332272253388396</v>
      </c>
      <c r="T1735" s="5" cm="1">
        <f t="array" ref="T1735">MIN(IF((DiscreteStatsTable[GroupByKey]=DiscreteStatsTable[[#This Row],[GroupByKey]]),(DiscreteStatsTable[GroupByKey]=DiscreteStatsTable[[#This Row],[GroupByKey]])*DiscreteStatsTable[Minimum]))</f>
        <v>0</v>
      </c>
      <c r="U1735" s="5" cm="1">
        <f t="array" ref="U1735">MAX(IF((DiscreteStatsTable[GroupByKey]=DiscreteStatsTable[[#This Row],[GroupByKey]]),(DiscreteStatsTable[GroupByKey]=DiscreteStatsTable[[#This Row],[GroupByKey]])*DiscreteStatsTable[Maximum]))</f>
        <v>8.0759045309264508</v>
      </c>
      <c r="V1735" s="5" cm="1">
        <f t="array" ref="V1735">IFERROR(AVERAGE(IF((DiscreteStatsTable[GroupByKey]=DiscreteStatsTable[[#This Row],[GroupByKey]]),(DiscreteStatsTable[GroupByKey]=DiscreteStatsTable[[#This Row],[GroupByKey]])*DiscreteStatsTable[NumberObservations])),0)</f>
        <v>307.5</v>
      </c>
      <c r="W1735" s="5">
        <f>IF((DiscreteStatsTable[[#This Row],[RepsRequested]]&gt;1),DiscreteStatsTable[[#This Row],[HalfWidth]],DiscreteStatsTable[[#This Row],[BatchMeansHalfWidth]])</f>
        <v>3.0708264760319272E-2</v>
      </c>
      <c r="X1735" s="5" cm="1">
        <f t="array" ref="X1735">COUNT(IF((DiscreteStatsTable[GroupByKey]=DiscreteStatsTable[[#This Row],[GroupByKey]]),(DiscreteStatsTable[GroupByKey]=DiscreteStatsTable[[#This Row],[GroupByKey]])*DiscreteStatsTable[Replication]))</f>
        <v>50</v>
      </c>
      <c r="Y1735" s="5">
        <f>IF(DiscreteStatsTable[[#This Row],[RepsRequested]]=DiscreteStatsTable[[#This Row],[RepsWithStatObserved]],1,0)</f>
        <v>1</v>
      </c>
    </row>
    <row r="1736" spans="1:25" x14ac:dyDescent="0.25">
      <c r="A1736" t="s">
        <v>68</v>
      </c>
      <c r="B1736" t="s">
        <v>70</v>
      </c>
      <c r="C1736">
        <v>18</v>
      </c>
      <c r="D1736" t="s">
        <v>100</v>
      </c>
      <c r="E1736" t="s">
        <v>80</v>
      </c>
      <c r="F1736" t="s">
        <v>81</v>
      </c>
      <c r="G1736">
        <v>0</v>
      </c>
      <c r="H1736">
        <v>2E+20</v>
      </c>
      <c r="I1736">
        <v>0</v>
      </c>
      <c r="J1736">
        <v>0</v>
      </c>
      <c r="K1736">
        <v>308</v>
      </c>
      <c r="L173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36" s="5" cm="1">
        <f t="array" ref="M1736">MAX(IF((ProjectInfoTable[ProjectName]=DiscreteStatsTable[[#This Row],[ProjectName]]),(ProjectInfoTable[ProjectName]=DiscreteStatsTable[[#This Row],[ProjectName]])*ProjectInfoTable[NumberOfReplications]))</f>
        <v>50</v>
      </c>
      <c r="N1736" s="5" cm="1">
        <f t="array" ref="N1736">IFERROR(AVERAGE(IF((DiscreteStatsTable[GroupByKey]=DiscreteStatsTable[[#This Row],[GroupByKey]]),(DiscreteStatsTable[GroupByKey]=DiscreteStatsTable[[#This Row],[GroupByKey]])*DiscreteStatsTable[Average])),0)</f>
        <v>0</v>
      </c>
      <c r="O1736" s="5" cm="1">
        <f t="array" ref="O1736">IFERROR(_xlfn.STDEV.S(IF((DiscreteStatsTable[GroupByKey]=DiscreteStatsTable[[#This Row],[GroupByKey]]),(DiscreteStatsTable[GroupByKey]=DiscreteStatsTable[[#This Row],[GroupByKey]])*DiscreteStatsTable[Average])),0)</f>
        <v>0</v>
      </c>
      <c r="P1736" s="5" cm="1">
        <f t="array" ref="P1736">MAX(IF((ProjectInfoTable[ProjectName]=DiscreteStatsTable[[#This Row],[ProjectName]]),(ProjectInfoTable[ProjectName]=DiscreteStatsTable[[#This Row],[ProjectName]])*ProjectInfoTable[ConfidenceInterval]))</f>
        <v>0.95</v>
      </c>
      <c r="Q1736" s="5">
        <f>IF(AND(DiscreteStatsTable[[#This Row],[RepsWithStatObserved]]=1,Y1736=0),200000000000000000000,IFERROR(_xlfn.T.INV.2T(1 -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6" s="5" cm="1">
        <f t="array" ref="R1736">MIN(IF((DiscreteStatsTable[GroupByKey]=DiscreteStatsTable[[#This Row],[GroupByKey]]),(DiscreteStatsTable[GroupByKey]=DiscreteStatsTable[[#This Row],[GroupByKey]])*DiscreteStatsTable[Average]))</f>
        <v>0</v>
      </c>
      <c r="S1736" s="5" cm="1">
        <f t="array" ref="S1736">MAX(IF((DiscreteStatsTable[GroupByKey]=DiscreteStatsTable[[#This Row],[GroupByKey]]),(DiscreteStatsTable[GroupByKey]=DiscreteStatsTable[[#This Row],[GroupByKey]])*DiscreteStatsTable[Average]))</f>
        <v>0</v>
      </c>
      <c r="T1736" s="5" cm="1">
        <f t="array" ref="T1736">MIN(IF((DiscreteStatsTable[GroupByKey]=DiscreteStatsTable[[#This Row],[GroupByKey]]),(DiscreteStatsTable[GroupByKey]=DiscreteStatsTable[[#This Row],[GroupByKey]])*DiscreteStatsTable[Minimum]))</f>
        <v>0</v>
      </c>
      <c r="U1736" s="5" cm="1">
        <f t="array" ref="U1736">MAX(IF((DiscreteStatsTable[GroupByKey]=DiscreteStatsTable[[#This Row],[GroupByKey]]),(DiscreteStatsTable[GroupByKey]=DiscreteStatsTable[[#This Row],[GroupByKey]])*DiscreteStatsTable[Maximum]))</f>
        <v>0</v>
      </c>
      <c r="V1736" s="5" cm="1">
        <f t="array" ref="V1736">IFERROR(AVERAGE(IF((DiscreteStatsTable[GroupByKey]=DiscreteStatsTable[[#This Row],[GroupByKey]]),(DiscreteStatsTable[GroupByKey]=DiscreteStatsTable[[#This Row],[GroupByKey]])*DiscreteStatsTable[NumberObservations])),0)</f>
        <v>307.5</v>
      </c>
      <c r="W1736" s="5">
        <f>IF((DiscreteStatsTable[[#This Row],[RepsRequested]]&gt;1),DiscreteStatsTable[[#This Row],[HalfWidth]],DiscreteStatsTable[[#This Row],[BatchMeansHalfWidth]])</f>
        <v>0</v>
      </c>
      <c r="X1736" s="5" cm="1">
        <f t="array" ref="X1736">COUNT(IF((DiscreteStatsTable[GroupByKey]=DiscreteStatsTable[[#This Row],[GroupByKey]]),(DiscreteStatsTable[GroupByKey]=DiscreteStatsTable[[#This Row],[GroupByKey]])*DiscreteStatsTable[Replication]))</f>
        <v>50</v>
      </c>
      <c r="Y1736" s="5">
        <f>IF(DiscreteStatsTable[[#This Row],[RepsRequested]]=DiscreteStatsTable[[#This Row],[RepsWithStatObserved]],1,0)</f>
        <v>1</v>
      </c>
    </row>
    <row r="1737" spans="1:25" x14ac:dyDescent="0.25">
      <c r="A1737" t="s">
        <v>68</v>
      </c>
      <c r="B1737" t="s">
        <v>70</v>
      </c>
      <c r="C1737">
        <v>18</v>
      </c>
      <c r="D1737" t="s">
        <v>100</v>
      </c>
      <c r="E1737" t="s">
        <v>82</v>
      </c>
      <c r="F1737" t="s">
        <v>81</v>
      </c>
      <c r="G1737">
        <v>0.36146098649334502</v>
      </c>
      <c r="H1737">
        <v>2E+20</v>
      </c>
      <c r="I1737">
        <v>0</v>
      </c>
      <c r="J1737">
        <v>3.2746948617660201</v>
      </c>
      <c r="K1737">
        <v>308</v>
      </c>
      <c r="L173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37" s="5" cm="1">
        <f t="array" ref="M1737">MAX(IF((ProjectInfoTable[ProjectName]=DiscreteStatsTable[[#This Row],[ProjectName]]),(ProjectInfoTable[ProjectName]=DiscreteStatsTable[[#This Row],[ProjectName]])*ProjectInfoTable[NumberOfReplications]))</f>
        <v>50</v>
      </c>
      <c r="N1737" s="5" cm="1">
        <f t="array" ref="N1737">IFERROR(AVERAGE(IF((DiscreteStatsTable[GroupByKey]=DiscreteStatsTable[[#This Row],[GroupByKey]]),(DiscreteStatsTable[GroupByKey]=DiscreteStatsTable[[#This Row],[GroupByKey]])*DiscreteStatsTable[Average])),0)</f>
        <v>0.39524732892948572</v>
      </c>
      <c r="O1737" s="5" cm="1">
        <f t="array" ref="O1737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37" s="5" cm="1">
        <f t="array" ref="P1737">MAX(IF((ProjectInfoTable[ProjectName]=DiscreteStatsTable[[#This Row],[ProjectName]]),(ProjectInfoTable[ProjectName]=DiscreteStatsTable[[#This Row],[ProjectName]])*ProjectInfoTable[ConfidenceInterval]))</f>
        <v>0.95</v>
      </c>
      <c r="Q1737" s="5">
        <f>IF(AND(DiscreteStatsTable[[#This Row],[RepsWithStatObserved]]=1,Y1737=0),200000000000000000000,IFERROR(_xlfn.T.INV.2T(1 -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37" s="5" cm="1">
        <f t="array" ref="R1737">MIN(IF((DiscreteStatsTable[GroupByKey]=DiscreteStatsTable[[#This Row],[GroupByKey]]),(DiscreteStatsTable[GroupByKey]=DiscreteStatsTable[[#This Row],[GroupByKey]])*DiscreteStatsTable[Average]))</f>
        <v>0.236354649964713</v>
      </c>
      <c r="S1737" s="5" cm="1">
        <f t="array" ref="S1737">MAX(IF((DiscreteStatsTable[GroupByKey]=DiscreteStatsTable[[#This Row],[GroupByKey]]),(DiscreteStatsTable[GroupByKey]=DiscreteStatsTable[[#This Row],[GroupByKey]])*DiscreteStatsTable[Average]))</f>
        <v>0.84332272253388396</v>
      </c>
      <c r="T1737" s="5" cm="1">
        <f t="array" ref="T1737">MIN(IF((DiscreteStatsTable[GroupByKey]=DiscreteStatsTable[[#This Row],[GroupByKey]]),(DiscreteStatsTable[GroupByKey]=DiscreteStatsTable[[#This Row],[GroupByKey]])*DiscreteStatsTable[Minimum]))</f>
        <v>0</v>
      </c>
      <c r="U1737" s="5" cm="1">
        <f t="array" ref="U1737">MAX(IF((DiscreteStatsTable[GroupByKey]=DiscreteStatsTable[[#This Row],[GroupByKey]]),(DiscreteStatsTable[GroupByKey]=DiscreteStatsTable[[#This Row],[GroupByKey]])*DiscreteStatsTable[Maximum]))</f>
        <v>8.0759045309264508</v>
      </c>
      <c r="V1737" s="5" cm="1">
        <f t="array" ref="V1737">IFERROR(AVERAGE(IF((DiscreteStatsTable[GroupByKey]=DiscreteStatsTable[[#This Row],[GroupByKey]]),(DiscreteStatsTable[GroupByKey]=DiscreteStatsTable[[#This Row],[GroupByKey]])*DiscreteStatsTable[NumberObservations])),0)</f>
        <v>307.5</v>
      </c>
      <c r="W1737" s="5">
        <f>IF((DiscreteStatsTable[[#This Row],[RepsRequested]]&gt;1),DiscreteStatsTable[[#This Row],[HalfWidth]],DiscreteStatsTable[[#This Row],[BatchMeansHalfWidth]])</f>
        <v>3.0708264760319272E-2</v>
      </c>
      <c r="X1737" s="5" cm="1">
        <f t="array" ref="X1737">COUNT(IF((DiscreteStatsTable[GroupByKey]=DiscreteStatsTable[[#This Row],[GroupByKey]]),(DiscreteStatsTable[GroupByKey]=DiscreteStatsTable[[#This Row],[GroupByKey]])*DiscreteStatsTable[Replication]))</f>
        <v>50</v>
      </c>
      <c r="Y1737" s="5">
        <f>IF(DiscreteStatsTable[[#This Row],[RepsRequested]]=DiscreteStatsTable[[#This Row],[RepsWithStatObserved]],1,0)</f>
        <v>1</v>
      </c>
    </row>
    <row r="1738" spans="1:25" x14ac:dyDescent="0.25">
      <c r="A1738" t="s">
        <v>68</v>
      </c>
      <c r="B1738" t="s">
        <v>70</v>
      </c>
      <c r="C1738">
        <v>19</v>
      </c>
      <c r="D1738" t="s">
        <v>100</v>
      </c>
      <c r="E1738" t="s">
        <v>80</v>
      </c>
      <c r="F1738" t="s">
        <v>81</v>
      </c>
      <c r="G1738">
        <v>0</v>
      </c>
      <c r="H1738">
        <v>2E+20</v>
      </c>
      <c r="I1738">
        <v>0</v>
      </c>
      <c r="J1738">
        <v>0</v>
      </c>
      <c r="K1738">
        <v>311</v>
      </c>
      <c r="L173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38" s="5" cm="1">
        <f t="array" ref="M1738">MAX(IF((ProjectInfoTable[ProjectName]=DiscreteStatsTable[[#This Row],[ProjectName]]),(ProjectInfoTable[ProjectName]=DiscreteStatsTable[[#This Row],[ProjectName]])*ProjectInfoTable[NumberOfReplications]))</f>
        <v>50</v>
      </c>
      <c r="N1738" s="5" cm="1">
        <f t="array" ref="N1738">IFERROR(AVERAGE(IF((DiscreteStatsTable[GroupByKey]=DiscreteStatsTable[[#This Row],[GroupByKey]]),(DiscreteStatsTable[GroupByKey]=DiscreteStatsTable[[#This Row],[GroupByKey]])*DiscreteStatsTable[Average])),0)</f>
        <v>0</v>
      </c>
      <c r="O1738" s="5" cm="1">
        <f t="array" ref="O1738">IFERROR(_xlfn.STDEV.S(IF((DiscreteStatsTable[GroupByKey]=DiscreteStatsTable[[#This Row],[GroupByKey]]),(DiscreteStatsTable[GroupByKey]=DiscreteStatsTable[[#This Row],[GroupByKey]])*DiscreteStatsTable[Average])),0)</f>
        <v>0</v>
      </c>
      <c r="P1738" s="5" cm="1">
        <f t="array" ref="P1738">MAX(IF((ProjectInfoTable[ProjectName]=DiscreteStatsTable[[#This Row],[ProjectName]]),(ProjectInfoTable[ProjectName]=DiscreteStatsTable[[#This Row],[ProjectName]])*ProjectInfoTable[ConfidenceInterval]))</f>
        <v>0.95</v>
      </c>
      <c r="Q1738" s="5">
        <f>IF(AND(DiscreteStatsTable[[#This Row],[RepsWithStatObserved]]=1,Y1738=0),200000000000000000000,IFERROR(_xlfn.T.INV.2T(1 -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8" s="5" cm="1">
        <f t="array" ref="R1738">MIN(IF((DiscreteStatsTable[GroupByKey]=DiscreteStatsTable[[#This Row],[GroupByKey]]),(DiscreteStatsTable[GroupByKey]=DiscreteStatsTable[[#This Row],[GroupByKey]])*DiscreteStatsTable[Average]))</f>
        <v>0</v>
      </c>
      <c r="S1738" s="5" cm="1">
        <f t="array" ref="S1738">MAX(IF((DiscreteStatsTable[GroupByKey]=DiscreteStatsTable[[#This Row],[GroupByKey]]),(DiscreteStatsTable[GroupByKey]=DiscreteStatsTable[[#This Row],[GroupByKey]])*DiscreteStatsTable[Average]))</f>
        <v>0</v>
      </c>
      <c r="T1738" s="5" cm="1">
        <f t="array" ref="T1738">MIN(IF((DiscreteStatsTable[GroupByKey]=DiscreteStatsTable[[#This Row],[GroupByKey]]),(DiscreteStatsTable[GroupByKey]=DiscreteStatsTable[[#This Row],[GroupByKey]])*DiscreteStatsTable[Minimum]))</f>
        <v>0</v>
      </c>
      <c r="U1738" s="5" cm="1">
        <f t="array" ref="U1738">MAX(IF((DiscreteStatsTable[GroupByKey]=DiscreteStatsTable[[#This Row],[GroupByKey]]),(DiscreteStatsTable[GroupByKey]=DiscreteStatsTable[[#This Row],[GroupByKey]])*DiscreteStatsTable[Maximum]))</f>
        <v>0</v>
      </c>
      <c r="V1738" s="5" cm="1">
        <f t="array" ref="V1738">IFERROR(AVERAGE(IF((DiscreteStatsTable[GroupByKey]=DiscreteStatsTable[[#This Row],[GroupByKey]]),(DiscreteStatsTable[GroupByKey]=DiscreteStatsTable[[#This Row],[GroupByKey]])*DiscreteStatsTable[NumberObservations])),0)</f>
        <v>307.5</v>
      </c>
      <c r="W1738" s="5">
        <f>IF((DiscreteStatsTable[[#This Row],[RepsRequested]]&gt;1),DiscreteStatsTable[[#This Row],[HalfWidth]],DiscreteStatsTable[[#This Row],[BatchMeansHalfWidth]])</f>
        <v>0</v>
      </c>
      <c r="X1738" s="5" cm="1">
        <f t="array" ref="X1738">COUNT(IF((DiscreteStatsTable[GroupByKey]=DiscreteStatsTable[[#This Row],[GroupByKey]]),(DiscreteStatsTable[GroupByKey]=DiscreteStatsTable[[#This Row],[GroupByKey]])*DiscreteStatsTable[Replication]))</f>
        <v>50</v>
      </c>
      <c r="Y1738" s="5">
        <f>IF(DiscreteStatsTable[[#This Row],[RepsRequested]]=DiscreteStatsTable[[#This Row],[RepsWithStatObserved]],1,0)</f>
        <v>1</v>
      </c>
    </row>
    <row r="1739" spans="1:25" x14ac:dyDescent="0.25">
      <c r="A1739" t="s">
        <v>68</v>
      </c>
      <c r="B1739" t="s">
        <v>70</v>
      </c>
      <c r="C1739">
        <v>19</v>
      </c>
      <c r="D1739" t="s">
        <v>100</v>
      </c>
      <c r="E1739" t="s">
        <v>82</v>
      </c>
      <c r="F1739" t="s">
        <v>81</v>
      </c>
      <c r="G1739">
        <v>0.38496836415889002</v>
      </c>
      <c r="H1739">
        <v>2E+20</v>
      </c>
      <c r="I1739">
        <v>0</v>
      </c>
      <c r="J1739">
        <v>3.6628122884876602</v>
      </c>
      <c r="K1739">
        <v>311</v>
      </c>
      <c r="L173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39" s="5" cm="1">
        <f t="array" ref="M1739">MAX(IF((ProjectInfoTable[ProjectName]=DiscreteStatsTable[[#This Row],[ProjectName]]),(ProjectInfoTable[ProjectName]=DiscreteStatsTable[[#This Row],[ProjectName]])*ProjectInfoTable[NumberOfReplications]))</f>
        <v>50</v>
      </c>
      <c r="N1739" s="5" cm="1">
        <f t="array" ref="N1739">IFERROR(AVERAGE(IF((DiscreteStatsTable[GroupByKey]=DiscreteStatsTable[[#This Row],[GroupByKey]]),(DiscreteStatsTable[GroupByKey]=DiscreteStatsTable[[#This Row],[GroupByKey]])*DiscreteStatsTable[Average])),0)</f>
        <v>0.39524732892948572</v>
      </c>
      <c r="O1739" s="5" cm="1">
        <f t="array" ref="O1739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39" s="5" cm="1">
        <f t="array" ref="P1739">MAX(IF((ProjectInfoTable[ProjectName]=DiscreteStatsTable[[#This Row],[ProjectName]]),(ProjectInfoTable[ProjectName]=DiscreteStatsTable[[#This Row],[ProjectName]])*ProjectInfoTable[ConfidenceInterval]))</f>
        <v>0.95</v>
      </c>
      <c r="Q1739" s="5">
        <f>IF(AND(DiscreteStatsTable[[#This Row],[RepsWithStatObserved]]=1,Y1739=0),200000000000000000000,IFERROR(_xlfn.T.INV.2T(1 -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39" s="5" cm="1">
        <f t="array" ref="R1739">MIN(IF((DiscreteStatsTable[GroupByKey]=DiscreteStatsTable[[#This Row],[GroupByKey]]),(DiscreteStatsTable[GroupByKey]=DiscreteStatsTable[[#This Row],[GroupByKey]])*DiscreteStatsTable[Average]))</f>
        <v>0.236354649964713</v>
      </c>
      <c r="S1739" s="5" cm="1">
        <f t="array" ref="S1739">MAX(IF((DiscreteStatsTable[GroupByKey]=DiscreteStatsTable[[#This Row],[GroupByKey]]),(DiscreteStatsTable[GroupByKey]=DiscreteStatsTable[[#This Row],[GroupByKey]])*DiscreteStatsTable[Average]))</f>
        <v>0.84332272253388396</v>
      </c>
      <c r="T1739" s="5" cm="1">
        <f t="array" ref="T1739">MIN(IF((DiscreteStatsTable[GroupByKey]=DiscreteStatsTable[[#This Row],[GroupByKey]]),(DiscreteStatsTable[GroupByKey]=DiscreteStatsTable[[#This Row],[GroupByKey]])*DiscreteStatsTable[Minimum]))</f>
        <v>0</v>
      </c>
      <c r="U1739" s="5" cm="1">
        <f t="array" ref="U1739">MAX(IF((DiscreteStatsTable[GroupByKey]=DiscreteStatsTable[[#This Row],[GroupByKey]]),(DiscreteStatsTable[GroupByKey]=DiscreteStatsTable[[#This Row],[GroupByKey]])*DiscreteStatsTable[Maximum]))</f>
        <v>8.0759045309264508</v>
      </c>
      <c r="V1739" s="5" cm="1">
        <f t="array" ref="V1739">IFERROR(AVERAGE(IF((DiscreteStatsTable[GroupByKey]=DiscreteStatsTable[[#This Row],[GroupByKey]]),(DiscreteStatsTable[GroupByKey]=DiscreteStatsTable[[#This Row],[GroupByKey]])*DiscreteStatsTable[NumberObservations])),0)</f>
        <v>307.5</v>
      </c>
      <c r="W1739" s="5">
        <f>IF((DiscreteStatsTable[[#This Row],[RepsRequested]]&gt;1),DiscreteStatsTable[[#This Row],[HalfWidth]],DiscreteStatsTable[[#This Row],[BatchMeansHalfWidth]])</f>
        <v>3.0708264760319272E-2</v>
      </c>
      <c r="X1739" s="5" cm="1">
        <f t="array" ref="X1739">COUNT(IF((DiscreteStatsTable[GroupByKey]=DiscreteStatsTable[[#This Row],[GroupByKey]]),(DiscreteStatsTable[GroupByKey]=DiscreteStatsTable[[#This Row],[GroupByKey]])*DiscreteStatsTable[Replication]))</f>
        <v>50</v>
      </c>
      <c r="Y1739" s="5">
        <f>IF(DiscreteStatsTable[[#This Row],[RepsRequested]]=DiscreteStatsTable[[#This Row],[RepsWithStatObserved]],1,0)</f>
        <v>1</v>
      </c>
    </row>
    <row r="1740" spans="1:25" x14ac:dyDescent="0.25">
      <c r="A1740" t="s">
        <v>68</v>
      </c>
      <c r="B1740" t="s">
        <v>70</v>
      </c>
      <c r="C1740">
        <v>20</v>
      </c>
      <c r="D1740" t="s">
        <v>100</v>
      </c>
      <c r="E1740" t="s">
        <v>80</v>
      </c>
      <c r="F1740" t="s">
        <v>81</v>
      </c>
      <c r="G1740">
        <v>0</v>
      </c>
      <c r="H1740">
        <v>2E+20</v>
      </c>
      <c r="I1740">
        <v>0</v>
      </c>
      <c r="J1740">
        <v>0</v>
      </c>
      <c r="K1740">
        <v>304</v>
      </c>
      <c r="L174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40" s="5" cm="1">
        <f t="array" ref="M1740">MAX(IF((ProjectInfoTable[ProjectName]=DiscreteStatsTable[[#This Row],[ProjectName]]),(ProjectInfoTable[ProjectName]=DiscreteStatsTable[[#This Row],[ProjectName]])*ProjectInfoTable[NumberOfReplications]))</f>
        <v>50</v>
      </c>
      <c r="N1740" s="5" cm="1">
        <f t="array" ref="N1740">IFERROR(AVERAGE(IF((DiscreteStatsTable[GroupByKey]=DiscreteStatsTable[[#This Row],[GroupByKey]]),(DiscreteStatsTable[GroupByKey]=DiscreteStatsTable[[#This Row],[GroupByKey]])*DiscreteStatsTable[Average])),0)</f>
        <v>0</v>
      </c>
      <c r="O1740" s="5" cm="1">
        <f t="array" ref="O1740">IFERROR(_xlfn.STDEV.S(IF((DiscreteStatsTable[GroupByKey]=DiscreteStatsTable[[#This Row],[GroupByKey]]),(DiscreteStatsTable[GroupByKey]=DiscreteStatsTable[[#This Row],[GroupByKey]])*DiscreteStatsTable[Average])),0)</f>
        <v>0</v>
      </c>
      <c r="P1740" s="5" cm="1">
        <f t="array" ref="P1740">MAX(IF((ProjectInfoTable[ProjectName]=DiscreteStatsTable[[#This Row],[ProjectName]]),(ProjectInfoTable[ProjectName]=DiscreteStatsTable[[#This Row],[ProjectName]])*ProjectInfoTable[ConfidenceInterval]))</f>
        <v>0.95</v>
      </c>
      <c r="Q1740" s="5">
        <f>IF(AND(DiscreteStatsTable[[#This Row],[RepsWithStatObserved]]=1,Y1740=0),200000000000000000000,IFERROR(_xlfn.T.INV.2T(1 -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0" s="5" cm="1">
        <f t="array" ref="R1740">MIN(IF((DiscreteStatsTable[GroupByKey]=DiscreteStatsTable[[#This Row],[GroupByKey]]),(DiscreteStatsTable[GroupByKey]=DiscreteStatsTable[[#This Row],[GroupByKey]])*DiscreteStatsTable[Average]))</f>
        <v>0</v>
      </c>
      <c r="S1740" s="5" cm="1">
        <f t="array" ref="S1740">MAX(IF((DiscreteStatsTable[GroupByKey]=DiscreteStatsTable[[#This Row],[GroupByKey]]),(DiscreteStatsTable[GroupByKey]=DiscreteStatsTable[[#This Row],[GroupByKey]])*DiscreteStatsTable[Average]))</f>
        <v>0</v>
      </c>
      <c r="T1740" s="5" cm="1">
        <f t="array" ref="T1740">MIN(IF((DiscreteStatsTable[GroupByKey]=DiscreteStatsTable[[#This Row],[GroupByKey]]),(DiscreteStatsTable[GroupByKey]=DiscreteStatsTable[[#This Row],[GroupByKey]])*DiscreteStatsTable[Minimum]))</f>
        <v>0</v>
      </c>
      <c r="U1740" s="5" cm="1">
        <f t="array" ref="U1740">MAX(IF((DiscreteStatsTable[GroupByKey]=DiscreteStatsTable[[#This Row],[GroupByKey]]),(DiscreteStatsTable[GroupByKey]=DiscreteStatsTable[[#This Row],[GroupByKey]])*DiscreteStatsTable[Maximum]))</f>
        <v>0</v>
      </c>
      <c r="V1740" s="5" cm="1">
        <f t="array" ref="V1740">IFERROR(AVERAGE(IF((DiscreteStatsTable[GroupByKey]=DiscreteStatsTable[[#This Row],[GroupByKey]]),(DiscreteStatsTable[GroupByKey]=DiscreteStatsTable[[#This Row],[GroupByKey]])*DiscreteStatsTable[NumberObservations])),0)</f>
        <v>307.5</v>
      </c>
      <c r="W1740" s="5">
        <f>IF((DiscreteStatsTable[[#This Row],[RepsRequested]]&gt;1),DiscreteStatsTable[[#This Row],[HalfWidth]],DiscreteStatsTable[[#This Row],[BatchMeansHalfWidth]])</f>
        <v>0</v>
      </c>
      <c r="X1740" s="5" cm="1">
        <f t="array" ref="X1740">COUNT(IF((DiscreteStatsTable[GroupByKey]=DiscreteStatsTable[[#This Row],[GroupByKey]]),(DiscreteStatsTable[GroupByKey]=DiscreteStatsTable[[#This Row],[GroupByKey]])*DiscreteStatsTable[Replication]))</f>
        <v>50</v>
      </c>
      <c r="Y1740" s="5">
        <f>IF(DiscreteStatsTable[[#This Row],[RepsRequested]]=DiscreteStatsTable[[#This Row],[RepsWithStatObserved]],1,0)</f>
        <v>1</v>
      </c>
    </row>
    <row r="1741" spans="1:25" x14ac:dyDescent="0.25">
      <c r="A1741" t="s">
        <v>68</v>
      </c>
      <c r="B1741" t="s">
        <v>70</v>
      </c>
      <c r="C1741">
        <v>20</v>
      </c>
      <c r="D1741" t="s">
        <v>100</v>
      </c>
      <c r="E1741" t="s">
        <v>82</v>
      </c>
      <c r="F1741" t="s">
        <v>81</v>
      </c>
      <c r="G1741">
        <v>0.44379874245373102</v>
      </c>
      <c r="H1741">
        <v>2E+20</v>
      </c>
      <c r="I1741">
        <v>0</v>
      </c>
      <c r="J1741">
        <v>3.8145471637374202</v>
      </c>
      <c r="K1741">
        <v>304</v>
      </c>
      <c r="L174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41" s="5" cm="1">
        <f t="array" ref="M1741">MAX(IF((ProjectInfoTable[ProjectName]=DiscreteStatsTable[[#This Row],[ProjectName]]),(ProjectInfoTable[ProjectName]=DiscreteStatsTable[[#This Row],[ProjectName]])*ProjectInfoTable[NumberOfReplications]))</f>
        <v>50</v>
      </c>
      <c r="N1741" s="5" cm="1">
        <f t="array" ref="N1741">IFERROR(AVERAGE(IF((DiscreteStatsTable[GroupByKey]=DiscreteStatsTable[[#This Row],[GroupByKey]]),(DiscreteStatsTable[GroupByKey]=DiscreteStatsTable[[#This Row],[GroupByKey]])*DiscreteStatsTable[Average])),0)</f>
        <v>0.39524732892948572</v>
      </c>
      <c r="O1741" s="5" cm="1">
        <f t="array" ref="O1741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41" s="5" cm="1">
        <f t="array" ref="P1741">MAX(IF((ProjectInfoTable[ProjectName]=DiscreteStatsTable[[#This Row],[ProjectName]]),(ProjectInfoTable[ProjectName]=DiscreteStatsTable[[#This Row],[ProjectName]])*ProjectInfoTable[ConfidenceInterval]))</f>
        <v>0.95</v>
      </c>
      <c r="Q1741" s="5">
        <f>IF(AND(DiscreteStatsTable[[#This Row],[RepsWithStatObserved]]=1,Y1741=0),200000000000000000000,IFERROR(_xlfn.T.INV.2T(1 -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41" s="5" cm="1">
        <f t="array" ref="R1741">MIN(IF((DiscreteStatsTable[GroupByKey]=DiscreteStatsTable[[#This Row],[GroupByKey]]),(DiscreteStatsTable[GroupByKey]=DiscreteStatsTable[[#This Row],[GroupByKey]])*DiscreteStatsTable[Average]))</f>
        <v>0.236354649964713</v>
      </c>
      <c r="S1741" s="5" cm="1">
        <f t="array" ref="S1741">MAX(IF((DiscreteStatsTable[GroupByKey]=DiscreteStatsTable[[#This Row],[GroupByKey]]),(DiscreteStatsTable[GroupByKey]=DiscreteStatsTable[[#This Row],[GroupByKey]])*DiscreteStatsTable[Average]))</f>
        <v>0.84332272253388396</v>
      </c>
      <c r="T1741" s="5" cm="1">
        <f t="array" ref="T1741">MIN(IF((DiscreteStatsTable[GroupByKey]=DiscreteStatsTable[[#This Row],[GroupByKey]]),(DiscreteStatsTable[GroupByKey]=DiscreteStatsTable[[#This Row],[GroupByKey]])*DiscreteStatsTable[Minimum]))</f>
        <v>0</v>
      </c>
      <c r="U1741" s="5" cm="1">
        <f t="array" ref="U1741">MAX(IF((DiscreteStatsTable[GroupByKey]=DiscreteStatsTable[[#This Row],[GroupByKey]]),(DiscreteStatsTable[GroupByKey]=DiscreteStatsTable[[#This Row],[GroupByKey]])*DiscreteStatsTable[Maximum]))</f>
        <v>8.0759045309264508</v>
      </c>
      <c r="V1741" s="5" cm="1">
        <f t="array" ref="V1741">IFERROR(AVERAGE(IF((DiscreteStatsTable[GroupByKey]=DiscreteStatsTable[[#This Row],[GroupByKey]]),(DiscreteStatsTable[GroupByKey]=DiscreteStatsTable[[#This Row],[GroupByKey]])*DiscreteStatsTable[NumberObservations])),0)</f>
        <v>307.5</v>
      </c>
      <c r="W1741" s="5">
        <f>IF((DiscreteStatsTable[[#This Row],[RepsRequested]]&gt;1),DiscreteStatsTable[[#This Row],[HalfWidth]],DiscreteStatsTable[[#This Row],[BatchMeansHalfWidth]])</f>
        <v>3.0708264760319272E-2</v>
      </c>
      <c r="X1741" s="5" cm="1">
        <f t="array" ref="X1741">COUNT(IF((DiscreteStatsTable[GroupByKey]=DiscreteStatsTable[[#This Row],[GroupByKey]]),(DiscreteStatsTable[GroupByKey]=DiscreteStatsTable[[#This Row],[GroupByKey]])*DiscreteStatsTable[Replication]))</f>
        <v>50</v>
      </c>
      <c r="Y1741" s="5">
        <f>IF(DiscreteStatsTable[[#This Row],[RepsRequested]]=DiscreteStatsTable[[#This Row],[RepsWithStatObserved]],1,0)</f>
        <v>1</v>
      </c>
    </row>
    <row r="1742" spans="1:25" x14ac:dyDescent="0.25">
      <c r="A1742" t="s">
        <v>68</v>
      </c>
      <c r="B1742" t="s">
        <v>70</v>
      </c>
      <c r="C1742">
        <v>21</v>
      </c>
      <c r="D1742" t="s">
        <v>100</v>
      </c>
      <c r="E1742" t="s">
        <v>80</v>
      </c>
      <c r="F1742" t="s">
        <v>81</v>
      </c>
      <c r="G1742">
        <v>0</v>
      </c>
      <c r="H1742">
        <v>2E+20</v>
      </c>
      <c r="I1742">
        <v>0</v>
      </c>
      <c r="J1742">
        <v>0</v>
      </c>
      <c r="K1742">
        <v>308</v>
      </c>
      <c r="L174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42" s="5" cm="1">
        <f t="array" ref="M1742">MAX(IF((ProjectInfoTable[ProjectName]=DiscreteStatsTable[[#This Row],[ProjectName]]),(ProjectInfoTable[ProjectName]=DiscreteStatsTable[[#This Row],[ProjectName]])*ProjectInfoTable[NumberOfReplications]))</f>
        <v>50</v>
      </c>
      <c r="N1742" s="5" cm="1">
        <f t="array" ref="N1742">IFERROR(AVERAGE(IF((DiscreteStatsTable[GroupByKey]=DiscreteStatsTable[[#This Row],[GroupByKey]]),(DiscreteStatsTable[GroupByKey]=DiscreteStatsTable[[#This Row],[GroupByKey]])*DiscreteStatsTable[Average])),0)</f>
        <v>0</v>
      </c>
      <c r="O1742" s="5" cm="1">
        <f t="array" ref="O1742">IFERROR(_xlfn.STDEV.S(IF((DiscreteStatsTable[GroupByKey]=DiscreteStatsTable[[#This Row],[GroupByKey]]),(DiscreteStatsTable[GroupByKey]=DiscreteStatsTable[[#This Row],[GroupByKey]])*DiscreteStatsTable[Average])),0)</f>
        <v>0</v>
      </c>
      <c r="P1742" s="5" cm="1">
        <f t="array" ref="P1742">MAX(IF((ProjectInfoTable[ProjectName]=DiscreteStatsTable[[#This Row],[ProjectName]]),(ProjectInfoTable[ProjectName]=DiscreteStatsTable[[#This Row],[ProjectName]])*ProjectInfoTable[ConfidenceInterval]))</f>
        <v>0.95</v>
      </c>
      <c r="Q1742" s="5">
        <f>IF(AND(DiscreteStatsTable[[#This Row],[RepsWithStatObserved]]=1,Y1742=0),200000000000000000000,IFERROR(_xlfn.T.INV.2T(1 -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2" s="5" cm="1">
        <f t="array" ref="R1742">MIN(IF((DiscreteStatsTable[GroupByKey]=DiscreteStatsTable[[#This Row],[GroupByKey]]),(DiscreteStatsTable[GroupByKey]=DiscreteStatsTable[[#This Row],[GroupByKey]])*DiscreteStatsTable[Average]))</f>
        <v>0</v>
      </c>
      <c r="S1742" s="5" cm="1">
        <f t="array" ref="S1742">MAX(IF((DiscreteStatsTable[GroupByKey]=DiscreteStatsTable[[#This Row],[GroupByKey]]),(DiscreteStatsTable[GroupByKey]=DiscreteStatsTable[[#This Row],[GroupByKey]])*DiscreteStatsTable[Average]))</f>
        <v>0</v>
      </c>
      <c r="T1742" s="5" cm="1">
        <f t="array" ref="T1742">MIN(IF((DiscreteStatsTable[GroupByKey]=DiscreteStatsTable[[#This Row],[GroupByKey]]),(DiscreteStatsTable[GroupByKey]=DiscreteStatsTable[[#This Row],[GroupByKey]])*DiscreteStatsTable[Minimum]))</f>
        <v>0</v>
      </c>
      <c r="U1742" s="5" cm="1">
        <f t="array" ref="U1742">MAX(IF((DiscreteStatsTable[GroupByKey]=DiscreteStatsTable[[#This Row],[GroupByKey]]),(DiscreteStatsTable[GroupByKey]=DiscreteStatsTable[[#This Row],[GroupByKey]])*DiscreteStatsTable[Maximum]))</f>
        <v>0</v>
      </c>
      <c r="V1742" s="5" cm="1">
        <f t="array" ref="V1742">IFERROR(AVERAGE(IF((DiscreteStatsTable[GroupByKey]=DiscreteStatsTable[[#This Row],[GroupByKey]]),(DiscreteStatsTable[GroupByKey]=DiscreteStatsTable[[#This Row],[GroupByKey]])*DiscreteStatsTable[NumberObservations])),0)</f>
        <v>307.5</v>
      </c>
      <c r="W1742" s="5">
        <f>IF((DiscreteStatsTable[[#This Row],[RepsRequested]]&gt;1),DiscreteStatsTable[[#This Row],[HalfWidth]],DiscreteStatsTable[[#This Row],[BatchMeansHalfWidth]])</f>
        <v>0</v>
      </c>
      <c r="X1742" s="5" cm="1">
        <f t="array" ref="X1742">COUNT(IF((DiscreteStatsTable[GroupByKey]=DiscreteStatsTable[[#This Row],[GroupByKey]]),(DiscreteStatsTable[GroupByKey]=DiscreteStatsTable[[#This Row],[GroupByKey]])*DiscreteStatsTable[Replication]))</f>
        <v>50</v>
      </c>
      <c r="Y1742" s="5">
        <f>IF(DiscreteStatsTable[[#This Row],[RepsRequested]]=DiscreteStatsTable[[#This Row],[RepsWithStatObserved]],1,0)</f>
        <v>1</v>
      </c>
    </row>
    <row r="1743" spans="1:25" x14ac:dyDescent="0.25">
      <c r="A1743" t="s">
        <v>68</v>
      </c>
      <c r="B1743" t="s">
        <v>70</v>
      </c>
      <c r="C1743">
        <v>21</v>
      </c>
      <c r="D1743" t="s">
        <v>100</v>
      </c>
      <c r="E1743" t="s">
        <v>82</v>
      </c>
      <c r="F1743" t="s">
        <v>81</v>
      </c>
      <c r="G1743">
        <v>0.377366961640622</v>
      </c>
      <c r="H1743">
        <v>2E+20</v>
      </c>
      <c r="I1743">
        <v>0</v>
      </c>
      <c r="J1743">
        <v>4.3533658260379298</v>
      </c>
      <c r="K1743">
        <v>308</v>
      </c>
      <c r="L174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43" s="5" cm="1">
        <f t="array" ref="M1743">MAX(IF((ProjectInfoTable[ProjectName]=DiscreteStatsTable[[#This Row],[ProjectName]]),(ProjectInfoTable[ProjectName]=DiscreteStatsTable[[#This Row],[ProjectName]])*ProjectInfoTable[NumberOfReplications]))</f>
        <v>50</v>
      </c>
      <c r="N1743" s="5" cm="1">
        <f t="array" ref="N1743">IFERROR(AVERAGE(IF((DiscreteStatsTable[GroupByKey]=DiscreteStatsTable[[#This Row],[GroupByKey]]),(DiscreteStatsTable[GroupByKey]=DiscreteStatsTable[[#This Row],[GroupByKey]])*DiscreteStatsTable[Average])),0)</f>
        <v>0.39524732892948572</v>
      </c>
      <c r="O1743" s="5" cm="1">
        <f t="array" ref="O1743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43" s="5" cm="1">
        <f t="array" ref="P1743">MAX(IF((ProjectInfoTable[ProjectName]=DiscreteStatsTable[[#This Row],[ProjectName]]),(ProjectInfoTable[ProjectName]=DiscreteStatsTable[[#This Row],[ProjectName]])*ProjectInfoTable[ConfidenceInterval]))</f>
        <v>0.95</v>
      </c>
      <c r="Q1743" s="5">
        <f>IF(AND(DiscreteStatsTable[[#This Row],[RepsWithStatObserved]]=1,Y1743=0),200000000000000000000,IFERROR(_xlfn.T.INV.2T(1 -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43" s="5" cm="1">
        <f t="array" ref="R1743">MIN(IF((DiscreteStatsTable[GroupByKey]=DiscreteStatsTable[[#This Row],[GroupByKey]]),(DiscreteStatsTable[GroupByKey]=DiscreteStatsTable[[#This Row],[GroupByKey]])*DiscreteStatsTable[Average]))</f>
        <v>0.236354649964713</v>
      </c>
      <c r="S1743" s="5" cm="1">
        <f t="array" ref="S1743">MAX(IF((DiscreteStatsTable[GroupByKey]=DiscreteStatsTable[[#This Row],[GroupByKey]]),(DiscreteStatsTable[GroupByKey]=DiscreteStatsTable[[#This Row],[GroupByKey]])*DiscreteStatsTable[Average]))</f>
        <v>0.84332272253388396</v>
      </c>
      <c r="T1743" s="5" cm="1">
        <f t="array" ref="T1743">MIN(IF((DiscreteStatsTable[GroupByKey]=DiscreteStatsTable[[#This Row],[GroupByKey]]),(DiscreteStatsTable[GroupByKey]=DiscreteStatsTable[[#This Row],[GroupByKey]])*DiscreteStatsTable[Minimum]))</f>
        <v>0</v>
      </c>
      <c r="U1743" s="5" cm="1">
        <f t="array" ref="U1743">MAX(IF((DiscreteStatsTable[GroupByKey]=DiscreteStatsTable[[#This Row],[GroupByKey]]),(DiscreteStatsTable[GroupByKey]=DiscreteStatsTable[[#This Row],[GroupByKey]])*DiscreteStatsTable[Maximum]))</f>
        <v>8.0759045309264508</v>
      </c>
      <c r="V1743" s="5" cm="1">
        <f t="array" ref="V1743">IFERROR(AVERAGE(IF((DiscreteStatsTable[GroupByKey]=DiscreteStatsTable[[#This Row],[GroupByKey]]),(DiscreteStatsTable[GroupByKey]=DiscreteStatsTable[[#This Row],[GroupByKey]])*DiscreteStatsTable[NumberObservations])),0)</f>
        <v>307.5</v>
      </c>
      <c r="W1743" s="5">
        <f>IF((DiscreteStatsTable[[#This Row],[RepsRequested]]&gt;1),DiscreteStatsTable[[#This Row],[HalfWidth]],DiscreteStatsTable[[#This Row],[BatchMeansHalfWidth]])</f>
        <v>3.0708264760319272E-2</v>
      </c>
      <c r="X1743" s="5" cm="1">
        <f t="array" ref="X1743">COUNT(IF((DiscreteStatsTable[GroupByKey]=DiscreteStatsTable[[#This Row],[GroupByKey]]),(DiscreteStatsTable[GroupByKey]=DiscreteStatsTable[[#This Row],[GroupByKey]])*DiscreteStatsTable[Replication]))</f>
        <v>50</v>
      </c>
      <c r="Y1743" s="5">
        <f>IF(DiscreteStatsTable[[#This Row],[RepsRequested]]=DiscreteStatsTable[[#This Row],[RepsWithStatObserved]],1,0)</f>
        <v>1</v>
      </c>
    </row>
    <row r="1744" spans="1:25" x14ac:dyDescent="0.25">
      <c r="A1744" t="s">
        <v>68</v>
      </c>
      <c r="B1744" t="s">
        <v>70</v>
      </c>
      <c r="C1744">
        <v>22</v>
      </c>
      <c r="D1744" t="s">
        <v>100</v>
      </c>
      <c r="E1744" t="s">
        <v>80</v>
      </c>
      <c r="F1744" t="s">
        <v>81</v>
      </c>
      <c r="G1744">
        <v>0</v>
      </c>
      <c r="H1744">
        <v>2E+20</v>
      </c>
      <c r="I1744">
        <v>0</v>
      </c>
      <c r="J1744">
        <v>0</v>
      </c>
      <c r="K1744">
        <v>308</v>
      </c>
      <c r="L174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44" s="5" cm="1">
        <f t="array" ref="M1744">MAX(IF((ProjectInfoTable[ProjectName]=DiscreteStatsTable[[#This Row],[ProjectName]]),(ProjectInfoTable[ProjectName]=DiscreteStatsTable[[#This Row],[ProjectName]])*ProjectInfoTable[NumberOfReplications]))</f>
        <v>50</v>
      </c>
      <c r="N1744" s="5" cm="1">
        <f t="array" ref="N1744">IFERROR(AVERAGE(IF((DiscreteStatsTable[GroupByKey]=DiscreteStatsTable[[#This Row],[GroupByKey]]),(DiscreteStatsTable[GroupByKey]=DiscreteStatsTable[[#This Row],[GroupByKey]])*DiscreteStatsTable[Average])),0)</f>
        <v>0</v>
      </c>
      <c r="O1744" s="5" cm="1">
        <f t="array" ref="O1744">IFERROR(_xlfn.STDEV.S(IF((DiscreteStatsTable[GroupByKey]=DiscreteStatsTable[[#This Row],[GroupByKey]]),(DiscreteStatsTable[GroupByKey]=DiscreteStatsTable[[#This Row],[GroupByKey]])*DiscreteStatsTable[Average])),0)</f>
        <v>0</v>
      </c>
      <c r="P1744" s="5" cm="1">
        <f t="array" ref="P1744">MAX(IF((ProjectInfoTable[ProjectName]=DiscreteStatsTable[[#This Row],[ProjectName]]),(ProjectInfoTable[ProjectName]=DiscreteStatsTable[[#This Row],[ProjectName]])*ProjectInfoTable[ConfidenceInterval]))</f>
        <v>0.95</v>
      </c>
      <c r="Q1744" s="5">
        <f>IF(AND(DiscreteStatsTable[[#This Row],[RepsWithStatObserved]]=1,Y1744=0),200000000000000000000,IFERROR(_xlfn.T.INV.2T(1 -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4" s="5" cm="1">
        <f t="array" ref="R1744">MIN(IF((DiscreteStatsTable[GroupByKey]=DiscreteStatsTable[[#This Row],[GroupByKey]]),(DiscreteStatsTable[GroupByKey]=DiscreteStatsTable[[#This Row],[GroupByKey]])*DiscreteStatsTable[Average]))</f>
        <v>0</v>
      </c>
      <c r="S1744" s="5" cm="1">
        <f t="array" ref="S1744">MAX(IF((DiscreteStatsTable[GroupByKey]=DiscreteStatsTable[[#This Row],[GroupByKey]]),(DiscreteStatsTable[GroupByKey]=DiscreteStatsTable[[#This Row],[GroupByKey]])*DiscreteStatsTable[Average]))</f>
        <v>0</v>
      </c>
      <c r="T1744" s="5" cm="1">
        <f t="array" ref="T1744">MIN(IF((DiscreteStatsTable[GroupByKey]=DiscreteStatsTable[[#This Row],[GroupByKey]]),(DiscreteStatsTable[GroupByKey]=DiscreteStatsTable[[#This Row],[GroupByKey]])*DiscreteStatsTable[Minimum]))</f>
        <v>0</v>
      </c>
      <c r="U1744" s="5" cm="1">
        <f t="array" ref="U1744">MAX(IF((DiscreteStatsTable[GroupByKey]=DiscreteStatsTable[[#This Row],[GroupByKey]]),(DiscreteStatsTable[GroupByKey]=DiscreteStatsTable[[#This Row],[GroupByKey]])*DiscreteStatsTable[Maximum]))</f>
        <v>0</v>
      </c>
      <c r="V1744" s="5" cm="1">
        <f t="array" ref="V1744">IFERROR(AVERAGE(IF((DiscreteStatsTable[GroupByKey]=DiscreteStatsTable[[#This Row],[GroupByKey]]),(DiscreteStatsTable[GroupByKey]=DiscreteStatsTable[[#This Row],[GroupByKey]])*DiscreteStatsTable[NumberObservations])),0)</f>
        <v>307.5</v>
      </c>
      <c r="W1744" s="5">
        <f>IF((DiscreteStatsTable[[#This Row],[RepsRequested]]&gt;1),DiscreteStatsTable[[#This Row],[HalfWidth]],DiscreteStatsTable[[#This Row],[BatchMeansHalfWidth]])</f>
        <v>0</v>
      </c>
      <c r="X1744" s="5" cm="1">
        <f t="array" ref="X1744">COUNT(IF((DiscreteStatsTable[GroupByKey]=DiscreteStatsTable[[#This Row],[GroupByKey]]),(DiscreteStatsTable[GroupByKey]=DiscreteStatsTable[[#This Row],[GroupByKey]])*DiscreteStatsTable[Replication]))</f>
        <v>50</v>
      </c>
      <c r="Y1744" s="5">
        <f>IF(DiscreteStatsTable[[#This Row],[RepsRequested]]=DiscreteStatsTable[[#This Row],[RepsWithStatObserved]],1,0)</f>
        <v>1</v>
      </c>
    </row>
    <row r="1745" spans="1:25" x14ac:dyDescent="0.25">
      <c r="A1745" t="s">
        <v>68</v>
      </c>
      <c r="B1745" t="s">
        <v>70</v>
      </c>
      <c r="C1745">
        <v>22</v>
      </c>
      <c r="D1745" t="s">
        <v>100</v>
      </c>
      <c r="E1745" t="s">
        <v>82</v>
      </c>
      <c r="F1745" t="s">
        <v>81</v>
      </c>
      <c r="G1745">
        <v>0.31875909465399399</v>
      </c>
      <c r="H1745">
        <v>2E+20</v>
      </c>
      <c r="I1745">
        <v>0</v>
      </c>
      <c r="J1745">
        <v>4.6291024394853899</v>
      </c>
      <c r="K1745">
        <v>308</v>
      </c>
      <c r="L174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45" s="5" cm="1">
        <f t="array" ref="M1745">MAX(IF((ProjectInfoTable[ProjectName]=DiscreteStatsTable[[#This Row],[ProjectName]]),(ProjectInfoTable[ProjectName]=DiscreteStatsTable[[#This Row],[ProjectName]])*ProjectInfoTable[NumberOfReplications]))</f>
        <v>50</v>
      </c>
      <c r="N1745" s="5" cm="1">
        <f t="array" ref="N1745">IFERROR(AVERAGE(IF((DiscreteStatsTable[GroupByKey]=DiscreteStatsTable[[#This Row],[GroupByKey]]),(DiscreteStatsTable[GroupByKey]=DiscreteStatsTable[[#This Row],[GroupByKey]])*DiscreteStatsTable[Average])),0)</f>
        <v>0.39524732892948572</v>
      </c>
      <c r="O1745" s="5" cm="1">
        <f t="array" ref="O1745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45" s="5" cm="1">
        <f t="array" ref="P1745">MAX(IF((ProjectInfoTable[ProjectName]=DiscreteStatsTable[[#This Row],[ProjectName]]),(ProjectInfoTable[ProjectName]=DiscreteStatsTable[[#This Row],[ProjectName]])*ProjectInfoTable[ConfidenceInterval]))</f>
        <v>0.95</v>
      </c>
      <c r="Q1745" s="5">
        <f>IF(AND(DiscreteStatsTable[[#This Row],[RepsWithStatObserved]]=1,Y1745=0),200000000000000000000,IFERROR(_xlfn.T.INV.2T(1 -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45" s="5" cm="1">
        <f t="array" ref="R1745">MIN(IF((DiscreteStatsTable[GroupByKey]=DiscreteStatsTable[[#This Row],[GroupByKey]]),(DiscreteStatsTable[GroupByKey]=DiscreteStatsTable[[#This Row],[GroupByKey]])*DiscreteStatsTable[Average]))</f>
        <v>0.236354649964713</v>
      </c>
      <c r="S1745" s="5" cm="1">
        <f t="array" ref="S1745">MAX(IF((DiscreteStatsTable[GroupByKey]=DiscreteStatsTable[[#This Row],[GroupByKey]]),(DiscreteStatsTable[GroupByKey]=DiscreteStatsTable[[#This Row],[GroupByKey]])*DiscreteStatsTable[Average]))</f>
        <v>0.84332272253388396</v>
      </c>
      <c r="T1745" s="5" cm="1">
        <f t="array" ref="T1745">MIN(IF((DiscreteStatsTable[GroupByKey]=DiscreteStatsTable[[#This Row],[GroupByKey]]),(DiscreteStatsTable[GroupByKey]=DiscreteStatsTable[[#This Row],[GroupByKey]])*DiscreteStatsTable[Minimum]))</f>
        <v>0</v>
      </c>
      <c r="U1745" s="5" cm="1">
        <f t="array" ref="U1745">MAX(IF((DiscreteStatsTable[GroupByKey]=DiscreteStatsTable[[#This Row],[GroupByKey]]),(DiscreteStatsTable[GroupByKey]=DiscreteStatsTable[[#This Row],[GroupByKey]])*DiscreteStatsTable[Maximum]))</f>
        <v>8.0759045309264508</v>
      </c>
      <c r="V1745" s="5" cm="1">
        <f t="array" ref="V1745">IFERROR(AVERAGE(IF((DiscreteStatsTable[GroupByKey]=DiscreteStatsTable[[#This Row],[GroupByKey]]),(DiscreteStatsTable[GroupByKey]=DiscreteStatsTable[[#This Row],[GroupByKey]])*DiscreteStatsTable[NumberObservations])),0)</f>
        <v>307.5</v>
      </c>
      <c r="W1745" s="5">
        <f>IF((DiscreteStatsTable[[#This Row],[RepsRequested]]&gt;1),DiscreteStatsTable[[#This Row],[HalfWidth]],DiscreteStatsTable[[#This Row],[BatchMeansHalfWidth]])</f>
        <v>3.0708264760319272E-2</v>
      </c>
      <c r="X1745" s="5" cm="1">
        <f t="array" ref="X1745">COUNT(IF((DiscreteStatsTable[GroupByKey]=DiscreteStatsTable[[#This Row],[GroupByKey]]),(DiscreteStatsTable[GroupByKey]=DiscreteStatsTable[[#This Row],[GroupByKey]])*DiscreteStatsTable[Replication]))</f>
        <v>50</v>
      </c>
      <c r="Y1745" s="5">
        <f>IF(DiscreteStatsTable[[#This Row],[RepsRequested]]=DiscreteStatsTable[[#This Row],[RepsWithStatObserved]],1,0)</f>
        <v>1</v>
      </c>
    </row>
    <row r="1746" spans="1:25" x14ac:dyDescent="0.25">
      <c r="A1746" t="s">
        <v>68</v>
      </c>
      <c r="B1746" t="s">
        <v>70</v>
      </c>
      <c r="C1746">
        <v>23</v>
      </c>
      <c r="D1746" t="s">
        <v>100</v>
      </c>
      <c r="E1746" t="s">
        <v>80</v>
      </c>
      <c r="F1746" t="s">
        <v>81</v>
      </c>
      <c r="G1746">
        <v>0</v>
      </c>
      <c r="H1746">
        <v>2E+20</v>
      </c>
      <c r="I1746">
        <v>0</v>
      </c>
      <c r="J1746">
        <v>0</v>
      </c>
      <c r="K1746">
        <v>303</v>
      </c>
      <c r="L174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46" s="5" cm="1">
        <f t="array" ref="M1746">MAX(IF((ProjectInfoTable[ProjectName]=DiscreteStatsTable[[#This Row],[ProjectName]]),(ProjectInfoTable[ProjectName]=DiscreteStatsTable[[#This Row],[ProjectName]])*ProjectInfoTable[NumberOfReplications]))</f>
        <v>50</v>
      </c>
      <c r="N1746" s="5" cm="1">
        <f t="array" ref="N1746">IFERROR(AVERAGE(IF((DiscreteStatsTable[GroupByKey]=DiscreteStatsTable[[#This Row],[GroupByKey]]),(DiscreteStatsTable[GroupByKey]=DiscreteStatsTable[[#This Row],[GroupByKey]])*DiscreteStatsTable[Average])),0)</f>
        <v>0</v>
      </c>
      <c r="O1746" s="5" cm="1">
        <f t="array" ref="O1746">IFERROR(_xlfn.STDEV.S(IF((DiscreteStatsTable[GroupByKey]=DiscreteStatsTable[[#This Row],[GroupByKey]]),(DiscreteStatsTable[GroupByKey]=DiscreteStatsTable[[#This Row],[GroupByKey]])*DiscreteStatsTable[Average])),0)</f>
        <v>0</v>
      </c>
      <c r="P1746" s="5" cm="1">
        <f t="array" ref="P1746">MAX(IF((ProjectInfoTable[ProjectName]=DiscreteStatsTable[[#This Row],[ProjectName]]),(ProjectInfoTable[ProjectName]=DiscreteStatsTable[[#This Row],[ProjectName]])*ProjectInfoTable[ConfidenceInterval]))</f>
        <v>0.95</v>
      </c>
      <c r="Q1746" s="5">
        <f>IF(AND(DiscreteStatsTable[[#This Row],[RepsWithStatObserved]]=1,Y1746=0),200000000000000000000,IFERROR(_xlfn.T.INV.2T(1 -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6" s="5" cm="1">
        <f t="array" ref="R1746">MIN(IF((DiscreteStatsTable[GroupByKey]=DiscreteStatsTable[[#This Row],[GroupByKey]]),(DiscreteStatsTable[GroupByKey]=DiscreteStatsTable[[#This Row],[GroupByKey]])*DiscreteStatsTable[Average]))</f>
        <v>0</v>
      </c>
      <c r="S1746" s="5" cm="1">
        <f t="array" ref="S1746">MAX(IF((DiscreteStatsTable[GroupByKey]=DiscreteStatsTable[[#This Row],[GroupByKey]]),(DiscreteStatsTable[GroupByKey]=DiscreteStatsTable[[#This Row],[GroupByKey]])*DiscreteStatsTable[Average]))</f>
        <v>0</v>
      </c>
      <c r="T1746" s="5" cm="1">
        <f t="array" ref="T1746">MIN(IF((DiscreteStatsTable[GroupByKey]=DiscreteStatsTable[[#This Row],[GroupByKey]]),(DiscreteStatsTable[GroupByKey]=DiscreteStatsTable[[#This Row],[GroupByKey]])*DiscreteStatsTable[Minimum]))</f>
        <v>0</v>
      </c>
      <c r="U1746" s="5" cm="1">
        <f t="array" ref="U1746">MAX(IF((DiscreteStatsTable[GroupByKey]=DiscreteStatsTable[[#This Row],[GroupByKey]]),(DiscreteStatsTable[GroupByKey]=DiscreteStatsTable[[#This Row],[GroupByKey]])*DiscreteStatsTable[Maximum]))</f>
        <v>0</v>
      </c>
      <c r="V1746" s="5" cm="1">
        <f t="array" ref="V1746">IFERROR(AVERAGE(IF((DiscreteStatsTable[GroupByKey]=DiscreteStatsTable[[#This Row],[GroupByKey]]),(DiscreteStatsTable[GroupByKey]=DiscreteStatsTable[[#This Row],[GroupByKey]])*DiscreteStatsTable[NumberObservations])),0)</f>
        <v>307.5</v>
      </c>
      <c r="W1746" s="5">
        <f>IF((DiscreteStatsTable[[#This Row],[RepsRequested]]&gt;1),DiscreteStatsTable[[#This Row],[HalfWidth]],DiscreteStatsTable[[#This Row],[BatchMeansHalfWidth]])</f>
        <v>0</v>
      </c>
      <c r="X1746" s="5" cm="1">
        <f t="array" ref="X1746">COUNT(IF((DiscreteStatsTable[GroupByKey]=DiscreteStatsTable[[#This Row],[GroupByKey]]),(DiscreteStatsTable[GroupByKey]=DiscreteStatsTable[[#This Row],[GroupByKey]])*DiscreteStatsTable[Replication]))</f>
        <v>50</v>
      </c>
      <c r="Y1746" s="5">
        <f>IF(DiscreteStatsTable[[#This Row],[RepsRequested]]=DiscreteStatsTable[[#This Row],[RepsWithStatObserved]],1,0)</f>
        <v>1</v>
      </c>
    </row>
    <row r="1747" spans="1:25" x14ac:dyDescent="0.25">
      <c r="A1747" t="s">
        <v>68</v>
      </c>
      <c r="B1747" t="s">
        <v>70</v>
      </c>
      <c r="C1747">
        <v>23</v>
      </c>
      <c r="D1747" t="s">
        <v>100</v>
      </c>
      <c r="E1747" t="s">
        <v>82</v>
      </c>
      <c r="F1747" t="s">
        <v>81</v>
      </c>
      <c r="G1747">
        <v>0.403404855511653</v>
      </c>
      <c r="H1747">
        <v>2E+20</v>
      </c>
      <c r="I1747">
        <v>0</v>
      </c>
      <c r="J1747">
        <v>4.0534325705810899</v>
      </c>
      <c r="K1747">
        <v>303</v>
      </c>
      <c r="L174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47" s="5" cm="1">
        <f t="array" ref="M1747">MAX(IF((ProjectInfoTable[ProjectName]=DiscreteStatsTable[[#This Row],[ProjectName]]),(ProjectInfoTable[ProjectName]=DiscreteStatsTable[[#This Row],[ProjectName]])*ProjectInfoTable[NumberOfReplications]))</f>
        <v>50</v>
      </c>
      <c r="N1747" s="5" cm="1">
        <f t="array" ref="N1747">IFERROR(AVERAGE(IF((DiscreteStatsTable[GroupByKey]=DiscreteStatsTable[[#This Row],[GroupByKey]]),(DiscreteStatsTable[GroupByKey]=DiscreteStatsTable[[#This Row],[GroupByKey]])*DiscreteStatsTable[Average])),0)</f>
        <v>0.39524732892948572</v>
      </c>
      <c r="O1747" s="5" cm="1">
        <f t="array" ref="O1747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47" s="5" cm="1">
        <f t="array" ref="P1747">MAX(IF((ProjectInfoTable[ProjectName]=DiscreteStatsTable[[#This Row],[ProjectName]]),(ProjectInfoTable[ProjectName]=DiscreteStatsTable[[#This Row],[ProjectName]])*ProjectInfoTable[ConfidenceInterval]))</f>
        <v>0.95</v>
      </c>
      <c r="Q1747" s="5">
        <f>IF(AND(DiscreteStatsTable[[#This Row],[RepsWithStatObserved]]=1,Y1747=0),200000000000000000000,IFERROR(_xlfn.T.INV.2T(1 -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47" s="5" cm="1">
        <f t="array" ref="R1747">MIN(IF((DiscreteStatsTable[GroupByKey]=DiscreteStatsTable[[#This Row],[GroupByKey]]),(DiscreteStatsTable[GroupByKey]=DiscreteStatsTable[[#This Row],[GroupByKey]])*DiscreteStatsTable[Average]))</f>
        <v>0.236354649964713</v>
      </c>
      <c r="S1747" s="5" cm="1">
        <f t="array" ref="S1747">MAX(IF((DiscreteStatsTable[GroupByKey]=DiscreteStatsTable[[#This Row],[GroupByKey]]),(DiscreteStatsTable[GroupByKey]=DiscreteStatsTable[[#This Row],[GroupByKey]])*DiscreteStatsTable[Average]))</f>
        <v>0.84332272253388396</v>
      </c>
      <c r="T1747" s="5" cm="1">
        <f t="array" ref="T1747">MIN(IF((DiscreteStatsTable[GroupByKey]=DiscreteStatsTable[[#This Row],[GroupByKey]]),(DiscreteStatsTable[GroupByKey]=DiscreteStatsTable[[#This Row],[GroupByKey]])*DiscreteStatsTable[Minimum]))</f>
        <v>0</v>
      </c>
      <c r="U1747" s="5" cm="1">
        <f t="array" ref="U1747">MAX(IF((DiscreteStatsTable[GroupByKey]=DiscreteStatsTable[[#This Row],[GroupByKey]]),(DiscreteStatsTable[GroupByKey]=DiscreteStatsTable[[#This Row],[GroupByKey]])*DiscreteStatsTable[Maximum]))</f>
        <v>8.0759045309264508</v>
      </c>
      <c r="V1747" s="5" cm="1">
        <f t="array" ref="V1747">IFERROR(AVERAGE(IF((DiscreteStatsTable[GroupByKey]=DiscreteStatsTable[[#This Row],[GroupByKey]]),(DiscreteStatsTable[GroupByKey]=DiscreteStatsTable[[#This Row],[GroupByKey]])*DiscreteStatsTable[NumberObservations])),0)</f>
        <v>307.5</v>
      </c>
      <c r="W1747" s="5">
        <f>IF((DiscreteStatsTable[[#This Row],[RepsRequested]]&gt;1),DiscreteStatsTable[[#This Row],[HalfWidth]],DiscreteStatsTable[[#This Row],[BatchMeansHalfWidth]])</f>
        <v>3.0708264760319272E-2</v>
      </c>
      <c r="X1747" s="5" cm="1">
        <f t="array" ref="X1747">COUNT(IF((DiscreteStatsTable[GroupByKey]=DiscreteStatsTable[[#This Row],[GroupByKey]]),(DiscreteStatsTable[GroupByKey]=DiscreteStatsTable[[#This Row],[GroupByKey]])*DiscreteStatsTable[Replication]))</f>
        <v>50</v>
      </c>
      <c r="Y1747" s="5">
        <f>IF(DiscreteStatsTable[[#This Row],[RepsRequested]]=DiscreteStatsTable[[#This Row],[RepsWithStatObserved]],1,0)</f>
        <v>1</v>
      </c>
    </row>
    <row r="1748" spans="1:25" x14ac:dyDescent="0.25">
      <c r="A1748" t="s">
        <v>68</v>
      </c>
      <c r="B1748" t="s">
        <v>70</v>
      </c>
      <c r="C1748">
        <v>24</v>
      </c>
      <c r="D1748" t="s">
        <v>100</v>
      </c>
      <c r="E1748" t="s">
        <v>80</v>
      </c>
      <c r="F1748" t="s">
        <v>81</v>
      </c>
      <c r="G1748">
        <v>0</v>
      </c>
      <c r="H1748">
        <v>2E+20</v>
      </c>
      <c r="I1748">
        <v>0</v>
      </c>
      <c r="J1748">
        <v>0</v>
      </c>
      <c r="K1748">
        <v>311</v>
      </c>
      <c r="L174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48" s="5" cm="1">
        <f t="array" ref="M1748">MAX(IF((ProjectInfoTable[ProjectName]=DiscreteStatsTable[[#This Row],[ProjectName]]),(ProjectInfoTable[ProjectName]=DiscreteStatsTable[[#This Row],[ProjectName]])*ProjectInfoTable[NumberOfReplications]))</f>
        <v>50</v>
      </c>
      <c r="N1748" s="5" cm="1">
        <f t="array" ref="N1748">IFERROR(AVERAGE(IF((DiscreteStatsTable[GroupByKey]=DiscreteStatsTable[[#This Row],[GroupByKey]]),(DiscreteStatsTable[GroupByKey]=DiscreteStatsTable[[#This Row],[GroupByKey]])*DiscreteStatsTable[Average])),0)</f>
        <v>0</v>
      </c>
      <c r="O1748" s="5" cm="1">
        <f t="array" ref="O1748">IFERROR(_xlfn.STDEV.S(IF((DiscreteStatsTable[GroupByKey]=DiscreteStatsTable[[#This Row],[GroupByKey]]),(DiscreteStatsTable[GroupByKey]=DiscreteStatsTable[[#This Row],[GroupByKey]])*DiscreteStatsTable[Average])),0)</f>
        <v>0</v>
      </c>
      <c r="P1748" s="5" cm="1">
        <f t="array" ref="P1748">MAX(IF((ProjectInfoTable[ProjectName]=DiscreteStatsTable[[#This Row],[ProjectName]]),(ProjectInfoTable[ProjectName]=DiscreteStatsTable[[#This Row],[ProjectName]])*ProjectInfoTable[ConfidenceInterval]))</f>
        <v>0.95</v>
      </c>
      <c r="Q1748" s="5">
        <f>IF(AND(DiscreteStatsTable[[#This Row],[RepsWithStatObserved]]=1,Y1748=0),200000000000000000000,IFERROR(_xlfn.T.INV.2T(1 -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8" s="5" cm="1">
        <f t="array" ref="R1748">MIN(IF((DiscreteStatsTable[GroupByKey]=DiscreteStatsTable[[#This Row],[GroupByKey]]),(DiscreteStatsTable[GroupByKey]=DiscreteStatsTable[[#This Row],[GroupByKey]])*DiscreteStatsTable[Average]))</f>
        <v>0</v>
      </c>
      <c r="S1748" s="5" cm="1">
        <f t="array" ref="S1748">MAX(IF((DiscreteStatsTable[GroupByKey]=DiscreteStatsTable[[#This Row],[GroupByKey]]),(DiscreteStatsTable[GroupByKey]=DiscreteStatsTable[[#This Row],[GroupByKey]])*DiscreteStatsTable[Average]))</f>
        <v>0</v>
      </c>
      <c r="T1748" s="5" cm="1">
        <f t="array" ref="T1748">MIN(IF((DiscreteStatsTable[GroupByKey]=DiscreteStatsTable[[#This Row],[GroupByKey]]),(DiscreteStatsTable[GroupByKey]=DiscreteStatsTable[[#This Row],[GroupByKey]])*DiscreteStatsTable[Minimum]))</f>
        <v>0</v>
      </c>
      <c r="U1748" s="5" cm="1">
        <f t="array" ref="U1748">MAX(IF((DiscreteStatsTable[GroupByKey]=DiscreteStatsTable[[#This Row],[GroupByKey]]),(DiscreteStatsTable[GroupByKey]=DiscreteStatsTable[[#This Row],[GroupByKey]])*DiscreteStatsTable[Maximum]))</f>
        <v>0</v>
      </c>
      <c r="V1748" s="5" cm="1">
        <f t="array" ref="V1748">IFERROR(AVERAGE(IF((DiscreteStatsTable[GroupByKey]=DiscreteStatsTable[[#This Row],[GroupByKey]]),(DiscreteStatsTable[GroupByKey]=DiscreteStatsTable[[#This Row],[GroupByKey]])*DiscreteStatsTable[NumberObservations])),0)</f>
        <v>307.5</v>
      </c>
      <c r="W1748" s="5">
        <f>IF((DiscreteStatsTable[[#This Row],[RepsRequested]]&gt;1),DiscreteStatsTable[[#This Row],[HalfWidth]],DiscreteStatsTable[[#This Row],[BatchMeansHalfWidth]])</f>
        <v>0</v>
      </c>
      <c r="X1748" s="5" cm="1">
        <f t="array" ref="X1748">COUNT(IF((DiscreteStatsTable[GroupByKey]=DiscreteStatsTable[[#This Row],[GroupByKey]]),(DiscreteStatsTable[GroupByKey]=DiscreteStatsTable[[#This Row],[GroupByKey]])*DiscreteStatsTable[Replication]))</f>
        <v>50</v>
      </c>
      <c r="Y1748" s="5">
        <f>IF(DiscreteStatsTable[[#This Row],[RepsRequested]]=DiscreteStatsTable[[#This Row],[RepsWithStatObserved]],1,0)</f>
        <v>1</v>
      </c>
    </row>
    <row r="1749" spans="1:25" x14ac:dyDescent="0.25">
      <c r="A1749" t="s">
        <v>68</v>
      </c>
      <c r="B1749" t="s">
        <v>70</v>
      </c>
      <c r="C1749">
        <v>24</v>
      </c>
      <c r="D1749" t="s">
        <v>100</v>
      </c>
      <c r="E1749" t="s">
        <v>82</v>
      </c>
      <c r="F1749" t="s">
        <v>81</v>
      </c>
      <c r="G1749">
        <v>0.49210370296384798</v>
      </c>
      <c r="H1749">
        <v>2E+20</v>
      </c>
      <c r="I1749">
        <v>0</v>
      </c>
      <c r="J1749">
        <v>5.0322675196583804</v>
      </c>
      <c r="K1749">
        <v>311</v>
      </c>
      <c r="L174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49" s="5" cm="1">
        <f t="array" ref="M1749">MAX(IF((ProjectInfoTable[ProjectName]=DiscreteStatsTable[[#This Row],[ProjectName]]),(ProjectInfoTable[ProjectName]=DiscreteStatsTable[[#This Row],[ProjectName]])*ProjectInfoTable[NumberOfReplications]))</f>
        <v>50</v>
      </c>
      <c r="N1749" s="5" cm="1">
        <f t="array" ref="N1749">IFERROR(AVERAGE(IF((DiscreteStatsTable[GroupByKey]=DiscreteStatsTable[[#This Row],[GroupByKey]]),(DiscreteStatsTable[GroupByKey]=DiscreteStatsTable[[#This Row],[GroupByKey]])*DiscreteStatsTable[Average])),0)</f>
        <v>0.39524732892948572</v>
      </c>
      <c r="O1749" s="5" cm="1">
        <f t="array" ref="O1749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49" s="5" cm="1">
        <f t="array" ref="P1749">MAX(IF((ProjectInfoTable[ProjectName]=DiscreteStatsTable[[#This Row],[ProjectName]]),(ProjectInfoTable[ProjectName]=DiscreteStatsTable[[#This Row],[ProjectName]])*ProjectInfoTable[ConfidenceInterval]))</f>
        <v>0.95</v>
      </c>
      <c r="Q1749" s="5">
        <f>IF(AND(DiscreteStatsTable[[#This Row],[RepsWithStatObserved]]=1,Y1749=0),200000000000000000000,IFERROR(_xlfn.T.INV.2T(1 -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49" s="5" cm="1">
        <f t="array" ref="R1749">MIN(IF((DiscreteStatsTable[GroupByKey]=DiscreteStatsTable[[#This Row],[GroupByKey]]),(DiscreteStatsTable[GroupByKey]=DiscreteStatsTable[[#This Row],[GroupByKey]])*DiscreteStatsTable[Average]))</f>
        <v>0.236354649964713</v>
      </c>
      <c r="S1749" s="5" cm="1">
        <f t="array" ref="S1749">MAX(IF((DiscreteStatsTable[GroupByKey]=DiscreteStatsTable[[#This Row],[GroupByKey]]),(DiscreteStatsTable[GroupByKey]=DiscreteStatsTable[[#This Row],[GroupByKey]])*DiscreteStatsTable[Average]))</f>
        <v>0.84332272253388396</v>
      </c>
      <c r="T1749" s="5" cm="1">
        <f t="array" ref="T1749">MIN(IF((DiscreteStatsTable[GroupByKey]=DiscreteStatsTable[[#This Row],[GroupByKey]]),(DiscreteStatsTable[GroupByKey]=DiscreteStatsTable[[#This Row],[GroupByKey]])*DiscreteStatsTable[Minimum]))</f>
        <v>0</v>
      </c>
      <c r="U1749" s="5" cm="1">
        <f t="array" ref="U1749">MAX(IF((DiscreteStatsTable[GroupByKey]=DiscreteStatsTable[[#This Row],[GroupByKey]]),(DiscreteStatsTable[GroupByKey]=DiscreteStatsTable[[#This Row],[GroupByKey]])*DiscreteStatsTable[Maximum]))</f>
        <v>8.0759045309264508</v>
      </c>
      <c r="V1749" s="5" cm="1">
        <f t="array" ref="V1749">IFERROR(AVERAGE(IF((DiscreteStatsTable[GroupByKey]=DiscreteStatsTable[[#This Row],[GroupByKey]]),(DiscreteStatsTable[GroupByKey]=DiscreteStatsTable[[#This Row],[GroupByKey]])*DiscreteStatsTable[NumberObservations])),0)</f>
        <v>307.5</v>
      </c>
      <c r="W1749" s="5">
        <f>IF((DiscreteStatsTable[[#This Row],[RepsRequested]]&gt;1),DiscreteStatsTable[[#This Row],[HalfWidth]],DiscreteStatsTable[[#This Row],[BatchMeansHalfWidth]])</f>
        <v>3.0708264760319272E-2</v>
      </c>
      <c r="X1749" s="5" cm="1">
        <f t="array" ref="X1749">COUNT(IF((DiscreteStatsTable[GroupByKey]=DiscreteStatsTable[[#This Row],[GroupByKey]]),(DiscreteStatsTable[GroupByKey]=DiscreteStatsTable[[#This Row],[GroupByKey]])*DiscreteStatsTable[Replication]))</f>
        <v>50</v>
      </c>
      <c r="Y1749" s="5">
        <f>IF(DiscreteStatsTable[[#This Row],[RepsRequested]]=DiscreteStatsTable[[#This Row],[RepsWithStatObserved]],1,0)</f>
        <v>1</v>
      </c>
    </row>
    <row r="1750" spans="1:25" x14ac:dyDescent="0.25">
      <c r="A1750" t="s">
        <v>68</v>
      </c>
      <c r="B1750" t="s">
        <v>70</v>
      </c>
      <c r="C1750">
        <v>25</v>
      </c>
      <c r="D1750" t="s">
        <v>100</v>
      </c>
      <c r="E1750" t="s">
        <v>80</v>
      </c>
      <c r="F1750" t="s">
        <v>81</v>
      </c>
      <c r="G1750">
        <v>0</v>
      </c>
      <c r="H1750">
        <v>2E+20</v>
      </c>
      <c r="I1750">
        <v>0</v>
      </c>
      <c r="J1750">
        <v>0</v>
      </c>
      <c r="K1750">
        <v>304</v>
      </c>
      <c r="L175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50" s="5" cm="1">
        <f t="array" ref="M1750">MAX(IF((ProjectInfoTable[ProjectName]=DiscreteStatsTable[[#This Row],[ProjectName]]),(ProjectInfoTable[ProjectName]=DiscreteStatsTable[[#This Row],[ProjectName]])*ProjectInfoTable[NumberOfReplications]))</f>
        <v>50</v>
      </c>
      <c r="N1750" s="5" cm="1">
        <f t="array" ref="N1750">IFERROR(AVERAGE(IF((DiscreteStatsTable[GroupByKey]=DiscreteStatsTable[[#This Row],[GroupByKey]]),(DiscreteStatsTable[GroupByKey]=DiscreteStatsTable[[#This Row],[GroupByKey]])*DiscreteStatsTable[Average])),0)</f>
        <v>0</v>
      </c>
      <c r="O1750" s="5" cm="1">
        <f t="array" ref="O1750">IFERROR(_xlfn.STDEV.S(IF((DiscreteStatsTable[GroupByKey]=DiscreteStatsTable[[#This Row],[GroupByKey]]),(DiscreteStatsTable[GroupByKey]=DiscreteStatsTable[[#This Row],[GroupByKey]])*DiscreteStatsTable[Average])),0)</f>
        <v>0</v>
      </c>
      <c r="P1750" s="5" cm="1">
        <f t="array" ref="P1750">MAX(IF((ProjectInfoTable[ProjectName]=DiscreteStatsTable[[#This Row],[ProjectName]]),(ProjectInfoTable[ProjectName]=DiscreteStatsTable[[#This Row],[ProjectName]])*ProjectInfoTable[ConfidenceInterval]))</f>
        <v>0.95</v>
      </c>
      <c r="Q1750" s="5">
        <f>IF(AND(DiscreteStatsTable[[#This Row],[RepsWithStatObserved]]=1,Y1750=0),200000000000000000000,IFERROR(_xlfn.T.INV.2T(1 -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0" s="5" cm="1">
        <f t="array" ref="R1750">MIN(IF((DiscreteStatsTable[GroupByKey]=DiscreteStatsTable[[#This Row],[GroupByKey]]),(DiscreteStatsTable[GroupByKey]=DiscreteStatsTable[[#This Row],[GroupByKey]])*DiscreteStatsTable[Average]))</f>
        <v>0</v>
      </c>
      <c r="S1750" s="5" cm="1">
        <f t="array" ref="S1750">MAX(IF((DiscreteStatsTable[GroupByKey]=DiscreteStatsTable[[#This Row],[GroupByKey]]),(DiscreteStatsTable[GroupByKey]=DiscreteStatsTable[[#This Row],[GroupByKey]])*DiscreteStatsTable[Average]))</f>
        <v>0</v>
      </c>
      <c r="T1750" s="5" cm="1">
        <f t="array" ref="T1750">MIN(IF((DiscreteStatsTable[GroupByKey]=DiscreteStatsTable[[#This Row],[GroupByKey]]),(DiscreteStatsTable[GroupByKey]=DiscreteStatsTable[[#This Row],[GroupByKey]])*DiscreteStatsTable[Minimum]))</f>
        <v>0</v>
      </c>
      <c r="U1750" s="5" cm="1">
        <f t="array" ref="U1750">MAX(IF((DiscreteStatsTable[GroupByKey]=DiscreteStatsTable[[#This Row],[GroupByKey]]),(DiscreteStatsTable[GroupByKey]=DiscreteStatsTable[[#This Row],[GroupByKey]])*DiscreteStatsTable[Maximum]))</f>
        <v>0</v>
      </c>
      <c r="V1750" s="5" cm="1">
        <f t="array" ref="V1750">IFERROR(AVERAGE(IF((DiscreteStatsTable[GroupByKey]=DiscreteStatsTable[[#This Row],[GroupByKey]]),(DiscreteStatsTable[GroupByKey]=DiscreteStatsTable[[#This Row],[GroupByKey]])*DiscreteStatsTable[NumberObservations])),0)</f>
        <v>307.5</v>
      </c>
      <c r="W1750" s="5">
        <f>IF((DiscreteStatsTable[[#This Row],[RepsRequested]]&gt;1),DiscreteStatsTable[[#This Row],[HalfWidth]],DiscreteStatsTable[[#This Row],[BatchMeansHalfWidth]])</f>
        <v>0</v>
      </c>
      <c r="X1750" s="5" cm="1">
        <f t="array" ref="X1750">COUNT(IF((DiscreteStatsTable[GroupByKey]=DiscreteStatsTable[[#This Row],[GroupByKey]]),(DiscreteStatsTable[GroupByKey]=DiscreteStatsTable[[#This Row],[GroupByKey]])*DiscreteStatsTable[Replication]))</f>
        <v>50</v>
      </c>
      <c r="Y1750" s="5">
        <f>IF(DiscreteStatsTable[[#This Row],[RepsRequested]]=DiscreteStatsTable[[#This Row],[RepsWithStatObserved]],1,0)</f>
        <v>1</v>
      </c>
    </row>
    <row r="1751" spans="1:25" x14ac:dyDescent="0.25">
      <c r="A1751" t="s">
        <v>68</v>
      </c>
      <c r="B1751" t="s">
        <v>70</v>
      </c>
      <c r="C1751">
        <v>25</v>
      </c>
      <c r="D1751" t="s">
        <v>100</v>
      </c>
      <c r="E1751" t="s">
        <v>82</v>
      </c>
      <c r="F1751" t="s">
        <v>81</v>
      </c>
      <c r="G1751">
        <v>0.35430551984009101</v>
      </c>
      <c r="H1751">
        <v>2E+20</v>
      </c>
      <c r="I1751">
        <v>0</v>
      </c>
      <c r="J1751">
        <v>3.6313509844100098</v>
      </c>
      <c r="K1751">
        <v>304</v>
      </c>
      <c r="L175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51" s="5" cm="1">
        <f t="array" ref="M1751">MAX(IF((ProjectInfoTable[ProjectName]=DiscreteStatsTable[[#This Row],[ProjectName]]),(ProjectInfoTable[ProjectName]=DiscreteStatsTable[[#This Row],[ProjectName]])*ProjectInfoTable[NumberOfReplications]))</f>
        <v>50</v>
      </c>
      <c r="N1751" s="5" cm="1">
        <f t="array" ref="N1751">IFERROR(AVERAGE(IF((DiscreteStatsTable[GroupByKey]=DiscreteStatsTable[[#This Row],[GroupByKey]]),(DiscreteStatsTable[GroupByKey]=DiscreteStatsTable[[#This Row],[GroupByKey]])*DiscreteStatsTable[Average])),0)</f>
        <v>0.39524732892948572</v>
      </c>
      <c r="O1751" s="5" cm="1">
        <f t="array" ref="O1751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51" s="5" cm="1">
        <f t="array" ref="P1751">MAX(IF((ProjectInfoTable[ProjectName]=DiscreteStatsTable[[#This Row],[ProjectName]]),(ProjectInfoTable[ProjectName]=DiscreteStatsTable[[#This Row],[ProjectName]])*ProjectInfoTable[ConfidenceInterval]))</f>
        <v>0.95</v>
      </c>
      <c r="Q1751" s="5">
        <f>IF(AND(DiscreteStatsTable[[#This Row],[RepsWithStatObserved]]=1,Y1751=0),200000000000000000000,IFERROR(_xlfn.T.INV.2T(1 -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51" s="5" cm="1">
        <f t="array" ref="R1751">MIN(IF((DiscreteStatsTable[GroupByKey]=DiscreteStatsTable[[#This Row],[GroupByKey]]),(DiscreteStatsTable[GroupByKey]=DiscreteStatsTable[[#This Row],[GroupByKey]])*DiscreteStatsTable[Average]))</f>
        <v>0.236354649964713</v>
      </c>
      <c r="S1751" s="5" cm="1">
        <f t="array" ref="S1751">MAX(IF((DiscreteStatsTable[GroupByKey]=DiscreteStatsTable[[#This Row],[GroupByKey]]),(DiscreteStatsTable[GroupByKey]=DiscreteStatsTable[[#This Row],[GroupByKey]])*DiscreteStatsTable[Average]))</f>
        <v>0.84332272253388396</v>
      </c>
      <c r="T1751" s="5" cm="1">
        <f t="array" ref="T1751">MIN(IF((DiscreteStatsTable[GroupByKey]=DiscreteStatsTable[[#This Row],[GroupByKey]]),(DiscreteStatsTable[GroupByKey]=DiscreteStatsTable[[#This Row],[GroupByKey]])*DiscreteStatsTable[Minimum]))</f>
        <v>0</v>
      </c>
      <c r="U1751" s="5" cm="1">
        <f t="array" ref="U1751">MAX(IF((DiscreteStatsTable[GroupByKey]=DiscreteStatsTable[[#This Row],[GroupByKey]]),(DiscreteStatsTable[GroupByKey]=DiscreteStatsTable[[#This Row],[GroupByKey]])*DiscreteStatsTable[Maximum]))</f>
        <v>8.0759045309264508</v>
      </c>
      <c r="V1751" s="5" cm="1">
        <f t="array" ref="V1751">IFERROR(AVERAGE(IF((DiscreteStatsTable[GroupByKey]=DiscreteStatsTable[[#This Row],[GroupByKey]]),(DiscreteStatsTable[GroupByKey]=DiscreteStatsTable[[#This Row],[GroupByKey]])*DiscreteStatsTable[NumberObservations])),0)</f>
        <v>307.5</v>
      </c>
      <c r="W1751" s="5">
        <f>IF((DiscreteStatsTable[[#This Row],[RepsRequested]]&gt;1),DiscreteStatsTable[[#This Row],[HalfWidth]],DiscreteStatsTable[[#This Row],[BatchMeansHalfWidth]])</f>
        <v>3.0708264760319272E-2</v>
      </c>
      <c r="X1751" s="5" cm="1">
        <f t="array" ref="X1751">COUNT(IF((DiscreteStatsTable[GroupByKey]=DiscreteStatsTable[[#This Row],[GroupByKey]]),(DiscreteStatsTable[GroupByKey]=DiscreteStatsTable[[#This Row],[GroupByKey]])*DiscreteStatsTable[Replication]))</f>
        <v>50</v>
      </c>
      <c r="Y1751" s="5">
        <f>IF(DiscreteStatsTable[[#This Row],[RepsRequested]]=DiscreteStatsTable[[#This Row],[RepsWithStatObserved]],1,0)</f>
        <v>1</v>
      </c>
    </row>
    <row r="1752" spans="1:25" x14ac:dyDescent="0.25">
      <c r="A1752" t="s">
        <v>68</v>
      </c>
      <c r="B1752" t="s">
        <v>70</v>
      </c>
      <c r="C1752">
        <v>26</v>
      </c>
      <c r="D1752" t="s">
        <v>100</v>
      </c>
      <c r="E1752" t="s">
        <v>80</v>
      </c>
      <c r="F1752" t="s">
        <v>81</v>
      </c>
      <c r="G1752">
        <v>0</v>
      </c>
      <c r="H1752">
        <v>2E+20</v>
      </c>
      <c r="I1752">
        <v>0</v>
      </c>
      <c r="J1752">
        <v>0</v>
      </c>
      <c r="K1752">
        <v>311</v>
      </c>
      <c r="L175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52" s="5" cm="1">
        <f t="array" ref="M1752">MAX(IF((ProjectInfoTable[ProjectName]=DiscreteStatsTable[[#This Row],[ProjectName]]),(ProjectInfoTable[ProjectName]=DiscreteStatsTable[[#This Row],[ProjectName]])*ProjectInfoTable[NumberOfReplications]))</f>
        <v>50</v>
      </c>
      <c r="N1752" s="5" cm="1">
        <f t="array" ref="N1752">IFERROR(AVERAGE(IF((DiscreteStatsTable[GroupByKey]=DiscreteStatsTable[[#This Row],[GroupByKey]]),(DiscreteStatsTable[GroupByKey]=DiscreteStatsTable[[#This Row],[GroupByKey]])*DiscreteStatsTable[Average])),0)</f>
        <v>0</v>
      </c>
      <c r="O1752" s="5" cm="1">
        <f t="array" ref="O1752">IFERROR(_xlfn.STDEV.S(IF((DiscreteStatsTable[GroupByKey]=DiscreteStatsTable[[#This Row],[GroupByKey]]),(DiscreteStatsTable[GroupByKey]=DiscreteStatsTable[[#This Row],[GroupByKey]])*DiscreteStatsTable[Average])),0)</f>
        <v>0</v>
      </c>
      <c r="P1752" s="5" cm="1">
        <f t="array" ref="P1752">MAX(IF((ProjectInfoTable[ProjectName]=DiscreteStatsTable[[#This Row],[ProjectName]]),(ProjectInfoTable[ProjectName]=DiscreteStatsTable[[#This Row],[ProjectName]])*ProjectInfoTable[ConfidenceInterval]))</f>
        <v>0.95</v>
      </c>
      <c r="Q1752" s="5">
        <f>IF(AND(DiscreteStatsTable[[#This Row],[RepsWithStatObserved]]=1,Y1752=0),200000000000000000000,IFERROR(_xlfn.T.INV.2T(1 -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2" s="5" cm="1">
        <f t="array" ref="R1752">MIN(IF((DiscreteStatsTable[GroupByKey]=DiscreteStatsTable[[#This Row],[GroupByKey]]),(DiscreteStatsTable[GroupByKey]=DiscreteStatsTable[[#This Row],[GroupByKey]])*DiscreteStatsTable[Average]))</f>
        <v>0</v>
      </c>
      <c r="S1752" s="5" cm="1">
        <f t="array" ref="S1752">MAX(IF((DiscreteStatsTable[GroupByKey]=DiscreteStatsTable[[#This Row],[GroupByKey]]),(DiscreteStatsTable[GroupByKey]=DiscreteStatsTable[[#This Row],[GroupByKey]])*DiscreteStatsTable[Average]))</f>
        <v>0</v>
      </c>
      <c r="T1752" s="5" cm="1">
        <f t="array" ref="T1752">MIN(IF((DiscreteStatsTable[GroupByKey]=DiscreteStatsTable[[#This Row],[GroupByKey]]),(DiscreteStatsTable[GroupByKey]=DiscreteStatsTable[[#This Row],[GroupByKey]])*DiscreteStatsTable[Minimum]))</f>
        <v>0</v>
      </c>
      <c r="U1752" s="5" cm="1">
        <f t="array" ref="U1752">MAX(IF((DiscreteStatsTable[GroupByKey]=DiscreteStatsTable[[#This Row],[GroupByKey]]),(DiscreteStatsTable[GroupByKey]=DiscreteStatsTable[[#This Row],[GroupByKey]])*DiscreteStatsTable[Maximum]))</f>
        <v>0</v>
      </c>
      <c r="V1752" s="5" cm="1">
        <f t="array" ref="V1752">IFERROR(AVERAGE(IF((DiscreteStatsTable[GroupByKey]=DiscreteStatsTable[[#This Row],[GroupByKey]]),(DiscreteStatsTable[GroupByKey]=DiscreteStatsTable[[#This Row],[GroupByKey]])*DiscreteStatsTable[NumberObservations])),0)</f>
        <v>307.5</v>
      </c>
      <c r="W1752" s="5">
        <f>IF((DiscreteStatsTable[[#This Row],[RepsRequested]]&gt;1),DiscreteStatsTable[[#This Row],[HalfWidth]],DiscreteStatsTable[[#This Row],[BatchMeansHalfWidth]])</f>
        <v>0</v>
      </c>
      <c r="X1752" s="5" cm="1">
        <f t="array" ref="X1752">COUNT(IF((DiscreteStatsTable[GroupByKey]=DiscreteStatsTable[[#This Row],[GroupByKey]]),(DiscreteStatsTable[GroupByKey]=DiscreteStatsTable[[#This Row],[GroupByKey]])*DiscreteStatsTable[Replication]))</f>
        <v>50</v>
      </c>
      <c r="Y1752" s="5">
        <f>IF(DiscreteStatsTable[[#This Row],[RepsRequested]]=DiscreteStatsTable[[#This Row],[RepsWithStatObserved]],1,0)</f>
        <v>1</v>
      </c>
    </row>
    <row r="1753" spans="1:25" x14ac:dyDescent="0.25">
      <c r="A1753" t="s">
        <v>68</v>
      </c>
      <c r="B1753" t="s">
        <v>70</v>
      </c>
      <c r="C1753">
        <v>26</v>
      </c>
      <c r="D1753" t="s">
        <v>100</v>
      </c>
      <c r="E1753" t="s">
        <v>82</v>
      </c>
      <c r="F1753" t="s">
        <v>81</v>
      </c>
      <c r="G1753">
        <v>0.468487126464257</v>
      </c>
      <c r="H1753">
        <v>2E+20</v>
      </c>
      <c r="I1753">
        <v>0</v>
      </c>
      <c r="J1753">
        <v>4.2751709540555796</v>
      </c>
      <c r="K1753">
        <v>311</v>
      </c>
      <c r="L175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53" s="5" cm="1">
        <f t="array" ref="M1753">MAX(IF((ProjectInfoTable[ProjectName]=DiscreteStatsTable[[#This Row],[ProjectName]]),(ProjectInfoTable[ProjectName]=DiscreteStatsTable[[#This Row],[ProjectName]])*ProjectInfoTable[NumberOfReplications]))</f>
        <v>50</v>
      </c>
      <c r="N1753" s="5" cm="1">
        <f t="array" ref="N1753">IFERROR(AVERAGE(IF((DiscreteStatsTable[GroupByKey]=DiscreteStatsTable[[#This Row],[GroupByKey]]),(DiscreteStatsTable[GroupByKey]=DiscreteStatsTable[[#This Row],[GroupByKey]])*DiscreteStatsTable[Average])),0)</f>
        <v>0.39524732892948572</v>
      </c>
      <c r="O1753" s="5" cm="1">
        <f t="array" ref="O1753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53" s="5" cm="1">
        <f t="array" ref="P1753">MAX(IF((ProjectInfoTable[ProjectName]=DiscreteStatsTable[[#This Row],[ProjectName]]),(ProjectInfoTable[ProjectName]=DiscreteStatsTable[[#This Row],[ProjectName]])*ProjectInfoTable[ConfidenceInterval]))</f>
        <v>0.95</v>
      </c>
      <c r="Q1753" s="5">
        <f>IF(AND(DiscreteStatsTable[[#This Row],[RepsWithStatObserved]]=1,Y1753=0),200000000000000000000,IFERROR(_xlfn.T.INV.2T(1 -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53" s="5" cm="1">
        <f t="array" ref="R1753">MIN(IF((DiscreteStatsTable[GroupByKey]=DiscreteStatsTable[[#This Row],[GroupByKey]]),(DiscreteStatsTable[GroupByKey]=DiscreteStatsTable[[#This Row],[GroupByKey]])*DiscreteStatsTable[Average]))</f>
        <v>0.236354649964713</v>
      </c>
      <c r="S1753" s="5" cm="1">
        <f t="array" ref="S1753">MAX(IF((DiscreteStatsTable[GroupByKey]=DiscreteStatsTable[[#This Row],[GroupByKey]]),(DiscreteStatsTable[GroupByKey]=DiscreteStatsTable[[#This Row],[GroupByKey]])*DiscreteStatsTable[Average]))</f>
        <v>0.84332272253388396</v>
      </c>
      <c r="T1753" s="5" cm="1">
        <f t="array" ref="T1753">MIN(IF((DiscreteStatsTable[GroupByKey]=DiscreteStatsTable[[#This Row],[GroupByKey]]),(DiscreteStatsTable[GroupByKey]=DiscreteStatsTable[[#This Row],[GroupByKey]])*DiscreteStatsTable[Minimum]))</f>
        <v>0</v>
      </c>
      <c r="U1753" s="5" cm="1">
        <f t="array" ref="U1753">MAX(IF((DiscreteStatsTable[GroupByKey]=DiscreteStatsTable[[#This Row],[GroupByKey]]),(DiscreteStatsTable[GroupByKey]=DiscreteStatsTable[[#This Row],[GroupByKey]])*DiscreteStatsTable[Maximum]))</f>
        <v>8.0759045309264508</v>
      </c>
      <c r="V1753" s="5" cm="1">
        <f t="array" ref="V1753">IFERROR(AVERAGE(IF((DiscreteStatsTable[GroupByKey]=DiscreteStatsTable[[#This Row],[GroupByKey]]),(DiscreteStatsTable[GroupByKey]=DiscreteStatsTable[[#This Row],[GroupByKey]])*DiscreteStatsTable[NumberObservations])),0)</f>
        <v>307.5</v>
      </c>
      <c r="W1753" s="5">
        <f>IF((DiscreteStatsTable[[#This Row],[RepsRequested]]&gt;1),DiscreteStatsTable[[#This Row],[HalfWidth]],DiscreteStatsTable[[#This Row],[BatchMeansHalfWidth]])</f>
        <v>3.0708264760319272E-2</v>
      </c>
      <c r="X1753" s="5" cm="1">
        <f t="array" ref="X1753">COUNT(IF((DiscreteStatsTable[GroupByKey]=DiscreteStatsTable[[#This Row],[GroupByKey]]),(DiscreteStatsTable[GroupByKey]=DiscreteStatsTable[[#This Row],[GroupByKey]])*DiscreteStatsTable[Replication]))</f>
        <v>50</v>
      </c>
      <c r="Y1753" s="5">
        <f>IF(DiscreteStatsTable[[#This Row],[RepsRequested]]=DiscreteStatsTable[[#This Row],[RepsWithStatObserved]],1,0)</f>
        <v>1</v>
      </c>
    </row>
    <row r="1754" spans="1:25" x14ac:dyDescent="0.25">
      <c r="A1754" t="s">
        <v>68</v>
      </c>
      <c r="B1754" t="s">
        <v>70</v>
      </c>
      <c r="C1754">
        <v>27</v>
      </c>
      <c r="D1754" t="s">
        <v>100</v>
      </c>
      <c r="E1754" t="s">
        <v>80</v>
      </c>
      <c r="F1754" t="s">
        <v>81</v>
      </c>
      <c r="G1754">
        <v>0</v>
      </c>
      <c r="H1754">
        <v>2E+20</v>
      </c>
      <c r="I1754">
        <v>0</v>
      </c>
      <c r="J1754">
        <v>0</v>
      </c>
      <c r="K1754">
        <v>307</v>
      </c>
      <c r="L175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54" s="5" cm="1">
        <f t="array" ref="M1754">MAX(IF((ProjectInfoTable[ProjectName]=DiscreteStatsTable[[#This Row],[ProjectName]]),(ProjectInfoTable[ProjectName]=DiscreteStatsTable[[#This Row],[ProjectName]])*ProjectInfoTable[NumberOfReplications]))</f>
        <v>50</v>
      </c>
      <c r="N1754" s="5" cm="1">
        <f t="array" ref="N1754">IFERROR(AVERAGE(IF((DiscreteStatsTable[GroupByKey]=DiscreteStatsTable[[#This Row],[GroupByKey]]),(DiscreteStatsTable[GroupByKey]=DiscreteStatsTable[[#This Row],[GroupByKey]])*DiscreteStatsTable[Average])),0)</f>
        <v>0</v>
      </c>
      <c r="O1754" s="5" cm="1">
        <f t="array" ref="O1754">IFERROR(_xlfn.STDEV.S(IF((DiscreteStatsTable[GroupByKey]=DiscreteStatsTable[[#This Row],[GroupByKey]]),(DiscreteStatsTable[GroupByKey]=DiscreteStatsTable[[#This Row],[GroupByKey]])*DiscreteStatsTable[Average])),0)</f>
        <v>0</v>
      </c>
      <c r="P1754" s="5" cm="1">
        <f t="array" ref="P1754">MAX(IF((ProjectInfoTable[ProjectName]=DiscreteStatsTable[[#This Row],[ProjectName]]),(ProjectInfoTable[ProjectName]=DiscreteStatsTable[[#This Row],[ProjectName]])*ProjectInfoTable[ConfidenceInterval]))</f>
        <v>0.95</v>
      </c>
      <c r="Q1754" s="5">
        <f>IF(AND(DiscreteStatsTable[[#This Row],[RepsWithStatObserved]]=1,Y1754=0),200000000000000000000,IFERROR(_xlfn.T.INV.2T(1 -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4" s="5" cm="1">
        <f t="array" ref="R1754">MIN(IF((DiscreteStatsTable[GroupByKey]=DiscreteStatsTable[[#This Row],[GroupByKey]]),(DiscreteStatsTable[GroupByKey]=DiscreteStatsTable[[#This Row],[GroupByKey]])*DiscreteStatsTable[Average]))</f>
        <v>0</v>
      </c>
      <c r="S1754" s="5" cm="1">
        <f t="array" ref="S1754">MAX(IF((DiscreteStatsTable[GroupByKey]=DiscreteStatsTable[[#This Row],[GroupByKey]]),(DiscreteStatsTable[GroupByKey]=DiscreteStatsTable[[#This Row],[GroupByKey]])*DiscreteStatsTable[Average]))</f>
        <v>0</v>
      </c>
      <c r="T1754" s="5" cm="1">
        <f t="array" ref="T1754">MIN(IF((DiscreteStatsTable[GroupByKey]=DiscreteStatsTable[[#This Row],[GroupByKey]]),(DiscreteStatsTable[GroupByKey]=DiscreteStatsTable[[#This Row],[GroupByKey]])*DiscreteStatsTable[Minimum]))</f>
        <v>0</v>
      </c>
      <c r="U1754" s="5" cm="1">
        <f t="array" ref="U1754">MAX(IF((DiscreteStatsTable[GroupByKey]=DiscreteStatsTable[[#This Row],[GroupByKey]]),(DiscreteStatsTable[GroupByKey]=DiscreteStatsTable[[#This Row],[GroupByKey]])*DiscreteStatsTable[Maximum]))</f>
        <v>0</v>
      </c>
      <c r="V1754" s="5" cm="1">
        <f t="array" ref="V1754">IFERROR(AVERAGE(IF((DiscreteStatsTable[GroupByKey]=DiscreteStatsTable[[#This Row],[GroupByKey]]),(DiscreteStatsTable[GroupByKey]=DiscreteStatsTable[[#This Row],[GroupByKey]])*DiscreteStatsTable[NumberObservations])),0)</f>
        <v>307.5</v>
      </c>
      <c r="W1754" s="5">
        <f>IF((DiscreteStatsTable[[#This Row],[RepsRequested]]&gt;1),DiscreteStatsTable[[#This Row],[HalfWidth]],DiscreteStatsTable[[#This Row],[BatchMeansHalfWidth]])</f>
        <v>0</v>
      </c>
      <c r="X1754" s="5" cm="1">
        <f t="array" ref="X1754">COUNT(IF((DiscreteStatsTable[GroupByKey]=DiscreteStatsTable[[#This Row],[GroupByKey]]),(DiscreteStatsTable[GroupByKey]=DiscreteStatsTable[[#This Row],[GroupByKey]])*DiscreteStatsTable[Replication]))</f>
        <v>50</v>
      </c>
      <c r="Y1754" s="5">
        <f>IF(DiscreteStatsTable[[#This Row],[RepsRequested]]=DiscreteStatsTable[[#This Row],[RepsWithStatObserved]],1,0)</f>
        <v>1</v>
      </c>
    </row>
    <row r="1755" spans="1:25" x14ac:dyDescent="0.25">
      <c r="A1755" t="s">
        <v>68</v>
      </c>
      <c r="B1755" t="s">
        <v>70</v>
      </c>
      <c r="C1755">
        <v>27</v>
      </c>
      <c r="D1755" t="s">
        <v>100</v>
      </c>
      <c r="E1755" t="s">
        <v>82</v>
      </c>
      <c r="F1755" t="s">
        <v>81</v>
      </c>
      <c r="G1755">
        <v>0.28046359945731902</v>
      </c>
      <c r="H1755">
        <v>2E+20</v>
      </c>
      <c r="I1755">
        <v>0</v>
      </c>
      <c r="J1755">
        <v>3.1594228640441302</v>
      </c>
      <c r="K1755">
        <v>307</v>
      </c>
      <c r="L175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55" s="5" cm="1">
        <f t="array" ref="M1755">MAX(IF((ProjectInfoTable[ProjectName]=DiscreteStatsTable[[#This Row],[ProjectName]]),(ProjectInfoTable[ProjectName]=DiscreteStatsTable[[#This Row],[ProjectName]])*ProjectInfoTable[NumberOfReplications]))</f>
        <v>50</v>
      </c>
      <c r="N1755" s="5" cm="1">
        <f t="array" ref="N1755">IFERROR(AVERAGE(IF((DiscreteStatsTable[GroupByKey]=DiscreteStatsTable[[#This Row],[GroupByKey]]),(DiscreteStatsTable[GroupByKey]=DiscreteStatsTable[[#This Row],[GroupByKey]])*DiscreteStatsTable[Average])),0)</f>
        <v>0.39524732892948572</v>
      </c>
      <c r="O1755" s="5" cm="1">
        <f t="array" ref="O1755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55" s="5" cm="1">
        <f t="array" ref="P1755">MAX(IF((ProjectInfoTable[ProjectName]=DiscreteStatsTable[[#This Row],[ProjectName]]),(ProjectInfoTable[ProjectName]=DiscreteStatsTable[[#This Row],[ProjectName]])*ProjectInfoTable[ConfidenceInterval]))</f>
        <v>0.95</v>
      </c>
      <c r="Q1755" s="5">
        <f>IF(AND(DiscreteStatsTable[[#This Row],[RepsWithStatObserved]]=1,Y1755=0),200000000000000000000,IFERROR(_xlfn.T.INV.2T(1 -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55" s="5" cm="1">
        <f t="array" ref="R1755">MIN(IF((DiscreteStatsTable[GroupByKey]=DiscreteStatsTable[[#This Row],[GroupByKey]]),(DiscreteStatsTable[GroupByKey]=DiscreteStatsTable[[#This Row],[GroupByKey]])*DiscreteStatsTable[Average]))</f>
        <v>0.236354649964713</v>
      </c>
      <c r="S1755" s="5" cm="1">
        <f t="array" ref="S1755">MAX(IF((DiscreteStatsTable[GroupByKey]=DiscreteStatsTable[[#This Row],[GroupByKey]]),(DiscreteStatsTable[GroupByKey]=DiscreteStatsTable[[#This Row],[GroupByKey]])*DiscreteStatsTable[Average]))</f>
        <v>0.84332272253388396</v>
      </c>
      <c r="T1755" s="5" cm="1">
        <f t="array" ref="T1755">MIN(IF((DiscreteStatsTable[GroupByKey]=DiscreteStatsTable[[#This Row],[GroupByKey]]),(DiscreteStatsTable[GroupByKey]=DiscreteStatsTable[[#This Row],[GroupByKey]])*DiscreteStatsTable[Minimum]))</f>
        <v>0</v>
      </c>
      <c r="U1755" s="5" cm="1">
        <f t="array" ref="U1755">MAX(IF((DiscreteStatsTable[GroupByKey]=DiscreteStatsTable[[#This Row],[GroupByKey]]),(DiscreteStatsTable[GroupByKey]=DiscreteStatsTable[[#This Row],[GroupByKey]])*DiscreteStatsTable[Maximum]))</f>
        <v>8.0759045309264508</v>
      </c>
      <c r="V1755" s="5" cm="1">
        <f t="array" ref="V1755">IFERROR(AVERAGE(IF((DiscreteStatsTable[GroupByKey]=DiscreteStatsTable[[#This Row],[GroupByKey]]),(DiscreteStatsTable[GroupByKey]=DiscreteStatsTable[[#This Row],[GroupByKey]])*DiscreteStatsTable[NumberObservations])),0)</f>
        <v>307.5</v>
      </c>
      <c r="W1755" s="5">
        <f>IF((DiscreteStatsTable[[#This Row],[RepsRequested]]&gt;1),DiscreteStatsTable[[#This Row],[HalfWidth]],DiscreteStatsTable[[#This Row],[BatchMeansHalfWidth]])</f>
        <v>3.0708264760319272E-2</v>
      </c>
      <c r="X1755" s="5" cm="1">
        <f t="array" ref="X1755">COUNT(IF((DiscreteStatsTable[GroupByKey]=DiscreteStatsTable[[#This Row],[GroupByKey]]),(DiscreteStatsTable[GroupByKey]=DiscreteStatsTable[[#This Row],[GroupByKey]])*DiscreteStatsTable[Replication]))</f>
        <v>50</v>
      </c>
      <c r="Y1755" s="5">
        <f>IF(DiscreteStatsTable[[#This Row],[RepsRequested]]=DiscreteStatsTable[[#This Row],[RepsWithStatObserved]],1,0)</f>
        <v>1</v>
      </c>
    </row>
    <row r="1756" spans="1:25" x14ac:dyDescent="0.25">
      <c r="A1756" t="s">
        <v>68</v>
      </c>
      <c r="B1756" t="s">
        <v>70</v>
      </c>
      <c r="C1756">
        <v>28</v>
      </c>
      <c r="D1756" t="s">
        <v>100</v>
      </c>
      <c r="E1756" t="s">
        <v>80</v>
      </c>
      <c r="F1756" t="s">
        <v>81</v>
      </c>
      <c r="G1756">
        <v>0</v>
      </c>
      <c r="H1756">
        <v>2E+20</v>
      </c>
      <c r="I1756">
        <v>0</v>
      </c>
      <c r="J1756">
        <v>0</v>
      </c>
      <c r="K1756">
        <v>312</v>
      </c>
      <c r="L175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56" s="5" cm="1">
        <f t="array" ref="M1756">MAX(IF((ProjectInfoTable[ProjectName]=DiscreteStatsTable[[#This Row],[ProjectName]]),(ProjectInfoTable[ProjectName]=DiscreteStatsTable[[#This Row],[ProjectName]])*ProjectInfoTable[NumberOfReplications]))</f>
        <v>50</v>
      </c>
      <c r="N1756" s="5" cm="1">
        <f t="array" ref="N1756">IFERROR(AVERAGE(IF((DiscreteStatsTable[GroupByKey]=DiscreteStatsTable[[#This Row],[GroupByKey]]),(DiscreteStatsTable[GroupByKey]=DiscreteStatsTable[[#This Row],[GroupByKey]])*DiscreteStatsTable[Average])),0)</f>
        <v>0</v>
      </c>
      <c r="O1756" s="5" cm="1">
        <f t="array" ref="O1756">IFERROR(_xlfn.STDEV.S(IF((DiscreteStatsTable[GroupByKey]=DiscreteStatsTable[[#This Row],[GroupByKey]]),(DiscreteStatsTable[GroupByKey]=DiscreteStatsTable[[#This Row],[GroupByKey]])*DiscreteStatsTable[Average])),0)</f>
        <v>0</v>
      </c>
      <c r="P1756" s="5" cm="1">
        <f t="array" ref="P1756">MAX(IF((ProjectInfoTable[ProjectName]=DiscreteStatsTable[[#This Row],[ProjectName]]),(ProjectInfoTable[ProjectName]=DiscreteStatsTable[[#This Row],[ProjectName]])*ProjectInfoTable[ConfidenceInterval]))</f>
        <v>0.95</v>
      </c>
      <c r="Q1756" s="5">
        <f>IF(AND(DiscreteStatsTable[[#This Row],[RepsWithStatObserved]]=1,Y1756=0),200000000000000000000,IFERROR(_xlfn.T.INV.2T(1 -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6" s="5" cm="1">
        <f t="array" ref="R1756">MIN(IF((DiscreteStatsTable[GroupByKey]=DiscreteStatsTable[[#This Row],[GroupByKey]]),(DiscreteStatsTable[GroupByKey]=DiscreteStatsTable[[#This Row],[GroupByKey]])*DiscreteStatsTable[Average]))</f>
        <v>0</v>
      </c>
      <c r="S1756" s="5" cm="1">
        <f t="array" ref="S1756">MAX(IF((DiscreteStatsTable[GroupByKey]=DiscreteStatsTable[[#This Row],[GroupByKey]]),(DiscreteStatsTable[GroupByKey]=DiscreteStatsTable[[#This Row],[GroupByKey]])*DiscreteStatsTable[Average]))</f>
        <v>0</v>
      </c>
      <c r="T1756" s="5" cm="1">
        <f t="array" ref="T1756">MIN(IF((DiscreteStatsTable[GroupByKey]=DiscreteStatsTable[[#This Row],[GroupByKey]]),(DiscreteStatsTable[GroupByKey]=DiscreteStatsTable[[#This Row],[GroupByKey]])*DiscreteStatsTable[Minimum]))</f>
        <v>0</v>
      </c>
      <c r="U1756" s="5" cm="1">
        <f t="array" ref="U1756">MAX(IF((DiscreteStatsTable[GroupByKey]=DiscreteStatsTable[[#This Row],[GroupByKey]]),(DiscreteStatsTable[GroupByKey]=DiscreteStatsTable[[#This Row],[GroupByKey]])*DiscreteStatsTable[Maximum]))</f>
        <v>0</v>
      </c>
      <c r="V1756" s="5" cm="1">
        <f t="array" ref="V1756">IFERROR(AVERAGE(IF((DiscreteStatsTable[GroupByKey]=DiscreteStatsTable[[#This Row],[GroupByKey]]),(DiscreteStatsTable[GroupByKey]=DiscreteStatsTable[[#This Row],[GroupByKey]])*DiscreteStatsTable[NumberObservations])),0)</f>
        <v>307.5</v>
      </c>
      <c r="W1756" s="5">
        <f>IF((DiscreteStatsTable[[#This Row],[RepsRequested]]&gt;1),DiscreteStatsTable[[#This Row],[HalfWidth]],DiscreteStatsTable[[#This Row],[BatchMeansHalfWidth]])</f>
        <v>0</v>
      </c>
      <c r="X1756" s="5" cm="1">
        <f t="array" ref="X1756">COUNT(IF((DiscreteStatsTable[GroupByKey]=DiscreteStatsTable[[#This Row],[GroupByKey]]),(DiscreteStatsTable[GroupByKey]=DiscreteStatsTable[[#This Row],[GroupByKey]])*DiscreteStatsTable[Replication]))</f>
        <v>50</v>
      </c>
      <c r="Y1756" s="5">
        <f>IF(DiscreteStatsTable[[#This Row],[RepsRequested]]=DiscreteStatsTable[[#This Row],[RepsWithStatObserved]],1,0)</f>
        <v>1</v>
      </c>
    </row>
    <row r="1757" spans="1:25" x14ac:dyDescent="0.25">
      <c r="A1757" t="s">
        <v>68</v>
      </c>
      <c r="B1757" t="s">
        <v>70</v>
      </c>
      <c r="C1757">
        <v>28</v>
      </c>
      <c r="D1757" t="s">
        <v>100</v>
      </c>
      <c r="E1757" t="s">
        <v>82</v>
      </c>
      <c r="F1757" t="s">
        <v>81</v>
      </c>
      <c r="G1757">
        <v>0.25514500125351403</v>
      </c>
      <c r="H1757">
        <v>2E+20</v>
      </c>
      <c r="I1757">
        <v>0</v>
      </c>
      <c r="J1757">
        <v>4.1032369662748902</v>
      </c>
      <c r="K1757">
        <v>312</v>
      </c>
      <c r="L175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57" s="5" cm="1">
        <f t="array" ref="M1757">MAX(IF((ProjectInfoTable[ProjectName]=DiscreteStatsTable[[#This Row],[ProjectName]]),(ProjectInfoTable[ProjectName]=DiscreteStatsTable[[#This Row],[ProjectName]])*ProjectInfoTable[NumberOfReplications]))</f>
        <v>50</v>
      </c>
      <c r="N1757" s="5" cm="1">
        <f t="array" ref="N1757">IFERROR(AVERAGE(IF((DiscreteStatsTable[GroupByKey]=DiscreteStatsTable[[#This Row],[GroupByKey]]),(DiscreteStatsTable[GroupByKey]=DiscreteStatsTable[[#This Row],[GroupByKey]])*DiscreteStatsTable[Average])),0)</f>
        <v>0.39524732892948572</v>
      </c>
      <c r="O1757" s="5" cm="1">
        <f t="array" ref="O1757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57" s="5" cm="1">
        <f t="array" ref="P1757">MAX(IF((ProjectInfoTable[ProjectName]=DiscreteStatsTable[[#This Row],[ProjectName]]),(ProjectInfoTable[ProjectName]=DiscreteStatsTable[[#This Row],[ProjectName]])*ProjectInfoTable[ConfidenceInterval]))</f>
        <v>0.95</v>
      </c>
      <c r="Q1757" s="5">
        <f>IF(AND(DiscreteStatsTable[[#This Row],[RepsWithStatObserved]]=1,Y1757=0),200000000000000000000,IFERROR(_xlfn.T.INV.2T(1 -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57" s="5" cm="1">
        <f t="array" ref="R1757">MIN(IF((DiscreteStatsTable[GroupByKey]=DiscreteStatsTable[[#This Row],[GroupByKey]]),(DiscreteStatsTable[GroupByKey]=DiscreteStatsTable[[#This Row],[GroupByKey]])*DiscreteStatsTable[Average]))</f>
        <v>0.236354649964713</v>
      </c>
      <c r="S1757" s="5" cm="1">
        <f t="array" ref="S1757">MAX(IF((DiscreteStatsTable[GroupByKey]=DiscreteStatsTable[[#This Row],[GroupByKey]]),(DiscreteStatsTable[GroupByKey]=DiscreteStatsTable[[#This Row],[GroupByKey]])*DiscreteStatsTable[Average]))</f>
        <v>0.84332272253388396</v>
      </c>
      <c r="T1757" s="5" cm="1">
        <f t="array" ref="T1757">MIN(IF((DiscreteStatsTable[GroupByKey]=DiscreteStatsTable[[#This Row],[GroupByKey]]),(DiscreteStatsTable[GroupByKey]=DiscreteStatsTable[[#This Row],[GroupByKey]])*DiscreteStatsTable[Minimum]))</f>
        <v>0</v>
      </c>
      <c r="U1757" s="5" cm="1">
        <f t="array" ref="U1757">MAX(IF((DiscreteStatsTable[GroupByKey]=DiscreteStatsTable[[#This Row],[GroupByKey]]),(DiscreteStatsTable[GroupByKey]=DiscreteStatsTable[[#This Row],[GroupByKey]])*DiscreteStatsTable[Maximum]))</f>
        <v>8.0759045309264508</v>
      </c>
      <c r="V1757" s="5" cm="1">
        <f t="array" ref="V1757">IFERROR(AVERAGE(IF((DiscreteStatsTable[GroupByKey]=DiscreteStatsTable[[#This Row],[GroupByKey]]),(DiscreteStatsTable[GroupByKey]=DiscreteStatsTable[[#This Row],[GroupByKey]])*DiscreteStatsTable[NumberObservations])),0)</f>
        <v>307.5</v>
      </c>
      <c r="W1757" s="5">
        <f>IF((DiscreteStatsTable[[#This Row],[RepsRequested]]&gt;1),DiscreteStatsTable[[#This Row],[HalfWidth]],DiscreteStatsTable[[#This Row],[BatchMeansHalfWidth]])</f>
        <v>3.0708264760319272E-2</v>
      </c>
      <c r="X1757" s="5" cm="1">
        <f t="array" ref="X1757">COUNT(IF((DiscreteStatsTable[GroupByKey]=DiscreteStatsTable[[#This Row],[GroupByKey]]),(DiscreteStatsTable[GroupByKey]=DiscreteStatsTable[[#This Row],[GroupByKey]])*DiscreteStatsTable[Replication]))</f>
        <v>50</v>
      </c>
      <c r="Y1757" s="5">
        <f>IF(DiscreteStatsTable[[#This Row],[RepsRequested]]=DiscreteStatsTable[[#This Row],[RepsWithStatObserved]],1,0)</f>
        <v>1</v>
      </c>
    </row>
    <row r="1758" spans="1:25" x14ac:dyDescent="0.25">
      <c r="A1758" t="s">
        <v>68</v>
      </c>
      <c r="B1758" t="s">
        <v>70</v>
      </c>
      <c r="C1758">
        <v>29</v>
      </c>
      <c r="D1758" t="s">
        <v>100</v>
      </c>
      <c r="E1758" t="s">
        <v>80</v>
      </c>
      <c r="F1758" t="s">
        <v>81</v>
      </c>
      <c r="G1758">
        <v>0</v>
      </c>
      <c r="H1758">
        <v>2E+20</v>
      </c>
      <c r="I1758">
        <v>0</v>
      </c>
      <c r="J1758">
        <v>0</v>
      </c>
      <c r="K1758">
        <v>310</v>
      </c>
      <c r="L175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58" s="5" cm="1">
        <f t="array" ref="M1758">MAX(IF((ProjectInfoTable[ProjectName]=DiscreteStatsTable[[#This Row],[ProjectName]]),(ProjectInfoTable[ProjectName]=DiscreteStatsTable[[#This Row],[ProjectName]])*ProjectInfoTable[NumberOfReplications]))</f>
        <v>50</v>
      </c>
      <c r="N1758" s="5" cm="1">
        <f t="array" ref="N1758">IFERROR(AVERAGE(IF((DiscreteStatsTable[GroupByKey]=DiscreteStatsTable[[#This Row],[GroupByKey]]),(DiscreteStatsTable[GroupByKey]=DiscreteStatsTable[[#This Row],[GroupByKey]])*DiscreteStatsTable[Average])),0)</f>
        <v>0</v>
      </c>
      <c r="O1758" s="5" cm="1">
        <f t="array" ref="O1758">IFERROR(_xlfn.STDEV.S(IF((DiscreteStatsTable[GroupByKey]=DiscreteStatsTable[[#This Row],[GroupByKey]]),(DiscreteStatsTable[GroupByKey]=DiscreteStatsTable[[#This Row],[GroupByKey]])*DiscreteStatsTable[Average])),0)</f>
        <v>0</v>
      </c>
      <c r="P1758" s="5" cm="1">
        <f t="array" ref="P1758">MAX(IF((ProjectInfoTable[ProjectName]=DiscreteStatsTable[[#This Row],[ProjectName]]),(ProjectInfoTable[ProjectName]=DiscreteStatsTable[[#This Row],[ProjectName]])*ProjectInfoTable[ConfidenceInterval]))</f>
        <v>0.95</v>
      </c>
      <c r="Q1758" s="5">
        <f>IF(AND(DiscreteStatsTable[[#This Row],[RepsWithStatObserved]]=1,Y1758=0),200000000000000000000,IFERROR(_xlfn.T.INV.2T(1 -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8" s="5" cm="1">
        <f t="array" ref="R1758">MIN(IF((DiscreteStatsTable[GroupByKey]=DiscreteStatsTable[[#This Row],[GroupByKey]]),(DiscreteStatsTable[GroupByKey]=DiscreteStatsTable[[#This Row],[GroupByKey]])*DiscreteStatsTable[Average]))</f>
        <v>0</v>
      </c>
      <c r="S1758" s="5" cm="1">
        <f t="array" ref="S1758">MAX(IF((DiscreteStatsTable[GroupByKey]=DiscreteStatsTable[[#This Row],[GroupByKey]]),(DiscreteStatsTable[GroupByKey]=DiscreteStatsTable[[#This Row],[GroupByKey]])*DiscreteStatsTable[Average]))</f>
        <v>0</v>
      </c>
      <c r="T1758" s="5" cm="1">
        <f t="array" ref="T1758">MIN(IF((DiscreteStatsTable[GroupByKey]=DiscreteStatsTable[[#This Row],[GroupByKey]]),(DiscreteStatsTable[GroupByKey]=DiscreteStatsTable[[#This Row],[GroupByKey]])*DiscreteStatsTable[Minimum]))</f>
        <v>0</v>
      </c>
      <c r="U1758" s="5" cm="1">
        <f t="array" ref="U1758">MAX(IF((DiscreteStatsTable[GroupByKey]=DiscreteStatsTable[[#This Row],[GroupByKey]]),(DiscreteStatsTable[GroupByKey]=DiscreteStatsTable[[#This Row],[GroupByKey]])*DiscreteStatsTable[Maximum]))</f>
        <v>0</v>
      </c>
      <c r="V1758" s="5" cm="1">
        <f t="array" ref="V1758">IFERROR(AVERAGE(IF((DiscreteStatsTable[GroupByKey]=DiscreteStatsTable[[#This Row],[GroupByKey]]),(DiscreteStatsTable[GroupByKey]=DiscreteStatsTable[[#This Row],[GroupByKey]])*DiscreteStatsTable[NumberObservations])),0)</f>
        <v>307.5</v>
      </c>
      <c r="W1758" s="5">
        <f>IF((DiscreteStatsTable[[#This Row],[RepsRequested]]&gt;1),DiscreteStatsTable[[#This Row],[HalfWidth]],DiscreteStatsTable[[#This Row],[BatchMeansHalfWidth]])</f>
        <v>0</v>
      </c>
      <c r="X1758" s="5" cm="1">
        <f t="array" ref="X1758">COUNT(IF((DiscreteStatsTable[GroupByKey]=DiscreteStatsTable[[#This Row],[GroupByKey]]),(DiscreteStatsTable[GroupByKey]=DiscreteStatsTable[[#This Row],[GroupByKey]])*DiscreteStatsTable[Replication]))</f>
        <v>50</v>
      </c>
      <c r="Y1758" s="5">
        <f>IF(DiscreteStatsTable[[#This Row],[RepsRequested]]=DiscreteStatsTable[[#This Row],[RepsWithStatObserved]],1,0)</f>
        <v>1</v>
      </c>
    </row>
    <row r="1759" spans="1:25" x14ac:dyDescent="0.25">
      <c r="A1759" t="s">
        <v>68</v>
      </c>
      <c r="B1759" t="s">
        <v>70</v>
      </c>
      <c r="C1759">
        <v>29</v>
      </c>
      <c r="D1759" t="s">
        <v>100</v>
      </c>
      <c r="E1759" t="s">
        <v>82</v>
      </c>
      <c r="F1759" t="s">
        <v>81</v>
      </c>
      <c r="G1759">
        <v>0.33252352150271902</v>
      </c>
      <c r="H1759">
        <v>2E+20</v>
      </c>
      <c r="I1759">
        <v>0</v>
      </c>
      <c r="J1759">
        <v>3.5981199618541702</v>
      </c>
      <c r="K1759">
        <v>310</v>
      </c>
      <c r="L175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59" s="5" cm="1">
        <f t="array" ref="M1759">MAX(IF((ProjectInfoTable[ProjectName]=DiscreteStatsTable[[#This Row],[ProjectName]]),(ProjectInfoTable[ProjectName]=DiscreteStatsTable[[#This Row],[ProjectName]])*ProjectInfoTable[NumberOfReplications]))</f>
        <v>50</v>
      </c>
      <c r="N1759" s="5" cm="1">
        <f t="array" ref="N1759">IFERROR(AVERAGE(IF((DiscreteStatsTable[GroupByKey]=DiscreteStatsTable[[#This Row],[GroupByKey]]),(DiscreteStatsTable[GroupByKey]=DiscreteStatsTable[[#This Row],[GroupByKey]])*DiscreteStatsTable[Average])),0)</f>
        <v>0.39524732892948572</v>
      </c>
      <c r="O1759" s="5" cm="1">
        <f t="array" ref="O1759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59" s="5" cm="1">
        <f t="array" ref="P1759">MAX(IF((ProjectInfoTable[ProjectName]=DiscreteStatsTable[[#This Row],[ProjectName]]),(ProjectInfoTable[ProjectName]=DiscreteStatsTable[[#This Row],[ProjectName]])*ProjectInfoTable[ConfidenceInterval]))</f>
        <v>0.95</v>
      </c>
      <c r="Q1759" s="5">
        <f>IF(AND(DiscreteStatsTable[[#This Row],[RepsWithStatObserved]]=1,Y1759=0),200000000000000000000,IFERROR(_xlfn.T.INV.2T(1 -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59" s="5" cm="1">
        <f t="array" ref="R1759">MIN(IF((DiscreteStatsTable[GroupByKey]=DiscreteStatsTable[[#This Row],[GroupByKey]]),(DiscreteStatsTable[GroupByKey]=DiscreteStatsTable[[#This Row],[GroupByKey]])*DiscreteStatsTable[Average]))</f>
        <v>0.236354649964713</v>
      </c>
      <c r="S1759" s="5" cm="1">
        <f t="array" ref="S1759">MAX(IF((DiscreteStatsTable[GroupByKey]=DiscreteStatsTable[[#This Row],[GroupByKey]]),(DiscreteStatsTable[GroupByKey]=DiscreteStatsTable[[#This Row],[GroupByKey]])*DiscreteStatsTable[Average]))</f>
        <v>0.84332272253388396</v>
      </c>
      <c r="T1759" s="5" cm="1">
        <f t="array" ref="T1759">MIN(IF((DiscreteStatsTable[GroupByKey]=DiscreteStatsTable[[#This Row],[GroupByKey]]),(DiscreteStatsTable[GroupByKey]=DiscreteStatsTable[[#This Row],[GroupByKey]])*DiscreteStatsTable[Minimum]))</f>
        <v>0</v>
      </c>
      <c r="U1759" s="5" cm="1">
        <f t="array" ref="U1759">MAX(IF((DiscreteStatsTable[GroupByKey]=DiscreteStatsTable[[#This Row],[GroupByKey]]),(DiscreteStatsTable[GroupByKey]=DiscreteStatsTable[[#This Row],[GroupByKey]])*DiscreteStatsTable[Maximum]))</f>
        <v>8.0759045309264508</v>
      </c>
      <c r="V1759" s="5" cm="1">
        <f t="array" ref="V1759">IFERROR(AVERAGE(IF((DiscreteStatsTable[GroupByKey]=DiscreteStatsTable[[#This Row],[GroupByKey]]),(DiscreteStatsTable[GroupByKey]=DiscreteStatsTable[[#This Row],[GroupByKey]])*DiscreteStatsTable[NumberObservations])),0)</f>
        <v>307.5</v>
      </c>
      <c r="W1759" s="5">
        <f>IF((DiscreteStatsTable[[#This Row],[RepsRequested]]&gt;1),DiscreteStatsTable[[#This Row],[HalfWidth]],DiscreteStatsTable[[#This Row],[BatchMeansHalfWidth]])</f>
        <v>3.0708264760319272E-2</v>
      </c>
      <c r="X1759" s="5" cm="1">
        <f t="array" ref="X1759">COUNT(IF((DiscreteStatsTable[GroupByKey]=DiscreteStatsTable[[#This Row],[GroupByKey]]),(DiscreteStatsTable[GroupByKey]=DiscreteStatsTable[[#This Row],[GroupByKey]])*DiscreteStatsTable[Replication]))</f>
        <v>50</v>
      </c>
      <c r="Y1759" s="5">
        <f>IF(DiscreteStatsTable[[#This Row],[RepsRequested]]=DiscreteStatsTable[[#This Row],[RepsWithStatObserved]],1,0)</f>
        <v>1</v>
      </c>
    </row>
    <row r="1760" spans="1:25" x14ac:dyDescent="0.25">
      <c r="A1760" t="s">
        <v>68</v>
      </c>
      <c r="B1760" t="s">
        <v>70</v>
      </c>
      <c r="C1760">
        <v>30</v>
      </c>
      <c r="D1760" t="s">
        <v>100</v>
      </c>
      <c r="E1760" t="s">
        <v>80</v>
      </c>
      <c r="F1760" t="s">
        <v>81</v>
      </c>
      <c r="G1760">
        <v>0</v>
      </c>
      <c r="H1760">
        <v>2E+20</v>
      </c>
      <c r="I1760">
        <v>0</v>
      </c>
      <c r="J1760">
        <v>0</v>
      </c>
      <c r="K1760">
        <v>312</v>
      </c>
      <c r="L176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60" s="5" cm="1">
        <f t="array" ref="M1760">MAX(IF((ProjectInfoTable[ProjectName]=DiscreteStatsTable[[#This Row],[ProjectName]]),(ProjectInfoTable[ProjectName]=DiscreteStatsTable[[#This Row],[ProjectName]])*ProjectInfoTable[NumberOfReplications]))</f>
        <v>50</v>
      </c>
      <c r="N1760" s="5" cm="1">
        <f t="array" ref="N1760">IFERROR(AVERAGE(IF((DiscreteStatsTable[GroupByKey]=DiscreteStatsTable[[#This Row],[GroupByKey]]),(DiscreteStatsTable[GroupByKey]=DiscreteStatsTable[[#This Row],[GroupByKey]])*DiscreteStatsTable[Average])),0)</f>
        <v>0</v>
      </c>
      <c r="O1760" s="5" cm="1">
        <f t="array" ref="O1760">IFERROR(_xlfn.STDEV.S(IF((DiscreteStatsTable[GroupByKey]=DiscreteStatsTable[[#This Row],[GroupByKey]]),(DiscreteStatsTable[GroupByKey]=DiscreteStatsTable[[#This Row],[GroupByKey]])*DiscreteStatsTable[Average])),0)</f>
        <v>0</v>
      </c>
      <c r="P1760" s="5" cm="1">
        <f t="array" ref="P1760">MAX(IF((ProjectInfoTable[ProjectName]=DiscreteStatsTable[[#This Row],[ProjectName]]),(ProjectInfoTable[ProjectName]=DiscreteStatsTable[[#This Row],[ProjectName]])*ProjectInfoTable[ConfidenceInterval]))</f>
        <v>0.95</v>
      </c>
      <c r="Q1760" s="5">
        <f>IF(AND(DiscreteStatsTable[[#This Row],[RepsWithStatObserved]]=1,Y1760=0),200000000000000000000,IFERROR(_xlfn.T.INV.2T(1 -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0" s="5" cm="1">
        <f t="array" ref="R1760">MIN(IF((DiscreteStatsTable[GroupByKey]=DiscreteStatsTable[[#This Row],[GroupByKey]]),(DiscreteStatsTable[GroupByKey]=DiscreteStatsTable[[#This Row],[GroupByKey]])*DiscreteStatsTable[Average]))</f>
        <v>0</v>
      </c>
      <c r="S1760" s="5" cm="1">
        <f t="array" ref="S1760">MAX(IF((DiscreteStatsTable[GroupByKey]=DiscreteStatsTable[[#This Row],[GroupByKey]]),(DiscreteStatsTable[GroupByKey]=DiscreteStatsTable[[#This Row],[GroupByKey]])*DiscreteStatsTable[Average]))</f>
        <v>0</v>
      </c>
      <c r="T1760" s="5" cm="1">
        <f t="array" ref="T1760">MIN(IF((DiscreteStatsTable[GroupByKey]=DiscreteStatsTable[[#This Row],[GroupByKey]]),(DiscreteStatsTable[GroupByKey]=DiscreteStatsTable[[#This Row],[GroupByKey]])*DiscreteStatsTable[Minimum]))</f>
        <v>0</v>
      </c>
      <c r="U1760" s="5" cm="1">
        <f t="array" ref="U1760">MAX(IF((DiscreteStatsTable[GroupByKey]=DiscreteStatsTable[[#This Row],[GroupByKey]]),(DiscreteStatsTable[GroupByKey]=DiscreteStatsTable[[#This Row],[GroupByKey]])*DiscreteStatsTable[Maximum]))</f>
        <v>0</v>
      </c>
      <c r="V1760" s="5" cm="1">
        <f t="array" ref="V1760">IFERROR(AVERAGE(IF((DiscreteStatsTable[GroupByKey]=DiscreteStatsTable[[#This Row],[GroupByKey]]),(DiscreteStatsTable[GroupByKey]=DiscreteStatsTable[[#This Row],[GroupByKey]])*DiscreteStatsTable[NumberObservations])),0)</f>
        <v>307.5</v>
      </c>
      <c r="W1760" s="5">
        <f>IF((DiscreteStatsTable[[#This Row],[RepsRequested]]&gt;1),DiscreteStatsTable[[#This Row],[HalfWidth]],DiscreteStatsTable[[#This Row],[BatchMeansHalfWidth]])</f>
        <v>0</v>
      </c>
      <c r="X1760" s="5" cm="1">
        <f t="array" ref="X1760">COUNT(IF((DiscreteStatsTable[GroupByKey]=DiscreteStatsTable[[#This Row],[GroupByKey]]),(DiscreteStatsTable[GroupByKey]=DiscreteStatsTable[[#This Row],[GroupByKey]])*DiscreteStatsTable[Replication]))</f>
        <v>50</v>
      </c>
      <c r="Y1760" s="5">
        <f>IF(DiscreteStatsTable[[#This Row],[RepsRequested]]=DiscreteStatsTable[[#This Row],[RepsWithStatObserved]],1,0)</f>
        <v>1</v>
      </c>
    </row>
    <row r="1761" spans="1:25" x14ac:dyDescent="0.25">
      <c r="A1761" t="s">
        <v>68</v>
      </c>
      <c r="B1761" t="s">
        <v>70</v>
      </c>
      <c r="C1761">
        <v>30</v>
      </c>
      <c r="D1761" t="s">
        <v>100</v>
      </c>
      <c r="E1761" t="s">
        <v>82</v>
      </c>
      <c r="F1761" t="s">
        <v>81</v>
      </c>
      <c r="G1761">
        <v>0.44087386358114</v>
      </c>
      <c r="H1761">
        <v>2E+20</v>
      </c>
      <c r="I1761">
        <v>0</v>
      </c>
      <c r="J1761">
        <v>5.2931155275547503</v>
      </c>
      <c r="K1761">
        <v>312</v>
      </c>
      <c r="L176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61" s="5" cm="1">
        <f t="array" ref="M1761">MAX(IF((ProjectInfoTable[ProjectName]=DiscreteStatsTable[[#This Row],[ProjectName]]),(ProjectInfoTable[ProjectName]=DiscreteStatsTable[[#This Row],[ProjectName]])*ProjectInfoTable[NumberOfReplications]))</f>
        <v>50</v>
      </c>
      <c r="N1761" s="5" cm="1">
        <f t="array" ref="N1761">IFERROR(AVERAGE(IF((DiscreteStatsTable[GroupByKey]=DiscreteStatsTable[[#This Row],[GroupByKey]]),(DiscreteStatsTable[GroupByKey]=DiscreteStatsTable[[#This Row],[GroupByKey]])*DiscreteStatsTable[Average])),0)</f>
        <v>0.39524732892948572</v>
      </c>
      <c r="O1761" s="5" cm="1">
        <f t="array" ref="O1761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61" s="5" cm="1">
        <f t="array" ref="P1761">MAX(IF((ProjectInfoTable[ProjectName]=DiscreteStatsTable[[#This Row],[ProjectName]]),(ProjectInfoTable[ProjectName]=DiscreteStatsTable[[#This Row],[ProjectName]])*ProjectInfoTable[ConfidenceInterval]))</f>
        <v>0.95</v>
      </c>
      <c r="Q1761" s="5">
        <f>IF(AND(DiscreteStatsTable[[#This Row],[RepsWithStatObserved]]=1,Y1761=0),200000000000000000000,IFERROR(_xlfn.T.INV.2T(1 -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61" s="5" cm="1">
        <f t="array" ref="R1761">MIN(IF((DiscreteStatsTable[GroupByKey]=DiscreteStatsTable[[#This Row],[GroupByKey]]),(DiscreteStatsTable[GroupByKey]=DiscreteStatsTable[[#This Row],[GroupByKey]])*DiscreteStatsTable[Average]))</f>
        <v>0.236354649964713</v>
      </c>
      <c r="S1761" s="5" cm="1">
        <f t="array" ref="S1761">MAX(IF((DiscreteStatsTable[GroupByKey]=DiscreteStatsTable[[#This Row],[GroupByKey]]),(DiscreteStatsTable[GroupByKey]=DiscreteStatsTable[[#This Row],[GroupByKey]])*DiscreteStatsTable[Average]))</f>
        <v>0.84332272253388396</v>
      </c>
      <c r="T1761" s="5" cm="1">
        <f t="array" ref="T1761">MIN(IF((DiscreteStatsTable[GroupByKey]=DiscreteStatsTable[[#This Row],[GroupByKey]]),(DiscreteStatsTable[GroupByKey]=DiscreteStatsTable[[#This Row],[GroupByKey]])*DiscreteStatsTable[Minimum]))</f>
        <v>0</v>
      </c>
      <c r="U1761" s="5" cm="1">
        <f t="array" ref="U1761">MAX(IF((DiscreteStatsTable[GroupByKey]=DiscreteStatsTable[[#This Row],[GroupByKey]]),(DiscreteStatsTable[GroupByKey]=DiscreteStatsTable[[#This Row],[GroupByKey]])*DiscreteStatsTable[Maximum]))</f>
        <v>8.0759045309264508</v>
      </c>
      <c r="V1761" s="5" cm="1">
        <f t="array" ref="V1761">IFERROR(AVERAGE(IF((DiscreteStatsTable[GroupByKey]=DiscreteStatsTable[[#This Row],[GroupByKey]]),(DiscreteStatsTable[GroupByKey]=DiscreteStatsTable[[#This Row],[GroupByKey]])*DiscreteStatsTable[NumberObservations])),0)</f>
        <v>307.5</v>
      </c>
      <c r="W1761" s="5">
        <f>IF((DiscreteStatsTable[[#This Row],[RepsRequested]]&gt;1),DiscreteStatsTable[[#This Row],[HalfWidth]],DiscreteStatsTable[[#This Row],[BatchMeansHalfWidth]])</f>
        <v>3.0708264760319272E-2</v>
      </c>
      <c r="X1761" s="5" cm="1">
        <f t="array" ref="X1761">COUNT(IF((DiscreteStatsTable[GroupByKey]=DiscreteStatsTable[[#This Row],[GroupByKey]]),(DiscreteStatsTable[GroupByKey]=DiscreteStatsTable[[#This Row],[GroupByKey]])*DiscreteStatsTable[Replication]))</f>
        <v>50</v>
      </c>
      <c r="Y1761" s="5">
        <f>IF(DiscreteStatsTable[[#This Row],[RepsRequested]]=DiscreteStatsTable[[#This Row],[RepsWithStatObserved]],1,0)</f>
        <v>1</v>
      </c>
    </row>
    <row r="1762" spans="1:25" x14ac:dyDescent="0.25">
      <c r="A1762" t="s">
        <v>68</v>
      </c>
      <c r="B1762" t="s">
        <v>70</v>
      </c>
      <c r="C1762">
        <v>31</v>
      </c>
      <c r="D1762" t="s">
        <v>100</v>
      </c>
      <c r="E1762" t="s">
        <v>80</v>
      </c>
      <c r="F1762" t="s">
        <v>81</v>
      </c>
      <c r="G1762">
        <v>0</v>
      </c>
      <c r="H1762">
        <v>2E+20</v>
      </c>
      <c r="I1762">
        <v>0</v>
      </c>
      <c r="J1762">
        <v>0</v>
      </c>
      <c r="K1762">
        <v>304</v>
      </c>
      <c r="L176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62" s="5" cm="1">
        <f t="array" ref="M1762">MAX(IF((ProjectInfoTable[ProjectName]=DiscreteStatsTable[[#This Row],[ProjectName]]),(ProjectInfoTable[ProjectName]=DiscreteStatsTable[[#This Row],[ProjectName]])*ProjectInfoTable[NumberOfReplications]))</f>
        <v>50</v>
      </c>
      <c r="N1762" s="5" cm="1">
        <f t="array" ref="N1762">IFERROR(AVERAGE(IF((DiscreteStatsTable[GroupByKey]=DiscreteStatsTable[[#This Row],[GroupByKey]]),(DiscreteStatsTable[GroupByKey]=DiscreteStatsTable[[#This Row],[GroupByKey]])*DiscreteStatsTable[Average])),0)</f>
        <v>0</v>
      </c>
      <c r="O1762" s="5" cm="1">
        <f t="array" ref="O1762">IFERROR(_xlfn.STDEV.S(IF((DiscreteStatsTable[GroupByKey]=DiscreteStatsTable[[#This Row],[GroupByKey]]),(DiscreteStatsTable[GroupByKey]=DiscreteStatsTable[[#This Row],[GroupByKey]])*DiscreteStatsTable[Average])),0)</f>
        <v>0</v>
      </c>
      <c r="P1762" s="5" cm="1">
        <f t="array" ref="P1762">MAX(IF((ProjectInfoTable[ProjectName]=DiscreteStatsTable[[#This Row],[ProjectName]]),(ProjectInfoTable[ProjectName]=DiscreteStatsTable[[#This Row],[ProjectName]])*ProjectInfoTable[ConfidenceInterval]))</f>
        <v>0.95</v>
      </c>
      <c r="Q1762" s="5">
        <f>IF(AND(DiscreteStatsTable[[#This Row],[RepsWithStatObserved]]=1,Y1762=0),200000000000000000000,IFERROR(_xlfn.T.INV.2T(1 -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2" s="5" cm="1">
        <f t="array" ref="R1762">MIN(IF((DiscreteStatsTable[GroupByKey]=DiscreteStatsTable[[#This Row],[GroupByKey]]),(DiscreteStatsTable[GroupByKey]=DiscreteStatsTable[[#This Row],[GroupByKey]])*DiscreteStatsTable[Average]))</f>
        <v>0</v>
      </c>
      <c r="S1762" s="5" cm="1">
        <f t="array" ref="S1762">MAX(IF((DiscreteStatsTable[GroupByKey]=DiscreteStatsTable[[#This Row],[GroupByKey]]),(DiscreteStatsTable[GroupByKey]=DiscreteStatsTable[[#This Row],[GroupByKey]])*DiscreteStatsTable[Average]))</f>
        <v>0</v>
      </c>
      <c r="T1762" s="5" cm="1">
        <f t="array" ref="T1762">MIN(IF((DiscreteStatsTable[GroupByKey]=DiscreteStatsTable[[#This Row],[GroupByKey]]),(DiscreteStatsTable[GroupByKey]=DiscreteStatsTable[[#This Row],[GroupByKey]])*DiscreteStatsTable[Minimum]))</f>
        <v>0</v>
      </c>
      <c r="U1762" s="5" cm="1">
        <f t="array" ref="U1762">MAX(IF((DiscreteStatsTable[GroupByKey]=DiscreteStatsTable[[#This Row],[GroupByKey]]),(DiscreteStatsTable[GroupByKey]=DiscreteStatsTable[[#This Row],[GroupByKey]])*DiscreteStatsTable[Maximum]))</f>
        <v>0</v>
      </c>
      <c r="V1762" s="5" cm="1">
        <f t="array" ref="V1762">IFERROR(AVERAGE(IF((DiscreteStatsTable[GroupByKey]=DiscreteStatsTable[[#This Row],[GroupByKey]]),(DiscreteStatsTable[GroupByKey]=DiscreteStatsTable[[#This Row],[GroupByKey]])*DiscreteStatsTable[NumberObservations])),0)</f>
        <v>307.5</v>
      </c>
      <c r="W1762" s="5">
        <f>IF((DiscreteStatsTable[[#This Row],[RepsRequested]]&gt;1),DiscreteStatsTable[[#This Row],[HalfWidth]],DiscreteStatsTable[[#This Row],[BatchMeansHalfWidth]])</f>
        <v>0</v>
      </c>
      <c r="X1762" s="5" cm="1">
        <f t="array" ref="X1762">COUNT(IF((DiscreteStatsTable[GroupByKey]=DiscreteStatsTable[[#This Row],[GroupByKey]]),(DiscreteStatsTable[GroupByKey]=DiscreteStatsTable[[#This Row],[GroupByKey]])*DiscreteStatsTable[Replication]))</f>
        <v>50</v>
      </c>
      <c r="Y1762" s="5">
        <f>IF(DiscreteStatsTable[[#This Row],[RepsRequested]]=DiscreteStatsTable[[#This Row],[RepsWithStatObserved]],1,0)</f>
        <v>1</v>
      </c>
    </row>
    <row r="1763" spans="1:25" x14ac:dyDescent="0.25">
      <c r="A1763" t="s">
        <v>68</v>
      </c>
      <c r="B1763" t="s">
        <v>70</v>
      </c>
      <c r="C1763">
        <v>31</v>
      </c>
      <c r="D1763" t="s">
        <v>100</v>
      </c>
      <c r="E1763" t="s">
        <v>82</v>
      </c>
      <c r="F1763" t="s">
        <v>81</v>
      </c>
      <c r="G1763">
        <v>0.43661882740650299</v>
      </c>
      <c r="H1763">
        <v>2E+20</v>
      </c>
      <c r="I1763">
        <v>0</v>
      </c>
      <c r="J1763">
        <v>4.5889621371942901</v>
      </c>
      <c r="K1763">
        <v>304</v>
      </c>
      <c r="L176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63" s="5" cm="1">
        <f t="array" ref="M1763">MAX(IF((ProjectInfoTable[ProjectName]=DiscreteStatsTable[[#This Row],[ProjectName]]),(ProjectInfoTable[ProjectName]=DiscreteStatsTable[[#This Row],[ProjectName]])*ProjectInfoTable[NumberOfReplications]))</f>
        <v>50</v>
      </c>
      <c r="N1763" s="5" cm="1">
        <f t="array" ref="N1763">IFERROR(AVERAGE(IF((DiscreteStatsTable[GroupByKey]=DiscreteStatsTable[[#This Row],[GroupByKey]]),(DiscreteStatsTable[GroupByKey]=DiscreteStatsTable[[#This Row],[GroupByKey]])*DiscreteStatsTable[Average])),0)</f>
        <v>0.39524732892948572</v>
      </c>
      <c r="O1763" s="5" cm="1">
        <f t="array" ref="O1763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63" s="5" cm="1">
        <f t="array" ref="P1763">MAX(IF((ProjectInfoTable[ProjectName]=DiscreteStatsTable[[#This Row],[ProjectName]]),(ProjectInfoTable[ProjectName]=DiscreteStatsTable[[#This Row],[ProjectName]])*ProjectInfoTable[ConfidenceInterval]))</f>
        <v>0.95</v>
      </c>
      <c r="Q1763" s="5">
        <f>IF(AND(DiscreteStatsTable[[#This Row],[RepsWithStatObserved]]=1,Y1763=0),200000000000000000000,IFERROR(_xlfn.T.INV.2T(1 -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63" s="5" cm="1">
        <f t="array" ref="R1763">MIN(IF((DiscreteStatsTable[GroupByKey]=DiscreteStatsTable[[#This Row],[GroupByKey]]),(DiscreteStatsTable[GroupByKey]=DiscreteStatsTable[[#This Row],[GroupByKey]])*DiscreteStatsTable[Average]))</f>
        <v>0.236354649964713</v>
      </c>
      <c r="S1763" s="5" cm="1">
        <f t="array" ref="S1763">MAX(IF((DiscreteStatsTable[GroupByKey]=DiscreteStatsTable[[#This Row],[GroupByKey]]),(DiscreteStatsTable[GroupByKey]=DiscreteStatsTable[[#This Row],[GroupByKey]])*DiscreteStatsTable[Average]))</f>
        <v>0.84332272253388396</v>
      </c>
      <c r="T1763" s="5" cm="1">
        <f t="array" ref="T1763">MIN(IF((DiscreteStatsTable[GroupByKey]=DiscreteStatsTable[[#This Row],[GroupByKey]]),(DiscreteStatsTable[GroupByKey]=DiscreteStatsTable[[#This Row],[GroupByKey]])*DiscreteStatsTable[Minimum]))</f>
        <v>0</v>
      </c>
      <c r="U1763" s="5" cm="1">
        <f t="array" ref="U1763">MAX(IF((DiscreteStatsTable[GroupByKey]=DiscreteStatsTable[[#This Row],[GroupByKey]]),(DiscreteStatsTable[GroupByKey]=DiscreteStatsTable[[#This Row],[GroupByKey]])*DiscreteStatsTable[Maximum]))</f>
        <v>8.0759045309264508</v>
      </c>
      <c r="V1763" s="5" cm="1">
        <f t="array" ref="V1763">IFERROR(AVERAGE(IF((DiscreteStatsTable[GroupByKey]=DiscreteStatsTable[[#This Row],[GroupByKey]]),(DiscreteStatsTable[GroupByKey]=DiscreteStatsTable[[#This Row],[GroupByKey]])*DiscreteStatsTable[NumberObservations])),0)</f>
        <v>307.5</v>
      </c>
      <c r="W1763" s="5">
        <f>IF((DiscreteStatsTable[[#This Row],[RepsRequested]]&gt;1),DiscreteStatsTable[[#This Row],[HalfWidth]],DiscreteStatsTable[[#This Row],[BatchMeansHalfWidth]])</f>
        <v>3.0708264760319272E-2</v>
      </c>
      <c r="X1763" s="5" cm="1">
        <f t="array" ref="X1763">COUNT(IF((DiscreteStatsTable[GroupByKey]=DiscreteStatsTable[[#This Row],[GroupByKey]]),(DiscreteStatsTable[GroupByKey]=DiscreteStatsTable[[#This Row],[GroupByKey]])*DiscreteStatsTable[Replication]))</f>
        <v>50</v>
      </c>
      <c r="Y1763" s="5">
        <f>IF(DiscreteStatsTable[[#This Row],[RepsRequested]]=DiscreteStatsTable[[#This Row],[RepsWithStatObserved]],1,0)</f>
        <v>1</v>
      </c>
    </row>
    <row r="1764" spans="1:25" x14ac:dyDescent="0.25">
      <c r="A1764" t="s">
        <v>68</v>
      </c>
      <c r="B1764" t="s">
        <v>70</v>
      </c>
      <c r="C1764">
        <v>32</v>
      </c>
      <c r="D1764" t="s">
        <v>100</v>
      </c>
      <c r="E1764" t="s">
        <v>80</v>
      </c>
      <c r="F1764" t="s">
        <v>81</v>
      </c>
      <c r="G1764">
        <v>0</v>
      </c>
      <c r="H1764">
        <v>2E+20</v>
      </c>
      <c r="I1764">
        <v>0</v>
      </c>
      <c r="J1764">
        <v>0</v>
      </c>
      <c r="K1764">
        <v>309</v>
      </c>
      <c r="L176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64" s="5" cm="1">
        <f t="array" ref="M1764">MAX(IF((ProjectInfoTable[ProjectName]=DiscreteStatsTable[[#This Row],[ProjectName]]),(ProjectInfoTable[ProjectName]=DiscreteStatsTable[[#This Row],[ProjectName]])*ProjectInfoTable[NumberOfReplications]))</f>
        <v>50</v>
      </c>
      <c r="N1764" s="5" cm="1">
        <f t="array" ref="N1764">IFERROR(AVERAGE(IF((DiscreteStatsTable[GroupByKey]=DiscreteStatsTable[[#This Row],[GroupByKey]]),(DiscreteStatsTable[GroupByKey]=DiscreteStatsTable[[#This Row],[GroupByKey]])*DiscreteStatsTable[Average])),0)</f>
        <v>0</v>
      </c>
      <c r="O1764" s="5" cm="1">
        <f t="array" ref="O1764">IFERROR(_xlfn.STDEV.S(IF((DiscreteStatsTable[GroupByKey]=DiscreteStatsTable[[#This Row],[GroupByKey]]),(DiscreteStatsTable[GroupByKey]=DiscreteStatsTable[[#This Row],[GroupByKey]])*DiscreteStatsTable[Average])),0)</f>
        <v>0</v>
      </c>
      <c r="P1764" s="5" cm="1">
        <f t="array" ref="P1764">MAX(IF((ProjectInfoTable[ProjectName]=DiscreteStatsTable[[#This Row],[ProjectName]]),(ProjectInfoTable[ProjectName]=DiscreteStatsTable[[#This Row],[ProjectName]])*ProjectInfoTable[ConfidenceInterval]))</f>
        <v>0.95</v>
      </c>
      <c r="Q1764" s="5">
        <f>IF(AND(DiscreteStatsTable[[#This Row],[RepsWithStatObserved]]=1,Y1764=0),200000000000000000000,IFERROR(_xlfn.T.INV.2T(1 -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4" s="5" cm="1">
        <f t="array" ref="R1764">MIN(IF((DiscreteStatsTable[GroupByKey]=DiscreteStatsTable[[#This Row],[GroupByKey]]),(DiscreteStatsTable[GroupByKey]=DiscreteStatsTable[[#This Row],[GroupByKey]])*DiscreteStatsTable[Average]))</f>
        <v>0</v>
      </c>
      <c r="S1764" s="5" cm="1">
        <f t="array" ref="S1764">MAX(IF((DiscreteStatsTable[GroupByKey]=DiscreteStatsTable[[#This Row],[GroupByKey]]),(DiscreteStatsTable[GroupByKey]=DiscreteStatsTable[[#This Row],[GroupByKey]])*DiscreteStatsTable[Average]))</f>
        <v>0</v>
      </c>
      <c r="T1764" s="5" cm="1">
        <f t="array" ref="T1764">MIN(IF((DiscreteStatsTable[GroupByKey]=DiscreteStatsTable[[#This Row],[GroupByKey]]),(DiscreteStatsTable[GroupByKey]=DiscreteStatsTable[[#This Row],[GroupByKey]])*DiscreteStatsTable[Minimum]))</f>
        <v>0</v>
      </c>
      <c r="U1764" s="5" cm="1">
        <f t="array" ref="U1764">MAX(IF((DiscreteStatsTable[GroupByKey]=DiscreteStatsTable[[#This Row],[GroupByKey]]),(DiscreteStatsTable[GroupByKey]=DiscreteStatsTable[[#This Row],[GroupByKey]])*DiscreteStatsTable[Maximum]))</f>
        <v>0</v>
      </c>
      <c r="V1764" s="5" cm="1">
        <f t="array" ref="V1764">IFERROR(AVERAGE(IF((DiscreteStatsTable[GroupByKey]=DiscreteStatsTable[[#This Row],[GroupByKey]]),(DiscreteStatsTable[GroupByKey]=DiscreteStatsTable[[#This Row],[GroupByKey]])*DiscreteStatsTable[NumberObservations])),0)</f>
        <v>307.5</v>
      </c>
      <c r="W1764" s="5">
        <f>IF((DiscreteStatsTable[[#This Row],[RepsRequested]]&gt;1),DiscreteStatsTable[[#This Row],[HalfWidth]],DiscreteStatsTable[[#This Row],[BatchMeansHalfWidth]])</f>
        <v>0</v>
      </c>
      <c r="X1764" s="5" cm="1">
        <f t="array" ref="X1764">COUNT(IF((DiscreteStatsTable[GroupByKey]=DiscreteStatsTable[[#This Row],[GroupByKey]]),(DiscreteStatsTable[GroupByKey]=DiscreteStatsTable[[#This Row],[GroupByKey]])*DiscreteStatsTable[Replication]))</f>
        <v>50</v>
      </c>
      <c r="Y1764" s="5">
        <f>IF(DiscreteStatsTable[[#This Row],[RepsRequested]]=DiscreteStatsTable[[#This Row],[RepsWithStatObserved]],1,0)</f>
        <v>1</v>
      </c>
    </row>
    <row r="1765" spans="1:25" x14ac:dyDescent="0.25">
      <c r="A1765" t="s">
        <v>68</v>
      </c>
      <c r="B1765" t="s">
        <v>70</v>
      </c>
      <c r="C1765">
        <v>32</v>
      </c>
      <c r="D1765" t="s">
        <v>100</v>
      </c>
      <c r="E1765" t="s">
        <v>82</v>
      </c>
      <c r="F1765" t="s">
        <v>81</v>
      </c>
      <c r="G1765">
        <v>0.405019808940702</v>
      </c>
      <c r="H1765">
        <v>2E+20</v>
      </c>
      <c r="I1765">
        <v>0</v>
      </c>
      <c r="J1765">
        <v>3.6330555445732702</v>
      </c>
      <c r="K1765">
        <v>309</v>
      </c>
      <c r="L176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65" s="5" cm="1">
        <f t="array" ref="M1765">MAX(IF((ProjectInfoTable[ProjectName]=DiscreteStatsTable[[#This Row],[ProjectName]]),(ProjectInfoTable[ProjectName]=DiscreteStatsTable[[#This Row],[ProjectName]])*ProjectInfoTable[NumberOfReplications]))</f>
        <v>50</v>
      </c>
      <c r="N1765" s="5" cm="1">
        <f t="array" ref="N1765">IFERROR(AVERAGE(IF((DiscreteStatsTable[GroupByKey]=DiscreteStatsTable[[#This Row],[GroupByKey]]),(DiscreteStatsTable[GroupByKey]=DiscreteStatsTable[[#This Row],[GroupByKey]])*DiscreteStatsTable[Average])),0)</f>
        <v>0.39524732892948572</v>
      </c>
      <c r="O1765" s="5" cm="1">
        <f t="array" ref="O1765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65" s="5" cm="1">
        <f t="array" ref="P1765">MAX(IF((ProjectInfoTable[ProjectName]=DiscreteStatsTable[[#This Row],[ProjectName]]),(ProjectInfoTable[ProjectName]=DiscreteStatsTable[[#This Row],[ProjectName]])*ProjectInfoTable[ConfidenceInterval]))</f>
        <v>0.95</v>
      </c>
      <c r="Q1765" s="5">
        <f>IF(AND(DiscreteStatsTable[[#This Row],[RepsWithStatObserved]]=1,Y1765=0),200000000000000000000,IFERROR(_xlfn.T.INV.2T(1 -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65" s="5" cm="1">
        <f t="array" ref="R1765">MIN(IF((DiscreteStatsTable[GroupByKey]=DiscreteStatsTable[[#This Row],[GroupByKey]]),(DiscreteStatsTable[GroupByKey]=DiscreteStatsTable[[#This Row],[GroupByKey]])*DiscreteStatsTable[Average]))</f>
        <v>0.236354649964713</v>
      </c>
      <c r="S1765" s="5" cm="1">
        <f t="array" ref="S1765">MAX(IF((DiscreteStatsTable[GroupByKey]=DiscreteStatsTable[[#This Row],[GroupByKey]]),(DiscreteStatsTable[GroupByKey]=DiscreteStatsTable[[#This Row],[GroupByKey]])*DiscreteStatsTable[Average]))</f>
        <v>0.84332272253388396</v>
      </c>
      <c r="T1765" s="5" cm="1">
        <f t="array" ref="T1765">MIN(IF((DiscreteStatsTable[GroupByKey]=DiscreteStatsTable[[#This Row],[GroupByKey]]),(DiscreteStatsTable[GroupByKey]=DiscreteStatsTable[[#This Row],[GroupByKey]])*DiscreteStatsTable[Minimum]))</f>
        <v>0</v>
      </c>
      <c r="U1765" s="5" cm="1">
        <f t="array" ref="U1765">MAX(IF((DiscreteStatsTable[GroupByKey]=DiscreteStatsTable[[#This Row],[GroupByKey]]),(DiscreteStatsTable[GroupByKey]=DiscreteStatsTable[[#This Row],[GroupByKey]])*DiscreteStatsTable[Maximum]))</f>
        <v>8.0759045309264508</v>
      </c>
      <c r="V1765" s="5" cm="1">
        <f t="array" ref="V1765">IFERROR(AVERAGE(IF((DiscreteStatsTable[GroupByKey]=DiscreteStatsTable[[#This Row],[GroupByKey]]),(DiscreteStatsTable[GroupByKey]=DiscreteStatsTable[[#This Row],[GroupByKey]])*DiscreteStatsTable[NumberObservations])),0)</f>
        <v>307.5</v>
      </c>
      <c r="W1765" s="5">
        <f>IF((DiscreteStatsTable[[#This Row],[RepsRequested]]&gt;1),DiscreteStatsTable[[#This Row],[HalfWidth]],DiscreteStatsTable[[#This Row],[BatchMeansHalfWidth]])</f>
        <v>3.0708264760319272E-2</v>
      </c>
      <c r="X1765" s="5" cm="1">
        <f t="array" ref="X1765">COUNT(IF((DiscreteStatsTable[GroupByKey]=DiscreteStatsTable[[#This Row],[GroupByKey]]),(DiscreteStatsTable[GroupByKey]=DiscreteStatsTable[[#This Row],[GroupByKey]])*DiscreteStatsTable[Replication]))</f>
        <v>50</v>
      </c>
      <c r="Y1765" s="5">
        <f>IF(DiscreteStatsTable[[#This Row],[RepsRequested]]=DiscreteStatsTable[[#This Row],[RepsWithStatObserved]],1,0)</f>
        <v>1</v>
      </c>
    </row>
    <row r="1766" spans="1:25" x14ac:dyDescent="0.25">
      <c r="A1766" t="s">
        <v>68</v>
      </c>
      <c r="B1766" t="s">
        <v>70</v>
      </c>
      <c r="C1766">
        <v>33</v>
      </c>
      <c r="D1766" t="s">
        <v>100</v>
      </c>
      <c r="E1766" t="s">
        <v>80</v>
      </c>
      <c r="F1766" t="s">
        <v>81</v>
      </c>
      <c r="G1766">
        <v>0</v>
      </c>
      <c r="H1766">
        <v>2E+20</v>
      </c>
      <c r="I1766">
        <v>0</v>
      </c>
      <c r="J1766">
        <v>0</v>
      </c>
      <c r="K1766">
        <v>306</v>
      </c>
      <c r="L176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66" s="5" cm="1">
        <f t="array" ref="M1766">MAX(IF((ProjectInfoTable[ProjectName]=DiscreteStatsTable[[#This Row],[ProjectName]]),(ProjectInfoTable[ProjectName]=DiscreteStatsTable[[#This Row],[ProjectName]])*ProjectInfoTable[NumberOfReplications]))</f>
        <v>50</v>
      </c>
      <c r="N1766" s="5" cm="1">
        <f t="array" ref="N1766">IFERROR(AVERAGE(IF((DiscreteStatsTable[GroupByKey]=DiscreteStatsTable[[#This Row],[GroupByKey]]),(DiscreteStatsTable[GroupByKey]=DiscreteStatsTable[[#This Row],[GroupByKey]])*DiscreteStatsTable[Average])),0)</f>
        <v>0</v>
      </c>
      <c r="O1766" s="5" cm="1">
        <f t="array" ref="O1766">IFERROR(_xlfn.STDEV.S(IF((DiscreteStatsTable[GroupByKey]=DiscreteStatsTable[[#This Row],[GroupByKey]]),(DiscreteStatsTable[GroupByKey]=DiscreteStatsTable[[#This Row],[GroupByKey]])*DiscreteStatsTable[Average])),0)</f>
        <v>0</v>
      </c>
      <c r="P1766" s="5" cm="1">
        <f t="array" ref="P1766">MAX(IF((ProjectInfoTable[ProjectName]=DiscreteStatsTable[[#This Row],[ProjectName]]),(ProjectInfoTable[ProjectName]=DiscreteStatsTable[[#This Row],[ProjectName]])*ProjectInfoTable[ConfidenceInterval]))</f>
        <v>0.95</v>
      </c>
      <c r="Q1766" s="5">
        <f>IF(AND(DiscreteStatsTable[[#This Row],[RepsWithStatObserved]]=1,Y1766=0),200000000000000000000,IFERROR(_xlfn.T.INV.2T(1 -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6" s="5" cm="1">
        <f t="array" ref="R1766">MIN(IF((DiscreteStatsTable[GroupByKey]=DiscreteStatsTable[[#This Row],[GroupByKey]]),(DiscreteStatsTable[GroupByKey]=DiscreteStatsTable[[#This Row],[GroupByKey]])*DiscreteStatsTable[Average]))</f>
        <v>0</v>
      </c>
      <c r="S1766" s="5" cm="1">
        <f t="array" ref="S1766">MAX(IF((DiscreteStatsTable[GroupByKey]=DiscreteStatsTable[[#This Row],[GroupByKey]]),(DiscreteStatsTable[GroupByKey]=DiscreteStatsTable[[#This Row],[GroupByKey]])*DiscreteStatsTable[Average]))</f>
        <v>0</v>
      </c>
      <c r="T1766" s="5" cm="1">
        <f t="array" ref="T1766">MIN(IF((DiscreteStatsTable[GroupByKey]=DiscreteStatsTable[[#This Row],[GroupByKey]]),(DiscreteStatsTable[GroupByKey]=DiscreteStatsTable[[#This Row],[GroupByKey]])*DiscreteStatsTable[Minimum]))</f>
        <v>0</v>
      </c>
      <c r="U1766" s="5" cm="1">
        <f t="array" ref="U1766">MAX(IF((DiscreteStatsTable[GroupByKey]=DiscreteStatsTable[[#This Row],[GroupByKey]]),(DiscreteStatsTable[GroupByKey]=DiscreteStatsTable[[#This Row],[GroupByKey]])*DiscreteStatsTable[Maximum]))</f>
        <v>0</v>
      </c>
      <c r="V1766" s="5" cm="1">
        <f t="array" ref="V1766">IFERROR(AVERAGE(IF((DiscreteStatsTable[GroupByKey]=DiscreteStatsTable[[#This Row],[GroupByKey]]),(DiscreteStatsTable[GroupByKey]=DiscreteStatsTable[[#This Row],[GroupByKey]])*DiscreteStatsTable[NumberObservations])),0)</f>
        <v>307.5</v>
      </c>
      <c r="W1766" s="5">
        <f>IF((DiscreteStatsTable[[#This Row],[RepsRequested]]&gt;1),DiscreteStatsTable[[#This Row],[HalfWidth]],DiscreteStatsTable[[#This Row],[BatchMeansHalfWidth]])</f>
        <v>0</v>
      </c>
      <c r="X1766" s="5" cm="1">
        <f t="array" ref="X1766">COUNT(IF((DiscreteStatsTable[GroupByKey]=DiscreteStatsTable[[#This Row],[GroupByKey]]),(DiscreteStatsTable[GroupByKey]=DiscreteStatsTable[[#This Row],[GroupByKey]])*DiscreteStatsTable[Replication]))</f>
        <v>50</v>
      </c>
      <c r="Y1766" s="5">
        <f>IF(DiscreteStatsTable[[#This Row],[RepsRequested]]=DiscreteStatsTable[[#This Row],[RepsWithStatObserved]],1,0)</f>
        <v>1</v>
      </c>
    </row>
    <row r="1767" spans="1:25" x14ac:dyDescent="0.25">
      <c r="A1767" t="s">
        <v>68</v>
      </c>
      <c r="B1767" t="s">
        <v>70</v>
      </c>
      <c r="C1767">
        <v>33</v>
      </c>
      <c r="D1767" t="s">
        <v>100</v>
      </c>
      <c r="E1767" t="s">
        <v>82</v>
      </c>
      <c r="F1767" t="s">
        <v>81</v>
      </c>
      <c r="G1767">
        <v>0.42723571446528202</v>
      </c>
      <c r="H1767">
        <v>2E+20</v>
      </c>
      <c r="I1767">
        <v>0</v>
      </c>
      <c r="J1767">
        <v>3.7861756936146098</v>
      </c>
      <c r="K1767">
        <v>306</v>
      </c>
      <c r="L176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67" s="5" cm="1">
        <f t="array" ref="M1767">MAX(IF((ProjectInfoTable[ProjectName]=DiscreteStatsTable[[#This Row],[ProjectName]]),(ProjectInfoTable[ProjectName]=DiscreteStatsTable[[#This Row],[ProjectName]])*ProjectInfoTable[NumberOfReplications]))</f>
        <v>50</v>
      </c>
      <c r="N1767" s="5" cm="1">
        <f t="array" ref="N1767">IFERROR(AVERAGE(IF((DiscreteStatsTable[GroupByKey]=DiscreteStatsTable[[#This Row],[GroupByKey]]),(DiscreteStatsTable[GroupByKey]=DiscreteStatsTable[[#This Row],[GroupByKey]])*DiscreteStatsTable[Average])),0)</f>
        <v>0.39524732892948572</v>
      </c>
      <c r="O1767" s="5" cm="1">
        <f t="array" ref="O1767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67" s="5" cm="1">
        <f t="array" ref="P1767">MAX(IF((ProjectInfoTable[ProjectName]=DiscreteStatsTable[[#This Row],[ProjectName]]),(ProjectInfoTable[ProjectName]=DiscreteStatsTable[[#This Row],[ProjectName]])*ProjectInfoTable[ConfidenceInterval]))</f>
        <v>0.95</v>
      </c>
      <c r="Q1767" s="5">
        <f>IF(AND(DiscreteStatsTable[[#This Row],[RepsWithStatObserved]]=1,Y1767=0),200000000000000000000,IFERROR(_xlfn.T.INV.2T(1 -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67" s="5" cm="1">
        <f t="array" ref="R1767">MIN(IF((DiscreteStatsTable[GroupByKey]=DiscreteStatsTable[[#This Row],[GroupByKey]]),(DiscreteStatsTable[GroupByKey]=DiscreteStatsTable[[#This Row],[GroupByKey]])*DiscreteStatsTable[Average]))</f>
        <v>0.236354649964713</v>
      </c>
      <c r="S1767" s="5" cm="1">
        <f t="array" ref="S1767">MAX(IF((DiscreteStatsTable[GroupByKey]=DiscreteStatsTable[[#This Row],[GroupByKey]]),(DiscreteStatsTable[GroupByKey]=DiscreteStatsTable[[#This Row],[GroupByKey]])*DiscreteStatsTable[Average]))</f>
        <v>0.84332272253388396</v>
      </c>
      <c r="T1767" s="5" cm="1">
        <f t="array" ref="T1767">MIN(IF((DiscreteStatsTable[GroupByKey]=DiscreteStatsTable[[#This Row],[GroupByKey]]),(DiscreteStatsTable[GroupByKey]=DiscreteStatsTable[[#This Row],[GroupByKey]])*DiscreteStatsTable[Minimum]))</f>
        <v>0</v>
      </c>
      <c r="U1767" s="5" cm="1">
        <f t="array" ref="U1767">MAX(IF((DiscreteStatsTable[GroupByKey]=DiscreteStatsTable[[#This Row],[GroupByKey]]),(DiscreteStatsTable[GroupByKey]=DiscreteStatsTable[[#This Row],[GroupByKey]])*DiscreteStatsTable[Maximum]))</f>
        <v>8.0759045309264508</v>
      </c>
      <c r="V1767" s="5" cm="1">
        <f t="array" ref="V1767">IFERROR(AVERAGE(IF((DiscreteStatsTable[GroupByKey]=DiscreteStatsTable[[#This Row],[GroupByKey]]),(DiscreteStatsTable[GroupByKey]=DiscreteStatsTable[[#This Row],[GroupByKey]])*DiscreteStatsTable[NumberObservations])),0)</f>
        <v>307.5</v>
      </c>
      <c r="W1767" s="5">
        <f>IF((DiscreteStatsTable[[#This Row],[RepsRequested]]&gt;1),DiscreteStatsTable[[#This Row],[HalfWidth]],DiscreteStatsTable[[#This Row],[BatchMeansHalfWidth]])</f>
        <v>3.0708264760319272E-2</v>
      </c>
      <c r="X1767" s="5" cm="1">
        <f t="array" ref="X1767">COUNT(IF((DiscreteStatsTable[GroupByKey]=DiscreteStatsTable[[#This Row],[GroupByKey]]),(DiscreteStatsTable[GroupByKey]=DiscreteStatsTable[[#This Row],[GroupByKey]])*DiscreteStatsTable[Replication]))</f>
        <v>50</v>
      </c>
      <c r="Y1767" s="5">
        <f>IF(DiscreteStatsTable[[#This Row],[RepsRequested]]=DiscreteStatsTable[[#This Row],[RepsWithStatObserved]],1,0)</f>
        <v>1</v>
      </c>
    </row>
    <row r="1768" spans="1:25" x14ac:dyDescent="0.25">
      <c r="A1768" t="s">
        <v>68</v>
      </c>
      <c r="B1768" t="s">
        <v>70</v>
      </c>
      <c r="C1768">
        <v>34</v>
      </c>
      <c r="D1768" t="s">
        <v>100</v>
      </c>
      <c r="E1768" t="s">
        <v>80</v>
      </c>
      <c r="F1768" t="s">
        <v>81</v>
      </c>
      <c r="G1768">
        <v>0</v>
      </c>
      <c r="H1768">
        <v>2E+20</v>
      </c>
      <c r="I1768">
        <v>0</v>
      </c>
      <c r="J1768">
        <v>0</v>
      </c>
      <c r="K1768">
        <v>315</v>
      </c>
      <c r="L176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68" s="5" cm="1">
        <f t="array" ref="M1768">MAX(IF((ProjectInfoTable[ProjectName]=DiscreteStatsTable[[#This Row],[ProjectName]]),(ProjectInfoTable[ProjectName]=DiscreteStatsTable[[#This Row],[ProjectName]])*ProjectInfoTable[NumberOfReplications]))</f>
        <v>50</v>
      </c>
      <c r="N1768" s="5" cm="1">
        <f t="array" ref="N1768">IFERROR(AVERAGE(IF((DiscreteStatsTable[GroupByKey]=DiscreteStatsTable[[#This Row],[GroupByKey]]),(DiscreteStatsTable[GroupByKey]=DiscreteStatsTable[[#This Row],[GroupByKey]])*DiscreteStatsTable[Average])),0)</f>
        <v>0</v>
      </c>
      <c r="O1768" s="5" cm="1">
        <f t="array" ref="O1768">IFERROR(_xlfn.STDEV.S(IF((DiscreteStatsTable[GroupByKey]=DiscreteStatsTable[[#This Row],[GroupByKey]]),(DiscreteStatsTable[GroupByKey]=DiscreteStatsTable[[#This Row],[GroupByKey]])*DiscreteStatsTable[Average])),0)</f>
        <v>0</v>
      </c>
      <c r="P1768" s="5" cm="1">
        <f t="array" ref="P1768">MAX(IF((ProjectInfoTable[ProjectName]=DiscreteStatsTable[[#This Row],[ProjectName]]),(ProjectInfoTable[ProjectName]=DiscreteStatsTable[[#This Row],[ProjectName]])*ProjectInfoTable[ConfidenceInterval]))</f>
        <v>0.95</v>
      </c>
      <c r="Q1768" s="5">
        <f>IF(AND(DiscreteStatsTable[[#This Row],[RepsWithStatObserved]]=1,Y1768=0),200000000000000000000,IFERROR(_xlfn.T.INV.2T(1 -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8" s="5" cm="1">
        <f t="array" ref="R1768">MIN(IF((DiscreteStatsTable[GroupByKey]=DiscreteStatsTable[[#This Row],[GroupByKey]]),(DiscreteStatsTable[GroupByKey]=DiscreteStatsTable[[#This Row],[GroupByKey]])*DiscreteStatsTable[Average]))</f>
        <v>0</v>
      </c>
      <c r="S1768" s="5" cm="1">
        <f t="array" ref="S1768">MAX(IF((DiscreteStatsTable[GroupByKey]=DiscreteStatsTable[[#This Row],[GroupByKey]]),(DiscreteStatsTable[GroupByKey]=DiscreteStatsTable[[#This Row],[GroupByKey]])*DiscreteStatsTable[Average]))</f>
        <v>0</v>
      </c>
      <c r="T1768" s="5" cm="1">
        <f t="array" ref="T1768">MIN(IF((DiscreteStatsTable[GroupByKey]=DiscreteStatsTable[[#This Row],[GroupByKey]]),(DiscreteStatsTable[GroupByKey]=DiscreteStatsTable[[#This Row],[GroupByKey]])*DiscreteStatsTable[Minimum]))</f>
        <v>0</v>
      </c>
      <c r="U1768" s="5" cm="1">
        <f t="array" ref="U1768">MAX(IF((DiscreteStatsTable[GroupByKey]=DiscreteStatsTable[[#This Row],[GroupByKey]]),(DiscreteStatsTable[GroupByKey]=DiscreteStatsTable[[#This Row],[GroupByKey]])*DiscreteStatsTable[Maximum]))</f>
        <v>0</v>
      </c>
      <c r="V1768" s="5" cm="1">
        <f t="array" ref="V1768">IFERROR(AVERAGE(IF((DiscreteStatsTable[GroupByKey]=DiscreteStatsTable[[#This Row],[GroupByKey]]),(DiscreteStatsTable[GroupByKey]=DiscreteStatsTable[[#This Row],[GroupByKey]])*DiscreteStatsTable[NumberObservations])),0)</f>
        <v>307.5</v>
      </c>
      <c r="W1768" s="5">
        <f>IF((DiscreteStatsTable[[#This Row],[RepsRequested]]&gt;1),DiscreteStatsTable[[#This Row],[HalfWidth]],DiscreteStatsTable[[#This Row],[BatchMeansHalfWidth]])</f>
        <v>0</v>
      </c>
      <c r="X1768" s="5" cm="1">
        <f t="array" ref="X1768">COUNT(IF((DiscreteStatsTable[GroupByKey]=DiscreteStatsTable[[#This Row],[GroupByKey]]),(DiscreteStatsTable[GroupByKey]=DiscreteStatsTable[[#This Row],[GroupByKey]])*DiscreteStatsTable[Replication]))</f>
        <v>50</v>
      </c>
      <c r="Y1768" s="5">
        <f>IF(DiscreteStatsTable[[#This Row],[RepsRequested]]=DiscreteStatsTable[[#This Row],[RepsWithStatObserved]],1,0)</f>
        <v>1</v>
      </c>
    </row>
    <row r="1769" spans="1:25" x14ac:dyDescent="0.25">
      <c r="A1769" t="s">
        <v>68</v>
      </c>
      <c r="B1769" t="s">
        <v>70</v>
      </c>
      <c r="C1769">
        <v>34</v>
      </c>
      <c r="D1769" t="s">
        <v>100</v>
      </c>
      <c r="E1769" t="s">
        <v>82</v>
      </c>
      <c r="F1769" t="s">
        <v>81</v>
      </c>
      <c r="G1769">
        <v>0.84332272253388396</v>
      </c>
      <c r="H1769">
        <v>2E+20</v>
      </c>
      <c r="I1769">
        <v>0</v>
      </c>
      <c r="J1769">
        <v>8.0759045309264508</v>
      </c>
      <c r="K1769">
        <v>315</v>
      </c>
      <c r="L176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69" s="5" cm="1">
        <f t="array" ref="M1769">MAX(IF((ProjectInfoTable[ProjectName]=DiscreteStatsTable[[#This Row],[ProjectName]]),(ProjectInfoTable[ProjectName]=DiscreteStatsTable[[#This Row],[ProjectName]])*ProjectInfoTable[NumberOfReplications]))</f>
        <v>50</v>
      </c>
      <c r="N1769" s="5" cm="1">
        <f t="array" ref="N1769">IFERROR(AVERAGE(IF((DiscreteStatsTable[GroupByKey]=DiscreteStatsTable[[#This Row],[GroupByKey]]),(DiscreteStatsTable[GroupByKey]=DiscreteStatsTable[[#This Row],[GroupByKey]])*DiscreteStatsTable[Average])),0)</f>
        <v>0.39524732892948572</v>
      </c>
      <c r="O1769" s="5" cm="1">
        <f t="array" ref="O1769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69" s="5" cm="1">
        <f t="array" ref="P1769">MAX(IF((ProjectInfoTable[ProjectName]=DiscreteStatsTable[[#This Row],[ProjectName]]),(ProjectInfoTable[ProjectName]=DiscreteStatsTable[[#This Row],[ProjectName]])*ProjectInfoTable[ConfidenceInterval]))</f>
        <v>0.95</v>
      </c>
      <c r="Q1769" s="5">
        <f>IF(AND(DiscreteStatsTable[[#This Row],[RepsWithStatObserved]]=1,Y1769=0),200000000000000000000,IFERROR(_xlfn.T.INV.2T(1 -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69" s="5" cm="1">
        <f t="array" ref="R1769">MIN(IF((DiscreteStatsTable[GroupByKey]=DiscreteStatsTable[[#This Row],[GroupByKey]]),(DiscreteStatsTable[GroupByKey]=DiscreteStatsTable[[#This Row],[GroupByKey]])*DiscreteStatsTable[Average]))</f>
        <v>0.236354649964713</v>
      </c>
      <c r="S1769" s="5" cm="1">
        <f t="array" ref="S1769">MAX(IF((DiscreteStatsTable[GroupByKey]=DiscreteStatsTable[[#This Row],[GroupByKey]]),(DiscreteStatsTable[GroupByKey]=DiscreteStatsTable[[#This Row],[GroupByKey]])*DiscreteStatsTable[Average]))</f>
        <v>0.84332272253388396</v>
      </c>
      <c r="T1769" s="5" cm="1">
        <f t="array" ref="T1769">MIN(IF((DiscreteStatsTable[GroupByKey]=DiscreteStatsTable[[#This Row],[GroupByKey]]),(DiscreteStatsTable[GroupByKey]=DiscreteStatsTable[[#This Row],[GroupByKey]])*DiscreteStatsTable[Minimum]))</f>
        <v>0</v>
      </c>
      <c r="U1769" s="5" cm="1">
        <f t="array" ref="U1769">MAX(IF((DiscreteStatsTable[GroupByKey]=DiscreteStatsTable[[#This Row],[GroupByKey]]),(DiscreteStatsTable[GroupByKey]=DiscreteStatsTable[[#This Row],[GroupByKey]])*DiscreteStatsTable[Maximum]))</f>
        <v>8.0759045309264508</v>
      </c>
      <c r="V1769" s="5" cm="1">
        <f t="array" ref="V1769">IFERROR(AVERAGE(IF((DiscreteStatsTable[GroupByKey]=DiscreteStatsTable[[#This Row],[GroupByKey]]),(DiscreteStatsTable[GroupByKey]=DiscreteStatsTable[[#This Row],[GroupByKey]])*DiscreteStatsTable[NumberObservations])),0)</f>
        <v>307.5</v>
      </c>
      <c r="W1769" s="5">
        <f>IF((DiscreteStatsTable[[#This Row],[RepsRequested]]&gt;1),DiscreteStatsTable[[#This Row],[HalfWidth]],DiscreteStatsTable[[#This Row],[BatchMeansHalfWidth]])</f>
        <v>3.0708264760319272E-2</v>
      </c>
      <c r="X1769" s="5" cm="1">
        <f t="array" ref="X1769">COUNT(IF((DiscreteStatsTable[GroupByKey]=DiscreteStatsTable[[#This Row],[GroupByKey]]),(DiscreteStatsTable[GroupByKey]=DiscreteStatsTable[[#This Row],[GroupByKey]])*DiscreteStatsTable[Replication]))</f>
        <v>50</v>
      </c>
      <c r="Y1769" s="5">
        <f>IF(DiscreteStatsTable[[#This Row],[RepsRequested]]=DiscreteStatsTable[[#This Row],[RepsWithStatObserved]],1,0)</f>
        <v>1</v>
      </c>
    </row>
    <row r="1770" spans="1:25" x14ac:dyDescent="0.25">
      <c r="A1770" t="s">
        <v>68</v>
      </c>
      <c r="B1770" t="s">
        <v>70</v>
      </c>
      <c r="C1770">
        <v>35</v>
      </c>
      <c r="D1770" t="s">
        <v>100</v>
      </c>
      <c r="E1770" t="s">
        <v>80</v>
      </c>
      <c r="F1770" t="s">
        <v>81</v>
      </c>
      <c r="G1770">
        <v>0</v>
      </c>
      <c r="H1770">
        <v>2E+20</v>
      </c>
      <c r="I1770">
        <v>0</v>
      </c>
      <c r="J1770">
        <v>0</v>
      </c>
      <c r="K1770">
        <v>311</v>
      </c>
      <c r="L177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70" s="5" cm="1">
        <f t="array" ref="M1770">MAX(IF((ProjectInfoTable[ProjectName]=DiscreteStatsTable[[#This Row],[ProjectName]]),(ProjectInfoTable[ProjectName]=DiscreteStatsTable[[#This Row],[ProjectName]])*ProjectInfoTable[NumberOfReplications]))</f>
        <v>50</v>
      </c>
      <c r="N1770" s="5" cm="1">
        <f t="array" ref="N1770">IFERROR(AVERAGE(IF((DiscreteStatsTable[GroupByKey]=DiscreteStatsTable[[#This Row],[GroupByKey]]),(DiscreteStatsTable[GroupByKey]=DiscreteStatsTable[[#This Row],[GroupByKey]])*DiscreteStatsTable[Average])),0)</f>
        <v>0</v>
      </c>
      <c r="O1770" s="5" cm="1">
        <f t="array" ref="O1770">IFERROR(_xlfn.STDEV.S(IF((DiscreteStatsTable[GroupByKey]=DiscreteStatsTable[[#This Row],[GroupByKey]]),(DiscreteStatsTable[GroupByKey]=DiscreteStatsTable[[#This Row],[GroupByKey]])*DiscreteStatsTable[Average])),0)</f>
        <v>0</v>
      </c>
      <c r="P1770" s="5" cm="1">
        <f t="array" ref="P1770">MAX(IF((ProjectInfoTable[ProjectName]=DiscreteStatsTable[[#This Row],[ProjectName]]),(ProjectInfoTable[ProjectName]=DiscreteStatsTable[[#This Row],[ProjectName]])*ProjectInfoTable[ConfidenceInterval]))</f>
        <v>0.95</v>
      </c>
      <c r="Q1770" s="5">
        <f>IF(AND(DiscreteStatsTable[[#This Row],[RepsWithStatObserved]]=1,Y1770=0),200000000000000000000,IFERROR(_xlfn.T.INV.2T(1 -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0" s="5" cm="1">
        <f t="array" ref="R1770">MIN(IF((DiscreteStatsTable[GroupByKey]=DiscreteStatsTable[[#This Row],[GroupByKey]]),(DiscreteStatsTable[GroupByKey]=DiscreteStatsTable[[#This Row],[GroupByKey]])*DiscreteStatsTable[Average]))</f>
        <v>0</v>
      </c>
      <c r="S1770" s="5" cm="1">
        <f t="array" ref="S1770">MAX(IF((DiscreteStatsTable[GroupByKey]=DiscreteStatsTable[[#This Row],[GroupByKey]]),(DiscreteStatsTable[GroupByKey]=DiscreteStatsTable[[#This Row],[GroupByKey]])*DiscreteStatsTable[Average]))</f>
        <v>0</v>
      </c>
      <c r="T1770" s="5" cm="1">
        <f t="array" ref="T1770">MIN(IF((DiscreteStatsTable[GroupByKey]=DiscreteStatsTable[[#This Row],[GroupByKey]]),(DiscreteStatsTable[GroupByKey]=DiscreteStatsTable[[#This Row],[GroupByKey]])*DiscreteStatsTable[Minimum]))</f>
        <v>0</v>
      </c>
      <c r="U1770" s="5" cm="1">
        <f t="array" ref="U1770">MAX(IF((DiscreteStatsTable[GroupByKey]=DiscreteStatsTable[[#This Row],[GroupByKey]]),(DiscreteStatsTable[GroupByKey]=DiscreteStatsTable[[#This Row],[GroupByKey]])*DiscreteStatsTable[Maximum]))</f>
        <v>0</v>
      </c>
      <c r="V1770" s="5" cm="1">
        <f t="array" ref="V1770">IFERROR(AVERAGE(IF((DiscreteStatsTable[GroupByKey]=DiscreteStatsTable[[#This Row],[GroupByKey]]),(DiscreteStatsTable[GroupByKey]=DiscreteStatsTable[[#This Row],[GroupByKey]])*DiscreteStatsTable[NumberObservations])),0)</f>
        <v>307.5</v>
      </c>
      <c r="W1770" s="5">
        <f>IF((DiscreteStatsTable[[#This Row],[RepsRequested]]&gt;1),DiscreteStatsTable[[#This Row],[HalfWidth]],DiscreteStatsTable[[#This Row],[BatchMeansHalfWidth]])</f>
        <v>0</v>
      </c>
      <c r="X1770" s="5" cm="1">
        <f t="array" ref="X1770">COUNT(IF((DiscreteStatsTable[GroupByKey]=DiscreteStatsTable[[#This Row],[GroupByKey]]),(DiscreteStatsTable[GroupByKey]=DiscreteStatsTable[[#This Row],[GroupByKey]])*DiscreteStatsTable[Replication]))</f>
        <v>50</v>
      </c>
      <c r="Y1770" s="5">
        <f>IF(DiscreteStatsTable[[#This Row],[RepsRequested]]=DiscreteStatsTable[[#This Row],[RepsWithStatObserved]],1,0)</f>
        <v>1</v>
      </c>
    </row>
    <row r="1771" spans="1:25" x14ac:dyDescent="0.25">
      <c r="A1771" t="s">
        <v>68</v>
      </c>
      <c r="B1771" t="s">
        <v>70</v>
      </c>
      <c r="C1771">
        <v>35</v>
      </c>
      <c r="D1771" t="s">
        <v>100</v>
      </c>
      <c r="E1771" t="s">
        <v>82</v>
      </c>
      <c r="F1771" t="s">
        <v>81</v>
      </c>
      <c r="G1771">
        <v>0.386951015669669</v>
      </c>
      <c r="H1771">
        <v>2E+20</v>
      </c>
      <c r="I1771">
        <v>0</v>
      </c>
      <c r="J1771">
        <v>3.5895673278844198</v>
      </c>
      <c r="K1771">
        <v>311</v>
      </c>
      <c r="L177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71" s="5" cm="1">
        <f t="array" ref="M1771">MAX(IF((ProjectInfoTable[ProjectName]=DiscreteStatsTable[[#This Row],[ProjectName]]),(ProjectInfoTable[ProjectName]=DiscreteStatsTable[[#This Row],[ProjectName]])*ProjectInfoTable[NumberOfReplications]))</f>
        <v>50</v>
      </c>
      <c r="N1771" s="5" cm="1">
        <f t="array" ref="N1771">IFERROR(AVERAGE(IF((DiscreteStatsTable[GroupByKey]=DiscreteStatsTable[[#This Row],[GroupByKey]]),(DiscreteStatsTable[GroupByKey]=DiscreteStatsTable[[#This Row],[GroupByKey]])*DiscreteStatsTable[Average])),0)</f>
        <v>0.39524732892948572</v>
      </c>
      <c r="O1771" s="5" cm="1">
        <f t="array" ref="O1771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71" s="5" cm="1">
        <f t="array" ref="P1771">MAX(IF((ProjectInfoTable[ProjectName]=DiscreteStatsTable[[#This Row],[ProjectName]]),(ProjectInfoTable[ProjectName]=DiscreteStatsTable[[#This Row],[ProjectName]])*ProjectInfoTable[ConfidenceInterval]))</f>
        <v>0.95</v>
      </c>
      <c r="Q1771" s="5">
        <f>IF(AND(DiscreteStatsTable[[#This Row],[RepsWithStatObserved]]=1,Y1771=0),200000000000000000000,IFERROR(_xlfn.T.INV.2T(1 -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71" s="5" cm="1">
        <f t="array" ref="R1771">MIN(IF((DiscreteStatsTable[GroupByKey]=DiscreteStatsTable[[#This Row],[GroupByKey]]),(DiscreteStatsTable[GroupByKey]=DiscreteStatsTable[[#This Row],[GroupByKey]])*DiscreteStatsTable[Average]))</f>
        <v>0.236354649964713</v>
      </c>
      <c r="S1771" s="5" cm="1">
        <f t="array" ref="S1771">MAX(IF((DiscreteStatsTable[GroupByKey]=DiscreteStatsTable[[#This Row],[GroupByKey]]),(DiscreteStatsTable[GroupByKey]=DiscreteStatsTable[[#This Row],[GroupByKey]])*DiscreteStatsTable[Average]))</f>
        <v>0.84332272253388396</v>
      </c>
      <c r="T1771" s="5" cm="1">
        <f t="array" ref="T1771">MIN(IF((DiscreteStatsTable[GroupByKey]=DiscreteStatsTable[[#This Row],[GroupByKey]]),(DiscreteStatsTable[GroupByKey]=DiscreteStatsTable[[#This Row],[GroupByKey]])*DiscreteStatsTable[Minimum]))</f>
        <v>0</v>
      </c>
      <c r="U1771" s="5" cm="1">
        <f t="array" ref="U1771">MAX(IF((DiscreteStatsTable[GroupByKey]=DiscreteStatsTable[[#This Row],[GroupByKey]]),(DiscreteStatsTable[GroupByKey]=DiscreteStatsTable[[#This Row],[GroupByKey]])*DiscreteStatsTable[Maximum]))</f>
        <v>8.0759045309264508</v>
      </c>
      <c r="V1771" s="5" cm="1">
        <f t="array" ref="V1771">IFERROR(AVERAGE(IF((DiscreteStatsTable[GroupByKey]=DiscreteStatsTable[[#This Row],[GroupByKey]]),(DiscreteStatsTable[GroupByKey]=DiscreteStatsTable[[#This Row],[GroupByKey]])*DiscreteStatsTable[NumberObservations])),0)</f>
        <v>307.5</v>
      </c>
      <c r="W1771" s="5">
        <f>IF((DiscreteStatsTable[[#This Row],[RepsRequested]]&gt;1),DiscreteStatsTable[[#This Row],[HalfWidth]],DiscreteStatsTable[[#This Row],[BatchMeansHalfWidth]])</f>
        <v>3.0708264760319272E-2</v>
      </c>
      <c r="X1771" s="5" cm="1">
        <f t="array" ref="X1771">COUNT(IF((DiscreteStatsTable[GroupByKey]=DiscreteStatsTable[[#This Row],[GroupByKey]]),(DiscreteStatsTable[GroupByKey]=DiscreteStatsTable[[#This Row],[GroupByKey]])*DiscreteStatsTable[Replication]))</f>
        <v>50</v>
      </c>
      <c r="Y1771" s="5">
        <f>IF(DiscreteStatsTable[[#This Row],[RepsRequested]]=DiscreteStatsTable[[#This Row],[RepsWithStatObserved]],1,0)</f>
        <v>1</v>
      </c>
    </row>
    <row r="1772" spans="1:25" x14ac:dyDescent="0.25">
      <c r="A1772" t="s">
        <v>68</v>
      </c>
      <c r="B1772" t="s">
        <v>70</v>
      </c>
      <c r="C1772">
        <v>36</v>
      </c>
      <c r="D1772" t="s">
        <v>100</v>
      </c>
      <c r="E1772" t="s">
        <v>80</v>
      </c>
      <c r="F1772" t="s">
        <v>81</v>
      </c>
      <c r="G1772">
        <v>0</v>
      </c>
      <c r="H1772">
        <v>2E+20</v>
      </c>
      <c r="I1772">
        <v>0</v>
      </c>
      <c r="J1772">
        <v>0</v>
      </c>
      <c r="K1772">
        <v>306</v>
      </c>
      <c r="L177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72" s="5" cm="1">
        <f t="array" ref="M1772">MAX(IF((ProjectInfoTable[ProjectName]=DiscreteStatsTable[[#This Row],[ProjectName]]),(ProjectInfoTable[ProjectName]=DiscreteStatsTable[[#This Row],[ProjectName]])*ProjectInfoTable[NumberOfReplications]))</f>
        <v>50</v>
      </c>
      <c r="N1772" s="5" cm="1">
        <f t="array" ref="N1772">IFERROR(AVERAGE(IF((DiscreteStatsTable[GroupByKey]=DiscreteStatsTable[[#This Row],[GroupByKey]]),(DiscreteStatsTable[GroupByKey]=DiscreteStatsTable[[#This Row],[GroupByKey]])*DiscreteStatsTable[Average])),0)</f>
        <v>0</v>
      </c>
      <c r="O1772" s="5" cm="1">
        <f t="array" ref="O1772">IFERROR(_xlfn.STDEV.S(IF((DiscreteStatsTable[GroupByKey]=DiscreteStatsTable[[#This Row],[GroupByKey]]),(DiscreteStatsTable[GroupByKey]=DiscreteStatsTable[[#This Row],[GroupByKey]])*DiscreteStatsTable[Average])),0)</f>
        <v>0</v>
      </c>
      <c r="P1772" s="5" cm="1">
        <f t="array" ref="P1772">MAX(IF((ProjectInfoTable[ProjectName]=DiscreteStatsTable[[#This Row],[ProjectName]]),(ProjectInfoTable[ProjectName]=DiscreteStatsTable[[#This Row],[ProjectName]])*ProjectInfoTable[ConfidenceInterval]))</f>
        <v>0.95</v>
      </c>
      <c r="Q1772" s="5">
        <f>IF(AND(DiscreteStatsTable[[#This Row],[RepsWithStatObserved]]=1,Y1772=0),200000000000000000000,IFERROR(_xlfn.T.INV.2T(1 -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2" s="5" cm="1">
        <f t="array" ref="R1772">MIN(IF((DiscreteStatsTable[GroupByKey]=DiscreteStatsTable[[#This Row],[GroupByKey]]),(DiscreteStatsTable[GroupByKey]=DiscreteStatsTable[[#This Row],[GroupByKey]])*DiscreteStatsTable[Average]))</f>
        <v>0</v>
      </c>
      <c r="S1772" s="5" cm="1">
        <f t="array" ref="S1772">MAX(IF((DiscreteStatsTable[GroupByKey]=DiscreteStatsTable[[#This Row],[GroupByKey]]),(DiscreteStatsTable[GroupByKey]=DiscreteStatsTable[[#This Row],[GroupByKey]])*DiscreteStatsTable[Average]))</f>
        <v>0</v>
      </c>
      <c r="T1772" s="5" cm="1">
        <f t="array" ref="T1772">MIN(IF((DiscreteStatsTable[GroupByKey]=DiscreteStatsTable[[#This Row],[GroupByKey]]),(DiscreteStatsTable[GroupByKey]=DiscreteStatsTable[[#This Row],[GroupByKey]])*DiscreteStatsTable[Minimum]))</f>
        <v>0</v>
      </c>
      <c r="U1772" s="5" cm="1">
        <f t="array" ref="U1772">MAX(IF((DiscreteStatsTable[GroupByKey]=DiscreteStatsTable[[#This Row],[GroupByKey]]),(DiscreteStatsTable[GroupByKey]=DiscreteStatsTable[[#This Row],[GroupByKey]])*DiscreteStatsTable[Maximum]))</f>
        <v>0</v>
      </c>
      <c r="V1772" s="5" cm="1">
        <f t="array" ref="V1772">IFERROR(AVERAGE(IF((DiscreteStatsTable[GroupByKey]=DiscreteStatsTable[[#This Row],[GroupByKey]]),(DiscreteStatsTable[GroupByKey]=DiscreteStatsTable[[#This Row],[GroupByKey]])*DiscreteStatsTable[NumberObservations])),0)</f>
        <v>307.5</v>
      </c>
      <c r="W1772" s="5">
        <f>IF((DiscreteStatsTable[[#This Row],[RepsRequested]]&gt;1),DiscreteStatsTable[[#This Row],[HalfWidth]],DiscreteStatsTable[[#This Row],[BatchMeansHalfWidth]])</f>
        <v>0</v>
      </c>
      <c r="X1772" s="5" cm="1">
        <f t="array" ref="X1772">COUNT(IF((DiscreteStatsTable[GroupByKey]=DiscreteStatsTable[[#This Row],[GroupByKey]]),(DiscreteStatsTable[GroupByKey]=DiscreteStatsTable[[#This Row],[GroupByKey]])*DiscreteStatsTable[Replication]))</f>
        <v>50</v>
      </c>
      <c r="Y1772" s="5">
        <f>IF(DiscreteStatsTable[[#This Row],[RepsRequested]]=DiscreteStatsTable[[#This Row],[RepsWithStatObserved]],1,0)</f>
        <v>1</v>
      </c>
    </row>
    <row r="1773" spans="1:25" x14ac:dyDescent="0.25">
      <c r="A1773" t="s">
        <v>68</v>
      </c>
      <c r="B1773" t="s">
        <v>70</v>
      </c>
      <c r="C1773">
        <v>36</v>
      </c>
      <c r="D1773" t="s">
        <v>100</v>
      </c>
      <c r="E1773" t="s">
        <v>82</v>
      </c>
      <c r="F1773" t="s">
        <v>81</v>
      </c>
      <c r="G1773">
        <v>0.26863224971384397</v>
      </c>
      <c r="H1773">
        <v>2E+20</v>
      </c>
      <c r="I1773">
        <v>0</v>
      </c>
      <c r="J1773">
        <v>2.16615944254352</v>
      </c>
      <c r="K1773">
        <v>306</v>
      </c>
      <c r="L177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73" s="5" cm="1">
        <f t="array" ref="M1773">MAX(IF((ProjectInfoTable[ProjectName]=DiscreteStatsTable[[#This Row],[ProjectName]]),(ProjectInfoTable[ProjectName]=DiscreteStatsTable[[#This Row],[ProjectName]])*ProjectInfoTable[NumberOfReplications]))</f>
        <v>50</v>
      </c>
      <c r="N1773" s="5" cm="1">
        <f t="array" ref="N1773">IFERROR(AVERAGE(IF((DiscreteStatsTable[GroupByKey]=DiscreteStatsTable[[#This Row],[GroupByKey]]),(DiscreteStatsTable[GroupByKey]=DiscreteStatsTable[[#This Row],[GroupByKey]])*DiscreteStatsTable[Average])),0)</f>
        <v>0.39524732892948572</v>
      </c>
      <c r="O1773" s="5" cm="1">
        <f t="array" ref="O1773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73" s="5" cm="1">
        <f t="array" ref="P1773">MAX(IF((ProjectInfoTable[ProjectName]=DiscreteStatsTable[[#This Row],[ProjectName]]),(ProjectInfoTable[ProjectName]=DiscreteStatsTable[[#This Row],[ProjectName]])*ProjectInfoTable[ConfidenceInterval]))</f>
        <v>0.95</v>
      </c>
      <c r="Q1773" s="5">
        <f>IF(AND(DiscreteStatsTable[[#This Row],[RepsWithStatObserved]]=1,Y1773=0),200000000000000000000,IFERROR(_xlfn.T.INV.2T(1 -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73" s="5" cm="1">
        <f t="array" ref="R1773">MIN(IF((DiscreteStatsTable[GroupByKey]=DiscreteStatsTable[[#This Row],[GroupByKey]]),(DiscreteStatsTable[GroupByKey]=DiscreteStatsTable[[#This Row],[GroupByKey]])*DiscreteStatsTable[Average]))</f>
        <v>0.236354649964713</v>
      </c>
      <c r="S1773" s="5" cm="1">
        <f t="array" ref="S1773">MAX(IF((DiscreteStatsTable[GroupByKey]=DiscreteStatsTable[[#This Row],[GroupByKey]]),(DiscreteStatsTable[GroupByKey]=DiscreteStatsTable[[#This Row],[GroupByKey]])*DiscreteStatsTable[Average]))</f>
        <v>0.84332272253388396</v>
      </c>
      <c r="T1773" s="5" cm="1">
        <f t="array" ref="T1773">MIN(IF((DiscreteStatsTable[GroupByKey]=DiscreteStatsTable[[#This Row],[GroupByKey]]),(DiscreteStatsTable[GroupByKey]=DiscreteStatsTable[[#This Row],[GroupByKey]])*DiscreteStatsTable[Minimum]))</f>
        <v>0</v>
      </c>
      <c r="U1773" s="5" cm="1">
        <f t="array" ref="U1773">MAX(IF((DiscreteStatsTable[GroupByKey]=DiscreteStatsTable[[#This Row],[GroupByKey]]),(DiscreteStatsTable[GroupByKey]=DiscreteStatsTable[[#This Row],[GroupByKey]])*DiscreteStatsTable[Maximum]))</f>
        <v>8.0759045309264508</v>
      </c>
      <c r="V1773" s="5" cm="1">
        <f t="array" ref="V1773">IFERROR(AVERAGE(IF((DiscreteStatsTable[GroupByKey]=DiscreteStatsTable[[#This Row],[GroupByKey]]),(DiscreteStatsTable[GroupByKey]=DiscreteStatsTable[[#This Row],[GroupByKey]])*DiscreteStatsTable[NumberObservations])),0)</f>
        <v>307.5</v>
      </c>
      <c r="W1773" s="5">
        <f>IF((DiscreteStatsTable[[#This Row],[RepsRequested]]&gt;1),DiscreteStatsTable[[#This Row],[HalfWidth]],DiscreteStatsTable[[#This Row],[BatchMeansHalfWidth]])</f>
        <v>3.0708264760319272E-2</v>
      </c>
      <c r="X1773" s="5" cm="1">
        <f t="array" ref="X1773">COUNT(IF((DiscreteStatsTable[GroupByKey]=DiscreteStatsTable[[#This Row],[GroupByKey]]),(DiscreteStatsTable[GroupByKey]=DiscreteStatsTable[[#This Row],[GroupByKey]])*DiscreteStatsTable[Replication]))</f>
        <v>50</v>
      </c>
      <c r="Y1773" s="5">
        <f>IF(DiscreteStatsTable[[#This Row],[RepsRequested]]=DiscreteStatsTable[[#This Row],[RepsWithStatObserved]],1,0)</f>
        <v>1</v>
      </c>
    </row>
    <row r="1774" spans="1:25" x14ac:dyDescent="0.25">
      <c r="A1774" t="s">
        <v>68</v>
      </c>
      <c r="B1774" t="s">
        <v>70</v>
      </c>
      <c r="C1774">
        <v>37</v>
      </c>
      <c r="D1774" t="s">
        <v>100</v>
      </c>
      <c r="E1774" t="s">
        <v>80</v>
      </c>
      <c r="F1774" t="s">
        <v>81</v>
      </c>
      <c r="G1774">
        <v>0</v>
      </c>
      <c r="H1774">
        <v>2E+20</v>
      </c>
      <c r="I1774">
        <v>0</v>
      </c>
      <c r="J1774">
        <v>0</v>
      </c>
      <c r="K1774">
        <v>313</v>
      </c>
      <c r="L177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74" s="5" cm="1">
        <f t="array" ref="M1774">MAX(IF((ProjectInfoTable[ProjectName]=DiscreteStatsTable[[#This Row],[ProjectName]]),(ProjectInfoTable[ProjectName]=DiscreteStatsTable[[#This Row],[ProjectName]])*ProjectInfoTable[NumberOfReplications]))</f>
        <v>50</v>
      </c>
      <c r="N1774" s="5" cm="1">
        <f t="array" ref="N1774">IFERROR(AVERAGE(IF((DiscreteStatsTable[GroupByKey]=DiscreteStatsTable[[#This Row],[GroupByKey]]),(DiscreteStatsTable[GroupByKey]=DiscreteStatsTable[[#This Row],[GroupByKey]])*DiscreteStatsTable[Average])),0)</f>
        <v>0</v>
      </c>
      <c r="O1774" s="5" cm="1">
        <f t="array" ref="O1774">IFERROR(_xlfn.STDEV.S(IF((DiscreteStatsTable[GroupByKey]=DiscreteStatsTable[[#This Row],[GroupByKey]]),(DiscreteStatsTable[GroupByKey]=DiscreteStatsTable[[#This Row],[GroupByKey]])*DiscreteStatsTable[Average])),0)</f>
        <v>0</v>
      </c>
      <c r="P1774" s="5" cm="1">
        <f t="array" ref="P1774">MAX(IF((ProjectInfoTable[ProjectName]=DiscreteStatsTable[[#This Row],[ProjectName]]),(ProjectInfoTable[ProjectName]=DiscreteStatsTable[[#This Row],[ProjectName]])*ProjectInfoTable[ConfidenceInterval]))</f>
        <v>0.95</v>
      </c>
      <c r="Q1774" s="5">
        <f>IF(AND(DiscreteStatsTable[[#This Row],[RepsWithStatObserved]]=1,Y1774=0),200000000000000000000,IFERROR(_xlfn.T.INV.2T(1 -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4" s="5" cm="1">
        <f t="array" ref="R1774">MIN(IF((DiscreteStatsTable[GroupByKey]=DiscreteStatsTable[[#This Row],[GroupByKey]]),(DiscreteStatsTable[GroupByKey]=DiscreteStatsTable[[#This Row],[GroupByKey]])*DiscreteStatsTable[Average]))</f>
        <v>0</v>
      </c>
      <c r="S1774" s="5" cm="1">
        <f t="array" ref="S1774">MAX(IF((DiscreteStatsTable[GroupByKey]=DiscreteStatsTable[[#This Row],[GroupByKey]]),(DiscreteStatsTable[GroupByKey]=DiscreteStatsTable[[#This Row],[GroupByKey]])*DiscreteStatsTable[Average]))</f>
        <v>0</v>
      </c>
      <c r="T1774" s="5" cm="1">
        <f t="array" ref="T1774">MIN(IF((DiscreteStatsTable[GroupByKey]=DiscreteStatsTable[[#This Row],[GroupByKey]]),(DiscreteStatsTable[GroupByKey]=DiscreteStatsTable[[#This Row],[GroupByKey]])*DiscreteStatsTable[Minimum]))</f>
        <v>0</v>
      </c>
      <c r="U1774" s="5" cm="1">
        <f t="array" ref="U1774">MAX(IF((DiscreteStatsTable[GroupByKey]=DiscreteStatsTable[[#This Row],[GroupByKey]]),(DiscreteStatsTable[GroupByKey]=DiscreteStatsTable[[#This Row],[GroupByKey]])*DiscreteStatsTable[Maximum]))</f>
        <v>0</v>
      </c>
      <c r="V1774" s="5" cm="1">
        <f t="array" ref="V1774">IFERROR(AVERAGE(IF((DiscreteStatsTable[GroupByKey]=DiscreteStatsTable[[#This Row],[GroupByKey]]),(DiscreteStatsTable[GroupByKey]=DiscreteStatsTable[[#This Row],[GroupByKey]])*DiscreteStatsTable[NumberObservations])),0)</f>
        <v>307.5</v>
      </c>
      <c r="W1774" s="5">
        <f>IF((DiscreteStatsTable[[#This Row],[RepsRequested]]&gt;1),DiscreteStatsTable[[#This Row],[HalfWidth]],DiscreteStatsTable[[#This Row],[BatchMeansHalfWidth]])</f>
        <v>0</v>
      </c>
      <c r="X1774" s="5" cm="1">
        <f t="array" ref="X1774">COUNT(IF((DiscreteStatsTable[GroupByKey]=DiscreteStatsTable[[#This Row],[GroupByKey]]),(DiscreteStatsTable[GroupByKey]=DiscreteStatsTable[[#This Row],[GroupByKey]])*DiscreteStatsTable[Replication]))</f>
        <v>50</v>
      </c>
      <c r="Y1774" s="5">
        <f>IF(DiscreteStatsTable[[#This Row],[RepsRequested]]=DiscreteStatsTable[[#This Row],[RepsWithStatObserved]],1,0)</f>
        <v>1</v>
      </c>
    </row>
    <row r="1775" spans="1:25" x14ac:dyDescent="0.25">
      <c r="A1775" t="s">
        <v>68</v>
      </c>
      <c r="B1775" t="s">
        <v>70</v>
      </c>
      <c r="C1775">
        <v>37</v>
      </c>
      <c r="D1775" t="s">
        <v>100</v>
      </c>
      <c r="E1775" t="s">
        <v>82</v>
      </c>
      <c r="F1775" t="s">
        <v>81</v>
      </c>
      <c r="G1775">
        <v>0.44056989457698698</v>
      </c>
      <c r="H1775">
        <v>2E+20</v>
      </c>
      <c r="I1775">
        <v>0</v>
      </c>
      <c r="J1775">
        <v>3.0615284908426501</v>
      </c>
      <c r="K1775">
        <v>313</v>
      </c>
      <c r="L177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75" s="5" cm="1">
        <f t="array" ref="M1775">MAX(IF((ProjectInfoTable[ProjectName]=DiscreteStatsTable[[#This Row],[ProjectName]]),(ProjectInfoTable[ProjectName]=DiscreteStatsTable[[#This Row],[ProjectName]])*ProjectInfoTable[NumberOfReplications]))</f>
        <v>50</v>
      </c>
      <c r="N1775" s="5" cm="1">
        <f t="array" ref="N1775">IFERROR(AVERAGE(IF((DiscreteStatsTable[GroupByKey]=DiscreteStatsTable[[#This Row],[GroupByKey]]),(DiscreteStatsTable[GroupByKey]=DiscreteStatsTable[[#This Row],[GroupByKey]])*DiscreteStatsTable[Average])),0)</f>
        <v>0.39524732892948572</v>
      </c>
      <c r="O1775" s="5" cm="1">
        <f t="array" ref="O1775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75" s="5" cm="1">
        <f t="array" ref="P1775">MAX(IF((ProjectInfoTable[ProjectName]=DiscreteStatsTable[[#This Row],[ProjectName]]),(ProjectInfoTable[ProjectName]=DiscreteStatsTable[[#This Row],[ProjectName]])*ProjectInfoTable[ConfidenceInterval]))</f>
        <v>0.95</v>
      </c>
      <c r="Q1775" s="5">
        <f>IF(AND(DiscreteStatsTable[[#This Row],[RepsWithStatObserved]]=1,Y1775=0),200000000000000000000,IFERROR(_xlfn.T.INV.2T(1 -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75" s="5" cm="1">
        <f t="array" ref="R1775">MIN(IF((DiscreteStatsTable[GroupByKey]=DiscreteStatsTable[[#This Row],[GroupByKey]]),(DiscreteStatsTable[GroupByKey]=DiscreteStatsTable[[#This Row],[GroupByKey]])*DiscreteStatsTable[Average]))</f>
        <v>0.236354649964713</v>
      </c>
      <c r="S1775" s="5" cm="1">
        <f t="array" ref="S1775">MAX(IF((DiscreteStatsTable[GroupByKey]=DiscreteStatsTable[[#This Row],[GroupByKey]]),(DiscreteStatsTable[GroupByKey]=DiscreteStatsTable[[#This Row],[GroupByKey]])*DiscreteStatsTable[Average]))</f>
        <v>0.84332272253388396</v>
      </c>
      <c r="T1775" s="5" cm="1">
        <f t="array" ref="T1775">MIN(IF((DiscreteStatsTable[GroupByKey]=DiscreteStatsTable[[#This Row],[GroupByKey]]),(DiscreteStatsTable[GroupByKey]=DiscreteStatsTable[[#This Row],[GroupByKey]])*DiscreteStatsTable[Minimum]))</f>
        <v>0</v>
      </c>
      <c r="U1775" s="5" cm="1">
        <f t="array" ref="U1775">MAX(IF((DiscreteStatsTable[GroupByKey]=DiscreteStatsTable[[#This Row],[GroupByKey]]),(DiscreteStatsTable[GroupByKey]=DiscreteStatsTable[[#This Row],[GroupByKey]])*DiscreteStatsTable[Maximum]))</f>
        <v>8.0759045309264508</v>
      </c>
      <c r="V1775" s="5" cm="1">
        <f t="array" ref="V1775">IFERROR(AVERAGE(IF((DiscreteStatsTable[GroupByKey]=DiscreteStatsTable[[#This Row],[GroupByKey]]),(DiscreteStatsTable[GroupByKey]=DiscreteStatsTable[[#This Row],[GroupByKey]])*DiscreteStatsTable[NumberObservations])),0)</f>
        <v>307.5</v>
      </c>
      <c r="W1775" s="5">
        <f>IF((DiscreteStatsTable[[#This Row],[RepsRequested]]&gt;1),DiscreteStatsTable[[#This Row],[HalfWidth]],DiscreteStatsTable[[#This Row],[BatchMeansHalfWidth]])</f>
        <v>3.0708264760319272E-2</v>
      </c>
      <c r="X1775" s="5" cm="1">
        <f t="array" ref="X1775">COUNT(IF((DiscreteStatsTable[GroupByKey]=DiscreteStatsTable[[#This Row],[GroupByKey]]),(DiscreteStatsTable[GroupByKey]=DiscreteStatsTable[[#This Row],[GroupByKey]])*DiscreteStatsTable[Replication]))</f>
        <v>50</v>
      </c>
      <c r="Y1775" s="5">
        <f>IF(DiscreteStatsTable[[#This Row],[RepsRequested]]=DiscreteStatsTable[[#This Row],[RepsWithStatObserved]],1,0)</f>
        <v>1</v>
      </c>
    </row>
    <row r="1776" spans="1:25" x14ac:dyDescent="0.25">
      <c r="A1776" t="s">
        <v>68</v>
      </c>
      <c r="B1776" t="s">
        <v>70</v>
      </c>
      <c r="C1776">
        <v>38</v>
      </c>
      <c r="D1776" t="s">
        <v>100</v>
      </c>
      <c r="E1776" t="s">
        <v>80</v>
      </c>
      <c r="F1776" t="s">
        <v>81</v>
      </c>
      <c r="G1776">
        <v>0</v>
      </c>
      <c r="H1776">
        <v>2E+20</v>
      </c>
      <c r="I1776">
        <v>0</v>
      </c>
      <c r="J1776">
        <v>0</v>
      </c>
      <c r="K1776">
        <v>311</v>
      </c>
      <c r="L177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76" s="5" cm="1">
        <f t="array" ref="M1776">MAX(IF((ProjectInfoTable[ProjectName]=DiscreteStatsTable[[#This Row],[ProjectName]]),(ProjectInfoTable[ProjectName]=DiscreteStatsTable[[#This Row],[ProjectName]])*ProjectInfoTable[NumberOfReplications]))</f>
        <v>50</v>
      </c>
      <c r="N1776" s="5" cm="1">
        <f t="array" ref="N1776">IFERROR(AVERAGE(IF((DiscreteStatsTable[GroupByKey]=DiscreteStatsTable[[#This Row],[GroupByKey]]),(DiscreteStatsTable[GroupByKey]=DiscreteStatsTable[[#This Row],[GroupByKey]])*DiscreteStatsTable[Average])),0)</f>
        <v>0</v>
      </c>
      <c r="O1776" s="5" cm="1">
        <f t="array" ref="O1776">IFERROR(_xlfn.STDEV.S(IF((DiscreteStatsTable[GroupByKey]=DiscreteStatsTable[[#This Row],[GroupByKey]]),(DiscreteStatsTable[GroupByKey]=DiscreteStatsTable[[#This Row],[GroupByKey]])*DiscreteStatsTable[Average])),0)</f>
        <v>0</v>
      </c>
      <c r="P1776" s="5" cm="1">
        <f t="array" ref="P1776">MAX(IF((ProjectInfoTable[ProjectName]=DiscreteStatsTable[[#This Row],[ProjectName]]),(ProjectInfoTable[ProjectName]=DiscreteStatsTable[[#This Row],[ProjectName]])*ProjectInfoTable[ConfidenceInterval]))</f>
        <v>0.95</v>
      </c>
      <c r="Q1776" s="5">
        <f>IF(AND(DiscreteStatsTable[[#This Row],[RepsWithStatObserved]]=1,Y1776=0),200000000000000000000,IFERROR(_xlfn.T.INV.2T(1 -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6" s="5" cm="1">
        <f t="array" ref="R1776">MIN(IF((DiscreteStatsTable[GroupByKey]=DiscreteStatsTable[[#This Row],[GroupByKey]]),(DiscreteStatsTable[GroupByKey]=DiscreteStatsTable[[#This Row],[GroupByKey]])*DiscreteStatsTable[Average]))</f>
        <v>0</v>
      </c>
      <c r="S1776" s="5" cm="1">
        <f t="array" ref="S1776">MAX(IF((DiscreteStatsTable[GroupByKey]=DiscreteStatsTable[[#This Row],[GroupByKey]]),(DiscreteStatsTable[GroupByKey]=DiscreteStatsTable[[#This Row],[GroupByKey]])*DiscreteStatsTable[Average]))</f>
        <v>0</v>
      </c>
      <c r="T1776" s="5" cm="1">
        <f t="array" ref="T1776">MIN(IF((DiscreteStatsTable[GroupByKey]=DiscreteStatsTable[[#This Row],[GroupByKey]]),(DiscreteStatsTable[GroupByKey]=DiscreteStatsTable[[#This Row],[GroupByKey]])*DiscreteStatsTable[Minimum]))</f>
        <v>0</v>
      </c>
      <c r="U1776" s="5" cm="1">
        <f t="array" ref="U1776">MAX(IF((DiscreteStatsTable[GroupByKey]=DiscreteStatsTable[[#This Row],[GroupByKey]]),(DiscreteStatsTable[GroupByKey]=DiscreteStatsTable[[#This Row],[GroupByKey]])*DiscreteStatsTable[Maximum]))</f>
        <v>0</v>
      </c>
      <c r="V1776" s="5" cm="1">
        <f t="array" ref="V1776">IFERROR(AVERAGE(IF((DiscreteStatsTable[GroupByKey]=DiscreteStatsTable[[#This Row],[GroupByKey]]),(DiscreteStatsTable[GroupByKey]=DiscreteStatsTable[[#This Row],[GroupByKey]])*DiscreteStatsTable[NumberObservations])),0)</f>
        <v>307.5</v>
      </c>
      <c r="W1776" s="5">
        <f>IF((DiscreteStatsTable[[#This Row],[RepsRequested]]&gt;1),DiscreteStatsTable[[#This Row],[HalfWidth]],DiscreteStatsTable[[#This Row],[BatchMeansHalfWidth]])</f>
        <v>0</v>
      </c>
      <c r="X1776" s="5" cm="1">
        <f t="array" ref="X1776">COUNT(IF((DiscreteStatsTable[GroupByKey]=DiscreteStatsTable[[#This Row],[GroupByKey]]),(DiscreteStatsTable[GroupByKey]=DiscreteStatsTable[[#This Row],[GroupByKey]])*DiscreteStatsTable[Replication]))</f>
        <v>50</v>
      </c>
      <c r="Y1776" s="5">
        <f>IF(DiscreteStatsTable[[#This Row],[RepsRequested]]=DiscreteStatsTable[[#This Row],[RepsWithStatObserved]],1,0)</f>
        <v>1</v>
      </c>
    </row>
    <row r="1777" spans="1:25" x14ac:dyDescent="0.25">
      <c r="A1777" t="s">
        <v>68</v>
      </c>
      <c r="B1777" t="s">
        <v>70</v>
      </c>
      <c r="C1777">
        <v>38</v>
      </c>
      <c r="D1777" t="s">
        <v>100</v>
      </c>
      <c r="E1777" t="s">
        <v>82</v>
      </c>
      <c r="F1777" t="s">
        <v>81</v>
      </c>
      <c r="G1777">
        <v>0.41187278241109399</v>
      </c>
      <c r="H1777">
        <v>2E+20</v>
      </c>
      <c r="I1777">
        <v>0</v>
      </c>
      <c r="J1777">
        <v>5.2898637646474098</v>
      </c>
      <c r="K1777">
        <v>311</v>
      </c>
      <c r="L177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77" s="5" cm="1">
        <f t="array" ref="M1777">MAX(IF((ProjectInfoTable[ProjectName]=DiscreteStatsTable[[#This Row],[ProjectName]]),(ProjectInfoTable[ProjectName]=DiscreteStatsTable[[#This Row],[ProjectName]])*ProjectInfoTable[NumberOfReplications]))</f>
        <v>50</v>
      </c>
      <c r="N1777" s="5" cm="1">
        <f t="array" ref="N1777">IFERROR(AVERAGE(IF((DiscreteStatsTable[GroupByKey]=DiscreteStatsTable[[#This Row],[GroupByKey]]),(DiscreteStatsTable[GroupByKey]=DiscreteStatsTable[[#This Row],[GroupByKey]])*DiscreteStatsTable[Average])),0)</f>
        <v>0.39524732892948572</v>
      </c>
      <c r="O1777" s="5" cm="1">
        <f t="array" ref="O1777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77" s="5" cm="1">
        <f t="array" ref="P1777">MAX(IF((ProjectInfoTable[ProjectName]=DiscreteStatsTable[[#This Row],[ProjectName]]),(ProjectInfoTable[ProjectName]=DiscreteStatsTable[[#This Row],[ProjectName]])*ProjectInfoTable[ConfidenceInterval]))</f>
        <v>0.95</v>
      </c>
      <c r="Q1777" s="5">
        <f>IF(AND(DiscreteStatsTable[[#This Row],[RepsWithStatObserved]]=1,Y1777=0),200000000000000000000,IFERROR(_xlfn.T.INV.2T(1 -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77" s="5" cm="1">
        <f t="array" ref="R1777">MIN(IF((DiscreteStatsTable[GroupByKey]=DiscreteStatsTable[[#This Row],[GroupByKey]]),(DiscreteStatsTable[GroupByKey]=DiscreteStatsTable[[#This Row],[GroupByKey]])*DiscreteStatsTable[Average]))</f>
        <v>0.236354649964713</v>
      </c>
      <c r="S1777" s="5" cm="1">
        <f t="array" ref="S1777">MAX(IF((DiscreteStatsTable[GroupByKey]=DiscreteStatsTable[[#This Row],[GroupByKey]]),(DiscreteStatsTable[GroupByKey]=DiscreteStatsTable[[#This Row],[GroupByKey]])*DiscreteStatsTable[Average]))</f>
        <v>0.84332272253388396</v>
      </c>
      <c r="T1777" s="5" cm="1">
        <f t="array" ref="T1777">MIN(IF((DiscreteStatsTable[GroupByKey]=DiscreteStatsTable[[#This Row],[GroupByKey]]),(DiscreteStatsTable[GroupByKey]=DiscreteStatsTable[[#This Row],[GroupByKey]])*DiscreteStatsTable[Minimum]))</f>
        <v>0</v>
      </c>
      <c r="U1777" s="5" cm="1">
        <f t="array" ref="U1777">MAX(IF((DiscreteStatsTable[GroupByKey]=DiscreteStatsTable[[#This Row],[GroupByKey]]),(DiscreteStatsTable[GroupByKey]=DiscreteStatsTable[[#This Row],[GroupByKey]])*DiscreteStatsTable[Maximum]))</f>
        <v>8.0759045309264508</v>
      </c>
      <c r="V1777" s="5" cm="1">
        <f t="array" ref="V1777">IFERROR(AVERAGE(IF((DiscreteStatsTable[GroupByKey]=DiscreteStatsTable[[#This Row],[GroupByKey]]),(DiscreteStatsTable[GroupByKey]=DiscreteStatsTable[[#This Row],[GroupByKey]])*DiscreteStatsTable[NumberObservations])),0)</f>
        <v>307.5</v>
      </c>
      <c r="W1777" s="5">
        <f>IF((DiscreteStatsTable[[#This Row],[RepsRequested]]&gt;1),DiscreteStatsTable[[#This Row],[HalfWidth]],DiscreteStatsTable[[#This Row],[BatchMeansHalfWidth]])</f>
        <v>3.0708264760319272E-2</v>
      </c>
      <c r="X1777" s="5" cm="1">
        <f t="array" ref="X1777">COUNT(IF((DiscreteStatsTable[GroupByKey]=DiscreteStatsTable[[#This Row],[GroupByKey]]),(DiscreteStatsTable[GroupByKey]=DiscreteStatsTable[[#This Row],[GroupByKey]])*DiscreteStatsTable[Replication]))</f>
        <v>50</v>
      </c>
      <c r="Y1777" s="5">
        <f>IF(DiscreteStatsTable[[#This Row],[RepsRequested]]=DiscreteStatsTable[[#This Row],[RepsWithStatObserved]],1,0)</f>
        <v>1</v>
      </c>
    </row>
    <row r="1778" spans="1:25" x14ac:dyDescent="0.25">
      <c r="A1778" t="s">
        <v>68</v>
      </c>
      <c r="B1778" t="s">
        <v>70</v>
      </c>
      <c r="C1778">
        <v>39</v>
      </c>
      <c r="D1778" t="s">
        <v>100</v>
      </c>
      <c r="E1778" t="s">
        <v>80</v>
      </c>
      <c r="F1778" t="s">
        <v>81</v>
      </c>
      <c r="G1778">
        <v>0</v>
      </c>
      <c r="H1778">
        <v>2E+20</v>
      </c>
      <c r="I1778">
        <v>0</v>
      </c>
      <c r="J1778">
        <v>0</v>
      </c>
      <c r="K1778">
        <v>300</v>
      </c>
      <c r="L177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78" s="5" cm="1">
        <f t="array" ref="M1778">MAX(IF((ProjectInfoTable[ProjectName]=DiscreteStatsTable[[#This Row],[ProjectName]]),(ProjectInfoTable[ProjectName]=DiscreteStatsTable[[#This Row],[ProjectName]])*ProjectInfoTable[NumberOfReplications]))</f>
        <v>50</v>
      </c>
      <c r="N1778" s="5" cm="1">
        <f t="array" ref="N1778">IFERROR(AVERAGE(IF((DiscreteStatsTable[GroupByKey]=DiscreteStatsTable[[#This Row],[GroupByKey]]),(DiscreteStatsTable[GroupByKey]=DiscreteStatsTable[[#This Row],[GroupByKey]])*DiscreteStatsTable[Average])),0)</f>
        <v>0</v>
      </c>
      <c r="O1778" s="5" cm="1">
        <f t="array" ref="O1778">IFERROR(_xlfn.STDEV.S(IF((DiscreteStatsTable[GroupByKey]=DiscreteStatsTable[[#This Row],[GroupByKey]]),(DiscreteStatsTable[GroupByKey]=DiscreteStatsTable[[#This Row],[GroupByKey]])*DiscreteStatsTable[Average])),0)</f>
        <v>0</v>
      </c>
      <c r="P1778" s="5" cm="1">
        <f t="array" ref="P1778">MAX(IF((ProjectInfoTable[ProjectName]=DiscreteStatsTable[[#This Row],[ProjectName]]),(ProjectInfoTable[ProjectName]=DiscreteStatsTable[[#This Row],[ProjectName]])*ProjectInfoTable[ConfidenceInterval]))</f>
        <v>0.95</v>
      </c>
      <c r="Q1778" s="5">
        <f>IF(AND(DiscreteStatsTable[[#This Row],[RepsWithStatObserved]]=1,Y1778=0),200000000000000000000,IFERROR(_xlfn.T.INV.2T(1 -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8" s="5" cm="1">
        <f t="array" ref="R1778">MIN(IF((DiscreteStatsTable[GroupByKey]=DiscreteStatsTable[[#This Row],[GroupByKey]]),(DiscreteStatsTable[GroupByKey]=DiscreteStatsTable[[#This Row],[GroupByKey]])*DiscreteStatsTable[Average]))</f>
        <v>0</v>
      </c>
      <c r="S1778" s="5" cm="1">
        <f t="array" ref="S1778">MAX(IF((DiscreteStatsTable[GroupByKey]=DiscreteStatsTable[[#This Row],[GroupByKey]]),(DiscreteStatsTable[GroupByKey]=DiscreteStatsTable[[#This Row],[GroupByKey]])*DiscreteStatsTable[Average]))</f>
        <v>0</v>
      </c>
      <c r="T1778" s="5" cm="1">
        <f t="array" ref="T1778">MIN(IF((DiscreteStatsTable[GroupByKey]=DiscreteStatsTable[[#This Row],[GroupByKey]]),(DiscreteStatsTable[GroupByKey]=DiscreteStatsTable[[#This Row],[GroupByKey]])*DiscreteStatsTable[Minimum]))</f>
        <v>0</v>
      </c>
      <c r="U1778" s="5" cm="1">
        <f t="array" ref="U1778">MAX(IF((DiscreteStatsTable[GroupByKey]=DiscreteStatsTable[[#This Row],[GroupByKey]]),(DiscreteStatsTable[GroupByKey]=DiscreteStatsTable[[#This Row],[GroupByKey]])*DiscreteStatsTable[Maximum]))</f>
        <v>0</v>
      </c>
      <c r="V1778" s="5" cm="1">
        <f t="array" ref="V1778">IFERROR(AVERAGE(IF((DiscreteStatsTable[GroupByKey]=DiscreteStatsTable[[#This Row],[GroupByKey]]),(DiscreteStatsTable[GroupByKey]=DiscreteStatsTable[[#This Row],[GroupByKey]])*DiscreteStatsTable[NumberObservations])),0)</f>
        <v>307.5</v>
      </c>
      <c r="W1778" s="5">
        <f>IF((DiscreteStatsTable[[#This Row],[RepsRequested]]&gt;1),DiscreteStatsTable[[#This Row],[HalfWidth]],DiscreteStatsTable[[#This Row],[BatchMeansHalfWidth]])</f>
        <v>0</v>
      </c>
      <c r="X1778" s="5" cm="1">
        <f t="array" ref="X1778">COUNT(IF((DiscreteStatsTable[GroupByKey]=DiscreteStatsTable[[#This Row],[GroupByKey]]),(DiscreteStatsTable[GroupByKey]=DiscreteStatsTable[[#This Row],[GroupByKey]])*DiscreteStatsTable[Replication]))</f>
        <v>50</v>
      </c>
      <c r="Y1778" s="5">
        <f>IF(DiscreteStatsTable[[#This Row],[RepsRequested]]=DiscreteStatsTable[[#This Row],[RepsWithStatObserved]],1,0)</f>
        <v>1</v>
      </c>
    </row>
    <row r="1779" spans="1:25" x14ac:dyDescent="0.25">
      <c r="A1779" t="s">
        <v>68</v>
      </c>
      <c r="B1779" t="s">
        <v>70</v>
      </c>
      <c r="C1779">
        <v>39</v>
      </c>
      <c r="D1779" t="s">
        <v>100</v>
      </c>
      <c r="E1779" t="s">
        <v>82</v>
      </c>
      <c r="F1779" t="s">
        <v>81</v>
      </c>
      <c r="G1779">
        <v>0.29934703496994902</v>
      </c>
      <c r="H1779">
        <v>2E+20</v>
      </c>
      <c r="I1779">
        <v>0</v>
      </c>
      <c r="J1779">
        <v>2.9451149829596401</v>
      </c>
      <c r="K1779">
        <v>300</v>
      </c>
      <c r="L177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79" s="5" cm="1">
        <f t="array" ref="M1779">MAX(IF((ProjectInfoTable[ProjectName]=DiscreteStatsTable[[#This Row],[ProjectName]]),(ProjectInfoTable[ProjectName]=DiscreteStatsTable[[#This Row],[ProjectName]])*ProjectInfoTable[NumberOfReplications]))</f>
        <v>50</v>
      </c>
      <c r="N1779" s="5" cm="1">
        <f t="array" ref="N1779">IFERROR(AVERAGE(IF((DiscreteStatsTable[GroupByKey]=DiscreteStatsTable[[#This Row],[GroupByKey]]),(DiscreteStatsTable[GroupByKey]=DiscreteStatsTable[[#This Row],[GroupByKey]])*DiscreteStatsTable[Average])),0)</f>
        <v>0.39524732892948572</v>
      </c>
      <c r="O1779" s="5" cm="1">
        <f t="array" ref="O1779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79" s="5" cm="1">
        <f t="array" ref="P1779">MAX(IF((ProjectInfoTable[ProjectName]=DiscreteStatsTable[[#This Row],[ProjectName]]),(ProjectInfoTable[ProjectName]=DiscreteStatsTable[[#This Row],[ProjectName]])*ProjectInfoTable[ConfidenceInterval]))</f>
        <v>0.95</v>
      </c>
      <c r="Q1779" s="5">
        <f>IF(AND(DiscreteStatsTable[[#This Row],[RepsWithStatObserved]]=1,Y1779=0),200000000000000000000,IFERROR(_xlfn.T.INV.2T(1 -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79" s="5" cm="1">
        <f t="array" ref="R1779">MIN(IF((DiscreteStatsTable[GroupByKey]=DiscreteStatsTable[[#This Row],[GroupByKey]]),(DiscreteStatsTable[GroupByKey]=DiscreteStatsTable[[#This Row],[GroupByKey]])*DiscreteStatsTable[Average]))</f>
        <v>0.236354649964713</v>
      </c>
      <c r="S1779" s="5" cm="1">
        <f t="array" ref="S1779">MAX(IF((DiscreteStatsTable[GroupByKey]=DiscreteStatsTable[[#This Row],[GroupByKey]]),(DiscreteStatsTable[GroupByKey]=DiscreteStatsTable[[#This Row],[GroupByKey]])*DiscreteStatsTable[Average]))</f>
        <v>0.84332272253388396</v>
      </c>
      <c r="T1779" s="5" cm="1">
        <f t="array" ref="T1779">MIN(IF((DiscreteStatsTable[GroupByKey]=DiscreteStatsTable[[#This Row],[GroupByKey]]),(DiscreteStatsTable[GroupByKey]=DiscreteStatsTable[[#This Row],[GroupByKey]])*DiscreteStatsTable[Minimum]))</f>
        <v>0</v>
      </c>
      <c r="U1779" s="5" cm="1">
        <f t="array" ref="U1779">MAX(IF((DiscreteStatsTable[GroupByKey]=DiscreteStatsTable[[#This Row],[GroupByKey]]),(DiscreteStatsTable[GroupByKey]=DiscreteStatsTable[[#This Row],[GroupByKey]])*DiscreteStatsTable[Maximum]))</f>
        <v>8.0759045309264508</v>
      </c>
      <c r="V1779" s="5" cm="1">
        <f t="array" ref="V1779">IFERROR(AVERAGE(IF((DiscreteStatsTable[GroupByKey]=DiscreteStatsTable[[#This Row],[GroupByKey]]),(DiscreteStatsTable[GroupByKey]=DiscreteStatsTable[[#This Row],[GroupByKey]])*DiscreteStatsTable[NumberObservations])),0)</f>
        <v>307.5</v>
      </c>
      <c r="W1779" s="5">
        <f>IF((DiscreteStatsTable[[#This Row],[RepsRequested]]&gt;1),DiscreteStatsTable[[#This Row],[HalfWidth]],DiscreteStatsTable[[#This Row],[BatchMeansHalfWidth]])</f>
        <v>3.0708264760319272E-2</v>
      </c>
      <c r="X1779" s="5" cm="1">
        <f t="array" ref="X1779">COUNT(IF((DiscreteStatsTable[GroupByKey]=DiscreteStatsTable[[#This Row],[GroupByKey]]),(DiscreteStatsTable[GroupByKey]=DiscreteStatsTable[[#This Row],[GroupByKey]])*DiscreteStatsTable[Replication]))</f>
        <v>50</v>
      </c>
      <c r="Y1779" s="5">
        <f>IF(DiscreteStatsTable[[#This Row],[RepsRequested]]=DiscreteStatsTable[[#This Row],[RepsWithStatObserved]],1,0)</f>
        <v>1</v>
      </c>
    </row>
    <row r="1780" spans="1:25" x14ac:dyDescent="0.25">
      <c r="A1780" t="s">
        <v>68</v>
      </c>
      <c r="B1780" t="s">
        <v>70</v>
      </c>
      <c r="C1780">
        <v>40</v>
      </c>
      <c r="D1780" t="s">
        <v>100</v>
      </c>
      <c r="E1780" t="s">
        <v>80</v>
      </c>
      <c r="F1780" t="s">
        <v>81</v>
      </c>
      <c r="G1780">
        <v>0</v>
      </c>
      <c r="H1780">
        <v>2E+20</v>
      </c>
      <c r="I1780">
        <v>0</v>
      </c>
      <c r="J1780">
        <v>0</v>
      </c>
      <c r="K1780">
        <v>306</v>
      </c>
      <c r="L178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80" s="5" cm="1">
        <f t="array" ref="M1780">MAX(IF((ProjectInfoTable[ProjectName]=DiscreteStatsTable[[#This Row],[ProjectName]]),(ProjectInfoTable[ProjectName]=DiscreteStatsTable[[#This Row],[ProjectName]])*ProjectInfoTable[NumberOfReplications]))</f>
        <v>50</v>
      </c>
      <c r="N1780" s="5" cm="1">
        <f t="array" ref="N1780">IFERROR(AVERAGE(IF((DiscreteStatsTable[GroupByKey]=DiscreteStatsTable[[#This Row],[GroupByKey]]),(DiscreteStatsTable[GroupByKey]=DiscreteStatsTable[[#This Row],[GroupByKey]])*DiscreteStatsTable[Average])),0)</f>
        <v>0</v>
      </c>
      <c r="O1780" s="5" cm="1">
        <f t="array" ref="O1780">IFERROR(_xlfn.STDEV.S(IF((DiscreteStatsTable[GroupByKey]=DiscreteStatsTable[[#This Row],[GroupByKey]]),(DiscreteStatsTable[GroupByKey]=DiscreteStatsTable[[#This Row],[GroupByKey]])*DiscreteStatsTable[Average])),0)</f>
        <v>0</v>
      </c>
      <c r="P1780" s="5" cm="1">
        <f t="array" ref="P1780">MAX(IF((ProjectInfoTable[ProjectName]=DiscreteStatsTable[[#This Row],[ProjectName]]),(ProjectInfoTable[ProjectName]=DiscreteStatsTable[[#This Row],[ProjectName]])*ProjectInfoTable[ConfidenceInterval]))</f>
        <v>0.95</v>
      </c>
      <c r="Q1780" s="5">
        <f>IF(AND(DiscreteStatsTable[[#This Row],[RepsWithStatObserved]]=1,Y1780=0),200000000000000000000,IFERROR(_xlfn.T.INV.2T(1 -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0" s="5" cm="1">
        <f t="array" ref="R1780">MIN(IF((DiscreteStatsTable[GroupByKey]=DiscreteStatsTable[[#This Row],[GroupByKey]]),(DiscreteStatsTable[GroupByKey]=DiscreteStatsTable[[#This Row],[GroupByKey]])*DiscreteStatsTable[Average]))</f>
        <v>0</v>
      </c>
      <c r="S1780" s="5" cm="1">
        <f t="array" ref="S1780">MAX(IF((DiscreteStatsTable[GroupByKey]=DiscreteStatsTable[[#This Row],[GroupByKey]]),(DiscreteStatsTable[GroupByKey]=DiscreteStatsTable[[#This Row],[GroupByKey]])*DiscreteStatsTable[Average]))</f>
        <v>0</v>
      </c>
      <c r="T1780" s="5" cm="1">
        <f t="array" ref="T1780">MIN(IF((DiscreteStatsTable[GroupByKey]=DiscreteStatsTable[[#This Row],[GroupByKey]]),(DiscreteStatsTable[GroupByKey]=DiscreteStatsTable[[#This Row],[GroupByKey]])*DiscreteStatsTable[Minimum]))</f>
        <v>0</v>
      </c>
      <c r="U1780" s="5" cm="1">
        <f t="array" ref="U1780">MAX(IF((DiscreteStatsTable[GroupByKey]=DiscreteStatsTable[[#This Row],[GroupByKey]]),(DiscreteStatsTable[GroupByKey]=DiscreteStatsTable[[#This Row],[GroupByKey]])*DiscreteStatsTable[Maximum]))</f>
        <v>0</v>
      </c>
      <c r="V1780" s="5" cm="1">
        <f t="array" ref="V1780">IFERROR(AVERAGE(IF((DiscreteStatsTable[GroupByKey]=DiscreteStatsTable[[#This Row],[GroupByKey]]),(DiscreteStatsTable[GroupByKey]=DiscreteStatsTable[[#This Row],[GroupByKey]])*DiscreteStatsTable[NumberObservations])),0)</f>
        <v>307.5</v>
      </c>
      <c r="W1780" s="5">
        <f>IF((DiscreteStatsTable[[#This Row],[RepsRequested]]&gt;1),DiscreteStatsTable[[#This Row],[HalfWidth]],DiscreteStatsTable[[#This Row],[BatchMeansHalfWidth]])</f>
        <v>0</v>
      </c>
      <c r="X1780" s="5" cm="1">
        <f t="array" ref="X1780">COUNT(IF((DiscreteStatsTable[GroupByKey]=DiscreteStatsTable[[#This Row],[GroupByKey]]),(DiscreteStatsTable[GroupByKey]=DiscreteStatsTable[[#This Row],[GroupByKey]])*DiscreteStatsTable[Replication]))</f>
        <v>50</v>
      </c>
      <c r="Y1780" s="5">
        <f>IF(DiscreteStatsTable[[#This Row],[RepsRequested]]=DiscreteStatsTable[[#This Row],[RepsWithStatObserved]],1,0)</f>
        <v>1</v>
      </c>
    </row>
    <row r="1781" spans="1:25" x14ac:dyDescent="0.25">
      <c r="A1781" t="s">
        <v>68</v>
      </c>
      <c r="B1781" t="s">
        <v>70</v>
      </c>
      <c r="C1781">
        <v>40</v>
      </c>
      <c r="D1781" t="s">
        <v>100</v>
      </c>
      <c r="E1781" t="s">
        <v>82</v>
      </c>
      <c r="F1781" t="s">
        <v>81</v>
      </c>
      <c r="G1781">
        <v>0.44507026598173599</v>
      </c>
      <c r="H1781">
        <v>2E+20</v>
      </c>
      <c r="I1781">
        <v>0</v>
      </c>
      <c r="J1781">
        <v>4.1672834118503896</v>
      </c>
      <c r="K1781">
        <v>306</v>
      </c>
      <c r="L178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81" s="5" cm="1">
        <f t="array" ref="M1781">MAX(IF((ProjectInfoTable[ProjectName]=DiscreteStatsTable[[#This Row],[ProjectName]]),(ProjectInfoTable[ProjectName]=DiscreteStatsTable[[#This Row],[ProjectName]])*ProjectInfoTable[NumberOfReplications]))</f>
        <v>50</v>
      </c>
      <c r="N1781" s="5" cm="1">
        <f t="array" ref="N1781">IFERROR(AVERAGE(IF((DiscreteStatsTable[GroupByKey]=DiscreteStatsTable[[#This Row],[GroupByKey]]),(DiscreteStatsTable[GroupByKey]=DiscreteStatsTable[[#This Row],[GroupByKey]])*DiscreteStatsTable[Average])),0)</f>
        <v>0.39524732892948572</v>
      </c>
      <c r="O1781" s="5" cm="1">
        <f t="array" ref="O1781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81" s="5" cm="1">
        <f t="array" ref="P1781">MAX(IF((ProjectInfoTable[ProjectName]=DiscreteStatsTable[[#This Row],[ProjectName]]),(ProjectInfoTable[ProjectName]=DiscreteStatsTable[[#This Row],[ProjectName]])*ProjectInfoTable[ConfidenceInterval]))</f>
        <v>0.95</v>
      </c>
      <c r="Q1781" s="5">
        <f>IF(AND(DiscreteStatsTable[[#This Row],[RepsWithStatObserved]]=1,Y1781=0),200000000000000000000,IFERROR(_xlfn.T.INV.2T(1 -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81" s="5" cm="1">
        <f t="array" ref="R1781">MIN(IF((DiscreteStatsTable[GroupByKey]=DiscreteStatsTable[[#This Row],[GroupByKey]]),(DiscreteStatsTable[GroupByKey]=DiscreteStatsTable[[#This Row],[GroupByKey]])*DiscreteStatsTable[Average]))</f>
        <v>0.236354649964713</v>
      </c>
      <c r="S1781" s="5" cm="1">
        <f t="array" ref="S1781">MAX(IF((DiscreteStatsTable[GroupByKey]=DiscreteStatsTable[[#This Row],[GroupByKey]]),(DiscreteStatsTable[GroupByKey]=DiscreteStatsTable[[#This Row],[GroupByKey]])*DiscreteStatsTable[Average]))</f>
        <v>0.84332272253388396</v>
      </c>
      <c r="T1781" s="5" cm="1">
        <f t="array" ref="T1781">MIN(IF((DiscreteStatsTable[GroupByKey]=DiscreteStatsTable[[#This Row],[GroupByKey]]),(DiscreteStatsTable[GroupByKey]=DiscreteStatsTable[[#This Row],[GroupByKey]])*DiscreteStatsTable[Minimum]))</f>
        <v>0</v>
      </c>
      <c r="U1781" s="5" cm="1">
        <f t="array" ref="U1781">MAX(IF((DiscreteStatsTable[GroupByKey]=DiscreteStatsTable[[#This Row],[GroupByKey]]),(DiscreteStatsTable[GroupByKey]=DiscreteStatsTable[[#This Row],[GroupByKey]])*DiscreteStatsTable[Maximum]))</f>
        <v>8.0759045309264508</v>
      </c>
      <c r="V1781" s="5" cm="1">
        <f t="array" ref="V1781">IFERROR(AVERAGE(IF((DiscreteStatsTable[GroupByKey]=DiscreteStatsTable[[#This Row],[GroupByKey]]),(DiscreteStatsTable[GroupByKey]=DiscreteStatsTable[[#This Row],[GroupByKey]])*DiscreteStatsTable[NumberObservations])),0)</f>
        <v>307.5</v>
      </c>
      <c r="W1781" s="5">
        <f>IF((DiscreteStatsTable[[#This Row],[RepsRequested]]&gt;1),DiscreteStatsTable[[#This Row],[HalfWidth]],DiscreteStatsTable[[#This Row],[BatchMeansHalfWidth]])</f>
        <v>3.0708264760319272E-2</v>
      </c>
      <c r="X1781" s="5" cm="1">
        <f t="array" ref="X1781">COUNT(IF((DiscreteStatsTable[GroupByKey]=DiscreteStatsTable[[#This Row],[GroupByKey]]),(DiscreteStatsTable[GroupByKey]=DiscreteStatsTable[[#This Row],[GroupByKey]])*DiscreteStatsTable[Replication]))</f>
        <v>50</v>
      </c>
      <c r="Y1781" s="5">
        <f>IF(DiscreteStatsTable[[#This Row],[RepsRequested]]=DiscreteStatsTable[[#This Row],[RepsWithStatObserved]],1,0)</f>
        <v>1</v>
      </c>
    </row>
    <row r="1782" spans="1:25" x14ac:dyDescent="0.25">
      <c r="A1782" t="s">
        <v>68</v>
      </c>
      <c r="B1782" t="s">
        <v>70</v>
      </c>
      <c r="C1782">
        <v>41</v>
      </c>
      <c r="D1782" t="s">
        <v>100</v>
      </c>
      <c r="E1782" t="s">
        <v>80</v>
      </c>
      <c r="F1782" t="s">
        <v>81</v>
      </c>
      <c r="G1782">
        <v>0</v>
      </c>
      <c r="H1782">
        <v>2E+20</v>
      </c>
      <c r="I1782">
        <v>0</v>
      </c>
      <c r="J1782">
        <v>0</v>
      </c>
      <c r="K1782">
        <v>309</v>
      </c>
      <c r="L178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82" s="5" cm="1">
        <f t="array" ref="M1782">MAX(IF((ProjectInfoTable[ProjectName]=DiscreteStatsTable[[#This Row],[ProjectName]]),(ProjectInfoTable[ProjectName]=DiscreteStatsTable[[#This Row],[ProjectName]])*ProjectInfoTable[NumberOfReplications]))</f>
        <v>50</v>
      </c>
      <c r="N1782" s="5" cm="1">
        <f t="array" ref="N1782">IFERROR(AVERAGE(IF((DiscreteStatsTable[GroupByKey]=DiscreteStatsTable[[#This Row],[GroupByKey]]),(DiscreteStatsTable[GroupByKey]=DiscreteStatsTable[[#This Row],[GroupByKey]])*DiscreteStatsTable[Average])),0)</f>
        <v>0</v>
      </c>
      <c r="O1782" s="5" cm="1">
        <f t="array" ref="O1782">IFERROR(_xlfn.STDEV.S(IF((DiscreteStatsTable[GroupByKey]=DiscreteStatsTable[[#This Row],[GroupByKey]]),(DiscreteStatsTable[GroupByKey]=DiscreteStatsTable[[#This Row],[GroupByKey]])*DiscreteStatsTable[Average])),0)</f>
        <v>0</v>
      </c>
      <c r="P1782" s="5" cm="1">
        <f t="array" ref="P1782">MAX(IF((ProjectInfoTable[ProjectName]=DiscreteStatsTable[[#This Row],[ProjectName]]),(ProjectInfoTable[ProjectName]=DiscreteStatsTable[[#This Row],[ProjectName]])*ProjectInfoTable[ConfidenceInterval]))</f>
        <v>0.95</v>
      </c>
      <c r="Q1782" s="5">
        <f>IF(AND(DiscreteStatsTable[[#This Row],[RepsWithStatObserved]]=1,Y1782=0),200000000000000000000,IFERROR(_xlfn.T.INV.2T(1 -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2" s="5" cm="1">
        <f t="array" ref="R1782">MIN(IF((DiscreteStatsTable[GroupByKey]=DiscreteStatsTable[[#This Row],[GroupByKey]]),(DiscreteStatsTable[GroupByKey]=DiscreteStatsTable[[#This Row],[GroupByKey]])*DiscreteStatsTable[Average]))</f>
        <v>0</v>
      </c>
      <c r="S1782" s="5" cm="1">
        <f t="array" ref="S1782">MAX(IF((DiscreteStatsTable[GroupByKey]=DiscreteStatsTable[[#This Row],[GroupByKey]]),(DiscreteStatsTable[GroupByKey]=DiscreteStatsTable[[#This Row],[GroupByKey]])*DiscreteStatsTable[Average]))</f>
        <v>0</v>
      </c>
      <c r="T1782" s="5" cm="1">
        <f t="array" ref="T1782">MIN(IF((DiscreteStatsTable[GroupByKey]=DiscreteStatsTable[[#This Row],[GroupByKey]]),(DiscreteStatsTable[GroupByKey]=DiscreteStatsTable[[#This Row],[GroupByKey]])*DiscreteStatsTable[Minimum]))</f>
        <v>0</v>
      </c>
      <c r="U1782" s="5" cm="1">
        <f t="array" ref="U1782">MAX(IF((DiscreteStatsTable[GroupByKey]=DiscreteStatsTable[[#This Row],[GroupByKey]]),(DiscreteStatsTable[GroupByKey]=DiscreteStatsTable[[#This Row],[GroupByKey]])*DiscreteStatsTable[Maximum]))</f>
        <v>0</v>
      </c>
      <c r="V1782" s="5" cm="1">
        <f t="array" ref="V1782">IFERROR(AVERAGE(IF((DiscreteStatsTable[GroupByKey]=DiscreteStatsTable[[#This Row],[GroupByKey]]),(DiscreteStatsTable[GroupByKey]=DiscreteStatsTable[[#This Row],[GroupByKey]])*DiscreteStatsTable[NumberObservations])),0)</f>
        <v>307.5</v>
      </c>
      <c r="W1782" s="5">
        <f>IF((DiscreteStatsTable[[#This Row],[RepsRequested]]&gt;1),DiscreteStatsTable[[#This Row],[HalfWidth]],DiscreteStatsTable[[#This Row],[BatchMeansHalfWidth]])</f>
        <v>0</v>
      </c>
      <c r="X1782" s="5" cm="1">
        <f t="array" ref="X1782">COUNT(IF((DiscreteStatsTable[GroupByKey]=DiscreteStatsTable[[#This Row],[GroupByKey]]),(DiscreteStatsTable[GroupByKey]=DiscreteStatsTable[[#This Row],[GroupByKey]])*DiscreteStatsTable[Replication]))</f>
        <v>50</v>
      </c>
      <c r="Y1782" s="5">
        <f>IF(DiscreteStatsTable[[#This Row],[RepsRequested]]=DiscreteStatsTable[[#This Row],[RepsWithStatObserved]],1,0)</f>
        <v>1</v>
      </c>
    </row>
    <row r="1783" spans="1:25" x14ac:dyDescent="0.25">
      <c r="A1783" t="s">
        <v>68</v>
      </c>
      <c r="B1783" t="s">
        <v>70</v>
      </c>
      <c r="C1783">
        <v>41</v>
      </c>
      <c r="D1783" t="s">
        <v>100</v>
      </c>
      <c r="E1783" t="s">
        <v>82</v>
      </c>
      <c r="F1783" t="s">
        <v>81</v>
      </c>
      <c r="G1783">
        <v>0.33498799967801601</v>
      </c>
      <c r="H1783">
        <v>2E+20</v>
      </c>
      <c r="I1783">
        <v>0</v>
      </c>
      <c r="J1783">
        <v>4.08355521487979</v>
      </c>
      <c r="K1783">
        <v>309</v>
      </c>
      <c r="L178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83" s="5" cm="1">
        <f t="array" ref="M1783">MAX(IF((ProjectInfoTable[ProjectName]=DiscreteStatsTable[[#This Row],[ProjectName]]),(ProjectInfoTable[ProjectName]=DiscreteStatsTable[[#This Row],[ProjectName]])*ProjectInfoTable[NumberOfReplications]))</f>
        <v>50</v>
      </c>
      <c r="N1783" s="5" cm="1">
        <f t="array" ref="N1783">IFERROR(AVERAGE(IF((DiscreteStatsTable[GroupByKey]=DiscreteStatsTable[[#This Row],[GroupByKey]]),(DiscreteStatsTable[GroupByKey]=DiscreteStatsTable[[#This Row],[GroupByKey]])*DiscreteStatsTable[Average])),0)</f>
        <v>0.39524732892948572</v>
      </c>
      <c r="O1783" s="5" cm="1">
        <f t="array" ref="O1783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83" s="5" cm="1">
        <f t="array" ref="P1783">MAX(IF((ProjectInfoTable[ProjectName]=DiscreteStatsTable[[#This Row],[ProjectName]]),(ProjectInfoTable[ProjectName]=DiscreteStatsTable[[#This Row],[ProjectName]])*ProjectInfoTable[ConfidenceInterval]))</f>
        <v>0.95</v>
      </c>
      <c r="Q1783" s="5">
        <f>IF(AND(DiscreteStatsTable[[#This Row],[RepsWithStatObserved]]=1,Y1783=0),200000000000000000000,IFERROR(_xlfn.T.INV.2T(1 -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83" s="5" cm="1">
        <f t="array" ref="R1783">MIN(IF((DiscreteStatsTable[GroupByKey]=DiscreteStatsTable[[#This Row],[GroupByKey]]),(DiscreteStatsTable[GroupByKey]=DiscreteStatsTable[[#This Row],[GroupByKey]])*DiscreteStatsTable[Average]))</f>
        <v>0.236354649964713</v>
      </c>
      <c r="S1783" s="5" cm="1">
        <f t="array" ref="S1783">MAX(IF((DiscreteStatsTable[GroupByKey]=DiscreteStatsTable[[#This Row],[GroupByKey]]),(DiscreteStatsTable[GroupByKey]=DiscreteStatsTable[[#This Row],[GroupByKey]])*DiscreteStatsTable[Average]))</f>
        <v>0.84332272253388396</v>
      </c>
      <c r="T1783" s="5" cm="1">
        <f t="array" ref="T1783">MIN(IF((DiscreteStatsTable[GroupByKey]=DiscreteStatsTable[[#This Row],[GroupByKey]]),(DiscreteStatsTable[GroupByKey]=DiscreteStatsTable[[#This Row],[GroupByKey]])*DiscreteStatsTable[Minimum]))</f>
        <v>0</v>
      </c>
      <c r="U1783" s="5" cm="1">
        <f t="array" ref="U1783">MAX(IF((DiscreteStatsTable[GroupByKey]=DiscreteStatsTable[[#This Row],[GroupByKey]]),(DiscreteStatsTable[GroupByKey]=DiscreteStatsTable[[#This Row],[GroupByKey]])*DiscreteStatsTable[Maximum]))</f>
        <v>8.0759045309264508</v>
      </c>
      <c r="V1783" s="5" cm="1">
        <f t="array" ref="V1783">IFERROR(AVERAGE(IF((DiscreteStatsTable[GroupByKey]=DiscreteStatsTable[[#This Row],[GroupByKey]]),(DiscreteStatsTable[GroupByKey]=DiscreteStatsTable[[#This Row],[GroupByKey]])*DiscreteStatsTable[NumberObservations])),0)</f>
        <v>307.5</v>
      </c>
      <c r="W1783" s="5">
        <f>IF((DiscreteStatsTable[[#This Row],[RepsRequested]]&gt;1),DiscreteStatsTable[[#This Row],[HalfWidth]],DiscreteStatsTable[[#This Row],[BatchMeansHalfWidth]])</f>
        <v>3.0708264760319272E-2</v>
      </c>
      <c r="X1783" s="5" cm="1">
        <f t="array" ref="X1783">COUNT(IF((DiscreteStatsTable[GroupByKey]=DiscreteStatsTable[[#This Row],[GroupByKey]]),(DiscreteStatsTable[GroupByKey]=DiscreteStatsTable[[#This Row],[GroupByKey]])*DiscreteStatsTable[Replication]))</f>
        <v>50</v>
      </c>
      <c r="Y1783" s="5">
        <f>IF(DiscreteStatsTable[[#This Row],[RepsRequested]]=DiscreteStatsTable[[#This Row],[RepsWithStatObserved]],1,0)</f>
        <v>1</v>
      </c>
    </row>
    <row r="1784" spans="1:25" x14ac:dyDescent="0.25">
      <c r="A1784" t="s">
        <v>68</v>
      </c>
      <c r="B1784" t="s">
        <v>70</v>
      </c>
      <c r="C1784">
        <v>42</v>
      </c>
      <c r="D1784" t="s">
        <v>100</v>
      </c>
      <c r="E1784" t="s">
        <v>80</v>
      </c>
      <c r="F1784" t="s">
        <v>81</v>
      </c>
      <c r="G1784">
        <v>0</v>
      </c>
      <c r="H1784">
        <v>2E+20</v>
      </c>
      <c r="I1784">
        <v>0</v>
      </c>
      <c r="J1784">
        <v>0</v>
      </c>
      <c r="K1784">
        <v>308</v>
      </c>
      <c r="L178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84" s="5" cm="1">
        <f t="array" ref="M1784">MAX(IF((ProjectInfoTable[ProjectName]=DiscreteStatsTable[[#This Row],[ProjectName]]),(ProjectInfoTable[ProjectName]=DiscreteStatsTable[[#This Row],[ProjectName]])*ProjectInfoTable[NumberOfReplications]))</f>
        <v>50</v>
      </c>
      <c r="N1784" s="5" cm="1">
        <f t="array" ref="N1784">IFERROR(AVERAGE(IF((DiscreteStatsTable[GroupByKey]=DiscreteStatsTable[[#This Row],[GroupByKey]]),(DiscreteStatsTable[GroupByKey]=DiscreteStatsTable[[#This Row],[GroupByKey]])*DiscreteStatsTable[Average])),0)</f>
        <v>0</v>
      </c>
      <c r="O1784" s="5" cm="1">
        <f t="array" ref="O1784">IFERROR(_xlfn.STDEV.S(IF((DiscreteStatsTable[GroupByKey]=DiscreteStatsTable[[#This Row],[GroupByKey]]),(DiscreteStatsTable[GroupByKey]=DiscreteStatsTable[[#This Row],[GroupByKey]])*DiscreteStatsTable[Average])),0)</f>
        <v>0</v>
      </c>
      <c r="P1784" s="5" cm="1">
        <f t="array" ref="P1784">MAX(IF((ProjectInfoTable[ProjectName]=DiscreteStatsTable[[#This Row],[ProjectName]]),(ProjectInfoTable[ProjectName]=DiscreteStatsTable[[#This Row],[ProjectName]])*ProjectInfoTable[ConfidenceInterval]))</f>
        <v>0.95</v>
      </c>
      <c r="Q1784" s="5">
        <f>IF(AND(DiscreteStatsTable[[#This Row],[RepsWithStatObserved]]=1,Y1784=0),200000000000000000000,IFERROR(_xlfn.T.INV.2T(1 -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4" s="5" cm="1">
        <f t="array" ref="R1784">MIN(IF((DiscreteStatsTable[GroupByKey]=DiscreteStatsTable[[#This Row],[GroupByKey]]),(DiscreteStatsTable[GroupByKey]=DiscreteStatsTable[[#This Row],[GroupByKey]])*DiscreteStatsTable[Average]))</f>
        <v>0</v>
      </c>
      <c r="S1784" s="5" cm="1">
        <f t="array" ref="S1784">MAX(IF((DiscreteStatsTable[GroupByKey]=DiscreteStatsTable[[#This Row],[GroupByKey]]),(DiscreteStatsTable[GroupByKey]=DiscreteStatsTable[[#This Row],[GroupByKey]])*DiscreteStatsTable[Average]))</f>
        <v>0</v>
      </c>
      <c r="T1784" s="5" cm="1">
        <f t="array" ref="T1784">MIN(IF((DiscreteStatsTable[GroupByKey]=DiscreteStatsTable[[#This Row],[GroupByKey]]),(DiscreteStatsTable[GroupByKey]=DiscreteStatsTable[[#This Row],[GroupByKey]])*DiscreteStatsTable[Minimum]))</f>
        <v>0</v>
      </c>
      <c r="U1784" s="5" cm="1">
        <f t="array" ref="U1784">MAX(IF((DiscreteStatsTable[GroupByKey]=DiscreteStatsTable[[#This Row],[GroupByKey]]),(DiscreteStatsTable[GroupByKey]=DiscreteStatsTable[[#This Row],[GroupByKey]])*DiscreteStatsTable[Maximum]))</f>
        <v>0</v>
      </c>
      <c r="V1784" s="5" cm="1">
        <f t="array" ref="V1784">IFERROR(AVERAGE(IF((DiscreteStatsTable[GroupByKey]=DiscreteStatsTable[[#This Row],[GroupByKey]]),(DiscreteStatsTable[GroupByKey]=DiscreteStatsTable[[#This Row],[GroupByKey]])*DiscreteStatsTable[NumberObservations])),0)</f>
        <v>307.5</v>
      </c>
      <c r="W1784" s="5">
        <f>IF((DiscreteStatsTable[[#This Row],[RepsRequested]]&gt;1),DiscreteStatsTable[[#This Row],[HalfWidth]],DiscreteStatsTable[[#This Row],[BatchMeansHalfWidth]])</f>
        <v>0</v>
      </c>
      <c r="X1784" s="5" cm="1">
        <f t="array" ref="X1784">COUNT(IF((DiscreteStatsTable[GroupByKey]=DiscreteStatsTable[[#This Row],[GroupByKey]]),(DiscreteStatsTable[GroupByKey]=DiscreteStatsTable[[#This Row],[GroupByKey]])*DiscreteStatsTable[Replication]))</f>
        <v>50</v>
      </c>
      <c r="Y1784" s="5">
        <f>IF(DiscreteStatsTable[[#This Row],[RepsRequested]]=DiscreteStatsTable[[#This Row],[RepsWithStatObserved]],1,0)</f>
        <v>1</v>
      </c>
    </row>
    <row r="1785" spans="1:25" x14ac:dyDescent="0.25">
      <c r="A1785" t="s">
        <v>68</v>
      </c>
      <c r="B1785" t="s">
        <v>70</v>
      </c>
      <c r="C1785">
        <v>42</v>
      </c>
      <c r="D1785" t="s">
        <v>100</v>
      </c>
      <c r="E1785" t="s">
        <v>82</v>
      </c>
      <c r="F1785" t="s">
        <v>81</v>
      </c>
      <c r="G1785">
        <v>0.31292783925155199</v>
      </c>
      <c r="H1785">
        <v>2E+20</v>
      </c>
      <c r="I1785">
        <v>0</v>
      </c>
      <c r="J1785">
        <v>3.4706833052422299</v>
      </c>
      <c r="K1785">
        <v>308</v>
      </c>
      <c r="L178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85" s="5" cm="1">
        <f t="array" ref="M1785">MAX(IF((ProjectInfoTable[ProjectName]=DiscreteStatsTable[[#This Row],[ProjectName]]),(ProjectInfoTable[ProjectName]=DiscreteStatsTable[[#This Row],[ProjectName]])*ProjectInfoTable[NumberOfReplications]))</f>
        <v>50</v>
      </c>
      <c r="N1785" s="5" cm="1">
        <f t="array" ref="N1785">IFERROR(AVERAGE(IF((DiscreteStatsTable[GroupByKey]=DiscreteStatsTable[[#This Row],[GroupByKey]]),(DiscreteStatsTable[GroupByKey]=DiscreteStatsTable[[#This Row],[GroupByKey]])*DiscreteStatsTable[Average])),0)</f>
        <v>0.39524732892948572</v>
      </c>
      <c r="O1785" s="5" cm="1">
        <f t="array" ref="O1785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85" s="5" cm="1">
        <f t="array" ref="P1785">MAX(IF((ProjectInfoTable[ProjectName]=DiscreteStatsTable[[#This Row],[ProjectName]]),(ProjectInfoTable[ProjectName]=DiscreteStatsTable[[#This Row],[ProjectName]])*ProjectInfoTable[ConfidenceInterval]))</f>
        <v>0.95</v>
      </c>
      <c r="Q1785" s="5">
        <f>IF(AND(DiscreteStatsTable[[#This Row],[RepsWithStatObserved]]=1,Y1785=0),200000000000000000000,IFERROR(_xlfn.T.INV.2T(1 -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85" s="5" cm="1">
        <f t="array" ref="R1785">MIN(IF((DiscreteStatsTable[GroupByKey]=DiscreteStatsTable[[#This Row],[GroupByKey]]),(DiscreteStatsTable[GroupByKey]=DiscreteStatsTable[[#This Row],[GroupByKey]])*DiscreteStatsTable[Average]))</f>
        <v>0.236354649964713</v>
      </c>
      <c r="S1785" s="5" cm="1">
        <f t="array" ref="S1785">MAX(IF((DiscreteStatsTable[GroupByKey]=DiscreteStatsTable[[#This Row],[GroupByKey]]),(DiscreteStatsTable[GroupByKey]=DiscreteStatsTable[[#This Row],[GroupByKey]])*DiscreteStatsTable[Average]))</f>
        <v>0.84332272253388396</v>
      </c>
      <c r="T1785" s="5" cm="1">
        <f t="array" ref="T1785">MIN(IF((DiscreteStatsTable[GroupByKey]=DiscreteStatsTable[[#This Row],[GroupByKey]]),(DiscreteStatsTable[GroupByKey]=DiscreteStatsTable[[#This Row],[GroupByKey]])*DiscreteStatsTable[Minimum]))</f>
        <v>0</v>
      </c>
      <c r="U1785" s="5" cm="1">
        <f t="array" ref="U1785">MAX(IF((DiscreteStatsTable[GroupByKey]=DiscreteStatsTable[[#This Row],[GroupByKey]]),(DiscreteStatsTable[GroupByKey]=DiscreteStatsTable[[#This Row],[GroupByKey]])*DiscreteStatsTable[Maximum]))</f>
        <v>8.0759045309264508</v>
      </c>
      <c r="V1785" s="5" cm="1">
        <f t="array" ref="V1785">IFERROR(AVERAGE(IF((DiscreteStatsTable[GroupByKey]=DiscreteStatsTable[[#This Row],[GroupByKey]]),(DiscreteStatsTable[GroupByKey]=DiscreteStatsTable[[#This Row],[GroupByKey]])*DiscreteStatsTable[NumberObservations])),0)</f>
        <v>307.5</v>
      </c>
      <c r="W1785" s="5">
        <f>IF((DiscreteStatsTable[[#This Row],[RepsRequested]]&gt;1),DiscreteStatsTable[[#This Row],[HalfWidth]],DiscreteStatsTable[[#This Row],[BatchMeansHalfWidth]])</f>
        <v>3.0708264760319272E-2</v>
      </c>
      <c r="X1785" s="5" cm="1">
        <f t="array" ref="X1785">COUNT(IF((DiscreteStatsTable[GroupByKey]=DiscreteStatsTable[[#This Row],[GroupByKey]]),(DiscreteStatsTable[GroupByKey]=DiscreteStatsTable[[#This Row],[GroupByKey]])*DiscreteStatsTable[Replication]))</f>
        <v>50</v>
      </c>
      <c r="Y1785" s="5">
        <f>IF(DiscreteStatsTable[[#This Row],[RepsRequested]]=DiscreteStatsTable[[#This Row],[RepsWithStatObserved]],1,0)</f>
        <v>1</v>
      </c>
    </row>
    <row r="1786" spans="1:25" x14ac:dyDescent="0.25">
      <c r="A1786" t="s">
        <v>68</v>
      </c>
      <c r="B1786" t="s">
        <v>70</v>
      </c>
      <c r="C1786">
        <v>43</v>
      </c>
      <c r="D1786" t="s">
        <v>100</v>
      </c>
      <c r="E1786" t="s">
        <v>80</v>
      </c>
      <c r="F1786" t="s">
        <v>81</v>
      </c>
      <c r="G1786">
        <v>0</v>
      </c>
      <c r="H1786">
        <v>2E+20</v>
      </c>
      <c r="I1786">
        <v>0</v>
      </c>
      <c r="J1786">
        <v>0</v>
      </c>
      <c r="K1786">
        <v>306</v>
      </c>
      <c r="L178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86" s="5" cm="1">
        <f t="array" ref="M1786">MAX(IF((ProjectInfoTable[ProjectName]=DiscreteStatsTable[[#This Row],[ProjectName]]),(ProjectInfoTable[ProjectName]=DiscreteStatsTable[[#This Row],[ProjectName]])*ProjectInfoTable[NumberOfReplications]))</f>
        <v>50</v>
      </c>
      <c r="N1786" s="5" cm="1">
        <f t="array" ref="N1786">IFERROR(AVERAGE(IF((DiscreteStatsTable[GroupByKey]=DiscreteStatsTable[[#This Row],[GroupByKey]]),(DiscreteStatsTable[GroupByKey]=DiscreteStatsTable[[#This Row],[GroupByKey]])*DiscreteStatsTable[Average])),0)</f>
        <v>0</v>
      </c>
      <c r="O1786" s="5" cm="1">
        <f t="array" ref="O1786">IFERROR(_xlfn.STDEV.S(IF((DiscreteStatsTable[GroupByKey]=DiscreteStatsTable[[#This Row],[GroupByKey]]),(DiscreteStatsTable[GroupByKey]=DiscreteStatsTable[[#This Row],[GroupByKey]])*DiscreteStatsTable[Average])),0)</f>
        <v>0</v>
      </c>
      <c r="P1786" s="5" cm="1">
        <f t="array" ref="P1786">MAX(IF((ProjectInfoTable[ProjectName]=DiscreteStatsTable[[#This Row],[ProjectName]]),(ProjectInfoTable[ProjectName]=DiscreteStatsTable[[#This Row],[ProjectName]])*ProjectInfoTable[ConfidenceInterval]))</f>
        <v>0.95</v>
      </c>
      <c r="Q1786" s="5">
        <f>IF(AND(DiscreteStatsTable[[#This Row],[RepsWithStatObserved]]=1,Y1786=0),200000000000000000000,IFERROR(_xlfn.T.INV.2T(1 -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6" s="5" cm="1">
        <f t="array" ref="R1786">MIN(IF((DiscreteStatsTable[GroupByKey]=DiscreteStatsTable[[#This Row],[GroupByKey]]),(DiscreteStatsTable[GroupByKey]=DiscreteStatsTable[[#This Row],[GroupByKey]])*DiscreteStatsTable[Average]))</f>
        <v>0</v>
      </c>
      <c r="S1786" s="5" cm="1">
        <f t="array" ref="S1786">MAX(IF((DiscreteStatsTable[GroupByKey]=DiscreteStatsTable[[#This Row],[GroupByKey]]),(DiscreteStatsTable[GroupByKey]=DiscreteStatsTable[[#This Row],[GroupByKey]])*DiscreteStatsTable[Average]))</f>
        <v>0</v>
      </c>
      <c r="T1786" s="5" cm="1">
        <f t="array" ref="T1786">MIN(IF((DiscreteStatsTable[GroupByKey]=DiscreteStatsTable[[#This Row],[GroupByKey]]),(DiscreteStatsTable[GroupByKey]=DiscreteStatsTable[[#This Row],[GroupByKey]])*DiscreteStatsTable[Minimum]))</f>
        <v>0</v>
      </c>
      <c r="U1786" s="5" cm="1">
        <f t="array" ref="U1786">MAX(IF((DiscreteStatsTable[GroupByKey]=DiscreteStatsTable[[#This Row],[GroupByKey]]),(DiscreteStatsTable[GroupByKey]=DiscreteStatsTable[[#This Row],[GroupByKey]])*DiscreteStatsTable[Maximum]))</f>
        <v>0</v>
      </c>
      <c r="V1786" s="5" cm="1">
        <f t="array" ref="V1786">IFERROR(AVERAGE(IF((DiscreteStatsTable[GroupByKey]=DiscreteStatsTable[[#This Row],[GroupByKey]]),(DiscreteStatsTable[GroupByKey]=DiscreteStatsTable[[#This Row],[GroupByKey]])*DiscreteStatsTable[NumberObservations])),0)</f>
        <v>307.5</v>
      </c>
      <c r="W1786" s="5">
        <f>IF((DiscreteStatsTable[[#This Row],[RepsRequested]]&gt;1),DiscreteStatsTable[[#This Row],[HalfWidth]],DiscreteStatsTable[[#This Row],[BatchMeansHalfWidth]])</f>
        <v>0</v>
      </c>
      <c r="X1786" s="5" cm="1">
        <f t="array" ref="X1786">COUNT(IF((DiscreteStatsTable[GroupByKey]=DiscreteStatsTable[[#This Row],[GroupByKey]]),(DiscreteStatsTable[GroupByKey]=DiscreteStatsTable[[#This Row],[GroupByKey]])*DiscreteStatsTable[Replication]))</f>
        <v>50</v>
      </c>
      <c r="Y1786" s="5">
        <f>IF(DiscreteStatsTable[[#This Row],[RepsRequested]]=DiscreteStatsTable[[#This Row],[RepsWithStatObserved]],1,0)</f>
        <v>1</v>
      </c>
    </row>
    <row r="1787" spans="1:25" x14ac:dyDescent="0.25">
      <c r="A1787" t="s">
        <v>68</v>
      </c>
      <c r="B1787" t="s">
        <v>70</v>
      </c>
      <c r="C1787">
        <v>43</v>
      </c>
      <c r="D1787" t="s">
        <v>100</v>
      </c>
      <c r="E1787" t="s">
        <v>82</v>
      </c>
      <c r="F1787" t="s">
        <v>81</v>
      </c>
      <c r="G1787">
        <v>0.527050957994321</v>
      </c>
      <c r="H1787">
        <v>2E+20</v>
      </c>
      <c r="I1787">
        <v>0</v>
      </c>
      <c r="J1787">
        <v>4.89673337932288</v>
      </c>
      <c r="K1787">
        <v>306</v>
      </c>
      <c r="L178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87" s="5" cm="1">
        <f t="array" ref="M1787">MAX(IF((ProjectInfoTable[ProjectName]=DiscreteStatsTable[[#This Row],[ProjectName]]),(ProjectInfoTable[ProjectName]=DiscreteStatsTable[[#This Row],[ProjectName]])*ProjectInfoTable[NumberOfReplications]))</f>
        <v>50</v>
      </c>
      <c r="N1787" s="5" cm="1">
        <f t="array" ref="N1787">IFERROR(AVERAGE(IF((DiscreteStatsTable[GroupByKey]=DiscreteStatsTable[[#This Row],[GroupByKey]]),(DiscreteStatsTable[GroupByKey]=DiscreteStatsTable[[#This Row],[GroupByKey]])*DiscreteStatsTable[Average])),0)</f>
        <v>0.39524732892948572</v>
      </c>
      <c r="O1787" s="5" cm="1">
        <f t="array" ref="O1787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87" s="5" cm="1">
        <f t="array" ref="P1787">MAX(IF((ProjectInfoTable[ProjectName]=DiscreteStatsTable[[#This Row],[ProjectName]]),(ProjectInfoTable[ProjectName]=DiscreteStatsTable[[#This Row],[ProjectName]])*ProjectInfoTable[ConfidenceInterval]))</f>
        <v>0.95</v>
      </c>
      <c r="Q1787" s="5">
        <f>IF(AND(DiscreteStatsTable[[#This Row],[RepsWithStatObserved]]=1,Y1787=0),200000000000000000000,IFERROR(_xlfn.T.INV.2T(1 -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87" s="5" cm="1">
        <f t="array" ref="R1787">MIN(IF((DiscreteStatsTable[GroupByKey]=DiscreteStatsTable[[#This Row],[GroupByKey]]),(DiscreteStatsTable[GroupByKey]=DiscreteStatsTable[[#This Row],[GroupByKey]])*DiscreteStatsTable[Average]))</f>
        <v>0.236354649964713</v>
      </c>
      <c r="S1787" s="5" cm="1">
        <f t="array" ref="S1787">MAX(IF((DiscreteStatsTable[GroupByKey]=DiscreteStatsTable[[#This Row],[GroupByKey]]),(DiscreteStatsTable[GroupByKey]=DiscreteStatsTable[[#This Row],[GroupByKey]])*DiscreteStatsTable[Average]))</f>
        <v>0.84332272253388396</v>
      </c>
      <c r="T1787" s="5" cm="1">
        <f t="array" ref="T1787">MIN(IF((DiscreteStatsTable[GroupByKey]=DiscreteStatsTable[[#This Row],[GroupByKey]]),(DiscreteStatsTable[GroupByKey]=DiscreteStatsTable[[#This Row],[GroupByKey]])*DiscreteStatsTable[Minimum]))</f>
        <v>0</v>
      </c>
      <c r="U1787" s="5" cm="1">
        <f t="array" ref="U1787">MAX(IF((DiscreteStatsTable[GroupByKey]=DiscreteStatsTable[[#This Row],[GroupByKey]]),(DiscreteStatsTable[GroupByKey]=DiscreteStatsTable[[#This Row],[GroupByKey]])*DiscreteStatsTable[Maximum]))</f>
        <v>8.0759045309264508</v>
      </c>
      <c r="V1787" s="5" cm="1">
        <f t="array" ref="V1787">IFERROR(AVERAGE(IF((DiscreteStatsTable[GroupByKey]=DiscreteStatsTable[[#This Row],[GroupByKey]]),(DiscreteStatsTable[GroupByKey]=DiscreteStatsTable[[#This Row],[GroupByKey]])*DiscreteStatsTable[NumberObservations])),0)</f>
        <v>307.5</v>
      </c>
      <c r="W1787" s="5">
        <f>IF((DiscreteStatsTable[[#This Row],[RepsRequested]]&gt;1),DiscreteStatsTable[[#This Row],[HalfWidth]],DiscreteStatsTable[[#This Row],[BatchMeansHalfWidth]])</f>
        <v>3.0708264760319272E-2</v>
      </c>
      <c r="X1787" s="5" cm="1">
        <f t="array" ref="X1787">COUNT(IF((DiscreteStatsTable[GroupByKey]=DiscreteStatsTable[[#This Row],[GroupByKey]]),(DiscreteStatsTable[GroupByKey]=DiscreteStatsTable[[#This Row],[GroupByKey]])*DiscreteStatsTable[Replication]))</f>
        <v>50</v>
      </c>
      <c r="Y1787" s="5">
        <f>IF(DiscreteStatsTable[[#This Row],[RepsRequested]]=DiscreteStatsTable[[#This Row],[RepsWithStatObserved]],1,0)</f>
        <v>1</v>
      </c>
    </row>
    <row r="1788" spans="1:25" x14ac:dyDescent="0.25">
      <c r="A1788" t="s">
        <v>68</v>
      </c>
      <c r="B1788" t="s">
        <v>70</v>
      </c>
      <c r="C1788">
        <v>44</v>
      </c>
      <c r="D1788" t="s">
        <v>100</v>
      </c>
      <c r="E1788" t="s">
        <v>80</v>
      </c>
      <c r="F1788" t="s">
        <v>81</v>
      </c>
      <c r="G1788">
        <v>0</v>
      </c>
      <c r="H1788">
        <v>2E+20</v>
      </c>
      <c r="I1788">
        <v>0</v>
      </c>
      <c r="J1788">
        <v>0</v>
      </c>
      <c r="K1788">
        <v>303</v>
      </c>
      <c r="L178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88" s="5" cm="1">
        <f t="array" ref="M1788">MAX(IF((ProjectInfoTable[ProjectName]=DiscreteStatsTable[[#This Row],[ProjectName]]),(ProjectInfoTable[ProjectName]=DiscreteStatsTable[[#This Row],[ProjectName]])*ProjectInfoTable[NumberOfReplications]))</f>
        <v>50</v>
      </c>
      <c r="N1788" s="5" cm="1">
        <f t="array" ref="N1788">IFERROR(AVERAGE(IF((DiscreteStatsTable[GroupByKey]=DiscreteStatsTable[[#This Row],[GroupByKey]]),(DiscreteStatsTable[GroupByKey]=DiscreteStatsTable[[#This Row],[GroupByKey]])*DiscreteStatsTable[Average])),0)</f>
        <v>0</v>
      </c>
      <c r="O1788" s="5" cm="1">
        <f t="array" ref="O1788">IFERROR(_xlfn.STDEV.S(IF((DiscreteStatsTable[GroupByKey]=DiscreteStatsTable[[#This Row],[GroupByKey]]),(DiscreteStatsTable[GroupByKey]=DiscreteStatsTable[[#This Row],[GroupByKey]])*DiscreteStatsTable[Average])),0)</f>
        <v>0</v>
      </c>
      <c r="P1788" s="5" cm="1">
        <f t="array" ref="P1788">MAX(IF((ProjectInfoTable[ProjectName]=DiscreteStatsTable[[#This Row],[ProjectName]]),(ProjectInfoTable[ProjectName]=DiscreteStatsTable[[#This Row],[ProjectName]])*ProjectInfoTable[ConfidenceInterval]))</f>
        <v>0.95</v>
      </c>
      <c r="Q1788" s="5">
        <f>IF(AND(DiscreteStatsTable[[#This Row],[RepsWithStatObserved]]=1,Y1788=0),200000000000000000000,IFERROR(_xlfn.T.INV.2T(1 -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8" s="5" cm="1">
        <f t="array" ref="R1788">MIN(IF((DiscreteStatsTable[GroupByKey]=DiscreteStatsTable[[#This Row],[GroupByKey]]),(DiscreteStatsTable[GroupByKey]=DiscreteStatsTable[[#This Row],[GroupByKey]])*DiscreteStatsTable[Average]))</f>
        <v>0</v>
      </c>
      <c r="S1788" s="5" cm="1">
        <f t="array" ref="S1788">MAX(IF((DiscreteStatsTable[GroupByKey]=DiscreteStatsTable[[#This Row],[GroupByKey]]),(DiscreteStatsTable[GroupByKey]=DiscreteStatsTable[[#This Row],[GroupByKey]])*DiscreteStatsTable[Average]))</f>
        <v>0</v>
      </c>
      <c r="T1788" s="5" cm="1">
        <f t="array" ref="T1788">MIN(IF((DiscreteStatsTable[GroupByKey]=DiscreteStatsTable[[#This Row],[GroupByKey]]),(DiscreteStatsTable[GroupByKey]=DiscreteStatsTable[[#This Row],[GroupByKey]])*DiscreteStatsTable[Minimum]))</f>
        <v>0</v>
      </c>
      <c r="U1788" s="5" cm="1">
        <f t="array" ref="U1788">MAX(IF((DiscreteStatsTable[GroupByKey]=DiscreteStatsTable[[#This Row],[GroupByKey]]),(DiscreteStatsTable[GroupByKey]=DiscreteStatsTable[[#This Row],[GroupByKey]])*DiscreteStatsTable[Maximum]))</f>
        <v>0</v>
      </c>
      <c r="V1788" s="5" cm="1">
        <f t="array" ref="V1788">IFERROR(AVERAGE(IF((DiscreteStatsTable[GroupByKey]=DiscreteStatsTable[[#This Row],[GroupByKey]]),(DiscreteStatsTable[GroupByKey]=DiscreteStatsTable[[#This Row],[GroupByKey]])*DiscreteStatsTable[NumberObservations])),0)</f>
        <v>307.5</v>
      </c>
      <c r="W1788" s="5">
        <f>IF((DiscreteStatsTable[[#This Row],[RepsRequested]]&gt;1),DiscreteStatsTable[[#This Row],[HalfWidth]],DiscreteStatsTable[[#This Row],[BatchMeansHalfWidth]])</f>
        <v>0</v>
      </c>
      <c r="X1788" s="5" cm="1">
        <f t="array" ref="X1788">COUNT(IF((DiscreteStatsTable[GroupByKey]=DiscreteStatsTable[[#This Row],[GroupByKey]]),(DiscreteStatsTable[GroupByKey]=DiscreteStatsTable[[#This Row],[GroupByKey]])*DiscreteStatsTable[Replication]))</f>
        <v>50</v>
      </c>
      <c r="Y1788" s="5">
        <f>IF(DiscreteStatsTable[[#This Row],[RepsRequested]]=DiscreteStatsTable[[#This Row],[RepsWithStatObserved]],1,0)</f>
        <v>1</v>
      </c>
    </row>
    <row r="1789" spans="1:25" x14ac:dyDescent="0.25">
      <c r="A1789" t="s">
        <v>68</v>
      </c>
      <c r="B1789" t="s">
        <v>70</v>
      </c>
      <c r="C1789">
        <v>44</v>
      </c>
      <c r="D1789" t="s">
        <v>100</v>
      </c>
      <c r="E1789" t="s">
        <v>82</v>
      </c>
      <c r="F1789" t="s">
        <v>81</v>
      </c>
      <c r="G1789">
        <v>0.46424090464391199</v>
      </c>
      <c r="H1789">
        <v>2E+20</v>
      </c>
      <c r="I1789">
        <v>0</v>
      </c>
      <c r="J1789">
        <v>4.6207432972858804</v>
      </c>
      <c r="K1789">
        <v>303</v>
      </c>
      <c r="L178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89" s="5" cm="1">
        <f t="array" ref="M1789">MAX(IF((ProjectInfoTable[ProjectName]=DiscreteStatsTable[[#This Row],[ProjectName]]),(ProjectInfoTable[ProjectName]=DiscreteStatsTable[[#This Row],[ProjectName]])*ProjectInfoTable[NumberOfReplications]))</f>
        <v>50</v>
      </c>
      <c r="N1789" s="5" cm="1">
        <f t="array" ref="N1789">IFERROR(AVERAGE(IF((DiscreteStatsTable[GroupByKey]=DiscreteStatsTable[[#This Row],[GroupByKey]]),(DiscreteStatsTable[GroupByKey]=DiscreteStatsTable[[#This Row],[GroupByKey]])*DiscreteStatsTable[Average])),0)</f>
        <v>0.39524732892948572</v>
      </c>
      <c r="O1789" s="5" cm="1">
        <f t="array" ref="O1789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89" s="5" cm="1">
        <f t="array" ref="P1789">MAX(IF((ProjectInfoTable[ProjectName]=DiscreteStatsTable[[#This Row],[ProjectName]]),(ProjectInfoTable[ProjectName]=DiscreteStatsTable[[#This Row],[ProjectName]])*ProjectInfoTable[ConfidenceInterval]))</f>
        <v>0.95</v>
      </c>
      <c r="Q1789" s="5">
        <f>IF(AND(DiscreteStatsTable[[#This Row],[RepsWithStatObserved]]=1,Y1789=0),200000000000000000000,IFERROR(_xlfn.T.INV.2T(1 -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89" s="5" cm="1">
        <f t="array" ref="R1789">MIN(IF((DiscreteStatsTable[GroupByKey]=DiscreteStatsTable[[#This Row],[GroupByKey]]),(DiscreteStatsTable[GroupByKey]=DiscreteStatsTable[[#This Row],[GroupByKey]])*DiscreteStatsTable[Average]))</f>
        <v>0.236354649964713</v>
      </c>
      <c r="S1789" s="5" cm="1">
        <f t="array" ref="S1789">MAX(IF((DiscreteStatsTable[GroupByKey]=DiscreteStatsTable[[#This Row],[GroupByKey]]),(DiscreteStatsTable[GroupByKey]=DiscreteStatsTable[[#This Row],[GroupByKey]])*DiscreteStatsTable[Average]))</f>
        <v>0.84332272253388396</v>
      </c>
      <c r="T1789" s="5" cm="1">
        <f t="array" ref="T1789">MIN(IF((DiscreteStatsTable[GroupByKey]=DiscreteStatsTable[[#This Row],[GroupByKey]]),(DiscreteStatsTable[GroupByKey]=DiscreteStatsTable[[#This Row],[GroupByKey]])*DiscreteStatsTable[Minimum]))</f>
        <v>0</v>
      </c>
      <c r="U1789" s="5" cm="1">
        <f t="array" ref="U1789">MAX(IF((DiscreteStatsTable[GroupByKey]=DiscreteStatsTable[[#This Row],[GroupByKey]]),(DiscreteStatsTable[GroupByKey]=DiscreteStatsTable[[#This Row],[GroupByKey]])*DiscreteStatsTable[Maximum]))</f>
        <v>8.0759045309264508</v>
      </c>
      <c r="V1789" s="5" cm="1">
        <f t="array" ref="V1789">IFERROR(AVERAGE(IF((DiscreteStatsTable[GroupByKey]=DiscreteStatsTable[[#This Row],[GroupByKey]]),(DiscreteStatsTable[GroupByKey]=DiscreteStatsTable[[#This Row],[GroupByKey]])*DiscreteStatsTable[NumberObservations])),0)</f>
        <v>307.5</v>
      </c>
      <c r="W1789" s="5">
        <f>IF((DiscreteStatsTable[[#This Row],[RepsRequested]]&gt;1),DiscreteStatsTable[[#This Row],[HalfWidth]],DiscreteStatsTable[[#This Row],[BatchMeansHalfWidth]])</f>
        <v>3.0708264760319272E-2</v>
      </c>
      <c r="X1789" s="5" cm="1">
        <f t="array" ref="X1789">COUNT(IF((DiscreteStatsTable[GroupByKey]=DiscreteStatsTable[[#This Row],[GroupByKey]]),(DiscreteStatsTable[GroupByKey]=DiscreteStatsTable[[#This Row],[GroupByKey]])*DiscreteStatsTable[Replication]))</f>
        <v>50</v>
      </c>
      <c r="Y1789" s="5">
        <f>IF(DiscreteStatsTable[[#This Row],[RepsRequested]]=DiscreteStatsTable[[#This Row],[RepsWithStatObserved]],1,0)</f>
        <v>1</v>
      </c>
    </row>
    <row r="1790" spans="1:25" x14ac:dyDescent="0.25">
      <c r="A1790" t="s">
        <v>68</v>
      </c>
      <c r="B1790" t="s">
        <v>70</v>
      </c>
      <c r="C1790">
        <v>45</v>
      </c>
      <c r="D1790" t="s">
        <v>100</v>
      </c>
      <c r="E1790" t="s">
        <v>80</v>
      </c>
      <c r="F1790" t="s">
        <v>81</v>
      </c>
      <c r="G1790">
        <v>0</v>
      </c>
      <c r="H1790">
        <v>2E+20</v>
      </c>
      <c r="I1790">
        <v>0</v>
      </c>
      <c r="J1790">
        <v>0</v>
      </c>
      <c r="K1790">
        <v>302</v>
      </c>
      <c r="L179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90" s="5" cm="1">
        <f t="array" ref="M1790">MAX(IF((ProjectInfoTable[ProjectName]=DiscreteStatsTable[[#This Row],[ProjectName]]),(ProjectInfoTable[ProjectName]=DiscreteStatsTable[[#This Row],[ProjectName]])*ProjectInfoTable[NumberOfReplications]))</f>
        <v>50</v>
      </c>
      <c r="N1790" s="5" cm="1">
        <f t="array" ref="N1790">IFERROR(AVERAGE(IF((DiscreteStatsTable[GroupByKey]=DiscreteStatsTable[[#This Row],[GroupByKey]]),(DiscreteStatsTable[GroupByKey]=DiscreteStatsTable[[#This Row],[GroupByKey]])*DiscreteStatsTable[Average])),0)</f>
        <v>0</v>
      </c>
      <c r="O1790" s="5" cm="1">
        <f t="array" ref="O1790">IFERROR(_xlfn.STDEV.S(IF((DiscreteStatsTable[GroupByKey]=DiscreteStatsTable[[#This Row],[GroupByKey]]),(DiscreteStatsTable[GroupByKey]=DiscreteStatsTable[[#This Row],[GroupByKey]])*DiscreteStatsTable[Average])),0)</f>
        <v>0</v>
      </c>
      <c r="P1790" s="5" cm="1">
        <f t="array" ref="P1790">MAX(IF((ProjectInfoTable[ProjectName]=DiscreteStatsTable[[#This Row],[ProjectName]]),(ProjectInfoTable[ProjectName]=DiscreteStatsTable[[#This Row],[ProjectName]])*ProjectInfoTable[ConfidenceInterval]))</f>
        <v>0.95</v>
      </c>
      <c r="Q1790" s="5">
        <f>IF(AND(DiscreteStatsTable[[#This Row],[RepsWithStatObserved]]=1,Y1790=0),200000000000000000000,IFERROR(_xlfn.T.INV.2T(1 -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0" s="5" cm="1">
        <f t="array" ref="R1790">MIN(IF((DiscreteStatsTable[GroupByKey]=DiscreteStatsTable[[#This Row],[GroupByKey]]),(DiscreteStatsTable[GroupByKey]=DiscreteStatsTable[[#This Row],[GroupByKey]])*DiscreteStatsTable[Average]))</f>
        <v>0</v>
      </c>
      <c r="S1790" s="5" cm="1">
        <f t="array" ref="S1790">MAX(IF((DiscreteStatsTable[GroupByKey]=DiscreteStatsTable[[#This Row],[GroupByKey]]),(DiscreteStatsTable[GroupByKey]=DiscreteStatsTable[[#This Row],[GroupByKey]])*DiscreteStatsTable[Average]))</f>
        <v>0</v>
      </c>
      <c r="T1790" s="5" cm="1">
        <f t="array" ref="T1790">MIN(IF((DiscreteStatsTable[GroupByKey]=DiscreteStatsTable[[#This Row],[GroupByKey]]),(DiscreteStatsTable[GroupByKey]=DiscreteStatsTable[[#This Row],[GroupByKey]])*DiscreteStatsTable[Minimum]))</f>
        <v>0</v>
      </c>
      <c r="U1790" s="5" cm="1">
        <f t="array" ref="U1790">MAX(IF((DiscreteStatsTable[GroupByKey]=DiscreteStatsTable[[#This Row],[GroupByKey]]),(DiscreteStatsTable[GroupByKey]=DiscreteStatsTable[[#This Row],[GroupByKey]])*DiscreteStatsTable[Maximum]))</f>
        <v>0</v>
      </c>
      <c r="V1790" s="5" cm="1">
        <f t="array" ref="V1790">IFERROR(AVERAGE(IF((DiscreteStatsTable[GroupByKey]=DiscreteStatsTable[[#This Row],[GroupByKey]]),(DiscreteStatsTable[GroupByKey]=DiscreteStatsTable[[#This Row],[GroupByKey]])*DiscreteStatsTable[NumberObservations])),0)</f>
        <v>307.5</v>
      </c>
      <c r="W1790" s="5">
        <f>IF((DiscreteStatsTable[[#This Row],[RepsRequested]]&gt;1),DiscreteStatsTable[[#This Row],[HalfWidth]],DiscreteStatsTable[[#This Row],[BatchMeansHalfWidth]])</f>
        <v>0</v>
      </c>
      <c r="X1790" s="5" cm="1">
        <f t="array" ref="X1790">COUNT(IF((DiscreteStatsTable[GroupByKey]=DiscreteStatsTable[[#This Row],[GroupByKey]]),(DiscreteStatsTable[GroupByKey]=DiscreteStatsTable[[#This Row],[GroupByKey]])*DiscreteStatsTable[Replication]))</f>
        <v>50</v>
      </c>
      <c r="Y1790" s="5">
        <f>IF(DiscreteStatsTable[[#This Row],[RepsRequested]]=DiscreteStatsTable[[#This Row],[RepsWithStatObserved]],1,0)</f>
        <v>1</v>
      </c>
    </row>
    <row r="1791" spans="1:25" x14ac:dyDescent="0.25">
      <c r="A1791" t="s">
        <v>68</v>
      </c>
      <c r="B1791" t="s">
        <v>70</v>
      </c>
      <c r="C1791">
        <v>45</v>
      </c>
      <c r="D1791" t="s">
        <v>100</v>
      </c>
      <c r="E1791" t="s">
        <v>82</v>
      </c>
      <c r="F1791" t="s">
        <v>81</v>
      </c>
      <c r="G1791">
        <v>0.236354649964713</v>
      </c>
      <c r="H1791">
        <v>2E+20</v>
      </c>
      <c r="I1791">
        <v>0</v>
      </c>
      <c r="J1791">
        <v>2.5083712688863198</v>
      </c>
      <c r="K1791">
        <v>302</v>
      </c>
      <c r="L179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91" s="5" cm="1">
        <f t="array" ref="M1791">MAX(IF((ProjectInfoTable[ProjectName]=DiscreteStatsTable[[#This Row],[ProjectName]]),(ProjectInfoTable[ProjectName]=DiscreteStatsTable[[#This Row],[ProjectName]])*ProjectInfoTable[NumberOfReplications]))</f>
        <v>50</v>
      </c>
      <c r="N1791" s="5" cm="1">
        <f t="array" ref="N1791">IFERROR(AVERAGE(IF((DiscreteStatsTable[GroupByKey]=DiscreteStatsTable[[#This Row],[GroupByKey]]),(DiscreteStatsTable[GroupByKey]=DiscreteStatsTable[[#This Row],[GroupByKey]])*DiscreteStatsTable[Average])),0)</f>
        <v>0.39524732892948572</v>
      </c>
      <c r="O1791" s="5" cm="1">
        <f t="array" ref="O1791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91" s="5" cm="1">
        <f t="array" ref="P1791">MAX(IF((ProjectInfoTable[ProjectName]=DiscreteStatsTable[[#This Row],[ProjectName]]),(ProjectInfoTable[ProjectName]=DiscreteStatsTable[[#This Row],[ProjectName]])*ProjectInfoTable[ConfidenceInterval]))</f>
        <v>0.95</v>
      </c>
      <c r="Q1791" s="5">
        <f>IF(AND(DiscreteStatsTable[[#This Row],[RepsWithStatObserved]]=1,Y1791=0),200000000000000000000,IFERROR(_xlfn.T.INV.2T(1 -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91" s="5" cm="1">
        <f t="array" ref="R1791">MIN(IF((DiscreteStatsTable[GroupByKey]=DiscreteStatsTable[[#This Row],[GroupByKey]]),(DiscreteStatsTable[GroupByKey]=DiscreteStatsTable[[#This Row],[GroupByKey]])*DiscreteStatsTable[Average]))</f>
        <v>0.236354649964713</v>
      </c>
      <c r="S1791" s="5" cm="1">
        <f t="array" ref="S1791">MAX(IF((DiscreteStatsTable[GroupByKey]=DiscreteStatsTable[[#This Row],[GroupByKey]]),(DiscreteStatsTable[GroupByKey]=DiscreteStatsTable[[#This Row],[GroupByKey]])*DiscreteStatsTable[Average]))</f>
        <v>0.84332272253388396</v>
      </c>
      <c r="T1791" s="5" cm="1">
        <f t="array" ref="T1791">MIN(IF((DiscreteStatsTable[GroupByKey]=DiscreteStatsTable[[#This Row],[GroupByKey]]),(DiscreteStatsTable[GroupByKey]=DiscreteStatsTable[[#This Row],[GroupByKey]])*DiscreteStatsTable[Minimum]))</f>
        <v>0</v>
      </c>
      <c r="U1791" s="5" cm="1">
        <f t="array" ref="U1791">MAX(IF((DiscreteStatsTable[GroupByKey]=DiscreteStatsTable[[#This Row],[GroupByKey]]),(DiscreteStatsTable[GroupByKey]=DiscreteStatsTable[[#This Row],[GroupByKey]])*DiscreteStatsTable[Maximum]))</f>
        <v>8.0759045309264508</v>
      </c>
      <c r="V1791" s="5" cm="1">
        <f t="array" ref="V1791">IFERROR(AVERAGE(IF((DiscreteStatsTable[GroupByKey]=DiscreteStatsTable[[#This Row],[GroupByKey]]),(DiscreteStatsTable[GroupByKey]=DiscreteStatsTable[[#This Row],[GroupByKey]])*DiscreteStatsTable[NumberObservations])),0)</f>
        <v>307.5</v>
      </c>
      <c r="W1791" s="5">
        <f>IF((DiscreteStatsTable[[#This Row],[RepsRequested]]&gt;1),DiscreteStatsTable[[#This Row],[HalfWidth]],DiscreteStatsTable[[#This Row],[BatchMeansHalfWidth]])</f>
        <v>3.0708264760319272E-2</v>
      </c>
      <c r="X1791" s="5" cm="1">
        <f t="array" ref="X1791">COUNT(IF((DiscreteStatsTable[GroupByKey]=DiscreteStatsTable[[#This Row],[GroupByKey]]),(DiscreteStatsTable[GroupByKey]=DiscreteStatsTable[[#This Row],[GroupByKey]])*DiscreteStatsTable[Replication]))</f>
        <v>50</v>
      </c>
      <c r="Y1791" s="5">
        <f>IF(DiscreteStatsTable[[#This Row],[RepsRequested]]=DiscreteStatsTable[[#This Row],[RepsWithStatObserved]],1,0)</f>
        <v>1</v>
      </c>
    </row>
    <row r="1792" spans="1:25" x14ac:dyDescent="0.25">
      <c r="A1792" t="s">
        <v>68</v>
      </c>
      <c r="B1792" t="s">
        <v>70</v>
      </c>
      <c r="C1792">
        <v>46</v>
      </c>
      <c r="D1792" t="s">
        <v>100</v>
      </c>
      <c r="E1792" t="s">
        <v>80</v>
      </c>
      <c r="F1792" t="s">
        <v>81</v>
      </c>
      <c r="G1792">
        <v>0</v>
      </c>
      <c r="H1792">
        <v>2E+20</v>
      </c>
      <c r="I1792">
        <v>0</v>
      </c>
      <c r="J1792">
        <v>0</v>
      </c>
      <c r="K1792">
        <v>307</v>
      </c>
      <c r="L179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92" s="5" cm="1">
        <f t="array" ref="M1792">MAX(IF((ProjectInfoTable[ProjectName]=DiscreteStatsTable[[#This Row],[ProjectName]]),(ProjectInfoTable[ProjectName]=DiscreteStatsTable[[#This Row],[ProjectName]])*ProjectInfoTable[NumberOfReplications]))</f>
        <v>50</v>
      </c>
      <c r="N1792" s="5" cm="1">
        <f t="array" ref="N1792">IFERROR(AVERAGE(IF((DiscreteStatsTable[GroupByKey]=DiscreteStatsTable[[#This Row],[GroupByKey]]),(DiscreteStatsTable[GroupByKey]=DiscreteStatsTable[[#This Row],[GroupByKey]])*DiscreteStatsTable[Average])),0)</f>
        <v>0</v>
      </c>
      <c r="O1792" s="5" cm="1">
        <f t="array" ref="O1792">IFERROR(_xlfn.STDEV.S(IF((DiscreteStatsTable[GroupByKey]=DiscreteStatsTable[[#This Row],[GroupByKey]]),(DiscreteStatsTable[GroupByKey]=DiscreteStatsTable[[#This Row],[GroupByKey]])*DiscreteStatsTable[Average])),0)</f>
        <v>0</v>
      </c>
      <c r="P1792" s="5" cm="1">
        <f t="array" ref="P1792">MAX(IF((ProjectInfoTable[ProjectName]=DiscreteStatsTable[[#This Row],[ProjectName]]),(ProjectInfoTable[ProjectName]=DiscreteStatsTable[[#This Row],[ProjectName]])*ProjectInfoTable[ConfidenceInterval]))</f>
        <v>0.95</v>
      </c>
      <c r="Q1792" s="5">
        <f>IF(AND(DiscreteStatsTable[[#This Row],[RepsWithStatObserved]]=1,Y1792=0),200000000000000000000,IFERROR(_xlfn.T.INV.2T(1 -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2" s="5" cm="1">
        <f t="array" ref="R1792">MIN(IF((DiscreteStatsTable[GroupByKey]=DiscreteStatsTable[[#This Row],[GroupByKey]]),(DiscreteStatsTable[GroupByKey]=DiscreteStatsTable[[#This Row],[GroupByKey]])*DiscreteStatsTable[Average]))</f>
        <v>0</v>
      </c>
      <c r="S1792" s="5" cm="1">
        <f t="array" ref="S1792">MAX(IF((DiscreteStatsTable[GroupByKey]=DiscreteStatsTable[[#This Row],[GroupByKey]]),(DiscreteStatsTable[GroupByKey]=DiscreteStatsTable[[#This Row],[GroupByKey]])*DiscreteStatsTable[Average]))</f>
        <v>0</v>
      </c>
      <c r="T1792" s="5" cm="1">
        <f t="array" ref="T1792">MIN(IF((DiscreteStatsTable[GroupByKey]=DiscreteStatsTable[[#This Row],[GroupByKey]]),(DiscreteStatsTable[GroupByKey]=DiscreteStatsTable[[#This Row],[GroupByKey]])*DiscreteStatsTable[Minimum]))</f>
        <v>0</v>
      </c>
      <c r="U1792" s="5" cm="1">
        <f t="array" ref="U1792">MAX(IF((DiscreteStatsTable[GroupByKey]=DiscreteStatsTable[[#This Row],[GroupByKey]]),(DiscreteStatsTable[GroupByKey]=DiscreteStatsTable[[#This Row],[GroupByKey]])*DiscreteStatsTable[Maximum]))</f>
        <v>0</v>
      </c>
      <c r="V1792" s="5" cm="1">
        <f t="array" ref="V1792">IFERROR(AVERAGE(IF((DiscreteStatsTable[GroupByKey]=DiscreteStatsTable[[#This Row],[GroupByKey]]),(DiscreteStatsTable[GroupByKey]=DiscreteStatsTable[[#This Row],[GroupByKey]])*DiscreteStatsTable[NumberObservations])),0)</f>
        <v>307.5</v>
      </c>
      <c r="W1792" s="5">
        <f>IF((DiscreteStatsTable[[#This Row],[RepsRequested]]&gt;1),DiscreteStatsTable[[#This Row],[HalfWidth]],DiscreteStatsTable[[#This Row],[BatchMeansHalfWidth]])</f>
        <v>0</v>
      </c>
      <c r="X1792" s="5" cm="1">
        <f t="array" ref="X1792">COUNT(IF((DiscreteStatsTable[GroupByKey]=DiscreteStatsTable[[#This Row],[GroupByKey]]),(DiscreteStatsTable[GroupByKey]=DiscreteStatsTable[[#This Row],[GroupByKey]])*DiscreteStatsTable[Replication]))</f>
        <v>50</v>
      </c>
      <c r="Y1792" s="5">
        <f>IF(DiscreteStatsTable[[#This Row],[RepsRequested]]=DiscreteStatsTable[[#This Row],[RepsWithStatObserved]],1,0)</f>
        <v>1</v>
      </c>
    </row>
    <row r="1793" spans="1:25" x14ac:dyDescent="0.25">
      <c r="A1793" t="s">
        <v>68</v>
      </c>
      <c r="B1793" t="s">
        <v>70</v>
      </c>
      <c r="C1793">
        <v>46</v>
      </c>
      <c r="D1793" t="s">
        <v>100</v>
      </c>
      <c r="E1793" t="s">
        <v>82</v>
      </c>
      <c r="F1793" t="s">
        <v>81</v>
      </c>
      <c r="G1793">
        <v>0.36793248413839802</v>
      </c>
      <c r="H1793">
        <v>2E+20</v>
      </c>
      <c r="I1793">
        <v>0</v>
      </c>
      <c r="J1793">
        <v>3.5394199860739399</v>
      </c>
      <c r="K1793">
        <v>307</v>
      </c>
      <c r="L179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93" s="5" cm="1">
        <f t="array" ref="M1793">MAX(IF((ProjectInfoTable[ProjectName]=DiscreteStatsTable[[#This Row],[ProjectName]]),(ProjectInfoTable[ProjectName]=DiscreteStatsTable[[#This Row],[ProjectName]])*ProjectInfoTable[NumberOfReplications]))</f>
        <v>50</v>
      </c>
      <c r="N1793" s="5" cm="1">
        <f t="array" ref="N1793">IFERROR(AVERAGE(IF((DiscreteStatsTable[GroupByKey]=DiscreteStatsTable[[#This Row],[GroupByKey]]),(DiscreteStatsTable[GroupByKey]=DiscreteStatsTable[[#This Row],[GroupByKey]])*DiscreteStatsTable[Average])),0)</f>
        <v>0.39524732892948572</v>
      </c>
      <c r="O1793" s="5" cm="1">
        <f t="array" ref="O1793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93" s="5" cm="1">
        <f t="array" ref="P1793">MAX(IF((ProjectInfoTable[ProjectName]=DiscreteStatsTable[[#This Row],[ProjectName]]),(ProjectInfoTable[ProjectName]=DiscreteStatsTable[[#This Row],[ProjectName]])*ProjectInfoTable[ConfidenceInterval]))</f>
        <v>0.95</v>
      </c>
      <c r="Q1793" s="5">
        <f>IF(AND(DiscreteStatsTable[[#This Row],[RepsWithStatObserved]]=1,Y1793=0),200000000000000000000,IFERROR(_xlfn.T.INV.2T(1 -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93" s="5" cm="1">
        <f t="array" ref="R1793">MIN(IF((DiscreteStatsTable[GroupByKey]=DiscreteStatsTable[[#This Row],[GroupByKey]]),(DiscreteStatsTable[GroupByKey]=DiscreteStatsTable[[#This Row],[GroupByKey]])*DiscreteStatsTable[Average]))</f>
        <v>0.236354649964713</v>
      </c>
      <c r="S1793" s="5" cm="1">
        <f t="array" ref="S1793">MAX(IF((DiscreteStatsTable[GroupByKey]=DiscreteStatsTable[[#This Row],[GroupByKey]]),(DiscreteStatsTable[GroupByKey]=DiscreteStatsTable[[#This Row],[GroupByKey]])*DiscreteStatsTable[Average]))</f>
        <v>0.84332272253388396</v>
      </c>
      <c r="T1793" s="5" cm="1">
        <f t="array" ref="T1793">MIN(IF((DiscreteStatsTable[GroupByKey]=DiscreteStatsTable[[#This Row],[GroupByKey]]),(DiscreteStatsTable[GroupByKey]=DiscreteStatsTable[[#This Row],[GroupByKey]])*DiscreteStatsTable[Minimum]))</f>
        <v>0</v>
      </c>
      <c r="U1793" s="5" cm="1">
        <f t="array" ref="U1793">MAX(IF((DiscreteStatsTable[GroupByKey]=DiscreteStatsTable[[#This Row],[GroupByKey]]),(DiscreteStatsTable[GroupByKey]=DiscreteStatsTable[[#This Row],[GroupByKey]])*DiscreteStatsTable[Maximum]))</f>
        <v>8.0759045309264508</v>
      </c>
      <c r="V1793" s="5" cm="1">
        <f t="array" ref="V1793">IFERROR(AVERAGE(IF((DiscreteStatsTable[GroupByKey]=DiscreteStatsTable[[#This Row],[GroupByKey]]),(DiscreteStatsTable[GroupByKey]=DiscreteStatsTable[[#This Row],[GroupByKey]])*DiscreteStatsTable[NumberObservations])),0)</f>
        <v>307.5</v>
      </c>
      <c r="W1793" s="5">
        <f>IF((DiscreteStatsTable[[#This Row],[RepsRequested]]&gt;1),DiscreteStatsTable[[#This Row],[HalfWidth]],DiscreteStatsTable[[#This Row],[BatchMeansHalfWidth]])</f>
        <v>3.0708264760319272E-2</v>
      </c>
      <c r="X1793" s="5" cm="1">
        <f t="array" ref="X1793">COUNT(IF((DiscreteStatsTable[GroupByKey]=DiscreteStatsTable[[#This Row],[GroupByKey]]),(DiscreteStatsTable[GroupByKey]=DiscreteStatsTable[[#This Row],[GroupByKey]])*DiscreteStatsTable[Replication]))</f>
        <v>50</v>
      </c>
      <c r="Y1793" s="5">
        <f>IF(DiscreteStatsTable[[#This Row],[RepsRequested]]=DiscreteStatsTable[[#This Row],[RepsWithStatObserved]],1,0)</f>
        <v>1</v>
      </c>
    </row>
    <row r="1794" spans="1:25" x14ac:dyDescent="0.25">
      <c r="A1794" t="s">
        <v>68</v>
      </c>
      <c r="B1794" t="s">
        <v>70</v>
      </c>
      <c r="C1794">
        <v>47</v>
      </c>
      <c r="D1794" t="s">
        <v>100</v>
      </c>
      <c r="E1794" t="s">
        <v>80</v>
      </c>
      <c r="F1794" t="s">
        <v>81</v>
      </c>
      <c r="G1794">
        <v>0</v>
      </c>
      <c r="H1794">
        <v>2E+20</v>
      </c>
      <c r="I1794">
        <v>0</v>
      </c>
      <c r="J1794">
        <v>0</v>
      </c>
      <c r="K1794">
        <v>305</v>
      </c>
      <c r="L179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94" s="5" cm="1">
        <f t="array" ref="M1794">MAX(IF((ProjectInfoTable[ProjectName]=DiscreteStatsTable[[#This Row],[ProjectName]]),(ProjectInfoTable[ProjectName]=DiscreteStatsTable[[#This Row],[ProjectName]])*ProjectInfoTable[NumberOfReplications]))</f>
        <v>50</v>
      </c>
      <c r="N1794" s="5" cm="1">
        <f t="array" ref="N1794">IFERROR(AVERAGE(IF((DiscreteStatsTable[GroupByKey]=DiscreteStatsTable[[#This Row],[GroupByKey]]),(DiscreteStatsTable[GroupByKey]=DiscreteStatsTable[[#This Row],[GroupByKey]])*DiscreteStatsTable[Average])),0)</f>
        <v>0</v>
      </c>
      <c r="O1794" s="5" cm="1">
        <f t="array" ref="O1794">IFERROR(_xlfn.STDEV.S(IF((DiscreteStatsTable[GroupByKey]=DiscreteStatsTable[[#This Row],[GroupByKey]]),(DiscreteStatsTable[GroupByKey]=DiscreteStatsTable[[#This Row],[GroupByKey]])*DiscreteStatsTable[Average])),0)</f>
        <v>0</v>
      </c>
      <c r="P1794" s="5" cm="1">
        <f t="array" ref="P1794">MAX(IF((ProjectInfoTable[ProjectName]=DiscreteStatsTable[[#This Row],[ProjectName]]),(ProjectInfoTable[ProjectName]=DiscreteStatsTable[[#This Row],[ProjectName]])*ProjectInfoTable[ConfidenceInterval]))</f>
        <v>0.95</v>
      </c>
      <c r="Q1794" s="5">
        <f>IF(AND(DiscreteStatsTable[[#This Row],[RepsWithStatObserved]]=1,Y1794=0),200000000000000000000,IFERROR(_xlfn.T.INV.2T(1 -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4" s="5" cm="1">
        <f t="array" ref="R1794">MIN(IF((DiscreteStatsTable[GroupByKey]=DiscreteStatsTable[[#This Row],[GroupByKey]]),(DiscreteStatsTable[GroupByKey]=DiscreteStatsTable[[#This Row],[GroupByKey]])*DiscreteStatsTable[Average]))</f>
        <v>0</v>
      </c>
      <c r="S1794" s="5" cm="1">
        <f t="array" ref="S1794">MAX(IF((DiscreteStatsTable[GroupByKey]=DiscreteStatsTable[[#This Row],[GroupByKey]]),(DiscreteStatsTable[GroupByKey]=DiscreteStatsTable[[#This Row],[GroupByKey]])*DiscreteStatsTable[Average]))</f>
        <v>0</v>
      </c>
      <c r="T1794" s="5" cm="1">
        <f t="array" ref="T1794">MIN(IF((DiscreteStatsTable[GroupByKey]=DiscreteStatsTable[[#This Row],[GroupByKey]]),(DiscreteStatsTable[GroupByKey]=DiscreteStatsTable[[#This Row],[GroupByKey]])*DiscreteStatsTable[Minimum]))</f>
        <v>0</v>
      </c>
      <c r="U1794" s="5" cm="1">
        <f t="array" ref="U1794">MAX(IF((DiscreteStatsTable[GroupByKey]=DiscreteStatsTable[[#This Row],[GroupByKey]]),(DiscreteStatsTable[GroupByKey]=DiscreteStatsTable[[#This Row],[GroupByKey]])*DiscreteStatsTable[Maximum]))</f>
        <v>0</v>
      </c>
      <c r="V1794" s="5" cm="1">
        <f t="array" ref="V1794">IFERROR(AVERAGE(IF((DiscreteStatsTable[GroupByKey]=DiscreteStatsTable[[#This Row],[GroupByKey]]),(DiscreteStatsTable[GroupByKey]=DiscreteStatsTable[[#This Row],[GroupByKey]])*DiscreteStatsTable[NumberObservations])),0)</f>
        <v>307.5</v>
      </c>
      <c r="W1794" s="5">
        <f>IF((DiscreteStatsTable[[#This Row],[RepsRequested]]&gt;1),DiscreteStatsTable[[#This Row],[HalfWidth]],DiscreteStatsTable[[#This Row],[BatchMeansHalfWidth]])</f>
        <v>0</v>
      </c>
      <c r="X1794" s="5" cm="1">
        <f t="array" ref="X1794">COUNT(IF((DiscreteStatsTable[GroupByKey]=DiscreteStatsTable[[#This Row],[GroupByKey]]),(DiscreteStatsTable[GroupByKey]=DiscreteStatsTable[[#This Row],[GroupByKey]])*DiscreteStatsTable[Replication]))</f>
        <v>50</v>
      </c>
      <c r="Y1794" s="5">
        <f>IF(DiscreteStatsTable[[#This Row],[RepsRequested]]=DiscreteStatsTable[[#This Row],[RepsWithStatObserved]],1,0)</f>
        <v>1</v>
      </c>
    </row>
    <row r="1795" spans="1:25" x14ac:dyDescent="0.25">
      <c r="A1795" t="s">
        <v>68</v>
      </c>
      <c r="B1795" t="s">
        <v>70</v>
      </c>
      <c r="C1795">
        <v>47</v>
      </c>
      <c r="D1795" t="s">
        <v>100</v>
      </c>
      <c r="E1795" t="s">
        <v>82</v>
      </c>
      <c r="F1795" t="s">
        <v>81</v>
      </c>
      <c r="G1795">
        <v>0.55654976945368295</v>
      </c>
      <c r="H1795">
        <v>2E+20</v>
      </c>
      <c r="I1795">
        <v>0</v>
      </c>
      <c r="J1795">
        <v>5.2141164131378401</v>
      </c>
      <c r="K1795">
        <v>305</v>
      </c>
      <c r="L179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95" s="5" cm="1">
        <f t="array" ref="M1795">MAX(IF((ProjectInfoTable[ProjectName]=DiscreteStatsTable[[#This Row],[ProjectName]]),(ProjectInfoTable[ProjectName]=DiscreteStatsTable[[#This Row],[ProjectName]])*ProjectInfoTable[NumberOfReplications]))</f>
        <v>50</v>
      </c>
      <c r="N1795" s="5" cm="1">
        <f t="array" ref="N1795">IFERROR(AVERAGE(IF((DiscreteStatsTable[GroupByKey]=DiscreteStatsTable[[#This Row],[GroupByKey]]),(DiscreteStatsTable[GroupByKey]=DiscreteStatsTable[[#This Row],[GroupByKey]])*DiscreteStatsTable[Average])),0)</f>
        <v>0.39524732892948572</v>
      </c>
      <c r="O1795" s="5" cm="1">
        <f t="array" ref="O1795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95" s="5" cm="1">
        <f t="array" ref="P1795">MAX(IF((ProjectInfoTable[ProjectName]=DiscreteStatsTable[[#This Row],[ProjectName]]),(ProjectInfoTable[ProjectName]=DiscreteStatsTable[[#This Row],[ProjectName]])*ProjectInfoTable[ConfidenceInterval]))</f>
        <v>0.95</v>
      </c>
      <c r="Q1795" s="5">
        <f>IF(AND(DiscreteStatsTable[[#This Row],[RepsWithStatObserved]]=1,Y1795=0),200000000000000000000,IFERROR(_xlfn.T.INV.2T(1 -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95" s="5" cm="1">
        <f t="array" ref="R1795">MIN(IF((DiscreteStatsTable[GroupByKey]=DiscreteStatsTable[[#This Row],[GroupByKey]]),(DiscreteStatsTable[GroupByKey]=DiscreteStatsTable[[#This Row],[GroupByKey]])*DiscreteStatsTable[Average]))</f>
        <v>0.236354649964713</v>
      </c>
      <c r="S1795" s="5" cm="1">
        <f t="array" ref="S1795">MAX(IF((DiscreteStatsTable[GroupByKey]=DiscreteStatsTable[[#This Row],[GroupByKey]]),(DiscreteStatsTable[GroupByKey]=DiscreteStatsTable[[#This Row],[GroupByKey]])*DiscreteStatsTable[Average]))</f>
        <v>0.84332272253388396</v>
      </c>
      <c r="T1795" s="5" cm="1">
        <f t="array" ref="T1795">MIN(IF((DiscreteStatsTable[GroupByKey]=DiscreteStatsTable[[#This Row],[GroupByKey]]),(DiscreteStatsTable[GroupByKey]=DiscreteStatsTable[[#This Row],[GroupByKey]])*DiscreteStatsTable[Minimum]))</f>
        <v>0</v>
      </c>
      <c r="U1795" s="5" cm="1">
        <f t="array" ref="U1795">MAX(IF((DiscreteStatsTable[GroupByKey]=DiscreteStatsTable[[#This Row],[GroupByKey]]),(DiscreteStatsTable[GroupByKey]=DiscreteStatsTable[[#This Row],[GroupByKey]])*DiscreteStatsTable[Maximum]))</f>
        <v>8.0759045309264508</v>
      </c>
      <c r="V1795" s="5" cm="1">
        <f t="array" ref="V1795">IFERROR(AVERAGE(IF((DiscreteStatsTable[GroupByKey]=DiscreteStatsTable[[#This Row],[GroupByKey]]),(DiscreteStatsTable[GroupByKey]=DiscreteStatsTable[[#This Row],[GroupByKey]])*DiscreteStatsTable[NumberObservations])),0)</f>
        <v>307.5</v>
      </c>
      <c r="W1795" s="5">
        <f>IF((DiscreteStatsTable[[#This Row],[RepsRequested]]&gt;1),DiscreteStatsTable[[#This Row],[HalfWidth]],DiscreteStatsTable[[#This Row],[BatchMeansHalfWidth]])</f>
        <v>3.0708264760319272E-2</v>
      </c>
      <c r="X1795" s="5" cm="1">
        <f t="array" ref="X1795">COUNT(IF((DiscreteStatsTable[GroupByKey]=DiscreteStatsTable[[#This Row],[GroupByKey]]),(DiscreteStatsTable[GroupByKey]=DiscreteStatsTable[[#This Row],[GroupByKey]])*DiscreteStatsTable[Replication]))</f>
        <v>50</v>
      </c>
      <c r="Y1795" s="5">
        <f>IF(DiscreteStatsTable[[#This Row],[RepsRequested]]=DiscreteStatsTable[[#This Row],[RepsWithStatObserved]],1,0)</f>
        <v>1</v>
      </c>
    </row>
    <row r="1796" spans="1:25" x14ac:dyDescent="0.25">
      <c r="A1796" t="s">
        <v>68</v>
      </c>
      <c r="B1796" t="s">
        <v>70</v>
      </c>
      <c r="C1796">
        <v>48</v>
      </c>
      <c r="D1796" t="s">
        <v>100</v>
      </c>
      <c r="E1796" t="s">
        <v>80</v>
      </c>
      <c r="F1796" t="s">
        <v>81</v>
      </c>
      <c r="G1796">
        <v>0</v>
      </c>
      <c r="H1796">
        <v>2E+20</v>
      </c>
      <c r="I1796">
        <v>0</v>
      </c>
      <c r="J1796">
        <v>0</v>
      </c>
      <c r="K1796">
        <v>309</v>
      </c>
      <c r="L179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96" s="5" cm="1">
        <f t="array" ref="M1796">MAX(IF((ProjectInfoTable[ProjectName]=DiscreteStatsTable[[#This Row],[ProjectName]]),(ProjectInfoTable[ProjectName]=DiscreteStatsTable[[#This Row],[ProjectName]])*ProjectInfoTable[NumberOfReplications]))</f>
        <v>50</v>
      </c>
      <c r="N1796" s="5" cm="1">
        <f t="array" ref="N1796">IFERROR(AVERAGE(IF((DiscreteStatsTable[GroupByKey]=DiscreteStatsTable[[#This Row],[GroupByKey]]),(DiscreteStatsTable[GroupByKey]=DiscreteStatsTable[[#This Row],[GroupByKey]])*DiscreteStatsTable[Average])),0)</f>
        <v>0</v>
      </c>
      <c r="O1796" s="5" cm="1">
        <f t="array" ref="O1796">IFERROR(_xlfn.STDEV.S(IF((DiscreteStatsTable[GroupByKey]=DiscreteStatsTable[[#This Row],[GroupByKey]]),(DiscreteStatsTable[GroupByKey]=DiscreteStatsTable[[#This Row],[GroupByKey]])*DiscreteStatsTable[Average])),0)</f>
        <v>0</v>
      </c>
      <c r="P1796" s="5" cm="1">
        <f t="array" ref="P1796">MAX(IF((ProjectInfoTable[ProjectName]=DiscreteStatsTable[[#This Row],[ProjectName]]),(ProjectInfoTable[ProjectName]=DiscreteStatsTable[[#This Row],[ProjectName]])*ProjectInfoTable[ConfidenceInterval]))</f>
        <v>0.95</v>
      </c>
      <c r="Q1796" s="5">
        <f>IF(AND(DiscreteStatsTable[[#This Row],[RepsWithStatObserved]]=1,Y1796=0),200000000000000000000,IFERROR(_xlfn.T.INV.2T(1 -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6" s="5" cm="1">
        <f t="array" ref="R1796">MIN(IF((DiscreteStatsTable[GroupByKey]=DiscreteStatsTable[[#This Row],[GroupByKey]]),(DiscreteStatsTable[GroupByKey]=DiscreteStatsTable[[#This Row],[GroupByKey]])*DiscreteStatsTable[Average]))</f>
        <v>0</v>
      </c>
      <c r="S1796" s="5" cm="1">
        <f t="array" ref="S1796">MAX(IF((DiscreteStatsTable[GroupByKey]=DiscreteStatsTable[[#This Row],[GroupByKey]]),(DiscreteStatsTable[GroupByKey]=DiscreteStatsTable[[#This Row],[GroupByKey]])*DiscreteStatsTable[Average]))</f>
        <v>0</v>
      </c>
      <c r="T1796" s="5" cm="1">
        <f t="array" ref="T1796">MIN(IF((DiscreteStatsTable[GroupByKey]=DiscreteStatsTable[[#This Row],[GroupByKey]]),(DiscreteStatsTable[GroupByKey]=DiscreteStatsTable[[#This Row],[GroupByKey]])*DiscreteStatsTable[Minimum]))</f>
        <v>0</v>
      </c>
      <c r="U1796" s="5" cm="1">
        <f t="array" ref="U1796">MAX(IF((DiscreteStatsTable[GroupByKey]=DiscreteStatsTable[[#This Row],[GroupByKey]]),(DiscreteStatsTable[GroupByKey]=DiscreteStatsTable[[#This Row],[GroupByKey]])*DiscreteStatsTable[Maximum]))</f>
        <v>0</v>
      </c>
      <c r="V1796" s="5" cm="1">
        <f t="array" ref="V1796">IFERROR(AVERAGE(IF((DiscreteStatsTable[GroupByKey]=DiscreteStatsTable[[#This Row],[GroupByKey]]),(DiscreteStatsTable[GroupByKey]=DiscreteStatsTable[[#This Row],[GroupByKey]])*DiscreteStatsTable[NumberObservations])),0)</f>
        <v>307.5</v>
      </c>
      <c r="W1796" s="5">
        <f>IF((DiscreteStatsTable[[#This Row],[RepsRequested]]&gt;1),DiscreteStatsTable[[#This Row],[HalfWidth]],DiscreteStatsTable[[#This Row],[BatchMeansHalfWidth]])</f>
        <v>0</v>
      </c>
      <c r="X1796" s="5" cm="1">
        <f t="array" ref="X1796">COUNT(IF((DiscreteStatsTable[GroupByKey]=DiscreteStatsTable[[#This Row],[GroupByKey]]),(DiscreteStatsTable[GroupByKey]=DiscreteStatsTable[[#This Row],[GroupByKey]])*DiscreteStatsTable[Replication]))</f>
        <v>50</v>
      </c>
      <c r="Y1796" s="5">
        <f>IF(DiscreteStatsTable[[#This Row],[RepsRequested]]=DiscreteStatsTable[[#This Row],[RepsWithStatObserved]],1,0)</f>
        <v>1</v>
      </c>
    </row>
    <row r="1797" spans="1:25" x14ac:dyDescent="0.25">
      <c r="A1797" t="s">
        <v>68</v>
      </c>
      <c r="B1797" t="s">
        <v>70</v>
      </c>
      <c r="C1797">
        <v>48</v>
      </c>
      <c r="D1797" t="s">
        <v>100</v>
      </c>
      <c r="E1797" t="s">
        <v>82</v>
      </c>
      <c r="F1797" t="s">
        <v>81</v>
      </c>
      <c r="G1797">
        <v>0.43067523424290499</v>
      </c>
      <c r="H1797">
        <v>2E+20</v>
      </c>
      <c r="I1797">
        <v>0</v>
      </c>
      <c r="J1797">
        <v>4.2273177089185801</v>
      </c>
      <c r="K1797">
        <v>309</v>
      </c>
      <c r="L179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97" s="5" cm="1">
        <f t="array" ref="M1797">MAX(IF((ProjectInfoTable[ProjectName]=DiscreteStatsTable[[#This Row],[ProjectName]]),(ProjectInfoTable[ProjectName]=DiscreteStatsTable[[#This Row],[ProjectName]])*ProjectInfoTable[NumberOfReplications]))</f>
        <v>50</v>
      </c>
      <c r="N1797" s="5" cm="1">
        <f t="array" ref="N1797">IFERROR(AVERAGE(IF((DiscreteStatsTable[GroupByKey]=DiscreteStatsTable[[#This Row],[GroupByKey]]),(DiscreteStatsTable[GroupByKey]=DiscreteStatsTable[[#This Row],[GroupByKey]])*DiscreteStatsTable[Average])),0)</f>
        <v>0.39524732892948572</v>
      </c>
      <c r="O1797" s="5" cm="1">
        <f t="array" ref="O1797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97" s="5" cm="1">
        <f t="array" ref="P1797">MAX(IF((ProjectInfoTable[ProjectName]=DiscreteStatsTable[[#This Row],[ProjectName]]),(ProjectInfoTable[ProjectName]=DiscreteStatsTable[[#This Row],[ProjectName]])*ProjectInfoTable[ConfidenceInterval]))</f>
        <v>0.95</v>
      </c>
      <c r="Q1797" s="5">
        <f>IF(AND(DiscreteStatsTable[[#This Row],[RepsWithStatObserved]]=1,Y1797=0),200000000000000000000,IFERROR(_xlfn.T.INV.2T(1 -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97" s="5" cm="1">
        <f t="array" ref="R1797">MIN(IF((DiscreteStatsTable[GroupByKey]=DiscreteStatsTable[[#This Row],[GroupByKey]]),(DiscreteStatsTable[GroupByKey]=DiscreteStatsTable[[#This Row],[GroupByKey]])*DiscreteStatsTable[Average]))</f>
        <v>0.236354649964713</v>
      </c>
      <c r="S1797" s="5" cm="1">
        <f t="array" ref="S1797">MAX(IF((DiscreteStatsTable[GroupByKey]=DiscreteStatsTable[[#This Row],[GroupByKey]]),(DiscreteStatsTable[GroupByKey]=DiscreteStatsTable[[#This Row],[GroupByKey]])*DiscreteStatsTable[Average]))</f>
        <v>0.84332272253388396</v>
      </c>
      <c r="T1797" s="5" cm="1">
        <f t="array" ref="T1797">MIN(IF((DiscreteStatsTable[GroupByKey]=DiscreteStatsTable[[#This Row],[GroupByKey]]),(DiscreteStatsTable[GroupByKey]=DiscreteStatsTable[[#This Row],[GroupByKey]])*DiscreteStatsTable[Minimum]))</f>
        <v>0</v>
      </c>
      <c r="U1797" s="5" cm="1">
        <f t="array" ref="U1797">MAX(IF((DiscreteStatsTable[GroupByKey]=DiscreteStatsTable[[#This Row],[GroupByKey]]),(DiscreteStatsTable[GroupByKey]=DiscreteStatsTable[[#This Row],[GroupByKey]])*DiscreteStatsTable[Maximum]))</f>
        <v>8.0759045309264508</v>
      </c>
      <c r="V1797" s="5" cm="1">
        <f t="array" ref="V1797">IFERROR(AVERAGE(IF((DiscreteStatsTable[GroupByKey]=DiscreteStatsTable[[#This Row],[GroupByKey]]),(DiscreteStatsTable[GroupByKey]=DiscreteStatsTable[[#This Row],[GroupByKey]])*DiscreteStatsTable[NumberObservations])),0)</f>
        <v>307.5</v>
      </c>
      <c r="W1797" s="5">
        <f>IF((DiscreteStatsTable[[#This Row],[RepsRequested]]&gt;1),DiscreteStatsTable[[#This Row],[HalfWidth]],DiscreteStatsTable[[#This Row],[BatchMeansHalfWidth]])</f>
        <v>3.0708264760319272E-2</v>
      </c>
      <c r="X1797" s="5" cm="1">
        <f t="array" ref="X1797">COUNT(IF((DiscreteStatsTable[GroupByKey]=DiscreteStatsTable[[#This Row],[GroupByKey]]),(DiscreteStatsTable[GroupByKey]=DiscreteStatsTable[[#This Row],[GroupByKey]])*DiscreteStatsTable[Replication]))</f>
        <v>50</v>
      </c>
      <c r="Y1797" s="5">
        <f>IF(DiscreteStatsTable[[#This Row],[RepsRequested]]=DiscreteStatsTable[[#This Row],[RepsWithStatObserved]],1,0)</f>
        <v>1</v>
      </c>
    </row>
    <row r="1798" spans="1:25" x14ac:dyDescent="0.25">
      <c r="A1798" t="s">
        <v>68</v>
      </c>
      <c r="B1798" t="s">
        <v>70</v>
      </c>
      <c r="C1798">
        <v>49</v>
      </c>
      <c r="D1798" t="s">
        <v>100</v>
      </c>
      <c r="E1798" t="s">
        <v>80</v>
      </c>
      <c r="F1798" t="s">
        <v>81</v>
      </c>
      <c r="G1798">
        <v>0</v>
      </c>
      <c r="H1798">
        <v>2E+20</v>
      </c>
      <c r="I1798">
        <v>0</v>
      </c>
      <c r="J1798">
        <v>0</v>
      </c>
      <c r="K1798">
        <v>308</v>
      </c>
      <c r="L179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98" s="5" cm="1">
        <f t="array" ref="M1798">MAX(IF((ProjectInfoTable[ProjectName]=DiscreteStatsTable[[#This Row],[ProjectName]]),(ProjectInfoTable[ProjectName]=DiscreteStatsTable[[#This Row],[ProjectName]])*ProjectInfoTable[NumberOfReplications]))</f>
        <v>50</v>
      </c>
      <c r="N1798" s="5" cm="1">
        <f t="array" ref="N1798">IFERROR(AVERAGE(IF((DiscreteStatsTable[GroupByKey]=DiscreteStatsTable[[#This Row],[GroupByKey]]),(DiscreteStatsTable[GroupByKey]=DiscreteStatsTable[[#This Row],[GroupByKey]])*DiscreteStatsTable[Average])),0)</f>
        <v>0</v>
      </c>
      <c r="O1798" s="5" cm="1">
        <f t="array" ref="O1798">IFERROR(_xlfn.STDEV.S(IF((DiscreteStatsTable[GroupByKey]=DiscreteStatsTable[[#This Row],[GroupByKey]]),(DiscreteStatsTable[GroupByKey]=DiscreteStatsTable[[#This Row],[GroupByKey]])*DiscreteStatsTable[Average])),0)</f>
        <v>0</v>
      </c>
      <c r="P1798" s="5" cm="1">
        <f t="array" ref="P1798">MAX(IF((ProjectInfoTable[ProjectName]=DiscreteStatsTable[[#This Row],[ProjectName]]),(ProjectInfoTable[ProjectName]=DiscreteStatsTable[[#This Row],[ProjectName]])*ProjectInfoTable[ConfidenceInterval]))</f>
        <v>0.95</v>
      </c>
      <c r="Q1798" s="5">
        <f>IF(AND(DiscreteStatsTable[[#This Row],[RepsWithStatObserved]]=1,Y1798=0),200000000000000000000,IFERROR(_xlfn.T.INV.2T(1 -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8" s="5" cm="1">
        <f t="array" ref="R1798">MIN(IF((DiscreteStatsTable[GroupByKey]=DiscreteStatsTable[[#This Row],[GroupByKey]]),(DiscreteStatsTable[GroupByKey]=DiscreteStatsTable[[#This Row],[GroupByKey]])*DiscreteStatsTable[Average]))</f>
        <v>0</v>
      </c>
      <c r="S1798" s="5" cm="1">
        <f t="array" ref="S1798">MAX(IF((DiscreteStatsTable[GroupByKey]=DiscreteStatsTable[[#This Row],[GroupByKey]]),(DiscreteStatsTable[GroupByKey]=DiscreteStatsTable[[#This Row],[GroupByKey]])*DiscreteStatsTable[Average]))</f>
        <v>0</v>
      </c>
      <c r="T1798" s="5" cm="1">
        <f t="array" ref="T1798">MIN(IF((DiscreteStatsTable[GroupByKey]=DiscreteStatsTable[[#This Row],[GroupByKey]]),(DiscreteStatsTable[GroupByKey]=DiscreteStatsTable[[#This Row],[GroupByKey]])*DiscreteStatsTable[Minimum]))</f>
        <v>0</v>
      </c>
      <c r="U1798" s="5" cm="1">
        <f t="array" ref="U1798">MAX(IF((DiscreteStatsTable[GroupByKey]=DiscreteStatsTable[[#This Row],[GroupByKey]]),(DiscreteStatsTable[GroupByKey]=DiscreteStatsTable[[#This Row],[GroupByKey]])*DiscreteStatsTable[Maximum]))</f>
        <v>0</v>
      </c>
      <c r="V1798" s="5" cm="1">
        <f t="array" ref="V1798">IFERROR(AVERAGE(IF((DiscreteStatsTable[GroupByKey]=DiscreteStatsTable[[#This Row],[GroupByKey]]),(DiscreteStatsTable[GroupByKey]=DiscreteStatsTable[[#This Row],[GroupByKey]])*DiscreteStatsTable[NumberObservations])),0)</f>
        <v>307.5</v>
      </c>
      <c r="W1798" s="5">
        <f>IF((DiscreteStatsTable[[#This Row],[RepsRequested]]&gt;1),DiscreteStatsTable[[#This Row],[HalfWidth]],DiscreteStatsTable[[#This Row],[BatchMeansHalfWidth]])</f>
        <v>0</v>
      </c>
      <c r="X1798" s="5" cm="1">
        <f t="array" ref="X1798">COUNT(IF((DiscreteStatsTable[GroupByKey]=DiscreteStatsTable[[#This Row],[GroupByKey]]),(DiscreteStatsTable[GroupByKey]=DiscreteStatsTable[[#This Row],[GroupByKey]])*DiscreteStatsTable[Replication]))</f>
        <v>50</v>
      </c>
      <c r="Y1798" s="5">
        <f>IF(DiscreteStatsTable[[#This Row],[RepsRequested]]=DiscreteStatsTable[[#This Row],[RepsWithStatObserved]],1,0)</f>
        <v>1</v>
      </c>
    </row>
    <row r="1799" spans="1:25" x14ac:dyDescent="0.25">
      <c r="A1799" t="s">
        <v>68</v>
      </c>
      <c r="B1799" t="s">
        <v>70</v>
      </c>
      <c r="C1799">
        <v>49</v>
      </c>
      <c r="D1799" t="s">
        <v>100</v>
      </c>
      <c r="E1799" t="s">
        <v>82</v>
      </c>
      <c r="F1799" t="s">
        <v>81</v>
      </c>
      <c r="G1799">
        <v>0.39749754470798399</v>
      </c>
      <c r="H1799">
        <v>2E+20</v>
      </c>
      <c r="I1799">
        <v>0</v>
      </c>
      <c r="J1799">
        <v>4.5143171757013096</v>
      </c>
      <c r="K1799">
        <v>308</v>
      </c>
      <c r="L179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99" s="5" cm="1">
        <f t="array" ref="M1799">MAX(IF((ProjectInfoTable[ProjectName]=DiscreteStatsTable[[#This Row],[ProjectName]]),(ProjectInfoTable[ProjectName]=DiscreteStatsTable[[#This Row],[ProjectName]])*ProjectInfoTable[NumberOfReplications]))</f>
        <v>50</v>
      </c>
      <c r="N1799" s="5" cm="1">
        <f t="array" ref="N1799">IFERROR(AVERAGE(IF((DiscreteStatsTable[GroupByKey]=DiscreteStatsTable[[#This Row],[GroupByKey]]),(DiscreteStatsTable[GroupByKey]=DiscreteStatsTable[[#This Row],[GroupByKey]])*DiscreteStatsTable[Average])),0)</f>
        <v>0.39524732892948572</v>
      </c>
      <c r="O1799" s="5" cm="1">
        <f t="array" ref="O1799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799" s="5" cm="1">
        <f t="array" ref="P1799">MAX(IF((ProjectInfoTable[ProjectName]=DiscreteStatsTable[[#This Row],[ProjectName]]),(ProjectInfoTable[ProjectName]=DiscreteStatsTable[[#This Row],[ProjectName]])*ProjectInfoTable[ConfidenceInterval]))</f>
        <v>0.95</v>
      </c>
      <c r="Q1799" s="5">
        <f>IF(AND(DiscreteStatsTable[[#This Row],[RepsWithStatObserved]]=1,Y1799=0),200000000000000000000,IFERROR(_xlfn.T.INV.2T(1 -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799" s="5" cm="1">
        <f t="array" ref="R1799">MIN(IF((DiscreteStatsTable[GroupByKey]=DiscreteStatsTable[[#This Row],[GroupByKey]]),(DiscreteStatsTable[GroupByKey]=DiscreteStatsTable[[#This Row],[GroupByKey]])*DiscreteStatsTable[Average]))</f>
        <v>0.236354649964713</v>
      </c>
      <c r="S1799" s="5" cm="1">
        <f t="array" ref="S1799">MAX(IF((DiscreteStatsTable[GroupByKey]=DiscreteStatsTable[[#This Row],[GroupByKey]]),(DiscreteStatsTable[GroupByKey]=DiscreteStatsTable[[#This Row],[GroupByKey]])*DiscreteStatsTable[Average]))</f>
        <v>0.84332272253388396</v>
      </c>
      <c r="T1799" s="5" cm="1">
        <f t="array" ref="T1799">MIN(IF((DiscreteStatsTable[GroupByKey]=DiscreteStatsTable[[#This Row],[GroupByKey]]),(DiscreteStatsTable[GroupByKey]=DiscreteStatsTable[[#This Row],[GroupByKey]])*DiscreteStatsTable[Minimum]))</f>
        <v>0</v>
      </c>
      <c r="U1799" s="5" cm="1">
        <f t="array" ref="U1799">MAX(IF((DiscreteStatsTable[GroupByKey]=DiscreteStatsTable[[#This Row],[GroupByKey]]),(DiscreteStatsTable[GroupByKey]=DiscreteStatsTable[[#This Row],[GroupByKey]])*DiscreteStatsTable[Maximum]))</f>
        <v>8.0759045309264508</v>
      </c>
      <c r="V1799" s="5" cm="1">
        <f t="array" ref="V1799">IFERROR(AVERAGE(IF((DiscreteStatsTable[GroupByKey]=DiscreteStatsTable[[#This Row],[GroupByKey]]),(DiscreteStatsTable[GroupByKey]=DiscreteStatsTable[[#This Row],[GroupByKey]])*DiscreteStatsTable[NumberObservations])),0)</f>
        <v>307.5</v>
      </c>
      <c r="W1799" s="5">
        <f>IF((DiscreteStatsTable[[#This Row],[RepsRequested]]&gt;1),DiscreteStatsTable[[#This Row],[HalfWidth]],DiscreteStatsTable[[#This Row],[BatchMeansHalfWidth]])</f>
        <v>3.0708264760319272E-2</v>
      </c>
      <c r="X1799" s="5" cm="1">
        <f t="array" ref="X1799">COUNT(IF((DiscreteStatsTable[GroupByKey]=DiscreteStatsTable[[#This Row],[GroupByKey]]),(DiscreteStatsTable[GroupByKey]=DiscreteStatsTable[[#This Row],[GroupByKey]])*DiscreteStatsTable[Replication]))</f>
        <v>50</v>
      </c>
      <c r="Y1799" s="5">
        <f>IF(DiscreteStatsTable[[#This Row],[RepsRequested]]=DiscreteStatsTable[[#This Row],[RepsWithStatObserved]],1,0)</f>
        <v>1</v>
      </c>
    </row>
    <row r="1800" spans="1:25" x14ac:dyDescent="0.25">
      <c r="A1800" t="s">
        <v>68</v>
      </c>
      <c r="B1800" t="s">
        <v>70</v>
      </c>
      <c r="C1800">
        <v>50</v>
      </c>
      <c r="D1800" t="s">
        <v>100</v>
      </c>
      <c r="E1800" t="s">
        <v>80</v>
      </c>
      <c r="F1800" t="s">
        <v>81</v>
      </c>
      <c r="G1800">
        <v>0</v>
      </c>
      <c r="H1800">
        <v>2E+20</v>
      </c>
      <c r="I1800">
        <v>0</v>
      </c>
      <c r="J1800">
        <v>0</v>
      </c>
      <c r="K1800">
        <v>307</v>
      </c>
      <c r="L180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800" s="5" cm="1">
        <f t="array" ref="M1800">MAX(IF((ProjectInfoTable[ProjectName]=DiscreteStatsTable[[#This Row],[ProjectName]]),(ProjectInfoTable[ProjectName]=DiscreteStatsTable[[#This Row],[ProjectName]])*ProjectInfoTable[NumberOfReplications]))</f>
        <v>50</v>
      </c>
      <c r="N1800" s="5" cm="1">
        <f t="array" ref="N1800">IFERROR(AVERAGE(IF((DiscreteStatsTable[GroupByKey]=DiscreteStatsTable[[#This Row],[GroupByKey]]),(DiscreteStatsTable[GroupByKey]=DiscreteStatsTable[[#This Row],[GroupByKey]])*DiscreteStatsTable[Average])),0)</f>
        <v>0</v>
      </c>
      <c r="O1800" s="5" cm="1">
        <f t="array" ref="O1800">IFERROR(_xlfn.STDEV.S(IF((DiscreteStatsTable[GroupByKey]=DiscreteStatsTable[[#This Row],[GroupByKey]]),(DiscreteStatsTable[GroupByKey]=DiscreteStatsTable[[#This Row],[GroupByKey]])*DiscreteStatsTable[Average])),0)</f>
        <v>0</v>
      </c>
      <c r="P1800" s="5" cm="1">
        <f t="array" ref="P1800">MAX(IF((ProjectInfoTable[ProjectName]=DiscreteStatsTable[[#This Row],[ProjectName]]),(ProjectInfoTable[ProjectName]=DiscreteStatsTable[[#This Row],[ProjectName]])*ProjectInfoTable[ConfidenceInterval]))</f>
        <v>0.95</v>
      </c>
      <c r="Q1800" s="5">
        <f>IF(AND(DiscreteStatsTable[[#This Row],[RepsWithStatObserved]]=1,Y1800=0),200000000000000000000,IFERROR(_xlfn.T.INV.2T(1 -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00" s="5" cm="1">
        <f t="array" ref="R1800">MIN(IF((DiscreteStatsTable[GroupByKey]=DiscreteStatsTable[[#This Row],[GroupByKey]]),(DiscreteStatsTable[GroupByKey]=DiscreteStatsTable[[#This Row],[GroupByKey]])*DiscreteStatsTable[Average]))</f>
        <v>0</v>
      </c>
      <c r="S1800" s="5" cm="1">
        <f t="array" ref="S1800">MAX(IF((DiscreteStatsTable[GroupByKey]=DiscreteStatsTable[[#This Row],[GroupByKey]]),(DiscreteStatsTable[GroupByKey]=DiscreteStatsTable[[#This Row],[GroupByKey]])*DiscreteStatsTable[Average]))</f>
        <v>0</v>
      </c>
      <c r="T1800" s="5" cm="1">
        <f t="array" ref="T1800">MIN(IF((DiscreteStatsTable[GroupByKey]=DiscreteStatsTable[[#This Row],[GroupByKey]]),(DiscreteStatsTable[GroupByKey]=DiscreteStatsTable[[#This Row],[GroupByKey]])*DiscreteStatsTable[Minimum]))</f>
        <v>0</v>
      </c>
      <c r="U1800" s="5" cm="1">
        <f t="array" ref="U1800">MAX(IF((DiscreteStatsTable[GroupByKey]=DiscreteStatsTable[[#This Row],[GroupByKey]]),(DiscreteStatsTable[GroupByKey]=DiscreteStatsTable[[#This Row],[GroupByKey]])*DiscreteStatsTable[Maximum]))</f>
        <v>0</v>
      </c>
      <c r="V1800" s="5" cm="1">
        <f t="array" ref="V1800">IFERROR(AVERAGE(IF((DiscreteStatsTable[GroupByKey]=DiscreteStatsTable[[#This Row],[GroupByKey]]),(DiscreteStatsTable[GroupByKey]=DiscreteStatsTable[[#This Row],[GroupByKey]])*DiscreteStatsTable[NumberObservations])),0)</f>
        <v>307.5</v>
      </c>
      <c r="W1800" s="5">
        <f>IF((DiscreteStatsTable[[#This Row],[RepsRequested]]&gt;1),DiscreteStatsTable[[#This Row],[HalfWidth]],DiscreteStatsTable[[#This Row],[BatchMeansHalfWidth]])</f>
        <v>0</v>
      </c>
      <c r="X1800" s="5" cm="1">
        <f t="array" ref="X1800">COUNT(IF((DiscreteStatsTable[GroupByKey]=DiscreteStatsTable[[#This Row],[GroupByKey]]),(DiscreteStatsTable[GroupByKey]=DiscreteStatsTable[[#This Row],[GroupByKey]])*DiscreteStatsTable[Replication]))</f>
        <v>50</v>
      </c>
      <c r="Y1800" s="5">
        <f>IF(DiscreteStatsTable[[#This Row],[RepsRequested]]=DiscreteStatsTable[[#This Row],[RepsWithStatObserved]],1,0)</f>
        <v>1</v>
      </c>
    </row>
    <row r="1801" spans="1:25" x14ac:dyDescent="0.25">
      <c r="A1801" t="s">
        <v>68</v>
      </c>
      <c r="B1801" t="s">
        <v>70</v>
      </c>
      <c r="C1801">
        <v>50</v>
      </c>
      <c r="D1801" t="s">
        <v>100</v>
      </c>
      <c r="E1801" t="s">
        <v>82</v>
      </c>
      <c r="F1801" t="s">
        <v>81</v>
      </c>
      <c r="G1801">
        <v>0.32400112440706402</v>
      </c>
      <c r="H1801">
        <v>2E+20</v>
      </c>
      <c r="I1801">
        <v>0</v>
      </c>
      <c r="J1801">
        <v>3.9712906577631202</v>
      </c>
      <c r="K1801">
        <v>307</v>
      </c>
      <c r="L180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801" s="5" cm="1">
        <f t="array" ref="M1801">MAX(IF((ProjectInfoTable[ProjectName]=DiscreteStatsTable[[#This Row],[ProjectName]]),(ProjectInfoTable[ProjectName]=DiscreteStatsTable[[#This Row],[ProjectName]])*ProjectInfoTable[NumberOfReplications]))</f>
        <v>50</v>
      </c>
      <c r="N1801" s="5" cm="1">
        <f t="array" ref="N1801">IFERROR(AVERAGE(IF((DiscreteStatsTable[GroupByKey]=DiscreteStatsTable[[#This Row],[GroupByKey]]),(DiscreteStatsTable[GroupByKey]=DiscreteStatsTable[[#This Row],[GroupByKey]])*DiscreteStatsTable[Average])),0)</f>
        <v>0.39524732892948572</v>
      </c>
      <c r="O1801" s="5" cm="1">
        <f t="array" ref="O1801">IFERROR(_xlfn.STDEV.S(IF((DiscreteStatsTable[GroupByKey]=DiscreteStatsTable[[#This Row],[GroupByKey]]),(DiscreteStatsTable[GroupByKey]=DiscreteStatsTable[[#This Row],[GroupByKey]])*DiscreteStatsTable[Average])),0)</f>
        <v>0.10805279568190253</v>
      </c>
      <c r="P1801" s="5" cm="1">
        <f t="array" ref="P1801">MAX(IF((ProjectInfoTable[ProjectName]=DiscreteStatsTable[[#This Row],[ProjectName]]),(ProjectInfoTable[ProjectName]=DiscreteStatsTable[[#This Row],[ProjectName]])*ProjectInfoTable[ConfidenceInterval]))</f>
        <v>0.95</v>
      </c>
      <c r="Q1801" s="5">
        <f>IF(AND(DiscreteStatsTable[[#This Row],[RepsWithStatObserved]]=1,Y1801=0),200000000000000000000,IFERROR(_xlfn.T.INV.2T(1 -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3.0708264760319272E-2</v>
      </c>
      <c r="R1801" s="5" cm="1">
        <f t="array" ref="R1801">MIN(IF((DiscreteStatsTable[GroupByKey]=DiscreteStatsTable[[#This Row],[GroupByKey]]),(DiscreteStatsTable[GroupByKey]=DiscreteStatsTable[[#This Row],[GroupByKey]])*DiscreteStatsTable[Average]))</f>
        <v>0.236354649964713</v>
      </c>
      <c r="S1801" s="5" cm="1">
        <f t="array" ref="S1801">MAX(IF((DiscreteStatsTable[GroupByKey]=DiscreteStatsTable[[#This Row],[GroupByKey]]),(DiscreteStatsTable[GroupByKey]=DiscreteStatsTable[[#This Row],[GroupByKey]])*DiscreteStatsTable[Average]))</f>
        <v>0.84332272253388396</v>
      </c>
      <c r="T1801" s="5" cm="1">
        <f t="array" ref="T1801">MIN(IF((DiscreteStatsTable[GroupByKey]=DiscreteStatsTable[[#This Row],[GroupByKey]]),(DiscreteStatsTable[GroupByKey]=DiscreteStatsTable[[#This Row],[GroupByKey]])*DiscreteStatsTable[Minimum]))</f>
        <v>0</v>
      </c>
      <c r="U1801" s="5" cm="1">
        <f t="array" ref="U1801">MAX(IF((DiscreteStatsTable[GroupByKey]=DiscreteStatsTable[[#This Row],[GroupByKey]]),(DiscreteStatsTable[GroupByKey]=DiscreteStatsTable[[#This Row],[GroupByKey]])*DiscreteStatsTable[Maximum]))</f>
        <v>8.0759045309264508</v>
      </c>
      <c r="V1801" s="5" cm="1">
        <f t="array" ref="V1801">IFERROR(AVERAGE(IF((DiscreteStatsTable[GroupByKey]=DiscreteStatsTable[[#This Row],[GroupByKey]]),(DiscreteStatsTable[GroupByKey]=DiscreteStatsTable[[#This Row],[GroupByKey]])*DiscreteStatsTable[NumberObservations])),0)</f>
        <v>307.5</v>
      </c>
      <c r="W1801" s="5">
        <f>IF((DiscreteStatsTable[[#This Row],[RepsRequested]]&gt;1),DiscreteStatsTable[[#This Row],[HalfWidth]],DiscreteStatsTable[[#This Row],[BatchMeansHalfWidth]])</f>
        <v>3.0708264760319272E-2</v>
      </c>
      <c r="X1801" s="5" cm="1">
        <f t="array" ref="X1801">COUNT(IF((DiscreteStatsTable[GroupByKey]=DiscreteStatsTable[[#This Row],[GroupByKey]]),(DiscreteStatsTable[GroupByKey]=DiscreteStatsTable[[#This Row],[GroupByKey]])*DiscreteStatsTable[Replication]))</f>
        <v>50</v>
      </c>
      <c r="Y1801" s="5">
        <f>IF(DiscreteStatsTable[[#This Row],[RepsRequested]]=DiscreteStatsTable[[#This Row],[RepsWithStatObserved]],1,0)</f>
        <v>1</v>
      </c>
    </row>
  </sheetData>
  <phoneticPr fontId="2" type="noConversion"/>
  <conditionalFormatting sqref="H2:H1801 Q2:Q1801">
    <cfRule type="expression" dxfId="20" priority="23">
      <formula>H2=200000000000000000000</formula>
    </cfRule>
  </conditionalFormatting>
  <conditionalFormatting sqref="H2:H1801">
    <cfRule type="expression" dxfId="19" priority="21">
      <formula>H2=300000000000000000000</formula>
    </cfRule>
  </conditionalFormatting>
  <conditionalFormatting sqref="L2:Y1801">
    <cfRule type="expression" dxfId="18" priority="19">
      <formula>MOD(ROW(),2)=0</formula>
    </cfRule>
  </conditionalFormatting>
  <conditionalFormatting sqref="Y2:Y1801">
    <cfRule type="expression" dxfId="17" priority="14">
      <formula>Y2=0</formula>
    </cfRule>
    <cfRule type="expression" dxfId="16" priority="16">
      <formula>Y2=1</formula>
    </cfRule>
  </conditionalFormatting>
  <conditionalFormatting sqref="Y3:Y1801">
    <cfRule type="expression" dxfId="15" priority="15">
      <formula>Y3=1</formula>
    </cfRule>
  </conditionalFormatting>
  <conditionalFormatting sqref="W2:W1801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1801 W2:W1801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651"/>
  <sheetViews>
    <sheetView workbookViewId="0">
      <selection activeCell="A2" sqref="A2:L11"/>
    </sheetView>
  </sheetViews>
  <sheetFormatPr defaultRowHeight="15" x14ac:dyDescent="0.25"/>
  <cols>
    <col min="1" max="1" width="23" bestFit="1" customWidth="1"/>
    <col min="2" max="2" width="22.28515625" bestFit="1" customWidth="1"/>
    <col min="3" max="3" width="13.28515625" bestFit="1" customWidth="1"/>
    <col min="4" max="4" width="35.570312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81.14062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68</v>
      </c>
      <c r="B2" t="s">
        <v>70</v>
      </c>
      <c r="C2">
        <v>1</v>
      </c>
      <c r="D2" t="s">
        <v>79</v>
      </c>
      <c r="E2" t="s">
        <v>101</v>
      </c>
      <c r="F2" t="s">
        <v>81</v>
      </c>
      <c r="G2">
        <v>7.6551354404687001E-3</v>
      </c>
      <c r="H2">
        <v>2E+20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50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1.4504144806982299E-4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2.1326113129299901E-2</v>
      </c>
      <c r="U2">
        <f>IF((ContinuousStatsTable[[#This Row],[RepsRequested]]&gt;1),ContinuousStatsTable[[#This Row],[HalfWidth]],ContinuousStatsTable[[#This Row],[BatchMeansHalfWidth]])</f>
        <v>1.2980086891140777E-3</v>
      </c>
    </row>
    <row r="3" spans="1:21" x14ac:dyDescent="0.25">
      <c r="A3" t="s">
        <v>68</v>
      </c>
      <c r="B3" t="s">
        <v>70</v>
      </c>
      <c r="C3">
        <v>1</v>
      </c>
      <c r="D3" t="s">
        <v>84</v>
      </c>
      <c r="E3" t="s">
        <v>101</v>
      </c>
      <c r="F3" t="s">
        <v>81</v>
      </c>
      <c r="G3">
        <v>8.2178234083819496E-2</v>
      </c>
      <c r="H3">
        <v>2E+20</v>
      </c>
      <c r="I3">
        <v>0</v>
      </c>
      <c r="J3">
        <v>2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50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2.9159454357356899E-2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0.14757504287835599</v>
      </c>
      <c r="U3">
        <f>IF((ContinuousStatsTable[[#This Row],[RepsRequested]]&gt;1),ContinuousStatsTable[[#This Row],[HalfWidth]],ContinuousStatsTable[[#This Row],[BatchMeansHalfWidth]])</f>
        <v>7.2842344795549423E-3</v>
      </c>
    </row>
    <row r="4" spans="1:21" x14ac:dyDescent="0.25">
      <c r="A4" t="s">
        <v>68</v>
      </c>
      <c r="B4" t="s">
        <v>70</v>
      </c>
      <c r="C4">
        <v>1</v>
      </c>
      <c r="D4" t="s">
        <v>85</v>
      </c>
      <c r="E4" t="s">
        <v>102</v>
      </c>
      <c r="F4" t="s">
        <v>87</v>
      </c>
      <c r="G4">
        <v>2.7159693147743198</v>
      </c>
      <c r="H4">
        <v>0.167908474357848</v>
      </c>
      <c r="I4">
        <v>0</v>
      </c>
      <c r="J4">
        <v>6</v>
      </c>
      <c r="K4">
        <v>3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50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2.5364145931977098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3.0583425338020498</v>
      </c>
      <c r="U4">
        <f>IF((ContinuousStatsTable[[#This Row],[RepsRequested]]&gt;1),ContinuousStatsTable[[#This Row],[HalfWidth]],ContinuousStatsTable[[#This Row],[BatchMeansHalfWidth]])</f>
        <v>3.1226073401865992E-2</v>
      </c>
    </row>
    <row r="5" spans="1:21" x14ac:dyDescent="0.25">
      <c r="A5" t="s">
        <v>68</v>
      </c>
      <c r="B5" t="s">
        <v>70</v>
      </c>
      <c r="C5">
        <v>1</v>
      </c>
      <c r="D5" t="s">
        <v>103</v>
      </c>
      <c r="E5" t="s">
        <v>104</v>
      </c>
      <c r="F5" t="s">
        <v>105</v>
      </c>
      <c r="G5">
        <v>0</v>
      </c>
      <c r="H5">
        <v>2E+20</v>
      </c>
      <c r="I5">
        <v>0</v>
      </c>
      <c r="J5">
        <v>0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50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25">
      <c r="A6" t="s">
        <v>68</v>
      </c>
      <c r="B6" t="s">
        <v>70</v>
      </c>
      <c r="C6">
        <v>1</v>
      </c>
      <c r="D6" t="s">
        <v>103</v>
      </c>
      <c r="E6" t="s">
        <v>106</v>
      </c>
      <c r="F6" t="s">
        <v>105</v>
      </c>
      <c r="G6">
        <v>0</v>
      </c>
      <c r="H6">
        <v>2E+20</v>
      </c>
      <c r="I6">
        <v>0</v>
      </c>
      <c r="J6">
        <v>0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50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</v>
      </c>
      <c r="U6">
        <f>IF((ContinuousStatsTable[[#This Row],[RepsRequested]]&gt;1),ContinuousStatsTable[[#This Row],[HalfWidth]],ContinuousStatsTable[[#This Row],[BatchMeansHalfWidth]])</f>
        <v>0</v>
      </c>
    </row>
    <row r="7" spans="1:21" x14ac:dyDescent="0.25">
      <c r="A7" t="s">
        <v>68</v>
      </c>
      <c r="B7" t="s">
        <v>70</v>
      </c>
      <c r="C7">
        <v>1</v>
      </c>
      <c r="D7" t="s">
        <v>103</v>
      </c>
      <c r="E7" t="s">
        <v>107</v>
      </c>
      <c r="F7" t="s">
        <v>105</v>
      </c>
      <c r="G7">
        <v>1</v>
      </c>
      <c r="H7">
        <v>2E+20</v>
      </c>
      <c r="I7">
        <v>1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50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</v>
      </c>
      <c r="U7">
        <f>IF((ContinuousStatsTable[[#This Row],[RepsRequested]]&gt;1),ContinuousStatsTable[[#This Row],[HalfWidth]],ContinuousStatsTable[[#This Row],[BatchMeansHalfWidth]])</f>
        <v>0</v>
      </c>
    </row>
    <row r="8" spans="1:21" x14ac:dyDescent="0.25">
      <c r="A8" t="s">
        <v>68</v>
      </c>
      <c r="B8" t="s">
        <v>70</v>
      </c>
      <c r="C8">
        <v>1</v>
      </c>
      <c r="D8" t="s">
        <v>108</v>
      </c>
      <c r="E8" t="s">
        <v>104</v>
      </c>
      <c r="F8" t="s">
        <v>105</v>
      </c>
      <c r="G8">
        <v>0.82826317276311801</v>
      </c>
      <c r="H8">
        <v>3.19111412099213E-2</v>
      </c>
      <c r="I8">
        <v>0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50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0.79765986915169196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0.86520865024807903</v>
      </c>
      <c r="U8">
        <f>IF((ContinuousStatsTable[[#This Row],[RepsRequested]]&gt;1),ContinuousStatsTable[[#This Row],[HalfWidth]],ContinuousStatsTable[[#This Row],[BatchMeansHalfWidth]])</f>
        <v>4.6132915210358458E-3</v>
      </c>
    </row>
    <row r="9" spans="1:21" x14ac:dyDescent="0.25">
      <c r="A9" t="s">
        <v>68</v>
      </c>
      <c r="B9" t="s">
        <v>70</v>
      </c>
      <c r="C9">
        <v>1</v>
      </c>
      <c r="D9" t="s">
        <v>108</v>
      </c>
      <c r="E9" t="s">
        <v>106</v>
      </c>
      <c r="F9" t="s">
        <v>105</v>
      </c>
      <c r="G9">
        <v>2.48478951828936</v>
      </c>
      <c r="H9">
        <v>9.5733423629764003E-2</v>
      </c>
      <c r="I9">
        <v>0</v>
      </c>
      <c r="J9">
        <v>3</v>
      </c>
      <c r="K9">
        <v>3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50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2.39297960745508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2.5956259507442399</v>
      </c>
      <c r="U9">
        <f>IF((ContinuousStatsTable[[#This Row],[RepsRequested]]&gt;1),ContinuousStatsTable[[#This Row],[HalfWidth]],ContinuousStatsTable[[#This Row],[BatchMeansHalfWidth]])</f>
        <v>1.3839874563107367E-2</v>
      </c>
    </row>
    <row r="10" spans="1:21" x14ac:dyDescent="0.25">
      <c r="A10" t="s">
        <v>68</v>
      </c>
      <c r="B10" t="s">
        <v>70</v>
      </c>
      <c r="C10">
        <v>1</v>
      </c>
      <c r="D10" t="s">
        <v>108</v>
      </c>
      <c r="E10" t="s">
        <v>107</v>
      </c>
      <c r="F10" t="s">
        <v>105</v>
      </c>
      <c r="G10">
        <v>3</v>
      </c>
      <c r="H10">
        <v>2E+20</v>
      </c>
      <c r="I10">
        <v>3</v>
      </c>
      <c r="J10">
        <v>3</v>
      </c>
      <c r="K10">
        <v>3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50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3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3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3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25">
      <c r="A11" t="s">
        <v>68</v>
      </c>
      <c r="B11" t="s">
        <v>70</v>
      </c>
      <c r="C11">
        <v>1</v>
      </c>
      <c r="D11" t="s">
        <v>100</v>
      </c>
      <c r="E11" t="s">
        <v>101</v>
      </c>
      <c r="F11" t="s">
        <v>81</v>
      </c>
      <c r="G11">
        <v>0.14134642696067901</v>
      </c>
      <c r="H11">
        <v>2E+20</v>
      </c>
      <c r="I11">
        <v>0</v>
      </c>
      <c r="J11">
        <v>2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50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9.9137644846310199E-2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0.36895369110857401</v>
      </c>
      <c r="U11">
        <f>IF((ContinuousStatsTable[[#This Row],[RepsRequested]]&gt;1),ContinuousStatsTable[[#This Row],[HalfWidth]],ContinuousStatsTable[[#This Row],[BatchMeansHalfWidth]])</f>
        <v>1.3334817194682118E-2</v>
      </c>
    </row>
    <row r="12" spans="1:21" x14ac:dyDescent="0.25">
      <c r="A12" t="s">
        <v>68</v>
      </c>
      <c r="B12" t="s">
        <v>70</v>
      </c>
      <c r="C12">
        <v>1</v>
      </c>
      <c r="D12" t="s">
        <v>109</v>
      </c>
      <c r="E12" t="s">
        <v>104</v>
      </c>
      <c r="F12" t="s">
        <v>105</v>
      </c>
      <c r="G12">
        <v>0.76896949792046199</v>
      </c>
      <c r="H12">
        <v>2.7920207065517601E-2</v>
      </c>
      <c r="I12">
        <v>0</v>
      </c>
      <c r="J12">
        <v>1</v>
      </c>
      <c r="K12">
        <v>1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50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0.75076558501961799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0.80927528725051701</v>
      </c>
      <c r="U12" s="5">
        <f>IF((ContinuousStatsTable[[#This Row],[RepsRequested]]&gt;1),ContinuousStatsTable[[#This Row],[HalfWidth]],ContinuousStatsTable[[#This Row],[BatchMeansHalfWidth]])</f>
        <v>4.4075088480020263E-3</v>
      </c>
    </row>
    <row r="13" spans="1:21" x14ac:dyDescent="0.25">
      <c r="A13" t="s">
        <v>68</v>
      </c>
      <c r="B13" t="s">
        <v>70</v>
      </c>
      <c r="C13">
        <v>1</v>
      </c>
      <c r="D13" t="s">
        <v>109</v>
      </c>
      <c r="E13" t="s">
        <v>106</v>
      </c>
      <c r="F13" t="s">
        <v>105</v>
      </c>
      <c r="G13">
        <v>1.53793899584092</v>
      </c>
      <c r="H13">
        <v>5.5840414131035097E-2</v>
      </c>
      <c r="I13">
        <v>0</v>
      </c>
      <c r="J13">
        <v>2</v>
      </c>
      <c r="K13">
        <v>2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50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1.50153117003924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1.61855057450103</v>
      </c>
      <c r="U13" s="5">
        <f>IF((ContinuousStatsTable[[#This Row],[RepsRequested]]&gt;1),ContinuousStatsTable[[#This Row],[HalfWidth]],ContinuousStatsTable[[#This Row],[BatchMeansHalfWidth]])</f>
        <v>8.8150176960040336E-3</v>
      </c>
    </row>
    <row r="14" spans="1:21" x14ac:dyDescent="0.25">
      <c r="A14" t="s">
        <v>68</v>
      </c>
      <c r="B14" t="s">
        <v>70</v>
      </c>
      <c r="C14">
        <v>1</v>
      </c>
      <c r="D14" t="s">
        <v>109</v>
      </c>
      <c r="E14" t="s">
        <v>107</v>
      </c>
      <c r="F14" t="s">
        <v>105</v>
      </c>
      <c r="G14">
        <v>2</v>
      </c>
      <c r="H14">
        <v>2E+20</v>
      </c>
      <c r="I14">
        <v>2</v>
      </c>
      <c r="J14">
        <v>2</v>
      </c>
      <c r="K14">
        <v>2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50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2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2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2</v>
      </c>
      <c r="U14" s="5">
        <f>IF((ContinuousStatsTable[[#This Row],[RepsRequested]]&gt;1),ContinuousStatsTable[[#This Row],[HalfWidth]],ContinuousStatsTable[[#This Row],[BatchMeansHalfWidth]])</f>
        <v>0</v>
      </c>
    </row>
    <row r="15" spans="1:21" x14ac:dyDescent="0.25">
      <c r="A15" t="s">
        <v>68</v>
      </c>
      <c r="B15" t="s">
        <v>70</v>
      </c>
      <c r="C15">
        <v>2</v>
      </c>
      <c r="D15" t="s">
        <v>79</v>
      </c>
      <c r="E15" t="s">
        <v>101</v>
      </c>
      <c r="F15" t="s">
        <v>81</v>
      </c>
      <c r="G15">
        <v>1.50816826126344E-3</v>
      </c>
      <c r="H15">
        <v>2E+20</v>
      </c>
      <c r="I15">
        <v>0</v>
      </c>
      <c r="J15">
        <v>1</v>
      </c>
      <c r="K15">
        <v>0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50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1.4504144806982299E-4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2.1326113129299901E-2</v>
      </c>
      <c r="U15" s="5">
        <f>IF((ContinuousStatsTable[[#This Row],[RepsRequested]]&gt;1),ContinuousStatsTable[[#This Row],[HalfWidth]],ContinuousStatsTable[[#This Row],[BatchMeansHalfWidth]])</f>
        <v>1.2980086891140777E-3</v>
      </c>
    </row>
    <row r="16" spans="1:21" x14ac:dyDescent="0.25">
      <c r="A16" t="s">
        <v>68</v>
      </c>
      <c r="B16" t="s">
        <v>70</v>
      </c>
      <c r="C16">
        <v>2</v>
      </c>
      <c r="D16" t="s">
        <v>84</v>
      </c>
      <c r="E16" t="s">
        <v>101</v>
      </c>
      <c r="F16" t="s">
        <v>81</v>
      </c>
      <c r="G16">
        <v>5.64041383923818E-2</v>
      </c>
      <c r="H16">
        <v>2E+20</v>
      </c>
      <c r="I16">
        <v>0</v>
      </c>
      <c r="J16">
        <v>1</v>
      </c>
      <c r="K16">
        <v>0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50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2.9159454357356899E-2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0.14757504287835599</v>
      </c>
      <c r="U16" s="5">
        <f>IF((ContinuousStatsTable[[#This Row],[RepsRequested]]&gt;1),ContinuousStatsTable[[#This Row],[HalfWidth]],ContinuousStatsTable[[#This Row],[BatchMeansHalfWidth]])</f>
        <v>7.2842344795549423E-3</v>
      </c>
    </row>
    <row r="17" spans="1:21" x14ac:dyDescent="0.25">
      <c r="A17" t="s">
        <v>68</v>
      </c>
      <c r="B17" t="s">
        <v>70</v>
      </c>
      <c r="C17">
        <v>2</v>
      </c>
      <c r="D17" t="s">
        <v>85</v>
      </c>
      <c r="E17" t="s">
        <v>102</v>
      </c>
      <c r="F17" t="s">
        <v>87</v>
      </c>
      <c r="G17">
        <v>2.6398225534612201</v>
      </c>
      <c r="H17">
        <v>0.14142820181698099</v>
      </c>
      <c r="I17">
        <v>0</v>
      </c>
      <c r="J17">
        <v>5</v>
      </c>
      <c r="K17">
        <v>3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50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2.5364145931977098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3.0583425338020498</v>
      </c>
      <c r="U17" s="5">
        <f>IF((ContinuousStatsTable[[#This Row],[RepsRequested]]&gt;1),ContinuousStatsTable[[#This Row],[HalfWidth]],ContinuousStatsTable[[#This Row],[BatchMeansHalfWidth]])</f>
        <v>3.1226073401865992E-2</v>
      </c>
    </row>
    <row r="18" spans="1:21" x14ac:dyDescent="0.25">
      <c r="A18" t="s">
        <v>68</v>
      </c>
      <c r="B18" t="s">
        <v>70</v>
      </c>
      <c r="C18">
        <v>2</v>
      </c>
      <c r="D18" t="s">
        <v>103</v>
      </c>
      <c r="E18" t="s">
        <v>104</v>
      </c>
      <c r="F18" t="s">
        <v>105</v>
      </c>
      <c r="G18">
        <v>0</v>
      </c>
      <c r="H18">
        <v>2E+20</v>
      </c>
      <c r="I18">
        <v>0</v>
      </c>
      <c r="J18">
        <v>0</v>
      </c>
      <c r="K18">
        <v>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50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0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0</v>
      </c>
      <c r="U18" s="5">
        <f>IF((ContinuousStatsTable[[#This Row],[RepsRequested]]&gt;1),ContinuousStatsTable[[#This Row],[HalfWidth]],ContinuousStatsTable[[#This Row],[BatchMeansHalfWidth]])</f>
        <v>0</v>
      </c>
    </row>
    <row r="19" spans="1:21" x14ac:dyDescent="0.25">
      <c r="A19" t="s">
        <v>68</v>
      </c>
      <c r="B19" t="s">
        <v>70</v>
      </c>
      <c r="C19">
        <v>2</v>
      </c>
      <c r="D19" t="s">
        <v>103</v>
      </c>
      <c r="E19" t="s">
        <v>106</v>
      </c>
      <c r="F19" t="s">
        <v>105</v>
      </c>
      <c r="G19">
        <v>0</v>
      </c>
      <c r="H19">
        <v>2E+20</v>
      </c>
      <c r="I19">
        <v>0</v>
      </c>
      <c r="J19">
        <v>0</v>
      </c>
      <c r="K19">
        <v>0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50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0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0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0</v>
      </c>
      <c r="U19" s="5">
        <f>IF((ContinuousStatsTable[[#This Row],[RepsRequested]]&gt;1),ContinuousStatsTable[[#This Row],[HalfWidth]],ContinuousStatsTable[[#This Row],[BatchMeansHalfWidth]])</f>
        <v>0</v>
      </c>
    </row>
    <row r="20" spans="1:21" x14ac:dyDescent="0.25">
      <c r="A20" t="s">
        <v>68</v>
      </c>
      <c r="B20" t="s">
        <v>70</v>
      </c>
      <c r="C20">
        <v>2</v>
      </c>
      <c r="D20" t="s">
        <v>103</v>
      </c>
      <c r="E20" t="s">
        <v>107</v>
      </c>
      <c r="F20" t="s">
        <v>105</v>
      </c>
      <c r="G20">
        <v>1</v>
      </c>
      <c r="H20">
        <v>2E+20</v>
      </c>
      <c r="I20">
        <v>1</v>
      </c>
      <c r="J20">
        <v>1</v>
      </c>
      <c r="K20">
        <v>1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50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1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1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1</v>
      </c>
      <c r="U20" s="5">
        <f>IF((ContinuousStatsTable[[#This Row],[RepsRequested]]&gt;1),ContinuousStatsTable[[#This Row],[HalfWidth]],ContinuousStatsTable[[#This Row],[BatchMeansHalfWidth]])</f>
        <v>0</v>
      </c>
    </row>
    <row r="21" spans="1:21" x14ac:dyDescent="0.25">
      <c r="A21" t="s">
        <v>68</v>
      </c>
      <c r="B21" t="s">
        <v>70</v>
      </c>
      <c r="C21">
        <v>2</v>
      </c>
      <c r="D21" t="s">
        <v>108</v>
      </c>
      <c r="E21" t="s">
        <v>104</v>
      </c>
      <c r="F21" t="s">
        <v>105</v>
      </c>
      <c r="G21">
        <v>0.82168368352963295</v>
      </c>
      <c r="H21">
        <v>2.7574242169065299E-2</v>
      </c>
      <c r="I21">
        <v>0</v>
      </c>
      <c r="J21">
        <v>1</v>
      </c>
      <c r="K21">
        <v>1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50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0.79765986915169196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0.86520865024807903</v>
      </c>
      <c r="U21" s="5">
        <f>IF((ContinuousStatsTable[[#This Row],[RepsRequested]]&gt;1),ContinuousStatsTable[[#This Row],[HalfWidth]],ContinuousStatsTable[[#This Row],[BatchMeansHalfWidth]])</f>
        <v>4.6132915210358458E-3</v>
      </c>
    </row>
    <row r="22" spans="1:21" x14ac:dyDescent="0.25">
      <c r="A22" t="s">
        <v>68</v>
      </c>
      <c r="B22" t="s">
        <v>70</v>
      </c>
      <c r="C22">
        <v>2</v>
      </c>
      <c r="D22" t="s">
        <v>108</v>
      </c>
      <c r="E22" t="s">
        <v>106</v>
      </c>
      <c r="F22" t="s">
        <v>105</v>
      </c>
      <c r="G22">
        <v>2.4650510505889001</v>
      </c>
      <c r="H22">
        <v>8.2722726507196004E-2</v>
      </c>
      <c r="I22">
        <v>0</v>
      </c>
      <c r="J22">
        <v>3</v>
      </c>
      <c r="K22">
        <v>3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50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2.39297960745508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2.5956259507442399</v>
      </c>
      <c r="U22" s="5">
        <f>IF((ContinuousStatsTable[[#This Row],[RepsRequested]]&gt;1),ContinuousStatsTable[[#This Row],[HalfWidth]],ContinuousStatsTable[[#This Row],[BatchMeansHalfWidth]])</f>
        <v>1.3839874563107367E-2</v>
      </c>
    </row>
    <row r="23" spans="1:21" x14ac:dyDescent="0.25">
      <c r="A23" t="s">
        <v>68</v>
      </c>
      <c r="B23" t="s">
        <v>70</v>
      </c>
      <c r="C23">
        <v>2</v>
      </c>
      <c r="D23" t="s">
        <v>108</v>
      </c>
      <c r="E23" t="s">
        <v>107</v>
      </c>
      <c r="F23" t="s">
        <v>105</v>
      </c>
      <c r="G23">
        <v>3</v>
      </c>
      <c r="H23">
        <v>2E+20</v>
      </c>
      <c r="I23">
        <v>3</v>
      </c>
      <c r="J23">
        <v>3</v>
      </c>
      <c r="K23">
        <v>3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50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3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0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3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3</v>
      </c>
      <c r="U23" s="5">
        <f>IF((ContinuousStatsTable[[#This Row],[RepsRequested]]&gt;1),ContinuousStatsTable[[#This Row],[HalfWidth]],ContinuousStatsTable[[#This Row],[BatchMeansHalfWidth]])</f>
        <v>0</v>
      </c>
    </row>
    <row r="24" spans="1:21" x14ac:dyDescent="0.25">
      <c r="A24" t="s">
        <v>68</v>
      </c>
      <c r="B24" t="s">
        <v>70</v>
      </c>
      <c r="C24">
        <v>2</v>
      </c>
      <c r="D24" t="s">
        <v>100</v>
      </c>
      <c r="E24" t="s">
        <v>101</v>
      </c>
      <c r="F24" t="s">
        <v>81</v>
      </c>
      <c r="G24">
        <v>0.116859196218685</v>
      </c>
      <c r="H24">
        <v>2E+20</v>
      </c>
      <c r="I24">
        <v>0</v>
      </c>
      <c r="J24">
        <v>2</v>
      </c>
      <c r="K24">
        <v>0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50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9.9137644846310199E-2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0.36895369110857401</v>
      </c>
      <c r="U24" s="5">
        <f>IF((ContinuousStatsTable[[#This Row],[RepsRequested]]&gt;1),ContinuousStatsTable[[#This Row],[HalfWidth]],ContinuousStatsTable[[#This Row],[BatchMeansHalfWidth]])</f>
        <v>1.3334817194682118E-2</v>
      </c>
    </row>
    <row r="25" spans="1:21" x14ac:dyDescent="0.25">
      <c r="A25" t="s">
        <v>68</v>
      </c>
      <c r="B25" t="s">
        <v>70</v>
      </c>
      <c r="C25">
        <v>2</v>
      </c>
      <c r="D25" t="s">
        <v>109</v>
      </c>
      <c r="E25" t="s">
        <v>104</v>
      </c>
      <c r="F25" t="s">
        <v>105</v>
      </c>
      <c r="G25">
        <v>0.75191187632686796</v>
      </c>
      <c r="H25">
        <v>3E+20</v>
      </c>
      <c r="I25">
        <v>0</v>
      </c>
      <c r="J25">
        <v>1</v>
      </c>
      <c r="K25">
        <v>0.5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50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0.75076558501961799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0.80927528725051701</v>
      </c>
      <c r="U25" s="5">
        <f>IF((ContinuousStatsTable[[#This Row],[RepsRequested]]&gt;1),ContinuousStatsTable[[#This Row],[HalfWidth]],ContinuousStatsTable[[#This Row],[BatchMeansHalfWidth]])</f>
        <v>4.4075088480020263E-3</v>
      </c>
    </row>
    <row r="26" spans="1:21" x14ac:dyDescent="0.25">
      <c r="A26" t="s">
        <v>68</v>
      </c>
      <c r="B26" t="s">
        <v>70</v>
      </c>
      <c r="C26">
        <v>2</v>
      </c>
      <c r="D26" t="s">
        <v>109</v>
      </c>
      <c r="E26" t="s">
        <v>106</v>
      </c>
      <c r="F26" t="s">
        <v>105</v>
      </c>
      <c r="G26">
        <v>1.5038237526537399</v>
      </c>
      <c r="H26">
        <v>3E+20</v>
      </c>
      <c r="I26">
        <v>0</v>
      </c>
      <c r="J26">
        <v>2</v>
      </c>
      <c r="K26">
        <v>1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50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1.50153117003924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1.61855057450103</v>
      </c>
      <c r="U26" s="5">
        <f>IF((ContinuousStatsTable[[#This Row],[RepsRequested]]&gt;1),ContinuousStatsTable[[#This Row],[HalfWidth]],ContinuousStatsTable[[#This Row],[BatchMeansHalfWidth]])</f>
        <v>8.8150176960040336E-3</v>
      </c>
    </row>
    <row r="27" spans="1:21" x14ac:dyDescent="0.25">
      <c r="A27" t="s">
        <v>68</v>
      </c>
      <c r="B27" t="s">
        <v>70</v>
      </c>
      <c r="C27">
        <v>2</v>
      </c>
      <c r="D27" t="s">
        <v>109</v>
      </c>
      <c r="E27" t="s">
        <v>107</v>
      </c>
      <c r="F27" t="s">
        <v>105</v>
      </c>
      <c r="G27">
        <v>2</v>
      </c>
      <c r="H27">
        <v>2E+20</v>
      </c>
      <c r="I27">
        <v>2</v>
      </c>
      <c r="J27">
        <v>2</v>
      </c>
      <c r="K27">
        <v>2</v>
      </c>
      <c r="L27">
        <v>0</v>
      </c>
      <c r="M27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7" s="5" cm="1">
        <f t="array" ref="N27">MAX(IF((ProjectInfoTable[ProjectName]=ContinuousStatsTable[[#This Row],[ProjectName]]),(ProjectInfoTable[ProjectName]=ContinuousStatsTable[[#This Row],[ProjectName]])*ProjectInfoTable[NumberOfReplications]))</f>
        <v>50</v>
      </c>
      <c r="O27" s="5" cm="1">
        <f t="array" ref="O27">IFERROR(AVERAGE(IF((ContinuousStatsTable[GroupByKey]=ContinuousStatsTable[[#This Row],[GroupByKey]]),(ContinuousStatsTable[GroupByKey]=ContinuousStatsTable[[#This Row],[GroupByKey]])*ContinuousStatsTable[Average])),0)</f>
        <v>2</v>
      </c>
      <c r="P27" s="5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</v>
      </c>
      <c r="Q27" s="5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" s="5" cm="1">
        <f t="array" ref="S27">MIN(IF((ContinuousStatsTable[GroupByKey]=ContinuousStatsTable[[#This Row],[GroupByKey]]),(ContinuousStatsTable[GroupByKey]=ContinuousStatsTable[[#This Row],[GroupByKey]])*ContinuousStatsTable[Average]))</f>
        <v>2</v>
      </c>
      <c r="T27" s="5" cm="1">
        <f t="array" ref="T27">MAX(IF((ContinuousStatsTable[GroupByKey]=ContinuousStatsTable[[#This Row],[GroupByKey]]),(ContinuousStatsTable[GroupByKey]=ContinuousStatsTable[[#This Row],[GroupByKey]])*ContinuousStatsTable[Average]))</f>
        <v>2</v>
      </c>
      <c r="U27" s="5">
        <f>IF((ContinuousStatsTable[[#This Row],[RepsRequested]]&gt;1),ContinuousStatsTable[[#This Row],[HalfWidth]],ContinuousStatsTable[[#This Row],[BatchMeansHalfWidth]])</f>
        <v>0</v>
      </c>
    </row>
    <row r="28" spans="1:21" x14ac:dyDescent="0.25">
      <c r="A28" t="s">
        <v>68</v>
      </c>
      <c r="B28" t="s">
        <v>70</v>
      </c>
      <c r="C28">
        <v>3</v>
      </c>
      <c r="D28" t="s">
        <v>79</v>
      </c>
      <c r="E28" t="s">
        <v>101</v>
      </c>
      <c r="F28" t="s">
        <v>81</v>
      </c>
      <c r="G28">
        <v>5.0337639407502504E-3</v>
      </c>
      <c r="H28">
        <v>2E+20</v>
      </c>
      <c r="I28">
        <v>0</v>
      </c>
      <c r="J28">
        <v>1</v>
      </c>
      <c r="K28">
        <v>0</v>
      </c>
      <c r="L28">
        <v>0</v>
      </c>
      <c r="M28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8" s="5" cm="1">
        <f t="array" ref="N28">MAX(IF((ProjectInfoTable[ProjectName]=ContinuousStatsTable[[#This Row],[ProjectName]]),(ProjectInfoTable[ProjectName]=ContinuousStatsTable[[#This Row],[ProjectName]])*ProjectInfoTable[NumberOfReplications]))</f>
        <v>50</v>
      </c>
      <c r="O28" s="5" cm="1">
        <f t="array" ref="O28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28" s="5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28" s="5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28" s="5" cm="1">
        <f t="array" ref="S28">MIN(IF((ContinuousStatsTable[GroupByKey]=ContinuousStatsTable[[#This Row],[GroupByKey]]),(ContinuousStatsTable[GroupByKey]=ContinuousStatsTable[[#This Row],[GroupByKey]])*ContinuousStatsTable[Average]))</f>
        <v>1.4504144806982299E-4</v>
      </c>
      <c r="T28" s="5" cm="1">
        <f t="array" ref="T28">MAX(IF((ContinuousStatsTable[GroupByKey]=ContinuousStatsTable[[#This Row],[GroupByKey]]),(ContinuousStatsTable[GroupByKey]=ContinuousStatsTable[[#This Row],[GroupByKey]])*ContinuousStatsTable[Average]))</f>
        <v>2.1326113129299901E-2</v>
      </c>
      <c r="U28" s="5">
        <f>IF((ContinuousStatsTable[[#This Row],[RepsRequested]]&gt;1),ContinuousStatsTable[[#This Row],[HalfWidth]],ContinuousStatsTable[[#This Row],[BatchMeansHalfWidth]])</f>
        <v>1.2980086891140777E-3</v>
      </c>
    </row>
    <row r="29" spans="1:21" x14ac:dyDescent="0.25">
      <c r="A29" t="s">
        <v>68</v>
      </c>
      <c r="B29" t="s">
        <v>70</v>
      </c>
      <c r="C29">
        <v>3</v>
      </c>
      <c r="D29" t="s">
        <v>84</v>
      </c>
      <c r="E29" t="s">
        <v>101</v>
      </c>
      <c r="F29" t="s">
        <v>81</v>
      </c>
      <c r="G29">
        <v>5.2565742766381297E-2</v>
      </c>
      <c r="H29">
        <v>2E+20</v>
      </c>
      <c r="I29">
        <v>0</v>
      </c>
      <c r="J29">
        <v>2</v>
      </c>
      <c r="K29">
        <v>0</v>
      </c>
      <c r="L29">
        <v>0</v>
      </c>
      <c r="M29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9" s="5" cm="1">
        <f t="array" ref="N29">MAX(IF((ProjectInfoTable[ProjectName]=ContinuousStatsTable[[#This Row],[ProjectName]]),(ProjectInfoTable[ProjectName]=ContinuousStatsTable[[#This Row],[ProjectName]])*ProjectInfoTable[NumberOfReplications]))</f>
        <v>50</v>
      </c>
      <c r="O29" s="5" cm="1">
        <f t="array" ref="O29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29" s="5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29" s="5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29" s="5" cm="1">
        <f t="array" ref="S29">MIN(IF((ContinuousStatsTable[GroupByKey]=ContinuousStatsTable[[#This Row],[GroupByKey]]),(ContinuousStatsTable[GroupByKey]=ContinuousStatsTable[[#This Row],[GroupByKey]])*ContinuousStatsTable[Average]))</f>
        <v>2.9159454357356899E-2</v>
      </c>
      <c r="T29" s="5" cm="1">
        <f t="array" ref="T29">MAX(IF((ContinuousStatsTable[GroupByKey]=ContinuousStatsTable[[#This Row],[GroupByKey]]),(ContinuousStatsTable[GroupByKey]=ContinuousStatsTable[[#This Row],[GroupByKey]])*ContinuousStatsTable[Average]))</f>
        <v>0.14757504287835599</v>
      </c>
      <c r="U29" s="5">
        <f>IF((ContinuousStatsTable[[#This Row],[RepsRequested]]&gt;1),ContinuousStatsTable[[#This Row],[HalfWidth]],ContinuousStatsTable[[#This Row],[BatchMeansHalfWidth]])</f>
        <v>7.2842344795549423E-3</v>
      </c>
    </row>
    <row r="30" spans="1:21" x14ac:dyDescent="0.25">
      <c r="A30" t="s">
        <v>68</v>
      </c>
      <c r="B30" t="s">
        <v>70</v>
      </c>
      <c r="C30">
        <v>3</v>
      </c>
      <c r="D30" t="s">
        <v>85</v>
      </c>
      <c r="E30" t="s">
        <v>102</v>
      </c>
      <c r="F30" t="s">
        <v>87</v>
      </c>
      <c r="G30">
        <v>2.6222566232432398</v>
      </c>
      <c r="H30">
        <v>0.154066062510127</v>
      </c>
      <c r="I30">
        <v>0</v>
      </c>
      <c r="J30">
        <v>5</v>
      </c>
      <c r="K30">
        <v>2</v>
      </c>
      <c r="L30">
        <v>0</v>
      </c>
      <c r="M30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0" s="5" cm="1">
        <f t="array" ref="N30">MAX(IF((ProjectInfoTable[ProjectName]=ContinuousStatsTable[[#This Row],[ProjectName]]),(ProjectInfoTable[ProjectName]=ContinuousStatsTable[[#This Row],[ProjectName]])*ProjectInfoTable[NumberOfReplications]))</f>
        <v>50</v>
      </c>
      <c r="O30" s="5" cm="1">
        <f t="array" ref="O30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30" s="5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30" s="5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30" s="5" cm="1">
        <f t="array" ref="S30">MIN(IF((ContinuousStatsTable[GroupByKey]=ContinuousStatsTable[[#This Row],[GroupByKey]]),(ContinuousStatsTable[GroupByKey]=ContinuousStatsTable[[#This Row],[GroupByKey]])*ContinuousStatsTable[Average]))</f>
        <v>2.5364145931977098</v>
      </c>
      <c r="T30" s="5" cm="1">
        <f t="array" ref="T30">MAX(IF((ContinuousStatsTable[GroupByKey]=ContinuousStatsTable[[#This Row],[GroupByKey]]),(ContinuousStatsTable[GroupByKey]=ContinuousStatsTable[[#This Row],[GroupByKey]])*ContinuousStatsTable[Average]))</f>
        <v>3.0583425338020498</v>
      </c>
      <c r="U30" s="5">
        <f>IF((ContinuousStatsTable[[#This Row],[RepsRequested]]&gt;1),ContinuousStatsTable[[#This Row],[HalfWidth]],ContinuousStatsTable[[#This Row],[BatchMeansHalfWidth]])</f>
        <v>3.1226073401865992E-2</v>
      </c>
    </row>
    <row r="31" spans="1:21" x14ac:dyDescent="0.25">
      <c r="A31" t="s">
        <v>68</v>
      </c>
      <c r="B31" t="s">
        <v>70</v>
      </c>
      <c r="C31">
        <v>3</v>
      </c>
      <c r="D31" t="s">
        <v>103</v>
      </c>
      <c r="E31" t="s">
        <v>104</v>
      </c>
      <c r="F31" t="s">
        <v>105</v>
      </c>
      <c r="G31">
        <v>0</v>
      </c>
      <c r="H31">
        <v>2E+20</v>
      </c>
      <c r="I31">
        <v>0</v>
      </c>
      <c r="J31">
        <v>0</v>
      </c>
      <c r="K31">
        <v>0</v>
      </c>
      <c r="L31">
        <v>0</v>
      </c>
      <c r="M31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1" s="5" cm="1">
        <f t="array" ref="N31">MAX(IF((ProjectInfoTable[ProjectName]=ContinuousStatsTable[[#This Row],[ProjectName]]),(ProjectInfoTable[ProjectName]=ContinuousStatsTable[[#This Row],[ProjectName]])*ProjectInfoTable[NumberOfReplications]))</f>
        <v>50</v>
      </c>
      <c r="O31" s="5" cm="1">
        <f t="array" ref="O31">IFERROR(AVERAGE(IF((ContinuousStatsTable[GroupByKey]=ContinuousStatsTable[[#This Row],[GroupByKey]]),(ContinuousStatsTable[GroupByKey]=ContinuousStatsTable[[#This Row],[GroupByKey]])*ContinuousStatsTable[Average])),0)</f>
        <v>0</v>
      </c>
      <c r="P31" s="5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</v>
      </c>
      <c r="Q31" s="5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" s="5" cm="1">
        <f t="array" ref="S31">MIN(IF((ContinuousStatsTable[GroupByKey]=ContinuousStatsTable[[#This Row],[GroupByKey]]),(ContinuousStatsTable[GroupByKey]=ContinuousStatsTable[[#This Row],[GroupByKey]])*ContinuousStatsTable[Average]))</f>
        <v>0</v>
      </c>
      <c r="T31" s="5" cm="1">
        <f t="array" ref="T31">MAX(IF((ContinuousStatsTable[GroupByKey]=ContinuousStatsTable[[#This Row],[GroupByKey]]),(ContinuousStatsTable[GroupByKey]=ContinuousStatsTable[[#This Row],[GroupByKey]])*ContinuousStatsTable[Average]))</f>
        <v>0</v>
      </c>
      <c r="U31" s="5">
        <f>IF((ContinuousStatsTable[[#This Row],[RepsRequested]]&gt;1),ContinuousStatsTable[[#This Row],[HalfWidth]],ContinuousStatsTable[[#This Row],[BatchMeansHalfWidth]])</f>
        <v>0</v>
      </c>
    </row>
    <row r="32" spans="1:21" x14ac:dyDescent="0.25">
      <c r="A32" t="s">
        <v>68</v>
      </c>
      <c r="B32" t="s">
        <v>70</v>
      </c>
      <c r="C32">
        <v>3</v>
      </c>
      <c r="D32" t="s">
        <v>103</v>
      </c>
      <c r="E32" t="s">
        <v>106</v>
      </c>
      <c r="F32" t="s">
        <v>105</v>
      </c>
      <c r="G32">
        <v>0</v>
      </c>
      <c r="H32">
        <v>2E+20</v>
      </c>
      <c r="I32">
        <v>0</v>
      </c>
      <c r="J32">
        <v>0</v>
      </c>
      <c r="K32">
        <v>0</v>
      </c>
      <c r="L32">
        <v>0</v>
      </c>
      <c r="M3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2" s="5" cm="1">
        <f t="array" ref="N32">MAX(IF((ProjectInfoTable[ProjectName]=ContinuousStatsTable[[#This Row],[ProjectName]]),(ProjectInfoTable[ProjectName]=ContinuousStatsTable[[#This Row],[ProjectName]])*ProjectInfoTable[NumberOfReplications]))</f>
        <v>50</v>
      </c>
      <c r="O32" s="5" cm="1">
        <f t="array" ref="O32">IFERROR(AVERAGE(IF((ContinuousStatsTable[GroupByKey]=ContinuousStatsTable[[#This Row],[GroupByKey]]),(ContinuousStatsTable[GroupByKey]=ContinuousStatsTable[[#This Row],[GroupByKey]])*ContinuousStatsTable[Average])),0)</f>
        <v>0</v>
      </c>
      <c r="P32" s="5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</v>
      </c>
      <c r="Q32" s="5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" s="5" cm="1">
        <f t="array" ref="S32">MIN(IF((ContinuousStatsTable[GroupByKey]=ContinuousStatsTable[[#This Row],[GroupByKey]]),(ContinuousStatsTable[GroupByKey]=ContinuousStatsTable[[#This Row],[GroupByKey]])*ContinuousStatsTable[Average]))</f>
        <v>0</v>
      </c>
      <c r="T32" s="5" cm="1">
        <f t="array" ref="T32">MAX(IF((ContinuousStatsTable[GroupByKey]=ContinuousStatsTable[[#This Row],[GroupByKey]]),(ContinuousStatsTable[GroupByKey]=ContinuousStatsTable[[#This Row],[GroupByKey]])*ContinuousStatsTable[Average]))</f>
        <v>0</v>
      </c>
      <c r="U32" s="5">
        <f>IF((ContinuousStatsTable[[#This Row],[RepsRequested]]&gt;1),ContinuousStatsTable[[#This Row],[HalfWidth]],ContinuousStatsTable[[#This Row],[BatchMeansHalfWidth]])</f>
        <v>0</v>
      </c>
    </row>
    <row r="33" spans="1:21" x14ac:dyDescent="0.25">
      <c r="A33" t="s">
        <v>68</v>
      </c>
      <c r="B33" t="s">
        <v>70</v>
      </c>
      <c r="C33">
        <v>3</v>
      </c>
      <c r="D33" t="s">
        <v>103</v>
      </c>
      <c r="E33" t="s">
        <v>107</v>
      </c>
      <c r="F33" t="s">
        <v>105</v>
      </c>
      <c r="G33">
        <v>1</v>
      </c>
      <c r="H33">
        <v>2E+20</v>
      </c>
      <c r="I33">
        <v>1</v>
      </c>
      <c r="J33">
        <v>1</v>
      </c>
      <c r="K33">
        <v>1</v>
      </c>
      <c r="L33">
        <v>0</v>
      </c>
      <c r="M3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3" s="5" cm="1">
        <f t="array" ref="N33">MAX(IF((ProjectInfoTable[ProjectName]=ContinuousStatsTable[[#This Row],[ProjectName]]),(ProjectInfoTable[ProjectName]=ContinuousStatsTable[[#This Row],[ProjectName]])*ProjectInfoTable[NumberOfReplications]))</f>
        <v>50</v>
      </c>
      <c r="O33" s="5" cm="1">
        <f t="array" ref="O33">IFERROR(AVERAGE(IF((ContinuousStatsTable[GroupByKey]=ContinuousStatsTable[[#This Row],[GroupByKey]]),(ContinuousStatsTable[GroupByKey]=ContinuousStatsTable[[#This Row],[GroupByKey]])*ContinuousStatsTable[Average])),0)</f>
        <v>1</v>
      </c>
      <c r="P33" s="5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0</v>
      </c>
      <c r="Q33" s="5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" s="5" cm="1">
        <f t="array" ref="S33">MIN(IF((ContinuousStatsTable[GroupByKey]=ContinuousStatsTable[[#This Row],[GroupByKey]]),(ContinuousStatsTable[GroupByKey]=ContinuousStatsTable[[#This Row],[GroupByKey]])*ContinuousStatsTable[Average]))</f>
        <v>1</v>
      </c>
      <c r="T33" s="5" cm="1">
        <f t="array" ref="T33">MAX(IF((ContinuousStatsTable[GroupByKey]=ContinuousStatsTable[[#This Row],[GroupByKey]]),(ContinuousStatsTable[GroupByKey]=ContinuousStatsTable[[#This Row],[GroupByKey]])*ContinuousStatsTable[Average]))</f>
        <v>1</v>
      </c>
      <c r="U33" s="5">
        <f>IF((ContinuousStatsTable[[#This Row],[RepsRequested]]&gt;1),ContinuousStatsTable[[#This Row],[HalfWidth]],ContinuousStatsTable[[#This Row],[BatchMeansHalfWidth]])</f>
        <v>0</v>
      </c>
    </row>
    <row r="34" spans="1:21" x14ac:dyDescent="0.25">
      <c r="A34" t="s">
        <v>68</v>
      </c>
      <c r="B34" t="s">
        <v>70</v>
      </c>
      <c r="C34">
        <v>3</v>
      </c>
      <c r="D34" t="s">
        <v>108</v>
      </c>
      <c r="E34" t="s">
        <v>104</v>
      </c>
      <c r="F34" t="s">
        <v>105</v>
      </c>
      <c r="G34">
        <v>0.81507179537223196</v>
      </c>
      <c r="H34">
        <v>2.78463256603921E-2</v>
      </c>
      <c r="I34">
        <v>0</v>
      </c>
      <c r="J34">
        <v>1</v>
      </c>
      <c r="K34">
        <v>0.66666666666666696</v>
      </c>
      <c r="L34">
        <v>0</v>
      </c>
      <c r="M3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4" s="5" cm="1">
        <f t="array" ref="N34">MAX(IF((ProjectInfoTable[ProjectName]=ContinuousStatsTable[[#This Row],[ProjectName]]),(ProjectInfoTable[ProjectName]=ContinuousStatsTable[[#This Row],[ProjectName]])*ProjectInfoTable[NumberOfReplications]))</f>
        <v>50</v>
      </c>
      <c r="O34" s="5" cm="1">
        <f t="array" ref="O34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34" s="5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34" s="5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34" s="5" cm="1">
        <f t="array" ref="S34">MIN(IF((ContinuousStatsTable[GroupByKey]=ContinuousStatsTable[[#This Row],[GroupByKey]]),(ContinuousStatsTable[GroupByKey]=ContinuousStatsTable[[#This Row],[GroupByKey]])*ContinuousStatsTable[Average]))</f>
        <v>0.79765986915169196</v>
      </c>
      <c r="T34" s="5" cm="1">
        <f t="array" ref="T34">MAX(IF((ContinuousStatsTable[GroupByKey]=ContinuousStatsTable[[#This Row],[GroupByKey]]),(ContinuousStatsTable[GroupByKey]=ContinuousStatsTable[[#This Row],[GroupByKey]])*ContinuousStatsTable[Average]))</f>
        <v>0.86520865024807903</v>
      </c>
      <c r="U34" s="5">
        <f>IF((ContinuousStatsTable[[#This Row],[RepsRequested]]&gt;1),ContinuousStatsTable[[#This Row],[HalfWidth]],ContinuousStatsTable[[#This Row],[BatchMeansHalfWidth]])</f>
        <v>4.6132915210358458E-3</v>
      </c>
    </row>
    <row r="35" spans="1:21" x14ac:dyDescent="0.25">
      <c r="A35" t="s">
        <v>68</v>
      </c>
      <c r="B35" t="s">
        <v>70</v>
      </c>
      <c r="C35">
        <v>3</v>
      </c>
      <c r="D35" t="s">
        <v>108</v>
      </c>
      <c r="E35" t="s">
        <v>106</v>
      </c>
      <c r="F35" t="s">
        <v>105</v>
      </c>
      <c r="G35">
        <v>2.4452153861167001</v>
      </c>
      <c r="H35">
        <v>8.3538976981176405E-2</v>
      </c>
      <c r="I35">
        <v>0</v>
      </c>
      <c r="J35">
        <v>3</v>
      </c>
      <c r="K35">
        <v>2</v>
      </c>
      <c r="L35">
        <v>0</v>
      </c>
      <c r="M3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5" s="5" cm="1">
        <f t="array" ref="N35">MAX(IF((ProjectInfoTable[ProjectName]=ContinuousStatsTable[[#This Row],[ProjectName]]),(ProjectInfoTable[ProjectName]=ContinuousStatsTable[[#This Row],[ProjectName]])*ProjectInfoTable[NumberOfReplications]))</f>
        <v>50</v>
      </c>
      <c r="O35" s="5" cm="1">
        <f t="array" ref="O35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35" s="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35" s="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35" s="5" cm="1">
        <f t="array" ref="S35">MIN(IF((ContinuousStatsTable[GroupByKey]=ContinuousStatsTable[[#This Row],[GroupByKey]]),(ContinuousStatsTable[GroupByKey]=ContinuousStatsTable[[#This Row],[GroupByKey]])*ContinuousStatsTable[Average]))</f>
        <v>2.39297960745508</v>
      </c>
      <c r="T35" s="5" cm="1">
        <f t="array" ref="T35">MAX(IF((ContinuousStatsTable[GroupByKey]=ContinuousStatsTable[[#This Row],[GroupByKey]]),(ContinuousStatsTable[GroupByKey]=ContinuousStatsTable[[#This Row],[GroupByKey]])*ContinuousStatsTable[Average]))</f>
        <v>2.5956259507442399</v>
      </c>
      <c r="U35" s="5">
        <f>IF((ContinuousStatsTable[[#This Row],[RepsRequested]]&gt;1),ContinuousStatsTable[[#This Row],[HalfWidth]],ContinuousStatsTable[[#This Row],[BatchMeansHalfWidth]])</f>
        <v>1.3839874563107367E-2</v>
      </c>
    </row>
    <row r="36" spans="1:21" x14ac:dyDescent="0.25">
      <c r="A36" t="s">
        <v>68</v>
      </c>
      <c r="B36" t="s">
        <v>70</v>
      </c>
      <c r="C36">
        <v>3</v>
      </c>
      <c r="D36" t="s">
        <v>108</v>
      </c>
      <c r="E36" t="s">
        <v>107</v>
      </c>
      <c r="F36" t="s">
        <v>105</v>
      </c>
      <c r="G36">
        <v>3</v>
      </c>
      <c r="H36">
        <v>2E+20</v>
      </c>
      <c r="I36">
        <v>3</v>
      </c>
      <c r="J36">
        <v>3</v>
      </c>
      <c r="K36">
        <v>3</v>
      </c>
      <c r="L36">
        <v>0</v>
      </c>
      <c r="M3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6" s="5" cm="1">
        <f t="array" ref="N36">MAX(IF((ProjectInfoTable[ProjectName]=ContinuousStatsTable[[#This Row],[ProjectName]]),(ProjectInfoTable[ProjectName]=ContinuousStatsTable[[#This Row],[ProjectName]])*ProjectInfoTable[NumberOfReplications]))</f>
        <v>50</v>
      </c>
      <c r="O36" s="5" cm="1">
        <f t="array" ref="O36">IFERROR(AVERAGE(IF((ContinuousStatsTable[GroupByKey]=ContinuousStatsTable[[#This Row],[GroupByKey]]),(ContinuousStatsTable[GroupByKey]=ContinuousStatsTable[[#This Row],[GroupByKey]])*ContinuousStatsTable[Average])),0)</f>
        <v>3</v>
      </c>
      <c r="P36" s="5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0</v>
      </c>
      <c r="Q36" s="5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" s="5" cm="1">
        <f t="array" ref="S36">MIN(IF((ContinuousStatsTable[GroupByKey]=ContinuousStatsTable[[#This Row],[GroupByKey]]),(ContinuousStatsTable[GroupByKey]=ContinuousStatsTable[[#This Row],[GroupByKey]])*ContinuousStatsTable[Average]))</f>
        <v>3</v>
      </c>
      <c r="T36" s="5" cm="1">
        <f t="array" ref="T36">MAX(IF((ContinuousStatsTable[GroupByKey]=ContinuousStatsTable[[#This Row],[GroupByKey]]),(ContinuousStatsTable[GroupByKey]=ContinuousStatsTable[[#This Row],[GroupByKey]])*ContinuousStatsTable[Average]))</f>
        <v>3</v>
      </c>
      <c r="U36" s="5">
        <f>IF((ContinuousStatsTable[[#This Row],[RepsRequested]]&gt;1),ContinuousStatsTable[[#This Row],[HalfWidth]],ContinuousStatsTable[[#This Row],[BatchMeansHalfWidth]])</f>
        <v>0</v>
      </c>
    </row>
    <row r="37" spans="1:21" x14ac:dyDescent="0.25">
      <c r="A37" t="s">
        <v>68</v>
      </c>
      <c r="B37" t="s">
        <v>70</v>
      </c>
      <c r="C37">
        <v>3</v>
      </c>
      <c r="D37" t="s">
        <v>100</v>
      </c>
      <c r="E37" t="s">
        <v>101</v>
      </c>
      <c r="F37" t="s">
        <v>81</v>
      </c>
      <c r="G37">
        <v>0.11944173041940601</v>
      </c>
      <c r="H37">
        <v>2E+20</v>
      </c>
      <c r="I37">
        <v>0</v>
      </c>
      <c r="J37">
        <v>2</v>
      </c>
      <c r="K37">
        <v>0</v>
      </c>
      <c r="L37">
        <v>0</v>
      </c>
      <c r="M37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7" s="5" cm="1">
        <f t="array" ref="N37">MAX(IF((ProjectInfoTable[ProjectName]=ContinuousStatsTable[[#This Row],[ProjectName]]),(ProjectInfoTable[ProjectName]=ContinuousStatsTable[[#This Row],[ProjectName]])*ProjectInfoTable[NumberOfReplications]))</f>
        <v>50</v>
      </c>
      <c r="O37" s="5" cm="1">
        <f t="array" ref="O37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37" s="5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37" s="5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37" s="5" cm="1">
        <f t="array" ref="S37">MIN(IF((ContinuousStatsTable[GroupByKey]=ContinuousStatsTable[[#This Row],[GroupByKey]]),(ContinuousStatsTable[GroupByKey]=ContinuousStatsTable[[#This Row],[GroupByKey]])*ContinuousStatsTable[Average]))</f>
        <v>9.9137644846310199E-2</v>
      </c>
      <c r="T37" s="5" cm="1">
        <f t="array" ref="T37">MAX(IF((ContinuousStatsTable[GroupByKey]=ContinuousStatsTable[[#This Row],[GroupByKey]]),(ContinuousStatsTable[GroupByKey]=ContinuousStatsTable[[#This Row],[GroupByKey]])*ContinuousStatsTable[Average]))</f>
        <v>0.36895369110857401</v>
      </c>
      <c r="U37" s="5">
        <f>IF((ContinuousStatsTable[[#This Row],[RepsRequested]]&gt;1),ContinuousStatsTable[[#This Row],[HalfWidth]],ContinuousStatsTable[[#This Row],[BatchMeansHalfWidth]])</f>
        <v>1.3334817194682118E-2</v>
      </c>
    </row>
    <row r="38" spans="1:21" x14ac:dyDescent="0.25">
      <c r="A38" t="s">
        <v>68</v>
      </c>
      <c r="B38" t="s">
        <v>70</v>
      </c>
      <c r="C38">
        <v>3</v>
      </c>
      <c r="D38" t="s">
        <v>109</v>
      </c>
      <c r="E38" t="s">
        <v>104</v>
      </c>
      <c r="F38" t="s">
        <v>105</v>
      </c>
      <c r="G38">
        <v>0.76038937850256605</v>
      </c>
      <c r="H38">
        <v>3.07201974702382E-2</v>
      </c>
      <c r="I38">
        <v>0</v>
      </c>
      <c r="J38">
        <v>1</v>
      </c>
      <c r="K38">
        <v>0.5</v>
      </c>
      <c r="L38">
        <v>0</v>
      </c>
      <c r="M38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8" s="5" cm="1">
        <f t="array" ref="N38">MAX(IF((ProjectInfoTable[ProjectName]=ContinuousStatsTable[[#This Row],[ProjectName]]),(ProjectInfoTable[ProjectName]=ContinuousStatsTable[[#This Row],[ProjectName]])*ProjectInfoTable[NumberOfReplications]))</f>
        <v>50</v>
      </c>
      <c r="O38" s="5" cm="1">
        <f t="array" ref="O38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38" s="5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38" s="5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38" s="5" cm="1">
        <f t="array" ref="S38">MIN(IF((ContinuousStatsTable[GroupByKey]=ContinuousStatsTable[[#This Row],[GroupByKey]]),(ContinuousStatsTable[GroupByKey]=ContinuousStatsTable[[#This Row],[GroupByKey]])*ContinuousStatsTable[Average]))</f>
        <v>0.75076558501961799</v>
      </c>
      <c r="T38" s="5" cm="1">
        <f t="array" ref="T38">MAX(IF((ContinuousStatsTable[GroupByKey]=ContinuousStatsTable[[#This Row],[GroupByKey]]),(ContinuousStatsTable[GroupByKey]=ContinuousStatsTable[[#This Row],[GroupByKey]])*ContinuousStatsTable[Average]))</f>
        <v>0.80927528725051701</v>
      </c>
      <c r="U38" s="5">
        <f>IF((ContinuousStatsTable[[#This Row],[RepsRequested]]&gt;1),ContinuousStatsTable[[#This Row],[HalfWidth]],ContinuousStatsTable[[#This Row],[BatchMeansHalfWidth]])</f>
        <v>4.4075088480020263E-3</v>
      </c>
    </row>
    <row r="39" spans="1:21" x14ac:dyDescent="0.25">
      <c r="A39" t="s">
        <v>68</v>
      </c>
      <c r="B39" t="s">
        <v>70</v>
      </c>
      <c r="C39">
        <v>3</v>
      </c>
      <c r="D39" t="s">
        <v>109</v>
      </c>
      <c r="E39" t="s">
        <v>106</v>
      </c>
      <c r="F39" t="s">
        <v>105</v>
      </c>
      <c r="G39">
        <v>1.5207787570051301</v>
      </c>
      <c r="H39">
        <v>6.14403949404764E-2</v>
      </c>
      <c r="I39">
        <v>0</v>
      </c>
      <c r="J39">
        <v>2</v>
      </c>
      <c r="K39">
        <v>1</v>
      </c>
      <c r="L39">
        <v>0</v>
      </c>
      <c r="M39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9" s="5" cm="1">
        <f t="array" ref="N39">MAX(IF((ProjectInfoTable[ProjectName]=ContinuousStatsTable[[#This Row],[ProjectName]]),(ProjectInfoTable[ProjectName]=ContinuousStatsTable[[#This Row],[ProjectName]])*ProjectInfoTable[NumberOfReplications]))</f>
        <v>50</v>
      </c>
      <c r="O39" s="5" cm="1">
        <f t="array" ref="O39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39" s="5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39" s="5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39" s="5" cm="1">
        <f t="array" ref="S39">MIN(IF((ContinuousStatsTable[GroupByKey]=ContinuousStatsTable[[#This Row],[GroupByKey]]),(ContinuousStatsTable[GroupByKey]=ContinuousStatsTable[[#This Row],[GroupByKey]])*ContinuousStatsTable[Average]))</f>
        <v>1.50153117003924</v>
      </c>
      <c r="T39" s="5" cm="1">
        <f t="array" ref="T39">MAX(IF((ContinuousStatsTable[GroupByKey]=ContinuousStatsTable[[#This Row],[GroupByKey]]),(ContinuousStatsTable[GroupByKey]=ContinuousStatsTable[[#This Row],[GroupByKey]])*ContinuousStatsTable[Average]))</f>
        <v>1.61855057450103</v>
      </c>
      <c r="U39" s="5">
        <f>IF((ContinuousStatsTable[[#This Row],[RepsRequested]]&gt;1),ContinuousStatsTable[[#This Row],[HalfWidth]],ContinuousStatsTable[[#This Row],[BatchMeansHalfWidth]])</f>
        <v>8.8150176960040336E-3</v>
      </c>
    </row>
    <row r="40" spans="1:21" x14ac:dyDescent="0.25">
      <c r="A40" t="s">
        <v>68</v>
      </c>
      <c r="B40" t="s">
        <v>70</v>
      </c>
      <c r="C40">
        <v>3</v>
      </c>
      <c r="D40" t="s">
        <v>109</v>
      </c>
      <c r="E40" t="s">
        <v>107</v>
      </c>
      <c r="F40" t="s">
        <v>105</v>
      </c>
      <c r="G40">
        <v>2</v>
      </c>
      <c r="H40">
        <v>2E+20</v>
      </c>
      <c r="I40">
        <v>2</v>
      </c>
      <c r="J40">
        <v>2</v>
      </c>
      <c r="K40">
        <v>2</v>
      </c>
      <c r="L40">
        <v>0</v>
      </c>
      <c r="M40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0" s="5" cm="1">
        <f t="array" ref="N40">MAX(IF((ProjectInfoTable[ProjectName]=ContinuousStatsTable[[#This Row],[ProjectName]]),(ProjectInfoTable[ProjectName]=ContinuousStatsTable[[#This Row],[ProjectName]])*ProjectInfoTable[NumberOfReplications]))</f>
        <v>50</v>
      </c>
      <c r="O40" s="5" cm="1">
        <f t="array" ref="O40">IFERROR(AVERAGE(IF((ContinuousStatsTable[GroupByKey]=ContinuousStatsTable[[#This Row],[GroupByKey]]),(ContinuousStatsTable[GroupByKey]=ContinuousStatsTable[[#This Row],[GroupByKey]])*ContinuousStatsTable[Average])),0)</f>
        <v>2</v>
      </c>
      <c r="P40" s="5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s="5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s="5" cm="1">
        <f t="array" ref="S40">MIN(IF((ContinuousStatsTable[GroupByKey]=ContinuousStatsTable[[#This Row],[GroupByKey]]),(ContinuousStatsTable[GroupByKey]=ContinuousStatsTable[[#This Row],[GroupByKey]])*ContinuousStatsTable[Average]))</f>
        <v>2</v>
      </c>
      <c r="T40" s="5" cm="1">
        <f t="array" ref="T40">MAX(IF((ContinuousStatsTable[GroupByKey]=ContinuousStatsTable[[#This Row],[GroupByKey]]),(ContinuousStatsTable[GroupByKey]=ContinuousStatsTable[[#This Row],[GroupByKey]])*ContinuousStatsTable[Average]))</f>
        <v>2</v>
      </c>
      <c r="U40" s="5">
        <f>IF((ContinuousStatsTable[[#This Row],[RepsRequested]]&gt;1),ContinuousStatsTable[[#This Row],[HalfWidth]],ContinuousStatsTable[[#This Row],[BatchMeansHalfWidth]])</f>
        <v>0</v>
      </c>
    </row>
    <row r="41" spans="1:21" x14ac:dyDescent="0.25">
      <c r="A41" t="s">
        <v>68</v>
      </c>
      <c r="B41" t="s">
        <v>70</v>
      </c>
      <c r="C41">
        <v>4</v>
      </c>
      <c r="D41" t="s">
        <v>79</v>
      </c>
      <c r="E41" t="s">
        <v>101</v>
      </c>
      <c r="F41" t="s">
        <v>81</v>
      </c>
      <c r="G41">
        <v>4.17137528233541E-3</v>
      </c>
      <c r="H41">
        <v>2E+20</v>
      </c>
      <c r="I41">
        <v>0</v>
      </c>
      <c r="J41">
        <v>1</v>
      </c>
      <c r="K41">
        <v>0</v>
      </c>
      <c r="L41">
        <v>0</v>
      </c>
      <c r="M41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1" s="5" cm="1">
        <f t="array" ref="N41">MAX(IF((ProjectInfoTable[ProjectName]=ContinuousStatsTable[[#This Row],[ProjectName]]),(ProjectInfoTable[ProjectName]=ContinuousStatsTable[[#This Row],[ProjectName]])*ProjectInfoTable[NumberOfReplications]))</f>
        <v>50</v>
      </c>
      <c r="O41" s="5" cm="1">
        <f t="array" ref="O41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41" s="5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41" s="5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41" s="5" cm="1">
        <f t="array" ref="S41">MIN(IF((ContinuousStatsTable[GroupByKey]=ContinuousStatsTable[[#This Row],[GroupByKey]]),(ContinuousStatsTable[GroupByKey]=ContinuousStatsTable[[#This Row],[GroupByKey]])*ContinuousStatsTable[Average]))</f>
        <v>1.4504144806982299E-4</v>
      </c>
      <c r="T41" s="5" cm="1">
        <f t="array" ref="T41">MAX(IF((ContinuousStatsTable[GroupByKey]=ContinuousStatsTable[[#This Row],[GroupByKey]]),(ContinuousStatsTable[GroupByKey]=ContinuousStatsTable[[#This Row],[GroupByKey]])*ContinuousStatsTable[Average]))</f>
        <v>2.1326113129299901E-2</v>
      </c>
      <c r="U41" s="5">
        <f>IF((ContinuousStatsTable[[#This Row],[RepsRequested]]&gt;1),ContinuousStatsTable[[#This Row],[HalfWidth]],ContinuousStatsTable[[#This Row],[BatchMeansHalfWidth]])</f>
        <v>1.2980086891140777E-3</v>
      </c>
    </row>
    <row r="42" spans="1:21" x14ac:dyDescent="0.25">
      <c r="A42" t="s">
        <v>68</v>
      </c>
      <c r="B42" t="s">
        <v>70</v>
      </c>
      <c r="C42">
        <v>4</v>
      </c>
      <c r="D42" t="s">
        <v>84</v>
      </c>
      <c r="E42" t="s">
        <v>101</v>
      </c>
      <c r="F42" t="s">
        <v>81</v>
      </c>
      <c r="G42">
        <v>8.9822842385857304E-2</v>
      </c>
      <c r="H42">
        <v>2E+20</v>
      </c>
      <c r="I42">
        <v>0</v>
      </c>
      <c r="J42">
        <v>2</v>
      </c>
      <c r="K42">
        <v>0</v>
      </c>
      <c r="L42">
        <v>0</v>
      </c>
      <c r="M42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2" s="5" cm="1">
        <f t="array" ref="N42">MAX(IF((ProjectInfoTable[ProjectName]=ContinuousStatsTable[[#This Row],[ProjectName]]),(ProjectInfoTable[ProjectName]=ContinuousStatsTable[[#This Row],[ProjectName]])*ProjectInfoTable[NumberOfReplications]))</f>
        <v>50</v>
      </c>
      <c r="O42" s="5" cm="1">
        <f t="array" ref="O42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42" s="5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42" s="5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42" s="5" cm="1">
        <f t="array" ref="S42">MIN(IF((ContinuousStatsTable[GroupByKey]=ContinuousStatsTable[[#This Row],[GroupByKey]]),(ContinuousStatsTable[GroupByKey]=ContinuousStatsTable[[#This Row],[GroupByKey]])*ContinuousStatsTable[Average]))</f>
        <v>2.9159454357356899E-2</v>
      </c>
      <c r="T42" s="5" cm="1">
        <f t="array" ref="T42">MAX(IF((ContinuousStatsTable[GroupByKey]=ContinuousStatsTable[[#This Row],[GroupByKey]]),(ContinuousStatsTable[GroupByKey]=ContinuousStatsTable[[#This Row],[GroupByKey]])*ContinuousStatsTable[Average]))</f>
        <v>0.14757504287835599</v>
      </c>
      <c r="U42" s="5">
        <f>IF((ContinuousStatsTable[[#This Row],[RepsRequested]]&gt;1),ContinuousStatsTable[[#This Row],[HalfWidth]],ContinuousStatsTable[[#This Row],[BatchMeansHalfWidth]])</f>
        <v>7.2842344795549423E-3</v>
      </c>
    </row>
    <row r="43" spans="1:21" x14ac:dyDescent="0.25">
      <c r="A43" t="s">
        <v>68</v>
      </c>
      <c r="B43" t="s">
        <v>70</v>
      </c>
      <c r="C43">
        <v>4</v>
      </c>
      <c r="D43" t="s">
        <v>85</v>
      </c>
      <c r="E43" t="s">
        <v>102</v>
      </c>
      <c r="F43" t="s">
        <v>87</v>
      </c>
      <c r="G43">
        <v>2.77080181110207</v>
      </c>
      <c r="H43">
        <v>0.17045026361548399</v>
      </c>
      <c r="I43">
        <v>0</v>
      </c>
      <c r="J43">
        <v>5</v>
      </c>
      <c r="K43">
        <v>4</v>
      </c>
      <c r="L43">
        <v>0</v>
      </c>
      <c r="M43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3" s="5" cm="1">
        <f t="array" ref="N43">MAX(IF((ProjectInfoTable[ProjectName]=ContinuousStatsTable[[#This Row],[ProjectName]]),(ProjectInfoTable[ProjectName]=ContinuousStatsTable[[#This Row],[ProjectName]])*ProjectInfoTable[NumberOfReplications]))</f>
        <v>50</v>
      </c>
      <c r="O43" s="5" cm="1">
        <f t="array" ref="O43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43" s="5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43" s="5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43" s="5" cm="1">
        <f t="array" ref="S43">MIN(IF((ContinuousStatsTable[GroupByKey]=ContinuousStatsTable[[#This Row],[GroupByKey]]),(ContinuousStatsTable[GroupByKey]=ContinuousStatsTable[[#This Row],[GroupByKey]])*ContinuousStatsTable[Average]))</f>
        <v>2.5364145931977098</v>
      </c>
      <c r="T43" s="5" cm="1">
        <f t="array" ref="T43">MAX(IF((ContinuousStatsTable[GroupByKey]=ContinuousStatsTable[[#This Row],[GroupByKey]]),(ContinuousStatsTable[GroupByKey]=ContinuousStatsTable[[#This Row],[GroupByKey]])*ContinuousStatsTable[Average]))</f>
        <v>3.0583425338020498</v>
      </c>
      <c r="U43" s="5">
        <f>IF((ContinuousStatsTable[[#This Row],[RepsRequested]]&gt;1),ContinuousStatsTable[[#This Row],[HalfWidth]],ContinuousStatsTable[[#This Row],[BatchMeansHalfWidth]])</f>
        <v>3.1226073401865992E-2</v>
      </c>
    </row>
    <row r="44" spans="1:21" x14ac:dyDescent="0.25">
      <c r="A44" t="s">
        <v>68</v>
      </c>
      <c r="B44" t="s">
        <v>70</v>
      </c>
      <c r="C44">
        <v>4</v>
      </c>
      <c r="D44" t="s">
        <v>103</v>
      </c>
      <c r="E44" t="s">
        <v>104</v>
      </c>
      <c r="F44" t="s">
        <v>105</v>
      </c>
      <c r="G44">
        <v>0</v>
      </c>
      <c r="H44">
        <v>2E+20</v>
      </c>
      <c r="I44">
        <v>0</v>
      </c>
      <c r="J44">
        <v>0</v>
      </c>
      <c r="K44">
        <v>0</v>
      </c>
      <c r="L44">
        <v>0</v>
      </c>
      <c r="M44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4" s="5" cm="1">
        <f t="array" ref="N44">MAX(IF((ProjectInfoTable[ProjectName]=ContinuousStatsTable[[#This Row],[ProjectName]]),(ProjectInfoTable[ProjectName]=ContinuousStatsTable[[#This Row],[ProjectName]])*ProjectInfoTable[NumberOfReplications]))</f>
        <v>50</v>
      </c>
      <c r="O44" s="5" cm="1">
        <f t="array" ref="O44">IFERROR(AVERAGE(IF((ContinuousStatsTable[GroupByKey]=ContinuousStatsTable[[#This Row],[GroupByKey]]),(ContinuousStatsTable[GroupByKey]=ContinuousStatsTable[[#This Row],[GroupByKey]])*ContinuousStatsTable[Average])),0)</f>
        <v>0</v>
      </c>
      <c r="P44" s="5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</v>
      </c>
      <c r="Q44" s="5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" s="5" cm="1">
        <f t="array" ref="S44">MIN(IF((ContinuousStatsTable[GroupByKey]=ContinuousStatsTable[[#This Row],[GroupByKey]]),(ContinuousStatsTable[GroupByKey]=ContinuousStatsTable[[#This Row],[GroupByKey]])*ContinuousStatsTable[Average]))</f>
        <v>0</v>
      </c>
      <c r="T44" s="5" cm="1">
        <f t="array" ref="T44">MAX(IF((ContinuousStatsTable[GroupByKey]=ContinuousStatsTable[[#This Row],[GroupByKey]]),(ContinuousStatsTable[GroupByKey]=ContinuousStatsTable[[#This Row],[GroupByKey]])*ContinuousStatsTable[Average]))</f>
        <v>0</v>
      </c>
      <c r="U44" s="5">
        <f>IF((ContinuousStatsTable[[#This Row],[RepsRequested]]&gt;1),ContinuousStatsTable[[#This Row],[HalfWidth]],ContinuousStatsTable[[#This Row],[BatchMeansHalfWidth]])</f>
        <v>0</v>
      </c>
    </row>
    <row r="45" spans="1:21" x14ac:dyDescent="0.25">
      <c r="A45" t="s">
        <v>68</v>
      </c>
      <c r="B45" t="s">
        <v>70</v>
      </c>
      <c r="C45">
        <v>4</v>
      </c>
      <c r="D45" t="s">
        <v>103</v>
      </c>
      <c r="E45" t="s">
        <v>106</v>
      </c>
      <c r="F45" t="s">
        <v>105</v>
      </c>
      <c r="G45">
        <v>0</v>
      </c>
      <c r="H45">
        <v>2E+20</v>
      </c>
      <c r="I45">
        <v>0</v>
      </c>
      <c r="J45">
        <v>0</v>
      </c>
      <c r="K45">
        <v>0</v>
      </c>
      <c r="L45">
        <v>0</v>
      </c>
      <c r="M4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5" s="5" cm="1">
        <f t="array" ref="N45">MAX(IF((ProjectInfoTable[ProjectName]=ContinuousStatsTable[[#This Row],[ProjectName]]),(ProjectInfoTable[ProjectName]=ContinuousStatsTable[[#This Row],[ProjectName]])*ProjectInfoTable[NumberOfReplications]))</f>
        <v>50</v>
      </c>
      <c r="O45" s="5" cm="1">
        <f t="array" ref="O45">IFERROR(AVERAGE(IF((ContinuousStatsTable[GroupByKey]=ContinuousStatsTable[[#This Row],[GroupByKey]]),(ContinuousStatsTable[GroupByKey]=ContinuousStatsTable[[#This Row],[GroupByKey]])*ContinuousStatsTable[Average])),0)</f>
        <v>0</v>
      </c>
      <c r="P45" s="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s="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s="5" cm="1">
        <f t="array" ref="S45">MIN(IF((ContinuousStatsTable[GroupByKey]=ContinuousStatsTable[[#This Row],[GroupByKey]]),(ContinuousStatsTable[GroupByKey]=ContinuousStatsTable[[#This Row],[GroupByKey]])*ContinuousStatsTable[Average]))</f>
        <v>0</v>
      </c>
      <c r="T45" s="5" cm="1">
        <f t="array" ref="T45">MAX(IF((ContinuousStatsTable[GroupByKey]=ContinuousStatsTable[[#This Row],[GroupByKey]]),(ContinuousStatsTable[GroupByKey]=ContinuousStatsTable[[#This Row],[GroupByKey]])*ContinuousStatsTable[Average]))</f>
        <v>0</v>
      </c>
      <c r="U45" s="5">
        <f>IF((ContinuousStatsTable[[#This Row],[RepsRequested]]&gt;1),ContinuousStatsTable[[#This Row],[HalfWidth]],ContinuousStatsTable[[#This Row],[BatchMeansHalfWidth]])</f>
        <v>0</v>
      </c>
    </row>
    <row r="46" spans="1:21" x14ac:dyDescent="0.25">
      <c r="A46" t="s">
        <v>68</v>
      </c>
      <c r="B46" t="s">
        <v>70</v>
      </c>
      <c r="C46">
        <v>4</v>
      </c>
      <c r="D46" t="s">
        <v>103</v>
      </c>
      <c r="E46" t="s">
        <v>107</v>
      </c>
      <c r="F46" t="s">
        <v>105</v>
      </c>
      <c r="G46">
        <v>1</v>
      </c>
      <c r="H46">
        <v>2E+20</v>
      </c>
      <c r="I46">
        <v>1</v>
      </c>
      <c r="J46">
        <v>1</v>
      </c>
      <c r="K46">
        <v>1</v>
      </c>
      <c r="L46">
        <v>0</v>
      </c>
      <c r="M4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6" s="5" cm="1">
        <f t="array" ref="N46">MAX(IF((ProjectInfoTable[ProjectName]=ContinuousStatsTable[[#This Row],[ProjectName]]),(ProjectInfoTable[ProjectName]=ContinuousStatsTable[[#This Row],[ProjectName]])*ProjectInfoTable[NumberOfReplications]))</f>
        <v>50</v>
      </c>
      <c r="O46" s="5" cm="1">
        <f t="array" ref="O46">IFERROR(AVERAGE(IF((ContinuousStatsTable[GroupByKey]=ContinuousStatsTable[[#This Row],[GroupByKey]]),(ContinuousStatsTable[GroupByKey]=ContinuousStatsTable[[#This Row],[GroupByKey]])*ContinuousStatsTable[Average])),0)</f>
        <v>1</v>
      </c>
      <c r="P46" s="5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</v>
      </c>
      <c r="Q46" s="5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" s="5" cm="1">
        <f t="array" ref="S46">MIN(IF((ContinuousStatsTable[GroupByKey]=ContinuousStatsTable[[#This Row],[GroupByKey]]),(ContinuousStatsTable[GroupByKey]=ContinuousStatsTable[[#This Row],[GroupByKey]])*ContinuousStatsTable[Average]))</f>
        <v>1</v>
      </c>
      <c r="T46" s="5" cm="1">
        <f t="array" ref="T46">MAX(IF((ContinuousStatsTable[GroupByKey]=ContinuousStatsTable[[#This Row],[GroupByKey]]),(ContinuousStatsTable[GroupByKey]=ContinuousStatsTable[[#This Row],[GroupByKey]])*ContinuousStatsTable[Average]))</f>
        <v>1</v>
      </c>
      <c r="U46" s="5">
        <f>IF((ContinuousStatsTable[[#This Row],[RepsRequested]]&gt;1),ContinuousStatsTable[[#This Row],[HalfWidth]],ContinuousStatsTable[[#This Row],[BatchMeansHalfWidth]])</f>
        <v>0</v>
      </c>
    </row>
    <row r="47" spans="1:21" x14ac:dyDescent="0.25">
      <c r="A47" t="s">
        <v>68</v>
      </c>
      <c r="B47" t="s">
        <v>70</v>
      </c>
      <c r="C47">
        <v>4</v>
      </c>
      <c r="D47" t="s">
        <v>108</v>
      </c>
      <c r="E47" t="s">
        <v>104</v>
      </c>
      <c r="F47" t="s">
        <v>105</v>
      </c>
      <c r="G47">
        <v>0.83449101176715101</v>
      </c>
      <c r="H47">
        <v>2.5042008818027501E-2</v>
      </c>
      <c r="I47">
        <v>0</v>
      </c>
      <c r="J47">
        <v>1</v>
      </c>
      <c r="K47">
        <v>1</v>
      </c>
      <c r="L47">
        <v>0</v>
      </c>
      <c r="M4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7" s="5" cm="1">
        <f t="array" ref="N47">MAX(IF((ProjectInfoTable[ProjectName]=ContinuousStatsTable[[#This Row],[ProjectName]]),(ProjectInfoTable[ProjectName]=ContinuousStatsTable[[#This Row],[ProjectName]])*ProjectInfoTable[NumberOfReplications]))</f>
        <v>50</v>
      </c>
      <c r="O47" s="5" cm="1">
        <f t="array" ref="O47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47" s="5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47" s="5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47" s="5" cm="1">
        <f t="array" ref="S47">MIN(IF((ContinuousStatsTable[GroupByKey]=ContinuousStatsTable[[#This Row],[GroupByKey]]),(ContinuousStatsTable[GroupByKey]=ContinuousStatsTable[[#This Row],[GroupByKey]])*ContinuousStatsTable[Average]))</f>
        <v>0.79765986915169196</v>
      </c>
      <c r="T47" s="5" cm="1">
        <f t="array" ref="T47">MAX(IF((ContinuousStatsTable[GroupByKey]=ContinuousStatsTable[[#This Row],[GroupByKey]]),(ContinuousStatsTable[GroupByKey]=ContinuousStatsTable[[#This Row],[GroupByKey]])*ContinuousStatsTable[Average]))</f>
        <v>0.86520865024807903</v>
      </c>
      <c r="U47" s="5">
        <f>IF((ContinuousStatsTable[[#This Row],[RepsRequested]]&gt;1),ContinuousStatsTable[[#This Row],[HalfWidth]],ContinuousStatsTable[[#This Row],[BatchMeansHalfWidth]])</f>
        <v>4.6132915210358458E-3</v>
      </c>
    </row>
    <row r="48" spans="1:21" x14ac:dyDescent="0.25">
      <c r="A48" t="s">
        <v>68</v>
      </c>
      <c r="B48" t="s">
        <v>70</v>
      </c>
      <c r="C48">
        <v>4</v>
      </c>
      <c r="D48" t="s">
        <v>108</v>
      </c>
      <c r="E48" t="s">
        <v>106</v>
      </c>
      <c r="F48" t="s">
        <v>105</v>
      </c>
      <c r="G48">
        <v>2.50347303530146</v>
      </c>
      <c r="H48">
        <v>7.5126026454082603E-2</v>
      </c>
      <c r="I48">
        <v>0</v>
      </c>
      <c r="J48">
        <v>3</v>
      </c>
      <c r="K48">
        <v>3</v>
      </c>
      <c r="L48">
        <v>0</v>
      </c>
      <c r="M4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8" s="5" cm="1">
        <f t="array" ref="N48">MAX(IF((ProjectInfoTable[ProjectName]=ContinuousStatsTable[[#This Row],[ProjectName]]),(ProjectInfoTable[ProjectName]=ContinuousStatsTable[[#This Row],[ProjectName]])*ProjectInfoTable[NumberOfReplications]))</f>
        <v>50</v>
      </c>
      <c r="O48" s="5" cm="1">
        <f t="array" ref="O48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48" s="5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48" s="5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48" s="5" cm="1">
        <f t="array" ref="S48">MIN(IF((ContinuousStatsTable[GroupByKey]=ContinuousStatsTable[[#This Row],[GroupByKey]]),(ContinuousStatsTable[GroupByKey]=ContinuousStatsTable[[#This Row],[GroupByKey]])*ContinuousStatsTable[Average]))</f>
        <v>2.39297960745508</v>
      </c>
      <c r="T48" s="5" cm="1">
        <f t="array" ref="T48">MAX(IF((ContinuousStatsTable[GroupByKey]=ContinuousStatsTable[[#This Row],[GroupByKey]]),(ContinuousStatsTable[GroupByKey]=ContinuousStatsTable[[#This Row],[GroupByKey]])*ContinuousStatsTable[Average]))</f>
        <v>2.5956259507442399</v>
      </c>
      <c r="U48" s="5">
        <f>IF((ContinuousStatsTable[[#This Row],[RepsRequested]]&gt;1),ContinuousStatsTable[[#This Row],[HalfWidth]],ContinuousStatsTable[[#This Row],[BatchMeansHalfWidth]])</f>
        <v>1.3839874563107367E-2</v>
      </c>
    </row>
    <row r="49" spans="1:21" x14ac:dyDescent="0.25">
      <c r="A49" t="s">
        <v>68</v>
      </c>
      <c r="B49" t="s">
        <v>70</v>
      </c>
      <c r="C49">
        <v>4</v>
      </c>
      <c r="D49" t="s">
        <v>108</v>
      </c>
      <c r="E49" t="s">
        <v>107</v>
      </c>
      <c r="F49" t="s">
        <v>105</v>
      </c>
      <c r="G49">
        <v>3</v>
      </c>
      <c r="H49">
        <v>2E+20</v>
      </c>
      <c r="I49">
        <v>3</v>
      </c>
      <c r="J49">
        <v>3</v>
      </c>
      <c r="K49">
        <v>3</v>
      </c>
      <c r="L49">
        <v>0</v>
      </c>
      <c r="M4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9" s="5" cm="1">
        <f t="array" ref="N49">MAX(IF((ProjectInfoTable[ProjectName]=ContinuousStatsTable[[#This Row],[ProjectName]]),(ProjectInfoTable[ProjectName]=ContinuousStatsTable[[#This Row],[ProjectName]])*ProjectInfoTable[NumberOfReplications]))</f>
        <v>50</v>
      </c>
      <c r="O49" s="5" cm="1">
        <f t="array" ref="O49">IFERROR(AVERAGE(IF((ContinuousStatsTable[GroupByKey]=ContinuousStatsTable[[#This Row],[GroupByKey]]),(ContinuousStatsTable[GroupByKey]=ContinuousStatsTable[[#This Row],[GroupByKey]])*ContinuousStatsTable[Average])),0)</f>
        <v>3</v>
      </c>
      <c r="P49" s="5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</v>
      </c>
      <c r="Q49" s="5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" s="5" cm="1">
        <f t="array" ref="S49">MIN(IF((ContinuousStatsTable[GroupByKey]=ContinuousStatsTable[[#This Row],[GroupByKey]]),(ContinuousStatsTable[GroupByKey]=ContinuousStatsTable[[#This Row],[GroupByKey]])*ContinuousStatsTable[Average]))</f>
        <v>3</v>
      </c>
      <c r="T49" s="5" cm="1">
        <f t="array" ref="T49">MAX(IF((ContinuousStatsTable[GroupByKey]=ContinuousStatsTable[[#This Row],[GroupByKey]]),(ContinuousStatsTable[GroupByKey]=ContinuousStatsTable[[#This Row],[GroupByKey]])*ContinuousStatsTable[Average]))</f>
        <v>3</v>
      </c>
      <c r="U49" s="5">
        <f>IF((ContinuousStatsTable[[#This Row],[RepsRequested]]&gt;1),ContinuousStatsTable[[#This Row],[HalfWidth]],ContinuousStatsTable[[#This Row],[BatchMeansHalfWidth]])</f>
        <v>0</v>
      </c>
    </row>
    <row r="50" spans="1:21" x14ac:dyDescent="0.25">
      <c r="A50" t="s">
        <v>68</v>
      </c>
      <c r="B50" t="s">
        <v>70</v>
      </c>
      <c r="C50">
        <v>4</v>
      </c>
      <c r="D50" t="s">
        <v>100</v>
      </c>
      <c r="E50" t="s">
        <v>101</v>
      </c>
      <c r="F50" t="s">
        <v>81</v>
      </c>
      <c r="G50">
        <v>0.17333455813242199</v>
      </c>
      <c r="H50">
        <v>2E+20</v>
      </c>
      <c r="I50">
        <v>0</v>
      </c>
      <c r="J50">
        <v>2</v>
      </c>
      <c r="K50">
        <v>1</v>
      </c>
      <c r="L50">
        <v>0</v>
      </c>
      <c r="M50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0" s="5" cm="1">
        <f t="array" ref="N50">MAX(IF((ProjectInfoTable[ProjectName]=ContinuousStatsTable[[#This Row],[ProjectName]]),(ProjectInfoTable[ProjectName]=ContinuousStatsTable[[#This Row],[ProjectName]])*ProjectInfoTable[NumberOfReplications]))</f>
        <v>50</v>
      </c>
      <c r="O50" s="5" cm="1">
        <f t="array" ref="O50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50" s="5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50" s="5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50" s="5" cm="1">
        <f t="array" ref="S50">MIN(IF((ContinuousStatsTable[GroupByKey]=ContinuousStatsTable[[#This Row],[GroupByKey]]),(ContinuousStatsTable[GroupByKey]=ContinuousStatsTable[[#This Row],[GroupByKey]])*ContinuousStatsTable[Average]))</f>
        <v>9.9137644846310199E-2</v>
      </c>
      <c r="T50" s="5" cm="1">
        <f t="array" ref="T50">MAX(IF((ContinuousStatsTable[GroupByKey]=ContinuousStatsTable[[#This Row],[GroupByKey]]),(ContinuousStatsTable[GroupByKey]=ContinuousStatsTable[[#This Row],[GroupByKey]])*ContinuousStatsTable[Average]))</f>
        <v>0.36895369110857401</v>
      </c>
      <c r="U50" s="5">
        <f>IF((ContinuousStatsTable[[#This Row],[RepsRequested]]&gt;1),ContinuousStatsTable[[#This Row],[HalfWidth]],ContinuousStatsTable[[#This Row],[BatchMeansHalfWidth]])</f>
        <v>1.3334817194682118E-2</v>
      </c>
    </row>
    <row r="51" spans="1:21" x14ac:dyDescent="0.25">
      <c r="A51" t="s">
        <v>68</v>
      </c>
      <c r="B51" t="s">
        <v>70</v>
      </c>
      <c r="C51">
        <v>4</v>
      </c>
      <c r="D51" t="s">
        <v>109</v>
      </c>
      <c r="E51" t="s">
        <v>104</v>
      </c>
      <c r="F51" t="s">
        <v>105</v>
      </c>
      <c r="G51">
        <v>0.780904584178993</v>
      </c>
      <c r="H51">
        <v>3E+20</v>
      </c>
      <c r="I51">
        <v>0</v>
      </c>
      <c r="J51">
        <v>1</v>
      </c>
      <c r="K51">
        <v>1</v>
      </c>
      <c r="L51">
        <v>0</v>
      </c>
      <c r="M51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1" s="5" cm="1">
        <f t="array" ref="N51">MAX(IF((ProjectInfoTable[ProjectName]=ContinuousStatsTable[[#This Row],[ProjectName]]),(ProjectInfoTable[ProjectName]=ContinuousStatsTable[[#This Row],[ProjectName]])*ProjectInfoTable[NumberOfReplications]))</f>
        <v>50</v>
      </c>
      <c r="O51" s="5" cm="1">
        <f t="array" ref="O51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51" s="5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51" s="5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51" s="5" cm="1">
        <f t="array" ref="S51">MIN(IF((ContinuousStatsTable[GroupByKey]=ContinuousStatsTable[[#This Row],[GroupByKey]]),(ContinuousStatsTable[GroupByKey]=ContinuousStatsTable[[#This Row],[GroupByKey]])*ContinuousStatsTable[Average]))</f>
        <v>0.75076558501961799</v>
      </c>
      <c r="T51" s="5" cm="1">
        <f t="array" ref="T51">MAX(IF((ContinuousStatsTable[GroupByKey]=ContinuousStatsTable[[#This Row],[GroupByKey]]),(ContinuousStatsTable[GroupByKey]=ContinuousStatsTable[[#This Row],[GroupByKey]])*ContinuousStatsTable[Average]))</f>
        <v>0.80927528725051701</v>
      </c>
      <c r="U51" s="5">
        <f>IF((ContinuousStatsTable[[#This Row],[RepsRequested]]&gt;1),ContinuousStatsTable[[#This Row],[HalfWidth]],ContinuousStatsTable[[#This Row],[BatchMeansHalfWidth]])</f>
        <v>4.4075088480020263E-3</v>
      </c>
    </row>
    <row r="52" spans="1:21" x14ac:dyDescent="0.25">
      <c r="A52" t="s">
        <v>68</v>
      </c>
      <c r="B52" t="s">
        <v>70</v>
      </c>
      <c r="C52">
        <v>4</v>
      </c>
      <c r="D52" t="s">
        <v>109</v>
      </c>
      <c r="E52" t="s">
        <v>106</v>
      </c>
      <c r="F52" t="s">
        <v>105</v>
      </c>
      <c r="G52">
        <v>1.56180916835799</v>
      </c>
      <c r="H52">
        <v>3E+20</v>
      </c>
      <c r="I52">
        <v>0</v>
      </c>
      <c r="J52">
        <v>2</v>
      </c>
      <c r="K52">
        <v>2</v>
      </c>
      <c r="L52">
        <v>0</v>
      </c>
      <c r="M52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2" s="5" cm="1">
        <f t="array" ref="N52">MAX(IF((ProjectInfoTable[ProjectName]=ContinuousStatsTable[[#This Row],[ProjectName]]),(ProjectInfoTable[ProjectName]=ContinuousStatsTable[[#This Row],[ProjectName]])*ProjectInfoTable[NumberOfReplications]))</f>
        <v>50</v>
      </c>
      <c r="O52" s="5" cm="1">
        <f t="array" ref="O52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52" s="5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52" s="5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52" s="5" cm="1">
        <f t="array" ref="S52">MIN(IF((ContinuousStatsTable[GroupByKey]=ContinuousStatsTable[[#This Row],[GroupByKey]]),(ContinuousStatsTable[GroupByKey]=ContinuousStatsTable[[#This Row],[GroupByKey]])*ContinuousStatsTable[Average]))</f>
        <v>1.50153117003924</v>
      </c>
      <c r="T52" s="5" cm="1">
        <f t="array" ref="T52">MAX(IF((ContinuousStatsTable[GroupByKey]=ContinuousStatsTable[[#This Row],[GroupByKey]]),(ContinuousStatsTable[GroupByKey]=ContinuousStatsTable[[#This Row],[GroupByKey]])*ContinuousStatsTable[Average]))</f>
        <v>1.61855057450103</v>
      </c>
      <c r="U52" s="5">
        <f>IF((ContinuousStatsTable[[#This Row],[RepsRequested]]&gt;1),ContinuousStatsTable[[#This Row],[HalfWidth]],ContinuousStatsTable[[#This Row],[BatchMeansHalfWidth]])</f>
        <v>8.8150176960040336E-3</v>
      </c>
    </row>
    <row r="53" spans="1:21" x14ac:dyDescent="0.25">
      <c r="A53" t="s">
        <v>68</v>
      </c>
      <c r="B53" t="s">
        <v>70</v>
      </c>
      <c r="C53">
        <v>4</v>
      </c>
      <c r="D53" t="s">
        <v>109</v>
      </c>
      <c r="E53" t="s">
        <v>107</v>
      </c>
      <c r="F53" t="s">
        <v>105</v>
      </c>
      <c r="G53">
        <v>2</v>
      </c>
      <c r="H53">
        <v>2E+20</v>
      </c>
      <c r="I53">
        <v>2</v>
      </c>
      <c r="J53">
        <v>2</v>
      </c>
      <c r="K53">
        <v>2</v>
      </c>
      <c r="L53">
        <v>0</v>
      </c>
      <c r="M53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3" s="5" cm="1">
        <f t="array" ref="N53">MAX(IF((ProjectInfoTable[ProjectName]=ContinuousStatsTable[[#This Row],[ProjectName]]),(ProjectInfoTable[ProjectName]=ContinuousStatsTable[[#This Row],[ProjectName]])*ProjectInfoTable[NumberOfReplications]))</f>
        <v>50</v>
      </c>
      <c r="O53" s="5" cm="1">
        <f t="array" ref="O53">IFERROR(AVERAGE(IF((ContinuousStatsTable[GroupByKey]=ContinuousStatsTable[[#This Row],[GroupByKey]]),(ContinuousStatsTable[GroupByKey]=ContinuousStatsTable[[#This Row],[GroupByKey]])*ContinuousStatsTable[Average])),0)</f>
        <v>2</v>
      </c>
      <c r="P53" s="5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0</v>
      </c>
      <c r="Q53" s="5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" s="5" cm="1">
        <f t="array" ref="S53">MIN(IF((ContinuousStatsTable[GroupByKey]=ContinuousStatsTable[[#This Row],[GroupByKey]]),(ContinuousStatsTable[GroupByKey]=ContinuousStatsTable[[#This Row],[GroupByKey]])*ContinuousStatsTable[Average]))</f>
        <v>2</v>
      </c>
      <c r="T53" s="5" cm="1">
        <f t="array" ref="T53">MAX(IF((ContinuousStatsTable[GroupByKey]=ContinuousStatsTable[[#This Row],[GroupByKey]]),(ContinuousStatsTable[GroupByKey]=ContinuousStatsTable[[#This Row],[GroupByKey]])*ContinuousStatsTable[Average]))</f>
        <v>2</v>
      </c>
      <c r="U53" s="5">
        <f>IF((ContinuousStatsTable[[#This Row],[RepsRequested]]&gt;1),ContinuousStatsTable[[#This Row],[HalfWidth]],ContinuousStatsTable[[#This Row],[BatchMeansHalfWidth]])</f>
        <v>0</v>
      </c>
    </row>
    <row r="54" spans="1:21" x14ac:dyDescent="0.25">
      <c r="A54" t="s">
        <v>68</v>
      </c>
      <c r="B54" t="s">
        <v>70</v>
      </c>
      <c r="C54">
        <v>5</v>
      </c>
      <c r="D54" t="s">
        <v>79</v>
      </c>
      <c r="E54" t="s">
        <v>101</v>
      </c>
      <c r="F54" t="s">
        <v>81</v>
      </c>
      <c r="G54">
        <v>5.6662676918511901E-3</v>
      </c>
      <c r="H54">
        <v>2E+20</v>
      </c>
      <c r="I54">
        <v>0</v>
      </c>
      <c r="J54">
        <v>1</v>
      </c>
      <c r="K54">
        <v>0</v>
      </c>
      <c r="L54">
        <v>0</v>
      </c>
      <c r="M54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4" s="5" cm="1">
        <f t="array" ref="N54">MAX(IF((ProjectInfoTable[ProjectName]=ContinuousStatsTable[[#This Row],[ProjectName]]),(ProjectInfoTable[ProjectName]=ContinuousStatsTable[[#This Row],[ProjectName]])*ProjectInfoTable[NumberOfReplications]))</f>
        <v>50</v>
      </c>
      <c r="O54" s="5" cm="1">
        <f t="array" ref="O54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54" s="5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54" s="5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54" s="5" cm="1">
        <f t="array" ref="S54">MIN(IF((ContinuousStatsTable[GroupByKey]=ContinuousStatsTable[[#This Row],[GroupByKey]]),(ContinuousStatsTable[GroupByKey]=ContinuousStatsTable[[#This Row],[GroupByKey]])*ContinuousStatsTable[Average]))</f>
        <v>1.4504144806982299E-4</v>
      </c>
      <c r="T54" s="5" cm="1">
        <f t="array" ref="T54">MAX(IF((ContinuousStatsTable[GroupByKey]=ContinuousStatsTable[[#This Row],[GroupByKey]]),(ContinuousStatsTable[GroupByKey]=ContinuousStatsTable[[#This Row],[GroupByKey]])*ContinuousStatsTable[Average]))</f>
        <v>2.1326113129299901E-2</v>
      </c>
      <c r="U54" s="5">
        <f>IF((ContinuousStatsTable[[#This Row],[RepsRequested]]&gt;1),ContinuousStatsTable[[#This Row],[HalfWidth]],ContinuousStatsTable[[#This Row],[BatchMeansHalfWidth]])</f>
        <v>1.2980086891140777E-3</v>
      </c>
    </row>
    <row r="55" spans="1:21" x14ac:dyDescent="0.25">
      <c r="A55" t="s">
        <v>68</v>
      </c>
      <c r="B55" t="s">
        <v>70</v>
      </c>
      <c r="C55">
        <v>5</v>
      </c>
      <c r="D55" t="s">
        <v>84</v>
      </c>
      <c r="E55" t="s">
        <v>101</v>
      </c>
      <c r="F55" t="s">
        <v>81</v>
      </c>
      <c r="G55">
        <v>7.1248001147389398E-2</v>
      </c>
      <c r="H55">
        <v>2E+20</v>
      </c>
      <c r="I55">
        <v>0</v>
      </c>
      <c r="J55">
        <v>2</v>
      </c>
      <c r="K55">
        <v>0</v>
      </c>
      <c r="L55">
        <v>0</v>
      </c>
      <c r="M55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5" s="5" cm="1">
        <f t="array" ref="N55">MAX(IF((ProjectInfoTable[ProjectName]=ContinuousStatsTable[[#This Row],[ProjectName]]),(ProjectInfoTable[ProjectName]=ContinuousStatsTable[[#This Row],[ProjectName]])*ProjectInfoTable[NumberOfReplications]))</f>
        <v>50</v>
      </c>
      <c r="O55" s="5" cm="1">
        <f t="array" ref="O55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55" s="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55" s="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55" s="5" cm="1">
        <f t="array" ref="S55">MIN(IF((ContinuousStatsTable[GroupByKey]=ContinuousStatsTable[[#This Row],[GroupByKey]]),(ContinuousStatsTable[GroupByKey]=ContinuousStatsTable[[#This Row],[GroupByKey]])*ContinuousStatsTable[Average]))</f>
        <v>2.9159454357356899E-2</v>
      </c>
      <c r="T55" s="5" cm="1">
        <f t="array" ref="T55">MAX(IF((ContinuousStatsTable[GroupByKey]=ContinuousStatsTable[[#This Row],[GroupByKey]]),(ContinuousStatsTable[GroupByKey]=ContinuousStatsTable[[#This Row],[GroupByKey]])*ContinuousStatsTable[Average]))</f>
        <v>0.14757504287835599</v>
      </c>
      <c r="U55" s="5">
        <f>IF((ContinuousStatsTable[[#This Row],[RepsRequested]]&gt;1),ContinuousStatsTable[[#This Row],[HalfWidth]],ContinuousStatsTable[[#This Row],[BatchMeansHalfWidth]])</f>
        <v>7.2842344795549423E-3</v>
      </c>
    </row>
    <row r="56" spans="1:21" x14ac:dyDescent="0.25">
      <c r="A56" t="s">
        <v>68</v>
      </c>
      <c r="B56" t="s">
        <v>70</v>
      </c>
      <c r="C56">
        <v>5</v>
      </c>
      <c r="D56" t="s">
        <v>85</v>
      </c>
      <c r="E56" t="s">
        <v>102</v>
      </c>
      <c r="F56" t="s">
        <v>87</v>
      </c>
      <c r="G56">
        <v>2.69786764231237</v>
      </c>
      <c r="H56">
        <v>0.17817837035210601</v>
      </c>
      <c r="I56">
        <v>0</v>
      </c>
      <c r="J56">
        <v>6</v>
      </c>
      <c r="K56">
        <v>3</v>
      </c>
      <c r="L56">
        <v>0</v>
      </c>
      <c r="M56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6" s="5" cm="1">
        <f t="array" ref="N56">MAX(IF((ProjectInfoTable[ProjectName]=ContinuousStatsTable[[#This Row],[ProjectName]]),(ProjectInfoTable[ProjectName]=ContinuousStatsTable[[#This Row],[ProjectName]])*ProjectInfoTable[NumberOfReplications]))</f>
        <v>50</v>
      </c>
      <c r="O56" s="5" cm="1">
        <f t="array" ref="O56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56" s="5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56" s="5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56" s="5" cm="1">
        <f t="array" ref="S56">MIN(IF((ContinuousStatsTable[GroupByKey]=ContinuousStatsTable[[#This Row],[GroupByKey]]),(ContinuousStatsTable[GroupByKey]=ContinuousStatsTable[[#This Row],[GroupByKey]])*ContinuousStatsTable[Average]))</f>
        <v>2.5364145931977098</v>
      </c>
      <c r="T56" s="5" cm="1">
        <f t="array" ref="T56">MAX(IF((ContinuousStatsTable[GroupByKey]=ContinuousStatsTable[[#This Row],[GroupByKey]]),(ContinuousStatsTable[GroupByKey]=ContinuousStatsTable[[#This Row],[GroupByKey]])*ContinuousStatsTable[Average]))</f>
        <v>3.0583425338020498</v>
      </c>
      <c r="U56" s="5">
        <f>IF((ContinuousStatsTable[[#This Row],[RepsRequested]]&gt;1),ContinuousStatsTable[[#This Row],[HalfWidth]],ContinuousStatsTable[[#This Row],[BatchMeansHalfWidth]])</f>
        <v>3.1226073401865992E-2</v>
      </c>
    </row>
    <row r="57" spans="1:21" x14ac:dyDescent="0.25">
      <c r="A57" t="s">
        <v>68</v>
      </c>
      <c r="B57" t="s">
        <v>70</v>
      </c>
      <c r="C57">
        <v>5</v>
      </c>
      <c r="D57" t="s">
        <v>103</v>
      </c>
      <c r="E57" t="s">
        <v>104</v>
      </c>
      <c r="F57" t="s">
        <v>105</v>
      </c>
      <c r="G57">
        <v>0</v>
      </c>
      <c r="H57">
        <v>2E+20</v>
      </c>
      <c r="I57">
        <v>0</v>
      </c>
      <c r="J57">
        <v>0</v>
      </c>
      <c r="K57">
        <v>0</v>
      </c>
      <c r="L57">
        <v>0</v>
      </c>
      <c r="M57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7" s="5" cm="1">
        <f t="array" ref="N57">MAX(IF((ProjectInfoTable[ProjectName]=ContinuousStatsTable[[#This Row],[ProjectName]]),(ProjectInfoTable[ProjectName]=ContinuousStatsTable[[#This Row],[ProjectName]])*ProjectInfoTable[NumberOfReplications]))</f>
        <v>50</v>
      </c>
      <c r="O57" s="5" cm="1">
        <f t="array" ref="O57">IFERROR(AVERAGE(IF((ContinuousStatsTable[GroupByKey]=ContinuousStatsTable[[#This Row],[GroupByKey]]),(ContinuousStatsTable[GroupByKey]=ContinuousStatsTable[[#This Row],[GroupByKey]])*ContinuousStatsTable[Average])),0)</f>
        <v>0</v>
      </c>
      <c r="P57" s="5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</v>
      </c>
      <c r="Q57" s="5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" s="5" cm="1">
        <f t="array" ref="S57">MIN(IF((ContinuousStatsTable[GroupByKey]=ContinuousStatsTable[[#This Row],[GroupByKey]]),(ContinuousStatsTable[GroupByKey]=ContinuousStatsTable[[#This Row],[GroupByKey]])*ContinuousStatsTable[Average]))</f>
        <v>0</v>
      </c>
      <c r="T57" s="5" cm="1">
        <f t="array" ref="T57">MAX(IF((ContinuousStatsTable[GroupByKey]=ContinuousStatsTable[[#This Row],[GroupByKey]]),(ContinuousStatsTable[GroupByKey]=ContinuousStatsTable[[#This Row],[GroupByKey]])*ContinuousStatsTable[Average]))</f>
        <v>0</v>
      </c>
      <c r="U57" s="5">
        <f>IF((ContinuousStatsTable[[#This Row],[RepsRequested]]&gt;1),ContinuousStatsTable[[#This Row],[HalfWidth]],ContinuousStatsTable[[#This Row],[BatchMeansHalfWidth]])</f>
        <v>0</v>
      </c>
    </row>
    <row r="58" spans="1:21" x14ac:dyDescent="0.25">
      <c r="A58" t="s">
        <v>68</v>
      </c>
      <c r="B58" t="s">
        <v>70</v>
      </c>
      <c r="C58">
        <v>5</v>
      </c>
      <c r="D58" t="s">
        <v>103</v>
      </c>
      <c r="E58" t="s">
        <v>106</v>
      </c>
      <c r="F58" t="s">
        <v>105</v>
      </c>
      <c r="G58">
        <v>0</v>
      </c>
      <c r="H58">
        <v>2E+20</v>
      </c>
      <c r="I58">
        <v>0</v>
      </c>
      <c r="J58">
        <v>0</v>
      </c>
      <c r="K58">
        <v>0</v>
      </c>
      <c r="L58">
        <v>0</v>
      </c>
      <c r="M5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8" s="5" cm="1">
        <f t="array" ref="N58">MAX(IF((ProjectInfoTable[ProjectName]=ContinuousStatsTable[[#This Row],[ProjectName]]),(ProjectInfoTable[ProjectName]=ContinuousStatsTable[[#This Row],[ProjectName]])*ProjectInfoTable[NumberOfReplications]))</f>
        <v>50</v>
      </c>
      <c r="O58" s="5" cm="1">
        <f t="array" ref="O58">IFERROR(AVERAGE(IF((ContinuousStatsTable[GroupByKey]=ContinuousStatsTable[[#This Row],[GroupByKey]]),(ContinuousStatsTable[GroupByKey]=ContinuousStatsTable[[#This Row],[GroupByKey]])*ContinuousStatsTable[Average])),0)</f>
        <v>0</v>
      </c>
      <c r="P58" s="5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0</v>
      </c>
      <c r="Q58" s="5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" s="5" cm="1">
        <f t="array" ref="S58">MIN(IF((ContinuousStatsTable[GroupByKey]=ContinuousStatsTable[[#This Row],[GroupByKey]]),(ContinuousStatsTable[GroupByKey]=ContinuousStatsTable[[#This Row],[GroupByKey]])*ContinuousStatsTable[Average]))</f>
        <v>0</v>
      </c>
      <c r="T58" s="5" cm="1">
        <f t="array" ref="T58">MAX(IF((ContinuousStatsTable[GroupByKey]=ContinuousStatsTable[[#This Row],[GroupByKey]]),(ContinuousStatsTable[GroupByKey]=ContinuousStatsTable[[#This Row],[GroupByKey]])*ContinuousStatsTable[Average]))</f>
        <v>0</v>
      </c>
      <c r="U58" s="5">
        <f>IF((ContinuousStatsTable[[#This Row],[RepsRequested]]&gt;1),ContinuousStatsTable[[#This Row],[HalfWidth]],ContinuousStatsTable[[#This Row],[BatchMeansHalfWidth]])</f>
        <v>0</v>
      </c>
    </row>
    <row r="59" spans="1:21" x14ac:dyDescent="0.25">
      <c r="A59" t="s">
        <v>68</v>
      </c>
      <c r="B59" t="s">
        <v>70</v>
      </c>
      <c r="C59">
        <v>5</v>
      </c>
      <c r="D59" t="s">
        <v>103</v>
      </c>
      <c r="E59" t="s">
        <v>107</v>
      </c>
      <c r="F59" t="s">
        <v>105</v>
      </c>
      <c r="G59">
        <v>1</v>
      </c>
      <c r="H59">
        <v>2E+20</v>
      </c>
      <c r="I59">
        <v>1</v>
      </c>
      <c r="J59">
        <v>1</v>
      </c>
      <c r="K59">
        <v>1</v>
      </c>
      <c r="L59">
        <v>0</v>
      </c>
      <c r="M5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9" s="5" cm="1">
        <f t="array" ref="N59">MAX(IF((ProjectInfoTable[ProjectName]=ContinuousStatsTable[[#This Row],[ProjectName]]),(ProjectInfoTable[ProjectName]=ContinuousStatsTable[[#This Row],[ProjectName]])*ProjectInfoTable[NumberOfReplications]))</f>
        <v>50</v>
      </c>
      <c r="O59" s="5" cm="1">
        <f t="array" ref="O59">IFERROR(AVERAGE(IF((ContinuousStatsTable[GroupByKey]=ContinuousStatsTable[[#This Row],[GroupByKey]]),(ContinuousStatsTable[GroupByKey]=ContinuousStatsTable[[#This Row],[GroupByKey]])*ContinuousStatsTable[Average])),0)</f>
        <v>1</v>
      </c>
      <c r="P59" s="5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</v>
      </c>
      <c r="Q59" s="5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" s="5" cm="1">
        <f t="array" ref="S59">MIN(IF((ContinuousStatsTable[GroupByKey]=ContinuousStatsTable[[#This Row],[GroupByKey]]),(ContinuousStatsTable[GroupByKey]=ContinuousStatsTable[[#This Row],[GroupByKey]])*ContinuousStatsTable[Average]))</f>
        <v>1</v>
      </c>
      <c r="T59" s="5" cm="1">
        <f t="array" ref="T59">MAX(IF((ContinuousStatsTable[GroupByKey]=ContinuousStatsTable[[#This Row],[GroupByKey]]),(ContinuousStatsTable[GroupByKey]=ContinuousStatsTable[[#This Row],[GroupByKey]])*ContinuousStatsTable[Average]))</f>
        <v>1</v>
      </c>
      <c r="U59" s="5">
        <f>IF((ContinuousStatsTable[[#This Row],[RepsRequested]]&gt;1),ContinuousStatsTable[[#This Row],[HalfWidth]],ContinuousStatsTable[[#This Row],[BatchMeansHalfWidth]])</f>
        <v>0</v>
      </c>
    </row>
    <row r="60" spans="1:21" x14ac:dyDescent="0.25">
      <c r="A60" t="s">
        <v>68</v>
      </c>
      <c r="B60" t="s">
        <v>70</v>
      </c>
      <c r="C60">
        <v>5</v>
      </c>
      <c r="D60" t="s">
        <v>108</v>
      </c>
      <c r="E60" t="s">
        <v>104</v>
      </c>
      <c r="F60" t="s">
        <v>105</v>
      </c>
      <c r="G60">
        <v>0.81938619975671201</v>
      </c>
      <c r="H60">
        <v>3.4976226837555698E-2</v>
      </c>
      <c r="I60">
        <v>0</v>
      </c>
      <c r="J60">
        <v>1</v>
      </c>
      <c r="K60">
        <v>1</v>
      </c>
      <c r="L60">
        <v>0</v>
      </c>
      <c r="M6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0" s="5" cm="1">
        <f t="array" ref="N60">MAX(IF((ProjectInfoTable[ProjectName]=ContinuousStatsTable[[#This Row],[ProjectName]]),(ProjectInfoTable[ProjectName]=ContinuousStatsTable[[#This Row],[ProjectName]])*ProjectInfoTable[NumberOfReplications]))</f>
        <v>50</v>
      </c>
      <c r="O60" s="5" cm="1">
        <f t="array" ref="O60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60" s="5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60" s="5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60" s="5" cm="1">
        <f t="array" ref="S60">MIN(IF((ContinuousStatsTable[GroupByKey]=ContinuousStatsTable[[#This Row],[GroupByKey]]),(ContinuousStatsTable[GroupByKey]=ContinuousStatsTable[[#This Row],[GroupByKey]])*ContinuousStatsTable[Average]))</f>
        <v>0.79765986915169196</v>
      </c>
      <c r="T60" s="5" cm="1">
        <f t="array" ref="T60">MAX(IF((ContinuousStatsTable[GroupByKey]=ContinuousStatsTable[[#This Row],[GroupByKey]]),(ContinuousStatsTable[GroupByKey]=ContinuousStatsTable[[#This Row],[GroupByKey]])*ContinuousStatsTable[Average]))</f>
        <v>0.86520865024807903</v>
      </c>
      <c r="U60" s="5">
        <f>IF((ContinuousStatsTable[[#This Row],[RepsRequested]]&gt;1),ContinuousStatsTable[[#This Row],[HalfWidth]],ContinuousStatsTable[[#This Row],[BatchMeansHalfWidth]])</f>
        <v>4.6132915210358458E-3</v>
      </c>
    </row>
    <row r="61" spans="1:21" x14ac:dyDescent="0.25">
      <c r="A61" t="s">
        <v>68</v>
      </c>
      <c r="B61" t="s">
        <v>70</v>
      </c>
      <c r="C61">
        <v>5</v>
      </c>
      <c r="D61" t="s">
        <v>108</v>
      </c>
      <c r="E61" t="s">
        <v>106</v>
      </c>
      <c r="F61" t="s">
        <v>105</v>
      </c>
      <c r="G61">
        <v>2.4581585992701398</v>
      </c>
      <c r="H61">
        <v>0.104928680512667</v>
      </c>
      <c r="I61">
        <v>0</v>
      </c>
      <c r="J61">
        <v>3</v>
      </c>
      <c r="K61">
        <v>3</v>
      </c>
      <c r="L61">
        <v>0</v>
      </c>
      <c r="M6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1" s="5" cm="1">
        <f t="array" ref="N61">MAX(IF((ProjectInfoTable[ProjectName]=ContinuousStatsTable[[#This Row],[ProjectName]]),(ProjectInfoTable[ProjectName]=ContinuousStatsTable[[#This Row],[ProjectName]])*ProjectInfoTable[NumberOfReplications]))</f>
        <v>50</v>
      </c>
      <c r="O61" s="5" cm="1">
        <f t="array" ref="O61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61" s="5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61" s="5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61" s="5" cm="1">
        <f t="array" ref="S61">MIN(IF((ContinuousStatsTable[GroupByKey]=ContinuousStatsTable[[#This Row],[GroupByKey]]),(ContinuousStatsTable[GroupByKey]=ContinuousStatsTable[[#This Row],[GroupByKey]])*ContinuousStatsTable[Average]))</f>
        <v>2.39297960745508</v>
      </c>
      <c r="T61" s="5" cm="1">
        <f t="array" ref="T61">MAX(IF((ContinuousStatsTable[GroupByKey]=ContinuousStatsTable[[#This Row],[GroupByKey]]),(ContinuousStatsTable[GroupByKey]=ContinuousStatsTable[[#This Row],[GroupByKey]])*ContinuousStatsTable[Average]))</f>
        <v>2.5956259507442399</v>
      </c>
      <c r="U61" s="5">
        <f>IF((ContinuousStatsTable[[#This Row],[RepsRequested]]&gt;1),ContinuousStatsTable[[#This Row],[HalfWidth]],ContinuousStatsTable[[#This Row],[BatchMeansHalfWidth]])</f>
        <v>1.3839874563107367E-2</v>
      </c>
    </row>
    <row r="62" spans="1:21" x14ac:dyDescent="0.25">
      <c r="A62" t="s">
        <v>68</v>
      </c>
      <c r="B62" t="s">
        <v>70</v>
      </c>
      <c r="C62">
        <v>5</v>
      </c>
      <c r="D62" t="s">
        <v>108</v>
      </c>
      <c r="E62" t="s">
        <v>107</v>
      </c>
      <c r="F62" t="s">
        <v>105</v>
      </c>
      <c r="G62">
        <v>3</v>
      </c>
      <c r="H62">
        <v>2E+20</v>
      </c>
      <c r="I62">
        <v>3</v>
      </c>
      <c r="J62">
        <v>3</v>
      </c>
      <c r="K62">
        <v>3</v>
      </c>
      <c r="L62">
        <v>0</v>
      </c>
      <c r="M6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2" s="5" cm="1">
        <f t="array" ref="N62">MAX(IF((ProjectInfoTable[ProjectName]=ContinuousStatsTable[[#This Row],[ProjectName]]),(ProjectInfoTable[ProjectName]=ContinuousStatsTable[[#This Row],[ProjectName]])*ProjectInfoTable[NumberOfReplications]))</f>
        <v>50</v>
      </c>
      <c r="O62" s="5" cm="1">
        <f t="array" ref="O62">IFERROR(AVERAGE(IF((ContinuousStatsTable[GroupByKey]=ContinuousStatsTable[[#This Row],[GroupByKey]]),(ContinuousStatsTable[GroupByKey]=ContinuousStatsTable[[#This Row],[GroupByKey]])*ContinuousStatsTable[Average])),0)</f>
        <v>3</v>
      </c>
      <c r="P62" s="5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</v>
      </c>
      <c r="Q62" s="5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" s="5" cm="1">
        <f t="array" ref="S62">MIN(IF((ContinuousStatsTable[GroupByKey]=ContinuousStatsTable[[#This Row],[GroupByKey]]),(ContinuousStatsTable[GroupByKey]=ContinuousStatsTable[[#This Row],[GroupByKey]])*ContinuousStatsTable[Average]))</f>
        <v>3</v>
      </c>
      <c r="T62" s="5" cm="1">
        <f t="array" ref="T62">MAX(IF((ContinuousStatsTable[GroupByKey]=ContinuousStatsTable[[#This Row],[GroupByKey]]),(ContinuousStatsTable[GroupByKey]=ContinuousStatsTable[[#This Row],[GroupByKey]])*ContinuousStatsTable[Average]))</f>
        <v>3</v>
      </c>
      <c r="U62" s="5">
        <f>IF((ContinuousStatsTable[[#This Row],[RepsRequested]]&gt;1),ContinuousStatsTable[[#This Row],[HalfWidth]],ContinuousStatsTable[[#This Row],[BatchMeansHalfWidth]])</f>
        <v>0</v>
      </c>
    </row>
    <row r="63" spans="1:21" x14ac:dyDescent="0.25">
      <c r="A63" t="s">
        <v>68</v>
      </c>
      <c r="B63" t="s">
        <v>70</v>
      </c>
      <c r="C63">
        <v>5</v>
      </c>
      <c r="D63" t="s">
        <v>100</v>
      </c>
      <c r="E63" t="s">
        <v>101</v>
      </c>
      <c r="F63" t="s">
        <v>81</v>
      </c>
      <c r="G63">
        <v>0.16279477420299299</v>
      </c>
      <c r="H63">
        <v>2E+20</v>
      </c>
      <c r="I63">
        <v>0</v>
      </c>
      <c r="J63">
        <v>2</v>
      </c>
      <c r="K63">
        <v>0</v>
      </c>
      <c r="L63">
        <v>0</v>
      </c>
      <c r="M63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3" s="5" cm="1">
        <f t="array" ref="N63">MAX(IF((ProjectInfoTable[ProjectName]=ContinuousStatsTable[[#This Row],[ProjectName]]),(ProjectInfoTable[ProjectName]=ContinuousStatsTable[[#This Row],[ProjectName]])*ProjectInfoTable[NumberOfReplications]))</f>
        <v>50</v>
      </c>
      <c r="O63" s="5" cm="1">
        <f t="array" ref="O63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63" s="5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63" s="5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63" s="5" cm="1">
        <f t="array" ref="S63">MIN(IF((ContinuousStatsTable[GroupByKey]=ContinuousStatsTable[[#This Row],[GroupByKey]]),(ContinuousStatsTable[GroupByKey]=ContinuousStatsTable[[#This Row],[GroupByKey]])*ContinuousStatsTable[Average]))</f>
        <v>9.9137644846310199E-2</v>
      </c>
      <c r="T63" s="5" cm="1">
        <f t="array" ref="T63">MAX(IF((ContinuousStatsTable[GroupByKey]=ContinuousStatsTable[[#This Row],[GroupByKey]]),(ContinuousStatsTable[GroupByKey]=ContinuousStatsTable[[#This Row],[GroupByKey]])*ContinuousStatsTable[Average]))</f>
        <v>0.36895369110857401</v>
      </c>
      <c r="U63" s="5">
        <f>IF((ContinuousStatsTable[[#This Row],[RepsRequested]]&gt;1),ContinuousStatsTable[[#This Row],[HalfWidth]],ContinuousStatsTable[[#This Row],[BatchMeansHalfWidth]])</f>
        <v>1.3334817194682118E-2</v>
      </c>
    </row>
    <row r="64" spans="1:21" x14ac:dyDescent="0.25">
      <c r="A64" t="s">
        <v>68</v>
      </c>
      <c r="B64" t="s">
        <v>70</v>
      </c>
      <c r="C64">
        <v>5</v>
      </c>
      <c r="D64" t="s">
        <v>109</v>
      </c>
      <c r="E64" t="s">
        <v>104</v>
      </c>
      <c r="F64" t="s">
        <v>105</v>
      </c>
      <c r="G64">
        <v>0.76618762201486801</v>
      </c>
      <c r="H64">
        <v>3.7144089677340897E-2</v>
      </c>
      <c r="I64">
        <v>0</v>
      </c>
      <c r="J64">
        <v>1</v>
      </c>
      <c r="K64">
        <v>1</v>
      </c>
      <c r="L64">
        <v>0</v>
      </c>
      <c r="M64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4" s="5" cm="1">
        <f t="array" ref="N64">MAX(IF((ProjectInfoTable[ProjectName]=ContinuousStatsTable[[#This Row],[ProjectName]]),(ProjectInfoTable[ProjectName]=ContinuousStatsTable[[#This Row],[ProjectName]])*ProjectInfoTable[NumberOfReplications]))</f>
        <v>50</v>
      </c>
      <c r="O64" s="5" cm="1">
        <f t="array" ref="O64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64" s="5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64" s="5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64" s="5" cm="1">
        <f t="array" ref="S64">MIN(IF((ContinuousStatsTable[GroupByKey]=ContinuousStatsTable[[#This Row],[GroupByKey]]),(ContinuousStatsTable[GroupByKey]=ContinuousStatsTable[[#This Row],[GroupByKey]])*ContinuousStatsTable[Average]))</f>
        <v>0.75076558501961799</v>
      </c>
      <c r="T64" s="5" cm="1">
        <f t="array" ref="T64">MAX(IF((ContinuousStatsTable[GroupByKey]=ContinuousStatsTable[[#This Row],[GroupByKey]]),(ContinuousStatsTable[GroupByKey]=ContinuousStatsTable[[#This Row],[GroupByKey]])*ContinuousStatsTable[Average]))</f>
        <v>0.80927528725051701</v>
      </c>
      <c r="U64" s="5">
        <f>IF((ContinuousStatsTable[[#This Row],[RepsRequested]]&gt;1),ContinuousStatsTable[[#This Row],[HalfWidth]],ContinuousStatsTable[[#This Row],[BatchMeansHalfWidth]])</f>
        <v>4.4075088480020263E-3</v>
      </c>
    </row>
    <row r="65" spans="1:21" x14ac:dyDescent="0.25">
      <c r="A65" t="s">
        <v>68</v>
      </c>
      <c r="B65" t="s">
        <v>70</v>
      </c>
      <c r="C65">
        <v>5</v>
      </c>
      <c r="D65" t="s">
        <v>109</v>
      </c>
      <c r="E65" t="s">
        <v>106</v>
      </c>
      <c r="F65" t="s">
        <v>105</v>
      </c>
      <c r="G65">
        <v>1.53237524402974</v>
      </c>
      <c r="H65">
        <v>7.4288179354681905E-2</v>
      </c>
      <c r="I65">
        <v>0</v>
      </c>
      <c r="J65">
        <v>2</v>
      </c>
      <c r="K65">
        <v>2</v>
      </c>
      <c r="L65">
        <v>0</v>
      </c>
      <c r="M65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5" s="5" cm="1">
        <f t="array" ref="N65">MAX(IF((ProjectInfoTable[ProjectName]=ContinuousStatsTable[[#This Row],[ProjectName]]),(ProjectInfoTable[ProjectName]=ContinuousStatsTable[[#This Row],[ProjectName]])*ProjectInfoTable[NumberOfReplications]))</f>
        <v>50</v>
      </c>
      <c r="O65" s="5" cm="1">
        <f t="array" ref="O65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65" s="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65" s="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65" s="5" cm="1">
        <f t="array" ref="S65">MIN(IF((ContinuousStatsTable[GroupByKey]=ContinuousStatsTable[[#This Row],[GroupByKey]]),(ContinuousStatsTable[GroupByKey]=ContinuousStatsTable[[#This Row],[GroupByKey]])*ContinuousStatsTable[Average]))</f>
        <v>1.50153117003924</v>
      </c>
      <c r="T65" s="5" cm="1">
        <f t="array" ref="T65">MAX(IF((ContinuousStatsTable[GroupByKey]=ContinuousStatsTable[[#This Row],[GroupByKey]]),(ContinuousStatsTable[GroupByKey]=ContinuousStatsTable[[#This Row],[GroupByKey]])*ContinuousStatsTable[Average]))</f>
        <v>1.61855057450103</v>
      </c>
      <c r="U65" s="5">
        <f>IF((ContinuousStatsTable[[#This Row],[RepsRequested]]&gt;1),ContinuousStatsTable[[#This Row],[HalfWidth]],ContinuousStatsTable[[#This Row],[BatchMeansHalfWidth]])</f>
        <v>8.8150176960040336E-3</v>
      </c>
    </row>
    <row r="66" spans="1:21" x14ac:dyDescent="0.25">
      <c r="A66" t="s">
        <v>68</v>
      </c>
      <c r="B66" t="s">
        <v>70</v>
      </c>
      <c r="C66">
        <v>5</v>
      </c>
      <c r="D66" t="s">
        <v>109</v>
      </c>
      <c r="E66" t="s">
        <v>107</v>
      </c>
      <c r="F66" t="s">
        <v>105</v>
      </c>
      <c r="G66">
        <v>2</v>
      </c>
      <c r="H66">
        <v>2E+20</v>
      </c>
      <c r="I66">
        <v>2</v>
      </c>
      <c r="J66">
        <v>2</v>
      </c>
      <c r="K66">
        <v>2</v>
      </c>
      <c r="L66">
        <v>0</v>
      </c>
      <c r="M66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6" s="5" cm="1">
        <f t="array" ref="N66">MAX(IF((ProjectInfoTable[ProjectName]=ContinuousStatsTable[[#This Row],[ProjectName]]),(ProjectInfoTable[ProjectName]=ContinuousStatsTable[[#This Row],[ProjectName]])*ProjectInfoTable[NumberOfReplications]))</f>
        <v>50</v>
      </c>
      <c r="O66" s="5" cm="1">
        <f t="array" ref="O66">IFERROR(AVERAGE(IF((ContinuousStatsTable[GroupByKey]=ContinuousStatsTable[[#This Row],[GroupByKey]]),(ContinuousStatsTable[GroupByKey]=ContinuousStatsTable[[#This Row],[GroupByKey]])*ContinuousStatsTable[Average])),0)</f>
        <v>2</v>
      </c>
      <c r="P66" s="5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</v>
      </c>
      <c r="Q66" s="5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" s="5" cm="1">
        <f t="array" ref="S66">MIN(IF((ContinuousStatsTable[GroupByKey]=ContinuousStatsTable[[#This Row],[GroupByKey]]),(ContinuousStatsTable[GroupByKey]=ContinuousStatsTable[[#This Row],[GroupByKey]])*ContinuousStatsTable[Average]))</f>
        <v>2</v>
      </c>
      <c r="T66" s="5" cm="1">
        <f t="array" ref="T66">MAX(IF((ContinuousStatsTable[GroupByKey]=ContinuousStatsTable[[#This Row],[GroupByKey]]),(ContinuousStatsTable[GroupByKey]=ContinuousStatsTable[[#This Row],[GroupByKey]])*ContinuousStatsTable[Average]))</f>
        <v>2</v>
      </c>
      <c r="U66" s="5">
        <f>IF((ContinuousStatsTable[[#This Row],[RepsRequested]]&gt;1),ContinuousStatsTable[[#This Row],[HalfWidth]],ContinuousStatsTable[[#This Row],[BatchMeansHalfWidth]])</f>
        <v>0</v>
      </c>
    </row>
    <row r="67" spans="1:21" x14ac:dyDescent="0.25">
      <c r="A67" t="s">
        <v>68</v>
      </c>
      <c r="B67" t="s">
        <v>70</v>
      </c>
      <c r="C67">
        <v>6</v>
      </c>
      <c r="D67" t="s">
        <v>79</v>
      </c>
      <c r="E67" t="s">
        <v>101</v>
      </c>
      <c r="F67" t="s">
        <v>81</v>
      </c>
      <c r="G67">
        <v>5.9463756182701003E-3</v>
      </c>
      <c r="H67">
        <v>2E+20</v>
      </c>
      <c r="I67">
        <v>0</v>
      </c>
      <c r="J67">
        <v>1</v>
      </c>
      <c r="K67">
        <v>0</v>
      </c>
      <c r="L67">
        <v>0</v>
      </c>
      <c r="M67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7" s="5" cm="1">
        <f t="array" ref="N67">MAX(IF((ProjectInfoTable[ProjectName]=ContinuousStatsTable[[#This Row],[ProjectName]]),(ProjectInfoTable[ProjectName]=ContinuousStatsTable[[#This Row],[ProjectName]])*ProjectInfoTable[NumberOfReplications]))</f>
        <v>50</v>
      </c>
      <c r="O67" s="5" cm="1">
        <f t="array" ref="O67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67" s="5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67" s="5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67" s="5" cm="1">
        <f t="array" ref="S67">MIN(IF((ContinuousStatsTable[GroupByKey]=ContinuousStatsTable[[#This Row],[GroupByKey]]),(ContinuousStatsTable[GroupByKey]=ContinuousStatsTable[[#This Row],[GroupByKey]])*ContinuousStatsTable[Average]))</f>
        <v>1.4504144806982299E-4</v>
      </c>
      <c r="T67" s="5" cm="1">
        <f t="array" ref="T67">MAX(IF((ContinuousStatsTable[GroupByKey]=ContinuousStatsTable[[#This Row],[GroupByKey]]),(ContinuousStatsTable[GroupByKey]=ContinuousStatsTable[[#This Row],[GroupByKey]])*ContinuousStatsTable[Average]))</f>
        <v>2.1326113129299901E-2</v>
      </c>
      <c r="U67" s="5">
        <f>IF((ContinuousStatsTable[[#This Row],[RepsRequested]]&gt;1),ContinuousStatsTable[[#This Row],[HalfWidth]],ContinuousStatsTable[[#This Row],[BatchMeansHalfWidth]])</f>
        <v>1.2980086891140777E-3</v>
      </c>
    </row>
    <row r="68" spans="1:21" x14ac:dyDescent="0.25">
      <c r="A68" t="s">
        <v>68</v>
      </c>
      <c r="B68" t="s">
        <v>70</v>
      </c>
      <c r="C68">
        <v>6</v>
      </c>
      <c r="D68" t="s">
        <v>84</v>
      </c>
      <c r="E68" t="s">
        <v>101</v>
      </c>
      <c r="F68" t="s">
        <v>81</v>
      </c>
      <c r="G68">
        <v>7.4742684325964204E-2</v>
      </c>
      <c r="H68">
        <v>2E+20</v>
      </c>
      <c r="I68">
        <v>0</v>
      </c>
      <c r="J68">
        <v>2</v>
      </c>
      <c r="K68">
        <v>0</v>
      </c>
      <c r="L68">
        <v>0</v>
      </c>
      <c r="M68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8" s="5" cm="1">
        <f t="array" ref="N68">MAX(IF((ProjectInfoTable[ProjectName]=ContinuousStatsTable[[#This Row],[ProjectName]]),(ProjectInfoTable[ProjectName]=ContinuousStatsTable[[#This Row],[ProjectName]])*ProjectInfoTable[NumberOfReplications]))</f>
        <v>50</v>
      </c>
      <c r="O68" s="5" cm="1">
        <f t="array" ref="O68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68" s="5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68" s="5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68" s="5" cm="1">
        <f t="array" ref="S68">MIN(IF((ContinuousStatsTable[GroupByKey]=ContinuousStatsTable[[#This Row],[GroupByKey]]),(ContinuousStatsTable[GroupByKey]=ContinuousStatsTable[[#This Row],[GroupByKey]])*ContinuousStatsTable[Average]))</f>
        <v>2.9159454357356899E-2</v>
      </c>
      <c r="T68" s="5" cm="1">
        <f t="array" ref="T68">MAX(IF((ContinuousStatsTable[GroupByKey]=ContinuousStatsTable[[#This Row],[GroupByKey]]),(ContinuousStatsTable[GroupByKey]=ContinuousStatsTable[[#This Row],[GroupByKey]])*ContinuousStatsTable[Average]))</f>
        <v>0.14757504287835599</v>
      </c>
      <c r="U68" s="5">
        <f>IF((ContinuousStatsTable[[#This Row],[RepsRequested]]&gt;1),ContinuousStatsTable[[#This Row],[HalfWidth]],ContinuousStatsTable[[#This Row],[BatchMeansHalfWidth]])</f>
        <v>7.2842344795549423E-3</v>
      </c>
    </row>
    <row r="69" spans="1:21" x14ac:dyDescent="0.25">
      <c r="A69" t="s">
        <v>68</v>
      </c>
      <c r="B69" t="s">
        <v>70</v>
      </c>
      <c r="C69">
        <v>6</v>
      </c>
      <c r="D69" t="s">
        <v>85</v>
      </c>
      <c r="E69" t="s">
        <v>102</v>
      </c>
      <c r="F69" t="s">
        <v>87</v>
      </c>
      <c r="G69">
        <v>2.8371839363417801</v>
      </c>
      <c r="H69">
        <v>3E+20</v>
      </c>
      <c r="I69">
        <v>0</v>
      </c>
      <c r="J69">
        <v>6</v>
      </c>
      <c r="K69">
        <v>4</v>
      </c>
      <c r="L69">
        <v>0</v>
      </c>
      <c r="M69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9" s="5" cm="1">
        <f t="array" ref="N69">MAX(IF((ProjectInfoTable[ProjectName]=ContinuousStatsTable[[#This Row],[ProjectName]]),(ProjectInfoTable[ProjectName]=ContinuousStatsTable[[#This Row],[ProjectName]])*ProjectInfoTable[NumberOfReplications]))</f>
        <v>50</v>
      </c>
      <c r="O69" s="5" cm="1">
        <f t="array" ref="O69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69" s="5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69" s="5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69" s="5" cm="1">
        <f t="array" ref="S69">MIN(IF((ContinuousStatsTable[GroupByKey]=ContinuousStatsTable[[#This Row],[GroupByKey]]),(ContinuousStatsTable[GroupByKey]=ContinuousStatsTable[[#This Row],[GroupByKey]])*ContinuousStatsTable[Average]))</f>
        <v>2.5364145931977098</v>
      </c>
      <c r="T69" s="5" cm="1">
        <f t="array" ref="T69">MAX(IF((ContinuousStatsTable[GroupByKey]=ContinuousStatsTable[[#This Row],[GroupByKey]]),(ContinuousStatsTable[GroupByKey]=ContinuousStatsTable[[#This Row],[GroupByKey]])*ContinuousStatsTable[Average]))</f>
        <v>3.0583425338020498</v>
      </c>
      <c r="U69" s="5">
        <f>IF((ContinuousStatsTable[[#This Row],[RepsRequested]]&gt;1),ContinuousStatsTable[[#This Row],[HalfWidth]],ContinuousStatsTable[[#This Row],[BatchMeansHalfWidth]])</f>
        <v>3.1226073401865992E-2</v>
      </c>
    </row>
    <row r="70" spans="1:21" x14ac:dyDescent="0.25">
      <c r="A70" t="s">
        <v>68</v>
      </c>
      <c r="B70" t="s">
        <v>70</v>
      </c>
      <c r="C70">
        <v>6</v>
      </c>
      <c r="D70" t="s">
        <v>103</v>
      </c>
      <c r="E70" t="s">
        <v>104</v>
      </c>
      <c r="F70" t="s">
        <v>105</v>
      </c>
      <c r="G70">
        <v>0</v>
      </c>
      <c r="H70">
        <v>2E+20</v>
      </c>
      <c r="I70">
        <v>0</v>
      </c>
      <c r="J70">
        <v>0</v>
      </c>
      <c r="K70">
        <v>0</v>
      </c>
      <c r="L70">
        <v>0</v>
      </c>
      <c r="M70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70" s="5" cm="1">
        <f t="array" ref="N70">MAX(IF((ProjectInfoTable[ProjectName]=ContinuousStatsTable[[#This Row],[ProjectName]]),(ProjectInfoTable[ProjectName]=ContinuousStatsTable[[#This Row],[ProjectName]])*ProjectInfoTable[NumberOfReplications]))</f>
        <v>50</v>
      </c>
      <c r="O70" s="5" cm="1">
        <f t="array" ref="O70">IFERROR(AVERAGE(IF((ContinuousStatsTable[GroupByKey]=ContinuousStatsTable[[#This Row],[GroupByKey]]),(ContinuousStatsTable[GroupByKey]=ContinuousStatsTable[[#This Row],[GroupByKey]])*ContinuousStatsTable[Average])),0)</f>
        <v>0</v>
      </c>
      <c r="P70" s="5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s="5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s="5" cm="1">
        <f t="array" ref="S70">MIN(IF((ContinuousStatsTable[GroupByKey]=ContinuousStatsTable[[#This Row],[GroupByKey]]),(ContinuousStatsTable[GroupByKey]=ContinuousStatsTable[[#This Row],[GroupByKey]])*ContinuousStatsTable[Average]))</f>
        <v>0</v>
      </c>
      <c r="T70" s="5" cm="1">
        <f t="array" ref="T70">MAX(IF((ContinuousStatsTable[GroupByKey]=ContinuousStatsTable[[#This Row],[GroupByKey]]),(ContinuousStatsTable[GroupByKey]=ContinuousStatsTable[[#This Row],[GroupByKey]])*ContinuousStatsTable[Average]))</f>
        <v>0</v>
      </c>
      <c r="U70" s="5">
        <f>IF((ContinuousStatsTable[[#This Row],[RepsRequested]]&gt;1),ContinuousStatsTable[[#This Row],[HalfWidth]],ContinuousStatsTable[[#This Row],[BatchMeansHalfWidth]])</f>
        <v>0</v>
      </c>
    </row>
    <row r="71" spans="1:21" x14ac:dyDescent="0.25">
      <c r="A71" t="s">
        <v>68</v>
      </c>
      <c r="B71" t="s">
        <v>70</v>
      </c>
      <c r="C71">
        <v>6</v>
      </c>
      <c r="D71" t="s">
        <v>103</v>
      </c>
      <c r="E71" t="s">
        <v>106</v>
      </c>
      <c r="F71" t="s">
        <v>105</v>
      </c>
      <c r="G71">
        <v>0</v>
      </c>
      <c r="H71">
        <v>2E+20</v>
      </c>
      <c r="I71">
        <v>0</v>
      </c>
      <c r="J71">
        <v>0</v>
      </c>
      <c r="K71">
        <v>0</v>
      </c>
      <c r="L71">
        <v>0</v>
      </c>
      <c r="M7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71" s="5" cm="1">
        <f t="array" ref="N71">MAX(IF((ProjectInfoTable[ProjectName]=ContinuousStatsTable[[#This Row],[ProjectName]]),(ProjectInfoTable[ProjectName]=ContinuousStatsTable[[#This Row],[ProjectName]])*ProjectInfoTable[NumberOfReplications]))</f>
        <v>50</v>
      </c>
      <c r="O71" s="5" cm="1">
        <f t="array" ref="O71">IFERROR(AVERAGE(IF((ContinuousStatsTable[GroupByKey]=ContinuousStatsTable[[#This Row],[GroupByKey]]),(ContinuousStatsTable[GroupByKey]=ContinuousStatsTable[[#This Row],[GroupByKey]])*ContinuousStatsTable[Average])),0)</f>
        <v>0</v>
      </c>
      <c r="P71" s="5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0</v>
      </c>
      <c r="Q71" s="5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" s="5" cm="1">
        <f t="array" ref="S71">MIN(IF((ContinuousStatsTable[GroupByKey]=ContinuousStatsTable[[#This Row],[GroupByKey]]),(ContinuousStatsTable[GroupByKey]=ContinuousStatsTable[[#This Row],[GroupByKey]])*ContinuousStatsTable[Average]))</f>
        <v>0</v>
      </c>
      <c r="T71" s="5" cm="1">
        <f t="array" ref="T71">MAX(IF((ContinuousStatsTable[GroupByKey]=ContinuousStatsTable[[#This Row],[GroupByKey]]),(ContinuousStatsTable[GroupByKey]=ContinuousStatsTable[[#This Row],[GroupByKey]])*ContinuousStatsTable[Average]))</f>
        <v>0</v>
      </c>
      <c r="U71" s="5">
        <f>IF((ContinuousStatsTable[[#This Row],[RepsRequested]]&gt;1),ContinuousStatsTable[[#This Row],[HalfWidth]],ContinuousStatsTable[[#This Row],[BatchMeansHalfWidth]])</f>
        <v>0</v>
      </c>
    </row>
    <row r="72" spans="1:21" x14ac:dyDescent="0.25">
      <c r="A72" t="s">
        <v>68</v>
      </c>
      <c r="B72" t="s">
        <v>70</v>
      </c>
      <c r="C72">
        <v>6</v>
      </c>
      <c r="D72" t="s">
        <v>103</v>
      </c>
      <c r="E72" t="s">
        <v>107</v>
      </c>
      <c r="F72" t="s">
        <v>105</v>
      </c>
      <c r="G72">
        <v>1</v>
      </c>
      <c r="H72">
        <v>2E+20</v>
      </c>
      <c r="I72">
        <v>1</v>
      </c>
      <c r="J72">
        <v>1</v>
      </c>
      <c r="K72">
        <v>1</v>
      </c>
      <c r="L72">
        <v>0</v>
      </c>
      <c r="M7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72" s="5" cm="1">
        <f t="array" ref="N72">MAX(IF((ProjectInfoTable[ProjectName]=ContinuousStatsTable[[#This Row],[ProjectName]]),(ProjectInfoTable[ProjectName]=ContinuousStatsTable[[#This Row],[ProjectName]])*ProjectInfoTable[NumberOfReplications]))</f>
        <v>50</v>
      </c>
      <c r="O72" s="5" cm="1">
        <f t="array" ref="O72">IFERROR(AVERAGE(IF((ContinuousStatsTable[GroupByKey]=ContinuousStatsTable[[#This Row],[GroupByKey]]),(ContinuousStatsTable[GroupByKey]=ContinuousStatsTable[[#This Row],[GroupByKey]])*ContinuousStatsTable[Average])),0)</f>
        <v>1</v>
      </c>
      <c r="P72" s="5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</v>
      </c>
      <c r="Q72" s="5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2" s="5" cm="1">
        <f t="array" ref="S72">MIN(IF((ContinuousStatsTable[GroupByKey]=ContinuousStatsTable[[#This Row],[GroupByKey]]),(ContinuousStatsTable[GroupByKey]=ContinuousStatsTable[[#This Row],[GroupByKey]])*ContinuousStatsTable[Average]))</f>
        <v>1</v>
      </c>
      <c r="T72" s="5" cm="1">
        <f t="array" ref="T72">MAX(IF((ContinuousStatsTable[GroupByKey]=ContinuousStatsTable[[#This Row],[GroupByKey]]),(ContinuousStatsTable[GroupByKey]=ContinuousStatsTable[[#This Row],[GroupByKey]])*ContinuousStatsTable[Average]))</f>
        <v>1</v>
      </c>
      <c r="U72" s="5">
        <f>IF((ContinuousStatsTable[[#This Row],[RepsRequested]]&gt;1),ContinuousStatsTable[[#This Row],[HalfWidth]],ContinuousStatsTable[[#This Row],[BatchMeansHalfWidth]])</f>
        <v>0</v>
      </c>
    </row>
    <row r="73" spans="1:21" x14ac:dyDescent="0.25">
      <c r="A73" t="s">
        <v>68</v>
      </c>
      <c r="B73" t="s">
        <v>70</v>
      </c>
      <c r="C73">
        <v>6</v>
      </c>
      <c r="D73" t="s">
        <v>108</v>
      </c>
      <c r="E73" t="s">
        <v>104</v>
      </c>
      <c r="F73" t="s">
        <v>105</v>
      </c>
      <c r="G73">
        <v>0.83730513334802104</v>
      </c>
      <c r="H73">
        <v>3.76759180410094E-2</v>
      </c>
      <c r="I73">
        <v>0</v>
      </c>
      <c r="J73">
        <v>1</v>
      </c>
      <c r="K73">
        <v>1</v>
      </c>
      <c r="L73">
        <v>0</v>
      </c>
      <c r="M7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73" s="5" cm="1">
        <f t="array" ref="N73">MAX(IF((ProjectInfoTable[ProjectName]=ContinuousStatsTable[[#This Row],[ProjectName]]),(ProjectInfoTable[ProjectName]=ContinuousStatsTable[[#This Row],[ProjectName]])*ProjectInfoTable[NumberOfReplications]))</f>
        <v>50</v>
      </c>
      <c r="O73" s="5" cm="1">
        <f t="array" ref="O73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73" s="5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73" s="5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73" s="5" cm="1">
        <f t="array" ref="S73">MIN(IF((ContinuousStatsTable[GroupByKey]=ContinuousStatsTable[[#This Row],[GroupByKey]]),(ContinuousStatsTable[GroupByKey]=ContinuousStatsTable[[#This Row],[GroupByKey]])*ContinuousStatsTable[Average]))</f>
        <v>0.79765986915169196</v>
      </c>
      <c r="T73" s="5" cm="1">
        <f t="array" ref="T73">MAX(IF((ContinuousStatsTable[GroupByKey]=ContinuousStatsTable[[#This Row],[GroupByKey]]),(ContinuousStatsTable[GroupByKey]=ContinuousStatsTable[[#This Row],[GroupByKey]])*ContinuousStatsTable[Average]))</f>
        <v>0.86520865024807903</v>
      </c>
      <c r="U73" s="5">
        <f>IF((ContinuousStatsTable[[#This Row],[RepsRequested]]&gt;1),ContinuousStatsTable[[#This Row],[HalfWidth]],ContinuousStatsTable[[#This Row],[BatchMeansHalfWidth]])</f>
        <v>4.6132915210358458E-3</v>
      </c>
    </row>
    <row r="74" spans="1:21" x14ac:dyDescent="0.25">
      <c r="A74" t="s">
        <v>68</v>
      </c>
      <c r="B74" t="s">
        <v>70</v>
      </c>
      <c r="C74">
        <v>6</v>
      </c>
      <c r="D74" t="s">
        <v>108</v>
      </c>
      <c r="E74" t="s">
        <v>106</v>
      </c>
      <c r="F74" t="s">
        <v>105</v>
      </c>
      <c r="G74">
        <v>2.51191540004407</v>
      </c>
      <c r="H74">
        <v>0.113027754123028</v>
      </c>
      <c r="I74">
        <v>0</v>
      </c>
      <c r="J74">
        <v>3</v>
      </c>
      <c r="K74">
        <v>3</v>
      </c>
      <c r="L74">
        <v>0</v>
      </c>
      <c r="M7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74" s="5" cm="1">
        <f t="array" ref="N74">MAX(IF((ProjectInfoTable[ProjectName]=ContinuousStatsTable[[#This Row],[ProjectName]]),(ProjectInfoTable[ProjectName]=ContinuousStatsTable[[#This Row],[ProjectName]])*ProjectInfoTable[NumberOfReplications]))</f>
        <v>50</v>
      </c>
      <c r="O74" s="5" cm="1">
        <f t="array" ref="O74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74" s="5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74" s="5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74" s="5" cm="1">
        <f t="array" ref="S74">MIN(IF((ContinuousStatsTable[GroupByKey]=ContinuousStatsTable[[#This Row],[GroupByKey]]),(ContinuousStatsTable[GroupByKey]=ContinuousStatsTable[[#This Row],[GroupByKey]])*ContinuousStatsTable[Average]))</f>
        <v>2.39297960745508</v>
      </c>
      <c r="T74" s="5" cm="1">
        <f t="array" ref="T74">MAX(IF((ContinuousStatsTable[GroupByKey]=ContinuousStatsTable[[#This Row],[GroupByKey]]),(ContinuousStatsTable[GroupByKey]=ContinuousStatsTable[[#This Row],[GroupByKey]])*ContinuousStatsTable[Average]))</f>
        <v>2.5956259507442399</v>
      </c>
      <c r="U74" s="5">
        <f>IF((ContinuousStatsTable[[#This Row],[RepsRequested]]&gt;1),ContinuousStatsTable[[#This Row],[HalfWidth]],ContinuousStatsTable[[#This Row],[BatchMeansHalfWidth]])</f>
        <v>1.3839874563107367E-2</v>
      </c>
    </row>
    <row r="75" spans="1:21" x14ac:dyDescent="0.25">
      <c r="A75" t="s">
        <v>68</v>
      </c>
      <c r="B75" t="s">
        <v>70</v>
      </c>
      <c r="C75">
        <v>6</v>
      </c>
      <c r="D75" t="s">
        <v>108</v>
      </c>
      <c r="E75" t="s">
        <v>107</v>
      </c>
      <c r="F75" t="s">
        <v>105</v>
      </c>
      <c r="G75">
        <v>3</v>
      </c>
      <c r="H75">
        <v>2E+20</v>
      </c>
      <c r="I75">
        <v>3</v>
      </c>
      <c r="J75">
        <v>3</v>
      </c>
      <c r="K75">
        <v>3</v>
      </c>
      <c r="L75">
        <v>0</v>
      </c>
      <c r="M7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75" s="5" cm="1">
        <f t="array" ref="N75">MAX(IF((ProjectInfoTable[ProjectName]=ContinuousStatsTable[[#This Row],[ProjectName]]),(ProjectInfoTable[ProjectName]=ContinuousStatsTable[[#This Row],[ProjectName]])*ProjectInfoTable[NumberOfReplications]))</f>
        <v>50</v>
      </c>
      <c r="O75" s="5" cm="1">
        <f t="array" ref="O75">IFERROR(AVERAGE(IF((ContinuousStatsTable[GroupByKey]=ContinuousStatsTable[[#This Row],[GroupByKey]]),(ContinuousStatsTable[GroupByKey]=ContinuousStatsTable[[#This Row],[GroupByKey]])*ContinuousStatsTable[Average])),0)</f>
        <v>3</v>
      </c>
      <c r="P75" s="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s="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s="5" cm="1">
        <f t="array" ref="S75">MIN(IF((ContinuousStatsTable[GroupByKey]=ContinuousStatsTable[[#This Row],[GroupByKey]]),(ContinuousStatsTable[GroupByKey]=ContinuousStatsTable[[#This Row],[GroupByKey]])*ContinuousStatsTable[Average]))</f>
        <v>3</v>
      </c>
      <c r="T75" s="5" cm="1">
        <f t="array" ref="T75">MAX(IF((ContinuousStatsTable[GroupByKey]=ContinuousStatsTable[[#This Row],[GroupByKey]]),(ContinuousStatsTable[GroupByKey]=ContinuousStatsTable[[#This Row],[GroupByKey]])*ContinuousStatsTable[Average]))</f>
        <v>3</v>
      </c>
      <c r="U75" s="5">
        <f>IF((ContinuousStatsTable[[#This Row],[RepsRequested]]&gt;1),ContinuousStatsTable[[#This Row],[HalfWidth]],ContinuousStatsTable[[#This Row],[BatchMeansHalfWidth]])</f>
        <v>0</v>
      </c>
    </row>
    <row r="76" spans="1:21" x14ac:dyDescent="0.25">
      <c r="A76" t="s">
        <v>68</v>
      </c>
      <c r="B76" t="s">
        <v>70</v>
      </c>
      <c r="C76">
        <v>6</v>
      </c>
      <c r="D76" t="s">
        <v>100</v>
      </c>
      <c r="E76" t="s">
        <v>101</v>
      </c>
      <c r="F76" t="s">
        <v>81</v>
      </c>
      <c r="G76">
        <v>0.24457947635347899</v>
      </c>
      <c r="H76">
        <v>2E+20</v>
      </c>
      <c r="I76">
        <v>0</v>
      </c>
      <c r="J76">
        <v>3</v>
      </c>
      <c r="K76">
        <v>1</v>
      </c>
      <c r="L76">
        <v>0</v>
      </c>
      <c r="M76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76" s="5" cm="1">
        <f t="array" ref="N76">MAX(IF((ProjectInfoTable[ProjectName]=ContinuousStatsTable[[#This Row],[ProjectName]]),(ProjectInfoTable[ProjectName]=ContinuousStatsTable[[#This Row],[ProjectName]])*ProjectInfoTable[NumberOfReplications]))</f>
        <v>50</v>
      </c>
      <c r="O76" s="5" cm="1">
        <f t="array" ref="O76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76" s="5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76" s="5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76" s="5" cm="1">
        <f t="array" ref="S76">MIN(IF((ContinuousStatsTable[GroupByKey]=ContinuousStatsTable[[#This Row],[GroupByKey]]),(ContinuousStatsTable[GroupByKey]=ContinuousStatsTable[[#This Row],[GroupByKey]])*ContinuousStatsTable[Average]))</f>
        <v>9.9137644846310199E-2</v>
      </c>
      <c r="T76" s="5" cm="1">
        <f t="array" ref="T76">MAX(IF((ContinuousStatsTable[GroupByKey]=ContinuousStatsTable[[#This Row],[GroupByKey]]),(ContinuousStatsTable[GroupByKey]=ContinuousStatsTable[[#This Row],[GroupByKey]])*ContinuousStatsTable[Average]))</f>
        <v>0.36895369110857401</v>
      </c>
      <c r="U76" s="5">
        <f>IF((ContinuousStatsTable[[#This Row],[RepsRequested]]&gt;1),ContinuousStatsTable[[#This Row],[HalfWidth]],ContinuousStatsTable[[#This Row],[BatchMeansHalfWidth]])</f>
        <v>1.3334817194682118E-2</v>
      </c>
    </row>
    <row r="77" spans="1:21" x14ac:dyDescent="0.25">
      <c r="A77" t="s">
        <v>68</v>
      </c>
      <c r="B77" t="s">
        <v>70</v>
      </c>
      <c r="C77">
        <v>6</v>
      </c>
      <c r="D77" t="s">
        <v>109</v>
      </c>
      <c r="E77" t="s">
        <v>104</v>
      </c>
      <c r="F77" t="s">
        <v>105</v>
      </c>
      <c r="G77">
        <v>0.79662959112161902</v>
      </c>
      <c r="H77">
        <v>4.4284234739432798E-2</v>
      </c>
      <c r="I77">
        <v>0</v>
      </c>
      <c r="J77">
        <v>1</v>
      </c>
      <c r="K77">
        <v>1</v>
      </c>
      <c r="L77">
        <v>0</v>
      </c>
      <c r="M77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77" s="5" cm="1">
        <f t="array" ref="N77">MAX(IF((ProjectInfoTable[ProjectName]=ContinuousStatsTable[[#This Row],[ProjectName]]),(ProjectInfoTable[ProjectName]=ContinuousStatsTable[[#This Row],[ProjectName]])*ProjectInfoTable[NumberOfReplications]))</f>
        <v>50</v>
      </c>
      <c r="O77" s="5" cm="1">
        <f t="array" ref="O77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77" s="5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77" s="5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77" s="5" cm="1">
        <f t="array" ref="S77">MIN(IF((ContinuousStatsTable[GroupByKey]=ContinuousStatsTable[[#This Row],[GroupByKey]]),(ContinuousStatsTable[GroupByKey]=ContinuousStatsTable[[#This Row],[GroupByKey]])*ContinuousStatsTable[Average]))</f>
        <v>0.75076558501961799</v>
      </c>
      <c r="T77" s="5" cm="1">
        <f t="array" ref="T77">MAX(IF((ContinuousStatsTable[GroupByKey]=ContinuousStatsTable[[#This Row],[GroupByKey]]),(ContinuousStatsTable[GroupByKey]=ContinuousStatsTable[[#This Row],[GroupByKey]])*ContinuousStatsTable[Average]))</f>
        <v>0.80927528725051701</v>
      </c>
      <c r="U77" s="5">
        <f>IF((ContinuousStatsTable[[#This Row],[RepsRequested]]&gt;1),ContinuousStatsTable[[#This Row],[HalfWidth]],ContinuousStatsTable[[#This Row],[BatchMeansHalfWidth]])</f>
        <v>4.4075088480020263E-3</v>
      </c>
    </row>
    <row r="78" spans="1:21" x14ac:dyDescent="0.25">
      <c r="A78" t="s">
        <v>68</v>
      </c>
      <c r="B78" t="s">
        <v>70</v>
      </c>
      <c r="C78">
        <v>6</v>
      </c>
      <c r="D78" t="s">
        <v>109</v>
      </c>
      <c r="E78" t="s">
        <v>106</v>
      </c>
      <c r="F78" t="s">
        <v>105</v>
      </c>
      <c r="G78">
        <v>1.59325918224324</v>
      </c>
      <c r="H78">
        <v>8.85684694788655E-2</v>
      </c>
      <c r="I78">
        <v>0</v>
      </c>
      <c r="J78">
        <v>2</v>
      </c>
      <c r="K78">
        <v>2</v>
      </c>
      <c r="L78">
        <v>0</v>
      </c>
      <c r="M78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78" s="5" cm="1">
        <f t="array" ref="N78">MAX(IF((ProjectInfoTable[ProjectName]=ContinuousStatsTable[[#This Row],[ProjectName]]),(ProjectInfoTable[ProjectName]=ContinuousStatsTable[[#This Row],[ProjectName]])*ProjectInfoTable[NumberOfReplications]))</f>
        <v>50</v>
      </c>
      <c r="O78" s="5" cm="1">
        <f t="array" ref="O78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78" s="5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78" s="5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78" s="5" cm="1">
        <f t="array" ref="S78">MIN(IF((ContinuousStatsTable[GroupByKey]=ContinuousStatsTable[[#This Row],[GroupByKey]]),(ContinuousStatsTable[GroupByKey]=ContinuousStatsTable[[#This Row],[GroupByKey]])*ContinuousStatsTable[Average]))</f>
        <v>1.50153117003924</v>
      </c>
      <c r="T78" s="5" cm="1">
        <f t="array" ref="T78">MAX(IF((ContinuousStatsTable[GroupByKey]=ContinuousStatsTable[[#This Row],[GroupByKey]]),(ContinuousStatsTable[GroupByKey]=ContinuousStatsTable[[#This Row],[GroupByKey]])*ContinuousStatsTable[Average]))</f>
        <v>1.61855057450103</v>
      </c>
      <c r="U78" s="5">
        <f>IF((ContinuousStatsTable[[#This Row],[RepsRequested]]&gt;1),ContinuousStatsTable[[#This Row],[HalfWidth]],ContinuousStatsTable[[#This Row],[BatchMeansHalfWidth]])</f>
        <v>8.8150176960040336E-3</v>
      </c>
    </row>
    <row r="79" spans="1:21" x14ac:dyDescent="0.25">
      <c r="A79" t="s">
        <v>68</v>
      </c>
      <c r="B79" t="s">
        <v>70</v>
      </c>
      <c r="C79">
        <v>6</v>
      </c>
      <c r="D79" t="s">
        <v>109</v>
      </c>
      <c r="E79" t="s">
        <v>107</v>
      </c>
      <c r="F79" t="s">
        <v>105</v>
      </c>
      <c r="G79">
        <v>2</v>
      </c>
      <c r="H79">
        <v>2E+20</v>
      </c>
      <c r="I79">
        <v>2</v>
      </c>
      <c r="J79">
        <v>2</v>
      </c>
      <c r="K79">
        <v>2</v>
      </c>
      <c r="L79">
        <v>0</v>
      </c>
      <c r="M79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79" s="5" cm="1">
        <f t="array" ref="N79">MAX(IF((ProjectInfoTable[ProjectName]=ContinuousStatsTable[[#This Row],[ProjectName]]),(ProjectInfoTable[ProjectName]=ContinuousStatsTable[[#This Row],[ProjectName]])*ProjectInfoTable[NumberOfReplications]))</f>
        <v>50</v>
      </c>
      <c r="O79" s="5" cm="1">
        <f t="array" ref="O79">IFERROR(AVERAGE(IF((ContinuousStatsTable[GroupByKey]=ContinuousStatsTable[[#This Row],[GroupByKey]]),(ContinuousStatsTable[GroupByKey]=ContinuousStatsTable[[#This Row],[GroupByKey]])*ContinuousStatsTable[Average])),0)</f>
        <v>2</v>
      </c>
      <c r="P79" s="5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</v>
      </c>
      <c r="Q79" s="5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" s="5" cm="1">
        <f t="array" ref="S79">MIN(IF((ContinuousStatsTable[GroupByKey]=ContinuousStatsTable[[#This Row],[GroupByKey]]),(ContinuousStatsTable[GroupByKey]=ContinuousStatsTable[[#This Row],[GroupByKey]])*ContinuousStatsTable[Average]))</f>
        <v>2</v>
      </c>
      <c r="T79" s="5" cm="1">
        <f t="array" ref="T79">MAX(IF((ContinuousStatsTable[GroupByKey]=ContinuousStatsTable[[#This Row],[GroupByKey]]),(ContinuousStatsTable[GroupByKey]=ContinuousStatsTable[[#This Row],[GroupByKey]])*ContinuousStatsTable[Average]))</f>
        <v>2</v>
      </c>
      <c r="U79" s="5">
        <f>IF((ContinuousStatsTable[[#This Row],[RepsRequested]]&gt;1),ContinuousStatsTable[[#This Row],[HalfWidth]],ContinuousStatsTable[[#This Row],[BatchMeansHalfWidth]])</f>
        <v>0</v>
      </c>
    </row>
    <row r="80" spans="1:21" x14ac:dyDescent="0.25">
      <c r="A80" t="s">
        <v>68</v>
      </c>
      <c r="B80" t="s">
        <v>70</v>
      </c>
      <c r="C80">
        <v>7</v>
      </c>
      <c r="D80" t="s">
        <v>79</v>
      </c>
      <c r="E80" t="s">
        <v>101</v>
      </c>
      <c r="F80" t="s">
        <v>81</v>
      </c>
      <c r="G80">
        <v>5.5871964758521702E-3</v>
      </c>
      <c r="H80">
        <v>2E+20</v>
      </c>
      <c r="I80">
        <v>0</v>
      </c>
      <c r="J80">
        <v>1</v>
      </c>
      <c r="K80">
        <v>0</v>
      </c>
      <c r="L80">
        <v>0</v>
      </c>
      <c r="M80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80" s="5" cm="1">
        <f t="array" ref="N80">MAX(IF((ProjectInfoTable[ProjectName]=ContinuousStatsTable[[#This Row],[ProjectName]]),(ProjectInfoTable[ProjectName]=ContinuousStatsTable[[#This Row],[ProjectName]])*ProjectInfoTable[NumberOfReplications]))</f>
        <v>50</v>
      </c>
      <c r="O80" s="5" cm="1">
        <f t="array" ref="O80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80" s="5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80" s="5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80" s="5" cm="1">
        <f t="array" ref="S80">MIN(IF((ContinuousStatsTable[GroupByKey]=ContinuousStatsTable[[#This Row],[GroupByKey]]),(ContinuousStatsTable[GroupByKey]=ContinuousStatsTable[[#This Row],[GroupByKey]])*ContinuousStatsTable[Average]))</f>
        <v>1.4504144806982299E-4</v>
      </c>
      <c r="T80" s="5" cm="1">
        <f t="array" ref="T80">MAX(IF((ContinuousStatsTable[GroupByKey]=ContinuousStatsTable[[#This Row],[GroupByKey]]),(ContinuousStatsTable[GroupByKey]=ContinuousStatsTable[[#This Row],[GroupByKey]])*ContinuousStatsTable[Average]))</f>
        <v>2.1326113129299901E-2</v>
      </c>
      <c r="U80" s="5">
        <f>IF((ContinuousStatsTable[[#This Row],[RepsRequested]]&gt;1),ContinuousStatsTable[[#This Row],[HalfWidth]],ContinuousStatsTable[[#This Row],[BatchMeansHalfWidth]])</f>
        <v>1.2980086891140777E-3</v>
      </c>
    </row>
    <row r="81" spans="1:21" x14ac:dyDescent="0.25">
      <c r="A81" t="s">
        <v>68</v>
      </c>
      <c r="B81" t="s">
        <v>70</v>
      </c>
      <c r="C81">
        <v>7</v>
      </c>
      <c r="D81" t="s">
        <v>84</v>
      </c>
      <c r="E81" t="s">
        <v>101</v>
      </c>
      <c r="F81" t="s">
        <v>81</v>
      </c>
      <c r="G81">
        <v>5.2038971527123098E-2</v>
      </c>
      <c r="H81">
        <v>2E+20</v>
      </c>
      <c r="I81">
        <v>0</v>
      </c>
      <c r="J81">
        <v>2</v>
      </c>
      <c r="K81">
        <v>0</v>
      </c>
      <c r="L81">
        <v>0</v>
      </c>
      <c r="M81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81" s="5" cm="1">
        <f t="array" ref="N81">MAX(IF((ProjectInfoTable[ProjectName]=ContinuousStatsTable[[#This Row],[ProjectName]]),(ProjectInfoTable[ProjectName]=ContinuousStatsTable[[#This Row],[ProjectName]])*ProjectInfoTable[NumberOfReplications]))</f>
        <v>50</v>
      </c>
      <c r="O81" s="5" cm="1">
        <f t="array" ref="O81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81" s="5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81" s="5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81" s="5" cm="1">
        <f t="array" ref="S81">MIN(IF((ContinuousStatsTable[GroupByKey]=ContinuousStatsTable[[#This Row],[GroupByKey]]),(ContinuousStatsTable[GroupByKey]=ContinuousStatsTable[[#This Row],[GroupByKey]])*ContinuousStatsTable[Average]))</f>
        <v>2.9159454357356899E-2</v>
      </c>
      <c r="T81" s="5" cm="1">
        <f t="array" ref="T81">MAX(IF((ContinuousStatsTable[GroupByKey]=ContinuousStatsTable[[#This Row],[GroupByKey]]),(ContinuousStatsTable[GroupByKey]=ContinuousStatsTable[[#This Row],[GroupByKey]])*ContinuousStatsTable[Average]))</f>
        <v>0.14757504287835599</v>
      </c>
      <c r="U81" s="5">
        <f>IF((ContinuousStatsTable[[#This Row],[RepsRequested]]&gt;1),ContinuousStatsTable[[#This Row],[HalfWidth]],ContinuousStatsTable[[#This Row],[BatchMeansHalfWidth]])</f>
        <v>7.2842344795549423E-3</v>
      </c>
    </row>
    <row r="82" spans="1:21" x14ac:dyDescent="0.25">
      <c r="A82" t="s">
        <v>68</v>
      </c>
      <c r="B82" t="s">
        <v>70</v>
      </c>
      <c r="C82">
        <v>7</v>
      </c>
      <c r="D82" t="s">
        <v>85</v>
      </c>
      <c r="E82" t="s">
        <v>102</v>
      </c>
      <c r="F82" t="s">
        <v>87</v>
      </c>
      <c r="G82">
        <v>2.6468783057588001</v>
      </c>
      <c r="H82">
        <v>0.18082996035573901</v>
      </c>
      <c r="I82">
        <v>0</v>
      </c>
      <c r="J82">
        <v>6</v>
      </c>
      <c r="K82">
        <v>3</v>
      </c>
      <c r="L82">
        <v>0</v>
      </c>
      <c r="M82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82" s="5" cm="1">
        <f t="array" ref="N82">MAX(IF((ProjectInfoTable[ProjectName]=ContinuousStatsTable[[#This Row],[ProjectName]]),(ProjectInfoTable[ProjectName]=ContinuousStatsTable[[#This Row],[ProjectName]])*ProjectInfoTable[NumberOfReplications]))</f>
        <v>50</v>
      </c>
      <c r="O82" s="5" cm="1">
        <f t="array" ref="O82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82" s="5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82" s="5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82" s="5" cm="1">
        <f t="array" ref="S82">MIN(IF((ContinuousStatsTable[GroupByKey]=ContinuousStatsTable[[#This Row],[GroupByKey]]),(ContinuousStatsTable[GroupByKey]=ContinuousStatsTable[[#This Row],[GroupByKey]])*ContinuousStatsTable[Average]))</f>
        <v>2.5364145931977098</v>
      </c>
      <c r="T82" s="5" cm="1">
        <f t="array" ref="T82">MAX(IF((ContinuousStatsTable[GroupByKey]=ContinuousStatsTable[[#This Row],[GroupByKey]]),(ContinuousStatsTable[GroupByKey]=ContinuousStatsTable[[#This Row],[GroupByKey]])*ContinuousStatsTable[Average]))</f>
        <v>3.0583425338020498</v>
      </c>
      <c r="U82" s="5">
        <f>IF((ContinuousStatsTable[[#This Row],[RepsRequested]]&gt;1),ContinuousStatsTable[[#This Row],[HalfWidth]],ContinuousStatsTable[[#This Row],[BatchMeansHalfWidth]])</f>
        <v>3.1226073401865992E-2</v>
      </c>
    </row>
    <row r="83" spans="1:21" x14ac:dyDescent="0.25">
      <c r="A83" t="s">
        <v>68</v>
      </c>
      <c r="B83" t="s">
        <v>70</v>
      </c>
      <c r="C83">
        <v>7</v>
      </c>
      <c r="D83" t="s">
        <v>103</v>
      </c>
      <c r="E83" t="s">
        <v>104</v>
      </c>
      <c r="F83" t="s">
        <v>105</v>
      </c>
      <c r="G83">
        <v>0</v>
      </c>
      <c r="H83">
        <v>2E+20</v>
      </c>
      <c r="I83">
        <v>0</v>
      </c>
      <c r="J83">
        <v>0</v>
      </c>
      <c r="K83">
        <v>0</v>
      </c>
      <c r="L83">
        <v>0</v>
      </c>
      <c r="M83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83" s="5" cm="1">
        <f t="array" ref="N83">MAX(IF((ProjectInfoTable[ProjectName]=ContinuousStatsTable[[#This Row],[ProjectName]]),(ProjectInfoTable[ProjectName]=ContinuousStatsTable[[#This Row],[ProjectName]])*ProjectInfoTable[NumberOfReplications]))</f>
        <v>50</v>
      </c>
      <c r="O83" s="5" cm="1">
        <f t="array" ref="O83">IFERROR(AVERAGE(IF((ContinuousStatsTable[GroupByKey]=ContinuousStatsTable[[#This Row],[GroupByKey]]),(ContinuousStatsTable[GroupByKey]=ContinuousStatsTable[[#This Row],[GroupByKey]])*ContinuousStatsTable[Average])),0)</f>
        <v>0</v>
      </c>
      <c r="P83" s="5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0</v>
      </c>
      <c r="Q83" s="5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3" s="5" cm="1">
        <f t="array" ref="S83">MIN(IF((ContinuousStatsTable[GroupByKey]=ContinuousStatsTable[[#This Row],[GroupByKey]]),(ContinuousStatsTable[GroupByKey]=ContinuousStatsTable[[#This Row],[GroupByKey]])*ContinuousStatsTable[Average]))</f>
        <v>0</v>
      </c>
      <c r="T83" s="5" cm="1">
        <f t="array" ref="T83">MAX(IF((ContinuousStatsTable[GroupByKey]=ContinuousStatsTable[[#This Row],[GroupByKey]]),(ContinuousStatsTable[GroupByKey]=ContinuousStatsTable[[#This Row],[GroupByKey]])*ContinuousStatsTable[Average]))</f>
        <v>0</v>
      </c>
      <c r="U83" s="5">
        <f>IF((ContinuousStatsTable[[#This Row],[RepsRequested]]&gt;1),ContinuousStatsTable[[#This Row],[HalfWidth]],ContinuousStatsTable[[#This Row],[BatchMeansHalfWidth]])</f>
        <v>0</v>
      </c>
    </row>
    <row r="84" spans="1:21" x14ac:dyDescent="0.25">
      <c r="A84" t="s">
        <v>68</v>
      </c>
      <c r="B84" t="s">
        <v>70</v>
      </c>
      <c r="C84">
        <v>7</v>
      </c>
      <c r="D84" t="s">
        <v>103</v>
      </c>
      <c r="E84" t="s">
        <v>106</v>
      </c>
      <c r="F84" t="s">
        <v>105</v>
      </c>
      <c r="G84">
        <v>0</v>
      </c>
      <c r="H84">
        <v>2E+20</v>
      </c>
      <c r="I84">
        <v>0</v>
      </c>
      <c r="J84">
        <v>0</v>
      </c>
      <c r="K84">
        <v>0</v>
      </c>
      <c r="L84">
        <v>0</v>
      </c>
      <c r="M8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84" s="5" cm="1">
        <f t="array" ref="N84">MAX(IF((ProjectInfoTable[ProjectName]=ContinuousStatsTable[[#This Row],[ProjectName]]),(ProjectInfoTable[ProjectName]=ContinuousStatsTable[[#This Row],[ProjectName]])*ProjectInfoTable[NumberOfReplications]))</f>
        <v>50</v>
      </c>
      <c r="O84" s="5" cm="1">
        <f t="array" ref="O84">IFERROR(AVERAGE(IF((ContinuousStatsTable[GroupByKey]=ContinuousStatsTable[[#This Row],[GroupByKey]]),(ContinuousStatsTable[GroupByKey]=ContinuousStatsTable[[#This Row],[GroupByKey]])*ContinuousStatsTable[Average])),0)</f>
        <v>0</v>
      </c>
      <c r="P84" s="5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</v>
      </c>
      <c r="Q84" s="5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" s="5" cm="1">
        <f t="array" ref="S84">MIN(IF((ContinuousStatsTable[GroupByKey]=ContinuousStatsTable[[#This Row],[GroupByKey]]),(ContinuousStatsTable[GroupByKey]=ContinuousStatsTable[[#This Row],[GroupByKey]])*ContinuousStatsTable[Average]))</f>
        <v>0</v>
      </c>
      <c r="T84" s="5" cm="1">
        <f t="array" ref="T84">MAX(IF((ContinuousStatsTable[GroupByKey]=ContinuousStatsTable[[#This Row],[GroupByKey]]),(ContinuousStatsTable[GroupByKey]=ContinuousStatsTable[[#This Row],[GroupByKey]])*ContinuousStatsTable[Average]))</f>
        <v>0</v>
      </c>
      <c r="U84" s="5">
        <f>IF((ContinuousStatsTable[[#This Row],[RepsRequested]]&gt;1),ContinuousStatsTable[[#This Row],[HalfWidth]],ContinuousStatsTable[[#This Row],[BatchMeansHalfWidth]])</f>
        <v>0</v>
      </c>
    </row>
    <row r="85" spans="1:21" x14ac:dyDescent="0.25">
      <c r="A85" t="s">
        <v>68</v>
      </c>
      <c r="B85" t="s">
        <v>70</v>
      </c>
      <c r="C85">
        <v>7</v>
      </c>
      <c r="D85" t="s">
        <v>103</v>
      </c>
      <c r="E85" t="s">
        <v>107</v>
      </c>
      <c r="F85" t="s">
        <v>105</v>
      </c>
      <c r="G85">
        <v>1</v>
      </c>
      <c r="H85">
        <v>2E+20</v>
      </c>
      <c r="I85">
        <v>1</v>
      </c>
      <c r="J85">
        <v>1</v>
      </c>
      <c r="K85">
        <v>1</v>
      </c>
      <c r="L85">
        <v>0</v>
      </c>
      <c r="M8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85" s="5" cm="1">
        <f t="array" ref="N85">MAX(IF((ProjectInfoTable[ProjectName]=ContinuousStatsTable[[#This Row],[ProjectName]]),(ProjectInfoTable[ProjectName]=ContinuousStatsTable[[#This Row],[ProjectName]])*ProjectInfoTable[NumberOfReplications]))</f>
        <v>50</v>
      </c>
      <c r="O85" s="5" cm="1">
        <f t="array" ref="O85">IFERROR(AVERAGE(IF((ContinuousStatsTable[GroupByKey]=ContinuousStatsTable[[#This Row],[GroupByKey]]),(ContinuousStatsTable[GroupByKey]=ContinuousStatsTable[[#This Row],[GroupByKey]])*ContinuousStatsTable[Average])),0)</f>
        <v>1</v>
      </c>
      <c r="P85" s="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s="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s="5" cm="1">
        <f t="array" ref="S85">MIN(IF((ContinuousStatsTable[GroupByKey]=ContinuousStatsTable[[#This Row],[GroupByKey]]),(ContinuousStatsTable[GroupByKey]=ContinuousStatsTable[[#This Row],[GroupByKey]])*ContinuousStatsTable[Average]))</f>
        <v>1</v>
      </c>
      <c r="T85" s="5" cm="1">
        <f t="array" ref="T85">MAX(IF((ContinuousStatsTable[GroupByKey]=ContinuousStatsTable[[#This Row],[GroupByKey]]),(ContinuousStatsTable[GroupByKey]=ContinuousStatsTable[[#This Row],[GroupByKey]])*ContinuousStatsTable[Average]))</f>
        <v>1</v>
      </c>
      <c r="U85" s="5">
        <f>IF((ContinuousStatsTable[[#This Row],[RepsRequested]]&gt;1),ContinuousStatsTable[[#This Row],[HalfWidth]],ContinuousStatsTable[[#This Row],[BatchMeansHalfWidth]])</f>
        <v>0</v>
      </c>
    </row>
    <row r="86" spans="1:21" x14ac:dyDescent="0.25">
      <c r="A86" t="s">
        <v>68</v>
      </c>
      <c r="B86" t="s">
        <v>70</v>
      </c>
      <c r="C86">
        <v>7</v>
      </c>
      <c r="D86" t="s">
        <v>108</v>
      </c>
      <c r="E86" t="s">
        <v>104</v>
      </c>
      <c r="F86" t="s">
        <v>105</v>
      </c>
      <c r="G86">
        <v>0.81486760428469995</v>
      </c>
      <c r="H86">
        <v>3.13743858264195E-2</v>
      </c>
      <c r="I86">
        <v>0</v>
      </c>
      <c r="J86">
        <v>1</v>
      </c>
      <c r="K86">
        <v>1</v>
      </c>
      <c r="L86">
        <v>0</v>
      </c>
      <c r="M8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86" s="5" cm="1">
        <f t="array" ref="N86">MAX(IF((ProjectInfoTable[ProjectName]=ContinuousStatsTable[[#This Row],[ProjectName]]),(ProjectInfoTable[ProjectName]=ContinuousStatsTable[[#This Row],[ProjectName]])*ProjectInfoTable[NumberOfReplications]))</f>
        <v>50</v>
      </c>
      <c r="O86" s="5" cm="1">
        <f t="array" ref="O86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86" s="5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86" s="5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86" s="5" cm="1">
        <f t="array" ref="S86">MIN(IF((ContinuousStatsTable[GroupByKey]=ContinuousStatsTable[[#This Row],[GroupByKey]]),(ContinuousStatsTable[GroupByKey]=ContinuousStatsTable[[#This Row],[GroupByKey]])*ContinuousStatsTable[Average]))</f>
        <v>0.79765986915169196</v>
      </c>
      <c r="T86" s="5" cm="1">
        <f t="array" ref="T86">MAX(IF((ContinuousStatsTable[GroupByKey]=ContinuousStatsTable[[#This Row],[GroupByKey]]),(ContinuousStatsTable[GroupByKey]=ContinuousStatsTable[[#This Row],[GroupByKey]])*ContinuousStatsTable[Average]))</f>
        <v>0.86520865024807903</v>
      </c>
      <c r="U86" s="5">
        <f>IF((ContinuousStatsTable[[#This Row],[RepsRequested]]&gt;1),ContinuousStatsTable[[#This Row],[HalfWidth]],ContinuousStatsTable[[#This Row],[BatchMeansHalfWidth]])</f>
        <v>4.6132915210358458E-3</v>
      </c>
    </row>
    <row r="87" spans="1:21" x14ac:dyDescent="0.25">
      <c r="A87" t="s">
        <v>68</v>
      </c>
      <c r="B87" t="s">
        <v>70</v>
      </c>
      <c r="C87">
        <v>7</v>
      </c>
      <c r="D87" t="s">
        <v>108</v>
      </c>
      <c r="E87" t="s">
        <v>106</v>
      </c>
      <c r="F87" t="s">
        <v>105</v>
      </c>
      <c r="G87">
        <v>2.4446028128541002</v>
      </c>
      <c r="H87">
        <v>9.4123157479258202E-2</v>
      </c>
      <c r="I87">
        <v>0</v>
      </c>
      <c r="J87">
        <v>3</v>
      </c>
      <c r="K87">
        <v>3</v>
      </c>
      <c r="L87">
        <v>0</v>
      </c>
      <c r="M8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87" s="5" cm="1">
        <f t="array" ref="N87">MAX(IF((ProjectInfoTable[ProjectName]=ContinuousStatsTable[[#This Row],[ProjectName]]),(ProjectInfoTable[ProjectName]=ContinuousStatsTable[[#This Row],[ProjectName]])*ProjectInfoTable[NumberOfReplications]))</f>
        <v>50</v>
      </c>
      <c r="O87" s="5" cm="1">
        <f t="array" ref="O87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87" s="5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87" s="5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87" s="5" cm="1">
        <f t="array" ref="S87">MIN(IF((ContinuousStatsTable[GroupByKey]=ContinuousStatsTable[[#This Row],[GroupByKey]]),(ContinuousStatsTable[GroupByKey]=ContinuousStatsTable[[#This Row],[GroupByKey]])*ContinuousStatsTable[Average]))</f>
        <v>2.39297960745508</v>
      </c>
      <c r="T87" s="5" cm="1">
        <f t="array" ref="T87">MAX(IF((ContinuousStatsTable[GroupByKey]=ContinuousStatsTable[[#This Row],[GroupByKey]]),(ContinuousStatsTable[GroupByKey]=ContinuousStatsTable[[#This Row],[GroupByKey]])*ContinuousStatsTable[Average]))</f>
        <v>2.5956259507442399</v>
      </c>
      <c r="U87" s="5">
        <f>IF((ContinuousStatsTable[[#This Row],[RepsRequested]]&gt;1),ContinuousStatsTable[[#This Row],[HalfWidth]],ContinuousStatsTable[[#This Row],[BatchMeansHalfWidth]])</f>
        <v>1.3839874563107367E-2</v>
      </c>
    </row>
    <row r="88" spans="1:21" x14ac:dyDescent="0.25">
      <c r="A88" t="s">
        <v>68</v>
      </c>
      <c r="B88" t="s">
        <v>70</v>
      </c>
      <c r="C88">
        <v>7</v>
      </c>
      <c r="D88" t="s">
        <v>108</v>
      </c>
      <c r="E88" t="s">
        <v>107</v>
      </c>
      <c r="F88" t="s">
        <v>105</v>
      </c>
      <c r="G88">
        <v>3</v>
      </c>
      <c r="H88">
        <v>2E+20</v>
      </c>
      <c r="I88">
        <v>3</v>
      </c>
      <c r="J88">
        <v>3</v>
      </c>
      <c r="K88">
        <v>3</v>
      </c>
      <c r="L88">
        <v>0</v>
      </c>
      <c r="M8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88" s="5" cm="1">
        <f t="array" ref="N88">MAX(IF((ProjectInfoTable[ProjectName]=ContinuousStatsTable[[#This Row],[ProjectName]]),(ProjectInfoTable[ProjectName]=ContinuousStatsTable[[#This Row],[ProjectName]])*ProjectInfoTable[NumberOfReplications]))</f>
        <v>50</v>
      </c>
      <c r="O88" s="5" cm="1">
        <f t="array" ref="O88">IFERROR(AVERAGE(IF((ContinuousStatsTable[GroupByKey]=ContinuousStatsTable[[#This Row],[GroupByKey]]),(ContinuousStatsTable[GroupByKey]=ContinuousStatsTable[[#This Row],[GroupByKey]])*ContinuousStatsTable[Average])),0)</f>
        <v>3</v>
      </c>
      <c r="P88" s="5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0</v>
      </c>
      <c r="Q88" s="5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8" s="5" cm="1">
        <f t="array" ref="S88">MIN(IF((ContinuousStatsTable[GroupByKey]=ContinuousStatsTable[[#This Row],[GroupByKey]]),(ContinuousStatsTable[GroupByKey]=ContinuousStatsTable[[#This Row],[GroupByKey]])*ContinuousStatsTable[Average]))</f>
        <v>3</v>
      </c>
      <c r="T88" s="5" cm="1">
        <f t="array" ref="T88">MAX(IF((ContinuousStatsTable[GroupByKey]=ContinuousStatsTable[[#This Row],[GroupByKey]]),(ContinuousStatsTable[GroupByKey]=ContinuousStatsTable[[#This Row],[GroupByKey]])*ContinuousStatsTable[Average]))</f>
        <v>3</v>
      </c>
      <c r="U88" s="5">
        <f>IF((ContinuousStatsTable[[#This Row],[RepsRequested]]&gt;1),ContinuousStatsTable[[#This Row],[HalfWidth]],ContinuousStatsTable[[#This Row],[BatchMeansHalfWidth]])</f>
        <v>0</v>
      </c>
    </row>
    <row r="89" spans="1:21" x14ac:dyDescent="0.25">
      <c r="A89" t="s">
        <v>68</v>
      </c>
      <c r="B89" t="s">
        <v>70</v>
      </c>
      <c r="C89">
        <v>7</v>
      </c>
      <c r="D89" t="s">
        <v>100</v>
      </c>
      <c r="E89" t="s">
        <v>101</v>
      </c>
      <c r="F89" t="s">
        <v>81</v>
      </c>
      <c r="G89">
        <v>0.14464932490172999</v>
      </c>
      <c r="H89">
        <v>2E+20</v>
      </c>
      <c r="I89">
        <v>0</v>
      </c>
      <c r="J89">
        <v>2</v>
      </c>
      <c r="K89">
        <v>0</v>
      </c>
      <c r="L89">
        <v>0</v>
      </c>
      <c r="M89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89" s="5" cm="1">
        <f t="array" ref="N89">MAX(IF((ProjectInfoTable[ProjectName]=ContinuousStatsTable[[#This Row],[ProjectName]]),(ProjectInfoTable[ProjectName]=ContinuousStatsTable[[#This Row],[ProjectName]])*ProjectInfoTable[NumberOfReplications]))</f>
        <v>50</v>
      </c>
      <c r="O89" s="5" cm="1">
        <f t="array" ref="O89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89" s="5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89" s="5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89" s="5" cm="1">
        <f t="array" ref="S89">MIN(IF((ContinuousStatsTable[GroupByKey]=ContinuousStatsTable[[#This Row],[GroupByKey]]),(ContinuousStatsTable[GroupByKey]=ContinuousStatsTable[[#This Row],[GroupByKey]])*ContinuousStatsTable[Average]))</f>
        <v>9.9137644846310199E-2</v>
      </c>
      <c r="T89" s="5" cm="1">
        <f t="array" ref="T89">MAX(IF((ContinuousStatsTable[GroupByKey]=ContinuousStatsTable[[#This Row],[GroupByKey]]),(ContinuousStatsTable[GroupByKey]=ContinuousStatsTable[[#This Row],[GroupByKey]])*ContinuousStatsTable[Average]))</f>
        <v>0.36895369110857401</v>
      </c>
      <c r="U89" s="5">
        <f>IF((ContinuousStatsTable[[#This Row],[RepsRequested]]&gt;1),ContinuousStatsTable[[#This Row],[HalfWidth]],ContinuousStatsTable[[#This Row],[BatchMeansHalfWidth]])</f>
        <v>1.3334817194682118E-2</v>
      </c>
    </row>
    <row r="90" spans="1:21" x14ac:dyDescent="0.25">
      <c r="A90" t="s">
        <v>68</v>
      </c>
      <c r="B90" t="s">
        <v>70</v>
      </c>
      <c r="C90">
        <v>7</v>
      </c>
      <c r="D90" t="s">
        <v>109</v>
      </c>
      <c r="E90" t="s">
        <v>104</v>
      </c>
      <c r="F90" t="s">
        <v>105</v>
      </c>
      <c r="G90">
        <v>0.76886902836600202</v>
      </c>
      <c r="H90">
        <v>3.0268684393226799E-2</v>
      </c>
      <c r="I90">
        <v>0</v>
      </c>
      <c r="J90">
        <v>1</v>
      </c>
      <c r="K90">
        <v>1</v>
      </c>
      <c r="L90">
        <v>0</v>
      </c>
      <c r="M90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90" s="5" cm="1">
        <f t="array" ref="N90">MAX(IF((ProjectInfoTable[ProjectName]=ContinuousStatsTable[[#This Row],[ProjectName]]),(ProjectInfoTable[ProjectName]=ContinuousStatsTable[[#This Row],[ProjectName]])*ProjectInfoTable[NumberOfReplications]))</f>
        <v>50</v>
      </c>
      <c r="O90" s="5" cm="1">
        <f t="array" ref="O90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90" s="5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90" s="5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90" s="5" cm="1">
        <f t="array" ref="S90">MIN(IF((ContinuousStatsTable[GroupByKey]=ContinuousStatsTable[[#This Row],[GroupByKey]]),(ContinuousStatsTable[GroupByKey]=ContinuousStatsTable[[#This Row],[GroupByKey]])*ContinuousStatsTable[Average]))</f>
        <v>0.75076558501961799</v>
      </c>
      <c r="T90" s="5" cm="1">
        <f t="array" ref="T90">MAX(IF((ContinuousStatsTable[GroupByKey]=ContinuousStatsTable[[#This Row],[GroupByKey]]),(ContinuousStatsTable[GroupByKey]=ContinuousStatsTable[[#This Row],[GroupByKey]])*ContinuousStatsTable[Average]))</f>
        <v>0.80927528725051701</v>
      </c>
      <c r="U90" s="5">
        <f>IF((ContinuousStatsTable[[#This Row],[RepsRequested]]&gt;1),ContinuousStatsTable[[#This Row],[HalfWidth]],ContinuousStatsTable[[#This Row],[BatchMeansHalfWidth]])</f>
        <v>4.4075088480020263E-3</v>
      </c>
    </row>
    <row r="91" spans="1:21" x14ac:dyDescent="0.25">
      <c r="A91" t="s">
        <v>68</v>
      </c>
      <c r="B91" t="s">
        <v>70</v>
      </c>
      <c r="C91">
        <v>7</v>
      </c>
      <c r="D91" t="s">
        <v>109</v>
      </c>
      <c r="E91" t="s">
        <v>106</v>
      </c>
      <c r="F91" t="s">
        <v>105</v>
      </c>
      <c r="G91">
        <v>1.537738056732</v>
      </c>
      <c r="H91">
        <v>6.0537368786453598E-2</v>
      </c>
      <c r="I91">
        <v>0</v>
      </c>
      <c r="J91">
        <v>2</v>
      </c>
      <c r="K91">
        <v>2</v>
      </c>
      <c r="L91">
        <v>0</v>
      </c>
      <c r="M91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91" s="5" cm="1">
        <f t="array" ref="N91">MAX(IF((ProjectInfoTable[ProjectName]=ContinuousStatsTable[[#This Row],[ProjectName]]),(ProjectInfoTable[ProjectName]=ContinuousStatsTable[[#This Row],[ProjectName]])*ProjectInfoTable[NumberOfReplications]))</f>
        <v>50</v>
      </c>
      <c r="O91" s="5" cm="1">
        <f t="array" ref="O91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91" s="5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91" s="5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91" s="5" cm="1">
        <f t="array" ref="S91">MIN(IF((ContinuousStatsTable[GroupByKey]=ContinuousStatsTable[[#This Row],[GroupByKey]]),(ContinuousStatsTable[GroupByKey]=ContinuousStatsTable[[#This Row],[GroupByKey]])*ContinuousStatsTable[Average]))</f>
        <v>1.50153117003924</v>
      </c>
      <c r="T91" s="5" cm="1">
        <f t="array" ref="T91">MAX(IF((ContinuousStatsTable[GroupByKey]=ContinuousStatsTable[[#This Row],[GroupByKey]]),(ContinuousStatsTable[GroupByKey]=ContinuousStatsTable[[#This Row],[GroupByKey]])*ContinuousStatsTable[Average]))</f>
        <v>1.61855057450103</v>
      </c>
      <c r="U91" s="5">
        <f>IF((ContinuousStatsTable[[#This Row],[RepsRequested]]&gt;1),ContinuousStatsTable[[#This Row],[HalfWidth]],ContinuousStatsTable[[#This Row],[BatchMeansHalfWidth]])</f>
        <v>8.8150176960040336E-3</v>
      </c>
    </row>
    <row r="92" spans="1:21" x14ac:dyDescent="0.25">
      <c r="A92" t="s">
        <v>68</v>
      </c>
      <c r="B92" t="s">
        <v>70</v>
      </c>
      <c r="C92">
        <v>7</v>
      </c>
      <c r="D92" t="s">
        <v>109</v>
      </c>
      <c r="E92" t="s">
        <v>107</v>
      </c>
      <c r="F92" t="s">
        <v>105</v>
      </c>
      <c r="G92">
        <v>2</v>
      </c>
      <c r="H92">
        <v>2E+20</v>
      </c>
      <c r="I92">
        <v>2</v>
      </c>
      <c r="J92">
        <v>2</v>
      </c>
      <c r="K92">
        <v>2</v>
      </c>
      <c r="L92">
        <v>0</v>
      </c>
      <c r="M92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92" s="5" cm="1">
        <f t="array" ref="N92">MAX(IF((ProjectInfoTable[ProjectName]=ContinuousStatsTable[[#This Row],[ProjectName]]),(ProjectInfoTable[ProjectName]=ContinuousStatsTable[[#This Row],[ProjectName]])*ProjectInfoTable[NumberOfReplications]))</f>
        <v>50</v>
      </c>
      <c r="O92" s="5" cm="1">
        <f t="array" ref="O92">IFERROR(AVERAGE(IF((ContinuousStatsTable[GroupByKey]=ContinuousStatsTable[[#This Row],[GroupByKey]]),(ContinuousStatsTable[GroupByKey]=ContinuousStatsTable[[#This Row],[GroupByKey]])*ContinuousStatsTable[Average])),0)</f>
        <v>2</v>
      </c>
      <c r="P92" s="5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</v>
      </c>
      <c r="Q92" s="5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2" s="5" cm="1">
        <f t="array" ref="S92">MIN(IF((ContinuousStatsTable[GroupByKey]=ContinuousStatsTable[[#This Row],[GroupByKey]]),(ContinuousStatsTable[GroupByKey]=ContinuousStatsTable[[#This Row],[GroupByKey]])*ContinuousStatsTable[Average]))</f>
        <v>2</v>
      </c>
      <c r="T92" s="5" cm="1">
        <f t="array" ref="T92">MAX(IF((ContinuousStatsTable[GroupByKey]=ContinuousStatsTable[[#This Row],[GroupByKey]]),(ContinuousStatsTable[GroupByKey]=ContinuousStatsTable[[#This Row],[GroupByKey]])*ContinuousStatsTable[Average]))</f>
        <v>2</v>
      </c>
      <c r="U92" s="5">
        <f>IF((ContinuousStatsTable[[#This Row],[RepsRequested]]&gt;1),ContinuousStatsTable[[#This Row],[HalfWidth]],ContinuousStatsTable[[#This Row],[BatchMeansHalfWidth]])</f>
        <v>0</v>
      </c>
    </row>
    <row r="93" spans="1:21" x14ac:dyDescent="0.25">
      <c r="A93" t="s">
        <v>68</v>
      </c>
      <c r="B93" t="s">
        <v>70</v>
      </c>
      <c r="C93">
        <v>8</v>
      </c>
      <c r="D93" t="s">
        <v>79</v>
      </c>
      <c r="E93" t="s">
        <v>101</v>
      </c>
      <c r="F93" t="s">
        <v>81</v>
      </c>
      <c r="G93">
        <v>8.4566861069489598E-3</v>
      </c>
      <c r="H93">
        <v>2E+20</v>
      </c>
      <c r="I93">
        <v>0</v>
      </c>
      <c r="J93">
        <v>1</v>
      </c>
      <c r="K93">
        <v>0</v>
      </c>
      <c r="L93">
        <v>0</v>
      </c>
      <c r="M93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93" s="5" cm="1">
        <f t="array" ref="N93">MAX(IF((ProjectInfoTable[ProjectName]=ContinuousStatsTable[[#This Row],[ProjectName]]),(ProjectInfoTable[ProjectName]=ContinuousStatsTable[[#This Row],[ProjectName]])*ProjectInfoTable[NumberOfReplications]))</f>
        <v>50</v>
      </c>
      <c r="O93" s="5" cm="1">
        <f t="array" ref="O93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93" s="5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93" s="5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93" s="5" cm="1">
        <f t="array" ref="S93">MIN(IF((ContinuousStatsTable[GroupByKey]=ContinuousStatsTable[[#This Row],[GroupByKey]]),(ContinuousStatsTable[GroupByKey]=ContinuousStatsTable[[#This Row],[GroupByKey]])*ContinuousStatsTable[Average]))</f>
        <v>1.4504144806982299E-4</v>
      </c>
      <c r="T93" s="5" cm="1">
        <f t="array" ref="T93">MAX(IF((ContinuousStatsTable[GroupByKey]=ContinuousStatsTable[[#This Row],[GroupByKey]]),(ContinuousStatsTable[GroupByKey]=ContinuousStatsTable[[#This Row],[GroupByKey]])*ContinuousStatsTable[Average]))</f>
        <v>2.1326113129299901E-2</v>
      </c>
      <c r="U93" s="5">
        <f>IF((ContinuousStatsTable[[#This Row],[RepsRequested]]&gt;1),ContinuousStatsTable[[#This Row],[HalfWidth]],ContinuousStatsTable[[#This Row],[BatchMeansHalfWidth]])</f>
        <v>1.2980086891140777E-3</v>
      </c>
    </row>
    <row r="94" spans="1:21" x14ac:dyDescent="0.25">
      <c r="A94" t="s">
        <v>68</v>
      </c>
      <c r="B94" t="s">
        <v>70</v>
      </c>
      <c r="C94">
        <v>8</v>
      </c>
      <c r="D94" t="s">
        <v>84</v>
      </c>
      <c r="E94" t="s">
        <v>101</v>
      </c>
      <c r="F94" t="s">
        <v>81</v>
      </c>
      <c r="G94">
        <v>8.1578435186972803E-2</v>
      </c>
      <c r="H94">
        <v>2E+20</v>
      </c>
      <c r="I94">
        <v>0</v>
      </c>
      <c r="J94">
        <v>2</v>
      </c>
      <c r="K94">
        <v>0</v>
      </c>
      <c r="L94">
        <v>0</v>
      </c>
      <c r="M94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94" s="5" cm="1">
        <f t="array" ref="N94">MAX(IF((ProjectInfoTable[ProjectName]=ContinuousStatsTable[[#This Row],[ProjectName]]),(ProjectInfoTable[ProjectName]=ContinuousStatsTable[[#This Row],[ProjectName]])*ProjectInfoTable[NumberOfReplications]))</f>
        <v>50</v>
      </c>
      <c r="O94" s="5" cm="1">
        <f t="array" ref="O94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94" s="5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94" s="5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94" s="5" cm="1">
        <f t="array" ref="S94">MIN(IF((ContinuousStatsTable[GroupByKey]=ContinuousStatsTable[[#This Row],[GroupByKey]]),(ContinuousStatsTable[GroupByKey]=ContinuousStatsTable[[#This Row],[GroupByKey]])*ContinuousStatsTable[Average]))</f>
        <v>2.9159454357356899E-2</v>
      </c>
      <c r="T94" s="5" cm="1">
        <f t="array" ref="T94">MAX(IF((ContinuousStatsTable[GroupByKey]=ContinuousStatsTable[[#This Row],[GroupByKey]]),(ContinuousStatsTable[GroupByKey]=ContinuousStatsTable[[#This Row],[GroupByKey]])*ContinuousStatsTable[Average]))</f>
        <v>0.14757504287835599</v>
      </c>
      <c r="U94" s="5">
        <f>IF((ContinuousStatsTable[[#This Row],[RepsRequested]]&gt;1),ContinuousStatsTable[[#This Row],[HalfWidth]],ContinuousStatsTable[[#This Row],[BatchMeansHalfWidth]])</f>
        <v>7.2842344795549423E-3</v>
      </c>
    </row>
    <row r="95" spans="1:21" x14ac:dyDescent="0.25">
      <c r="A95" t="s">
        <v>68</v>
      </c>
      <c r="B95" t="s">
        <v>70</v>
      </c>
      <c r="C95">
        <v>8</v>
      </c>
      <c r="D95" t="s">
        <v>85</v>
      </c>
      <c r="E95" t="s">
        <v>102</v>
      </c>
      <c r="F95" t="s">
        <v>87</v>
      </c>
      <c r="G95">
        <v>2.8484638401439701</v>
      </c>
      <c r="H95">
        <v>3E+20</v>
      </c>
      <c r="I95">
        <v>0</v>
      </c>
      <c r="J95">
        <v>6</v>
      </c>
      <c r="K95">
        <v>4</v>
      </c>
      <c r="L95">
        <v>0</v>
      </c>
      <c r="M95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95" s="5" cm="1">
        <f t="array" ref="N95">MAX(IF((ProjectInfoTable[ProjectName]=ContinuousStatsTable[[#This Row],[ProjectName]]),(ProjectInfoTable[ProjectName]=ContinuousStatsTable[[#This Row],[ProjectName]])*ProjectInfoTable[NumberOfReplications]))</f>
        <v>50</v>
      </c>
      <c r="O95" s="5" cm="1">
        <f t="array" ref="O95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95" s="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95" s="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95" s="5" cm="1">
        <f t="array" ref="S95">MIN(IF((ContinuousStatsTable[GroupByKey]=ContinuousStatsTable[[#This Row],[GroupByKey]]),(ContinuousStatsTable[GroupByKey]=ContinuousStatsTable[[#This Row],[GroupByKey]])*ContinuousStatsTable[Average]))</f>
        <v>2.5364145931977098</v>
      </c>
      <c r="T95" s="5" cm="1">
        <f t="array" ref="T95">MAX(IF((ContinuousStatsTable[GroupByKey]=ContinuousStatsTable[[#This Row],[GroupByKey]]),(ContinuousStatsTable[GroupByKey]=ContinuousStatsTable[[#This Row],[GroupByKey]])*ContinuousStatsTable[Average]))</f>
        <v>3.0583425338020498</v>
      </c>
      <c r="U95" s="5">
        <f>IF((ContinuousStatsTable[[#This Row],[RepsRequested]]&gt;1),ContinuousStatsTable[[#This Row],[HalfWidth]],ContinuousStatsTable[[#This Row],[BatchMeansHalfWidth]])</f>
        <v>3.1226073401865992E-2</v>
      </c>
    </row>
    <row r="96" spans="1:21" x14ac:dyDescent="0.25">
      <c r="A96" t="s">
        <v>68</v>
      </c>
      <c r="B96" t="s">
        <v>70</v>
      </c>
      <c r="C96">
        <v>8</v>
      </c>
      <c r="D96" t="s">
        <v>103</v>
      </c>
      <c r="E96" t="s">
        <v>104</v>
      </c>
      <c r="F96" t="s">
        <v>105</v>
      </c>
      <c r="G96">
        <v>0</v>
      </c>
      <c r="H96">
        <v>2E+20</v>
      </c>
      <c r="I96">
        <v>0</v>
      </c>
      <c r="J96">
        <v>0</v>
      </c>
      <c r="K96">
        <v>0</v>
      </c>
      <c r="L96">
        <v>0</v>
      </c>
      <c r="M96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96" s="5" cm="1">
        <f t="array" ref="N96">MAX(IF((ProjectInfoTable[ProjectName]=ContinuousStatsTable[[#This Row],[ProjectName]]),(ProjectInfoTable[ProjectName]=ContinuousStatsTable[[#This Row],[ProjectName]])*ProjectInfoTable[NumberOfReplications]))</f>
        <v>50</v>
      </c>
      <c r="O96" s="5" cm="1">
        <f t="array" ref="O96">IFERROR(AVERAGE(IF((ContinuousStatsTable[GroupByKey]=ContinuousStatsTable[[#This Row],[GroupByKey]]),(ContinuousStatsTable[GroupByKey]=ContinuousStatsTable[[#This Row],[GroupByKey]])*ContinuousStatsTable[Average])),0)</f>
        <v>0</v>
      </c>
      <c r="P96" s="5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</v>
      </c>
      <c r="Q96" s="5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6" s="5" cm="1">
        <f t="array" ref="S96">MIN(IF((ContinuousStatsTable[GroupByKey]=ContinuousStatsTable[[#This Row],[GroupByKey]]),(ContinuousStatsTable[GroupByKey]=ContinuousStatsTable[[#This Row],[GroupByKey]])*ContinuousStatsTable[Average]))</f>
        <v>0</v>
      </c>
      <c r="T96" s="5" cm="1">
        <f t="array" ref="T96">MAX(IF((ContinuousStatsTable[GroupByKey]=ContinuousStatsTable[[#This Row],[GroupByKey]]),(ContinuousStatsTable[GroupByKey]=ContinuousStatsTable[[#This Row],[GroupByKey]])*ContinuousStatsTable[Average]))</f>
        <v>0</v>
      </c>
      <c r="U96" s="5">
        <f>IF((ContinuousStatsTable[[#This Row],[RepsRequested]]&gt;1),ContinuousStatsTable[[#This Row],[HalfWidth]],ContinuousStatsTable[[#This Row],[BatchMeansHalfWidth]])</f>
        <v>0</v>
      </c>
    </row>
    <row r="97" spans="1:21" x14ac:dyDescent="0.25">
      <c r="A97" t="s">
        <v>68</v>
      </c>
      <c r="B97" t="s">
        <v>70</v>
      </c>
      <c r="C97">
        <v>8</v>
      </c>
      <c r="D97" t="s">
        <v>103</v>
      </c>
      <c r="E97" t="s">
        <v>106</v>
      </c>
      <c r="F97" t="s">
        <v>105</v>
      </c>
      <c r="G97">
        <v>0</v>
      </c>
      <c r="H97">
        <v>2E+20</v>
      </c>
      <c r="I97">
        <v>0</v>
      </c>
      <c r="J97">
        <v>0</v>
      </c>
      <c r="K97">
        <v>0</v>
      </c>
      <c r="L97">
        <v>0</v>
      </c>
      <c r="M9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97" s="5" cm="1">
        <f t="array" ref="N97">MAX(IF((ProjectInfoTable[ProjectName]=ContinuousStatsTable[[#This Row],[ProjectName]]),(ProjectInfoTable[ProjectName]=ContinuousStatsTable[[#This Row],[ProjectName]])*ProjectInfoTable[NumberOfReplications]))</f>
        <v>50</v>
      </c>
      <c r="O97" s="5" cm="1">
        <f t="array" ref="O97">IFERROR(AVERAGE(IF((ContinuousStatsTable[GroupByKey]=ContinuousStatsTable[[#This Row],[GroupByKey]]),(ContinuousStatsTable[GroupByKey]=ContinuousStatsTable[[#This Row],[GroupByKey]])*ContinuousStatsTable[Average])),0)</f>
        <v>0</v>
      </c>
      <c r="P97" s="5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0</v>
      </c>
      <c r="Q97" s="5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7" s="5" cm="1">
        <f t="array" ref="S97">MIN(IF((ContinuousStatsTable[GroupByKey]=ContinuousStatsTable[[#This Row],[GroupByKey]]),(ContinuousStatsTable[GroupByKey]=ContinuousStatsTable[[#This Row],[GroupByKey]])*ContinuousStatsTable[Average]))</f>
        <v>0</v>
      </c>
      <c r="T97" s="5" cm="1">
        <f t="array" ref="T97">MAX(IF((ContinuousStatsTable[GroupByKey]=ContinuousStatsTable[[#This Row],[GroupByKey]]),(ContinuousStatsTable[GroupByKey]=ContinuousStatsTable[[#This Row],[GroupByKey]])*ContinuousStatsTable[Average]))</f>
        <v>0</v>
      </c>
      <c r="U97" s="5">
        <f>IF((ContinuousStatsTable[[#This Row],[RepsRequested]]&gt;1),ContinuousStatsTable[[#This Row],[HalfWidth]],ContinuousStatsTable[[#This Row],[BatchMeansHalfWidth]])</f>
        <v>0</v>
      </c>
    </row>
    <row r="98" spans="1:21" x14ac:dyDescent="0.25">
      <c r="A98" t="s">
        <v>68</v>
      </c>
      <c r="B98" t="s">
        <v>70</v>
      </c>
      <c r="C98">
        <v>8</v>
      </c>
      <c r="D98" t="s">
        <v>103</v>
      </c>
      <c r="E98" t="s">
        <v>107</v>
      </c>
      <c r="F98" t="s">
        <v>105</v>
      </c>
      <c r="G98">
        <v>1</v>
      </c>
      <c r="H98">
        <v>2E+20</v>
      </c>
      <c r="I98">
        <v>1</v>
      </c>
      <c r="J98">
        <v>1</v>
      </c>
      <c r="K98">
        <v>1</v>
      </c>
      <c r="L98">
        <v>0</v>
      </c>
      <c r="M9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98" s="5" cm="1">
        <f t="array" ref="N98">MAX(IF((ProjectInfoTable[ProjectName]=ContinuousStatsTable[[#This Row],[ProjectName]]),(ProjectInfoTable[ProjectName]=ContinuousStatsTable[[#This Row],[ProjectName]])*ProjectInfoTable[NumberOfReplications]))</f>
        <v>50</v>
      </c>
      <c r="O98" s="5" cm="1">
        <f t="array" ref="O98">IFERROR(AVERAGE(IF((ContinuousStatsTable[GroupByKey]=ContinuousStatsTable[[#This Row],[GroupByKey]]),(ContinuousStatsTable[GroupByKey]=ContinuousStatsTable[[#This Row],[GroupByKey]])*ContinuousStatsTable[Average])),0)</f>
        <v>1</v>
      </c>
      <c r="P98" s="5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0</v>
      </c>
      <c r="Q98" s="5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8" s="5" cm="1">
        <f t="array" ref="S98">MIN(IF((ContinuousStatsTable[GroupByKey]=ContinuousStatsTable[[#This Row],[GroupByKey]]),(ContinuousStatsTable[GroupByKey]=ContinuousStatsTable[[#This Row],[GroupByKey]])*ContinuousStatsTable[Average]))</f>
        <v>1</v>
      </c>
      <c r="T98" s="5" cm="1">
        <f t="array" ref="T98">MAX(IF((ContinuousStatsTable[GroupByKey]=ContinuousStatsTable[[#This Row],[GroupByKey]]),(ContinuousStatsTable[GroupByKey]=ContinuousStatsTable[[#This Row],[GroupByKey]])*ContinuousStatsTable[Average]))</f>
        <v>1</v>
      </c>
      <c r="U98" s="5">
        <f>IF((ContinuousStatsTable[[#This Row],[RepsRequested]]&gt;1),ContinuousStatsTable[[#This Row],[HalfWidth]],ContinuousStatsTable[[#This Row],[BatchMeansHalfWidth]])</f>
        <v>0</v>
      </c>
    </row>
    <row r="99" spans="1:21" x14ac:dyDescent="0.25">
      <c r="A99" t="s">
        <v>68</v>
      </c>
      <c r="B99" t="s">
        <v>70</v>
      </c>
      <c r="C99">
        <v>8</v>
      </c>
      <c r="D99" t="s">
        <v>108</v>
      </c>
      <c r="E99" t="s">
        <v>104</v>
      </c>
      <c r="F99" t="s">
        <v>105</v>
      </c>
      <c r="G99">
        <v>0.82853154619275804</v>
      </c>
      <c r="H99">
        <v>4.2132112884434803E-2</v>
      </c>
      <c r="I99">
        <v>0</v>
      </c>
      <c r="J99">
        <v>1</v>
      </c>
      <c r="K99">
        <v>1</v>
      </c>
      <c r="L99">
        <v>0</v>
      </c>
      <c r="M9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99" s="5" cm="1">
        <f t="array" ref="N99">MAX(IF((ProjectInfoTable[ProjectName]=ContinuousStatsTable[[#This Row],[ProjectName]]),(ProjectInfoTable[ProjectName]=ContinuousStatsTable[[#This Row],[ProjectName]])*ProjectInfoTable[NumberOfReplications]))</f>
        <v>50</v>
      </c>
      <c r="O99" s="5" cm="1">
        <f t="array" ref="O99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99" s="5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99" s="5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99" s="5" cm="1">
        <f t="array" ref="S99">MIN(IF((ContinuousStatsTable[GroupByKey]=ContinuousStatsTable[[#This Row],[GroupByKey]]),(ContinuousStatsTable[GroupByKey]=ContinuousStatsTable[[#This Row],[GroupByKey]])*ContinuousStatsTable[Average]))</f>
        <v>0.79765986915169196</v>
      </c>
      <c r="T99" s="5" cm="1">
        <f t="array" ref="T99">MAX(IF((ContinuousStatsTable[GroupByKey]=ContinuousStatsTable[[#This Row],[GroupByKey]]),(ContinuousStatsTable[GroupByKey]=ContinuousStatsTable[[#This Row],[GroupByKey]])*ContinuousStatsTable[Average]))</f>
        <v>0.86520865024807903</v>
      </c>
      <c r="U99" s="5">
        <f>IF((ContinuousStatsTable[[#This Row],[RepsRequested]]&gt;1),ContinuousStatsTable[[#This Row],[HalfWidth]],ContinuousStatsTable[[#This Row],[BatchMeansHalfWidth]])</f>
        <v>4.6132915210358458E-3</v>
      </c>
    </row>
    <row r="100" spans="1:21" x14ac:dyDescent="0.25">
      <c r="A100" t="s">
        <v>68</v>
      </c>
      <c r="B100" t="s">
        <v>70</v>
      </c>
      <c r="C100">
        <v>8</v>
      </c>
      <c r="D100" t="s">
        <v>108</v>
      </c>
      <c r="E100" t="s">
        <v>106</v>
      </c>
      <c r="F100" t="s">
        <v>105</v>
      </c>
      <c r="G100">
        <v>2.4855946385782701</v>
      </c>
      <c r="H100">
        <v>0.12639633865330399</v>
      </c>
      <c r="I100">
        <v>0</v>
      </c>
      <c r="J100">
        <v>3</v>
      </c>
      <c r="K100">
        <v>3</v>
      </c>
      <c r="L100">
        <v>0</v>
      </c>
      <c r="M10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00" s="5" cm="1">
        <f t="array" ref="N100">MAX(IF((ProjectInfoTable[ProjectName]=ContinuousStatsTable[[#This Row],[ProjectName]]),(ProjectInfoTable[ProjectName]=ContinuousStatsTable[[#This Row],[ProjectName]])*ProjectInfoTable[NumberOfReplications]))</f>
        <v>50</v>
      </c>
      <c r="O100" s="5" cm="1">
        <f t="array" ref="O100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100" s="5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100" s="5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100" s="5" cm="1">
        <f t="array" ref="S100">MIN(IF((ContinuousStatsTable[GroupByKey]=ContinuousStatsTable[[#This Row],[GroupByKey]]),(ContinuousStatsTable[GroupByKey]=ContinuousStatsTable[[#This Row],[GroupByKey]])*ContinuousStatsTable[Average]))</f>
        <v>2.39297960745508</v>
      </c>
      <c r="T100" s="5" cm="1">
        <f t="array" ref="T100">MAX(IF((ContinuousStatsTable[GroupByKey]=ContinuousStatsTable[[#This Row],[GroupByKey]]),(ContinuousStatsTable[GroupByKey]=ContinuousStatsTable[[#This Row],[GroupByKey]])*ContinuousStatsTable[Average]))</f>
        <v>2.5956259507442399</v>
      </c>
      <c r="U100" s="5">
        <f>IF((ContinuousStatsTable[[#This Row],[RepsRequested]]&gt;1),ContinuousStatsTable[[#This Row],[HalfWidth]],ContinuousStatsTable[[#This Row],[BatchMeansHalfWidth]])</f>
        <v>1.3839874563107367E-2</v>
      </c>
    </row>
    <row r="101" spans="1:21" x14ac:dyDescent="0.25">
      <c r="A101" t="s">
        <v>68</v>
      </c>
      <c r="B101" t="s">
        <v>70</v>
      </c>
      <c r="C101">
        <v>8</v>
      </c>
      <c r="D101" t="s">
        <v>108</v>
      </c>
      <c r="E101" t="s">
        <v>107</v>
      </c>
      <c r="F101" t="s">
        <v>105</v>
      </c>
      <c r="G101">
        <v>3</v>
      </c>
      <c r="H101">
        <v>2E+20</v>
      </c>
      <c r="I101">
        <v>3</v>
      </c>
      <c r="J101">
        <v>3</v>
      </c>
      <c r="K101">
        <v>3</v>
      </c>
      <c r="L101">
        <v>0</v>
      </c>
      <c r="M10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01" s="5" cm="1">
        <f t="array" ref="N101">MAX(IF((ProjectInfoTable[ProjectName]=ContinuousStatsTable[[#This Row],[ProjectName]]),(ProjectInfoTable[ProjectName]=ContinuousStatsTable[[#This Row],[ProjectName]])*ProjectInfoTable[NumberOfReplications]))</f>
        <v>50</v>
      </c>
      <c r="O101" s="5" cm="1">
        <f t="array" ref="O101">IFERROR(AVERAGE(IF((ContinuousStatsTable[GroupByKey]=ContinuousStatsTable[[#This Row],[GroupByKey]]),(ContinuousStatsTable[GroupByKey]=ContinuousStatsTable[[#This Row],[GroupByKey]])*ContinuousStatsTable[Average])),0)</f>
        <v>3</v>
      </c>
      <c r="P101" s="5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</v>
      </c>
      <c r="Q101" s="5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1" s="5" cm="1">
        <f t="array" ref="S101">MIN(IF((ContinuousStatsTable[GroupByKey]=ContinuousStatsTable[[#This Row],[GroupByKey]]),(ContinuousStatsTable[GroupByKey]=ContinuousStatsTable[[#This Row],[GroupByKey]])*ContinuousStatsTable[Average]))</f>
        <v>3</v>
      </c>
      <c r="T101" s="5" cm="1">
        <f t="array" ref="T101">MAX(IF((ContinuousStatsTable[GroupByKey]=ContinuousStatsTable[[#This Row],[GroupByKey]]),(ContinuousStatsTable[GroupByKey]=ContinuousStatsTable[[#This Row],[GroupByKey]])*ContinuousStatsTable[Average]))</f>
        <v>3</v>
      </c>
      <c r="U101" s="5">
        <f>IF((ContinuousStatsTable[[#This Row],[RepsRequested]]&gt;1),ContinuousStatsTable[[#This Row],[HalfWidth]],ContinuousStatsTable[[#This Row],[BatchMeansHalfWidth]])</f>
        <v>0</v>
      </c>
    </row>
    <row r="102" spans="1:21" x14ac:dyDescent="0.25">
      <c r="A102" t="s">
        <v>68</v>
      </c>
      <c r="B102" t="s">
        <v>70</v>
      </c>
      <c r="C102">
        <v>8</v>
      </c>
      <c r="D102" t="s">
        <v>100</v>
      </c>
      <c r="E102" t="s">
        <v>101</v>
      </c>
      <c r="F102" t="s">
        <v>81</v>
      </c>
      <c r="G102">
        <v>0.27283408027177702</v>
      </c>
      <c r="H102">
        <v>2E+20</v>
      </c>
      <c r="I102">
        <v>0</v>
      </c>
      <c r="J102">
        <v>3</v>
      </c>
      <c r="K102">
        <v>1</v>
      </c>
      <c r="L102">
        <v>0</v>
      </c>
      <c r="M102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02" s="5" cm="1">
        <f t="array" ref="N102">MAX(IF((ProjectInfoTable[ProjectName]=ContinuousStatsTable[[#This Row],[ProjectName]]),(ProjectInfoTable[ProjectName]=ContinuousStatsTable[[#This Row],[ProjectName]])*ProjectInfoTable[NumberOfReplications]))</f>
        <v>50</v>
      </c>
      <c r="O102" s="5" cm="1">
        <f t="array" ref="O102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102" s="5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102" s="5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102" s="5" cm="1">
        <f t="array" ref="S102">MIN(IF((ContinuousStatsTable[GroupByKey]=ContinuousStatsTable[[#This Row],[GroupByKey]]),(ContinuousStatsTable[GroupByKey]=ContinuousStatsTable[[#This Row],[GroupByKey]])*ContinuousStatsTable[Average]))</f>
        <v>9.9137644846310199E-2</v>
      </c>
      <c r="T102" s="5" cm="1">
        <f t="array" ref="T102">MAX(IF((ContinuousStatsTable[GroupByKey]=ContinuousStatsTable[[#This Row],[GroupByKey]]),(ContinuousStatsTable[GroupByKey]=ContinuousStatsTable[[#This Row],[GroupByKey]])*ContinuousStatsTable[Average]))</f>
        <v>0.36895369110857401</v>
      </c>
      <c r="U102" s="5">
        <f>IF((ContinuousStatsTable[[#This Row],[RepsRequested]]&gt;1),ContinuousStatsTable[[#This Row],[HalfWidth]],ContinuousStatsTable[[#This Row],[BatchMeansHalfWidth]])</f>
        <v>1.3334817194682118E-2</v>
      </c>
    </row>
    <row r="103" spans="1:21" x14ac:dyDescent="0.25">
      <c r="A103" t="s">
        <v>68</v>
      </c>
      <c r="B103" t="s">
        <v>70</v>
      </c>
      <c r="C103">
        <v>8</v>
      </c>
      <c r="D103" t="s">
        <v>109</v>
      </c>
      <c r="E103" t="s">
        <v>104</v>
      </c>
      <c r="F103" t="s">
        <v>105</v>
      </c>
      <c r="G103">
        <v>0.80549277380892303</v>
      </c>
      <c r="H103">
        <v>3.9153300352614599E-2</v>
      </c>
      <c r="I103">
        <v>0</v>
      </c>
      <c r="J103">
        <v>1</v>
      </c>
      <c r="K103">
        <v>1</v>
      </c>
      <c r="L103">
        <v>0</v>
      </c>
      <c r="M103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03" s="5" cm="1">
        <f t="array" ref="N103">MAX(IF((ProjectInfoTable[ProjectName]=ContinuousStatsTable[[#This Row],[ProjectName]]),(ProjectInfoTable[ProjectName]=ContinuousStatsTable[[#This Row],[ProjectName]])*ProjectInfoTable[NumberOfReplications]))</f>
        <v>50</v>
      </c>
      <c r="O103" s="5" cm="1">
        <f t="array" ref="O103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103" s="5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103" s="5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103" s="5" cm="1">
        <f t="array" ref="S103">MIN(IF((ContinuousStatsTable[GroupByKey]=ContinuousStatsTable[[#This Row],[GroupByKey]]),(ContinuousStatsTable[GroupByKey]=ContinuousStatsTable[[#This Row],[GroupByKey]])*ContinuousStatsTable[Average]))</f>
        <v>0.75076558501961799</v>
      </c>
      <c r="T103" s="5" cm="1">
        <f t="array" ref="T103">MAX(IF((ContinuousStatsTable[GroupByKey]=ContinuousStatsTable[[#This Row],[GroupByKey]]),(ContinuousStatsTable[GroupByKey]=ContinuousStatsTable[[#This Row],[GroupByKey]])*ContinuousStatsTable[Average]))</f>
        <v>0.80927528725051701</v>
      </c>
      <c r="U103" s="5">
        <f>IF((ContinuousStatsTable[[#This Row],[RepsRequested]]&gt;1),ContinuousStatsTable[[#This Row],[HalfWidth]],ContinuousStatsTable[[#This Row],[BatchMeansHalfWidth]])</f>
        <v>4.4075088480020263E-3</v>
      </c>
    </row>
    <row r="104" spans="1:21" x14ac:dyDescent="0.25">
      <c r="A104" t="s">
        <v>68</v>
      </c>
      <c r="B104" t="s">
        <v>70</v>
      </c>
      <c r="C104">
        <v>8</v>
      </c>
      <c r="D104" t="s">
        <v>109</v>
      </c>
      <c r="E104" t="s">
        <v>106</v>
      </c>
      <c r="F104" t="s">
        <v>105</v>
      </c>
      <c r="G104">
        <v>1.6109855476178501</v>
      </c>
      <c r="H104">
        <v>7.8306600705229198E-2</v>
      </c>
      <c r="I104">
        <v>0</v>
      </c>
      <c r="J104">
        <v>2</v>
      </c>
      <c r="K104">
        <v>2</v>
      </c>
      <c r="L104">
        <v>0</v>
      </c>
      <c r="M104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04" s="5" cm="1">
        <f t="array" ref="N104">MAX(IF((ProjectInfoTable[ProjectName]=ContinuousStatsTable[[#This Row],[ProjectName]]),(ProjectInfoTable[ProjectName]=ContinuousStatsTable[[#This Row],[ProjectName]])*ProjectInfoTable[NumberOfReplications]))</f>
        <v>50</v>
      </c>
      <c r="O104" s="5" cm="1">
        <f t="array" ref="O104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104" s="5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104" s="5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104" s="5" cm="1">
        <f t="array" ref="S104">MIN(IF((ContinuousStatsTable[GroupByKey]=ContinuousStatsTable[[#This Row],[GroupByKey]]),(ContinuousStatsTable[GroupByKey]=ContinuousStatsTable[[#This Row],[GroupByKey]])*ContinuousStatsTable[Average]))</f>
        <v>1.50153117003924</v>
      </c>
      <c r="T104" s="5" cm="1">
        <f t="array" ref="T104">MAX(IF((ContinuousStatsTable[GroupByKey]=ContinuousStatsTable[[#This Row],[GroupByKey]]),(ContinuousStatsTable[GroupByKey]=ContinuousStatsTable[[#This Row],[GroupByKey]])*ContinuousStatsTable[Average]))</f>
        <v>1.61855057450103</v>
      </c>
      <c r="U104" s="5">
        <f>IF((ContinuousStatsTable[[#This Row],[RepsRequested]]&gt;1),ContinuousStatsTable[[#This Row],[HalfWidth]],ContinuousStatsTable[[#This Row],[BatchMeansHalfWidth]])</f>
        <v>8.8150176960040336E-3</v>
      </c>
    </row>
    <row r="105" spans="1:21" x14ac:dyDescent="0.25">
      <c r="A105" t="s">
        <v>68</v>
      </c>
      <c r="B105" t="s">
        <v>70</v>
      </c>
      <c r="C105">
        <v>8</v>
      </c>
      <c r="D105" t="s">
        <v>109</v>
      </c>
      <c r="E105" t="s">
        <v>107</v>
      </c>
      <c r="F105" t="s">
        <v>105</v>
      </c>
      <c r="G105">
        <v>2</v>
      </c>
      <c r="H105">
        <v>2E+20</v>
      </c>
      <c r="I105">
        <v>2</v>
      </c>
      <c r="J105">
        <v>2</v>
      </c>
      <c r="K105">
        <v>2</v>
      </c>
      <c r="L105">
        <v>0</v>
      </c>
      <c r="M105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05" s="5" cm="1">
        <f t="array" ref="N105">MAX(IF((ProjectInfoTable[ProjectName]=ContinuousStatsTable[[#This Row],[ProjectName]]),(ProjectInfoTable[ProjectName]=ContinuousStatsTable[[#This Row],[ProjectName]])*ProjectInfoTable[NumberOfReplications]))</f>
        <v>50</v>
      </c>
      <c r="O105" s="5" cm="1">
        <f t="array" ref="O105">IFERROR(AVERAGE(IF((ContinuousStatsTable[GroupByKey]=ContinuousStatsTable[[#This Row],[GroupByKey]]),(ContinuousStatsTable[GroupByKey]=ContinuousStatsTable[[#This Row],[GroupByKey]])*ContinuousStatsTable[Average])),0)</f>
        <v>2</v>
      </c>
      <c r="P105" s="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s="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s="5" cm="1">
        <f t="array" ref="S105">MIN(IF((ContinuousStatsTable[GroupByKey]=ContinuousStatsTable[[#This Row],[GroupByKey]]),(ContinuousStatsTable[GroupByKey]=ContinuousStatsTable[[#This Row],[GroupByKey]])*ContinuousStatsTable[Average]))</f>
        <v>2</v>
      </c>
      <c r="T105" s="5" cm="1">
        <f t="array" ref="T105">MAX(IF((ContinuousStatsTable[GroupByKey]=ContinuousStatsTable[[#This Row],[GroupByKey]]),(ContinuousStatsTable[GroupByKey]=ContinuousStatsTable[[#This Row],[GroupByKey]])*ContinuousStatsTable[Average]))</f>
        <v>2</v>
      </c>
      <c r="U105" s="5">
        <f>IF((ContinuousStatsTable[[#This Row],[RepsRequested]]&gt;1),ContinuousStatsTable[[#This Row],[HalfWidth]],ContinuousStatsTable[[#This Row],[BatchMeansHalfWidth]])</f>
        <v>0</v>
      </c>
    </row>
    <row r="106" spans="1:21" x14ac:dyDescent="0.25">
      <c r="A106" t="s">
        <v>68</v>
      </c>
      <c r="B106" t="s">
        <v>70</v>
      </c>
      <c r="C106">
        <v>9</v>
      </c>
      <c r="D106" t="s">
        <v>79</v>
      </c>
      <c r="E106" t="s">
        <v>101</v>
      </c>
      <c r="F106" t="s">
        <v>81</v>
      </c>
      <c r="G106">
        <v>2.3342183792392801E-3</v>
      </c>
      <c r="H106">
        <v>2E+20</v>
      </c>
      <c r="I106">
        <v>0</v>
      </c>
      <c r="J106">
        <v>1</v>
      </c>
      <c r="K106">
        <v>0</v>
      </c>
      <c r="L106">
        <v>0</v>
      </c>
      <c r="M106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06" s="5" cm="1">
        <f t="array" ref="N106">MAX(IF((ProjectInfoTable[ProjectName]=ContinuousStatsTable[[#This Row],[ProjectName]]),(ProjectInfoTable[ProjectName]=ContinuousStatsTable[[#This Row],[ProjectName]])*ProjectInfoTable[NumberOfReplications]))</f>
        <v>50</v>
      </c>
      <c r="O106" s="5" cm="1">
        <f t="array" ref="O106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106" s="5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106" s="5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106" s="5" cm="1">
        <f t="array" ref="S106">MIN(IF((ContinuousStatsTable[GroupByKey]=ContinuousStatsTable[[#This Row],[GroupByKey]]),(ContinuousStatsTable[GroupByKey]=ContinuousStatsTable[[#This Row],[GroupByKey]])*ContinuousStatsTable[Average]))</f>
        <v>1.4504144806982299E-4</v>
      </c>
      <c r="T106" s="5" cm="1">
        <f t="array" ref="T106">MAX(IF((ContinuousStatsTable[GroupByKey]=ContinuousStatsTable[[#This Row],[GroupByKey]]),(ContinuousStatsTable[GroupByKey]=ContinuousStatsTable[[#This Row],[GroupByKey]])*ContinuousStatsTable[Average]))</f>
        <v>2.1326113129299901E-2</v>
      </c>
      <c r="U106" s="5">
        <f>IF((ContinuousStatsTable[[#This Row],[RepsRequested]]&gt;1),ContinuousStatsTable[[#This Row],[HalfWidth]],ContinuousStatsTable[[#This Row],[BatchMeansHalfWidth]])</f>
        <v>1.2980086891140777E-3</v>
      </c>
    </row>
    <row r="107" spans="1:21" x14ac:dyDescent="0.25">
      <c r="A107" t="s">
        <v>68</v>
      </c>
      <c r="B107" t="s">
        <v>70</v>
      </c>
      <c r="C107">
        <v>9</v>
      </c>
      <c r="D107" t="s">
        <v>84</v>
      </c>
      <c r="E107" t="s">
        <v>101</v>
      </c>
      <c r="F107" t="s">
        <v>81</v>
      </c>
      <c r="G107">
        <v>4.3587330292543101E-2</v>
      </c>
      <c r="H107">
        <v>2E+20</v>
      </c>
      <c r="I107">
        <v>0</v>
      </c>
      <c r="J107">
        <v>2</v>
      </c>
      <c r="K107">
        <v>0</v>
      </c>
      <c r="L107">
        <v>0</v>
      </c>
      <c r="M107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07" s="5" cm="1">
        <f t="array" ref="N107">MAX(IF((ProjectInfoTable[ProjectName]=ContinuousStatsTable[[#This Row],[ProjectName]]),(ProjectInfoTable[ProjectName]=ContinuousStatsTable[[#This Row],[ProjectName]])*ProjectInfoTable[NumberOfReplications]))</f>
        <v>50</v>
      </c>
      <c r="O107" s="5" cm="1">
        <f t="array" ref="O107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107" s="5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107" s="5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107" s="5" cm="1">
        <f t="array" ref="S107">MIN(IF((ContinuousStatsTable[GroupByKey]=ContinuousStatsTable[[#This Row],[GroupByKey]]),(ContinuousStatsTable[GroupByKey]=ContinuousStatsTable[[#This Row],[GroupByKey]])*ContinuousStatsTable[Average]))</f>
        <v>2.9159454357356899E-2</v>
      </c>
      <c r="T107" s="5" cm="1">
        <f t="array" ref="T107">MAX(IF((ContinuousStatsTable[GroupByKey]=ContinuousStatsTable[[#This Row],[GroupByKey]]),(ContinuousStatsTable[GroupByKey]=ContinuousStatsTable[[#This Row],[GroupByKey]])*ContinuousStatsTable[Average]))</f>
        <v>0.14757504287835599</v>
      </c>
      <c r="U107" s="5">
        <f>IF((ContinuousStatsTable[[#This Row],[RepsRequested]]&gt;1),ContinuousStatsTable[[#This Row],[HalfWidth]],ContinuousStatsTable[[#This Row],[BatchMeansHalfWidth]])</f>
        <v>7.2842344795549423E-3</v>
      </c>
    </row>
    <row r="108" spans="1:21" x14ac:dyDescent="0.25">
      <c r="A108" t="s">
        <v>68</v>
      </c>
      <c r="B108" t="s">
        <v>70</v>
      </c>
      <c r="C108">
        <v>9</v>
      </c>
      <c r="D108" t="s">
        <v>85</v>
      </c>
      <c r="E108" t="s">
        <v>102</v>
      </c>
      <c r="F108" t="s">
        <v>87</v>
      </c>
      <c r="G108">
        <v>2.6380102811538899</v>
      </c>
      <c r="H108">
        <v>0.14021068584975499</v>
      </c>
      <c r="I108">
        <v>0</v>
      </c>
      <c r="J108">
        <v>6</v>
      </c>
      <c r="K108">
        <v>3</v>
      </c>
      <c r="L108">
        <v>0</v>
      </c>
      <c r="M108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08" s="5" cm="1">
        <f t="array" ref="N108">MAX(IF((ProjectInfoTable[ProjectName]=ContinuousStatsTable[[#This Row],[ProjectName]]),(ProjectInfoTable[ProjectName]=ContinuousStatsTable[[#This Row],[ProjectName]])*ProjectInfoTable[NumberOfReplications]))</f>
        <v>50</v>
      </c>
      <c r="O108" s="5" cm="1">
        <f t="array" ref="O108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108" s="5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108" s="5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108" s="5" cm="1">
        <f t="array" ref="S108">MIN(IF((ContinuousStatsTable[GroupByKey]=ContinuousStatsTable[[#This Row],[GroupByKey]]),(ContinuousStatsTable[GroupByKey]=ContinuousStatsTable[[#This Row],[GroupByKey]])*ContinuousStatsTable[Average]))</f>
        <v>2.5364145931977098</v>
      </c>
      <c r="T108" s="5" cm="1">
        <f t="array" ref="T108">MAX(IF((ContinuousStatsTable[GroupByKey]=ContinuousStatsTable[[#This Row],[GroupByKey]]),(ContinuousStatsTable[GroupByKey]=ContinuousStatsTable[[#This Row],[GroupByKey]])*ContinuousStatsTable[Average]))</f>
        <v>3.0583425338020498</v>
      </c>
      <c r="U108" s="5">
        <f>IF((ContinuousStatsTable[[#This Row],[RepsRequested]]&gt;1),ContinuousStatsTable[[#This Row],[HalfWidth]],ContinuousStatsTable[[#This Row],[BatchMeansHalfWidth]])</f>
        <v>3.1226073401865992E-2</v>
      </c>
    </row>
    <row r="109" spans="1:21" x14ac:dyDescent="0.25">
      <c r="A109" t="s">
        <v>68</v>
      </c>
      <c r="B109" t="s">
        <v>70</v>
      </c>
      <c r="C109">
        <v>9</v>
      </c>
      <c r="D109" t="s">
        <v>103</v>
      </c>
      <c r="E109" t="s">
        <v>104</v>
      </c>
      <c r="F109" t="s">
        <v>105</v>
      </c>
      <c r="G109">
        <v>0</v>
      </c>
      <c r="H109">
        <v>2E+20</v>
      </c>
      <c r="I109">
        <v>0</v>
      </c>
      <c r="J109">
        <v>0</v>
      </c>
      <c r="K109">
        <v>0</v>
      </c>
      <c r="L109">
        <v>0</v>
      </c>
      <c r="M109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09" s="5" cm="1">
        <f t="array" ref="N109">MAX(IF((ProjectInfoTable[ProjectName]=ContinuousStatsTable[[#This Row],[ProjectName]]),(ProjectInfoTable[ProjectName]=ContinuousStatsTable[[#This Row],[ProjectName]])*ProjectInfoTable[NumberOfReplications]))</f>
        <v>50</v>
      </c>
      <c r="O109" s="5" cm="1">
        <f t="array" ref="O109">IFERROR(AVERAGE(IF((ContinuousStatsTable[GroupByKey]=ContinuousStatsTable[[#This Row],[GroupByKey]]),(ContinuousStatsTable[GroupByKey]=ContinuousStatsTable[[#This Row],[GroupByKey]])*ContinuousStatsTable[Average])),0)</f>
        <v>0</v>
      </c>
      <c r="P109" s="5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</v>
      </c>
      <c r="Q109" s="5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9" s="5" cm="1">
        <f t="array" ref="S109">MIN(IF((ContinuousStatsTable[GroupByKey]=ContinuousStatsTable[[#This Row],[GroupByKey]]),(ContinuousStatsTable[GroupByKey]=ContinuousStatsTable[[#This Row],[GroupByKey]])*ContinuousStatsTable[Average]))</f>
        <v>0</v>
      </c>
      <c r="T109" s="5" cm="1">
        <f t="array" ref="T109">MAX(IF((ContinuousStatsTable[GroupByKey]=ContinuousStatsTable[[#This Row],[GroupByKey]]),(ContinuousStatsTable[GroupByKey]=ContinuousStatsTable[[#This Row],[GroupByKey]])*ContinuousStatsTable[Average]))</f>
        <v>0</v>
      </c>
      <c r="U109" s="5">
        <f>IF((ContinuousStatsTable[[#This Row],[RepsRequested]]&gt;1),ContinuousStatsTable[[#This Row],[HalfWidth]],ContinuousStatsTable[[#This Row],[BatchMeansHalfWidth]])</f>
        <v>0</v>
      </c>
    </row>
    <row r="110" spans="1:21" x14ac:dyDescent="0.25">
      <c r="A110" t="s">
        <v>68</v>
      </c>
      <c r="B110" t="s">
        <v>70</v>
      </c>
      <c r="C110">
        <v>9</v>
      </c>
      <c r="D110" t="s">
        <v>103</v>
      </c>
      <c r="E110" t="s">
        <v>106</v>
      </c>
      <c r="F110" t="s">
        <v>105</v>
      </c>
      <c r="G110">
        <v>0</v>
      </c>
      <c r="H110">
        <v>2E+20</v>
      </c>
      <c r="I110">
        <v>0</v>
      </c>
      <c r="J110">
        <v>0</v>
      </c>
      <c r="K110">
        <v>0</v>
      </c>
      <c r="L110">
        <v>0</v>
      </c>
      <c r="M11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10" s="5" cm="1">
        <f t="array" ref="N110">MAX(IF((ProjectInfoTable[ProjectName]=ContinuousStatsTable[[#This Row],[ProjectName]]),(ProjectInfoTable[ProjectName]=ContinuousStatsTable[[#This Row],[ProjectName]])*ProjectInfoTable[NumberOfReplications]))</f>
        <v>50</v>
      </c>
      <c r="O110" s="5" cm="1">
        <f t="array" ref="O110">IFERROR(AVERAGE(IF((ContinuousStatsTable[GroupByKey]=ContinuousStatsTable[[#This Row],[GroupByKey]]),(ContinuousStatsTable[GroupByKey]=ContinuousStatsTable[[#This Row],[GroupByKey]])*ContinuousStatsTable[Average])),0)</f>
        <v>0</v>
      </c>
      <c r="P110" s="5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s="5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s="5" cm="1">
        <f t="array" ref="S110">MIN(IF((ContinuousStatsTable[GroupByKey]=ContinuousStatsTable[[#This Row],[GroupByKey]]),(ContinuousStatsTable[GroupByKey]=ContinuousStatsTable[[#This Row],[GroupByKey]])*ContinuousStatsTable[Average]))</f>
        <v>0</v>
      </c>
      <c r="T110" s="5" cm="1">
        <f t="array" ref="T110">MAX(IF((ContinuousStatsTable[GroupByKey]=ContinuousStatsTable[[#This Row],[GroupByKey]]),(ContinuousStatsTable[GroupByKey]=ContinuousStatsTable[[#This Row],[GroupByKey]])*ContinuousStatsTable[Average]))</f>
        <v>0</v>
      </c>
      <c r="U110" s="5">
        <f>IF((ContinuousStatsTable[[#This Row],[RepsRequested]]&gt;1),ContinuousStatsTable[[#This Row],[HalfWidth]],ContinuousStatsTable[[#This Row],[BatchMeansHalfWidth]])</f>
        <v>0</v>
      </c>
    </row>
    <row r="111" spans="1:21" x14ac:dyDescent="0.25">
      <c r="A111" t="s">
        <v>68</v>
      </c>
      <c r="B111" t="s">
        <v>70</v>
      </c>
      <c r="C111">
        <v>9</v>
      </c>
      <c r="D111" t="s">
        <v>103</v>
      </c>
      <c r="E111" t="s">
        <v>107</v>
      </c>
      <c r="F111" t="s">
        <v>105</v>
      </c>
      <c r="G111">
        <v>1</v>
      </c>
      <c r="H111">
        <v>2E+20</v>
      </c>
      <c r="I111">
        <v>1</v>
      </c>
      <c r="J111">
        <v>1</v>
      </c>
      <c r="K111">
        <v>1</v>
      </c>
      <c r="L111">
        <v>0</v>
      </c>
      <c r="M11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11" s="5" cm="1">
        <f t="array" ref="N111">MAX(IF((ProjectInfoTable[ProjectName]=ContinuousStatsTable[[#This Row],[ProjectName]]),(ProjectInfoTable[ProjectName]=ContinuousStatsTable[[#This Row],[ProjectName]])*ProjectInfoTable[NumberOfReplications]))</f>
        <v>50</v>
      </c>
      <c r="O111" s="5" cm="1">
        <f t="array" ref="O111">IFERROR(AVERAGE(IF((ContinuousStatsTable[GroupByKey]=ContinuousStatsTable[[#This Row],[GroupByKey]]),(ContinuousStatsTable[GroupByKey]=ContinuousStatsTable[[#This Row],[GroupByKey]])*ContinuousStatsTable[Average])),0)</f>
        <v>1</v>
      </c>
      <c r="P111" s="5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</v>
      </c>
      <c r="Q111" s="5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1" s="5" cm="1">
        <f t="array" ref="S111">MIN(IF((ContinuousStatsTable[GroupByKey]=ContinuousStatsTable[[#This Row],[GroupByKey]]),(ContinuousStatsTable[GroupByKey]=ContinuousStatsTable[[#This Row],[GroupByKey]])*ContinuousStatsTable[Average]))</f>
        <v>1</v>
      </c>
      <c r="T111" s="5" cm="1">
        <f t="array" ref="T111">MAX(IF((ContinuousStatsTable[GroupByKey]=ContinuousStatsTable[[#This Row],[GroupByKey]]),(ContinuousStatsTable[GroupByKey]=ContinuousStatsTable[[#This Row],[GroupByKey]])*ContinuousStatsTable[Average]))</f>
        <v>1</v>
      </c>
      <c r="U111" s="5">
        <f>IF((ContinuousStatsTable[[#This Row],[RepsRequested]]&gt;1),ContinuousStatsTable[[#This Row],[HalfWidth]],ContinuousStatsTable[[#This Row],[BatchMeansHalfWidth]])</f>
        <v>0</v>
      </c>
    </row>
    <row r="112" spans="1:21" x14ac:dyDescent="0.25">
      <c r="A112" t="s">
        <v>68</v>
      </c>
      <c r="B112" t="s">
        <v>70</v>
      </c>
      <c r="C112">
        <v>9</v>
      </c>
      <c r="D112" t="s">
        <v>108</v>
      </c>
      <c r="E112" t="s">
        <v>104</v>
      </c>
      <c r="F112" t="s">
        <v>105</v>
      </c>
      <c r="G112">
        <v>0.82103494072309302</v>
      </c>
      <c r="H112">
        <v>2.7817697057577199E-2</v>
      </c>
      <c r="I112">
        <v>0</v>
      </c>
      <c r="J112">
        <v>1</v>
      </c>
      <c r="K112">
        <v>1</v>
      </c>
      <c r="L112">
        <v>0</v>
      </c>
      <c r="M11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12" s="5" cm="1">
        <f t="array" ref="N112">MAX(IF((ProjectInfoTable[ProjectName]=ContinuousStatsTable[[#This Row],[ProjectName]]),(ProjectInfoTable[ProjectName]=ContinuousStatsTable[[#This Row],[ProjectName]])*ProjectInfoTable[NumberOfReplications]))</f>
        <v>50</v>
      </c>
      <c r="O112" s="5" cm="1">
        <f t="array" ref="O112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112" s="5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112" s="5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112" s="5" cm="1">
        <f t="array" ref="S112">MIN(IF((ContinuousStatsTable[GroupByKey]=ContinuousStatsTable[[#This Row],[GroupByKey]]),(ContinuousStatsTable[GroupByKey]=ContinuousStatsTable[[#This Row],[GroupByKey]])*ContinuousStatsTable[Average]))</f>
        <v>0.79765986915169196</v>
      </c>
      <c r="T112" s="5" cm="1">
        <f t="array" ref="T112">MAX(IF((ContinuousStatsTable[GroupByKey]=ContinuousStatsTable[[#This Row],[GroupByKey]]),(ContinuousStatsTable[GroupByKey]=ContinuousStatsTable[[#This Row],[GroupByKey]])*ContinuousStatsTable[Average]))</f>
        <v>0.86520865024807903</v>
      </c>
      <c r="U112" s="5">
        <f>IF((ContinuousStatsTable[[#This Row],[RepsRequested]]&gt;1),ContinuousStatsTable[[#This Row],[HalfWidth]],ContinuousStatsTable[[#This Row],[BatchMeansHalfWidth]])</f>
        <v>4.6132915210358458E-3</v>
      </c>
    </row>
    <row r="113" spans="1:21" x14ac:dyDescent="0.25">
      <c r="A113" t="s">
        <v>68</v>
      </c>
      <c r="B113" t="s">
        <v>70</v>
      </c>
      <c r="C113">
        <v>9</v>
      </c>
      <c r="D113" t="s">
        <v>108</v>
      </c>
      <c r="E113" t="s">
        <v>106</v>
      </c>
      <c r="F113" t="s">
        <v>105</v>
      </c>
      <c r="G113">
        <v>2.4631048221692802</v>
      </c>
      <c r="H113">
        <v>8.3453091172731697E-2</v>
      </c>
      <c r="I113">
        <v>0</v>
      </c>
      <c r="J113">
        <v>3</v>
      </c>
      <c r="K113">
        <v>3</v>
      </c>
      <c r="L113">
        <v>0</v>
      </c>
      <c r="M11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13" s="5" cm="1">
        <f t="array" ref="N113">MAX(IF((ProjectInfoTable[ProjectName]=ContinuousStatsTable[[#This Row],[ProjectName]]),(ProjectInfoTable[ProjectName]=ContinuousStatsTable[[#This Row],[ProjectName]])*ProjectInfoTable[NumberOfReplications]))</f>
        <v>50</v>
      </c>
      <c r="O113" s="5" cm="1">
        <f t="array" ref="O113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113" s="5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113" s="5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113" s="5" cm="1">
        <f t="array" ref="S113">MIN(IF((ContinuousStatsTable[GroupByKey]=ContinuousStatsTable[[#This Row],[GroupByKey]]),(ContinuousStatsTable[GroupByKey]=ContinuousStatsTable[[#This Row],[GroupByKey]])*ContinuousStatsTable[Average]))</f>
        <v>2.39297960745508</v>
      </c>
      <c r="T113" s="5" cm="1">
        <f t="array" ref="T113">MAX(IF((ContinuousStatsTable[GroupByKey]=ContinuousStatsTable[[#This Row],[GroupByKey]]),(ContinuousStatsTable[GroupByKey]=ContinuousStatsTable[[#This Row],[GroupByKey]])*ContinuousStatsTable[Average]))</f>
        <v>2.5956259507442399</v>
      </c>
      <c r="U113" s="5">
        <f>IF((ContinuousStatsTable[[#This Row],[RepsRequested]]&gt;1),ContinuousStatsTable[[#This Row],[HalfWidth]],ContinuousStatsTable[[#This Row],[BatchMeansHalfWidth]])</f>
        <v>1.3839874563107367E-2</v>
      </c>
    </row>
    <row r="114" spans="1:21" x14ac:dyDescent="0.25">
      <c r="A114" t="s">
        <v>68</v>
      </c>
      <c r="B114" t="s">
        <v>70</v>
      </c>
      <c r="C114">
        <v>9</v>
      </c>
      <c r="D114" t="s">
        <v>108</v>
      </c>
      <c r="E114" t="s">
        <v>107</v>
      </c>
      <c r="F114" t="s">
        <v>105</v>
      </c>
      <c r="G114">
        <v>3</v>
      </c>
      <c r="H114">
        <v>2E+20</v>
      </c>
      <c r="I114">
        <v>3</v>
      </c>
      <c r="J114">
        <v>3</v>
      </c>
      <c r="K114">
        <v>3</v>
      </c>
      <c r="L114">
        <v>0</v>
      </c>
      <c r="M11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14" s="5" cm="1">
        <f t="array" ref="N114">MAX(IF((ProjectInfoTable[ProjectName]=ContinuousStatsTable[[#This Row],[ProjectName]]),(ProjectInfoTable[ProjectName]=ContinuousStatsTable[[#This Row],[ProjectName]])*ProjectInfoTable[NumberOfReplications]))</f>
        <v>50</v>
      </c>
      <c r="O114" s="5" cm="1">
        <f t="array" ref="O114">IFERROR(AVERAGE(IF((ContinuousStatsTable[GroupByKey]=ContinuousStatsTable[[#This Row],[GroupByKey]]),(ContinuousStatsTable[GroupByKey]=ContinuousStatsTable[[#This Row],[GroupByKey]])*ContinuousStatsTable[Average])),0)</f>
        <v>3</v>
      </c>
      <c r="P114" s="5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</v>
      </c>
      <c r="Q114" s="5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4" s="5" cm="1">
        <f t="array" ref="S114">MIN(IF((ContinuousStatsTable[GroupByKey]=ContinuousStatsTable[[#This Row],[GroupByKey]]),(ContinuousStatsTable[GroupByKey]=ContinuousStatsTable[[#This Row],[GroupByKey]])*ContinuousStatsTable[Average]))</f>
        <v>3</v>
      </c>
      <c r="T114" s="5" cm="1">
        <f t="array" ref="T114">MAX(IF((ContinuousStatsTable[GroupByKey]=ContinuousStatsTable[[#This Row],[GroupByKey]]),(ContinuousStatsTable[GroupByKey]=ContinuousStatsTable[[#This Row],[GroupByKey]])*ContinuousStatsTable[Average]))</f>
        <v>3</v>
      </c>
      <c r="U114" s="5">
        <f>IF((ContinuousStatsTable[[#This Row],[RepsRequested]]&gt;1),ContinuousStatsTable[[#This Row],[HalfWidth]],ContinuousStatsTable[[#This Row],[BatchMeansHalfWidth]])</f>
        <v>0</v>
      </c>
    </row>
    <row r="115" spans="1:21" x14ac:dyDescent="0.25">
      <c r="A115" t="s">
        <v>68</v>
      </c>
      <c r="B115" t="s">
        <v>70</v>
      </c>
      <c r="C115">
        <v>9</v>
      </c>
      <c r="D115" t="s">
        <v>100</v>
      </c>
      <c r="E115" t="s">
        <v>101</v>
      </c>
      <c r="F115" t="s">
        <v>81</v>
      </c>
      <c r="G115">
        <v>0.12898391031283299</v>
      </c>
      <c r="H115">
        <v>2E+20</v>
      </c>
      <c r="I115">
        <v>0</v>
      </c>
      <c r="J115">
        <v>2</v>
      </c>
      <c r="K115">
        <v>0</v>
      </c>
      <c r="L115">
        <v>0</v>
      </c>
      <c r="M115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15" s="5" cm="1">
        <f t="array" ref="N115">MAX(IF((ProjectInfoTable[ProjectName]=ContinuousStatsTable[[#This Row],[ProjectName]]),(ProjectInfoTable[ProjectName]=ContinuousStatsTable[[#This Row],[ProjectName]])*ProjectInfoTable[NumberOfReplications]))</f>
        <v>50</v>
      </c>
      <c r="O115" s="5" cm="1">
        <f t="array" ref="O115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115" s="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115" s="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115" s="5" cm="1">
        <f t="array" ref="S115">MIN(IF((ContinuousStatsTable[GroupByKey]=ContinuousStatsTable[[#This Row],[GroupByKey]]),(ContinuousStatsTable[GroupByKey]=ContinuousStatsTable[[#This Row],[GroupByKey]])*ContinuousStatsTable[Average]))</f>
        <v>9.9137644846310199E-2</v>
      </c>
      <c r="T115" s="5" cm="1">
        <f t="array" ref="T115">MAX(IF((ContinuousStatsTable[GroupByKey]=ContinuousStatsTable[[#This Row],[GroupByKey]]),(ContinuousStatsTable[GroupByKey]=ContinuousStatsTable[[#This Row],[GroupByKey]])*ContinuousStatsTable[Average]))</f>
        <v>0.36895369110857401</v>
      </c>
      <c r="U115" s="5">
        <f>IF((ContinuousStatsTable[[#This Row],[RepsRequested]]&gt;1),ContinuousStatsTable[[#This Row],[HalfWidth]],ContinuousStatsTable[[#This Row],[BatchMeansHalfWidth]])</f>
        <v>1.3334817194682118E-2</v>
      </c>
    </row>
    <row r="116" spans="1:21" x14ac:dyDescent="0.25">
      <c r="A116" t="s">
        <v>68</v>
      </c>
      <c r="B116" t="s">
        <v>70</v>
      </c>
      <c r="C116">
        <v>9</v>
      </c>
      <c r="D116" t="s">
        <v>109</v>
      </c>
      <c r="E116" t="s">
        <v>104</v>
      </c>
      <c r="F116" t="s">
        <v>105</v>
      </c>
      <c r="G116">
        <v>0.76470842962068397</v>
      </c>
      <c r="H116">
        <v>3.6841439708366203E-2</v>
      </c>
      <c r="I116">
        <v>0</v>
      </c>
      <c r="J116">
        <v>1</v>
      </c>
      <c r="K116">
        <v>1</v>
      </c>
      <c r="L116">
        <v>0</v>
      </c>
      <c r="M116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16" s="5" cm="1">
        <f t="array" ref="N116">MAX(IF((ProjectInfoTable[ProjectName]=ContinuousStatsTable[[#This Row],[ProjectName]]),(ProjectInfoTable[ProjectName]=ContinuousStatsTable[[#This Row],[ProjectName]])*ProjectInfoTable[NumberOfReplications]))</f>
        <v>50</v>
      </c>
      <c r="O116" s="5" cm="1">
        <f t="array" ref="O116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116" s="5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116" s="5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116" s="5" cm="1">
        <f t="array" ref="S116">MIN(IF((ContinuousStatsTable[GroupByKey]=ContinuousStatsTable[[#This Row],[GroupByKey]]),(ContinuousStatsTable[GroupByKey]=ContinuousStatsTable[[#This Row],[GroupByKey]])*ContinuousStatsTable[Average]))</f>
        <v>0.75076558501961799</v>
      </c>
      <c r="T116" s="5" cm="1">
        <f t="array" ref="T116">MAX(IF((ContinuousStatsTable[GroupByKey]=ContinuousStatsTable[[#This Row],[GroupByKey]]),(ContinuousStatsTable[GroupByKey]=ContinuousStatsTable[[#This Row],[GroupByKey]])*ContinuousStatsTable[Average]))</f>
        <v>0.80927528725051701</v>
      </c>
      <c r="U116" s="5">
        <f>IF((ContinuousStatsTable[[#This Row],[RepsRequested]]&gt;1),ContinuousStatsTable[[#This Row],[HalfWidth]],ContinuousStatsTable[[#This Row],[BatchMeansHalfWidth]])</f>
        <v>4.4075088480020263E-3</v>
      </c>
    </row>
    <row r="117" spans="1:21" x14ac:dyDescent="0.25">
      <c r="A117" t="s">
        <v>68</v>
      </c>
      <c r="B117" t="s">
        <v>70</v>
      </c>
      <c r="C117">
        <v>9</v>
      </c>
      <c r="D117" t="s">
        <v>109</v>
      </c>
      <c r="E117" t="s">
        <v>106</v>
      </c>
      <c r="F117" t="s">
        <v>105</v>
      </c>
      <c r="G117">
        <v>1.5294168592413699</v>
      </c>
      <c r="H117">
        <v>7.3682879416732405E-2</v>
      </c>
      <c r="I117">
        <v>0</v>
      </c>
      <c r="J117">
        <v>2</v>
      </c>
      <c r="K117">
        <v>2</v>
      </c>
      <c r="L117">
        <v>0</v>
      </c>
      <c r="M117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17" s="5" cm="1">
        <f t="array" ref="N117">MAX(IF((ProjectInfoTable[ProjectName]=ContinuousStatsTable[[#This Row],[ProjectName]]),(ProjectInfoTable[ProjectName]=ContinuousStatsTable[[#This Row],[ProjectName]])*ProjectInfoTable[NumberOfReplications]))</f>
        <v>50</v>
      </c>
      <c r="O117" s="5" cm="1">
        <f t="array" ref="O117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117" s="5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117" s="5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117" s="5" cm="1">
        <f t="array" ref="S117">MIN(IF((ContinuousStatsTable[GroupByKey]=ContinuousStatsTable[[#This Row],[GroupByKey]]),(ContinuousStatsTable[GroupByKey]=ContinuousStatsTable[[#This Row],[GroupByKey]])*ContinuousStatsTable[Average]))</f>
        <v>1.50153117003924</v>
      </c>
      <c r="T117" s="5" cm="1">
        <f t="array" ref="T117">MAX(IF((ContinuousStatsTable[GroupByKey]=ContinuousStatsTable[[#This Row],[GroupByKey]]),(ContinuousStatsTable[GroupByKey]=ContinuousStatsTable[[#This Row],[GroupByKey]])*ContinuousStatsTable[Average]))</f>
        <v>1.61855057450103</v>
      </c>
      <c r="U117" s="5">
        <f>IF((ContinuousStatsTable[[#This Row],[RepsRequested]]&gt;1),ContinuousStatsTable[[#This Row],[HalfWidth]],ContinuousStatsTable[[#This Row],[BatchMeansHalfWidth]])</f>
        <v>8.8150176960040336E-3</v>
      </c>
    </row>
    <row r="118" spans="1:21" x14ac:dyDescent="0.25">
      <c r="A118" t="s">
        <v>68</v>
      </c>
      <c r="B118" t="s">
        <v>70</v>
      </c>
      <c r="C118">
        <v>9</v>
      </c>
      <c r="D118" t="s">
        <v>109</v>
      </c>
      <c r="E118" t="s">
        <v>107</v>
      </c>
      <c r="F118" t="s">
        <v>105</v>
      </c>
      <c r="G118">
        <v>2</v>
      </c>
      <c r="H118">
        <v>2E+20</v>
      </c>
      <c r="I118">
        <v>2</v>
      </c>
      <c r="J118">
        <v>2</v>
      </c>
      <c r="K118">
        <v>2</v>
      </c>
      <c r="L118">
        <v>0</v>
      </c>
      <c r="M118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18" s="5" cm="1">
        <f t="array" ref="N118">MAX(IF((ProjectInfoTable[ProjectName]=ContinuousStatsTable[[#This Row],[ProjectName]]),(ProjectInfoTable[ProjectName]=ContinuousStatsTable[[#This Row],[ProjectName]])*ProjectInfoTable[NumberOfReplications]))</f>
        <v>50</v>
      </c>
      <c r="O118" s="5" cm="1">
        <f t="array" ref="O118">IFERROR(AVERAGE(IF((ContinuousStatsTable[GroupByKey]=ContinuousStatsTable[[#This Row],[GroupByKey]]),(ContinuousStatsTable[GroupByKey]=ContinuousStatsTable[[#This Row],[GroupByKey]])*ContinuousStatsTable[Average])),0)</f>
        <v>2</v>
      </c>
      <c r="P118" s="5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0</v>
      </c>
      <c r="Q118" s="5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8" s="5" cm="1">
        <f t="array" ref="S118">MIN(IF((ContinuousStatsTable[GroupByKey]=ContinuousStatsTable[[#This Row],[GroupByKey]]),(ContinuousStatsTable[GroupByKey]=ContinuousStatsTable[[#This Row],[GroupByKey]])*ContinuousStatsTable[Average]))</f>
        <v>2</v>
      </c>
      <c r="T118" s="5" cm="1">
        <f t="array" ref="T118">MAX(IF((ContinuousStatsTable[GroupByKey]=ContinuousStatsTable[[#This Row],[GroupByKey]]),(ContinuousStatsTable[GroupByKey]=ContinuousStatsTable[[#This Row],[GroupByKey]])*ContinuousStatsTable[Average]))</f>
        <v>2</v>
      </c>
      <c r="U118" s="5">
        <f>IF((ContinuousStatsTable[[#This Row],[RepsRequested]]&gt;1),ContinuousStatsTable[[#This Row],[HalfWidth]],ContinuousStatsTable[[#This Row],[BatchMeansHalfWidth]])</f>
        <v>0</v>
      </c>
    </row>
    <row r="119" spans="1:21" x14ac:dyDescent="0.25">
      <c r="A119" t="s">
        <v>68</v>
      </c>
      <c r="B119" t="s">
        <v>70</v>
      </c>
      <c r="C119">
        <v>10</v>
      </c>
      <c r="D119" t="s">
        <v>79</v>
      </c>
      <c r="E119" t="s">
        <v>101</v>
      </c>
      <c r="F119" t="s">
        <v>81</v>
      </c>
      <c r="G119">
        <v>1.4504144806982299E-4</v>
      </c>
      <c r="H119">
        <v>2E+20</v>
      </c>
      <c r="I119">
        <v>0</v>
      </c>
      <c r="J119">
        <v>1</v>
      </c>
      <c r="K119">
        <v>0</v>
      </c>
      <c r="L119">
        <v>0</v>
      </c>
      <c r="M119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19" s="5" cm="1">
        <f t="array" ref="N119">MAX(IF((ProjectInfoTable[ProjectName]=ContinuousStatsTable[[#This Row],[ProjectName]]),(ProjectInfoTable[ProjectName]=ContinuousStatsTable[[#This Row],[ProjectName]])*ProjectInfoTable[NumberOfReplications]))</f>
        <v>50</v>
      </c>
      <c r="O119" s="5" cm="1">
        <f t="array" ref="O119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119" s="5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119" s="5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119" s="5" cm="1">
        <f t="array" ref="S119">MIN(IF((ContinuousStatsTable[GroupByKey]=ContinuousStatsTable[[#This Row],[GroupByKey]]),(ContinuousStatsTable[GroupByKey]=ContinuousStatsTable[[#This Row],[GroupByKey]])*ContinuousStatsTable[Average]))</f>
        <v>1.4504144806982299E-4</v>
      </c>
      <c r="T119" s="5" cm="1">
        <f t="array" ref="T119">MAX(IF((ContinuousStatsTable[GroupByKey]=ContinuousStatsTable[[#This Row],[GroupByKey]]),(ContinuousStatsTable[GroupByKey]=ContinuousStatsTable[[#This Row],[GroupByKey]])*ContinuousStatsTable[Average]))</f>
        <v>2.1326113129299901E-2</v>
      </c>
      <c r="U119" s="5">
        <f>IF((ContinuousStatsTable[[#This Row],[RepsRequested]]&gt;1),ContinuousStatsTable[[#This Row],[HalfWidth]],ContinuousStatsTable[[#This Row],[BatchMeansHalfWidth]])</f>
        <v>1.2980086891140777E-3</v>
      </c>
    </row>
    <row r="120" spans="1:21" x14ac:dyDescent="0.25">
      <c r="A120" t="s">
        <v>68</v>
      </c>
      <c r="B120" t="s">
        <v>70</v>
      </c>
      <c r="C120">
        <v>10</v>
      </c>
      <c r="D120" t="s">
        <v>84</v>
      </c>
      <c r="E120" t="s">
        <v>101</v>
      </c>
      <c r="F120" t="s">
        <v>81</v>
      </c>
      <c r="G120">
        <v>2.9159454357356899E-2</v>
      </c>
      <c r="H120">
        <v>2E+20</v>
      </c>
      <c r="I120">
        <v>0</v>
      </c>
      <c r="J120">
        <v>2</v>
      </c>
      <c r="K120">
        <v>0</v>
      </c>
      <c r="L120">
        <v>0</v>
      </c>
      <c r="M120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20" s="5" cm="1">
        <f t="array" ref="N120">MAX(IF((ProjectInfoTable[ProjectName]=ContinuousStatsTable[[#This Row],[ProjectName]]),(ProjectInfoTable[ProjectName]=ContinuousStatsTable[[#This Row],[ProjectName]])*ProjectInfoTable[NumberOfReplications]))</f>
        <v>50</v>
      </c>
      <c r="O120" s="5" cm="1">
        <f t="array" ref="O120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120" s="5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120" s="5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120" s="5" cm="1">
        <f t="array" ref="S120">MIN(IF((ContinuousStatsTable[GroupByKey]=ContinuousStatsTable[[#This Row],[GroupByKey]]),(ContinuousStatsTable[GroupByKey]=ContinuousStatsTable[[#This Row],[GroupByKey]])*ContinuousStatsTable[Average]))</f>
        <v>2.9159454357356899E-2</v>
      </c>
      <c r="T120" s="5" cm="1">
        <f t="array" ref="T120">MAX(IF((ContinuousStatsTable[GroupByKey]=ContinuousStatsTable[[#This Row],[GroupByKey]]),(ContinuousStatsTable[GroupByKey]=ContinuousStatsTable[[#This Row],[GroupByKey]])*ContinuousStatsTable[Average]))</f>
        <v>0.14757504287835599</v>
      </c>
      <c r="U120" s="5">
        <f>IF((ContinuousStatsTable[[#This Row],[RepsRequested]]&gt;1),ContinuousStatsTable[[#This Row],[HalfWidth]],ContinuousStatsTable[[#This Row],[BatchMeansHalfWidth]])</f>
        <v>7.2842344795549423E-3</v>
      </c>
    </row>
    <row r="121" spans="1:21" x14ac:dyDescent="0.25">
      <c r="A121" t="s">
        <v>68</v>
      </c>
      <c r="B121" t="s">
        <v>70</v>
      </c>
      <c r="C121">
        <v>10</v>
      </c>
      <c r="D121" t="s">
        <v>85</v>
      </c>
      <c r="E121" t="s">
        <v>102</v>
      </c>
      <c r="F121" t="s">
        <v>87</v>
      </c>
      <c r="G121">
        <v>2.5544759568787399</v>
      </c>
      <c r="H121">
        <v>0.110184295026115</v>
      </c>
      <c r="I121">
        <v>0</v>
      </c>
      <c r="J121">
        <v>5</v>
      </c>
      <c r="K121">
        <v>3</v>
      </c>
      <c r="L121">
        <v>0</v>
      </c>
      <c r="M121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21" s="5" cm="1">
        <f t="array" ref="N121">MAX(IF((ProjectInfoTable[ProjectName]=ContinuousStatsTable[[#This Row],[ProjectName]]),(ProjectInfoTable[ProjectName]=ContinuousStatsTable[[#This Row],[ProjectName]])*ProjectInfoTable[NumberOfReplications]))</f>
        <v>50</v>
      </c>
      <c r="O121" s="5" cm="1">
        <f t="array" ref="O121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121" s="5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121" s="5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121" s="5" cm="1">
        <f t="array" ref="S121">MIN(IF((ContinuousStatsTable[GroupByKey]=ContinuousStatsTable[[#This Row],[GroupByKey]]),(ContinuousStatsTable[GroupByKey]=ContinuousStatsTable[[#This Row],[GroupByKey]])*ContinuousStatsTable[Average]))</f>
        <v>2.5364145931977098</v>
      </c>
      <c r="T121" s="5" cm="1">
        <f t="array" ref="T121">MAX(IF((ContinuousStatsTable[GroupByKey]=ContinuousStatsTable[[#This Row],[GroupByKey]]),(ContinuousStatsTable[GroupByKey]=ContinuousStatsTable[[#This Row],[GroupByKey]])*ContinuousStatsTable[Average]))</f>
        <v>3.0583425338020498</v>
      </c>
      <c r="U121" s="5">
        <f>IF((ContinuousStatsTable[[#This Row],[RepsRequested]]&gt;1),ContinuousStatsTable[[#This Row],[HalfWidth]],ContinuousStatsTable[[#This Row],[BatchMeansHalfWidth]])</f>
        <v>3.1226073401865992E-2</v>
      </c>
    </row>
    <row r="122" spans="1:21" x14ac:dyDescent="0.25">
      <c r="A122" t="s">
        <v>68</v>
      </c>
      <c r="B122" t="s">
        <v>70</v>
      </c>
      <c r="C122">
        <v>10</v>
      </c>
      <c r="D122" t="s">
        <v>103</v>
      </c>
      <c r="E122" t="s">
        <v>104</v>
      </c>
      <c r="F122" t="s">
        <v>105</v>
      </c>
      <c r="G122">
        <v>0</v>
      </c>
      <c r="H122">
        <v>2E+20</v>
      </c>
      <c r="I122">
        <v>0</v>
      </c>
      <c r="J122">
        <v>0</v>
      </c>
      <c r="K122">
        <v>0</v>
      </c>
      <c r="L122">
        <v>0</v>
      </c>
      <c r="M122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22" s="5" cm="1">
        <f t="array" ref="N122">MAX(IF((ProjectInfoTable[ProjectName]=ContinuousStatsTable[[#This Row],[ProjectName]]),(ProjectInfoTable[ProjectName]=ContinuousStatsTable[[#This Row],[ProjectName]])*ProjectInfoTable[NumberOfReplications]))</f>
        <v>50</v>
      </c>
      <c r="O122" s="5" cm="1">
        <f t="array" ref="O122">IFERROR(AVERAGE(IF((ContinuousStatsTable[GroupByKey]=ContinuousStatsTable[[#This Row],[GroupByKey]]),(ContinuousStatsTable[GroupByKey]=ContinuousStatsTable[[#This Row],[GroupByKey]])*ContinuousStatsTable[Average])),0)</f>
        <v>0</v>
      </c>
      <c r="P122" s="5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</v>
      </c>
      <c r="Q122" s="5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2" s="5" cm="1">
        <f t="array" ref="S122">MIN(IF((ContinuousStatsTable[GroupByKey]=ContinuousStatsTable[[#This Row],[GroupByKey]]),(ContinuousStatsTable[GroupByKey]=ContinuousStatsTable[[#This Row],[GroupByKey]])*ContinuousStatsTable[Average]))</f>
        <v>0</v>
      </c>
      <c r="T122" s="5" cm="1">
        <f t="array" ref="T122">MAX(IF((ContinuousStatsTable[GroupByKey]=ContinuousStatsTable[[#This Row],[GroupByKey]]),(ContinuousStatsTable[GroupByKey]=ContinuousStatsTable[[#This Row],[GroupByKey]])*ContinuousStatsTable[Average]))</f>
        <v>0</v>
      </c>
      <c r="U122" s="5">
        <f>IF((ContinuousStatsTable[[#This Row],[RepsRequested]]&gt;1),ContinuousStatsTable[[#This Row],[HalfWidth]],ContinuousStatsTable[[#This Row],[BatchMeansHalfWidth]])</f>
        <v>0</v>
      </c>
    </row>
    <row r="123" spans="1:21" x14ac:dyDescent="0.25">
      <c r="A123" t="s">
        <v>68</v>
      </c>
      <c r="B123" t="s">
        <v>70</v>
      </c>
      <c r="C123">
        <v>10</v>
      </c>
      <c r="D123" t="s">
        <v>103</v>
      </c>
      <c r="E123" t="s">
        <v>106</v>
      </c>
      <c r="F123" t="s">
        <v>105</v>
      </c>
      <c r="G123">
        <v>0</v>
      </c>
      <c r="H123">
        <v>2E+20</v>
      </c>
      <c r="I123">
        <v>0</v>
      </c>
      <c r="J123">
        <v>0</v>
      </c>
      <c r="K123">
        <v>0</v>
      </c>
      <c r="L123">
        <v>0</v>
      </c>
      <c r="M12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23" s="5" cm="1">
        <f t="array" ref="N123">MAX(IF((ProjectInfoTable[ProjectName]=ContinuousStatsTable[[#This Row],[ProjectName]]),(ProjectInfoTable[ProjectName]=ContinuousStatsTable[[#This Row],[ProjectName]])*ProjectInfoTable[NumberOfReplications]))</f>
        <v>50</v>
      </c>
      <c r="O123" s="5" cm="1">
        <f t="array" ref="O123">IFERROR(AVERAGE(IF((ContinuousStatsTable[GroupByKey]=ContinuousStatsTable[[#This Row],[GroupByKey]]),(ContinuousStatsTable[GroupByKey]=ContinuousStatsTable[[#This Row],[GroupByKey]])*ContinuousStatsTable[Average])),0)</f>
        <v>0</v>
      </c>
      <c r="P123" s="5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0</v>
      </c>
      <c r="Q123" s="5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3" s="5" cm="1">
        <f t="array" ref="S123">MIN(IF((ContinuousStatsTable[GroupByKey]=ContinuousStatsTable[[#This Row],[GroupByKey]]),(ContinuousStatsTable[GroupByKey]=ContinuousStatsTable[[#This Row],[GroupByKey]])*ContinuousStatsTable[Average]))</f>
        <v>0</v>
      </c>
      <c r="T123" s="5" cm="1">
        <f t="array" ref="T123">MAX(IF((ContinuousStatsTable[GroupByKey]=ContinuousStatsTable[[#This Row],[GroupByKey]]),(ContinuousStatsTable[GroupByKey]=ContinuousStatsTable[[#This Row],[GroupByKey]])*ContinuousStatsTable[Average]))</f>
        <v>0</v>
      </c>
      <c r="U123" s="5">
        <f>IF((ContinuousStatsTable[[#This Row],[RepsRequested]]&gt;1),ContinuousStatsTable[[#This Row],[HalfWidth]],ContinuousStatsTable[[#This Row],[BatchMeansHalfWidth]])</f>
        <v>0</v>
      </c>
    </row>
    <row r="124" spans="1:21" x14ac:dyDescent="0.25">
      <c r="A124" t="s">
        <v>68</v>
      </c>
      <c r="B124" t="s">
        <v>70</v>
      </c>
      <c r="C124">
        <v>10</v>
      </c>
      <c r="D124" t="s">
        <v>103</v>
      </c>
      <c r="E124" t="s">
        <v>107</v>
      </c>
      <c r="F124" t="s">
        <v>105</v>
      </c>
      <c r="G124">
        <v>1</v>
      </c>
      <c r="H124">
        <v>2E+20</v>
      </c>
      <c r="I124">
        <v>1</v>
      </c>
      <c r="J124">
        <v>1</v>
      </c>
      <c r="K124">
        <v>1</v>
      </c>
      <c r="L124">
        <v>0</v>
      </c>
      <c r="M12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24" s="5" cm="1">
        <f t="array" ref="N124">MAX(IF((ProjectInfoTable[ProjectName]=ContinuousStatsTable[[#This Row],[ProjectName]]),(ProjectInfoTable[ProjectName]=ContinuousStatsTable[[#This Row],[ProjectName]])*ProjectInfoTable[NumberOfReplications]))</f>
        <v>50</v>
      </c>
      <c r="O124" s="5" cm="1">
        <f t="array" ref="O124">IFERROR(AVERAGE(IF((ContinuousStatsTable[GroupByKey]=ContinuousStatsTable[[#This Row],[GroupByKey]]),(ContinuousStatsTable[GroupByKey]=ContinuousStatsTable[[#This Row],[GroupByKey]])*ContinuousStatsTable[Average])),0)</f>
        <v>1</v>
      </c>
      <c r="P124" s="5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</v>
      </c>
      <c r="Q124" s="5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4" s="5" cm="1">
        <f t="array" ref="S124">MIN(IF((ContinuousStatsTable[GroupByKey]=ContinuousStatsTable[[#This Row],[GroupByKey]]),(ContinuousStatsTable[GroupByKey]=ContinuousStatsTable[[#This Row],[GroupByKey]])*ContinuousStatsTable[Average]))</f>
        <v>1</v>
      </c>
      <c r="T124" s="5" cm="1">
        <f t="array" ref="T124">MAX(IF((ContinuousStatsTable[GroupByKey]=ContinuousStatsTable[[#This Row],[GroupByKey]]),(ContinuousStatsTable[GroupByKey]=ContinuousStatsTable[[#This Row],[GroupByKey]])*ContinuousStatsTable[Average]))</f>
        <v>1</v>
      </c>
      <c r="U124" s="5">
        <f>IF((ContinuousStatsTable[[#This Row],[RepsRequested]]&gt;1),ContinuousStatsTable[[#This Row],[HalfWidth]],ContinuousStatsTable[[#This Row],[BatchMeansHalfWidth]])</f>
        <v>0</v>
      </c>
    </row>
    <row r="125" spans="1:21" x14ac:dyDescent="0.25">
      <c r="A125" t="s">
        <v>68</v>
      </c>
      <c r="B125" t="s">
        <v>70</v>
      </c>
      <c r="C125">
        <v>10</v>
      </c>
      <c r="D125" t="s">
        <v>108</v>
      </c>
      <c r="E125" t="s">
        <v>104</v>
      </c>
      <c r="F125" t="s">
        <v>105</v>
      </c>
      <c r="G125">
        <v>0.79952225772665197</v>
      </c>
      <c r="H125">
        <v>1.9266626608719601E-2</v>
      </c>
      <c r="I125">
        <v>0</v>
      </c>
      <c r="J125">
        <v>1</v>
      </c>
      <c r="K125">
        <v>1</v>
      </c>
      <c r="L125">
        <v>0</v>
      </c>
      <c r="M12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25" s="5" cm="1">
        <f t="array" ref="N125">MAX(IF((ProjectInfoTable[ProjectName]=ContinuousStatsTable[[#This Row],[ProjectName]]),(ProjectInfoTable[ProjectName]=ContinuousStatsTable[[#This Row],[ProjectName]])*ProjectInfoTable[NumberOfReplications]))</f>
        <v>50</v>
      </c>
      <c r="O125" s="5" cm="1">
        <f t="array" ref="O125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125" s="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125" s="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125" s="5" cm="1">
        <f t="array" ref="S125">MIN(IF((ContinuousStatsTable[GroupByKey]=ContinuousStatsTable[[#This Row],[GroupByKey]]),(ContinuousStatsTable[GroupByKey]=ContinuousStatsTable[[#This Row],[GroupByKey]])*ContinuousStatsTable[Average]))</f>
        <v>0.79765986915169196</v>
      </c>
      <c r="T125" s="5" cm="1">
        <f t="array" ref="T125">MAX(IF((ContinuousStatsTable[GroupByKey]=ContinuousStatsTable[[#This Row],[GroupByKey]]),(ContinuousStatsTable[GroupByKey]=ContinuousStatsTable[[#This Row],[GroupByKey]])*ContinuousStatsTable[Average]))</f>
        <v>0.86520865024807903</v>
      </c>
      <c r="U125" s="5">
        <f>IF((ContinuousStatsTable[[#This Row],[RepsRequested]]&gt;1),ContinuousStatsTable[[#This Row],[HalfWidth]],ContinuousStatsTable[[#This Row],[BatchMeansHalfWidth]])</f>
        <v>4.6132915210358458E-3</v>
      </c>
    </row>
    <row r="126" spans="1:21" x14ac:dyDescent="0.25">
      <c r="A126" t="s">
        <v>68</v>
      </c>
      <c r="B126" t="s">
        <v>70</v>
      </c>
      <c r="C126">
        <v>10</v>
      </c>
      <c r="D126" t="s">
        <v>108</v>
      </c>
      <c r="E126" t="s">
        <v>106</v>
      </c>
      <c r="F126" t="s">
        <v>105</v>
      </c>
      <c r="G126">
        <v>2.3985667731799598</v>
      </c>
      <c r="H126">
        <v>5.7799879826158702E-2</v>
      </c>
      <c r="I126">
        <v>0</v>
      </c>
      <c r="J126">
        <v>3</v>
      </c>
      <c r="K126">
        <v>3</v>
      </c>
      <c r="L126">
        <v>0</v>
      </c>
      <c r="M12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26" s="5" cm="1">
        <f t="array" ref="N126">MAX(IF((ProjectInfoTable[ProjectName]=ContinuousStatsTable[[#This Row],[ProjectName]]),(ProjectInfoTable[ProjectName]=ContinuousStatsTable[[#This Row],[ProjectName]])*ProjectInfoTable[NumberOfReplications]))</f>
        <v>50</v>
      </c>
      <c r="O126" s="5" cm="1">
        <f t="array" ref="O126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126" s="5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126" s="5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126" s="5" cm="1">
        <f t="array" ref="S126">MIN(IF((ContinuousStatsTable[GroupByKey]=ContinuousStatsTable[[#This Row],[GroupByKey]]),(ContinuousStatsTable[GroupByKey]=ContinuousStatsTable[[#This Row],[GroupByKey]])*ContinuousStatsTable[Average]))</f>
        <v>2.39297960745508</v>
      </c>
      <c r="T126" s="5" cm="1">
        <f t="array" ref="T126">MAX(IF((ContinuousStatsTable[GroupByKey]=ContinuousStatsTable[[#This Row],[GroupByKey]]),(ContinuousStatsTable[GroupByKey]=ContinuousStatsTable[[#This Row],[GroupByKey]])*ContinuousStatsTable[Average]))</f>
        <v>2.5956259507442399</v>
      </c>
      <c r="U126" s="5">
        <f>IF((ContinuousStatsTable[[#This Row],[RepsRequested]]&gt;1),ContinuousStatsTable[[#This Row],[HalfWidth]],ContinuousStatsTable[[#This Row],[BatchMeansHalfWidth]])</f>
        <v>1.3839874563107367E-2</v>
      </c>
    </row>
    <row r="127" spans="1:21" x14ac:dyDescent="0.25">
      <c r="A127" t="s">
        <v>68</v>
      </c>
      <c r="B127" t="s">
        <v>70</v>
      </c>
      <c r="C127">
        <v>10</v>
      </c>
      <c r="D127" t="s">
        <v>108</v>
      </c>
      <c r="E127" t="s">
        <v>107</v>
      </c>
      <c r="F127" t="s">
        <v>105</v>
      </c>
      <c r="G127">
        <v>3</v>
      </c>
      <c r="H127">
        <v>2E+20</v>
      </c>
      <c r="I127">
        <v>3</v>
      </c>
      <c r="J127">
        <v>3</v>
      </c>
      <c r="K127">
        <v>3</v>
      </c>
      <c r="L127">
        <v>0</v>
      </c>
      <c r="M12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27" s="5" cm="1">
        <f t="array" ref="N127">MAX(IF((ProjectInfoTable[ProjectName]=ContinuousStatsTable[[#This Row],[ProjectName]]),(ProjectInfoTable[ProjectName]=ContinuousStatsTable[[#This Row],[ProjectName]])*ProjectInfoTable[NumberOfReplications]))</f>
        <v>50</v>
      </c>
      <c r="O127" s="5" cm="1">
        <f t="array" ref="O127">IFERROR(AVERAGE(IF((ContinuousStatsTable[GroupByKey]=ContinuousStatsTable[[#This Row],[GroupByKey]]),(ContinuousStatsTable[GroupByKey]=ContinuousStatsTable[[#This Row],[GroupByKey]])*ContinuousStatsTable[Average])),0)</f>
        <v>3</v>
      </c>
      <c r="P127" s="5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</v>
      </c>
      <c r="Q127" s="5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7" s="5" cm="1">
        <f t="array" ref="S127">MIN(IF((ContinuousStatsTable[GroupByKey]=ContinuousStatsTable[[#This Row],[GroupByKey]]),(ContinuousStatsTable[GroupByKey]=ContinuousStatsTable[[#This Row],[GroupByKey]])*ContinuousStatsTable[Average]))</f>
        <v>3</v>
      </c>
      <c r="T127" s="5" cm="1">
        <f t="array" ref="T127">MAX(IF((ContinuousStatsTable[GroupByKey]=ContinuousStatsTable[[#This Row],[GroupByKey]]),(ContinuousStatsTable[GroupByKey]=ContinuousStatsTable[[#This Row],[GroupByKey]])*ContinuousStatsTable[Average]))</f>
        <v>3</v>
      </c>
      <c r="U127" s="5">
        <f>IF((ContinuousStatsTable[[#This Row],[RepsRequested]]&gt;1),ContinuousStatsTable[[#This Row],[HalfWidth]],ContinuousStatsTable[[#This Row],[BatchMeansHalfWidth]])</f>
        <v>0</v>
      </c>
    </row>
    <row r="128" spans="1:21" x14ac:dyDescent="0.25">
      <c r="A128" t="s">
        <v>68</v>
      </c>
      <c r="B128" t="s">
        <v>70</v>
      </c>
      <c r="C128">
        <v>10</v>
      </c>
      <c r="D128" t="s">
        <v>100</v>
      </c>
      <c r="E128" t="s">
        <v>101</v>
      </c>
      <c r="F128" t="s">
        <v>81</v>
      </c>
      <c r="G128">
        <v>0.12660468789336399</v>
      </c>
      <c r="H128">
        <v>2E+20</v>
      </c>
      <c r="I128">
        <v>0</v>
      </c>
      <c r="J128">
        <v>2</v>
      </c>
      <c r="K128">
        <v>0</v>
      </c>
      <c r="L128">
        <v>0</v>
      </c>
      <c r="M128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28" s="5" cm="1">
        <f t="array" ref="N128">MAX(IF((ProjectInfoTable[ProjectName]=ContinuousStatsTable[[#This Row],[ProjectName]]),(ProjectInfoTable[ProjectName]=ContinuousStatsTable[[#This Row],[ProjectName]])*ProjectInfoTable[NumberOfReplications]))</f>
        <v>50</v>
      </c>
      <c r="O128" s="5" cm="1">
        <f t="array" ref="O128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128" s="5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128" s="5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128" s="5" cm="1">
        <f t="array" ref="S128">MIN(IF((ContinuousStatsTable[GroupByKey]=ContinuousStatsTable[[#This Row],[GroupByKey]]),(ContinuousStatsTable[GroupByKey]=ContinuousStatsTable[[#This Row],[GroupByKey]])*ContinuousStatsTable[Average]))</f>
        <v>9.9137644846310199E-2</v>
      </c>
      <c r="T128" s="5" cm="1">
        <f t="array" ref="T128">MAX(IF((ContinuousStatsTable[GroupByKey]=ContinuousStatsTable[[#This Row],[GroupByKey]]),(ContinuousStatsTable[GroupByKey]=ContinuousStatsTable[[#This Row],[GroupByKey]])*ContinuousStatsTable[Average]))</f>
        <v>0.36895369110857401</v>
      </c>
      <c r="U128" s="5">
        <f>IF((ContinuousStatsTable[[#This Row],[RepsRequested]]&gt;1),ContinuousStatsTable[[#This Row],[HalfWidth]],ContinuousStatsTable[[#This Row],[BatchMeansHalfWidth]])</f>
        <v>1.3334817194682118E-2</v>
      </c>
    </row>
    <row r="129" spans="1:21" x14ac:dyDescent="0.25">
      <c r="A129" t="s">
        <v>68</v>
      </c>
      <c r="B129" t="s">
        <v>70</v>
      </c>
      <c r="C129">
        <v>10</v>
      </c>
      <c r="D129" t="s">
        <v>109</v>
      </c>
      <c r="E129" t="s">
        <v>104</v>
      </c>
      <c r="F129" t="s">
        <v>105</v>
      </c>
      <c r="G129">
        <v>0.77949875444845396</v>
      </c>
      <c r="H129">
        <v>3.4195911105842997E-2</v>
      </c>
      <c r="I129">
        <v>0</v>
      </c>
      <c r="J129">
        <v>1</v>
      </c>
      <c r="K129">
        <v>0.5</v>
      </c>
      <c r="L129">
        <v>0</v>
      </c>
      <c r="M129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29" s="5" cm="1">
        <f t="array" ref="N129">MAX(IF((ProjectInfoTable[ProjectName]=ContinuousStatsTable[[#This Row],[ProjectName]]),(ProjectInfoTable[ProjectName]=ContinuousStatsTable[[#This Row],[ProjectName]])*ProjectInfoTable[NumberOfReplications]))</f>
        <v>50</v>
      </c>
      <c r="O129" s="5" cm="1">
        <f t="array" ref="O129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129" s="5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129" s="5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129" s="5" cm="1">
        <f t="array" ref="S129">MIN(IF((ContinuousStatsTable[GroupByKey]=ContinuousStatsTable[[#This Row],[GroupByKey]]),(ContinuousStatsTable[GroupByKey]=ContinuousStatsTable[[#This Row],[GroupByKey]])*ContinuousStatsTable[Average]))</f>
        <v>0.75076558501961799</v>
      </c>
      <c r="T129" s="5" cm="1">
        <f t="array" ref="T129">MAX(IF((ContinuousStatsTable[GroupByKey]=ContinuousStatsTable[[#This Row],[GroupByKey]]),(ContinuousStatsTable[GroupByKey]=ContinuousStatsTable[[#This Row],[GroupByKey]])*ContinuousStatsTable[Average]))</f>
        <v>0.80927528725051701</v>
      </c>
      <c r="U129" s="5">
        <f>IF((ContinuousStatsTable[[#This Row],[RepsRequested]]&gt;1),ContinuousStatsTable[[#This Row],[HalfWidth]],ContinuousStatsTable[[#This Row],[BatchMeansHalfWidth]])</f>
        <v>4.4075088480020263E-3</v>
      </c>
    </row>
    <row r="130" spans="1:21" x14ac:dyDescent="0.25">
      <c r="A130" t="s">
        <v>68</v>
      </c>
      <c r="B130" t="s">
        <v>70</v>
      </c>
      <c r="C130">
        <v>10</v>
      </c>
      <c r="D130" t="s">
        <v>109</v>
      </c>
      <c r="E130" t="s">
        <v>106</v>
      </c>
      <c r="F130" t="s">
        <v>105</v>
      </c>
      <c r="G130">
        <v>1.5589975088969099</v>
      </c>
      <c r="H130">
        <v>6.8391822211685993E-2</v>
      </c>
      <c r="I130">
        <v>0</v>
      </c>
      <c r="J130">
        <v>2</v>
      </c>
      <c r="K130">
        <v>1</v>
      </c>
      <c r="L130">
        <v>0</v>
      </c>
      <c r="M130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30" s="5" cm="1">
        <f t="array" ref="N130">MAX(IF((ProjectInfoTable[ProjectName]=ContinuousStatsTable[[#This Row],[ProjectName]]),(ProjectInfoTable[ProjectName]=ContinuousStatsTable[[#This Row],[ProjectName]])*ProjectInfoTable[NumberOfReplications]))</f>
        <v>50</v>
      </c>
      <c r="O130" s="5" cm="1">
        <f t="array" ref="O130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130" s="5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130" s="5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130" s="5" cm="1">
        <f t="array" ref="S130">MIN(IF((ContinuousStatsTable[GroupByKey]=ContinuousStatsTable[[#This Row],[GroupByKey]]),(ContinuousStatsTable[GroupByKey]=ContinuousStatsTable[[#This Row],[GroupByKey]])*ContinuousStatsTable[Average]))</f>
        <v>1.50153117003924</v>
      </c>
      <c r="T130" s="5" cm="1">
        <f t="array" ref="T130">MAX(IF((ContinuousStatsTable[GroupByKey]=ContinuousStatsTable[[#This Row],[GroupByKey]]),(ContinuousStatsTable[GroupByKey]=ContinuousStatsTable[[#This Row],[GroupByKey]])*ContinuousStatsTable[Average]))</f>
        <v>1.61855057450103</v>
      </c>
      <c r="U130" s="5">
        <f>IF((ContinuousStatsTable[[#This Row],[RepsRequested]]&gt;1),ContinuousStatsTable[[#This Row],[HalfWidth]],ContinuousStatsTable[[#This Row],[BatchMeansHalfWidth]])</f>
        <v>8.8150176960040336E-3</v>
      </c>
    </row>
    <row r="131" spans="1:21" x14ac:dyDescent="0.25">
      <c r="A131" t="s">
        <v>68</v>
      </c>
      <c r="B131" t="s">
        <v>70</v>
      </c>
      <c r="C131">
        <v>10</v>
      </c>
      <c r="D131" t="s">
        <v>109</v>
      </c>
      <c r="E131" t="s">
        <v>107</v>
      </c>
      <c r="F131" t="s">
        <v>105</v>
      </c>
      <c r="G131">
        <v>2</v>
      </c>
      <c r="H131">
        <v>2E+20</v>
      </c>
      <c r="I131">
        <v>2</v>
      </c>
      <c r="J131">
        <v>2</v>
      </c>
      <c r="K131">
        <v>2</v>
      </c>
      <c r="L131">
        <v>0</v>
      </c>
      <c r="M131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31" s="5" cm="1">
        <f t="array" ref="N131">MAX(IF((ProjectInfoTable[ProjectName]=ContinuousStatsTable[[#This Row],[ProjectName]]),(ProjectInfoTable[ProjectName]=ContinuousStatsTable[[#This Row],[ProjectName]])*ProjectInfoTable[NumberOfReplications]))</f>
        <v>50</v>
      </c>
      <c r="O131" s="5" cm="1">
        <f t="array" ref="O131">IFERROR(AVERAGE(IF((ContinuousStatsTable[GroupByKey]=ContinuousStatsTable[[#This Row],[GroupByKey]]),(ContinuousStatsTable[GroupByKey]=ContinuousStatsTable[[#This Row],[GroupByKey]])*ContinuousStatsTable[Average])),0)</f>
        <v>2</v>
      </c>
      <c r="P131" s="5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0</v>
      </c>
      <c r="Q131" s="5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1" s="5" cm="1">
        <f t="array" ref="S131">MIN(IF((ContinuousStatsTable[GroupByKey]=ContinuousStatsTable[[#This Row],[GroupByKey]]),(ContinuousStatsTable[GroupByKey]=ContinuousStatsTable[[#This Row],[GroupByKey]])*ContinuousStatsTable[Average]))</f>
        <v>2</v>
      </c>
      <c r="T131" s="5" cm="1">
        <f t="array" ref="T131">MAX(IF((ContinuousStatsTable[GroupByKey]=ContinuousStatsTable[[#This Row],[GroupByKey]]),(ContinuousStatsTable[GroupByKey]=ContinuousStatsTable[[#This Row],[GroupByKey]])*ContinuousStatsTable[Average]))</f>
        <v>2</v>
      </c>
      <c r="U131" s="5">
        <f>IF((ContinuousStatsTable[[#This Row],[RepsRequested]]&gt;1),ContinuousStatsTable[[#This Row],[HalfWidth]],ContinuousStatsTable[[#This Row],[BatchMeansHalfWidth]])</f>
        <v>0</v>
      </c>
    </row>
    <row r="132" spans="1:21" x14ac:dyDescent="0.25">
      <c r="A132" t="s">
        <v>68</v>
      </c>
      <c r="B132" t="s">
        <v>70</v>
      </c>
      <c r="C132">
        <v>11</v>
      </c>
      <c r="D132" t="s">
        <v>79</v>
      </c>
      <c r="E132" t="s">
        <v>101</v>
      </c>
      <c r="F132" t="s">
        <v>81</v>
      </c>
      <c r="G132">
        <v>2.1326113129299901E-2</v>
      </c>
      <c r="H132">
        <v>2E+20</v>
      </c>
      <c r="I132">
        <v>0</v>
      </c>
      <c r="J132">
        <v>1</v>
      </c>
      <c r="K132">
        <v>0</v>
      </c>
      <c r="L132">
        <v>0</v>
      </c>
      <c r="M132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32" s="5" cm="1">
        <f t="array" ref="N132">MAX(IF((ProjectInfoTable[ProjectName]=ContinuousStatsTable[[#This Row],[ProjectName]]),(ProjectInfoTable[ProjectName]=ContinuousStatsTable[[#This Row],[ProjectName]])*ProjectInfoTable[NumberOfReplications]))</f>
        <v>50</v>
      </c>
      <c r="O132" s="5" cm="1">
        <f t="array" ref="O132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132" s="5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132" s="5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132" s="5" cm="1">
        <f t="array" ref="S132">MIN(IF((ContinuousStatsTable[GroupByKey]=ContinuousStatsTable[[#This Row],[GroupByKey]]),(ContinuousStatsTable[GroupByKey]=ContinuousStatsTable[[#This Row],[GroupByKey]])*ContinuousStatsTable[Average]))</f>
        <v>1.4504144806982299E-4</v>
      </c>
      <c r="T132" s="5" cm="1">
        <f t="array" ref="T132">MAX(IF((ContinuousStatsTable[GroupByKey]=ContinuousStatsTable[[#This Row],[GroupByKey]]),(ContinuousStatsTable[GroupByKey]=ContinuousStatsTable[[#This Row],[GroupByKey]])*ContinuousStatsTable[Average]))</f>
        <v>2.1326113129299901E-2</v>
      </c>
      <c r="U132" s="5">
        <f>IF((ContinuousStatsTable[[#This Row],[RepsRequested]]&gt;1),ContinuousStatsTable[[#This Row],[HalfWidth]],ContinuousStatsTable[[#This Row],[BatchMeansHalfWidth]])</f>
        <v>1.2980086891140777E-3</v>
      </c>
    </row>
    <row r="133" spans="1:21" x14ac:dyDescent="0.25">
      <c r="A133" t="s">
        <v>68</v>
      </c>
      <c r="B133" t="s">
        <v>70</v>
      </c>
      <c r="C133">
        <v>11</v>
      </c>
      <c r="D133" t="s">
        <v>84</v>
      </c>
      <c r="E133" t="s">
        <v>101</v>
      </c>
      <c r="F133" t="s">
        <v>81</v>
      </c>
      <c r="G133">
        <v>0.129981922518149</v>
      </c>
      <c r="H133">
        <v>2E+20</v>
      </c>
      <c r="I133">
        <v>0</v>
      </c>
      <c r="J133">
        <v>3</v>
      </c>
      <c r="K133">
        <v>1</v>
      </c>
      <c r="L133">
        <v>0</v>
      </c>
      <c r="M133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33" s="5" cm="1">
        <f t="array" ref="N133">MAX(IF((ProjectInfoTable[ProjectName]=ContinuousStatsTable[[#This Row],[ProjectName]]),(ProjectInfoTable[ProjectName]=ContinuousStatsTable[[#This Row],[ProjectName]])*ProjectInfoTable[NumberOfReplications]))</f>
        <v>50</v>
      </c>
      <c r="O133" s="5" cm="1">
        <f t="array" ref="O133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133" s="5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133" s="5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133" s="5" cm="1">
        <f t="array" ref="S133">MIN(IF((ContinuousStatsTable[GroupByKey]=ContinuousStatsTable[[#This Row],[GroupByKey]]),(ContinuousStatsTable[GroupByKey]=ContinuousStatsTable[[#This Row],[GroupByKey]])*ContinuousStatsTable[Average]))</f>
        <v>2.9159454357356899E-2</v>
      </c>
      <c r="T133" s="5" cm="1">
        <f t="array" ref="T133">MAX(IF((ContinuousStatsTable[GroupByKey]=ContinuousStatsTable[[#This Row],[GroupByKey]]),(ContinuousStatsTable[GroupByKey]=ContinuousStatsTable[[#This Row],[GroupByKey]])*ContinuousStatsTable[Average]))</f>
        <v>0.14757504287835599</v>
      </c>
      <c r="U133" s="5">
        <f>IF((ContinuousStatsTable[[#This Row],[RepsRequested]]&gt;1),ContinuousStatsTable[[#This Row],[HalfWidth]],ContinuousStatsTable[[#This Row],[BatchMeansHalfWidth]])</f>
        <v>7.2842344795549423E-3</v>
      </c>
    </row>
    <row r="134" spans="1:21" x14ac:dyDescent="0.25">
      <c r="A134" t="s">
        <v>68</v>
      </c>
      <c r="B134" t="s">
        <v>70</v>
      </c>
      <c r="C134">
        <v>11</v>
      </c>
      <c r="D134" t="s">
        <v>85</v>
      </c>
      <c r="E134" t="s">
        <v>102</v>
      </c>
      <c r="F134" t="s">
        <v>87</v>
      </c>
      <c r="G134">
        <v>2.9276871118024501</v>
      </c>
      <c r="H134">
        <v>0.301334944991548</v>
      </c>
      <c r="I134">
        <v>0</v>
      </c>
      <c r="J134">
        <v>7</v>
      </c>
      <c r="K134">
        <v>4</v>
      </c>
      <c r="L134">
        <v>0</v>
      </c>
      <c r="M134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34" s="5" cm="1">
        <f t="array" ref="N134">MAX(IF((ProjectInfoTable[ProjectName]=ContinuousStatsTable[[#This Row],[ProjectName]]),(ProjectInfoTable[ProjectName]=ContinuousStatsTable[[#This Row],[ProjectName]])*ProjectInfoTable[NumberOfReplications]))</f>
        <v>50</v>
      </c>
      <c r="O134" s="5" cm="1">
        <f t="array" ref="O134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134" s="5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134" s="5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134" s="5" cm="1">
        <f t="array" ref="S134">MIN(IF((ContinuousStatsTable[GroupByKey]=ContinuousStatsTable[[#This Row],[GroupByKey]]),(ContinuousStatsTable[GroupByKey]=ContinuousStatsTable[[#This Row],[GroupByKey]])*ContinuousStatsTable[Average]))</f>
        <v>2.5364145931977098</v>
      </c>
      <c r="T134" s="5" cm="1">
        <f t="array" ref="T134">MAX(IF((ContinuousStatsTable[GroupByKey]=ContinuousStatsTable[[#This Row],[GroupByKey]]),(ContinuousStatsTable[GroupByKey]=ContinuousStatsTable[[#This Row],[GroupByKey]])*ContinuousStatsTable[Average]))</f>
        <v>3.0583425338020498</v>
      </c>
      <c r="U134" s="5">
        <f>IF((ContinuousStatsTable[[#This Row],[RepsRequested]]&gt;1),ContinuousStatsTable[[#This Row],[HalfWidth]],ContinuousStatsTable[[#This Row],[BatchMeansHalfWidth]])</f>
        <v>3.1226073401865992E-2</v>
      </c>
    </row>
    <row r="135" spans="1:21" x14ac:dyDescent="0.25">
      <c r="A135" t="s">
        <v>68</v>
      </c>
      <c r="B135" t="s">
        <v>70</v>
      </c>
      <c r="C135">
        <v>11</v>
      </c>
      <c r="D135" t="s">
        <v>103</v>
      </c>
      <c r="E135" t="s">
        <v>104</v>
      </c>
      <c r="F135" t="s">
        <v>105</v>
      </c>
      <c r="G135">
        <v>0</v>
      </c>
      <c r="H135">
        <v>2E+20</v>
      </c>
      <c r="I135">
        <v>0</v>
      </c>
      <c r="J135">
        <v>0</v>
      </c>
      <c r="K135">
        <v>0</v>
      </c>
      <c r="L135">
        <v>0</v>
      </c>
      <c r="M135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35" s="5" cm="1">
        <f t="array" ref="N135">MAX(IF((ProjectInfoTable[ProjectName]=ContinuousStatsTable[[#This Row],[ProjectName]]),(ProjectInfoTable[ProjectName]=ContinuousStatsTable[[#This Row],[ProjectName]])*ProjectInfoTable[NumberOfReplications]))</f>
        <v>50</v>
      </c>
      <c r="O135" s="5" cm="1">
        <f t="array" ref="O135">IFERROR(AVERAGE(IF((ContinuousStatsTable[GroupByKey]=ContinuousStatsTable[[#This Row],[GroupByKey]]),(ContinuousStatsTable[GroupByKey]=ContinuousStatsTable[[#This Row],[GroupByKey]])*ContinuousStatsTable[Average])),0)</f>
        <v>0</v>
      </c>
      <c r="P135" s="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s="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s="5" cm="1">
        <f t="array" ref="S135">MIN(IF((ContinuousStatsTable[GroupByKey]=ContinuousStatsTable[[#This Row],[GroupByKey]]),(ContinuousStatsTable[GroupByKey]=ContinuousStatsTable[[#This Row],[GroupByKey]])*ContinuousStatsTable[Average]))</f>
        <v>0</v>
      </c>
      <c r="T135" s="5" cm="1">
        <f t="array" ref="T135">MAX(IF((ContinuousStatsTable[GroupByKey]=ContinuousStatsTable[[#This Row],[GroupByKey]]),(ContinuousStatsTable[GroupByKey]=ContinuousStatsTable[[#This Row],[GroupByKey]])*ContinuousStatsTable[Average]))</f>
        <v>0</v>
      </c>
      <c r="U135" s="5">
        <f>IF((ContinuousStatsTable[[#This Row],[RepsRequested]]&gt;1),ContinuousStatsTable[[#This Row],[HalfWidth]],ContinuousStatsTable[[#This Row],[BatchMeansHalfWidth]])</f>
        <v>0</v>
      </c>
    </row>
    <row r="136" spans="1:21" x14ac:dyDescent="0.25">
      <c r="A136" t="s">
        <v>68</v>
      </c>
      <c r="B136" t="s">
        <v>70</v>
      </c>
      <c r="C136">
        <v>11</v>
      </c>
      <c r="D136" t="s">
        <v>103</v>
      </c>
      <c r="E136" t="s">
        <v>106</v>
      </c>
      <c r="F136" t="s">
        <v>105</v>
      </c>
      <c r="G136">
        <v>0</v>
      </c>
      <c r="H136">
        <v>2E+20</v>
      </c>
      <c r="I136">
        <v>0</v>
      </c>
      <c r="J136">
        <v>0</v>
      </c>
      <c r="K136">
        <v>0</v>
      </c>
      <c r="L136">
        <v>0</v>
      </c>
      <c r="M13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36" s="5" cm="1">
        <f t="array" ref="N136">MAX(IF((ProjectInfoTable[ProjectName]=ContinuousStatsTable[[#This Row],[ProjectName]]),(ProjectInfoTable[ProjectName]=ContinuousStatsTable[[#This Row],[ProjectName]])*ProjectInfoTable[NumberOfReplications]))</f>
        <v>50</v>
      </c>
      <c r="O136" s="5" cm="1">
        <f t="array" ref="O136">IFERROR(AVERAGE(IF((ContinuousStatsTable[GroupByKey]=ContinuousStatsTable[[#This Row],[GroupByKey]]),(ContinuousStatsTable[GroupByKey]=ContinuousStatsTable[[#This Row],[GroupByKey]])*ContinuousStatsTable[Average])),0)</f>
        <v>0</v>
      </c>
      <c r="P136" s="5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0</v>
      </c>
      <c r="Q136" s="5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6" s="5" cm="1">
        <f t="array" ref="S136">MIN(IF((ContinuousStatsTable[GroupByKey]=ContinuousStatsTable[[#This Row],[GroupByKey]]),(ContinuousStatsTable[GroupByKey]=ContinuousStatsTable[[#This Row],[GroupByKey]])*ContinuousStatsTable[Average]))</f>
        <v>0</v>
      </c>
      <c r="T136" s="5" cm="1">
        <f t="array" ref="T136">MAX(IF((ContinuousStatsTable[GroupByKey]=ContinuousStatsTable[[#This Row],[GroupByKey]]),(ContinuousStatsTable[GroupByKey]=ContinuousStatsTable[[#This Row],[GroupByKey]])*ContinuousStatsTable[Average]))</f>
        <v>0</v>
      </c>
      <c r="U136" s="5">
        <f>IF((ContinuousStatsTable[[#This Row],[RepsRequested]]&gt;1),ContinuousStatsTable[[#This Row],[HalfWidth]],ContinuousStatsTable[[#This Row],[BatchMeansHalfWidth]])</f>
        <v>0</v>
      </c>
    </row>
    <row r="137" spans="1:21" x14ac:dyDescent="0.25">
      <c r="A137" t="s">
        <v>68</v>
      </c>
      <c r="B137" t="s">
        <v>70</v>
      </c>
      <c r="C137">
        <v>11</v>
      </c>
      <c r="D137" t="s">
        <v>103</v>
      </c>
      <c r="E137" t="s">
        <v>107</v>
      </c>
      <c r="F137" t="s">
        <v>105</v>
      </c>
      <c r="G137">
        <v>1</v>
      </c>
      <c r="H137">
        <v>2E+20</v>
      </c>
      <c r="I137">
        <v>1</v>
      </c>
      <c r="J137">
        <v>1</v>
      </c>
      <c r="K137">
        <v>1</v>
      </c>
      <c r="L137">
        <v>0</v>
      </c>
      <c r="M13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37" s="5" cm="1">
        <f t="array" ref="N137">MAX(IF((ProjectInfoTable[ProjectName]=ContinuousStatsTable[[#This Row],[ProjectName]]),(ProjectInfoTable[ProjectName]=ContinuousStatsTable[[#This Row],[ProjectName]])*ProjectInfoTable[NumberOfReplications]))</f>
        <v>50</v>
      </c>
      <c r="O137" s="5" cm="1">
        <f t="array" ref="O137">IFERROR(AVERAGE(IF((ContinuousStatsTable[GroupByKey]=ContinuousStatsTable[[#This Row],[GroupByKey]]),(ContinuousStatsTable[GroupByKey]=ContinuousStatsTable[[#This Row],[GroupByKey]])*ContinuousStatsTable[Average])),0)</f>
        <v>1</v>
      </c>
      <c r="P137" s="5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</v>
      </c>
      <c r="Q137" s="5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7" s="5" cm="1">
        <f t="array" ref="S137">MIN(IF((ContinuousStatsTable[GroupByKey]=ContinuousStatsTable[[#This Row],[GroupByKey]]),(ContinuousStatsTable[GroupByKey]=ContinuousStatsTable[[#This Row],[GroupByKey]])*ContinuousStatsTable[Average]))</f>
        <v>1</v>
      </c>
      <c r="T137" s="5" cm="1">
        <f t="array" ref="T137">MAX(IF((ContinuousStatsTable[GroupByKey]=ContinuousStatsTable[[#This Row],[GroupByKey]]),(ContinuousStatsTable[GroupByKey]=ContinuousStatsTable[[#This Row],[GroupByKey]])*ContinuousStatsTable[Average]))</f>
        <v>1</v>
      </c>
      <c r="U137" s="5">
        <f>IF((ContinuousStatsTable[[#This Row],[RepsRequested]]&gt;1),ContinuousStatsTable[[#This Row],[HalfWidth]],ContinuousStatsTable[[#This Row],[BatchMeansHalfWidth]])</f>
        <v>0</v>
      </c>
    </row>
    <row r="138" spans="1:21" x14ac:dyDescent="0.25">
      <c r="A138" t="s">
        <v>68</v>
      </c>
      <c r="B138" t="s">
        <v>70</v>
      </c>
      <c r="C138">
        <v>11</v>
      </c>
      <c r="D138" t="s">
        <v>108</v>
      </c>
      <c r="E138" t="s">
        <v>104</v>
      </c>
      <c r="F138" t="s">
        <v>105</v>
      </c>
      <c r="G138">
        <v>0.84731347042573402</v>
      </c>
      <c r="H138">
        <v>3.6636273247419103E-2</v>
      </c>
      <c r="I138">
        <v>0</v>
      </c>
      <c r="J138">
        <v>1</v>
      </c>
      <c r="K138">
        <v>1</v>
      </c>
      <c r="L138">
        <v>0</v>
      </c>
      <c r="M13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38" s="5" cm="1">
        <f t="array" ref="N138">MAX(IF((ProjectInfoTable[ProjectName]=ContinuousStatsTable[[#This Row],[ProjectName]]),(ProjectInfoTable[ProjectName]=ContinuousStatsTable[[#This Row],[ProjectName]])*ProjectInfoTable[NumberOfReplications]))</f>
        <v>50</v>
      </c>
      <c r="O138" s="5" cm="1">
        <f t="array" ref="O138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138" s="5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138" s="5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138" s="5" cm="1">
        <f t="array" ref="S138">MIN(IF((ContinuousStatsTable[GroupByKey]=ContinuousStatsTable[[#This Row],[GroupByKey]]),(ContinuousStatsTable[GroupByKey]=ContinuousStatsTable[[#This Row],[GroupByKey]])*ContinuousStatsTable[Average]))</f>
        <v>0.79765986915169196</v>
      </c>
      <c r="T138" s="5" cm="1">
        <f t="array" ref="T138">MAX(IF((ContinuousStatsTable[GroupByKey]=ContinuousStatsTable[[#This Row],[GroupByKey]]),(ContinuousStatsTable[GroupByKey]=ContinuousStatsTable[[#This Row],[GroupByKey]])*ContinuousStatsTable[Average]))</f>
        <v>0.86520865024807903</v>
      </c>
      <c r="U138" s="5">
        <f>IF((ContinuousStatsTable[[#This Row],[RepsRequested]]&gt;1),ContinuousStatsTable[[#This Row],[HalfWidth]],ContinuousStatsTable[[#This Row],[BatchMeansHalfWidth]])</f>
        <v>4.6132915210358458E-3</v>
      </c>
    </row>
    <row r="139" spans="1:21" x14ac:dyDescent="0.25">
      <c r="A139" t="s">
        <v>68</v>
      </c>
      <c r="B139" t="s">
        <v>70</v>
      </c>
      <c r="C139">
        <v>11</v>
      </c>
      <c r="D139" t="s">
        <v>108</v>
      </c>
      <c r="E139" t="s">
        <v>106</v>
      </c>
      <c r="F139" t="s">
        <v>105</v>
      </c>
      <c r="G139">
        <v>2.5419404112772002</v>
      </c>
      <c r="H139">
        <v>0.109908819742257</v>
      </c>
      <c r="I139">
        <v>0</v>
      </c>
      <c r="J139">
        <v>3</v>
      </c>
      <c r="K139">
        <v>3</v>
      </c>
      <c r="L139">
        <v>0</v>
      </c>
      <c r="M13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39" s="5" cm="1">
        <f t="array" ref="N139">MAX(IF((ProjectInfoTable[ProjectName]=ContinuousStatsTable[[#This Row],[ProjectName]]),(ProjectInfoTable[ProjectName]=ContinuousStatsTable[[#This Row],[ProjectName]])*ProjectInfoTable[NumberOfReplications]))</f>
        <v>50</v>
      </c>
      <c r="O139" s="5" cm="1">
        <f t="array" ref="O139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139" s="5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139" s="5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139" s="5" cm="1">
        <f t="array" ref="S139">MIN(IF((ContinuousStatsTable[GroupByKey]=ContinuousStatsTable[[#This Row],[GroupByKey]]),(ContinuousStatsTable[GroupByKey]=ContinuousStatsTable[[#This Row],[GroupByKey]])*ContinuousStatsTable[Average]))</f>
        <v>2.39297960745508</v>
      </c>
      <c r="T139" s="5" cm="1">
        <f t="array" ref="T139">MAX(IF((ContinuousStatsTable[GroupByKey]=ContinuousStatsTable[[#This Row],[GroupByKey]]),(ContinuousStatsTable[GroupByKey]=ContinuousStatsTable[[#This Row],[GroupByKey]])*ContinuousStatsTable[Average]))</f>
        <v>2.5956259507442399</v>
      </c>
      <c r="U139" s="5">
        <f>IF((ContinuousStatsTable[[#This Row],[RepsRequested]]&gt;1),ContinuousStatsTable[[#This Row],[HalfWidth]],ContinuousStatsTable[[#This Row],[BatchMeansHalfWidth]])</f>
        <v>1.3839874563107367E-2</v>
      </c>
    </row>
    <row r="140" spans="1:21" x14ac:dyDescent="0.25">
      <c r="A140" t="s">
        <v>68</v>
      </c>
      <c r="B140" t="s">
        <v>70</v>
      </c>
      <c r="C140">
        <v>11</v>
      </c>
      <c r="D140" t="s">
        <v>108</v>
      </c>
      <c r="E140" t="s">
        <v>107</v>
      </c>
      <c r="F140" t="s">
        <v>105</v>
      </c>
      <c r="G140">
        <v>3</v>
      </c>
      <c r="H140">
        <v>2E+20</v>
      </c>
      <c r="I140">
        <v>3</v>
      </c>
      <c r="J140">
        <v>3</v>
      </c>
      <c r="K140">
        <v>3</v>
      </c>
      <c r="L140">
        <v>0</v>
      </c>
      <c r="M14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40" s="5" cm="1">
        <f t="array" ref="N140">MAX(IF((ProjectInfoTable[ProjectName]=ContinuousStatsTable[[#This Row],[ProjectName]]),(ProjectInfoTable[ProjectName]=ContinuousStatsTable[[#This Row],[ProjectName]])*ProjectInfoTable[NumberOfReplications]))</f>
        <v>50</v>
      </c>
      <c r="O140" s="5" cm="1">
        <f t="array" ref="O140">IFERROR(AVERAGE(IF((ContinuousStatsTable[GroupByKey]=ContinuousStatsTable[[#This Row],[GroupByKey]]),(ContinuousStatsTable[GroupByKey]=ContinuousStatsTable[[#This Row],[GroupByKey]])*ContinuousStatsTable[Average])),0)</f>
        <v>3</v>
      </c>
      <c r="P140" s="5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</v>
      </c>
      <c r="Q140" s="5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" s="5" cm="1">
        <f t="array" ref="S140">MIN(IF((ContinuousStatsTable[GroupByKey]=ContinuousStatsTable[[#This Row],[GroupByKey]]),(ContinuousStatsTable[GroupByKey]=ContinuousStatsTable[[#This Row],[GroupByKey]])*ContinuousStatsTable[Average]))</f>
        <v>3</v>
      </c>
      <c r="T140" s="5" cm="1">
        <f t="array" ref="T140">MAX(IF((ContinuousStatsTable[GroupByKey]=ContinuousStatsTable[[#This Row],[GroupByKey]]),(ContinuousStatsTable[GroupByKey]=ContinuousStatsTable[[#This Row],[GroupByKey]])*ContinuousStatsTable[Average]))</f>
        <v>3</v>
      </c>
      <c r="U140" s="5">
        <f>IF((ContinuousStatsTable[[#This Row],[RepsRequested]]&gt;1),ContinuousStatsTable[[#This Row],[HalfWidth]],ContinuousStatsTable[[#This Row],[BatchMeansHalfWidth]])</f>
        <v>0</v>
      </c>
    </row>
    <row r="141" spans="1:21" x14ac:dyDescent="0.25">
      <c r="A141" t="s">
        <v>68</v>
      </c>
      <c r="B141" t="s">
        <v>70</v>
      </c>
      <c r="C141">
        <v>11</v>
      </c>
      <c r="D141" t="s">
        <v>100</v>
      </c>
      <c r="E141" t="s">
        <v>101</v>
      </c>
      <c r="F141" t="s">
        <v>81</v>
      </c>
      <c r="G141">
        <v>0.23443866487780499</v>
      </c>
      <c r="H141">
        <v>2E+20</v>
      </c>
      <c r="I141">
        <v>0</v>
      </c>
      <c r="J141">
        <v>3</v>
      </c>
      <c r="K141">
        <v>0</v>
      </c>
      <c r="L141">
        <v>0</v>
      </c>
      <c r="M141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41" s="5" cm="1">
        <f t="array" ref="N141">MAX(IF((ProjectInfoTable[ProjectName]=ContinuousStatsTable[[#This Row],[ProjectName]]),(ProjectInfoTable[ProjectName]=ContinuousStatsTable[[#This Row],[ProjectName]])*ProjectInfoTable[NumberOfReplications]))</f>
        <v>50</v>
      </c>
      <c r="O141" s="5" cm="1">
        <f t="array" ref="O141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141" s="5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141" s="5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141" s="5" cm="1">
        <f t="array" ref="S141">MIN(IF((ContinuousStatsTable[GroupByKey]=ContinuousStatsTable[[#This Row],[GroupByKey]]),(ContinuousStatsTable[GroupByKey]=ContinuousStatsTable[[#This Row],[GroupByKey]])*ContinuousStatsTable[Average]))</f>
        <v>9.9137644846310199E-2</v>
      </c>
      <c r="T141" s="5" cm="1">
        <f t="array" ref="T141">MAX(IF((ContinuousStatsTable[GroupByKey]=ContinuousStatsTable[[#This Row],[GroupByKey]]),(ContinuousStatsTable[GroupByKey]=ContinuousStatsTable[[#This Row],[GroupByKey]])*ContinuousStatsTable[Average]))</f>
        <v>0.36895369110857401</v>
      </c>
      <c r="U141" s="5">
        <f>IF((ContinuousStatsTable[[#This Row],[RepsRequested]]&gt;1),ContinuousStatsTable[[#This Row],[HalfWidth]],ContinuousStatsTable[[#This Row],[BatchMeansHalfWidth]])</f>
        <v>1.3334817194682118E-2</v>
      </c>
    </row>
    <row r="142" spans="1:21" x14ac:dyDescent="0.25">
      <c r="A142" t="s">
        <v>68</v>
      </c>
      <c r="B142" t="s">
        <v>70</v>
      </c>
      <c r="C142">
        <v>11</v>
      </c>
      <c r="D142" t="s">
        <v>109</v>
      </c>
      <c r="E142" t="s">
        <v>104</v>
      </c>
      <c r="F142" t="s">
        <v>105</v>
      </c>
      <c r="G142">
        <v>0.77122136723921197</v>
      </c>
      <c r="H142">
        <v>4.0077754045470898E-2</v>
      </c>
      <c r="I142">
        <v>0</v>
      </c>
      <c r="J142">
        <v>1</v>
      </c>
      <c r="K142">
        <v>1</v>
      </c>
      <c r="L142">
        <v>0</v>
      </c>
      <c r="M142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42" s="5" cm="1">
        <f t="array" ref="N142">MAX(IF((ProjectInfoTable[ProjectName]=ContinuousStatsTable[[#This Row],[ProjectName]]),(ProjectInfoTable[ProjectName]=ContinuousStatsTable[[#This Row],[ProjectName]])*ProjectInfoTable[NumberOfReplications]))</f>
        <v>50</v>
      </c>
      <c r="O142" s="5" cm="1">
        <f t="array" ref="O142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142" s="5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142" s="5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142" s="5" cm="1">
        <f t="array" ref="S142">MIN(IF((ContinuousStatsTable[GroupByKey]=ContinuousStatsTable[[#This Row],[GroupByKey]]),(ContinuousStatsTable[GroupByKey]=ContinuousStatsTable[[#This Row],[GroupByKey]])*ContinuousStatsTable[Average]))</f>
        <v>0.75076558501961799</v>
      </c>
      <c r="T142" s="5" cm="1">
        <f t="array" ref="T142">MAX(IF((ContinuousStatsTable[GroupByKey]=ContinuousStatsTable[[#This Row],[GroupByKey]]),(ContinuousStatsTable[GroupByKey]=ContinuousStatsTable[[#This Row],[GroupByKey]])*ContinuousStatsTable[Average]))</f>
        <v>0.80927528725051701</v>
      </c>
      <c r="U142" s="5">
        <f>IF((ContinuousStatsTable[[#This Row],[RepsRequested]]&gt;1),ContinuousStatsTable[[#This Row],[HalfWidth]],ContinuousStatsTable[[#This Row],[BatchMeansHalfWidth]])</f>
        <v>4.4075088480020263E-3</v>
      </c>
    </row>
    <row r="143" spans="1:21" x14ac:dyDescent="0.25">
      <c r="A143" t="s">
        <v>68</v>
      </c>
      <c r="B143" t="s">
        <v>70</v>
      </c>
      <c r="C143">
        <v>11</v>
      </c>
      <c r="D143" t="s">
        <v>109</v>
      </c>
      <c r="E143" t="s">
        <v>106</v>
      </c>
      <c r="F143" t="s">
        <v>105</v>
      </c>
      <c r="G143">
        <v>1.54244273447842</v>
      </c>
      <c r="H143">
        <v>8.0155508090941796E-2</v>
      </c>
      <c r="I143">
        <v>0</v>
      </c>
      <c r="J143">
        <v>2</v>
      </c>
      <c r="K143">
        <v>2</v>
      </c>
      <c r="L143">
        <v>0</v>
      </c>
      <c r="M143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43" s="5" cm="1">
        <f t="array" ref="N143">MAX(IF((ProjectInfoTable[ProjectName]=ContinuousStatsTable[[#This Row],[ProjectName]]),(ProjectInfoTable[ProjectName]=ContinuousStatsTable[[#This Row],[ProjectName]])*ProjectInfoTable[NumberOfReplications]))</f>
        <v>50</v>
      </c>
      <c r="O143" s="5" cm="1">
        <f t="array" ref="O143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143" s="5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143" s="5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143" s="5" cm="1">
        <f t="array" ref="S143">MIN(IF((ContinuousStatsTable[GroupByKey]=ContinuousStatsTable[[#This Row],[GroupByKey]]),(ContinuousStatsTable[GroupByKey]=ContinuousStatsTable[[#This Row],[GroupByKey]])*ContinuousStatsTable[Average]))</f>
        <v>1.50153117003924</v>
      </c>
      <c r="T143" s="5" cm="1">
        <f t="array" ref="T143">MAX(IF((ContinuousStatsTable[GroupByKey]=ContinuousStatsTable[[#This Row],[GroupByKey]]),(ContinuousStatsTable[GroupByKey]=ContinuousStatsTable[[#This Row],[GroupByKey]])*ContinuousStatsTable[Average]))</f>
        <v>1.61855057450103</v>
      </c>
      <c r="U143" s="5">
        <f>IF((ContinuousStatsTable[[#This Row],[RepsRequested]]&gt;1),ContinuousStatsTable[[#This Row],[HalfWidth]],ContinuousStatsTable[[#This Row],[BatchMeansHalfWidth]])</f>
        <v>8.8150176960040336E-3</v>
      </c>
    </row>
    <row r="144" spans="1:21" x14ac:dyDescent="0.25">
      <c r="A144" t="s">
        <v>68</v>
      </c>
      <c r="B144" t="s">
        <v>70</v>
      </c>
      <c r="C144">
        <v>11</v>
      </c>
      <c r="D144" t="s">
        <v>109</v>
      </c>
      <c r="E144" t="s">
        <v>107</v>
      </c>
      <c r="F144" t="s">
        <v>105</v>
      </c>
      <c r="G144">
        <v>2</v>
      </c>
      <c r="H144">
        <v>2E+20</v>
      </c>
      <c r="I144">
        <v>2</v>
      </c>
      <c r="J144">
        <v>2</v>
      </c>
      <c r="K144">
        <v>2</v>
      </c>
      <c r="L144">
        <v>0</v>
      </c>
      <c r="M144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44" s="5" cm="1">
        <f t="array" ref="N144">MAX(IF((ProjectInfoTable[ProjectName]=ContinuousStatsTable[[#This Row],[ProjectName]]),(ProjectInfoTable[ProjectName]=ContinuousStatsTable[[#This Row],[ProjectName]])*ProjectInfoTable[NumberOfReplications]))</f>
        <v>50</v>
      </c>
      <c r="O144" s="5" cm="1">
        <f t="array" ref="O144">IFERROR(AVERAGE(IF((ContinuousStatsTable[GroupByKey]=ContinuousStatsTable[[#This Row],[GroupByKey]]),(ContinuousStatsTable[GroupByKey]=ContinuousStatsTable[[#This Row],[GroupByKey]])*ContinuousStatsTable[Average])),0)</f>
        <v>2</v>
      </c>
      <c r="P144" s="5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</v>
      </c>
      <c r="Q144" s="5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4" s="5" cm="1">
        <f t="array" ref="S144">MIN(IF((ContinuousStatsTable[GroupByKey]=ContinuousStatsTable[[#This Row],[GroupByKey]]),(ContinuousStatsTable[GroupByKey]=ContinuousStatsTable[[#This Row],[GroupByKey]])*ContinuousStatsTable[Average]))</f>
        <v>2</v>
      </c>
      <c r="T144" s="5" cm="1">
        <f t="array" ref="T144">MAX(IF((ContinuousStatsTable[GroupByKey]=ContinuousStatsTable[[#This Row],[GroupByKey]]),(ContinuousStatsTable[GroupByKey]=ContinuousStatsTable[[#This Row],[GroupByKey]])*ContinuousStatsTable[Average]))</f>
        <v>2</v>
      </c>
      <c r="U144" s="5">
        <f>IF((ContinuousStatsTable[[#This Row],[RepsRequested]]&gt;1),ContinuousStatsTable[[#This Row],[HalfWidth]],ContinuousStatsTable[[#This Row],[BatchMeansHalfWidth]])</f>
        <v>0</v>
      </c>
    </row>
    <row r="145" spans="1:21" x14ac:dyDescent="0.25">
      <c r="A145" t="s">
        <v>68</v>
      </c>
      <c r="B145" t="s">
        <v>70</v>
      </c>
      <c r="C145">
        <v>12</v>
      </c>
      <c r="D145" t="s">
        <v>79</v>
      </c>
      <c r="E145" t="s">
        <v>101</v>
      </c>
      <c r="F145" t="s">
        <v>81</v>
      </c>
      <c r="G145">
        <v>7.9256591357652097E-3</v>
      </c>
      <c r="H145">
        <v>2E+20</v>
      </c>
      <c r="I145">
        <v>0</v>
      </c>
      <c r="J145">
        <v>1</v>
      </c>
      <c r="K145">
        <v>0</v>
      </c>
      <c r="L145">
        <v>0</v>
      </c>
      <c r="M145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45" s="5" cm="1">
        <f t="array" ref="N145">MAX(IF((ProjectInfoTable[ProjectName]=ContinuousStatsTable[[#This Row],[ProjectName]]),(ProjectInfoTable[ProjectName]=ContinuousStatsTable[[#This Row],[ProjectName]])*ProjectInfoTable[NumberOfReplications]))</f>
        <v>50</v>
      </c>
      <c r="O145" s="5" cm="1">
        <f t="array" ref="O145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145" s="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145" s="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145" s="5" cm="1">
        <f t="array" ref="S145">MIN(IF((ContinuousStatsTable[GroupByKey]=ContinuousStatsTable[[#This Row],[GroupByKey]]),(ContinuousStatsTable[GroupByKey]=ContinuousStatsTable[[#This Row],[GroupByKey]])*ContinuousStatsTable[Average]))</f>
        <v>1.4504144806982299E-4</v>
      </c>
      <c r="T145" s="5" cm="1">
        <f t="array" ref="T145">MAX(IF((ContinuousStatsTable[GroupByKey]=ContinuousStatsTable[[#This Row],[GroupByKey]]),(ContinuousStatsTable[GroupByKey]=ContinuousStatsTable[[#This Row],[GroupByKey]])*ContinuousStatsTable[Average]))</f>
        <v>2.1326113129299901E-2</v>
      </c>
      <c r="U145" s="5">
        <f>IF((ContinuousStatsTable[[#This Row],[RepsRequested]]&gt;1),ContinuousStatsTable[[#This Row],[HalfWidth]],ContinuousStatsTable[[#This Row],[BatchMeansHalfWidth]])</f>
        <v>1.2980086891140777E-3</v>
      </c>
    </row>
    <row r="146" spans="1:21" x14ac:dyDescent="0.25">
      <c r="A146" t="s">
        <v>68</v>
      </c>
      <c r="B146" t="s">
        <v>70</v>
      </c>
      <c r="C146">
        <v>12</v>
      </c>
      <c r="D146" t="s">
        <v>84</v>
      </c>
      <c r="E146" t="s">
        <v>101</v>
      </c>
      <c r="F146" t="s">
        <v>81</v>
      </c>
      <c r="G146">
        <v>5.8615077047549702E-2</v>
      </c>
      <c r="H146">
        <v>2E+20</v>
      </c>
      <c r="I146">
        <v>0</v>
      </c>
      <c r="J146">
        <v>2</v>
      </c>
      <c r="K146">
        <v>1</v>
      </c>
      <c r="L146">
        <v>0</v>
      </c>
      <c r="M146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46" s="5" cm="1">
        <f t="array" ref="N146">MAX(IF((ProjectInfoTable[ProjectName]=ContinuousStatsTable[[#This Row],[ProjectName]]),(ProjectInfoTable[ProjectName]=ContinuousStatsTable[[#This Row],[ProjectName]])*ProjectInfoTable[NumberOfReplications]))</f>
        <v>50</v>
      </c>
      <c r="O146" s="5" cm="1">
        <f t="array" ref="O146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146" s="5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146" s="5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146" s="5" cm="1">
        <f t="array" ref="S146">MIN(IF((ContinuousStatsTable[GroupByKey]=ContinuousStatsTable[[#This Row],[GroupByKey]]),(ContinuousStatsTable[GroupByKey]=ContinuousStatsTable[[#This Row],[GroupByKey]])*ContinuousStatsTable[Average]))</f>
        <v>2.9159454357356899E-2</v>
      </c>
      <c r="T146" s="5" cm="1">
        <f t="array" ref="T146">MAX(IF((ContinuousStatsTable[GroupByKey]=ContinuousStatsTable[[#This Row],[GroupByKey]]),(ContinuousStatsTable[GroupByKey]=ContinuousStatsTable[[#This Row],[GroupByKey]])*ContinuousStatsTable[Average]))</f>
        <v>0.14757504287835599</v>
      </c>
      <c r="U146" s="5">
        <f>IF((ContinuousStatsTable[[#This Row],[RepsRequested]]&gt;1),ContinuousStatsTable[[#This Row],[HalfWidth]],ContinuousStatsTable[[#This Row],[BatchMeansHalfWidth]])</f>
        <v>7.2842344795549423E-3</v>
      </c>
    </row>
    <row r="147" spans="1:21" x14ac:dyDescent="0.25">
      <c r="A147" t="s">
        <v>68</v>
      </c>
      <c r="B147" t="s">
        <v>70</v>
      </c>
      <c r="C147">
        <v>12</v>
      </c>
      <c r="D147" t="s">
        <v>85</v>
      </c>
      <c r="E147" t="s">
        <v>102</v>
      </c>
      <c r="F147" t="s">
        <v>87</v>
      </c>
      <c r="G147">
        <v>2.69936417624249</v>
      </c>
      <c r="H147">
        <v>0.14970967060500001</v>
      </c>
      <c r="I147">
        <v>0</v>
      </c>
      <c r="J147">
        <v>6</v>
      </c>
      <c r="K147">
        <v>5</v>
      </c>
      <c r="L147">
        <v>0</v>
      </c>
      <c r="M147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47" s="5" cm="1">
        <f t="array" ref="N147">MAX(IF((ProjectInfoTable[ProjectName]=ContinuousStatsTable[[#This Row],[ProjectName]]),(ProjectInfoTable[ProjectName]=ContinuousStatsTable[[#This Row],[ProjectName]])*ProjectInfoTable[NumberOfReplications]))</f>
        <v>50</v>
      </c>
      <c r="O147" s="5" cm="1">
        <f t="array" ref="O147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147" s="5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147" s="5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147" s="5" cm="1">
        <f t="array" ref="S147">MIN(IF((ContinuousStatsTable[GroupByKey]=ContinuousStatsTable[[#This Row],[GroupByKey]]),(ContinuousStatsTable[GroupByKey]=ContinuousStatsTable[[#This Row],[GroupByKey]])*ContinuousStatsTable[Average]))</f>
        <v>2.5364145931977098</v>
      </c>
      <c r="T147" s="5" cm="1">
        <f t="array" ref="T147">MAX(IF((ContinuousStatsTable[GroupByKey]=ContinuousStatsTable[[#This Row],[GroupByKey]]),(ContinuousStatsTable[GroupByKey]=ContinuousStatsTable[[#This Row],[GroupByKey]])*ContinuousStatsTable[Average]))</f>
        <v>3.0583425338020498</v>
      </c>
      <c r="U147" s="5">
        <f>IF((ContinuousStatsTable[[#This Row],[RepsRequested]]&gt;1),ContinuousStatsTable[[#This Row],[HalfWidth]],ContinuousStatsTable[[#This Row],[BatchMeansHalfWidth]])</f>
        <v>3.1226073401865992E-2</v>
      </c>
    </row>
    <row r="148" spans="1:21" x14ac:dyDescent="0.25">
      <c r="A148" t="s">
        <v>68</v>
      </c>
      <c r="B148" t="s">
        <v>70</v>
      </c>
      <c r="C148">
        <v>12</v>
      </c>
      <c r="D148" t="s">
        <v>103</v>
      </c>
      <c r="E148" t="s">
        <v>104</v>
      </c>
      <c r="F148" t="s">
        <v>105</v>
      </c>
      <c r="G148">
        <v>0</v>
      </c>
      <c r="H148">
        <v>2E+20</v>
      </c>
      <c r="I148">
        <v>0</v>
      </c>
      <c r="J148">
        <v>0</v>
      </c>
      <c r="K148">
        <v>0</v>
      </c>
      <c r="L148">
        <v>0</v>
      </c>
      <c r="M148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48" s="5" cm="1">
        <f t="array" ref="N148">MAX(IF((ProjectInfoTable[ProjectName]=ContinuousStatsTable[[#This Row],[ProjectName]]),(ProjectInfoTable[ProjectName]=ContinuousStatsTable[[#This Row],[ProjectName]])*ProjectInfoTable[NumberOfReplications]))</f>
        <v>50</v>
      </c>
      <c r="O148" s="5" cm="1">
        <f t="array" ref="O148">IFERROR(AVERAGE(IF((ContinuousStatsTable[GroupByKey]=ContinuousStatsTable[[#This Row],[GroupByKey]]),(ContinuousStatsTable[GroupByKey]=ContinuousStatsTable[[#This Row],[GroupByKey]])*ContinuousStatsTable[Average])),0)</f>
        <v>0</v>
      </c>
      <c r="P148" s="5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0</v>
      </c>
      <c r="Q148" s="5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8" s="5" cm="1">
        <f t="array" ref="S148">MIN(IF((ContinuousStatsTable[GroupByKey]=ContinuousStatsTable[[#This Row],[GroupByKey]]),(ContinuousStatsTable[GroupByKey]=ContinuousStatsTable[[#This Row],[GroupByKey]])*ContinuousStatsTable[Average]))</f>
        <v>0</v>
      </c>
      <c r="T148" s="5" cm="1">
        <f t="array" ref="T148">MAX(IF((ContinuousStatsTable[GroupByKey]=ContinuousStatsTable[[#This Row],[GroupByKey]]),(ContinuousStatsTable[GroupByKey]=ContinuousStatsTable[[#This Row],[GroupByKey]])*ContinuousStatsTable[Average]))</f>
        <v>0</v>
      </c>
      <c r="U148" s="5">
        <f>IF((ContinuousStatsTable[[#This Row],[RepsRequested]]&gt;1),ContinuousStatsTable[[#This Row],[HalfWidth]],ContinuousStatsTable[[#This Row],[BatchMeansHalfWidth]])</f>
        <v>0</v>
      </c>
    </row>
    <row r="149" spans="1:21" x14ac:dyDescent="0.25">
      <c r="A149" t="s">
        <v>68</v>
      </c>
      <c r="B149" t="s">
        <v>70</v>
      </c>
      <c r="C149">
        <v>12</v>
      </c>
      <c r="D149" t="s">
        <v>103</v>
      </c>
      <c r="E149" t="s">
        <v>106</v>
      </c>
      <c r="F149" t="s">
        <v>105</v>
      </c>
      <c r="G149">
        <v>0</v>
      </c>
      <c r="H149">
        <v>2E+20</v>
      </c>
      <c r="I149">
        <v>0</v>
      </c>
      <c r="J149">
        <v>0</v>
      </c>
      <c r="K149">
        <v>0</v>
      </c>
      <c r="L149">
        <v>0</v>
      </c>
      <c r="M14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49" s="5" cm="1">
        <f t="array" ref="N149">MAX(IF((ProjectInfoTable[ProjectName]=ContinuousStatsTable[[#This Row],[ProjectName]]),(ProjectInfoTable[ProjectName]=ContinuousStatsTable[[#This Row],[ProjectName]])*ProjectInfoTable[NumberOfReplications]))</f>
        <v>50</v>
      </c>
      <c r="O149" s="5" cm="1">
        <f t="array" ref="O149">IFERROR(AVERAGE(IF((ContinuousStatsTable[GroupByKey]=ContinuousStatsTable[[#This Row],[GroupByKey]]),(ContinuousStatsTable[GroupByKey]=ContinuousStatsTable[[#This Row],[GroupByKey]])*ContinuousStatsTable[Average])),0)</f>
        <v>0</v>
      </c>
      <c r="P149" s="5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</v>
      </c>
      <c r="Q149" s="5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9" s="5" cm="1">
        <f t="array" ref="S149">MIN(IF((ContinuousStatsTable[GroupByKey]=ContinuousStatsTable[[#This Row],[GroupByKey]]),(ContinuousStatsTable[GroupByKey]=ContinuousStatsTable[[#This Row],[GroupByKey]])*ContinuousStatsTable[Average]))</f>
        <v>0</v>
      </c>
      <c r="T149" s="5" cm="1">
        <f t="array" ref="T149">MAX(IF((ContinuousStatsTable[GroupByKey]=ContinuousStatsTable[[#This Row],[GroupByKey]]),(ContinuousStatsTable[GroupByKey]=ContinuousStatsTable[[#This Row],[GroupByKey]])*ContinuousStatsTable[Average]))</f>
        <v>0</v>
      </c>
      <c r="U149" s="5">
        <f>IF((ContinuousStatsTable[[#This Row],[RepsRequested]]&gt;1),ContinuousStatsTable[[#This Row],[HalfWidth]],ContinuousStatsTable[[#This Row],[BatchMeansHalfWidth]])</f>
        <v>0</v>
      </c>
    </row>
    <row r="150" spans="1:21" x14ac:dyDescent="0.25">
      <c r="A150" t="s">
        <v>68</v>
      </c>
      <c r="B150" t="s">
        <v>70</v>
      </c>
      <c r="C150">
        <v>12</v>
      </c>
      <c r="D150" t="s">
        <v>103</v>
      </c>
      <c r="E150" t="s">
        <v>107</v>
      </c>
      <c r="F150" t="s">
        <v>105</v>
      </c>
      <c r="G150">
        <v>1</v>
      </c>
      <c r="H150">
        <v>2E+20</v>
      </c>
      <c r="I150">
        <v>1</v>
      </c>
      <c r="J150">
        <v>1</v>
      </c>
      <c r="K150">
        <v>1</v>
      </c>
      <c r="L150">
        <v>0</v>
      </c>
      <c r="M15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50" s="5" cm="1">
        <f t="array" ref="N150">MAX(IF((ProjectInfoTable[ProjectName]=ContinuousStatsTable[[#This Row],[ProjectName]]),(ProjectInfoTable[ProjectName]=ContinuousStatsTable[[#This Row],[ProjectName]])*ProjectInfoTable[NumberOfReplications]))</f>
        <v>50</v>
      </c>
      <c r="O150" s="5" cm="1">
        <f t="array" ref="O150">IFERROR(AVERAGE(IF((ContinuousStatsTable[GroupByKey]=ContinuousStatsTable[[#This Row],[GroupByKey]]),(ContinuousStatsTable[GroupByKey]=ContinuousStatsTable[[#This Row],[GroupByKey]])*ContinuousStatsTable[Average])),0)</f>
        <v>1</v>
      </c>
      <c r="P150" s="5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s="5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s="5" cm="1">
        <f t="array" ref="S150">MIN(IF((ContinuousStatsTable[GroupByKey]=ContinuousStatsTable[[#This Row],[GroupByKey]]),(ContinuousStatsTable[GroupByKey]=ContinuousStatsTable[[#This Row],[GroupByKey]])*ContinuousStatsTable[Average]))</f>
        <v>1</v>
      </c>
      <c r="T150" s="5" cm="1">
        <f t="array" ref="T150">MAX(IF((ContinuousStatsTable[GroupByKey]=ContinuousStatsTable[[#This Row],[GroupByKey]]),(ContinuousStatsTable[GroupByKey]=ContinuousStatsTable[[#This Row],[GroupByKey]])*ContinuousStatsTable[Average]))</f>
        <v>1</v>
      </c>
      <c r="U150" s="5">
        <f>IF((ContinuousStatsTable[[#This Row],[RepsRequested]]&gt;1),ContinuousStatsTable[[#This Row],[HalfWidth]],ContinuousStatsTable[[#This Row],[BatchMeansHalfWidth]])</f>
        <v>0</v>
      </c>
    </row>
    <row r="151" spans="1:21" x14ac:dyDescent="0.25">
      <c r="A151" t="s">
        <v>68</v>
      </c>
      <c r="B151" t="s">
        <v>70</v>
      </c>
      <c r="C151">
        <v>12</v>
      </c>
      <c r="D151" t="s">
        <v>108</v>
      </c>
      <c r="E151" t="s">
        <v>104</v>
      </c>
      <c r="F151" t="s">
        <v>105</v>
      </c>
      <c r="G151">
        <v>0.82621315491637404</v>
      </c>
      <c r="H151">
        <v>2.5342195947025099E-2</v>
      </c>
      <c r="I151">
        <v>0</v>
      </c>
      <c r="J151">
        <v>1</v>
      </c>
      <c r="K151">
        <v>1</v>
      </c>
      <c r="L151">
        <v>0</v>
      </c>
      <c r="M15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51" s="5" cm="1">
        <f t="array" ref="N151">MAX(IF((ProjectInfoTable[ProjectName]=ContinuousStatsTable[[#This Row],[ProjectName]]),(ProjectInfoTable[ProjectName]=ContinuousStatsTable[[#This Row],[ProjectName]])*ProjectInfoTable[NumberOfReplications]))</f>
        <v>50</v>
      </c>
      <c r="O151" s="5" cm="1">
        <f t="array" ref="O151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151" s="5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151" s="5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151" s="5" cm="1">
        <f t="array" ref="S151">MIN(IF((ContinuousStatsTable[GroupByKey]=ContinuousStatsTable[[#This Row],[GroupByKey]]),(ContinuousStatsTable[GroupByKey]=ContinuousStatsTable[[#This Row],[GroupByKey]])*ContinuousStatsTable[Average]))</f>
        <v>0.79765986915169196</v>
      </c>
      <c r="T151" s="5" cm="1">
        <f t="array" ref="T151">MAX(IF((ContinuousStatsTable[GroupByKey]=ContinuousStatsTable[[#This Row],[GroupByKey]]),(ContinuousStatsTable[GroupByKey]=ContinuousStatsTable[[#This Row],[GroupByKey]])*ContinuousStatsTable[Average]))</f>
        <v>0.86520865024807903</v>
      </c>
      <c r="U151" s="5">
        <f>IF((ContinuousStatsTable[[#This Row],[RepsRequested]]&gt;1),ContinuousStatsTable[[#This Row],[HalfWidth]],ContinuousStatsTable[[#This Row],[BatchMeansHalfWidth]])</f>
        <v>4.6132915210358458E-3</v>
      </c>
    </row>
    <row r="152" spans="1:21" x14ac:dyDescent="0.25">
      <c r="A152" t="s">
        <v>68</v>
      </c>
      <c r="B152" t="s">
        <v>70</v>
      </c>
      <c r="C152">
        <v>12</v>
      </c>
      <c r="D152" t="s">
        <v>108</v>
      </c>
      <c r="E152" t="s">
        <v>106</v>
      </c>
      <c r="F152" t="s">
        <v>105</v>
      </c>
      <c r="G152">
        <v>2.4786394647491199</v>
      </c>
      <c r="H152">
        <v>7.6026587841075396E-2</v>
      </c>
      <c r="I152">
        <v>0</v>
      </c>
      <c r="J152">
        <v>3</v>
      </c>
      <c r="K152">
        <v>3</v>
      </c>
      <c r="L152">
        <v>0</v>
      </c>
      <c r="M15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52" s="5" cm="1">
        <f t="array" ref="N152">MAX(IF((ProjectInfoTable[ProjectName]=ContinuousStatsTable[[#This Row],[ProjectName]]),(ProjectInfoTable[ProjectName]=ContinuousStatsTable[[#This Row],[ProjectName]])*ProjectInfoTable[NumberOfReplications]))</f>
        <v>50</v>
      </c>
      <c r="O152" s="5" cm="1">
        <f t="array" ref="O152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152" s="5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152" s="5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152" s="5" cm="1">
        <f t="array" ref="S152">MIN(IF((ContinuousStatsTable[GroupByKey]=ContinuousStatsTable[[#This Row],[GroupByKey]]),(ContinuousStatsTable[GroupByKey]=ContinuousStatsTable[[#This Row],[GroupByKey]])*ContinuousStatsTable[Average]))</f>
        <v>2.39297960745508</v>
      </c>
      <c r="T152" s="5" cm="1">
        <f t="array" ref="T152">MAX(IF((ContinuousStatsTable[GroupByKey]=ContinuousStatsTable[[#This Row],[GroupByKey]]),(ContinuousStatsTable[GroupByKey]=ContinuousStatsTable[[#This Row],[GroupByKey]])*ContinuousStatsTable[Average]))</f>
        <v>2.5956259507442399</v>
      </c>
      <c r="U152" s="5">
        <f>IF((ContinuousStatsTable[[#This Row],[RepsRequested]]&gt;1),ContinuousStatsTable[[#This Row],[HalfWidth]],ContinuousStatsTable[[#This Row],[BatchMeansHalfWidth]])</f>
        <v>1.3839874563107367E-2</v>
      </c>
    </row>
    <row r="153" spans="1:21" x14ac:dyDescent="0.25">
      <c r="A153" t="s">
        <v>68</v>
      </c>
      <c r="B153" t="s">
        <v>70</v>
      </c>
      <c r="C153">
        <v>12</v>
      </c>
      <c r="D153" t="s">
        <v>108</v>
      </c>
      <c r="E153" t="s">
        <v>107</v>
      </c>
      <c r="F153" t="s">
        <v>105</v>
      </c>
      <c r="G153">
        <v>3</v>
      </c>
      <c r="H153">
        <v>2E+20</v>
      </c>
      <c r="I153">
        <v>3</v>
      </c>
      <c r="J153">
        <v>3</v>
      </c>
      <c r="K153">
        <v>3</v>
      </c>
      <c r="L153">
        <v>0</v>
      </c>
      <c r="M15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53" s="5" cm="1">
        <f t="array" ref="N153">MAX(IF((ProjectInfoTable[ProjectName]=ContinuousStatsTable[[#This Row],[ProjectName]]),(ProjectInfoTable[ProjectName]=ContinuousStatsTable[[#This Row],[ProjectName]])*ProjectInfoTable[NumberOfReplications]))</f>
        <v>50</v>
      </c>
      <c r="O153" s="5" cm="1">
        <f t="array" ref="O153">IFERROR(AVERAGE(IF((ContinuousStatsTable[GroupByKey]=ContinuousStatsTable[[#This Row],[GroupByKey]]),(ContinuousStatsTable[GroupByKey]=ContinuousStatsTable[[#This Row],[GroupByKey]])*ContinuousStatsTable[Average])),0)</f>
        <v>3</v>
      </c>
      <c r="P153" s="5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0</v>
      </c>
      <c r="Q153" s="5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3" s="5" cm="1">
        <f t="array" ref="S153">MIN(IF((ContinuousStatsTable[GroupByKey]=ContinuousStatsTable[[#This Row],[GroupByKey]]),(ContinuousStatsTable[GroupByKey]=ContinuousStatsTable[[#This Row],[GroupByKey]])*ContinuousStatsTable[Average]))</f>
        <v>3</v>
      </c>
      <c r="T153" s="5" cm="1">
        <f t="array" ref="T153">MAX(IF((ContinuousStatsTable[GroupByKey]=ContinuousStatsTable[[#This Row],[GroupByKey]]),(ContinuousStatsTable[GroupByKey]=ContinuousStatsTable[[#This Row],[GroupByKey]])*ContinuousStatsTable[Average]))</f>
        <v>3</v>
      </c>
      <c r="U153" s="5">
        <f>IF((ContinuousStatsTable[[#This Row],[RepsRequested]]&gt;1),ContinuousStatsTable[[#This Row],[HalfWidth]],ContinuousStatsTable[[#This Row],[BatchMeansHalfWidth]])</f>
        <v>0</v>
      </c>
    </row>
    <row r="154" spans="1:21" x14ac:dyDescent="0.25">
      <c r="A154" t="s">
        <v>68</v>
      </c>
      <c r="B154" t="s">
        <v>70</v>
      </c>
      <c r="C154">
        <v>12</v>
      </c>
      <c r="D154" t="s">
        <v>100</v>
      </c>
      <c r="E154" t="s">
        <v>101</v>
      </c>
      <c r="F154" t="s">
        <v>81</v>
      </c>
      <c r="G154">
        <v>0.15418397531004999</v>
      </c>
      <c r="H154">
        <v>2E+20</v>
      </c>
      <c r="I154">
        <v>0</v>
      </c>
      <c r="J154">
        <v>2</v>
      </c>
      <c r="K154">
        <v>1</v>
      </c>
      <c r="L154">
        <v>0</v>
      </c>
      <c r="M154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54" s="5" cm="1">
        <f t="array" ref="N154">MAX(IF((ProjectInfoTable[ProjectName]=ContinuousStatsTable[[#This Row],[ProjectName]]),(ProjectInfoTable[ProjectName]=ContinuousStatsTable[[#This Row],[ProjectName]])*ProjectInfoTable[NumberOfReplications]))</f>
        <v>50</v>
      </c>
      <c r="O154" s="5" cm="1">
        <f t="array" ref="O154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154" s="5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154" s="5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154" s="5" cm="1">
        <f t="array" ref="S154">MIN(IF((ContinuousStatsTable[GroupByKey]=ContinuousStatsTable[[#This Row],[GroupByKey]]),(ContinuousStatsTable[GroupByKey]=ContinuousStatsTable[[#This Row],[GroupByKey]])*ContinuousStatsTable[Average]))</f>
        <v>9.9137644846310199E-2</v>
      </c>
      <c r="T154" s="5" cm="1">
        <f t="array" ref="T154">MAX(IF((ContinuousStatsTable[GroupByKey]=ContinuousStatsTable[[#This Row],[GroupByKey]]),(ContinuousStatsTable[GroupByKey]=ContinuousStatsTable[[#This Row],[GroupByKey]])*ContinuousStatsTable[Average]))</f>
        <v>0.36895369110857401</v>
      </c>
      <c r="U154" s="5">
        <f>IF((ContinuousStatsTable[[#This Row],[RepsRequested]]&gt;1),ContinuousStatsTable[[#This Row],[HalfWidth]],ContinuousStatsTable[[#This Row],[BatchMeansHalfWidth]])</f>
        <v>1.3334817194682118E-2</v>
      </c>
    </row>
    <row r="155" spans="1:21" x14ac:dyDescent="0.25">
      <c r="A155" t="s">
        <v>68</v>
      </c>
      <c r="B155" t="s">
        <v>70</v>
      </c>
      <c r="C155">
        <v>12</v>
      </c>
      <c r="D155" t="s">
        <v>109</v>
      </c>
      <c r="E155" t="s">
        <v>104</v>
      </c>
      <c r="F155" t="s">
        <v>105</v>
      </c>
      <c r="G155">
        <v>0.78035459023162701</v>
      </c>
      <c r="H155">
        <v>3.3369966061258499E-2</v>
      </c>
      <c r="I155">
        <v>0</v>
      </c>
      <c r="J155">
        <v>1</v>
      </c>
      <c r="K155">
        <v>0.5</v>
      </c>
      <c r="L155">
        <v>0</v>
      </c>
      <c r="M155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55" s="5" cm="1">
        <f t="array" ref="N155">MAX(IF((ProjectInfoTable[ProjectName]=ContinuousStatsTable[[#This Row],[ProjectName]]),(ProjectInfoTable[ProjectName]=ContinuousStatsTable[[#This Row],[ProjectName]])*ProjectInfoTable[NumberOfReplications]))</f>
        <v>50</v>
      </c>
      <c r="O155" s="5" cm="1">
        <f t="array" ref="O155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155" s="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155" s="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155" s="5" cm="1">
        <f t="array" ref="S155">MIN(IF((ContinuousStatsTable[GroupByKey]=ContinuousStatsTable[[#This Row],[GroupByKey]]),(ContinuousStatsTable[GroupByKey]=ContinuousStatsTable[[#This Row],[GroupByKey]])*ContinuousStatsTable[Average]))</f>
        <v>0.75076558501961799</v>
      </c>
      <c r="T155" s="5" cm="1">
        <f t="array" ref="T155">MAX(IF((ContinuousStatsTable[GroupByKey]=ContinuousStatsTable[[#This Row],[GroupByKey]]),(ContinuousStatsTable[GroupByKey]=ContinuousStatsTable[[#This Row],[GroupByKey]])*ContinuousStatsTable[Average]))</f>
        <v>0.80927528725051701</v>
      </c>
      <c r="U155" s="5">
        <f>IF((ContinuousStatsTable[[#This Row],[RepsRequested]]&gt;1),ContinuousStatsTable[[#This Row],[HalfWidth]],ContinuousStatsTable[[#This Row],[BatchMeansHalfWidth]])</f>
        <v>4.4075088480020263E-3</v>
      </c>
    </row>
    <row r="156" spans="1:21" x14ac:dyDescent="0.25">
      <c r="A156" t="s">
        <v>68</v>
      </c>
      <c r="B156" t="s">
        <v>70</v>
      </c>
      <c r="C156">
        <v>12</v>
      </c>
      <c r="D156" t="s">
        <v>109</v>
      </c>
      <c r="E156" t="s">
        <v>106</v>
      </c>
      <c r="F156" t="s">
        <v>105</v>
      </c>
      <c r="G156">
        <v>1.56070918046325</v>
      </c>
      <c r="H156">
        <v>6.6739932122517096E-2</v>
      </c>
      <c r="I156">
        <v>0</v>
      </c>
      <c r="J156">
        <v>2</v>
      </c>
      <c r="K156">
        <v>1</v>
      </c>
      <c r="L156">
        <v>0</v>
      </c>
      <c r="M156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56" s="5" cm="1">
        <f t="array" ref="N156">MAX(IF((ProjectInfoTable[ProjectName]=ContinuousStatsTable[[#This Row],[ProjectName]]),(ProjectInfoTable[ProjectName]=ContinuousStatsTable[[#This Row],[ProjectName]])*ProjectInfoTable[NumberOfReplications]))</f>
        <v>50</v>
      </c>
      <c r="O156" s="5" cm="1">
        <f t="array" ref="O156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156" s="5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156" s="5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156" s="5" cm="1">
        <f t="array" ref="S156">MIN(IF((ContinuousStatsTable[GroupByKey]=ContinuousStatsTable[[#This Row],[GroupByKey]]),(ContinuousStatsTable[GroupByKey]=ContinuousStatsTable[[#This Row],[GroupByKey]])*ContinuousStatsTable[Average]))</f>
        <v>1.50153117003924</v>
      </c>
      <c r="T156" s="5" cm="1">
        <f t="array" ref="T156">MAX(IF((ContinuousStatsTable[GroupByKey]=ContinuousStatsTable[[#This Row],[GroupByKey]]),(ContinuousStatsTable[GroupByKey]=ContinuousStatsTable[[#This Row],[GroupByKey]])*ContinuousStatsTable[Average]))</f>
        <v>1.61855057450103</v>
      </c>
      <c r="U156" s="5">
        <f>IF((ContinuousStatsTable[[#This Row],[RepsRequested]]&gt;1),ContinuousStatsTable[[#This Row],[HalfWidth]],ContinuousStatsTable[[#This Row],[BatchMeansHalfWidth]])</f>
        <v>8.8150176960040336E-3</v>
      </c>
    </row>
    <row r="157" spans="1:21" x14ac:dyDescent="0.25">
      <c r="A157" t="s">
        <v>68</v>
      </c>
      <c r="B157" t="s">
        <v>70</v>
      </c>
      <c r="C157">
        <v>12</v>
      </c>
      <c r="D157" t="s">
        <v>109</v>
      </c>
      <c r="E157" t="s">
        <v>107</v>
      </c>
      <c r="F157" t="s">
        <v>105</v>
      </c>
      <c r="G157">
        <v>2</v>
      </c>
      <c r="H157">
        <v>2E+20</v>
      </c>
      <c r="I157">
        <v>2</v>
      </c>
      <c r="J157">
        <v>2</v>
      </c>
      <c r="K157">
        <v>2</v>
      </c>
      <c r="L157">
        <v>0</v>
      </c>
      <c r="M157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57" s="5" cm="1">
        <f t="array" ref="N157">MAX(IF((ProjectInfoTable[ProjectName]=ContinuousStatsTable[[#This Row],[ProjectName]]),(ProjectInfoTable[ProjectName]=ContinuousStatsTable[[#This Row],[ProjectName]])*ProjectInfoTable[NumberOfReplications]))</f>
        <v>50</v>
      </c>
      <c r="O157" s="5" cm="1">
        <f t="array" ref="O157">IFERROR(AVERAGE(IF((ContinuousStatsTable[GroupByKey]=ContinuousStatsTable[[#This Row],[GroupByKey]]),(ContinuousStatsTable[GroupByKey]=ContinuousStatsTable[[#This Row],[GroupByKey]])*ContinuousStatsTable[Average])),0)</f>
        <v>2</v>
      </c>
      <c r="P157" s="5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0</v>
      </c>
      <c r="Q157" s="5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7" s="5" cm="1">
        <f t="array" ref="S157">MIN(IF((ContinuousStatsTable[GroupByKey]=ContinuousStatsTable[[#This Row],[GroupByKey]]),(ContinuousStatsTable[GroupByKey]=ContinuousStatsTable[[#This Row],[GroupByKey]])*ContinuousStatsTable[Average]))</f>
        <v>2</v>
      </c>
      <c r="T157" s="5" cm="1">
        <f t="array" ref="T157">MAX(IF((ContinuousStatsTable[GroupByKey]=ContinuousStatsTable[[#This Row],[GroupByKey]]),(ContinuousStatsTable[GroupByKey]=ContinuousStatsTable[[#This Row],[GroupByKey]])*ContinuousStatsTable[Average]))</f>
        <v>2</v>
      </c>
      <c r="U157" s="5">
        <f>IF((ContinuousStatsTable[[#This Row],[RepsRequested]]&gt;1),ContinuousStatsTable[[#This Row],[HalfWidth]],ContinuousStatsTable[[#This Row],[BatchMeansHalfWidth]])</f>
        <v>0</v>
      </c>
    </row>
    <row r="158" spans="1:21" x14ac:dyDescent="0.25">
      <c r="A158" t="s">
        <v>68</v>
      </c>
      <c r="B158" t="s">
        <v>70</v>
      </c>
      <c r="C158">
        <v>13</v>
      </c>
      <c r="D158" t="s">
        <v>79</v>
      </c>
      <c r="E158" t="s">
        <v>101</v>
      </c>
      <c r="F158" t="s">
        <v>81</v>
      </c>
      <c r="G158">
        <v>3.5685964638438299E-3</v>
      </c>
      <c r="H158">
        <v>2E+20</v>
      </c>
      <c r="I158">
        <v>0</v>
      </c>
      <c r="J158">
        <v>1</v>
      </c>
      <c r="K158">
        <v>0</v>
      </c>
      <c r="L158">
        <v>0</v>
      </c>
      <c r="M158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58" s="5" cm="1">
        <f t="array" ref="N158">MAX(IF((ProjectInfoTable[ProjectName]=ContinuousStatsTable[[#This Row],[ProjectName]]),(ProjectInfoTable[ProjectName]=ContinuousStatsTable[[#This Row],[ProjectName]])*ProjectInfoTable[NumberOfReplications]))</f>
        <v>50</v>
      </c>
      <c r="O158" s="5" cm="1">
        <f t="array" ref="O158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158" s="5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158" s="5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158" s="5" cm="1">
        <f t="array" ref="S158">MIN(IF((ContinuousStatsTable[GroupByKey]=ContinuousStatsTable[[#This Row],[GroupByKey]]),(ContinuousStatsTable[GroupByKey]=ContinuousStatsTable[[#This Row],[GroupByKey]])*ContinuousStatsTable[Average]))</f>
        <v>1.4504144806982299E-4</v>
      </c>
      <c r="T158" s="5" cm="1">
        <f t="array" ref="T158">MAX(IF((ContinuousStatsTable[GroupByKey]=ContinuousStatsTable[[#This Row],[GroupByKey]]),(ContinuousStatsTable[GroupByKey]=ContinuousStatsTable[[#This Row],[GroupByKey]])*ContinuousStatsTable[Average]))</f>
        <v>2.1326113129299901E-2</v>
      </c>
      <c r="U158" s="5">
        <f>IF((ContinuousStatsTable[[#This Row],[RepsRequested]]&gt;1),ContinuousStatsTable[[#This Row],[HalfWidth]],ContinuousStatsTable[[#This Row],[BatchMeansHalfWidth]])</f>
        <v>1.2980086891140777E-3</v>
      </c>
    </row>
    <row r="159" spans="1:21" x14ac:dyDescent="0.25">
      <c r="A159" t="s">
        <v>68</v>
      </c>
      <c r="B159" t="s">
        <v>70</v>
      </c>
      <c r="C159">
        <v>13</v>
      </c>
      <c r="D159" t="s">
        <v>84</v>
      </c>
      <c r="E159" t="s">
        <v>101</v>
      </c>
      <c r="F159" t="s">
        <v>81</v>
      </c>
      <c r="G159">
        <v>7.4518114497700405E-2</v>
      </c>
      <c r="H159">
        <v>2E+20</v>
      </c>
      <c r="I159">
        <v>0</v>
      </c>
      <c r="J159">
        <v>2</v>
      </c>
      <c r="K159">
        <v>0</v>
      </c>
      <c r="L159">
        <v>0</v>
      </c>
      <c r="M159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59" s="5" cm="1">
        <f t="array" ref="N159">MAX(IF((ProjectInfoTable[ProjectName]=ContinuousStatsTable[[#This Row],[ProjectName]]),(ProjectInfoTable[ProjectName]=ContinuousStatsTable[[#This Row],[ProjectName]])*ProjectInfoTable[NumberOfReplications]))</f>
        <v>50</v>
      </c>
      <c r="O159" s="5" cm="1">
        <f t="array" ref="O159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159" s="5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159" s="5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159" s="5" cm="1">
        <f t="array" ref="S159">MIN(IF((ContinuousStatsTable[GroupByKey]=ContinuousStatsTable[[#This Row],[GroupByKey]]),(ContinuousStatsTable[GroupByKey]=ContinuousStatsTable[[#This Row],[GroupByKey]])*ContinuousStatsTable[Average]))</f>
        <v>2.9159454357356899E-2</v>
      </c>
      <c r="T159" s="5" cm="1">
        <f t="array" ref="T159">MAX(IF((ContinuousStatsTable[GroupByKey]=ContinuousStatsTable[[#This Row],[GroupByKey]]),(ContinuousStatsTable[GroupByKey]=ContinuousStatsTable[[#This Row],[GroupByKey]])*ContinuousStatsTable[Average]))</f>
        <v>0.14757504287835599</v>
      </c>
      <c r="U159" s="5">
        <f>IF((ContinuousStatsTable[[#This Row],[RepsRequested]]&gt;1),ContinuousStatsTable[[#This Row],[HalfWidth]],ContinuousStatsTable[[#This Row],[BatchMeansHalfWidth]])</f>
        <v>7.2842344795549423E-3</v>
      </c>
    </row>
    <row r="160" spans="1:21" x14ac:dyDescent="0.25">
      <c r="A160" t="s">
        <v>68</v>
      </c>
      <c r="B160" t="s">
        <v>70</v>
      </c>
      <c r="C160">
        <v>13</v>
      </c>
      <c r="D160" t="s">
        <v>85</v>
      </c>
      <c r="E160" t="s">
        <v>102</v>
      </c>
      <c r="F160" t="s">
        <v>87</v>
      </c>
      <c r="G160">
        <v>2.6856248013700199</v>
      </c>
      <c r="H160">
        <v>0.161602986869615</v>
      </c>
      <c r="I160">
        <v>0</v>
      </c>
      <c r="J160">
        <v>6</v>
      </c>
      <c r="K160">
        <v>3</v>
      </c>
      <c r="L160">
        <v>0</v>
      </c>
      <c r="M160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60" s="5" cm="1">
        <f t="array" ref="N160">MAX(IF((ProjectInfoTable[ProjectName]=ContinuousStatsTable[[#This Row],[ProjectName]]),(ProjectInfoTable[ProjectName]=ContinuousStatsTable[[#This Row],[ProjectName]])*ProjectInfoTable[NumberOfReplications]))</f>
        <v>50</v>
      </c>
      <c r="O160" s="5" cm="1">
        <f t="array" ref="O160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160" s="5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160" s="5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160" s="5" cm="1">
        <f t="array" ref="S160">MIN(IF((ContinuousStatsTable[GroupByKey]=ContinuousStatsTable[[#This Row],[GroupByKey]]),(ContinuousStatsTable[GroupByKey]=ContinuousStatsTable[[#This Row],[GroupByKey]])*ContinuousStatsTable[Average]))</f>
        <v>2.5364145931977098</v>
      </c>
      <c r="T160" s="5" cm="1">
        <f t="array" ref="T160">MAX(IF((ContinuousStatsTable[GroupByKey]=ContinuousStatsTable[[#This Row],[GroupByKey]]),(ContinuousStatsTable[GroupByKey]=ContinuousStatsTable[[#This Row],[GroupByKey]])*ContinuousStatsTable[Average]))</f>
        <v>3.0583425338020498</v>
      </c>
      <c r="U160" s="5">
        <f>IF((ContinuousStatsTable[[#This Row],[RepsRequested]]&gt;1),ContinuousStatsTable[[#This Row],[HalfWidth]],ContinuousStatsTable[[#This Row],[BatchMeansHalfWidth]])</f>
        <v>3.1226073401865992E-2</v>
      </c>
    </row>
    <row r="161" spans="1:21" x14ac:dyDescent="0.25">
      <c r="A161" t="s">
        <v>68</v>
      </c>
      <c r="B161" t="s">
        <v>70</v>
      </c>
      <c r="C161">
        <v>13</v>
      </c>
      <c r="D161" t="s">
        <v>103</v>
      </c>
      <c r="E161" t="s">
        <v>104</v>
      </c>
      <c r="F161" t="s">
        <v>105</v>
      </c>
      <c r="G161">
        <v>0</v>
      </c>
      <c r="H161">
        <v>2E+20</v>
      </c>
      <c r="I161">
        <v>0</v>
      </c>
      <c r="J161">
        <v>0</v>
      </c>
      <c r="K161">
        <v>0</v>
      </c>
      <c r="L161">
        <v>0</v>
      </c>
      <c r="M161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61" s="5" cm="1">
        <f t="array" ref="N161">MAX(IF((ProjectInfoTable[ProjectName]=ContinuousStatsTable[[#This Row],[ProjectName]]),(ProjectInfoTable[ProjectName]=ContinuousStatsTable[[#This Row],[ProjectName]])*ProjectInfoTable[NumberOfReplications]))</f>
        <v>50</v>
      </c>
      <c r="O161" s="5" cm="1">
        <f t="array" ref="O161">IFERROR(AVERAGE(IF((ContinuousStatsTable[GroupByKey]=ContinuousStatsTable[[#This Row],[GroupByKey]]),(ContinuousStatsTable[GroupByKey]=ContinuousStatsTable[[#This Row],[GroupByKey]])*ContinuousStatsTable[Average])),0)</f>
        <v>0</v>
      </c>
      <c r="P161" s="5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0</v>
      </c>
      <c r="Q161" s="5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1" s="5" cm="1">
        <f t="array" ref="S161">MIN(IF((ContinuousStatsTable[GroupByKey]=ContinuousStatsTable[[#This Row],[GroupByKey]]),(ContinuousStatsTable[GroupByKey]=ContinuousStatsTable[[#This Row],[GroupByKey]])*ContinuousStatsTable[Average]))</f>
        <v>0</v>
      </c>
      <c r="T161" s="5" cm="1">
        <f t="array" ref="T161">MAX(IF((ContinuousStatsTable[GroupByKey]=ContinuousStatsTable[[#This Row],[GroupByKey]]),(ContinuousStatsTable[GroupByKey]=ContinuousStatsTable[[#This Row],[GroupByKey]])*ContinuousStatsTable[Average]))</f>
        <v>0</v>
      </c>
      <c r="U161" s="5">
        <f>IF((ContinuousStatsTable[[#This Row],[RepsRequested]]&gt;1),ContinuousStatsTable[[#This Row],[HalfWidth]],ContinuousStatsTable[[#This Row],[BatchMeansHalfWidth]])</f>
        <v>0</v>
      </c>
    </row>
    <row r="162" spans="1:21" x14ac:dyDescent="0.25">
      <c r="A162" t="s">
        <v>68</v>
      </c>
      <c r="B162" t="s">
        <v>70</v>
      </c>
      <c r="C162">
        <v>13</v>
      </c>
      <c r="D162" t="s">
        <v>103</v>
      </c>
      <c r="E162" t="s">
        <v>106</v>
      </c>
      <c r="F162" t="s">
        <v>105</v>
      </c>
      <c r="G162">
        <v>0</v>
      </c>
      <c r="H162">
        <v>2E+20</v>
      </c>
      <c r="I162">
        <v>0</v>
      </c>
      <c r="J162">
        <v>0</v>
      </c>
      <c r="K162">
        <v>0</v>
      </c>
      <c r="L162">
        <v>0</v>
      </c>
      <c r="M16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62" s="5" cm="1">
        <f t="array" ref="N162">MAX(IF((ProjectInfoTable[ProjectName]=ContinuousStatsTable[[#This Row],[ProjectName]]),(ProjectInfoTable[ProjectName]=ContinuousStatsTable[[#This Row],[ProjectName]])*ProjectInfoTable[NumberOfReplications]))</f>
        <v>50</v>
      </c>
      <c r="O162" s="5" cm="1">
        <f t="array" ref="O162">IFERROR(AVERAGE(IF((ContinuousStatsTable[GroupByKey]=ContinuousStatsTable[[#This Row],[GroupByKey]]),(ContinuousStatsTable[GroupByKey]=ContinuousStatsTable[[#This Row],[GroupByKey]])*ContinuousStatsTable[Average])),0)</f>
        <v>0</v>
      </c>
      <c r="P162" s="5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0</v>
      </c>
      <c r="Q162" s="5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2" s="5" cm="1">
        <f t="array" ref="S162">MIN(IF((ContinuousStatsTable[GroupByKey]=ContinuousStatsTable[[#This Row],[GroupByKey]]),(ContinuousStatsTable[GroupByKey]=ContinuousStatsTable[[#This Row],[GroupByKey]])*ContinuousStatsTable[Average]))</f>
        <v>0</v>
      </c>
      <c r="T162" s="5" cm="1">
        <f t="array" ref="T162">MAX(IF((ContinuousStatsTable[GroupByKey]=ContinuousStatsTable[[#This Row],[GroupByKey]]),(ContinuousStatsTable[GroupByKey]=ContinuousStatsTable[[#This Row],[GroupByKey]])*ContinuousStatsTable[Average]))</f>
        <v>0</v>
      </c>
      <c r="U162" s="5">
        <f>IF((ContinuousStatsTable[[#This Row],[RepsRequested]]&gt;1),ContinuousStatsTable[[#This Row],[HalfWidth]],ContinuousStatsTable[[#This Row],[BatchMeansHalfWidth]])</f>
        <v>0</v>
      </c>
    </row>
    <row r="163" spans="1:21" x14ac:dyDescent="0.25">
      <c r="A163" t="s">
        <v>68</v>
      </c>
      <c r="B163" t="s">
        <v>70</v>
      </c>
      <c r="C163">
        <v>13</v>
      </c>
      <c r="D163" t="s">
        <v>103</v>
      </c>
      <c r="E163" t="s">
        <v>107</v>
      </c>
      <c r="F163" t="s">
        <v>105</v>
      </c>
      <c r="G163">
        <v>1</v>
      </c>
      <c r="H163">
        <v>2E+20</v>
      </c>
      <c r="I163">
        <v>1</v>
      </c>
      <c r="J163">
        <v>1</v>
      </c>
      <c r="K163">
        <v>1</v>
      </c>
      <c r="L163">
        <v>0</v>
      </c>
      <c r="M16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63" s="5" cm="1">
        <f t="array" ref="N163">MAX(IF((ProjectInfoTable[ProjectName]=ContinuousStatsTable[[#This Row],[ProjectName]]),(ProjectInfoTable[ProjectName]=ContinuousStatsTable[[#This Row],[ProjectName]])*ProjectInfoTable[NumberOfReplications]))</f>
        <v>50</v>
      </c>
      <c r="O163" s="5" cm="1">
        <f t="array" ref="O163">IFERROR(AVERAGE(IF((ContinuousStatsTable[GroupByKey]=ContinuousStatsTable[[#This Row],[GroupByKey]]),(ContinuousStatsTable[GroupByKey]=ContinuousStatsTable[[#This Row],[GroupByKey]])*ContinuousStatsTable[Average])),0)</f>
        <v>1</v>
      </c>
      <c r="P163" s="5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0</v>
      </c>
      <c r="Q163" s="5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3" s="5" cm="1">
        <f t="array" ref="S163">MIN(IF((ContinuousStatsTable[GroupByKey]=ContinuousStatsTable[[#This Row],[GroupByKey]]),(ContinuousStatsTable[GroupByKey]=ContinuousStatsTable[[#This Row],[GroupByKey]])*ContinuousStatsTable[Average]))</f>
        <v>1</v>
      </c>
      <c r="T163" s="5" cm="1">
        <f t="array" ref="T163">MAX(IF((ContinuousStatsTable[GroupByKey]=ContinuousStatsTable[[#This Row],[GroupByKey]]),(ContinuousStatsTable[GroupByKey]=ContinuousStatsTable[[#This Row],[GroupByKey]])*ContinuousStatsTable[Average]))</f>
        <v>1</v>
      </c>
      <c r="U163" s="5">
        <f>IF((ContinuousStatsTable[[#This Row],[RepsRequested]]&gt;1),ContinuousStatsTable[[#This Row],[HalfWidth]],ContinuousStatsTable[[#This Row],[BatchMeansHalfWidth]])</f>
        <v>0</v>
      </c>
    </row>
    <row r="164" spans="1:21" x14ac:dyDescent="0.25">
      <c r="A164" t="s">
        <v>68</v>
      </c>
      <c r="B164" t="s">
        <v>70</v>
      </c>
      <c r="C164">
        <v>13</v>
      </c>
      <c r="D164" t="s">
        <v>108</v>
      </c>
      <c r="E164" t="s">
        <v>104</v>
      </c>
      <c r="F164" t="s">
        <v>105</v>
      </c>
      <c r="G164">
        <v>0.82351993462278195</v>
      </c>
      <c r="H164">
        <v>3.1208679968572201E-2</v>
      </c>
      <c r="I164">
        <v>0</v>
      </c>
      <c r="J164">
        <v>1</v>
      </c>
      <c r="K164">
        <v>1</v>
      </c>
      <c r="L164">
        <v>0</v>
      </c>
      <c r="M16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64" s="5" cm="1">
        <f t="array" ref="N164">MAX(IF((ProjectInfoTable[ProjectName]=ContinuousStatsTable[[#This Row],[ProjectName]]),(ProjectInfoTable[ProjectName]=ContinuousStatsTable[[#This Row],[ProjectName]])*ProjectInfoTable[NumberOfReplications]))</f>
        <v>50</v>
      </c>
      <c r="O164" s="5" cm="1">
        <f t="array" ref="O164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164" s="5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164" s="5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164" s="5" cm="1">
        <f t="array" ref="S164">MIN(IF((ContinuousStatsTable[GroupByKey]=ContinuousStatsTable[[#This Row],[GroupByKey]]),(ContinuousStatsTable[GroupByKey]=ContinuousStatsTable[[#This Row],[GroupByKey]])*ContinuousStatsTable[Average]))</f>
        <v>0.79765986915169196</v>
      </c>
      <c r="T164" s="5" cm="1">
        <f t="array" ref="T164">MAX(IF((ContinuousStatsTable[GroupByKey]=ContinuousStatsTable[[#This Row],[GroupByKey]]),(ContinuousStatsTable[GroupByKey]=ContinuousStatsTable[[#This Row],[GroupByKey]])*ContinuousStatsTable[Average]))</f>
        <v>0.86520865024807903</v>
      </c>
      <c r="U164" s="5">
        <f>IF((ContinuousStatsTable[[#This Row],[RepsRequested]]&gt;1),ContinuousStatsTable[[#This Row],[HalfWidth]],ContinuousStatsTable[[#This Row],[BatchMeansHalfWidth]])</f>
        <v>4.6132915210358458E-3</v>
      </c>
    </row>
    <row r="165" spans="1:21" x14ac:dyDescent="0.25">
      <c r="A165" t="s">
        <v>68</v>
      </c>
      <c r="B165" t="s">
        <v>70</v>
      </c>
      <c r="C165">
        <v>13</v>
      </c>
      <c r="D165" t="s">
        <v>108</v>
      </c>
      <c r="E165" t="s">
        <v>106</v>
      </c>
      <c r="F165" t="s">
        <v>105</v>
      </c>
      <c r="G165">
        <v>2.4705598038683401</v>
      </c>
      <c r="H165">
        <v>9.3626039905716704E-2</v>
      </c>
      <c r="I165">
        <v>0</v>
      </c>
      <c r="J165">
        <v>3</v>
      </c>
      <c r="K165">
        <v>3</v>
      </c>
      <c r="L165">
        <v>0</v>
      </c>
      <c r="M16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65" s="5" cm="1">
        <f t="array" ref="N165">MAX(IF((ProjectInfoTable[ProjectName]=ContinuousStatsTable[[#This Row],[ProjectName]]),(ProjectInfoTable[ProjectName]=ContinuousStatsTable[[#This Row],[ProjectName]])*ProjectInfoTable[NumberOfReplications]))</f>
        <v>50</v>
      </c>
      <c r="O165" s="5" cm="1">
        <f t="array" ref="O165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165" s="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165" s="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165" s="5" cm="1">
        <f t="array" ref="S165">MIN(IF((ContinuousStatsTable[GroupByKey]=ContinuousStatsTable[[#This Row],[GroupByKey]]),(ContinuousStatsTable[GroupByKey]=ContinuousStatsTable[[#This Row],[GroupByKey]])*ContinuousStatsTable[Average]))</f>
        <v>2.39297960745508</v>
      </c>
      <c r="T165" s="5" cm="1">
        <f t="array" ref="T165">MAX(IF((ContinuousStatsTable[GroupByKey]=ContinuousStatsTable[[#This Row],[GroupByKey]]),(ContinuousStatsTable[GroupByKey]=ContinuousStatsTable[[#This Row],[GroupByKey]])*ContinuousStatsTable[Average]))</f>
        <v>2.5956259507442399</v>
      </c>
      <c r="U165" s="5">
        <f>IF((ContinuousStatsTable[[#This Row],[RepsRequested]]&gt;1),ContinuousStatsTable[[#This Row],[HalfWidth]],ContinuousStatsTable[[#This Row],[BatchMeansHalfWidth]])</f>
        <v>1.3839874563107367E-2</v>
      </c>
    </row>
    <row r="166" spans="1:21" x14ac:dyDescent="0.25">
      <c r="A166" t="s">
        <v>68</v>
      </c>
      <c r="B166" t="s">
        <v>70</v>
      </c>
      <c r="C166">
        <v>13</v>
      </c>
      <c r="D166" t="s">
        <v>108</v>
      </c>
      <c r="E166" t="s">
        <v>107</v>
      </c>
      <c r="F166" t="s">
        <v>105</v>
      </c>
      <c r="G166">
        <v>3</v>
      </c>
      <c r="H166">
        <v>2E+20</v>
      </c>
      <c r="I166">
        <v>3</v>
      </c>
      <c r="J166">
        <v>3</v>
      </c>
      <c r="K166">
        <v>3</v>
      </c>
      <c r="L166">
        <v>0</v>
      </c>
      <c r="M16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66" s="5" cm="1">
        <f t="array" ref="N166">MAX(IF((ProjectInfoTable[ProjectName]=ContinuousStatsTable[[#This Row],[ProjectName]]),(ProjectInfoTable[ProjectName]=ContinuousStatsTable[[#This Row],[ProjectName]])*ProjectInfoTable[NumberOfReplications]))</f>
        <v>50</v>
      </c>
      <c r="O166" s="5" cm="1">
        <f t="array" ref="O166">IFERROR(AVERAGE(IF((ContinuousStatsTable[GroupByKey]=ContinuousStatsTable[[#This Row],[GroupByKey]]),(ContinuousStatsTable[GroupByKey]=ContinuousStatsTable[[#This Row],[GroupByKey]])*ContinuousStatsTable[Average])),0)</f>
        <v>3</v>
      </c>
      <c r="P166" s="5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0</v>
      </c>
      <c r="Q166" s="5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6" s="5" cm="1">
        <f t="array" ref="S166">MIN(IF((ContinuousStatsTable[GroupByKey]=ContinuousStatsTable[[#This Row],[GroupByKey]]),(ContinuousStatsTable[GroupByKey]=ContinuousStatsTable[[#This Row],[GroupByKey]])*ContinuousStatsTable[Average]))</f>
        <v>3</v>
      </c>
      <c r="T166" s="5" cm="1">
        <f t="array" ref="T166">MAX(IF((ContinuousStatsTable[GroupByKey]=ContinuousStatsTable[[#This Row],[GroupByKey]]),(ContinuousStatsTable[GroupByKey]=ContinuousStatsTable[[#This Row],[GroupByKey]])*ContinuousStatsTable[Average]))</f>
        <v>3</v>
      </c>
      <c r="U166" s="5">
        <f>IF((ContinuousStatsTable[[#This Row],[RepsRequested]]&gt;1),ContinuousStatsTable[[#This Row],[HalfWidth]],ContinuousStatsTable[[#This Row],[BatchMeansHalfWidth]])</f>
        <v>0</v>
      </c>
    </row>
    <row r="167" spans="1:21" x14ac:dyDescent="0.25">
      <c r="A167" t="s">
        <v>68</v>
      </c>
      <c r="B167" t="s">
        <v>70</v>
      </c>
      <c r="C167">
        <v>13</v>
      </c>
      <c r="D167" t="s">
        <v>100</v>
      </c>
      <c r="E167" t="s">
        <v>101</v>
      </c>
      <c r="F167" t="s">
        <v>81</v>
      </c>
      <c r="G167">
        <v>0.136978286540132</v>
      </c>
      <c r="H167">
        <v>2E+20</v>
      </c>
      <c r="I167">
        <v>0</v>
      </c>
      <c r="J167">
        <v>2</v>
      </c>
      <c r="K167">
        <v>0</v>
      </c>
      <c r="L167">
        <v>0</v>
      </c>
      <c r="M167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67" s="5" cm="1">
        <f t="array" ref="N167">MAX(IF((ProjectInfoTable[ProjectName]=ContinuousStatsTable[[#This Row],[ProjectName]]),(ProjectInfoTable[ProjectName]=ContinuousStatsTable[[#This Row],[ProjectName]])*ProjectInfoTable[NumberOfReplications]))</f>
        <v>50</v>
      </c>
      <c r="O167" s="5" cm="1">
        <f t="array" ref="O167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167" s="5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167" s="5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167" s="5" cm="1">
        <f t="array" ref="S167">MIN(IF((ContinuousStatsTable[GroupByKey]=ContinuousStatsTable[[#This Row],[GroupByKey]]),(ContinuousStatsTable[GroupByKey]=ContinuousStatsTable[[#This Row],[GroupByKey]])*ContinuousStatsTable[Average]))</f>
        <v>9.9137644846310199E-2</v>
      </c>
      <c r="T167" s="5" cm="1">
        <f t="array" ref="T167">MAX(IF((ContinuousStatsTable[GroupByKey]=ContinuousStatsTable[[#This Row],[GroupByKey]]),(ContinuousStatsTable[GroupByKey]=ContinuousStatsTable[[#This Row],[GroupByKey]])*ContinuousStatsTable[Average]))</f>
        <v>0.36895369110857401</v>
      </c>
      <c r="U167" s="5">
        <f>IF((ContinuousStatsTable[[#This Row],[RepsRequested]]&gt;1),ContinuousStatsTable[[#This Row],[HalfWidth]],ContinuousStatsTable[[#This Row],[BatchMeansHalfWidth]])</f>
        <v>1.3334817194682118E-2</v>
      </c>
    </row>
    <row r="168" spans="1:21" x14ac:dyDescent="0.25">
      <c r="A168" t="s">
        <v>68</v>
      </c>
      <c r="B168" t="s">
        <v>70</v>
      </c>
      <c r="C168">
        <v>13</v>
      </c>
      <c r="D168" t="s">
        <v>109</v>
      </c>
      <c r="E168" t="s">
        <v>104</v>
      </c>
      <c r="F168" t="s">
        <v>105</v>
      </c>
      <c r="G168">
        <v>0.76219947830933199</v>
      </c>
      <c r="H168">
        <v>4.0819910315145397E-2</v>
      </c>
      <c r="I168">
        <v>0</v>
      </c>
      <c r="J168">
        <v>1</v>
      </c>
      <c r="K168">
        <v>0.5</v>
      </c>
      <c r="L168">
        <v>0</v>
      </c>
      <c r="M168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68" s="5" cm="1">
        <f t="array" ref="N168">MAX(IF((ProjectInfoTable[ProjectName]=ContinuousStatsTable[[#This Row],[ProjectName]]),(ProjectInfoTable[ProjectName]=ContinuousStatsTable[[#This Row],[ProjectName]])*ProjectInfoTable[NumberOfReplications]))</f>
        <v>50</v>
      </c>
      <c r="O168" s="5" cm="1">
        <f t="array" ref="O168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168" s="5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168" s="5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168" s="5" cm="1">
        <f t="array" ref="S168">MIN(IF((ContinuousStatsTable[GroupByKey]=ContinuousStatsTable[[#This Row],[GroupByKey]]),(ContinuousStatsTable[GroupByKey]=ContinuousStatsTable[[#This Row],[GroupByKey]])*ContinuousStatsTable[Average]))</f>
        <v>0.75076558501961799</v>
      </c>
      <c r="T168" s="5" cm="1">
        <f t="array" ref="T168">MAX(IF((ContinuousStatsTable[GroupByKey]=ContinuousStatsTable[[#This Row],[GroupByKey]]),(ContinuousStatsTable[GroupByKey]=ContinuousStatsTable[[#This Row],[GroupByKey]])*ContinuousStatsTable[Average]))</f>
        <v>0.80927528725051701</v>
      </c>
      <c r="U168" s="5">
        <f>IF((ContinuousStatsTable[[#This Row],[RepsRequested]]&gt;1),ContinuousStatsTable[[#This Row],[HalfWidth]],ContinuousStatsTable[[#This Row],[BatchMeansHalfWidth]])</f>
        <v>4.4075088480020263E-3</v>
      </c>
    </row>
    <row r="169" spans="1:21" x14ac:dyDescent="0.25">
      <c r="A169" t="s">
        <v>68</v>
      </c>
      <c r="B169" t="s">
        <v>70</v>
      </c>
      <c r="C169">
        <v>13</v>
      </c>
      <c r="D169" t="s">
        <v>109</v>
      </c>
      <c r="E169" t="s">
        <v>106</v>
      </c>
      <c r="F169" t="s">
        <v>105</v>
      </c>
      <c r="G169">
        <v>1.52439895661866</v>
      </c>
      <c r="H169">
        <v>8.1639820630290794E-2</v>
      </c>
      <c r="I169">
        <v>0</v>
      </c>
      <c r="J169">
        <v>2</v>
      </c>
      <c r="K169">
        <v>1</v>
      </c>
      <c r="L169">
        <v>0</v>
      </c>
      <c r="M169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69" s="5" cm="1">
        <f t="array" ref="N169">MAX(IF((ProjectInfoTable[ProjectName]=ContinuousStatsTable[[#This Row],[ProjectName]]),(ProjectInfoTable[ProjectName]=ContinuousStatsTable[[#This Row],[ProjectName]])*ProjectInfoTable[NumberOfReplications]))</f>
        <v>50</v>
      </c>
      <c r="O169" s="5" cm="1">
        <f t="array" ref="O169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169" s="5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169" s="5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169" s="5" cm="1">
        <f t="array" ref="S169">MIN(IF((ContinuousStatsTable[GroupByKey]=ContinuousStatsTable[[#This Row],[GroupByKey]]),(ContinuousStatsTable[GroupByKey]=ContinuousStatsTable[[#This Row],[GroupByKey]])*ContinuousStatsTable[Average]))</f>
        <v>1.50153117003924</v>
      </c>
      <c r="T169" s="5" cm="1">
        <f t="array" ref="T169">MAX(IF((ContinuousStatsTable[GroupByKey]=ContinuousStatsTable[[#This Row],[GroupByKey]]),(ContinuousStatsTable[GroupByKey]=ContinuousStatsTable[[#This Row],[GroupByKey]])*ContinuousStatsTable[Average]))</f>
        <v>1.61855057450103</v>
      </c>
      <c r="U169" s="5">
        <f>IF((ContinuousStatsTable[[#This Row],[RepsRequested]]&gt;1),ContinuousStatsTable[[#This Row],[HalfWidth]],ContinuousStatsTable[[#This Row],[BatchMeansHalfWidth]])</f>
        <v>8.8150176960040336E-3</v>
      </c>
    </row>
    <row r="170" spans="1:21" x14ac:dyDescent="0.25">
      <c r="A170" t="s">
        <v>68</v>
      </c>
      <c r="B170" t="s">
        <v>70</v>
      </c>
      <c r="C170">
        <v>13</v>
      </c>
      <c r="D170" t="s">
        <v>109</v>
      </c>
      <c r="E170" t="s">
        <v>107</v>
      </c>
      <c r="F170" t="s">
        <v>105</v>
      </c>
      <c r="G170">
        <v>2</v>
      </c>
      <c r="H170">
        <v>2E+20</v>
      </c>
      <c r="I170">
        <v>2</v>
      </c>
      <c r="J170">
        <v>2</v>
      </c>
      <c r="K170">
        <v>2</v>
      </c>
      <c r="L170">
        <v>0</v>
      </c>
      <c r="M170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70" s="5" cm="1">
        <f t="array" ref="N170">MAX(IF((ProjectInfoTable[ProjectName]=ContinuousStatsTable[[#This Row],[ProjectName]]),(ProjectInfoTable[ProjectName]=ContinuousStatsTable[[#This Row],[ProjectName]])*ProjectInfoTable[NumberOfReplications]))</f>
        <v>50</v>
      </c>
      <c r="O170" s="5" cm="1">
        <f t="array" ref="O170">IFERROR(AVERAGE(IF((ContinuousStatsTable[GroupByKey]=ContinuousStatsTable[[#This Row],[GroupByKey]]),(ContinuousStatsTable[GroupByKey]=ContinuousStatsTable[[#This Row],[GroupByKey]])*ContinuousStatsTable[Average])),0)</f>
        <v>2</v>
      </c>
      <c r="P170" s="5" cm="1">
        <f t="array" ref="P170">IFERROR(_xlfn.STDEV.S(IF((ContinuousStatsTable[GroupByKey]=ContinuousStatsTable[[#This Row],[GroupByKey]]),(ContinuousStatsTable[GroupByKey]=ContinuousStatsTable[[#This Row],[GroupByKey]])*ContinuousStatsTable[Average])),0)</f>
        <v>0</v>
      </c>
      <c r="Q170" s="5" cm="1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0" s="5" cm="1">
        <f t="array" ref="S170">MIN(IF((ContinuousStatsTable[GroupByKey]=ContinuousStatsTable[[#This Row],[GroupByKey]]),(ContinuousStatsTable[GroupByKey]=ContinuousStatsTable[[#This Row],[GroupByKey]])*ContinuousStatsTable[Average]))</f>
        <v>2</v>
      </c>
      <c r="T170" s="5" cm="1">
        <f t="array" ref="T170">MAX(IF((ContinuousStatsTable[GroupByKey]=ContinuousStatsTable[[#This Row],[GroupByKey]]),(ContinuousStatsTable[GroupByKey]=ContinuousStatsTable[[#This Row],[GroupByKey]])*ContinuousStatsTable[Average]))</f>
        <v>2</v>
      </c>
      <c r="U170" s="5">
        <f>IF((ContinuousStatsTable[[#This Row],[RepsRequested]]&gt;1),ContinuousStatsTable[[#This Row],[HalfWidth]],ContinuousStatsTable[[#This Row],[BatchMeansHalfWidth]])</f>
        <v>0</v>
      </c>
    </row>
    <row r="171" spans="1:21" x14ac:dyDescent="0.25">
      <c r="A171" t="s">
        <v>68</v>
      </c>
      <c r="B171" t="s">
        <v>70</v>
      </c>
      <c r="C171">
        <v>14</v>
      </c>
      <c r="D171" t="s">
        <v>79</v>
      </c>
      <c r="E171" t="s">
        <v>101</v>
      </c>
      <c r="F171" t="s">
        <v>81</v>
      </c>
      <c r="G171">
        <v>2.2718660708404398E-3</v>
      </c>
      <c r="H171">
        <v>2E+20</v>
      </c>
      <c r="I171">
        <v>0</v>
      </c>
      <c r="J171">
        <v>1</v>
      </c>
      <c r="K171">
        <v>0</v>
      </c>
      <c r="L171">
        <v>0</v>
      </c>
      <c r="M171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71" s="5" cm="1">
        <f t="array" ref="N171">MAX(IF((ProjectInfoTable[ProjectName]=ContinuousStatsTable[[#This Row],[ProjectName]]),(ProjectInfoTable[ProjectName]=ContinuousStatsTable[[#This Row],[ProjectName]])*ProjectInfoTable[NumberOfReplications]))</f>
        <v>50</v>
      </c>
      <c r="O171" s="5" cm="1">
        <f t="array" ref="O171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171" s="5" cm="1">
        <f t="array" ref="P171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171" s="5" cm="1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171" s="5" cm="1">
        <f t="array" ref="S171">MIN(IF((ContinuousStatsTable[GroupByKey]=ContinuousStatsTable[[#This Row],[GroupByKey]]),(ContinuousStatsTable[GroupByKey]=ContinuousStatsTable[[#This Row],[GroupByKey]])*ContinuousStatsTable[Average]))</f>
        <v>1.4504144806982299E-4</v>
      </c>
      <c r="T171" s="5" cm="1">
        <f t="array" ref="T171">MAX(IF((ContinuousStatsTable[GroupByKey]=ContinuousStatsTable[[#This Row],[GroupByKey]]),(ContinuousStatsTable[GroupByKey]=ContinuousStatsTable[[#This Row],[GroupByKey]])*ContinuousStatsTable[Average]))</f>
        <v>2.1326113129299901E-2</v>
      </c>
      <c r="U171" s="5">
        <f>IF((ContinuousStatsTable[[#This Row],[RepsRequested]]&gt;1),ContinuousStatsTable[[#This Row],[HalfWidth]],ContinuousStatsTable[[#This Row],[BatchMeansHalfWidth]])</f>
        <v>1.2980086891140777E-3</v>
      </c>
    </row>
    <row r="172" spans="1:21" x14ac:dyDescent="0.25">
      <c r="A172" t="s">
        <v>68</v>
      </c>
      <c r="B172" t="s">
        <v>70</v>
      </c>
      <c r="C172">
        <v>14</v>
      </c>
      <c r="D172" t="s">
        <v>84</v>
      </c>
      <c r="E172" t="s">
        <v>101</v>
      </c>
      <c r="F172" t="s">
        <v>81</v>
      </c>
      <c r="G172">
        <v>7.2433720270720495E-2</v>
      </c>
      <c r="H172">
        <v>2E+20</v>
      </c>
      <c r="I172">
        <v>0</v>
      </c>
      <c r="J172">
        <v>2</v>
      </c>
      <c r="K172">
        <v>1</v>
      </c>
      <c r="L172">
        <v>0</v>
      </c>
      <c r="M172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72" s="5" cm="1">
        <f t="array" ref="N172">MAX(IF((ProjectInfoTable[ProjectName]=ContinuousStatsTable[[#This Row],[ProjectName]]),(ProjectInfoTable[ProjectName]=ContinuousStatsTable[[#This Row],[ProjectName]])*ProjectInfoTable[NumberOfReplications]))</f>
        <v>50</v>
      </c>
      <c r="O172" s="5" cm="1">
        <f t="array" ref="O172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172" s="5" cm="1">
        <f t="array" ref="P172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172" s="5" cm="1">
        <f t="array" ref="Q172">MAX(IF((ProjectInfoTable[ProjectName]=ContinuousStatsTable[[#This Row],[ProjectName]]),(ProjectInfoTable[ProjectName]=ContinuousStatsTable[[#This Row],[ProjectName]])*ProjectInfoTable[ConfidenceInterval]))</f>
        <v>0.95</v>
      </c>
      <c r="R1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172" s="5" cm="1">
        <f t="array" ref="S172">MIN(IF((ContinuousStatsTable[GroupByKey]=ContinuousStatsTable[[#This Row],[GroupByKey]]),(ContinuousStatsTable[GroupByKey]=ContinuousStatsTable[[#This Row],[GroupByKey]])*ContinuousStatsTable[Average]))</f>
        <v>2.9159454357356899E-2</v>
      </c>
      <c r="T172" s="5" cm="1">
        <f t="array" ref="T172">MAX(IF((ContinuousStatsTable[GroupByKey]=ContinuousStatsTable[[#This Row],[GroupByKey]]),(ContinuousStatsTable[GroupByKey]=ContinuousStatsTable[[#This Row],[GroupByKey]])*ContinuousStatsTable[Average]))</f>
        <v>0.14757504287835599</v>
      </c>
      <c r="U172" s="5">
        <f>IF((ContinuousStatsTable[[#This Row],[RepsRequested]]&gt;1),ContinuousStatsTable[[#This Row],[HalfWidth]],ContinuousStatsTable[[#This Row],[BatchMeansHalfWidth]])</f>
        <v>7.2842344795549423E-3</v>
      </c>
    </row>
    <row r="173" spans="1:21" x14ac:dyDescent="0.25">
      <c r="A173" t="s">
        <v>68</v>
      </c>
      <c r="B173" t="s">
        <v>70</v>
      </c>
      <c r="C173">
        <v>14</v>
      </c>
      <c r="D173" t="s">
        <v>85</v>
      </c>
      <c r="E173" t="s">
        <v>102</v>
      </c>
      <c r="F173" t="s">
        <v>87</v>
      </c>
      <c r="G173">
        <v>2.7093200682396601</v>
      </c>
      <c r="H173">
        <v>3E+20</v>
      </c>
      <c r="I173">
        <v>0</v>
      </c>
      <c r="J173">
        <v>6</v>
      </c>
      <c r="K173">
        <v>4</v>
      </c>
      <c r="L173">
        <v>0</v>
      </c>
      <c r="M173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73" s="5" cm="1">
        <f t="array" ref="N173">MAX(IF((ProjectInfoTable[ProjectName]=ContinuousStatsTable[[#This Row],[ProjectName]]),(ProjectInfoTable[ProjectName]=ContinuousStatsTable[[#This Row],[ProjectName]])*ProjectInfoTable[NumberOfReplications]))</f>
        <v>50</v>
      </c>
      <c r="O173" s="5" cm="1">
        <f t="array" ref="O173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173" s="5" cm="1">
        <f t="array" ref="P173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173" s="5" cm="1">
        <f t="array" ref="Q173">MAX(IF((ProjectInfoTable[ProjectName]=ContinuousStatsTable[[#This Row],[ProjectName]]),(ProjectInfoTable[ProjectName]=ContinuousStatsTable[[#This Row],[ProjectName]])*ProjectInfoTable[ConfidenceInterval]))</f>
        <v>0.95</v>
      </c>
      <c r="R1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173" s="5" cm="1">
        <f t="array" ref="S173">MIN(IF((ContinuousStatsTable[GroupByKey]=ContinuousStatsTable[[#This Row],[GroupByKey]]),(ContinuousStatsTable[GroupByKey]=ContinuousStatsTable[[#This Row],[GroupByKey]])*ContinuousStatsTable[Average]))</f>
        <v>2.5364145931977098</v>
      </c>
      <c r="T173" s="5" cm="1">
        <f t="array" ref="T173">MAX(IF((ContinuousStatsTable[GroupByKey]=ContinuousStatsTable[[#This Row],[GroupByKey]]),(ContinuousStatsTable[GroupByKey]=ContinuousStatsTable[[#This Row],[GroupByKey]])*ContinuousStatsTable[Average]))</f>
        <v>3.0583425338020498</v>
      </c>
      <c r="U173" s="5">
        <f>IF((ContinuousStatsTable[[#This Row],[RepsRequested]]&gt;1),ContinuousStatsTable[[#This Row],[HalfWidth]],ContinuousStatsTable[[#This Row],[BatchMeansHalfWidth]])</f>
        <v>3.1226073401865992E-2</v>
      </c>
    </row>
    <row r="174" spans="1:21" x14ac:dyDescent="0.25">
      <c r="A174" t="s">
        <v>68</v>
      </c>
      <c r="B174" t="s">
        <v>70</v>
      </c>
      <c r="C174">
        <v>14</v>
      </c>
      <c r="D174" t="s">
        <v>103</v>
      </c>
      <c r="E174" t="s">
        <v>104</v>
      </c>
      <c r="F174" t="s">
        <v>105</v>
      </c>
      <c r="G174">
        <v>0</v>
      </c>
      <c r="H174">
        <v>2E+20</v>
      </c>
      <c r="I174">
        <v>0</v>
      </c>
      <c r="J174">
        <v>0</v>
      </c>
      <c r="K174">
        <v>0</v>
      </c>
      <c r="L174">
        <v>0</v>
      </c>
      <c r="M174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74" s="5" cm="1">
        <f t="array" ref="N174">MAX(IF((ProjectInfoTable[ProjectName]=ContinuousStatsTable[[#This Row],[ProjectName]]),(ProjectInfoTable[ProjectName]=ContinuousStatsTable[[#This Row],[ProjectName]])*ProjectInfoTable[NumberOfReplications]))</f>
        <v>50</v>
      </c>
      <c r="O174" s="5" cm="1">
        <f t="array" ref="O174">IFERROR(AVERAGE(IF((ContinuousStatsTable[GroupByKey]=ContinuousStatsTable[[#This Row],[GroupByKey]]),(ContinuousStatsTable[GroupByKey]=ContinuousStatsTable[[#This Row],[GroupByKey]])*ContinuousStatsTable[Average])),0)</f>
        <v>0</v>
      </c>
      <c r="P174" s="5" cm="1">
        <f t="array" ref="P174">IFERROR(_xlfn.STDEV.S(IF((ContinuousStatsTable[GroupByKey]=ContinuousStatsTable[[#This Row],[GroupByKey]]),(ContinuousStatsTable[GroupByKey]=ContinuousStatsTable[[#This Row],[GroupByKey]])*ContinuousStatsTable[Average])),0)</f>
        <v>0</v>
      </c>
      <c r="Q174" s="5" cm="1">
        <f t="array" ref="Q174">MAX(IF((ProjectInfoTable[ProjectName]=ContinuousStatsTable[[#This Row],[ProjectName]]),(ProjectInfoTable[ProjectName]=ContinuousStatsTable[[#This Row],[ProjectName]])*ProjectInfoTable[ConfidenceInterval]))</f>
        <v>0.95</v>
      </c>
      <c r="R1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4" s="5" cm="1">
        <f t="array" ref="S174">MIN(IF((ContinuousStatsTable[GroupByKey]=ContinuousStatsTable[[#This Row],[GroupByKey]]),(ContinuousStatsTable[GroupByKey]=ContinuousStatsTable[[#This Row],[GroupByKey]])*ContinuousStatsTable[Average]))</f>
        <v>0</v>
      </c>
      <c r="T174" s="5" cm="1">
        <f t="array" ref="T174">MAX(IF((ContinuousStatsTable[GroupByKey]=ContinuousStatsTable[[#This Row],[GroupByKey]]),(ContinuousStatsTable[GroupByKey]=ContinuousStatsTable[[#This Row],[GroupByKey]])*ContinuousStatsTable[Average]))</f>
        <v>0</v>
      </c>
      <c r="U174" s="5">
        <f>IF((ContinuousStatsTable[[#This Row],[RepsRequested]]&gt;1),ContinuousStatsTable[[#This Row],[HalfWidth]],ContinuousStatsTable[[#This Row],[BatchMeansHalfWidth]])</f>
        <v>0</v>
      </c>
    </row>
    <row r="175" spans="1:21" x14ac:dyDescent="0.25">
      <c r="A175" t="s">
        <v>68</v>
      </c>
      <c r="B175" t="s">
        <v>70</v>
      </c>
      <c r="C175">
        <v>14</v>
      </c>
      <c r="D175" t="s">
        <v>103</v>
      </c>
      <c r="E175" t="s">
        <v>106</v>
      </c>
      <c r="F175" t="s">
        <v>105</v>
      </c>
      <c r="G175">
        <v>0</v>
      </c>
      <c r="H175">
        <v>2E+20</v>
      </c>
      <c r="I175">
        <v>0</v>
      </c>
      <c r="J175">
        <v>0</v>
      </c>
      <c r="K175">
        <v>0</v>
      </c>
      <c r="L175">
        <v>0</v>
      </c>
      <c r="M17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75" s="5" cm="1">
        <f t="array" ref="N175">MAX(IF((ProjectInfoTable[ProjectName]=ContinuousStatsTable[[#This Row],[ProjectName]]),(ProjectInfoTable[ProjectName]=ContinuousStatsTable[[#This Row],[ProjectName]])*ProjectInfoTable[NumberOfReplications]))</f>
        <v>50</v>
      </c>
      <c r="O175" s="5" cm="1">
        <f t="array" ref="O175">IFERROR(AVERAGE(IF((ContinuousStatsTable[GroupByKey]=ContinuousStatsTable[[#This Row],[GroupByKey]]),(ContinuousStatsTable[GroupByKey]=ContinuousStatsTable[[#This Row],[GroupByKey]])*ContinuousStatsTable[Average])),0)</f>
        <v>0</v>
      </c>
      <c r="P175" s="5" cm="1">
        <f t="array" ref="P175">IFERROR(_xlfn.STDEV.S(IF((ContinuousStatsTable[GroupByKey]=ContinuousStatsTable[[#This Row],[GroupByKey]]),(ContinuousStatsTable[GroupByKey]=ContinuousStatsTable[[#This Row],[GroupByKey]])*ContinuousStatsTable[Average])),0)</f>
        <v>0</v>
      </c>
      <c r="Q175" s="5" cm="1">
        <f t="array" ref="Q175">MAX(IF((ProjectInfoTable[ProjectName]=ContinuousStatsTable[[#This Row],[ProjectName]]),(ProjectInfoTable[ProjectName]=ContinuousStatsTable[[#This Row],[ProjectName]])*ProjectInfoTable[ConfidenceInterval]))</f>
        <v>0.95</v>
      </c>
      <c r="R1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5" s="5" cm="1">
        <f t="array" ref="S175">MIN(IF((ContinuousStatsTable[GroupByKey]=ContinuousStatsTable[[#This Row],[GroupByKey]]),(ContinuousStatsTable[GroupByKey]=ContinuousStatsTable[[#This Row],[GroupByKey]])*ContinuousStatsTable[Average]))</f>
        <v>0</v>
      </c>
      <c r="T175" s="5" cm="1">
        <f t="array" ref="T175">MAX(IF((ContinuousStatsTable[GroupByKey]=ContinuousStatsTable[[#This Row],[GroupByKey]]),(ContinuousStatsTable[GroupByKey]=ContinuousStatsTable[[#This Row],[GroupByKey]])*ContinuousStatsTable[Average]))</f>
        <v>0</v>
      </c>
      <c r="U175" s="5">
        <f>IF((ContinuousStatsTable[[#This Row],[RepsRequested]]&gt;1),ContinuousStatsTable[[#This Row],[HalfWidth]],ContinuousStatsTable[[#This Row],[BatchMeansHalfWidth]])</f>
        <v>0</v>
      </c>
    </row>
    <row r="176" spans="1:21" x14ac:dyDescent="0.25">
      <c r="A176" t="s">
        <v>68</v>
      </c>
      <c r="B176" t="s">
        <v>70</v>
      </c>
      <c r="C176">
        <v>14</v>
      </c>
      <c r="D176" t="s">
        <v>103</v>
      </c>
      <c r="E176" t="s">
        <v>107</v>
      </c>
      <c r="F176" t="s">
        <v>105</v>
      </c>
      <c r="G176">
        <v>1</v>
      </c>
      <c r="H176">
        <v>2E+20</v>
      </c>
      <c r="I176">
        <v>1</v>
      </c>
      <c r="J176">
        <v>1</v>
      </c>
      <c r="K176">
        <v>1</v>
      </c>
      <c r="L176">
        <v>0</v>
      </c>
      <c r="M17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76" s="5" cm="1">
        <f t="array" ref="N176">MAX(IF((ProjectInfoTable[ProjectName]=ContinuousStatsTable[[#This Row],[ProjectName]]),(ProjectInfoTable[ProjectName]=ContinuousStatsTable[[#This Row],[ProjectName]])*ProjectInfoTable[NumberOfReplications]))</f>
        <v>50</v>
      </c>
      <c r="O176" s="5" cm="1">
        <f t="array" ref="O176">IFERROR(AVERAGE(IF((ContinuousStatsTable[GroupByKey]=ContinuousStatsTable[[#This Row],[GroupByKey]]),(ContinuousStatsTable[GroupByKey]=ContinuousStatsTable[[#This Row],[GroupByKey]])*ContinuousStatsTable[Average])),0)</f>
        <v>1</v>
      </c>
      <c r="P176" s="5" cm="1">
        <f t="array" ref="P176">IFERROR(_xlfn.STDEV.S(IF((ContinuousStatsTable[GroupByKey]=ContinuousStatsTable[[#This Row],[GroupByKey]]),(ContinuousStatsTable[GroupByKey]=ContinuousStatsTable[[#This Row],[GroupByKey]])*ContinuousStatsTable[Average])),0)</f>
        <v>0</v>
      </c>
      <c r="Q176" s="5" cm="1">
        <f t="array" ref="Q176">MAX(IF((ProjectInfoTable[ProjectName]=ContinuousStatsTable[[#This Row],[ProjectName]]),(ProjectInfoTable[ProjectName]=ContinuousStatsTable[[#This Row],[ProjectName]])*ProjectInfoTable[ConfidenceInterval]))</f>
        <v>0.95</v>
      </c>
      <c r="R1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6" s="5" cm="1">
        <f t="array" ref="S176">MIN(IF((ContinuousStatsTable[GroupByKey]=ContinuousStatsTable[[#This Row],[GroupByKey]]),(ContinuousStatsTable[GroupByKey]=ContinuousStatsTable[[#This Row],[GroupByKey]])*ContinuousStatsTable[Average]))</f>
        <v>1</v>
      </c>
      <c r="T176" s="5" cm="1">
        <f t="array" ref="T176">MAX(IF((ContinuousStatsTable[GroupByKey]=ContinuousStatsTable[[#This Row],[GroupByKey]]),(ContinuousStatsTable[GroupByKey]=ContinuousStatsTable[[#This Row],[GroupByKey]])*ContinuousStatsTable[Average]))</f>
        <v>1</v>
      </c>
      <c r="U176" s="5">
        <f>IF((ContinuousStatsTable[[#This Row],[RepsRequested]]&gt;1),ContinuousStatsTable[[#This Row],[HalfWidth]],ContinuousStatsTable[[#This Row],[BatchMeansHalfWidth]])</f>
        <v>0</v>
      </c>
    </row>
    <row r="177" spans="1:21" x14ac:dyDescent="0.25">
      <c r="A177" t="s">
        <v>68</v>
      </c>
      <c r="B177" t="s">
        <v>70</v>
      </c>
      <c r="C177">
        <v>14</v>
      </c>
      <c r="D177" t="s">
        <v>108</v>
      </c>
      <c r="E177" t="s">
        <v>104</v>
      </c>
      <c r="F177" t="s">
        <v>105</v>
      </c>
      <c r="G177">
        <v>0.82167590220522602</v>
      </c>
      <c r="H177">
        <v>2.6195423914238802E-2</v>
      </c>
      <c r="I177">
        <v>0</v>
      </c>
      <c r="J177">
        <v>1</v>
      </c>
      <c r="K177">
        <v>1</v>
      </c>
      <c r="L177">
        <v>0</v>
      </c>
      <c r="M17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77" s="5" cm="1">
        <f t="array" ref="N177">MAX(IF((ProjectInfoTable[ProjectName]=ContinuousStatsTable[[#This Row],[ProjectName]]),(ProjectInfoTable[ProjectName]=ContinuousStatsTable[[#This Row],[ProjectName]])*ProjectInfoTable[NumberOfReplications]))</f>
        <v>50</v>
      </c>
      <c r="O177" s="5" cm="1">
        <f t="array" ref="O177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177" s="5" cm="1">
        <f t="array" ref="P177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177" s="5" cm="1">
        <f t="array" ref="Q177">MAX(IF((ProjectInfoTable[ProjectName]=ContinuousStatsTable[[#This Row],[ProjectName]]),(ProjectInfoTable[ProjectName]=ContinuousStatsTable[[#This Row],[ProjectName]])*ProjectInfoTable[ConfidenceInterval]))</f>
        <v>0.95</v>
      </c>
      <c r="R1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177" s="5" cm="1">
        <f t="array" ref="S177">MIN(IF((ContinuousStatsTable[GroupByKey]=ContinuousStatsTable[[#This Row],[GroupByKey]]),(ContinuousStatsTable[GroupByKey]=ContinuousStatsTable[[#This Row],[GroupByKey]])*ContinuousStatsTable[Average]))</f>
        <v>0.79765986915169196</v>
      </c>
      <c r="T177" s="5" cm="1">
        <f t="array" ref="T177">MAX(IF((ContinuousStatsTable[GroupByKey]=ContinuousStatsTable[[#This Row],[GroupByKey]]),(ContinuousStatsTable[GroupByKey]=ContinuousStatsTable[[#This Row],[GroupByKey]])*ContinuousStatsTable[Average]))</f>
        <v>0.86520865024807903</v>
      </c>
      <c r="U177" s="5">
        <f>IF((ContinuousStatsTable[[#This Row],[RepsRequested]]&gt;1),ContinuousStatsTable[[#This Row],[HalfWidth]],ContinuousStatsTable[[#This Row],[BatchMeansHalfWidth]])</f>
        <v>4.6132915210358458E-3</v>
      </c>
    </row>
    <row r="178" spans="1:21" x14ac:dyDescent="0.25">
      <c r="A178" t="s">
        <v>68</v>
      </c>
      <c r="B178" t="s">
        <v>70</v>
      </c>
      <c r="C178">
        <v>14</v>
      </c>
      <c r="D178" t="s">
        <v>108</v>
      </c>
      <c r="E178" t="s">
        <v>106</v>
      </c>
      <c r="F178" t="s">
        <v>105</v>
      </c>
      <c r="G178">
        <v>2.4650277066156701</v>
      </c>
      <c r="H178">
        <v>7.8586271742716401E-2</v>
      </c>
      <c r="I178">
        <v>0</v>
      </c>
      <c r="J178">
        <v>3</v>
      </c>
      <c r="K178">
        <v>3</v>
      </c>
      <c r="L178">
        <v>0</v>
      </c>
      <c r="M17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78" s="5" cm="1">
        <f t="array" ref="N178">MAX(IF((ProjectInfoTable[ProjectName]=ContinuousStatsTable[[#This Row],[ProjectName]]),(ProjectInfoTable[ProjectName]=ContinuousStatsTable[[#This Row],[ProjectName]])*ProjectInfoTable[NumberOfReplications]))</f>
        <v>50</v>
      </c>
      <c r="O178" s="5" cm="1">
        <f t="array" ref="O178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178" s="5" cm="1">
        <f t="array" ref="P178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178" s="5" cm="1">
        <f t="array" ref="Q178">MAX(IF((ProjectInfoTable[ProjectName]=ContinuousStatsTable[[#This Row],[ProjectName]]),(ProjectInfoTable[ProjectName]=ContinuousStatsTable[[#This Row],[ProjectName]])*ProjectInfoTable[ConfidenceInterval]))</f>
        <v>0.95</v>
      </c>
      <c r="R1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178" s="5" cm="1">
        <f t="array" ref="S178">MIN(IF((ContinuousStatsTable[GroupByKey]=ContinuousStatsTable[[#This Row],[GroupByKey]]),(ContinuousStatsTable[GroupByKey]=ContinuousStatsTable[[#This Row],[GroupByKey]])*ContinuousStatsTable[Average]))</f>
        <v>2.39297960745508</v>
      </c>
      <c r="T178" s="5" cm="1">
        <f t="array" ref="T178">MAX(IF((ContinuousStatsTable[GroupByKey]=ContinuousStatsTable[[#This Row],[GroupByKey]]),(ContinuousStatsTable[GroupByKey]=ContinuousStatsTable[[#This Row],[GroupByKey]])*ContinuousStatsTable[Average]))</f>
        <v>2.5956259507442399</v>
      </c>
      <c r="U178" s="5">
        <f>IF((ContinuousStatsTable[[#This Row],[RepsRequested]]&gt;1),ContinuousStatsTable[[#This Row],[HalfWidth]],ContinuousStatsTable[[#This Row],[BatchMeansHalfWidth]])</f>
        <v>1.3839874563107367E-2</v>
      </c>
    </row>
    <row r="179" spans="1:21" x14ac:dyDescent="0.25">
      <c r="A179" t="s">
        <v>68</v>
      </c>
      <c r="B179" t="s">
        <v>70</v>
      </c>
      <c r="C179">
        <v>14</v>
      </c>
      <c r="D179" t="s">
        <v>108</v>
      </c>
      <c r="E179" t="s">
        <v>107</v>
      </c>
      <c r="F179" t="s">
        <v>105</v>
      </c>
      <c r="G179">
        <v>3</v>
      </c>
      <c r="H179">
        <v>2E+20</v>
      </c>
      <c r="I179">
        <v>3</v>
      </c>
      <c r="J179">
        <v>3</v>
      </c>
      <c r="K179">
        <v>3</v>
      </c>
      <c r="L179">
        <v>0</v>
      </c>
      <c r="M17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79" s="5" cm="1">
        <f t="array" ref="N179">MAX(IF((ProjectInfoTable[ProjectName]=ContinuousStatsTable[[#This Row],[ProjectName]]),(ProjectInfoTable[ProjectName]=ContinuousStatsTable[[#This Row],[ProjectName]])*ProjectInfoTable[NumberOfReplications]))</f>
        <v>50</v>
      </c>
      <c r="O179" s="5" cm="1">
        <f t="array" ref="O179">IFERROR(AVERAGE(IF((ContinuousStatsTable[GroupByKey]=ContinuousStatsTable[[#This Row],[GroupByKey]]),(ContinuousStatsTable[GroupByKey]=ContinuousStatsTable[[#This Row],[GroupByKey]])*ContinuousStatsTable[Average])),0)</f>
        <v>3</v>
      </c>
      <c r="P179" s="5" cm="1">
        <f t="array" ref="P179">IFERROR(_xlfn.STDEV.S(IF((ContinuousStatsTable[GroupByKey]=ContinuousStatsTable[[#This Row],[GroupByKey]]),(ContinuousStatsTable[GroupByKey]=ContinuousStatsTable[[#This Row],[GroupByKey]])*ContinuousStatsTable[Average])),0)</f>
        <v>0</v>
      </c>
      <c r="Q179" s="5" cm="1">
        <f t="array" ref="Q179">MAX(IF((ProjectInfoTable[ProjectName]=ContinuousStatsTable[[#This Row],[ProjectName]]),(ProjectInfoTable[ProjectName]=ContinuousStatsTable[[#This Row],[ProjectName]])*ProjectInfoTable[ConfidenceInterval]))</f>
        <v>0.95</v>
      </c>
      <c r="R1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9" s="5" cm="1">
        <f t="array" ref="S179">MIN(IF((ContinuousStatsTable[GroupByKey]=ContinuousStatsTable[[#This Row],[GroupByKey]]),(ContinuousStatsTable[GroupByKey]=ContinuousStatsTable[[#This Row],[GroupByKey]])*ContinuousStatsTable[Average]))</f>
        <v>3</v>
      </c>
      <c r="T179" s="5" cm="1">
        <f t="array" ref="T179">MAX(IF((ContinuousStatsTable[GroupByKey]=ContinuousStatsTable[[#This Row],[GroupByKey]]),(ContinuousStatsTable[GroupByKey]=ContinuousStatsTable[[#This Row],[GroupByKey]])*ContinuousStatsTable[Average]))</f>
        <v>3</v>
      </c>
      <c r="U179" s="5">
        <f>IF((ContinuousStatsTable[[#This Row],[RepsRequested]]&gt;1),ContinuousStatsTable[[#This Row],[HalfWidth]],ContinuousStatsTable[[#This Row],[BatchMeansHalfWidth]])</f>
        <v>0</v>
      </c>
    </row>
    <row r="180" spans="1:21" x14ac:dyDescent="0.25">
      <c r="A180" t="s">
        <v>68</v>
      </c>
      <c r="B180" t="s">
        <v>70</v>
      </c>
      <c r="C180">
        <v>14</v>
      </c>
      <c r="D180" t="s">
        <v>100</v>
      </c>
      <c r="E180" t="s">
        <v>101</v>
      </c>
      <c r="F180" t="s">
        <v>81</v>
      </c>
      <c r="G180">
        <v>0.16958677528242799</v>
      </c>
      <c r="H180">
        <v>2E+20</v>
      </c>
      <c r="I180">
        <v>0</v>
      </c>
      <c r="J180">
        <v>3</v>
      </c>
      <c r="K180">
        <v>0</v>
      </c>
      <c r="L180">
        <v>0</v>
      </c>
      <c r="M180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80" s="5" cm="1">
        <f t="array" ref="N180">MAX(IF((ProjectInfoTable[ProjectName]=ContinuousStatsTable[[#This Row],[ProjectName]]),(ProjectInfoTable[ProjectName]=ContinuousStatsTable[[#This Row],[ProjectName]])*ProjectInfoTable[NumberOfReplications]))</f>
        <v>50</v>
      </c>
      <c r="O180" s="5" cm="1">
        <f t="array" ref="O180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180" s="5" cm="1">
        <f t="array" ref="P180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180" s="5" cm="1">
        <f t="array" ref="Q180">MAX(IF((ProjectInfoTable[ProjectName]=ContinuousStatsTable[[#This Row],[ProjectName]]),(ProjectInfoTable[ProjectName]=ContinuousStatsTable[[#This Row],[ProjectName]])*ProjectInfoTable[ConfidenceInterval]))</f>
        <v>0.95</v>
      </c>
      <c r="R1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180" s="5" cm="1">
        <f t="array" ref="S180">MIN(IF((ContinuousStatsTable[GroupByKey]=ContinuousStatsTable[[#This Row],[GroupByKey]]),(ContinuousStatsTable[GroupByKey]=ContinuousStatsTable[[#This Row],[GroupByKey]])*ContinuousStatsTable[Average]))</f>
        <v>9.9137644846310199E-2</v>
      </c>
      <c r="T180" s="5" cm="1">
        <f t="array" ref="T180">MAX(IF((ContinuousStatsTable[GroupByKey]=ContinuousStatsTable[[#This Row],[GroupByKey]]),(ContinuousStatsTable[GroupByKey]=ContinuousStatsTable[[#This Row],[GroupByKey]])*ContinuousStatsTable[Average]))</f>
        <v>0.36895369110857401</v>
      </c>
      <c r="U180" s="5">
        <f>IF((ContinuousStatsTable[[#This Row],[RepsRequested]]&gt;1),ContinuousStatsTable[[#This Row],[HalfWidth]],ContinuousStatsTable[[#This Row],[BatchMeansHalfWidth]])</f>
        <v>1.3334817194682118E-2</v>
      </c>
    </row>
    <row r="181" spans="1:21" x14ac:dyDescent="0.25">
      <c r="A181" t="s">
        <v>68</v>
      </c>
      <c r="B181" t="s">
        <v>70</v>
      </c>
      <c r="C181">
        <v>14</v>
      </c>
      <c r="D181" t="s">
        <v>109</v>
      </c>
      <c r="E181" t="s">
        <v>104</v>
      </c>
      <c r="F181" t="s">
        <v>105</v>
      </c>
      <c r="G181">
        <v>0.77132432440390797</v>
      </c>
      <c r="H181">
        <v>3.5178171171009603E-2</v>
      </c>
      <c r="I181">
        <v>0</v>
      </c>
      <c r="J181">
        <v>1</v>
      </c>
      <c r="K181">
        <v>0.5</v>
      </c>
      <c r="L181">
        <v>0</v>
      </c>
      <c r="M181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81" s="5" cm="1">
        <f t="array" ref="N181">MAX(IF((ProjectInfoTable[ProjectName]=ContinuousStatsTable[[#This Row],[ProjectName]]),(ProjectInfoTable[ProjectName]=ContinuousStatsTable[[#This Row],[ProjectName]])*ProjectInfoTable[NumberOfReplications]))</f>
        <v>50</v>
      </c>
      <c r="O181" s="5" cm="1">
        <f t="array" ref="O181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181" s="5" cm="1">
        <f t="array" ref="P181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181" s="5" cm="1">
        <f t="array" ref="Q181">MAX(IF((ProjectInfoTable[ProjectName]=ContinuousStatsTable[[#This Row],[ProjectName]]),(ProjectInfoTable[ProjectName]=ContinuousStatsTable[[#This Row],[ProjectName]])*ProjectInfoTable[ConfidenceInterval]))</f>
        <v>0.95</v>
      </c>
      <c r="R1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181" s="5" cm="1">
        <f t="array" ref="S181">MIN(IF((ContinuousStatsTable[GroupByKey]=ContinuousStatsTable[[#This Row],[GroupByKey]]),(ContinuousStatsTable[GroupByKey]=ContinuousStatsTable[[#This Row],[GroupByKey]])*ContinuousStatsTable[Average]))</f>
        <v>0.75076558501961799</v>
      </c>
      <c r="T181" s="5" cm="1">
        <f t="array" ref="T181">MAX(IF((ContinuousStatsTable[GroupByKey]=ContinuousStatsTable[[#This Row],[GroupByKey]]),(ContinuousStatsTable[GroupByKey]=ContinuousStatsTable[[#This Row],[GroupByKey]])*ContinuousStatsTable[Average]))</f>
        <v>0.80927528725051701</v>
      </c>
      <c r="U181" s="5">
        <f>IF((ContinuousStatsTable[[#This Row],[RepsRequested]]&gt;1),ContinuousStatsTable[[#This Row],[HalfWidth]],ContinuousStatsTable[[#This Row],[BatchMeansHalfWidth]])</f>
        <v>4.4075088480020263E-3</v>
      </c>
    </row>
    <row r="182" spans="1:21" x14ac:dyDescent="0.25">
      <c r="A182" t="s">
        <v>68</v>
      </c>
      <c r="B182" t="s">
        <v>70</v>
      </c>
      <c r="C182">
        <v>14</v>
      </c>
      <c r="D182" t="s">
        <v>109</v>
      </c>
      <c r="E182" t="s">
        <v>106</v>
      </c>
      <c r="F182" t="s">
        <v>105</v>
      </c>
      <c r="G182">
        <v>1.5426486488078199</v>
      </c>
      <c r="H182">
        <v>7.0356342342019304E-2</v>
      </c>
      <c r="I182">
        <v>0</v>
      </c>
      <c r="J182">
        <v>2</v>
      </c>
      <c r="K182">
        <v>1</v>
      </c>
      <c r="L182">
        <v>0</v>
      </c>
      <c r="M182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82" s="5" cm="1">
        <f t="array" ref="N182">MAX(IF((ProjectInfoTable[ProjectName]=ContinuousStatsTable[[#This Row],[ProjectName]]),(ProjectInfoTable[ProjectName]=ContinuousStatsTable[[#This Row],[ProjectName]])*ProjectInfoTable[NumberOfReplications]))</f>
        <v>50</v>
      </c>
      <c r="O182" s="5" cm="1">
        <f t="array" ref="O182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182" s="5" cm="1">
        <f t="array" ref="P182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182" s="5" cm="1">
        <f t="array" ref="Q182">MAX(IF((ProjectInfoTable[ProjectName]=ContinuousStatsTable[[#This Row],[ProjectName]]),(ProjectInfoTable[ProjectName]=ContinuousStatsTable[[#This Row],[ProjectName]])*ProjectInfoTable[ConfidenceInterval]))</f>
        <v>0.95</v>
      </c>
      <c r="R1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182" s="5" cm="1">
        <f t="array" ref="S182">MIN(IF((ContinuousStatsTable[GroupByKey]=ContinuousStatsTable[[#This Row],[GroupByKey]]),(ContinuousStatsTable[GroupByKey]=ContinuousStatsTable[[#This Row],[GroupByKey]])*ContinuousStatsTable[Average]))</f>
        <v>1.50153117003924</v>
      </c>
      <c r="T182" s="5" cm="1">
        <f t="array" ref="T182">MAX(IF((ContinuousStatsTable[GroupByKey]=ContinuousStatsTable[[#This Row],[GroupByKey]]),(ContinuousStatsTable[GroupByKey]=ContinuousStatsTable[[#This Row],[GroupByKey]])*ContinuousStatsTable[Average]))</f>
        <v>1.61855057450103</v>
      </c>
      <c r="U182" s="5">
        <f>IF((ContinuousStatsTable[[#This Row],[RepsRequested]]&gt;1),ContinuousStatsTable[[#This Row],[HalfWidth]],ContinuousStatsTable[[#This Row],[BatchMeansHalfWidth]])</f>
        <v>8.8150176960040336E-3</v>
      </c>
    </row>
    <row r="183" spans="1:21" x14ac:dyDescent="0.25">
      <c r="A183" t="s">
        <v>68</v>
      </c>
      <c r="B183" t="s">
        <v>70</v>
      </c>
      <c r="C183">
        <v>14</v>
      </c>
      <c r="D183" t="s">
        <v>109</v>
      </c>
      <c r="E183" t="s">
        <v>107</v>
      </c>
      <c r="F183" t="s">
        <v>105</v>
      </c>
      <c r="G183">
        <v>2</v>
      </c>
      <c r="H183">
        <v>2E+20</v>
      </c>
      <c r="I183">
        <v>2</v>
      </c>
      <c r="J183">
        <v>2</v>
      </c>
      <c r="K183">
        <v>2</v>
      </c>
      <c r="L183">
        <v>0</v>
      </c>
      <c r="M183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83" s="5" cm="1">
        <f t="array" ref="N183">MAX(IF((ProjectInfoTable[ProjectName]=ContinuousStatsTable[[#This Row],[ProjectName]]),(ProjectInfoTable[ProjectName]=ContinuousStatsTable[[#This Row],[ProjectName]])*ProjectInfoTable[NumberOfReplications]))</f>
        <v>50</v>
      </c>
      <c r="O183" s="5" cm="1">
        <f t="array" ref="O183">IFERROR(AVERAGE(IF((ContinuousStatsTable[GroupByKey]=ContinuousStatsTable[[#This Row],[GroupByKey]]),(ContinuousStatsTable[GroupByKey]=ContinuousStatsTable[[#This Row],[GroupByKey]])*ContinuousStatsTable[Average])),0)</f>
        <v>2</v>
      </c>
      <c r="P183" s="5" cm="1">
        <f t="array" ref="P183">IFERROR(_xlfn.STDEV.S(IF((ContinuousStatsTable[GroupByKey]=ContinuousStatsTable[[#This Row],[GroupByKey]]),(ContinuousStatsTable[GroupByKey]=ContinuousStatsTable[[#This Row],[GroupByKey]])*ContinuousStatsTable[Average])),0)</f>
        <v>0</v>
      </c>
      <c r="Q183" s="5" cm="1">
        <f t="array" ref="Q183">MAX(IF((ProjectInfoTable[ProjectName]=ContinuousStatsTable[[#This Row],[ProjectName]]),(ProjectInfoTable[ProjectName]=ContinuousStatsTable[[#This Row],[ProjectName]])*ProjectInfoTable[ConfidenceInterval]))</f>
        <v>0.95</v>
      </c>
      <c r="R1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3" s="5" cm="1">
        <f t="array" ref="S183">MIN(IF((ContinuousStatsTable[GroupByKey]=ContinuousStatsTable[[#This Row],[GroupByKey]]),(ContinuousStatsTable[GroupByKey]=ContinuousStatsTable[[#This Row],[GroupByKey]])*ContinuousStatsTable[Average]))</f>
        <v>2</v>
      </c>
      <c r="T183" s="5" cm="1">
        <f t="array" ref="T183">MAX(IF((ContinuousStatsTable[GroupByKey]=ContinuousStatsTable[[#This Row],[GroupByKey]]),(ContinuousStatsTable[GroupByKey]=ContinuousStatsTable[[#This Row],[GroupByKey]])*ContinuousStatsTable[Average]))</f>
        <v>2</v>
      </c>
      <c r="U183" s="5">
        <f>IF((ContinuousStatsTable[[#This Row],[RepsRequested]]&gt;1),ContinuousStatsTable[[#This Row],[HalfWidth]],ContinuousStatsTable[[#This Row],[BatchMeansHalfWidth]])</f>
        <v>0</v>
      </c>
    </row>
    <row r="184" spans="1:21" x14ac:dyDescent="0.25">
      <c r="A184" t="s">
        <v>68</v>
      </c>
      <c r="B184" t="s">
        <v>70</v>
      </c>
      <c r="C184">
        <v>15</v>
      </c>
      <c r="D184" t="s">
        <v>79</v>
      </c>
      <c r="E184" t="s">
        <v>101</v>
      </c>
      <c r="F184" t="s">
        <v>81</v>
      </c>
      <c r="G184">
        <v>3.4336503855114E-3</v>
      </c>
      <c r="H184">
        <v>2E+20</v>
      </c>
      <c r="I184">
        <v>0</v>
      </c>
      <c r="J184">
        <v>1</v>
      </c>
      <c r="K184">
        <v>0</v>
      </c>
      <c r="L184">
        <v>0</v>
      </c>
      <c r="M184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84" s="5" cm="1">
        <f t="array" ref="N184">MAX(IF((ProjectInfoTable[ProjectName]=ContinuousStatsTable[[#This Row],[ProjectName]]),(ProjectInfoTable[ProjectName]=ContinuousStatsTable[[#This Row],[ProjectName]])*ProjectInfoTable[NumberOfReplications]))</f>
        <v>50</v>
      </c>
      <c r="O184" s="5" cm="1">
        <f t="array" ref="O184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184" s="5" cm="1">
        <f t="array" ref="P184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184" s="5" cm="1">
        <f t="array" ref="Q184">MAX(IF((ProjectInfoTable[ProjectName]=ContinuousStatsTable[[#This Row],[ProjectName]]),(ProjectInfoTable[ProjectName]=ContinuousStatsTable[[#This Row],[ProjectName]])*ProjectInfoTable[ConfidenceInterval]))</f>
        <v>0.95</v>
      </c>
      <c r="R1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184" s="5" cm="1">
        <f t="array" ref="S184">MIN(IF((ContinuousStatsTable[GroupByKey]=ContinuousStatsTable[[#This Row],[GroupByKey]]),(ContinuousStatsTable[GroupByKey]=ContinuousStatsTable[[#This Row],[GroupByKey]])*ContinuousStatsTable[Average]))</f>
        <v>1.4504144806982299E-4</v>
      </c>
      <c r="T184" s="5" cm="1">
        <f t="array" ref="T184">MAX(IF((ContinuousStatsTable[GroupByKey]=ContinuousStatsTable[[#This Row],[GroupByKey]]),(ContinuousStatsTable[GroupByKey]=ContinuousStatsTable[[#This Row],[GroupByKey]])*ContinuousStatsTable[Average]))</f>
        <v>2.1326113129299901E-2</v>
      </c>
      <c r="U184" s="5">
        <f>IF((ContinuousStatsTable[[#This Row],[RepsRequested]]&gt;1),ContinuousStatsTable[[#This Row],[HalfWidth]],ContinuousStatsTable[[#This Row],[BatchMeansHalfWidth]])</f>
        <v>1.2980086891140777E-3</v>
      </c>
    </row>
    <row r="185" spans="1:21" x14ac:dyDescent="0.25">
      <c r="A185" t="s">
        <v>68</v>
      </c>
      <c r="B185" t="s">
        <v>70</v>
      </c>
      <c r="C185">
        <v>15</v>
      </c>
      <c r="D185" t="s">
        <v>84</v>
      </c>
      <c r="E185" t="s">
        <v>101</v>
      </c>
      <c r="F185" t="s">
        <v>81</v>
      </c>
      <c r="G185">
        <v>5.4448055490366798E-2</v>
      </c>
      <c r="H185">
        <v>2E+20</v>
      </c>
      <c r="I185">
        <v>0</v>
      </c>
      <c r="J185">
        <v>2</v>
      </c>
      <c r="K185">
        <v>0</v>
      </c>
      <c r="L185">
        <v>0</v>
      </c>
      <c r="M185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85" s="5" cm="1">
        <f t="array" ref="N185">MAX(IF((ProjectInfoTable[ProjectName]=ContinuousStatsTable[[#This Row],[ProjectName]]),(ProjectInfoTable[ProjectName]=ContinuousStatsTable[[#This Row],[ProjectName]])*ProjectInfoTable[NumberOfReplications]))</f>
        <v>50</v>
      </c>
      <c r="O185" s="5" cm="1">
        <f t="array" ref="O185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185" s="5" cm="1">
        <f t="array" ref="P185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185" s="5" cm="1">
        <f t="array" ref="Q185">MAX(IF((ProjectInfoTable[ProjectName]=ContinuousStatsTable[[#This Row],[ProjectName]]),(ProjectInfoTable[ProjectName]=ContinuousStatsTable[[#This Row],[ProjectName]])*ProjectInfoTable[ConfidenceInterval]))</f>
        <v>0.95</v>
      </c>
      <c r="R1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185" s="5" cm="1">
        <f t="array" ref="S185">MIN(IF((ContinuousStatsTable[GroupByKey]=ContinuousStatsTable[[#This Row],[GroupByKey]]),(ContinuousStatsTable[GroupByKey]=ContinuousStatsTable[[#This Row],[GroupByKey]])*ContinuousStatsTable[Average]))</f>
        <v>2.9159454357356899E-2</v>
      </c>
      <c r="T185" s="5" cm="1">
        <f t="array" ref="T185">MAX(IF((ContinuousStatsTable[GroupByKey]=ContinuousStatsTable[[#This Row],[GroupByKey]]),(ContinuousStatsTable[GroupByKey]=ContinuousStatsTable[[#This Row],[GroupByKey]])*ContinuousStatsTable[Average]))</f>
        <v>0.14757504287835599</v>
      </c>
      <c r="U185" s="5">
        <f>IF((ContinuousStatsTable[[#This Row],[RepsRequested]]&gt;1),ContinuousStatsTable[[#This Row],[HalfWidth]],ContinuousStatsTable[[#This Row],[BatchMeansHalfWidth]])</f>
        <v>7.2842344795549423E-3</v>
      </c>
    </row>
    <row r="186" spans="1:21" x14ac:dyDescent="0.25">
      <c r="A186" t="s">
        <v>68</v>
      </c>
      <c r="B186" t="s">
        <v>70</v>
      </c>
      <c r="C186">
        <v>15</v>
      </c>
      <c r="D186" t="s">
        <v>85</v>
      </c>
      <c r="E186" t="s">
        <v>102</v>
      </c>
      <c r="F186" t="s">
        <v>87</v>
      </c>
      <c r="G186">
        <v>2.74416407930388</v>
      </c>
      <c r="H186">
        <v>0.123011521361066</v>
      </c>
      <c r="I186">
        <v>0</v>
      </c>
      <c r="J186">
        <v>5</v>
      </c>
      <c r="K186">
        <v>2</v>
      </c>
      <c r="L186">
        <v>0</v>
      </c>
      <c r="M186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86" s="5" cm="1">
        <f t="array" ref="N186">MAX(IF((ProjectInfoTable[ProjectName]=ContinuousStatsTable[[#This Row],[ProjectName]]),(ProjectInfoTable[ProjectName]=ContinuousStatsTable[[#This Row],[ProjectName]])*ProjectInfoTable[NumberOfReplications]))</f>
        <v>50</v>
      </c>
      <c r="O186" s="5" cm="1">
        <f t="array" ref="O186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186" s="5" cm="1">
        <f t="array" ref="P186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186" s="5" cm="1">
        <f t="array" ref="Q186">MAX(IF((ProjectInfoTable[ProjectName]=ContinuousStatsTable[[#This Row],[ProjectName]]),(ProjectInfoTable[ProjectName]=ContinuousStatsTable[[#This Row],[ProjectName]])*ProjectInfoTable[ConfidenceInterval]))</f>
        <v>0.95</v>
      </c>
      <c r="R1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186" s="5" cm="1">
        <f t="array" ref="S186">MIN(IF((ContinuousStatsTable[GroupByKey]=ContinuousStatsTable[[#This Row],[GroupByKey]]),(ContinuousStatsTable[GroupByKey]=ContinuousStatsTable[[#This Row],[GroupByKey]])*ContinuousStatsTable[Average]))</f>
        <v>2.5364145931977098</v>
      </c>
      <c r="T186" s="5" cm="1">
        <f t="array" ref="T186">MAX(IF((ContinuousStatsTable[GroupByKey]=ContinuousStatsTable[[#This Row],[GroupByKey]]),(ContinuousStatsTable[GroupByKey]=ContinuousStatsTable[[#This Row],[GroupByKey]])*ContinuousStatsTable[Average]))</f>
        <v>3.0583425338020498</v>
      </c>
      <c r="U186" s="5">
        <f>IF((ContinuousStatsTable[[#This Row],[RepsRequested]]&gt;1),ContinuousStatsTable[[#This Row],[HalfWidth]],ContinuousStatsTable[[#This Row],[BatchMeansHalfWidth]])</f>
        <v>3.1226073401865992E-2</v>
      </c>
    </row>
    <row r="187" spans="1:21" x14ac:dyDescent="0.25">
      <c r="A187" t="s">
        <v>68</v>
      </c>
      <c r="B187" t="s">
        <v>70</v>
      </c>
      <c r="C187">
        <v>15</v>
      </c>
      <c r="D187" t="s">
        <v>103</v>
      </c>
      <c r="E187" t="s">
        <v>104</v>
      </c>
      <c r="F187" t="s">
        <v>105</v>
      </c>
      <c r="G187">
        <v>0</v>
      </c>
      <c r="H187">
        <v>2E+20</v>
      </c>
      <c r="I187">
        <v>0</v>
      </c>
      <c r="J187">
        <v>0</v>
      </c>
      <c r="K187">
        <v>0</v>
      </c>
      <c r="L187">
        <v>0</v>
      </c>
      <c r="M187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87" s="5" cm="1">
        <f t="array" ref="N187">MAX(IF((ProjectInfoTable[ProjectName]=ContinuousStatsTable[[#This Row],[ProjectName]]),(ProjectInfoTable[ProjectName]=ContinuousStatsTable[[#This Row],[ProjectName]])*ProjectInfoTable[NumberOfReplications]))</f>
        <v>50</v>
      </c>
      <c r="O187" s="5" cm="1">
        <f t="array" ref="O187">IFERROR(AVERAGE(IF((ContinuousStatsTable[GroupByKey]=ContinuousStatsTable[[#This Row],[GroupByKey]]),(ContinuousStatsTable[GroupByKey]=ContinuousStatsTable[[#This Row],[GroupByKey]])*ContinuousStatsTable[Average])),0)</f>
        <v>0</v>
      </c>
      <c r="P187" s="5" cm="1">
        <f t="array" ref="P187">IFERROR(_xlfn.STDEV.S(IF((ContinuousStatsTable[GroupByKey]=ContinuousStatsTable[[#This Row],[GroupByKey]]),(ContinuousStatsTable[GroupByKey]=ContinuousStatsTable[[#This Row],[GroupByKey]])*ContinuousStatsTable[Average])),0)</f>
        <v>0</v>
      </c>
      <c r="Q187" s="5" cm="1">
        <f t="array" ref="Q187">MAX(IF((ProjectInfoTable[ProjectName]=ContinuousStatsTable[[#This Row],[ProjectName]]),(ProjectInfoTable[ProjectName]=ContinuousStatsTable[[#This Row],[ProjectName]])*ProjectInfoTable[ConfidenceInterval]))</f>
        <v>0.95</v>
      </c>
      <c r="R1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7" s="5" cm="1">
        <f t="array" ref="S187">MIN(IF((ContinuousStatsTable[GroupByKey]=ContinuousStatsTable[[#This Row],[GroupByKey]]),(ContinuousStatsTable[GroupByKey]=ContinuousStatsTable[[#This Row],[GroupByKey]])*ContinuousStatsTable[Average]))</f>
        <v>0</v>
      </c>
      <c r="T187" s="5" cm="1">
        <f t="array" ref="T187">MAX(IF((ContinuousStatsTable[GroupByKey]=ContinuousStatsTable[[#This Row],[GroupByKey]]),(ContinuousStatsTable[GroupByKey]=ContinuousStatsTable[[#This Row],[GroupByKey]])*ContinuousStatsTable[Average]))</f>
        <v>0</v>
      </c>
      <c r="U187" s="5">
        <f>IF((ContinuousStatsTable[[#This Row],[RepsRequested]]&gt;1),ContinuousStatsTable[[#This Row],[HalfWidth]],ContinuousStatsTable[[#This Row],[BatchMeansHalfWidth]])</f>
        <v>0</v>
      </c>
    </row>
    <row r="188" spans="1:21" x14ac:dyDescent="0.25">
      <c r="A188" t="s">
        <v>68</v>
      </c>
      <c r="B188" t="s">
        <v>70</v>
      </c>
      <c r="C188">
        <v>15</v>
      </c>
      <c r="D188" t="s">
        <v>103</v>
      </c>
      <c r="E188" t="s">
        <v>106</v>
      </c>
      <c r="F188" t="s">
        <v>105</v>
      </c>
      <c r="G188">
        <v>0</v>
      </c>
      <c r="H188">
        <v>2E+20</v>
      </c>
      <c r="I188">
        <v>0</v>
      </c>
      <c r="J188">
        <v>0</v>
      </c>
      <c r="K188">
        <v>0</v>
      </c>
      <c r="L188">
        <v>0</v>
      </c>
      <c r="M18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88" s="5" cm="1">
        <f t="array" ref="N188">MAX(IF((ProjectInfoTable[ProjectName]=ContinuousStatsTable[[#This Row],[ProjectName]]),(ProjectInfoTable[ProjectName]=ContinuousStatsTable[[#This Row],[ProjectName]])*ProjectInfoTable[NumberOfReplications]))</f>
        <v>50</v>
      </c>
      <c r="O188" s="5" cm="1">
        <f t="array" ref="O188">IFERROR(AVERAGE(IF((ContinuousStatsTable[GroupByKey]=ContinuousStatsTable[[#This Row],[GroupByKey]]),(ContinuousStatsTable[GroupByKey]=ContinuousStatsTable[[#This Row],[GroupByKey]])*ContinuousStatsTable[Average])),0)</f>
        <v>0</v>
      </c>
      <c r="P188" s="5" cm="1">
        <f t="array" ref="P188">IFERROR(_xlfn.STDEV.S(IF((ContinuousStatsTable[GroupByKey]=ContinuousStatsTable[[#This Row],[GroupByKey]]),(ContinuousStatsTable[GroupByKey]=ContinuousStatsTable[[#This Row],[GroupByKey]])*ContinuousStatsTable[Average])),0)</f>
        <v>0</v>
      </c>
      <c r="Q188" s="5" cm="1">
        <f t="array" ref="Q188">MAX(IF((ProjectInfoTable[ProjectName]=ContinuousStatsTable[[#This Row],[ProjectName]]),(ProjectInfoTable[ProjectName]=ContinuousStatsTable[[#This Row],[ProjectName]])*ProjectInfoTable[ConfidenceInterval]))</f>
        <v>0.95</v>
      </c>
      <c r="R1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8" s="5" cm="1">
        <f t="array" ref="S188">MIN(IF((ContinuousStatsTable[GroupByKey]=ContinuousStatsTable[[#This Row],[GroupByKey]]),(ContinuousStatsTable[GroupByKey]=ContinuousStatsTable[[#This Row],[GroupByKey]])*ContinuousStatsTable[Average]))</f>
        <v>0</v>
      </c>
      <c r="T188" s="5" cm="1">
        <f t="array" ref="T188">MAX(IF((ContinuousStatsTable[GroupByKey]=ContinuousStatsTable[[#This Row],[GroupByKey]]),(ContinuousStatsTable[GroupByKey]=ContinuousStatsTable[[#This Row],[GroupByKey]])*ContinuousStatsTable[Average]))</f>
        <v>0</v>
      </c>
      <c r="U188" s="5">
        <f>IF((ContinuousStatsTable[[#This Row],[RepsRequested]]&gt;1),ContinuousStatsTable[[#This Row],[HalfWidth]],ContinuousStatsTable[[#This Row],[BatchMeansHalfWidth]])</f>
        <v>0</v>
      </c>
    </row>
    <row r="189" spans="1:21" x14ac:dyDescent="0.25">
      <c r="A189" t="s">
        <v>68</v>
      </c>
      <c r="B189" t="s">
        <v>70</v>
      </c>
      <c r="C189">
        <v>15</v>
      </c>
      <c r="D189" t="s">
        <v>103</v>
      </c>
      <c r="E189" t="s">
        <v>107</v>
      </c>
      <c r="F189" t="s">
        <v>105</v>
      </c>
      <c r="G189">
        <v>1</v>
      </c>
      <c r="H189">
        <v>2E+20</v>
      </c>
      <c r="I189">
        <v>1</v>
      </c>
      <c r="J189">
        <v>1</v>
      </c>
      <c r="K189">
        <v>1</v>
      </c>
      <c r="L189">
        <v>0</v>
      </c>
      <c r="M18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89" s="5" cm="1">
        <f t="array" ref="N189">MAX(IF((ProjectInfoTable[ProjectName]=ContinuousStatsTable[[#This Row],[ProjectName]]),(ProjectInfoTable[ProjectName]=ContinuousStatsTable[[#This Row],[ProjectName]])*ProjectInfoTable[NumberOfReplications]))</f>
        <v>50</v>
      </c>
      <c r="O189" s="5" cm="1">
        <f t="array" ref="O189">IFERROR(AVERAGE(IF((ContinuousStatsTable[GroupByKey]=ContinuousStatsTable[[#This Row],[GroupByKey]]),(ContinuousStatsTable[GroupByKey]=ContinuousStatsTable[[#This Row],[GroupByKey]])*ContinuousStatsTable[Average])),0)</f>
        <v>1</v>
      </c>
      <c r="P189" s="5" cm="1">
        <f t="array" ref="P189">IFERROR(_xlfn.STDEV.S(IF((ContinuousStatsTable[GroupByKey]=ContinuousStatsTable[[#This Row],[GroupByKey]]),(ContinuousStatsTable[GroupByKey]=ContinuousStatsTable[[#This Row],[GroupByKey]])*ContinuousStatsTable[Average])),0)</f>
        <v>0</v>
      </c>
      <c r="Q189" s="5" cm="1">
        <f t="array" ref="Q189">MAX(IF((ProjectInfoTable[ProjectName]=ContinuousStatsTable[[#This Row],[ProjectName]]),(ProjectInfoTable[ProjectName]=ContinuousStatsTable[[#This Row],[ProjectName]])*ProjectInfoTable[ConfidenceInterval]))</f>
        <v>0.95</v>
      </c>
      <c r="R1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9" s="5" cm="1">
        <f t="array" ref="S189">MIN(IF((ContinuousStatsTable[GroupByKey]=ContinuousStatsTable[[#This Row],[GroupByKey]]),(ContinuousStatsTable[GroupByKey]=ContinuousStatsTable[[#This Row],[GroupByKey]])*ContinuousStatsTable[Average]))</f>
        <v>1</v>
      </c>
      <c r="T189" s="5" cm="1">
        <f t="array" ref="T189">MAX(IF((ContinuousStatsTable[GroupByKey]=ContinuousStatsTable[[#This Row],[GroupByKey]]),(ContinuousStatsTable[GroupByKey]=ContinuousStatsTable[[#This Row],[GroupByKey]])*ContinuousStatsTable[Average]))</f>
        <v>1</v>
      </c>
      <c r="U189" s="5">
        <f>IF((ContinuousStatsTable[[#This Row],[RepsRequested]]&gt;1),ContinuousStatsTable[[#This Row],[HalfWidth]],ContinuousStatsTable[[#This Row],[BatchMeansHalfWidth]])</f>
        <v>0</v>
      </c>
    </row>
    <row r="190" spans="1:21" x14ac:dyDescent="0.25">
      <c r="A190" t="s">
        <v>68</v>
      </c>
      <c r="B190" t="s">
        <v>70</v>
      </c>
      <c r="C190">
        <v>15</v>
      </c>
      <c r="D190" t="s">
        <v>108</v>
      </c>
      <c r="E190" t="s">
        <v>104</v>
      </c>
      <c r="F190" t="s">
        <v>105</v>
      </c>
      <c r="G190">
        <v>0.84476379418907499</v>
      </c>
      <c r="H190">
        <v>2.63530880028966E-2</v>
      </c>
      <c r="I190">
        <v>0</v>
      </c>
      <c r="J190">
        <v>1</v>
      </c>
      <c r="K190">
        <v>0.66666666666666696</v>
      </c>
      <c r="L190">
        <v>0</v>
      </c>
      <c r="M19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90" s="5" cm="1">
        <f t="array" ref="N190">MAX(IF((ProjectInfoTable[ProjectName]=ContinuousStatsTable[[#This Row],[ProjectName]]),(ProjectInfoTable[ProjectName]=ContinuousStatsTable[[#This Row],[ProjectName]])*ProjectInfoTable[NumberOfReplications]))</f>
        <v>50</v>
      </c>
      <c r="O190" s="5" cm="1">
        <f t="array" ref="O190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190" s="5" cm="1">
        <f t="array" ref="P190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190" s="5" cm="1">
        <f t="array" ref="Q190">MAX(IF((ProjectInfoTable[ProjectName]=ContinuousStatsTable[[#This Row],[ProjectName]]),(ProjectInfoTable[ProjectName]=ContinuousStatsTable[[#This Row],[ProjectName]])*ProjectInfoTable[ConfidenceInterval]))</f>
        <v>0.95</v>
      </c>
      <c r="R1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190" s="5" cm="1">
        <f t="array" ref="S190">MIN(IF((ContinuousStatsTable[GroupByKey]=ContinuousStatsTable[[#This Row],[GroupByKey]]),(ContinuousStatsTable[GroupByKey]=ContinuousStatsTable[[#This Row],[GroupByKey]])*ContinuousStatsTable[Average]))</f>
        <v>0.79765986915169196</v>
      </c>
      <c r="T190" s="5" cm="1">
        <f t="array" ref="T190">MAX(IF((ContinuousStatsTable[GroupByKey]=ContinuousStatsTable[[#This Row],[GroupByKey]]),(ContinuousStatsTable[GroupByKey]=ContinuousStatsTable[[#This Row],[GroupByKey]])*ContinuousStatsTable[Average]))</f>
        <v>0.86520865024807903</v>
      </c>
      <c r="U190" s="5">
        <f>IF((ContinuousStatsTable[[#This Row],[RepsRequested]]&gt;1),ContinuousStatsTable[[#This Row],[HalfWidth]],ContinuousStatsTable[[#This Row],[BatchMeansHalfWidth]])</f>
        <v>4.6132915210358458E-3</v>
      </c>
    </row>
    <row r="191" spans="1:21" x14ac:dyDescent="0.25">
      <c r="A191" t="s">
        <v>68</v>
      </c>
      <c r="B191" t="s">
        <v>70</v>
      </c>
      <c r="C191">
        <v>15</v>
      </c>
      <c r="D191" t="s">
        <v>108</v>
      </c>
      <c r="E191" t="s">
        <v>106</v>
      </c>
      <c r="F191" t="s">
        <v>105</v>
      </c>
      <c r="G191">
        <v>2.5342913825672202</v>
      </c>
      <c r="H191">
        <v>7.9059264008689706E-2</v>
      </c>
      <c r="I191">
        <v>0</v>
      </c>
      <c r="J191">
        <v>3</v>
      </c>
      <c r="K191">
        <v>2</v>
      </c>
      <c r="L191">
        <v>0</v>
      </c>
      <c r="M19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91" s="5" cm="1">
        <f t="array" ref="N191">MAX(IF((ProjectInfoTable[ProjectName]=ContinuousStatsTable[[#This Row],[ProjectName]]),(ProjectInfoTable[ProjectName]=ContinuousStatsTable[[#This Row],[ProjectName]])*ProjectInfoTable[NumberOfReplications]))</f>
        <v>50</v>
      </c>
      <c r="O191" s="5" cm="1">
        <f t="array" ref="O191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191" s="5" cm="1">
        <f t="array" ref="P191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191" s="5" cm="1">
        <f t="array" ref="Q191">MAX(IF((ProjectInfoTable[ProjectName]=ContinuousStatsTable[[#This Row],[ProjectName]]),(ProjectInfoTable[ProjectName]=ContinuousStatsTable[[#This Row],[ProjectName]])*ProjectInfoTable[ConfidenceInterval]))</f>
        <v>0.95</v>
      </c>
      <c r="R1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191" s="5" cm="1">
        <f t="array" ref="S191">MIN(IF((ContinuousStatsTable[GroupByKey]=ContinuousStatsTable[[#This Row],[GroupByKey]]),(ContinuousStatsTable[GroupByKey]=ContinuousStatsTable[[#This Row],[GroupByKey]])*ContinuousStatsTable[Average]))</f>
        <v>2.39297960745508</v>
      </c>
      <c r="T191" s="5" cm="1">
        <f t="array" ref="T191">MAX(IF((ContinuousStatsTable[GroupByKey]=ContinuousStatsTable[[#This Row],[GroupByKey]]),(ContinuousStatsTable[GroupByKey]=ContinuousStatsTable[[#This Row],[GroupByKey]])*ContinuousStatsTable[Average]))</f>
        <v>2.5956259507442399</v>
      </c>
      <c r="U191" s="5">
        <f>IF((ContinuousStatsTable[[#This Row],[RepsRequested]]&gt;1),ContinuousStatsTable[[#This Row],[HalfWidth]],ContinuousStatsTable[[#This Row],[BatchMeansHalfWidth]])</f>
        <v>1.3839874563107367E-2</v>
      </c>
    </row>
    <row r="192" spans="1:21" x14ac:dyDescent="0.25">
      <c r="A192" t="s">
        <v>68</v>
      </c>
      <c r="B192" t="s">
        <v>70</v>
      </c>
      <c r="C192">
        <v>15</v>
      </c>
      <c r="D192" t="s">
        <v>108</v>
      </c>
      <c r="E192" t="s">
        <v>107</v>
      </c>
      <c r="F192" t="s">
        <v>105</v>
      </c>
      <c r="G192">
        <v>3</v>
      </c>
      <c r="H192">
        <v>2E+20</v>
      </c>
      <c r="I192">
        <v>3</v>
      </c>
      <c r="J192">
        <v>3</v>
      </c>
      <c r="K192">
        <v>3</v>
      </c>
      <c r="L192">
        <v>0</v>
      </c>
      <c r="M19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92" s="5" cm="1">
        <f t="array" ref="N192">MAX(IF((ProjectInfoTable[ProjectName]=ContinuousStatsTable[[#This Row],[ProjectName]]),(ProjectInfoTable[ProjectName]=ContinuousStatsTable[[#This Row],[ProjectName]])*ProjectInfoTable[NumberOfReplications]))</f>
        <v>50</v>
      </c>
      <c r="O192" s="5" cm="1">
        <f t="array" ref="O192">IFERROR(AVERAGE(IF((ContinuousStatsTable[GroupByKey]=ContinuousStatsTable[[#This Row],[GroupByKey]]),(ContinuousStatsTable[GroupByKey]=ContinuousStatsTable[[#This Row],[GroupByKey]])*ContinuousStatsTable[Average])),0)</f>
        <v>3</v>
      </c>
      <c r="P192" s="5" cm="1">
        <f t="array" ref="P192">IFERROR(_xlfn.STDEV.S(IF((ContinuousStatsTable[GroupByKey]=ContinuousStatsTable[[#This Row],[GroupByKey]]),(ContinuousStatsTable[GroupByKey]=ContinuousStatsTable[[#This Row],[GroupByKey]])*ContinuousStatsTable[Average])),0)</f>
        <v>0</v>
      </c>
      <c r="Q192" s="5" cm="1">
        <f t="array" ref="Q192">MAX(IF((ProjectInfoTable[ProjectName]=ContinuousStatsTable[[#This Row],[ProjectName]]),(ProjectInfoTable[ProjectName]=ContinuousStatsTable[[#This Row],[ProjectName]])*ProjectInfoTable[ConfidenceInterval]))</f>
        <v>0.95</v>
      </c>
      <c r="R1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2" s="5" cm="1">
        <f t="array" ref="S192">MIN(IF((ContinuousStatsTable[GroupByKey]=ContinuousStatsTable[[#This Row],[GroupByKey]]),(ContinuousStatsTable[GroupByKey]=ContinuousStatsTable[[#This Row],[GroupByKey]])*ContinuousStatsTable[Average]))</f>
        <v>3</v>
      </c>
      <c r="T192" s="5" cm="1">
        <f t="array" ref="T192">MAX(IF((ContinuousStatsTable[GroupByKey]=ContinuousStatsTable[[#This Row],[GroupByKey]]),(ContinuousStatsTable[GroupByKey]=ContinuousStatsTable[[#This Row],[GroupByKey]])*ContinuousStatsTable[Average]))</f>
        <v>3</v>
      </c>
      <c r="U192" s="5">
        <f>IF((ContinuousStatsTable[[#This Row],[RepsRequested]]&gt;1),ContinuousStatsTable[[#This Row],[HalfWidth]],ContinuousStatsTable[[#This Row],[BatchMeansHalfWidth]])</f>
        <v>0</v>
      </c>
    </row>
    <row r="193" spans="1:21" x14ac:dyDescent="0.25">
      <c r="A193" t="s">
        <v>68</v>
      </c>
      <c r="B193" t="s">
        <v>70</v>
      </c>
      <c r="C193">
        <v>15</v>
      </c>
      <c r="D193" t="s">
        <v>100</v>
      </c>
      <c r="E193" t="s">
        <v>101</v>
      </c>
      <c r="F193" t="s">
        <v>81</v>
      </c>
      <c r="G193">
        <v>0.15199099086078299</v>
      </c>
      <c r="H193">
        <v>2E+20</v>
      </c>
      <c r="I193">
        <v>0</v>
      </c>
      <c r="J193">
        <v>2</v>
      </c>
      <c r="K193">
        <v>0</v>
      </c>
      <c r="L193">
        <v>0</v>
      </c>
      <c r="M193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93" s="5" cm="1">
        <f t="array" ref="N193">MAX(IF((ProjectInfoTable[ProjectName]=ContinuousStatsTable[[#This Row],[ProjectName]]),(ProjectInfoTable[ProjectName]=ContinuousStatsTable[[#This Row],[ProjectName]])*ProjectInfoTable[NumberOfReplications]))</f>
        <v>50</v>
      </c>
      <c r="O193" s="5" cm="1">
        <f t="array" ref="O193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193" s="5" cm="1">
        <f t="array" ref="P193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193" s="5" cm="1">
        <f t="array" ref="Q193">MAX(IF((ProjectInfoTable[ProjectName]=ContinuousStatsTable[[#This Row],[ProjectName]]),(ProjectInfoTable[ProjectName]=ContinuousStatsTable[[#This Row],[ProjectName]])*ProjectInfoTable[ConfidenceInterval]))</f>
        <v>0.95</v>
      </c>
      <c r="R1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193" s="5" cm="1">
        <f t="array" ref="S193">MIN(IF((ContinuousStatsTable[GroupByKey]=ContinuousStatsTable[[#This Row],[GroupByKey]]),(ContinuousStatsTable[GroupByKey]=ContinuousStatsTable[[#This Row],[GroupByKey]])*ContinuousStatsTable[Average]))</f>
        <v>9.9137644846310199E-2</v>
      </c>
      <c r="T193" s="5" cm="1">
        <f t="array" ref="T193">MAX(IF((ContinuousStatsTable[GroupByKey]=ContinuousStatsTable[[#This Row],[GroupByKey]]),(ContinuousStatsTable[GroupByKey]=ContinuousStatsTable[[#This Row],[GroupByKey]])*ContinuousStatsTable[Average]))</f>
        <v>0.36895369110857401</v>
      </c>
      <c r="U193" s="5">
        <f>IF((ContinuousStatsTable[[#This Row],[RepsRequested]]&gt;1),ContinuousStatsTable[[#This Row],[HalfWidth]],ContinuousStatsTable[[#This Row],[BatchMeansHalfWidth]])</f>
        <v>1.3334817194682118E-2</v>
      </c>
    </row>
    <row r="194" spans="1:21" x14ac:dyDescent="0.25">
      <c r="A194" t="s">
        <v>68</v>
      </c>
      <c r="B194" t="s">
        <v>70</v>
      </c>
      <c r="C194">
        <v>15</v>
      </c>
      <c r="D194" t="s">
        <v>109</v>
      </c>
      <c r="E194" t="s">
        <v>104</v>
      </c>
      <c r="F194" t="s">
        <v>105</v>
      </c>
      <c r="G194">
        <v>0.80022192341891696</v>
      </c>
      <c r="H194">
        <v>2.7336891877768801E-2</v>
      </c>
      <c r="I194">
        <v>0</v>
      </c>
      <c r="J194">
        <v>1</v>
      </c>
      <c r="K194">
        <v>0.5</v>
      </c>
      <c r="L194">
        <v>0</v>
      </c>
      <c r="M194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94" s="5" cm="1">
        <f t="array" ref="N194">MAX(IF((ProjectInfoTable[ProjectName]=ContinuousStatsTable[[#This Row],[ProjectName]]),(ProjectInfoTable[ProjectName]=ContinuousStatsTable[[#This Row],[ProjectName]])*ProjectInfoTable[NumberOfReplications]))</f>
        <v>50</v>
      </c>
      <c r="O194" s="5" cm="1">
        <f t="array" ref="O194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194" s="5" cm="1">
        <f t="array" ref="P194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194" s="5" cm="1">
        <f t="array" ref="Q194">MAX(IF((ProjectInfoTable[ProjectName]=ContinuousStatsTable[[#This Row],[ProjectName]]),(ProjectInfoTable[ProjectName]=ContinuousStatsTable[[#This Row],[ProjectName]])*ProjectInfoTable[ConfidenceInterval]))</f>
        <v>0.95</v>
      </c>
      <c r="R1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194" s="5" cm="1">
        <f t="array" ref="S194">MIN(IF((ContinuousStatsTable[GroupByKey]=ContinuousStatsTable[[#This Row],[GroupByKey]]),(ContinuousStatsTable[GroupByKey]=ContinuousStatsTable[[#This Row],[GroupByKey]])*ContinuousStatsTable[Average]))</f>
        <v>0.75076558501961799</v>
      </c>
      <c r="T194" s="5" cm="1">
        <f t="array" ref="T194">MAX(IF((ContinuousStatsTable[GroupByKey]=ContinuousStatsTable[[#This Row],[GroupByKey]]),(ContinuousStatsTable[GroupByKey]=ContinuousStatsTable[[#This Row],[GroupByKey]])*ContinuousStatsTable[Average]))</f>
        <v>0.80927528725051701</v>
      </c>
      <c r="U194" s="5">
        <f>IF((ContinuousStatsTable[[#This Row],[RepsRequested]]&gt;1),ContinuousStatsTable[[#This Row],[HalfWidth]],ContinuousStatsTable[[#This Row],[BatchMeansHalfWidth]])</f>
        <v>4.4075088480020263E-3</v>
      </c>
    </row>
    <row r="195" spans="1:21" x14ac:dyDescent="0.25">
      <c r="A195" t="s">
        <v>68</v>
      </c>
      <c r="B195" t="s">
        <v>70</v>
      </c>
      <c r="C195">
        <v>15</v>
      </c>
      <c r="D195" t="s">
        <v>109</v>
      </c>
      <c r="E195" t="s">
        <v>106</v>
      </c>
      <c r="F195" t="s">
        <v>105</v>
      </c>
      <c r="G195">
        <v>1.6004438468378299</v>
      </c>
      <c r="H195">
        <v>5.4673783755537601E-2</v>
      </c>
      <c r="I195">
        <v>0</v>
      </c>
      <c r="J195">
        <v>2</v>
      </c>
      <c r="K195">
        <v>1</v>
      </c>
      <c r="L195">
        <v>0</v>
      </c>
      <c r="M195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95" s="5" cm="1">
        <f t="array" ref="N195">MAX(IF((ProjectInfoTable[ProjectName]=ContinuousStatsTable[[#This Row],[ProjectName]]),(ProjectInfoTable[ProjectName]=ContinuousStatsTable[[#This Row],[ProjectName]])*ProjectInfoTable[NumberOfReplications]))</f>
        <v>50</v>
      </c>
      <c r="O195" s="5" cm="1">
        <f t="array" ref="O195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195" s="5" cm="1">
        <f t="array" ref="P195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195" s="5" cm="1">
        <f t="array" ref="Q195">MAX(IF((ProjectInfoTable[ProjectName]=ContinuousStatsTable[[#This Row],[ProjectName]]),(ProjectInfoTable[ProjectName]=ContinuousStatsTable[[#This Row],[ProjectName]])*ProjectInfoTable[ConfidenceInterval]))</f>
        <v>0.95</v>
      </c>
      <c r="R1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195" s="5" cm="1">
        <f t="array" ref="S195">MIN(IF((ContinuousStatsTable[GroupByKey]=ContinuousStatsTable[[#This Row],[GroupByKey]]),(ContinuousStatsTable[GroupByKey]=ContinuousStatsTable[[#This Row],[GroupByKey]])*ContinuousStatsTable[Average]))</f>
        <v>1.50153117003924</v>
      </c>
      <c r="T195" s="5" cm="1">
        <f t="array" ref="T195">MAX(IF((ContinuousStatsTable[GroupByKey]=ContinuousStatsTable[[#This Row],[GroupByKey]]),(ContinuousStatsTable[GroupByKey]=ContinuousStatsTable[[#This Row],[GroupByKey]])*ContinuousStatsTable[Average]))</f>
        <v>1.61855057450103</v>
      </c>
      <c r="U195" s="5">
        <f>IF((ContinuousStatsTable[[#This Row],[RepsRequested]]&gt;1),ContinuousStatsTable[[#This Row],[HalfWidth]],ContinuousStatsTable[[#This Row],[BatchMeansHalfWidth]])</f>
        <v>8.8150176960040336E-3</v>
      </c>
    </row>
    <row r="196" spans="1:21" x14ac:dyDescent="0.25">
      <c r="A196" t="s">
        <v>68</v>
      </c>
      <c r="B196" t="s">
        <v>70</v>
      </c>
      <c r="C196">
        <v>15</v>
      </c>
      <c r="D196" t="s">
        <v>109</v>
      </c>
      <c r="E196" t="s">
        <v>107</v>
      </c>
      <c r="F196" t="s">
        <v>105</v>
      </c>
      <c r="G196">
        <v>2</v>
      </c>
      <c r="H196">
        <v>2E+20</v>
      </c>
      <c r="I196">
        <v>2</v>
      </c>
      <c r="J196">
        <v>2</v>
      </c>
      <c r="K196">
        <v>2</v>
      </c>
      <c r="L196">
        <v>0</v>
      </c>
      <c r="M196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96" s="5" cm="1">
        <f t="array" ref="N196">MAX(IF((ProjectInfoTable[ProjectName]=ContinuousStatsTable[[#This Row],[ProjectName]]),(ProjectInfoTable[ProjectName]=ContinuousStatsTable[[#This Row],[ProjectName]])*ProjectInfoTable[NumberOfReplications]))</f>
        <v>50</v>
      </c>
      <c r="O196" s="5" cm="1">
        <f t="array" ref="O196">IFERROR(AVERAGE(IF((ContinuousStatsTable[GroupByKey]=ContinuousStatsTable[[#This Row],[GroupByKey]]),(ContinuousStatsTable[GroupByKey]=ContinuousStatsTable[[#This Row],[GroupByKey]])*ContinuousStatsTable[Average])),0)</f>
        <v>2</v>
      </c>
      <c r="P196" s="5" cm="1">
        <f t="array" ref="P196">IFERROR(_xlfn.STDEV.S(IF((ContinuousStatsTable[GroupByKey]=ContinuousStatsTable[[#This Row],[GroupByKey]]),(ContinuousStatsTable[GroupByKey]=ContinuousStatsTable[[#This Row],[GroupByKey]])*ContinuousStatsTable[Average])),0)</f>
        <v>0</v>
      </c>
      <c r="Q196" s="5" cm="1">
        <f t="array" ref="Q196">MAX(IF((ProjectInfoTable[ProjectName]=ContinuousStatsTable[[#This Row],[ProjectName]]),(ProjectInfoTable[ProjectName]=ContinuousStatsTable[[#This Row],[ProjectName]])*ProjectInfoTable[ConfidenceInterval]))</f>
        <v>0.95</v>
      </c>
      <c r="R1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6" s="5" cm="1">
        <f t="array" ref="S196">MIN(IF((ContinuousStatsTable[GroupByKey]=ContinuousStatsTable[[#This Row],[GroupByKey]]),(ContinuousStatsTable[GroupByKey]=ContinuousStatsTable[[#This Row],[GroupByKey]])*ContinuousStatsTable[Average]))</f>
        <v>2</v>
      </c>
      <c r="T196" s="5" cm="1">
        <f t="array" ref="T196">MAX(IF((ContinuousStatsTable[GroupByKey]=ContinuousStatsTable[[#This Row],[GroupByKey]]),(ContinuousStatsTable[GroupByKey]=ContinuousStatsTable[[#This Row],[GroupByKey]])*ContinuousStatsTable[Average]))</f>
        <v>2</v>
      </c>
      <c r="U196" s="5">
        <f>IF((ContinuousStatsTable[[#This Row],[RepsRequested]]&gt;1),ContinuousStatsTable[[#This Row],[HalfWidth]],ContinuousStatsTable[[#This Row],[BatchMeansHalfWidth]])</f>
        <v>0</v>
      </c>
    </row>
    <row r="197" spans="1:21" x14ac:dyDescent="0.25">
      <c r="A197" t="s">
        <v>68</v>
      </c>
      <c r="B197" t="s">
        <v>70</v>
      </c>
      <c r="C197">
        <v>16</v>
      </c>
      <c r="D197" t="s">
        <v>79</v>
      </c>
      <c r="E197" t="s">
        <v>101</v>
      </c>
      <c r="F197" t="s">
        <v>81</v>
      </c>
      <c r="G197">
        <v>3.1428420338775499E-3</v>
      </c>
      <c r="H197">
        <v>2E+20</v>
      </c>
      <c r="I197">
        <v>0</v>
      </c>
      <c r="J197">
        <v>1</v>
      </c>
      <c r="K197">
        <v>0</v>
      </c>
      <c r="L197">
        <v>0</v>
      </c>
      <c r="M197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97" s="5" cm="1">
        <f t="array" ref="N197">MAX(IF((ProjectInfoTable[ProjectName]=ContinuousStatsTable[[#This Row],[ProjectName]]),(ProjectInfoTable[ProjectName]=ContinuousStatsTable[[#This Row],[ProjectName]])*ProjectInfoTable[NumberOfReplications]))</f>
        <v>50</v>
      </c>
      <c r="O197" s="5" cm="1">
        <f t="array" ref="O197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197" s="5" cm="1">
        <f t="array" ref="P197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197" s="5" cm="1">
        <f t="array" ref="Q197">MAX(IF((ProjectInfoTable[ProjectName]=ContinuousStatsTable[[#This Row],[ProjectName]]),(ProjectInfoTable[ProjectName]=ContinuousStatsTable[[#This Row],[ProjectName]])*ProjectInfoTable[ConfidenceInterval]))</f>
        <v>0.95</v>
      </c>
      <c r="R1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197" s="5" cm="1">
        <f t="array" ref="S197">MIN(IF((ContinuousStatsTable[GroupByKey]=ContinuousStatsTable[[#This Row],[GroupByKey]]),(ContinuousStatsTable[GroupByKey]=ContinuousStatsTable[[#This Row],[GroupByKey]])*ContinuousStatsTable[Average]))</f>
        <v>1.4504144806982299E-4</v>
      </c>
      <c r="T197" s="5" cm="1">
        <f t="array" ref="T197">MAX(IF((ContinuousStatsTable[GroupByKey]=ContinuousStatsTable[[#This Row],[GroupByKey]]),(ContinuousStatsTable[GroupByKey]=ContinuousStatsTable[[#This Row],[GroupByKey]])*ContinuousStatsTable[Average]))</f>
        <v>2.1326113129299901E-2</v>
      </c>
      <c r="U197" s="5">
        <f>IF((ContinuousStatsTable[[#This Row],[RepsRequested]]&gt;1),ContinuousStatsTable[[#This Row],[HalfWidth]],ContinuousStatsTable[[#This Row],[BatchMeansHalfWidth]])</f>
        <v>1.2980086891140777E-3</v>
      </c>
    </row>
    <row r="198" spans="1:21" x14ac:dyDescent="0.25">
      <c r="A198" t="s">
        <v>68</v>
      </c>
      <c r="B198" t="s">
        <v>70</v>
      </c>
      <c r="C198">
        <v>16</v>
      </c>
      <c r="D198" t="s">
        <v>84</v>
      </c>
      <c r="E198" t="s">
        <v>101</v>
      </c>
      <c r="F198" t="s">
        <v>81</v>
      </c>
      <c r="G198">
        <v>0.10800802151196</v>
      </c>
      <c r="H198">
        <v>2E+20</v>
      </c>
      <c r="I198">
        <v>0</v>
      </c>
      <c r="J198">
        <v>3</v>
      </c>
      <c r="K198">
        <v>0</v>
      </c>
      <c r="L198">
        <v>0</v>
      </c>
      <c r="M198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98" s="5" cm="1">
        <f t="array" ref="N198">MAX(IF((ProjectInfoTable[ProjectName]=ContinuousStatsTable[[#This Row],[ProjectName]]),(ProjectInfoTable[ProjectName]=ContinuousStatsTable[[#This Row],[ProjectName]])*ProjectInfoTable[NumberOfReplications]))</f>
        <v>50</v>
      </c>
      <c r="O198" s="5" cm="1">
        <f t="array" ref="O198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198" s="5" cm="1">
        <f t="array" ref="P198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198" s="5" cm="1">
        <f t="array" ref="Q198">MAX(IF((ProjectInfoTable[ProjectName]=ContinuousStatsTable[[#This Row],[ProjectName]]),(ProjectInfoTable[ProjectName]=ContinuousStatsTable[[#This Row],[ProjectName]])*ProjectInfoTable[ConfidenceInterval]))</f>
        <v>0.95</v>
      </c>
      <c r="R1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198" s="5" cm="1">
        <f t="array" ref="S198">MIN(IF((ContinuousStatsTable[GroupByKey]=ContinuousStatsTable[[#This Row],[GroupByKey]]),(ContinuousStatsTable[GroupByKey]=ContinuousStatsTable[[#This Row],[GroupByKey]])*ContinuousStatsTable[Average]))</f>
        <v>2.9159454357356899E-2</v>
      </c>
      <c r="T198" s="5" cm="1">
        <f t="array" ref="T198">MAX(IF((ContinuousStatsTable[GroupByKey]=ContinuousStatsTable[[#This Row],[GroupByKey]]),(ContinuousStatsTable[GroupByKey]=ContinuousStatsTable[[#This Row],[GroupByKey]])*ContinuousStatsTable[Average]))</f>
        <v>0.14757504287835599</v>
      </c>
      <c r="U198" s="5">
        <f>IF((ContinuousStatsTable[[#This Row],[RepsRequested]]&gt;1),ContinuousStatsTable[[#This Row],[HalfWidth]],ContinuousStatsTable[[#This Row],[BatchMeansHalfWidth]])</f>
        <v>7.2842344795549423E-3</v>
      </c>
    </row>
    <row r="199" spans="1:21" x14ac:dyDescent="0.25">
      <c r="A199" t="s">
        <v>68</v>
      </c>
      <c r="B199" t="s">
        <v>70</v>
      </c>
      <c r="C199">
        <v>16</v>
      </c>
      <c r="D199" t="s">
        <v>85</v>
      </c>
      <c r="E199" t="s">
        <v>102</v>
      </c>
      <c r="F199" t="s">
        <v>87</v>
      </c>
      <c r="G199">
        <v>2.8329772363579799</v>
      </c>
      <c r="H199">
        <v>0.20973577283058301</v>
      </c>
      <c r="I199">
        <v>0</v>
      </c>
      <c r="J199">
        <v>6</v>
      </c>
      <c r="K199">
        <v>3</v>
      </c>
      <c r="L199">
        <v>0</v>
      </c>
      <c r="M199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99" s="5" cm="1">
        <f t="array" ref="N199">MAX(IF((ProjectInfoTable[ProjectName]=ContinuousStatsTable[[#This Row],[ProjectName]]),(ProjectInfoTable[ProjectName]=ContinuousStatsTable[[#This Row],[ProjectName]])*ProjectInfoTable[NumberOfReplications]))</f>
        <v>50</v>
      </c>
      <c r="O199" s="5" cm="1">
        <f t="array" ref="O199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199" s="5" cm="1">
        <f t="array" ref="P199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199" s="5" cm="1">
        <f t="array" ref="Q199">MAX(IF((ProjectInfoTable[ProjectName]=ContinuousStatsTable[[#This Row],[ProjectName]]),(ProjectInfoTable[ProjectName]=ContinuousStatsTable[[#This Row],[ProjectName]])*ProjectInfoTable[ConfidenceInterval]))</f>
        <v>0.95</v>
      </c>
      <c r="R1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199" s="5" cm="1">
        <f t="array" ref="S199">MIN(IF((ContinuousStatsTable[GroupByKey]=ContinuousStatsTable[[#This Row],[GroupByKey]]),(ContinuousStatsTable[GroupByKey]=ContinuousStatsTable[[#This Row],[GroupByKey]])*ContinuousStatsTable[Average]))</f>
        <v>2.5364145931977098</v>
      </c>
      <c r="T199" s="5" cm="1">
        <f t="array" ref="T199">MAX(IF((ContinuousStatsTable[GroupByKey]=ContinuousStatsTable[[#This Row],[GroupByKey]]),(ContinuousStatsTable[GroupByKey]=ContinuousStatsTable[[#This Row],[GroupByKey]])*ContinuousStatsTable[Average]))</f>
        <v>3.0583425338020498</v>
      </c>
      <c r="U199" s="5">
        <f>IF((ContinuousStatsTable[[#This Row],[RepsRequested]]&gt;1),ContinuousStatsTable[[#This Row],[HalfWidth]],ContinuousStatsTable[[#This Row],[BatchMeansHalfWidth]])</f>
        <v>3.1226073401865992E-2</v>
      </c>
    </row>
    <row r="200" spans="1:21" x14ac:dyDescent="0.25">
      <c r="A200" t="s">
        <v>68</v>
      </c>
      <c r="B200" t="s">
        <v>70</v>
      </c>
      <c r="C200">
        <v>16</v>
      </c>
      <c r="D200" t="s">
        <v>103</v>
      </c>
      <c r="E200" t="s">
        <v>104</v>
      </c>
      <c r="F200" t="s">
        <v>105</v>
      </c>
      <c r="G200">
        <v>0</v>
      </c>
      <c r="H200">
        <v>2E+20</v>
      </c>
      <c r="I200">
        <v>0</v>
      </c>
      <c r="J200">
        <v>0</v>
      </c>
      <c r="K200">
        <v>0</v>
      </c>
      <c r="L200">
        <v>0</v>
      </c>
      <c r="M200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00" s="5" cm="1">
        <f t="array" ref="N200">MAX(IF((ProjectInfoTable[ProjectName]=ContinuousStatsTable[[#This Row],[ProjectName]]),(ProjectInfoTable[ProjectName]=ContinuousStatsTable[[#This Row],[ProjectName]])*ProjectInfoTable[NumberOfReplications]))</f>
        <v>50</v>
      </c>
      <c r="O200" s="5" cm="1">
        <f t="array" ref="O200">IFERROR(AVERAGE(IF((ContinuousStatsTable[GroupByKey]=ContinuousStatsTable[[#This Row],[GroupByKey]]),(ContinuousStatsTable[GroupByKey]=ContinuousStatsTable[[#This Row],[GroupByKey]])*ContinuousStatsTable[Average])),0)</f>
        <v>0</v>
      </c>
      <c r="P200" s="5" cm="1">
        <f t="array" ref="P200">IFERROR(_xlfn.STDEV.S(IF((ContinuousStatsTable[GroupByKey]=ContinuousStatsTable[[#This Row],[GroupByKey]]),(ContinuousStatsTable[GroupByKey]=ContinuousStatsTable[[#This Row],[GroupByKey]])*ContinuousStatsTable[Average])),0)</f>
        <v>0</v>
      </c>
      <c r="Q200" s="5" cm="1">
        <f t="array" ref="Q200">MAX(IF((ProjectInfoTable[ProjectName]=ContinuousStatsTable[[#This Row],[ProjectName]]),(ProjectInfoTable[ProjectName]=ContinuousStatsTable[[#This Row],[ProjectName]])*ProjectInfoTable[ConfidenceInterval]))</f>
        <v>0.95</v>
      </c>
      <c r="R2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0" s="5" cm="1">
        <f t="array" ref="S200">MIN(IF((ContinuousStatsTable[GroupByKey]=ContinuousStatsTable[[#This Row],[GroupByKey]]),(ContinuousStatsTable[GroupByKey]=ContinuousStatsTable[[#This Row],[GroupByKey]])*ContinuousStatsTable[Average]))</f>
        <v>0</v>
      </c>
      <c r="T200" s="5" cm="1">
        <f t="array" ref="T200">MAX(IF((ContinuousStatsTable[GroupByKey]=ContinuousStatsTable[[#This Row],[GroupByKey]]),(ContinuousStatsTable[GroupByKey]=ContinuousStatsTable[[#This Row],[GroupByKey]])*ContinuousStatsTable[Average]))</f>
        <v>0</v>
      </c>
      <c r="U200" s="5">
        <f>IF((ContinuousStatsTable[[#This Row],[RepsRequested]]&gt;1),ContinuousStatsTable[[#This Row],[HalfWidth]],ContinuousStatsTable[[#This Row],[BatchMeansHalfWidth]])</f>
        <v>0</v>
      </c>
    </row>
    <row r="201" spans="1:21" x14ac:dyDescent="0.25">
      <c r="A201" t="s">
        <v>68</v>
      </c>
      <c r="B201" t="s">
        <v>70</v>
      </c>
      <c r="C201">
        <v>16</v>
      </c>
      <c r="D201" t="s">
        <v>103</v>
      </c>
      <c r="E201" t="s">
        <v>106</v>
      </c>
      <c r="F201" t="s">
        <v>105</v>
      </c>
      <c r="G201">
        <v>0</v>
      </c>
      <c r="H201">
        <v>2E+20</v>
      </c>
      <c r="I201">
        <v>0</v>
      </c>
      <c r="J201">
        <v>0</v>
      </c>
      <c r="K201">
        <v>0</v>
      </c>
      <c r="L201">
        <v>0</v>
      </c>
      <c r="M20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01" s="5" cm="1">
        <f t="array" ref="N201">MAX(IF((ProjectInfoTable[ProjectName]=ContinuousStatsTable[[#This Row],[ProjectName]]),(ProjectInfoTable[ProjectName]=ContinuousStatsTable[[#This Row],[ProjectName]])*ProjectInfoTable[NumberOfReplications]))</f>
        <v>50</v>
      </c>
      <c r="O201" s="5" cm="1">
        <f t="array" ref="O201">IFERROR(AVERAGE(IF((ContinuousStatsTable[GroupByKey]=ContinuousStatsTable[[#This Row],[GroupByKey]]),(ContinuousStatsTable[GroupByKey]=ContinuousStatsTable[[#This Row],[GroupByKey]])*ContinuousStatsTable[Average])),0)</f>
        <v>0</v>
      </c>
      <c r="P201" s="5" cm="1">
        <f t="array" ref="P201">IFERROR(_xlfn.STDEV.S(IF((ContinuousStatsTable[GroupByKey]=ContinuousStatsTable[[#This Row],[GroupByKey]]),(ContinuousStatsTable[GroupByKey]=ContinuousStatsTable[[#This Row],[GroupByKey]])*ContinuousStatsTable[Average])),0)</f>
        <v>0</v>
      </c>
      <c r="Q201" s="5" cm="1">
        <f t="array" ref="Q201">MAX(IF((ProjectInfoTable[ProjectName]=ContinuousStatsTable[[#This Row],[ProjectName]]),(ProjectInfoTable[ProjectName]=ContinuousStatsTable[[#This Row],[ProjectName]])*ProjectInfoTable[ConfidenceInterval]))</f>
        <v>0.95</v>
      </c>
      <c r="R2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1" s="5" cm="1">
        <f t="array" ref="S201">MIN(IF((ContinuousStatsTable[GroupByKey]=ContinuousStatsTable[[#This Row],[GroupByKey]]),(ContinuousStatsTable[GroupByKey]=ContinuousStatsTable[[#This Row],[GroupByKey]])*ContinuousStatsTable[Average]))</f>
        <v>0</v>
      </c>
      <c r="T201" s="5" cm="1">
        <f t="array" ref="T201">MAX(IF((ContinuousStatsTable[GroupByKey]=ContinuousStatsTable[[#This Row],[GroupByKey]]),(ContinuousStatsTable[GroupByKey]=ContinuousStatsTable[[#This Row],[GroupByKey]])*ContinuousStatsTable[Average]))</f>
        <v>0</v>
      </c>
      <c r="U201" s="5">
        <f>IF((ContinuousStatsTable[[#This Row],[RepsRequested]]&gt;1),ContinuousStatsTable[[#This Row],[HalfWidth]],ContinuousStatsTable[[#This Row],[BatchMeansHalfWidth]])</f>
        <v>0</v>
      </c>
    </row>
    <row r="202" spans="1:21" x14ac:dyDescent="0.25">
      <c r="A202" t="s">
        <v>68</v>
      </c>
      <c r="B202" t="s">
        <v>70</v>
      </c>
      <c r="C202">
        <v>16</v>
      </c>
      <c r="D202" t="s">
        <v>103</v>
      </c>
      <c r="E202" t="s">
        <v>107</v>
      </c>
      <c r="F202" t="s">
        <v>105</v>
      </c>
      <c r="G202">
        <v>1</v>
      </c>
      <c r="H202">
        <v>2E+20</v>
      </c>
      <c r="I202">
        <v>1</v>
      </c>
      <c r="J202">
        <v>1</v>
      </c>
      <c r="K202">
        <v>1</v>
      </c>
      <c r="L202">
        <v>0</v>
      </c>
      <c r="M20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02" s="5" cm="1">
        <f t="array" ref="N202">MAX(IF((ProjectInfoTable[ProjectName]=ContinuousStatsTable[[#This Row],[ProjectName]]),(ProjectInfoTable[ProjectName]=ContinuousStatsTable[[#This Row],[ProjectName]])*ProjectInfoTable[NumberOfReplications]))</f>
        <v>50</v>
      </c>
      <c r="O202" s="5" cm="1">
        <f t="array" ref="O202">IFERROR(AVERAGE(IF((ContinuousStatsTable[GroupByKey]=ContinuousStatsTable[[#This Row],[GroupByKey]]),(ContinuousStatsTable[GroupByKey]=ContinuousStatsTable[[#This Row],[GroupByKey]])*ContinuousStatsTable[Average])),0)</f>
        <v>1</v>
      </c>
      <c r="P202" s="5" cm="1">
        <f t="array" ref="P202">IFERROR(_xlfn.STDEV.S(IF((ContinuousStatsTable[GroupByKey]=ContinuousStatsTable[[#This Row],[GroupByKey]]),(ContinuousStatsTable[GroupByKey]=ContinuousStatsTable[[#This Row],[GroupByKey]])*ContinuousStatsTable[Average])),0)</f>
        <v>0</v>
      </c>
      <c r="Q202" s="5" cm="1">
        <f t="array" ref="Q202">MAX(IF((ProjectInfoTable[ProjectName]=ContinuousStatsTable[[#This Row],[ProjectName]]),(ProjectInfoTable[ProjectName]=ContinuousStatsTable[[#This Row],[ProjectName]])*ProjectInfoTable[ConfidenceInterval]))</f>
        <v>0.95</v>
      </c>
      <c r="R2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2" s="5" cm="1">
        <f t="array" ref="S202">MIN(IF((ContinuousStatsTable[GroupByKey]=ContinuousStatsTable[[#This Row],[GroupByKey]]),(ContinuousStatsTable[GroupByKey]=ContinuousStatsTable[[#This Row],[GroupByKey]])*ContinuousStatsTable[Average]))</f>
        <v>1</v>
      </c>
      <c r="T202" s="5" cm="1">
        <f t="array" ref="T202">MAX(IF((ContinuousStatsTable[GroupByKey]=ContinuousStatsTable[[#This Row],[GroupByKey]]),(ContinuousStatsTable[GroupByKey]=ContinuousStatsTable[[#This Row],[GroupByKey]])*ContinuousStatsTable[Average]))</f>
        <v>1</v>
      </c>
      <c r="U202" s="5">
        <f>IF((ContinuousStatsTable[[#This Row],[RepsRequested]]&gt;1),ContinuousStatsTable[[#This Row],[HalfWidth]],ContinuousStatsTable[[#This Row],[BatchMeansHalfWidth]])</f>
        <v>0</v>
      </c>
    </row>
    <row r="203" spans="1:21" x14ac:dyDescent="0.25">
      <c r="A203" t="s">
        <v>68</v>
      </c>
      <c r="B203" t="s">
        <v>70</v>
      </c>
      <c r="C203">
        <v>16</v>
      </c>
      <c r="D203" t="s">
        <v>108</v>
      </c>
      <c r="E203" t="s">
        <v>104</v>
      </c>
      <c r="F203" t="s">
        <v>105</v>
      </c>
      <c r="G203">
        <v>0.84917942516301603</v>
      </c>
      <c r="H203">
        <v>3.2753322567442997E-2</v>
      </c>
      <c r="I203">
        <v>0</v>
      </c>
      <c r="J203">
        <v>1</v>
      </c>
      <c r="K203">
        <v>1</v>
      </c>
      <c r="L203">
        <v>0</v>
      </c>
      <c r="M20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03" s="5" cm="1">
        <f t="array" ref="N203">MAX(IF((ProjectInfoTable[ProjectName]=ContinuousStatsTable[[#This Row],[ProjectName]]),(ProjectInfoTable[ProjectName]=ContinuousStatsTable[[#This Row],[ProjectName]])*ProjectInfoTable[NumberOfReplications]))</f>
        <v>50</v>
      </c>
      <c r="O203" s="5" cm="1">
        <f t="array" ref="O203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203" s="5" cm="1">
        <f t="array" ref="P203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203" s="5" cm="1">
        <f t="array" ref="Q203">MAX(IF((ProjectInfoTable[ProjectName]=ContinuousStatsTable[[#This Row],[ProjectName]]),(ProjectInfoTable[ProjectName]=ContinuousStatsTable[[#This Row],[ProjectName]])*ProjectInfoTable[ConfidenceInterval]))</f>
        <v>0.95</v>
      </c>
      <c r="R2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203" s="5" cm="1">
        <f t="array" ref="S203">MIN(IF((ContinuousStatsTable[GroupByKey]=ContinuousStatsTable[[#This Row],[GroupByKey]]),(ContinuousStatsTable[GroupByKey]=ContinuousStatsTable[[#This Row],[GroupByKey]])*ContinuousStatsTable[Average]))</f>
        <v>0.79765986915169196</v>
      </c>
      <c r="T203" s="5" cm="1">
        <f t="array" ref="T203">MAX(IF((ContinuousStatsTable[GroupByKey]=ContinuousStatsTable[[#This Row],[GroupByKey]]),(ContinuousStatsTable[GroupByKey]=ContinuousStatsTable[[#This Row],[GroupByKey]])*ContinuousStatsTable[Average]))</f>
        <v>0.86520865024807903</v>
      </c>
      <c r="U203" s="5">
        <f>IF((ContinuousStatsTable[[#This Row],[RepsRequested]]&gt;1),ContinuousStatsTable[[#This Row],[HalfWidth]],ContinuousStatsTable[[#This Row],[BatchMeansHalfWidth]])</f>
        <v>4.6132915210358458E-3</v>
      </c>
    </row>
    <row r="204" spans="1:21" x14ac:dyDescent="0.25">
      <c r="A204" t="s">
        <v>68</v>
      </c>
      <c r="B204" t="s">
        <v>70</v>
      </c>
      <c r="C204">
        <v>16</v>
      </c>
      <c r="D204" t="s">
        <v>108</v>
      </c>
      <c r="E204" t="s">
        <v>106</v>
      </c>
      <c r="F204" t="s">
        <v>105</v>
      </c>
      <c r="G204">
        <v>2.5475382754890501</v>
      </c>
      <c r="H204">
        <v>9.8259967702328893E-2</v>
      </c>
      <c r="I204">
        <v>0</v>
      </c>
      <c r="J204">
        <v>3</v>
      </c>
      <c r="K204">
        <v>3</v>
      </c>
      <c r="L204">
        <v>0</v>
      </c>
      <c r="M20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04" s="5" cm="1">
        <f t="array" ref="N204">MAX(IF((ProjectInfoTable[ProjectName]=ContinuousStatsTable[[#This Row],[ProjectName]]),(ProjectInfoTable[ProjectName]=ContinuousStatsTable[[#This Row],[ProjectName]])*ProjectInfoTable[NumberOfReplications]))</f>
        <v>50</v>
      </c>
      <c r="O204" s="5" cm="1">
        <f t="array" ref="O204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204" s="5" cm="1">
        <f t="array" ref="P204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204" s="5" cm="1">
        <f t="array" ref="Q204">MAX(IF((ProjectInfoTable[ProjectName]=ContinuousStatsTable[[#This Row],[ProjectName]]),(ProjectInfoTable[ProjectName]=ContinuousStatsTable[[#This Row],[ProjectName]])*ProjectInfoTable[ConfidenceInterval]))</f>
        <v>0.95</v>
      </c>
      <c r="R2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204" s="5" cm="1">
        <f t="array" ref="S204">MIN(IF((ContinuousStatsTable[GroupByKey]=ContinuousStatsTable[[#This Row],[GroupByKey]]),(ContinuousStatsTable[GroupByKey]=ContinuousStatsTable[[#This Row],[GroupByKey]])*ContinuousStatsTable[Average]))</f>
        <v>2.39297960745508</v>
      </c>
      <c r="T204" s="5" cm="1">
        <f t="array" ref="T204">MAX(IF((ContinuousStatsTable[GroupByKey]=ContinuousStatsTable[[#This Row],[GroupByKey]]),(ContinuousStatsTable[GroupByKey]=ContinuousStatsTable[[#This Row],[GroupByKey]])*ContinuousStatsTable[Average]))</f>
        <v>2.5956259507442399</v>
      </c>
      <c r="U204" s="5">
        <f>IF((ContinuousStatsTable[[#This Row],[RepsRequested]]&gt;1),ContinuousStatsTable[[#This Row],[HalfWidth]],ContinuousStatsTable[[#This Row],[BatchMeansHalfWidth]])</f>
        <v>1.3839874563107367E-2</v>
      </c>
    </row>
    <row r="205" spans="1:21" x14ac:dyDescent="0.25">
      <c r="A205" t="s">
        <v>68</v>
      </c>
      <c r="B205" t="s">
        <v>70</v>
      </c>
      <c r="C205">
        <v>16</v>
      </c>
      <c r="D205" t="s">
        <v>108</v>
      </c>
      <c r="E205" t="s">
        <v>107</v>
      </c>
      <c r="F205" t="s">
        <v>105</v>
      </c>
      <c r="G205">
        <v>3</v>
      </c>
      <c r="H205">
        <v>2E+20</v>
      </c>
      <c r="I205">
        <v>3</v>
      </c>
      <c r="J205">
        <v>3</v>
      </c>
      <c r="K205">
        <v>3</v>
      </c>
      <c r="L205">
        <v>0</v>
      </c>
      <c r="M20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05" s="5" cm="1">
        <f t="array" ref="N205">MAX(IF((ProjectInfoTable[ProjectName]=ContinuousStatsTable[[#This Row],[ProjectName]]),(ProjectInfoTable[ProjectName]=ContinuousStatsTable[[#This Row],[ProjectName]])*ProjectInfoTable[NumberOfReplications]))</f>
        <v>50</v>
      </c>
      <c r="O205" s="5" cm="1">
        <f t="array" ref="O205">IFERROR(AVERAGE(IF((ContinuousStatsTable[GroupByKey]=ContinuousStatsTable[[#This Row],[GroupByKey]]),(ContinuousStatsTable[GroupByKey]=ContinuousStatsTable[[#This Row],[GroupByKey]])*ContinuousStatsTable[Average])),0)</f>
        <v>3</v>
      </c>
      <c r="P205" s="5" cm="1">
        <f t="array" ref="P205">IFERROR(_xlfn.STDEV.S(IF((ContinuousStatsTable[GroupByKey]=ContinuousStatsTable[[#This Row],[GroupByKey]]),(ContinuousStatsTable[GroupByKey]=ContinuousStatsTable[[#This Row],[GroupByKey]])*ContinuousStatsTable[Average])),0)</f>
        <v>0</v>
      </c>
      <c r="Q205" s="5" cm="1">
        <f t="array" ref="Q205">MAX(IF((ProjectInfoTable[ProjectName]=ContinuousStatsTable[[#This Row],[ProjectName]]),(ProjectInfoTable[ProjectName]=ContinuousStatsTable[[#This Row],[ProjectName]])*ProjectInfoTable[ConfidenceInterval]))</f>
        <v>0.95</v>
      </c>
      <c r="R2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5" s="5" cm="1">
        <f t="array" ref="S205">MIN(IF((ContinuousStatsTable[GroupByKey]=ContinuousStatsTable[[#This Row],[GroupByKey]]),(ContinuousStatsTable[GroupByKey]=ContinuousStatsTable[[#This Row],[GroupByKey]])*ContinuousStatsTable[Average]))</f>
        <v>3</v>
      </c>
      <c r="T205" s="5" cm="1">
        <f t="array" ref="T205">MAX(IF((ContinuousStatsTable[GroupByKey]=ContinuousStatsTable[[#This Row],[GroupByKey]]),(ContinuousStatsTable[GroupByKey]=ContinuousStatsTable[[#This Row],[GroupByKey]])*ContinuousStatsTable[Average]))</f>
        <v>3</v>
      </c>
      <c r="U205" s="5">
        <f>IF((ContinuousStatsTable[[#This Row],[RepsRequested]]&gt;1),ContinuousStatsTable[[#This Row],[HalfWidth]],ContinuousStatsTable[[#This Row],[BatchMeansHalfWidth]])</f>
        <v>0</v>
      </c>
    </row>
    <row r="206" spans="1:21" x14ac:dyDescent="0.25">
      <c r="A206" t="s">
        <v>68</v>
      </c>
      <c r="B206" t="s">
        <v>70</v>
      </c>
      <c r="C206">
        <v>16</v>
      </c>
      <c r="D206" t="s">
        <v>100</v>
      </c>
      <c r="E206" t="s">
        <v>101</v>
      </c>
      <c r="F206" t="s">
        <v>81</v>
      </c>
      <c r="G206">
        <v>0.174288097323097</v>
      </c>
      <c r="H206">
        <v>2E+20</v>
      </c>
      <c r="I206">
        <v>0</v>
      </c>
      <c r="J206">
        <v>2</v>
      </c>
      <c r="K206">
        <v>0</v>
      </c>
      <c r="L206">
        <v>0</v>
      </c>
      <c r="M206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06" s="5" cm="1">
        <f t="array" ref="N206">MAX(IF((ProjectInfoTable[ProjectName]=ContinuousStatsTable[[#This Row],[ProjectName]]),(ProjectInfoTable[ProjectName]=ContinuousStatsTable[[#This Row],[ProjectName]])*ProjectInfoTable[NumberOfReplications]))</f>
        <v>50</v>
      </c>
      <c r="O206" s="5" cm="1">
        <f t="array" ref="O206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206" s="5" cm="1">
        <f t="array" ref="P206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206" s="5" cm="1">
        <f t="array" ref="Q206">MAX(IF((ProjectInfoTable[ProjectName]=ContinuousStatsTable[[#This Row],[ProjectName]]),(ProjectInfoTable[ProjectName]=ContinuousStatsTable[[#This Row],[ProjectName]])*ProjectInfoTable[ConfidenceInterval]))</f>
        <v>0.95</v>
      </c>
      <c r="R2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206" s="5" cm="1">
        <f t="array" ref="S206">MIN(IF((ContinuousStatsTable[GroupByKey]=ContinuousStatsTable[[#This Row],[GroupByKey]]),(ContinuousStatsTable[GroupByKey]=ContinuousStatsTable[[#This Row],[GroupByKey]])*ContinuousStatsTable[Average]))</f>
        <v>9.9137644846310199E-2</v>
      </c>
      <c r="T206" s="5" cm="1">
        <f t="array" ref="T206">MAX(IF((ContinuousStatsTable[GroupByKey]=ContinuousStatsTable[[#This Row],[GroupByKey]]),(ContinuousStatsTable[GroupByKey]=ContinuousStatsTable[[#This Row],[GroupByKey]])*ContinuousStatsTable[Average]))</f>
        <v>0.36895369110857401</v>
      </c>
      <c r="U206" s="5">
        <f>IF((ContinuousStatsTable[[#This Row],[RepsRequested]]&gt;1),ContinuousStatsTable[[#This Row],[HalfWidth]],ContinuousStatsTable[[#This Row],[BatchMeansHalfWidth]])</f>
        <v>1.3334817194682118E-2</v>
      </c>
    </row>
    <row r="207" spans="1:21" x14ac:dyDescent="0.25">
      <c r="A207" t="s">
        <v>68</v>
      </c>
      <c r="B207" t="s">
        <v>70</v>
      </c>
      <c r="C207">
        <v>16</v>
      </c>
      <c r="D207" t="s">
        <v>109</v>
      </c>
      <c r="E207" t="s">
        <v>104</v>
      </c>
      <c r="F207" t="s">
        <v>105</v>
      </c>
      <c r="G207">
        <v>0.79145814502926404</v>
      </c>
      <c r="H207">
        <v>3.4037041690394801E-2</v>
      </c>
      <c r="I207">
        <v>0</v>
      </c>
      <c r="J207">
        <v>1</v>
      </c>
      <c r="K207">
        <v>1</v>
      </c>
      <c r="L207">
        <v>0</v>
      </c>
      <c r="M207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07" s="5" cm="1">
        <f t="array" ref="N207">MAX(IF((ProjectInfoTable[ProjectName]=ContinuousStatsTable[[#This Row],[ProjectName]]),(ProjectInfoTable[ProjectName]=ContinuousStatsTable[[#This Row],[ProjectName]])*ProjectInfoTable[NumberOfReplications]))</f>
        <v>50</v>
      </c>
      <c r="O207" s="5" cm="1">
        <f t="array" ref="O207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207" s="5" cm="1">
        <f t="array" ref="P207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207" s="5" cm="1">
        <f t="array" ref="Q207">MAX(IF((ProjectInfoTable[ProjectName]=ContinuousStatsTable[[#This Row],[ProjectName]]),(ProjectInfoTable[ProjectName]=ContinuousStatsTable[[#This Row],[ProjectName]])*ProjectInfoTable[ConfidenceInterval]))</f>
        <v>0.95</v>
      </c>
      <c r="R2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207" s="5" cm="1">
        <f t="array" ref="S207">MIN(IF((ContinuousStatsTable[GroupByKey]=ContinuousStatsTable[[#This Row],[GroupByKey]]),(ContinuousStatsTable[GroupByKey]=ContinuousStatsTable[[#This Row],[GroupByKey]])*ContinuousStatsTable[Average]))</f>
        <v>0.75076558501961799</v>
      </c>
      <c r="T207" s="5" cm="1">
        <f t="array" ref="T207">MAX(IF((ContinuousStatsTable[GroupByKey]=ContinuousStatsTable[[#This Row],[GroupByKey]]),(ContinuousStatsTable[GroupByKey]=ContinuousStatsTable[[#This Row],[GroupByKey]])*ContinuousStatsTable[Average]))</f>
        <v>0.80927528725051701</v>
      </c>
      <c r="U207" s="5">
        <f>IF((ContinuousStatsTable[[#This Row],[RepsRequested]]&gt;1),ContinuousStatsTable[[#This Row],[HalfWidth]],ContinuousStatsTable[[#This Row],[BatchMeansHalfWidth]])</f>
        <v>4.4075088480020263E-3</v>
      </c>
    </row>
    <row r="208" spans="1:21" x14ac:dyDescent="0.25">
      <c r="A208" t="s">
        <v>68</v>
      </c>
      <c r="B208" t="s">
        <v>70</v>
      </c>
      <c r="C208">
        <v>16</v>
      </c>
      <c r="D208" t="s">
        <v>109</v>
      </c>
      <c r="E208" t="s">
        <v>106</v>
      </c>
      <c r="F208" t="s">
        <v>105</v>
      </c>
      <c r="G208">
        <v>1.5829162900585301</v>
      </c>
      <c r="H208">
        <v>6.8074083380789602E-2</v>
      </c>
      <c r="I208">
        <v>0</v>
      </c>
      <c r="J208">
        <v>2</v>
      </c>
      <c r="K208">
        <v>2</v>
      </c>
      <c r="L208">
        <v>0</v>
      </c>
      <c r="M208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08" s="5" cm="1">
        <f t="array" ref="N208">MAX(IF((ProjectInfoTable[ProjectName]=ContinuousStatsTable[[#This Row],[ProjectName]]),(ProjectInfoTable[ProjectName]=ContinuousStatsTable[[#This Row],[ProjectName]])*ProjectInfoTable[NumberOfReplications]))</f>
        <v>50</v>
      </c>
      <c r="O208" s="5" cm="1">
        <f t="array" ref="O208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208" s="5" cm="1">
        <f t="array" ref="P208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208" s="5" cm="1">
        <f t="array" ref="Q208">MAX(IF((ProjectInfoTable[ProjectName]=ContinuousStatsTable[[#This Row],[ProjectName]]),(ProjectInfoTable[ProjectName]=ContinuousStatsTable[[#This Row],[ProjectName]])*ProjectInfoTable[ConfidenceInterval]))</f>
        <v>0.95</v>
      </c>
      <c r="R2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208" s="5" cm="1">
        <f t="array" ref="S208">MIN(IF((ContinuousStatsTable[GroupByKey]=ContinuousStatsTable[[#This Row],[GroupByKey]]),(ContinuousStatsTable[GroupByKey]=ContinuousStatsTable[[#This Row],[GroupByKey]])*ContinuousStatsTable[Average]))</f>
        <v>1.50153117003924</v>
      </c>
      <c r="T208" s="5" cm="1">
        <f t="array" ref="T208">MAX(IF((ContinuousStatsTable[GroupByKey]=ContinuousStatsTable[[#This Row],[GroupByKey]]),(ContinuousStatsTable[GroupByKey]=ContinuousStatsTable[[#This Row],[GroupByKey]])*ContinuousStatsTable[Average]))</f>
        <v>1.61855057450103</v>
      </c>
      <c r="U208" s="5">
        <f>IF((ContinuousStatsTable[[#This Row],[RepsRequested]]&gt;1),ContinuousStatsTable[[#This Row],[HalfWidth]],ContinuousStatsTable[[#This Row],[BatchMeansHalfWidth]])</f>
        <v>8.8150176960040336E-3</v>
      </c>
    </row>
    <row r="209" spans="1:21" x14ac:dyDescent="0.25">
      <c r="A209" t="s">
        <v>68</v>
      </c>
      <c r="B209" t="s">
        <v>70</v>
      </c>
      <c r="C209">
        <v>16</v>
      </c>
      <c r="D209" t="s">
        <v>109</v>
      </c>
      <c r="E209" t="s">
        <v>107</v>
      </c>
      <c r="F209" t="s">
        <v>105</v>
      </c>
      <c r="G209">
        <v>2</v>
      </c>
      <c r="H209">
        <v>2E+20</v>
      </c>
      <c r="I209">
        <v>2</v>
      </c>
      <c r="J209">
        <v>2</v>
      </c>
      <c r="K209">
        <v>2</v>
      </c>
      <c r="L209">
        <v>0</v>
      </c>
      <c r="M209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09" s="5" cm="1">
        <f t="array" ref="N209">MAX(IF((ProjectInfoTable[ProjectName]=ContinuousStatsTable[[#This Row],[ProjectName]]),(ProjectInfoTable[ProjectName]=ContinuousStatsTable[[#This Row],[ProjectName]])*ProjectInfoTable[NumberOfReplications]))</f>
        <v>50</v>
      </c>
      <c r="O209" s="5" cm="1">
        <f t="array" ref="O209">IFERROR(AVERAGE(IF((ContinuousStatsTable[GroupByKey]=ContinuousStatsTable[[#This Row],[GroupByKey]]),(ContinuousStatsTable[GroupByKey]=ContinuousStatsTable[[#This Row],[GroupByKey]])*ContinuousStatsTable[Average])),0)</f>
        <v>2</v>
      </c>
      <c r="P209" s="5" cm="1">
        <f t="array" ref="P209">IFERROR(_xlfn.STDEV.S(IF((ContinuousStatsTable[GroupByKey]=ContinuousStatsTable[[#This Row],[GroupByKey]]),(ContinuousStatsTable[GroupByKey]=ContinuousStatsTable[[#This Row],[GroupByKey]])*ContinuousStatsTable[Average])),0)</f>
        <v>0</v>
      </c>
      <c r="Q209" s="5" cm="1">
        <f t="array" ref="Q209">MAX(IF((ProjectInfoTable[ProjectName]=ContinuousStatsTable[[#This Row],[ProjectName]]),(ProjectInfoTable[ProjectName]=ContinuousStatsTable[[#This Row],[ProjectName]])*ProjectInfoTable[ConfidenceInterval]))</f>
        <v>0.95</v>
      </c>
      <c r="R2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9" s="5" cm="1">
        <f t="array" ref="S209">MIN(IF((ContinuousStatsTable[GroupByKey]=ContinuousStatsTable[[#This Row],[GroupByKey]]),(ContinuousStatsTable[GroupByKey]=ContinuousStatsTable[[#This Row],[GroupByKey]])*ContinuousStatsTable[Average]))</f>
        <v>2</v>
      </c>
      <c r="T209" s="5" cm="1">
        <f t="array" ref="T209">MAX(IF((ContinuousStatsTable[GroupByKey]=ContinuousStatsTable[[#This Row],[GroupByKey]]),(ContinuousStatsTable[GroupByKey]=ContinuousStatsTable[[#This Row],[GroupByKey]])*ContinuousStatsTable[Average]))</f>
        <v>2</v>
      </c>
      <c r="U209" s="5">
        <f>IF((ContinuousStatsTable[[#This Row],[RepsRequested]]&gt;1),ContinuousStatsTable[[#This Row],[HalfWidth]],ContinuousStatsTable[[#This Row],[BatchMeansHalfWidth]])</f>
        <v>0</v>
      </c>
    </row>
    <row r="210" spans="1:21" x14ac:dyDescent="0.25">
      <c r="A210" t="s">
        <v>68</v>
      </c>
      <c r="B210" t="s">
        <v>70</v>
      </c>
      <c r="C210">
        <v>17</v>
      </c>
      <c r="D210" t="s">
        <v>79</v>
      </c>
      <c r="E210" t="s">
        <v>101</v>
      </c>
      <c r="F210" t="s">
        <v>81</v>
      </c>
      <c r="G210">
        <v>5.2988177076661201E-3</v>
      </c>
      <c r="H210">
        <v>2E+20</v>
      </c>
      <c r="I210">
        <v>0</v>
      </c>
      <c r="J210">
        <v>1</v>
      </c>
      <c r="K210">
        <v>0</v>
      </c>
      <c r="L210">
        <v>0</v>
      </c>
      <c r="M210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10" s="5" cm="1">
        <f t="array" ref="N210">MAX(IF((ProjectInfoTable[ProjectName]=ContinuousStatsTable[[#This Row],[ProjectName]]),(ProjectInfoTable[ProjectName]=ContinuousStatsTable[[#This Row],[ProjectName]])*ProjectInfoTable[NumberOfReplications]))</f>
        <v>50</v>
      </c>
      <c r="O210" s="5" cm="1">
        <f t="array" ref="O210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210" s="5" cm="1">
        <f t="array" ref="P210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210" s="5" cm="1">
        <f t="array" ref="Q210">MAX(IF((ProjectInfoTable[ProjectName]=ContinuousStatsTable[[#This Row],[ProjectName]]),(ProjectInfoTable[ProjectName]=ContinuousStatsTable[[#This Row],[ProjectName]])*ProjectInfoTable[ConfidenceInterval]))</f>
        <v>0.95</v>
      </c>
      <c r="R2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210" s="5" cm="1">
        <f t="array" ref="S210">MIN(IF((ContinuousStatsTable[GroupByKey]=ContinuousStatsTable[[#This Row],[GroupByKey]]),(ContinuousStatsTable[GroupByKey]=ContinuousStatsTable[[#This Row],[GroupByKey]])*ContinuousStatsTable[Average]))</f>
        <v>1.4504144806982299E-4</v>
      </c>
      <c r="T210" s="5" cm="1">
        <f t="array" ref="T210">MAX(IF((ContinuousStatsTable[GroupByKey]=ContinuousStatsTable[[#This Row],[GroupByKey]]),(ContinuousStatsTable[GroupByKey]=ContinuousStatsTable[[#This Row],[GroupByKey]])*ContinuousStatsTable[Average]))</f>
        <v>2.1326113129299901E-2</v>
      </c>
      <c r="U210" s="5">
        <f>IF((ContinuousStatsTable[[#This Row],[RepsRequested]]&gt;1),ContinuousStatsTable[[#This Row],[HalfWidth]],ContinuousStatsTable[[#This Row],[BatchMeansHalfWidth]])</f>
        <v>1.2980086891140777E-3</v>
      </c>
    </row>
    <row r="211" spans="1:21" x14ac:dyDescent="0.25">
      <c r="A211" t="s">
        <v>68</v>
      </c>
      <c r="B211" t="s">
        <v>70</v>
      </c>
      <c r="C211">
        <v>17</v>
      </c>
      <c r="D211" t="s">
        <v>84</v>
      </c>
      <c r="E211" t="s">
        <v>101</v>
      </c>
      <c r="F211" t="s">
        <v>81</v>
      </c>
      <c r="G211">
        <v>4.3232847146073797E-2</v>
      </c>
      <c r="H211">
        <v>2E+20</v>
      </c>
      <c r="I211">
        <v>0</v>
      </c>
      <c r="J211">
        <v>2</v>
      </c>
      <c r="K211">
        <v>0</v>
      </c>
      <c r="L211">
        <v>0</v>
      </c>
      <c r="M211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11" s="5" cm="1">
        <f t="array" ref="N211">MAX(IF((ProjectInfoTable[ProjectName]=ContinuousStatsTable[[#This Row],[ProjectName]]),(ProjectInfoTable[ProjectName]=ContinuousStatsTable[[#This Row],[ProjectName]])*ProjectInfoTable[NumberOfReplications]))</f>
        <v>50</v>
      </c>
      <c r="O211" s="5" cm="1">
        <f t="array" ref="O211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211" s="5" cm="1">
        <f t="array" ref="P211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211" s="5" cm="1">
        <f t="array" ref="Q211">MAX(IF((ProjectInfoTable[ProjectName]=ContinuousStatsTable[[#This Row],[ProjectName]]),(ProjectInfoTable[ProjectName]=ContinuousStatsTable[[#This Row],[ProjectName]])*ProjectInfoTable[ConfidenceInterval]))</f>
        <v>0.95</v>
      </c>
      <c r="R2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211" s="5" cm="1">
        <f t="array" ref="S211">MIN(IF((ContinuousStatsTable[GroupByKey]=ContinuousStatsTable[[#This Row],[GroupByKey]]),(ContinuousStatsTable[GroupByKey]=ContinuousStatsTable[[#This Row],[GroupByKey]])*ContinuousStatsTable[Average]))</f>
        <v>2.9159454357356899E-2</v>
      </c>
      <c r="T211" s="5" cm="1">
        <f t="array" ref="T211">MAX(IF((ContinuousStatsTable[GroupByKey]=ContinuousStatsTable[[#This Row],[GroupByKey]]),(ContinuousStatsTable[GroupByKey]=ContinuousStatsTable[[#This Row],[GroupByKey]])*ContinuousStatsTable[Average]))</f>
        <v>0.14757504287835599</v>
      </c>
      <c r="U211" s="5">
        <f>IF((ContinuousStatsTable[[#This Row],[RepsRequested]]&gt;1),ContinuousStatsTable[[#This Row],[HalfWidth]],ContinuousStatsTable[[#This Row],[BatchMeansHalfWidth]])</f>
        <v>7.2842344795549423E-3</v>
      </c>
    </row>
    <row r="212" spans="1:21" x14ac:dyDescent="0.25">
      <c r="A212" t="s">
        <v>68</v>
      </c>
      <c r="B212" t="s">
        <v>70</v>
      </c>
      <c r="C212">
        <v>17</v>
      </c>
      <c r="D212" t="s">
        <v>85</v>
      </c>
      <c r="E212" t="s">
        <v>102</v>
      </c>
      <c r="F212" t="s">
        <v>87</v>
      </c>
      <c r="G212">
        <v>2.6716492239096299</v>
      </c>
      <c r="H212">
        <v>0.142874799839667</v>
      </c>
      <c r="I212">
        <v>0</v>
      </c>
      <c r="J212">
        <v>5</v>
      </c>
      <c r="K212">
        <v>3</v>
      </c>
      <c r="L212">
        <v>0</v>
      </c>
      <c r="M212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12" s="5" cm="1">
        <f t="array" ref="N212">MAX(IF((ProjectInfoTable[ProjectName]=ContinuousStatsTable[[#This Row],[ProjectName]]),(ProjectInfoTable[ProjectName]=ContinuousStatsTable[[#This Row],[ProjectName]])*ProjectInfoTable[NumberOfReplications]))</f>
        <v>50</v>
      </c>
      <c r="O212" s="5" cm="1">
        <f t="array" ref="O212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212" s="5" cm="1">
        <f t="array" ref="P212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212" s="5" cm="1">
        <f t="array" ref="Q212">MAX(IF((ProjectInfoTable[ProjectName]=ContinuousStatsTable[[#This Row],[ProjectName]]),(ProjectInfoTable[ProjectName]=ContinuousStatsTable[[#This Row],[ProjectName]])*ProjectInfoTable[ConfidenceInterval]))</f>
        <v>0.95</v>
      </c>
      <c r="R2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212" s="5" cm="1">
        <f t="array" ref="S212">MIN(IF((ContinuousStatsTable[GroupByKey]=ContinuousStatsTable[[#This Row],[GroupByKey]]),(ContinuousStatsTable[GroupByKey]=ContinuousStatsTable[[#This Row],[GroupByKey]])*ContinuousStatsTable[Average]))</f>
        <v>2.5364145931977098</v>
      </c>
      <c r="T212" s="5" cm="1">
        <f t="array" ref="T212">MAX(IF((ContinuousStatsTable[GroupByKey]=ContinuousStatsTable[[#This Row],[GroupByKey]]),(ContinuousStatsTable[GroupByKey]=ContinuousStatsTable[[#This Row],[GroupByKey]])*ContinuousStatsTable[Average]))</f>
        <v>3.0583425338020498</v>
      </c>
      <c r="U212" s="5">
        <f>IF((ContinuousStatsTable[[#This Row],[RepsRequested]]&gt;1),ContinuousStatsTable[[#This Row],[HalfWidth]],ContinuousStatsTable[[#This Row],[BatchMeansHalfWidth]])</f>
        <v>3.1226073401865992E-2</v>
      </c>
    </row>
    <row r="213" spans="1:21" x14ac:dyDescent="0.25">
      <c r="A213" t="s">
        <v>68</v>
      </c>
      <c r="B213" t="s">
        <v>70</v>
      </c>
      <c r="C213">
        <v>17</v>
      </c>
      <c r="D213" t="s">
        <v>103</v>
      </c>
      <c r="E213" t="s">
        <v>104</v>
      </c>
      <c r="F213" t="s">
        <v>105</v>
      </c>
      <c r="G213">
        <v>0</v>
      </c>
      <c r="H213">
        <v>2E+20</v>
      </c>
      <c r="I213">
        <v>0</v>
      </c>
      <c r="J213">
        <v>0</v>
      </c>
      <c r="K213">
        <v>0</v>
      </c>
      <c r="L213">
        <v>0</v>
      </c>
      <c r="M213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13" s="5" cm="1">
        <f t="array" ref="N213">MAX(IF((ProjectInfoTable[ProjectName]=ContinuousStatsTable[[#This Row],[ProjectName]]),(ProjectInfoTable[ProjectName]=ContinuousStatsTable[[#This Row],[ProjectName]])*ProjectInfoTable[NumberOfReplications]))</f>
        <v>50</v>
      </c>
      <c r="O213" s="5" cm="1">
        <f t="array" ref="O213">IFERROR(AVERAGE(IF((ContinuousStatsTable[GroupByKey]=ContinuousStatsTable[[#This Row],[GroupByKey]]),(ContinuousStatsTable[GroupByKey]=ContinuousStatsTable[[#This Row],[GroupByKey]])*ContinuousStatsTable[Average])),0)</f>
        <v>0</v>
      </c>
      <c r="P213" s="5" cm="1">
        <f t="array" ref="P213">IFERROR(_xlfn.STDEV.S(IF((ContinuousStatsTable[GroupByKey]=ContinuousStatsTable[[#This Row],[GroupByKey]]),(ContinuousStatsTable[GroupByKey]=ContinuousStatsTable[[#This Row],[GroupByKey]])*ContinuousStatsTable[Average])),0)</f>
        <v>0</v>
      </c>
      <c r="Q213" s="5" cm="1">
        <f t="array" ref="Q213">MAX(IF((ProjectInfoTable[ProjectName]=ContinuousStatsTable[[#This Row],[ProjectName]]),(ProjectInfoTable[ProjectName]=ContinuousStatsTable[[#This Row],[ProjectName]])*ProjectInfoTable[ConfidenceInterval]))</f>
        <v>0.95</v>
      </c>
      <c r="R2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3" s="5" cm="1">
        <f t="array" ref="S213">MIN(IF((ContinuousStatsTable[GroupByKey]=ContinuousStatsTable[[#This Row],[GroupByKey]]),(ContinuousStatsTable[GroupByKey]=ContinuousStatsTable[[#This Row],[GroupByKey]])*ContinuousStatsTable[Average]))</f>
        <v>0</v>
      </c>
      <c r="T213" s="5" cm="1">
        <f t="array" ref="T213">MAX(IF((ContinuousStatsTable[GroupByKey]=ContinuousStatsTable[[#This Row],[GroupByKey]]),(ContinuousStatsTable[GroupByKey]=ContinuousStatsTable[[#This Row],[GroupByKey]])*ContinuousStatsTable[Average]))</f>
        <v>0</v>
      </c>
      <c r="U213" s="5">
        <f>IF((ContinuousStatsTable[[#This Row],[RepsRequested]]&gt;1),ContinuousStatsTable[[#This Row],[HalfWidth]],ContinuousStatsTable[[#This Row],[BatchMeansHalfWidth]])</f>
        <v>0</v>
      </c>
    </row>
    <row r="214" spans="1:21" x14ac:dyDescent="0.25">
      <c r="A214" t="s">
        <v>68</v>
      </c>
      <c r="B214" t="s">
        <v>70</v>
      </c>
      <c r="C214">
        <v>17</v>
      </c>
      <c r="D214" t="s">
        <v>103</v>
      </c>
      <c r="E214" t="s">
        <v>106</v>
      </c>
      <c r="F214" t="s">
        <v>105</v>
      </c>
      <c r="G214">
        <v>0</v>
      </c>
      <c r="H214">
        <v>2E+20</v>
      </c>
      <c r="I214">
        <v>0</v>
      </c>
      <c r="J214">
        <v>0</v>
      </c>
      <c r="K214">
        <v>0</v>
      </c>
      <c r="L214">
        <v>0</v>
      </c>
      <c r="M21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14" s="5" cm="1">
        <f t="array" ref="N214">MAX(IF((ProjectInfoTable[ProjectName]=ContinuousStatsTable[[#This Row],[ProjectName]]),(ProjectInfoTable[ProjectName]=ContinuousStatsTable[[#This Row],[ProjectName]])*ProjectInfoTable[NumberOfReplications]))</f>
        <v>50</v>
      </c>
      <c r="O214" s="5" cm="1">
        <f t="array" ref="O214">IFERROR(AVERAGE(IF((ContinuousStatsTable[GroupByKey]=ContinuousStatsTable[[#This Row],[GroupByKey]]),(ContinuousStatsTable[GroupByKey]=ContinuousStatsTable[[#This Row],[GroupByKey]])*ContinuousStatsTable[Average])),0)</f>
        <v>0</v>
      </c>
      <c r="P214" s="5" cm="1">
        <f t="array" ref="P214">IFERROR(_xlfn.STDEV.S(IF((ContinuousStatsTable[GroupByKey]=ContinuousStatsTable[[#This Row],[GroupByKey]]),(ContinuousStatsTable[GroupByKey]=ContinuousStatsTable[[#This Row],[GroupByKey]])*ContinuousStatsTable[Average])),0)</f>
        <v>0</v>
      </c>
      <c r="Q214" s="5" cm="1">
        <f t="array" ref="Q214">MAX(IF((ProjectInfoTable[ProjectName]=ContinuousStatsTable[[#This Row],[ProjectName]]),(ProjectInfoTable[ProjectName]=ContinuousStatsTable[[#This Row],[ProjectName]])*ProjectInfoTable[ConfidenceInterval]))</f>
        <v>0.95</v>
      </c>
      <c r="R2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4" s="5" cm="1">
        <f t="array" ref="S214">MIN(IF((ContinuousStatsTable[GroupByKey]=ContinuousStatsTable[[#This Row],[GroupByKey]]),(ContinuousStatsTable[GroupByKey]=ContinuousStatsTable[[#This Row],[GroupByKey]])*ContinuousStatsTable[Average]))</f>
        <v>0</v>
      </c>
      <c r="T214" s="5" cm="1">
        <f t="array" ref="T214">MAX(IF((ContinuousStatsTable[GroupByKey]=ContinuousStatsTable[[#This Row],[GroupByKey]]),(ContinuousStatsTable[GroupByKey]=ContinuousStatsTable[[#This Row],[GroupByKey]])*ContinuousStatsTable[Average]))</f>
        <v>0</v>
      </c>
      <c r="U214" s="5">
        <f>IF((ContinuousStatsTable[[#This Row],[RepsRequested]]&gt;1),ContinuousStatsTable[[#This Row],[HalfWidth]],ContinuousStatsTable[[#This Row],[BatchMeansHalfWidth]])</f>
        <v>0</v>
      </c>
    </row>
    <row r="215" spans="1:21" x14ac:dyDescent="0.25">
      <c r="A215" t="s">
        <v>68</v>
      </c>
      <c r="B215" t="s">
        <v>70</v>
      </c>
      <c r="C215">
        <v>17</v>
      </c>
      <c r="D215" t="s">
        <v>103</v>
      </c>
      <c r="E215" t="s">
        <v>107</v>
      </c>
      <c r="F215" t="s">
        <v>105</v>
      </c>
      <c r="G215">
        <v>1</v>
      </c>
      <c r="H215">
        <v>2E+20</v>
      </c>
      <c r="I215">
        <v>1</v>
      </c>
      <c r="J215">
        <v>1</v>
      </c>
      <c r="K215">
        <v>1</v>
      </c>
      <c r="L215">
        <v>0</v>
      </c>
      <c r="M21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15" s="5" cm="1">
        <f t="array" ref="N215">MAX(IF((ProjectInfoTable[ProjectName]=ContinuousStatsTable[[#This Row],[ProjectName]]),(ProjectInfoTable[ProjectName]=ContinuousStatsTable[[#This Row],[ProjectName]])*ProjectInfoTable[NumberOfReplications]))</f>
        <v>50</v>
      </c>
      <c r="O215" s="5" cm="1">
        <f t="array" ref="O215">IFERROR(AVERAGE(IF((ContinuousStatsTable[GroupByKey]=ContinuousStatsTable[[#This Row],[GroupByKey]]),(ContinuousStatsTable[GroupByKey]=ContinuousStatsTable[[#This Row],[GroupByKey]])*ContinuousStatsTable[Average])),0)</f>
        <v>1</v>
      </c>
      <c r="P215" s="5" cm="1">
        <f t="array" ref="P215">IFERROR(_xlfn.STDEV.S(IF((ContinuousStatsTable[GroupByKey]=ContinuousStatsTable[[#This Row],[GroupByKey]]),(ContinuousStatsTable[GroupByKey]=ContinuousStatsTable[[#This Row],[GroupByKey]])*ContinuousStatsTable[Average])),0)</f>
        <v>0</v>
      </c>
      <c r="Q215" s="5" cm="1">
        <f t="array" ref="Q215">MAX(IF((ProjectInfoTable[ProjectName]=ContinuousStatsTable[[#This Row],[ProjectName]]),(ProjectInfoTable[ProjectName]=ContinuousStatsTable[[#This Row],[ProjectName]])*ProjectInfoTable[ConfidenceInterval]))</f>
        <v>0.95</v>
      </c>
      <c r="R2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5" s="5" cm="1">
        <f t="array" ref="S215">MIN(IF((ContinuousStatsTable[GroupByKey]=ContinuousStatsTable[[#This Row],[GroupByKey]]),(ContinuousStatsTable[GroupByKey]=ContinuousStatsTable[[#This Row],[GroupByKey]])*ContinuousStatsTable[Average]))</f>
        <v>1</v>
      </c>
      <c r="T215" s="5" cm="1">
        <f t="array" ref="T215">MAX(IF((ContinuousStatsTable[GroupByKey]=ContinuousStatsTable[[#This Row],[GroupByKey]]),(ContinuousStatsTable[GroupByKey]=ContinuousStatsTable[[#This Row],[GroupByKey]])*ContinuousStatsTable[Average]))</f>
        <v>1</v>
      </c>
      <c r="U215" s="5">
        <f>IF((ContinuousStatsTable[[#This Row],[RepsRequested]]&gt;1),ContinuousStatsTable[[#This Row],[HalfWidth]],ContinuousStatsTable[[#This Row],[BatchMeansHalfWidth]])</f>
        <v>0</v>
      </c>
    </row>
    <row r="216" spans="1:21" x14ac:dyDescent="0.25">
      <c r="A216" t="s">
        <v>68</v>
      </c>
      <c r="B216" t="s">
        <v>70</v>
      </c>
      <c r="C216">
        <v>17</v>
      </c>
      <c r="D216" t="s">
        <v>108</v>
      </c>
      <c r="E216" t="s">
        <v>104</v>
      </c>
      <c r="F216" t="s">
        <v>105</v>
      </c>
      <c r="G216">
        <v>0.82779596840367498</v>
      </c>
      <c r="H216">
        <v>2.6988571609423001E-2</v>
      </c>
      <c r="I216">
        <v>0</v>
      </c>
      <c r="J216">
        <v>1</v>
      </c>
      <c r="K216">
        <v>1</v>
      </c>
      <c r="L216">
        <v>0</v>
      </c>
      <c r="M21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16" s="5" cm="1">
        <f t="array" ref="N216">MAX(IF((ProjectInfoTable[ProjectName]=ContinuousStatsTable[[#This Row],[ProjectName]]),(ProjectInfoTable[ProjectName]=ContinuousStatsTable[[#This Row],[ProjectName]])*ProjectInfoTable[NumberOfReplications]))</f>
        <v>50</v>
      </c>
      <c r="O216" s="5" cm="1">
        <f t="array" ref="O216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216" s="5" cm="1">
        <f t="array" ref="P216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216" s="5" cm="1">
        <f t="array" ref="Q216">MAX(IF((ProjectInfoTable[ProjectName]=ContinuousStatsTable[[#This Row],[ProjectName]]),(ProjectInfoTable[ProjectName]=ContinuousStatsTable[[#This Row],[ProjectName]])*ProjectInfoTable[ConfidenceInterval]))</f>
        <v>0.95</v>
      </c>
      <c r="R2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216" s="5" cm="1">
        <f t="array" ref="S216">MIN(IF((ContinuousStatsTable[GroupByKey]=ContinuousStatsTable[[#This Row],[GroupByKey]]),(ContinuousStatsTable[GroupByKey]=ContinuousStatsTable[[#This Row],[GroupByKey]])*ContinuousStatsTable[Average]))</f>
        <v>0.79765986915169196</v>
      </c>
      <c r="T216" s="5" cm="1">
        <f t="array" ref="T216">MAX(IF((ContinuousStatsTable[GroupByKey]=ContinuousStatsTable[[#This Row],[GroupByKey]]),(ContinuousStatsTable[GroupByKey]=ContinuousStatsTable[[#This Row],[GroupByKey]])*ContinuousStatsTable[Average]))</f>
        <v>0.86520865024807903</v>
      </c>
      <c r="U216" s="5">
        <f>IF((ContinuousStatsTable[[#This Row],[RepsRequested]]&gt;1),ContinuousStatsTable[[#This Row],[HalfWidth]],ContinuousStatsTable[[#This Row],[BatchMeansHalfWidth]])</f>
        <v>4.6132915210358458E-3</v>
      </c>
    </row>
    <row r="217" spans="1:21" x14ac:dyDescent="0.25">
      <c r="A217" t="s">
        <v>68</v>
      </c>
      <c r="B217" t="s">
        <v>70</v>
      </c>
      <c r="C217">
        <v>17</v>
      </c>
      <c r="D217" t="s">
        <v>108</v>
      </c>
      <c r="E217" t="s">
        <v>106</v>
      </c>
      <c r="F217" t="s">
        <v>105</v>
      </c>
      <c r="G217">
        <v>2.4833879052110301</v>
      </c>
      <c r="H217">
        <v>8.09657148282691E-2</v>
      </c>
      <c r="I217">
        <v>0</v>
      </c>
      <c r="J217">
        <v>3</v>
      </c>
      <c r="K217">
        <v>3</v>
      </c>
      <c r="L217">
        <v>0</v>
      </c>
      <c r="M21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17" s="5" cm="1">
        <f t="array" ref="N217">MAX(IF((ProjectInfoTable[ProjectName]=ContinuousStatsTable[[#This Row],[ProjectName]]),(ProjectInfoTable[ProjectName]=ContinuousStatsTable[[#This Row],[ProjectName]])*ProjectInfoTable[NumberOfReplications]))</f>
        <v>50</v>
      </c>
      <c r="O217" s="5" cm="1">
        <f t="array" ref="O217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217" s="5" cm="1">
        <f t="array" ref="P217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217" s="5" cm="1">
        <f t="array" ref="Q217">MAX(IF((ProjectInfoTable[ProjectName]=ContinuousStatsTable[[#This Row],[ProjectName]]),(ProjectInfoTable[ProjectName]=ContinuousStatsTable[[#This Row],[ProjectName]])*ProjectInfoTable[ConfidenceInterval]))</f>
        <v>0.95</v>
      </c>
      <c r="R2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217" s="5" cm="1">
        <f t="array" ref="S217">MIN(IF((ContinuousStatsTable[GroupByKey]=ContinuousStatsTable[[#This Row],[GroupByKey]]),(ContinuousStatsTable[GroupByKey]=ContinuousStatsTable[[#This Row],[GroupByKey]])*ContinuousStatsTable[Average]))</f>
        <v>2.39297960745508</v>
      </c>
      <c r="T217" s="5" cm="1">
        <f t="array" ref="T217">MAX(IF((ContinuousStatsTable[GroupByKey]=ContinuousStatsTable[[#This Row],[GroupByKey]]),(ContinuousStatsTable[GroupByKey]=ContinuousStatsTable[[#This Row],[GroupByKey]])*ContinuousStatsTable[Average]))</f>
        <v>2.5956259507442399</v>
      </c>
      <c r="U217" s="5">
        <f>IF((ContinuousStatsTable[[#This Row],[RepsRequested]]&gt;1),ContinuousStatsTable[[#This Row],[HalfWidth]],ContinuousStatsTable[[#This Row],[BatchMeansHalfWidth]])</f>
        <v>1.3839874563107367E-2</v>
      </c>
    </row>
    <row r="218" spans="1:21" x14ac:dyDescent="0.25">
      <c r="A218" t="s">
        <v>68</v>
      </c>
      <c r="B218" t="s">
        <v>70</v>
      </c>
      <c r="C218">
        <v>17</v>
      </c>
      <c r="D218" t="s">
        <v>108</v>
      </c>
      <c r="E218" t="s">
        <v>107</v>
      </c>
      <c r="F218" t="s">
        <v>105</v>
      </c>
      <c r="G218">
        <v>3</v>
      </c>
      <c r="H218">
        <v>2E+20</v>
      </c>
      <c r="I218">
        <v>3</v>
      </c>
      <c r="J218">
        <v>3</v>
      </c>
      <c r="K218">
        <v>3</v>
      </c>
      <c r="L218">
        <v>0</v>
      </c>
      <c r="M21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18" s="5" cm="1">
        <f t="array" ref="N218">MAX(IF((ProjectInfoTable[ProjectName]=ContinuousStatsTable[[#This Row],[ProjectName]]),(ProjectInfoTable[ProjectName]=ContinuousStatsTable[[#This Row],[ProjectName]])*ProjectInfoTable[NumberOfReplications]))</f>
        <v>50</v>
      </c>
      <c r="O218" s="5" cm="1">
        <f t="array" ref="O218">IFERROR(AVERAGE(IF((ContinuousStatsTable[GroupByKey]=ContinuousStatsTable[[#This Row],[GroupByKey]]),(ContinuousStatsTable[GroupByKey]=ContinuousStatsTable[[#This Row],[GroupByKey]])*ContinuousStatsTable[Average])),0)</f>
        <v>3</v>
      </c>
      <c r="P218" s="5" cm="1">
        <f t="array" ref="P218">IFERROR(_xlfn.STDEV.S(IF((ContinuousStatsTable[GroupByKey]=ContinuousStatsTable[[#This Row],[GroupByKey]]),(ContinuousStatsTable[GroupByKey]=ContinuousStatsTable[[#This Row],[GroupByKey]])*ContinuousStatsTable[Average])),0)</f>
        <v>0</v>
      </c>
      <c r="Q218" s="5" cm="1">
        <f t="array" ref="Q218">MAX(IF((ProjectInfoTable[ProjectName]=ContinuousStatsTable[[#This Row],[ProjectName]]),(ProjectInfoTable[ProjectName]=ContinuousStatsTable[[#This Row],[ProjectName]])*ProjectInfoTable[ConfidenceInterval]))</f>
        <v>0.95</v>
      </c>
      <c r="R2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8" s="5" cm="1">
        <f t="array" ref="S218">MIN(IF((ContinuousStatsTable[GroupByKey]=ContinuousStatsTable[[#This Row],[GroupByKey]]),(ContinuousStatsTable[GroupByKey]=ContinuousStatsTable[[#This Row],[GroupByKey]])*ContinuousStatsTable[Average]))</f>
        <v>3</v>
      </c>
      <c r="T218" s="5" cm="1">
        <f t="array" ref="T218">MAX(IF((ContinuousStatsTable[GroupByKey]=ContinuousStatsTable[[#This Row],[GroupByKey]]),(ContinuousStatsTable[GroupByKey]=ContinuousStatsTable[[#This Row],[GroupByKey]])*ContinuousStatsTable[Average]))</f>
        <v>3</v>
      </c>
      <c r="U218" s="5">
        <f>IF((ContinuousStatsTable[[#This Row],[RepsRequested]]&gt;1),ContinuousStatsTable[[#This Row],[HalfWidth]],ContinuousStatsTable[[#This Row],[BatchMeansHalfWidth]])</f>
        <v>0</v>
      </c>
    </row>
    <row r="219" spans="1:21" x14ac:dyDescent="0.25">
      <c r="A219" t="s">
        <v>68</v>
      </c>
      <c r="B219" t="s">
        <v>70</v>
      </c>
      <c r="C219">
        <v>17</v>
      </c>
      <c r="D219" t="s">
        <v>100</v>
      </c>
      <c r="E219" t="s">
        <v>101</v>
      </c>
      <c r="F219" t="s">
        <v>81</v>
      </c>
      <c r="G219">
        <v>0.13972965384486899</v>
      </c>
      <c r="H219">
        <v>2E+20</v>
      </c>
      <c r="I219">
        <v>0</v>
      </c>
      <c r="J219">
        <v>2</v>
      </c>
      <c r="K219">
        <v>0</v>
      </c>
      <c r="L219">
        <v>0</v>
      </c>
      <c r="M219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19" s="5" cm="1">
        <f t="array" ref="N219">MAX(IF((ProjectInfoTable[ProjectName]=ContinuousStatsTable[[#This Row],[ProjectName]]),(ProjectInfoTable[ProjectName]=ContinuousStatsTable[[#This Row],[ProjectName]])*ProjectInfoTable[NumberOfReplications]))</f>
        <v>50</v>
      </c>
      <c r="O219" s="5" cm="1">
        <f t="array" ref="O219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219" s="5" cm="1">
        <f t="array" ref="P219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219" s="5" cm="1">
        <f t="array" ref="Q219">MAX(IF((ProjectInfoTable[ProjectName]=ContinuousStatsTable[[#This Row],[ProjectName]]),(ProjectInfoTable[ProjectName]=ContinuousStatsTable[[#This Row],[ProjectName]])*ProjectInfoTable[ConfidenceInterval]))</f>
        <v>0.95</v>
      </c>
      <c r="R2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219" s="5" cm="1">
        <f t="array" ref="S219">MIN(IF((ContinuousStatsTable[GroupByKey]=ContinuousStatsTable[[#This Row],[GroupByKey]]),(ContinuousStatsTable[GroupByKey]=ContinuousStatsTable[[#This Row],[GroupByKey]])*ContinuousStatsTable[Average]))</f>
        <v>9.9137644846310199E-2</v>
      </c>
      <c r="T219" s="5" cm="1">
        <f t="array" ref="T219">MAX(IF((ContinuousStatsTable[GroupByKey]=ContinuousStatsTable[[#This Row],[GroupByKey]]),(ContinuousStatsTable[GroupByKey]=ContinuousStatsTable[[#This Row],[GroupByKey]])*ContinuousStatsTable[Average]))</f>
        <v>0.36895369110857401</v>
      </c>
      <c r="U219" s="5">
        <f>IF((ContinuousStatsTable[[#This Row],[RepsRequested]]&gt;1),ContinuousStatsTable[[#This Row],[HalfWidth]],ContinuousStatsTable[[#This Row],[BatchMeansHalfWidth]])</f>
        <v>1.3334817194682118E-2</v>
      </c>
    </row>
    <row r="220" spans="1:21" x14ac:dyDescent="0.25">
      <c r="A220" t="s">
        <v>68</v>
      </c>
      <c r="B220" t="s">
        <v>70</v>
      </c>
      <c r="C220">
        <v>17</v>
      </c>
      <c r="D220" t="s">
        <v>109</v>
      </c>
      <c r="E220" t="s">
        <v>104</v>
      </c>
      <c r="F220" t="s">
        <v>105</v>
      </c>
      <c r="G220">
        <v>0.80058997576373103</v>
      </c>
      <c r="H220">
        <v>2.9812201139453098E-2</v>
      </c>
      <c r="I220">
        <v>0</v>
      </c>
      <c r="J220">
        <v>1</v>
      </c>
      <c r="K220">
        <v>1</v>
      </c>
      <c r="L220">
        <v>0</v>
      </c>
      <c r="M220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20" s="5" cm="1">
        <f t="array" ref="N220">MAX(IF((ProjectInfoTable[ProjectName]=ContinuousStatsTable[[#This Row],[ProjectName]]),(ProjectInfoTable[ProjectName]=ContinuousStatsTable[[#This Row],[ProjectName]])*ProjectInfoTable[NumberOfReplications]))</f>
        <v>50</v>
      </c>
      <c r="O220" s="5" cm="1">
        <f t="array" ref="O220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220" s="5" cm="1">
        <f t="array" ref="P220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220" s="5" cm="1">
        <f t="array" ref="Q220">MAX(IF((ProjectInfoTable[ProjectName]=ContinuousStatsTable[[#This Row],[ProjectName]]),(ProjectInfoTable[ProjectName]=ContinuousStatsTable[[#This Row],[ProjectName]])*ProjectInfoTable[ConfidenceInterval]))</f>
        <v>0.95</v>
      </c>
      <c r="R2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220" s="5" cm="1">
        <f t="array" ref="S220">MIN(IF((ContinuousStatsTable[GroupByKey]=ContinuousStatsTable[[#This Row],[GroupByKey]]),(ContinuousStatsTable[GroupByKey]=ContinuousStatsTable[[#This Row],[GroupByKey]])*ContinuousStatsTable[Average]))</f>
        <v>0.75076558501961799</v>
      </c>
      <c r="T220" s="5" cm="1">
        <f t="array" ref="T220">MAX(IF((ContinuousStatsTable[GroupByKey]=ContinuousStatsTable[[#This Row],[GroupByKey]]),(ContinuousStatsTable[GroupByKey]=ContinuousStatsTable[[#This Row],[GroupByKey]])*ContinuousStatsTable[Average]))</f>
        <v>0.80927528725051701</v>
      </c>
      <c r="U220" s="5">
        <f>IF((ContinuousStatsTable[[#This Row],[RepsRequested]]&gt;1),ContinuousStatsTable[[#This Row],[HalfWidth]],ContinuousStatsTable[[#This Row],[BatchMeansHalfWidth]])</f>
        <v>4.4075088480020263E-3</v>
      </c>
    </row>
    <row r="221" spans="1:21" x14ac:dyDescent="0.25">
      <c r="A221" t="s">
        <v>68</v>
      </c>
      <c r="B221" t="s">
        <v>70</v>
      </c>
      <c r="C221">
        <v>17</v>
      </c>
      <c r="D221" t="s">
        <v>109</v>
      </c>
      <c r="E221" t="s">
        <v>106</v>
      </c>
      <c r="F221" t="s">
        <v>105</v>
      </c>
      <c r="G221">
        <v>1.6011799515274601</v>
      </c>
      <c r="H221">
        <v>5.9624402278906197E-2</v>
      </c>
      <c r="I221">
        <v>0</v>
      </c>
      <c r="J221">
        <v>2</v>
      </c>
      <c r="K221">
        <v>2</v>
      </c>
      <c r="L221">
        <v>0</v>
      </c>
      <c r="M221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21" s="5" cm="1">
        <f t="array" ref="N221">MAX(IF((ProjectInfoTable[ProjectName]=ContinuousStatsTable[[#This Row],[ProjectName]]),(ProjectInfoTable[ProjectName]=ContinuousStatsTable[[#This Row],[ProjectName]])*ProjectInfoTable[NumberOfReplications]))</f>
        <v>50</v>
      </c>
      <c r="O221" s="5" cm="1">
        <f t="array" ref="O221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221" s="5" cm="1">
        <f t="array" ref="P221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221" s="5" cm="1">
        <f t="array" ref="Q221">MAX(IF((ProjectInfoTable[ProjectName]=ContinuousStatsTable[[#This Row],[ProjectName]]),(ProjectInfoTable[ProjectName]=ContinuousStatsTable[[#This Row],[ProjectName]])*ProjectInfoTable[ConfidenceInterval]))</f>
        <v>0.95</v>
      </c>
      <c r="R2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221" s="5" cm="1">
        <f t="array" ref="S221">MIN(IF((ContinuousStatsTable[GroupByKey]=ContinuousStatsTable[[#This Row],[GroupByKey]]),(ContinuousStatsTable[GroupByKey]=ContinuousStatsTable[[#This Row],[GroupByKey]])*ContinuousStatsTable[Average]))</f>
        <v>1.50153117003924</v>
      </c>
      <c r="T221" s="5" cm="1">
        <f t="array" ref="T221">MAX(IF((ContinuousStatsTable[GroupByKey]=ContinuousStatsTable[[#This Row],[GroupByKey]]),(ContinuousStatsTable[GroupByKey]=ContinuousStatsTable[[#This Row],[GroupByKey]])*ContinuousStatsTable[Average]))</f>
        <v>1.61855057450103</v>
      </c>
      <c r="U221" s="5">
        <f>IF((ContinuousStatsTable[[#This Row],[RepsRequested]]&gt;1),ContinuousStatsTable[[#This Row],[HalfWidth]],ContinuousStatsTable[[#This Row],[BatchMeansHalfWidth]])</f>
        <v>8.8150176960040336E-3</v>
      </c>
    </row>
    <row r="222" spans="1:21" x14ac:dyDescent="0.25">
      <c r="A222" t="s">
        <v>68</v>
      </c>
      <c r="B222" t="s">
        <v>70</v>
      </c>
      <c r="C222">
        <v>17</v>
      </c>
      <c r="D222" t="s">
        <v>109</v>
      </c>
      <c r="E222" t="s">
        <v>107</v>
      </c>
      <c r="F222" t="s">
        <v>105</v>
      </c>
      <c r="G222">
        <v>2</v>
      </c>
      <c r="H222">
        <v>2E+20</v>
      </c>
      <c r="I222">
        <v>2</v>
      </c>
      <c r="J222">
        <v>2</v>
      </c>
      <c r="K222">
        <v>2</v>
      </c>
      <c r="L222">
        <v>0</v>
      </c>
      <c r="M222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22" s="5" cm="1">
        <f t="array" ref="N222">MAX(IF((ProjectInfoTable[ProjectName]=ContinuousStatsTable[[#This Row],[ProjectName]]),(ProjectInfoTable[ProjectName]=ContinuousStatsTable[[#This Row],[ProjectName]])*ProjectInfoTable[NumberOfReplications]))</f>
        <v>50</v>
      </c>
      <c r="O222" s="5" cm="1">
        <f t="array" ref="O222">IFERROR(AVERAGE(IF((ContinuousStatsTable[GroupByKey]=ContinuousStatsTable[[#This Row],[GroupByKey]]),(ContinuousStatsTable[GroupByKey]=ContinuousStatsTable[[#This Row],[GroupByKey]])*ContinuousStatsTable[Average])),0)</f>
        <v>2</v>
      </c>
      <c r="P222" s="5" cm="1">
        <f t="array" ref="P222">IFERROR(_xlfn.STDEV.S(IF((ContinuousStatsTable[GroupByKey]=ContinuousStatsTable[[#This Row],[GroupByKey]]),(ContinuousStatsTable[GroupByKey]=ContinuousStatsTable[[#This Row],[GroupByKey]])*ContinuousStatsTable[Average])),0)</f>
        <v>0</v>
      </c>
      <c r="Q222" s="5" cm="1">
        <f t="array" ref="Q222">MAX(IF((ProjectInfoTable[ProjectName]=ContinuousStatsTable[[#This Row],[ProjectName]]),(ProjectInfoTable[ProjectName]=ContinuousStatsTable[[#This Row],[ProjectName]])*ProjectInfoTable[ConfidenceInterval]))</f>
        <v>0.95</v>
      </c>
      <c r="R2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2" s="5" cm="1">
        <f t="array" ref="S222">MIN(IF((ContinuousStatsTable[GroupByKey]=ContinuousStatsTable[[#This Row],[GroupByKey]]),(ContinuousStatsTable[GroupByKey]=ContinuousStatsTable[[#This Row],[GroupByKey]])*ContinuousStatsTable[Average]))</f>
        <v>2</v>
      </c>
      <c r="T222" s="5" cm="1">
        <f t="array" ref="T222">MAX(IF((ContinuousStatsTable[GroupByKey]=ContinuousStatsTable[[#This Row],[GroupByKey]]),(ContinuousStatsTable[GroupByKey]=ContinuousStatsTable[[#This Row],[GroupByKey]])*ContinuousStatsTable[Average]))</f>
        <v>2</v>
      </c>
      <c r="U222" s="5">
        <f>IF((ContinuousStatsTable[[#This Row],[RepsRequested]]&gt;1),ContinuousStatsTable[[#This Row],[HalfWidth]],ContinuousStatsTable[[#This Row],[BatchMeansHalfWidth]])</f>
        <v>0</v>
      </c>
    </row>
    <row r="223" spans="1:21" x14ac:dyDescent="0.25">
      <c r="A223" t="s">
        <v>68</v>
      </c>
      <c r="B223" t="s">
        <v>70</v>
      </c>
      <c r="C223">
        <v>18</v>
      </c>
      <c r="D223" t="s">
        <v>79</v>
      </c>
      <c r="E223" t="s">
        <v>101</v>
      </c>
      <c r="F223" t="s">
        <v>81</v>
      </c>
      <c r="G223">
        <v>2.5386973273000199E-3</v>
      </c>
      <c r="H223">
        <v>2E+20</v>
      </c>
      <c r="I223">
        <v>0</v>
      </c>
      <c r="J223">
        <v>1</v>
      </c>
      <c r="K223">
        <v>0</v>
      </c>
      <c r="L223">
        <v>0</v>
      </c>
      <c r="M223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23" s="5" cm="1">
        <f t="array" ref="N223">MAX(IF((ProjectInfoTable[ProjectName]=ContinuousStatsTable[[#This Row],[ProjectName]]),(ProjectInfoTable[ProjectName]=ContinuousStatsTable[[#This Row],[ProjectName]])*ProjectInfoTable[NumberOfReplications]))</f>
        <v>50</v>
      </c>
      <c r="O223" s="5" cm="1">
        <f t="array" ref="O223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223" s="5" cm="1">
        <f t="array" ref="P223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223" s="5" cm="1">
        <f t="array" ref="Q223">MAX(IF((ProjectInfoTable[ProjectName]=ContinuousStatsTable[[#This Row],[ProjectName]]),(ProjectInfoTable[ProjectName]=ContinuousStatsTable[[#This Row],[ProjectName]])*ProjectInfoTable[ConfidenceInterval]))</f>
        <v>0.95</v>
      </c>
      <c r="R2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223" s="5" cm="1">
        <f t="array" ref="S223">MIN(IF((ContinuousStatsTable[GroupByKey]=ContinuousStatsTable[[#This Row],[GroupByKey]]),(ContinuousStatsTable[GroupByKey]=ContinuousStatsTable[[#This Row],[GroupByKey]])*ContinuousStatsTable[Average]))</f>
        <v>1.4504144806982299E-4</v>
      </c>
      <c r="T223" s="5" cm="1">
        <f t="array" ref="T223">MAX(IF((ContinuousStatsTable[GroupByKey]=ContinuousStatsTable[[#This Row],[GroupByKey]]),(ContinuousStatsTable[GroupByKey]=ContinuousStatsTable[[#This Row],[GroupByKey]])*ContinuousStatsTable[Average]))</f>
        <v>2.1326113129299901E-2</v>
      </c>
      <c r="U223" s="5">
        <f>IF((ContinuousStatsTable[[#This Row],[RepsRequested]]&gt;1),ContinuousStatsTable[[#This Row],[HalfWidth]],ContinuousStatsTable[[#This Row],[BatchMeansHalfWidth]])</f>
        <v>1.2980086891140777E-3</v>
      </c>
    </row>
    <row r="224" spans="1:21" x14ac:dyDescent="0.25">
      <c r="A224" t="s">
        <v>68</v>
      </c>
      <c r="B224" t="s">
        <v>70</v>
      </c>
      <c r="C224">
        <v>18</v>
      </c>
      <c r="D224" t="s">
        <v>84</v>
      </c>
      <c r="E224" t="s">
        <v>101</v>
      </c>
      <c r="F224" t="s">
        <v>81</v>
      </c>
      <c r="G224">
        <v>4.5933022490455701E-2</v>
      </c>
      <c r="H224">
        <v>2E+20</v>
      </c>
      <c r="I224">
        <v>0</v>
      </c>
      <c r="J224">
        <v>2</v>
      </c>
      <c r="K224">
        <v>0</v>
      </c>
      <c r="L224">
        <v>0</v>
      </c>
      <c r="M224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24" s="5" cm="1">
        <f t="array" ref="N224">MAX(IF((ProjectInfoTable[ProjectName]=ContinuousStatsTable[[#This Row],[ProjectName]]),(ProjectInfoTable[ProjectName]=ContinuousStatsTable[[#This Row],[ProjectName]])*ProjectInfoTable[NumberOfReplications]))</f>
        <v>50</v>
      </c>
      <c r="O224" s="5" cm="1">
        <f t="array" ref="O224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224" s="5" cm="1">
        <f t="array" ref="P224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224" s="5" cm="1">
        <f t="array" ref="Q224">MAX(IF((ProjectInfoTable[ProjectName]=ContinuousStatsTable[[#This Row],[ProjectName]]),(ProjectInfoTable[ProjectName]=ContinuousStatsTable[[#This Row],[ProjectName]])*ProjectInfoTable[ConfidenceInterval]))</f>
        <v>0.95</v>
      </c>
      <c r="R2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224" s="5" cm="1">
        <f t="array" ref="S224">MIN(IF((ContinuousStatsTable[GroupByKey]=ContinuousStatsTable[[#This Row],[GroupByKey]]),(ContinuousStatsTable[GroupByKey]=ContinuousStatsTable[[#This Row],[GroupByKey]])*ContinuousStatsTable[Average]))</f>
        <v>2.9159454357356899E-2</v>
      </c>
      <c r="T224" s="5" cm="1">
        <f t="array" ref="T224">MAX(IF((ContinuousStatsTable[GroupByKey]=ContinuousStatsTable[[#This Row],[GroupByKey]]),(ContinuousStatsTable[GroupByKey]=ContinuousStatsTable[[#This Row],[GroupByKey]])*ContinuousStatsTable[Average]))</f>
        <v>0.14757504287835599</v>
      </c>
      <c r="U224" s="5">
        <f>IF((ContinuousStatsTable[[#This Row],[RepsRequested]]&gt;1),ContinuousStatsTable[[#This Row],[HalfWidth]],ContinuousStatsTable[[#This Row],[BatchMeansHalfWidth]])</f>
        <v>7.2842344795549423E-3</v>
      </c>
    </row>
    <row r="225" spans="1:21" x14ac:dyDescent="0.25">
      <c r="A225" t="s">
        <v>68</v>
      </c>
      <c r="B225" t="s">
        <v>70</v>
      </c>
      <c r="C225">
        <v>18</v>
      </c>
      <c r="D225" t="s">
        <v>85</v>
      </c>
      <c r="E225" t="s">
        <v>102</v>
      </c>
      <c r="F225" t="s">
        <v>87</v>
      </c>
      <c r="G225">
        <v>2.6732331040917399</v>
      </c>
      <c r="H225">
        <v>0.16734293679923601</v>
      </c>
      <c r="I225">
        <v>0</v>
      </c>
      <c r="J225">
        <v>5</v>
      </c>
      <c r="K225">
        <v>3</v>
      </c>
      <c r="L225">
        <v>0</v>
      </c>
      <c r="M225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25" s="5" cm="1">
        <f t="array" ref="N225">MAX(IF((ProjectInfoTable[ProjectName]=ContinuousStatsTable[[#This Row],[ProjectName]]),(ProjectInfoTable[ProjectName]=ContinuousStatsTable[[#This Row],[ProjectName]])*ProjectInfoTable[NumberOfReplications]))</f>
        <v>50</v>
      </c>
      <c r="O225" s="5" cm="1">
        <f t="array" ref="O225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225" s="5" cm="1">
        <f t="array" ref="P225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225" s="5" cm="1">
        <f t="array" ref="Q225">MAX(IF((ProjectInfoTable[ProjectName]=ContinuousStatsTable[[#This Row],[ProjectName]]),(ProjectInfoTable[ProjectName]=ContinuousStatsTable[[#This Row],[ProjectName]])*ProjectInfoTable[ConfidenceInterval]))</f>
        <v>0.95</v>
      </c>
      <c r="R2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225" s="5" cm="1">
        <f t="array" ref="S225">MIN(IF((ContinuousStatsTable[GroupByKey]=ContinuousStatsTable[[#This Row],[GroupByKey]]),(ContinuousStatsTable[GroupByKey]=ContinuousStatsTable[[#This Row],[GroupByKey]])*ContinuousStatsTable[Average]))</f>
        <v>2.5364145931977098</v>
      </c>
      <c r="T225" s="5" cm="1">
        <f t="array" ref="T225">MAX(IF((ContinuousStatsTable[GroupByKey]=ContinuousStatsTable[[#This Row],[GroupByKey]]),(ContinuousStatsTable[GroupByKey]=ContinuousStatsTable[[#This Row],[GroupByKey]])*ContinuousStatsTable[Average]))</f>
        <v>3.0583425338020498</v>
      </c>
      <c r="U225" s="5">
        <f>IF((ContinuousStatsTable[[#This Row],[RepsRequested]]&gt;1),ContinuousStatsTable[[#This Row],[HalfWidth]],ContinuousStatsTable[[#This Row],[BatchMeansHalfWidth]])</f>
        <v>3.1226073401865992E-2</v>
      </c>
    </row>
    <row r="226" spans="1:21" x14ac:dyDescent="0.25">
      <c r="A226" t="s">
        <v>68</v>
      </c>
      <c r="B226" t="s">
        <v>70</v>
      </c>
      <c r="C226">
        <v>18</v>
      </c>
      <c r="D226" t="s">
        <v>103</v>
      </c>
      <c r="E226" t="s">
        <v>104</v>
      </c>
      <c r="F226" t="s">
        <v>105</v>
      </c>
      <c r="G226">
        <v>0</v>
      </c>
      <c r="H226">
        <v>2E+20</v>
      </c>
      <c r="I226">
        <v>0</v>
      </c>
      <c r="J226">
        <v>0</v>
      </c>
      <c r="K226">
        <v>0</v>
      </c>
      <c r="L226">
        <v>0</v>
      </c>
      <c r="M226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26" s="5" cm="1">
        <f t="array" ref="N226">MAX(IF((ProjectInfoTable[ProjectName]=ContinuousStatsTable[[#This Row],[ProjectName]]),(ProjectInfoTable[ProjectName]=ContinuousStatsTable[[#This Row],[ProjectName]])*ProjectInfoTable[NumberOfReplications]))</f>
        <v>50</v>
      </c>
      <c r="O226" s="5" cm="1">
        <f t="array" ref="O226">IFERROR(AVERAGE(IF((ContinuousStatsTable[GroupByKey]=ContinuousStatsTable[[#This Row],[GroupByKey]]),(ContinuousStatsTable[GroupByKey]=ContinuousStatsTable[[#This Row],[GroupByKey]])*ContinuousStatsTable[Average])),0)</f>
        <v>0</v>
      </c>
      <c r="P226" s="5" cm="1">
        <f t="array" ref="P226">IFERROR(_xlfn.STDEV.S(IF((ContinuousStatsTable[GroupByKey]=ContinuousStatsTable[[#This Row],[GroupByKey]]),(ContinuousStatsTable[GroupByKey]=ContinuousStatsTable[[#This Row],[GroupByKey]])*ContinuousStatsTable[Average])),0)</f>
        <v>0</v>
      </c>
      <c r="Q226" s="5" cm="1">
        <f t="array" ref="Q226">MAX(IF((ProjectInfoTable[ProjectName]=ContinuousStatsTable[[#This Row],[ProjectName]]),(ProjectInfoTable[ProjectName]=ContinuousStatsTable[[#This Row],[ProjectName]])*ProjectInfoTable[ConfidenceInterval]))</f>
        <v>0.95</v>
      </c>
      <c r="R2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6" s="5" cm="1">
        <f t="array" ref="S226">MIN(IF((ContinuousStatsTable[GroupByKey]=ContinuousStatsTable[[#This Row],[GroupByKey]]),(ContinuousStatsTable[GroupByKey]=ContinuousStatsTable[[#This Row],[GroupByKey]])*ContinuousStatsTable[Average]))</f>
        <v>0</v>
      </c>
      <c r="T226" s="5" cm="1">
        <f t="array" ref="T226">MAX(IF((ContinuousStatsTable[GroupByKey]=ContinuousStatsTable[[#This Row],[GroupByKey]]),(ContinuousStatsTable[GroupByKey]=ContinuousStatsTable[[#This Row],[GroupByKey]])*ContinuousStatsTable[Average]))</f>
        <v>0</v>
      </c>
      <c r="U226" s="5">
        <f>IF((ContinuousStatsTable[[#This Row],[RepsRequested]]&gt;1),ContinuousStatsTable[[#This Row],[HalfWidth]],ContinuousStatsTable[[#This Row],[BatchMeansHalfWidth]])</f>
        <v>0</v>
      </c>
    </row>
    <row r="227" spans="1:21" x14ac:dyDescent="0.25">
      <c r="A227" t="s">
        <v>68</v>
      </c>
      <c r="B227" t="s">
        <v>70</v>
      </c>
      <c r="C227">
        <v>18</v>
      </c>
      <c r="D227" t="s">
        <v>103</v>
      </c>
      <c r="E227" t="s">
        <v>106</v>
      </c>
      <c r="F227" t="s">
        <v>105</v>
      </c>
      <c r="G227">
        <v>0</v>
      </c>
      <c r="H227">
        <v>2E+20</v>
      </c>
      <c r="I227">
        <v>0</v>
      </c>
      <c r="J227">
        <v>0</v>
      </c>
      <c r="K227">
        <v>0</v>
      </c>
      <c r="L227">
        <v>0</v>
      </c>
      <c r="M22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27" s="5" cm="1">
        <f t="array" ref="N227">MAX(IF((ProjectInfoTable[ProjectName]=ContinuousStatsTable[[#This Row],[ProjectName]]),(ProjectInfoTable[ProjectName]=ContinuousStatsTable[[#This Row],[ProjectName]])*ProjectInfoTable[NumberOfReplications]))</f>
        <v>50</v>
      </c>
      <c r="O227" s="5" cm="1">
        <f t="array" ref="O227">IFERROR(AVERAGE(IF((ContinuousStatsTable[GroupByKey]=ContinuousStatsTable[[#This Row],[GroupByKey]]),(ContinuousStatsTable[GroupByKey]=ContinuousStatsTable[[#This Row],[GroupByKey]])*ContinuousStatsTable[Average])),0)</f>
        <v>0</v>
      </c>
      <c r="P227" s="5" cm="1">
        <f t="array" ref="P227">IFERROR(_xlfn.STDEV.S(IF((ContinuousStatsTable[GroupByKey]=ContinuousStatsTable[[#This Row],[GroupByKey]]),(ContinuousStatsTable[GroupByKey]=ContinuousStatsTable[[#This Row],[GroupByKey]])*ContinuousStatsTable[Average])),0)</f>
        <v>0</v>
      </c>
      <c r="Q227" s="5" cm="1">
        <f t="array" ref="Q227">MAX(IF((ProjectInfoTable[ProjectName]=ContinuousStatsTable[[#This Row],[ProjectName]]),(ProjectInfoTable[ProjectName]=ContinuousStatsTable[[#This Row],[ProjectName]])*ProjectInfoTable[ConfidenceInterval]))</f>
        <v>0.95</v>
      </c>
      <c r="R2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7" s="5" cm="1">
        <f t="array" ref="S227">MIN(IF((ContinuousStatsTable[GroupByKey]=ContinuousStatsTable[[#This Row],[GroupByKey]]),(ContinuousStatsTable[GroupByKey]=ContinuousStatsTable[[#This Row],[GroupByKey]])*ContinuousStatsTable[Average]))</f>
        <v>0</v>
      </c>
      <c r="T227" s="5" cm="1">
        <f t="array" ref="T227">MAX(IF((ContinuousStatsTable[GroupByKey]=ContinuousStatsTable[[#This Row],[GroupByKey]]),(ContinuousStatsTable[GroupByKey]=ContinuousStatsTable[[#This Row],[GroupByKey]])*ContinuousStatsTable[Average]))</f>
        <v>0</v>
      </c>
      <c r="U227" s="5">
        <f>IF((ContinuousStatsTable[[#This Row],[RepsRequested]]&gt;1),ContinuousStatsTable[[#This Row],[HalfWidth]],ContinuousStatsTable[[#This Row],[BatchMeansHalfWidth]])</f>
        <v>0</v>
      </c>
    </row>
    <row r="228" spans="1:21" x14ac:dyDescent="0.25">
      <c r="A228" t="s">
        <v>68</v>
      </c>
      <c r="B228" t="s">
        <v>70</v>
      </c>
      <c r="C228">
        <v>18</v>
      </c>
      <c r="D228" t="s">
        <v>103</v>
      </c>
      <c r="E228" t="s">
        <v>107</v>
      </c>
      <c r="F228" t="s">
        <v>105</v>
      </c>
      <c r="G228">
        <v>1</v>
      </c>
      <c r="H228">
        <v>2E+20</v>
      </c>
      <c r="I228">
        <v>1</v>
      </c>
      <c r="J228">
        <v>1</v>
      </c>
      <c r="K228">
        <v>1</v>
      </c>
      <c r="L228">
        <v>0</v>
      </c>
      <c r="M22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28" s="5" cm="1">
        <f t="array" ref="N228">MAX(IF((ProjectInfoTable[ProjectName]=ContinuousStatsTable[[#This Row],[ProjectName]]),(ProjectInfoTable[ProjectName]=ContinuousStatsTable[[#This Row],[ProjectName]])*ProjectInfoTable[NumberOfReplications]))</f>
        <v>50</v>
      </c>
      <c r="O228" s="5" cm="1">
        <f t="array" ref="O228">IFERROR(AVERAGE(IF((ContinuousStatsTable[GroupByKey]=ContinuousStatsTable[[#This Row],[GroupByKey]]),(ContinuousStatsTable[GroupByKey]=ContinuousStatsTable[[#This Row],[GroupByKey]])*ContinuousStatsTable[Average])),0)</f>
        <v>1</v>
      </c>
      <c r="P228" s="5" cm="1">
        <f t="array" ref="P228">IFERROR(_xlfn.STDEV.S(IF((ContinuousStatsTable[GroupByKey]=ContinuousStatsTable[[#This Row],[GroupByKey]]),(ContinuousStatsTable[GroupByKey]=ContinuousStatsTable[[#This Row],[GroupByKey]])*ContinuousStatsTable[Average])),0)</f>
        <v>0</v>
      </c>
      <c r="Q228" s="5" cm="1">
        <f t="array" ref="Q228">MAX(IF((ProjectInfoTable[ProjectName]=ContinuousStatsTable[[#This Row],[ProjectName]]),(ProjectInfoTable[ProjectName]=ContinuousStatsTable[[#This Row],[ProjectName]])*ProjectInfoTable[ConfidenceInterval]))</f>
        <v>0.95</v>
      </c>
      <c r="R2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8" s="5" cm="1">
        <f t="array" ref="S228">MIN(IF((ContinuousStatsTable[GroupByKey]=ContinuousStatsTable[[#This Row],[GroupByKey]]),(ContinuousStatsTable[GroupByKey]=ContinuousStatsTable[[#This Row],[GroupByKey]])*ContinuousStatsTable[Average]))</f>
        <v>1</v>
      </c>
      <c r="T228" s="5" cm="1">
        <f t="array" ref="T228">MAX(IF((ContinuousStatsTable[GroupByKey]=ContinuousStatsTable[[#This Row],[GroupByKey]]),(ContinuousStatsTable[GroupByKey]=ContinuousStatsTable[[#This Row],[GroupByKey]])*ContinuousStatsTable[Average]))</f>
        <v>1</v>
      </c>
      <c r="U228" s="5">
        <f>IF((ContinuousStatsTable[[#This Row],[RepsRequested]]&gt;1),ContinuousStatsTable[[#This Row],[HalfWidth]],ContinuousStatsTable[[#This Row],[BatchMeansHalfWidth]])</f>
        <v>0</v>
      </c>
    </row>
    <row r="229" spans="1:21" x14ac:dyDescent="0.25">
      <c r="A229" t="s">
        <v>68</v>
      </c>
      <c r="B229" t="s">
        <v>70</v>
      </c>
      <c r="C229">
        <v>18</v>
      </c>
      <c r="D229" t="s">
        <v>108</v>
      </c>
      <c r="E229" t="s">
        <v>104</v>
      </c>
      <c r="F229" t="s">
        <v>105</v>
      </c>
      <c r="G229">
        <v>0.823378802239501</v>
      </c>
      <c r="H229">
        <v>3.1559725153943903E-2</v>
      </c>
      <c r="I229">
        <v>0</v>
      </c>
      <c r="J229">
        <v>1</v>
      </c>
      <c r="K229">
        <v>1</v>
      </c>
      <c r="L229">
        <v>0</v>
      </c>
      <c r="M22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29" s="5" cm="1">
        <f t="array" ref="N229">MAX(IF((ProjectInfoTable[ProjectName]=ContinuousStatsTable[[#This Row],[ProjectName]]),(ProjectInfoTable[ProjectName]=ContinuousStatsTable[[#This Row],[ProjectName]])*ProjectInfoTable[NumberOfReplications]))</f>
        <v>50</v>
      </c>
      <c r="O229" s="5" cm="1">
        <f t="array" ref="O229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229" s="5" cm="1">
        <f t="array" ref="P229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229" s="5" cm="1">
        <f t="array" ref="Q229">MAX(IF((ProjectInfoTable[ProjectName]=ContinuousStatsTable[[#This Row],[ProjectName]]),(ProjectInfoTable[ProjectName]=ContinuousStatsTable[[#This Row],[ProjectName]])*ProjectInfoTable[ConfidenceInterval]))</f>
        <v>0.95</v>
      </c>
      <c r="R2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229" s="5" cm="1">
        <f t="array" ref="S229">MIN(IF((ContinuousStatsTable[GroupByKey]=ContinuousStatsTable[[#This Row],[GroupByKey]]),(ContinuousStatsTable[GroupByKey]=ContinuousStatsTable[[#This Row],[GroupByKey]])*ContinuousStatsTable[Average]))</f>
        <v>0.79765986915169196</v>
      </c>
      <c r="T229" s="5" cm="1">
        <f t="array" ref="T229">MAX(IF((ContinuousStatsTable[GroupByKey]=ContinuousStatsTable[[#This Row],[GroupByKey]]),(ContinuousStatsTable[GroupByKey]=ContinuousStatsTable[[#This Row],[GroupByKey]])*ContinuousStatsTable[Average]))</f>
        <v>0.86520865024807903</v>
      </c>
      <c r="U229" s="5">
        <f>IF((ContinuousStatsTable[[#This Row],[RepsRequested]]&gt;1),ContinuousStatsTable[[#This Row],[HalfWidth]],ContinuousStatsTable[[#This Row],[BatchMeansHalfWidth]])</f>
        <v>4.6132915210358458E-3</v>
      </c>
    </row>
    <row r="230" spans="1:21" x14ac:dyDescent="0.25">
      <c r="A230" t="s">
        <v>68</v>
      </c>
      <c r="B230" t="s">
        <v>70</v>
      </c>
      <c r="C230">
        <v>18</v>
      </c>
      <c r="D230" t="s">
        <v>108</v>
      </c>
      <c r="E230" t="s">
        <v>106</v>
      </c>
      <c r="F230" t="s">
        <v>105</v>
      </c>
      <c r="G230">
        <v>2.4701364067184999</v>
      </c>
      <c r="H230">
        <v>9.4679175461831605E-2</v>
      </c>
      <c r="I230">
        <v>0</v>
      </c>
      <c r="J230">
        <v>3</v>
      </c>
      <c r="K230">
        <v>3</v>
      </c>
      <c r="L230">
        <v>0</v>
      </c>
      <c r="M23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30" s="5" cm="1">
        <f t="array" ref="N230">MAX(IF((ProjectInfoTable[ProjectName]=ContinuousStatsTable[[#This Row],[ProjectName]]),(ProjectInfoTable[ProjectName]=ContinuousStatsTable[[#This Row],[ProjectName]])*ProjectInfoTable[NumberOfReplications]))</f>
        <v>50</v>
      </c>
      <c r="O230" s="5" cm="1">
        <f t="array" ref="O230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230" s="5" cm="1">
        <f t="array" ref="P230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230" s="5" cm="1">
        <f t="array" ref="Q230">MAX(IF((ProjectInfoTable[ProjectName]=ContinuousStatsTable[[#This Row],[ProjectName]]),(ProjectInfoTable[ProjectName]=ContinuousStatsTable[[#This Row],[ProjectName]])*ProjectInfoTable[ConfidenceInterval]))</f>
        <v>0.95</v>
      </c>
      <c r="R2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230" s="5" cm="1">
        <f t="array" ref="S230">MIN(IF((ContinuousStatsTable[GroupByKey]=ContinuousStatsTable[[#This Row],[GroupByKey]]),(ContinuousStatsTable[GroupByKey]=ContinuousStatsTable[[#This Row],[GroupByKey]])*ContinuousStatsTable[Average]))</f>
        <v>2.39297960745508</v>
      </c>
      <c r="T230" s="5" cm="1">
        <f t="array" ref="T230">MAX(IF((ContinuousStatsTable[GroupByKey]=ContinuousStatsTable[[#This Row],[GroupByKey]]),(ContinuousStatsTable[GroupByKey]=ContinuousStatsTable[[#This Row],[GroupByKey]])*ContinuousStatsTable[Average]))</f>
        <v>2.5956259507442399</v>
      </c>
      <c r="U230" s="5">
        <f>IF((ContinuousStatsTable[[#This Row],[RepsRequested]]&gt;1),ContinuousStatsTable[[#This Row],[HalfWidth]],ContinuousStatsTable[[#This Row],[BatchMeansHalfWidth]])</f>
        <v>1.3839874563107367E-2</v>
      </c>
    </row>
    <row r="231" spans="1:21" x14ac:dyDescent="0.25">
      <c r="A231" t="s">
        <v>68</v>
      </c>
      <c r="B231" t="s">
        <v>70</v>
      </c>
      <c r="C231">
        <v>18</v>
      </c>
      <c r="D231" t="s">
        <v>108</v>
      </c>
      <c r="E231" t="s">
        <v>107</v>
      </c>
      <c r="F231" t="s">
        <v>105</v>
      </c>
      <c r="G231">
        <v>3</v>
      </c>
      <c r="H231">
        <v>2E+20</v>
      </c>
      <c r="I231">
        <v>3</v>
      </c>
      <c r="J231">
        <v>3</v>
      </c>
      <c r="K231">
        <v>3</v>
      </c>
      <c r="L231">
        <v>0</v>
      </c>
      <c r="M23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31" s="5" cm="1">
        <f t="array" ref="N231">MAX(IF((ProjectInfoTable[ProjectName]=ContinuousStatsTable[[#This Row],[ProjectName]]),(ProjectInfoTable[ProjectName]=ContinuousStatsTable[[#This Row],[ProjectName]])*ProjectInfoTable[NumberOfReplications]))</f>
        <v>50</v>
      </c>
      <c r="O231" s="5" cm="1">
        <f t="array" ref="O231">IFERROR(AVERAGE(IF((ContinuousStatsTable[GroupByKey]=ContinuousStatsTable[[#This Row],[GroupByKey]]),(ContinuousStatsTable[GroupByKey]=ContinuousStatsTable[[#This Row],[GroupByKey]])*ContinuousStatsTable[Average])),0)</f>
        <v>3</v>
      </c>
      <c r="P231" s="5" cm="1">
        <f t="array" ref="P231">IFERROR(_xlfn.STDEV.S(IF((ContinuousStatsTable[GroupByKey]=ContinuousStatsTable[[#This Row],[GroupByKey]]),(ContinuousStatsTable[GroupByKey]=ContinuousStatsTable[[#This Row],[GroupByKey]])*ContinuousStatsTable[Average])),0)</f>
        <v>0</v>
      </c>
      <c r="Q231" s="5" cm="1">
        <f t="array" ref="Q231">MAX(IF((ProjectInfoTable[ProjectName]=ContinuousStatsTable[[#This Row],[ProjectName]]),(ProjectInfoTable[ProjectName]=ContinuousStatsTable[[#This Row],[ProjectName]])*ProjectInfoTable[ConfidenceInterval]))</f>
        <v>0.95</v>
      </c>
      <c r="R2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1" s="5" cm="1">
        <f t="array" ref="S231">MIN(IF((ContinuousStatsTable[GroupByKey]=ContinuousStatsTable[[#This Row],[GroupByKey]]),(ContinuousStatsTable[GroupByKey]=ContinuousStatsTable[[#This Row],[GroupByKey]])*ContinuousStatsTable[Average]))</f>
        <v>3</v>
      </c>
      <c r="T231" s="5" cm="1">
        <f t="array" ref="T231">MAX(IF((ContinuousStatsTable[GroupByKey]=ContinuousStatsTable[[#This Row],[GroupByKey]]),(ContinuousStatsTable[GroupByKey]=ContinuousStatsTable[[#This Row],[GroupByKey]])*ContinuousStatsTable[Average]))</f>
        <v>3</v>
      </c>
      <c r="U231" s="5">
        <f>IF((ContinuousStatsTable[[#This Row],[RepsRequested]]&gt;1),ContinuousStatsTable[[#This Row],[HalfWidth]],ContinuousStatsTable[[#This Row],[BatchMeansHalfWidth]])</f>
        <v>0</v>
      </c>
    </row>
    <row r="232" spans="1:21" x14ac:dyDescent="0.25">
      <c r="A232" t="s">
        <v>68</v>
      </c>
      <c r="B232" t="s">
        <v>70</v>
      </c>
      <c r="C232">
        <v>18</v>
      </c>
      <c r="D232" t="s">
        <v>100</v>
      </c>
      <c r="E232" t="s">
        <v>101</v>
      </c>
      <c r="F232" t="s">
        <v>81</v>
      </c>
      <c r="G232">
        <v>0.15462497755548599</v>
      </c>
      <c r="H232">
        <v>2E+20</v>
      </c>
      <c r="I232">
        <v>0</v>
      </c>
      <c r="J232">
        <v>2</v>
      </c>
      <c r="K232">
        <v>0</v>
      </c>
      <c r="L232">
        <v>0</v>
      </c>
      <c r="M232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32" s="5" cm="1">
        <f t="array" ref="N232">MAX(IF((ProjectInfoTable[ProjectName]=ContinuousStatsTable[[#This Row],[ProjectName]]),(ProjectInfoTable[ProjectName]=ContinuousStatsTable[[#This Row],[ProjectName]])*ProjectInfoTable[NumberOfReplications]))</f>
        <v>50</v>
      </c>
      <c r="O232" s="5" cm="1">
        <f t="array" ref="O232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232" s="5" cm="1">
        <f t="array" ref="P232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232" s="5" cm="1">
        <f t="array" ref="Q232">MAX(IF((ProjectInfoTable[ProjectName]=ContinuousStatsTable[[#This Row],[ProjectName]]),(ProjectInfoTable[ProjectName]=ContinuousStatsTable[[#This Row],[ProjectName]])*ProjectInfoTable[ConfidenceInterval]))</f>
        <v>0.95</v>
      </c>
      <c r="R2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232" s="5" cm="1">
        <f t="array" ref="S232">MIN(IF((ContinuousStatsTable[GroupByKey]=ContinuousStatsTable[[#This Row],[GroupByKey]]),(ContinuousStatsTable[GroupByKey]=ContinuousStatsTable[[#This Row],[GroupByKey]])*ContinuousStatsTable[Average]))</f>
        <v>9.9137644846310199E-2</v>
      </c>
      <c r="T232" s="5" cm="1">
        <f t="array" ref="T232">MAX(IF((ContinuousStatsTable[GroupByKey]=ContinuousStatsTable[[#This Row],[GroupByKey]]),(ContinuousStatsTable[GroupByKey]=ContinuousStatsTable[[#This Row],[GroupByKey]])*ContinuousStatsTable[Average]))</f>
        <v>0.36895369110857401</v>
      </c>
      <c r="U232" s="5">
        <f>IF((ContinuousStatsTable[[#This Row],[RepsRequested]]&gt;1),ContinuousStatsTable[[#This Row],[HalfWidth]],ContinuousStatsTable[[#This Row],[BatchMeansHalfWidth]])</f>
        <v>1.3334817194682118E-2</v>
      </c>
    </row>
    <row r="233" spans="1:21" x14ac:dyDescent="0.25">
      <c r="A233" t="s">
        <v>68</v>
      </c>
      <c r="B233" t="s">
        <v>70</v>
      </c>
      <c r="C233">
        <v>18</v>
      </c>
      <c r="D233" t="s">
        <v>109</v>
      </c>
      <c r="E233" t="s">
        <v>104</v>
      </c>
      <c r="F233" t="s">
        <v>105</v>
      </c>
      <c r="G233">
        <v>0.785575012051836</v>
      </c>
      <c r="H233">
        <v>3.3695848003831699E-2</v>
      </c>
      <c r="I233">
        <v>0</v>
      </c>
      <c r="J233">
        <v>1</v>
      </c>
      <c r="K233">
        <v>1</v>
      </c>
      <c r="L233">
        <v>0</v>
      </c>
      <c r="M233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33" s="5" cm="1">
        <f t="array" ref="N233">MAX(IF((ProjectInfoTable[ProjectName]=ContinuousStatsTable[[#This Row],[ProjectName]]),(ProjectInfoTable[ProjectName]=ContinuousStatsTable[[#This Row],[ProjectName]])*ProjectInfoTable[NumberOfReplications]))</f>
        <v>50</v>
      </c>
      <c r="O233" s="5" cm="1">
        <f t="array" ref="O233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233" s="5" cm="1">
        <f t="array" ref="P233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233" s="5" cm="1">
        <f t="array" ref="Q233">MAX(IF((ProjectInfoTable[ProjectName]=ContinuousStatsTable[[#This Row],[ProjectName]]),(ProjectInfoTable[ProjectName]=ContinuousStatsTable[[#This Row],[ProjectName]])*ProjectInfoTable[ConfidenceInterval]))</f>
        <v>0.95</v>
      </c>
      <c r="R2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233" s="5" cm="1">
        <f t="array" ref="S233">MIN(IF((ContinuousStatsTable[GroupByKey]=ContinuousStatsTable[[#This Row],[GroupByKey]]),(ContinuousStatsTable[GroupByKey]=ContinuousStatsTable[[#This Row],[GroupByKey]])*ContinuousStatsTable[Average]))</f>
        <v>0.75076558501961799</v>
      </c>
      <c r="T233" s="5" cm="1">
        <f t="array" ref="T233">MAX(IF((ContinuousStatsTable[GroupByKey]=ContinuousStatsTable[[#This Row],[GroupByKey]]),(ContinuousStatsTable[GroupByKey]=ContinuousStatsTable[[#This Row],[GroupByKey]])*ContinuousStatsTable[Average]))</f>
        <v>0.80927528725051701</v>
      </c>
      <c r="U233" s="5">
        <f>IF((ContinuousStatsTable[[#This Row],[RepsRequested]]&gt;1),ContinuousStatsTable[[#This Row],[HalfWidth]],ContinuousStatsTable[[#This Row],[BatchMeansHalfWidth]])</f>
        <v>4.4075088480020263E-3</v>
      </c>
    </row>
    <row r="234" spans="1:21" x14ac:dyDescent="0.25">
      <c r="A234" t="s">
        <v>68</v>
      </c>
      <c r="B234" t="s">
        <v>70</v>
      </c>
      <c r="C234">
        <v>18</v>
      </c>
      <c r="D234" t="s">
        <v>109</v>
      </c>
      <c r="E234" t="s">
        <v>106</v>
      </c>
      <c r="F234" t="s">
        <v>105</v>
      </c>
      <c r="G234">
        <v>1.57115002410367</v>
      </c>
      <c r="H234">
        <v>6.7391696007663301E-2</v>
      </c>
      <c r="I234">
        <v>0</v>
      </c>
      <c r="J234">
        <v>2</v>
      </c>
      <c r="K234">
        <v>2</v>
      </c>
      <c r="L234">
        <v>0</v>
      </c>
      <c r="M234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34" s="5" cm="1">
        <f t="array" ref="N234">MAX(IF((ProjectInfoTable[ProjectName]=ContinuousStatsTable[[#This Row],[ProjectName]]),(ProjectInfoTable[ProjectName]=ContinuousStatsTable[[#This Row],[ProjectName]])*ProjectInfoTable[NumberOfReplications]))</f>
        <v>50</v>
      </c>
      <c r="O234" s="5" cm="1">
        <f t="array" ref="O234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234" s="5" cm="1">
        <f t="array" ref="P234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234" s="5" cm="1">
        <f t="array" ref="Q234">MAX(IF((ProjectInfoTable[ProjectName]=ContinuousStatsTable[[#This Row],[ProjectName]]),(ProjectInfoTable[ProjectName]=ContinuousStatsTable[[#This Row],[ProjectName]])*ProjectInfoTable[ConfidenceInterval]))</f>
        <v>0.95</v>
      </c>
      <c r="R2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234" s="5" cm="1">
        <f t="array" ref="S234">MIN(IF((ContinuousStatsTable[GroupByKey]=ContinuousStatsTable[[#This Row],[GroupByKey]]),(ContinuousStatsTable[GroupByKey]=ContinuousStatsTable[[#This Row],[GroupByKey]])*ContinuousStatsTable[Average]))</f>
        <v>1.50153117003924</v>
      </c>
      <c r="T234" s="5" cm="1">
        <f t="array" ref="T234">MAX(IF((ContinuousStatsTable[GroupByKey]=ContinuousStatsTable[[#This Row],[GroupByKey]]),(ContinuousStatsTable[GroupByKey]=ContinuousStatsTable[[#This Row],[GroupByKey]])*ContinuousStatsTable[Average]))</f>
        <v>1.61855057450103</v>
      </c>
      <c r="U234" s="5">
        <f>IF((ContinuousStatsTable[[#This Row],[RepsRequested]]&gt;1),ContinuousStatsTable[[#This Row],[HalfWidth]],ContinuousStatsTable[[#This Row],[BatchMeansHalfWidth]])</f>
        <v>8.8150176960040336E-3</v>
      </c>
    </row>
    <row r="235" spans="1:21" x14ac:dyDescent="0.25">
      <c r="A235" t="s">
        <v>68</v>
      </c>
      <c r="B235" t="s">
        <v>70</v>
      </c>
      <c r="C235">
        <v>18</v>
      </c>
      <c r="D235" t="s">
        <v>109</v>
      </c>
      <c r="E235" t="s">
        <v>107</v>
      </c>
      <c r="F235" t="s">
        <v>105</v>
      </c>
      <c r="G235">
        <v>2</v>
      </c>
      <c r="H235">
        <v>2E+20</v>
      </c>
      <c r="I235">
        <v>2</v>
      </c>
      <c r="J235">
        <v>2</v>
      </c>
      <c r="K235">
        <v>2</v>
      </c>
      <c r="L235">
        <v>0</v>
      </c>
      <c r="M235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35" s="5" cm="1">
        <f t="array" ref="N235">MAX(IF((ProjectInfoTable[ProjectName]=ContinuousStatsTable[[#This Row],[ProjectName]]),(ProjectInfoTable[ProjectName]=ContinuousStatsTable[[#This Row],[ProjectName]])*ProjectInfoTable[NumberOfReplications]))</f>
        <v>50</v>
      </c>
      <c r="O235" s="5" cm="1">
        <f t="array" ref="O235">IFERROR(AVERAGE(IF((ContinuousStatsTable[GroupByKey]=ContinuousStatsTable[[#This Row],[GroupByKey]]),(ContinuousStatsTable[GroupByKey]=ContinuousStatsTable[[#This Row],[GroupByKey]])*ContinuousStatsTable[Average])),0)</f>
        <v>2</v>
      </c>
      <c r="P235" s="5" cm="1">
        <f t="array" ref="P235">IFERROR(_xlfn.STDEV.S(IF((ContinuousStatsTable[GroupByKey]=ContinuousStatsTable[[#This Row],[GroupByKey]]),(ContinuousStatsTable[GroupByKey]=ContinuousStatsTable[[#This Row],[GroupByKey]])*ContinuousStatsTable[Average])),0)</f>
        <v>0</v>
      </c>
      <c r="Q235" s="5" cm="1">
        <f t="array" ref="Q235">MAX(IF((ProjectInfoTable[ProjectName]=ContinuousStatsTable[[#This Row],[ProjectName]]),(ProjectInfoTable[ProjectName]=ContinuousStatsTable[[#This Row],[ProjectName]])*ProjectInfoTable[ConfidenceInterval]))</f>
        <v>0.95</v>
      </c>
      <c r="R2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5" s="5" cm="1">
        <f t="array" ref="S235">MIN(IF((ContinuousStatsTable[GroupByKey]=ContinuousStatsTable[[#This Row],[GroupByKey]]),(ContinuousStatsTable[GroupByKey]=ContinuousStatsTable[[#This Row],[GroupByKey]])*ContinuousStatsTable[Average]))</f>
        <v>2</v>
      </c>
      <c r="T235" s="5" cm="1">
        <f t="array" ref="T235">MAX(IF((ContinuousStatsTable[GroupByKey]=ContinuousStatsTable[[#This Row],[GroupByKey]]),(ContinuousStatsTable[GroupByKey]=ContinuousStatsTable[[#This Row],[GroupByKey]])*ContinuousStatsTable[Average]))</f>
        <v>2</v>
      </c>
      <c r="U235" s="5">
        <f>IF((ContinuousStatsTable[[#This Row],[RepsRequested]]&gt;1),ContinuousStatsTable[[#This Row],[HalfWidth]],ContinuousStatsTable[[#This Row],[BatchMeansHalfWidth]])</f>
        <v>0</v>
      </c>
    </row>
    <row r="236" spans="1:21" x14ac:dyDescent="0.25">
      <c r="A236" t="s">
        <v>68</v>
      </c>
      <c r="B236" t="s">
        <v>70</v>
      </c>
      <c r="C236">
        <v>19</v>
      </c>
      <c r="D236" t="s">
        <v>79</v>
      </c>
      <c r="E236" t="s">
        <v>101</v>
      </c>
      <c r="F236" t="s">
        <v>81</v>
      </c>
      <c r="G236">
        <v>6.2776879236527599E-3</v>
      </c>
      <c r="H236">
        <v>2E+20</v>
      </c>
      <c r="I236">
        <v>0</v>
      </c>
      <c r="J236">
        <v>1</v>
      </c>
      <c r="K236">
        <v>0</v>
      </c>
      <c r="L236">
        <v>0</v>
      </c>
      <c r="M236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36" s="5" cm="1">
        <f t="array" ref="N236">MAX(IF((ProjectInfoTable[ProjectName]=ContinuousStatsTable[[#This Row],[ProjectName]]),(ProjectInfoTable[ProjectName]=ContinuousStatsTable[[#This Row],[ProjectName]])*ProjectInfoTable[NumberOfReplications]))</f>
        <v>50</v>
      </c>
      <c r="O236" s="5" cm="1">
        <f t="array" ref="O236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236" s="5" cm="1">
        <f t="array" ref="P236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236" s="5" cm="1">
        <f t="array" ref="Q236">MAX(IF((ProjectInfoTable[ProjectName]=ContinuousStatsTable[[#This Row],[ProjectName]]),(ProjectInfoTable[ProjectName]=ContinuousStatsTable[[#This Row],[ProjectName]])*ProjectInfoTable[ConfidenceInterval]))</f>
        <v>0.95</v>
      </c>
      <c r="R2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236" s="5" cm="1">
        <f t="array" ref="S236">MIN(IF((ContinuousStatsTable[GroupByKey]=ContinuousStatsTable[[#This Row],[GroupByKey]]),(ContinuousStatsTable[GroupByKey]=ContinuousStatsTable[[#This Row],[GroupByKey]])*ContinuousStatsTable[Average]))</f>
        <v>1.4504144806982299E-4</v>
      </c>
      <c r="T236" s="5" cm="1">
        <f t="array" ref="T236">MAX(IF((ContinuousStatsTable[GroupByKey]=ContinuousStatsTable[[#This Row],[GroupByKey]]),(ContinuousStatsTable[GroupByKey]=ContinuousStatsTable[[#This Row],[GroupByKey]])*ContinuousStatsTable[Average]))</f>
        <v>2.1326113129299901E-2</v>
      </c>
      <c r="U236" s="5">
        <f>IF((ContinuousStatsTable[[#This Row],[RepsRequested]]&gt;1),ContinuousStatsTable[[#This Row],[HalfWidth]],ContinuousStatsTable[[#This Row],[BatchMeansHalfWidth]])</f>
        <v>1.2980086891140777E-3</v>
      </c>
    </row>
    <row r="237" spans="1:21" x14ac:dyDescent="0.25">
      <c r="A237" t="s">
        <v>68</v>
      </c>
      <c r="B237" t="s">
        <v>70</v>
      </c>
      <c r="C237">
        <v>19</v>
      </c>
      <c r="D237" t="s">
        <v>84</v>
      </c>
      <c r="E237" t="s">
        <v>101</v>
      </c>
      <c r="F237" t="s">
        <v>81</v>
      </c>
      <c r="G237">
        <v>7.3595492704353296E-2</v>
      </c>
      <c r="H237">
        <v>2E+20</v>
      </c>
      <c r="I237">
        <v>0</v>
      </c>
      <c r="J237">
        <v>2</v>
      </c>
      <c r="K237">
        <v>0</v>
      </c>
      <c r="L237">
        <v>0</v>
      </c>
      <c r="M237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37" s="5" cm="1">
        <f t="array" ref="N237">MAX(IF((ProjectInfoTable[ProjectName]=ContinuousStatsTable[[#This Row],[ProjectName]]),(ProjectInfoTable[ProjectName]=ContinuousStatsTable[[#This Row],[ProjectName]])*ProjectInfoTable[NumberOfReplications]))</f>
        <v>50</v>
      </c>
      <c r="O237" s="5" cm="1">
        <f t="array" ref="O237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237" s="5" cm="1">
        <f t="array" ref="P237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237" s="5" cm="1">
        <f t="array" ref="Q237">MAX(IF((ProjectInfoTable[ProjectName]=ContinuousStatsTable[[#This Row],[ProjectName]]),(ProjectInfoTable[ProjectName]=ContinuousStatsTable[[#This Row],[ProjectName]])*ProjectInfoTable[ConfidenceInterval]))</f>
        <v>0.95</v>
      </c>
      <c r="R2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237" s="5" cm="1">
        <f t="array" ref="S237">MIN(IF((ContinuousStatsTable[GroupByKey]=ContinuousStatsTable[[#This Row],[GroupByKey]]),(ContinuousStatsTable[GroupByKey]=ContinuousStatsTable[[#This Row],[GroupByKey]])*ContinuousStatsTable[Average]))</f>
        <v>2.9159454357356899E-2</v>
      </c>
      <c r="T237" s="5" cm="1">
        <f t="array" ref="T237">MAX(IF((ContinuousStatsTable[GroupByKey]=ContinuousStatsTable[[#This Row],[GroupByKey]]),(ContinuousStatsTable[GroupByKey]=ContinuousStatsTable[[#This Row],[GroupByKey]])*ContinuousStatsTable[Average]))</f>
        <v>0.14757504287835599</v>
      </c>
      <c r="U237" s="5">
        <f>IF((ContinuousStatsTable[[#This Row],[RepsRequested]]&gt;1),ContinuousStatsTable[[#This Row],[HalfWidth]],ContinuousStatsTable[[#This Row],[BatchMeansHalfWidth]])</f>
        <v>7.2842344795549423E-3</v>
      </c>
    </row>
    <row r="238" spans="1:21" x14ac:dyDescent="0.25">
      <c r="A238" t="s">
        <v>68</v>
      </c>
      <c r="B238" t="s">
        <v>70</v>
      </c>
      <c r="C238">
        <v>19</v>
      </c>
      <c r="D238" t="s">
        <v>85</v>
      </c>
      <c r="E238" t="s">
        <v>102</v>
      </c>
      <c r="F238" t="s">
        <v>87</v>
      </c>
      <c r="G238">
        <v>2.7060814536576201</v>
      </c>
      <c r="H238">
        <v>0.21059463711385701</v>
      </c>
      <c r="I238">
        <v>0</v>
      </c>
      <c r="J238">
        <v>5</v>
      </c>
      <c r="K238">
        <v>2</v>
      </c>
      <c r="L238">
        <v>0</v>
      </c>
      <c r="M238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38" s="5" cm="1">
        <f t="array" ref="N238">MAX(IF((ProjectInfoTable[ProjectName]=ContinuousStatsTable[[#This Row],[ProjectName]]),(ProjectInfoTable[ProjectName]=ContinuousStatsTable[[#This Row],[ProjectName]])*ProjectInfoTable[NumberOfReplications]))</f>
        <v>50</v>
      </c>
      <c r="O238" s="5" cm="1">
        <f t="array" ref="O238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238" s="5" cm="1">
        <f t="array" ref="P238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238" s="5" cm="1">
        <f t="array" ref="Q238">MAX(IF((ProjectInfoTable[ProjectName]=ContinuousStatsTable[[#This Row],[ProjectName]]),(ProjectInfoTable[ProjectName]=ContinuousStatsTable[[#This Row],[ProjectName]])*ProjectInfoTable[ConfidenceInterval]))</f>
        <v>0.95</v>
      </c>
      <c r="R2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238" s="5" cm="1">
        <f t="array" ref="S238">MIN(IF((ContinuousStatsTable[GroupByKey]=ContinuousStatsTable[[#This Row],[GroupByKey]]),(ContinuousStatsTable[GroupByKey]=ContinuousStatsTable[[#This Row],[GroupByKey]])*ContinuousStatsTable[Average]))</f>
        <v>2.5364145931977098</v>
      </c>
      <c r="T238" s="5" cm="1">
        <f t="array" ref="T238">MAX(IF((ContinuousStatsTable[GroupByKey]=ContinuousStatsTable[[#This Row],[GroupByKey]]),(ContinuousStatsTable[GroupByKey]=ContinuousStatsTable[[#This Row],[GroupByKey]])*ContinuousStatsTable[Average]))</f>
        <v>3.0583425338020498</v>
      </c>
      <c r="U238" s="5">
        <f>IF((ContinuousStatsTable[[#This Row],[RepsRequested]]&gt;1),ContinuousStatsTable[[#This Row],[HalfWidth]],ContinuousStatsTable[[#This Row],[BatchMeansHalfWidth]])</f>
        <v>3.1226073401865992E-2</v>
      </c>
    </row>
    <row r="239" spans="1:21" x14ac:dyDescent="0.25">
      <c r="A239" t="s">
        <v>68</v>
      </c>
      <c r="B239" t="s">
        <v>70</v>
      </c>
      <c r="C239">
        <v>19</v>
      </c>
      <c r="D239" t="s">
        <v>103</v>
      </c>
      <c r="E239" t="s">
        <v>104</v>
      </c>
      <c r="F239" t="s">
        <v>105</v>
      </c>
      <c r="G239">
        <v>0</v>
      </c>
      <c r="H239">
        <v>2E+20</v>
      </c>
      <c r="I239">
        <v>0</v>
      </c>
      <c r="J239">
        <v>0</v>
      </c>
      <c r="K239">
        <v>0</v>
      </c>
      <c r="L239">
        <v>0</v>
      </c>
      <c r="M239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39" s="5" cm="1">
        <f t="array" ref="N239">MAX(IF((ProjectInfoTable[ProjectName]=ContinuousStatsTable[[#This Row],[ProjectName]]),(ProjectInfoTable[ProjectName]=ContinuousStatsTable[[#This Row],[ProjectName]])*ProjectInfoTable[NumberOfReplications]))</f>
        <v>50</v>
      </c>
      <c r="O239" s="5" cm="1">
        <f t="array" ref="O239">IFERROR(AVERAGE(IF((ContinuousStatsTable[GroupByKey]=ContinuousStatsTable[[#This Row],[GroupByKey]]),(ContinuousStatsTable[GroupByKey]=ContinuousStatsTable[[#This Row],[GroupByKey]])*ContinuousStatsTable[Average])),0)</f>
        <v>0</v>
      </c>
      <c r="P239" s="5" cm="1">
        <f t="array" ref="P239">IFERROR(_xlfn.STDEV.S(IF((ContinuousStatsTable[GroupByKey]=ContinuousStatsTable[[#This Row],[GroupByKey]]),(ContinuousStatsTable[GroupByKey]=ContinuousStatsTable[[#This Row],[GroupByKey]])*ContinuousStatsTable[Average])),0)</f>
        <v>0</v>
      </c>
      <c r="Q239" s="5" cm="1">
        <f t="array" ref="Q239">MAX(IF((ProjectInfoTable[ProjectName]=ContinuousStatsTable[[#This Row],[ProjectName]]),(ProjectInfoTable[ProjectName]=ContinuousStatsTable[[#This Row],[ProjectName]])*ProjectInfoTable[ConfidenceInterval]))</f>
        <v>0.95</v>
      </c>
      <c r="R2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9" s="5" cm="1">
        <f t="array" ref="S239">MIN(IF((ContinuousStatsTable[GroupByKey]=ContinuousStatsTable[[#This Row],[GroupByKey]]),(ContinuousStatsTable[GroupByKey]=ContinuousStatsTable[[#This Row],[GroupByKey]])*ContinuousStatsTable[Average]))</f>
        <v>0</v>
      </c>
      <c r="T239" s="5" cm="1">
        <f t="array" ref="T239">MAX(IF((ContinuousStatsTable[GroupByKey]=ContinuousStatsTable[[#This Row],[GroupByKey]]),(ContinuousStatsTable[GroupByKey]=ContinuousStatsTable[[#This Row],[GroupByKey]])*ContinuousStatsTable[Average]))</f>
        <v>0</v>
      </c>
      <c r="U239" s="5">
        <f>IF((ContinuousStatsTable[[#This Row],[RepsRequested]]&gt;1),ContinuousStatsTable[[#This Row],[HalfWidth]],ContinuousStatsTable[[#This Row],[BatchMeansHalfWidth]])</f>
        <v>0</v>
      </c>
    </row>
    <row r="240" spans="1:21" x14ac:dyDescent="0.25">
      <c r="A240" t="s">
        <v>68</v>
      </c>
      <c r="B240" t="s">
        <v>70</v>
      </c>
      <c r="C240">
        <v>19</v>
      </c>
      <c r="D240" t="s">
        <v>103</v>
      </c>
      <c r="E240" t="s">
        <v>106</v>
      </c>
      <c r="F240" t="s">
        <v>105</v>
      </c>
      <c r="G240">
        <v>0</v>
      </c>
      <c r="H240">
        <v>2E+20</v>
      </c>
      <c r="I240">
        <v>0</v>
      </c>
      <c r="J240">
        <v>0</v>
      </c>
      <c r="K240">
        <v>0</v>
      </c>
      <c r="L240">
        <v>0</v>
      </c>
      <c r="M24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40" s="5" cm="1">
        <f t="array" ref="N240">MAX(IF((ProjectInfoTable[ProjectName]=ContinuousStatsTable[[#This Row],[ProjectName]]),(ProjectInfoTable[ProjectName]=ContinuousStatsTable[[#This Row],[ProjectName]])*ProjectInfoTable[NumberOfReplications]))</f>
        <v>50</v>
      </c>
      <c r="O240" s="5" cm="1">
        <f t="array" ref="O240">IFERROR(AVERAGE(IF((ContinuousStatsTable[GroupByKey]=ContinuousStatsTable[[#This Row],[GroupByKey]]),(ContinuousStatsTable[GroupByKey]=ContinuousStatsTable[[#This Row],[GroupByKey]])*ContinuousStatsTable[Average])),0)</f>
        <v>0</v>
      </c>
      <c r="P240" s="5" cm="1">
        <f t="array" ref="P240">IFERROR(_xlfn.STDEV.S(IF((ContinuousStatsTable[GroupByKey]=ContinuousStatsTable[[#This Row],[GroupByKey]]),(ContinuousStatsTable[GroupByKey]=ContinuousStatsTable[[#This Row],[GroupByKey]])*ContinuousStatsTable[Average])),0)</f>
        <v>0</v>
      </c>
      <c r="Q240" s="5" cm="1">
        <f t="array" ref="Q240">MAX(IF((ProjectInfoTable[ProjectName]=ContinuousStatsTable[[#This Row],[ProjectName]]),(ProjectInfoTable[ProjectName]=ContinuousStatsTable[[#This Row],[ProjectName]])*ProjectInfoTable[ConfidenceInterval]))</f>
        <v>0.95</v>
      </c>
      <c r="R2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0" s="5" cm="1">
        <f t="array" ref="S240">MIN(IF((ContinuousStatsTable[GroupByKey]=ContinuousStatsTable[[#This Row],[GroupByKey]]),(ContinuousStatsTable[GroupByKey]=ContinuousStatsTable[[#This Row],[GroupByKey]])*ContinuousStatsTable[Average]))</f>
        <v>0</v>
      </c>
      <c r="T240" s="5" cm="1">
        <f t="array" ref="T240">MAX(IF((ContinuousStatsTable[GroupByKey]=ContinuousStatsTable[[#This Row],[GroupByKey]]),(ContinuousStatsTable[GroupByKey]=ContinuousStatsTable[[#This Row],[GroupByKey]])*ContinuousStatsTable[Average]))</f>
        <v>0</v>
      </c>
      <c r="U240" s="5">
        <f>IF((ContinuousStatsTable[[#This Row],[RepsRequested]]&gt;1),ContinuousStatsTable[[#This Row],[HalfWidth]],ContinuousStatsTable[[#This Row],[BatchMeansHalfWidth]])</f>
        <v>0</v>
      </c>
    </row>
    <row r="241" spans="1:21" x14ac:dyDescent="0.25">
      <c r="A241" t="s">
        <v>68</v>
      </c>
      <c r="B241" t="s">
        <v>70</v>
      </c>
      <c r="C241">
        <v>19</v>
      </c>
      <c r="D241" t="s">
        <v>103</v>
      </c>
      <c r="E241" t="s">
        <v>107</v>
      </c>
      <c r="F241" t="s">
        <v>105</v>
      </c>
      <c r="G241">
        <v>1</v>
      </c>
      <c r="H241">
        <v>2E+20</v>
      </c>
      <c r="I241">
        <v>1</v>
      </c>
      <c r="J241">
        <v>1</v>
      </c>
      <c r="K241">
        <v>1</v>
      </c>
      <c r="L241">
        <v>0</v>
      </c>
      <c r="M24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41" s="5" cm="1">
        <f t="array" ref="N241">MAX(IF((ProjectInfoTable[ProjectName]=ContinuousStatsTable[[#This Row],[ProjectName]]),(ProjectInfoTable[ProjectName]=ContinuousStatsTable[[#This Row],[ProjectName]])*ProjectInfoTable[NumberOfReplications]))</f>
        <v>50</v>
      </c>
      <c r="O241" s="5" cm="1">
        <f t="array" ref="O241">IFERROR(AVERAGE(IF((ContinuousStatsTable[GroupByKey]=ContinuousStatsTable[[#This Row],[GroupByKey]]),(ContinuousStatsTable[GroupByKey]=ContinuousStatsTable[[#This Row],[GroupByKey]])*ContinuousStatsTable[Average])),0)</f>
        <v>1</v>
      </c>
      <c r="P241" s="5" cm="1">
        <f t="array" ref="P241">IFERROR(_xlfn.STDEV.S(IF((ContinuousStatsTable[GroupByKey]=ContinuousStatsTable[[#This Row],[GroupByKey]]),(ContinuousStatsTable[GroupByKey]=ContinuousStatsTable[[#This Row],[GroupByKey]])*ContinuousStatsTable[Average])),0)</f>
        <v>0</v>
      </c>
      <c r="Q241" s="5" cm="1">
        <f t="array" ref="Q241">MAX(IF((ProjectInfoTable[ProjectName]=ContinuousStatsTable[[#This Row],[ProjectName]]),(ProjectInfoTable[ProjectName]=ContinuousStatsTable[[#This Row],[ProjectName]])*ProjectInfoTable[ConfidenceInterval]))</f>
        <v>0.95</v>
      </c>
      <c r="R2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1" s="5" cm="1">
        <f t="array" ref="S241">MIN(IF((ContinuousStatsTable[GroupByKey]=ContinuousStatsTable[[#This Row],[GroupByKey]]),(ContinuousStatsTable[GroupByKey]=ContinuousStatsTable[[#This Row],[GroupByKey]])*ContinuousStatsTable[Average]))</f>
        <v>1</v>
      </c>
      <c r="T241" s="5" cm="1">
        <f t="array" ref="T241">MAX(IF((ContinuousStatsTable[GroupByKey]=ContinuousStatsTable[[#This Row],[GroupByKey]]),(ContinuousStatsTable[GroupByKey]=ContinuousStatsTable[[#This Row],[GroupByKey]])*ContinuousStatsTable[Average]))</f>
        <v>1</v>
      </c>
      <c r="U241" s="5">
        <f>IF((ContinuousStatsTable[[#This Row],[RepsRequested]]&gt;1),ContinuousStatsTable[[#This Row],[HalfWidth]],ContinuousStatsTable[[#This Row],[BatchMeansHalfWidth]])</f>
        <v>0</v>
      </c>
    </row>
    <row r="242" spans="1:21" x14ac:dyDescent="0.25">
      <c r="A242" t="s">
        <v>68</v>
      </c>
      <c r="B242" t="s">
        <v>70</v>
      </c>
      <c r="C242">
        <v>19</v>
      </c>
      <c r="D242" t="s">
        <v>108</v>
      </c>
      <c r="E242" t="s">
        <v>104</v>
      </c>
      <c r="F242" t="s">
        <v>105</v>
      </c>
      <c r="G242">
        <v>0.81997444228143801</v>
      </c>
      <c r="H242">
        <v>3.2556163954862098E-2</v>
      </c>
      <c r="I242">
        <v>0</v>
      </c>
      <c r="J242">
        <v>1</v>
      </c>
      <c r="K242">
        <v>0.66666666666666696</v>
      </c>
      <c r="L242">
        <v>0</v>
      </c>
      <c r="M24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42" s="5" cm="1">
        <f t="array" ref="N242">MAX(IF((ProjectInfoTable[ProjectName]=ContinuousStatsTable[[#This Row],[ProjectName]]),(ProjectInfoTable[ProjectName]=ContinuousStatsTable[[#This Row],[ProjectName]])*ProjectInfoTable[NumberOfReplications]))</f>
        <v>50</v>
      </c>
      <c r="O242" s="5" cm="1">
        <f t="array" ref="O242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242" s="5" cm="1">
        <f t="array" ref="P242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242" s="5" cm="1">
        <f t="array" ref="Q242">MAX(IF((ProjectInfoTable[ProjectName]=ContinuousStatsTable[[#This Row],[ProjectName]]),(ProjectInfoTable[ProjectName]=ContinuousStatsTable[[#This Row],[ProjectName]])*ProjectInfoTable[ConfidenceInterval]))</f>
        <v>0.95</v>
      </c>
      <c r="R2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242" s="5" cm="1">
        <f t="array" ref="S242">MIN(IF((ContinuousStatsTable[GroupByKey]=ContinuousStatsTable[[#This Row],[GroupByKey]]),(ContinuousStatsTable[GroupByKey]=ContinuousStatsTable[[#This Row],[GroupByKey]])*ContinuousStatsTable[Average]))</f>
        <v>0.79765986915169196</v>
      </c>
      <c r="T242" s="5" cm="1">
        <f t="array" ref="T242">MAX(IF((ContinuousStatsTable[GroupByKey]=ContinuousStatsTable[[#This Row],[GroupByKey]]),(ContinuousStatsTable[GroupByKey]=ContinuousStatsTable[[#This Row],[GroupByKey]])*ContinuousStatsTable[Average]))</f>
        <v>0.86520865024807903</v>
      </c>
      <c r="U242" s="5">
        <f>IF((ContinuousStatsTable[[#This Row],[RepsRequested]]&gt;1),ContinuousStatsTable[[#This Row],[HalfWidth]],ContinuousStatsTable[[#This Row],[BatchMeansHalfWidth]])</f>
        <v>4.6132915210358458E-3</v>
      </c>
    </row>
    <row r="243" spans="1:21" x14ac:dyDescent="0.25">
      <c r="A243" t="s">
        <v>68</v>
      </c>
      <c r="B243" t="s">
        <v>70</v>
      </c>
      <c r="C243">
        <v>19</v>
      </c>
      <c r="D243" t="s">
        <v>108</v>
      </c>
      <c r="E243" t="s">
        <v>106</v>
      </c>
      <c r="F243" t="s">
        <v>105</v>
      </c>
      <c r="G243">
        <v>2.4599233268443199</v>
      </c>
      <c r="H243">
        <v>9.7668491864586301E-2</v>
      </c>
      <c r="I243">
        <v>0</v>
      </c>
      <c r="J243">
        <v>3</v>
      </c>
      <c r="K243">
        <v>2</v>
      </c>
      <c r="L243">
        <v>0</v>
      </c>
      <c r="M24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43" s="5" cm="1">
        <f t="array" ref="N243">MAX(IF((ProjectInfoTable[ProjectName]=ContinuousStatsTable[[#This Row],[ProjectName]]),(ProjectInfoTable[ProjectName]=ContinuousStatsTable[[#This Row],[ProjectName]])*ProjectInfoTable[NumberOfReplications]))</f>
        <v>50</v>
      </c>
      <c r="O243" s="5" cm="1">
        <f t="array" ref="O243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243" s="5" cm="1">
        <f t="array" ref="P243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243" s="5" cm="1">
        <f t="array" ref="Q243">MAX(IF((ProjectInfoTable[ProjectName]=ContinuousStatsTable[[#This Row],[ProjectName]]),(ProjectInfoTable[ProjectName]=ContinuousStatsTable[[#This Row],[ProjectName]])*ProjectInfoTable[ConfidenceInterval]))</f>
        <v>0.95</v>
      </c>
      <c r="R2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243" s="5" cm="1">
        <f t="array" ref="S243">MIN(IF((ContinuousStatsTable[GroupByKey]=ContinuousStatsTable[[#This Row],[GroupByKey]]),(ContinuousStatsTable[GroupByKey]=ContinuousStatsTable[[#This Row],[GroupByKey]])*ContinuousStatsTable[Average]))</f>
        <v>2.39297960745508</v>
      </c>
      <c r="T243" s="5" cm="1">
        <f t="array" ref="T243">MAX(IF((ContinuousStatsTable[GroupByKey]=ContinuousStatsTable[[#This Row],[GroupByKey]]),(ContinuousStatsTable[GroupByKey]=ContinuousStatsTable[[#This Row],[GroupByKey]])*ContinuousStatsTable[Average]))</f>
        <v>2.5956259507442399</v>
      </c>
      <c r="U243" s="5">
        <f>IF((ContinuousStatsTable[[#This Row],[RepsRequested]]&gt;1),ContinuousStatsTable[[#This Row],[HalfWidth]],ContinuousStatsTable[[#This Row],[BatchMeansHalfWidth]])</f>
        <v>1.3839874563107367E-2</v>
      </c>
    </row>
    <row r="244" spans="1:21" x14ac:dyDescent="0.25">
      <c r="A244" t="s">
        <v>68</v>
      </c>
      <c r="B244" t="s">
        <v>70</v>
      </c>
      <c r="C244">
        <v>19</v>
      </c>
      <c r="D244" t="s">
        <v>108</v>
      </c>
      <c r="E244" t="s">
        <v>107</v>
      </c>
      <c r="F244" t="s">
        <v>105</v>
      </c>
      <c r="G244">
        <v>3</v>
      </c>
      <c r="H244">
        <v>2E+20</v>
      </c>
      <c r="I244">
        <v>3</v>
      </c>
      <c r="J244">
        <v>3</v>
      </c>
      <c r="K244">
        <v>3</v>
      </c>
      <c r="L244">
        <v>0</v>
      </c>
      <c r="M24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44" s="5" cm="1">
        <f t="array" ref="N244">MAX(IF((ProjectInfoTable[ProjectName]=ContinuousStatsTable[[#This Row],[ProjectName]]),(ProjectInfoTable[ProjectName]=ContinuousStatsTable[[#This Row],[ProjectName]])*ProjectInfoTable[NumberOfReplications]))</f>
        <v>50</v>
      </c>
      <c r="O244" s="5" cm="1">
        <f t="array" ref="O244">IFERROR(AVERAGE(IF((ContinuousStatsTable[GroupByKey]=ContinuousStatsTable[[#This Row],[GroupByKey]]),(ContinuousStatsTable[GroupByKey]=ContinuousStatsTable[[#This Row],[GroupByKey]])*ContinuousStatsTable[Average])),0)</f>
        <v>3</v>
      </c>
      <c r="P244" s="5" cm="1">
        <f t="array" ref="P244">IFERROR(_xlfn.STDEV.S(IF((ContinuousStatsTable[GroupByKey]=ContinuousStatsTable[[#This Row],[GroupByKey]]),(ContinuousStatsTable[GroupByKey]=ContinuousStatsTable[[#This Row],[GroupByKey]])*ContinuousStatsTable[Average])),0)</f>
        <v>0</v>
      </c>
      <c r="Q244" s="5" cm="1">
        <f t="array" ref="Q244">MAX(IF((ProjectInfoTable[ProjectName]=ContinuousStatsTable[[#This Row],[ProjectName]]),(ProjectInfoTable[ProjectName]=ContinuousStatsTable[[#This Row],[ProjectName]])*ProjectInfoTable[ConfidenceInterval]))</f>
        <v>0.95</v>
      </c>
      <c r="R2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4" s="5" cm="1">
        <f t="array" ref="S244">MIN(IF((ContinuousStatsTable[GroupByKey]=ContinuousStatsTable[[#This Row],[GroupByKey]]),(ContinuousStatsTable[GroupByKey]=ContinuousStatsTable[[#This Row],[GroupByKey]])*ContinuousStatsTable[Average]))</f>
        <v>3</v>
      </c>
      <c r="T244" s="5" cm="1">
        <f t="array" ref="T244">MAX(IF((ContinuousStatsTable[GroupByKey]=ContinuousStatsTable[[#This Row],[GroupByKey]]),(ContinuousStatsTable[GroupByKey]=ContinuousStatsTable[[#This Row],[GroupByKey]])*ContinuousStatsTable[Average]))</f>
        <v>3</v>
      </c>
      <c r="U244" s="5">
        <f>IF((ContinuousStatsTable[[#This Row],[RepsRequested]]&gt;1),ContinuousStatsTable[[#This Row],[HalfWidth]],ContinuousStatsTable[[#This Row],[BatchMeansHalfWidth]])</f>
        <v>0</v>
      </c>
    </row>
    <row r="245" spans="1:21" x14ac:dyDescent="0.25">
      <c r="A245" t="s">
        <v>68</v>
      </c>
      <c r="B245" t="s">
        <v>70</v>
      </c>
      <c r="C245">
        <v>19</v>
      </c>
      <c r="D245" t="s">
        <v>100</v>
      </c>
      <c r="E245" t="s">
        <v>101</v>
      </c>
      <c r="F245" t="s">
        <v>81</v>
      </c>
      <c r="G245">
        <v>0.16628494618529799</v>
      </c>
      <c r="H245">
        <v>2E+20</v>
      </c>
      <c r="I245">
        <v>0</v>
      </c>
      <c r="J245">
        <v>2</v>
      </c>
      <c r="K245">
        <v>0</v>
      </c>
      <c r="L245">
        <v>0</v>
      </c>
      <c r="M245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45" s="5" cm="1">
        <f t="array" ref="N245">MAX(IF((ProjectInfoTable[ProjectName]=ContinuousStatsTable[[#This Row],[ProjectName]]),(ProjectInfoTable[ProjectName]=ContinuousStatsTable[[#This Row],[ProjectName]])*ProjectInfoTable[NumberOfReplications]))</f>
        <v>50</v>
      </c>
      <c r="O245" s="5" cm="1">
        <f t="array" ref="O245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245" s="5" cm="1">
        <f t="array" ref="P245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245" s="5" cm="1">
        <f t="array" ref="Q245">MAX(IF((ProjectInfoTable[ProjectName]=ContinuousStatsTable[[#This Row],[ProjectName]]),(ProjectInfoTable[ProjectName]=ContinuousStatsTable[[#This Row],[ProjectName]])*ProjectInfoTable[ConfidenceInterval]))</f>
        <v>0.95</v>
      </c>
      <c r="R2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245" s="5" cm="1">
        <f t="array" ref="S245">MIN(IF((ContinuousStatsTable[GroupByKey]=ContinuousStatsTable[[#This Row],[GroupByKey]]),(ContinuousStatsTable[GroupByKey]=ContinuousStatsTable[[#This Row],[GroupByKey]])*ContinuousStatsTable[Average]))</f>
        <v>9.9137644846310199E-2</v>
      </c>
      <c r="T245" s="5" cm="1">
        <f t="array" ref="T245">MAX(IF((ContinuousStatsTable[GroupByKey]=ContinuousStatsTable[[#This Row],[GroupByKey]]),(ContinuousStatsTable[GroupByKey]=ContinuousStatsTable[[#This Row],[GroupByKey]])*ContinuousStatsTable[Average]))</f>
        <v>0.36895369110857401</v>
      </c>
      <c r="U245" s="5">
        <f>IF((ContinuousStatsTable[[#This Row],[RepsRequested]]&gt;1),ContinuousStatsTable[[#This Row],[HalfWidth]],ContinuousStatsTable[[#This Row],[BatchMeansHalfWidth]])</f>
        <v>1.3334817194682118E-2</v>
      </c>
    </row>
    <row r="246" spans="1:21" x14ac:dyDescent="0.25">
      <c r="A246" t="s">
        <v>68</v>
      </c>
      <c r="B246" t="s">
        <v>70</v>
      </c>
      <c r="C246">
        <v>19</v>
      </c>
      <c r="D246" t="s">
        <v>109</v>
      </c>
      <c r="E246" t="s">
        <v>104</v>
      </c>
      <c r="F246" t="s">
        <v>105</v>
      </c>
      <c r="G246">
        <v>0.76548505684508095</v>
      </c>
      <c r="H246">
        <v>3.2495257149406098E-2</v>
      </c>
      <c r="I246">
        <v>0</v>
      </c>
      <c r="J246">
        <v>1</v>
      </c>
      <c r="K246">
        <v>0.5</v>
      </c>
      <c r="L246">
        <v>0</v>
      </c>
      <c r="M246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46" s="5" cm="1">
        <f t="array" ref="N246">MAX(IF((ProjectInfoTable[ProjectName]=ContinuousStatsTable[[#This Row],[ProjectName]]),(ProjectInfoTable[ProjectName]=ContinuousStatsTable[[#This Row],[ProjectName]])*ProjectInfoTable[NumberOfReplications]))</f>
        <v>50</v>
      </c>
      <c r="O246" s="5" cm="1">
        <f t="array" ref="O246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246" s="5" cm="1">
        <f t="array" ref="P246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246" s="5" cm="1">
        <f t="array" ref="Q246">MAX(IF((ProjectInfoTable[ProjectName]=ContinuousStatsTable[[#This Row],[ProjectName]]),(ProjectInfoTable[ProjectName]=ContinuousStatsTable[[#This Row],[ProjectName]])*ProjectInfoTable[ConfidenceInterval]))</f>
        <v>0.95</v>
      </c>
      <c r="R2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246" s="5" cm="1">
        <f t="array" ref="S246">MIN(IF((ContinuousStatsTable[GroupByKey]=ContinuousStatsTable[[#This Row],[GroupByKey]]),(ContinuousStatsTable[GroupByKey]=ContinuousStatsTable[[#This Row],[GroupByKey]])*ContinuousStatsTable[Average]))</f>
        <v>0.75076558501961799</v>
      </c>
      <c r="T246" s="5" cm="1">
        <f t="array" ref="T246">MAX(IF((ContinuousStatsTable[GroupByKey]=ContinuousStatsTable[[#This Row],[GroupByKey]]),(ContinuousStatsTable[GroupByKey]=ContinuousStatsTable[[#This Row],[GroupByKey]])*ContinuousStatsTable[Average]))</f>
        <v>0.80927528725051701</v>
      </c>
      <c r="U246" s="5">
        <f>IF((ContinuousStatsTable[[#This Row],[RepsRequested]]&gt;1),ContinuousStatsTable[[#This Row],[HalfWidth]],ContinuousStatsTable[[#This Row],[BatchMeansHalfWidth]])</f>
        <v>4.4075088480020263E-3</v>
      </c>
    </row>
    <row r="247" spans="1:21" x14ac:dyDescent="0.25">
      <c r="A247" t="s">
        <v>68</v>
      </c>
      <c r="B247" t="s">
        <v>70</v>
      </c>
      <c r="C247">
        <v>19</v>
      </c>
      <c r="D247" t="s">
        <v>109</v>
      </c>
      <c r="E247" t="s">
        <v>106</v>
      </c>
      <c r="F247" t="s">
        <v>105</v>
      </c>
      <c r="G247">
        <v>1.5309701136901599</v>
      </c>
      <c r="H247">
        <v>6.4990514298812294E-2</v>
      </c>
      <c r="I247">
        <v>0</v>
      </c>
      <c r="J247">
        <v>2</v>
      </c>
      <c r="K247">
        <v>1</v>
      </c>
      <c r="L247">
        <v>0</v>
      </c>
      <c r="M247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47" s="5" cm="1">
        <f t="array" ref="N247">MAX(IF((ProjectInfoTable[ProjectName]=ContinuousStatsTable[[#This Row],[ProjectName]]),(ProjectInfoTable[ProjectName]=ContinuousStatsTable[[#This Row],[ProjectName]])*ProjectInfoTable[NumberOfReplications]))</f>
        <v>50</v>
      </c>
      <c r="O247" s="5" cm="1">
        <f t="array" ref="O247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247" s="5" cm="1">
        <f t="array" ref="P247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247" s="5" cm="1">
        <f t="array" ref="Q247">MAX(IF((ProjectInfoTable[ProjectName]=ContinuousStatsTable[[#This Row],[ProjectName]]),(ProjectInfoTable[ProjectName]=ContinuousStatsTable[[#This Row],[ProjectName]])*ProjectInfoTable[ConfidenceInterval]))</f>
        <v>0.95</v>
      </c>
      <c r="R2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247" s="5" cm="1">
        <f t="array" ref="S247">MIN(IF((ContinuousStatsTable[GroupByKey]=ContinuousStatsTable[[#This Row],[GroupByKey]]),(ContinuousStatsTable[GroupByKey]=ContinuousStatsTable[[#This Row],[GroupByKey]])*ContinuousStatsTable[Average]))</f>
        <v>1.50153117003924</v>
      </c>
      <c r="T247" s="5" cm="1">
        <f t="array" ref="T247">MAX(IF((ContinuousStatsTable[GroupByKey]=ContinuousStatsTable[[#This Row],[GroupByKey]]),(ContinuousStatsTable[GroupByKey]=ContinuousStatsTable[[#This Row],[GroupByKey]])*ContinuousStatsTable[Average]))</f>
        <v>1.61855057450103</v>
      </c>
      <c r="U247" s="5">
        <f>IF((ContinuousStatsTable[[#This Row],[RepsRequested]]&gt;1),ContinuousStatsTable[[#This Row],[HalfWidth]],ContinuousStatsTable[[#This Row],[BatchMeansHalfWidth]])</f>
        <v>8.8150176960040336E-3</v>
      </c>
    </row>
    <row r="248" spans="1:21" x14ac:dyDescent="0.25">
      <c r="A248" t="s">
        <v>68</v>
      </c>
      <c r="B248" t="s">
        <v>70</v>
      </c>
      <c r="C248">
        <v>19</v>
      </c>
      <c r="D248" t="s">
        <v>109</v>
      </c>
      <c r="E248" t="s">
        <v>107</v>
      </c>
      <c r="F248" t="s">
        <v>105</v>
      </c>
      <c r="G248">
        <v>2</v>
      </c>
      <c r="H248">
        <v>2E+20</v>
      </c>
      <c r="I248">
        <v>2</v>
      </c>
      <c r="J248">
        <v>2</v>
      </c>
      <c r="K248">
        <v>2</v>
      </c>
      <c r="L248">
        <v>0</v>
      </c>
      <c r="M248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48" s="5" cm="1">
        <f t="array" ref="N248">MAX(IF((ProjectInfoTable[ProjectName]=ContinuousStatsTable[[#This Row],[ProjectName]]),(ProjectInfoTable[ProjectName]=ContinuousStatsTable[[#This Row],[ProjectName]])*ProjectInfoTable[NumberOfReplications]))</f>
        <v>50</v>
      </c>
      <c r="O248" s="5" cm="1">
        <f t="array" ref="O248">IFERROR(AVERAGE(IF((ContinuousStatsTable[GroupByKey]=ContinuousStatsTable[[#This Row],[GroupByKey]]),(ContinuousStatsTable[GroupByKey]=ContinuousStatsTable[[#This Row],[GroupByKey]])*ContinuousStatsTable[Average])),0)</f>
        <v>2</v>
      </c>
      <c r="P248" s="5" cm="1">
        <f t="array" ref="P248">IFERROR(_xlfn.STDEV.S(IF((ContinuousStatsTable[GroupByKey]=ContinuousStatsTable[[#This Row],[GroupByKey]]),(ContinuousStatsTable[GroupByKey]=ContinuousStatsTable[[#This Row],[GroupByKey]])*ContinuousStatsTable[Average])),0)</f>
        <v>0</v>
      </c>
      <c r="Q248" s="5" cm="1">
        <f t="array" ref="Q248">MAX(IF((ProjectInfoTable[ProjectName]=ContinuousStatsTable[[#This Row],[ProjectName]]),(ProjectInfoTable[ProjectName]=ContinuousStatsTable[[#This Row],[ProjectName]])*ProjectInfoTable[ConfidenceInterval]))</f>
        <v>0.95</v>
      </c>
      <c r="R2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8" s="5" cm="1">
        <f t="array" ref="S248">MIN(IF((ContinuousStatsTable[GroupByKey]=ContinuousStatsTable[[#This Row],[GroupByKey]]),(ContinuousStatsTable[GroupByKey]=ContinuousStatsTable[[#This Row],[GroupByKey]])*ContinuousStatsTable[Average]))</f>
        <v>2</v>
      </c>
      <c r="T248" s="5" cm="1">
        <f t="array" ref="T248">MAX(IF((ContinuousStatsTable[GroupByKey]=ContinuousStatsTable[[#This Row],[GroupByKey]]),(ContinuousStatsTable[GroupByKey]=ContinuousStatsTable[[#This Row],[GroupByKey]])*ContinuousStatsTable[Average]))</f>
        <v>2</v>
      </c>
      <c r="U248" s="5">
        <f>IF((ContinuousStatsTable[[#This Row],[RepsRequested]]&gt;1),ContinuousStatsTable[[#This Row],[HalfWidth]],ContinuousStatsTable[[#This Row],[BatchMeansHalfWidth]])</f>
        <v>0</v>
      </c>
    </row>
    <row r="249" spans="1:21" x14ac:dyDescent="0.25">
      <c r="A249" t="s">
        <v>68</v>
      </c>
      <c r="B249" t="s">
        <v>70</v>
      </c>
      <c r="C249">
        <v>20</v>
      </c>
      <c r="D249" t="s">
        <v>79</v>
      </c>
      <c r="E249" t="s">
        <v>101</v>
      </c>
      <c r="F249" t="s">
        <v>81</v>
      </c>
      <c r="G249">
        <v>1.4152352913170799E-2</v>
      </c>
      <c r="H249">
        <v>2E+20</v>
      </c>
      <c r="I249">
        <v>0</v>
      </c>
      <c r="J249">
        <v>1</v>
      </c>
      <c r="K249">
        <v>0</v>
      </c>
      <c r="L249">
        <v>0</v>
      </c>
      <c r="M249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49" s="5" cm="1">
        <f t="array" ref="N249">MAX(IF((ProjectInfoTable[ProjectName]=ContinuousStatsTable[[#This Row],[ProjectName]]),(ProjectInfoTable[ProjectName]=ContinuousStatsTable[[#This Row],[ProjectName]])*ProjectInfoTable[NumberOfReplications]))</f>
        <v>50</v>
      </c>
      <c r="O249" s="5" cm="1">
        <f t="array" ref="O249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249" s="5" cm="1">
        <f t="array" ref="P249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249" s="5" cm="1">
        <f t="array" ref="Q249">MAX(IF((ProjectInfoTable[ProjectName]=ContinuousStatsTable[[#This Row],[ProjectName]]),(ProjectInfoTable[ProjectName]=ContinuousStatsTable[[#This Row],[ProjectName]])*ProjectInfoTable[ConfidenceInterval]))</f>
        <v>0.95</v>
      </c>
      <c r="R2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249" s="5" cm="1">
        <f t="array" ref="S249">MIN(IF((ContinuousStatsTable[GroupByKey]=ContinuousStatsTable[[#This Row],[GroupByKey]]),(ContinuousStatsTable[GroupByKey]=ContinuousStatsTable[[#This Row],[GroupByKey]])*ContinuousStatsTable[Average]))</f>
        <v>1.4504144806982299E-4</v>
      </c>
      <c r="T249" s="5" cm="1">
        <f t="array" ref="T249">MAX(IF((ContinuousStatsTable[GroupByKey]=ContinuousStatsTable[[#This Row],[GroupByKey]]),(ContinuousStatsTable[GroupByKey]=ContinuousStatsTable[[#This Row],[GroupByKey]])*ContinuousStatsTable[Average]))</f>
        <v>2.1326113129299901E-2</v>
      </c>
      <c r="U249" s="5">
        <f>IF((ContinuousStatsTable[[#This Row],[RepsRequested]]&gt;1),ContinuousStatsTable[[#This Row],[HalfWidth]],ContinuousStatsTable[[#This Row],[BatchMeansHalfWidth]])</f>
        <v>1.2980086891140777E-3</v>
      </c>
    </row>
    <row r="250" spans="1:21" x14ac:dyDescent="0.25">
      <c r="A250" t="s">
        <v>68</v>
      </c>
      <c r="B250" t="s">
        <v>70</v>
      </c>
      <c r="C250">
        <v>20</v>
      </c>
      <c r="D250" t="s">
        <v>84</v>
      </c>
      <c r="E250" t="s">
        <v>101</v>
      </c>
      <c r="F250" t="s">
        <v>81</v>
      </c>
      <c r="G250">
        <v>0.118678711088661</v>
      </c>
      <c r="H250">
        <v>2E+20</v>
      </c>
      <c r="I250">
        <v>0</v>
      </c>
      <c r="J250">
        <v>2</v>
      </c>
      <c r="K250">
        <v>0</v>
      </c>
      <c r="L250">
        <v>0</v>
      </c>
      <c r="M250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50" s="5" cm="1">
        <f t="array" ref="N250">MAX(IF((ProjectInfoTable[ProjectName]=ContinuousStatsTable[[#This Row],[ProjectName]]),(ProjectInfoTable[ProjectName]=ContinuousStatsTable[[#This Row],[ProjectName]])*ProjectInfoTable[NumberOfReplications]))</f>
        <v>50</v>
      </c>
      <c r="O250" s="5" cm="1">
        <f t="array" ref="O250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250" s="5" cm="1">
        <f t="array" ref="P250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250" s="5" cm="1">
        <f t="array" ref="Q250">MAX(IF((ProjectInfoTable[ProjectName]=ContinuousStatsTable[[#This Row],[ProjectName]]),(ProjectInfoTable[ProjectName]=ContinuousStatsTable[[#This Row],[ProjectName]])*ProjectInfoTable[ConfidenceInterval]))</f>
        <v>0.95</v>
      </c>
      <c r="R2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250" s="5" cm="1">
        <f t="array" ref="S250">MIN(IF((ContinuousStatsTable[GroupByKey]=ContinuousStatsTable[[#This Row],[GroupByKey]]),(ContinuousStatsTable[GroupByKey]=ContinuousStatsTable[[#This Row],[GroupByKey]])*ContinuousStatsTable[Average]))</f>
        <v>2.9159454357356899E-2</v>
      </c>
      <c r="T250" s="5" cm="1">
        <f t="array" ref="T250">MAX(IF((ContinuousStatsTable[GroupByKey]=ContinuousStatsTable[[#This Row],[GroupByKey]]),(ContinuousStatsTable[GroupByKey]=ContinuousStatsTable[[#This Row],[GroupByKey]])*ContinuousStatsTable[Average]))</f>
        <v>0.14757504287835599</v>
      </c>
      <c r="U250" s="5">
        <f>IF((ContinuousStatsTable[[#This Row],[RepsRequested]]&gt;1),ContinuousStatsTable[[#This Row],[HalfWidth]],ContinuousStatsTable[[#This Row],[BatchMeansHalfWidth]])</f>
        <v>7.2842344795549423E-3</v>
      </c>
    </row>
    <row r="251" spans="1:21" x14ac:dyDescent="0.25">
      <c r="A251" t="s">
        <v>68</v>
      </c>
      <c r="B251" t="s">
        <v>70</v>
      </c>
      <c r="C251">
        <v>20</v>
      </c>
      <c r="D251" t="s">
        <v>85</v>
      </c>
      <c r="E251" t="s">
        <v>102</v>
      </c>
      <c r="F251" t="s">
        <v>87</v>
      </c>
      <c r="G251">
        <v>2.9091531866465901</v>
      </c>
      <c r="H251">
        <v>0.216646021289784</v>
      </c>
      <c r="I251">
        <v>0</v>
      </c>
      <c r="J251">
        <v>5</v>
      </c>
      <c r="K251">
        <v>4</v>
      </c>
      <c r="L251">
        <v>0</v>
      </c>
      <c r="M251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51" s="5" cm="1">
        <f t="array" ref="N251">MAX(IF((ProjectInfoTable[ProjectName]=ContinuousStatsTable[[#This Row],[ProjectName]]),(ProjectInfoTable[ProjectName]=ContinuousStatsTable[[#This Row],[ProjectName]])*ProjectInfoTable[NumberOfReplications]))</f>
        <v>50</v>
      </c>
      <c r="O251" s="5" cm="1">
        <f t="array" ref="O251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251" s="5" cm="1">
        <f t="array" ref="P251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251" s="5" cm="1">
        <f t="array" ref="Q251">MAX(IF((ProjectInfoTable[ProjectName]=ContinuousStatsTable[[#This Row],[ProjectName]]),(ProjectInfoTable[ProjectName]=ContinuousStatsTable[[#This Row],[ProjectName]])*ProjectInfoTable[ConfidenceInterval]))</f>
        <v>0.95</v>
      </c>
      <c r="R2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251" s="5" cm="1">
        <f t="array" ref="S251">MIN(IF((ContinuousStatsTable[GroupByKey]=ContinuousStatsTable[[#This Row],[GroupByKey]]),(ContinuousStatsTable[GroupByKey]=ContinuousStatsTable[[#This Row],[GroupByKey]])*ContinuousStatsTable[Average]))</f>
        <v>2.5364145931977098</v>
      </c>
      <c r="T251" s="5" cm="1">
        <f t="array" ref="T251">MAX(IF((ContinuousStatsTable[GroupByKey]=ContinuousStatsTable[[#This Row],[GroupByKey]]),(ContinuousStatsTable[GroupByKey]=ContinuousStatsTable[[#This Row],[GroupByKey]])*ContinuousStatsTable[Average]))</f>
        <v>3.0583425338020498</v>
      </c>
      <c r="U251" s="5">
        <f>IF((ContinuousStatsTable[[#This Row],[RepsRequested]]&gt;1),ContinuousStatsTable[[#This Row],[HalfWidth]],ContinuousStatsTable[[#This Row],[BatchMeansHalfWidth]])</f>
        <v>3.1226073401865992E-2</v>
      </c>
    </row>
    <row r="252" spans="1:21" x14ac:dyDescent="0.25">
      <c r="A252" t="s">
        <v>68</v>
      </c>
      <c r="B252" t="s">
        <v>70</v>
      </c>
      <c r="C252">
        <v>20</v>
      </c>
      <c r="D252" t="s">
        <v>103</v>
      </c>
      <c r="E252" t="s">
        <v>104</v>
      </c>
      <c r="F252" t="s">
        <v>105</v>
      </c>
      <c r="G252">
        <v>0</v>
      </c>
      <c r="H252">
        <v>2E+20</v>
      </c>
      <c r="I252">
        <v>0</v>
      </c>
      <c r="J252">
        <v>0</v>
      </c>
      <c r="K252">
        <v>0</v>
      </c>
      <c r="L252">
        <v>0</v>
      </c>
      <c r="M252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52" s="5" cm="1">
        <f t="array" ref="N252">MAX(IF((ProjectInfoTable[ProjectName]=ContinuousStatsTable[[#This Row],[ProjectName]]),(ProjectInfoTable[ProjectName]=ContinuousStatsTable[[#This Row],[ProjectName]])*ProjectInfoTable[NumberOfReplications]))</f>
        <v>50</v>
      </c>
      <c r="O252" s="5" cm="1">
        <f t="array" ref="O252">IFERROR(AVERAGE(IF((ContinuousStatsTable[GroupByKey]=ContinuousStatsTable[[#This Row],[GroupByKey]]),(ContinuousStatsTable[GroupByKey]=ContinuousStatsTable[[#This Row],[GroupByKey]])*ContinuousStatsTable[Average])),0)</f>
        <v>0</v>
      </c>
      <c r="P252" s="5" cm="1">
        <f t="array" ref="P252">IFERROR(_xlfn.STDEV.S(IF((ContinuousStatsTable[GroupByKey]=ContinuousStatsTable[[#This Row],[GroupByKey]]),(ContinuousStatsTable[GroupByKey]=ContinuousStatsTable[[#This Row],[GroupByKey]])*ContinuousStatsTable[Average])),0)</f>
        <v>0</v>
      </c>
      <c r="Q252" s="5" cm="1">
        <f t="array" ref="Q252">MAX(IF((ProjectInfoTable[ProjectName]=ContinuousStatsTable[[#This Row],[ProjectName]]),(ProjectInfoTable[ProjectName]=ContinuousStatsTable[[#This Row],[ProjectName]])*ProjectInfoTable[ConfidenceInterval]))</f>
        <v>0.95</v>
      </c>
      <c r="R2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2" s="5" cm="1">
        <f t="array" ref="S252">MIN(IF((ContinuousStatsTable[GroupByKey]=ContinuousStatsTable[[#This Row],[GroupByKey]]),(ContinuousStatsTable[GroupByKey]=ContinuousStatsTable[[#This Row],[GroupByKey]])*ContinuousStatsTable[Average]))</f>
        <v>0</v>
      </c>
      <c r="T252" s="5" cm="1">
        <f t="array" ref="T252">MAX(IF((ContinuousStatsTable[GroupByKey]=ContinuousStatsTable[[#This Row],[GroupByKey]]),(ContinuousStatsTable[GroupByKey]=ContinuousStatsTable[[#This Row],[GroupByKey]])*ContinuousStatsTable[Average]))</f>
        <v>0</v>
      </c>
      <c r="U252" s="5">
        <f>IF((ContinuousStatsTable[[#This Row],[RepsRequested]]&gt;1),ContinuousStatsTable[[#This Row],[HalfWidth]],ContinuousStatsTable[[#This Row],[BatchMeansHalfWidth]])</f>
        <v>0</v>
      </c>
    </row>
    <row r="253" spans="1:21" x14ac:dyDescent="0.25">
      <c r="A253" t="s">
        <v>68</v>
      </c>
      <c r="B253" t="s">
        <v>70</v>
      </c>
      <c r="C253">
        <v>20</v>
      </c>
      <c r="D253" t="s">
        <v>103</v>
      </c>
      <c r="E253" t="s">
        <v>106</v>
      </c>
      <c r="F253" t="s">
        <v>105</v>
      </c>
      <c r="G253">
        <v>0</v>
      </c>
      <c r="H253">
        <v>2E+20</v>
      </c>
      <c r="I253">
        <v>0</v>
      </c>
      <c r="J253">
        <v>0</v>
      </c>
      <c r="K253">
        <v>0</v>
      </c>
      <c r="L253">
        <v>0</v>
      </c>
      <c r="M25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53" s="5" cm="1">
        <f t="array" ref="N253">MAX(IF((ProjectInfoTable[ProjectName]=ContinuousStatsTable[[#This Row],[ProjectName]]),(ProjectInfoTable[ProjectName]=ContinuousStatsTable[[#This Row],[ProjectName]])*ProjectInfoTable[NumberOfReplications]))</f>
        <v>50</v>
      </c>
      <c r="O253" s="5" cm="1">
        <f t="array" ref="O253">IFERROR(AVERAGE(IF((ContinuousStatsTable[GroupByKey]=ContinuousStatsTable[[#This Row],[GroupByKey]]),(ContinuousStatsTable[GroupByKey]=ContinuousStatsTable[[#This Row],[GroupByKey]])*ContinuousStatsTable[Average])),0)</f>
        <v>0</v>
      </c>
      <c r="P253" s="5" cm="1">
        <f t="array" ref="P253">IFERROR(_xlfn.STDEV.S(IF((ContinuousStatsTable[GroupByKey]=ContinuousStatsTable[[#This Row],[GroupByKey]]),(ContinuousStatsTable[GroupByKey]=ContinuousStatsTable[[#This Row],[GroupByKey]])*ContinuousStatsTable[Average])),0)</f>
        <v>0</v>
      </c>
      <c r="Q253" s="5" cm="1">
        <f t="array" ref="Q253">MAX(IF((ProjectInfoTable[ProjectName]=ContinuousStatsTable[[#This Row],[ProjectName]]),(ProjectInfoTable[ProjectName]=ContinuousStatsTable[[#This Row],[ProjectName]])*ProjectInfoTable[ConfidenceInterval]))</f>
        <v>0.95</v>
      </c>
      <c r="R2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3" s="5" cm="1">
        <f t="array" ref="S253">MIN(IF((ContinuousStatsTable[GroupByKey]=ContinuousStatsTable[[#This Row],[GroupByKey]]),(ContinuousStatsTable[GroupByKey]=ContinuousStatsTable[[#This Row],[GroupByKey]])*ContinuousStatsTable[Average]))</f>
        <v>0</v>
      </c>
      <c r="T253" s="5" cm="1">
        <f t="array" ref="T253">MAX(IF((ContinuousStatsTable[GroupByKey]=ContinuousStatsTable[[#This Row],[GroupByKey]]),(ContinuousStatsTable[GroupByKey]=ContinuousStatsTable[[#This Row],[GroupByKey]])*ContinuousStatsTable[Average]))</f>
        <v>0</v>
      </c>
      <c r="U253" s="5">
        <f>IF((ContinuousStatsTable[[#This Row],[RepsRequested]]&gt;1),ContinuousStatsTable[[#This Row],[HalfWidth]],ContinuousStatsTable[[#This Row],[BatchMeansHalfWidth]])</f>
        <v>0</v>
      </c>
    </row>
    <row r="254" spans="1:21" x14ac:dyDescent="0.25">
      <c r="A254" t="s">
        <v>68</v>
      </c>
      <c r="B254" t="s">
        <v>70</v>
      </c>
      <c r="C254">
        <v>20</v>
      </c>
      <c r="D254" t="s">
        <v>103</v>
      </c>
      <c r="E254" t="s">
        <v>107</v>
      </c>
      <c r="F254" t="s">
        <v>105</v>
      </c>
      <c r="G254">
        <v>1</v>
      </c>
      <c r="H254">
        <v>2E+20</v>
      </c>
      <c r="I254">
        <v>1</v>
      </c>
      <c r="J254">
        <v>1</v>
      </c>
      <c r="K254">
        <v>1</v>
      </c>
      <c r="L254">
        <v>0</v>
      </c>
      <c r="M25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54" s="5" cm="1">
        <f t="array" ref="N254">MAX(IF((ProjectInfoTable[ProjectName]=ContinuousStatsTable[[#This Row],[ProjectName]]),(ProjectInfoTable[ProjectName]=ContinuousStatsTable[[#This Row],[ProjectName]])*ProjectInfoTable[NumberOfReplications]))</f>
        <v>50</v>
      </c>
      <c r="O254" s="5" cm="1">
        <f t="array" ref="O254">IFERROR(AVERAGE(IF((ContinuousStatsTable[GroupByKey]=ContinuousStatsTable[[#This Row],[GroupByKey]]),(ContinuousStatsTable[GroupByKey]=ContinuousStatsTable[[#This Row],[GroupByKey]])*ContinuousStatsTable[Average])),0)</f>
        <v>1</v>
      </c>
      <c r="P254" s="5" cm="1">
        <f t="array" ref="P254">IFERROR(_xlfn.STDEV.S(IF((ContinuousStatsTable[GroupByKey]=ContinuousStatsTable[[#This Row],[GroupByKey]]),(ContinuousStatsTable[GroupByKey]=ContinuousStatsTable[[#This Row],[GroupByKey]])*ContinuousStatsTable[Average])),0)</f>
        <v>0</v>
      </c>
      <c r="Q254" s="5" cm="1">
        <f t="array" ref="Q254">MAX(IF((ProjectInfoTable[ProjectName]=ContinuousStatsTable[[#This Row],[ProjectName]]),(ProjectInfoTable[ProjectName]=ContinuousStatsTable[[#This Row],[ProjectName]])*ProjectInfoTable[ConfidenceInterval]))</f>
        <v>0.95</v>
      </c>
      <c r="R2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4" s="5" cm="1">
        <f t="array" ref="S254">MIN(IF((ContinuousStatsTable[GroupByKey]=ContinuousStatsTable[[#This Row],[GroupByKey]]),(ContinuousStatsTable[GroupByKey]=ContinuousStatsTable[[#This Row],[GroupByKey]])*ContinuousStatsTable[Average]))</f>
        <v>1</v>
      </c>
      <c r="T254" s="5" cm="1">
        <f t="array" ref="T254">MAX(IF((ContinuousStatsTable[GroupByKey]=ContinuousStatsTable[[#This Row],[GroupByKey]]),(ContinuousStatsTable[GroupByKey]=ContinuousStatsTable[[#This Row],[GroupByKey]])*ContinuousStatsTable[Average]))</f>
        <v>1</v>
      </c>
      <c r="U254" s="5">
        <f>IF((ContinuousStatsTable[[#This Row],[RepsRequested]]&gt;1),ContinuousStatsTable[[#This Row],[HalfWidth]],ContinuousStatsTable[[#This Row],[BatchMeansHalfWidth]])</f>
        <v>0</v>
      </c>
    </row>
    <row r="255" spans="1:21" x14ac:dyDescent="0.25">
      <c r="A255" t="s">
        <v>68</v>
      </c>
      <c r="B255" t="s">
        <v>70</v>
      </c>
      <c r="C255">
        <v>20</v>
      </c>
      <c r="D255" t="s">
        <v>108</v>
      </c>
      <c r="E255" t="s">
        <v>104</v>
      </c>
      <c r="F255" t="s">
        <v>105</v>
      </c>
      <c r="G255">
        <v>0.86232865785484103</v>
      </c>
      <c r="H255">
        <v>3.8646893018311097E-2</v>
      </c>
      <c r="I255">
        <v>0</v>
      </c>
      <c r="J255">
        <v>1</v>
      </c>
      <c r="K255">
        <v>1</v>
      </c>
      <c r="L255">
        <v>0</v>
      </c>
      <c r="M25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55" s="5" cm="1">
        <f t="array" ref="N255">MAX(IF((ProjectInfoTable[ProjectName]=ContinuousStatsTable[[#This Row],[ProjectName]]),(ProjectInfoTable[ProjectName]=ContinuousStatsTable[[#This Row],[ProjectName]])*ProjectInfoTable[NumberOfReplications]))</f>
        <v>50</v>
      </c>
      <c r="O255" s="5" cm="1">
        <f t="array" ref="O255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255" s="5" cm="1">
        <f t="array" ref="P255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255" s="5" cm="1">
        <f t="array" ref="Q255">MAX(IF((ProjectInfoTable[ProjectName]=ContinuousStatsTable[[#This Row],[ProjectName]]),(ProjectInfoTable[ProjectName]=ContinuousStatsTable[[#This Row],[ProjectName]])*ProjectInfoTable[ConfidenceInterval]))</f>
        <v>0.95</v>
      </c>
      <c r="R2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255" s="5" cm="1">
        <f t="array" ref="S255">MIN(IF((ContinuousStatsTable[GroupByKey]=ContinuousStatsTable[[#This Row],[GroupByKey]]),(ContinuousStatsTable[GroupByKey]=ContinuousStatsTable[[#This Row],[GroupByKey]])*ContinuousStatsTable[Average]))</f>
        <v>0.79765986915169196</v>
      </c>
      <c r="T255" s="5" cm="1">
        <f t="array" ref="T255">MAX(IF((ContinuousStatsTable[GroupByKey]=ContinuousStatsTable[[#This Row],[GroupByKey]]),(ContinuousStatsTable[GroupByKey]=ContinuousStatsTable[[#This Row],[GroupByKey]])*ContinuousStatsTable[Average]))</f>
        <v>0.86520865024807903</v>
      </c>
      <c r="U255" s="5">
        <f>IF((ContinuousStatsTable[[#This Row],[RepsRequested]]&gt;1),ContinuousStatsTable[[#This Row],[HalfWidth]],ContinuousStatsTable[[#This Row],[BatchMeansHalfWidth]])</f>
        <v>4.6132915210358458E-3</v>
      </c>
    </row>
    <row r="256" spans="1:21" x14ac:dyDescent="0.25">
      <c r="A256" t="s">
        <v>68</v>
      </c>
      <c r="B256" t="s">
        <v>70</v>
      </c>
      <c r="C256">
        <v>20</v>
      </c>
      <c r="D256" t="s">
        <v>108</v>
      </c>
      <c r="E256" t="s">
        <v>106</v>
      </c>
      <c r="F256" t="s">
        <v>105</v>
      </c>
      <c r="G256">
        <v>2.58698597356452</v>
      </c>
      <c r="H256">
        <v>0.11594067905493299</v>
      </c>
      <c r="I256">
        <v>0</v>
      </c>
      <c r="J256">
        <v>3</v>
      </c>
      <c r="K256">
        <v>3</v>
      </c>
      <c r="L256">
        <v>0</v>
      </c>
      <c r="M25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56" s="5" cm="1">
        <f t="array" ref="N256">MAX(IF((ProjectInfoTable[ProjectName]=ContinuousStatsTable[[#This Row],[ProjectName]]),(ProjectInfoTable[ProjectName]=ContinuousStatsTable[[#This Row],[ProjectName]])*ProjectInfoTable[NumberOfReplications]))</f>
        <v>50</v>
      </c>
      <c r="O256" s="5" cm="1">
        <f t="array" ref="O256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256" s="5" cm="1">
        <f t="array" ref="P256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256" s="5" cm="1">
        <f t="array" ref="Q256">MAX(IF((ProjectInfoTable[ProjectName]=ContinuousStatsTable[[#This Row],[ProjectName]]),(ProjectInfoTable[ProjectName]=ContinuousStatsTable[[#This Row],[ProjectName]])*ProjectInfoTable[ConfidenceInterval]))</f>
        <v>0.95</v>
      </c>
      <c r="R2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256" s="5" cm="1">
        <f t="array" ref="S256">MIN(IF((ContinuousStatsTable[GroupByKey]=ContinuousStatsTable[[#This Row],[GroupByKey]]),(ContinuousStatsTable[GroupByKey]=ContinuousStatsTable[[#This Row],[GroupByKey]])*ContinuousStatsTable[Average]))</f>
        <v>2.39297960745508</v>
      </c>
      <c r="T256" s="5" cm="1">
        <f t="array" ref="T256">MAX(IF((ContinuousStatsTable[GroupByKey]=ContinuousStatsTable[[#This Row],[GroupByKey]]),(ContinuousStatsTable[GroupByKey]=ContinuousStatsTable[[#This Row],[GroupByKey]])*ContinuousStatsTable[Average]))</f>
        <v>2.5956259507442399</v>
      </c>
      <c r="U256" s="5">
        <f>IF((ContinuousStatsTable[[#This Row],[RepsRequested]]&gt;1),ContinuousStatsTable[[#This Row],[HalfWidth]],ContinuousStatsTable[[#This Row],[BatchMeansHalfWidth]])</f>
        <v>1.3839874563107367E-2</v>
      </c>
    </row>
    <row r="257" spans="1:21" x14ac:dyDescent="0.25">
      <c r="A257" t="s">
        <v>68</v>
      </c>
      <c r="B257" t="s">
        <v>70</v>
      </c>
      <c r="C257">
        <v>20</v>
      </c>
      <c r="D257" t="s">
        <v>108</v>
      </c>
      <c r="E257" t="s">
        <v>107</v>
      </c>
      <c r="F257" t="s">
        <v>105</v>
      </c>
      <c r="G257">
        <v>3</v>
      </c>
      <c r="H257">
        <v>2E+20</v>
      </c>
      <c r="I257">
        <v>3</v>
      </c>
      <c r="J257">
        <v>3</v>
      </c>
      <c r="K257">
        <v>3</v>
      </c>
      <c r="L257">
        <v>0</v>
      </c>
      <c r="M25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57" s="5" cm="1">
        <f t="array" ref="N257">MAX(IF((ProjectInfoTable[ProjectName]=ContinuousStatsTable[[#This Row],[ProjectName]]),(ProjectInfoTable[ProjectName]=ContinuousStatsTable[[#This Row],[ProjectName]])*ProjectInfoTable[NumberOfReplications]))</f>
        <v>50</v>
      </c>
      <c r="O257" s="5" cm="1">
        <f t="array" ref="O257">IFERROR(AVERAGE(IF((ContinuousStatsTable[GroupByKey]=ContinuousStatsTable[[#This Row],[GroupByKey]]),(ContinuousStatsTable[GroupByKey]=ContinuousStatsTable[[#This Row],[GroupByKey]])*ContinuousStatsTable[Average])),0)</f>
        <v>3</v>
      </c>
      <c r="P257" s="5" cm="1">
        <f t="array" ref="P257">IFERROR(_xlfn.STDEV.S(IF((ContinuousStatsTable[GroupByKey]=ContinuousStatsTable[[#This Row],[GroupByKey]]),(ContinuousStatsTable[GroupByKey]=ContinuousStatsTable[[#This Row],[GroupByKey]])*ContinuousStatsTable[Average])),0)</f>
        <v>0</v>
      </c>
      <c r="Q257" s="5" cm="1">
        <f t="array" ref="Q257">MAX(IF((ProjectInfoTable[ProjectName]=ContinuousStatsTable[[#This Row],[ProjectName]]),(ProjectInfoTable[ProjectName]=ContinuousStatsTable[[#This Row],[ProjectName]])*ProjectInfoTable[ConfidenceInterval]))</f>
        <v>0.95</v>
      </c>
      <c r="R2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7" s="5" cm="1">
        <f t="array" ref="S257">MIN(IF((ContinuousStatsTable[GroupByKey]=ContinuousStatsTable[[#This Row],[GroupByKey]]),(ContinuousStatsTable[GroupByKey]=ContinuousStatsTable[[#This Row],[GroupByKey]])*ContinuousStatsTable[Average]))</f>
        <v>3</v>
      </c>
      <c r="T257" s="5" cm="1">
        <f t="array" ref="T257">MAX(IF((ContinuousStatsTable[GroupByKey]=ContinuousStatsTable[[#This Row],[GroupByKey]]),(ContinuousStatsTable[GroupByKey]=ContinuousStatsTable[[#This Row],[GroupByKey]])*ContinuousStatsTable[Average]))</f>
        <v>3</v>
      </c>
      <c r="U257" s="5">
        <f>IF((ContinuousStatsTable[[#This Row],[RepsRequested]]&gt;1),ContinuousStatsTable[[#This Row],[HalfWidth]],ContinuousStatsTable[[#This Row],[BatchMeansHalfWidth]])</f>
        <v>0</v>
      </c>
    </row>
    <row r="258" spans="1:21" x14ac:dyDescent="0.25">
      <c r="A258" t="s">
        <v>68</v>
      </c>
      <c r="B258" t="s">
        <v>70</v>
      </c>
      <c r="C258">
        <v>20</v>
      </c>
      <c r="D258" t="s">
        <v>100</v>
      </c>
      <c r="E258" t="s">
        <v>101</v>
      </c>
      <c r="F258" t="s">
        <v>81</v>
      </c>
      <c r="G258">
        <v>0.189336149080232</v>
      </c>
      <c r="H258">
        <v>2E+20</v>
      </c>
      <c r="I258">
        <v>0</v>
      </c>
      <c r="J258">
        <v>2</v>
      </c>
      <c r="K258">
        <v>1</v>
      </c>
      <c r="L258">
        <v>0</v>
      </c>
      <c r="M258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58" s="5" cm="1">
        <f t="array" ref="N258">MAX(IF((ProjectInfoTable[ProjectName]=ContinuousStatsTable[[#This Row],[ProjectName]]),(ProjectInfoTable[ProjectName]=ContinuousStatsTable[[#This Row],[ProjectName]])*ProjectInfoTable[NumberOfReplications]))</f>
        <v>50</v>
      </c>
      <c r="O258" s="5" cm="1">
        <f t="array" ref="O258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258" s="5" cm="1">
        <f t="array" ref="P258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258" s="5" cm="1">
        <f t="array" ref="Q258">MAX(IF((ProjectInfoTable[ProjectName]=ContinuousStatsTable[[#This Row],[ProjectName]]),(ProjectInfoTable[ProjectName]=ContinuousStatsTable[[#This Row],[ProjectName]])*ProjectInfoTable[ConfidenceInterval]))</f>
        <v>0.95</v>
      </c>
      <c r="R2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258" s="5" cm="1">
        <f t="array" ref="S258">MIN(IF((ContinuousStatsTable[GroupByKey]=ContinuousStatsTable[[#This Row],[GroupByKey]]),(ContinuousStatsTable[GroupByKey]=ContinuousStatsTable[[#This Row],[GroupByKey]])*ContinuousStatsTable[Average]))</f>
        <v>9.9137644846310199E-2</v>
      </c>
      <c r="T258" s="5" cm="1">
        <f t="array" ref="T258">MAX(IF((ContinuousStatsTable[GroupByKey]=ContinuousStatsTable[[#This Row],[GroupByKey]]),(ContinuousStatsTable[GroupByKey]=ContinuousStatsTable[[#This Row],[GroupByKey]])*ContinuousStatsTable[Average]))</f>
        <v>0.36895369110857401</v>
      </c>
      <c r="U258" s="5">
        <f>IF((ContinuousStatsTable[[#This Row],[RepsRequested]]&gt;1),ContinuousStatsTable[[#This Row],[HalfWidth]],ContinuousStatsTable[[#This Row],[BatchMeansHalfWidth]])</f>
        <v>1.3334817194682118E-2</v>
      </c>
    </row>
    <row r="259" spans="1:21" x14ac:dyDescent="0.25">
      <c r="A259" t="s">
        <v>68</v>
      </c>
      <c r="B259" t="s">
        <v>70</v>
      </c>
      <c r="C259">
        <v>20</v>
      </c>
      <c r="D259" t="s">
        <v>109</v>
      </c>
      <c r="E259" t="s">
        <v>104</v>
      </c>
      <c r="F259" t="s">
        <v>105</v>
      </c>
      <c r="G259">
        <v>0.80103742685660295</v>
      </c>
      <c r="H259">
        <v>3.4109762770339801E-2</v>
      </c>
      <c r="I259">
        <v>0</v>
      </c>
      <c r="J259">
        <v>1</v>
      </c>
      <c r="K259">
        <v>1</v>
      </c>
      <c r="L259">
        <v>0</v>
      </c>
      <c r="M259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59" s="5" cm="1">
        <f t="array" ref="N259">MAX(IF((ProjectInfoTable[ProjectName]=ContinuousStatsTable[[#This Row],[ProjectName]]),(ProjectInfoTable[ProjectName]=ContinuousStatsTable[[#This Row],[ProjectName]])*ProjectInfoTable[NumberOfReplications]))</f>
        <v>50</v>
      </c>
      <c r="O259" s="5" cm="1">
        <f t="array" ref="O259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259" s="5" cm="1">
        <f t="array" ref="P259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259" s="5" cm="1">
        <f t="array" ref="Q259">MAX(IF((ProjectInfoTable[ProjectName]=ContinuousStatsTable[[#This Row],[ProjectName]]),(ProjectInfoTable[ProjectName]=ContinuousStatsTable[[#This Row],[ProjectName]])*ProjectInfoTable[ConfidenceInterval]))</f>
        <v>0.95</v>
      </c>
      <c r="R2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259" s="5" cm="1">
        <f t="array" ref="S259">MIN(IF((ContinuousStatsTable[GroupByKey]=ContinuousStatsTable[[#This Row],[GroupByKey]]),(ContinuousStatsTable[GroupByKey]=ContinuousStatsTable[[#This Row],[GroupByKey]])*ContinuousStatsTable[Average]))</f>
        <v>0.75076558501961799</v>
      </c>
      <c r="T259" s="5" cm="1">
        <f t="array" ref="T259">MAX(IF((ContinuousStatsTable[GroupByKey]=ContinuousStatsTable[[#This Row],[GroupByKey]]),(ContinuousStatsTable[GroupByKey]=ContinuousStatsTable[[#This Row],[GroupByKey]])*ContinuousStatsTable[Average]))</f>
        <v>0.80927528725051701</v>
      </c>
      <c r="U259" s="5">
        <f>IF((ContinuousStatsTable[[#This Row],[RepsRequested]]&gt;1),ContinuousStatsTable[[#This Row],[HalfWidth]],ContinuousStatsTable[[#This Row],[BatchMeansHalfWidth]])</f>
        <v>4.4075088480020263E-3</v>
      </c>
    </row>
    <row r="260" spans="1:21" x14ac:dyDescent="0.25">
      <c r="A260" t="s">
        <v>68</v>
      </c>
      <c r="B260" t="s">
        <v>70</v>
      </c>
      <c r="C260">
        <v>20</v>
      </c>
      <c r="D260" t="s">
        <v>109</v>
      </c>
      <c r="E260" t="s">
        <v>106</v>
      </c>
      <c r="F260" t="s">
        <v>105</v>
      </c>
      <c r="G260">
        <v>1.6020748537132099</v>
      </c>
      <c r="H260">
        <v>6.8219525540679601E-2</v>
      </c>
      <c r="I260">
        <v>0</v>
      </c>
      <c r="J260">
        <v>2</v>
      </c>
      <c r="K260">
        <v>2</v>
      </c>
      <c r="L260">
        <v>0</v>
      </c>
      <c r="M260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60" s="5" cm="1">
        <f t="array" ref="N260">MAX(IF((ProjectInfoTable[ProjectName]=ContinuousStatsTable[[#This Row],[ProjectName]]),(ProjectInfoTable[ProjectName]=ContinuousStatsTable[[#This Row],[ProjectName]])*ProjectInfoTable[NumberOfReplications]))</f>
        <v>50</v>
      </c>
      <c r="O260" s="5" cm="1">
        <f t="array" ref="O260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260" s="5" cm="1">
        <f t="array" ref="P260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260" s="5" cm="1">
        <f t="array" ref="Q260">MAX(IF((ProjectInfoTable[ProjectName]=ContinuousStatsTable[[#This Row],[ProjectName]]),(ProjectInfoTable[ProjectName]=ContinuousStatsTable[[#This Row],[ProjectName]])*ProjectInfoTable[ConfidenceInterval]))</f>
        <v>0.95</v>
      </c>
      <c r="R2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260" s="5" cm="1">
        <f t="array" ref="S260">MIN(IF((ContinuousStatsTable[GroupByKey]=ContinuousStatsTable[[#This Row],[GroupByKey]]),(ContinuousStatsTable[GroupByKey]=ContinuousStatsTable[[#This Row],[GroupByKey]])*ContinuousStatsTable[Average]))</f>
        <v>1.50153117003924</v>
      </c>
      <c r="T260" s="5" cm="1">
        <f t="array" ref="T260">MAX(IF((ContinuousStatsTable[GroupByKey]=ContinuousStatsTable[[#This Row],[GroupByKey]]),(ContinuousStatsTable[GroupByKey]=ContinuousStatsTable[[#This Row],[GroupByKey]])*ContinuousStatsTable[Average]))</f>
        <v>1.61855057450103</v>
      </c>
      <c r="U260" s="5">
        <f>IF((ContinuousStatsTable[[#This Row],[RepsRequested]]&gt;1),ContinuousStatsTable[[#This Row],[HalfWidth]],ContinuousStatsTable[[#This Row],[BatchMeansHalfWidth]])</f>
        <v>8.8150176960040336E-3</v>
      </c>
    </row>
    <row r="261" spans="1:21" x14ac:dyDescent="0.25">
      <c r="A261" t="s">
        <v>68</v>
      </c>
      <c r="B261" t="s">
        <v>70</v>
      </c>
      <c r="C261">
        <v>20</v>
      </c>
      <c r="D261" t="s">
        <v>109</v>
      </c>
      <c r="E261" t="s">
        <v>107</v>
      </c>
      <c r="F261" t="s">
        <v>105</v>
      </c>
      <c r="G261">
        <v>2</v>
      </c>
      <c r="H261">
        <v>2E+20</v>
      </c>
      <c r="I261">
        <v>2</v>
      </c>
      <c r="J261">
        <v>2</v>
      </c>
      <c r="K261">
        <v>2</v>
      </c>
      <c r="L261">
        <v>0</v>
      </c>
      <c r="M261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61" s="5" cm="1">
        <f t="array" ref="N261">MAX(IF((ProjectInfoTable[ProjectName]=ContinuousStatsTable[[#This Row],[ProjectName]]),(ProjectInfoTable[ProjectName]=ContinuousStatsTable[[#This Row],[ProjectName]])*ProjectInfoTable[NumberOfReplications]))</f>
        <v>50</v>
      </c>
      <c r="O261" s="5" cm="1">
        <f t="array" ref="O261">IFERROR(AVERAGE(IF((ContinuousStatsTable[GroupByKey]=ContinuousStatsTable[[#This Row],[GroupByKey]]),(ContinuousStatsTable[GroupByKey]=ContinuousStatsTable[[#This Row],[GroupByKey]])*ContinuousStatsTable[Average])),0)</f>
        <v>2</v>
      </c>
      <c r="P261" s="5" cm="1">
        <f t="array" ref="P261">IFERROR(_xlfn.STDEV.S(IF((ContinuousStatsTable[GroupByKey]=ContinuousStatsTable[[#This Row],[GroupByKey]]),(ContinuousStatsTable[GroupByKey]=ContinuousStatsTable[[#This Row],[GroupByKey]])*ContinuousStatsTable[Average])),0)</f>
        <v>0</v>
      </c>
      <c r="Q261" s="5" cm="1">
        <f t="array" ref="Q261">MAX(IF((ProjectInfoTable[ProjectName]=ContinuousStatsTable[[#This Row],[ProjectName]]),(ProjectInfoTable[ProjectName]=ContinuousStatsTable[[#This Row],[ProjectName]])*ProjectInfoTable[ConfidenceInterval]))</f>
        <v>0.95</v>
      </c>
      <c r="R2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1" s="5" cm="1">
        <f t="array" ref="S261">MIN(IF((ContinuousStatsTable[GroupByKey]=ContinuousStatsTable[[#This Row],[GroupByKey]]),(ContinuousStatsTable[GroupByKey]=ContinuousStatsTable[[#This Row],[GroupByKey]])*ContinuousStatsTable[Average]))</f>
        <v>2</v>
      </c>
      <c r="T261" s="5" cm="1">
        <f t="array" ref="T261">MAX(IF((ContinuousStatsTable[GroupByKey]=ContinuousStatsTable[[#This Row],[GroupByKey]]),(ContinuousStatsTable[GroupByKey]=ContinuousStatsTable[[#This Row],[GroupByKey]])*ContinuousStatsTable[Average]))</f>
        <v>2</v>
      </c>
      <c r="U261" s="5">
        <f>IF((ContinuousStatsTable[[#This Row],[RepsRequested]]&gt;1),ContinuousStatsTable[[#This Row],[HalfWidth]],ContinuousStatsTable[[#This Row],[BatchMeansHalfWidth]])</f>
        <v>0</v>
      </c>
    </row>
    <row r="262" spans="1:21" x14ac:dyDescent="0.25">
      <c r="A262" t="s">
        <v>68</v>
      </c>
      <c r="B262" t="s">
        <v>70</v>
      </c>
      <c r="C262">
        <v>21</v>
      </c>
      <c r="D262" t="s">
        <v>79</v>
      </c>
      <c r="E262" t="s">
        <v>101</v>
      </c>
      <c r="F262" t="s">
        <v>81</v>
      </c>
      <c r="G262">
        <v>7.8359664871983196E-3</v>
      </c>
      <c r="H262">
        <v>2E+20</v>
      </c>
      <c r="I262">
        <v>0</v>
      </c>
      <c r="J262">
        <v>1</v>
      </c>
      <c r="K262">
        <v>0</v>
      </c>
      <c r="L262">
        <v>0</v>
      </c>
      <c r="M262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62" s="5" cm="1">
        <f t="array" ref="N262">MAX(IF((ProjectInfoTable[ProjectName]=ContinuousStatsTable[[#This Row],[ProjectName]]),(ProjectInfoTable[ProjectName]=ContinuousStatsTable[[#This Row],[ProjectName]])*ProjectInfoTable[NumberOfReplications]))</f>
        <v>50</v>
      </c>
      <c r="O262" s="5" cm="1">
        <f t="array" ref="O262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262" s="5" cm="1">
        <f t="array" ref="P262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262" s="5" cm="1">
        <f t="array" ref="Q262">MAX(IF((ProjectInfoTable[ProjectName]=ContinuousStatsTable[[#This Row],[ProjectName]]),(ProjectInfoTable[ProjectName]=ContinuousStatsTable[[#This Row],[ProjectName]])*ProjectInfoTable[ConfidenceInterval]))</f>
        <v>0.95</v>
      </c>
      <c r="R2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262" s="5" cm="1">
        <f t="array" ref="S262">MIN(IF((ContinuousStatsTable[GroupByKey]=ContinuousStatsTable[[#This Row],[GroupByKey]]),(ContinuousStatsTable[GroupByKey]=ContinuousStatsTable[[#This Row],[GroupByKey]])*ContinuousStatsTable[Average]))</f>
        <v>1.4504144806982299E-4</v>
      </c>
      <c r="T262" s="5" cm="1">
        <f t="array" ref="T262">MAX(IF((ContinuousStatsTable[GroupByKey]=ContinuousStatsTable[[#This Row],[GroupByKey]]),(ContinuousStatsTable[GroupByKey]=ContinuousStatsTable[[#This Row],[GroupByKey]])*ContinuousStatsTable[Average]))</f>
        <v>2.1326113129299901E-2</v>
      </c>
      <c r="U262" s="5">
        <f>IF((ContinuousStatsTable[[#This Row],[RepsRequested]]&gt;1),ContinuousStatsTable[[#This Row],[HalfWidth]],ContinuousStatsTable[[#This Row],[BatchMeansHalfWidth]])</f>
        <v>1.2980086891140777E-3</v>
      </c>
    </row>
    <row r="263" spans="1:21" x14ac:dyDescent="0.25">
      <c r="A263" t="s">
        <v>68</v>
      </c>
      <c r="B263" t="s">
        <v>70</v>
      </c>
      <c r="C263">
        <v>21</v>
      </c>
      <c r="D263" t="s">
        <v>84</v>
      </c>
      <c r="E263" t="s">
        <v>101</v>
      </c>
      <c r="F263" t="s">
        <v>81</v>
      </c>
      <c r="G263">
        <v>7.09697433153125E-2</v>
      </c>
      <c r="H263">
        <v>2E+20</v>
      </c>
      <c r="I263">
        <v>0</v>
      </c>
      <c r="J263">
        <v>3</v>
      </c>
      <c r="K263">
        <v>0</v>
      </c>
      <c r="L263">
        <v>0</v>
      </c>
      <c r="M263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63" s="5" cm="1">
        <f t="array" ref="N263">MAX(IF((ProjectInfoTable[ProjectName]=ContinuousStatsTable[[#This Row],[ProjectName]]),(ProjectInfoTable[ProjectName]=ContinuousStatsTable[[#This Row],[ProjectName]])*ProjectInfoTable[NumberOfReplications]))</f>
        <v>50</v>
      </c>
      <c r="O263" s="5" cm="1">
        <f t="array" ref="O263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263" s="5" cm="1">
        <f t="array" ref="P263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263" s="5" cm="1">
        <f t="array" ref="Q263">MAX(IF((ProjectInfoTable[ProjectName]=ContinuousStatsTable[[#This Row],[ProjectName]]),(ProjectInfoTable[ProjectName]=ContinuousStatsTable[[#This Row],[ProjectName]])*ProjectInfoTable[ConfidenceInterval]))</f>
        <v>0.95</v>
      </c>
      <c r="R2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263" s="5" cm="1">
        <f t="array" ref="S263">MIN(IF((ContinuousStatsTable[GroupByKey]=ContinuousStatsTable[[#This Row],[GroupByKey]]),(ContinuousStatsTable[GroupByKey]=ContinuousStatsTable[[#This Row],[GroupByKey]])*ContinuousStatsTable[Average]))</f>
        <v>2.9159454357356899E-2</v>
      </c>
      <c r="T263" s="5" cm="1">
        <f t="array" ref="T263">MAX(IF((ContinuousStatsTable[GroupByKey]=ContinuousStatsTable[[#This Row],[GroupByKey]]),(ContinuousStatsTable[GroupByKey]=ContinuousStatsTable[[#This Row],[GroupByKey]])*ContinuousStatsTable[Average]))</f>
        <v>0.14757504287835599</v>
      </c>
      <c r="U263" s="5">
        <f>IF((ContinuousStatsTable[[#This Row],[RepsRequested]]&gt;1),ContinuousStatsTable[[#This Row],[HalfWidth]],ContinuousStatsTable[[#This Row],[BatchMeansHalfWidth]])</f>
        <v>7.2842344795549423E-3</v>
      </c>
    </row>
    <row r="264" spans="1:21" x14ac:dyDescent="0.25">
      <c r="A264" t="s">
        <v>68</v>
      </c>
      <c r="B264" t="s">
        <v>70</v>
      </c>
      <c r="C264">
        <v>21</v>
      </c>
      <c r="D264" t="s">
        <v>85</v>
      </c>
      <c r="E264" t="s">
        <v>102</v>
      </c>
      <c r="F264" t="s">
        <v>87</v>
      </c>
      <c r="G264">
        <v>2.6823806387279201</v>
      </c>
      <c r="H264">
        <v>0.21811056939377901</v>
      </c>
      <c r="I264">
        <v>0</v>
      </c>
      <c r="J264">
        <v>6</v>
      </c>
      <c r="K264">
        <v>3</v>
      </c>
      <c r="L264">
        <v>0</v>
      </c>
      <c r="M264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64" s="5" cm="1">
        <f t="array" ref="N264">MAX(IF((ProjectInfoTable[ProjectName]=ContinuousStatsTable[[#This Row],[ProjectName]]),(ProjectInfoTable[ProjectName]=ContinuousStatsTable[[#This Row],[ProjectName]])*ProjectInfoTable[NumberOfReplications]))</f>
        <v>50</v>
      </c>
      <c r="O264" s="5" cm="1">
        <f t="array" ref="O264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264" s="5" cm="1">
        <f t="array" ref="P264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264" s="5" cm="1">
        <f t="array" ref="Q264">MAX(IF((ProjectInfoTable[ProjectName]=ContinuousStatsTable[[#This Row],[ProjectName]]),(ProjectInfoTable[ProjectName]=ContinuousStatsTable[[#This Row],[ProjectName]])*ProjectInfoTable[ConfidenceInterval]))</f>
        <v>0.95</v>
      </c>
      <c r="R2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264" s="5" cm="1">
        <f t="array" ref="S264">MIN(IF((ContinuousStatsTable[GroupByKey]=ContinuousStatsTable[[#This Row],[GroupByKey]]),(ContinuousStatsTable[GroupByKey]=ContinuousStatsTable[[#This Row],[GroupByKey]])*ContinuousStatsTable[Average]))</f>
        <v>2.5364145931977098</v>
      </c>
      <c r="T264" s="5" cm="1">
        <f t="array" ref="T264">MAX(IF((ContinuousStatsTable[GroupByKey]=ContinuousStatsTable[[#This Row],[GroupByKey]]),(ContinuousStatsTable[GroupByKey]=ContinuousStatsTable[[#This Row],[GroupByKey]])*ContinuousStatsTable[Average]))</f>
        <v>3.0583425338020498</v>
      </c>
      <c r="U264" s="5">
        <f>IF((ContinuousStatsTable[[#This Row],[RepsRequested]]&gt;1),ContinuousStatsTable[[#This Row],[HalfWidth]],ContinuousStatsTable[[#This Row],[BatchMeansHalfWidth]])</f>
        <v>3.1226073401865992E-2</v>
      </c>
    </row>
    <row r="265" spans="1:21" x14ac:dyDescent="0.25">
      <c r="A265" t="s">
        <v>68</v>
      </c>
      <c r="B265" t="s">
        <v>70</v>
      </c>
      <c r="C265">
        <v>21</v>
      </c>
      <c r="D265" t="s">
        <v>103</v>
      </c>
      <c r="E265" t="s">
        <v>104</v>
      </c>
      <c r="F265" t="s">
        <v>105</v>
      </c>
      <c r="G265">
        <v>0</v>
      </c>
      <c r="H265">
        <v>2E+20</v>
      </c>
      <c r="I265">
        <v>0</v>
      </c>
      <c r="J265">
        <v>0</v>
      </c>
      <c r="K265">
        <v>0</v>
      </c>
      <c r="L265">
        <v>0</v>
      </c>
      <c r="M265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65" s="5" cm="1">
        <f t="array" ref="N265">MAX(IF((ProjectInfoTable[ProjectName]=ContinuousStatsTable[[#This Row],[ProjectName]]),(ProjectInfoTable[ProjectName]=ContinuousStatsTable[[#This Row],[ProjectName]])*ProjectInfoTable[NumberOfReplications]))</f>
        <v>50</v>
      </c>
      <c r="O265" s="5" cm="1">
        <f t="array" ref="O265">IFERROR(AVERAGE(IF((ContinuousStatsTable[GroupByKey]=ContinuousStatsTable[[#This Row],[GroupByKey]]),(ContinuousStatsTable[GroupByKey]=ContinuousStatsTable[[#This Row],[GroupByKey]])*ContinuousStatsTable[Average])),0)</f>
        <v>0</v>
      </c>
      <c r="P265" s="5" cm="1">
        <f t="array" ref="P265">IFERROR(_xlfn.STDEV.S(IF((ContinuousStatsTable[GroupByKey]=ContinuousStatsTable[[#This Row],[GroupByKey]]),(ContinuousStatsTable[GroupByKey]=ContinuousStatsTable[[#This Row],[GroupByKey]])*ContinuousStatsTable[Average])),0)</f>
        <v>0</v>
      </c>
      <c r="Q265" s="5" cm="1">
        <f t="array" ref="Q265">MAX(IF((ProjectInfoTable[ProjectName]=ContinuousStatsTable[[#This Row],[ProjectName]]),(ProjectInfoTable[ProjectName]=ContinuousStatsTable[[#This Row],[ProjectName]])*ProjectInfoTable[ConfidenceInterval]))</f>
        <v>0.95</v>
      </c>
      <c r="R2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5" s="5" cm="1">
        <f t="array" ref="S265">MIN(IF((ContinuousStatsTable[GroupByKey]=ContinuousStatsTable[[#This Row],[GroupByKey]]),(ContinuousStatsTable[GroupByKey]=ContinuousStatsTable[[#This Row],[GroupByKey]])*ContinuousStatsTable[Average]))</f>
        <v>0</v>
      </c>
      <c r="T265" s="5" cm="1">
        <f t="array" ref="T265">MAX(IF((ContinuousStatsTable[GroupByKey]=ContinuousStatsTable[[#This Row],[GroupByKey]]),(ContinuousStatsTable[GroupByKey]=ContinuousStatsTable[[#This Row],[GroupByKey]])*ContinuousStatsTable[Average]))</f>
        <v>0</v>
      </c>
      <c r="U265" s="5">
        <f>IF((ContinuousStatsTable[[#This Row],[RepsRequested]]&gt;1),ContinuousStatsTable[[#This Row],[HalfWidth]],ContinuousStatsTable[[#This Row],[BatchMeansHalfWidth]])</f>
        <v>0</v>
      </c>
    </row>
    <row r="266" spans="1:21" x14ac:dyDescent="0.25">
      <c r="A266" t="s">
        <v>68</v>
      </c>
      <c r="B266" t="s">
        <v>70</v>
      </c>
      <c r="C266">
        <v>21</v>
      </c>
      <c r="D266" t="s">
        <v>103</v>
      </c>
      <c r="E266" t="s">
        <v>106</v>
      </c>
      <c r="F266" t="s">
        <v>105</v>
      </c>
      <c r="G266">
        <v>0</v>
      </c>
      <c r="H266">
        <v>2E+20</v>
      </c>
      <c r="I266">
        <v>0</v>
      </c>
      <c r="J266">
        <v>0</v>
      </c>
      <c r="K266">
        <v>0</v>
      </c>
      <c r="L266">
        <v>0</v>
      </c>
      <c r="M26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66" s="5" cm="1">
        <f t="array" ref="N266">MAX(IF((ProjectInfoTable[ProjectName]=ContinuousStatsTable[[#This Row],[ProjectName]]),(ProjectInfoTable[ProjectName]=ContinuousStatsTable[[#This Row],[ProjectName]])*ProjectInfoTable[NumberOfReplications]))</f>
        <v>50</v>
      </c>
      <c r="O266" s="5" cm="1">
        <f t="array" ref="O266">IFERROR(AVERAGE(IF((ContinuousStatsTable[GroupByKey]=ContinuousStatsTable[[#This Row],[GroupByKey]]),(ContinuousStatsTable[GroupByKey]=ContinuousStatsTable[[#This Row],[GroupByKey]])*ContinuousStatsTable[Average])),0)</f>
        <v>0</v>
      </c>
      <c r="P266" s="5" cm="1">
        <f t="array" ref="P266">IFERROR(_xlfn.STDEV.S(IF((ContinuousStatsTable[GroupByKey]=ContinuousStatsTable[[#This Row],[GroupByKey]]),(ContinuousStatsTable[GroupByKey]=ContinuousStatsTable[[#This Row],[GroupByKey]])*ContinuousStatsTable[Average])),0)</f>
        <v>0</v>
      </c>
      <c r="Q266" s="5" cm="1">
        <f t="array" ref="Q266">MAX(IF((ProjectInfoTable[ProjectName]=ContinuousStatsTable[[#This Row],[ProjectName]]),(ProjectInfoTable[ProjectName]=ContinuousStatsTable[[#This Row],[ProjectName]])*ProjectInfoTable[ConfidenceInterval]))</f>
        <v>0.95</v>
      </c>
      <c r="R2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6" s="5" cm="1">
        <f t="array" ref="S266">MIN(IF((ContinuousStatsTable[GroupByKey]=ContinuousStatsTable[[#This Row],[GroupByKey]]),(ContinuousStatsTable[GroupByKey]=ContinuousStatsTable[[#This Row],[GroupByKey]])*ContinuousStatsTable[Average]))</f>
        <v>0</v>
      </c>
      <c r="T266" s="5" cm="1">
        <f t="array" ref="T266">MAX(IF((ContinuousStatsTable[GroupByKey]=ContinuousStatsTable[[#This Row],[GroupByKey]]),(ContinuousStatsTable[GroupByKey]=ContinuousStatsTable[[#This Row],[GroupByKey]])*ContinuousStatsTable[Average]))</f>
        <v>0</v>
      </c>
      <c r="U266" s="5">
        <f>IF((ContinuousStatsTable[[#This Row],[RepsRequested]]&gt;1),ContinuousStatsTable[[#This Row],[HalfWidth]],ContinuousStatsTable[[#This Row],[BatchMeansHalfWidth]])</f>
        <v>0</v>
      </c>
    </row>
    <row r="267" spans="1:21" x14ac:dyDescent="0.25">
      <c r="A267" t="s">
        <v>68</v>
      </c>
      <c r="B267" t="s">
        <v>70</v>
      </c>
      <c r="C267">
        <v>21</v>
      </c>
      <c r="D267" t="s">
        <v>103</v>
      </c>
      <c r="E267" t="s">
        <v>107</v>
      </c>
      <c r="F267" t="s">
        <v>105</v>
      </c>
      <c r="G267">
        <v>1</v>
      </c>
      <c r="H267">
        <v>2E+20</v>
      </c>
      <c r="I267">
        <v>1</v>
      </c>
      <c r="J267">
        <v>1</v>
      </c>
      <c r="K267">
        <v>1</v>
      </c>
      <c r="L267">
        <v>0</v>
      </c>
      <c r="M26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67" s="5" cm="1">
        <f t="array" ref="N267">MAX(IF((ProjectInfoTable[ProjectName]=ContinuousStatsTable[[#This Row],[ProjectName]]),(ProjectInfoTable[ProjectName]=ContinuousStatsTable[[#This Row],[ProjectName]])*ProjectInfoTable[NumberOfReplications]))</f>
        <v>50</v>
      </c>
      <c r="O267" s="5" cm="1">
        <f t="array" ref="O267">IFERROR(AVERAGE(IF((ContinuousStatsTable[GroupByKey]=ContinuousStatsTable[[#This Row],[GroupByKey]]),(ContinuousStatsTable[GroupByKey]=ContinuousStatsTable[[#This Row],[GroupByKey]])*ContinuousStatsTable[Average])),0)</f>
        <v>1</v>
      </c>
      <c r="P267" s="5" cm="1">
        <f t="array" ref="P267">IFERROR(_xlfn.STDEV.S(IF((ContinuousStatsTable[GroupByKey]=ContinuousStatsTable[[#This Row],[GroupByKey]]),(ContinuousStatsTable[GroupByKey]=ContinuousStatsTable[[#This Row],[GroupByKey]])*ContinuousStatsTable[Average])),0)</f>
        <v>0</v>
      </c>
      <c r="Q267" s="5" cm="1">
        <f t="array" ref="Q267">MAX(IF((ProjectInfoTable[ProjectName]=ContinuousStatsTable[[#This Row],[ProjectName]]),(ProjectInfoTable[ProjectName]=ContinuousStatsTable[[#This Row],[ProjectName]])*ProjectInfoTable[ConfidenceInterval]))</f>
        <v>0.95</v>
      </c>
      <c r="R2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7" s="5" cm="1">
        <f t="array" ref="S267">MIN(IF((ContinuousStatsTable[GroupByKey]=ContinuousStatsTable[[#This Row],[GroupByKey]]),(ContinuousStatsTable[GroupByKey]=ContinuousStatsTable[[#This Row],[GroupByKey]])*ContinuousStatsTable[Average]))</f>
        <v>1</v>
      </c>
      <c r="T267" s="5" cm="1">
        <f t="array" ref="T267">MAX(IF((ContinuousStatsTable[GroupByKey]=ContinuousStatsTable[[#This Row],[GroupByKey]]),(ContinuousStatsTable[GroupByKey]=ContinuousStatsTable[[#This Row],[GroupByKey]])*ContinuousStatsTable[Average]))</f>
        <v>1</v>
      </c>
      <c r="U267" s="5">
        <f>IF((ContinuousStatsTable[[#This Row],[RepsRequested]]&gt;1),ContinuousStatsTable[[#This Row],[HalfWidth]],ContinuousStatsTable[[#This Row],[BatchMeansHalfWidth]])</f>
        <v>0</v>
      </c>
    </row>
    <row r="268" spans="1:21" x14ac:dyDescent="0.25">
      <c r="A268" t="s">
        <v>68</v>
      </c>
      <c r="B268" t="s">
        <v>70</v>
      </c>
      <c r="C268">
        <v>21</v>
      </c>
      <c r="D268" t="s">
        <v>108</v>
      </c>
      <c r="E268" t="s">
        <v>104</v>
      </c>
      <c r="F268" t="s">
        <v>105</v>
      </c>
      <c r="G268">
        <v>0.81404857622267901</v>
      </c>
      <c r="H268">
        <v>3.4536572382928198E-2</v>
      </c>
      <c r="I268">
        <v>0</v>
      </c>
      <c r="J268">
        <v>1</v>
      </c>
      <c r="K268">
        <v>1</v>
      </c>
      <c r="L268">
        <v>0</v>
      </c>
      <c r="M26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68" s="5" cm="1">
        <f t="array" ref="N268">MAX(IF((ProjectInfoTable[ProjectName]=ContinuousStatsTable[[#This Row],[ProjectName]]),(ProjectInfoTable[ProjectName]=ContinuousStatsTable[[#This Row],[ProjectName]])*ProjectInfoTable[NumberOfReplications]))</f>
        <v>50</v>
      </c>
      <c r="O268" s="5" cm="1">
        <f t="array" ref="O268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268" s="5" cm="1">
        <f t="array" ref="P268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268" s="5" cm="1">
        <f t="array" ref="Q268">MAX(IF((ProjectInfoTable[ProjectName]=ContinuousStatsTable[[#This Row],[ProjectName]]),(ProjectInfoTable[ProjectName]=ContinuousStatsTable[[#This Row],[ProjectName]])*ProjectInfoTable[ConfidenceInterval]))</f>
        <v>0.95</v>
      </c>
      <c r="R2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268" s="5" cm="1">
        <f t="array" ref="S268">MIN(IF((ContinuousStatsTable[GroupByKey]=ContinuousStatsTable[[#This Row],[GroupByKey]]),(ContinuousStatsTable[GroupByKey]=ContinuousStatsTable[[#This Row],[GroupByKey]])*ContinuousStatsTable[Average]))</f>
        <v>0.79765986915169196</v>
      </c>
      <c r="T268" s="5" cm="1">
        <f t="array" ref="T268">MAX(IF((ContinuousStatsTable[GroupByKey]=ContinuousStatsTable[[#This Row],[GroupByKey]]),(ContinuousStatsTable[GroupByKey]=ContinuousStatsTable[[#This Row],[GroupByKey]])*ContinuousStatsTable[Average]))</f>
        <v>0.86520865024807903</v>
      </c>
      <c r="U268" s="5">
        <f>IF((ContinuousStatsTable[[#This Row],[RepsRequested]]&gt;1),ContinuousStatsTable[[#This Row],[HalfWidth]],ContinuousStatsTable[[#This Row],[BatchMeansHalfWidth]])</f>
        <v>4.6132915210358458E-3</v>
      </c>
    </row>
    <row r="269" spans="1:21" x14ac:dyDescent="0.25">
      <c r="A269" t="s">
        <v>68</v>
      </c>
      <c r="B269" t="s">
        <v>70</v>
      </c>
      <c r="C269">
        <v>21</v>
      </c>
      <c r="D269" t="s">
        <v>108</v>
      </c>
      <c r="E269" t="s">
        <v>106</v>
      </c>
      <c r="F269" t="s">
        <v>105</v>
      </c>
      <c r="G269">
        <v>2.4421457286680401</v>
      </c>
      <c r="H269">
        <v>0.103609717148785</v>
      </c>
      <c r="I269">
        <v>0</v>
      </c>
      <c r="J269">
        <v>3</v>
      </c>
      <c r="K269">
        <v>3</v>
      </c>
      <c r="L269">
        <v>0</v>
      </c>
      <c r="M26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69" s="5" cm="1">
        <f t="array" ref="N269">MAX(IF((ProjectInfoTable[ProjectName]=ContinuousStatsTable[[#This Row],[ProjectName]]),(ProjectInfoTable[ProjectName]=ContinuousStatsTable[[#This Row],[ProjectName]])*ProjectInfoTable[NumberOfReplications]))</f>
        <v>50</v>
      </c>
      <c r="O269" s="5" cm="1">
        <f t="array" ref="O269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269" s="5" cm="1">
        <f t="array" ref="P269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269" s="5" cm="1">
        <f t="array" ref="Q269">MAX(IF((ProjectInfoTable[ProjectName]=ContinuousStatsTable[[#This Row],[ProjectName]]),(ProjectInfoTable[ProjectName]=ContinuousStatsTable[[#This Row],[ProjectName]])*ProjectInfoTable[ConfidenceInterval]))</f>
        <v>0.95</v>
      </c>
      <c r="R2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269" s="5" cm="1">
        <f t="array" ref="S269">MIN(IF((ContinuousStatsTable[GroupByKey]=ContinuousStatsTable[[#This Row],[GroupByKey]]),(ContinuousStatsTable[GroupByKey]=ContinuousStatsTable[[#This Row],[GroupByKey]])*ContinuousStatsTable[Average]))</f>
        <v>2.39297960745508</v>
      </c>
      <c r="T269" s="5" cm="1">
        <f t="array" ref="T269">MAX(IF((ContinuousStatsTable[GroupByKey]=ContinuousStatsTable[[#This Row],[GroupByKey]]),(ContinuousStatsTable[GroupByKey]=ContinuousStatsTable[[#This Row],[GroupByKey]])*ContinuousStatsTable[Average]))</f>
        <v>2.5956259507442399</v>
      </c>
      <c r="U269" s="5">
        <f>IF((ContinuousStatsTable[[#This Row],[RepsRequested]]&gt;1),ContinuousStatsTable[[#This Row],[HalfWidth]],ContinuousStatsTable[[#This Row],[BatchMeansHalfWidth]])</f>
        <v>1.3839874563107367E-2</v>
      </c>
    </row>
    <row r="270" spans="1:21" x14ac:dyDescent="0.25">
      <c r="A270" t="s">
        <v>68</v>
      </c>
      <c r="B270" t="s">
        <v>70</v>
      </c>
      <c r="C270">
        <v>21</v>
      </c>
      <c r="D270" t="s">
        <v>108</v>
      </c>
      <c r="E270" t="s">
        <v>107</v>
      </c>
      <c r="F270" t="s">
        <v>105</v>
      </c>
      <c r="G270">
        <v>3</v>
      </c>
      <c r="H270">
        <v>2E+20</v>
      </c>
      <c r="I270">
        <v>3</v>
      </c>
      <c r="J270">
        <v>3</v>
      </c>
      <c r="K270">
        <v>3</v>
      </c>
      <c r="L270">
        <v>0</v>
      </c>
      <c r="M27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70" s="5" cm="1">
        <f t="array" ref="N270">MAX(IF((ProjectInfoTable[ProjectName]=ContinuousStatsTable[[#This Row],[ProjectName]]),(ProjectInfoTable[ProjectName]=ContinuousStatsTable[[#This Row],[ProjectName]])*ProjectInfoTable[NumberOfReplications]))</f>
        <v>50</v>
      </c>
      <c r="O270" s="5" cm="1">
        <f t="array" ref="O270">IFERROR(AVERAGE(IF((ContinuousStatsTable[GroupByKey]=ContinuousStatsTable[[#This Row],[GroupByKey]]),(ContinuousStatsTable[GroupByKey]=ContinuousStatsTable[[#This Row],[GroupByKey]])*ContinuousStatsTable[Average])),0)</f>
        <v>3</v>
      </c>
      <c r="P270" s="5" cm="1">
        <f t="array" ref="P270">IFERROR(_xlfn.STDEV.S(IF((ContinuousStatsTable[GroupByKey]=ContinuousStatsTable[[#This Row],[GroupByKey]]),(ContinuousStatsTable[GroupByKey]=ContinuousStatsTable[[#This Row],[GroupByKey]])*ContinuousStatsTable[Average])),0)</f>
        <v>0</v>
      </c>
      <c r="Q270" s="5" cm="1">
        <f t="array" ref="Q270">MAX(IF((ProjectInfoTable[ProjectName]=ContinuousStatsTable[[#This Row],[ProjectName]]),(ProjectInfoTable[ProjectName]=ContinuousStatsTable[[#This Row],[ProjectName]])*ProjectInfoTable[ConfidenceInterval]))</f>
        <v>0.95</v>
      </c>
      <c r="R2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0" s="5" cm="1">
        <f t="array" ref="S270">MIN(IF((ContinuousStatsTable[GroupByKey]=ContinuousStatsTable[[#This Row],[GroupByKey]]),(ContinuousStatsTable[GroupByKey]=ContinuousStatsTable[[#This Row],[GroupByKey]])*ContinuousStatsTable[Average]))</f>
        <v>3</v>
      </c>
      <c r="T270" s="5" cm="1">
        <f t="array" ref="T270">MAX(IF((ContinuousStatsTable[GroupByKey]=ContinuousStatsTable[[#This Row],[GroupByKey]]),(ContinuousStatsTable[GroupByKey]=ContinuousStatsTable[[#This Row],[GroupByKey]])*ContinuousStatsTable[Average]))</f>
        <v>3</v>
      </c>
      <c r="U270" s="5">
        <f>IF((ContinuousStatsTable[[#This Row],[RepsRequested]]&gt;1),ContinuousStatsTable[[#This Row],[HalfWidth]],ContinuousStatsTable[[#This Row],[BatchMeansHalfWidth]])</f>
        <v>0</v>
      </c>
    </row>
    <row r="271" spans="1:21" x14ac:dyDescent="0.25">
      <c r="A271" t="s">
        <v>68</v>
      </c>
      <c r="B271" t="s">
        <v>70</v>
      </c>
      <c r="C271">
        <v>21</v>
      </c>
      <c r="D271" t="s">
        <v>100</v>
      </c>
      <c r="E271" t="s">
        <v>101</v>
      </c>
      <c r="F271" t="s">
        <v>81</v>
      </c>
      <c r="G271">
        <v>0.161429200257377</v>
      </c>
      <c r="H271">
        <v>2E+20</v>
      </c>
      <c r="I271">
        <v>0</v>
      </c>
      <c r="J271">
        <v>3</v>
      </c>
      <c r="K271">
        <v>0</v>
      </c>
      <c r="L271">
        <v>0</v>
      </c>
      <c r="M271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71" s="5" cm="1">
        <f t="array" ref="N271">MAX(IF((ProjectInfoTable[ProjectName]=ContinuousStatsTable[[#This Row],[ProjectName]]),(ProjectInfoTable[ProjectName]=ContinuousStatsTable[[#This Row],[ProjectName]])*ProjectInfoTable[NumberOfReplications]))</f>
        <v>50</v>
      </c>
      <c r="O271" s="5" cm="1">
        <f t="array" ref="O271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271" s="5" cm="1">
        <f t="array" ref="P271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271" s="5" cm="1">
        <f t="array" ref="Q271">MAX(IF((ProjectInfoTable[ProjectName]=ContinuousStatsTable[[#This Row],[ProjectName]]),(ProjectInfoTable[ProjectName]=ContinuousStatsTable[[#This Row],[ProjectName]])*ProjectInfoTable[ConfidenceInterval]))</f>
        <v>0.95</v>
      </c>
      <c r="R2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271" s="5" cm="1">
        <f t="array" ref="S271">MIN(IF((ContinuousStatsTable[GroupByKey]=ContinuousStatsTable[[#This Row],[GroupByKey]]),(ContinuousStatsTable[GroupByKey]=ContinuousStatsTable[[#This Row],[GroupByKey]])*ContinuousStatsTable[Average]))</f>
        <v>9.9137644846310199E-2</v>
      </c>
      <c r="T271" s="5" cm="1">
        <f t="array" ref="T271">MAX(IF((ContinuousStatsTable[GroupByKey]=ContinuousStatsTable[[#This Row],[GroupByKey]]),(ContinuousStatsTable[GroupByKey]=ContinuousStatsTable[[#This Row],[GroupByKey]])*ContinuousStatsTable[Average]))</f>
        <v>0.36895369110857401</v>
      </c>
      <c r="U271" s="5">
        <f>IF((ContinuousStatsTable[[#This Row],[RepsRequested]]&gt;1),ContinuousStatsTable[[#This Row],[HalfWidth]],ContinuousStatsTable[[#This Row],[BatchMeansHalfWidth]])</f>
        <v>1.3334817194682118E-2</v>
      </c>
    </row>
    <row r="272" spans="1:21" x14ac:dyDescent="0.25">
      <c r="A272" t="s">
        <v>68</v>
      </c>
      <c r="B272" t="s">
        <v>70</v>
      </c>
      <c r="C272">
        <v>21</v>
      </c>
      <c r="D272" t="s">
        <v>109</v>
      </c>
      <c r="E272" t="s">
        <v>104</v>
      </c>
      <c r="F272" t="s">
        <v>105</v>
      </c>
      <c r="G272">
        <v>0.77276252957277902</v>
      </c>
      <c r="H272">
        <v>3.1899002600354498E-2</v>
      </c>
      <c r="I272">
        <v>0</v>
      </c>
      <c r="J272">
        <v>1</v>
      </c>
      <c r="K272">
        <v>1</v>
      </c>
      <c r="L272">
        <v>0</v>
      </c>
      <c r="M272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72" s="5" cm="1">
        <f t="array" ref="N272">MAX(IF((ProjectInfoTable[ProjectName]=ContinuousStatsTable[[#This Row],[ProjectName]]),(ProjectInfoTable[ProjectName]=ContinuousStatsTable[[#This Row],[ProjectName]])*ProjectInfoTable[NumberOfReplications]))</f>
        <v>50</v>
      </c>
      <c r="O272" s="5" cm="1">
        <f t="array" ref="O272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272" s="5" cm="1">
        <f t="array" ref="P272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272" s="5" cm="1">
        <f t="array" ref="Q272">MAX(IF((ProjectInfoTable[ProjectName]=ContinuousStatsTable[[#This Row],[ProjectName]]),(ProjectInfoTable[ProjectName]=ContinuousStatsTable[[#This Row],[ProjectName]])*ProjectInfoTable[ConfidenceInterval]))</f>
        <v>0.95</v>
      </c>
      <c r="R2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272" s="5" cm="1">
        <f t="array" ref="S272">MIN(IF((ContinuousStatsTable[GroupByKey]=ContinuousStatsTable[[#This Row],[GroupByKey]]),(ContinuousStatsTable[GroupByKey]=ContinuousStatsTable[[#This Row],[GroupByKey]])*ContinuousStatsTable[Average]))</f>
        <v>0.75076558501961799</v>
      </c>
      <c r="T272" s="5" cm="1">
        <f t="array" ref="T272">MAX(IF((ContinuousStatsTable[GroupByKey]=ContinuousStatsTable[[#This Row],[GroupByKey]]),(ContinuousStatsTable[GroupByKey]=ContinuousStatsTable[[#This Row],[GroupByKey]])*ContinuousStatsTable[Average]))</f>
        <v>0.80927528725051701</v>
      </c>
      <c r="U272" s="5">
        <f>IF((ContinuousStatsTable[[#This Row],[RepsRequested]]&gt;1),ContinuousStatsTable[[#This Row],[HalfWidth]],ContinuousStatsTable[[#This Row],[BatchMeansHalfWidth]])</f>
        <v>4.4075088480020263E-3</v>
      </c>
    </row>
    <row r="273" spans="1:21" x14ac:dyDescent="0.25">
      <c r="A273" t="s">
        <v>68</v>
      </c>
      <c r="B273" t="s">
        <v>70</v>
      </c>
      <c r="C273">
        <v>21</v>
      </c>
      <c r="D273" t="s">
        <v>109</v>
      </c>
      <c r="E273" t="s">
        <v>106</v>
      </c>
      <c r="F273" t="s">
        <v>105</v>
      </c>
      <c r="G273">
        <v>1.54552505914556</v>
      </c>
      <c r="H273">
        <v>6.3798005200708996E-2</v>
      </c>
      <c r="I273">
        <v>0</v>
      </c>
      <c r="J273">
        <v>2</v>
      </c>
      <c r="K273">
        <v>2</v>
      </c>
      <c r="L273">
        <v>0</v>
      </c>
      <c r="M273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73" s="5" cm="1">
        <f t="array" ref="N273">MAX(IF((ProjectInfoTable[ProjectName]=ContinuousStatsTable[[#This Row],[ProjectName]]),(ProjectInfoTable[ProjectName]=ContinuousStatsTable[[#This Row],[ProjectName]])*ProjectInfoTable[NumberOfReplications]))</f>
        <v>50</v>
      </c>
      <c r="O273" s="5" cm="1">
        <f t="array" ref="O273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273" s="5" cm="1">
        <f t="array" ref="P273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273" s="5" cm="1">
        <f t="array" ref="Q273">MAX(IF((ProjectInfoTable[ProjectName]=ContinuousStatsTable[[#This Row],[ProjectName]]),(ProjectInfoTable[ProjectName]=ContinuousStatsTable[[#This Row],[ProjectName]])*ProjectInfoTable[ConfidenceInterval]))</f>
        <v>0.95</v>
      </c>
      <c r="R2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273" s="5" cm="1">
        <f t="array" ref="S273">MIN(IF((ContinuousStatsTable[GroupByKey]=ContinuousStatsTable[[#This Row],[GroupByKey]]),(ContinuousStatsTable[GroupByKey]=ContinuousStatsTable[[#This Row],[GroupByKey]])*ContinuousStatsTable[Average]))</f>
        <v>1.50153117003924</v>
      </c>
      <c r="T273" s="5" cm="1">
        <f t="array" ref="T273">MAX(IF((ContinuousStatsTable[GroupByKey]=ContinuousStatsTable[[#This Row],[GroupByKey]]),(ContinuousStatsTable[GroupByKey]=ContinuousStatsTable[[#This Row],[GroupByKey]])*ContinuousStatsTable[Average]))</f>
        <v>1.61855057450103</v>
      </c>
      <c r="U273" s="5">
        <f>IF((ContinuousStatsTable[[#This Row],[RepsRequested]]&gt;1),ContinuousStatsTable[[#This Row],[HalfWidth]],ContinuousStatsTable[[#This Row],[BatchMeansHalfWidth]])</f>
        <v>8.8150176960040336E-3</v>
      </c>
    </row>
    <row r="274" spans="1:21" x14ac:dyDescent="0.25">
      <c r="A274" t="s">
        <v>68</v>
      </c>
      <c r="B274" t="s">
        <v>70</v>
      </c>
      <c r="C274">
        <v>21</v>
      </c>
      <c r="D274" t="s">
        <v>109</v>
      </c>
      <c r="E274" t="s">
        <v>107</v>
      </c>
      <c r="F274" t="s">
        <v>105</v>
      </c>
      <c r="G274">
        <v>2</v>
      </c>
      <c r="H274">
        <v>2E+20</v>
      </c>
      <c r="I274">
        <v>2</v>
      </c>
      <c r="J274">
        <v>2</v>
      </c>
      <c r="K274">
        <v>2</v>
      </c>
      <c r="L274">
        <v>0</v>
      </c>
      <c r="M274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74" s="5" cm="1">
        <f t="array" ref="N274">MAX(IF((ProjectInfoTable[ProjectName]=ContinuousStatsTable[[#This Row],[ProjectName]]),(ProjectInfoTable[ProjectName]=ContinuousStatsTable[[#This Row],[ProjectName]])*ProjectInfoTable[NumberOfReplications]))</f>
        <v>50</v>
      </c>
      <c r="O274" s="5" cm="1">
        <f t="array" ref="O274">IFERROR(AVERAGE(IF((ContinuousStatsTable[GroupByKey]=ContinuousStatsTable[[#This Row],[GroupByKey]]),(ContinuousStatsTable[GroupByKey]=ContinuousStatsTable[[#This Row],[GroupByKey]])*ContinuousStatsTable[Average])),0)</f>
        <v>2</v>
      </c>
      <c r="P274" s="5" cm="1">
        <f t="array" ref="P274">IFERROR(_xlfn.STDEV.S(IF((ContinuousStatsTable[GroupByKey]=ContinuousStatsTable[[#This Row],[GroupByKey]]),(ContinuousStatsTable[GroupByKey]=ContinuousStatsTable[[#This Row],[GroupByKey]])*ContinuousStatsTable[Average])),0)</f>
        <v>0</v>
      </c>
      <c r="Q274" s="5" cm="1">
        <f t="array" ref="Q274">MAX(IF((ProjectInfoTable[ProjectName]=ContinuousStatsTable[[#This Row],[ProjectName]]),(ProjectInfoTable[ProjectName]=ContinuousStatsTable[[#This Row],[ProjectName]])*ProjectInfoTable[ConfidenceInterval]))</f>
        <v>0.95</v>
      </c>
      <c r="R2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4" s="5" cm="1">
        <f t="array" ref="S274">MIN(IF((ContinuousStatsTable[GroupByKey]=ContinuousStatsTable[[#This Row],[GroupByKey]]),(ContinuousStatsTable[GroupByKey]=ContinuousStatsTable[[#This Row],[GroupByKey]])*ContinuousStatsTable[Average]))</f>
        <v>2</v>
      </c>
      <c r="T274" s="5" cm="1">
        <f t="array" ref="T274">MAX(IF((ContinuousStatsTable[GroupByKey]=ContinuousStatsTable[[#This Row],[GroupByKey]]),(ContinuousStatsTable[GroupByKey]=ContinuousStatsTable[[#This Row],[GroupByKey]])*ContinuousStatsTable[Average]))</f>
        <v>2</v>
      </c>
      <c r="U274" s="5">
        <f>IF((ContinuousStatsTable[[#This Row],[RepsRequested]]&gt;1),ContinuousStatsTable[[#This Row],[HalfWidth]],ContinuousStatsTable[[#This Row],[BatchMeansHalfWidth]])</f>
        <v>0</v>
      </c>
    </row>
    <row r="275" spans="1:21" x14ac:dyDescent="0.25">
      <c r="A275" t="s">
        <v>68</v>
      </c>
      <c r="B275" t="s">
        <v>70</v>
      </c>
      <c r="C275">
        <v>22</v>
      </c>
      <c r="D275" t="s">
        <v>79</v>
      </c>
      <c r="E275" t="s">
        <v>101</v>
      </c>
      <c r="F275" t="s">
        <v>81</v>
      </c>
      <c r="G275">
        <v>6.1374255623245196E-3</v>
      </c>
      <c r="H275">
        <v>2E+20</v>
      </c>
      <c r="I275">
        <v>0</v>
      </c>
      <c r="J275">
        <v>1</v>
      </c>
      <c r="K275">
        <v>0</v>
      </c>
      <c r="L275">
        <v>0</v>
      </c>
      <c r="M275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75" s="5" cm="1">
        <f t="array" ref="N275">MAX(IF((ProjectInfoTable[ProjectName]=ContinuousStatsTable[[#This Row],[ProjectName]]),(ProjectInfoTable[ProjectName]=ContinuousStatsTable[[#This Row],[ProjectName]])*ProjectInfoTable[NumberOfReplications]))</f>
        <v>50</v>
      </c>
      <c r="O275" s="5" cm="1">
        <f t="array" ref="O275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275" s="5" cm="1">
        <f t="array" ref="P275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275" s="5" cm="1">
        <f t="array" ref="Q275">MAX(IF((ProjectInfoTable[ProjectName]=ContinuousStatsTable[[#This Row],[ProjectName]]),(ProjectInfoTable[ProjectName]=ContinuousStatsTable[[#This Row],[ProjectName]])*ProjectInfoTable[ConfidenceInterval]))</f>
        <v>0.95</v>
      </c>
      <c r="R2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275" s="5" cm="1">
        <f t="array" ref="S275">MIN(IF((ContinuousStatsTable[GroupByKey]=ContinuousStatsTable[[#This Row],[GroupByKey]]),(ContinuousStatsTable[GroupByKey]=ContinuousStatsTable[[#This Row],[GroupByKey]])*ContinuousStatsTable[Average]))</f>
        <v>1.4504144806982299E-4</v>
      </c>
      <c r="T275" s="5" cm="1">
        <f t="array" ref="T275">MAX(IF((ContinuousStatsTable[GroupByKey]=ContinuousStatsTable[[#This Row],[GroupByKey]]),(ContinuousStatsTable[GroupByKey]=ContinuousStatsTable[[#This Row],[GroupByKey]])*ContinuousStatsTable[Average]))</f>
        <v>2.1326113129299901E-2</v>
      </c>
      <c r="U275" s="5">
        <f>IF((ContinuousStatsTable[[#This Row],[RepsRequested]]&gt;1),ContinuousStatsTable[[#This Row],[HalfWidth]],ContinuousStatsTable[[#This Row],[BatchMeansHalfWidth]])</f>
        <v>1.2980086891140777E-3</v>
      </c>
    </row>
    <row r="276" spans="1:21" x14ac:dyDescent="0.25">
      <c r="A276" t="s">
        <v>68</v>
      </c>
      <c r="B276" t="s">
        <v>70</v>
      </c>
      <c r="C276">
        <v>22</v>
      </c>
      <c r="D276" t="s">
        <v>84</v>
      </c>
      <c r="E276" t="s">
        <v>101</v>
      </c>
      <c r="F276" t="s">
        <v>81</v>
      </c>
      <c r="G276">
        <v>6.6077885153594598E-2</v>
      </c>
      <c r="H276">
        <v>2E+20</v>
      </c>
      <c r="I276">
        <v>0</v>
      </c>
      <c r="J276">
        <v>2</v>
      </c>
      <c r="K276">
        <v>0</v>
      </c>
      <c r="L276">
        <v>0</v>
      </c>
      <c r="M276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76" s="5" cm="1">
        <f t="array" ref="N276">MAX(IF((ProjectInfoTable[ProjectName]=ContinuousStatsTable[[#This Row],[ProjectName]]),(ProjectInfoTable[ProjectName]=ContinuousStatsTable[[#This Row],[ProjectName]])*ProjectInfoTable[NumberOfReplications]))</f>
        <v>50</v>
      </c>
      <c r="O276" s="5" cm="1">
        <f t="array" ref="O276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276" s="5" cm="1">
        <f t="array" ref="P276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276" s="5" cm="1">
        <f t="array" ref="Q276">MAX(IF((ProjectInfoTable[ProjectName]=ContinuousStatsTable[[#This Row],[ProjectName]]),(ProjectInfoTable[ProjectName]=ContinuousStatsTable[[#This Row],[ProjectName]])*ProjectInfoTable[ConfidenceInterval]))</f>
        <v>0.95</v>
      </c>
      <c r="R2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276" s="5" cm="1">
        <f t="array" ref="S276">MIN(IF((ContinuousStatsTable[GroupByKey]=ContinuousStatsTable[[#This Row],[GroupByKey]]),(ContinuousStatsTable[GroupByKey]=ContinuousStatsTable[[#This Row],[GroupByKey]])*ContinuousStatsTable[Average]))</f>
        <v>2.9159454357356899E-2</v>
      </c>
      <c r="T276" s="5" cm="1">
        <f t="array" ref="T276">MAX(IF((ContinuousStatsTable[GroupByKey]=ContinuousStatsTable[[#This Row],[GroupByKey]]),(ContinuousStatsTable[GroupByKey]=ContinuousStatsTable[[#This Row],[GroupByKey]])*ContinuousStatsTable[Average]))</f>
        <v>0.14757504287835599</v>
      </c>
      <c r="U276" s="5">
        <f>IF((ContinuousStatsTable[[#This Row],[RepsRequested]]&gt;1),ContinuousStatsTable[[#This Row],[HalfWidth]],ContinuousStatsTable[[#This Row],[BatchMeansHalfWidth]])</f>
        <v>7.2842344795549423E-3</v>
      </c>
    </row>
    <row r="277" spans="1:21" x14ac:dyDescent="0.25">
      <c r="A277" t="s">
        <v>68</v>
      </c>
      <c r="B277" t="s">
        <v>70</v>
      </c>
      <c r="C277">
        <v>22</v>
      </c>
      <c r="D277" t="s">
        <v>85</v>
      </c>
      <c r="E277" t="s">
        <v>102</v>
      </c>
      <c r="F277" t="s">
        <v>87</v>
      </c>
      <c r="G277">
        <v>2.6759615682276201</v>
      </c>
      <c r="H277">
        <v>0.159586397802923</v>
      </c>
      <c r="I277">
        <v>0</v>
      </c>
      <c r="J277">
        <v>5</v>
      </c>
      <c r="K277">
        <v>3</v>
      </c>
      <c r="L277">
        <v>0</v>
      </c>
      <c r="M277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77" s="5" cm="1">
        <f t="array" ref="N277">MAX(IF((ProjectInfoTable[ProjectName]=ContinuousStatsTable[[#This Row],[ProjectName]]),(ProjectInfoTable[ProjectName]=ContinuousStatsTable[[#This Row],[ProjectName]])*ProjectInfoTable[NumberOfReplications]))</f>
        <v>50</v>
      </c>
      <c r="O277" s="5" cm="1">
        <f t="array" ref="O277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277" s="5" cm="1">
        <f t="array" ref="P277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277" s="5" cm="1">
        <f t="array" ref="Q277">MAX(IF((ProjectInfoTable[ProjectName]=ContinuousStatsTable[[#This Row],[ProjectName]]),(ProjectInfoTable[ProjectName]=ContinuousStatsTable[[#This Row],[ProjectName]])*ProjectInfoTable[ConfidenceInterval]))</f>
        <v>0.95</v>
      </c>
      <c r="R2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277" s="5" cm="1">
        <f t="array" ref="S277">MIN(IF((ContinuousStatsTable[GroupByKey]=ContinuousStatsTable[[#This Row],[GroupByKey]]),(ContinuousStatsTable[GroupByKey]=ContinuousStatsTable[[#This Row],[GroupByKey]])*ContinuousStatsTable[Average]))</f>
        <v>2.5364145931977098</v>
      </c>
      <c r="T277" s="5" cm="1">
        <f t="array" ref="T277">MAX(IF((ContinuousStatsTable[GroupByKey]=ContinuousStatsTable[[#This Row],[GroupByKey]]),(ContinuousStatsTable[GroupByKey]=ContinuousStatsTable[[#This Row],[GroupByKey]])*ContinuousStatsTable[Average]))</f>
        <v>3.0583425338020498</v>
      </c>
      <c r="U277" s="5">
        <f>IF((ContinuousStatsTable[[#This Row],[RepsRequested]]&gt;1),ContinuousStatsTable[[#This Row],[HalfWidth]],ContinuousStatsTable[[#This Row],[BatchMeansHalfWidth]])</f>
        <v>3.1226073401865992E-2</v>
      </c>
    </row>
    <row r="278" spans="1:21" x14ac:dyDescent="0.25">
      <c r="A278" t="s">
        <v>68</v>
      </c>
      <c r="B278" t="s">
        <v>70</v>
      </c>
      <c r="C278">
        <v>22</v>
      </c>
      <c r="D278" t="s">
        <v>103</v>
      </c>
      <c r="E278" t="s">
        <v>104</v>
      </c>
      <c r="F278" t="s">
        <v>105</v>
      </c>
      <c r="G278">
        <v>0</v>
      </c>
      <c r="H278">
        <v>2E+20</v>
      </c>
      <c r="I278">
        <v>0</v>
      </c>
      <c r="J278">
        <v>0</v>
      </c>
      <c r="K278">
        <v>0</v>
      </c>
      <c r="L278">
        <v>0</v>
      </c>
      <c r="M278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78" s="5" cm="1">
        <f t="array" ref="N278">MAX(IF((ProjectInfoTable[ProjectName]=ContinuousStatsTable[[#This Row],[ProjectName]]),(ProjectInfoTable[ProjectName]=ContinuousStatsTable[[#This Row],[ProjectName]])*ProjectInfoTable[NumberOfReplications]))</f>
        <v>50</v>
      </c>
      <c r="O278" s="5" cm="1">
        <f t="array" ref="O278">IFERROR(AVERAGE(IF((ContinuousStatsTable[GroupByKey]=ContinuousStatsTable[[#This Row],[GroupByKey]]),(ContinuousStatsTable[GroupByKey]=ContinuousStatsTable[[#This Row],[GroupByKey]])*ContinuousStatsTable[Average])),0)</f>
        <v>0</v>
      </c>
      <c r="P278" s="5" cm="1">
        <f t="array" ref="P278">IFERROR(_xlfn.STDEV.S(IF((ContinuousStatsTable[GroupByKey]=ContinuousStatsTable[[#This Row],[GroupByKey]]),(ContinuousStatsTable[GroupByKey]=ContinuousStatsTable[[#This Row],[GroupByKey]])*ContinuousStatsTable[Average])),0)</f>
        <v>0</v>
      </c>
      <c r="Q278" s="5" cm="1">
        <f t="array" ref="Q278">MAX(IF((ProjectInfoTable[ProjectName]=ContinuousStatsTable[[#This Row],[ProjectName]]),(ProjectInfoTable[ProjectName]=ContinuousStatsTable[[#This Row],[ProjectName]])*ProjectInfoTable[ConfidenceInterval]))</f>
        <v>0.95</v>
      </c>
      <c r="R2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8" s="5" cm="1">
        <f t="array" ref="S278">MIN(IF((ContinuousStatsTable[GroupByKey]=ContinuousStatsTable[[#This Row],[GroupByKey]]),(ContinuousStatsTable[GroupByKey]=ContinuousStatsTable[[#This Row],[GroupByKey]])*ContinuousStatsTable[Average]))</f>
        <v>0</v>
      </c>
      <c r="T278" s="5" cm="1">
        <f t="array" ref="T278">MAX(IF((ContinuousStatsTable[GroupByKey]=ContinuousStatsTable[[#This Row],[GroupByKey]]),(ContinuousStatsTable[GroupByKey]=ContinuousStatsTable[[#This Row],[GroupByKey]])*ContinuousStatsTable[Average]))</f>
        <v>0</v>
      </c>
      <c r="U278" s="5">
        <f>IF((ContinuousStatsTable[[#This Row],[RepsRequested]]&gt;1),ContinuousStatsTable[[#This Row],[HalfWidth]],ContinuousStatsTable[[#This Row],[BatchMeansHalfWidth]])</f>
        <v>0</v>
      </c>
    </row>
    <row r="279" spans="1:21" x14ac:dyDescent="0.25">
      <c r="A279" t="s">
        <v>68</v>
      </c>
      <c r="B279" t="s">
        <v>70</v>
      </c>
      <c r="C279">
        <v>22</v>
      </c>
      <c r="D279" t="s">
        <v>103</v>
      </c>
      <c r="E279" t="s">
        <v>106</v>
      </c>
      <c r="F279" t="s">
        <v>105</v>
      </c>
      <c r="G279">
        <v>0</v>
      </c>
      <c r="H279">
        <v>2E+20</v>
      </c>
      <c r="I279">
        <v>0</v>
      </c>
      <c r="J279">
        <v>0</v>
      </c>
      <c r="K279">
        <v>0</v>
      </c>
      <c r="L279">
        <v>0</v>
      </c>
      <c r="M27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79" s="5" cm="1">
        <f t="array" ref="N279">MAX(IF((ProjectInfoTable[ProjectName]=ContinuousStatsTable[[#This Row],[ProjectName]]),(ProjectInfoTable[ProjectName]=ContinuousStatsTable[[#This Row],[ProjectName]])*ProjectInfoTable[NumberOfReplications]))</f>
        <v>50</v>
      </c>
      <c r="O279" s="5" cm="1">
        <f t="array" ref="O279">IFERROR(AVERAGE(IF((ContinuousStatsTable[GroupByKey]=ContinuousStatsTable[[#This Row],[GroupByKey]]),(ContinuousStatsTable[GroupByKey]=ContinuousStatsTable[[#This Row],[GroupByKey]])*ContinuousStatsTable[Average])),0)</f>
        <v>0</v>
      </c>
      <c r="P279" s="5" cm="1">
        <f t="array" ref="P279">IFERROR(_xlfn.STDEV.S(IF((ContinuousStatsTable[GroupByKey]=ContinuousStatsTable[[#This Row],[GroupByKey]]),(ContinuousStatsTable[GroupByKey]=ContinuousStatsTable[[#This Row],[GroupByKey]])*ContinuousStatsTable[Average])),0)</f>
        <v>0</v>
      </c>
      <c r="Q279" s="5" cm="1">
        <f t="array" ref="Q279">MAX(IF((ProjectInfoTable[ProjectName]=ContinuousStatsTable[[#This Row],[ProjectName]]),(ProjectInfoTable[ProjectName]=ContinuousStatsTable[[#This Row],[ProjectName]])*ProjectInfoTable[ConfidenceInterval]))</f>
        <v>0.95</v>
      </c>
      <c r="R2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9" s="5" cm="1">
        <f t="array" ref="S279">MIN(IF((ContinuousStatsTable[GroupByKey]=ContinuousStatsTable[[#This Row],[GroupByKey]]),(ContinuousStatsTable[GroupByKey]=ContinuousStatsTable[[#This Row],[GroupByKey]])*ContinuousStatsTable[Average]))</f>
        <v>0</v>
      </c>
      <c r="T279" s="5" cm="1">
        <f t="array" ref="T279">MAX(IF((ContinuousStatsTable[GroupByKey]=ContinuousStatsTable[[#This Row],[GroupByKey]]),(ContinuousStatsTable[GroupByKey]=ContinuousStatsTable[[#This Row],[GroupByKey]])*ContinuousStatsTable[Average]))</f>
        <v>0</v>
      </c>
      <c r="U279" s="5">
        <f>IF((ContinuousStatsTable[[#This Row],[RepsRequested]]&gt;1),ContinuousStatsTable[[#This Row],[HalfWidth]],ContinuousStatsTable[[#This Row],[BatchMeansHalfWidth]])</f>
        <v>0</v>
      </c>
    </row>
    <row r="280" spans="1:21" x14ac:dyDescent="0.25">
      <c r="A280" t="s">
        <v>68</v>
      </c>
      <c r="B280" t="s">
        <v>70</v>
      </c>
      <c r="C280">
        <v>22</v>
      </c>
      <c r="D280" t="s">
        <v>103</v>
      </c>
      <c r="E280" t="s">
        <v>107</v>
      </c>
      <c r="F280" t="s">
        <v>105</v>
      </c>
      <c r="G280">
        <v>1</v>
      </c>
      <c r="H280">
        <v>2E+20</v>
      </c>
      <c r="I280">
        <v>1</v>
      </c>
      <c r="J280">
        <v>1</v>
      </c>
      <c r="K280">
        <v>1</v>
      </c>
      <c r="L280">
        <v>0</v>
      </c>
      <c r="M28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80" s="5" cm="1">
        <f t="array" ref="N280">MAX(IF((ProjectInfoTable[ProjectName]=ContinuousStatsTable[[#This Row],[ProjectName]]),(ProjectInfoTable[ProjectName]=ContinuousStatsTable[[#This Row],[ProjectName]])*ProjectInfoTable[NumberOfReplications]))</f>
        <v>50</v>
      </c>
      <c r="O280" s="5" cm="1">
        <f t="array" ref="O280">IFERROR(AVERAGE(IF((ContinuousStatsTable[GroupByKey]=ContinuousStatsTable[[#This Row],[GroupByKey]]),(ContinuousStatsTable[GroupByKey]=ContinuousStatsTable[[#This Row],[GroupByKey]])*ContinuousStatsTable[Average])),0)</f>
        <v>1</v>
      </c>
      <c r="P280" s="5" cm="1">
        <f t="array" ref="P280">IFERROR(_xlfn.STDEV.S(IF((ContinuousStatsTable[GroupByKey]=ContinuousStatsTable[[#This Row],[GroupByKey]]),(ContinuousStatsTable[GroupByKey]=ContinuousStatsTable[[#This Row],[GroupByKey]])*ContinuousStatsTable[Average])),0)</f>
        <v>0</v>
      </c>
      <c r="Q280" s="5" cm="1">
        <f t="array" ref="Q280">MAX(IF((ProjectInfoTable[ProjectName]=ContinuousStatsTable[[#This Row],[ProjectName]]),(ProjectInfoTable[ProjectName]=ContinuousStatsTable[[#This Row],[ProjectName]])*ProjectInfoTable[ConfidenceInterval]))</f>
        <v>0.95</v>
      </c>
      <c r="R2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0" s="5" cm="1">
        <f t="array" ref="S280">MIN(IF((ContinuousStatsTable[GroupByKey]=ContinuousStatsTable[[#This Row],[GroupByKey]]),(ContinuousStatsTable[GroupByKey]=ContinuousStatsTable[[#This Row],[GroupByKey]])*ContinuousStatsTable[Average]))</f>
        <v>1</v>
      </c>
      <c r="T280" s="5" cm="1">
        <f t="array" ref="T280">MAX(IF((ContinuousStatsTable[GroupByKey]=ContinuousStatsTable[[#This Row],[GroupByKey]]),(ContinuousStatsTable[GroupByKey]=ContinuousStatsTable[[#This Row],[GroupByKey]])*ContinuousStatsTable[Average]))</f>
        <v>1</v>
      </c>
      <c r="U280" s="5">
        <f>IF((ContinuousStatsTable[[#This Row],[RepsRequested]]&gt;1),ContinuousStatsTable[[#This Row],[HalfWidth]],ContinuousStatsTable[[#This Row],[BatchMeansHalfWidth]])</f>
        <v>0</v>
      </c>
    </row>
    <row r="281" spans="1:21" x14ac:dyDescent="0.25">
      <c r="A281" t="s">
        <v>68</v>
      </c>
      <c r="B281" t="s">
        <v>70</v>
      </c>
      <c r="C281">
        <v>22</v>
      </c>
      <c r="D281" t="s">
        <v>108</v>
      </c>
      <c r="E281" t="s">
        <v>104</v>
      </c>
      <c r="F281" t="s">
        <v>105</v>
      </c>
      <c r="G281">
        <v>0.82246273345138599</v>
      </c>
      <c r="H281">
        <v>2.95864936661316E-2</v>
      </c>
      <c r="I281">
        <v>0</v>
      </c>
      <c r="J281">
        <v>1</v>
      </c>
      <c r="K281">
        <v>1</v>
      </c>
      <c r="L281">
        <v>0</v>
      </c>
      <c r="M28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81" s="5" cm="1">
        <f t="array" ref="N281">MAX(IF((ProjectInfoTable[ProjectName]=ContinuousStatsTable[[#This Row],[ProjectName]]),(ProjectInfoTable[ProjectName]=ContinuousStatsTable[[#This Row],[ProjectName]])*ProjectInfoTable[NumberOfReplications]))</f>
        <v>50</v>
      </c>
      <c r="O281" s="5" cm="1">
        <f t="array" ref="O281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281" s="5" cm="1">
        <f t="array" ref="P281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281" s="5" cm="1">
        <f t="array" ref="Q281">MAX(IF((ProjectInfoTable[ProjectName]=ContinuousStatsTable[[#This Row],[ProjectName]]),(ProjectInfoTable[ProjectName]=ContinuousStatsTable[[#This Row],[ProjectName]])*ProjectInfoTable[ConfidenceInterval]))</f>
        <v>0.95</v>
      </c>
      <c r="R2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281" s="5" cm="1">
        <f t="array" ref="S281">MIN(IF((ContinuousStatsTable[GroupByKey]=ContinuousStatsTable[[#This Row],[GroupByKey]]),(ContinuousStatsTable[GroupByKey]=ContinuousStatsTable[[#This Row],[GroupByKey]])*ContinuousStatsTable[Average]))</f>
        <v>0.79765986915169196</v>
      </c>
      <c r="T281" s="5" cm="1">
        <f t="array" ref="T281">MAX(IF((ContinuousStatsTable[GroupByKey]=ContinuousStatsTable[[#This Row],[GroupByKey]]),(ContinuousStatsTable[GroupByKey]=ContinuousStatsTable[[#This Row],[GroupByKey]])*ContinuousStatsTable[Average]))</f>
        <v>0.86520865024807903</v>
      </c>
      <c r="U281" s="5">
        <f>IF((ContinuousStatsTable[[#This Row],[RepsRequested]]&gt;1),ContinuousStatsTable[[#This Row],[HalfWidth]],ContinuousStatsTable[[#This Row],[BatchMeansHalfWidth]])</f>
        <v>4.6132915210358458E-3</v>
      </c>
    </row>
    <row r="282" spans="1:21" x14ac:dyDescent="0.25">
      <c r="A282" t="s">
        <v>68</v>
      </c>
      <c r="B282" t="s">
        <v>70</v>
      </c>
      <c r="C282">
        <v>22</v>
      </c>
      <c r="D282" t="s">
        <v>108</v>
      </c>
      <c r="E282" t="s">
        <v>106</v>
      </c>
      <c r="F282" t="s">
        <v>105</v>
      </c>
      <c r="G282">
        <v>2.4673882003541601</v>
      </c>
      <c r="H282">
        <v>8.8759480998394799E-2</v>
      </c>
      <c r="I282">
        <v>0</v>
      </c>
      <c r="J282">
        <v>3</v>
      </c>
      <c r="K282">
        <v>3</v>
      </c>
      <c r="L282">
        <v>0</v>
      </c>
      <c r="M28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82" s="5" cm="1">
        <f t="array" ref="N282">MAX(IF((ProjectInfoTable[ProjectName]=ContinuousStatsTable[[#This Row],[ProjectName]]),(ProjectInfoTable[ProjectName]=ContinuousStatsTable[[#This Row],[ProjectName]])*ProjectInfoTable[NumberOfReplications]))</f>
        <v>50</v>
      </c>
      <c r="O282" s="5" cm="1">
        <f t="array" ref="O282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282" s="5" cm="1">
        <f t="array" ref="P282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282" s="5" cm="1">
        <f t="array" ref="Q282">MAX(IF((ProjectInfoTable[ProjectName]=ContinuousStatsTable[[#This Row],[ProjectName]]),(ProjectInfoTable[ProjectName]=ContinuousStatsTable[[#This Row],[ProjectName]])*ProjectInfoTable[ConfidenceInterval]))</f>
        <v>0.95</v>
      </c>
      <c r="R2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282" s="5" cm="1">
        <f t="array" ref="S282">MIN(IF((ContinuousStatsTable[GroupByKey]=ContinuousStatsTable[[#This Row],[GroupByKey]]),(ContinuousStatsTable[GroupByKey]=ContinuousStatsTable[[#This Row],[GroupByKey]])*ContinuousStatsTable[Average]))</f>
        <v>2.39297960745508</v>
      </c>
      <c r="T282" s="5" cm="1">
        <f t="array" ref="T282">MAX(IF((ContinuousStatsTable[GroupByKey]=ContinuousStatsTable[[#This Row],[GroupByKey]]),(ContinuousStatsTable[GroupByKey]=ContinuousStatsTable[[#This Row],[GroupByKey]])*ContinuousStatsTable[Average]))</f>
        <v>2.5956259507442399</v>
      </c>
      <c r="U282" s="5">
        <f>IF((ContinuousStatsTable[[#This Row],[RepsRequested]]&gt;1),ContinuousStatsTable[[#This Row],[HalfWidth]],ContinuousStatsTable[[#This Row],[BatchMeansHalfWidth]])</f>
        <v>1.3839874563107367E-2</v>
      </c>
    </row>
    <row r="283" spans="1:21" x14ac:dyDescent="0.25">
      <c r="A283" t="s">
        <v>68</v>
      </c>
      <c r="B283" t="s">
        <v>70</v>
      </c>
      <c r="C283">
        <v>22</v>
      </c>
      <c r="D283" t="s">
        <v>108</v>
      </c>
      <c r="E283" t="s">
        <v>107</v>
      </c>
      <c r="F283" t="s">
        <v>105</v>
      </c>
      <c r="G283">
        <v>3</v>
      </c>
      <c r="H283">
        <v>2E+20</v>
      </c>
      <c r="I283">
        <v>3</v>
      </c>
      <c r="J283">
        <v>3</v>
      </c>
      <c r="K283">
        <v>3</v>
      </c>
      <c r="L283">
        <v>0</v>
      </c>
      <c r="M28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83" s="5" cm="1">
        <f t="array" ref="N283">MAX(IF((ProjectInfoTable[ProjectName]=ContinuousStatsTable[[#This Row],[ProjectName]]),(ProjectInfoTable[ProjectName]=ContinuousStatsTable[[#This Row],[ProjectName]])*ProjectInfoTable[NumberOfReplications]))</f>
        <v>50</v>
      </c>
      <c r="O283" s="5" cm="1">
        <f t="array" ref="O283">IFERROR(AVERAGE(IF((ContinuousStatsTable[GroupByKey]=ContinuousStatsTable[[#This Row],[GroupByKey]]),(ContinuousStatsTable[GroupByKey]=ContinuousStatsTable[[#This Row],[GroupByKey]])*ContinuousStatsTable[Average])),0)</f>
        <v>3</v>
      </c>
      <c r="P283" s="5" cm="1">
        <f t="array" ref="P283">IFERROR(_xlfn.STDEV.S(IF((ContinuousStatsTable[GroupByKey]=ContinuousStatsTable[[#This Row],[GroupByKey]]),(ContinuousStatsTable[GroupByKey]=ContinuousStatsTable[[#This Row],[GroupByKey]])*ContinuousStatsTable[Average])),0)</f>
        <v>0</v>
      </c>
      <c r="Q283" s="5" cm="1">
        <f t="array" ref="Q283">MAX(IF((ProjectInfoTable[ProjectName]=ContinuousStatsTable[[#This Row],[ProjectName]]),(ProjectInfoTable[ProjectName]=ContinuousStatsTable[[#This Row],[ProjectName]])*ProjectInfoTable[ConfidenceInterval]))</f>
        <v>0.95</v>
      </c>
      <c r="R2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3" s="5" cm="1">
        <f t="array" ref="S283">MIN(IF((ContinuousStatsTable[GroupByKey]=ContinuousStatsTable[[#This Row],[GroupByKey]]),(ContinuousStatsTable[GroupByKey]=ContinuousStatsTable[[#This Row],[GroupByKey]])*ContinuousStatsTable[Average]))</f>
        <v>3</v>
      </c>
      <c r="T283" s="5" cm="1">
        <f t="array" ref="T283">MAX(IF((ContinuousStatsTable[GroupByKey]=ContinuousStatsTable[[#This Row],[GroupByKey]]),(ContinuousStatsTable[GroupByKey]=ContinuousStatsTable[[#This Row],[GroupByKey]])*ContinuousStatsTable[Average]))</f>
        <v>3</v>
      </c>
      <c r="U283" s="5">
        <f>IF((ContinuousStatsTable[[#This Row],[RepsRequested]]&gt;1),ContinuousStatsTable[[#This Row],[HalfWidth]],ContinuousStatsTable[[#This Row],[BatchMeansHalfWidth]])</f>
        <v>0</v>
      </c>
    </row>
    <row r="284" spans="1:21" x14ac:dyDescent="0.25">
      <c r="A284" t="s">
        <v>68</v>
      </c>
      <c r="B284" t="s">
        <v>70</v>
      </c>
      <c r="C284">
        <v>22</v>
      </c>
      <c r="D284" t="s">
        <v>100</v>
      </c>
      <c r="E284" t="s">
        <v>101</v>
      </c>
      <c r="F284" t="s">
        <v>81</v>
      </c>
      <c r="G284">
        <v>0.13635805715754201</v>
      </c>
      <c r="H284">
        <v>2E+20</v>
      </c>
      <c r="I284">
        <v>0</v>
      </c>
      <c r="J284">
        <v>2</v>
      </c>
      <c r="K284">
        <v>0</v>
      </c>
      <c r="L284">
        <v>0</v>
      </c>
      <c r="M284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84" s="5" cm="1">
        <f t="array" ref="N284">MAX(IF((ProjectInfoTable[ProjectName]=ContinuousStatsTable[[#This Row],[ProjectName]]),(ProjectInfoTable[ProjectName]=ContinuousStatsTable[[#This Row],[ProjectName]])*ProjectInfoTable[NumberOfReplications]))</f>
        <v>50</v>
      </c>
      <c r="O284" s="5" cm="1">
        <f t="array" ref="O284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284" s="5" cm="1">
        <f t="array" ref="P284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284" s="5" cm="1">
        <f t="array" ref="Q284">MAX(IF((ProjectInfoTable[ProjectName]=ContinuousStatsTable[[#This Row],[ProjectName]]),(ProjectInfoTable[ProjectName]=ContinuousStatsTable[[#This Row],[ProjectName]])*ProjectInfoTable[ConfidenceInterval]))</f>
        <v>0.95</v>
      </c>
      <c r="R2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284" s="5" cm="1">
        <f t="array" ref="S284">MIN(IF((ContinuousStatsTable[GroupByKey]=ContinuousStatsTable[[#This Row],[GroupByKey]]),(ContinuousStatsTable[GroupByKey]=ContinuousStatsTable[[#This Row],[GroupByKey]])*ContinuousStatsTable[Average]))</f>
        <v>9.9137644846310199E-2</v>
      </c>
      <c r="T284" s="5" cm="1">
        <f t="array" ref="T284">MAX(IF((ContinuousStatsTable[GroupByKey]=ContinuousStatsTable[[#This Row],[GroupByKey]]),(ContinuousStatsTable[GroupByKey]=ContinuousStatsTable[[#This Row],[GroupByKey]])*ContinuousStatsTable[Average]))</f>
        <v>0.36895369110857401</v>
      </c>
      <c r="U284" s="5">
        <f>IF((ContinuousStatsTable[[#This Row],[RepsRequested]]&gt;1),ContinuousStatsTable[[#This Row],[HalfWidth]],ContinuousStatsTable[[#This Row],[BatchMeansHalfWidth]])</f>
        <v>1.3334817194682118E-2</v>
      </c>
    </row>
    <row r="285" spans="1:21" x14ac:dyDescent="0.25">
      <c r="A285" t="s">
        <v>68</v>
      </c>
      <c r="B285" t="s">
        <v>70</v>
      </c>
      <c r="C285">
        <v>22</v>
      </c>
      <c r="D285" t="s">
        <v>109</v>
      </c>
      <c r="E285" t="s">
        <v>104</v>
      </c>
      <c r="F285" t="s">
        <v>105</v>
      </c>
      <c r="G285">
        <v>0.78062765533788103</v>
      </c>
      <c r="H285">
        <v>2.3046608387493402E-2</v>
      </c>
      <c r="I285">
        <v>0</v>
      </c>
      <c r="J285">
        <v>1</v>
      </c>
      <c r="K285">
        <v>1</v>
      </c>
      <c r="L285">
        <v>0</v>
      </c>
      <c r="M285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85" s="5" cm="1">
        <f t="array" ref="N285">MAX(IF((ProjectInfoTable[ProjectName]=ContinuousStatsTable[[#This Row],[ProjectName]]),(ProjectInfoTable[ProjectName]=ContinuousStatsTable[[#This Row],[ProjectName]])*ProjectInfoTable[NumberOfReplications]))</f>
        <v>50</v>
      </c>
      <c r="O285" s="5" cm="1">
        <f t="array" ref="O285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285" s="5" cm="1">
        <f t="array" ref="P285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285" s="5" cm="1">
        <f t="array" ref="Q285">MAX(IF((ProjectInfoTable[ProjectName]=ContinuousStatsTable[[#This Row],[ProjectName]]),(ProjectInfoTable[ProjectName]=ContinuousStatsTable[[#This Row],[ProjectName]])*ProjectInfoTable[ConfidenceInterval]))</f>
        <v>0.95</v>
      </c>
      <c r="R2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285" s="5" cm="1">
        <f t="array" ref="S285">MIN(IF((ContinuousStatsTable[GroupByKey]=ContinuousStatsTable[[#This Row],[GroupByKey]]),(ContinuousStatsTable[GroupByKey]=ContinuousStatsTable[[#This Row],[GroupByKey]])*ContinuousStatsTable[Average]))</f>
        <v>0.75076558501961799</v>
      </c>
      <c r="T285" s="5" cm="1">
        <f t="array" ref="T285">MAX(IF((ContinuousStatsTable[GroupByKey]=ContinuousStatsTable[[#This Row],[GroupByKey]]),(ContinuousStatsTable[GroupByKey]=ContinuousStatsTable[[#This Row],[GroupByKey]])*ContinuousStatsTable[Average]))</f>
        <v>0.80927528725051701</v>
      </c>
      <c r="U285" s="5">
        <f>IF((ContinuousStatsTable[[#This Row],[RepsRequested]]&gt;1),ContinuousStatsTable[[#This Row],[HalfWidth]],ContinuousStatsTable[[#This Row],[BatchMeansHalfWidth]])</f>
        <v>4.4075088480020263E-3</v>
      </c>
    </row>
    <row r="286" spans="1:21" x14ac:dyDescent="0.25">
      <c r="A286" t="s">
        <v>68</v>
      </c>
      <c r="B286" t="s">
        <v>70</v>
      </c>
      <c r="C286">
        <v>22</v>
      </c>
      <c r="D286" t="s">
        <v>109</v>
      </c>
      <c r="E286" t="s">
        <v>106</v>
      </c>
      <c r="F286" t="s">
        <v>105</v>
      </c>
      <c r="G286">
        <v>1.5612553106757601</v>
      </c>
      <c r="H286">
        <v>4.60932167749869E-2</v>
      </c>
      <c r="I286">
        <v>0</v>
      </c>
      <c r="J286">
        <v>2</v>
      </c>
      <c r="K286">
        <v>2</v>
      </c>
      <c r="L286">
        <v>0</v>
      </c>
      <c r="M286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86" s="5" cm="1">
        <f t="array" ref="N286">MAX(IF((ProjectInfoTable[ProjectName]=ContinuousStatsTable[[#This Row],[ProjectName]]),(ProjectInfoTable[ProjectName]=ContinuousStatsTable[[#This Row],[ProjectName]])*ProjectInfoTable[NumberOfReplications]))</f>
        <v>50</v>
      </c>
      <c r="O286" s="5" cm="1">
        <f t="array" ref="O286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286" s="5" cm="1">
        <f t="array" ref="P286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286" s="5" cm="1">
        <f t="array" ref="Q286">MAX(IF((ProjectInfoTable[ProjectName]=ContinuousStatsTable[[#This Row],[ProjectName]]),(ProjectInfoTable[ProjectName]=ContinuousStatsTable[[#This Row],[ProjectName]])*ProjectInfoTable[ConfidenceInterval]))</f>
        <v>0.95</v>
      </c>
      <c r="R2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286" s="5" cm="1">
        <f t="array" ref="S286">MIN(IF((ContinuousStatsTable[GroupByKey]=ContinuousStatsTable[[#This Row],[GroupByKey]]),(ContinuousStatsTable[GroupByKey]=ContinuousStatsTable[[#This Row],[GroupByKey]])*ContinuousStatsTable[Average]))</f>
        <v>1.50153117003924</v>
      </c>
      <c r="T286" s="5" cm="1">
        <f t="array" ref="T286">MAX(IF((ContinuousStatsTable[GroupByKey]=ContinuousStatsTable[[#This Row],[GroupByKey]]),(ContinuousStatsTable[GroupByKey]=ContinuousStatsTable[[#This Row],[GroupByKey]])*ContinuousStatsTable[Average]))</f>
        <v>1.61855057450103</v>
      </c>
      <c r="U286" s="5">
        <f>IF((ContinuousStatsTable[[#This Row],[RepsRequested]]&gt;1),ContinuousStatsTable[[#This Row],[HalfWidth]],ContinuousStatsTable[[#This Row],[BatchMeansHalfWidth]])</f>
        <v>8.8150176960040336E-3</v>
      </c>
    </row>
    <row r="287" spans="1:21" x14ac:dyDescent="0.25">
      <c r="A287" t="s">
        <v>68</v>
      </c>
      <c r="B287" t="s">
        <v>70</v>
      </c>
      <c r="C287">
        <v>22</v>
      </c>
      <c r="D287" t="s">
        <v>109</v>
      </c>
      <c r="E287" t="s">
        <v>107</v>
      </c>
      <c r="F287" t="s">
        <v>105</v>
      </c>
      <c r="G287">
        <v>2</v>
      </c>
      <c r="H287">
        <v>2E+20</v>
      </c>
      <c r="I287">
        <v>2</v>
      </c>
      <c r="J287">
        <v>2</v>
      </c>
      <c r="K287">
        <v>2</v>
      </c>
      <c r="L287">
        <v>0</v>
      </c>
      <c r="M287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87" s="5" cm="1">
        <f t="array" ref="N287">MAX(IF((ProjectInfoTable[ProjectName]=ContinuousStatsTable[[#This Row],[ProjectName]]),(ProjectInfoTable[ProjectName]=ContinuousStatsTable[[#This Row],[ProjectName]])*ProjectInfoTable[NumberOfReplications]))</f>
        <v>50</v>
      </c>
      <c r="O287" s="5" cm="1">
        <f t="array" ref="O287">IFERROR(AVERAGE(IF((ContinuousStatsTable[GroupByKey]=ContinuousStatsTable[[#This Row],[GroupByKey]]),(ContinuousStatsTable[GroupByKey]=ContinuousStatsTable[[#This Row],[GroupByKey]])*ContinuousStatsTable[Average])),0)</f>
        <v>2</v>
      </c>
      <c r="P287" s="5" cm="1">
        <f t="array" ref="P287">IFERROR(_xlfn.STDEV.S(IF((ContinuousStatsTable[GroupByKey]=ContinuousStatsTable[[#This Row],[GroupByKey]]),(ContinuousStatsTable[GroupByKey]=ContinuousStatsTable[[#This Row],[GroupByKey]])*ContinuousStatsTable[Average])),0)</f>
        <v>0</v>
      </c>
      <c r="Q287" s="5" cm="1">
        <f t="array" ref="Q287">MAX(IF((ProjectInfoTable[ProjectName]=ContinuousStatsTable[[#This Row],[ProjectName]]),(ProjectInfoTable[ProjectName]=ContinuousStatsTable[[#This Row],[ProjectName]])*ProjectInfoTable[ConfidenceInterval]))</f>
        <v>0.95</v>
      </c>
      <c r="R2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7" s="5" cm="1">
        <f t="array" ref="S287">MIN(IF((ContinuousStatsTable[GroupByKey]=ContinuousStatsTable[[#This Row],[GroupByKey]]),(ContinuousStatsTable[GroupByKey]=ContinuousStatsTable[[#This Row],[GroupByKey]])*ContinuousStatsTable[Average]))</f>
        <v>2</v>
      </c>
      <c r="T287" s="5" cm="1">
        <f t="array" ref="T287">MAX(IF((ContinuousStatsTable[GroupByKey]=ContinuousStatsTable[[#This Row],[GroupByKey]]),(ContinuousStatsTable[GroupByKey]=ContinuousStatsTable[[#This Row],[GroupByKey]])*ContinuousStatsTable[Average]))</f>
        <v>2</v>
      </c>
      <c r="U287" s="5">
        <f>IF((ContinuousStatsTable[[#This Row],[RepsRequested]]&gt;1),ContinuousStatsTable[[#This Row],[HalfWidth]],ContinuousStatsTable[[#This Row],[BatchMeansHalfWidth]])</f>
        <v>0</v>
      </c>
    </row>
    <row r="288" spans="1:21" x14ac:dyDescent="0.25">
      <c r="A288" t="s">
        <v>68</v>
      </c>
      <c r="B288" t="s">
        <v>70</v>
      </c>
      <c r="C288">
        <v>23</v>
      </c>
      <c r="D288" t="s">
        <v>79</v>
      </c>
      <c r="E288" t="s">
        <v>101</v>
      </c>
      <c r="F288" t="s">
        <v>81</v>
      </c>
      <c r="G288">
        <v>1.03088252679769E-2</v>
      </c>
      <c r="H288">
        <v>2E+20</v>
      </c>
      <c r="I288">
        <v>0</v>
      </c>
      <c r="J288">
        <v>1</v>
      </c>
      <c r="K288">
        <v>0</v>
      </c>
      <c r="L288">
        <v>0</v>
      </c>
      <c r="M288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88" s="5" cm="1">
        <f t="array" ref="N288">MAX(IF((ProjectInfoTable[ProjectName]=ContinuousStatsTable[[#This Row],[ProjectName]]),(ProjectInfoTable[ProjectName]=ContinuousStatsTable[[#This Row],[ProjectName]])*ProjectInfoTable[NumberOfReplications]))</f>
        <v>50</v>
      </c>
      <c r="O288" s="5" cm="1">
        <f t="array" ref="O288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288" s="5" cm="1">
        <f t="array" ref="P288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288" s="5" cm="1">
        <f t="array" ref="Q288">MAX(IF((ProjectInfoTable[ProjectName]=ContinuousStatsTable[[#This Row],[ProjectName]]),(ProjectInfoTable[ProjectName]=ContinuousStatsTable[[#This Row],[ProjectName]])*ProjectInfoTable[ConfidenceInterval]))</f>
        <v>0.95</v>
      </c>
      <c r="R2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288" s="5" cm="1">
        <f t="array" ref="S288">MIN(IF((ContinuousStatsTable[GroupByKey]=ContinuousStatsTable[[#This Row],[GroupByKey]]),(ContinuousStatsTable[GroupByKey]=ContinuousStatsTable[[#This Row],[GroupByKey]])*ContinuousStatsTable[Average]))</f>
        <v>1.4504144806982299E-4</v>
      </c>
      <c r="T288" s="5" cm="1">
        <f t="array" ref="T288">MAX(IF((ContinuousStatsTable[GroupByKey]=ContinuousStatsTable[[#This Row],[GroupByKey]]),(ContinuousStatsTable[GroupByKey]=ContinuousStatsTable[[#This Row],[GroupByKey]])*ContinuousStatsTable[Average]))</f>
        <v>2.1326113129299901E-2</v>
      </c>
      <c r="U288" s="5">
        <f>IF((ContinuousStatsTable[[#This Row],[RepsRequested]]&gt;1),ContinuousStatsTable[[#This Row],[HalfWidth]],ContinuousStatsTable[[#This Row],[BatchMeansHalfWidth]])</f>
        <v>1.2980086891140777E-3</v>
      </c>
    </row>
    <row r="289" spans="1:21" x14ac:dyDescent="0.25">
      <c r="A289" t="s">
        <v>68</v>
      </c>
      <c r="B289" t="s">
        <v>70</v>
      </c>
      <c r="C289">
        <v>23</v>
      </c>
      <c r="D289" t="s">
        <v>84</v>
      </c>
      <c r="E289" t="s">
        <v>101</v>
      </c>
      <c r="F289" t="s">
        <v>81</v>
      </c>
      <c r="G289">
        <v>6.7528310043403303E-2</v>
      </c>
      <c r="H289">
        <v>2E+20</v>
      </c>
      <c r="I289">
        <v>0</v>
      </c>
      <c r="J289">
        <v>2</v>
      </c>
      <c r="K289">
        <v>0</v>
      </c>
      <c r="L289">
        <v>0</v>
      </c>
      <c r="M289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89" s="5" cm="1">
        <f t="array" ref="N289">MAX(IF((ProjectInfoTable[ProjectName]=ContinuousStatsTable[[#This Row],[ProjectName]]),(ProjectInfoTable[ProjectName]=ContinuousStatsTable[[#This Row],[ProjectName]])*ProjectInfoTable[NumberOfReplications]))</f>
        <v>50</v>
      </c>
      <c r="O289" s="5" cm="1">
        <f t="array" ref="O289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289" s="5" cm="1">
        <f t="array" ref="P289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289" s="5" cm="1">
        <f t="array" ref="Q289">MAX(IF((ProjectInfoTable[ProjectName]=ContinuousStatsTable[[#This Row],[ProjectName]]),(ProjectInfoTable[ProjectName]=ContinuousStatsTable[[#This Row],[ProjectName]])*ProjectInfoTable[ConfidenceInterval]))</f>
        <v>0.95</v>
      </c>
      <c r="R2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289" s="5" cm="1">
        <f t="array" ref="S289">MIN(IF((ContinuousStatsTable[GroupByKey]=ContinuousStatsTable[[#This Row],[GroupByKey]]),(ContinuousStatsTable[GroupByKey]=ContinuousStatsTable[[#This Row],[GroupByKey]])*ContinuousStatsTable[Average]))</f>
        <v>2.9159454357356899E-2</v>
      </c>
      <c r="T289" s="5" cm="1">
        <f t="array" ref="T289">MAX(IF((ContinuousStatsTable[GroupByKey]=ContinuousStatsTable[[#This Row],[GroupByKey]]),(ContinuousStatsTable[GroupByKey]=ContinuousStatsTable[[#This Row],[GroupByKey]])*ContinuousStatsTable[Average]))</f>
        <v>0.14757504287835599</v>
      </c>
      <c r="U289" s="5">
        <f>IF((ContinuousStatsTable[[#This Row],[RepsRequested]]&gt;1),ContinuousStatsTable[[#This Row],[HalfWidth]],ContinuousStatsTable[[#This Row],[BatchMeansHalfWidth]])</f>
        <v>7.2842344795549423E-3</v>
      </c>
    </row>
    <row r="290" spans="1:21" x14ac:dyDescent="0.25">
      <c r="A290" t="s">
        <v>68</v>
      </c>
      <c r="B290" t="s">
        <v>70</v>
      </c>
      <c r="C290">
        <v>23</v>
      </c>
      <c r="D290" t="s">
        <v>85</v>
      </c>
      <c r="E290" t="s">
        <v>102</v>
      </c>
      <c r="F290" t="s">
        <v>87</v>
      </c>
      <c r="G290">
        <v>2.6839518324034901</v>
      </c>
      <c r="H290">
        <v>0.232681775413072</v>
      </c>
      <c r="I290">
        <v>0</v>
      </c>
      <c r="J290">
        <v>6</v>
      </c>
      <c r="K290">
        <v>3</v>
      </c>
      <c r="L290">
        <v>0</v>
      </c>
      <c r="M290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90" s="5" cm="1">
        <f t="array" ref="N290">MAX(IF((ProjectInfoTable[ProjectName]=ContinuousStatsTable[[#This Row],[ProjectName]]),(ProjectInfoTable[ProjectName]=ContinuousStatsTable[[#This Row],[ProjectName]])*ProjectInfoTable[NumberOfReplications]))</f>
        <v>50</v>
      </c>
      <c r="O290" s="5" cm="1">
        <f t="array" ref="O290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290" s="5" cm="1">
        <f t="array" ref="P290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290" s="5" cm="1">
        <f t="array" ref="Q290">MAX(IF((ProjectInfoTable[ProjectName]=ContinuousStatsTable[[#This Row],[ProjectName]]),(ProjectInfoTable[ProjectName]=ContinuousStatsTable[[#This Row],[ProjectName]])*ProjectInfoTable[ConfidenceInterval]))</f>
        <v>0.95</v>
      </c>
      <c r="R2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290" s="5" cm="1">
        <f t="array" ref="S290">MIN(IF((ContinuousStatsTable[GroupByKey]=ContinuousStatsTable[[#This Row],[GroupByKey]]),(ContinuousStatsTable[GroupByKey]=ContinuousStatsTable[[#This Row],[GroupByKey]])*ContinuousStatsTable[Average]))</f>
        <v>2.5364145931977098</v>
      </c>
      <c r="T290" s="5" cm="1">
        <f t="array" ref="T290">MAX(IF((ContinuousStatsTable[GroupByKey]=ContinuousStatsTable[[#This Row],[GroupByKey]]),(ContinuousStatsTable[GroupByKey]=ContinuousStatsTable[[#This Row],[GroupByKey]])*ContinuousStatsTable[Average]))</f>
        <v>3.0583425338020498</v>
      </c>
      <c r="U290" s="5">
        <f>IF((ContinuousStatsTable[[#This Row],[RepsRequested]]&gt;1),ContinuousStatsTable[[#This Row],[HalfWidth]],ContinuousStatsTable[[#This Row],[BatchMeansHalfWidth]])</f>
        <v>3.1226073401865992E-2</v>
      </c>
    </row>
    <row r="291" spans="1:21" x14ac:dyDescent="0.25">
      <c r="A291" t="s">
        <v>68</v>
      </c>
      <c r="B291" t="s">
        <v>70</v>
      </c>
      <c r="C291">
        <v>23</v>
      </c>
      <c r="D291" t="s">
        <v>103</v>
      </c>
      <c r="E291" t="s">
        <v>104</v>
      </c>
      <c r="F291" t="s">
        <v>105</v>
      </c>
      <c r="G291">
        <v>0</v>
      </c>
      <c r="H291">
        <v>2E+20</v>
      </c>
      <c r="I291">
        <v>0</v>
      </c>
      <c r="J291">
        <v>0</v>
      </c>
      <c r="K291">
        <v>0</v>
      </c>
      <c r="L291">
        <v>0</v>
      </c>
      <c r="M291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91" s="5" cm="1">
        <f t="array" ref="N291">MAX(IF((ProjectInfoTable[ProjectName]=ContinuousStatsTable[[#This Row],[ProjectName]]),(ProjectInfoTable[ProjectName]=ContinuousStatsTable[[#This Row],[ProjectName]])*ProjectInfoTable[NumberOfReplications]))</f>
        <v>50</v>
      </c>
      <c r="O291" s="5" cm="1">
        <f t="array" ref="O291">IFERROR(AVERAGE(IF((ContinuousStatsTable[GroupByKey]=ContinuousStatsTable[[#This Row],[GroupByKey]]),(ContinuousStatsTable[GroupByKey]=ContinuousStatsTable[[#This Row],[GroupByKey]])*ContinuousStatsTable[Average])),0)</f>
        <v>0</v>
      </c>
      <c r="P291" s="5" cm="1">
        <f t="array" ref="P291">IFERROR(_xlfn.STDEV.S(IF((ContinuousStatsTable[GroupByKey]=ContinuousStatsTable[[#This Row],[GroupByKey]]),(ContinuousStatsTable[GroupByKey]=ContinuousStatsTable[[#This Row],[GroupByKey]])*ContinuousStatsTable[Average])),0)</f>
        <v>0</v>
      </c>
      <c r="Q291" s="5" cm="1">
        <f t="array" ref="Q291">MAX(IF((ProjectInfoTable[ProjectName]=ContinuousStatsTable[[#This Row],[ProjectName]]),(ProjectInfoTable[ProjectName]=ContinuousStatsTable[[#This Row],[ProjectName]])*ProjectInfoTable[ConfidenceInterval]))</f>
        <v>0.95</v>
      </c>
      <c r="R2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1" s="5" cm="1">
        <f t="array" ref="S291">MIN(IF((ContinuousStatsTable[GroupByKey]=ContinuousStatsTable[[#This Row],[GroupByKey]]),(ContinuousStatsTable[GroupByKey]=ContinuousStatsTable[[#This Row],[GroupByKey]])*ContinuousStatsTable[Average]))</f>
        <v>0</v>
      </c>
      <c r="T291" s="5" cm="1">
        <f t="array" ref="T291">MAX(IF((ContinuousStatsTable[GroupByKey]=ContinuousStatsTable[[#This Row],[GroupByKey]]),(ContinuousStatsTable[GroupByKey]=ContinuousStatsTable[[#This Row],[GroupByKey]])*ContinuousStatsTable[Average]))</f>
        <v>0</v>
      </c>
      <c r="U291" s="5">
        <f>IF((ContinuousStatsTable[[#This Row],[RepsRequested]]&gt;1),ContinuousStatsTable[[#This Row],[HalfWidth]],ContinuousStatsTable[[#This Row],[BatchMeansHalfWidth]])</f>
        <v>0</v>
      </c>
    </row>
    <row r="292" spans="1:21" x14ac:dyDescent="0.25">
      <c r="A292" t="s">
        <v>68</v>
      </c>
      <c r="B292" t="s">
        <v>70</v>
      </c>
      <c r="C292">
        <v>23</v>
      </c>
      <c r="D292" t="s">
        <v>103</v>
      </c>
      <c r="E292" t="s">
        <v>106</v>
      </c>
      <c r="F292" t="s">
        <v>105</v>
      </c>
      <c r="G292">
        <v>0</v>
      </c>
      <c r="H292">
        <v>2E+20</v>
      </c>
      <c r="I292">
        <v>0</v>
      </c>
      <c r="J292">
        <v>0</v>
      </c>
      <c r="K292">
        <v>0</v>
      </c>
      <c r="L292">
        <v>0</v>
      </c>
      <c r="M29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92" s="5" cm="1">
        <f t="array" ref="N292">MAX(IF((ProjectInfoTable[ProjectName]=ContinuousStatsTable[[#This Row],[ProjectName]]),(ProjectInfoTable[ProjectName]=ContinuousStatsTable[[#This Row],[ProjectName]])*ProjectInfoTable[NumberOfReplications]))</f>
        <v>50</v>
      </c>
      <c r="O292" s="5" cm="1">
        <f t="array" ref="O292">IFERROR(AVERAGE(IF((ContinuousStatsTable[GroupByKey]=ContinuousStatsTable[[#This Row],[GroupByKey]]),(ContinuousStatsTable[GroupByKey]=ContinuousStatsTable[[#This Row],[GroupByKey]])*ContinuousStatsTable[Average])),0)</f>
        <v>0</v>
      </c>
      <c r="P292" s="5" cm="1">
        <f t="array" ref="P292">IFERROR(_xlfn.STDEV.S(IF((ContinuousStatsTable[GroupByKey]=ContinuousStatsTable[[#This Row],[GroupByKey]]),(ContinuousStatsTable[GroupByKey]=ContinuousStatsTable[[#This Row],[GroupByKey]])*ContinuousStatsTable[Average])),0)</f>
        <v>0</v>
      </c>
      <c r="Q292" s="5" cm="1">
        <f t="array" ref="Q292">MAX(IF((ProjectInfoTable[ProjectName]=ContinuousStatsTable[[#This Row],[ProjectName]]),(ProjectInfoTable[ProjectName]=ContinuousStatsTable[[#This Row],[ProjectName]])*ProjectInfoTable[ConfidenceInterval]))</f>
        <v>0.95</v>
      </c>
      <c r="R2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2" s="5" cm="1">
        <f t="array" ref="S292">MIN(IF((ContinuousStatsTable[GroupByKey]=ContinuousStatsTable[[#This Row],[GroupByKey]]),(ContinuousStatsTable[GroupByKey]=ContinuousStatsTable[[#This Row],[GroupByKey]])*ContinuousStatsTable[Average]))</f>
        <v>0</v>
      </c>
      <c r="T292" s="5" cm="1">
        <f t="array" ref="T292">MAX(IF((ContinuousStatsTable[GroupByKey]=ContinuousStatsTable[[#This Row],[GroupByKey]]),(ContinuousStatsTable[GroupByKey]=ContinuousStatsTable[[#This Row],[GroupByKey]])*ContinuousStatsTable[Average]))</f>
        <v>0</v>
      </c>
      <c r="U292" s="5">
        <f>IF((ContinuousStatsTable[[#This Row],[RepsRequested]]&gt;1),ContinuousStatsTable[[#This Row],[HalfWidth]],ContinuousStatsTable[[#This Row],[BatchMeansHalfWidth]])</f>
        <v>0</v>
      </c>
    </row>
    <row r="293" spans="1:21" x14ac:dyDescent="0.25">
      <c r="A293" t="s">
        <v>68</v>
      </c>
      <c r="B293" t="s">
        <v>70</v>
      </c>
      <c r="C293">
        <v>23</v>
      </c>
      <c r="D293" t="s">
        <v>103</v>
      </c>
      <c r="E293" t="s">
        <v>107</v>
      </c>
      <c r="F293" t="s">
        <v>105</v>
      </c>
      <c r="G293">
        <v>1</v>
      </c>
      <c r="H293">
        <v>2E+20</v>
      </c>
      <c r="I293">
        <v>1</v>
      </c>
      <c r="J293">
        <v>1</v>
      </c>
      <c r="K293">
        <v>1</v>
      </c>
      <c r="L293">
        <v>0</v>
      </c>
      <c r="M29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93" s="5" cm="1">
        <f t="array" ref="N293">MAX(IF((ProjectInfoTable[ProjectName]=ContinuousStatsTable[[#This Row],[ProjectName]]),(ProjectInfoTable[ProjectName]=ContinuousStatsTable[[#This Row],[ProjectName]])*ProjectInfoTable[NumberOfReplications]))</f>
        <v>50</v>
      </c>
      <c r="O293" s="5" cm="1">
        <f t="array" ref="O293">IFERROR(AVERAGE(IF((ContinuousStatsTable[GroupByKey]=ContinuousStatsTable[[#This Row],[GroupByKey]]),(ContinuousStatsTable[GroupByKey]=ContinuousStatsTable[[#This Row],[GroupByKey]])*ContinuousStatsTable[Average])),0)</f>
        <v>1</v>
      </c>
      <c r="P293" s="5" cm="1">
        <f t="array" ref="P293">IFERROR(_xlfn.STDEV.S(IF((ContinuousStatsTable[GroupByKey]=ContinuousStatsTable[[#This Row],[GroupByKey]]),(ContinuousStatsTable[GroupByKey]=ContinuousStatsTable[[#This Row],[GroupByKey]])*ContinuousStatsTable[Average])),0)</f>
        <v>0</v>
      </c>
      <c r="Q293" s="5" cm="1">
        <f t="array" ref="Q293">MAX(IF((ProjectInfoTable[ProjectName]=ContinuousStatsTable[[#This Row],[ProjectName]]),(ProjectInfoTable[ProjectName]=ContinuousStatsTable[[#This Row],[ProjectName]])*ProjectInfoTable[ConfidenceInterval]))</f>
        <v>0.95</v>
      </c>
      <c r="R2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3" s="5" cm="1">
        <f t="array" ref="S293">MIN(IF((ContinuousStatsTable[GroupByKey]=ContinuousStatsTable[[#This Row],[GroupByKey]]),(ContinuousStatsTable[GroupByKey]=ContinuousStatsTable[[#This Row],[GroupByKey]])*ContinuousStatsTable[Average]))</f>
        <v>1</v>
      </c>
      <c r="T293" s="5" cm="1">
        <f t="array" ref="T293">MAX(IF((ContinuousStatsTable[GroupByKey]=ContinuousStatsTable[[#This Row],[GroupByKey]]),(ContinuousStatsTable[GroupByKey]=ContinuousStatsTable[[#This Row],[GroupByKey]])*ContinuousStatsTable[Average]))</f>
        <v>1</v>
      </c>
      <c r="U293" s="5">
        <f>IF((ContinuousStatsTable[[#This Row],[RepsRequested]]&gt;1),ContinuousStatsTable[[#This Row],[HalfWidth]],ContinuousStatsTable[[#This Row],[BatchMeansHalfWidth]])</f>
        <v>0</v>
      </c>
    </row>
    <row r="294" spans="1:21" x14ac:dyDescent="0.25">
      <c r="A294" t="s">
        <v>68</v>
      </c>
      <c r="B294" t="s">
        <v>70</v>
      </c>
      <c r="C294">
        <v>23</v>
      </c>
      <c r="D294" t="s">
        <v>108</v>
      </c>
      <c r="E294" t="s">
        <v>104</v>
      </c>
      <c r="F294" t="s">
        <v>105</v>
      </c>
      <c r="G294">
        <v>0.81211616235476303</v>
      </c>
      <c r="H294">
        <v>3.8902205673059798E-2</v>
      </c>
      <c r="I294">
        <v>0</v>
      </c>
      <c r="J294">
        <v>1</v>
      </c>
      <c r="K294">
        <v>1</v>
      </c>
      <c r="L294">
        <v>0</v>
      </c>
      <c r="M29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94" s="5" cm="1">
        <f t="array" ref="N294">MAX(IF((ProjectInfoTable[ProjectName]=ContinuousStatsTable[[#This Row],[ProjectName]]),(ProjectInfoTable[ProjectName]=ContinuousStatsTable[[#This Row],[ProjectName]])*ProjectInfoTable[NumberOfReplications]))</f>
        <v>50</v>
      </c>
      <c r="O294" s="5" cm="1">
        <f t="array" ref="O294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294" s="5" cm="1">
        <f t="array" ref="P294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294" s="5" cm="1">
        <f t="array" ref="Q294">MAX(IF((ProjectInfoTable[ProjectName]=ContinuousStatsTable[[#This Row],[ProjectName]]),(ProjectInfoTable[ProjectName]=ContinuousStatsTable[[#This Row],[ProjectName]])*ProjectInfoTable[ConfidenceInterval]))</f>
        <v>0.95</v>
      </c>
      <c r="R2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294" s="5" cm="1">
        <f t="array" ref="S294">MIN(IF((ContinuousStatsTable[GroupByKey]=ContinuousStatsTable[[#This Row],[GroupByKey]]),(ContinuousStatsTable[GroupByKey]=ContinuousStatsTable[[#This Row],[GroupByKey]])*ContinuousStatsTable[Average]))</f>
        <v>0.79765986915169196</v>
      </c>
      <c r="T294" s="5" cm="1">
        <f t="array" ref="T294">MAX(IF((ContinuousStatsTable[GroupByKey]=ContinuousStatsTable[[#This Row],[GroupByKey]]),(ContinuousStatsTable[GroupByKey]=ContinuousStatsTable[[#This Row],[GroupByKey]])*ContinuousStatsTable[Average]))</f>
        <v>0.86520865024807903</v>
      </c>
      <c r="U294" s="5">
        <f>IF((ContinuousStatsTable[[#This Row],[RepsRequested]]&gt;1),ContinuousStatsTable[[#This Row],[HalfWidth]],ContinuousStatsTable[[#This Row],[BatchMeansHalfWidth]])</f>
        <v>4.6132915210358458E-3</v>
      </c>
    </row>
    <row r="295" spans="1:21" x14ac:dyDescent="0.25">
      <c r="A295" t="s">
        <v>68</v>
      </c>
      <c r="B295" t="s">
        <v>70</v>
      </c>
      <c r="C295">
        <v>23</v>
      </c>
      <c r="D295" t="s">
        <v>108</v>
      </c>
      <c r="E295" t="s">
        <v>106</v>
      </c>
      <c r="F295" t="s">
        <v>105</v>
      </c>
      <c r="G295">
        <v>2.43634848706429</v>
      </c>
      <c r="H295">
        <v>0.116706617019179</v>
      </c>
      <c r="I295">
        <v>0</v>
      </c>
      <c r="J295">
        <v>3</v>
      </c>
      <c r="K295">
        <v>3</v>
      </c>
      <c r="L295">
        <v>0</v>
      </c>
      <c r="M29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95" s="5" cm="1">
        <f t="array" ref="N295">MAX(IF((ProjectInfoTable[ProjectName]=ContinuousStatsTable[[#This Row],[ProjectName]]),(ProjectInfoTable[ProjectName]=ContinuousStatsTable[[#This Row],[ProjectName]])*ProjectInfoTable[NumberOfReplications]))</f>
        <v>50</v>
      </c>
      <c r="O295" s="5" cm="1">
        <f t="array" ref="O295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295" s="5" cm="1">
        <f t="array" ref="P295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295" s="5" cm="1">
        <f t="array" ref="Q295">MAX(IF((ProjectInfoTable[ProjectName]=ContinuousStatsTable[[#This Row],[ProjectName]]),(ProjectInfoTable[ProjectName]=ContinuousStatsTable[[#This Row],[ProjectName]])*ProjectInfoTable[ConfidenceInterval]))</f>
        <v>0.95</v>
      </c>
      <c r="R2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295" s="5" cm="1">
        <f t="array" ref="S295">MIN(IF((ContinuousStatsTable[GroupByKey]=ContinuousStatsTable[[#This Row],[GroupByKey]]),(ContinuousStatsTable[GroupByKey]=ContinuousStatsTable[[#This Row],[GroupByKey]])*ContinuousStatsTable[Average]))</f>
        <v>2.39297960745508</v>
      </c>
      <c r="T295" s="5" cm="1">
        <f t="array" ref="T295">MAX(IF((ContinuousStatsTable[GroupByKey]=ContinuousStatsTable[[#This Row],[GroupByKey]]),(ContinuousStatsTable[GroupByKey]=ContinuousStatsTable[[#This Row],[GroupByKey]])*ContinuousStatsTable[Average]))</f>
        <v>2.5956259507442399</v>
      </c>
      <c r="U295" s="5">
        <f>IF((ContinuousStatsTable[[#This Row],[RepsRequested]]&gt;1),ContinuousStatsTable[[#This Row],[HalfWidth]],ContinuousStatsTable[[#This Row],[BatchMeansHalfWidth]])</f>
        <v>1.3839874563107367E-2</v>
      </c>
    </row>
    <row r="296" spans="1:21" x14ac:dyDescent="0.25">
      <c r="A296" t="s">
        <v>68</v>
      </c>
      <c r="B296" t="s">
        <v>70</v>
      </c>
      <c r="C296">
        <v>23</v>
      </c>
      <c r="D296" t="s">
        <v>108</v>
      </c>
      <c r="E296" t="s">
        <v>107</v>
      </c>
      <c r="F296" t="s">
        <v>105</v>
      </c>
      <c r="G296">
        <v>3</v>
      </c>
      <c r="H296">
        <v>2E+20</v>
      </c>
      <c r="I296">
        <v>3</v>
      </c>
      <c r="J296">
        <v>3</v>
      </c>
      <c r="K296">
        <v>3</v>
      </c>
      <c r="L296">
        <v>0</v>
      </c>
      <c r="M29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96" s="5" cm="1">
        <f t="array" ref="N296">MAX(IF((ProjectInfoTable[ProjectName]=ContinuousStatsTable[[#This Row],[ProjectName]]),(ProjectInfoTable[ProjectName]=ContinuousStatsTable[[#This Row],[ProjectName]])*ProjectInfoTable[NumberOfReplications]))</f>
        <v>50</v>
      </c>
      <c r="O296" s="5" cm="1">
        <f t="array" ref="O296">IFERROR(AVERAGE(IF((ContinuousStatsTable[GroupByKey]=ContinuousStatsTable[[#This Row],[GroupByKey]]),(ContinuousStatsTable[GroupByKey]=ContinuousStatsTable[[#This Row],[GroupByKey]])*ContinuousStatsTable[Average])),0)</f>
        <v>3</v>
      </c>
      <c r="P296" s="5" cm="1">
        <f t="array" ref="P296">IFERROR(_xlfn.STDEV.S(IF((ContinuousStatsTable[GroupByKey]=ContinuousStatsTable[[#This Row],[GroupByKey]]),(ContinuousStatsTable[GroupByKey]=ContinuousStatsTable[[#This Row],[GroupByKey]])*ContinuousStatsTable[Average])),0)</f>
        <v>0</v>
      </c>
      <c r="Q296" s="5" cm="1">
        <f t="array" ref="Q296">MAX(IF((ProjectInfoTable[ProjectName]=ContinuousStatsTable[[#This Row],[ProjectName]]),(ProjectInfoTable[ProjectName]=ContinuousStatsTable[[#This Row],[ProjectName]])*ProjectInfoTable[ConfidenceInterval]))</f>
        <v>0.95</v>
      </c>
      <c r="R2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6" s="5" cm="1">
        <f t="array" ref="S296">MIN(IF((ContinuousStatsTable[GroupByKey]=ContinuousStatsTable[[#This Row],[GroupByKey]]),(ContinuousStatsTable[GroupByKey]=ContinuousStatsTable[[#This Row],[GroupByKey]])*ContinuousStatsTable[Average]))</f>
        <v>3</v>
      </c>
      <c r="T296" s="5" cm="1">
        <f t="array" ref="T296">MAX(IF((ContinuousStatsTable[GroupByKey]=ContinuousStatsTable[[#This Row],[GroupByKey]]),(ContinuousStatsTable[GroupByKey]=ContinuousStatsTable[[#This Row],[GroupByKey]])*ContinuousStatsTable[Average]))</f>
        <v>3</v>
      </c>
      <c r="U296" s="5">
        <f>IF((ContinuousStatsTable[[#This Row],[RepsRequested]]&gt;1),ContinuousStatsTable[[#This Row],[HalfWidth]],ContinuousStatsTable[[#This Row],[BatchMeansHalfWidth]])</f>
        <v>0</v>
      </c>
    </row>
    <row r="297" spans="1:21" x14ac:dyDescent="0.25">
      <c r="A297" t="s">
        <v>68</v>
      </c>
      <c r="B297" t="s">
        <v>70</v>
      </c>
      <c r="C297">
        <v>23</v>
      </c>
      <c r="D297" t="s">
        <v>100</v>
      </c>
      <c r="E297" t="s">
        <v>101</v>
      </c>
      <c r="F297" t="s">
        <v>81</v>
      </c>
      <c r="G297">
        <v>0.16976621002782</v>
      </c>
      <c r="H297">
        <v>2E+20</v>
      </c>
      <c r="I297">
        <v>0</v>
      </c>
      <c r="J297">
        <v>2</v>
      </c>
      <c r="K297">
        <v>0</v>
      </c>
      <c r="L297">
        <v>0</v>
      </c>
      <c r="M297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97" s="5" cm="1">
        <f t="array" ref="N297">MAX(IF((ProjectInfoTable[ProjectName]=ContinuousStatsTable[[#This Row],[ProjectName]]),(ProjectInfoTable[ProjectName]=ContinuousStatsTable[[#This Row],[ProjectName]])*ProjectInfoTable[NumberOfReplications]))</f>
        <v>50</v>
      </c>
      <c r="O297" s="5" cm="1">
        <f t="array" ref="O297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297" s="5" cm="1">
        <f t="array" ref="P297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297" s="5" cm="1">
        <f t="array" ref="Q297">MAX(IF((ProjectInfoTable[ProjectName]=ContinuousStatsTable[[#This Row],[ProjectName]]),(ProjectInfoTable[ProjectName]=ContinuousStatsTable[[#This Row],[ProjectName]])*ProjectInfoTable[ConfidenceInterval]))</f>
        <v>0.95</v>
      </c>
      <c r="R2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297" s="5" cm="1">
        <f t="array" ref="S297">MIN(IF((ContinuousStatsTable[GroupByKey]=ContinuousStatsTable[[#This Row],[GroupByKey]]),(ContinuousStatsTable[GroupByKey]=ContinuousStatsTable[[#This Row],[GroupByKey]])*ContinuousStatsTable[Average]))</f>
        <v>9.9137644846310199E-2</v>
      </c>
      <c r="T297" s="5" cm="1">
        <f t="array" ref="T297">MAX(IF((ContinuousStatsTable[GroupByKey]=ContinuousStatsTable[[#This Row],[GroupByKey]]),(ContinuousStatsTable[GroupByKey]=ContinuousStatsTable[[#This Row],[GroupByKey]])*ContinuousStatsTable[Average]))</f>
        <v>0.36895369110857401</v>
      </c>
      <c r="U297" s="5">
        <f>IF((ContinuousStatsTable[[#This Row],[RepsRequested]]&gt;1),ContinuousStatsTable[[#This Row],[HalfWidth]],ContinuousStatsTable[[#This Row],[BatchMeansHalfWidth]])</f>
        <v>1.3334817194682118E-2</v>
      </c>
    </row>
    <row r="298" spans="1:21" x14ac:dyDescent="0.25">
      <c r="A298" t="s">
        <v>68</v>
      </c>
      <c r="B298" t="s">
        <v>70</v>
      </c>
      <c r="C298">
        <v>23</v>
      </c>
      <c r="D298" t="s">
        <v>109</v>
      </c>
      <c r="E298" t="s">
        <v>104</v>
      </c>
      <c r="F298" t="s">
        <v>105</v>
      </c>
      <c r="G298">
        <v>0.76772283790703799</v>
      </c>
      <c r="H298">
        <v>3.3855993051205902E-2</v>
      </c>
      <c r="I298">
        <v>0</v>
      </c>
      <c r="J298">
        <v>1</v>
      </c>
      <c r="K298">
        <v>1</v>
      </c>
      <c r="L298">
        <v>0</v>
      </c>
      <c r="M298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98" s="5" cm="1">
        <f t="array" ref="N298">MAX(IF((ProjectInfoTable[ProjectName]=ContinuousStatsTable[[#This Row],[ProjectName]]),(ProjectInfoTable[ProjectName]=ContinuousStatsTable[[#This Row],[ProjectName]])*ProjectInfoTable[NumberOfReplications]))</f>
        <v>50</v>
      </c>
      <c r="O298" s="5" cm="1">
        <f t="array" ref="O298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298" s="5" cm="1">
        <f t="array" ref="P298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298" s="5" cm="1">
        <f t="array" ref="Q298">MAX(IF((ProjectInfoTable[ProjectName]=ContinuousStatsTable[[#This Row],[ProjectName]]),(ProjectInfoTable[ProjectName]=ContinuousStatsTable[[#This Row],[ProjectName]])*ProjectInfoTable[ConfidenceInterval]))</f>
        <v>0.95</v>
      </c>
      <c r="R2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298" s="5" cm="1">
        <f t="array" ref="S298">MIN(IF((ContinuousStatsTable[GroupByKey]=ContinuousStatsTable[[#This Row],[GroupByKey]]),(ContinuousStatsTable[GroupByKey]=ContinuousStatsTable[[#This Row],[GroupByKey]])*ContinuousStatsTable[Average]))</f>
        <v>0.75076558501961799</v>
      </c>
      <c r="T298" s="5" cm="1">
        <f t="array" ref="T298">MAX(IF((ContinuousStatsTable[GroupByKey]=ContinuousStatsTable[[#This Row],[GroupByKey]]),(ContinuousStatsTable[GroupByKey]=ContinuousStatsTable[[#This Row],[GroupByKey]])*ContinuousStatsTable[Average]))</f>
        <v>0.80927528725051701</v>
      </c>
      <c r="U298" s="5">
        <f>IF((ContinuousStatsTable[[#This Row],[RepsRequested]]&gt;1),ContinuousStatsTable[[#This Row],[HalfWidth]],ContinuousStatsTable[[#This Row],[BatchMeansHalfWidth]])</f>
        <v>4.4075088480020263E-3</v>
      </c>
    </row>
    <row r="299" spans="1:21" x14ac:dyDescent="0.25">
      <c r="A299" t="s">
        <v>68</v>
      </c>
      <c r="B299" t="s">
        <v>70</v>
      </c>
      <c r="C299">
        <v>23</v>
      </c>
      <c r="D299" t="s">
        <v>109</v>
      </c>
      <c r="E299" t="s">
        <v>106</v>
      </c>
      <c r="F299" t="s">
        <v>105</v>
      </c>
      <c r="G299">
        <v>1.53544567581408</v>
      </c>
      <c r="H299">
        <v>6.77119861024119E-2</v>
      </c>
      <c r="I299">
        <v>0</v>
      </c>
      <c r="J299">
        <v>2</v>
      </c>
      <c r="K299">
        <v>2</v>
      </c>
      <c r="L299">
        <v>0</v>
      </c>
      <c r="M299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99" s="5" cm="1">
        <f t="array" ref="N299">MAX(IF((ProjectInfoTable[ProjectName]=ContinuousStatsTable[[#This Row],[ProjectName]]),(ProjectInfoTable[ProjectName]=ContinuousStatsTable[[#This Row],[ProjectName]])*ProjectInfoTable[NumberOfReplications]))</f>
        <v>50</v>
      </c>
      <c r="O299" s="5" cm="1">
        <f t="array" ref="O299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299" s="5" cm="1">
        <f t="array" ref="P299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299" s="5" cm="1">
        <f t="array" ref="Q299">MAX(IF((ProjectInfoTable[ProjectName]=ContinuousStatsTable[[#This Row],[ProjectName]]),(ProjectInfoTable[ProjectName]=ContinuousStatsTable[[#This Row],[ProjectName]])*ProjectInfoTable[ConfidenceInterval]))</f>
        <v>0.95</v>
      </c>
      <c r="R2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299" s="5" cm="1">
        <f t="array" ref="S299">MIN(IF((ContinuousStatsTable[GroupByKey]=ContinuousStatsTable[[#This Row],[GroupByKey]]),(ContinuousStatsTable[GroupByKey]=ContinuousStatsTable[[#This Row],[GroupByKey]])*ContinuousStatsTable[Average]))</f>
        <v>1.50153117003924</v>
      </c>
      <c r="T299" s="5" cm="1">
        <f t="array" ref="T299">MAX(IF((ContinuousStatsTable[GroupByKey]=ContinuousStatsTable[[#This Row],[GroupByKey]]),(ContinuousStatsTable[GroupByKey]=ContinuousStatsTable[[#This Row],[GroupByKey]])*ContinuousStatsTable[Average]))</f>
        <v>1.61855057450103</v>
      </c>
      <c r="U299" s="5">
        <f>IF((ContinuousStatsTable[[#This Row],[RepsRequested]]&gt;1),ContinuousStatsTable[[#This Row],[HalfWidth]],ContinuousStatsTable[[#This Row],[BatchMeansHalfWidth]])</f>
        <v>8.8150176960040336E-3</v>
      </c>
    </row>
    <row r="300" spans="1:21" x14ac:dyDescent="0.25">
      <c r="A300" t="s">
        <v>68</v>
      </c>
      <c r="B300" t="s">
        <v>70</v>
      </c>
      <c r="C300">
        <v>23</v>
      </c>
      <c r="D300" t="s">
        <v>109</v>
      </c>
      <c r="E300" t="s">
        <v>107</v>
      </c>
      <c r="F300" t="s">
        <v>105</v>
      </c>
      <c r="G300">
        <v>2</v>
      </c>
      <c r="H300">
        <v>2E+20</v>
      </c>
      <c r="I300">
        <v>2</v>
      </c>
      <c r="J300">
        <v>2</v>
      </c>
      <c r="K300">
        <v>2</v>
      </c>
      <c r="L300">
        <v>0</v>
      </c>
      <c r="M300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00" s="5" cm="1">
        <f t="array" ref="N300">MAX(IF((ProjectInfoTable[ProjectName]=ContinuousStatsTable[[#This Row],[ProjectName]]),(ProjectInfoTable[ProjectName]=ContinuousStatsTable[[#This Row],[ProjectName]])*ProjectInfoTable[NumberOfReplications]))</f>
        <v>50</v>
      </c>
      <c r="O300" s="5" cm="1">
        <f t="array" ref="O300">IFERROR(AVERAGE(IF((ContinuousStatsTable[GroupByKey]=ContinuousStatsTable[[#This Row],[GroupByKey]]),(ContinuousStatsTable[GroupByKey]=ContinuousStatsTable[[#This Row],[GroupByKey]])*ContinuousStatsTable[Average])),0)</f>
        <v>2</v>
      </c>
      <c r="P300" s="5" cm="1">
        <f t="array" ref="P300">IFERROR(_xlfn.STDEV.S(IF((ContinuousStatsTable[GroupByKey]=ContinuousStatsTable[[#This Row],[GroupByKey]]),(ContinuousStatsTable[GroupByKey]=ContinuousStatsTable[[#This Row],[GroupByKey]])*ContinuousStatsTable[Average])),0)</f>
        <v>0</v>
      </c>
      <c r="Q300" s="5" cm="1">
        <f t="array" ref="Q300">MAX(IF((ProjectInfoTable[ProjectName]=ContinuousStatsTable[[#This Row],[ProjectName]]),(ProjectInfoTable[ProjectName]=ContinuousStatsTable[[#This Row],[ProjectName]])*ProjectInfoTable[ConfidenceInterval]))</f>
        <v>0.95</v>
      </c>
      <c r="R3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0" s="5" cm="1">
        <f t="array" ref="S300">MIN(IF((ContinuousStatsTable[GroupByKey]=ContinuousStatsTable[[#This Row],[GroupByKey]]),(ContinuousStatsTable[GroupByKey]=ContinuousStatsTable[[#This Row],[GroupByKey]])*ContinuousStatsTable[Average]))</f>
        <v>2</v>
      </c>
      <c r="T300" s="5" cm="1">
        <f t="array" ref="T300">MAX(IF((ContinuousStatsTable[GroupByKey]=ContinuousStatsTable[[#This Row],[GroupByKey]]),(ContinuousStatsTable[GroupByKey]=ContinuousStatsTable[[#This Row],[GroupByKey]])*ContinuousStatsTable[Average]))</f>
        <v>2</v>
      </c>
      <c r="U300" s="5">
        <f>IF((ContinuousStatsTable[[#This Row],[RepsRequested]]&gt;1),ContinuousStatsTable[[#This Row],[HalfWidth]],ContinuousStatsTable[[#This Row],[BatchMeansHalfWidth]])</f>
        <v>0</v>
      </c>
    </row>
    <row r="301" spans="1:21" x14ac:dyDescent="0.25">
      <c r="A301" t="s">
        <v>68</v>
      </c>
      <c r="B301" t="s">
        <v>70</v>
      </c>
      <c r="C301">
        <v>24</v>
      </c>
      <c r="D301" t="s">
        <v>79</v>
      </c>
      <c r="E301" t="s">
        <v>101</v>
      </c>
      <c r="F301" t="s">
        <v>81</v>
      </c>
      <c r="G301">
        <v>1.29631336309853E-2</v>
      </c>
      <c r="H301">
        <v>2E+20</v>
      </c>
      <c r="I301">
        <v>0</v>
      </c>
      <c r="J301">
        <v>1</v>
      </c>
      <c r="K301">
        <v>0</v>
      </c>
      <c r="L301">
        <v>0</v>
      </c>
      <c r="M301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01" s="5" cm="1">
        <f t="array" ref="N301">MAX(IF((ProjectInfoTable[ProjectName]=ContinuousStatsTable[[#This Row],[ProjectName]]),(ProjectInfoTable[ProjectName]=ContinuousStatsTable[[#This Row],[ProjectName]])*ProjectInfoTable[NumberOfReplications]))</f>
        <v>50</v>
      </c>
      <c r="O301" s="5" cm="1">
        <f t="array" ref="O301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301" s="5" cm="1">
        <f t="array" ref="P301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301" s="5" cm="1">
        <f t="array" ref="Q301">MAX(IF((ProjectInfoTable[ProjectName]=ContinuousStatsTable[[#This Row],[ProjectName]]),(ProjectInfoTable[ProjectName]=ContinuousStatsTable[[#This Row],[ProjectName]])*ProjectInfoTable[ConfidenceInterval]))</f>
        <v>0.95</v>
      </c>
      <c r="R3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301" s="5" cm="1">
        <f t="array" ref="S301">MIN(IF((ContinuousStatsTable[GroupByKey]=ContinuousStatsTable[[#This Row],[GroupByKey]]),(ContinuousStatsTable[GroupByKey]=ContinuousStatsTable[[#This Row],[GroupByKey]])*ContinuousStatsTable[Average]))</f>
        <v>1.4504144806982299E-4</v>
      </c>
      <c r="T301" s="5" cm="1">
        <f t="array" ref="T301">MAX(IF((ContinuousStatsTable[GroupByKey]=ContinuousStatsTable[[#This Row],[GroupByKey]]),(ContinuousStatsTable[GroupByKey]=ContinuousStatsTable[[#This Row],[GroupByKey]])*ContinuousStatsTable[Average]))</f>
        <v>2.1326113129299901E-2</v>
      </c>
      <c r="U301" s="5">
        <f>IF((ContinuousStatsTable[[#This Row],[RepsRequested]]&gt;1),ContinuousStatsTable[[#This Row],[HalfWidth]],ContinuousStatsTable[[#This Row],[BatchMeansHalfWidth]])</f>
        <v>1.2980086891140777E-3</v>
      </c>
    </row>
    <row r="302" spans="1:21" x14ac:dyDescent="0.25">
      <c r="A302" t="s">
        <v>68</v>
      </c>
      <c r="B302" t="s">
        <v>70</v>
      </c>
      <c r="C302">
        <v>24</v>
      </c>
      <c r="D302" t="s">
        <v>84</v>
      </c>
      <c r="E302" t="s">
        <v>101</v>
      </c>
      <c r="F302" t="s">
        <v>81</v>
      </c>
      <c r="G302">
        <v>0.10291678106446001</v>
      </c>
      <c r="H302">
        <v>2E+20</v>
      </c>
      <c r="I302">
        <v>0</v>
      </c>
      <c r="J302">
        <v>2</v>
      </c>
      <c r="K302">
        <v>0</v>
      </c>
      <c r="L302">
        <v>0</v>
      </c>
      <c r="M302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02" s="5" cm="1">
        <f t="array" ref="N302">MAX(IF((ProjectInfoTable[ProjectName]=ContinuousStatsTable[[#This Row],[ProjectName]]),(ProjectInfoTable[ProjectName]=ContinuousStatsTable[[#This Row],[ProjectName]])*ProjectInfoTable[NumberOfReplications]))</f>
        <v>50</v>
      </c>
      <c r="O302" s="5" cm="1">
        <f t="array" ref="O302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302" s="5" cm="1">
        <f t="array" ref="P302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302" s="5" cm="1">
        <f t="array" ref="Q302">MAX(IF((ProjectInfoTable[ProjectName]=ContinuousStatsTable[[#This Row],[ProjectName]]),(ProjectInfoTable[ProjectName]=ContinuousStatsTable[[#This Row],[ProjectName]])*ProjectInfoTable[ConfidenceInterval]))</f>
        <v>0.95</v>
      </c>
      <c r="R3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302" s="5" cm="1">
        <f t="array" ref="S302">MIN(IF((ContinuousStatsTable[GroupByKey]=ContinuousStatsTable[[#This Row],[GroupByKey]]),(ContinuousStatsTable[GroupByKey]=ContinuousStatsTable[[#This Row],[GroupByKey]])*ContinuousStatsTable[Average]))</f>
        <v>2.9159454357356899E-2</v>
      </c>
      <c r="T302" s="5" cm="1">
        <f t="array" ref="T302">MAX(IF((ContinuousStatsTable[GroupByKey]=ContinuousStatsTable[[#This Row],[GroupByKey]]),(ContinuousStatsTable[GroupByKey]=ContinuousStatsTable[[#This Row],[GroupByKey]])*ContinuousStatsTable[Average]))</f>
        <v>0.14757504287835599</v>
      </c>
      <c r="U302" s="5">
        <f>IF((ContinuousStatsTable[[#This Row],[RepsRequested]]&gt;1),ContinuousStatsTable[[#This Row],[HalfWidth]],ContinuousStatsTable[[#This Row],[BatchMeansHalfWidth]])</f>
        <v>7.2842344795549423E-3</v>
      </c>
    </row>
    <row r="303" spans="1:21" x14ac:dyDescent="0.25">
      <c r="A303" t="s">
        <v>68</v>
      </c>
      <c r="B303" t="s">
        <v>70</v>
      </c>
      <c r="C303">
        <v>24</v>
      </c>
      <c r="D303" t="s">
        <v>85</v>
      </c>
      <c r="E303" t="s">
        <v>102</v>
      </c>
      <c r="F303" t="s">
        <v>87</v>
      </c>
      <c r="G303">
        <v>2.8908432187928601</v>
      </c>
      <c r="H303">
        <v>0.20907317191567601</v>
      </c>
      <c r="I303">
        <v>0</v>
      </c>
      <c r="J303">
        <v>7</v>
      </c>
      <c r="K303">
        <v>4</v>
      </c>
      <c r="L303">
        <v>0</v>
      </c>
      <c r="M303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03" s="5" cm="1">
        <f t="array" ref="N303">MAX(IF((ProjectInfoTable[ProjectName]=ContinuousStatsTable[[#This Row],[ProjectName]]),(ProjectInfoTable[ProjectName]=ContinuousStatsTable[[#This Row],[ProjectName]])*ProjectInfoTable[NumberOfReplications]))</f>
        <v>50</v>
      </c>
      <c r="O303" s="5" cm="1">
        <f t="array" ref="O303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303" s="5" cm="1">
        <f t="array" ref="P303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303" s="5" cm="1">
        <f t="array" ref="Q303">MAX(IF((ProjectInfoTable[ProjectName]=ContinuousStatsTable[[#This Row],[ProjectName]]),(ProjectInfoTable[ProjectName]=ContinuousStatsTable[[#This Row],[ProjectName]])*ProjectInfoTable[ConfidenceInterval]))</f>
        <v>0.95</v>
      </c>
      <c r="R3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303" s="5" cm="1">
        <f t="array" ref="S303">MIN(IF((ContinuousStatsTable[GroupByKey]=ContinuousStatsTable[[#This Row],[GroupByKey]]),(ContinuousStatsTable[GroupByKey]=ContinuousStatsTable[[#This Row],[GroupByKey]])*ContinuousStatsTable[Average]))</f>
        <v>2.5364145931977098</v>
      </c>
      <c r="T303" s="5" cm="1">
        <f t="array" ref="T303">MAX(IF((ContinuousStatsTable[GroupByKey]=ContinuousStatsTable[[#This Row],[GroupByKey]]),(ContinuousStatsTable[GroupByKey]=ContinuousStatsTable[[#This Row],[GroupByKey]])*ContinuousStatsTable[Average]))</f>
        <v>3.0583425338020498</v>
      </c>
      <c r="U303" s="5">
        <f>IF((ContinuousStatsTable[[#This Row],[RepsRequested]]&gt;1),ContinuousStatsTable[[#This Row],[HalfWidth]],ContinuousStatsTable[[#This Row],[BatchMeansHalfWidth]])</f>
        <v>3.1226073401865992E-2</v>
      </c>
    </row>
    <row r="304" spans="1:21" x14ac:dyDescent="0.25">
      <c r="A304" t="s">
        <v>68</v>
      </c>
      <c r="B304" t="s">
        <v>70</v>
      </c>
      <c r="C304">
        <v>24</v>
      </c>
      <c r="D304" t="s">
        <v>103</v>
      </c>
      <c r="E304" t="s">
        <v>104</v>
      </c>
      <c r="F304" t="s">
        <v>105</v>
      </c>
      <c r="G304">
        <v>0</v>
      </c>
      <c r="H304">
        <v>2E+20</v>
      </c>
      <c r="I304">
        <v>0</v>
      </c>
      <c r="J304">
        <v>0</v>
      </c>
      <c r="K304">
        <v>0</v>
      </c>
      <c r="L304">
        <v>0</v>
      </c>
      <c r="M304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04" s="5" cm="1">
        <f t="array" ref="N304">MAX(IF((ProjectInfoTable[ProjectName]=ContinuousStatsTable[[#This Row],[ProjectName]]),(ProjectInfoTable[ProjectName]=ContinuousStatsTable[[#This Row],[ProjectName]])*ProjectInfoTable[NumberOfReplications]))</f>
        <v>50</v>
      </c>
      <c r="O304" s="5" cm="1">
        <f t="array" ref="O304">IFERROR(AVERAGE(IF((ContinuousStatsTable[GroupByKey]=ContinuousStatsTable[[#This Row],[GroupByKey]]),(ContinuousStatsTable[GroupByKey]=ContinuousStatsTable[[#This Row],[GroupByKey]])*ContinuousStatsTable[Average])),0)</f>
        <v>0</v>
      </c>
      <c r="P304" s="5" cm="1">
        <f t="array" ref="P304">IFERROR(_xlfn.STDEV.S(IF((ContinuousStatsTable[GroupByKey]=ContinuousStatsTable[[#This Row],[GroupByKey]]),(ContinuousStatsTable[GroupByKey]=ContinuousStatsTable[[#This Row],[GroupByKey]])*ContinuousStatsTable[Average])),0)</f>
        <v>0</v>
      </c>
      <c r="Q304" s="5" cm="1">
        <f t="array" ref="Q304">MAX(IF((ProjectInfoTable[ProjectName]=ContinuousStatsTable[[#This Row],[ProjectName]]),(ProjectInfoTable[ProjectName]=ContinuousStatsTable[[#This Row],[ProjectName]])*ProjectInfoTable[ConfidenceInterval]))</f>
        <v>0.95</v>
      </c>
      <c r="R3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4" s="5" cm="1">
        <f t="array" ref="S304">MIN(IF((ContinuousStatsTable[GroupByKey]=ContinuousStatsTable[[#This Row],[GroupByKey]]),(ContinuousStatsTable[GroupByKey]=ContinuousStatsTable[[#This Row],[GroupByKey]])*ContinuousStatsTable[Average]))</f>
        <v>0</v>
      </c>
      <c r="T304" s="5" cm="1">
        <f t="array" ref="T304">MAX(IF((ContinuousStatsTable[GroupByKey]=ContinuousStatsTable[[#This Row],[GroupByKey]]),(ContinuousStatsTable[GroupByKey]=ContinuousStatsTable[[#This Row],[GroupByKey]])*ContinuousStatsTable[Average]))</f>
        <v>0</v>
      </c>
      <c r="U304" s="5">
        <f>IF((ContinuousStatsTable[[#This Row],[RepsRequested]]&gt;1),ContinuousStatsTable[[#This Row],[HalfWidth]],ContinuousStatsTable[[#This Row],[BatchMeansHalfWidth]])</f>
        <v>0</v>
      </c>
    </row>
    <row r="305" spans="1:21" x14ac:dyDescent="0.25">
      <c r="A305" t="s">
        <v>68</v>
      </c>
      <c r="B305" t="s">
        <v>70</v>
      </c>
      <c r="C305">
        <v>24</v>
      </c>
      <c r="D305" t="s">
        <v>103</v>
      </c>
      <c r="E305" t="s">
        <v>106</v>
      </c>
      <c r="F305" t="s">
        <v>105</v>
      </c>
      <c r="G305">
        <v>0</v>
      </c>
      <c r="H305">
        <v>2E+20</v>
      </c>
      <c r="I305">
        <v>0</v>
      </c>
      <c r="J305">
        <v>0</v>
      </c>
      <c r="K305">
        <v>0</v>
      </c>
      <c r="L305">
        <v>0</v>
      </c>
      <c r="M30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05" s="5" cm="1">
        <f t="array" ref="N305">MAX(IF((ProjectInfoTable[ProjectName]=ContinuousStatsTable[[#This Row],[ProjectName]]),(ProjectInfoTable[ProjectName]=ContinuousStatsTable[[#This Row],[ProjectName]])*ProjectInfoTable[NumberOfReplications]))</f>
        <v>50</v>
      </c>
      <c r="O305" s="5" cm="1">
        <f t="array" ref="O305">IFERROR(AVERAGE(IF((ContinuousStatsTable[GroupByKey]=ContinuousStatsTable[[#This Row],[GroupByKey]]),(ContinuousStatsTable[GroupByKey]=ContinuousStatsTable[[#This Row],[GroupByKey]])*ContinuousStatsTable[Average])),0)</f>
        <v>0</v>
      </c>
      <c r="P305" s="5" cm="1">
        <f t="array" ref="P305">IFERROR(_xlfn.STDEV.S(IF((ContinuousStatsTable[GroupByKey]=ContinuousStatsTable[[#This Row],[GroupByKey]]),(ContinuousStatsTable[GroupByKey]=ContinuousStatsTable[[#This Row],[GroupByKey]])*ContinuousStatsTable[Average])),0)</f>
        <v>0</v>
      </c>
      <c r="Q305" s="5" cm="1">
        <f t="array" ref="Q305">MAX(IF((ProjectInfoTable[ProjectName]=ContinuousStatsTable[[#This Row],[ProjectName]]),(ProjectInfoTable[ProjectName]=ContinuousStatsTable[[#This Row],[ProjectName]])*ProjectInfoTable[ConfidenceInterval]))</f>
        <v>0.95</v>
      </c>
      <c r="R3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5" s="5" cm="1">
        <f t="array" ref="S305">MIN(IF((ContinuousStatsTable[GroupByKey]=ContinuousStatsTable[[#This Row],[GroupByKey]]),(ContinuousStatsTable[GroupByKey]=ContinuousStatsTable[[#This Row],[GroupByKey]])*ContinuousStatsTable[Average]))</f>
        <v>0</v>
      </c>
      <c r="T305" s="5" cm="1">
        <f t="array" ref="T305">MAX(IF((ContinuousStatsTable[GroupByKey]=ContinuousStatsTable[[#This Row],[GroupByKey]]),(ContinuousStatsTable[GroupByKey]=ContinuousStatsTable[[#This Row],[GroupByKey]])*ContinuousStatsTable[Average]))</f>
        <v>0</v>
      </c>
      <c r="U305" s="5">
        <f>IF((ContinuousStatsTable[[#This Row],[RepsRequested]]&gt;1),ContinuousStatsTable[[#This Row],[HalfWidth]],ContinuousStatsTable[[#This Row],[BatchMeansHalfWidth]])</f>
        <v>0</v>
      </c>
    </row>
    <row r="306" spans="1:21" x14ac:dyDescent="0.25">
      <c r="A306" t="s">
        <v>68</v>
      </c>
      <c r="B306" t="s">
        <v>70</v>
      </c>
      <c r="C306">
        <v>24</v>
      </c>
      <c r="D306" t="s">
        <v>103</v>
      </c>
      <c r="E306" t="s">
        <v>107</v>
      </c>
      <c r="F306" t="s">
        <v>105</v>
      </c>
      <c r="G306">
        <v>1</v>
      </c>
      <c r="H306">
        <v>2E+20</v>
      </c>
      <c r="I306">
        <v>1</v>
      </c>
      <c r="J306">
        <v>1</v>
      </c>
      <c r="K306">
        <v>1</v>
      </c>
      <c r="L306">
        <v>0</v>
      </c>
      <c r="M30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06" s="5" cm="1">
        <f t="array" ref="N306">MAX(IF((ProjectInfoTable[ProjectName]=ContinuousStatsTable[[#This Row],[ProjectName]]),(ProjectInfoTable[ProjectName]=ContinuousStatsTable[[#This Row],[ProjectName]])*ProjectInfoTable[NumberOfReplications]))</f>
        <v>50</v>
      </c>
      <c r="O306" s="5" cm="1">
        <f t="array" ref="O306">IFERROR(AVERAGE(IF((ContinuousStatsTable[GroupByKey]=ContinuousStatsTable[[#This Row],[GroupByKey]]),(ContinuousStatsTable[GroupByKey]=ContinuousStatsTable[[#This Row],[GroupByKey]])*ContinuousStatsTable[Average])),0)</f>
        <v>1</v>
      </c>
      <c r="P306" s="5" cm="1">
        <f t="array" ref="P306">IFERROR(_xlfn.STDEV.S(IF((ContinuousStatsTable[GroupByKey]=ContinuousStatsTable[[#This Row],[GroupByKey]]),(ContinuousStatsTable[GroupByKey]=ContinuousStatsTable[[#This Row],[GroupByKey]])*ContinuousStatsTable[Average])),0)</f>
        <v>0</v>
      </c>
      <c r="Q306" s="5" cm="1">
        <f t="array" ref="Q306">MAX(IF((ProjectInfoTable[ProjectName]=ContinuousStatsTable[[#This Row],[ProjectName]]),(ProjectInfoTable[ProjectName]=ContinuousStatsTable[[#This Row],[ProjectName]])*ProjectInfoTable[ConfidenceInterval]))</f>
        <v>0.95</v>
      </c>
      <c r="R3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6" s="5" cm="1">
        <f t="array" ref="S306">MIN(IF((ContinuousStatsTable[GroupByKey]=ContinuousStatsTable[[#This Row],[GroupByKey]]),(ContinuousStatsTable[GroupByKey]=ContinuousStatsTable[[#This Row],[GroupByKey]])*ContinuousStatsTable[Average]))</f>
        <v>1</v>
      </c>
      <c r="T306" s="5" cm="1">
        <f t="array" ref="T306">MAX(IF((ContinuousStatsTable[GroupByKey]=ContinuousStatsTable[[#This Row],[GroupByKey]]),(ContinuousStatsTable[GroupByKey]=ContinuousStatsTable[[#This Row],[GroupByKey]])*ContinuousStatsTable[Average]))</f>
        <v>1</v>
      </c>
      <c r="U306" s="5">
        <f>IF((ContinuousStatsTable[[#This Row],[RepsRequested]]&gt;1),ContinuousStatsTable[[#This Row],[HalfWidth]],ContinuousStatsTable[[#This Row],[BatchMeansHalfWidth]])</f>
        <v>0</v>
      </c>
    </row>
    <row r="307" spans="1:21" x14ac:dyDescent="0.25">
      <c r="A307" t="s">
        <v>68</v>
      </c>
      <c r="B307" t="s">
        <v>70</v>
      </c>
      <c r="C307">
        <v>24</v>
      </c>
      <c r="D307" t="s">
        <v>108</v>
      </c>
      <c r="E307" t="s">
        <v>104</v>
      </c>
      <c r="F307" t="s">
        <v>105</v>
      </c>
      <c r="G307">
        <v>0.85363661924287504</v>
      </c>
      <c r="H307">
        <v>3.04118991161383E-2</v>
      </c>
      <c r="I307">
        <v>0</v>
      </c>
      <c r="J307">
        <v>1</v>
      </c>
      <c r="K307">
        <v>1</v>
      </c>
      <c r="L307">
        <v>0</v>
      </c>
      <c r="M30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07" s="5" cm="1">
        <f t="array" ref="N307">MAX(IF((ProjectInfoTable[ProjectName]=ContinuousStatsTable[[#This Row],[ProjectName]]),(ProjectInfoTable[ProjectName]=ContinuousStatsTable[[#This Row],[ProjectName]])*ProjectInfoTable[NumberOfReplications]))</f>
        <v>50</v>
      </c>
      <c r="O307" s="5" cm="1">
        <f t="array" ref="O307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307" s="5" cm="1">
        <f t="array" ref="P307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307" s="5" cm="1">
        <f t="array" ref="Q307">MAX(IF((ProjectInfoTable[ProjectName]=ContinuousStatsTable[[#This Row],[ProjectName]]),(ProjectInfoTable[ProjectName]=ContinuousStatsTable[[#This Row],[ProjectName]])*ProjectInfoTable[ConfidenceInterval]))</f>
        <v>0.95</v>
      </c>
      <c r="R3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307" s="5" cm="1">
        <f t="array" ref="S307">MIN(IF((ContinuousStatsTable[GroupByKey]=ContinuousStatsTable[[#This Row],[GroupByKey]]),(ContinuousStatsTable[GroupByKey]=ContinuousStatsTable[[#This Row],[GroupByKey]])*ContinuousStatsTable[Average]))</f>
        <v>0.79765986915169196</v>
      </c>
      <c r="T307" s="5" cm="1">
        <f t="array" ref="T307">MAX(IF((ContinuousStatsTable[GroupByKey]=ContinuousStatsTable[[#This Row],[GroupByKey]]),(ContinuousStatsTable[GroupByKey]=ContinuousStatsTable[[#This Row],[GroupByKey]])*ContinuousStatsTable[Average]))</f>
        <v>0.86520865024807903</v>
      </c>
      <c r="U307" s="5">
        <f>IF((ContinuousStatsTable[[#This Row],[RepsRequested]]&gt;1),ContinuousStatsTable[[#This Row],[HalfWidth]],ContinuousStatsTable[[#This Row],[BatchMeansHalfWidth]])</f>
        <v>4.6132915210358458E-3</v>
      </c>
    </row>
    <row r="308" spans="1:21" x14ac:dyDescent="0.25">
      <c r="A308" t="s">
        <v>68</v>
      </c>
      <c r="B308" t="s">
        <v>70</v>
      </c>
      <c r="C308">
        <v>24</v>
      </c>
      <c r="D308" t="s">
        <v>108</v>
      </c>
      <c r="E308" t="s">
        <v>106</v>
      </c>
      <c r="F308" t="s">
        <v>105</v>
      </c>
      <c r="G308">
        <v>2.5609098577286198</v>
      </c>
      <c r="H308">
        <v>9.1235697348414899E-2</v>
      </c>
      <c r="I308">
        <v>0</v>
      </c>
      <c r="J308">
        <v>3</v>
      </c>
      <c r="K308">
        <v>3</v>
      </c>
      <c r="L308">
        <v>0</v>
      </c>
      <c r="M30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08" s="5" cm="1">
        <f t="array" ref="N308">MAX(IF((ProjectInfoTable[ProjectName]=ContinuousStatsTable[[#This Row],[ProjectName]]),(ProjectInfoTable[ProjectName]=ContinuousStatsTable[[#This Row],[ProjectName]])*ProjectInfoTable[NumberOfReplications]))</f>
        <v>50</v>
      </c>
      <c r="O308" s="5" cm="1">
        <f t="array" ref="O308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308" s="5" cm="1">
        <f t="array" ref="P308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308" s="5" cm="1">
        <f t="array" ref="Q308">MAX(IF((ProjectInfoTable[ProjectName]=ContinuousStatsTable[[#This Row],[ProjectName]]),(ProjectInfoTable[ProjectName]=ContinuousStatsTable[[#This Row],[ProjectName]])*ProjectInfoTable[ConfidenceInterval]))</f>
        <v>0.95</v>
      </c>
      <c r="R3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308" s="5" cm="1">
        <f t="array" ref="S308">MIN(IF((ContinuousStatsTable[GroupByKey]=ContinuousStatsTable[[#This Row],[GroupByKey]]),(ContinuousStatsTable[GroupByKey]=ContinuousStatsTable[[#This Row],[GroupByKey]])*ContinuousStatsTable[Average]))</f>
        <v>2.39297960745508</v>
      </c>
      <c r="T308" s="5" cm="1">
        <f t="array" ref="T308">MAX(IF((ContinuousStatsTable[GroupByKey]=ContinuousStatsTable[[#This Row],[GroupByKey]]),(ContinuousStatsTable[GroupByKey]=ContinuousStatsTable[[#This Row],[GroupByKey]])*ContinuousStatsTable[Average]))</f>
        <v>2.5956259507442399</v>
      </c>
      <c r="U308" s="5">
        <f>IF((ContinuousStatsTable[[#This Row],[RepsRequested]]&gt;1),ContinuousStatsTable[[#This Row],[HalfWidth]],ContinuousStatsTable[[#This Row],[BatchMeansHalfWidth]])</f>
        <v>1.3839874563107367E-2</v>
      </c>
    </row>
    <row r="309" spans="1:21" x14ac:dyDescent="0.25">
      <c r="A309" t="s">
        <v>68</v>
      </c>
      <c r="B309" t="s">
        <v>70</v>
      </c>
      <c r="C309">
        <v>24</v>
      </c>
      <c r="D309" t="s">
        <v>108</v>
      </c>
      <c r="E309" t="s">
        <v>107</v>
      </c>
      <c r="F309" t="s">
        <v>105</v>
      </c>
      <c r="G309">
        <v>3</v>
      </c>
      <c r="H309">
        <v>2E+20</v>
      </c>
      <c r="I309">
        <v>3</v>
      </c>
      <c r="J309">
        <v>3</v>
      </c>
      <c r="K309">
        <v>3</v>
      </c>
      <c r="L309">
        <v>0</v>
      </c>
      <c r="M30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09" s="5" cm="1">
        <f t="array" ref="N309">MAX(IF((ProjectInfoTable[ProjectName]=ContinuousStatsTable[[#This Row],[ProjectName]]),(ProjectInfoTable[ProjectName]=ContinuousStatsTable[[#This Row],[ProjectName]])*ProjectInfoTable[NumberOfReplications]))</f>
        <v>50</v>
      </c>
      <c r="O309" s="5" cm="1">
        <f t="array" ref="O309">IFERROR(AVERAGE(IF((ContinuousStatsTable[GroupByKey]=ContinuousStatsTable[[#This Row],[GroupByKey]]),(ContinuousStatsTable[GroupByKey]=ContinuousStatsTable[[#This Row],[GroupByKey]])*ContinuousStatsTable[Average])),0)</f>
        <v>3</v>
      </c>
      <c r="P309" s="5" cm="1">
        <f t="array" ref="P309">IFERROR(_xlfn.STDEV.S(IF((ContinuousStatsTable[GroupByKey]=ContinuousStatsTable[[#This Row],[GroupByKey]]),(ContinuousStatsTable[GroupByKey]=ContinuousStatsTable[[#This Row],[GroupByKey]])*ContinuousStatsTable[Average])),0)</f>
        <v>0</v>
      </c>
      <c r="Q309" s="5" cm="1">
        <f t="array" ref="Q309">MAX(IF((ProjectInfoTable[ProjectName]=ContinuousStatsTable[[#This Row],[ProjectName]]),(ProjectInfoTable[ProjectName]=ContinuousStatsTable[[#This Row],[ProjectName]])*ProjectInfoTable[ConfidenceInterval]))</f>
        <v>0.95</v>
      </c>
      <c r="R3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9" s="5" cm="1">
        <f t="array" ref="S309">MIN(IF((ContinuousStatsTable[GroupByKey]=ContinuousStatsTable[[#This Row],[GroupByKey]]),(ContinuousStatsTable[GroupByKey]=ContinuousStatsTable[[#This Row],[GroupByKey]])*ContinuousStatsTable[Average]))</f>
        <v>3</v>
      </c>
      <c r="T309" s="5" cm="1">
        <f t="array" ref="T309">MAX(IF((ContinuousStatsTable[GroupByKey]=ContinuousStatsTable[[#This Row],[GroupByKey]]),(ContinuousStatsTable[GroupByKey]=ContinuousStatsTable[[#This Row],[GroupByKey]])*ContinuousStatsTable[Average]))</f>
        <v>3</v>
      </c>
      <c r="U309" s="5">
        <f>IF((ContinuousStatsTable[[#This Row],[RepsRequested]]&gt;1),ContinuousStatsTable[[#This Row],[HalfWidth]],ContinuousStatsTable[[#This Row],[BatchMeansHalfWidth]])</f>
        <v>0</v>
      </c>
    </row>
    <row r="310" spans="1:21" x14ac:dyDescent="0.25">
      <c r="A310" t="s">
        <v>68</v>
      </c>
      <c r="B310" t="s">
        <v>70</v>
      </c>
      <c r="C310">
        <v>24</v>
      </c>
      <c r="D310" t="s">
        <v>100</v>
      </c>
      <c r="E310" t="s">
        <v>101</v>
      </c>
      <c r="F310" t="s">
        <v>81</v>
      </c>
      <c r="G310">
        <v>0.21405344636878501</v>
      </c>
      <c r="H310">
        <v>2E+20</v>
      </c>
      <c r="I310">
        <v>0</v>
      </c>
      <c r="J310">
        <v>3</v>
      </c>
      <c r="K310">
        <v>1</v>
      </c>
      <c r="L310">
        <v>0</v>
      </c>
      <c r="M310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10" s="5" cm="1">
        <f t="array" ref="N310">MAX(IF((ProjectInfoTable[ProjectName]=ContinuousStatsTable[[#This Row],[ProjectName]]),(ProjectInfoTable[ProjectName]=ContinuousStatsTable[[#This Row],[ProjectName]])*ProjectInfoTable[NumberOfReplications]))</f>
        <v>50</v>
      </c>
      <c r="O310" s="5" cm="1">
        <f t="array" ref="O310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310" s="5" cm="1">
        <f t="array" ref="P310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310" s="5" cm="1">
        <f t="array" ref="Q310">MAX(IF((ProjectInfoTable[ProjectName]=ContinuousStatsTable[[#This Row],[ProjectName]]),(ProjectInfoTable[ProjectName]=ContinuousStatsTable[[#This Row],[ProjectName]])*ProjectInfoTable[ConfidenceInterval]))</f>
        <v>0.95</v>
      </c>
      <c r="R3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310" s="5" cm="1">
        <f t="array" ref="S310">MIN(IF((ContinuousStatsTable[GroupByKey]=ContinuousStatsTable[[#This Row],[GroupByKey]]),(ContinuousStatsTable[GroupByKey]=ContinuousStatsTable[[#This Row],[GroupByKey]])*ContinuousStatsTable[Average]))</f>
        <v>9.9137644846310199E-2</v>
      </c>
      <c r="T310" s="5" cm="1">
        <f t="array" ref="T310">MAX(IF((ContinuousStatsTable[GroupByKey]=ContinuousStatsTable[[#This Row],[GroupByKey]]),(ContinuousStatsTable[GroupByKey]=ContinuousStatsTable[[#This Row],[GroupByKey]])*ContinuousStatsTable[Average]))</f>
        <v>0.36895369110857401</v>
      </c>
      <c r="U310" s="5">
        <f>IF((ContinuousStatsTable[[#This Row],[RepsRequested]]&gt;1),ContinuousStatsTable[[#This Row],[HalfWidth]],ContinuousStatsTable[[#This Row],[BatchMeansHalfWidth]])</f>
        <v>1.3334817194682118E-2</v>
      </c>
    </row>
    <row r="311" spans="1:21" x14ac:dyDescent="0.25">
      <c r="A311" t="s">
        <v>68</v>
      </c>
      <c r="B311" t="s">
        <v>70</v>
      </c>
      <c r="C311">
        <v>24</v>
      </c>
      <c r="D311" t="s">
        <v>109</v>
      </c>
      <c r="E311" t="s">
        <v>104</v>
      </c>
      <c r="F311" t="s">
        <v>105</v>
      </c>
      <c r="G311">
        <v>0.80421935823505597</v>
      </c>
      <c r="H311">
        <v>3.3021063517917199E-2</v>
      </c>
      <c r="I311">
        <v>0</v>
      </c>
      <c r="J311">
        <v>1</v>
      </c>
      <c r="K311">
        <v>1</v>
      </c>
      <c r="L311">
        <v>0</v>
      </c>
      <c r="M311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11" s="5" cm="1">
        <f t="array" ref="N311">MAX(IF((ProjectInfoTable[ProjectName]=ContinuousStatsTable[[#This Row],[ProjectName]]),(ProjectInfoTable[ProjectName]=ContinuousStatsTable[[#This Row],[ProjectName]])*ProjectInfoTable[NumberOfReplications]))</f>
        <v>50</v>
      </c>
      <c r="O311" s="5" cm="1">
        <f t="array" ref="O311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311" s="5" cm="1">
        <f t="array" ref="P311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311" s="5" cm="1">
        <f t="array" ref="Q311">MAX(IF((ProjectInfoTable[ProjectName]=ContinuousStatsTable[[#This Row],[ProjectName]]),(ProjectInfoTable[ProjectName]=ContinuousStatsTable[[#This Row],[ProjectName]])*ProjectInfoTable[ConfidenceInterval]))</f>
        <v>0.95</v>
      </c>
      <c r="R3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311" s="5" cm="1">
        <f t="array" ref="S311">MIN(IF((ContinuousStatsTable[GroupByKey]=ContinuousStatsTable[[#This Row],[GroupByKey]]),(ContinuousStatsTable[GroupByKey]=ContinuousStatsTable[[#This Row],[GroupByKey]])*ContinuousStatsTable[Average]))</f>
        <v>0.75076558501961799</v>
      </c>
      <c r="T311" s="5" cm="1">
        <f t="array" ref="T311">MAX(IF((ContinuousStatsTable[GroupByKey]=ContinuousStatsTable[[#This Row],[GroupByKey]]),(ContinuousStatsTable[GroupByKey]=ContinuousStatsTable[[#This Row],[GroupByKey]])*ContinuousStatsTable[Average]))</f>
        <v>0.80927528725051701</v>
      </c>
      <c r="U311" s="5">
        <f>IF((ContinuousStatsTable[[#This Row],[RepsRequested]]&gt;1),ContinuousStatsTable[[#This Row],[HalfWidth]],ContinuousStatsTable[[#This Row],[BatchMeansHalfWidth]])</f>
        <v>4.4075088480020263E-3</v>
      </c>
    </row>
    <row r="312" spans="1:21" x14ac:dyDescent="0.25">
      <c r="A312" t="s">
        <v>68</v>
      </c>
      <c r="B312" t="s">
        <v>70</v>
      </c>
      <c r="C312">
        <v>24</v>
      </c>
      <c r="D312" t="s">
        <v>109</v>
      </c>
      <c r="E312" t="s">
        <v>106</v>
      </c>
      <c r="F312" t="s">
        <v>105</v>
      </c>
      <c r="G312">
        <v>1.6084387164701099</v>
      </c>
      <c r="H312">
        <v>6.6042127035834397E-2</v>
      </c>
      <c r="I312">
        <v>0</v>
      </c>
      <c r="J312">
        <v>2</v>
      </c>
      <c r="K312">
        <v>2</v>
      </c>
      <c r="L312">
        <v>0</v>
      </c>
      <c r="M312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12" s="5" cm="1">
        <f t="array" ref="N312">MAX(IF((ProjectInfoTable[ProjectName]=ContinuousStatsTable[[#This Row],[ProjectName]]),(ProjectInfoTable[ProjectName]=ContinuousStatsTable[[#This Row],[ProjectName]])*ProjectInfoTable[NumberOfReplications]))</f>
        <v>50</v>
      </c>
      <c r="O312" s="5" cm="1">
        <f t="array" ref="O312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312" s="5" cm="1">
        <f t="array" ref="P312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312" s="5" cm="1">
        <f t="array" ref="Q312">MAX(IF((ProjectInfoTable[ProjectName]=ContinuousStatsTable[[#This Row],[ProjectName]]),(ProjectInfoTable[ProjectName]=ContinuousStatsTable[[#This Row],[ProjectName]])*ProjectInfoTable[ConfidenceInterval]))</f>
        <v>0.95</v>
      </c>
      <c r="R3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312" s="5" cm="1">
        <f t="array" ref="S312">MIN(IF((ContinuousStatsTable[GroupByKey]=ContinuousStatsTable[[#This Row],[GroupByKey]]),(ContinuousStatsTable[GroupByKey]=ContinuousStatsTable[[#This Row],[GroupByKey]])*ContinuousStatsTable[Average]))</f>
        <v>1.50153117003924</v>
      </c>
      <c r="T312" s="5" cm="1">
        <f t="array" ref="T312">MAX(IF((ContinuousStatsTable[GroupByKey]=ContinuousStatsTable[[#This Row],[GroupByKey]]),(ContinuousStatsTable[GroupByKey]=ContinuousStatsTable[[#This Row],[GroupByKey]])*ContinuousStatsTable[Average]))</f>
        <v>1.61855057450103</v>
      </c>
      <c r="U312" s="5">
        <f>IF((ContinuousStatsTable[[#This Row],[RepsRequested]]&gt;1),ContinuousStatsTable[[#This Row],[HalfWidth]],ContinuousStatsTable[[#This Row],[BatchMeansHalfWidth]])</f>
        <v>8.8150176960040336E-3</v>
      </c>
    </row>
    <row r="313" spans="1:21" x14ac:dyDescent="0.25">
      <c r="A313" t="s">
        <v>68</v>
      </c>
      <c r="B313" t="s">
        <v>70</v>
      </c>
      <c r="C313">
        <v>24</v>
      </c>
      <c r="D313" t="s">
        <v>109</v>
      </c>
      <c r="E313" t="s">
        <v>107</v>
      </c>
      <c r="F313" t="s">
        <v>105</v>
      </c>
      <c r="G313">
        <v>2</v>
      </c>
      <c r="H313">
        <v>2E+20</v>
      </c>
      <c r="I313">
        <v>2</v>
      </c>
      <c r="J313">
        <v>2</v>
      </c>
      <c r="K313">
        <v>2</v>
      </c>
      <c r="L313">
        <v>0</v>
      </c>
      <c r="M313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13" s="5" cm="1">
        <f t="array" ref="N313">MAX(IF((ProjectInfoTable[ProjectName]=ContinuousStatsTable[[#This Row],[ProjectName]]),(ProjectInfoTable[ProjectName]=ContinuousStatsTable[[#This Row],[ProjectName]])*ProjectInfoTable[NumberOfReplications]))</f>
        <v>50</v>
      </c>
      <c r="O313" s="5" cm="1">
        <f t="array" ref="O313">IFERROR(AVERAGE(IF((ContinuousStatsTable[GroupByKey]=ContinuousStatsTable[[#This Row],[GroupByKey]]),(ContinuousStatsTable[GroupByKey]=ContinuousStatsTable[[#This Row],[GroupByKey]])*ContinuousStatsTable[Average])),0)</f>
        <v>2</v>
      </c>
      <c r="P313" s="5" cm="1">
        <f t="array" ref="P313">IFERROR(_xlfn.STDEV.S(IF((ContinuousStatsTable[GroupByKey]=ContinuousStatsTable[[#This Row],[GroupByKey]]),(ContinuousStatsTable[GroupByKey]=ContinuousStatsTable[[#This Row],[GroupByKey]])*ContinuousStatsTable[Average])),0)</f>
        <v>0</v>
      </c>
      <c r="Q313" s="5" cm="1">
        <f t="array" ref="Q313">MAX(IF((ProjectInfoTable[ProjectName]=ContinuousStatsTable[[#This Row],[ProjectName]]),(ProjectInfoTable[ProjectName]=ContinuousStatsTable[[#This Row],[ProjectName]])*ProjectInfoTable[ConfidenceInterval]))</f>
        <v>0.95</v>
      </c>
      <c r="R3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3" s="5" cm="1">
        <f t="array" ref="S313">MIN(IF((ContinuousStatsTable[GroupByKey]=ContinuousStatsTable[[#This Row],[GroupByKey]]),(ContinuousStatsTable[GroupByKey]=ContinuousStatsTable[[#This Row],[GroupByKey]])*ContinuousStatsTable[Average]))</f>
        <v>2</v>
      </c>
      <c r="T313" s="5" cm="1">
        <f t="array" ref="T313">MAX(IF((ContinuousStatsTable[GroupByKey]=ContinuousStatsTable[[#This Row],[GroupByKey]]),(ContinuousStatsTable[GroupByKey]=ContinuousStatsTable[[#This Row],[GroupByKey]])*ContinuousStatsTable[Average]))</f>
        <v>2</v>
      </c>
      <c r="U313" s="5">
        <f>IF((ContinuousStatsTable[[#This Row],[RepsRequested]]&gt;1),ContinuousStatsTable[[#This Row],[HalfWidth]],ContinuousStatsTable[[#This Row],[BatchMeansHalfWidth]])</f>
        <v>0</v>
      </c>
    </row>
    <row r="314" spans="1:21" x14ac:dyDescent="0.25">
      <c r="A314" t="s">
        <v>68</v>
      </c>
      <c r="B314" t="s">
        <v>70</v>
      </c>
      <c r="C314">
        <v>25</v>
      </c>
      <c r="D314" t="s">
        <v>79</v>
      </c>
      <c r="E314" t="s">
        <v>101</v>
      </c>
      <c r="F314" t="s">
        <v>81</v>
      </c>
      <c r="G314">
        <v>7.9088183568694001E-3</v>
      </c>
      <c r="H314">
        <v>2E+20</v>
      </c>
      <c r="I314">
        <v>0</v>
      </c>
      <c r="J314">
        <v>1</v>
      </c>
      <c r="K314">
        <v>0</v>
      </c>
      <c r="L314">
        <v>0</v>
      </c>
      <c r="M314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14" s="5" cm="1">
        <f t="array" ref="N314">MAX(IF((ProjectInfoTable[ProjectName]=ContinuousStatsTable[[#This Row],[ProjectName]]),(ProjectInfoTable[ProjectName]=ContinuousStatsTable[[#This Row],[ProjectName]])*ProjectInfoTable[NumberOfReplications]))</f>
        <v>50</v>
      </c>
      <c r="O314" s="5" cm="1">
        <f t="array" ref="O314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314" s="5" cm="1">
        <f t="array" ref="P314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314" s="5" cm="1">
        <f t="array" ref="Q314">MAX(IF((ProjectInfoTable[ProjectName]=ContinuousStatsTable[[#This Row],[ProjectName]]),(ProjectInfoTable[ProjectName]=ContinuousStatsTable[[#This Row],[ProjectName]])*ProjectInfoTable[ConfidenceInterval]))</f>
        <v>0.95</v>
      </c>
      <c r="R3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314" s="5" cm="1">
        <f t="array" ref="S314">MIN(IF((ContinuousStatsTable[GroupByKey]=ContinuousStatsTable[[#This Row],[GroupByKey]]),(ContinuousStatsTable[GroupByKey]=ContinuousStatsTable[[#This Row],[GroupByKey]])*ContinuousStatsTable[Average]))</f>
        <v>1.4504144806982299E-4</v>
      </c>
      <c r="T314" s="5" cm="1">
        <f t="array" ref="T314">MAX(IF((ContinuousStatsTable[GroupByKey]=ContinuousStatsTable[[#This Row],[GroupByKey]]),(ContinuousStatsTable[GroupByKey]=ContinuousStatsTable[[#This Row],[GroupByKey]])*ContinuousStatsTable[Average]))</f>
        <v>2.1326113129299901E-2</v>
      </c>
      <c r="U314" s="5">
        <f>IF((ContinuousStatsTable[[#This Row],[RepsRequested]]&gt;1),ContinuousStatsTable[[#This Row],[HalfWidth]],ContinuousStatsTable[[#This Row],[BatchMeansHalfWidth]])</f>
        <v>1.2980086891140777E-3</v>
      </c>
    </row>
    <row r="315" spans="1:21" x14ac:dyDescent="0.25">
      <c r="A315" t="s">
        <v>68</v>
      </c>
      <c r="B315" t="s">
        <v>70</v>
      </c>
      <c r="C315">
        <v>25</v>
      </c>
      <c r="D315" t="s">
        <v>84</v>
      </c>
      <c r="E315" t="s">
        <v>101</v>
      </c>
      <c r="F315" t="s">
        <v>81</v>
      </c>
      <c r="G315">
        <v>9.3715734525947197E-2</v>
      </c>
      <c r="H315">
        <v>2E+20</v>
      </c>
      <c r="I315">
        <v>0</v>
      </c>
      <c r="J315">
        <v>2</v>
      </c>
      <c r="K315">
        <v>0</v>
      </c>
      <c r="L315">
        <v>0</v>
      </c>
      <c r="M315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15" s="5" cm="1">
        <f t="array" ref="N315">MAX(IF((ProjectInfoTable[ProjectName]=ContinuousStatsTable[[#This Row],[ProjectName]]),(ProjectInfoTable[ProjectName]=ContinuousStatsTable[[#This Row],[ProjectName]])*ProjectInfoTable[NumberOfReplications]))</f>
        <v>50</v>
      </c>
      <c r="O315" s="5" cm="1">
        <f t="array" ref="O315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315" s="5" cm="1">
        <f t="array" ref="P315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315" s="5" cm="1">
        <f t="array" ref="Q315">MAX(IF((ProjectInfoTable[ProjectName]=ContinuousStatsTable[[#This Row],[ProjectName]]),(ProjectInfoTable[ProjectName]=ContinuousStatsTable[[#This Row],[ProjectName]])*ProjectInfoTable[ConfidenceInterval]))</f>
        <v>0.95</v>
      </c>
      <c r="R3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315" s="5" cm="1">
        <f t="array" ref="S315">MIN(IF((ContinuousStatsTable[GroupByKey]=ContinuousStatsTable[[#This Row],[GroupByKey]]),(ContinuousStatsTable[GroupByKey]=ContinuousStatsTable[[#This Row],[GroupByKey]])*ContinuousStatsTable[Average]))</f>
        <v>2.9159454357356899E-2</v>
      </c>
      <c r="T315" s="5" cm="1">
        <f t="array" ref="T315">MAX(IF((ContinuousStatsTable[GroupByKey]=ContinuousStatsTable[[#This Row],[GroupByKey]]),(ContinuousStatsTable[GroupByKey]=ContinuousStatsTable[[#This Row],[GroupByKey]])*ContinuousStatsTable[Average]))</f>
        <v>0.14757504287835599</v>
      </c>
      <c r="U315" s="5">
        <f>IF((ContinuousStatsTable[[#This Row],[RepsRequested]]&gt;1),ContinuousStatsTable[[#This Row],[HalfWidth]],ContinuousStatsTable[[#This Row],[BatchMeansHalfWidth]])</f>
        <v>7.2842344795549423E-3</v>
      </c>
    </row>
    <row r="316" spans="1:21" x14ac:dyDescent="0.25">
      <c r="A316" t="s">
        <v>68</v>
      </c>
      <c r="B316" t="s">
        <v>70</v>
      </c>
      <c r="C316">
        <v>25</v>
      </c>
      <c r="D316" t="s">
        <v>85</v>
      </c>
      <c r="E316" t="s">
        <v>102</v>
      </c>
      <c r="F316" t="s">
        <v>87</v>
      </c>
      <c r="G316">
        <v>2.6968473261378101</v>
      </c>
      <c r="H316">
        <v>0.23495453385137599</v>
      </c>
      <c r="I316">
        <v>0</v>
      </c>
      <c r="J316">
        <v>6</v>
      </c>
      <c r="K316">
        <v>3</v>
      </c>
      <c r="L316">
        <v>0</v>
      </c>
      <c r="M316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16" s="5" cm="1">
        <f t="array" ref="N316">MAX(IF((ProjectInfoTable[ProjectName]=ContinuousStatsTable[[#This Row],[ProjectName]]),(ProjectInfoTable[ProjectName]=ContinuousStatsTable[[#This Row],[ProjectName]])*ProjectInfoTable[NumberOfReplications]))</f>
        <v>50</v>
      </c>
      <c r="O316" s="5" cm="1">
        <f t="array" ref="O316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316" s="5" cm="1">
        <f t="array" ref="P316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316" s="5" cm="1">
        <f t="array" ref="Q316">MAX(IF((ProjectInfoTable[ProjectName]=ContinuousStatsTable[[#This Row],[ProjectName]]),(ProjectInfoTable[ProjectName]=ContinuousStatsTable[[#This Row],[ProjectName]])*ProjectInfoTable[ConfidenceInterval]))</f>
        <v>0.95</v>
      </c>
      <c r="R3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316" s="5" cm="1">
        <f t="array" ref="S316">MIN(IF((ContinuousStatsTable[GroupByKey]=ContinuousStatsTable[[#This Row],[GroupByKey]]),(ContinuousStatsTable[GroupByKey]=ContinuousStatsTable[[#This Row],[GroupByKey]])*ContinuousStatsTable[Average]))</f>
        <v>2.5364145931977098</v>
      </c>
      <c r="T316" s="5" cm="1">
        <f t="array" ref="T316">MAX(IF((ContinuousStatsTable[GroupByKey]=ContinuousStatsTable[[#This Row],[GroupByKey]]),(ContinuousStatsTable[GroupByKey]=ContinuousStatsTable[[#This Row],[GroupByKey]])*ContinuousStatsTable[Average]))</f>
        <v>3.0583425338020498</v>
      </c>
      <c r="U316" s="5">
        <f>IF((ContinuousStatsTable[[#This Row],[RepsRequested]]&gt;1),ContinuousStatsTable[[#This Row],[HalfWidth]],ContinuousStatsTable[[#This Row],[BatchMeansHalfWidth]])</f>
        <v>3.1226073401865992E-2</v>
      </c>
    </row>
    <row r="317" spans="1:21" x14ac:dyDescent="0.25">
      <c r="A317" t="s">
        <v>68</v>
      </c>
      <c r="B317" t="s">
        <v>70</v>
      </c>
      <c r="C317">
        <v>25</v>
      </c>
      <c r="D317" t="s">
        <v>103</v>
      </c>
      <c r="E317" t="s">
        <v>104</v>
      </c>
      <c r="F317" t="s">
        <v>105</v>
      </c>
      <c r="G317">
        <v>0</v>
      </c>
      <c r="H317">
        <v>2E+20</v>
      </c>
      <c r="I317">
        <v>0</v>
      </c>
      <c r="J317">
        <v>0</v>
      </c>
      <c r="K317">
        <v>0</v>
      </c>
      <c r="L317">
        <v>0</v>
      </c>
      <c r="M317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17" s="5" cm="1">
        <f t="array" ref="N317">MAX(IF((ProjectInfoTable[ProjectName]=ContinuousStatsTable[[#This Row],[ProjectName]]),(ProjectInfoTable[ProjectName]=ContinuousStatsTable[[#This Row],[ProjectName]])*ProjectInfoTable[NumberOfReplications]))</f>
        <v>50</v>
      </c>
      <c r="O317" s="5" cm="1">
        <f t="array" ref="O317">IFERROR(AVERAGE(IF((ContinuousStatsTable[GroupByKey]=ContinuousStatsTable[[#This Row],[GroupByKey]]),(ContinuousStatsTable[GroupByKey]=ContinuousStatsTable[[#This Row],[GroupByKey]])*ContinuousStatsTable[Average])),0)</f>
        <v>0</v>
      </c>
      <c r="P317" s="5" cm="1">
        <f t="array" ref="P317">IFERROR(_xlfn.STDEV.S(IF((ContinuousStatsTable[GroupByKey]=ContinuousStatsTable[[#This Row],[GroupByKey]]),(ContinuousStatsTable[GroupByKey]=ContinuousStatsTable[[#This Row],[GroupByKey]])*ContinuousStatsTable[Average])),0)</f>
        <v>0</v>
      </c>
      <c r="Q317" s="5" cm="1">
        <f t="array" ref="Q317">MAX(IF((ProjectInfoTable[ProjectName]=ContinuousStatsTable[[#This Row],[ProjectName]]),(ProjectInfoTable[ProjectName]=ContinuousStatsTable[[#This Row],[ProjectName]])*ProjectInfoTable[ConfidenceInterval]))</f>
        <v>0.95</v>
      </c>
      <c r="R3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7" s="5" cm="1">
        <f t="array" ref="S317">MIN(IF((ContinuousStatsTable[GroupByKey]=ContinuousStatsTable[[#This Row],[GroupByKey]]),(ContinuousStatsTable[GroupByKey]=ContinuousStatsTable[[#This Row],[GroupByKey]])*ContinuousStatsTable[Average]))</f>
        <v>0</v>
      </c>
      <c r="T317" s="5" cm="1">
        <f t="array" ref="T317">MAX(IF((ContinuousStatsTable[GroupByKey]=ContinuousStatsTable[[#This Row],[GroupByKey]]),(ContinuousStatsTable[GroupByKey]=ContinuousStatsTable[[#This Row],[GroupByKey]])*ContinuousStatsTable[Average]))</f>
        <v>0</v>
      </c>
      <c r="U317" s="5">
        <f>IF((ContinuousStatsTable[[#This Row],[RepsRequested]]&gt;1),ContinuousStatsTable[[#This Row],[HalfWidth]],ContinuousStatsTable[[#This Row],[BatchMeansHalfWidth]])</f>
        <v>0</v>
      </c>
    </row>
    <row r="318" spans="1:21" x14ac:dyDescent="0.25">
      <c r="A318" t="s">
        <v>68</v>
      </c>
      <c r="B318" t="s">
        <v>70</v>
      </c>
      <c r="C318">
        <v>25</v>
      </c>
      <c r="D318" t="s">
        <v>103</v>
      </c>
      <c r="E318" t="s">
        <v>106</v>
      </c>
      <c r="F318" t="s">
        <v>105</v>
      </c>
      <c r="G318">
        <v>0</v>
      </c>
      <c r="H318">
        <v>2E+20</v>
      </c>
      <c r="I318">
        <v>0</v>
      </c>
      <c r="J318">
        <v>0</v>
      </c>
      <c r="K318">
        <v>0</v>
      </c>
      <c r="L318">
        <v>0</v>
      </c>
      <c r="M31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18" s="5" cm="1">
        <f t="array" ref="N318">MAX(IF((ProjectInfoTable[ProjectName]=ContinuousStatsTable[[#This Row],[ProjectName]]),(ProjectInfoTable[ProjectName]=ContinuousStatsTable[[#This Row],[ProjectName]])*ProjectInfoTable[NumberOfReplications]))</f>
        <v>50</v>
      </c>
      <c r="O318" s="5" cm="1">
        <f t="array" ref="O318">IFERROR(AVERAGE(IF((ContinuousStatsTable[GroupByKey]=ContinuousStatsTable[[#This Row],[GroupByKey]]),(ContinuousStatsTable[GroupByKey]=ContinuousStatsTable[[#This Row],[GroupByKey]])*ContinuousStatsTable[Average])),0)</f>
        <v>0</v>
      </c>
      <c r="P318" s="5" cm="1">
        <f t="array" ref="P318">IFERROR(_xlfn.STDEV.S(IF((ContinuousStatsTable[GroupByKey]=ContinuousStatsTable[[#This Row],[GroupByKey]]),(ContinuousStatsTable[GroupByKey]=ContinuousStatsTable[[#This Row],[GroupByKey]])*ContinuousStatsTable[Average])),0)</f>
        <v>0</v>
      </c>
      <c r="Q318" s="5" cm="1">
        <f t="array" ref="Q318">MAX(IF((ProjectInfoTable[ProjectName]=ContinuousStatsTable[[#This Row],[ProjectName]]),(ProjectInfoTable[ProjectName]=ContinuousStatsTable[[#This Row],[ProjectName]])*ProjectInfoTable[ConfidenceInterval]))</f>
        <v>0.95</v>
      </c>
      <c r="R3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8" s="5" cm="1">
        <f t="array" ref="S318">MIN(IF((ContinuousStatsTable[GroupByKey]=ContinuousStatsTable[[#This Row],[GroupByKey]]),(ContinuousStatsTable[GroupByKey]=ContinuousStatsTable[[#This Row],[GroupByKey]])*ContinuousStatsTable[Average]))</f>
        <v>0</v>
      </c>
      <c r="T318" s="5" cm="1">
        <f t="array" ref="T318">MAX(IF((ContinuousStatsTable[GroupByKey]=ContinuousStatsTable[[#This Row],[GroupByKey]]),(ContinuousStatsTable[GroupByKey]=ContinuousStatsTable[[#This Row],[GroupByKey]])*ContinuousStatsTable[Average]))</f>
        <v>0</v>
      </c>
      <c r="U318" s="5">
        <f>IF((ContinuousStatsTable[[#This Row],[RepsRequested]]&gt;1),ContinuousStatsTable[[#This Row],[HalfWidth]],ContinuousStatsTable[[#This Row],[BatchMeansHalfWidth]])</f>
        <v>0</v>
      </c>
    </row>
    <row r="319" spans="1:21" x14ac:dyDescent="0.25">
      <c r="A319" t="s">
        <v>68</v>
      </c>
      <c r="B319" t="s">
        <v>70</v>
      </c>
      <c r="C319">
        <v>25</v>
      </c>
      <c r="D319" t="s">
        <v>103</v>
      </c>
      <c r="E319" t="s">
        <v>107</v>
      </c>
      <c r="F319" t="s">
        <v>105</v>
      </c>
      <c r="G319">
        <v>1</v>
      </c>
      <c r="H319">
        <v>2E+20</v>
      </c>
      <c r="I319">
        <v>1</v>
      </c>
      <c r="J319">
        <v>1</v>
      </c>
      <c r="K319">
        <v>1</v>
      </c>
      <c r="L319">
        <v>0</v>
      </c>
      <c r="M31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19" s="5" cm="1">
        <f t="array" ref="N319">MAX(IF((ProjectInfoTable[ProjectName]=ContinuousStatsTable[[#This Row],[ProjectName]]),(ProjectInfoTable[ProjectName]=ContinuousStatsTable[[#This Row],[ProjectName]])*ProjectInfoTable[NumberOfReplications]))</f>
        <v>50</v>
      </c>
      <c r="O319" s="5" cm="1">
        <f t="array" ref="O319">IFERROR(AVERAGE(IF((ContinuousStatsTable[GroupByKey]=ContinuousStatsTable[[#This Row],[GroupByKey]]),(ContinuousStatsTable[GroupByKey]=ContinuousStatsTable[[#This Row],[GroupByKey]])*ContinuousStatsTable[Average])),0)</f>
        <v>1</v>
      </c>
      <c r="P319" s="5" cm="1">
        <f t="array" ref="P319">IFERROR(_xlfn.STDEV.S(IF((ContinuousStatsTable[GroupByKey]=ContinuousStatsTable[[#This Row],[GroupByKey]]),(ContinuousStatsTable[GroupByKey]=ContinuousStatsTable[[#This Row],[GroupByKey]])*ContinuousStatsTable[Average])),0)</f>
        <v>0</v>
      </c>
      <c r="Q319" s="5" cm="1">
        <f t="array" ref="Q319">MAX(IF((ProjectInfoTable[ProjectName]=ContinuousStatsTable[[#This Row],[ProjectName]]),(ProjectInfoTable[ProjectName]=ContinuousStatsTable[[#This Row],[ProjectName]])*ProjectInfoTable[ConfidenceInterval]))</f>
        <v>0.95</v>
      </c>
      <c r="R3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9" s="5" cm="1">
        <f t="array" ref="S319">MIN(IF((ContinuousStatsTable[GroupByKey]=ContinuousStatsTable[[#This Row],[GroupByKey]]),(ContinuousStatsTable[GroupByKey]=ContinuousStatsTable[[#This Row],[GroupByKey]])*ContinuousStatsTable[Average]))</f>
        <v>1</v>
      </c>
      <c r="T319" s="5" cm="1">
        <f t="array" ref="T319">MAX(IF((ContinuousStatsTable[GroupByKey]=ContinuousStatsTable[[#This Row],[GroupByKey]]),(ContinuousStatsTable[GroupByKey]=ContinuousStatsTable[[#This Row],[GroupByKey]])*ContinuousStatsTable[Average]))</f>
        <v>1</v>
      </c>
      <c r="U319" s="5">
        <f>IF((ContinuousStatsTable[[#This Row],[RepsRequested]]&gt;1),ContinuousStatsTable[[#This Row],[HalfWidth]],ContinuousStatsTable[[#This Row],[BatchMeansHalfWidth]])</f>
        <v>0</v>
      </c>
    </row>
    <row r="320" spans="1:21" x14ac:dyDescent="0.25">
      <c r="A320" t="s">
        <v>68</v>
      </c>
      <c r="B320" t="s">
        <v>70</v>
      </c>
      <c r="C320">
        <v>25</v>
      </c>
      <c r="D320" t="s">
        <v>108</v>
      </c>
      <c r="E320" t="s">
        <v>104</v>
      </c>
      <c r="F320" t="s">
        <v>105</v>
      </c>
      <c r="G320">
        <v>0.81520903644083698</v>
      </c>
      <c r="H320">
        <v>3.5609706476419999E-2</v>
      </c>
      <c r="I320">
        <v>0</v>
      </c>
      <c r="J320">
        <v>1</v>
      </c>
      <c r="K320">
        <v>1</v>
      </c>
      <c r="L320">
        <v>0</v>
      </c>
      <c r="M32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20" s="5" cm="1">
        <f t="array" ref="N320">MAX(IF((ProjectInfoTable[ProjectName]=ContinuousStatsTable[[#This Row],[ProjectName]]),(ProjectInfoTable[ProjectName]=ContinuousStatsTable[[#This Row],[ProjectName]])*ProjectInfoTable[NumberOfReplications]))</f>
        <v>50</v>
      </c>
      <c r="O320" s="5" cm="1">
        <f t="array" ref="O320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320" s="5" cm="1">
        <f t="array" ref="P320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320" s="5" cm="1">
        <f t="array" ref="Q320">MAX(IF((ProjectInfoTable[ProjectName]=ContinuousStatsTable[[#This Row],[ProjectName]]),(ProjectInfoTable[ProjectName]=ContinuousStatsTable[[#This Row],[ProjectName]])*ProjectInfoTable[ConfidenceInterval]))</f>
        <v>0.95</v>
      </c>
      <c r="R3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320" s="5" cm="1">
        <f t="array" ref="S320">MIN(IF((ContinuousStatsTable[GroupByKey]=ContinuousStatsTable[[#This Row],[GroupByKey]]),(ContinuousStatsTable[GroupByKey]=ContinuousStatsTable[[#This Row],[GroupByKey]])*ContinuousStatsTable[Average]))</f>
        <v>0.79765986915169196</v>
      </c>
      <c r="T320" s="5" cm="1">
        <f t="array" ref="T320">MAX(IF((ContinuousStatsTable[GroupByKey]=ContinuousStatsTable[[#This Row],[GroupByKey]]),(ContinuousStatsTable[GroupByKey]=ContinuousStatsTable[[#This Row],[GroupByKey]])*ContinuousStatsTable[Average]))</f>
        <v>0.86520865024807903</v>
      </c>
      <c r="U320" s="5">
        <f>IF((ContinuousStatsTable[[#This Row],[RepsRequested]]&gt;1),ContinuousStatsTable[[#This Row],[HalfWidth]],ContinuousStatsTable[[#This Row],[BatchMeansHalfWidth]])</f>
        <v>4.6132915210358458E-3</v>
      </c>
    </row>
    <row r="321" spans="1:21" x14ac:dyDescent="0.25">
      <c r="A321" t="s">
        <v>68</v>
      </c>
      <c r="B321" t="s">
        <v>70</v>
      </c>
      <c r="C321">
        <v>25</v>
      </c>
      <c r="D321" t="s">
        <v>108</v>
      </c>
      <c r="E321" t="s">
        <v>106</v>
      </c>
      <c r="F321" t="s">
        <v>105</v>
      </c>
      <c r="G321">
        <v>2.4456271093225102</v>
      </c>
      <c r="H321">
        <v>0.10682911942926</v>
      </c>
      <c r="I321">
        <v>0</v>
      </c>
      <c r="J321">
        <v>3</v>
      </c>
      <c r="K321">
        <v>3</v>
      </c>
      <c r="L321">
        <v>0</v>
      </c>
      <c r="M32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21" s="5" cm="1">
        <f t="array" ref="N321">MAX(IF((ProjectInfoTable[ProjectName]=ContinuousStatsTable[[#This Row],[ProjectName]]),(ProjectInfoTable[ProjectName]=ContinuousStatsTable[[#This Row],[ProjectName]])*ProjectInfoTable[NumberOfReplications]))</f>
        <v>50</v>
      </c>
      <c r="O321" s="5" cm="1">
        <f t="array" ref="O321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321" s="5" cm="1">
        <f t="array" ref="P321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321" s="5" cm="1">
        <f t="array" ref="Q321">MAX(IF((ProjectInfoTable[ProjectName]=ContinuousStatsTable[[#This Row],[ProjectName]]),(ProjectInfoTable[ProjectName]=ContinuousStatsTable[[#This Row],[ProjectName]])*ProjectInfoTable[ConfidenceInterval]))</f>
        <v>0.95</v>
      </c>
      <c r="R3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321" s="5" cm="1">
        <f t="array" ref="S321">MIN(IF((ContinuousStatsTable[GroupByKey]=ContinuousStatsTable[[#This Row],[GroupByKey]]),(ContinuousStatsTable[GroupByKey]=ContinuousStatsTable[[#This Row],[GroupByKey]])*ContinuousStatsTable[Average]))</f>
        <v>2.39297960745508</v>
      </c>
      <c r="T321" s="5" cm="1">
        <f t="array" ref="T321">MAX(IF((ContinuousStatsTable[GroupByKey]=ContinuousStatsTable[[#This Row],[GroupByKey]]),(ContinuousStatsTable[GroupByKey]=ContinuousStatsTable[[#This Row],[GroupByKey]])*ContinuousStatsTable[Average]))</f>
        <v>2.5956259507442399</v>
      </c>
      <c r="U321" s="5">
        <f>IF((ContinuousStatsTable[[#This Row],[RepsRequested]]&gt;1),ContinuousStatsTable[[#This Row],[HalfWidth]],ContinuousStatsTable[[#This Row],[BatchMeansHalfWidth]])</f>
        <v>1.3839874563107367E-2</v>
      </c>
    </row>
    <row r="322" spans="1:21" x14ac:dyDescent="0.25">
      <c r="A322" t="s">
        <v>68</v>
      </c>
      <c r="B322" t="s">
        <v>70</v>
      </c>
      <c r="C322">
        <v>25</v>
      </c>
      <c r="D322" t="s">
        <v>108</v>
      </c>
      <c r="E322" t="s">
        <v>107</v>
      </c>
      <c r="F322" t="s">
        <v>105</v>
      </c>
      <c r="G322">
        <v>3</v>
      </c>
      <c r="H322">
        <v>2E+20</v>
      </c>
      <c r="I322">
        <v>3</v>
      </c>
      <c r="J322">
        <v>3</v>
      </c>
      <c r="K322">
        <v>3</v>
      </c>
      <c r="L322">
        <v>0</v>
      </c>
      <c r="M32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22" s="5" cm="1">
        <f t="array" ref="N322">MAX(IF((ProjectInfoTable[ProjectName]=ContinuousStatsTable[[#This Row],[ProjectName]]),(ProjectInfoTable[ProjectName]=ContinuousStatsTable[[#This Row],[ProjectName]])*ProjectInfoTable[NumberOfReplications]))</f>
        <v>50</v>
      </c>
      <c r="O322" s="5" cm="1">
        <f t="array" ref="O322">IFERROR(AVERAGE(IF((ContinuousStatsTable[GroupByKey]=ContinuousStatsTable[[#This Row],[GroupByKey]]),(ContinuousStatsTable[GroupByKey]=ContinuousStatsTable[[#This Row],[GroupByKey]])*ContinuousStatsTable[Average])),0)</f>
        <v>3</v>
      </c>
      <c r="P322" s="5" cm="1">
        <f t="array" ref="P322">IFERROR(_xlfn.STDEV.S(IF((ContinuousStatsTable[GroupByKey]=ContinuousStatsTable[[#This Row],[GroupByKey]]),(ContinuousStatsTable[GroupByKey]=ContinuousStatsTable[[#This Row],[GroupByKey]])*ContinuousStatsTable[Average])),0)</f>
        <v>0</v>
      </c>
      <c r="Q322" s="5" cm="1">
        <f t="array" ref="Q322">MAX(IF((ProjectInfoTable[ProjectName]=ContinuousStatsTable[[#This Row],[ProjectName]]),(ProjectInfoTable[ProjectName]=ContinuousStatsTable[[#This Row],[ProjectName]])*ProjectInfoTable[ConfidenceInterval]))</f>
        <v>0.95</v>
      </c>
      <c r="R3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2" s="5" cm="1">
        <f t="array" ref="S322">MIN(IF((ContinuousStatsTable[GroupByKey]=ContinuousStatsTable[[#This Row],[GroupByKey]]),(ContinuousStatsTable[GroupByKey]=ContinuousStatsTable[[#This Row],[GroupByKey]])*ContinuousStatsTable[Average]))</f>
        <v>3</v>
      </c>
      <c r="T322" s="5" cm="1">
        <f t="array" ref="T322">MAX(IF((ContinuousStatsTable[GroupByKey]=ContinuousStatsTable[[#This Row],[GroupByKey]]),(ContinuousStatsTable[GroupByKey]=ContinuousStatsTable[[#This Row],[GroupByKey]])*ContinuousStatsTable[Average]))</f>
        <v>3</v>
      </c>
      <c r="U322" s="5">
        <f>IF((ContinuousStatsTable[[#This Row],[RepsRequested]]&gt;1),ContinuousStatsTable[[#This Row],[HalfWidth]],ContinuousStatsTable[[#This Row],[BatchMeansHalfWidth]])</f>
        <v>0</v>
      </c>
    </row>
    <row r="323" spans="1:21" x14ac:dyDescent="0.25">
      <c r="A323" t="s">
        <v>68</v>
      </c>
      <c r="B323" t="s">
        <v>70</v>
      </c>
      <c r="C323">
        <v>25</v>
      </c>
      <c r="D323" t="s">
        <v>100</v>
      </c>
      <c r="E323" t="s">
        <v>101</v>
      </c>
      <c r="F323" t="s">
        <v>81</v>
      </c>
      <c r="G323">
        <v>0.149595663932483</v>
      </c>
      <c r="H323">
        <v>2E+20</v>
      </c>
      <c r="I323">
        <v>0</v>
      </c>
      <c r="J323">
        <v>2</v>
      </c>
      <c r="K323">
        <v>0</v>
      </c>
      <c r="L323">
        <v>0</v>
      </c>
      <c r="M323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23" s="5" cm="1">
        <f t="array" ref="N323">MAX(IF((ProjectInfoTable[ProjectName]=ContinuousStatsTable[[#This Row],[ProjectName]]),(ProjectInfoTable[ProjectName]=ContinuousStatsTable[[#This Row],[ProjectName]])*ProjectInfoTable[NumberOfReplications]))</f>
        <v>50</v>
      </c>
      <c r="O323" s="5" cm="1">
        <f t="array" ref="O323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323" s="5" cm="1">
        <f t="array" ref="P323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323" s="5" cm="1">
        <f t="array" ref="Q323">MAX(IF((ProjectInfoTable[ProjectName]=ContinuousStatsTable[[#This Row],[ProjectName]]),(ProjectInfoTable[ProjectName]=ContinuousStatsTable[[#This Row],[ProjectName]])*ProjectInfoTable[ConfidenceInterval]))</f>
        <v>0.95</v>
      </c>
      <c r="R3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323" s="5" cm="1">
        <f t="array" ref="S323">MIN(IF((ContinuousStatsTable[GroupByKey]=ContinuousStatsTable[[#This Row],[GroupByKey]]),(ContinuousStatsTable[GroupByKey]=ContinuousStatsTable[[#This Row],[GroupByKey]])*ContinuousStatsTable[Average]))</f>
        <v>9.9137644846310199E-2</v>
      </c>
      <c r="T323" s="5" cm="1">
        <f t="array" ref="T323">MAX(IF((ContinuousStatsTable[GroupByKey]=ContinuousStatsTable[[#This Row],[GroupByKey]]),(ContinuousStatsTable[GroupByKey]=ContinuousStatsTable[[#This Row],[GroupByKey]])*ContinuousStatsTable[Average]))</f>
        <v>0.36895369110857401</v>
      </c>
      <c r="U323" s="5">
        <f>IF((ContinuousStatsTable[[#This Row],[RepsRequested]]&gt;1),ContinuousStatsTable[[#This Row],[HalfWidth]],ContinuousStatsTable[[#This Row],[BatchMeansHalfWidth]])</f>
        <v>1.3334817194682118E-2</v>
      </c>
    </row>
    <row r="324" spans="1:21" x14ac:dyDescent="0.25">
      <c r="A324" t="s">
        <v>68</v>
      </c>
      <c r="B324" t="s">
        <v>70</v>
      </c>
      <c r="C324">
        <v>25</v>
      </c>
      <c r="D324" t="s">
        <v>109</v>
      </c>
      <c r="E324" t="s">
        <v>104</v>
      </c>
      <c r="F324" t="s">
        <v>105</v>
      </c>
      <c r="G324">
        <v>0.75431869540791197</v>
      </c>
      <c r="H324">
        <v>3.5747685682529499E-2</v>
      </c>
      <c r="I324">
        <v>0</v>
      </c>
      <c r="J324">
        <v>1</v>
      </c>
      <c r="K324">
        <v>1</v>
      </c>
      <c r="L324">
        <v>0</v>
      </c>
      <c r="M324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24" s="5" cm="1">
        <f t="array" ref="N324">MAX(IF((ProjectInfoTable[ProjectName]=ContinuousStatsTable[[#This Row],[ProjectName]]),(ProjectInfoTable[ProjectName]=ContinuousStatsTable[[#This Row],[ProjectName]])*ProjectInfoTable[NumberOfReplications]))</f>
        <v>50</v>
      </c>
      <c r="O324" s="5" cm="1">
        <f t="array" ref="O324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324" s="5" cm="1">
        <f t="array" ref="P324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324" s="5" cm="1">
        <f t="array" ref="Q324">MAX(IF((ProjectInfoTable[ProjectName]=ContinuousStatsTable[[#This Row],[ProjectName]]),(ProjectInfoTable[ProjectName]=ContinuousStatsTable[[#This Row],[ProjectName]])*ProjectInfoTable[ConfidenceInterval]))</f>
        <v>0.95</v>
      </c>
      <c r="R3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324" s="5" cm="1">
        <f t="array" ref="S324">MIN(IF((ContinuousStatsTable[GroupByKey]=ContinuousStatsTable[[#This Row],[GroupByKey]]),(ContinuousStatsTable[GroupByKey]=ContinuousStatsTable[[#This Row],[GroupByKey]])*ContinuousStatsTable[Average]))</f>
        <v>0.75076558501961799</v>
      </c>
      <c r="T324" s="5" cm="1">
        <f t="array" ref="T324">MAX(IF((ContinuousStatsTable[GroupByKey]=ContinuousStatsTable[[#This Row],[GroupByKey]]),(ContinuousStatsTable[GroupByKey]=ContinuousStatsTable[[#This Row],[GroupByKey]])*ContinuousStatsTable[Average]))</f>
        <v>0.80927528725051701</v>
      </c>
      <c r="U324" s="5">
        <f>IF((ContinuousStatsTable[[#This Row],[RepsRequested]]&gt;1),ContinuousStatsTable[[#This Row],[HalfWidth]],ContinuousStatsTable[[#This Row],[BatchMeansHalfWidth]])</f>
        <v>4.4075088480020263E-3</v>
      </c>
    </row>
    <row r="325" spans="1:21" x14ac:dyDescent="0.25">
      <c r="A325" t="s">
        <v>68</v>
      </c>
      <c r="B325" t="s">
        <v>70</v>
      </c>
      <c r="C325">
        <v>25</v>
      </c>
      <c r="D325" t="s">
        <v>109</v>
      </c>
      <c r="E325" t="s">
        <v>106</v>
      </c>
      <c r="F325" t="s">
        <v>105</v>
      </c>
      <c r="G325">
        <v>1.5086373908158199</v>
      </c>
      <c r="H325">
        <v>7.1495371365058902E-2</v>
      </c>
      <c r="I325">
        <v>0</v>
      </c>
      <c r="J325">
        <v>2</v>
      </c>
      <c r="K325">
        <v>2</v>
      </c>
      <c r="L325">
        <v>0</v>
      </c>
      <c r="M325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25" s="5" cm="1">
        <f t="array" ref="N325">MAX(IF((ProjectInfoTable[ProjectName]=ContinuousStatsTable[[#This Row],[ProjectName]]),(ProjectInfoTable[ProjectName]=ContinuousStatsTable[[#This Row],[ProjectName]])*ProjectInfoTable[NumberOfReplications]))</f>
        <v>50</v>
      </c>
      <c r="O325" s="5" cm="1">
        <f t="array" ref="O325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325" s="5" cm="1">
        <f t="array" ref="P325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325" s="5" cm="1">
        <f t="array" ref="Q325">MAX(IF((ProjectInfoTable[ProjectName]=ContinuousStatsTable[[#This Row],[ProjectName]]),(ProjectInfoTable[ProjectName]=ContinuousStatsTable[[#This Row],[ProjectName]])*ProjectInfoTable[ConfidenceInterval]))</f>
        <v>0.95</v>
      </c>
      <c r="R3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325" s="5" cm="1">
        <f t="array" ref="S325">MIN(IF((ContinuousStatsTable[GroupByKey]=ContinuousStatsTable[[#This Row],[GroupByKey]]),(ContinuousStatsTable[GroupByKey]=ContinuousStatsTable[[#This Row],[GroupByKey]])*ContinuousStatsTable[Average]))</f>
        <v>1.50153117003924</v>
      </c>
      <c r="T325" s="5" cm="1">
        <f t="array" ref="T325">MAX(IF((ContinuousStatsTable[GroupByKey]=ContinuousStatsTable[[#This Row],[GroupByKey]]),(ContinuousStatsTable[GroupByKey]=ContinuousStatsTable[[#This Row],[GroupByKey]])*ContinuousStatsTable[Average]))</f>
        <v>1.61855057450103</v>
      </c>
      <c r="U325" s="5">
        <f>IF((ContinuousStatsTable[[#This Row],[RepsRequested]]&gt;1),ContinuousStatsTable[[#This Row],[HalfWidth]],ContinuousStatsTable[[#This Row],[BatchMeansHalfWidth]])</f>
        <v>8.8150176960040336E-3</v>
      </c>
    </row>
    <row r="326" spans="1:21" x14ac:dyDescent="0.25">
      <c r="A326" t="s">
        <v>68</v>
      </c>
      <c r="B326" t="s">
        <v>70</v>
      </c>
      <c r="C326">
        <v>25</v>
      </c>
      <c r="D326" t="s">
        <v>109</v>
      </c>
      <c r="E326" t="s">
        <v>107</v>
      </c>
      <c r="F326" t="s">
        <v>105</v>
      </c>
      <c r="G326">
        <v>2</v>
      </c>
      <c r="H326">
        <v>2E+20</v>
      </c>
      <c r="I326">
        <v>2</v>
      </c>
      <c r="J326">
        <v>2</v>
      </c>
      <c r="K326">
        <v>2</v>
      </c>
      <c r="L326">
        <v>0</v>
      </c>
      <c r="M326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26" s="5" cm="1">
        <f t="array" ref="N326">MAX(IF((ProjectInfoTable[ProjectName]=ContinuousStatsTable[[#This Row],[ProjectName]]),(ProjectInfoTable[ProjectName]=ContinuousStatsTable[[#This Row],[ProjectName]])*ProjectInfoTable[NumberOfReplications]))</f>
        <v>50</v>
      </c>
      <c r="O326" s="5" cm="1">
        <f t="array" ref="O326">IFERROR(AVERAGE(IF((ContinuousStatsTable[GroupByKey]=ContinuousStatsTable[[#This Row],[GroupByKey]]),(ContinuousStatsTable[GroupByKey]=ContinuousStatsTable[[#This Row],[GroupByKey]])*ContinuousStatsTable[Average])),0)</f>
        <v>2</v>
      </c>
      <c r="P326" s="5" cm="1">
        <f t="array" ref="P326">IFERROR(_xlfn.STDEV.S(IF((ContinuousStatsTable[GroupByKey]=ContinuousStatsTable[[#This Row],[GroupByKey]]),(ContinuousStatsTable[GroupByKey]=ContinuousStatsTable[[#This Row],[GroupByKey]])*ContinuousStatsTable[Average])),0)</f>
        <v>0</v>
      </c>
      <c r="Q326" s="5" cm="1">
        <f t="array" ref="Q326">MAX(IF((ProjectInfoTable[ProjectName]=ContinuousStatsTable[[#This Row],[ProjectName]]),(ProjectInfoTable[ProjectName]=ContinuousStatsTable[[#This Row],[ProjectName]])*ProjectInfoTable[ConfidenceInterval]))</f>
        <v>0.95</v>
      </c>
      <c r="R3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6" s="5" cm="1">
        <f t="array" ref="S326">MIN(IF((ContinuousStatsTable[GroupByKey]=ContinuousStatsTable[[#This Row],[GroupByKey]]),(ContinuousStatsTable[GroupByKey]=ContinuousStatsTable[[#This Row],[GroupByKey]])*ContinuousStatsTable[Average]))</f>
        <v>2</v>
      </c>
      <c r="T326" s="5" cm="1">
        <f t="array" ref="T326">MAX(IF((ContinuousStatsTable[GroupByKey]=ContinuousStatsTable[[#This Row],[GroupByKey]]),(ContinuousStatsTable[GroupByKey]=ContinuousStatsTable[[#This Row],[GroupByKey]])*ContinuousStatsTable[Average]))</f>
        <v>2</v>
      </c>
      <c r="U326" s="5">
        <f>IF((ContinuousStatsTable[[#This Row],[RepsRequested]]&gt;1),ContinuousStatsTable[[#This Row],[HalfWidth]],ContinuousStatsTable[[#This Row],[BatchMeansHalfWidth]])</f>
        <v>0</v>
      </c>
    </row>
    <row r="327" spans="1:21" x14ac:dyDescent="0.25">
      <c r="A327" t="s">
        <v>68</v>
      </c>
      <c r="B327" t="s">
        <v>70</v>
      </c>
      <c r="C327">
        <v>26</v>
      </c>
      <c r="D327" t="s">
        <v>79</v>
      </c>
      <c r="E327" t="s">
        <v>101</v>
      </c>
      <c r="F327" t="s">
        <v>81</v>
      </c>
      <c r="G327">
        <v>1.0193869847050899E-2</v>
      </c>
      <c r="H327">
        <v>2E+20</v>
      </c>
      <c r="I327">
        <v>0</v>
      </c>
      <c r="J327">
        <v>2</v>
      </c>
      <c r="K327">
        <v>0</v>
      </c>
      <c r="L327">
        <v>0</v>
      </c>
      <c r="M327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27" s="5" cm="1">
        <f t="array" ref="N327">MAX(IF((ProjectInfoTable[ProjectName]=ContinuousStatsTable[[#This Row],[ProjectName]]),(ProjectInfoTable[ProjectName]=ContinuousStatsTable[[#This Row],[ProjectName]])*ProjectInfoTable[NumberOfReplications]))</f>
        <v>50</v>
      </c>
      <c r="O327" s="5" cm="1">
        <f t="array" ref="O327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327" s="5" cm="1">
        <f t="array" ref="P327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327" s="5" cm="1">
        <f t="array" ref="Q327">MAX(IF((ProjectInfoTable[ProjectName]=ContinuousStatsTable[[#This Row],[ProjectName]]),(ProjectInfoTable[ProjectName]=ContinuousStatsTable[[#This Row],[ProjectName]])*ProjectInfoTable[ConfidenceInterval]))</f>
        <v>0.95</v>
      </c>
      <c r="R3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327" s="5" cm="1">
        <f t="array" ref="S327">MIN(IF((ContinuousStatsTable[GroupByKey]=ContinuousStatsTable[[#This Row],[GroupByKey]]),(ContinuousStatsTable[GroupByKey]=ContinuousStatsTable[[#This Row],[GroupByKey]])*ContinuousStatsTable[Average]))</f>
        <v>1.4504144806982299E-4</v>
      </c>
      <c r="T327" s="5" cm="1">
        <f t="array" ref="T327">MAX(IF((ContinuousStatsTable[GroupByKey]=ContinuousStatsTable[[#This Row],[GroupByKey]]),(ContinuousStatsTable[GroupByKey]=ContinuousStatsTable[[#This Row],[GroupByKey]])*ContinuousStatsTable[Average]))</f>
        <v>2.1326113129299901E-2</v>
      </c>
      <c r="U327" s="5">
        <f>IF((ContinuousStatsTable[[#This Row],[RepsRequested]]&gt;1),ContinuousStatsTable[[#This Row],[HalfWidth]],ContinuousStatsTable[[#This Row],[BatchMeansHalfWidth]])</f>
        <v>1.2980086891140777E-3</v>
      </c>
    </row>
    <row r="328" spans="1:21" x14ac:dyDescent="0.25">
      <c r="A328" t="s">
        <v>68</v>
      </c>
      <c r="B328" t="s">
        <v>70</v>
      </c>
      <c r="C328">
        <v>26</v>
      </c>
      <c r="D328" t="s">
        <v>84</v>
      </c>
      <c r="E328" t="s">
        <v>101</v>
      </c>
      <c r="F328" t="s">
        <v>81</v>
      </c>
      <c r="G328">
        <v>9.3254137086543398E-2</v>
      </c>
      <c r="H328">
        <v>2E+20</v>
      </c>
      <c r="I328">
        <v>0</v>
      </c>
      <c r="J328">
        <v>2</v>
      </c>
      <c r="K328">
        <v>0</v>
      </c>
      <c r="L328">
        <v>0</v>
      </c>
      <c r="M328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28" s="5" cm="1">
        <f t="array" ref="N328">MAX(IF((ProjectInfoTable[ProjectName]=ContinuousStatsTable[[#This Row],[ProjectName]]),(ProjectInfoTable[ProjectName]=ContinuousStatsTable[[#This Row],[ProjectName]])*ProjectInfoTable[NumberOfReplications]))</f>
        <v>50</v>
      </c>
      <c r="O328" s="5" cm="1">
        <f t="array" ref="O328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328" s="5" cm="1">
        <f t="array" ref="P328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328" s="5" cm="1">
        <f t="array" ref="Q328">MAX(IF((ProjectInfoTable[ProjectName]=ContinuousStatsTable[[#This Row],[ProjectName]]),(ProjectInfoTable[ProjectName]=ContinuousStatsTable[[#This Row],[ProjectName]])*ProjectInfoTable[ConfidenceInterval]))</f>
        <v>0.95</v>
      </c>
      <c r="R3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328" s="5" cm="1">
        <f t="array" ref="S328">MIN(IF((ContinuousStatsTable[GroupByKey]=ContinuousStatsTable[[#This Row],[GroupByKey]]),(ContinuousStatsTable[GroupByKey]=ContinuousStatsTable[[#This Row],[GroupByKey]])*ContinuousStatsTable[Average]))</f>
        <v>2.9159454357356899E-2</v>
      </c>
      <c r="T328" s="5" cm="1">
        <f t="array" ref="T328">MAX(IF((ContinuousStatsTable[GroupByKey]=ContinuousStatsTable[[#This Row],[GroupByKey]]),(ContinuousStatsTable[GroupByKey]=ContinuousStatsTable[[#This Row],[GroupByKey]])*ContinuousStatsTable[Average]))</f>
        <v>0.14757504287835599</v>
      </c>
      <c r="U328" s="5">
        <f>IF((ContinuousStatsTable[[#This Row],[RepsRequested]]&gt;1),ContinuousStatsTable[[#This Row],[HalfWidth]],ContinuousStatsTable[[#This Row],[BatchMeansHalfWidth]])</f>
        <v>7.2842344795549423E-3</v>
      </c>
    </row>
    <row r="329" spans="1:21" x14ac:dyDescent="0.25">
      <c r="A329" t="s">
        <v>68</v>
      </c>
      <c r="B329" t="s">
        <v>70</v>
      </c>
      <c r="C329">
        <v>26</v>
      </c>
      <c r="D329" t="s">
        <v>85</v>
      </c>
      <c r="E329" t="s">
        <v>102</v>
      </c>
      <c r="F329" t="s">
        <v>87</v>
      </c>
      <c r="G329">
        <v>2.7709186629222899</v>
      </c>
      <c r="H329">
        <v>0.27538729929932598</v>
      </c>
      <c r="I329">
        <v>0</v>
      </c>
      <c r="J329">
        <v>7</v>
      </c>
      <c r="K329">
        <v>3</v>
      </c>
      <c r="L329">
        <v>0</v>
      </c>
      <c r="M329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29" s="5" cm="1">
        <f t="array" ref="N329">MAX(IF((ProjectInfoTable[ProjectName]=ContinuousStatsTable[[#This Row],[ProjectName]]),(ProjectInfoTable[ProjectName]=ContinuousStatsTable[[#This Row],[ProjectName]])*ProjectInfoTable[NumberOfReplications]))</f>
        <v>50</v>
      </c>
      <c r="O329" s="5" cm="1">
        <f t="array" ref="O329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329" s="5" cm="1">
        <f t="array" ref="P329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329" s="5" cm="1">
        <f t="array" ref="Q329">MAX(IF((ProjectInfoTable[ProjectName]=ContinuousStatsTable[[#This Row],[ProjectName]]),(ProjectInfoTable[ProjectName]=ContinuousStatsTable[[#This Row],[ProjectName]])*ProjectInfoTable[ConfidenceInterval]))</f>
        <v>0.95</v>
      </c>
      <c r="R3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329" s="5" cm="1">
        <f t="array" ref="S329">MIN(IF((ContinuousStatsTable[GroupByKey]=ContinuousStatsTable[[#This Row],[GroupByKey]]),(ContinuousStatsTable[GroupByKey]=ContinuousStatsTable[[#This Row],[GroupByKey]])*ContinuousStatsTable[Average]))</f>
        <v>2.5364145931977098</v>
      </c>
      <c r="T329" s="5" cm="1">
        <f t="array" ref="T329">MAX(IF((ContinuousStatsTable[GroupByKey]=ContinuousStatsTable[[#This Row],[GroupByKey]]),(ContinuousStatsTable[GroupByKey]=ContinuousStatsTable[[#This Row],[GroupByKey]])*ContinuousStatsTable[Average]))</f>
        <v>3.0583425338020498</v>
      </c>
      <c r="U329" s="5">
        <f>IF((ContinuousStatsTable[[#This Row],[RepsRequested]]&gt;1),ContinuousStatsTable[[#This Row],[HalfWidth]],ContinuousStatsTable[[#This Row],[BatchMeansHalfWidth]])</f>
        <v>3.1226073401865992E-2</v>
      </c>
    </row>
    <row r="330" spans="1:21" x14ac:dyDescent="0.25">
      <c r="A330" t="s">
        <v>68</v>
      </c>
      <c r="B330" t="s">
        <v>70</v>
      </c>
      <c r="C330">
        <v>26</v>
      </c>
      <c r="D330" t="s">
        <v>103</v>
      </c>
      <c r="E330" t="s">
        <v>104</v>
      </c>
      <c r="F330" t="s">
        <v>105</v>
      </c>
      <c r="G330">
        <v>0</v>
      </c>
      <c r="H330">
        <v>2E+20</v>
      </c>
      <c r="I330">
        <v>0</v>
      </c>
      <c r="J330">
        <v>0</v>
      </c>
      <c r="K330">
        <v>0</v>
      </c>
      <c r="L330">
        <v>0</v>
      </c>
      <c r="M330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30" s="5" cm="1">
        <f t="array" ref="N330">MAX(IF((ProjectInfoTable[ProjectName]=ContinuousStatsTable[[#This Row],[ProjectName]]),(ProjectInfoTable[ProjectName]=ContinuousStatsTable[[#This Row],[ProjectName]])*ProjectInfoTable[NumberOfReplications]))</f>
        <v>50</v>
      </c>
      <c r="O330" s="5" cm="1">
        <f t="array" ref="O330">IFERROR(AVERAGE(IF((ContinuousStatsTable[GroupByKey]=ContinuousStatsTable[[#This Row],[GroupByKey]]),(ContinuousStatsTable[GroupByKey]=ContinuousStatsTable[[#This Row],[GroupByKey]])*ContinuousStatsTable[Average])),0)</f>
        <v>0</v>
      </c>
      <c r="P330" s="5" cm="1">
        <f t="array" ref="P330">IFERROR(_xlfn.STDEV.S(IF((ContinuousStatsTable[GroupByKey]=ContinuousStatsTable[[#This Row],[GroupByKey]]),(ContinuousStatsTable[GroupByKey]=ContinuousStatsTable[[#This Row],[GroupByKey]])*ContinuousStatsTable[Average])),0)</f>
        <v>0</v>
      </c>
      <c r="Q330" s="5" cm="1">
        <f t="array" ref="Q330">MAX(IF((ProjectInfoTable[ProjectName]=ContinuousStatsTable[[#This Row],[ProjectName]]),(ProjectInfoTable[ProjectName]=ContinuousStatsTable[[#This Row],[ProjectName]])*ProjectInfoTable[ConfidenceInterval]))</f>
        <v>0.95</v>
      </c>
      <c r="R3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0" s="5" cm="1">
        <f t="array" ref="S330">MIN(IF((ContinuousStatsTable[GroupByKey]=ContinuousStatsTable[[#This Row],[GroupByKey]]),(ContinuousStatsTable[GroupByKey]=ContinuousStatsTable[[#This Row],[GroupByKey]])*ContinuousStatsTable[Average]))</f>
        <v>0</v>
      </c>
      <c r="T330" s="5" cm="1">
        <f t="array" ref="T330">MAX(IF((ContinuousStatsTable[GroupByKey]=ContinuousStatsTable[[#This Row],[GroupByKey]]),(ContinuousStatsTable[GroupByKey]=ContinuousStatsTable[[#This Row],[GroupByKey]])*ContinuousStatsTable[Average]))</f>
        <v>0</v>
      </c>
      <c r="U330" s="5">
        <f>IF((ContinuousStatsTable[[#This Row],[RepsRequested]]&gt;1),ContinuousStatsTable[[#This Row],[HalfWidth]],ContinuousStatsTable[[#This Row],[BatchMeansHalfWidth]])</f>
        <v>0</v>
      </c>
    </row>
    <row r="331" spans="1:21" x14ac:dyDescent="0.25">
      <c r="A331" t="s">
        <v>68</v>
      </c>
      <c r="B331" t="s">
        <v>70</v>
      </c>
      <c r="C331">
        <v>26</v>
      </c>
      <c r="D331" t="s">
        <v>103</v>
      </c>
      <c r="E331" t="s">
        <v>106</v>
      </c>
      <c r="F331" t="s">
        <v>105</v>
      </c>
      <c r="G331">
        <v>0</v>
      </c>
      <c r="H331">
        <v>2E+20</v>
      </c>
      <c r="I331">
        <v>0</v>
      </c>
      <c r="J331">
        <v>0</v>
      </c>
      <c r="K331">
        <v>0</v>
      </c>
      <c r="L331">
        <v>0</v>
      </c>
      <c r="M33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31" s="5" cm="1">
        <f t="array" ref="N331">MAX(IF((ProjectInfoTable[ProjectName]=ContinuousStatsTable[[#This Row],[ProjectName]]),(ProjectInfoTable[ProjectName]=ContinuousStatsTable[[#This Row],[ProjectName]])*ProjectInfoTable[NumberOfReplications]))</f>
        <v>50</v>
      </c>
      <c r="O331" s="5" cm="1">
        <f t="array" ref="O331">IFERROR(AVERAGE(IF((ContinuousStatsTable[GroupByKey]=ContinuousStatsTable[[#This Row],[GroupByKey]]),(ContinuousStatsTable[GroupByKey]=ContinuousStatsTable[[#This Row],[GroupByKey]])*ContinuousStatsTable[Average])),0)</f>
        <v>0</v>
      </c>
      <c r="P331" s="5" cm="1">
        <f t="array" ref="P331">IFERROR(_xlfn.STDEV.S(IF((ContinuousStatsTable[GroupByKey]=ContinuousStatsTable[[#This Row],[GroupByKey]]),(ContinuousStatsTable[GroupByKey]=ContinuousStatsTable[[#This Row],[GroupByKey]])*ContinuousStatsTable[Average])),0)</f>
        <v>0</v>
      </c>
      <c r="Q331" s="5" cm="1">
        <f t="array" ref="Q331">MAX(IF((ProjectInfoTable[ProjectName]=ContinuousStatsTable[[#This Row],[ProjectName]]),(ProjectInfoTable[ProjectName]=ContinuousStatsTable[[#This Row],[ProjectName]])*ProjectInfoTable[ConfidenceInterval]))</f>
        <v>0.95</v>
      </c>
      <c r="R3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1" s="5" cm="1">
        <f t="array" ref="S331">MIN(IF((ContinuousStatsTable[GroupByKey]=ContinuousStatsTable[[#This Row],[GroupByKey]]),(ContinuousStatsTable[GroupByKey]=ContinuousStatsTable[[#This Row],[GroupByKey]])*ContinuousStatsTable[Average]))</f>
        <v>0</v>
      </c>
      <c r="T331" s="5" cm="1">
        <f t="array" ref="T331">MAX(IF((ContinuousStatsTable[GroupByKey]=ContinuousStatsTable[[#This Row],[GroupByKey]]),(ContinuousStatsTable[GroupByKey]=ContinuousStatsTable[[#This Row],[GroupByKey]])*ContinuousStatsTable[Average]))</f>
        <v>0</v>
      </c>
      <c r="U331" s="5">
        <f>IF((ContinuousStatsTable[[#This Row],[RepsRequested]]&gt;1),ContinuousStatsTable[[#This Row],[HalfWidth]],ContinuousStatsTable[[#This Row],[BatchMeansHalfWidth]])</f>
        <v>0</v>
      </c>
    </row>
    <row r="332" spans="1:21" x14ac:dyDescent="0.25">
      <c r="A332" t="s">
        <v>68</v>
      </c>
      <c r="B332" t="s">
        <v>70</v>
      </c>
      <c r="C332">
        <v>26</v>
      </c>
      <c r="D332" t="s">
        <v>103</v>
      </c>
      <c r="E332" t="s">
        <v>107</v>
      </c>
      <c r="F332" t="s">
        <v>105</v>
      </c>
      <c r="G332">
        <v>1</v>
      </c>
      <c r="H332">
        <v>2E+20</v>
      </c>
      <c r="I332">
        <v>1</v>
      </c>
      <c r="J332">
        <v>1</v>
      </c>
      <c r="K332">
        <v>1</v>
      </c>
      <c r="L332">
        <v>0</v>
      </c>
      <c r="M33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32" s="5" cm="1">
        <f t="array" ref="N332">MAX(IF((ProjectInfoTable[ProjectName]=ContinuousStatsTable[[#This Row],[ProjectName]]),(ProjectInfoTable[ProjectName]=ContinuousStatsTable[[#This Row],[ProjectName]])*ProjectInfoTable[NumberOfReplications]))</f>
        <v>50</v>
      </c>
      <c r="O332" s="5" cm="1">
        <f t="array" ref="O332">IFERROR(AVERAGE(IF((ContinuousStatsTable[GroupByKey]=ContinuousStatsTable[[#This Row],[GroupByKey]]),(ContinuousStatsTable[GroupByKey]=ContinuousStatsTable[[#This Row],[GroupByKey]])*ContinuousStatsTable[Average])),0)</f>
        <v>1</v>
      </c>
      <c r="P332" s="5" cm="1">
        <f t="array" ref="P332">IFERROR(_xlfn.STDEV.S(IF((ContinuousStatsTable[GroupByKey]=ContinuousStatsTable[[#This Row],[GroupByKey]]),(ContinuousStatsTable[GroupByKey]=ContinuousStatsTable[[#This Row],[GroupByKey]])*ContinuousStatsTable[Average])),0)</f>
        <v>0</v>
      </c>
      <c r="Q332" s="5" cm="1">
        <f t="array" ref="Q332">MAX(IF((ProjectInfoTable[ProjectName]=ContinuousStatsTable[[#This Row],[ProjectName]]),(ProjectInfoTable[ProjectName]=ContinuousStatsTable[[#This Row],[ProjectName]])*ProjectInfoTable[ConfidenceInterval]))</f>
        <v>0.95</v>
      </c>
      <c r="R3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2" s="5" cm="1">
        <f t="array" ref="S332">MIN(IF((ContinuousStatsTable[GroupByKey]=ContinuousStatsTable[[#This Row],[GroupByKey]]),(ContinuousStatsTable[GroupByKey]=ContinuousStatsTable[[#This Row],[GroupByKey]])*ContinuousStatsTable[Average]))</f>
        <v>1</v>
      </c>
      <c r="T332" s="5" cm="1">
        <f t="array" ref="T332">MAX(IF((ContinuousStatsTable[GroupByKey]=ContinuousStatsTable[[#This Row],[GroupByKey]]),(ContinuousStatsTable[GroupByKey]=ContinuousStatsTable[[#This Row],[GroupByKey]])*ContinuousStatsTable[Average]))</f>
        <v>1</v>
      </c>
      <c r="U332" s="5">
        <f>IF((ContinuousStatsTable[[#This Row],[RepsRequested]]&gt;1),ContinuousStatsTable[[#This Row],[HalfWidth]],ContinuousStatsTable[[#This Row],[BatchMeansHalfWidth]])</f>
        <v>0</v>
      </c>
    </row>
    <row r="333" spans="1:21" x14ac:dyDescent="0.25">
      <c r="A333" t="s">
        <v>68</v>
      </c>
      <c r="B333" t="s">
        <v>70</v>
      </c>
      <c r="C333">
        <v>26</v>
      </c>
      <c r="D333" t="s">
        <v>108</v>
      </c>
      <c r="E333" t="s">
        <v>104</v>
      </c>
      <c r="F333" t="s">
        <v>105</v>
      </c>
      <c r="G333">
        <v>0.82170341480623899</v>
      </c>
      <c r="H333">
        <v>3.43906995669232E-2</v>
      </c>
      <c r="I333">
        <v>0</v>
      </c>
      <c r="J333">
        <v>1</v>
      </c>
      <c r="K333">
        <v>1</v>
      </c>
      <c r="L333">
        <v>0</v>
      </c>
      <c r="M33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33" s="5" cm="1">
        <f t="array" ref="N333">MAX(IF((ProjectInfoTable[ProjectName]=ContinuousStatsTable[[#This Row],[ProjectName]]),(ProjectInfoTable[ProjectName]=ContinuousStatsTable[[#This Row],[ProjectName]])*ProjectInfoTable[NumberOfReplications]))</f>
        <v>50</v>
      </c>
      <c r="O333" s="5" cm="1">
        <f t="array" ref="O333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333" s="5" cm="1">
        <f t="array" ref="P333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333" s="5" cm="1">
        <f t="array" ref="Q333">MAX(IF((ProjectInfoTable[ProjectName]=ContinuousStatsTable[[#This Row],[ProjectName]]),(ProjectInfoTable[ProjectName]=ContinuousStatsTable[[#This Row],[ProjectName]])*ProjectInfoTable[ConfidenceInterval]))</f>
        <v>0.95</v>
      </c>
      <c r="R3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333" s="5" cm="1">
        <f t="array" ref="S333">MIN(IF((ContinuousStatsTable[GroupByKey]=ContinuousStatsTable[[#This Row],[GroupByKey]]),(ContinuousStatsTable[GroupByKey]=ContinuousStatsTable[[#This Row],[GroupByKey]])*ContinuousStatsTable[Average]))</f>
        <v>0.79765986915169196</v>
      </c>
      <c r="T333" s="5" cm="1">
        <f t="array" ref="T333">MAX(IF((ContinuousStatsTable[GroupByKey]=ContinuousStatsTable[[#This Row],[GroupByKey]]),(ContinuousStatsTable[GroupByKey]=ContinuousStatsTable[[#This Row],[GroupByKey]])*ContinuousStatsTable[Average]))</f>
        <v>0.86520865024807903</v>
      </c>
      <c r="U333" s="5">
        <f>IF((ContinuousStatsTable[[#This Row],[RepsRequested]]&gt;1),ContinuousStatsTable[[#This Row],[HalfWidth]],ContinuousStatsTable[[#This Row],[BatchMeansHalfWidth]])</f>
        <v>4.6132915210358458E-3</v>
      </c>
    </row>
    <row r="334" spans="1:21" x14ac:dyDescent="0.25">
      <c r="A334" t="s">
        <v>68</v>
      </c>
      <c r="B334" t="s">
        <v>70</v>
      </c>
      <c r="C334">
        <v>26</v>
      </c>
      <c r="D334" t="s">
        <v>108</v>
      </c>
      <c r="E334" t="s">
        <v>106</v>
      </c>
      <c r="F334" t="s">
        <v>105</v>
      </c>
      <c r="G334">
        <v>2.4651102444187201</v>
      </c>
      <c r="H334">
        <v>0.10317209870077</v>
      </c>
      <c r="I334">
        <v>0</v>
      </c>
      <c r="J334">
        <v>3</v>
      </c>
      <c r="K334">
        <v>3</v>
      </c>
      <c r="L334">
        <v>0</v>
      </c>
      <c r="M33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34" s="5" cm="1">
        <f t="array" ref="N334">MAX(IF((ProjectInfoTable[ProjectName]=ContinuousStatsTable[[#This Row],[ProjectName]]),(ProjectInfoTable[ProjectName]=ContinuousStatsTable[[#This Row],[ProjectName]])*ProjectInfoTable[NumberOfReplications]))</f>
        <v>50</v>
      </c>
      <c r="O334" s="5" cm="1">
        <f t="array" ref="O334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334" s="5" cm="1">
        <f t="array" ref="P334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334" s="5" cm="1">
        <f t="array" ref="Q334">MAX(IF((ProjectInfoTable[ProjectName]=ContinuousStatsTable[[#This Row],[ProjectName]]),(ProjectInfoTable[ProjectName]=ContinuousStatsTable[[#This Row],[ProjectName]])*ProjectInfoTable[ConfidenceInterval]))</f>
        <v>0.95</v>
      </c>
      <c r="R3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334" s="5" cm="1">
        <f t="array" ref="S334">MIN(IF((ContinuousStatsTable[GroupByKey]=ContinuousStatsTable[[#This Row],[GroupByKey]]),(ContinuousStatsTable[GroupByKey]=ContinuousStatsTable[[#This Row],[GroupByKey]])*ContinuousStatsTable[Average]))</f>
        <v>2.39297960745508</v>
      </c>
      <c r="T334" s="5" cm="1">
        <f t="array" ref="T334">MAX(IF((ContinuousStatsTable[GroupByKey]=ContinuousStatsTable[[#This Row],[GroupByKey]]),(ContinuousStatsTable[GroupByKey]=ContinuousStatsTable[[#This Row],[GroupByKey]])*ContinuousStatsTable[Average]))</f>
        <v>2.5956259507442399</v>
      </c>
      <c r="U334" s="5">
        <f>IF((ContinuousStatsTable[[#This Row],[RepsRequested]]&gt;1),ContinuousStatsTable[[#This Row],[HalfWidth]],ContinuousStatsTable[[#This Row],[BatchMeansHalfWidth]])</f>
        <v>1.3839874563107367E-2</v>
      </c>
    </row>
    <row r="335" spans="1:21" x14ac:dyDescent="0.25">
      <c r="A335" t="s">
        <v>68</v>
      </c>
      <c r="B335" t="s">
        <v>70</v>
      </c>
      <c r="C335">
        <v>26</v>
      </c>
      <c r="D335" t="s">
        <v>108</v>
      </c>
      <c r="E335" t="s">
        <v>107</v>
      </c>
      <c r="F335" t="s">
        <v>105</v>
      </c>
      <c r="G335">
        <v>3</v>
      </c>
      <c r="H335">
        <v>2E+20</v>
      </c>
      <c r="I335">
        <v>3</v>
      </c>
      <c r="J335">
        <v>3</v>
      </c>
      <c r="K335">
        <v>3</v>
      </c>
      <c r="L335">
        <v>0</v>
      </c>
      <c r="M33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35" s="5" cm="1">
        <f t="array" ref="N335">MAX(IF((ProjectInfoTable[ProjectName]=ContinuousStatsTable[[#This Row],[ProjectName]]),(ProjectInfoTable[ProjectName]=ContinuousStatsTable[[#This Row],[ProjectName]])*ProjectInfoTable[NumberOfReplications]))</f>
        <v>50</v>
      </c>
      <c r="O335" s="5" cm="1">
        <f t="array" ref="O335">IFERROR(AVERAGE(IF((ContinuousStatsTable[GroupByKey]=ContinuousStatsTable[[#This Row],[GroupByKey]]),(ContinuousStatsTable[GroupByKey]=ContinuousStatsTable[[#This Row],[GroupByKey]])*ContinuousStatsTable[Average])),0)</f>
        <v>3</v>
      </c>
      <c r="P335" s="5" cm="1">
        <f t="array" ref="P335">IFERROR(_xlfn.STDEV.S(IF((ContinuousStatsTable[GroupByKey]=ContinuousStatsTable[[#This Row],[GroupByKey]]),(ContinuousStatsTable[GroupByKey]=ContinuousStatsTable[[#This Row],[GroupByKey]])*ContinuousStatsTable[Average])),0)</f>
        <v>0</v>
      </c>
      <c r="Q335" s="5" cm="1">
        <f t="array" ref="Q335">MAX(IF((ProjectInfoTable[ProjectName]=ContinuousStatsTable[[#This Row],[ProjectName]]),(ProjectInfoTable[ProjectName]=ContinuousStatsTable[[#This Row],[ProjectName]])*ProjectInfoTable[ConfidenceInterval]))</f>
        <v>0.95</v>
      </c>
      <c r="R3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5" s="5" cm="1">
        <f t="array" ref="S335">MIN(IF((ContinuousStatsTable[GroupByKey]=ContinuousStatsTable[[#This Row],[GroupByKey]]),(ContinuousStatsTable[GroupByKey]=ContinuousStatsTable[[#This Row],[GroupByKey]])*ContinuousStatsTable[Average]))</f>
        <v>3</v>
      </c>
      <c r="T335" s="5" cm="1">
        <f t="array" ref="T335">MAX(IF((ContinuousStatsTable[GroupByKey]=ContinuousStatsTable[[#This Row],[GroupByKey]]),(ContinuousStatsTable[GroupByKey]=ContinuousStatsTable[[#This Row],[GroupByKey]])*ContinuousStatsTable[Average]))</f>
        <v>3</v>
      </c>
      <c r="U335" s="5">
        <f>IF((ContinuousStatsTable[[#This Row],[RepsRequested]]&gt;1),ContinuousStatsTable[[#This Row],[HalfWidth]],ContinuousStatsTable[[#This Row],[BatchMeansHalfWidth]])</f>
        <v>0</v>
      </c>
    </row>
    <row r="336" spans="1:21" x14ac:dyDescent="0.25">
      <c r="A336" t="s">
        <v>68</v>
      </c>
      <c r="B336" t="s">
        <v>70</v>
      </c>
      <c r="C336">
        <v>26</v>
      </c>
      <c r="D336" t="s">
        <v>100</v>
      </c>
      <c r="E336" t="s">
        <v>101</v>
      </c>
      <c r="F336" t="s">
        <v>81</v>
      </c>
      <c r="G336">
        <v>0.202360411569978</v>
      </c>
      <c r="H336">
        <v>2E+20</v>
      </c>
      <c r="I336">
        <v>0</v>
      </c>
      <c r="J336">
        <v>2</v>
      </c>
      <c r="K336">
        <v>0</v>
      </c>
      <c r="L336">
        <v>0</v>
      </c>
      <c r="M336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36" s="5" cm="1">
        <f t="array" ref="N336">MAX(IF((ProjectInfoTable[ProjectName]=ContinuousStatsTable[[#This Row],[ProjectName]]),(ProjectInfoTable[ProjectName]=ContinuousStatsTable[[#This Row],[ProjectName]])*ProjectInfoTable[NumberOfReplications]))</f>
        <v>50</v>
      </c>
      <c r="O336" s="5" cm="1">
        <f t="array" ref="O336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336" s="5" cm="1">
        <f t="array" ref="P336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336" s="5" cm="1">
        <f t="array" ref="Q336">MAX(IF((ProjectInfoTable[ProjectName]=ContinuousStatsTable[[#This Row],[ProjectName]]),(ProjectInfoTable[ProjectName]=ContinuousStatsTable[[#This Row],[ProjectName]])*ProjectInfoTable[ConfidenceInterval]))</f>
        <v>0.95</v>
      </c>
      <c r="R3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336" s="5" cm="1">
        <f t="array" ref="S336">MIN(IF((ContinuousStatsTable[GroupByKey]=ContinuousStatsTable[[#This Row],[GroupByKey]]),(ContinuousStatsTable[GroupByKey]=ContinuousStatsTable[[#This Row],[GroupByKey]])*ContinuousStatsTable[Average]))</f>
        <v>9.9137644846310199E-2</v>
      </c>
      <c r="T336" s="5" cm="1">
        <f t="array" ref="T336">MAX(IF((ContinuousStatsTable[GroupByKey]=ContinuousStatsTable[[#This Row],[GroupByKey]]),(ContinuousStatsTable[GroupByKey]=ContinuousStatsTable[[#This Row],[GroupByKey]])*ContinuousStatsTable[Average]))</f>
        <v>0.36895369110857401</v>
      </c>
      <c r="U336" s="5">
        <f>IF((ContinuousStatsTable[[#This Row],[RepsRequested]]&gt;1),ContinuousStatsTable[[#This Row],[HalfWidth]],ContinuousStatsTable[[#This Row],[BatchMeansHalfWidth]])</f>
        <v>1.3334817194682118E-2</v>
      </c>
    </row>
    <row r="337" spans="1:21" x14ac:dyDescent="0.25">
      <c r="A337" t="s">
        <v>68</v>
      </c>
      <c r="B337" t="s">
        <v>70</v>
      </c>
      <c r="C337">
        <v>26</v>
      </c>
      <c r="D337" t="s">
        <v>109</v>
      </c>
      <c r="E337" t="s">
        <v>104</v>
      </c>
      <c r="F337" t="s">
        <v>105</v>
      </c>
      <c r="G337">
        <v>0.792593066197535</v>
      </c>
      <c r="H337">
        <v>3.58864198471259E-2</v>
      </c>
      <c r="I337">
        <v>0</v>
      </c>
      <c r="J337">
        <v>1</v>
      </c>
      <c r="K337">
        <v>1</v>
      </c>
      <c r="L337">
        <v>0</v>
      </c>
      <c r="M337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37" s="5" cm="1">
        <f t="array" ref="N337">MAX(IF((ProjectInfoTable[ProjectName]=ContinuousStatsTable[[#This Row],[ProjectName]]),(ProjectInfoTable[ProjectName]=ContinuousStatsTable[[#This Row],[ProjectName]])*ProjectInfoTable[NumberOfReplications]))</f>
        <v>50</v>
      </c>
      <c r="O337" s="5" cm="1">
        <f t="array" ref="O337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337" s="5" cm="1">
        <f t="array" ref="P337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337" s="5" cm="1">
        <f t="array" ref="Q337">MAX(IF((ProjectInfoTable[ProjectName]=ContinuousStatsTable[[#This Row],[ProjectName]]),(ProjectInfoTable[ProjectName]=ContinuousStatsTable[[#This Row],[ProjectName]])*ProjectInfoTable[ConfidenceInterval]))</f>
        <v>0.95</v>
      </c>
      <c r="R3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337" s="5" cm="1">
        <f t="array" ref="S337">MIN(IF((ContinuousStatsTable[GroupByKey]=ContinuousStatsTable[[#This Row],[GroupByKey]]),(ContinuousStatsTable[GroupByKey]=ContinuousStatsTable[[#This Row],[GroupByKey]])*ContinuousStatsTable[Average]))</f>
        <v>0.75076558501961799</v>
      </c>
      <c r="T337" s="5" cm="1">
        <f t="array" ref="T337">MAX(IF((ContinuousStatsTable[GroupByKey]=ContinuousStatsTable[[#This Row],[GroupByKey]]),(ContinuousStatsTable[GroupByKey]=ContinuousStatsTable[[#This Row],[GroupByKey]])*ContinuousStatsTable[Average]))</f>
        <v>0.80927528725051701</v>
      </c>
      <c r="U337" s="5">
        <f>IF((ContinuousStatsTable[[#This Row],[RepsRequested]]&gt;1),ContinuousStatsTable[[#This Row],[HalfWidth]],ContinuousStatsTable[[#This Row],[BatchMeansHalfWidth]])</f>
        <v>4.4075088480020263E-3</v>
      </c>
    </row>
    <row r="338" spans="1:21" x14ac:dyDescent="0.25">
      <c r="A338" t="s">
        <v>68</v>
      </c>
      <c r="B338" t="s">
        <v>70</v>
      </c>
      <c r="C338">
        <v>26</v>
      </c>
      <c r="D338" t="s">
        <v>109</v>
      </c>
      <c r="E338" t="s">
        <v>106</v>
      </c>
      <c r="F338" t="s">
        <v>105</v>
      </c>
      <c r="G338">
        <v>1.58518613239507</v>
      </c>
      <c r="H338">
        <v>7.1772839694251897E-2</v>
      </c>
      <c r="I338">
        <v>0</v>
      </c>
      <c r="J338">
        <v>2</v>
      </c>
      <c r="K338">
        <v>2</v>
      </c>
      <c r="L338">
        <v>0</v>
      </c>
      <c r="M338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38" s="5" cm="1">
        <f t="array" ref="N338">MAX(IF((ProjectInfoTable[ProjectName]=ContinuousStatsTable[[#This Row],[ProjectName]]),(ProjectInfoTable[ProjectName]=ContinuousStatsTable[[#This Row],[ProjectName]])*ProjectInfoTable[NumberOfReplications]))</f>
        <v>50</v>
      </c>
      <c r="O338" s="5" cm="1">
        <f t="array" ref="O338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338" s="5" cm="1">
        <f t="array" ref="P338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338" s="5" cm="1">
        <f t="array" ref="Q338">MAX(IF((ProjectInfoTable[ProjectName]=ContinuousStatsTable[[#This Row],[ProjectName]]),(ProjectInfoTable[ProjectName]=ContinuousStatsTable[[#This Row],[ProjectName]])*ProjectInfoTable[ConfidenceInterval]))</f>
        <v>0.95</v>
      </c>
      <c r="R3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338" s="5" cm="1">
        <f t="array" ref="S338">MIN(IF((ContinuousStatsTable[GroupByKey]=ContinuousStatsTable[[#This Row],[GroupByKey]]),(ContinuousStatsTable[GroupByKey]=ContinuousStatsTable[[#This Row],[GroupByKey]])*ContinuousStatsTable[Average]))</f>
        <v>1.50153117003924</v>
      </c>
      <c r="T338" s="5" cm="1">
        <f t="array" ref="T338">MAX(IF((ContinuousStatsTable[GroupByKey]=ContinuousStatsTable[[#This Row],[GroupByKey]]),(ContinuousStatsTable[GroupByKey]=ContinuousStatsTable[[#This Row],[GroupByKey]])*ContinuousStatsTable[Average]))</f>
        <v>1.61855057450103</v>
      </c>
      <c r="U338" s="5">
        <f>IF((ContinuousStatsTable[[#This Row],[RepsRequested]]&gt;1),ContinuousStatsTable[[#This Row],[HalfWidth]],ContinuousStatsTable[[#This Row],[BatchMeansHalfWidth]])</f>
        <v>8.8150176960040336E-3</v>
      </c>
    </row>
    <row r="339" spans="1:21" x14ac:dyDescent="0.25">
      <c r="A339" t="s">
        <v>68</v>
      </c>
      <c r="B339" t="s">
        <v>70</v>
      </c>
      <c r="C339">
        <v>26</v>
      </c>
      <c r="D339" t="s">
        <v>109</v>
      </c>
      <c r="E339" t="s">
        <v>107</v>
      </c>
      <c r="F339" t="s">
        <v>105</v>
      </c>
      <c r="G339">
        <v>2</v>
      </c>
      <c r="H339">
        <v>2E+20</v>
      </c>
      <c r="I339">
        <v>2</v>
      </c>
      <c r="J339">
        <v>2</v>
      </c>
      <c r="K339">
        <v>2</v>
      </c>
      <c r="L339">
        <v>0</v>
      </c>
      <c r="M339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39" s="5" cm="1">
        <f t="array" ref="N339">MAX(IF((ProjectInfoTable[ProjectName]=ContinuousStatsTable[[#This Row],[ProjectName]]),(ProjectInfoTable[ProjectName]=ContinuousStatsTable[[#This Row],[ProjectName]])*ProjectInfoTable[NumberOfReplications]))</f>
        <v>50</v>
      </c>
      <c r="O339" s="5" cm="1">
        <f t="array" ref="O339">IFERROR(AVERAGE(IF((ContinuousStatsTable[GroupByKey]=ContinuousStatsTable[[#This Row],[GroupByKey]]),(ContinuousStatsTable[GroupByKey]=ContinuousStatsTable[[#This Row],[GroupByKey]])*ContinuousStatsTable[Average])),0)</f>
        <v>2</v>
      </c>
      <c r="P339" s="5" cm="1">
        <f t="array" ref="P339">IFERROR(_xlfn.STDEV.S(IF((ContinuousStatsTable[GroupByKey]=ContinuousStatsTable[[#This Row],[GroupByKey]]),(ContinuousStatsTable[GroupByKey]=ContinuousStatsTable[[#This Row],[GroupByKey]])*ContinuousStatsTable[Average])),0)</f>
        <v>0</v>
      </c>
      <c r="Q339" s="5" cm="1">
        <f t="array" ref="Q339">MAX(IF((ProjectInfoTable[ProjectName]=ContinuousStatsTable[[#This Row],[ProjectName]]),(ProjectInfoTable[ProjectName]=ContinuousStatsTable[[#This Row],[ProjectName]])*ProjectInfoTable[ConfidenceInterval]))</f>
        <v>0.95</v>
      </c>
      <c r="R3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9" s="5" cm="1">
        <f t="array" ref="S339">MIN(IF((ContinuousStatsTable[GroupByKey]=ContinuousStatsTable[[#This Row],[GroupByKey]]),(ContinuousStatsTable[GroupByKey]=ContinuousStatsTable[[#This Row],[GroupByKey]])*ContinuousStatsTable[Average]))</f>
        <v>2</v>
      </c>
      <c r="T339" s="5" cm="1">
        <f t="array" ref="T339">MAX(IF((ContinuousStatsTable[GroupByKey]=ContinuousStatsTable[[#This Row],[GroupByKey]]),(ContinuousStatsTable[GroupByKey]=ContinuousStatsTable[[#This Row],[GroupByKey]])*ContinuousStatsTable[Average]))</f>
        <v>2</v>
      </c>
      <c r="U339" s="5">
        <f>IF((ContinuousStatsTable[[#This Row],[RepsRequested]]&gt;1),ContinuousStatsTable[[#This Row],[HalfWidth]],ContinuousStatsTable[[#This Row],[BatchMeansHalfWidth]])</f>
        <v>0</v>
      </c>
    </row>
    <row r="340" spans="1:21" x14ac:dyDescent="0.25">
      <c r="A340" t="s">
        <v>68</v>
      </c>
      <c r="B340" t="s">
        <v>70</v>
      </c>
      <c r="C340">
        <v>27</v>
      </c>
      <c r="D340" t="s">
        <v>79</v>
      </c>
      <c r="E340" t="s">
        <v>101</v>
      </c>
      <c r="F340" t="s">
        <v>81</v>
      </c>
      <c r="G340">
        <v>7.4260507033028196E-3</v>
      </c>
      <c r="H340">
        <v>2E+20</v>
      </c>
      <c r="I340">
        <v>0</v>
      </c>
      <c r="J340">
        <v>1</v>
      </c>
      <c r="K340">
        <v>0</v>
      </c>
      <c r="L340">
        <v>0</v>
      </c>
      <c r="M340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40" s="5" cm="1">
        <f t="array" ref="N340">MAX(IF((ProjectInfoTable[ProjectName]=ContinuousStatsTable[[#This Row],[ProjectName]]),(ProjectInfoTable[ProjectName]=ContinuousStatsTable[[#This Row],[ProjectName]])*ProjectInfoTable[NumberOfReplications]))</f>
        <v>50</v>
      </c>
      <c r="O340" s="5" cm="1">
        <f t="array" ref="O340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340" s="5" cm="1">
        <f t="array" ref="P340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340" s="5" cm="1">
        <f t="array" ref="Q340">MAX(IF((ProjectInfoTable[ProjectName]=ContinuousStatsTable[[#This Row],[ProjectName]]),(ProjectInfoTable[ProjectName]=ContinuousStatsTable[[#This Row],[ProjectName]])*ProjectInfoTable[ConfidenceInterval]))</f>
        <v>0.95</v>
      </c>
      <c r="R3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340" s="5" cm="1">
        <f t="array" ref="S340">MIN(IF((ContinuousStatsTable[GroupByKey]=ContinuousStatsTable[[#This Row],[GroupByKey]]),(ContinuousStatsTable[GroupByKey]=ContinuousStatsTable[[#This Row],[GroupByKey]])*ContinuousStatsTable[Average]))</f>
        <v>1.4504144806982299E-4</v>
      </c>
      <c r="T340" s="5" cm="1">
        <f t="array" ref="T340">MAX(IF((ContinuousStatsTable[GroupByKey]=ContinuousStatsTable[[#This Row],[GroupByKey]]),(ContinuousStatsTable[GroupByKey]=ContinuousStatsTable[[#This Row],[GroupByKey]])*ContinuousStatsTable[Average]))</f>
        <v>2.1326113129299901E-2</v>
      </c>
      <c r="U340" s="5">
        <f>IF((ContinuousStatsTable[[#This Row],[RepsRequested]]&gt;1),ContinuousStatsTable[[#This Row],[HalfWidth]],ContinuousStatsTable[[#This Row],[BatchMeansHalfWidth]])</f>
        <v>1.2980086891140777E-3</v>
      </c>
    </row>
    <row r="341" spans="1:21" x14ac:dyDescent="0.25">
      <c r="A341" t="s">
        <v>68</v>
      </c>
      <c r="B341" t="s">
        <v>70</v>
      </c>
      <c r="C341">
        <v>27</v>
      </c>
      <c r="D341" t="s">
        <v>84</v>
      </c>
      <c r="E341" t="s">
        <v>101</v>
      </c>
      <c r="F341" t="s">
        <v>81</v>
      </c>
      <c r="G341">
        <v>7.3531338305945396E-2</v>
      </c>
      <c r="H341">
        <v>2E+20</v>
      </c>
      <c r="I341">
        <v>0</v>
      </c>
      <c r="J341">
        <v>2</v>
      </c>
      <c r="K341">
        <v>0</v>
      </c>
      <c r="L341">
        <v>0</v>
      </c>
      <c r="M341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41" s="5" cm="1">
        <f t="array" ref="N341">MAX(IF((ProjectInfoTable[ProjectName]=ContinuousStatsTable[[#This Row],[ProjectName]]),(ProjectInfoTable[ProjectName]=ContinuousStatsTable[[#This Row],[ProjectName]])*ProjectInfoTable[NumberOfReplications]))</f>
        <v>50</v>
      </c>
      <c r="O341" s="5" cm="1">
        <f t="array" ref="O341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341" s="5" cm="1">
        <f t="array" ref="P341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341" s="5" cm="1">
        <f t="array" ref="Q341">MAX(IF((ProjectInfoTable[ProjectName]=ContinuousStatsTable[[#This Row],[ProjectName]]),(ProjectInfoTable[ProjectName]=ContinuousStatsTable[[#This Row],[ProjectName]])*ProjectInfoTable[ConfidenceInterval]))</f>
        <v>0.95</v>
      </c>
      <c r="R3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341" s="5" cm="1">
        <f t="array" ref="S341">MIN(IF((ContinuousStatsTable[GroupByKey]=ContinuousStatsTable[[#This Row],[GroupByKey]]),(ContinuousStatsTable[GroupByKey]=ContinuousStatsTable[[#This Row],[GroupByKey]])*ContinuousStatsTable[Average]))</f>
        <v>2.9159454357356899E-2</v>
      </c>
      <c r="T341" s="5" cm="1">
        <f t="array" ref="T341">MAX(IF((ContinuousStatsTable[GroupByKey]=ContinuousStatsTable[[#This Row],[GroupByKey]]),(ContinuousStatsTable[GroupByKey]=ContinuousStatsTable[[#This Row],[GroupByKey]])*ContinuousStatsTable[Average]))</f>
        <v>0.14757504287835599</v>
      </c>
      <c r="U341" s="5">
        <f>IF((ContinuousStatsTable[[#This Row],[RepsRequested]]&gt;1),ContinuousStatsTable[[#This Row],[HalfWidth]],ContinuousStatsTable[[#This Row],[BatchMeansHalfWidth]])</f>
        <v>7.2842344795549423E-3</v>
      </c>
    </row>
    <row r="342" spans="1:21" x14ac:dyDescent="0.25">
      <c r="A342" t="s">
        <v>68</v>
      </c>
      <c r="B342" t="s">
        <v>70</v>
      </c>
      <c r="C342">
        <v>27</v>
      </c>
      <c r="D342" t="s">
        <v>85</v>
      </c>
      <c r="E342" t="s">
        <v>102</v>
      </c>
      <c r="F342" t="s">
        <v>87</v>
      </c>
      <c r="G342">
        <v>2.6840742387648802</v>
      </c>
      <c r="H342">
        <v>0.15553761162428001</v>
      </c>
      <c r="I342">
        <v>0</v>
      </c>
      <c r="J342">
        <v>5</v>
      </c>
      <c r="K342">
        <v>3</v>
      </c>
      <c r="L342">
        <v>0</v>
      </c>
      <c r="M342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42" s="5" cm="1">
        <f t="array" ref="N342">MAX(IF((ProjectInfoTable[ProjectName]=ContinuousStatsTable[[#This Row],[ProjectName]]),(ProjectInfoTable[ProjectName]=ContinuousStatsTable[[#This Row],[ProjectName]])*ProjectInfoTable[NumberOfReplications]))</f>
        <v>50</v>
      </c>
      <c r="O342" s="5" cm="1">
        <f t="array" ref="O342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342" s="5" cm="1">
        <f t="array" ref="P342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342" s="5" cm="1">
        <f t="array" ref="Q342">MAX(IF((ProjectInfoTable[ProjectName]=ContinuousStatsTable[[#This Row],[ProjectName]]),(ProjectInfoTable[ProjectName]=ContinuousStatsTable[[#This Row],[ProjectName]])*ProjectInfoTable[ConfidenceInterval]))</f>
        <v>0.95</v>
      </c>
      <c r="R3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342" s="5" cm="1">
        <f t="array" ref="S342">MIN(IF((ContinuousStatsTable[GroupByKey]=ContinuousStatsTable[[#This Row],[GroupByKey]]),(ContinuousStatsTable[GroupByKey]=ContinuousStatsTable[[#This Row],[GroupByKey]])*ContinuousStatsTable[Average]))</f>
        <v>2.5364145931977098</v>
      </c>
      <c r="T342" s="5" cm="1">
        <f t="array" ref="T342">MAX(IF((ContinuousStatsTable[GroupByKey]=ContinuousStatsTable[[#This Row],[GroupByKey]]),(ContinuousStatsTable[GroupByKey]=ContinuousStatsTable[[#This Row],[GroupByKey]])*ContinuousStatsTable[Average]))</f>
        <v>3.0583425338020498</v>
      </c>
      <c r="U342" s="5">
        <f>IF((ContinuousStatsTable[[#This Row],[RepsRequested]]&gt;1),ContinuousStatsTable[[#This Row],[HalfWidth]],ContinuousStatsTable[[#This Row],[BatchMeansHalfWidth]])</f>
        <v>3.1226073401865992E-2</v>
      </c>
    </row>
    <row r="343" spans="1:21" x14ac:dyDescent="0.25">
      <c r="A343" t="s">
        <v>68</v>
      </c>
      <c r="B343" t="s">
        <v>70</v>
      </c>
      <c r="C343">
        <v>27</v>
      </c>
      <c r="D343" t="s">
        <v>103</v>
      </c>
      <c r="E343" t="s">
        <v>104</v>
      </c>
      <c r="F343" t="s">
        <v>105</v>
      </c>
      <c r="G343">
        <v>0</v>
      </c>
      <c r="H343">
        <v>2E+20</v>
      </c>
      <c r="I343">
        <v>0</v>
      </c>
      <c r="J343">
        <v>0</v>
      </c>
      <c r="K343">
        <v>0</v>
      </c>
      <c r="L343">
        <v>0</v>
      </c>
      <c r="M343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43" s="5" cm="1">
        <f t="array" ref="N343">MAX(IF((ProjectInfoTable[ProjectName]=ContinuousStatsTable[[#This Row],[ProjectName]]),(ProjectInfoTable[ProjectName]=ContinuousStatsTable[[#This Row],[ProjectName]])*ProjectInfoTable[NumberOfReplications]))</f>
        <v>50</v>
      </c>
      <c r="O343" s="5" cm="1">
        <f t="array" ref="O343">IFERROR(AVERAGE(IF((ContinuousStatsTable[GroupByKey]=ContinuousStatsTable[[#This Row],[GroupByKey]]),(ContinuousStatsTable[GroupByKey]=ContinuousStatsTable[[#This Row],[GroupByKey]])*ContinuousStatsTable[Average])),0)</f>
        <v>0</v>
      </c>
      <c r="P343" s="5" cm="1">
        <f t="array" ref="P343">IFERROR(_xlfn.STDEV.S(IF((ContinuousStatsTable[GroupByKey]=ContinuousStatsTable[[#This Row],[GroupByKey]]),(ContinuousStatsTable[GroupByKey]=ContinuousStatsTable[[#This Row],[GroupByKey]])*ContinuousStatsTable[Average])),0)</f>
        <v>0</v>
      </c>
      <c r="Q343" s="5" cm="1">
        <f t="array" ref="Q343">MAX(IF((ProjectInfoTable[ProjectName]=ContinuousStatsTable[[#This Row],[ProjectName]]),(ProjectInfoTable[ProjectName]=ContinuousStatsTable[[#This Row],[ProjectName]])*ProjectInfoTable[ConfidenceInterval]))</f>
        <v>0.95</v>
      </c>
      <c r="R3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3" s="5" cm="1">
        <f t="array" ref="S343">MIN(IF((ContinuousStatsTable[GroupByKey]=ContinuousStatsTable[[#This Row],[GroupByKey]]),(ContinuousStatsTable[GroupByKey]=ContinuousStatsTable[[#This Row],[GroupByKey]])*ContinuousStatsTable[Average]))</f>
        <v>0</v>
      </c>
      <c r="T343" s="5" cm="1">
        <f t="array" ref="T343">MAX(IF((ContinuousStatsTable[GroupByKey]=ContinuousStatsTable[[#This Row],[GroupByKey]]),(ContinuousStatsTable[GroupByKey]=ContinuousStatsTable[[#This Row],[GroupByKey]])*ContinuousStatsTable[Average]))</f>
        <v>0</v>
      </c>
      <c r="U343" s="5">
        <f>IF((ContinuousStatsTable[[#This Row],[RepsRequested]]&gt;1),ContinuousStatsTable[[#This Row],[HalfWidth]],ContinuousStatsTable[[#This Row],[BatchMeansHalfWidth]])</f>
        <v>0</v>
      </c>
    </row>
    <row r="344" spans="1:21" x14ac:dyDescent="0.25">
      <c r="A344" t="s">
        <v>68</v>
      </c>
      <c r="B344" t="s">
        <v>70</v>
      </c>
      <c r="C344">
        <v>27</v>
      </c>
      <c r="D344" t="s">
        <v>103</v>
      </c>
      <c r="E344" t="s">
        <v>106</v>
      </c>
      <c r="F344" t="s">
        <v>105</v>
      </c>
      <c r="G344">
        <v>0</v>
      </c>
      <c r="H344">
        <v>2E+20</v>
      </c>
      <c r="I344">
        <v>0</v>
      </c>
      <c r="J344">
        <v>0</v>
      </c>
      <c r="K344">
        <v>0</v>
      </c>
      <c r="L344">
        <v>0</v>
      </c>
      <c r="M34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44" s="5" cm="1">
        <f t="array" ref="N344">MAX(IF((ProjectInfoTable[ProjectName]=ContinuousStatsTable[[#This Row],[ProjectName]]),(ProjectInfoTable[ProjectName]=ContinuousStatsTable[[#This Row],[ProjectName]])*ProjectInfoTable[NumberOfReplications]))</f>
        <v>50</v>
      </c>
      <c r="O344" s="5" cm="1">
        <f t="array" ref="O344">IFERROR(AVERAGE(IF((ContinuousStatsTable[GroupByKey]=ContinuousStatsTable[[#This Row],[GroupByKey]]),(ContinuousStatsTable[GroupByKey]=ContinuousStatsTable[[#This Row],[GroupByKey]])*ContinuousStatsTable[Average])),0)</f>
        <v>0</v>
      </c>
      <c r="P344" s="5" cm="1">
        <f t="array" ref="P344">IFERROR(_xlfn.STDEV.S(IF((ContinuousStatsTable[GroupByKey]=ContinuousStatsTable[[#This Row],[GroupByKey]]),(ContinuousStatsTable[GroupByKey]=ContinuousStatsTable[[#This Row],[GroupByKey]])*ContinuousStatsTable[Average])),0)</f>
        <v>0</v>
      </c>
      <c r="Q344" s="5" cm="1">
        <f t="array" ref="Q344">MAX(IF((ProjectInfoTable[ProjectName]=ContinuousStatsTable[[#This Row],[ProjectName]]),(ProjectInfoTable[ProjectName]=ContinuousStatsTable[[#This Row],[ProjectName]])*ProjectInfoTable[ConfidenceInterval]))</f>
        <v>0.95</v>
      </c>
      <c r="R3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4" s="5" cm="1">
        <f t="array" ref="S344">MIN(IF((ContinuousStatsTable[GroupByKey]=ContinuousStatsTable[[#This Row],[GroupByKey]]),(ContinuousStatsTable[GroupByKey]=ContinuousStatsTable[[#This Row],[GroupByKey]])*ContinuousStatsTable[Average]))</f>
        <v>0</v>
      </c>
      <c r="T344" s="5" cm="1">
        <f t="array" ref="T344">MAX(IF((ContinuousStatsTable[GroupByKey]=ContinuousStatsTable[[#This Row],[GroupByKey]]),(ContinuousStatsTable[GroupByKey]=ContinuousStatsTable[[#This Row],[GroupByKey]])*ContinuousStatsTable[Average]))</f>
        <v>0</v>
      </c>
      <c r="U344" s="5">
        <f>IF((ContinuousStatsTable[[#This Row],[RepsRequested]]&gt;1),ContinuousStatsTable[[#This Row],[HalfWidth]],ContinuousStatsTable[[#This Row],[BatchMeansHalfWidth]])</f>
        <v>0</v>
      </c>
    </row>
    <row r="345" spans="1:21" x14ac:dyDescent="0.25">
      <c r="A345" t="s">
        <v>68</v>
      </c>
      <c r="B345" t="s">
        <v>70</v>
      </c>
      <c r="C345">
        <v>27</v>
      </c>
      <c r="D345" t="s">
        <v>103</v>
      </c>
      <c r="E345" t="s">
        <v>107</v>
      </c>
      <c r="F345" t="s">
        <v>105</v>
      </c>
      <c r="G345">
        <v>1</v>
      </c>
      <c r="H345">
        <v>2E+20</v>
      </c>
      <c r="I345">
        <v>1</v>
      </c>
      <c r="J345">
        <v>1</v>
      </c>
      <c r="K345">
        <v>1</v>
      </c>
      <c r="L345">
        <v>0</v>
      </c>
      <c r="M34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45" s="5" cm="1">
        <f t="array" ref="N345">MAX(IF((ProjectInfoTable[ProjectName]=ContinuousStatsTable[[#This Row],[ProjectName]]),(ProjectInfoTable[ProjectName]=ContinuousStatsTable[[#This Row],[ProjectName]])*ProjectInfoTable[NumberOfReplications]))</f>
        <v>50</v>
      </c>
      <c r="O345" s="5" cm="1">
        <f t="array" ref="O345">IFERROR(AVERAGE(IF((ContinuousStatsTable[GroupByKey]=ContinuousStatsTable[[#This Row],[GroupByKey]]),(ContinuousStatsTable[GroupByKey]=ContinuousStatsTable[[#This Row],[GroupByKey]])*ContinuousStatsTable[Average])),0)</f>
        <v>1</v>
      </c>
      <c r="P345" s="5" cm="1">
        <f t="array" ref="P345">IFERROR(_xlfn.STDEV.S(IF((ContinuousStatsTable[GroupByKey]=ContinuousStatsTable[[#This Row],[GroupByKey]]),(ContinuousStatsTable[GroupByKey]=ContinuousStatsTable[[#This Row],[GroupByKey]])*ContinuousStatsTable[Average])),0)</f>
        <v>0</v>
      </c>
      <c r="Q345" s="5" cm="1">
        <f t="array" ref="Q345">MAX(IF((ProjectInfoTable[ProjectName]=ContinuousStatsTable[[#This Row],[ProjectName]]),(ProjectInfoTable[ProjectName]=ContinuousStatsTable[[#This Row],[ProjectName]])*ProjectInfoTable[ConfidenceInterval]))</f>
        <v>0.95</v>
      </c>
      <c r="R3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5" s="5" cm="1">
        <f t="array" ref="S345">MIN(IF((ContinuousStatsTable[GroupByKey]=ContinuousStatsTable[[#This Row],[GroupByKey]]),(ContinuousStatsTable[GroupByKey]=ContinuousStatsTable[[#This Row],[GroupByKey]])*ContinuousStatsTable[Average]))</f>
        <v>1</v>
      </c>
      <c r="T345" s="5" cm="1">
        <f t="array" ref="T345">MAX(IF((ContinuousStatsTable[GroupByKey]=ContinuousStatsTable[[#This Row],[GroupByKey]]),(ContinuousStatsTable[GroupByKey]=ContinuousStatsTable[[#This Row],[GroupByKey]])*ContinuousStatsTable[Average]))</f>
        <v>1</v>
      </c>
      <c r="U345" s="5">
        <f>IF((ContinuousStatsTable[[#This Row],[RepsRequested]]&gt;1),ContinuousStatsTable[[#This Row],[HalfWidth]],ContinuousStatsTable[[#This Row],[BatchMeansHalfWidth]])</f>
        <v>0</v>
      </c>
    </row>
    <row r="346" spans="1:21" x14ac:dyDescent="0.25">
      <c r="A346" t="s">
        <v>68</v>
      </c>
      <c r="B346" t="s">
        <v>70</v>
      </c>
      <c r="C346">
        <v>27</v>
      </c>
      <c r="D346" t="s">
        <v>108</v>
      </c>
      <c r="E346" t="s">
        <v>104</v>
      </c>
      <c r="F346" t="s">
        <v>105</v>
      </c>
      <c r="G346">
        <v>0.82784342906974895</v>
      </c>
      <c r="H346">
        <v>3.2757443297643601E-2</v>
      </c>
      <c r="I346">
        <v>0</v>
      </c>
      <c r="J346">
        <v>1</v>
      </c>
      <c r="K346">
        <v>1</v>
      </c>
      <c r="L346">
        <v>0</v>
      </c>
      <c r="M34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46" s="5" cm="1">
        <f t="array" ref="N346">MAX(IF((ProjectInfoTable[ProjectName]=ContinuousStatsTable[[#This Row],[ProjectName]]),(ProjectInfoTable[ProjectName]=ContinuousStatsTable[[#This Row],[ProjectName]])*ProjectInfoTable[NumberOfReplications]))</f>
        <v>50</v>
      </c>
      <c r="O346" s="5" cm="1">
        <f t="array" ref="O346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346" s="5" cm="1">
        <f t="array" ref="P346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346" s="5" cm="1">
        <f t="array" ref="Q346">MAX(IF((ProjectInfoTable[ProjectName]=ContinuousStatsTable[[#This Row],[ProjectName]]),(ProjectInfoTable[ProjectName]=ContinuousStatsTable[[#This Row],[ProjectName]])*ProjectInfoTable[ConfidenceInterval]))</f>
        <v>0.95</v>
      </c>
      <c r="R3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346" s="5" cm="1">
        <f t="array" ref="S346">MIN(IF((ContinuousStatsTable[GroupByKey]=ContinuousStatsTable[[#This Row],[GroupByKey]]),(ContinuousStatsTable[GroupByKey]=ContinuousStatsTable[[#This Row],[GroupByKey]])*ContinuousStatsTable[Average]))</f>
        <v>0.79765986915169196</v>
      </c>
      <c r="T346" s="5" cm="1">
        <f t="array" ref="T346">MAX(IF((ContinuousStatsTable[GroupByKey]=ContinuousStatsTable[[#This Row],[GroupByKey]]),(ContinuousStatsTable[GroupByKey]=ContinuousStatsTable[[#This Row],[GroupByKey]])*ContinuousStatsTable[Average]))</f>
        <v>0.86520865024807903</v>
      </c>
      <c r="U346" s="5">
        <f>IF((ContinuousStatsTable[[#This Row],[RepsRequested]]&gt;1),ContinuousStatsTable[[#This Row],[HalfWidth]],ContinuousStatsTable[[#This Row],[BatchMeansHalfWidth]])</f>
        <v>4.6132915210358458E-3</v>
      </c>
    </row>
    <row r="347" spans="1:21" x14ac:dyDescent="0.25">
      <c r="A347" t="s">
        <v>68</v>
      </c>
      <c r="B347" t="s">
        <v>70</v>
      </c>
      <c r="C347">
        <v>27</v>
      </c>
      <c r="D347" t="s">
        <v>108</v>
      </c>
      <c r="E347" t="s">
        <v>106</v>
      </c>
      <c r="F347" t="s">
        <v>105</v>
      </c>
      <c r="G347">
        <v>2.4835302872092502</v>
      </c>
      <c r="H347">
        <v>9.8272329892930901E-2</v>
      </c>
      <c r="I347">
        <v>0</v>
      </c>
      <c r="J347">
        <v>3</v>
      </c>
      <c r="K347">
        <v>3</v>
      </c>
      <c r="L347">
        <v>0</v>
      </c>
      <c r="M34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47" s="5" cm="1">
        <f t="array" ref="N347">MAX(IF((ProjectInfoTable[ProjectName]=ContinuousStatsTable[[#This Row],[ProjectName]]),(ProjectInfoTable[ProjectName]=ContinuousStatsTable[[#This Row],[ProjectName]])*ProjectInfoTable[NumberOfReplications]))</f>
        <v>50</v>
      </c>
      <c r="O347" s="5" cm="1">
        <f t="array" ref="O347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347" s="5" cm="1">
        <f t="array" ref="P347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347" s="5" cm="1">
        <f t="array" ref="Q347">MAX(IF((ProjectInfoTable[ProjectName]=ContinuousStatsTable[[#This Row],[ProjectName]]),(ProjectInfoTable[ProjectName]=ContinuousStatsTable[[#This Row],[ProjectName]])*ProjectInfoTable[ConfidenceInterval]))</f>
        <v>0.95</v>
      </c>
      <c r="R3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347" s="5" cm="1">
        <f t="array" ref="S347">MIN(IF((ContinuousStatsTable[GroupByKey]=ContinuousStatsTable[[#This Row],[GroupByKey]]),(ContinuousStatsTable[GroupByKey]=ContinuousStatsTable[[#This Row],[GroupByKey]])*ContinuousStatsTable[Average]))</f>
        <v>2.39297960745508</v>
      </c>
      <c r="T347" s="5" cm="1">
        <f t="array" ref="T347">MAX(IF((ContinuousStatsTable[GroupByKey]=ContinuousStatsTable[[#This Row],[GroupByKey]]),(ContinuousStatsTable[GroupByKey]=ContinuousStatsTable[[#This Row],[GroupByKey]])*ContinuousStatsTable[Average]))</f>
        <v>2.5956259507442399</v>
      </c>
      <c r="U347" s="5">
        <f>IF((ContinuousStatsTable[[#This Row],[RepsRequested]]&gt;1),ContinuousStatsTable[[#This Row],[HalfWidth]],ContinuousStatsTable[[#This Row],[BatchMeansHalfWidth]])</f>
        <v>1.3839874563107367E-2</v>
      </c>
    </row>
    <row r="348" spans="1:21" x14ac:dyDescent="0.25">
      <c r="A348" t="s">
        <v>68</v>
      </c>
      <c r="B348" t="s">
        <v>70</v>
      </c>
      <c r="C348">
        <v>27</v>
      </c>
      <c r="D348" t="s">
        <v>108</v>
      </c>
      <c r="E348" t="s">
        <v>107</v>
      </c>
      <c r="F348" t="s">
        <v>105</v>
      </c>
      <c r="G348">
        <v>3</v>
      </c>
      <c r="H348">
        <v>2E+20</v>
      </c>
      <c r="I348">
        <v>3</v>
      </c>
      <c r="J348">
        <v>3</v>
      </c>
      <c r="K348">
        <v>3</v>
      </c>
      <c r="L348">
        <v>0</v>
      </c>
      <c r="M34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48" s="5" cm="1">
        <f t="array" ref="N348">MAX(IF((ProjectInfoTable[ProjectName]=ContinuousStatsTable[[#This Row],[ProjectName]]),(ProjectInfoTable[ProjectName]=ContinuousStatsTable[[#This Row],[ProjectName]])*ProjectInfoTable[NumberOfReplications]))</f>
        <v>50</v>
      </c>
      <c r="O348" s="5" cm="1">
        <f t="array" ref="O348">IFERROR(AVERAGE(IF((ContinuousStatsTable[GroupByKey]=ContinuousStatsTable[[#This Row],[GroupByKey]]),(ContinuousStatsTable[GroupByKey]=ContinuousStatsTable[[#This Row],[GroupByKey]])*ContinuousStatsTable[Average])),0)</f>
        <v>3</v>
      </c>
      <c r="P348" s="5" cm="1">
        <f t="array" ref="P348">IFERROR(_xlfn.STDEV.S(IF((ContinuousStatsTable[GroupByKey]=ContinuousStatsTable[[#This Row],[GroupByKey]]),(ContinuousStatsTable[GroupByKey]=ContinuousStatsTable[[#This Row],[GroupByKey]])*ContinuousStatsTable[Average])),0)</f>
        <v>0</v>
      </c>
      <c r="Q348" s="5" cm="1">
        <f t="array" ref="Q348">MAX(IF((ProjectInfoTable[ProjectName]=ContinuousStatsTable[[#This Row],[ProjectName]]),(ProjectInfoTable[ProjectName]=ContinuousStatsTable[[#This Row],[ProjectName]])*ProjectInfoTable[ConfidenceInterval]))</f>
        <v>0.95</v>
      </c>
      <c r="R3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8" s="5" cm="1">
        <f t="array" ref="S348">MIN(IF((ContinuousStatsTable[GroupByKey]=ContinuousStatsTable[[#This Row],[GroupByKey]]),(ContinuousStatsTable[GroupByKey]=ContinuousStatsTable[[#This Row],[GroupByKey]])*ContinuousStatsTable[Average]))</f>
        <v>3</v>
      </c>
      <c r="T348" s="5" cm="1">
        <f t="array" ref="T348">MAX(IF((ContinuousStatsTable[GroupByKey]=ContinuousStatsTable[[#This Row],[GroupByKey]]),(ContinuousStatsTable[GroupByKey]=ContinuousStatsTable[[#This Row],[GroupByKey]])*ContinuousStatsTable[Average]))</f>
        <v>3</v>
      </c>
      <c r="U348" s="5">
        <f>IF((ContinuousStatsTable[[#This Row],[RepsRequested]]&gt;1),ContinuousStatsTable[[#This Row],[HalfWidth]],ContinuousStatsTable[[#This Row],[BatchMeansHalfWidth]])</f>
        <v>0</v>
      </c>
    </row>
    <row r="349" spans="1:21" x14ac:dyDescent="0.25">
      <c r="A349" t="s">
        <v>68</v>
      </c>
      <c r="B349" t="s">
        <v>70</v>
      </c>
      <c r="C349">
        <v>27</v>
      </c>
      <c r="D349" t="s">
        <v>100</v>
      </c>
      <c r="E349" t="s">
        <v>101</v>
      </c>
      <c r="F349" t="s">
        <v>81</v>
      </c>
      <c r="G349">
        <v>0.119586562546384</v>
      </c>
      <c r="H349">
        <v>2E+20</v>
      </c>
      <c r="I349">
        <v>0</v>
      </c>
      <c r="J349">
        <v>2</v>
      </c>
      <c r="K349">
        <v>0</v>
      </c>
      <c r="L349">
        <v>0</v>
      </c>
      <c r="M349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49" s="5" cm="1">
        <f t="array" ref="N349">MAX(IF((ProjectInfoTable[ProjectName]=ContinuousStatsTable[[#This Row],[ProjectName]]),(ProjectInfoTable[ProjectName]=ContinuousStatsTable[[#This Row],[ProjectName]])*ProjectInfoTable[NumberOfReplications]))</f>
        <v>50</v>
      </c>
      <c r="O349" s="5" cm="1">
        <f t="array" ref="O349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349" s="5" cm="1">
        <f t="array" ref="P349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349" s="5" cm="1">
        <f t="array" ref="Q349">MAX(IF((ProjectInfoTable[ProjectName]=ContinuousStatsTable[[#This Row],[ProjectName]]),(ProjectInfoTable[ProjectName]=ContinuousStatsTable[[#This Row],[ProjectName]])*ProjectInfoTable[ConfidenceInterval]))</f>
        <v>0.95</v>
      </c>
      <c r="R3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349" s="5" cm="1">
        <f t="array" ref="S349">MIN(IF((ContinuousStatsTable[GroupByKey]=ContinuousStatsTable[[#This Row],[GroupByKey]]),(ContinuousStatsTable[GroupByKey]=ContinuousStatsTable[[#This Row],[GroupByKey]])*ContinuousStatsTable[Average]))</f>
        <v>9.9137644846310199E-2</v>
      </c>
      <c r="T349" s="5" cm="1">
        <f t="array" ref="T349">MAX(IF((ContinuousStatsTable[GroupByKey]=ContinuousStatsTable[[#This Row],[GroupByKey]]),(ContinuousStatsTable[GroupByKey]=ContinuousStatsTable[[#This Row],[GroupByKey]])*ContinuousStatsTable[Average]))</f>
        <v>0.36895369110857401</v>
      </c>
      <c r="U349" s="5">
        <f>IF((ContinuousStatsTable[[#This Row],[RepsRequested]]&gt;1),ContinuousStatsTable[[#This Row],[HalfWidth]],ContinuousStatsTable[[#This Row],[BatchMeansHalfWidth]])</f>
        <v>1.3334817194682118E-2</v>
      </c>
    </row>
    <row r="350" spans="1:21" x14ac:dyDescent="0.25">
      <c r="A350" t="s">
        <v>68</v>
      </c>
      <c r="B350" t="s">
        <v>70</v>
      </c>
      <c r="C350">
        <v>27</v>
      </c>
      <c r="D350" t="s">
        <v>109</v>
      </c>
      <c r="E350" t="s">
        <v>104</v>
      </c>
      <c r="F350" t="s">
        <v>105</v>
      </c>
      <c r="G350">
        <v>0.76887887175845204</v>
      </c>
      <c r="H350">
        <v>3.2913558655282601E-2</v>
      </c>
      <c r="I350">
        <v>0</v>
      </c>
      <c r="J350">
        <v>1</v>
      </c>
      <c r="K350">
        <v>1</v>
      </c>
      <c r="L350">
        <v>0</v>
      </c>
      <c r="M350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50" s="5" cm="1">
        <f t="array" ref="N350">MAX(IF((ProjectInfoTable[ProjectName]=ContinuousStatsTable[[#This Row],[ProjectName]]),(ProjectInfoTable[ProjectName]=ContinuousStatsTable[[#This Row],[ProjectName]])*ProjectInfoTable[NumberOfReplications]))</f>
        <v>50</v>
      </c>
      <c r="O350" s="5" cm="1">
        <f t="array" ref="O350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350" s="5" cm="1">
        <f t="array" ref="P350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350" s="5" cm="1">
        <f t="array" ref="Q350">MAX(IF((ProjectInfoTable[ProjectName]=ContinuousStatsTable[[#This Row],[ProjectName]]),(ProjectInfoTable[ProjectName]=ContinuousStatsTable[[#This Row],[ProjectName]])*ProjectInfoTable[ConfidenceInterval]))</f>
        <v>0.95</v>
      </c>
      <c r="R3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350" s="5" cm="1">
        <f t="array" ref="S350">MIN(IF((ContinuousStatsTable[GroupByKey]=ContinuousStatsTable[[#This Row],[GroupByKey]]),(ContinuousStatsTable[GroupByKey]=ContinuousStatsTable[[#This Row],[GroupByKey]])*ContinuousStatsTable[Average]))</f>
        <v>0.75076558501961799</v>
      </c>
      <c r="T350" s="5" cm="1">
        <f t="array" ref="T350">MAX(IF((ContinuousStatsTable[GroupByKey]=ContinuousStatsTable[[#This Row],[GroupByKey]]),(ContinuousStatsTable[GroupByKey]=ContinuousStatsTable[[#This Row],[GroupByKey]])*ContinuousStatsTable[Average]))</f>
        <v>0.80927528725051701</v>
      </c>
      <c r="U350" s="5">
        <f>IF((ContinuousStatsTable[[#This Row],[RepsRequested]]&gt;1),ContinuousStatsTable[[#This Row],[HalfWidth]],ContinuousStatsTable[[#This Row],[BatchMeansHalfWidth]])</f>
        <v>4.4075088480020263E-3</v>
      </c>
    </row>
    <row r="351" spans="1:21" x14ac:dyDescent="0.25">
      <c r="A351" t="s">
        <v>68</v>
      </c>
      <c r="B351" t="s">
        <v>70</v>
      </c>
      <c r="C351">
        <v>27</v>
      </c>
      <c r="D351" t="s">
        <v>109</v>
      </c>
      <c r="E351" t="s">
        <v>106</v>
      </c>
      <c r="F351" t="s">
        <v>105</v>
      </c>
      <c r="G351">
        <v>1.5377577435169001</v>
      </c>
      <c r="H351">
        <v>6.5827117310565106E-2</v>
      </c>
      <c r="I351">
        <v>0</v>
      </c>
      <c r="J351">
        <v>2</v>
      </c>
      <c r="K351">
        <v>2</v>
      </c>
      <c r="L351">
        <v>0</v>
      </c>
      <c r="M351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51" s="5" cm="1">
        <f t="array" ref="N351">MAX(IF((ProjectInfoTable[ProjectName]=ContinuousStatsTable[[#This Row],[ProjectName]]),(ProjectInfoTable[ProjectName]=ContinuousStatsTable[[#This Row],[ProjectName]])*ProjectInfoTable[NumberOfReplications]))</f>
        <v>50</v>
      </c>
      <c r="O351" s="5" cm="1">
        <f t="array" ref="O351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351" s="5" cm="1">
        <f t="array" ref="P351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351" s="5" cm="1">
        <f t="array" ref="Q351">MAX(IF((ProjectInfoTable[ProjectName]=ContinuousStatsTable[[#This Row],[ProjectName]]),(ProjectInfoTable[ProjectName]=ContinuousStatsTable[[#This Row],[ProjectName]])*ProjectInfoTable[ConfidenceInterval]))</f>
        <v>0.95</v>
      </c>
      <c r="R3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351" s="5" cm="1">
        <f t="array" ref="S351">MIN(IF((ContinuousStatsTable[GroupByKey]=ContinuousStatsTable[[#This Row],[GroupByKey]]),(ContinuousStatsTable[GroupByKey]=ContinuousStatsTable[[#This Row],[GroupByKey]])*ContinuousStatsTable[Average]))</f>
        <v>1.50153117003924</v>
      </c>
      <c r="T351" s="5" cm="1">
        <f t="array" ref="T351">MAX(IF((ContinuousStatsTable[GroupByKey]=ContinuousStatsTable[[#This Row],[GroupByKey]]),(ContinuousStatsTable[GroupByKey]=ContinuousStatsTable[[#This Row],[GroupByKey]])*ContinuousStatsTable[Average]))</f>
        <v>1.61855057450103</v>
      </c>
      <c r="U351" s="5">
        <f>IF((ContinuousStatsTable[[#This Row],[RepsRequested]]&gt;1),ContinuousStatsTable[[#This Row],[HalfWidth]],ContinuousStatsTable[[#This Row],[BatchMeansHalfWidth]])</f>
        <v>8.8150176960040336E-3</v>
      </c>
    </row>
    <row r="352" spans="1:21" x14ac:dyDescent="0.25">
      <c r="A352" t="s">
        <v>68</v>
      </c>
      <c r="B352" t="s">
        <v>70</v>
      </c>
      <c r="C352">
        <v>27</v>
      </c>
      <c r="D352" t="s">
        <v>109</v>
      </c>
      <c r="E352" t="s">
        <v>107</v>
      </c>
      <c r="F352" t="s">
        <v>105</v>
      </c>
      <c r="G352">
        <v>2</v>
      </c>
      <c r="H352">
        <v>2E+20</v>
      </c>
      <c r="I352">
        <v>2</v>
      </c>
      <c r="J352">
        <v>2</v>
      </c>
      <c r="K352">
        <v>2</v>
      </c>
      <c r="L352">
        <v>0</v>
      </c>
      <c r="M352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52" s="5" cm="1">
        <f t="array" ref="N352">MAX(IF((ProjectInfoTable[ProjectName]=ContinuousStatsTable[[#This Row],[ProjectName]]),(ProjectInfoTable[ProjectName]=ContinuousStatsTable[[#This Row],[ProjectName]])*ProjectInfoTable[NumberOfReplications]))</f>
        <v>50</v>
      </c>
      <c r="O352" s="5" cm="1">
        <f t="array" ref="O352">IFERROR(AVERAGE(IF((ContinuousStatsTable[GroupByKey]=ContinuousStatsTable[[#This Row],[GroupByKey]]),(ContinuousStatsTable[GroupByKey]=ContinuousStatsTable[[#This Row],[GroupByKey]])*ContinuousStatsTable[Average])),0)</f>
        <v>2</v>
      </c>
      <c r="P352" s="5" cm="1">
        <f t="array" ref="P352">IFERROR(_xlfn.STDEV.S(IF((ContinuousStatsTable[GroupByKey]=ContinuousStatsTable[[#This Row],[GroupByKey]]),(ContinuousStatsTable[GroupByKey]=ContinuousStatsTable[[#This Row],[GroupByKey]])*ContinuousStatsTable[Average])),0)</f>
        <v>0</v>
      </c>
      <c r="Q352" s="5" cm="1">
        <f t="array" ref="Q352">MAX(IF((ProjectInfoTable[ProjectName]=ContinuousStatsTable[[#This Row],[ProjectName]]),(ProjectInfoTable[ProjectName]=ContinuousStatsTable[[#This Row],[ProjectName]])*ProjectInfoTable[ConfidenceInterval]))</f>
        <v>0.95</v>
      </c>
      <c r="R3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2" s="5" cm="1">
        <f t="array" ref="S352">MIN(IF((ContinuousStatsTable[GroupByKey]=ContinuousStatsTable[[#This Row],[GroupByKey]]),(ContinuousStatsTable[GroupByKey]=ContinuousStatsTable[[#This Row],[GroupByKey]])*ContinuousStatsTable[Average]))</f>
        <v>2</v>
      </c>
      <c r="T352" s="5" cm="1">
        <f t="array" ref="T352">MAX(IF((ContinuousStatsTable[GroupByKey]=ContinuousStatsTable[[#This Row],[GroupByKey]]),(ContinuousStatsTable[GroupByKey]=ContinuousStatsTable[[#This Row],[GroupByKey]])*ContinuousStatsTable[Average]))</f>
        <v>2</v>
      </c>
      <c r="U352" s="5">
        <f>IF((ContinuousStatsTable[[#This Row],[RepsRequested]]&gt;1),ContinuousStatsTable[[#This Row],[HalfWidth]],ContinuousStatsTable[[#This Row],[BatchMeansHalfWidth]])</f>
        <v>0</v>
      </c>
    </row>
    <row r="353" spans="1:21" x14ac:dyDescent="0.25">
      <c r="A353" t="s">
        <v>68</v>
      </c>
      <c r="B353" t="s">
        <v>70</v>
      </c>
      <c r="C353">
        <v>28</v>
      </c>
      <c r="D353" t="s">
        <v>79</v>
      </c>
      <c r="E353" t="s">
        <v>101</v>
      </c>
      <c r="F353" t="s">
        <v>81</v>
      </c>
      <c r="G353">
        <v>4.1536099594905399E-3</v>
      </c>
      <c r="H353">
        <v>2E+20</v>
      </c>
      <c r="I353">
        <v>0</v>
      </c>
      <c r="J353">
        <v>1</v>
      </c>
      <c r="K353">
        <v>0</v>
      </c>
      <c r="L353">
        <v>0</v>
      </c>
      <c r="M353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53" s="5" cm="1">
        <f t="array" ref="N353">MAX(IF((ProjectInfoTable[ProjectName]=ContinuousStatsTable[[#This Row],[ProjectName]]),(ProjectInfoTable[ProjectName]=ContinuousStatsTable[[#This Row],[ProjectName]])*ProjectInfoTable[NumberOfReplications]))</f>
        <v>50</v>
      </c>
      <c r="O353" s="5" cm="1">
        <f t="array" ref="O353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353" s="5" cm="1">
        <f t="array" ref="P353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353" s="5" cm="1">
        <f t="array" ref="Q353">MAX(IF((ProjectInfoTable[ProjectName]=ContinuousStatsTable[[#This Row],[ProjectName]]),(ProjectInfoTable[ProjectName]=ContinuousStatsTable[[#This Row],[ProjectName]])*ProjectInfoTable[ConfidenceInterval]))</f>
        <v>0.95</v>
      </c>
      <c r="R3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353" s="5" cm="1">
        <f t="array" ref="S353">MIN(IF((ContinuousStatsTable[GroupByKey]=ContinuousStatsTable[[#This Row],[GroupByKey]]),(ContinuousStatsTable[GroupByKey]=ContinuousStatsTable[[#This Row],[GroupByKey]])*ContinuousStatsTable[Average]))</f>
        <v>1.4504144806982299E-4</v>
      </c>
      <c r="T353" s="5" cm="1">
        <f t="array" ref="T353">MAX(IF((ContinuousStatsTable[GroupByKey]=ContinuousStatsTable[[#This Row],[GroupByKey]]),(ContinuousStatsTable[GroupByKey]=ContinuousStatsTable[[#This Row],[GroupByKey]])*ContinuousStatsTable[Average]))</f>
        <v>2.1326113129299901E-2</v>
      </c>
      <c r="U353" s="5">
        <f>IF((ContinuousStatsTable[[#This Row],[RepsRequested]]&gt;1),ContinuousStatsTable[[#This Row],[HalfWidth]],ContinuousStatsTable[[#This Row],[BatchMeansHalfWidth]])</f>
        <v>1.2980086891140777E-3</v>
      </c>
    </row>
    <row r="354" spans="1:21" x14ac:dyDescent="0.25">
      <c r="A354" t="s">
        <v>68</v>
      </c>
      <c r="B354" t="s">
        <v>70</v>
      </c>
      <c r="C354">
        <v>28</v>
      </c>
      <c r="D354" t="s">
        <v>84</v>
      </c>
      <c r="E354" t="s">
        <v>101</v>
      </c>
      <c r="F354" t="s">
        <v>81</v>
      </c>
      <c r="G354">
        <v>7.2755208017515394E-2</v>
      </c>
      <c r="H354">
        <v>2E+20</v>
      </c>
      <c r="I354">
        <v>0</v>
      </c>
      <c r="J354">
        <v>2</v>
      </c>
      <c r="K354">
        <v>0</v>
      </c>
      <c r="L354">
        <v>0</v>
      </c>
      <c r="M354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54" s="5" cm="1">
        <f t="array" ref="N354">MAX(IF((ProjectInfoTable[ProjectName]=ContinuousStatsTable[[#This Row],[ProjectName]]),(ProjectInfoTable[ProjectName]=ContinuousStatsTable[[#This Row],[ProjectName]])*ProjectInfoTable[NumberOfReplications]))</f>
        <v>50</v>
      </c>
      <c r="O354" s="5" cm="1">
        <f t="array" ref="O354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354" s="5" cm="1">
        <f t="array" ref="P354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354" s="5" cm="1">
        <f t="array" ref="Q354">MAX(IF((ProjectInfoTable[ProjectName]=ContinuousStatsTable[[#This Row],[ProjectName]]),(ProjectInfoTable[ProjectName]=ContinuousStatsTable[[#This Row],[ProjectName]])*ProjectInfoTable[ConfidenceInterval]))</f>
        <v>0.95</v>
      </c>
      <c r="R3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354" s="5" cm="1">
        <f t="array" ref="S354">MIN(IF((ContinuousStatsTable[GroupByKey]=ContinuousStatsTable[[#This Row],[GroupByKey]]),(ContinuousStatsTable[GroupByKey]=ContinuousStatsTable[[#This Row],[GroupByKey]])*ContinuousStatsTable[Average]))</f>
        <v>2.9159454357356899E-2</v>
      </c>
      <c r="T354" s="5" cm="1">
        <f t="array" ref="T354">MAX(IF((ContinuousStatsTable[GroupByKey]=ContinuousStatsTable[[#This Row],[GroupByKey]]),(ContinuousStatsTable[GroupByKey]=ContinuousStatsTable[[#This Row],[GroupByKey]])*ContinuousStatsTable[Average]))</f>
        <v>0.14757504287835599</v>
      </c>
      <c r="U354" s="5">
        <f>IF((ContinuousStatsTable[[#This Row],[RepsRequested]]&gt;1),ContinuousStatsTable[[#This Row],[HalfWidth]],ContinuousStatsTable[[#This Row],[BatchMeansHalfWidth]])</f>
        <v>7.2842344795549423E-3</v>
      </c>
    </row>
    <row r="355" spans="1:21" x14ac:dyDescent="0.25">
      <c r="A355" t="s">
        <v>68</v>
      </c>
      <c r="B355" t="s">
        <v>70</v>
      </c>
      <c r="C355">
        <v>28</v>
      </c>
      <c r="D355" t="s">
        <v>85</v>
      </c>
      <c r="E355" t="s">
        <v>102</v>
      </c>
      <c r="F355" t="s">
        <v>87</v>
      </c>
      <c r="G355">
        <v>2.66191894084184</v>
      </c>
      <c r="H355">
        <v>0.18112654169937101</v>
      </c>
      <c r="I355">
        <v>0</v>
      </c>
      <c r="J355">
        <v>6</v>
      </c>
      <c r="K355">
        <v>3</v>
      </c>
      <c r="L355">
        <v>0</v>
      </c>
      <c r="M355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55" s="5" cm="1">
        <f t="array" ref="N355">MAX(IF((ProjectInfoTable[ProjectName]=ContinuousStatsTable[[#This Row],[ProjectName]]),(ProjectInfoTable[ProjectName]=ContinuousStatsTable[[#This Row],[ProjectName]])*ProjectInfoTable[NumberOfReplications]))</f>
        <v>50</v>
      </c>
      <c r="O355" s="5" cm="1">
        <f t="array" ref="O355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355" s="5" cm="1">
        <f t="array" ref="P355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355" s="5" cm="1">
        <f t="array" ref="Q355">MAX(IF((ProjectInfoTable[ProjectName]=ContinuousStatsTable[[#This Row],[ProjectName]]),(ProjectInfoTable[ProjectName]=ContinuousStatsTable[[#This Row],[ProjectName]])*ProjectInfoTable[ConfidenceInterval]))</f>
        <v>0.95</v>
      </c>
      <c r="R3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355" s="5" cm="1">
        <f t="array" ref="S355">MIN(IF((ContinuousStatsTable[GroupByKey]=ContinuousStatsTable[[#This Row],[GroupByKey]]),(ContinuousStatsTable[GroupByKey]=ContinuousStatsTable[[#This Row],[GroupByKey]])*ContinuousStatsTable[Average]))</f>
        <v>2.5364145931977098</v>
      </c>
      <c r="T355" s="5" cm="1">
        <f t="array" ref="T355">MAX(IF((ContinuousStatsTable[GroupByKey]=ContinuousStatsTable[[#This Row],[GroupByKey]]),(ContinuousStatsTable[GroupByKey]=ContinuousStatsTable[[#This Row],[GroupByKey]])*ContinuousStatsTable[Average]))</f>
        <v>3.0583425338020498</v>
      </c>
      <c r="U355" s="5">
        <f>IF((ContinuousStatsTable[[#This Row],[RepsRequested]]&gt;1),ContinuousStatsTable[[#This Row],[HalfWidth]],ContinuousStatsTable[[#This Row],[BatchMeansHalfWidth]])</f>
        <v>3.1226073401865992E-2</v>
      </c>
    </row>
    <row r="356" spans="1:21" x14ac:dyDescent="0.25">
      <c r="A356" t="s">
        <v>68</v>
      </c>
      <c r="B356" t="s">
        <v>70</v>
      </c>
      <c r="C356">
        <v>28</v>
      </c>
      <c r="D356" t="s">
        <v>103</v>
      </c>
      <c r="E356" t="s">
        <v>104</v>
      </c>
      <c r="F356" t="s">
        <v>105</v>
      </c>
      <c r="G356">
        <v>0</v>
      </c>
      <c r="H356">
        <v>2E+20</v>
      </c>
      <c r="I356">
        <v>0</v>
      </c>
      <c r="J356">
        <v>0</v>
      </c>
      <c r="K356">
        <v>0</v>
      </c>
      <c r="L356">
        <v>0</v>
      </c>
      <c r="M356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56" s="5" cm="1">
        <f t="array" ref="N356">MAX(IF((ProjectInfoTable[ProjectName]=ContinuousStatsTable[[#This Row],[ProjectName]]),(ProjectInfoTable[ProjectName]=ContinuousStatsTable[[#This Row],[ProjectName]])*ProjectInfoTable[NumberOfReplications]))</f>
        <v>50</v>
      </c>
      <c r="O356" s="5" cm="1">
        <f t="array" ref="O356">IFERROR(AVERAGE(IF((ContinuousStatsTable[GroupByKey]=ContinuousStatsTable[[#This Row],[GroupByKey]]),(ContinuousStatsTable[GroupByKey]=ContinuousStatsTable[[#This Row],[GroupByKey]])*ContinuousStatsTable[Average])),0)</f>
        <v>0</v>
      </c>
      <c r="P356" s="5" cm="1">
        <f t="array" ref="P356">IFERROR(_xlfn.STDEV.S(IF((ContinuousStatsTable[GroupByKey]=ContinuousStatsTable[[#This Row],[GroupByKey]]),(ContinuousStatsTable[GroupByKey]=ContinuousStatsTable[[#This Row],[GroupByKey]])*ContinuousStatsTable[Average])),0)</f>
        <v>0</v>
      </c>
      <c r="Q356" s="5" cm="1">
        <f t="array" ref="Q356">MAX(IF((ProjectInfoTable[ProjectName]=ContinuousStatsTable[[#This Row],[ProjectName]]),(ProjectInfoTable[ProjectName]=ContinuousStatsTable[[#This Row],[ProjectName]])*ProjectInfoTable[ConfidenceInterval]))</f>
        <v>0.95</v>
      </c>
      <c r="R3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6" s="5" cm="1">
        <f t="array" ref="S356">MIN(IF((ContinuousStatsTable[GroupByKey]=ContinuousStatsTable[[#This Row],[GroupByKey]]),(ContinuousStatsTable[GroupByKey]=ContinuousStatsTable[[#This Row],[GroupByKey]])*ContinuousStatsTable[Average]))</f>
        <v>0</v>
      </c>
      <c r="T356" s="5" cm="1">
        <f t="array" ref="T356">MAX(IF((ContinuousStatsTable[GroupByKey]=ContinuousStatsTable[[#This Row],[GroupByKey]]),(ContinuousStatsTable[GroupByKey]=ContinuousStatsTable[[#This Row],[GroupByKey]])*ContinuousStatsTable[Average]))</f>
        <v>0</v>
      </c>
      <c r="U356" s="5">
        <f>IF((ContinuousStatsTable[[#This Row],[RepsRequested]]&gt;1),ContinuousStatsTable[[#This Row],[HalfWidth]],ContinuousStatsTable[[#This Row],[BatchMeansHalfWidth]])</f>
        <v>0</v>
      </c>
    </row>
    <row r="357" spans="1:21" x14ac:dyDescent="0.25">
      <c r="A357" t="s">
        <v>68</v>
      </c>
      <c r="B357" t="s">
        <v>70</v>
      </c>
      <c r="C357">
        <v>28</v>
      </c>
      <c r="D357" t="s">
        <v>103</v>
      </c>
      <c r="E357" t="s">
        <v>106</v>
      </c>
      <c r="F357" t="s">
        <v>105</v>
      </c>
      <c r="G357">
        <v>0</v>
      </c>
      <c r="H357">
        <v>2E+20</v>
      </c>
      <c r="I357">
        <v>0</v>
      </c>
      <c r="J357">
        <v>0</v>
      </c>
      <c r="K357">
        <v>0</v>
      </c>
      <c r="L357">
        <v>0</v>
      </c>
      <c r="M35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57" s="5" cm="1">
        <f t="array" ref="N357">MAX(IF((ProjectInfoTable[ProjectName]=ContinuousStatsTable[[#This Row],[ProjectName]]),(ProjectInfoTable[ProjectName]=ContinuousStatsTable[[#This Row],[ProjectName]])*ProjectInfoTable[NumberOfReplications]))</f>
        <v>50</v>
      </c>
      <c r="O357" s="5" cm="1">
        <f t="array" ref="O357">IFERROR(AVERAGE(IF((ContinuousStatsTable[GroupByKey]=ContinuousStatsTable[[#This Row],[GroupByKey]]),(ContinuousStatsTable[GroupByKey]=ContinuousStatsTable[[#This Row],[GroupByKey]])*ContinuousStatsTable[Average])),0)</f>
        <v>0</v>
      </c>
      <c r="P357" s="5" cm="1">
        <f t="array" ref="P357">IFERROR(_xlfn.STDEV.S(IF((ContinuousStatsTable[GroupByKey]=ContinuousStatsTable[[#This Row],[GroupByKey]]),(ContinuousStatsTable[GroupByKey]=ContinuousStatsTable[[#This Row],[GroupByKey]])*ContinuousStatsTable[Average])),0)</f>
        <v>0</v>
      </c>
      <c r="Q357" s="5" cm="1">
        <f t="array" ref="Q357">MAX(IF((ProjectInfoTable[ProjectName]=ContinuousStatsTable[[#This Row],[ProjectName]]),(ProjectInfoTable[ProjectName]=ContinuousStatsTable[[#This Row],[ProjectName]])*ProjectInfoTable[ConfidenceInterval]))</f>
        <v>0.95</v>
      </c>
      <c r="R3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7" s="5" cm="1">
        <f t="array" ref="S357">MIN(IF((ContinuousStatsTable[GroupByKey]=ContinuousStatsTable[[#This Row],[GroupByKey]]),(ContinuousStatsTable[GroupByKey]=ContinuousStatsTable[[#This Row],[GroupByKey]])*ContinuousStatsTable[Average]))</f>
        <v>0</v>
      </c>
      <c r="T357" s="5" cm="1">
        <f t="array" ref="T357">MAX(IF((ContinuousStatsTable[GroupByKey]=ContinuousStatsTable[[#This Row],[GroupByKey]]),(ContinuousStatsTable[GroupByKey]=ContinuousStatsTable[[#This Row],[GroupByKey]])*ContinuousStatsTable[Average]))</f>
        <v>0</v>
      </c>
      <c r="U357" s="5">
        <f>IF((ContinuousStatsTable[[#This Row],[RepsRequested]]&gt;1),ContinuousStatsTable[[#This Row],[HalfWidth]],ContinuousStatsTable[[#This Row],[BatchMeansHalfWidth]])</f>
        <v>0</v>
      </c>
    </row>
    <row r="358" spans="1:21" x14ac:dyDescent="0.25">
      <c r="A358" t="s">
        <v>68</v>
      </c>
      <c r="B358" t="s">
        <v>70</v>
      </c>
      <c r="C358">
        <v>28</v>
      </c>
      <c r="D358" t="s">
        <v>103</v>
      </c>
      <c r="E358" t="s">
        <v>107</v>
      </c>
      <c r="F358" t="s">
        <v>105</v>
      </c>
      <c r="G358">
        <v>1</v>
      </c>
      <c r="H358">
        <v>2E+20</v>
      </c>
      <c r="I358">
        <v>1</v>
      </c>
      <c r="J358">
        <v>1</v>
      </c>
      <c r="K358">
        <v>1</v>
      </c>
      <c r="L358">
        <v>0</v>
      </c>
      <c r="M35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58" s="5" cm="1">
        <f t="array" ref="N358">MAX(IF((ProjectInfoTable[ProjectName]=ContinuousStatsTable[[#This Row],[ProjectName]]),(ProjectInfoTable[ProjectName]=ContinuousStatsTable[[#This Row],[ProjectName]])*ProjectInfoTable[NumberOfReplications]))</f>
        <v>50</v>
      </c>
      <c r="O358" s="5" cm="1">
        <f t="array" ref="O358">IFERROR(AVERAGE(IF((ContinuousStatsTable[GroupByKey]=ContinuousStatsTable[[#This Row],[GroupByKey]]),(ContinuousStatsTable[GroupByKey]=ContinuousStatsTable[[#This Row],[GroupByKey]])*ContinuousStatsTable[Average])),0)</f>
        <v>1</v>
      </c>
      <c r="P358" s="5" cm="1">
        <f t="array" ref="P358">IFERROR(_xlfn.STDEV.S(IF((ContinuousStatsTable[GroupByKey]=ContinuousStatsTable[[#This Row],[GroupByKey]]),(ContinuousStatsTable[GroupByKey]=ContinuousStatsTable[[#This Row],[GroupByKey]])*ContinuousStatsTable[Average])),0)</f>
        <v>0</v>
      </c>
      <c r="Q358" s="5" cm="1">
        <f t="array" ref="Q358">MAX(IF((ProjectInfoTable[ProjectName]=ContinuousStatsTable[[#This Row],[ProjectName]]),(ProjectInfoTable[ProjectName]=ContinuousStatsTable[[#This Row],[ProjectName]])*ProjectInfoTable[ConfidenceInterval]))</f>
        <v>0.95</v>
      </c>
      <c r="R3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8" s="5" cm="1">
        <f t="array" ref="S358">MIN(IF((ContinuousStatsTable[GroupByKey]=ContinuousStatsTable[[#This Row],[GroupByKey]]),(ContinuousStatsTable[GroupByKey]=ContinuousStatsTable[[#This Row],[GroupByKey]])*ContinuousStatsTable[Average]))</f>
        <v>1</v>
      </c>
      <c r="T358" s="5" cm="1">
        <f t="array" ref="T358">MAX(IF((ContinuousStatsTable[GroupByKey]=ContinuousStatsTable[[#This Row],[GroupByKey]]),(ContinuousStatsTable[GroupByKey]=ContinuousStatsTable[[#This Row],[GroupByKey]])*ContinuousStatsTable[Average]))</f>
        <v>1</v>
      </c>
      <c r="U358" s="5">
        <f>IF((ContinuousStatsTable[[#This Row],[RepsRequested]]&gt;1),ContinuousStatsTable[[#This Row],[HalfWidth]],ContinuousStatsTable[[#This Row],[BatchMeansHalfWidth]])</f>
        <v>0</v>
      </c>
    </row>
    <row r="359" spans="1:21" x14ac:dyDescent="0.25">
      <c r="A359" t="s">
        <v>68</v>
      </c>
      <c r="B359" t="s">
        <v>70</v>
      </c>
      <c r="C359">
        <v>28</v>
      </c>
      <c r="D359" t="s">
        <v>108</v>
      </c>
      <c r="E359" t="s">
        <v>104</v>
      </c>
      <c r="F359" t="s">
        <v>105</v>
      </c>
      <c r="G359">
        <v>0.82481576299610304</v>
      </c>
      <c r="H359">
        <v>3.0523543103204698E-2</v>
      </c>
      <c r="I359">
        <v>0</v>
      </c>
      <c r="J359">
        <v>1</v>
      </c>
      <c r="K359">
        <v>1</v>
      </c>
      <c r="L359">
        <v>0</v>
      </c>
      <c r="M35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59" s="5" cm="1">
        <f t="array" ref="N359">MAX(IF((ProjectInfoTable[ProjectName]=ContinuousStatsTable[[#This Row],[ProjectName]]),(ProjectInfoTable[ProjectName]=ContinuousStatsTable[[#This Row],[ProjectName]])*ProjectInfoTable[NumberOfReplications]))</f>
        <v>50</v>
      </c>
      <c r="O359" s="5" cm="1">
        <f t="array" ref="O359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359" s="5" cm="1">
        <f t="array" ref="P359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359" s="5" cm="1">
        <f t="array" ref="Q359">MAX(IF((ProjectInfoTable[ProjectName]=ContinuousStatsTable[[#This Row],[ProjectName]]),(ProjectInfoTable[ProjectName]=ContinuousStatsTable[[#This Row],[ProjectName]])*ProjectInfoTable[ConfidenceInterval]))</f>
        <v>0.95</v>
      </c>
      <c r="R3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359" s="5" cm="1">
        <f t="array" ref="S359">MIN(IF((ContinuousStatsTable[GroupByKey]=ContinuousStatsTable[[#This Row],[GroupByKey]]),(ContinuousStatsTable[GroupByKey]=ContinuousStatsTable[[#This Row],[GroupByKey]])*ContinuousStatsTable[Average]))</f>
        <v>0.79765986915169196</v>
      </c>
      <c r="T359" s="5" cm="1">
        <f t="array" ref="T359">MAX(IF((ContinuousStatsTable[GroupByKey]=ContinuousStatsTable[[#This Row],[GroupByKey]]),(ContinuousStatsTable[GroupByKey]=ContinuousStatsTable[[#This Row],[GroupByKey]])*ContinuousStatsTable[Average]))</f>
        <v>0.86520865024807903</v>
      </c>
      <c r="U359" s="5">
        <f>IF((ContinuousStatsTable[[#This Row],[RepsRequested]]&gt;1),ContinuousStatsTable[[#This Row],[HalfWidth]],ContinuousStatsTable[[#This Row],[BatchMeansHalfWidth]])</f>
        <v>4.6132915210358458E-3</v>
      </c>
    </row>
    <row r="360" spans="1:21" x14ac:dyDescent="0.25">
      <c r="A360" t="s">
        <v>68</v>
      </c>
      <c r="B360" t="s">
        <v>70</v>
      </c>
      <c r="C360">
        <v>28</v>
      </c>
      <c r="D360" t="s">
        <v>108</v>
      </c>
      <c r="E360" t="s">
        <v>106</v>
      </c>
      <c r="F360" t="s">
        <v>105</v>
      </c>
      <c r="G360">
        <v>2.4744472889883098</v>
      </c>
      <c r="H360">
        <v>9.1570629309614196E-2</v>
      </c>
      <c r="I360">
        <v>0</v>
      </c>
      <c r="J360">
        <v>3</v>
      </c>
      <c r="K360">
        <v>3</v>
      </c>
      <c r="L360">
        <v>0</v>
      </c>
      <c r="M36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60" s="5" cm="1">
        <f t="array" ref="N360">MAX(IF((ProjectInfoTable[ProjectName]=ContinuousStatsTable[[#This Row],[ProjectName]]),(ProjectInfoTable[ProjectName]=ContinuousStatsTable[[#This Row],[ProjectName]])*ProjectInfoTable[NumberOfReplications]))</f>
        <v>50</v>
      </c>
      <c r="O360" s="5" cm="1">
        <f t="array" ref="O360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360" s="5" cm="1">
        <f t="array" ref="P360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360" s="5" cm="1">
        <f t="array" ref="Q360">MAX(IF((ProjectInfoTable[ProjectName]=ContinuousStatsTable[[#This Row],[ProjectName]]),(ProjectInfoTable[ProjectName]=ContinuousStatsTable[[#This Row],[ProjectName]])*ProjectInfoTable[ConfidenceInterval]))</f>
        <v>0.95</v>
      </c>
      <c r="R3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360" s="5" cm="1">
        <f t="array" ref="S360">MIN(IF((ContinuousStatsTable[GroupByKey]=ContinuousStatsTable[[#This Row],[GroupByKey]]),(ContinuousStatsTable[GroupByKey]=ContinuousStatsTable[[#This Row],[GroupByKey]])*ContinuousStatsTable[Average]))</f>
        <v>2.39297960745508</v>
      </c>
      <c r="T360" s="5" cm="1">
        <f t="array" ref="T360">MAX(IF((ContinuousStatsTable[GroupByKey]=ContinuousStatsTable[[#This Row],[GroupByKey]]),(ContinuousStatsTable[GroupByKey]=ContinuousStatsTable[[#This Row],[GroupByKey]])*ContinuousStatsTable[Average]))</f>
        <v>2.5956259507442399</v>
      </c>
      <c r="U360" s="5">
        <f>IF((ContinuousStatsTable[[#This Row],[RepsRequested]]&gt;1),ContinuousStatsTable[[#This Row],[HalfWidth]],ContinuousStatsTable[[#This Row],[BatchMeansHalfWidth]])</f>
        <v>1.3839874563107367E-2</v>
      </c>
    </row>
    <row r="361" spans="1:21" x14ac:dyDescent="0.25">
      <c r="A361" t="s">
        <v>68</v>
      </c>
      <c r="B361" t="s">
        <v>70</v>
      </c>
      <c r="C361">
        <v>28</v>
      </c>
      <c r="D361" t="s">
        <v>108</v>
      </c>
      <c r="E361" t="s">
        <v>107</v>
      </c>
      <c r="F361" t="s">
        <v>105</v>
      </c>
      <c r="G361">
        <v>3</v>
      </c>
      <c r="H361">
        <v>2E+20</v>
      </c>
      <c r="I361">
        <v>3</v>
      </c>
      <c r="J361">
        <v>3</v>
      </c>
      <c r="K361">
        <v>3</v>
      </c>
      <c r="L361">
        <v>0</v>
      </c>
      <c r="M36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61" s="5" cm="1">
        <f t="array" ref="N361">MAX(IF((ProjectInfoTable[ProjectName]=ContinuousStatsTable[[#This Row],[ProjectName]]),(ProjectInfoTable[ProjectName]=ContinuousStatsTable[[#This Row],[ProjectName]])*ProjectInfoTable[NumberOfReplications]))</f>
        <v>50</v>
      </c>
      <c r="O361" s="5" cm="1">
        <f t="array" ref="O361">IFERROR(AVERAGE(IF((ContinuousStatsTable[GroupByKey]=ContinuousStatsTable[[#This Row],[GroupByKey]]),(ContinuousStatsTable[GroupByKey]=ContinuousStatsTable[[#This Row],[GroupByKey]])*ContinuousStatsTable[Average])),0)</f>
        <v>3</v>
      </c>
      <c r="P361" s="5" cm="1">
        <f t="array" ref="P361">IFERROR(_xlfn.STDEV.S(IF((ContinuousStatsTable[GroupByKey]=ContinuousStatsTable[[#This Row],[GroupByKey]]),(ContinuousStatsTable[GroupByKey]=ContinuousStatsTable[[#This Row],[GroupByKey]])*ContinuousStatsTable[Average])),0)</f>
        <v>0</v>
      </c>
      <c r="Q361" s="5" cm="1">
        <f t="array" ref="Q361">MAX(IF((ProjectInfoTable[ProjectName]=ContinuousStatsTable[[#This Row],[ProjectName]]),(ProjectInfoTable[ProjectName]=ContinuousStatsTable[[#This Row],[ProjectName]])*ProjectInfoTable[ConfidenceInterval]))</f>
        <v>0.95</v>
      </c>
      <c r="R3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1" s="5" cm="1">
        <f t="array" ref="S361">MIN(IF((ContinuousStatsTable[GroupByKey]=ContinuousStatsTable[[#This Row],[GroupByKey]]),(ContinuousStatsTable[GroupByKey]=ContinuousStatsTable[[#This Row],[GroupByKey]])*ContinuousStatsTable[Average]))</f>
        <v>3</v>
      </c>
      <c r="T361" s="5" cm="1">
        <f t="array" ref="T361">MAX(IF((ContinuousStatsTable[GroupByKey]=ContinuousStatsTable[[#This Row],[GroupByKey]]),(ContinuousStatsTable[GroupByKey]=ContinuousStatsTable[[#This Row],[GroupByKey]])*ContinuousStatsTable[Average]))</f>
        <v>3</v>
      </c>
      <c r="U361" s="5">
        <f>IF((ContinuousStatsTable[[#This Row],[RepsRequested]]&gt;1),ContinuousStatsTable[[#This Row],[HalfWidth]],ContinuousStatsTable[[#This Row],[BatchMeansHalfWidth]])</f>
        <v>0</v>
      </c>
    </row>
    <row r="362" spans="1:21" x14ac:dyDescent="0.25">
      <c r="A362" t="s">
        <v>68</v>
      </c>
      <c r="B362" t="s">
        <v>70</v>
      </c>
      <c r="C362">
        <v>28</v>
      </c>
      <c r="D362" t="s">
        <v>100</v>
      </c>
      <c r="E362" t="s">
        <v>101</v>
      </c>
      <c r="F362" t="s">
        <v>81</v>
      </c>
      <c r="G362">
        <v>0.11056283387652301</v>
      </c>
      <c r="H362">
        <v>2E+20</v>
      </c>
      <c r="I362">
        <v>0</v>
      </c>
      <c r="J362">
        <v>2</v>
      </c>
      <c r="K362">
        <v>0</v>
      </c>
      <c r="L362">
        <v>0</v>
      </c>
      <c r="M362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62" s="5" cm="1">
        <f t="array" ref="N362">MAX(IF((ProjectInfoTable[ProjectName]=ContinuousStatsTable[[#This Row],[ProjectName]]),(ProjectInfoTable[ProjectName]=ContinuousStatsTable[[#This Row],[ProjectName]])*ProjectInfoTable[NumberOfReplications]))</f>
        <v>50</v>
      </c>
      <c r="O362" s="5" cm="1">
        <f t="array" ref="O362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362" s="5" cm="1">
        <f t="array" ref="P362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362" s="5" cm="1">
        <f t="array" ref="Q362">MAX(IF((ProjectInfoTable[ProjectName]=ContinuousStatsTable[[#This Row],[ProjectName]]),(ProjectInfoTable[ProjectName]=ContinuousStatsTable[[#This Row],[ProjectName]])*ProjectInfoTable[ConfidenceInterval]))</f>
        <v>0.95</v>
      </c>
      <c r="R3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362" s="5" cm="1">
        <f t="array" ref="S362">MIN(IF((ContinuousStatsTable[GroupByKey]=ContinuousStatsTable[[#This Row],[GroupByKey]]),(ContinuousStatsTable[GroupByKey]=ContinuousStatsTable[[#This Row],[GroupByKey]])*ContinuousStatsTable[Average]))</f>
        <v>9.9137644846310199E-2</v>
      </c>
      <c r="T362" s="5" cm="1">
        <f t="array" ref="T362">MAX(IF((ContinuousStatsTable[GroupByKey]=ContinuousStatsTable[[#This Row],[GroupByKey]]),(ContinuousStatsTable[GroupByKey]=ContinuousStatsTable[[#This Row],[GroupByKey]])*ContinuousStatsTable[Average]))</f>
        <v>0.36895369110857401</v>
      </c>
      <c r="U362" s="5">
        <f>IF((ContinuousStatsTable[[#This Row],[RepsRequested]]&gt;1),ContinuousStatsTable[[#This Row],[HalfWidth]],ContinuousStatsTable[[#This Row],[BatchMeansHalfWidth]])</f>
        <v>1.3334817194682118E-2</v>
      </c>
    </row>
    <row r="363" spans="1:21" x14ac:dyDescent="0.25">
      <c r="A363" t="s">
        <v>68</v>
      </c>
      <c r="B363" t="s">
        <v>70</v>
      </c>
      <c r="C363">
        <v>28</v>
      </c>
      <c r="D363" t="s">
        <v>109</v>
      </c>
      <c r="E363" t="s">
        <v>104</v>
      </c>
      <c r="F363" t="s">
        <v>105</v>
      </c>
      <c r="G363">
        <v>0.77579158770642798</v>
      </c>
      <c r="H363">
        <v>2.4924821889756699E-2</v>
      </c>
      <c r="I363">
        <v>0</v>
      </c>
      <c r="J363">
        <v>1</v>
      </c>
      <c r="K363">
        <v>1</v>
      </c>
      <c r="L363">
        <v>0</v>
      </c>
      <c r="M363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63" s="5" cm="1">
        <f t="array" ref="N363">MAX(IF((ProjectInfoTable[ProjectName]=ContinuousStatsTable[[#This Row],[ProjectName]]),(ProjectInfoTable[ProjectName]=ContinuousStatsTable[[#This Row],[ProjectName]])*ProjectInfoTable[NumberOfReplications]))</f>
        <v>50</v>
      </c>
      <c r="O363" s="5" cm="1">
        <f t="array" ref="O363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363" s="5" cm="1">
        <f t="array" ref="P363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363" s="5" cm="1">
        <f t="array" ref="Q363">MAX(IF((ProjectInfoTable[ProjectName]=ContinuousStatsTable[[#This Row],[ProjectName]]),(ProjectInfoTable[ProjectName]=ContinuousStatsTable[[#This Row],[ProjectName]])*ProjectInfoTable[ConfidenceInterval]))</f>
        <v>0.95</v>
      </c>
      <c r="R3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363" s="5" cm="1">
        <f t="array" ref="S363">MIN(IF((ContinuousStatsTable[GroupByKey]=ContinuousStatsTable[[#This Row],[GroupByKey]]),(ContinuousStatsTable[GroupByKey]=ContinuousStatsTable[[#This Row],[GroupByKey]])*ContinuousStatsTable[Average]))</f>
        <v>0.75076558501961799</v>
      </c>
      <c r="T363" s="5" cm="1">
        <f t="array" ref="T363">MAX(IF((ContinuousStatsTable[GroupByKey]=ContinuousStatsTable[[#This Row],[GroupByKey]]),(ContinuousStatsTable[GroupByKey]=ContinuousStatsTable[[#This Row],[GroupByKey]])*ContinuousStatsTable[Average]))</f>
        <v>0.80927528725051701</v>
      </c>
      <c r="U363" s="5">
        <f>IF((ContinuousStatsTable[[#This Row],[RepsRequested]]&gt;1),ContinuousStatsTable[[#This Row],[HalfWidth]],ContinuousStatsTable[[#This Row],[BatchMeansHalfWidth]])</f>
        <v>4.4075088480020263E-3</v>
      </c>
    </row>
    <row r="364" spans="1:21" x14ac:dyDescent="0.25">
      <c r="A364" t="s">
        <v>68</v>
      </c>
      <c r="B364" t="s">
        <v>70</v>
      </c>
      <c r="C364">
        <v>28</v>
      </c>
      <c r="D364" t="s">
        <v>109</v>
      </c>
      <c r="E364" t="s">
        <v>106</v>
      </c>
      <c r="F364" t="s">
        <v>105</v>
      </c>
      <c r="G364">
        <v>1.5515831754128599</v>
      </c>
      <c r="H364">
        <v>4.9849643779513397E-2</v>
      </c>
      <c r="I364">
        <v>0</v>
      </c>
      <c r="J364">
        <v>2</v>
      </c>
      <c r="K364">
        <v>2</v>
      </c>
      <c r="L364">
        <v>0</v>
      </c>
      <c r="M364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64" s="5" cm="1">
        <f t="array" ref="N364">MAX(IF((ProjectInfoTable[ProjectName]=ContinuousStatsTable[[#This Row],[ProjectName]]),(ProjectInfoTable[ProjectName]=ContinuousStatsTable[[#This Row],[ProjectName]])*ProjectInfoTable[NumberOfReplications]))</f>
        <v>50</v>
      </c>
      <c r="O364" s="5" cm="1">
        <f t="array" ref="O364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364" s="5" cm="1">
        <f t="array" ref="P364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364" s="5" cm="1">
        <f t="array" ref="Q364">MAX(IF((ProjectInfoTable[ProjectName]=ContinuousStatsTable[[#This Row],[ProjectName]]),(ProjectInfoTable[ProjectName]=ContinuousStatsTable[[#This Row],[ProjectName]])*ProjectInfoTable[ConfidenceInterval]))</f>
        <v>0.95</v>
      </c>
      <c r="R3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364" s="5" cm="1">
        <f t="array" ref="S364">MIN(IF((ContinuousStatsTable[GroupByKey]=ContinuousStatsTable[[#This Row],[GroupByKey]]),(ContinuousStatsTable[GroupByKey]=ContinuousStatsTable[[#This Row],[GroupByKey]])*ContinuousStatsTable[Average]))</f>
        <v>1.50153117003924</v>
      </c>
      <c r="T364" s="5" cm="1">
        <f t="array" ref="T364">MAX(IF((ContinuousStatsTable[GroupByKey]=ContinuousStatsTable[[#This Row],[GroupByKey]]),(ContinuousStatsTable[GroupByKey]=ContinuousStatsTable[[#This Row],[GroupByKey]])*ContinuousStatsTable[Average]))</f>
        <v>1.61855057450103</v>
      </c>
      <c r="U364" s="5">
        <f>IF((ContinuousStatsTable[[#This Row],[RepsRequested]]&gt;1),ContinuousStatsTable[[#This Row],[HalfWidth]],ContinuousStatsTable[[#This Row],[BatchMeansHalfWidth]])</f>
        <v>8.8150176960040336E-3</v>
      </c>
    </row>
    <row r="365" spans="1:21" x14ac:dyDescent="0.25">
      <c r="A365" t="s">
        <v>68</v>
      </c>
      <c r="B365" t="s">
        <v>70</v>
      </c>
      <c r="C365">
        <v>28</v>
      </c>
      <c r="D365" t="s">
        <v>109</v>
      </c>
      <c r="E365" t="s">
        <v>107</v>
      </c>
      <c r="F365" t="s">
        <v>105</v>
      </c>
      <c r="G365">
        <v>2</v>
      </c>
      <c r="H365">
        <v>2E+20</v>
      </c>
      <c r="I365">
        <v>2</v>
      </c>
      <c r="J365">
        <v>2</v>
      </c>
      <c r="K365">
        <v>2</v>
      </c>
      <c r="L365">
        <v>0</v>
      </c>
      <c r="M365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65" s="5" cm="1">
        <f t="array" ref="N365">MAX(IF((ProjectInfoTable[ProjectName]=ContinuousStatsTable[[#This Row],[ProjectName]]),(ProjectInfoTable[ProjectName]=ContinuousStatsTable[[#This Row],[ProjectName]])*ProjectInfoTable[NumberOfReplications]))</f>
        <v>50</v>
      </c>
      <c r="O365" s="5" cm="1">
        <f t="array" ref="O365">IFERROR(AVERAGE(IF((ContinuousStatsTable[GroupByKey]=ContinuousStatsTable[[#This Row],[GroupByKey]]),(ContinuousStatsTable[GroupByKey]=ContinuousStatsTable[[#This Row],[GroupByKey]])*ContinuousStatsTable[Average])),0)</f>
        <v>2</v>
      </c>
      <c r="P365" s="5" cm="1">
        <f t="array" ref="P365">IFERROR(_xlfn.STDEV.S(IF((ContinuousStatsTable[GroupByKey]=ContinuousStatsTable[[#This Row],[GroupByKey]]),(ContinuousStatsTable[GroupByKey]=ContinuousStatsTable[[#This Row],[GroupByKey]])*ContinuousStatsTable[Average])),0)</f>
        <v>0</v>
      </c>
      <c r="Q365" s="5" cm="1">
        <f t="array" ref="Q365">MAX(IF((ProjectInfoTable[ProjectName]=ContinuousStatsTable[[#This Row],[ProjectName]]),(ProjectInfoTable[ProjectName]=ContinuousStatsTable[[#This Row],[ProjectName]])*ProjectInfoTable[ConfidenceInterval]))</f>
        <v>0.95</v>
      </c>
      <c r="R3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5" s="5" cm="1">
        <f t="array" ref="S365">MIN(IF((ContinuousStatsTable[GroupByKey]=ContinuousStatsTable[[#This Row],[GroupByKey]]),(ContinuousStatsTable[GroupByKey]=ContinuousStatsTable[[#This Row],[GroupByKey]])*ContinuousStatsTable[Average]))</f>
        <v>2</v>
      </c>
      <c r="T365" s="5" cm="1">
        <f t="array" ref="T365">MAX(IF((ContinuousStatsTable[GroupByKey]=ContinuousStatsTable[[#This Row],[GroupByKey]]),(ContinuousStatsTable[GroupByKey]=ContinuousStatsTable[[#This Row],[GroupByKey]])*ContinuousStatsTable[Average]))</f>
        <v>2</v>
      </c>
      <c r="U365" s="5">
        <f>IF((ContinuousStatsTable[[#This Row],[RepsRequested]]&gt;1),ContinuousStatsTable[[#This Row],[HalfWidth]],ContinuousStatsTable[[#This Row],[BatchMeansHalfWidth]])</f>
        <v>0</v>
      </c>
    </row>
    <row r="366" spans="1:21" x14ac:dyDescent="0.25">
      <c r="A366" t="s">
        <v>68</v>
      </c>
      <c r="B366" t="s">
        <v>70</v>
      </c>
      <c r="C366">
        <v>29</v>
      </c>
      <c r="D366" t="s">
        <v>79</v>
      </c>
      <c r="E366" t="s">
        <v>101</v>
      </c>
      <c r="F366" t="s">
        <v>81</v>
      </c>
      <c r="G366">
        <v>8.9205200403990603E-3</v>
      </c>
      <c r="H366">
        <v>2E+20</v>
      </c>
      <c r="I366">
        <v>0</v>
      </c>
      <c r="J366">
        <v>1</v>
      </c>
      <c r="K366">
        <v>0</v>
      </c>
      <c r="L366">
        <v>0</v>
      </c>
      <c r="M366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66" s="5" cm="1">
        <f t="array" ref="N366">MAX(IF((ProjectInfoTable[ProjectName]=ContinuousStatsTable[[#This Row],[ProjectName]]),(ProjectInfoTable[ProjectName]=ContinuousStatsTable[[#This Row],[ProjectName]])*ProjectInfoTable[NumberOfReplications]))</f>
        <v>50</v>
      </c>
      <c r="O366" s="5" cm="1">
        <f t="array" ref="O366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366" s="5" cm="1">
        <f t="array" ref="P366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366" s="5" cm="1">
        <f t="array" ref="Q366">MAX(IF((ProjectInfoTable[ProjectName]=ContinuousStatsTable[[#This Row],[ProjectName]]),(ProjectInfoTable[ProjectName]=ContinuousStatsTable[[#This Row],[ProjectName]])*ProjectInfoTable[ConfidenceInterval]))</f>
        <v>0.95</v>
      </c>
      <c r="R3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366" s="5" cm="1">
        <f t="array" ref="S366">MIN(IF((ContinuousStatsTable[GroupByKey]=ContinuousStatsTable[[#This Row],[GroupByKey]]),(ContinuousStatsTable[GroupByKey]=ContinuousStatsTable[[#This Row],[GroupByKey]])*ContinuousStatsTable[Average]))</f>
        <v>1.4504144806982299E-4</v>
      </c>
      <c r="T366" s="5" cm="1">
        <f t="array" ref="T366">MAX(IF((ContinuousStatsTable[GroupByKey]=ContinuousStatsTable[[#This Row],[GroupByKey]]),(ContinuousStatsTable[GroupByKey]=ContinuousStatsTable[[#This Row],[GroupByKey]])*ContinuousStatsTable[Average]))</f>
        <v>2.1326113129299901E-2</v>
      </c>
      <c r="U366" s="5">
        <f>IF((ContinuousStatsTable[[#This Row],[RepsRequested]]&gt;1),ContinuousStatsTable[[#This Row],[HalfWidth]],ContinuousStatsTable[[#This Row],[BatchMeansHalfWidth]])</f>
        <v>1.2980086891140777E-3</v>
      </c>
    </row>
    <row r="367" spans="1:21" x14ac:dyDescent="0.25">
      <c r="A367" t="s">
        <v>68</v>
      </c>
      <c r="B367" t="s">
        <v>70</v>
      </c>
      <c r="C367">
        <v>29</v>
      </c>
      <c r="D367" t="s">
        <v>84</v>
      </c>
      <c r="E367" t="s">
        <v>101</v>
      </c>
      <c r="F367" t="s">
        <v>81</v>
      </c>
      <c r="G367">
        <v>7.1707326678899994E-2</v>
      </c>
      <c r="H367">
        <v>2E+20</v>
      </c>
      <c r="I367">
        <v>0</v>
      </c>
      <c r="J367">
        <v>2</v>
      </c>
      <c r="K367">
        <v>0</v>
      </c>
      <c r="L367">
        <v>0</v>
      </c>
      <c r="M367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67" s="5" cm="1">
        <f t="array" ref="N367">MAX(IF((ProjectInfoTable[ProjectName]=ContinuousStatsTable[[#This Row],[ProjectName]]),(ProjectInfoTable[ProjectName]=ContinuousStatsTable[[#This Row],[ProjectName]])*ProjectInfoTable[NumberOfReplications]))</f>
        <v>50</v>
      </c>
      <c r="O367" s="5" cm="1">
        <f t="array" ref="O367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367" s="5" cm="1">
        <f t="array" ref="P367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367" s="5" cm="1">
        <f t="array" ref="Q367">MAX(IF((ProjectInfoTable[ProjectName]=ContinuousStatsTable[[#This Row],[ProjectName]]),(ProjectInfoTable[ProjectName]=ContinuousStatsTable[[#This Row],[ProjectName]])*ProjectInfoTable[ConfidenceInterval]))</f>
        <v>0.95</v>
      </c>
      <c r="R3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367" s="5" cm="1">
        <f t="array" ref="S367">MIN(IF((ContinuousStatsTable[GroupByKey]=ContinuousStatsTable[[#This Row],[GroupByKey]]),(ContinuousStatsTable[GroupByKey]=ContinuousStatsTable[[#This Row],[GroupByKey]])*ContinuousStatsTable[Average]))</f>
        <v>2.9159454357356899E-2</v>
      </c>
      <c r="T367" s="5" cm="1">
        <f t="array" ref="T367">MAX(IF((ContinuousStatsTable[GroupByKey]=ContinuousStatsTable[[#This Row],[GroupByKey]]),(ContinuousStatsTable[GroupByKey]=ContinuousStatsTable[[#This Row],[GroupByKey]])*ContinuousStatsTable[Average]))</f>
        <v>0.14757504287835599</v>
      </c>
      <c r="U367" s="5">
        <f>IF((ContinuousStatsTable[[#This Row],[RepsRequested]]&gt;1),ContinuousStatsTable[[#This Row],[HalfWidth]],ContinuousStatsTable[[#This Row],[BatchMeansHalfWidth]])</f>
        <v>7.2842344795549423E-3</v>
      </c>
    </row>
    <row r="368" spans="1:21" x14ac:dyDescent="0.25">
      <c r="A368" t="s">
        <v>68</v>
      </c>
      <c r="B368" t="s">
        <v>70</v>
      </c>
      <c r="C368">
        <v>29</v>
      </c>
      <c r="D368" t="s">
        <v>85</v>
      </c>
      <c r="E368" t="s">
        <v>102</v>
      </c>
      <c r="F368" t="s">
        <v>87</v>
      </c>
      <c r="G368">
        <v>2.7409699192407202</v>
      </c>
      <c r="H368">
        <v>0.14734600892097999</v>
      </c>
      <c r="I368">
        <v>0</v>
      </c>
      <c r="J368">
        <v>6</v>
      </c>
      <c r="K368">
        <v>2</v>
      </c>
      <c r="L368">
        <v>0</v>
      </c>
      <c r="M368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68" s="5" cm="1">
        <f t="array" ref="N368">MAX(IF((ProjectInfoTable[ProjectName]=ContinuousStatsTable[[#This Row],[ProjectName]]),(ProjectInfoTable[ProjectName]=ContinuousStatsTable[[#This Row],[ProjectName]])*ProjectInfoTable[NumberOfReplications]))</f>
        <v>50</v>
      </c>
      <c r="O368" s="5" cm="1">
        <f t="array" ref="O368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368" s="5" cm="1">
        <f t="array" ref="P368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368" s="5" cm="1">
        <f t="array" ref="Q368">MAX(IF((ProjectInfoTable[ProjectName]=ContinuousStatsTable[[#This Row],[ProjectName]]),(ProjectInfoTable[ProjectName]=ContinuousStatsTable[[#This Row],[ProjectName]])*ProjectInfoTable[ConfidenceInterval]))</f>
        <v>0.95</v>
      </c>
      <c r="R3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368" s="5" cm="1">
        <f t="array" ref="S368">MIN(IF((ContinuousStatsTable[GroupByKey]=ContinuousStatsTable[[#This Row],[GroupByKey]]),(ContinuousStatsTable[GroupByKey]=ContinuousStatsTable[[#This Row],[GroupByKey]])*ContinuousStatsTable[Average]))</f>
        <v>2.5364145931977098</v>
      </c>
      <c r="T368" s="5" cm="1">
        <f t="array" ref="T368">MAX(IF((ContinuousStatsTable[GroupByKey]=ContinuousStatsTable[[#This Row],[GroupByKey]]),(ContinuousStatsTable[GroupByKey]=ContinuousStatsTable[[#This Row],[GroupByKey]])*ContinuousStatsTable[Average]))</f>
        <v>3.0583425338020498</v>
      </c>
      <c r="U368" s="5">
        <f>IF((ContinuousStatsTable[[#This Row],[RepsRequested]]&gt;1),ContinuousStatsTable[[#This Row],[HalfWidth]],ContinuousStatsTable[[#This Row],[BatchMeansHalfWidth]])</f>
        <v>3.1226073401865992E-2</v>
      </c>
    </row>
    <row r="369" spans="1:21" x14ac:dyDescent="0.25">
      <c r="A369" t="s">
        <v>68</v>
      </c>
      <c r="B369" t="s">
        <v>70</v>
      </c>
      <c r="C369">
        <v>29</v>
      </c>
      <c r="D369" t="s">
        <v>103</v>
      </c>
      <c r="E369" t="s">
        <v>104</v>
      </c>
      <c r="F369" t="s">
        <v>105</v>
      </c>
      <c r="G369">
        <v>0</v>
      </c>
      <c r="H369">
        <v>2E+20</v>
      </c>
      <c r="I369">
        <v>0</v>
      </c>
      <c r="J369">
        <v>0</v>
      </c>
      <c r="K369">
        <v>0</v>
      </c>
      <c r="L369">
        <v>0</v>
      </c>
      <c r="M369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69" s="5" cm="1">
        <f t="array" ref="N369">MAX(IF((ProjectInfoTable[ProjectName]=ContinuousStatsTable[[#This Row],[ProjectName]]),(ProjectInfoTable[ProjectName]=ContinuousStatsTable[[#This Row],[ProjectName]])*ProjectInfoTable[NumberOfReplications]))</f>
        <v>50</v>
      </c>
      <c r="O369" s="5" cm="1">
        <f t="array" ref="O369">IFERROR(AVERAGE(IF((ContinuousStatsTable[GroupByKey]=ContinuousStatsTable[[#This Row],[GroupByKey]]),(ContinuousStatsTable[GroupByKey]=ContinuousStatsTable[[#This Row],[GroupByKey]])*ContinuousStatsTable[Average])),0)</f>
        <v>0</v>
      </c>
      <c r="P369" s="5" cm="1">
        <f t="array" ref="P369">IFERROR(_xlfn.STDEV.S(IF((ContinuousStatsTable[GroupByKey]=ContinuousStatsTable[[#This Row],[GroupByKey]]),(ContinuousStatsTable[GroupByKey]=ContinuousStatsTable[[#This Row],[GroupByKey]])*ContinuousStatsTable[Average])),0)</f>
        <v>0</v>
      </c>
      <c r="Q369" s="5" cm="1">
        <f t="array" ref="Q369">MAX(IF((ProjectInfoTable[ProjectName]=ContinuousStatsTable[[#This Row],[ProjectName]]),(ProjectInfoTable[ProjectName]=ContinuousStatsTable[[#This Row],[ProjectName]])*ProjectInfoTable[ConfidenceInterval]))</f>
        <v>0.95</v>
      </c>
      <c r="R3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9" s="5" cm="1">
        <f t="array" ref="S369">MIN(IF((ContinuousStatsTable[GroupByKey]=ContinuousStatsTable[[#This Row],[GroupByKey]]),(ContinuousStatsTable[GroupByKey]=ContinuousStatsTable[[#This Row],[GroupByKey]])*ContinuousStatsTable[Average]))</f>
        <v>0</v>
      </c>
      <c r="T369" s="5" cm="1">
        <f t="array" ref="T369">MAX(IF((ContinuousStatsTable[GroupByKey]=ContinuousStatsTable[[#This Row],[GroupByKey]]),(ContinuousStatsTable[GroupByKey]=ContinuousStatsTable[[#This Row],[GroupByKey]])*ContinuousStatsTable[Average]))</f>
        <v>0</v>
      </c>
      <c r="U369" s="5">
        <f>IF((ContinuousStatsTable[[#This Row],[RepsRequested]]&gt;1),ContinuousStatsTable[[#This Row],[HalfWidth]],ContinuousStatsTable[[#This Row],[BatchMeansHalfWidth]])</f>
        <v>0</v>
      </c>
    </row>
    <row r="370" spans="1:21" x14ac:dyDescent="0.25">
      <c r="A370" t="s">
        <v>68</v>
      </c>
      <c r="B370" t="s">
        <v>70</v>
      </c>
      <c r="C370">
        <v>29</v>
      </c>
      <c r="D370" t="s">
        <v>103</v>
      </c>
      <c r="E370" t="s">
        <v>106</v>
      </c>
      <c r="F370" t="s">
        <v>105</v>
      </c>
      <c r="G370">
        <v>0</v>
      </c>
      <c r="H370">
        <v>2E+20</v>
      </c>
      <c r="I370">
        <v>0</v>
      </c>
      <c r="J370">
        <v>0</v>
      </c>
      <c r="K370">
        <v>0</v>
      </c>
      <c r="L370">
        <v>0</v>
      </c>
      <c r="M37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70" s="5" cm="1">
        <f t="array" ref="N370">MAX(IF((ProjectInfoTable[ProjectName]=ContinuousStatsTable[[#This Row],[ProjectName]]),(ProjectInfoTable[ProjectName]=ContinuousStatsTable[[#This Row],[ProjectName]])*ProjectInfoTable[NumberOfReplications]))</f>
        <v>50</v>
      </c>
      <c r="O370" s="5" cm="1">
        <f t="array" ref="O370">IFERROR(AVERAGE(IF((ContinuousStatsTable[GroupByKey]=ContinuousStatsTable[[#This Row],[GroupByKey]]),(ContinuousStatsTable[GroupByKey]=ContinuousStatsTable[[#This Row],[GroupByKey]])*ContinuousStatsTable[Average])),0)</f>
        <v>0</v>
      </c>
      <c r="P370" s="5" cm="1">
        <f t="array" ref="P370">IFERROR(_xlfn.STDEV.S(IF((ContinuousStatsTable[GroupByKey]=ContinuousStatsTable[[#This Row],[GroupByKey]]),(ContinuousStatsTable[GroupByKey]=ContinuousStatsTable[[#This Row],[GroupByKey]])*ContinuousStatsTable[Average])),0)</f>
        <v>0</v>
      </c>
      <c r="Q370" s="5" cm="1">
        <f t="array" ref="Q370">MAX(IF((ProjectInfoTable[ProjectName]=ContinuousStatsTable[[#This Row],[ProjectName]]),(ProjectInfoTable[ProjectName]=ContinuousStatsTable[[#This Row],[ProjectName]])*ProjectInfoTable[ConfidenceInterval]))</f>
        <v>0.95</v>
      </c>
      <c r="R3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0" s="5" cm="1">
        <f t="array" ref="S370">MIN(IF((ContinuousStatsTable[GroupByKey]=ContinuousStatsTable[[#This Row],[GroupByKey]]),(ContinuousStatsTable[GroupByKey]=ContinuousStatsTable[[#This Row],[GroupByKey]])*ContinuousStatsTable[Average]))</f>
        <v>0</v>
      </c>
      <c r="T370" s="5" cm="1">
        <f t="array" ref="T370">MAX(IF((ContinuousStatsTable[GroupByKey]=ContinuousStatsTable[[#This Row],[GroupByKey]]),(ContinuousStatsTable[GroupByKey]=ContinuousStatsTable[[#This Row],[GroupByKey]])*ContinuousStatsTable[Average]))</f>
        <v>0</v>
      </c>
      <c r="U370" s="5">
        <f>IF((ContinuousStatsTable[[#This Row],[RepsRequested]]&gt;1),ContinuousStatsTable[[#This Row],[HalfWidth]],ContinuousStatsTable[[#This Row],[BatchMeansHalfWidth]])</f>
        <v>0</v>
      </c>
    </row>
    <row r="371" spans="1:21" x14ac:dyDescent="0.25">
      <c r="A371" t="s">
        <v>68</v>
      </c>
      <c r="B371" t="s">
        <v>70</v>
      </c>
      <c r="C371">
        <v>29</v>
      </c>
      <c r="D371" t="s">
        <v>103</v>
      </c>
      <c r="E371" t="s">
        <v>107</v>
      </c>
      <c r="F371" t="s">
        <v>105</v>
      </c>
      <c r="G371">
        <v>1</v>
      </c>
      <c r="H371">
        <v>2E+20</v>
      </c>
      <c r="I371">
        <v>1</v>
      </c>
      <c r="J371">
        <v>1</v>
      </c>
      <c r="K371">
        <v>1</v>
      </c>
      <c r="L371">
        <v>0</v>
      </c>
      <c r="M37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71" s="5" cm="1">
        <f t="array" ref="N371">MAX(IF((ProjectInfoTable[ProjectName]=ContinuousStatsTable[[#This Row],[ProjectName]]),(ProjectInfoTable[ProjectName]=ContinuousStatsTable[[#This Row],[ProjectName]])*ProjectInfoTable[NumberOfReplications]))</f>
        <v>50</v>
      </c>
      <c r="O371" s="5" cm="1">
        <f t="array" ref="O371">IFERROR(AVERAGE(IF((ContinuousStatsTable[GroupByKey]=ContinuousStatsTable[[#This Row],[GroupByKey]]),(ContinuousStatsTable[GroupByKey]=ContinuousStatsTable[[#This Row],[GroupByKey]])*ContinuousStatsTable[Average])),0)</f>
        <v>1</v>
      </c>
      <c r="P371" s="5" cm="1">
        <f t="array" ref="P371">IFERROR(_xlfn.STDEV.S(IF((ContinuousStatsTable[GroupByKey]=ContinuousStatsTable[[#This Row],[GroupByKey]]),(ContinuousStatsTable[GroupByKey]=ContinuousStatsTable[[#This Row],[GroupByKey]])*ContinuousStatsTable[Average])),0)</f>
        <v>0</v>
      </c>
      <c r="Q371" s="5" cm="1">
        <f t="array" ref="Q371">MAX(IF((ProjectInfoTable[ProjectName]=ContinuousStatsTable[[#This Row],[ProjectName]]),(ProjectInfoTable[ProjectName]=ContinuousStatsTable[[#This Row],[ProjectName]])*ProjectInfoTable[ConfidenceInterval]))</f>
        <v>0.95</v>
      </c>
      <c r="R3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1" s="5" cm="1">
        <f t="array" ref="S371">MIN(IF((ContinuousStatsTable[GroupByKey]=ContinuousStatsTable[[#This Row],[GroupByKey]]),(ContinuousStatsTable[GroupByKey]=ContinuousStatsTable[[#This Row],[GroupByKey]])*ContinuousStatsTable[Average]))</f>
        <v>1</v>
      </c>
      <c r="T371" s="5" cm="1">
        <f t="array" ref="T371">MAX(IF((ContinuousStatsTable[GroupByKey]=ContinuousStatsTable[[#This Row],[GroupByKey]]),(ContinuousStatsTable[GroupByKey]=ContinuousStatsTable[[#This Row],[GroupByKey]])*ContinuousStatsTable[Average]))</f>
        <v>1</v>
      </c>
      <c r="U371" s="5">
        <f>IF((ContinuousStatsTable[[#This Row],[RepsRequested]]&gt;1),ContinuousStatsTable[[#This Row],[HalfWidth]],ContinuousStatsTable[[#This Row],[BatchMeansHalfWidth]])</f>
        <v>0</v>
      </c>
    </row>
    <row r="372" spans="1:21" x14ac:dyDescent="0.25">
      <c r="A372" t="s">
        <v>68</v>
      </c>
      <c r="B372" t="s">
        <v>70</v>
      </c>
      <c r="C372">
        <v>29</v>
      </c>
      <c r="D372" t="s">
        <v>108</v>
      </c>
      <c r="E372" t="s">
        <v>104</v>
      </c>
      <c r="F372" t="s">
        <v>105</v>
      </c>
      <c r="G372">
        <v>0.839057407661844</v>
      </c>
      <c r="H372">
        <v>2.7618272364663798E-2</v>
      </c>
      <c r="I372">
        <v>0</v>
      </c>
      <c r="J372">
        <v>1</v>
      </c>
      <c r="K372">
        <v>0.66666666666666696</v>
      </c>
      <c r="L372">
        <v>0</v>
      </c>
      <c r="M37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72" s="5" cm="1">
        <f t="array" ref="N372">MAX(IF((ProjectInfoTable[ProjectName]=ContinuousStatsTable[[#This Row],[ProjectName]]),(ProjectInfoTable[ProjectName]=ContinuousStatsTable[[#This Row],[ProjectName]])*ProjectInfoTable[NumberOfReplications]))</f>
        <v>50</v>
      </c>
      <c r="O372" s="5" cm="1">
        <f t="array" ref="O372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372" s="5" cm="1">
        <f t="array" ref="P372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372" s="5" cm="1">
        <f t="array" ref="Q372">MAX(IF((ProjectInfoTable[ProjectName]=ContinuousStatsTable[[#This Row],[ProjectName]]),(ProjectInfoTable[ProjectName]=ContinuousStatsTable[[#This Row],[ProjectName]])*ProjectInfoTable[ConfidenceInterval]))</f>
        <v>0.95</v>
      </c>
      <c r="R3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372" s="5" cm="1">
        <f t="array" ref="S372">MIN(IF((ContinuousStatsTable[GroupByKey]=ContinuousStatsTable[[#This Row],[GroupByKey]]),(ContinuousStatsTable[GroupByKey]=ContinuousStatsTable[[#This Row],[GroupByKey]])*ContinuousStatsTable[Average]))</f>
        <v>0.79765986915169196</v>
      </c>
      <c r="T372" s="5" cm="1">
        <f t="array" ref="T372">MAX(IF((ContinuousStatsTable[GroupByKey]=ContinuousStatsTable[[#This Row],[GroupByKey]]),(ContinuousStatsTable[GroupByKey]=ContinuousStatsTable[[#This Row],[GroupByKey]])*ContinuousStatsTable[Average]))</f>
        <v>0.86520865024807903</v>
      </c>
      <c r="U372" s="5">
        <f>IF((ContinuousStatsTable[[#This Row],[RepsRequested]]&gt;1),ContinuousStatsTable[[#This Row],[HalfWidth]],ContinuousStatsTable[[#This Row],[BatchMeansHalfWidth]])</f>
        <v>4.6132915210358458E-3</v>
      </c>
    </row>
    <row r="373" spans="1:21" x14ac:dyDescent="0.25">
      <c r="A373" t="s">
        <v>68</v>
      </c>
      <c r="B373" t="s">
        <v>70</v>
      </c>
      <c r="C373">
        <v>29</v>
      </c>
      <c r="D373" t="s">
        <v>108</v>
      </c>
      <c r="E373" t="s">
        <v>106</v>
      </c>
      <c r="F373" t="s">
        <v>105</v>
      </c>
      <c r="G373">
        <v>2.51717222298553</v>
      </c>
      <c r="H373">
        <v>8.2854817093991506E-2</v>
      </c>
      <c r="I373">
        <v>0</v>
      </c>
      <c r="J373">
        <v>3</v>
      </c>
      <c r="K373">
        <v>2</v>
      </c>
      <c r="L373">
        <v>0</v>
      </c>
      <c r="M37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73" s="5" cm="1">
        <f t="array" ref="N373">MAX(IF((ProjectInfoTable[ProjectName]=ContinuousStatsTable[[#This Row],[ProjectName]]),(ProjectInfoTable[ProjectName]=ContinuousStatsTable[[#This Row],[ProjectName]])*ProjectInfoTable[NumberOfReplications]))</f>
        <v>50</v>
      </c>
      <c r="O373" s="5" cm="1">
        <f t="array" ref="O373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373" s="5" cm="1">
        <f t="array" ref="P373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373" s="5" cm="1">
        <f t="array" ref="Q373">MAX(IF((ProjectInfoTable[ProjectName]=ContinuousStatsTable[[#This Row],[ProjectName]]),(ProjectInfoTable[ProjectName]=ContinuousStatsTable[[#This Row],[ProjectName]])*ProjectInfoTable[ConfidenceInterval]))</f>
        <v>0.95</v>
      </c>
      <c r="R3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373" s="5" cm="1">
        <f t="array" ref="S373">MIN(IF((ContinuousStatsTable[GroupByKey]=ContinuousStatsTable[[#This Row],[GroupByKey]]),(ContinuousStatsTable[GroupByKey]=ContinuousStatsTable[[#This Row],[GroupByKey]])*ContinuousStatsTable[Average]))</f>
        <v>2.39297960745508</v>
      </c>
      <c r="T373" s="5" cm="1">
        <f t="array" ref="T373">MAX(IF((ContinuousStatsTable[GroupByKey]=ContinuousStatsTable[[#This Row],[GroupByKey]]),(ContinuousStatsTable[GroupByKey]=ContinuousStatsTable[[#This Row],[GroupByKey]])*ContinuousStatsTable[Average]))</f>
        <v>2.5956259507442399</v>
      </c>
      <c r="U373" s="5">
        <f>IF((ContinuousStatsTable[[#This Row],[RepsRequested]]&gt;1),ContinuousStatsTable[[#This Row],[HalfWidth]],ContinuousStatsTable[[#This Row],[BatchMeansHalfWidth]])</f>
        <v>1.3839874563107367E-2</v>
      </c>
    </row>
    <row r="374" spans="1:21" x14ac:dyDescent="0.25">
      <c r="A374" t="s">
        <v>68</v>
      </c>
      <c r="B374" t="s">
        <v>70</v>
      </c>
      <c r="C374">
        <v>29</v>
      </c>
      <c r="D374" t="s">
        <v>108</v>
      </c>
      <c r="E374" t="s">
        <v>107</v>
      </c>
      <c r="F374" t="s">
        <v>105</v>
      </c>
      <c r="G374">
        <v>3</v>
      </c>
      <c r="H374">
        <v>2E+20</v>
      </c>
      <c r="I374">
        <v>3</v>
      </c>
      <c r="J374">
        <v>3</v>
      </c>
      <c r="K374">
        <v>3</v>
      </c>
      <c r="L374">
        <v>0</v>
      </c>
      <c r="M37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74" s="5" cm="1">
        <f t="array" ref="N374">MAX(IF((ProjectInfoTable[ProjectName]=ContinuousStatsTable[[#This Row],[ProjectName]]),(ProjectInfoTable[ProjectName]=ContinuousStatsTable[[#This Row],[ProjectName]])*ProjectInfoTable[NumberOfReplications]))</f>
        <v>50</v>
      </c>
      <c r="O374" s="5" cm="1">
        <f t="array" ref="O374">IFERROR(AVERAGE(IF((ContinuousStatsTable[GroupByKey]=ContinuousStatsTable[[#This Row],[GroupByKey]]),(ContinuousStatsTable[GroupByKey]=ContinuousStatsTable[[#This Row],[GroupByKey]])*ContinuousStatsTable[Average])),0)</f>
        <v>3</v>
      </c>
      <c r="P374" s="5" cm="1">
        <f t="array" ref="P374">IFERROR(_xlfn.STDEV.S(IF((ContinuousStatsTable[GroupByKey]=ContinuousStatsTable[[#This Row],[GroupByKey]]),(ContinuousStatsTable[GroupByKey]=ContinuousStatsTable[[#This Row],[GroupByKey]])*ContinuousStatsTable[Average])),0)</f>
        <v>0</v>
      </c>
      <c r="Q374" s="5" cm="1">
        <f t="array" ref="Q374">MAX(IF((ProjectInfoTable[ProjectName]=ContinuousStatsTable[[#This Row],[ProjectName]]),(ProjectInfoTable[ProjectName]=ContinuousStatsTable[[#This Row],[ProjectName]])*ProjectInfoTable[ConfidenceInterval]))</f>
        <v>0.95</v>
      </c>
      <c r="R3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4" s="5" cm="1">
        <f t="array" ref="S374">MIN(IF((ContinuousStatsTable[GroupByKey]=ContinuousStatsTable[[#This Row],[GroupByKey]]),(ContinuousStatsTable[GroupByKey]=ContinuousStatsTable[[#This Row],[GroupByKey]])*ContinuousStatsTable[Average]))</f>
        <v>3</v>
      </c>
      <c r="T374" s="5" cm="1">
        <f t="array" ref="T374">MAX(IF((ContinuousStatsTable[GroupByKey]=ContinuousStatsTable[[#This Row],[GroupByKey]]),(ContinuousStatsTable[GroupByKey]=ContinuousStatsTable[[#This Row],[GroupByKey]])*ContinuousStatsTable[Average]))</f>
        <v>3</v>
      </c>
      <c r="U374" s="5">
        <f>IF((ContinuousStatsTable[[#This Row],[RepsRequested]]&gt;1),ContinuousStatsTable[[#This Row],[HalfWidth]],ContinuousStatsTable[[#This Row],[BatchMeansHalfWidth]])</f>
        <v>0</v>
      </c>
    </row>
    <row r="375" spans="1:21" x14ac:dyDescent="0.25">
      <c r="A375" t="s">
        <v>68</v>
      </c>
      <c r="B375" t="s">
        <v>70</v>
      </c>
      <c r="C375">
        <v>29</v>
      </c>
      <c r="D375" t="s">
        <v>100</v>
      </c>
      <c r="E375" t="s">
        <v>101</v>
      </c>
      <c r="F375" t="s">
        <v>81</v>
      </c>
      <c r="G375">
        <v>0.14316984953589301</v>
      </c>
      <c r="H375">
        <v>2E+20</v>
      </c>
      <c r="I375">
        <v>0</v>
      </c>
      <c r="J375">
        <v>2</v>
      </c>
      <c r="K375">
        <v>0</v>
      </c>
      <c r="L375">
        <v>0</v>
      </c>
      <c r="M375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75" s="5" cm="1">
        <f t="array" ref="N375">MAX(IF((ProjectInfoTable[ProjectName]=ContinuousStatsTable[[#This Row],[ProjectName]]),(ProjectInfoTable[ProjectName]=ContinuousStatsTable[[#This Row],[ProjectName]])*ProjectInfoTable[NumberOfReplications]))</f>
        <v>50</v>
      </c>
      <c r="O375" s="5" cm="1">
        <f t="array" ref="O375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375" s="5" cm="1">
        <f t="array" ref="P375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375" s="5" cm="1">
        <f t="array" ref="Q375">MAX(IF((ProjectInfoTable[ProjectName]=ContinuousStatsTable[[#This Row],[ProjectName]]),(ProjectInfoTable[ProjectName]=ContinuousStatsTable[[#This Row],[ProjectName]])*ProjectInfoTable[ConfidenceInterval]))</f>
        <v>0.95</v>
      </c>
      <c r="R3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375" s="5" cm="1">
        <f t="array" ref="S375">MIN(IF((ContinuousStatsTable[GroupByKey]=ContinuousStatsTable[[#This Row],[GroupByKey]]),(ContinuousStatsTable[GroupByKey]=ContinuousStatsTable[[#This Row],[GroupByKey]])*ContinuousStatsTable[Average]))</f>
        <v>9.9137644846310199E-2</v>
      </c>
      <c r="T375" s="5" cm="1">
        <f t="array" ref="T375">MAX(IF((ContinuousStatsTable[GroupByKey]=ContinuousStatsTable[[#This Row],[GroupByKey]]),(ContinuousStatsTable[GroupByKey]=ContinuousStatsTable[[#This Row],[GroupByKey]])*ContinuousStatsTable[Average]))</f>
        <v>0.36895369110857401</v>
      </c>
      <c r="U375" s="5">
        <f>IF((ContinuousStatsTable[[#This Row],[RepsRequested]]&gt;1),ContinuousStatsTable[[#This Row],[HalfWidth]],ContinuousStatsTable[[#This Row],[BatchMeansHalfWidth]])</f>
        <v>1.3334817194682118E-2</v>
      </c>
    </row>
    <row r="376" spans="1:21" x14ac:dyDescent="0.25">
      <c r="A376" t="s">
        <v>68</v>
      </c>
      <c r="B376" t="s">
        <v>70</v>
      </c>
      <c r="C376">
        <v>29</v>
      </c>
      <c r="D376" t="s">
        <v>109</v>
      </c>
      <c r="E376" t="s">
        <v>104</v>
      </c>
      <c r="F376" t="s">
        <v>105</v>
      </c>
      <c r="G376">
        <v>0.78232853374614697</v>
      </c>
      <c r="H376">
        <v>3.2752114324578897E-2</v>
      </c>
      <c r="I376">
        <v>0</v>
      </c>
      <c r="J376">
        <v>1</v>
      </c>
      <c r="K376">
        <v>0.5</v>
      </c>
      <c r="L376">
        <v>0</v>
      </c>
      <c r="M376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76" s="5" cm="1">
        <f t="array" ref="N376">MAX(IF((ProjectInfoTable[ProjectName]=ContinuousStatsTable[[#This Row],[ProjectName]]),(ProjectInfoTable[ProjectName]=ContinuousStatsTable[[#This Row],[ProjectName]])*ProjectInfoTable[NumberOfReplications]))</f>
        <v>50</v>
      </c>
      <c r="O376" s="5" cm="1">
        <f t="array" ref="O376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376" s="5" cm="1">
        <f t="array" ref="P376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376" s="5" cm="1">
        <f t="array" ref="Q376">MAX(IF((ProjectInfoTable[ProjectName]=ContinuousStatsTable[[#This Row],[ProjectName]]),(ProjectInfoTable[ProjectName]=ContinuousStatsTable[[#This Row],[ProjectName]])*ProjectInfoTable[ConfidenceInterval]))</f>
        <v>0.95</v>
      </c>
      <c r="R3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376" s="5" cm="1">
        <f t="array" ref="S376">MIN(IF((ContinuousStatsTable[GroupByKey]=ContinuousStatsTable[[#This Row],[GroupByKey]]),(ContinuousStatsTable[GroupByKey]=ContinuousStatsTable[[#This Row],[GroupByKey]])*ContinuousStatsTable[Average]))</f>
        <v>0.75076558501961799</v>
      </c>
      <c r="T376" s="5" cm="1">
        <f t="array" ref="T376">MAX(IF((ContinuousStatsTable[GroupByKey]=ContinuousStatsTable[[#This Row],[GroupByKey]]),(ContinuousStatsTable[GroupByKey]=ContinuousStatsTable[[#This Row],[GroupByKey]])*ContinuousStatsTable[Average]))</f>
        <v>0.80927528725051701</v>
      </c>
      <c r="U376" s="5">
        <f>IF((ContinuousStatsTable[[#This Row],[RepsRequested]]&gt;1),ContinuousStatsTable[[#This Row],[HalfWidth]],ContinuousStatsTable[[#This Row],[BatchMeansHalfWidth]])</f>
        <v>4.4075088480020263E-3</v>
      </c>
    </row>
    <row r="377" spans="1:21" x14ac:dyDescent="0.25">
      <c r="A377" t="s">
        <v>68</v>
      </c>
      <c r="B377" t="s">
        <v>70</v>
      </c>
      <c r="C377">
        <v>29</v>
      </c>
      <c r="D377" t="s">
        <v>109</v>
      </c>
      <c r="E377" t="s">
        <v>106</v>
      </c>
      <c r="F377" t="s">
        <v>105</v>
      </c>
      <c r="G377">
        <v>1.5646570674922899</v>
      </c>
      <c r="H377">
        <v>6.5504228649157795E-2</v>
      </c>
      <c r="I377">
        <v>0</v>
      </c>
      <c r="J377">
        <v>2</v>
      </c>
      <c r="K377">
        <v>1</v>
      </c>
      <c r="L377">
        <v>0</v>
      </c>
      <c r="M377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77" s="5" cm="1">
        <f t="array" ref="N377">MAX(IF((ProjectInfoTable[ProjectName]=ContinuousStatsTable[[#This Row],[ProjectName]]),(ProjectInfoTable[ProjectName]=ContinuousStatsTable[[#This Row],[ProjectName]])*ProjectInfoTable[NumberOfReplications]))</f>
        <v>50</v>
      </c>
      <c r="O377" s="5" cm="1">
        <f t="array" ref="O377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377" s="5" cm="1">
        <f t="array" ref="P377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377" s="5" cm="1">
        <f t="array" ref="Q377">MAX(IF((ProjectInfoTable[ProjectName]=ContinuousStatsTable[[#This Row],[ProjectName]]),(ProjectInfoTable[ProjectName]=ContinuousStatsTable[[#This Row],[ProjectName]])*ProjectInfoTable[ConfidenceInterval]))</f>
        <v>0.95</v>
      </c>
      <c r="R3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377" s="5" cm="1">
        <f t="array" ref="S377">MIN(IF((ContinuousStatsTable[GroupByKey]=ContinuousStatsTable[[#This Row],[GroupByKey]]),(ContinuousStatsTable[GroupByKey]=ContinuousStatsTable[[#This Row],[GroupByKey]])*ContinuousStatsTable[Average]))</f>
        <v>1.50153117003924</v>
      </c>
      <c r="T377" s="5" cm="1">
        <f t="array" ref="T377">MAX(IF((ContinuousStatsTable[GroupByKey]=ContinuousStatsTable[[#This Row],[GroupByKey]]),(ContinuousStatsTable[GroupByKey]=ContinuousStatsTable[[#This Row],[GroupByKey]])*ContinuousStatsTable[Average]))</f>
        <v>1.61855057450103</v>
      </c>
      <c r="U377" s="5">
        <f>IF((ContinuousStatsTable[[#This Row],[RepsRequested]]&gt;1),ContinuousStatsTable[[#This Row],[HalfWidth]],ContinuousStatsTable[[#This Row],[BatchMeansHalfWidth]])</f>
        <v>8.8150176960040336E-3</v>
      </c>
    </row>
    <row r="378" spans="1:21" x14ac:dyDescent="0.25">
      <c r="A378" t="s">
        <v>68</v>
      </c>
      <c r="B378" t="s">
        <v>70</v>
      </c>
      <c r="C378">
        <v>29</v>
      </c>
      <c r="D378" t="s">
        <v>109</v>
      </c>
      <c r="E378" t="s">
        <v>107</v>
      </c>
      <c r="F378" t="s">
        <v>105</v>
      </c>
      <c r="G378">
        <v>2</v>
      </c>
      <c r="H378">
        <v>2E+20</v>
      </c>
      <c r="I378">
        <v>2</v>
      </c>
      <c r="J378">
        <v>2</v>
      </c>
      <c r="K378">
        <v>2</v>
      </c>
      <c r="L378">
        <v>0</v>
      </c>
      <c r="M378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78" s="5" cm="1">
        <f t="array" ref="N378">MAX(IF((ProjectInfoTable[ProjectName]=ContinuousStatsTable[[#This Row],[ProjectName]]),(ProjectInfoTable[ProjectName]=ContinuousStatsTable[[#This Row],[ProjectName]])*ProjectInfoTable[NumberOfReplications]))</f>
        <v>50</v>
      </c>
      <c r="O378" s="5" cm="1">
        <f t="array" ref="O378">IFERROR(AVERAGE(IF((ContinuousStatsTable[GroupByKey]=ContinuousStatsTable[[#This Row],[GroupByKey]]),(ContinuousStatsTable[GroupByKey]=ContinuousStatsTable[[#This Row],[GroupByKey]])*ContinuousStatsTable[Average])),0)</f>
        <v>2</v>
      </c>
      <c r="P378" s="5" cm="1">
        <f t="array" ref="P378">IFERROR(_xlfn.STDEV.S(IF((ContinuousStatsTable[GroupByKey]=ContinuousStatsTable[[#This Row],[GroupByKey]]),(ContinuousStatsTable[GroupByKey]=ContinuousStatsTable[[#This Row],[GroupByKey]])*ContinuousStatsTable[Average])),0)</f>
        <v>0</v>
      </c>
      <c r="Q378" s="5" cm="1">
        <f t="array" ref="Q378">MAX(IF((ProjectInfoTable[ProjectName]=ContinuousStatsTable[[#This Row],[ProjectName]]),(ProjectInfoTable[ProjectName]=ContinuousStatsTable[[#This Row],[ProjectName]])*ProjectInfoTable[ConfidenceInterval]))</f>
        <v>0.95</v>
      </c>
      <c r="R3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8" s="5" cm="1">
        <f t="array" ref="S378">MIN(IF((ContinuousStatsTable[GroupByKey]=ContinuousStatsTable[[#This Row],[GroupByKey]]),(ContinuousStatsTable[GroupByKey]=ContinuousStatsTable[[#This Row],[GroupByKey]])*ContinuousStatsTable[Average]))</f>
        <v>2</v>
      </c>
      <c r="T378" s="5" cm="1">
        <f t="array" ref="T378">MAX(IF((ContinuousStatsTable[GroupByKey]=ContinuousStatsTable[[#This Row],[GroupByKey]]),(ContinuousStatsTable[GroupByKey]=ContinuousStatsTable[[#This Row],[GroupByKey]])*ContinuousStatsTable[Average]))</f>
        <v>2</v>
      </c>
      <c r="U378" s="5">
        <f>IF((ContinuousStatsTable[[#This Row],[RepsRequested]]&gt;1),ContinuousStatsTable[[#This Row],[HalfWidth]],ContinuousStatsTable[[#This Row],[BatchMeansHalfWidth]])</f>
        <v>0</v>
      </c>
    </row>
    <row r="379" spans="1:21" x14ac:dyDescent="0.25">
      <c r="A379" t="s">
        <v>68</v>
      </c>
      <c r="B379" t="s">
        <v>70</v>
      </c>
      <c r="C379">
        <v>30</v>
      </c>
      <c r="D379" t="s">
        <v>79</v>
      </c>
      <c r="E379" t="s">
        <v>101</v>
      </c>
      <c r="F379" t="s">
        <v>81</v>
      </c>
      <c r="G379">
        <v>1.51531449454921E-2</v>
      </c>
      <c r="H379">
        <v>2E+20</v>
      </c>
      <c r="I379">
        <v>0</v>
      </c>
      <c r="J379">
        <v>1</v>
      </c>
      <c r="K379">
        <v>0</v>
      </c>
      <c r="L379">
        <v>0</v>
      </c>
      <c r="M379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79" s="5" cm="1">
        <f t="array" ref="N379">MAX(IF((ProjectInfoTable[ProjectName]=ContinuousStatsTable[[#This Row],[ProjectName]]),(ProjectInfoTable[ProjectName]=ContinuousStatsTable[[#This Row],[ProjectName]])*ProjectInfoTable[NumberOfReplications]))</f>
        <v>50</v>
      </c>
      <c r="O379" s="5" cm="1">
        <f t="array" ref="O379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379" s="5" cm="1">
        <f t="array" ref="P379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379" s="5" cm="1">
        <f t="array" ref="Q379">MAX(IF((ProjectInfoTable[ProjectName]=ContinuousStatsTable[[#This Row],[ProjectName]]),(ProjectInfoTable[ProjectName]=ContinuousStatsTable[[#This Row],[ProjectName]])*ProjectInfoTable[ConfidenceInterval]))</f>
        <v>0.95</v>
      </c>
      <c r="R3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379" s="5" cm="1">
        <f t="array" ref="S379">MIN(IF((ContinuousStatsTable[GroupByKey]=ContinuousStatsTable[[#This Row],[GroupByKey]]),(ContinuousStatsTable[GroupByKey]=ContinuousStatsTable[[#This Row],[GroupByKey]])*ContinuousStatsTable[Average]))</f>
        <v>1.4504144806982299E-4</v>
      </c>
      <c r="T379" s="5" cm="1">
        <f t="array" ref="T379">MAX(IF((ContinuousStatsTable[GroupByKey]=ContinuousStatsTable[[#This Row],[GroupByKey]]),(ContinuousStatsTable[GroupByKey]=ContinuousStatsTable[[#This Row],[GroupByKey]])*ContinuousStatsTable[Average]))</f>
        <v>2.1326113129299901E-2</v>
      </c>
      <c r="U379" s="5">
        <f>IF((ContinuousStatsTable[[#This Row],[RepsRequested]]&gt;1),ContinuousStatsTable[[#This Row],[HalfWidth]],ContinuousStatsTable[[#This Row],[BatchMeansHalfWidth]])</f>
        <v>1.2980086891140777E-3</v>
      </c>
    </row>
    <row r="380" spans="1:21" x14ac:dyDescent="0.25">
      <c r="A380" t="s">
        <v>68</v>
      </c>
      <c r="B380" t="s">
        <v>70</v>
      </c>
      <c r="C380">
        <v>30</v>
      </c>
      <c r="D380" t="s">
        <v>84</v>
      </c>
      <c r="E380" t="s">
        <v>101</v>
      </c>
      <c r="F380" t="s">
        <v>81</v>
      </c>
      <c r="G380">
        <v>9.8072009227853696E-2</v>
      </c>
      <c r="H380">
        <v>2E+20</v>
      </c>
      <c r="I380">
        <v>0</v>
      </c>
      <c r="J380">
        <v>3</v>
      </c>
      <c r="K380">
        <v>0</v>
      </c>
      <c r="L380">
        <v>0</v>
      </c>
      <c r="M380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80" s="5" cm="1">
        <f t="array" ref="N380">MAX(IF((ProjectInfoTable[ProjectName]=ContinuousStatsTable[[#This Row],[ProjectName]]),(ProjectInfoTable[ProjectName]=ContinuousStatsTable[[#This Row],[ProjectName]])*ProjectInfoTable[NumberOfReplications]))</f>
        <v>50</v>
      </c>
      <c r="O380" s="5" cm="1">
        <f t="array" ref="O380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380" s="5" cm="1">
        <f t="array" ref="P380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380" s="5" cm="1">
        <f t="array" ref="Q380">MAX(IF((ProjectInfoTable[ProjectName]=ContinuousStatsTable[[#This Row],[ProjectName]]),(ProjectInfoTable[ProjectName]=ContinuousStatsTable[[#This Row],[ProjectName]])*ProjectInfoTable[ConfidenceInterval]))</f>
        <v>0.95</v>
      </c>
      <c r="R3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380" s="5" cm="1">
        <f t="array" ref="S380">MIN(IF((ContinuousStatsTable[GroupByKey]=ContinuousStatsTable[[#This Row],[GroupByKey]]),(ContinuousStatsTable[GroupByKey]=ContinuousStatsTable[[#This Row],[GroupByKey]])*ContinuousStatsTable[Average]))</f>
        <v>2.9159454357356899E-2</v>
      </c>
      <c r="T380" s="5" cm="1">
        <f t="array" ref="T380">MAX(IF((ContinuousStatsTable[GroupByKey]=ContinuousStatsTable[[#This Row],[GroupByKey]]),(ContinuousStatsTable[GroupByKey]=ContinuousStatsTable[[#This Row],[GroupByKey]])*ContinuousStatsTable[Average]))</f>
        <v>0.14757504287835599</v>
      </c>
      <c r="U380" s="5">
        <f>IF((ContinuousStatsTable[[#This Row],[RepsRequested]]&gt;1),ContinuousStatsTable[[#This Row],[HalfWidth]],ContinuousStatsTable[[#This Row],[BatchMeansHalfWidth]])</f>
        <v>7.2842344795549423E-3</v>
      </c>
    </row>
    <row r="381" spans="1:21" x14ac:dyDescent="0.25">
      <c r="A381" t="s">
        <v>68</v>
      </c>
      <c r="B381" t="s">
        <v>70</v>
      </c>
      <c r="C381">
        <v>30</v>
      </c>
      <c r="D381" t="s">
        <v>85</v>
      </c>
      <c r="E381" t="s">
        <v>102</v>
      </c>
      <c r="F381" t="s">
        <v>87</v>
      </c>
      <c r="G381">
        <v>2.7818184118647098</v>
      </c>
      <c r="H381">
        <v>3E+20</v>
      </c>
      <c r="I381">
        <v>0</v>
      </c>
      <c r="J381">
        <v>7</v>
      </c>
      <c r="K381">
        <v>3</v>
      </c>
      <c r="L381">
        <v>0</v>
      </c>
      <c r="M381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81" s="5" cm="1">
        <f t="array" ref="N381">MAX(IF((ProjectInfoTable[ProjectName]=ContinuousStatsTable[[#This Row],[ProjectName]]),(ProjectInfoTable[ProjectName]=ContinuousStatsTable[[#This Row],[ProjectName]])*ProjectInfoTable[NumberOfReplications]))</f>
        <v>50</v>
      </c>
      <c r="O381" s="5" cm="1">
        <f t="array" ref="O381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381" s="5" cm="1">
        <f t="array" ref="P381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381" s="5" cm="1">
        <f t="array" ref="Q381">MAX(IF((ProjectInfoTable[ProjectName]=ContinuousStatsTable[[#This Row],[ProjectName]]),(ProjectInfoTable[ProjectName]=ContinuousStatsTable[[#This Row],[ProjectName]])*ProjectInfoTable[ConfidenceInterval]))</f>
        <v>0.95</v>
      </c>
      <c r="R3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381" s="5" cm="1">
        <f t="array" ref="S381">MIN(IF((ContinuousStatsTable[GroupByKey]=ContinuousStatsTable[[#This Row],[GroupByKey]]),(ContinuousStatsTable[GroupByKey]=ContinuousStatsTable[[#This Row],[GroupByKey]])*ContinuousStatsTable[Average]))</f>
        <v>2.5364145931977098</v>
      </c>
      <c r="T381" s="5" cm="1">
        <f t="array" ref="T381">MAX(IF((ContinuousStatsTable[GroupByKey]=ContinuousStatsTable[[#This Row],[GroupByKey]]),(ContinuousStatsTable[GroupByKey]=ContinuousStatsTable[[#This Row],[GroupByKey]])*ContinuousStatsTable[Average]))</f>
        <v>3.0583425338020498</v>
      </c>
      <c r="U381" s="5">
        <f>IF((ContinuousStatsTable[[#This Row],[RepsRequested]]&gt;1),ContinuousStatsTable[[#This Row],[HalfWidth]],ContinuousStatsTable[[#This Row],[BatchMeansHalfWidth]])</f>
        <v>3.1226073401865992E-2</v>
      </c>
    </row>
    <row r="382" spans="1:21" x14ac:dyDescent="0.25">
      <c r="A382" t="s">
        <v>68</v>
      </c>
      <c r="B382" t="s">
        <v>70</v>
      </c>
      <c r="C382">
        <v>30</v>
      </c>
      <c r="D382" t="s">
        <v>103</v>
      </c>
      <c r="E382" t="s">
        <v>104</v>
      </c>
      <c r="F382" t="s">
        <v>105</v>
      </c>
      <c r="G382">
        <v>0</v>
      </c>
      <c r="H382">
        <v>2E+20</v>
      </c>
      <c r="I382">
        <v>0</v>
      </c>
      <c r="J382">
        <v>0</v>
      </c>
      <c r="K382">
        <v>0</v>
      </c>
      <c r="L382">
        <v>0</v>
      </c>
      <c r="M382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82" s="5" cm="1">
        <f t="array" ref="N382">MAX(IF((ProjectInfoTable[ProjectName]=ContinuousStatsTable[[#This Row],[ProjectName]]),(ProjectInfoTable[ProjectName]=ContinuousStatsTable[[#This Row],[ProjectName]])*ProjectInfoTable[NumberOfReplications]))</f>
        <v>50</v>
      </c>
      <c r="O382" s="5" cm="1">
        <f t="array" ref="O382">IFERROR(AVERAGE(IF((ContinuousStatsTable[GroupByKey]=ContinuousStatsTable[[#This Row],[GroupByKey]]),(ContinuousStatsTable[GroupByKey]=ContinuousStatsTable[[#This Row],[GroupByKey]])*ContinuousStatsTable[Average])),0)</f>
        <v>0</v>
      </c>
      <c r="P382" s="5" cm="1">
        <f t="array" ref="P382">IFERROR(_xlfn.STDEV.S(IF((ContinuousStatsTable[GroupByKey]=ContinuousStatsTable[[#This Row],[GroupByKey]]),(ContinuousStatsTable[GroupByKey]=ContinuousStatsTable[[#This Row],[GroupByKey]])*ContinuousStatsTable[Average])),0)</f>
        <v>0</v>
      </c>
      <c r="Q382" s="5" cm="1">
        <f t="array" ref="Q382">MAX(IF((ProjectInfoTable[ProjectName]=ContinuousStatsTable[[#This Row],[ProjectName]]),(ProjectInfoTable[ProjectName]=ContinuousStatsTable[[#This Row],[ProjectName]])*ProjectInfoTable[ConfidenceInterval]))</f>
        <v>0.95</v>
      </c>
      <c r="R3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2" s="5" cm="1">
        <f t="array" ref="S382">MIN(IF((ContinuousStatsTable[GroupByKey]=ContinuousStatsTable[[#This Row],[GroupByKey]]),(ContinuousStatsTable[GroupByKey]=ContinuousStatsTable[[#This Row],[GroupByKey]])*ContinuousStatsTable[Average]))</f>
        <v>0</v>
      </c>
      <c r="T382" s="5" cm="1">
        <f t="array" ref="T382">MAX(IF((ContinuousStatsTable[GroupByKey]=ContinuousStatsTable[[#This Row],[GroupByKey]]),(ContinuousStatsTable[GroupByKey]=ContinuousStatsTable[[#This Row],[GroupByKey]])*ContinuousStatsTable[Average]))</f>
        <v>0</v>
      </c>
      <c r="U382" s="5">
        <f>IF((ContinuousStatsTable[[#This Row],[RepsRequested]]&gt;1),ContinuousStatsTable[[#This Row],[HalfWidth]],ContinuousStatsTable[[#This Row],[BatchMeansHalfWidth]])</f>
        <v>0</v>
      </c>
    </row>
    <row r="383" spans="1:21" x14ac:dyDescent="0.25">
      <c r="A383" t="s">
        <v>68</v>
      </c>
      <c r="B383" t="s">
        <v>70</v>
      </c>
      <c r="C383">
        <v>30</v>
      </c>
      <c r="D383" t="s">
        <v>103</v>
      </c>
      <c r="E383" t="s">
        <v>106</v>
      </c>
      <c r="F383" t="s">
        <v>105</v>
      </c>
      <c r="G383">
        <v>0</v>
      </c>
      <c r="H383">
        <v>2E+20</v>
      </c>
      <c r="I383">
        <v>0</v>
      </c>
      <c r="J383">
        <v>0</v>
      </c>
      <c r="K383">
        <v>0</v>
      </c>
      <c r="L383">
        <v>0</v>
      </c>
      <c r="M38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83" s="5" cm="1">
        <f t="array" ref="N383">MAX(IF((ProjectInfoTable[ProjectName]=ContinuousStatsTable[[#This Row],[ProjectName]]),(ProjectInfoTable[ProjectName]=ContinuousStatsTable[[#This Row],[ProjectName]])*ProjectInfoTable[NumberOfReplications]))</f>
        <v>50</v>
      </c>
      <c r="O383" s="5" cm="1">
        <f t="array" ref="O383">IFERROR(AVERAGE(IF((ContinuousStatsTable[GroupByKey]=ContinuousStatsTable[[#This Row],[GroupByKey]]),(ContinuousStatsTable[GroupByKey]=ContinuousStatsTable[[#This Row],[GroupByKey]])*ContinuousStatsTable[Average])),0)</f>
        <v>0</v>
      </c>
      <c r="P383" s="5" cm="1">
        <f t="array" ref="P383">IFERROR(_xlfn.STDEV.S(IF((ContinuousStatsTable[GroupByKey]=ContinuousStatsTable[[#This Row],[GroupByKey]]),(ContinuousStatsTable[GroupByKey]=ContinuousStatsTable[[#This Row],[GroupByKey]])*ContinuousStatsTable[Average])),0)</f>
        <v>0</v>
      </c>
      <c r="Q383" s="5" cm="1">
        <f t="array" ref="Q383">MAX(IF((ProjectInfoTable[ProjectName]=ContinuousStatsTable[[#This Row],[ProjectName]]),(ProjectInfoTable[ProjectName]=ContinuousStatsTable[[#This Row],[ProjectName]])*ProjectInfoTable[ConfidenceInterval]))</f>
        <v>0.95</v>
      </c>
      <c r="R3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3" s="5" cm="1">
        <f t="array" ref="S383">MIN(IF((ContinuousStatsTable[GroupByKey]=ContinuousStatsTable[[#This Row],[GroupByKey]]),(ContinuousStatsTable[GroupByKey]=ContinuousStatsTable[[#This Row],[GroupByKey]])*ContinuousStatsTable[Average]))</f>
        <v>0</v>
      </c>
      <c r="T383" s="5" cm="1">
        <f t="array" ref="T383">MAX(IF((ContinuousStatsTable[GroupByKey]=ContinuousStatsTable[[#This Row],[GroupByKey]]),(ContinuousStatsTable[GroupByKey]=ContinuousStatsTable[[#This Row],[GroupByKey]])*ContinuousStatsTable[Average]))</f>
        <v>0</v>
      </c>
      <c r="U383" s="5">
        <f>IF((ContinuousStatsTable[[#This Row],[RepsRequested]]&gt;1),ContinuousStatsTable[[#This Row],[HalfWidth]],ContinuousStatsTable[[#This Row],[BatchMeansHalfWidth]])</f>
        <v>0</v>
      </c>
    </row>
    <row r="384" spans="1:21" x14ac:dyDescent="0.25">
      <c r="A384" t="s">
        <v>68</v>
      </c>
      <c r="B384" t="s">
        <v>70</v>
      </c>
      <c r="C384">
        <v>30</v>
      </c>
      <c r="D384" t="s">
        <v>103</v>
      </c>
      <c r="E384" t="s">
        <v>107</v>
      </c>
      <c r="F384" t="s">
        <v>105</v>
      </c>
      <c r="G384">
        <v>1</v>
      </c>
      <c r="H384">
        <v>2E+20</v>
      </c>
      <c r="I384">
        <v>1</v>
      </c>
      <c r="J384">
        <v>1</v>
      </c>
      <c r="K384">
        <v>1</v>
      </c>
      <c r="L384">
        <v>0</v>
      </c>
      <c r="M38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84" s="5" cm="1">
        <f t="array" ref="N384">MAX(IF((ProjectInfoTable[ProjectName]=ContinuousStatsTable[[#This Row],[ProjectName]]),(ProjectInfoTable[ProjectName]=ContinuousStatsTable[[#This Row],[ProjectName]])*ProjectInfoTable[NumberOfReplications]))</f>
        <v>50</v>
      </c>
      <c r="O384" s="5" cm="1">
        <f t="array" ref="O384">IFERROR(AVERAGE(IF((ContinuousStatsTable[GroupByKey]=ContinuousStatsTable[[#This Row],[GroupByKey]]),(ContinuousStatsTable[GroupByKey]=ContinuousStatsTable[[#This Row],[GroupByKey]])*ContinuousStatsTable[Average])),0)</f>
        <v>1</v>
      </c>
      <c r="P384" s="5" cm="1">
        <f t="array" ref="P384">IFERROR(_xlfn.STDEV.S(IF((ContinuousStatsTable[GroupByKey]=ContinuousStatsTable[[#This Row],[GroupByKey]]),(ContinuousStatsTable[GroupByKey]=ContinuousStatsTable[[#This Row],[GroupByKey]])*ContinuousStatsTable[Average])),0)</f>
        <v>0</v>
      </c>
      <c r="Q384" s="5" cm="1">
        <f t="array" ref="Q384">MAX(IF((ProjectInfoTable[ProjectName]=ContinuousStatsTable[[#This Row],[ProjectName]]),(ProjectInfoTable[ProjectName]=ContinuousStatsTable[[#This Row],[ProjectName]])*ProjectInfoTable[ConfidenceInterval]))</f>
        <v>0.95</v>
      </c>
      <c r="R3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4" s="5" cm="1">
        <f t="array" ref="S384">MIN(IF((ContinuousStatsTable[GroupByKey]=ContinuousStatsTable[[#This Row],[GroupByKey]]),(ContinuousStatsTable[GroupByKey]=ContinuousStatsTable[[#This Row],[GroupByKey]])*ContinuousStatsTable[Average]))</f>
        <v>1</v>
      </c>
      <c r="T384" s="5" cm="1">
        <f t="array" ref="T384">MAX(IF((ContinuousStatsTable[GroupByKey]=ContinuousStatsTable[[#This Row],[GroupByKey]]),(ContinuousStatsTable[GroupByKey]=ContinuousStatsTable[[#This Row],[GroupByKey]])*ContinuousStatsTable[Average]))</f>
        <v>1</v>
      </c>
      <c r="U384" s="5">
        <f>IF((ContinuousStatsTable[[#This Row],[RepsRequested]]&gt;1),ContinuousStatsTable[[#This Row],[HalfWidth]],ContinuousStatsTable[[#This Row],[BatchMeansHalfWidth]])</f>
        <v>0</v>
      </c>
    </row>
    <row r="385" spans="1:21" x14ac:dyDescent="0.25">
      <c r="A385" t="s">
        <v>68</v>
      </c>
      <c r="B385" t="s">
        <v>70</v>
      </c>
      <c r="C385">
        <v>30</v>
      </c>
      <c r="D385" t="s">
        <v>108</v>
      </c>
      <c r="E385" t="s">
        <v>104</v>
      </c>
      <c r="F385" t="s">
        <v>105</v>
      </c>
      <c r="G385">
        <v>0.82584930560206704</v>
      </c>
      <c r="H385">
        <v>3.5885315920813801E-2</v>
      </c>
      <c r="I385">
        <v>0</v>
      </c>
      <c r="J385">
        <v>1</v>
      </c>
      <c r="K385">
        <v>1</v>
      </c>
      <c r="L385">
        <v>0</v>
      </c>
      <c r="M38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85" s="5" cm="1">
        <f t="array" ref="N385">MAX(IF((ProjectInfoTable[ProjectName]=ContinuousStatsTable[[#This Row],[ProjectName]]),(ProjectInfoTable[ProjectName]=ContinuousStatsTable[[#This Row],[ProjectName]])*ProjectInfoTable[NumberOfReplications]))</f>
        <v>50</v>
      </c>
      <c r="O385" s="5" cm="1">
        <f t="array" ref="O385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385" s="5" cm="1">
        <f t="array" ref="P385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385" s="5" cm="1">
        <f t="array" ref="Q385">MAX(IF((ProjectInfoTable[ProjectName]=ContinuousStatsTable[[#This Row],[ProjectName]]),(ProjectInfoTable[ProjectName]=ContinuousStatsTable[[#This Row],[ProjectName]])*ProjectInfoTable[ConfidenceInterval]))</f>
        <v>0.95</v>
      </c>
      <c r="R3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385" s="5" cm="1">
        <f t="array" ref="S385">MIN(IF((ContinuousStatsTable[GroupByKey]=ContinuousStatsTable[[#This Row],[GroupByKey]]),(ContinuousStatsTable[GroupByKey]=ContinuousStatsTable[[#This Row],[GroupByKey]])*ContinuousStatsTable[Average]))</f>
        <v>0.79765986915169196</v>
      </c>
      <c r="T385" s="5" cm="1">
        <f t="array" ref="T385">MAX(IF((ContinuousStatsTable[GroupByKey]=ContinuousStatsTable[[#This Row],[GroupByKey]]),(ContinuousStatsTable[GroupByKey]=ContinuousStatsTable[[#This Row],[GroupByKey]])*ContinuousStatsTable[Average]))</f>
        <v>0.86520865024807903</v>
      </c>
      <c r="U385" s="5">
        <f>IF((ContinuousStatsTable[[#This Row],[RepsRequested]]&gt;1),ContinuousStatsTable[[#This Row],[HalfWidth]],ContinuousStatsTable[[#This Row],[BatchMeansHalfWidth]])</f>
        <v>4.6132915210358458E-3</v>
      </c>
    </row>
    <row r="386" spans="1:21" x14ac:dyDescent="0.25">
      <c r="A386" t="s">
        <v>68</v>
      </c>
      <c r="B386" t="s">
        <v>70</v>
      </c>
      <c r="C386">
        <v>30</v>
      </c>
      <c r="D386" t="s">
        <v>108</v>
      </c>
      <c r="E386" t="s">
        <v>106</v>
      </c>
      <c r="F386" t="s">
        <v>105</v>
      </c>
      <c r="G386">
        <v>2.4775479168061998</v>
      </c>
      <c r="H386">
        <v>0.107655947762441</v>
      </c>
      <c r="I386">
        <v>0</v>
      </c>
      <c r="J386">
        <v>3</v>
      </c>
      <c r="K386">
        <v>3</v>
      </c>
      <c r="L386">
        <v>0</v>
      </c>
      <c r="M38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86" s="5" cm="1">
        <f t="array" ref="N386">MAX(IF((ProjectInfoTable[ProjectName]=ContinuousStatsTable[[#This Row],[ProjectName]]),(ProjectInfoTable[ProjectName]=ContinuousStatsTable[[#This Row],[ProjectName]])*ProjectInfoTable[NumberOfReplications]))</f>
        <v>50</v>
      </c>
      <c r="O386" s="5" cm="1">
        <f t="array" ref="O386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386" s="5" cm="1">
        <f t="array" ref="P386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386" s="5" cm="1">
        <f t="array" ref="Q386">MAX(IF((ProjectInfoTable[ProjectName]=ContinuousStatsTable[[#This Row],[ProjectName]]),(ProjectInfoTable[ProjectName]=ContinuousStatsTable[[#This Row],[ProjectName]])*ProjectInfoTable[ConfidenceInterval]))</f>
        <v>0.95</v>
      </c>
      <c r="R3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386" s="5" cm="1">
        <f t="array" ref="S386">MIN(IF((ContinuousStatsTable[GroupByKey]=ContinuousStatsTable[[#This Row],[GroupByKey]]),(ContinuousStatsTable[GroupByKey]=ContinuousStatsTable[[#This Row],[GroupByKey]])*ContinuousStatsTable[Average]))</f>
        <v>2.39297960745508</v>
      </c>
      <c r="T386" s="5" cm="1">
        <f t="array" ref="T386">MAX(IF((ContinuousStatsTable[GroupByKey]=ContinuousStatsTable[[#This Row],[GroupByKey]]),(ContinuousStatsTable[GroupByKey]=ContinuousStatsTable[[#This Row],[GroupByKey]])*ContinuousStatsTable[Average]))</f>
        <v>2.5956259507442399</v>
      </c>
      <c r="U386" s="5">
        <f>IF((ContinuousStatsTable[[#This Row],[RepsRequested]]&gt;1),ContinuousStatsTable[[#This Row],[HalfWidth]],ContinuousStatsTable[[#This Row],[BatchMeansHalfWidth]])</f>
        <v>1.3839874563107367E-2</v>
      </c>
    </row>
    <row r="387" spans="1:21" x14ac:dyDescent="0.25">
      <c r="A387" t="s">
        <v>68</v>
      </c>
      <c r="B387" t="s">
        <v>70</v>
      </c>
      <c r="C387">
        <v>30</v>
      </c>
      <c r="D387" t="s">
        <v>108</v>
      </c>
      <c r="E387" t="s">
        <v>107</v>
      </c>
      <c r="F387" t="s">
        <v>105</v>
      </c>
      <c r="G387">
        <v>3</v>
      </c>
      <c r="H387">
        <v>2E+20</v>
      </c>
      <c r="I387">
        <v>3</v>
      </c>
      <c r="J387">
        <v>3</v>
      </c>
      <c r="K387">
        <v>3</v>
      </c>
      <c r="L387">
        <v>0</v>
      </c>
      <c r="M38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87" s="5" cm="1">
        <f t="array" ref="N387">MAX(IF((ProjectInfoTable[ProjectName]=ContinuousStatsTable[[#This Row],[ProjectName]]),(ProjectInfoTable[ProjectName]=ContinuousStatsTable[[#This Row],[ProjectName]])*ProjectInfoTable[NumberOfReplications]))</f>
        <v>50</v>
      </c>
      <c r="O387" s="5" cm="1">
        <f t="array" ref="O387">IFERROR(AVERAGE(IF((ContinuousStatsTable[GroupByKey]=ContinuousStatsTable[[#This Row],[GroupByKey]]),(ContinuousStatsTable[GroupByKey]=ContinuousStatsTable[[#This Row],[GroupByKey]])*ContinuousStatsTable[Average])),0)</f>
        <v>3</v>
      </c>
      <c r="P387" s="5" cm="1">
        <f t="array" ref="P387">IFERROR(_xlfn.STDEV.S(IF((ContinuousStatsTable[GroupByKey]=ContinuousStatsTable[[#This Row],[GroupByKey]]),(ContinuousStatsTable[GroupByKey]=ContinuousStatsTable[[#This Row],[GroupByKey]])*ContinuousStatsTable[Average])),0)</f>
        <v>0</v>
      </c>
      <c r="Q387" s="5" cm="1">
        <f t="array" ref="Q387">MAX(IF((ProjectInfoTable[ProjectName]=ContinuousStatsTable[[#This Row],[ProjectName]]),(ProjectInfoTable[ProjectName]=ContinuousStatsTable[[#This Row],[ProjectName]])*ProjectInfoTable[ConfidenceInterval]))</f>
        <v>0.95</v>
      </c>
      <c r="R3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7" s="5" cm="1">
        <f t="array" ref="S387">MIN(IF((ContinuousStatsTable[GroupByKey]=ContinuousStatsTable[[#This Row],[GroupByKey]]),(ContinuousStatsTable[GroupByKey]=ContinuousStatsTable[[#This Row],[GroupByKey]])*ContinuousStatsTable[Average]))</f>
        <v>3</v>
      </c>
      <c r="T387" s="5" cm="1">
        <f t="array" ref="T387">MAX(IF((ContinuousStatsTable[GroupByKey]=ContinuousStatsTable[[#This Row],[GroupByKey]]),(ContinuousStatsTable[GroupByKey]=ContinuousStatsTable[[#This Row],[GroupByKey]])*ContinuousStatsTable[Average]))</f>
        <v>3</v>
      </c>
      <c r="U387" s="5">
        <f>IF((ContinuousStatsTable[[#This Row],[RepsRequested]]&gt;1),ContinuousStatsTable[[#This Row],[HalfWidth]],ContinuousStatsTable[[#This Row],[BatchMeansHalfWidth]])</f>
        <v>0</v>
      </c>
    </row>
    <row r="388" spans="1:21" x14ac:dyDescent="0.25">
      <c r="A388" t="s">
        <v>68</v>
      </c>
      <c r="B388" t="s">
        <v>70</v>
      </c>
      <c r="C388">
        <v>30</v>
      </c>
      <c r="D388" t="s">
        <v>100</v>
      </c>
      <c r="E388" t="s">
        <v>101</v>
      </c>
      <c r="F388" t="s">
        <v>81</v>
      </c>
      <c r="G388">
        <v>0.19104534088516101</v>
      </c>
      <c r="H388">
        <v>2E+20</v>
      </c>
      <c r="I388">
        <v>0</v>
      </c>
      <c r="J388">
        <v>4</v>
      </c>
      <c r="K388">
        <v>0</v>
      </c>
      <c r="L388">
        <v>0</v>
      </c>
      <c r="M388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88" s="5" cm="1">
        <f t="array" ref="N388">MAX(IF((ProjectInfoTable[ProjectName]=ContinuousStatsTable[[#This Row],[ProjectName]]),(ProjectInfoTable[ProjectName]=ContinuousStatsTable[[#This Row],[ProjectName]])*ProjectInfoTable[NumberOfReplications]))</f>
        <v>50</v>
      </c>
      <c r="O388" s="5" cm="1">
        <f t="array" ref="O388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388" s="5" cm="1">
        <f t="array" ref="P388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388" s="5" cm="1">
        <f t="array" ref="Q388">MAX(IF((ProjectInfoTable[ProjectName]=ContinuousStatsTable[[#This Row],[ProjectName]]),(ProjectInfoTable[ProjectName]=ContinuousStatsTable[[#This Row],[ProjectName]])*ProjectInfoTable[ConfidenceInterval]))</f>
        <v>0.95</v>
      </c>
      <c r="R3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388" s="5" cm="1">
        <f t="array" ref="S388">MIN(IF((ContinuousStatsTable[GroupByKey]=ContinuousStatsTable[[#This Row],[GroupByKey]]),(ContinuousStatsTable[GroupByKey]=ContinuousStatsTable[[#This Row],[GroupByKey]])*ContinuousStatsTable[Average]))</f>
        <v>9.9137644846310199E-2</v>
      </c>
      <c r="T388" s="5" cm="1">
        <f t="array" ref="T388">MAX(IF((ContinuousStatsTable[GroupByKey]=ContinuousStatsTable[[#This Row],[GroupByKey]]),(ContinuousStatsTable[GroupByKey]=ContinuousStatsTable[[#This Row],[GroupByKey]])*ContinuousStatsTable[Average]))</f>
        <v>0.36895369110857401</v>
      </c>
      <c r="U388" s="5">
        <f>IF((ContinuousStatsTable[[#This Row],[RepsRequested]]&gt;1),ContinuousStatsTable[[#This Row],[HalfWidth]],ContinuousStatsTable[[#This Row],[BatchMeansHalfWidth]])</f>
        <v>1.3334817194682118E-2</v>
      </c>
    </row>
    <row r="389" spans="1:21" x14ac:dyDescent="0.25">
      <c r="A389" t="s">
        <v>68</v>
      </c>
      <c r="B389" t="s">
        <v>70</v>
      </c>
      <c r="C389">
        <v>30</v>
      </c>
      <c r="D389" t="s">
        <v>109</v>
      </c>
      <c r="E389" t="s">
        <v>104</v>
      </c>
      <c r="F389" t="s">
        <v>105</v>
      </c>
      <c r="G389">
        <v>0.77617013111973898</v>
      </c>
      <c r="H389">
        <v>4.10296134131969E-2</v>
      </c>
      <c r="I389">
        <v>0</v>
      </c>
      <c r="J389">
        <v>1</v>
      </c>
      <c r="K389">
        <v>1</v>
      </c>
      <c r="L389">
        <v>0</v>
      </c>
      <c r="M389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89" s="5" cm="1">
        <f t="array" ref="N389">MAX(IF((ProjectInfoTable[ProjectName]=ContinuousStatsTable[[#This Row],[ProjectName]]),(ProjectInfoTable[ProjectName]=ContinuousStatsTable[[#This Row],[ProjectName]])*ProjectInfoTable[NumberOfReplications]))</f>
        <v>50</v>
      </c>
      <c r="O389" s="5" cm="1">
        <f t="array" ref="O389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389" s="5" cm="1">
        <f t="array" ref="P389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389" s="5" cm="1">
        <f t="array" ref="Q389">MAX(IF((ProjectInfoTable[ProjectName]=ContinuousStatsTable[[#This Row],[ProjectName]]),(ProjectInfoTable[ProjectName]=ContinuousStatsTable[[#This Row],[ProjectName]])*ProjectInfoTable[ConfidenceInterval]))</f>
        <v>0.95</v>
      </c>
      <c r="R3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389" s="5" cm="1">
        <f t="array" ref="S389">MIN(IF((ContinuousStatsTable[GroupByKey]=ContinuousStatsTable[[#This Row],[GroupByKey]]),(ContinuousStatsTable[GroupByKey]=ContinuousStatsTable[[#This Row],[GroupByKey]])*ContinuousStatsTable[Average]))</f>
        <v>0.75076558501961799</v>
      </c>
      <c r="T389" s="5" cm="1">
        <f t="array" ref="T389">MAX(IF((ContinuousStatsTable[GroupByKey]=ContinuousStatsTable[[#This Row],[GroupByKey]]),(ContinuousStatsTable[GroupByKey]=ContinuousStatsTable[[#This Row],[GroupByKey]])*ContinuousStatsTable[Average]))</f>
        <v>0.80927528725051701</v>
      </c>
      <c r="U389" s="5">
        <f>IF((ContinuousStatsTable[[#This Row],[RepsRequested]]&gt;1),ContinuousStatsTable[[#This Row],[HalfWidth]],ContinuousStatsTable[[#This Row],[BatchMeansHalfWidth]])</f>
        <v>4.4075088480020263E-3</v>
      </c>
    </row>
    <row r="390" spans="1:21" x14ac:dyDescent="0.25">
      <c r="A390" t="s">
        <v>68</v>
      </c>
      <c r="B390" t="s">
        <v>70</v>
      </c>
      <c r="C390">
        <v>30</v>
      </c>
      <c r="D390" t="s">
        <v>109</v>
      </c>
      <c r="E390" t="s">
        <v>106</v>
      </c>
      <c r="F390" t="s">
        <v>105</v>
      </c>
      <c r="G390">
        <v>1.55234026223948</v>
      </c>
      <c r="H390">
        <v>8.20592268263938E-2</v>
      </c>
      <c r="I390">
        <v>0</v>
      </c>
      <c r="J390">
        <v>2</v>
      </c>
      <c r="K390">
        <v>2</v>
      </c>
      <c r="L390">
        <v>0</v>
      </c>
      <c r="M390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90" s="5" cm="1">
        <f t="array" ref="N390">MAX(IF((ProjectInfoTable[ProjectName]=ContinuousStatsTable[[#This Row],[ProjectName]]),(ProjectInfoTable[ProjectName]=ContinuousStatsTable[[#This Row],[ProjectName]])*ProjectInfoTable[NumberOfReplications]))</f>
        <v>50</v>
      </c>
      <c r="O390" s="5" cm="1">
        <f t="array" ref="O390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390" s="5" cm="1">
        <f t="array" ref="P390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390" s="5" cm="1">
        <f t="array" ref="Q390">MAX(IF((ProjectInfoTable[ProjectName]=ContinuousStatsTable[[#This Row],[ProjectName]]),(ProjectInfoTable[ProjectName]=ContinuousStatsTable[[#This Row],[ProjectName]])*ProjectInfoTable[ConfidenceInterval]))</f>
        <v>0.95</v>
      </c>
      <c r="R3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390" s="5" cm="1">
        <f t="array" ref="S390">MIN(IF((ContinuousStatsTable[GroupByKey]=ContinuousStatsTable[[#This Row],[GroupByKey]]),(ContinuousStatsTable[GroupByKey]=ContinuousStatsTable[[#This Row],[GroupByKey]])*ContinuousStatsTable[Average]))</f>
        <v>1.50153117003924</v>
      </c>
      <c r="T390" s="5" cm="1">
        <f t="array" ref="T390">MAX(IF((ContinuousStatsTable[GroupByKey]=ContinuousStatsTable[[#This Row],[GroupByKey]]),(ContinuousStatsTable[GroupByKey]=ContinuousStatsTable[[#This Row],[GroupByKey]])*ContinuousStatsTable[Average]))</f>
        <v>1.61855057450103</v>
      </c>
      <c r="U390" s="5">
        <f>IF((ContinuousStatsTable[[#This Row],[RepsRequested]]&gt;1),ContinuousStatsTable[[#This Row],[HalfWidth]],ContinuousStatsTable[[#This Row],[BatchMeansHalfWidth]])</f>
        <v>8.8150176960040336E-3</v>
      </c>
    </row>
    <row r="391" spans="1:21" x14ac:dyDescent="0.25">
      <c r="A391" t="s">
        <v>68</v>
      </c>
      <c r="B391" t="s">
        <v>70</v>
      </c>
      <c r="C391">
        <v>30</v>
      </c>
      <c r="D391" t="s">
        <v>109</v>
      </c>
      <c r="E391" t="s">
        <v>107</v>
      </c>
      <c r="F391" t="s">
        <v>105</v>
      </c>
      <c r="G391">
        <v>2</v>
      </c>
      <c r="H391">
        <v>2E+20</v>
      </c>
      <c r="I391">
        <v>2</v>
      </c>
      <c r="J391">
        <v>2</v>
      </c>
      <c r="K391">
        <v>2</v>
      </c>
      <c r="L391">
        <v>0</v>
      </c>
      <c r="M391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91" s="5" cm="1">
        <f t="array" ref="N391">MAX(IF((ProjectInfoTable[ProjectName]=ContinuousStatsTable[[#This Row],[ProjectName]]),(ProjectInfoTable[ProjectName]=ContinuousStatsTable[[#This Row],[ProjectName]])*ProjectInfoTable[NumberOfReplications]))</f>
        <v>50</v>
      </c>
      <c r="O391" s="5" cm="1">
        <f t="array" ref="O391">IFERROR(AVERAGE(IF((ContinuousStatsTable[GroupByKey]=ContinuousStatsTable[[#This Row],[GroupByKey]]),(ContinuousStatsTable[GroupByKey]=ContinuousStatsTable[[#This Row],[GroupByKey]])*ContinuousStatsTable[Average])),0)</f>
        <v>2</v>
      </c>
      <c r="P391" s="5" cm="1">
        <f t="array" ref="P391">IFERROR(_xlfn.STDEV.S(IF((ContinuousStatsTable[GroupByKey]=ContinuousStatsTable[[#This Row],[GroupByKey]]),(ContinuousStatsTable[GroupByKey]=ContinuousStatsTable[[#This Row],[GroupByKey]])*ContinuousStatsTable[Average])),0)</f>
        <v>0</v>
      </c>
      <c r="Q391" s="5" cm="1">
        <f t="array" ref="Q391">MAX(IF((ProjectInfoTable[ProjectName]=ContinuousStatsTable[[#This Row],[ProjectName]]),(ProjectInfoTable[ProjectName]=ContinuousStatsTable[[#This Row],[ProjectName]])*ProjectInfoTable[ConfidenceInterval]))</f>
        <v>0.95</v>
      </c>
      <c r="R3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1" s="5" cm="1">
        <f t="array" ref="S391">MIN(IF((ContinuousStatsTable[GroupByKey]=ContinuousStatsTable[[#This Row],[GroupByKey]]),(ContinuousStatsTable[GroupByKey]=ContinuousStatsTable[[#This Row],[GroupByKey]])*ContinuousStatsTable[Average]))</f>
        <v>2</v>
      </c>
      <c r="T391" s="5" cm="1">
        <f t="array" ref="T391">MAX(IF((ContinuousStatsTable[GroupByKey]=ContinuousStatsTable[[#This Row],[GroupByKey]]),(ContinuousStatsTable[GroupByKey]=ContinuousStatsTable[[#This Row],[GroupByKey]])*ContinuousStatsTable[Average]))</f>
        <v>2</v>
      </c>
      <c r="U391" s="5">
        <f>IF((ContinuousStatsTable[[#This Row],[RepsRequested]]&gt;1),ContinuousStatsTable[[#This Row],[HalfWidth]],ContinuousStatsTable[[#This Row],[BatchMeansHalfWidth]])</f>
        <v>0</v>
      </c>
    </row>
    <row r="392" spans="1:21" x14ac:dyDescent="0.25">
      <c r="A392" t="s">
        <v>68</v>
      </c>
      <c r="B392" t="s">
        <v>70</v>
      </c>
      <c r="C392">
        <v>31</v>
      </c>
      <c r="D392" t="s">
        <v>79</v>
      </c>
      <c r="E392" t="s">
        <v>101</v>
      </c>
      <c r="F392" t="s">
        <v>81</v>
      </c>
      <c r="G392">
        <v>5.3864149116794402E-3</v>
      </c>
      <c r="H392">
        <v>2E+20</v>
      </c>
      <c r="I392">
        <v>0</v>
      </c>
      <c r="J392">
        <v>1</v>
      </c>
      <c r="K392">
        <v>0</v>
      </c>
      <c r="L392">
        <v>0</v>
      </c>
      <c r="M392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92" s="5" cm="1">
        <f t="array" ref="N392">MAX(IF((ProjectInfoTable[ProjectName]=ContinuousStatsTable[[#This Row],[ProjectName]]),(ProjectInfoTable[ProjectName]=ContinuousStatsTable[[#This Row],[ProjectName]])*ProjectInfoTable[NumberOfReplications]))</f>
        <v>50</v>
      </c>
      <c r="O392" s="5" cm="1">
        <f t="array" ref="O392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392" s="5" cm="1">
        <f t="array" ref="P392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392" s="5" cm="1">
        <f t="array" ref="Q392">MAX(IF((ProjectInfoTable[ProjectName]=ContinuousStatsTable[[#This Row],[ProjectName]]),(ProjectInfoTable[ProjectName]=ContinuousStatsTable[[#This Row],[ProjectName]])*ProjectInfoTable[ConfidenceInterval]))</f>
        <v>0.95</v>
      </c>
      <c r="R3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392" s="5" cm="1">
        <f t="array" ref="S392">MIN(IF((ContinuousStatsTable[GroupByKey]=ContinuousStatsTable[[#This Row],[GroupByKey]]),(ContinuousStatsTable[GroupByKey]=ContinuousStatsTable[[#This Row],[GroupByKey]])*ContinuousStatsTable[Average]))</f>
        <v>1.4504144806982299E-4</v>
      </c>
      <c r="T392" s="5" cm="1">
        <f t="array" ref="T392">MAX(IF((ContinuousStatsTable[GroupByKey]=ContinuousStatsTable[[#This Row],[GroupByKey]]),(ContinuousStatsTable[GroupByKey]=ContinuousStatsTable[[#This Row],[GroupByKey]])*ContinuousStatsTable[Average]))</f>
        <v>2.1326113129299901E-2</v>
      </c>
      <c r="U392" s="5">
        <f>IF((ContinuousStatsTable[[#This Row],[RepsRequested]]&gt;1),ContinuousStatsTable[[#This Row],[HalfWidth]],ContinuousStatsTable[[#This Row],[BatchMeansHalfWidth]])</f>
        <v>1.2980086891140777E-3</v>
      </c>
    </row>
    <row r="393" spans="1:21" x14ac:dyDescent="0.25">
      <c r="A393" t="s">
        <v>68</v>
      </c>
      <c r="B393" t="s">
        <v>70</v>
      </c>
      <c r="C393">
        <v>31</v>
      </c>
      <c r="D393" t="s">
        <v>84</v>
      </c>
      <c r="E393" t="s">
        <v>101</v>
      </c>
      <c r="F393" t="s">
        <v>81</v>
      </c>
      <c r="G393">
        <v>8.93724776080565E-2</v>
      </c>
      <c r="H393">
        <v>2E+20</v>
      </c>
      <c r="I393">
        <v>0</v>
      </c>
      <c r="J393">
        <v>2</v>
      </c>
      <c r="K393">
        <v>0</v>
      </c>
      <c r="L393">
        <v>0</v>
      </c>
      <c r="M393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93" s="5" cm="1">
        <f t="array" ref="N393">MAX(IF((ProjectInfoTable[ProjectName]=ContinuousStatsTable[[#This Row],[ProjectName]]),(ProjectInfoTable[ProjectName]=ContinuousStatsTable[[#This Row],[ProjectName]])*ProjectInfoTable[NumberOfReplications]))</f>
        <v>50</v>
      </c>
      <c r="O393" s="5" cm="1">
        <f t="array" ref="O393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393" s="5" cm="1">
        <f t="array" ref="P393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393" s="5" cm="1">
        <f t="array" ref="Q393">MAX(IF((ProjectInfoTable[ProjectName]=ContinuousStatsTable[[#This Row],[ProjectName]]),(ProjectInfoTable[ProjectName]=ContinuousStatsTable[[#This Row],[ProjectName]])*ProjectInfoTable[ConfidenceInterval]))</f>
        <v>0.95</v>
      </c>
      <c r="R3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393" s="5" cm="1">
        <f t="array" ref="S393">MIN(IF((ContinuousStatsTable[GroupByKey]=ContinuousStatsTable[[#This Row],[GroupByKey]]),(ContinuousStatsTable[GroupByKey]=ContinuousStatsTable[[#This Row],[GroupByKey]])*ContinuousStatsTable[Average]))</f>
        <v>2.9159454357356899E-2</v>
      </c>
      <c r="T393" s="5" cm="1">
        <f t="array" ref="T393">MAX(IF((ContinuousStatsTable[GroupByKey]=ContinuousStatsTable[[#This Row],[GroupByKey]]),(ContinuousStatsTable[GroupByKey]=ContinuousStatsTable[[#This Row],[GroupByKey]])*ContinuousStatsTable[Average]))</f>
        <v>0.14757504287835599</v>
      </c>
      <c r="U393" s="5">
        <f>IF((ContinuousStatsTable[[#This Row],[RepsRequested]]&gt;1),ContinuousStatsTable[[#This Row],[HalfWidth]],ContinuousStatsTable[[#This Row],[BatchMeansHalfWidth]])</f>
        <v>7.2842344795549423E-3</v>
      </c>
    </row>
    <row r="394" spans="1:21" x14ac:dyDescent="0.25">
      <c r="A394" t="s">
        <v>68</v>
      </c>
      <c r="B394" t="s">
        <v>70</v>
      </c>
      <c r="C394">
        <v>31</v>
      </c>
      <c r="D394" t="s">
        <v>85</v>
      </c>
      <c r="E394" t="s">
        <v>102</v>
      </c>
      <c r="F394" t="s">
        <v>87</v>
      </c>
      <c r="G394">
        <v>2.8146170001379098</v>
      </c>
      <c r="H394">
        <v>3E+20</v>
      </c>
      <c r="I394">
        <v>0</v>
      </c>
      <c r="J394">
        <v>6</v>
      </c>
      <c r="K394">
        <v>3</v>
      </c>
      <c r="L394">
        <v>0</v>
      </c>
      <c r="M394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94" s="5" cm="1">
        <f t="array" ref="N394">MAX(IF((ProjectInfoTable[ProjectName]=ContinuousStatsTable[[#This Row],[ProjectName]]),(ProjectInfoTable[ProjectName]=ContinuousStatsTable[[#This Row],[ProjectName]])*ProjectInfoTable[NumberOfReplications]))</f>
        <v>50</v>
      </c>
      <c r="O394" s="5" cm="1">
        <f t="array" ref="O394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394" s="5" cm="1">
        <f t="array" ref="P394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394" s="5" cm="1">
        <f t="array" ref="Q394">MAX(IF((ProjectInfoTable[ProjectName]=ContinuousStatsTable[[#This Row],[ProjectName]]),(ProjectInfoTable[ProjectName]=ContinuousStatsTable[[#This Row],[ProjectName]])*ProjectInfoTable[ConfidenceInterval]))</f>
        <v>0.95</v>
      </c>
      <c r="R3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394" s="5" cm="1">
        <f t="array" ref="S394">MIN(IF((ContinuousStatsTable[GroupByKey]=ContinuousStatsTable[[#This Row],[GroupByKey]]),(ContinuousStatsTable[GroupByKey]=ContinuousStatsTable[[#This Row],[GroupByKey]])*ContinuousStatsTable[Average]))</f>
        <v>2.5364145931977098</v>
      </c>
      <c r="T394" s="5" cm="1">
        <f t="array" ref="T394">MAX(IF((ContinuousStatsTable[GroupByKey]=ContinuousStatsTable[[#This Row],[GroupByKey]]),(ContinuousStatsTable[GroupByKey]=ContinuousStatsTable[[#This Row],[GroupByKey]])*ContinuousStatsTable[Average]))</f>
        <v>3.0583425338020498</v>
      </c>
      <c r="U394" s="5">
        <f>IF((ContinuousStatsTable[[#This Row],[RepsRequested]]&gt;1),ContinuousStatsTable[[#This Row],[HalfWidth]],ContinuousStatsTable[[#This Row],[BatchMeansHalfWidth]])</f>
        <v>3.1226073401865992E-2</v>
      </c>
    </row>
    <row r="395" spans="1:21" x14ac:dyDescent="0.25">
      <c r="A395" t="s">
        <v>68</v>
      </c>
      <c r="B395" t="s">
        <v>70</v>
      </c>
      <c r="C395">
        <v>31</v>
      </c>
      <c r="D395" t="s">
        <v>103</v>
      </c>
      <c r="E395" t="s">
        <v>104</v>
      </c>
      <c r="F395" t="s">
        <v>105</v>
      </c>
      <c r="G395">
        <v>0</v>
      </c>
      <c r="H395">
        <v>2E+20</v>
      </c>
      <c r="I395">
        <v>0</v>
      </c>
      <c r="J395">
        <v>0</v>
      </c>
      <c r="K395">
        <v>0</v>
      </c>
      <c r="L395">
        <v>0</v>
      </c>
      <c r="M395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95" s="5" cm="1">
        <f t="array" ref="N395">MAX(IF((ProjectInfoTable[ProjectName]=ContinuousStatsTable[[#This Row],[ProjectName]]),(ProjectInfoTable[ProjectName]=ContinuousStatsTable[[#This Row],[ProjectName]])*ProjectInfoTable[NumberOfReplications]))</f>
        <v>50</v>
      </c>
      <c r="O395" s="5" cm="1">
        <f t="array" ref="O395">IFERROR(AVERAGE(IF((ContinuousStatsTable[GroupByKey]=ContinuousStatsTable[[#This Row],[GroupByKey]]),(ContinuousStatsTable[GroupByKey]=ContinuousStatsTable[[#This Row],[GroupByKey]])*ContinuousStatsTable[Average])),0)</f>
        <v>0</v>
      </c>
      <c r="P395" s="5" cm="1">
        <f t="array" ref="P395">IFERROR(_xlfn.STDEV.S(IF((ContinuousStatsTable[GroupByKey]=ContinuousStatsTable[[#This Row],[GroupByKey]]),(ContinuousStatsTable[GroupByKey]=ContinuousStatsTable[[#This Row],[GroupByKey]])*ContinuousStatsTable[Average])),0)</f>
        <v>0</v>
      </c>
      <c r="Q395" s="5" cm="1">
        <f t="array" ref="Q395">MAX(IF((ProjectInfoTable[ProjectName]=ContinuousStatsTable[[#This Row],[ProjectName]]),(ProjectInfoTable[ProjectName]=ContinuousStatsTable[[#This Row],[ProjectName]])*ProjectInfoTable[ConfidenceInterval]))</f>
        <v>0.95</v>
      </c>
      <c r="R3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5" s="5" cm="1">
        <f t="array" ref="S395">MIN(IF((ContinuousStatsTable[GroupByKey]=ContinuousStatsTable[[#This Row],[GroupByKey]]),(ContinuousStatsTable[GroupByKey]=ContinuousStatsTable[[#This Row],[GroupByKey]])*ContinuousStatsTable[Average]))</f>
        <v>0</v>
      </c>
      <c r="T395" s="5" cm="1">
        <f t="array" ref="T395">MAX(IF((ContinuousStatsTable[GroupByKey]=ContinuousStatsTable[[#This Row],[GroupByKey]]),(ContinuousStatsTable[GroupByKey]=ContinuousStatsTable[[#This Row],[GroupByKey]])*ContinuousStatsTable[Average]))</f>
        <v>0</v>
      </c>
      <c r="U395" s="5">
        <f>IF((ContinuousStatsTable[[#This Row],[RepsRequested]]&gt;1),ContinuousStatsTable[[#This Row],[HalfWidth]],ContinuousStatsTable[[#This Row],[BatchMeansHalfWidth]])</f>
        <v>0</v>
      </c>
    </row>
    <row r="396" spans="1:21" x14ac:dyDescent="0.25">
      <c r="A396" t="s">
        <v>68</v>
      </c>
      <c r="B396" t="s">
        <v>70</v>
      </c>
      <c r="C396">
        <v>31</v>
      </c>
      <c r="D396" t="s">
        <v>103</v>
      </c>
      <c r="E396" t="s">
        <v>106</v>
      </c>
      <c r="F396" t="s">
        <v>105</v>
      </c>
      <c r="G396">
        <v>0</v>
      </c>
      <c r="H396">
        <v>2E+20</v>
      </c>
      <c r="I396">
        <v>0</v>
      </c>
      <c r="J396">
        <v>0</v>
      </c>
      <c r="K396">
        <v>0</v>
      </c>
      <c r="L396">
        <v>0</v>
      </c>
      <c r="M39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96" s="5" cm="1">
        <f t="array" ref="N396">MAX(IF((ProjectInfoTable[ProjectName]=ContinuousStatsTable[[#This Row],[ProjectName]]),(ProjectInfoTable[ProjectName]=ContinuousStatsTable[[#This Row],[ProjectName]])*ProjectInfoTable[NumberOfReplications]))</f>
        <v>50</v>
      </c>
      <c r="O396" s="5" cm="1">
        <f t="array" ref="O396">IFERROR(AVERAGE(IF((ContinuousStatsTable[GroupByKey]=ContinuousStatsTable[[#This Row],[GroupByKey]]),(ContinuousStatsTable[GroupByKey]=ContinuousStatsTable[[#This Row],[GroupByKey]])*ContinuousStatsTable[Average])),0)</f>
        <v>0</v>
      </c>
      <c r="P396" s="5" cm="1">
        <f t="array" ref="P396">IFERROR(_xlfn.STDEV.S(IF((ContinuousStatsTable[GroupByKey]=ContinuousStatsTable[[#This Row],[GroupByKey]]),(ContinuousStatsTable[GroupByKey]=ContinuousStatsTable[[#This Row],[GroupByKey]])*ContinuousStatsTable[Average])),0)</f>
        <v>0</v>
      </c>
      <c r="Q396" s="5" cm="1">
        <f t="array" ref="Q396">MAX(IF((ProjectInfoTable[ProjectName]=ContinuousStatsTable[[#This Row],[ProjectName]]),(ProjectInfoTable[ProjectName]=ContinuousStatsTable[[#This Row],[ProjectName]])*ProjectInfoTable[ConfidenceInterval]))</f>
        <v>0.95</v>
      </c>
      <c r="R3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6" s="5" cm="1">
        <f t="array" ref="S396">MIN(IF((ContinuousStatsTable[GroupByKey]=ContinuousStatsTable[[#This Row],[GroupByKey]]),(ContinuousStatsTable[GroupByKey]=ContinuousStatsTable[[#This Row],[GroupByKey]])*ContinuousStatsTable[Average]))</f>
        <v>0</v>
      </c>
      <c r="T396" s="5" cm="1">
        <f t="array" ref="T396">MAX(IF((ContinuousStatsTable[GroupByKey]=ContinuousStatsTable[[#This Row],[GroupByKey]]),(ContinuousStatsTable[GroupByKey]=ContinuousStatsTable[[#This Row],[GroupByKey]])*ContinuousStatsTable[Average]))</f>
        <v>0</v>
      </c>
      <c r="U396" s="5">
        <f>IF((ContinuousStatsTable[[#This Row],[RepsRequested]]&gt;1),ContinuousStatsTable[[#This Row],[HalfWidth]],ContinuousStatsTable[[#This Row],[BatchMeansHalfWidth]])</f>
        <v>0</v>
      </c>
    </row>
    <row r="397" spans="1:21" x14ac:dyDescent="0.25">
      <c r="A397" t="s">
        <v>68</v>
      </c>
      <c r="B397" t="s">
        <v>70</v>
      </c>
      <c r="C397">
        <v>31</v>
      </c>
      <c r="D397" t="s">
        <v>103</v>
      </c>
      <c r="E397" t="s">
        <v>107</v>
      </c>
      <c r="F397" t="s">
        <v>105</v>
      </c>
      <c r="G397">
        <v>1</v>
      </c>
      <c r="H397">
        <v>2E+20</v>
      </c>
      <c r="I397">
        <v>1</v>
      </c>
      <c r="J397">
        <v>1</v>
      </c>
      <c r="K397">
        <v>1</v>
      </c>
      <c r="L397">
        <v>0</v>
      </c>
      <c r="M39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97" s="5" cm="1">
        <f t="array" ref="N397">MAX(IF((ProjectInfoTable[ProjectName]=ContinuousStatsTable[[#This Row],[ProjectName]]),(ProjectInfoTable[ProjectName]=ContinuousStatsTable[[#This Row],[ProjectName]])*ProjectInfoTable[NumberOfReplications]))</f>
        <v>50</v>
      </c>
      <c r="O397" s="5" cm="1">
        <f t="array" ref="O397">IFERROR(AVERAGE(IF((ContinuousStatsTable[GroupByKey]=ContinuousStatsTable[[#This Row],[GroupByKey]]),(ContinuousStatsTable[GroupByKey]=ContinuousStatsTable[[#This Row],[GroupByKey]])*ContinuousStatsTable[Average])),0)</f>
        <v>1</v>
      </c>
      <c r="P397" s="5" cm="1">
        <f t="array" ref="P397">IFERROR(_xlfn.STDEV.S(IF((ContinuousStatsTable[GroupByKey]=ContinuousStatsTable[[#This Row],[GroupByKey]]),(ContinuousStatsTable[GroupByKey]=ContinuousStatsTable[[#This Row],[GroupByKey]])*ContinuousStatsTable[Average])),0)</f>
        <v>0</v>
      </c>
      <c r="Q397" s="5" cm="1">
        <f t="array" ref="Q397">MAX(IF((ProjectInfoTable[ProjectName]=ContinuousStatsTable[[#This Row],[ProjectName]]),(ProjectInfoTable[ProjectName]=ContinuousStatsTable[[#This Row],[ProjectName]])*ProjectInfoTable[ConfidenceInterval]))</f>
        <v>0.95</v>
      </c>
      <c r="R3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7" s="5" cm="1">
        <f t="array" ref="S397">MIN(IF((ContinuousStatsTable[GroupByKey]=ContinuousStatsTable[[#This Row],[GroupByKey]]),(ContinuousStatsTable[GroupByKey]=ContinuousStatsTable[[#This Row],[GroupByKey]])*ContinuousStatsTable[Average]))</f>
        <v>1</v>
      </c>
      <c r="T397" s="5" cm="1">
        <f t="array" ref="T397">MAX(IF((ContinuousStatsTable[GroupByKey]=ContinuousStatsTable[[#This Row],[GroupByKey]]),(ContinuousStatsTable[GroupByKey]=ContinuousStatsTable[[#This Row],[GroupByKey]])*ContinuousStatsTable[Average]))</f>
        <v>1</v>
      </c>
      <c r="U397" s="5">
        <f>IF((ContinuousStatsTable[[#This Row],[RepsRequested]]&gt;1),ContinuousStatsTable[[#This Row],[HalfWidth]],ContinuousStatsTable[[#This Row],[BatchMeansHalfWidth]])</f>
        <v>0</v>
      </c>
    </row>
    <row r="398" spans="1:21" x14ac:dyDescent="0.25">
      <c r="A398" t="s">
        <v>68</v>
      </c>
      <c r="B398" t="s">
        <v>70</v>
      </c>
      <c r="C398">
        <v>31</v>
      </c>
      <c r="D398" t="s">
        <v>108</v>
      </c>
      <c r="E398" t="s">
        <v>104</v>
      </c>
      <c r="F398" t="s">
        <v>105</v>
      </c>
      <c r="G398">
        <v>0.84516931201551104</v>
      </c>
      <c r="H398">
        <v>3E+20</v>
      </c>
      <c r="I398">
        <v>0</v>
      </c>
      <c r="J398">
        <v>1</v>
      </c>
      <c r="K398">
        <v>1</v>
      </c>
      <c r="L398">
        <v>0</v>
      </c>
      <c r="M39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98" s="5" cm="1">
        <f t="array" ref="N398">MAX(IF((ProjectInfoTable[ProjectName]=ContinuousStatsTable[[#This Row],[ProjectName]]),(ProjectInfoTable[ProjectName]=ContinuousStatsTable[[#This Row],[ProjectName]])*ProjectInfoTable[NumberOfReplications]))</f>
        <v>50</v>
      </c>
      <c r="O398" s="5" cm="1">
        <f t="array" ref="O398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398" s="5" cm="1">
        <f t="array" ref="P398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398" s="5" cm="1">
        <f t="array" ref="Q398">MAX(IF((ProjectInfoTable[ProjectName]=ContinuousStatsTable[[#This Row],[ProjectName]]),(ProjectInfoTable[ProjectName]=ContinuousStatsTable[[#This Row],[ProjectName]])*ProjectInfoTable[ConfidenceInterval]))</f>
        <v>0.95</v>
      </c>
      <c r="R3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398" s="5" cm="1">
        <f t="array" ref="S398">MIN(IF((ContinuousStatsTable[GroupByKey]=ContinuousStatsTable[[#This Row],[GroupByKey]]),(ContinuousStatsTable[GroupByKey]=ContinuousStatsTable[[#This Row],[GroupByKey]])*ContinuousStatsTable[Average]))</f>
        <v>0.79765986915169196</v>
      </c>
      <c r="T398" s="5" cm="1">
        <f t="array" ref="T398">MAX(IF((ContinuousStatsTable[GroupByKey]=ContinuousStatsTable[[#This Row],[GroupByKey]]),(ContinuousStatsTable[GroupByKey]=ContinuousStatsTable[[#This Row],[GroupByKey]])*ContinuousStatsTable[Average]))</f>
        <v>0.86520865024807903</v>
      </c>
      <c r="U398" s="5">
        <f>IF((ContinuousStatsTable[[#This Row],[RepsRequested]]&gt;1),ContinuousStatsTable[[#This Row],[HalfWidth]],ContinuousStatsTable[[#This Row],[BatchMeansHalfWidth]])</f>
        <v>4.6132915210358458E-3</v>
      </c>
    </row>
    <row r="399" spans="1:21" x14ac:dyDescent="0.25">
      <c r="A399" t="s">
        <v>68</v>
      </c>
      <c r="B399" t="s">
        <v>70</v>
      </c>
      <c r="C399">
        <v>31</v>
      </c>
      <c r="D399" t="s">
        <v>108</v>
      </c>
      <c r="E399" t="s">
        <v>106</v>
      </c>
      <c r="F399" t="s">
        <v>105</v>
      </c>
      <c r="G399">
        <v>2.5355079360465398</v>
      </c>
      <c r="H399">
        <v>3E+20</v>
      </c>
      <c r="I399">
        <v>0</v>
      </c>
      <c r="J399">
        <v>3</v>
      </c>
      <c r="K399">
        <v>3</v>
      </c>
      <c r="L399">
        <v>0</v>
      </c>
      <c r="M39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99" s="5" cm="1">
        <f t="array" ref="N399">MAX(IF((ProjectInfoTable[ProjectName]=ContinuousStatsTable[[#This Row],[ProjectName]]),(ProjectInfoTable[ProjectName]=ContinuousStatsTable[[#This Row],[ProjectName]])*ProjectInfoTable[NumberOfReplications]))</f>
        <v>50</v>
      </c>
      <c r="O399" s="5" cm="1">
        <f t="array" ref="O399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399" s="5" cm="1">
        <f t="array" ref="P399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399" s="5" cm="1">
        <f t="array" ref="Q399">MAX(IF((ProjectInfoTable[ProjectName]=ContinuousStatsTable[[#This Row],[ProjectName]]),(ProjectInfoTable[ProjectName]=ContinuousStatsTable[[#This Row],[ProjectName]])*ProjectInfoTable[ConfidenceInterval]))</f>
        <v>0.95</v>
      </c>
      <c r="R3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399" s="5" cm="1">
        <f t="array" ref="S399">MIN(IF((ContinuousStatsTable[GroupByKey]=ContinuousStatsTable[[#This Row],[GroupByKey]]),(ContinuousStatsTable[GroupByKey]=ContinuousStatsTable[[#This Row],[GroupByKey]])*ContinuousStatsTable[Average]))</f>
        <v>2.39297960745508</v>
      </c>
      <c r="T399" s="5" cm="1">
        <f t="array" ref="T399">MAX(IF((ContinuousStatsTable[GroupByKey]=ContinuousStatsTable[[#This Row],[GroupByKey]]),(ContinuousStatsTable[GroupByKey]=ContinuousStatsTable[[#This Row],[GroupByKey]])*ContinuousStatsTable[Average]))</f>
        <v>2.5956259507442399</v>
      </c>
      <c r="U399" s="5">
        <f>IF((ContinuousStatsTable[[#This Row],[RepsRequested]]&gt;1),ContinuousStatsTable[[#This Row],[HalfWidth]],ContinuousStatsTable[[#This Row],[BatchMeansHalfWidth]])</f>
        <v>1.3839874563107367E-2</v>
      </c>
    </row>
    <row r="400" spans="1:21" x14ac:dyDescent="0.25">
      <c r="A400" t="s">
        <v>68</v>
      </c>
      <c r="B400" t="s">
        <v>70</v>
      </c>
      <c r="C400">
        <v>31</v>
      </c>
      <c r="D400" t="s">
        <v>108</v>
      </c>
      <c r="E400" t="s">
        <v>107</v>
      </c>
      <c r="F400" t="s">
        <v>105</v>
      </c>
      <c r="G400">
        <v>3</v>
      </c>
      <c r="H400">
        <v>2E+20</v>
      </c>
      <c r="I400">
        <v>3</v>
      </c>
      <c r="J400">
        <v>3</v>
      </c>
      <c r="K400">
        <v>3</v>
      </c>
      <c r="L400">
        <v>0</v>
      </c>
      <c r="M40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00" s="5" cm="1">
        <f t="array" ref="N400">MAX(IF((ProjectInfoTable[ProjectName]=ContinuousStatsTable[[#This Row],[ProjectName]]),(ProjectInfoTable[ProjectName]=ContinuousStatsTable[[#This Row],[ProjectName]])*ProjectInfoTable[NumberOfReplications]))</f>
        <v>50</v>
      </c>
      <c r="O400" s="5" cm="1">
        <f t="array" ref="O400">IFERROR(AVERAGE(IF((ContinuousStatsTable[GroupByKey]=ContinuousStatsTable[[#This Row],[GroupByKey]]),(ContinuousStatsTable[GroupByKey]=ContinuousStatsTable[[#This Row],[GroupByKey]])*ContinuousStatsTable[Average])),0)</f>
        <v>3</v>
      </c>
      <c r="P400" s="5" cm="1">
        <f t="array" ref="P400">IFERROR(_xlfn.STDEV.S(IF((ContinuousStatsTable[GroupByKey]=ContinuousStatsTable[[#This Row],[GroupByKey]]),(ContinuousStatsTable[GroupByKey]=ContinuousStatsTable[[#This Row],[GroupByKey]])*ContinuousStatsTable[Average])),0)</f>
        <v>0</v>
      </c>
      <c r="Q400" s="5" cm="1">
        <f t="array" ref="Q400">MAX(IF((ProjectInfoTable[ProjectName]=ContinuousStatsTable[[#This Row],[ProjectName]]),(ProjectInfoTable[ProjectName]=ContinuousStatsTable[[#This Row],[ProjectName]])*ProjectInfoTable[ConfidenceInterval]))</f>
        <v>0.95</v>
      </c>
      <c r="R4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0" s="5" cm="1">
        <f t="array" ref="S400">MIN(IF((ContinuousStatsTable[GroupByKey]=ContinuousStatsTable[[#This Row],[GroupByKey]]),(ContinuousStatsTable[GroupByKey]=ContinuousStatsTable[[#This Row],[GroupByKey]])*ContinuousStatsTable[Average]))</f>
        <v>3</v>
      </c>
      <c r="T400" s="5" cm="1">
        <f t="array" ref="T400">MAX(IF((ContinuousStatsTable[GroupByKey]=ContinuousStatsTable[[#This Row],[GroupByKey]]),(ContinuousStatsTable[GroupByKey]=ContinuousStatsTable[[#This Row],[GroupByKey]])*ContinuousStatsTable[Average]))</f>
        <v>3</v>
      </c>
      <c r="U400" s="5">
        <f>IF((ContinuousStatsTable[[#This Row],[RepsRequested]]&gt;1),ContinuousStatsTable[[#This Row],[HalfWidth]],ContinuousStatsTable[[#This Row],[BatchMeansHalfWidth]])</f>
        <v>0</v>
      </c>
    </row>
    <row r="401" spans="1:21" x14ac:dyDescent="0.25">
      <c r="A401" t="s">
        <v>68</v>
      </c>
      <c r="B401" t="s">
        <v>70</v>
      </c>
      <c r="C401">
        <v>31</v>
      </c>
      <c r="D401" t="s">
        <v>100</v>
      </c>
      <c r="E401" t="s">
        <v>101</v>
      </c>
      <c r="F401" t="s">
        <v>81</v>
      </c>
      <c r="G401">
        <v>0.184350171571635</v>
      </c>
      <c r="H401">
        <v>2E+20</v>
      </c>
      <c r="I401">
        <v>0</v>
      </c>
      <c r="J401">
        <v>2</v>
      </c>
      <c r="K401">
        <v>0</v>
      </c>
      <c r="L401">
        <v>0</v>
      </c>
      <c r="M401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01" s="5" cm="1">
        <f t="array" ref="N401">MAX(IF((ProjectInfoTable[ProjectName]=ContinuousStatsTable[[#This Row],[ProjectName]]),(ProjectInfoTable[ProjectName]=ContinuousStatsTable[[#This Row],[ProjectName]])*ProjectInfoTable[NumberOfReplications]))</f>
        <v>50</v>
      </c>
      <c r="O401" s="5" cm="1">
        <f t="array" ref="O401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401" s="5" cm="1">
        <f t="array" ref="P401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401" s="5" cm="1">
        <f t="array" ref="Q401">MAX(IF((ProjectInfoTable[ProjectName]=ContinuousStatsTable[[#This Row],[ProjectName]]),(ProjectInfoTable[ProjectName]=ContinuousStatsTable[[#This Row],[ProjectName]])*ProjectInfoTable[ConfidenceInterval]))</f>
        <v>0.95</v>
      </c>
      <c r="R4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401" s="5" cm="1">
        <f t="array" ref="S401">MIN(IF((ContinuousStatsTable[GroupByKey]=ContinuousStatsTable[[#This Row],[GroupByKey]]),(ContinuousStatsTable[GroupByKey]=ContinuousStatsTable[[#This Row],[GroupByKey]])*ContinuousStatsTable[Average]))</f>
        <v>9.9137644846310199E-2</v>
      </c>
      <c r="T401" s="5" cm="1">
        <f t="array" ref="T401">MAX(IF((ContinuousStatsTable[GroupByKey]=ContinuousStatsTable[[#This Row],[GroupByKey]]),(ContinuousStatsTable[GroupByKey]=ContinuousStatsTable[[#This Row],[GroupByKey]])*ContinuousStatsTable[Average]))</f>
        <v>0.36895369110857401</v>
      </c>
      <c r="U401" s="5">
        <f>IF((ContinuousStatsTable[[#This Row],[RepsRequested]]&gt;1),ContinuousStatsTable[[#This Row],[HalfWidth]],ContinuousStatsTable[[#This Row],[BatchMeansHalfWidth]])</f>
        <v>1.3334817194682118E-2</v>
      </c>
    </row>
    <row r="402" spans="1:21" x14ac:dyDescent="0.25">
      <c r="A402" t="s">
        <v>68</v>
      </c>
      <c r="B402" t="s">
        <v>70</v>
      </c>
      <c r="C402">
        <v>31</v>
      </c>
      <c r="D402" t="s">
        <v>109</v>
      </c>
      <c r="E402" t="s">
        <v>104</v>
      </c>
      <c r="F402" t="s">
        <v>105</v>
      </c>
      <c r="G402">
        <v>0.77947578199465595</v>
      </c>
      <c r="H402">
        <v>4.2579253727861803E-2</v>
      </c>
      <c r="I402">
        <v>0</v>
      </c>
      <c r="J402">
        <v>1</v>
      </c>
      <c r="K402">
        <v>1</v>
      </c>
      <c r="L402">
        <v>0</v>
      </c>
      <c r="M402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02" s="5" cm="1">
        <f t="array" ref="N402">MAX(IF((ProjectInfoTable[ProjectName]=ContinuousStatsTable[[#This Row],[ProjectName]]),(ProjectInfoTable[ProjectName]=ContinuousStatsTable[[#This Row],[ProjectName]])*ProjectInfoTable[NumberOfReplications]))</f>
        <v>50</v>
      </c>
      <c r="O402" s="5" cm="1">
        <f t="array" ref="O402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402" s="5" cm="1">
        <f t="array" ref="P402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402" s="5" cm="1">
        <f t="array" ref="Q402">MAX(IF((ProjectInfoTable[ProjectName]=ContinuousStatsTable[[#This Row],[ProjectName]]),(ProjectInfoTable[ProjectName]=ContinuousStatsTable[[#This Row],[ProjectName]])*ProjectInfoTable[ConfidenceInterval]))</f>
        <v>0.95</v>
      </c>
      <c r="R4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402" s="5" cm="1">
        <f t="array" ref="S402">MIN(IF((ContinuousStatsTable[GroupByKey]=ContinuousStatsTable[[#This Row],[GroupByKey]]),(ContinuousStatsTable[GroupByKey]=ContinuousStatsTable[[#This Row],[GroupByKey]])*ContinuousStatsTable[Average]))</f>
        <v>0.75076558501961799</v>
      </c>
      <c r="T402" s="5" cm="1">
        <f t="array" ref="T402">MAX(IF((ContinuousStatsTable[GroupByKey]=ContinuousStatsTable[[#This Row],[GroupByKey]]),(ContinuousStatsTable[GroupByKey]=ContinuousStatsTable[[#This Row],[GroupByKey]])*ContinuousStatsTable[Average]))</f>
        <v>0.80927528725051701</v>
      </c>
      <c r="U402" s="5">
        <f>IF((ContinuousStatsTable[[#This Row],[RepsRequested]]&gt;1),ContinuousStatsTable[[#This Row],[HalfWidth]],ContinuousStatsTable[[#This Row],[BatchMeansHalfWidth]])</f>
        <v>4.4075088480020263E-3</v>
      </c>
    </row>
    <row r="403" spans="1:21" x14ac:dyDescent="0.25">
      <c r="A403" t="s">
        <v>68</v>
      </c>
      <c r="B403" t="s">
        <v>70</v>
      </c>
      <c r="C403">
        <v>31</v>
      </c>
      <c r="D403" t="s">
        <v>109</v>
      </c>
      <c r="E403" t="s">
        <v>106</v>
      </c>
      <c r="F403" t="s">
        <v>105</v>
      </c>
      <c r="G403">
        <v>1.5589515639893099</v>
      </c>
      <c r="H403">
        <v>8.5158507455723703E-2</v>
      </c>
      <c r="I403">
        <v>0</v>
      </c>
      <c r="J403">
        <v>2</v>
      </c>
      <c r="K403">
        <v>2</v>
      </c>
      <c r="L403">
        <v>0</v>
      </c>
      <c r="M403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03" s="5" cm="1">
        <f t="array" ref="N403">MAX(IF((ProjectInfoTable[ProjectName]=ContinuousStatsTable[[#This Row],[ProjectName]]),(ProjectInfoTable[ProjectName]=ContinuousStatsTable[[#This Row],[ProjectName]])*ProjectInfoTable[NumberOfReplications]))</f>
        <v>50</v>
      </c>
      <c r="O403" s="5" cm="1">
        <f t="array" ref="O403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403" s="5" cm="1">
        <f t="array" ref="P403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403" s="5" cm="1">
        <f t="array" ref="Q403">MAX(IF((ProjectInfoTable[ProjectName]=ContinuousStatsTable[[#This Row],[ProjectName]]),(ProjectInfoTable[ProjectName]=ContinuousStatsTable[[#This Row],[ProjectName]])*ProjectInfoTable[ConfidenceInterval]))</f>
        <v>0.95</v>
      </c>
      <c r="R4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403" s="5" cm="1">
        <f t="array" ref="S403">MIN(IF((ContinuousStatsTable[GroupByKey]=ContinuousStatsTable[[#This Row],[GroupByKey]]),(ContinuousStatsTable[GroupByKey]=ContinuousStatsTable[[#This Row],[GroupByKey]])*ContinuousStatsTable[Average]))</f>
        <v>1.50153117003924</v>
      </c>
      <c r="T403" s="5" cm="1">
        <f t="array" ref="T403">MAX(IF((ContinuousStatsTable[GroupByKey]=ContinuousStatsTable[[#This Row],[GroupByKey]]),(ContinuousStatsTable[GroupByKey]=ContinuousStatsTable[[#This Row],[GroupByKey]])*ContinuousStatsTable[Average]))</f>
        <v>1.61855057450103</v>
      </c>
      <c r="U403" s="5">
        <f>IF((ContinuousStatsTable[[#This Row],[RepsRequested]]&gt;1),ContinuousStatsTable[[#This Row],[HalfWidth]],ContinuousStatsTable[[#This Row],[BatchMeansHalfWidth]])</f>
        <v>8.8150176960040336E-3</v>
      </c>
    </row>
    <row r="404" spans="1:21" x14ac:dyDescent="0.25">
      <c r="A404" t="s">
        <v>68</v>
      </c>
      <c r="B404" t="s">
        <v>70</v>
      </c>
      <c r="C404">
        <v>31</v>
      </c>
      <c r="D404" t="s">
        <v>109</v>
      </c>
      <c r="E404" t="s">
        <v>107</v>
      </c>
      <c r="F404" t="s">
        <v>105</v>
      </c>
      <c r="G404">
        <v>2</v>
      </c>
      <c r="H404">
        <v>2E+20</v>
      </c>
      <c r="I404">
        <v>2</v>
      </c>
      <c r="J404">
        <v>2</v>
      </c>
      <c r="K404">
        <v>2</v>
      </c>
      <c r="L404">
        <v>0</v>
      </c>
      <c r="M404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04" s="5" cm="1">
        <f t="array" ref="N404">MAX(IF((ProjectInfoTable[ProjectName]=ContinuousStatsTable[[#This Row],[ProjectName]]),(ProjectInfoTable[ProjectName]=ContinuousStatsTable[[#This Row],[ProjectName]])*ProjectInfoTable[NumberOfReplications]))</f>
        <v>50</v>
      </c>
      <c r="O404" s="5" cm="1">
        <f t="array" ref="O404">IFERROR(AVERAGE(IF((ContinuousStatsTable[GroupByKey]=ContinuousStatsTable[[#This Row],[GroupByKey]]),(ContinuousStatsTable[GroupByKey]=ContinuousStatsTable[[#This Row],[GroupByKey]])*ContinuousStatsTable[Average])),0)</f>
        <v>2</v>
      </c>
      <c r="P404" s="5" cm="1">
        <f t="array" ref="P404">IFERROR(_xlfn.STDEV.S(IF((ContinuousStatsTable[GroupByKey]=ContinuousStatsTable[[#This Row],[GroupByKey]]),(ContinuousStatsTable[GroupByKey]=ContinuousStatsTable[[#This Row],[GroupByKey]])*ContinuousStatsTable[Average])),0)</f>
        <v>0</v>
      </c>
      <c r="Q404" s="5" cm="1">
        <f t="array" ref="Q404">MAX(IF((ProjectInfoTable[ProjectName]=ContinuousStatsTable[[#This Row],[ProjectName]]),(ProjectInfoTable[ProjectName]=ContinuousStatsTable[[#This Row],[ProjectName]])*ProjectInfoTable[ConfidenceInterval]))</f>
        <v>0.95</v>
      </c>
      <c r="R4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4" s="5" cm="1">
        <f t="array" ref="S404">MIN(IF((ContinuousStatsTable[GroupByKey]=ContinuousStatsTable[[#This Row],[GroupByKey]]),(ContinuousStatsTable[GroupByKey]=ContinuousStatsTable[[#This Row],[GroupByKey]])*ContinuousStatsTable[Average]))</f>
        <v>2</v>
      </c>
      <c r="T404" s="5" cm="1">
        <f t="array" ref="T404">MAX(IF((ContinuousStatsTable[GroupByKey]=ContinuousStatsTable[[#This Row],[GroupByKey]]),(ContinuousStatsTable[GroupByKey]=ContinuousStatsTable[[#This Row],[GroupByKey]])*ContinuousStatsTable[Average]))</f>
        <v>2</v>
      </c>
      <c r="U404" s="5">
        <f>IF((ContinuousStatsTable[[#This Row],[RepsRequested]]&gt;1),ContinuousStatsTable[[#This Row],[HalfWidth]],ContinuousStatsTable[[#This Row],[BatchMeansHalfWidth]])</f>
        <v>0</v>
      </c>
    </row>
    <row r="405" spans="1:21" x14ac:dyDescent="0.25">
      <c r="A405" t="s">
        <v>68</v>
      </c>
      <c r="B405" t="s">
        <v>70</v>
      </c>
      <c r="C405">
        <v>32</v>
      </c>
      <c r="D405" t="s">
        <v>79</v>
      </c>
      <c r="E405" t="s">
        <v>101</v>
      </c>
      <c r="F405" t="s">
        <v>81</v>
      </c>
      <c r="G405">
        <v>6.7829852842501903E-3</v>
      </c>
      <c r="H405">
        <v>2E+20</v>
      </c>
      <c r="I405">
        <v>0</v>
      </c>
      <c r="J405">
        <v>1</v>
      </c>
      <c r="K405">
        <v>0</v>
      </c>
      <c r="L405">
        <v>0</v>
      </c>
      <c r="M405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05" s="5" cm="1">
        <f t="array" ref="N405">MAX(IF((ProjectInfoTable[ProjectName]=ContinuousStatsTable[[#This Row],[ProjectName]]),(ProjectInfoTable[ProjectName]=ContinuousStatsTable[[#This Row],[ProjectName]])*ProjectInfoTable[NumberOfReplications]))</f>
        <v>50</v>
      </c>
      <c r="O405" s="5" cm="1">
        <f t="array" ref="O405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405" s="5" cm="1">
        <f t="array" ref="P405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405" s="5" cm="1">
        <f t="array" ref="Q405">MAX(IF((ProjectInfoTable[ProjectName]=ContinuousStatsTable[[#This Row],[ProjectName]]),(ProjectInfoTable[ProjectName]=ContinuousStatsTable[[#This Row],[ProjectName]])*ProjectInfoTable[ConfidenceInterval]))</f>
        <v>0.95</v>
      </c>
      <c r="R4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405" s="5" cm="1">
        <f t="array" ref="S405">MIN(IF((ContinuousStatsTable[GroupByKey]=ContinuousStatsTable[[#This Row],[GroupByKey]]),(ContinuousStatsTable[GroupByKey]=ContinuousStatsTable[[#This Row],[GroupByKey]])*ContinuousStatsTable[Average]))</f>
        <v>1.4504144806982299E-4</v>
      </c>
      <c r="T405" s="5" cm="1">
        <f t="array" ref="T405">MAX(IF((ContinuousStatsTable[GroupByKey]=ContinuousStatsTable[[#This Row],[GroupByKey]]),(ContinuousStatsTable[GroupByKey]=ContinuousStatsTable[[#This Row],[GroupByKey]])*ContinuousStatsTable[Average]))</f>
        <v>2.1326113129299901E-2</v>
      </c>
      <c r="U405" s="5">
        <f>IF((ContinuousStatsTable[[#This Row],[RepsRequested]]&gt;1),ContinuousStatsTable[[#This Row],[HalfWidth]],ContinuousStatsTable[[#This Row],[BatchMeansHalfWidth]])</f>
        <v>1.2980086891140777E-3</v>
      </c>
    </row>
    <row r="406" spans="1:21" x14ac:dyDescent="0.25">
      <c r="A406" t="s">
        <v>68</v>
      </c>
      <c r="B406" t="s">
        <v>70</v>
      </c>
      <c r="C406">
        <v>32</v>
      </c>
      <c r="D406" t="s">
        <v>84</v>
      </c>
      <c r="E406" t="s">
        <v>101</v>
      </c>
      <c r="F406" t="s">
        <v>81</v>
      </c>
      <c r="G406">
        <v>6.6277414166017401E-2</v>
      </c>
      <c r="H406">
        <v>2E+20</v>
      </c>
      <c r="I406">
        <v>0</v>
      </c>
      <c r="J406">
        <v>2</v>
      </c>
      <c r="K406">
        <v>0</v>
      </c>
      <c r="L406">
        <v>0</v>
      </c>
      <c r="M406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06" s="5" cm="1">
        <f t="array" ref="N406">MAX(IF((ProjectInfoTable[ProjectName]=ContinuousStatsTable[[#This Row],[ProjectName]]),(ProjectInfoTable[ProjectName]=ContinuousStatsTable[[#This Row],[ProjectName]])*ProjectInfoTable[NumberOfReplications]))</f>
        <v>50</v>
      </c>
      <c r="O406" s="5" cm="1">
        <f t="array" ref="O406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406" s="5" cm="1">
        <f t="array" ref="P406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406" s="5" cm="1">
        <f t="array" ref="Q406">MAX(IF((ProjectInfoTable[ProjectName]=ContinuousStatsTable[[#This Row],[ProjectName]]),(ProjectInfoTable[ProjectName]=ContinuousStatsTable[[#This Row],[ProjectName]])*ProjectInfoTable[ConfidenceInterval]))</f>
        <v>0.95</v>
      </c>
      <c r="R4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406" s="5" cm="1">
        <f t="array" ref="S406">MIN(IF((ContinuousStatsTable[GroupByKey]=ContinuousStatsTable[[#This Row],[GroupByKey]]),(ContinuousStatsTable[GroupByKey]=ContinuousStatsTable[[#This Row],[GroupByKey]])*ContinuousStatsTable[Average]))</f>
        <v>2.9159454357356899E-2</v>
      </c>
      <c r="T406" s="5" cm="1">
        <f t="array" ref="T406">MAX(IF((ContinuousStatsTable[GroupByKey]=ContinuousStatsTable[[#This Row],[GroupByKey]]),(ContinuousStatsTable[GroupByKey]=ContinuousStatsTable[[#This Row],[GroupByKey]])*ContinuousStatsTable[Average]))</f>
        <v>0.14757504287835599</v>
      </c>
      <c r="U406" s="5">
        <f>IF((ContinuousStatsTable[[#This Row],[RepsRequested]]&gt;1),ContinuousStatsTable[[#This Row],[HalfWidth]],ContinuousStatsTable[[#This Row],[BatchMeansHalfWidth]])</f>
        <v>7.2842344795549423E-3</v>
      </c>
    </row>
    <row r="407" spans="1:21" x14ac:dyDescent="0.25">
      <c r="A407" t="s">
        <v>68</v>
      </c>
      <c r="B407" t="s">
        <v>70</v>
      </c>
      <c r="C407">
        <v>32</v>
      </c>
      <c r="D407" t="s">
        <v>85</v>
      </c>
      <c r="E407" t="s">
        <v>102</v>
      </c>
      <c r="F407" t="s">
        <v>87</v>
      </c>
      <c r="G407">
        <v>2.7502630252342199</v>
      </c>
      <c r="H407">
        <v>0.155887723886623</v>
      </c>
      <c r="I407">
        <v>0</v>
      </c>
      <c r="J407">
        <v>5</v>
      </c>
      <c r="K407">
        <v>2</v>
      </c>
      <c r="L407">
        <v>0</v>
      </c>
      <c r="M407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07" s="5" cm="1">
        <f t="array" ref="N407">MAX(IF((ProjectInfoTable[ProjectName]=ContinuousStatsTable[[#This Row],[ProjectName]]),(ProjectInfoTable[ProjectName]=ContinuousStatsTable[[#This Row],[ProjectName]])*ProjectInfoTable[NumberOfReplications]))</f>
        <v>50</v>
      </c>
      <c r="O407" s="5" cm="1">
        <f t="array" ref="O407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407" s="5" cm="1">
        <f t="array" ref="P407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407" s="5" cm="1">
        <f t="array" ref="Q407">MAX(IF((ProjectInfoTable[ProjectName]=ContinuousStatsTable[[#This Row],[ProjectName]]),(ProjectInfoTable[ProjectName]=ContinuousStatsTable[[#This Row],[ProjectName]])*ProjectInfoTable[ConfidenceInterval]))</f>
        <v>0.95</v>
      </c>
      <c r="R4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407" s="5" cm="1">
        <f t="array" ref="S407">MIN(IF((ContinuousStatsTable[GroupByKey]=ContinuousStatsTable[[#This Row],[GroupByKey]]),(ContinuousStatsTable[GroupByKey]=ContinuousStatsTable[[#This Row],[GroupByKey]])*ContinuousStatsTable[Average]))</f>
        <v>2.5364145931977098</v>
      </c>
      <c r="T407" s="5" cm="1">
        <f t="array" ref="T407">MAX(IF((ContinuousStatsTable[GroupByKey]=ContinuousStatsTable[[#This Row],[GroupByKey]]),(ContinuousStatsTable[GroupByKey]=ContinuousStatsTable[[#This Row],[GroupByKey]])*ContinuousStatsTable[Average]))</f>
        <v>3.0583425338020498</v>
      </c>
      <c r="U407" s="5">
        <f>IF((ContinuousStatsTable[[#This Row],[RepsRequested]]&gt;1),ContinuousStatsTable[[#This Row],[HalfWidth]],ContinuousStatsTable[[#This Row],[BatchMeansHalfWidth]])</f>
        <v>3.1226073401865992E-2</v>
      </c>
    </row>
    <row r="408" spans="1:21" x14ac:dyDescent="0.25">
      <c r="A408" t="s">
        <v>68</v>
      </c>
      <c r="B408" t="s">
        <v>70</v>
      </c>
      <c r="C408">
        <v>32</v>
      </c>
      <c r="D408" t="s">
        <v>103</v>
      </c>
      <c r="E408" t="s">
        <v>104</v>
      </c>
      <c r="F408" t="s">
        <v>105</v>
      </c>
      <c r="G408">
        <v>0</v>
      </c>
      <c r="H408">
        <v>2E+20</v>
      </c>
      <c r="I408">
        <v>0</v>
      </c>
      <c r="J408">
        <v>0</v>
      </c>
      <c r="K408">
        <v>0</v>
      </c>
      <c r="L408">
        <v>0</v>
      </c>
      <c r="M408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08" s="5" cm="1">
        <f t="array" ref="N408">MAX(IF((ProjectInfoTable[ProjectName]=ContinuousStatsTable[[#This Row],[ProjectName]]),(ProjectInfoTable[ProjectName]=ContinuousStatsTable[[#This Row],[ProjectName]])*ProjectInfoTable[NumberOfReplications]))</f>
        <v>50</v>
      </c>
      <c r="O408" s="5" cm="1">
        <f t="array" ref="O408">IFERROR(AVERAGE(IF((ContinuousStatsTable[GroupByKey]=ContinuousStatsTable[[#This Row],[GroupByKey]]),(ContinuousStatsTable[GroupByKey]=ContinuousStatsTable[[#This Row],[GroupByKey]])*ContinuousStatsTable[Average])),0)</f>
        <v>0</v>
      </c>
      <c r="P408" s="5" cm="1">
        <f t="array" ref="P408">IFERROR(_xlfn.STDEV.S(IF((ContinuousStatsTable[GroupByKey]=ContinuousStatsTable[[#This Row],[GroupByKey]]),(ContinuousStatsTable[GroupByKey]=ContinuousStatsTable[[#This Row],[GroupByKey]])*ContinuousStatsTable[Average])),0)</f>
        <v>0</v>
      </c>
      <c r="Q408" s="5" cm="1">
        <f t="array" ref="Q408">MAX(IF((ProjectInfoTable[ProjectName]=ContinuousStatsTable[[#This Row],[ProjectName]]),(ProjectInfoTable[ProjectName]=ContinuousStatsTable[[#This Row],[ProjectName]])*ProjectInfoTable[ConfidenceInterval]))</f>
        <v>0.95</v>
      </c>
      <c r="R4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8" s="5" cm="1">
        <f t="array" ref="S408">MIN(IF((ContinuousStatsTable[GroupByKey]=ContinuousStatsTable[[#This Row],[GroupByKey]]),(ContinuousStatsTable[GroupByKey]=ContinuousStatsTable[[#This Row],[GroupByKey]])*ContinuousStatsTable[Average]))</f>
        <v>0</v>
      </c>
      <c r="T408" s="5" cm="1">
        <f t="array" ref="T408">MAX(IF((ContinuousStatsTable[GroupByKey]=ContinuousStatsTable[[#This Row],[GroupByKey]]),(ContinuousStatsTable[GroupByKey]=ContinuousStatsTable[[#This Row],[GroupByKey]])*ContinuousStatsTable[Average]))</f>
        <v>0</v>
      </c>
      <c r="U408" s="5">
        <f>IF((ContinuousStatsTable[[#This Row],[RepsRequested]]&gt;1),ContinuousStatsTable[[#This Row],[HalfWidth]],ContinuousStatsTable[[#This Row],[BatchMeansHalfWidth]])</f>
        <v>0</v>
      </c>
    </row>
    <row r="409" spans="1:21" x14ac:dyDescent="0.25">
      <c r="A409" t="s">
        <v>68</v>
      </c>
      <c r="B409" t="s">
        <v>70</v>
      </c>
      <c r="C409">
        <v>32</v>
      </c>
      <c r="D409" t="s">
        <v>103</v>
      </c>
      <c r="E409" t="s">
        <v>106</v>
      </c>
      <c r="F409" t="s">
        <v>105</v>
      </c>
      <c r="G409">
        <v>0</v>
      </c>
      <c r="H409">
        <v>2E+20</v>
      </c>
      <c r="I409">
        <v>0</v>
      </c>
      <c r="J409">
        <v>0</v>
      </c>
      <c r="K409">
        <v>0</v>
      </c>
      <c r="L409">
        <v>0</v>
      </c>
      <c r="M40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09" s="5" cm="1">
        <f t="array" ref="N409">MAX(IF((ProjectInfoTable[ProjectName]=ContinuousStatsTable[[#This Row],[ProjectName]]),(ProjectInfoTable[ProjectName]=ContinuousStatsTable[[#This Row],[ProjectName]])*ProjectInfoTable[NumberOfReplications]))</f>
        <v>50</v>
      </c>
      <c r="O409" s="5" cm="1">
        <f t="array" ref="O409">IFERROR(AVERAGE(IF((ContinuousStatsTable[GroupByKey]=ContinuousStatsTable[[#This Row],[GroupByKey]]),(ContinuousStatsTable[GroupByKey]=ContinuousStatsTable[[#This Row],[GroupByKey]])*ContinuousStatsTable[Average])),0)</f>
        <v>0</v>
      </c>
      <c r="P409" s="5" cm="1">
        <f t="array" ref="P409">IFERROR(_xlfn.STDEV.S(IF((ContinuousStatsTable[GroupByKey]=ContinuousStatsTable[[#This Row],[GroupByKey]]),(ContinuousStatsTable[GroupByKey]=ContinuousStatsTable[[#This Row],[GroupByKey]])*ContinuousStatsTable[Average])),0)</f>
        <v>0</v>
      </c>
      <c r="Q409" s="5" cm="1">
        <f t="array" ref="Q409">MAX(IF((ProjectInfoTable[ProjectName]=ContinuousStatsTable[[#This Row],[ProjectName]]),(ProjectInfoTable[ProjectName]=ContinuousStatsTable[[#This Row],[ProjectName]])*ProjectInfoTable[ConfidenceInterval]))</f>
        <v>0.95</v>
      </c>
      <c r="R4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9" s="5" cm="1">
        <f t="array" ref="S409">MIN(IF((ContinuousStatsTable[GroupByKey]=ContinuousStatsTable[[#This Row],[GroupByKey]]),(ContinuousStatsTable[GroupByKey]=ContinuousStatsTable[[#This Row],[GroupByKey]])*ContinuousStatsTable[Average]))</f>
        <v>0</v>
      </c>
      <c r="T409" s="5" cm="1">
        <f t="array" ref="T409">MAX(IF((ContinuousStatsTable[GroupByKey]=ContinuousStatsTable[[#This Row],[GroupByKey]]),(ContinuousStatsTable[GroupByKey]=ContinuousStatsTable[[#This Row],[GroupByKey]])*ContinuousStatsTable[Average]))</f>
        <v>0</v>
      </c>
      <c r="U409" s="5">
        <f>IF((ContinuousStatsTable[[#This Row],[RepsRequested]]&gt;1),ContinuousStatsTable[[#This Row],[HalfWidth]],ContinuousStatsTable[[#This Row],[BatchMeansHalfWidth]])</f>
        <v>0</v>
      </c>
    </row>
    <row r="410" spans="1:21" x14ac:dyDescent="0.25">
      <c r="A410" t="s">
        <v>68</v>
      </c>
      <c r="B410" t="s">
        <v>70</v>
      </c>
      <c r="C410">
        <v>32</v>
      </c>
      <c r="D410" t="s">
        <v>103</v>
      </c>
      <c r="E410" t="s">
        <v>107</v>
      </c>
      <c r="F410" t="s">
        <v>105</v>
      </c>
      <c r="G410">
        <v>1</v>
      </c>
      <c r="H410">
        <v>2E+20</v>
      </c>
      <c r="I410">
        <v>1</v>
      </c>
      <c r="J410">
        <v>1</v>
      </c>
      <c r="K410">
        <v>1</v>
      </c>
      <c r="L410">
        <v>0</v>
      </c>
      <c r="M41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10" s="5" cm="1">
        <f t="array" ref="N410">MAX(IF((ProjectInfoTable[ProjectName]=ContinuousStatsTable[[#This Row],[ProjectName]]),(ProjectInfoTable[ProjectName]=ContinuousStatsTable[[#This Row],[ProjectName]])*ProjectInfoTable[NumberOfReplications]))</f>
        <v>50</v>
      </c>
      <c r="O410" s="5" cm="1">
        <f t="array" ref="O410">IFERROR(AVERAGE(IF((ContinuousStatsTable[GroupByKey]=ContinuousStatsTable[[#This Row],[GroupByKey]]),(ContinuousStatsTable[GroupByKey]=ContinuousStatsTable[[#This Row],[GroupByKey]])*ContinuousStatsTable[Average])),0)</f>
        <v>1</v>
      </c>
      <c r="P410" s="5" cm="1">
        <f t="array" ref="P410">IFERROR(_xlfn.STDEV.S(IF((ContinuousStatsTable[GroupByKey]=ContinuousStatsTable[[#This Row],[GroupByKey]]),(ContinuousStatsTable[GroupByKey]=ContinuousStatsTable[[#This Row],[GroupByKey]])*ContinuousStatsTable[Average])),0)</f>
        <v>0</v>
      </c>
      <c r="Q410" s="5" cm="1">
        <f t="array" ref="Q410">MAX(IF((ProjectInfoTable[ProjectName]=ContinuousStatsTable[[#This Row],[ProjectName]]),(ProjectInfoTable[ProjectName]=ContinuousStatsTable[[#This Row],[ProjectName]])*ProjectInfoTable[ConfidenceInterval]))</f>
        <v>0.95</v>
      </c>
      <c r="R4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0" s="5" cm="1">
        <f t="array" ref="S410">MIN(IF((ContinuousStatsTable[GroupByKey]=ContinuousStatsTable[[#This Row],[GroupByKey]]),(ContinuousStatsTable[GroupByKey]=ContinuousStatsTable[[#This Row],[GroupByKey]])*ContinuousStatsTable[Average]))</f>
        <v>1</v>
      </c>
      <c r="T410" s="5" cm="1">
        <f t="array" ref="T410">MAX(IF((ContinuousStatsTable[GroupByKey]=ContinuousStatsTable[[#This Row],[GroupByKey]]),(ContinuousStatsTable[GroupByKey]=ContinuousStatsTable[[#This Row],[GroupByKey]])*ContinuousStatsTable[Average]))</f>
        <v>1</v>
      </c>
      <c r="U410" s="5">
        <f>IF((ContinuousStatsTable[[#This Row],[RepsRequested]]&gt;1),ContinuousStatsTable[[#This Row],[HalfWidth]],ContinuousStatsTable[[#This Row],[BatchMeansHalfWidth]])</f>
        <v>0</v>
      </c>
    </row>
    <row r="411" spans="1:21" x14ac:dyDescent="0.25">
      <c r="A411" t="s">
        <v>68</v>
      </c>
      <c r="B411" t="s">
        <v>70</v>
      </c>
      <c r="C411">
        <v>32</v>
      </c>
      <c r="D411" t="s">
        <v>108</v>
      </c>
      <c r="E411" t="s">
        <v>104</v>
      </c>
      <c r="F411" t="s">
        <v>105</v>
      </c>
      <c r="G411">
        <v>0.83446054148230098</v>
      </c>
      <c r="H411">
        <v>2.4654840244695699E-2</v>
      </c>
      <c r="I411">
        <v>0</v>
      </c>
      <c r="J411">
        <v>1</v>
      </c>
      <c r="K411">
        <v>0.66666666666666696</v>
      </c>
      <c r="L411">
        <v>0</v>
      </c>
      <c r="M41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11" s="5" cm="1">
        <f t="array" ref="N411">MAX(IF((ProjectInfoTable[ProjectName]=ContinuousStatsTable[[#This Row],[ProjectName]]),(ProjectInfoTable[ProjectName]=ContinuousStatsTable[[#This Row],[ProjectName]])*ProjectInfoTable[NumberOfReplications]))</f>
        <v>50</v>
      </c>
      <c r="O411" s="5" cm="1">
        <f t="array" ref="O411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411" s="5" cm="1">
        <f t="array" ref="P411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411" s="5" cm="1">
        <f t="array" ref="Q411">MAX(IF((ProjectInfoTable[ProjectName]=ContinuousStatsTable[[#This Row],[ProjectName]]),(ProjectInfoTable[ProjectName]=ContinuousStatsTable[[#This Row],[ProjectName]])*ProjectInfoTable[ConfidenceInterval]))</f>
        <v>0.95</v>
      </c>
      <c r="R4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411" s="5" cm="1">
        <f t="array" ref="S411">MIN(IF((ContinuousStatsTable[GroupByKey]=ContinuousStatsTable[[#This Row],[GroupByKey]]),(ContinuousStatsTable[GroupByKey]=ContinuousStatsTable[[#This Row],[GroupByKey]])*ContinuousStatsTable[Average]))</f>
        <v>0.79765986915169196</v>
      </c>
      <c r="T411" s="5" cm="1">
        <f t="array" ref="T411">MAX(IF((ContinuousStatsTable[GroupByKey]=ContinuousStatsTable[[#This Row],[GroupByKey]]),(ContinuousStatsTable[GroupByKey]=ContinuousStatsTable[[#This Row],[GroupByKey]])*ContinuousStatsTable[Average]))</f>
        <v>0.86520865024807903</v>
      </c>
      <c r="U411" s="5">
        <f>IF((ContinuousStatsTable[[#This Row],[RepsRequested]]&gt;1),ContinuousStatsTable[[#This Row],[HalfWidth]],ContinuousStatsTable[[#This Row],[BatchMeansHalfWidth]])</f>
        <v>4.6132915210358458E-3</v>
      </c>
    </row>
    <row r="412" spans="1:21" x14ac:dyDescent="0.25">
      <c r="A412" t="s">
        <v>68</v>
      </c>
      <c r="B412" t="s">
        <v>70</v>
      </c>
      <c r="C412">
        <v>32</v>
      </c>
      <c r="D412" t="s">
        <v>108</v>
      </c>
      <c r="E412" t="s">
        <v>106</v>
      </c>
      <c r="F412" t="s">
        <v>105</v>
      </c>
      <c r="G412">
        <v>2.5033816244469</v>
      </c>
      <c r="H412">
        <v>7.39645207340872E-2</v>
      </c>
      <c r="I412">
        <v>0</v>
      </c>
      <c r="J412">
        <v>3</v>
      </c>
      <c r="K412">
        <v>2</v>
      </c>
      <c r="L412">
        <v>0</v>
      </c>
      <c r="M41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12" s="5" cm="1">
        <f t="array" ref="N412">MAX(IF((ProjectInfoTable[ProjectName]=ContinuousStatsTable[[#This Row],[ProjectName]]),(ProjectInfoTable[ProjectName]=ContinuousStatsTable[[#This Row],[ProjectName]])*ProjectInfoTable[NumberOfReplications]))</f>
        <v>50</v>
      </c>
      <c r="O412" s="5" cm="1">
        <f t="array" ref="O412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412" s="5" cm="1">
        <f t="array" ref="P412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412" s="5" cm="1">
        <f t="array" ref="Q412">MAX(IF((ProjectInfoTable[ProjectName]=ContinuousStatsTable[[#This Row],[ProjectName]]),(ProjectInfoTable[ProjectName]=ContinuousStatsTable[[#This Row],[ProjectName]])*ProjectInfoTable[ConfidenceInterval]))</f>
        <v>0.95</v>
      </c>
      <c r="R4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412" s="5" cm="1">
        <f t="array" ref="S412">MIN(IF((ContinuousStatsTable[GroupByKey]=ContinuousStatsTable[[#This Row],[GroupByKey]]),(ContinuousStatsTable[GroupByKey]=ContinuousStatsTable[[#This Row],[GroupByKey]])*ContinuousStatsTable[Average]))</f>
        <v>2.39297960745508</v>
      </c>
      <c r="T412" s="5" cm="1">
        <f t="array" ref="T412">MAX(IF((ContinuousStatsTable[GroupByKey]=ContinuousStatsTable[[#This Row],[GroupByKey]]),(ContinuousStatsTable[GroupByKey]=ContinuousStatsTable[[#This Row],[GroupByKey]])*ContinuousStatsTable[Average]))</f>
        <v>2.5956259507442399</v>
      </c>
      <c r="U412" s="5">
        <f>IF((ContinuousStatsTable[[#This Row],[RepsRequested]]&gt;1),ContinuousStatsTable[[#This Row],[HalfWidth]],ContinuousStatsTable[[#This Row],[BatchMeansHalfWidth]])</f>
        <v>1.3839874563107367E-2</v>
      </c>
    </row>
    <row r="413" spans="1:21" x14ac:dyDescent="0.25">
      <c r="A413" t="s">
        <v>68</v>
      </c>
      <c r="B413" t="s">
        <v>70</v>
      </c>
      <c r="C413">
        <v>32</v>
      </c>
      <c r="D413" t="s">
        <v>108</v>
      </c>
      <c r="E413" t="s">
        <v>107</v>
      </c>
      <c r="F413" t="s">
        <v>105</v>
      </c>
      <c r="G413">
        <v>3</v>
      </c>
      <c r="H413">
        <v>2E+20</v>
      </c>
      <c r="I413">
        <v>3</v>
      </c>
      <c r="J413">
        <v>3</v>
      </c>
      <c r="K413">
        <v>3</v>
      </c>
      <c r="L413">
        <v>0</v>
      </c>
      <c r="M41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13" s="5" cm="1">
        <f t="array" ref="N413">MAX(IF((ProjectInfoTable[ProjectName]=ContinuousStatsTable[[#This Row],[ProjectName]]),(ProjectInfoTable[ProjectName]=ContinuousStatsTable[[#This Row],[ProjectName]])*ProjectInfoTable[NumberOfReplications]))</f>
        <v>50</v>
      </c>
      <c r="O413" s="5" cm="1">
        <f t="array" ref="O413">IFERROR(AVERAGE(IF((ContinuousStatsTable[GroupByKey]=ContinuousStatsTable[[#This Row],[GroupByKey]]),(ContinuousStatsTable[GroupByKey]=ContinuousStatsTable[[#This Row],[GroupByKey]])*ContinuousStatsTable[Average])),0)</f>
        <v>3</v>
      </c>
      <c r="P413" s="5" cm="1">
        <f t="array" ref="P413">IFERROR(_xlfn.STDEV.S(IF((ContinuousStatsTable[GroupByKey]=ContinuousStatsTable[[#This Row],[GroupByKey]]),(ContinuousStatsTable[GroupByKey]=ContinuousStatsTable[[#This Row],[GroupByKey]])*ContinuousStatsTable[Average])),0)</f>
        <v>0</v>
      </c>
      <c r="Q413" s="5" cm="1">
        <f t="array" ref="Q413">MAX(IF((ProjectInfoTable[ProjectName]=ContinuousStatsTable[[#This Row],[ProjectName]]),(ProjectInfoTable[ProjectName]=ContinuousStatsTable[[#This Row],[ProjectName]])*ProjectInfoTable[ConfidenceInterval]))</f>
        <v>0.95</v>
      </c>
      <c r="R4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3" s="5" cm="1">
        <f t="array" ref="S413">MIN(IF((ContinuousStatsTable[GroupByKey]=ContinuousStatsTable[[#This Row],[GroupByKey]]),(ContinuousStatsTable[GroupByKey]=ContinuousStatsTable[[#This Row],[GroupByKey]])*ContinuousStatsTable[Average]))</f>
        <v>3</v>
      </c>
      <c r="T413" s="5" cm="1">
        <f t="array" ref="T413">MAX(IF((ContinuousStatsTable[GroupByKey]=ContinuousStatsTable[[#This Row],[GroupByKey]]),(ContinuousStatsTable[GroupByKey]=ContinuousStatsTable[[#This Row],[GroupByKey]])*ContinuousStatsTable[Average]))</f>
        <v>3</v>
      </c>
      <c r="U413" s="5">
        <f>IF((ContinuousStatsTable[[#This Row],[RepsRequested]]&gt;1),ContinuousStatsTable[[#This Row],[HalfWidth]],ContinuousStatsTable[[#This Row],[BatchMeansHalfWidth]])</f>
        <v>0</v>
      </c>
    </row>
    <row r="414" spans="1:21" x14ac:dyDescent="0.25">
      <c r="A414" t="s">
        <v>68</v>
      </c>
      <c r="B414" t="s">
        <v>70</v>
      </c>
      <c r="C414">
        <v>32</v>
      </c>
      <c r="D414" t="s">
        <v>100</v>
      </c>
      <c r="E414" t="s">
        <v>101</v>
      </c>
      <c r="F414" t="s">
        <v>81</v>
      </c>
      <c r="G414">
        <v>0.173821001337051</v>
      </c>
      <c r="H414">
        <v>2E+20</v>
      </c>
      <c r="I414">
        <v>0</v>
      </c>
      <c r="J414">
        <v>2</v>
      </c>
      <c r="K414">
        <v>0</v>
      </c>
      <c r="L414">
        <v>0</v>
      </c>
      <c r="M414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14" s="5" cm="1">
        <f t="array" ref="N414">MAX(IF((ProjectInfoTable[ProjectName]=ContinuousStatsTable[[#This Row],[ProjectName]]),(ProjectInfoTable[ProjectName]=ContinuousStatsTable[[#This Row],[ProjectName]])*ProjectInfoTable[NumberOfReplications]))</f>
        <v>50</v>
      </c>
      <c r="O414" s="5" cm="1">
        <f t="array" ref="O414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414" s="5" cm="1">
        <f t="array" ref="P414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414" s="5" cm="1">
        <f t="array" ref="Q414">MAX(IF((ProjectInfoTable[ProjectName]=ContinuousStatsTable[[#This Row],[ProjectName]]),(ProjectInfoTable[ProjectName]=ContinuousStatsTable[[#This Row],[ProjectName]])*ProjectInfoTable[ConfidenceInterval]))</f>
        <v>0.95</v>
      </c>
      <c r="R4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414" s="5" cm="1">
        <f t="array" ref="S414">MIN(IF((ContinuousStatsTable[GroupByKey]=ContinuousStatsTable[[#This Row],[GroupByKey]]),(ContinuousStatsTable[GroupByKey]=ContinuousStatsTable[[#This Row],[GroupByKey]])*ContinuousStatsTable[Average]))</f>
        <v>9.9137644846310199E-2</v>
      </c>
      <c r="T414" s="5" cm="1">
        <f t="array" ref="T414">MAX(IF((ContinuousStatsTable[GroupByKey]=ContinuousStatsTable[[#This Row],[GroupByKey]]),(ContinuousStatsTable[GroupByKey]=ContinuousStatsTable[[#This Row],[GroupByKey]])*ContinuousStatsTable[Average]))</f>
        <v>0.36895369110857401</v>
      </c>
      <c r="U414" s="5">
        <f>IF((ContinuousStatsTable[[#This Row],[RepsRequested]]&gt;1),ContinuousStatsTable[[#This Row],[HalfWidth]],ContinuousStatsTable[[#This Row],[BatchMeansHalfWidth]])</f>
        <v>1.3334817194682118E-2</v>
      </c>
    </row>
    <row r="415" spans="1:21" x14ac:dyDescent="0.25">
      <c r="A415" t="s">
        <v>68</v>
      </c>
      <c r="B415" t="s">
        <v>70</v>
      </c>
      <c r="C415">
        <v>32</v>
      </c>
      <c r="D415" t="s">
        <v>109</v>
      </c>
      <c r="E415" t="s">
        <v>104</v>
      </c>
      <c r="F415" t="s">
        <v>105</v>
      </c>
      <c r="G415">
        <v>0.79519300683918004</v>
      </c>
      <c r="H415">
        <v>3.5306694329144399E-2</v>
      </c>
      <c r="I415">
        <v>0</v>
      </c>
      <c r="J415">
        <v>1</v>
      </c>
      <c r="K415">
        <v>0.5</v>
      </c>
      <c r="L415">
        <v>0</v>
      </c>
      <c r="M415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15" s="5" cm="1">
        <f t="array" ref="N415">MAX(IF((ProjectInfoTable[ProjectName]=ContinuousStatsTable[[#This Row],[ProjectName]]),(ProjectInfoTable[ProjectName]=ContinuousStatsTable[[#This Row],[ProjectName]])*ProjectInfoTable[NumberOfReplications]))</f>
        <v>50</v>
      </c>
      <c r="O415" s="5" cm="1">
        <f t="array" ref="O415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415" s="5" cm="1">
        <f t="array" ref="P415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415" s="5" cm="1">
        <f t="array" ref="Q415">MAX(IF((ProjectInfoTable[ProjectName]=ContinuousStatsTable[[#This Row],[ProjectName]]),(ProjectInfoTable[ProjectName]=ContinuousStatsTable[[#This Row],[ProjectName]])*ProjectInfoTable[ConfidenceInterval]))</f>
        <v>0.95</v>
      </c>
      <c r="R4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415" s="5" cm="1">
        <f t="array" ref="S415">MIN(IF((ContinuousStatsTable[GroupByKey]=ContinuousStatsTable[[#This Row],[GroupByKey]]),(ContinuousStatsTable[GroupByKey]=ContinuousStatsTable[[#This Row],[GroupByKey]])*ContinuousStatsTable[Average]))</f>
        <v>0.75076558501961799</v>
      </c>
      <c r="T415" s="5" cm="1">
        <f t="array" ref="T415">MAX(IF((ContinuousStatsTable[GroupByKey]=ContinuousStatsTable[[#This Row],[GroupByKey]]),(ContinuousStatsTable[GroupByKey]=ContinuousStatsTable[[#This Row],[GroupByKey]])*ContinuousStatsTable[Average]))</f>
        <v>0.80927528725051701</v>
      </c>
      <c r="U415" s="5">
        <f>IF((ContinuousStatsTable[[#This Row],[RepsRequested]]&gt;1),ContinuousStatsTable[[#This Row],[HalfWidth]],ContinuousStatsTable[[#This Row],[BatchMeansHalfWidth]])</f>
        <v>4.4075088480020263E-3</v>
      </c>
    </row>
    <row r="416" spans="1:21" x14ac:dyDescent="0.25">
      <c r="A416" t="s">
        <v>68</v>
      </c>
      <c r="B416" t="s">
        <v>70</v>
      </c>
      <c r="C416">
        <v>32</v>
      </c>
      <c r="D416" t="s">
        <v>109</v>
      </c>
      <c r="E416" t="s">
        <v>106</v>
      </c>
      <c r="F416" t="s">
        <v>105</v>
      </c>
      <c r="G416">
        <v>1.5903860136783601</v>
      </c>
      <c r="H416">
        <v>7.0613388658288798E-2</v>
      </c>
      <c r="I416">
        <v>0</v>
      </c>
      <c r="J416">
        <v>2</v>
      </c>
      <c r="K416">
        <v>1</v>
      </c>
      <c r="L416">
        <v>0</v>
      </c>
      <c r="M416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16" s="5" cm="1">
        <f t="array" ref="N416">MAX(IF((ProjectInfoTable[ProjectName]=ContinuousStatsTable[[#This Row],[ProjectName]]),(ProjectInfoTable[ProjectName]=ContinuousStatsTable[[#This Row],[ProjectName]])*ProjectInfoTable[NumberOfReplications]))</f>
        <v>50</v>
      </c>
      <c r="O416" s="5" cm="1">
        <f t="array" ref="O416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416" s="5" cm="1">
        <f t="array" ref="P416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416" s="5" cm="1">
        <f t="array" ref="Q416">MAX(IF((ProjectInfoTable[ProjectName]=ContinuousStatsTable[[#This Row],[ProjectName]]),(ProjectInfoTable[ProjectName]=ContinuousStatsTable[[#This Row],[ProjectName]])*ProjectInfoTable[ConfidenceInterval]))</f>
        <v>0.95</v>
      </c>
      <c r="R4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416" s="5" cm="1">
        <f t="array" ref="S416">MIN(IF((ContinuousStatsTable[GroupByKey]=ContinuousStatsTable[[#This Row],[GroupByKey]]),(ContinuousStatsTable[GroupByKey]=ContinuousStatsTable[[#This Row],[GroupByKey]])*ContinuousStatsTable[Average]))</f>
        <v>1.50153117003924</v>
      </c>
      <c r="T416" s="5" cm="1">
        <f t="array" ref="T416">MAX(IF((ContinuousStatsTable[GroupByKey]=ContinuousStatsTable[[#This Row],[GroupByKey]]),(ContinuousStatsTable[GroupByKey]=ContinuousStatsTable[[#This Row],[GroupByKey]])*ContinuousStatsTable[Average]))</f>
        <v>1.61855057450103</v>
      </c>
      <c r="U416" s="5">
        <f>IF((ContinuousStatsTable[[#This Row],[RepsRequested]]&gt;1),ContinuousStatsTable[[#This Row],[HalfWidth]],ContinuousStatsTable[[#This Row],[BatchMeansHalfWidth]])</f>
        <v>8.8150176960040336E-3</v>
      </c>
    </row>
    <row r="417" spans="1:21" x14ac:dyDescent="0.25">
      <c r="A417" t="s">
        <v>68</v>
      </c>
      <c r="B417" t="s">
        <v>70</v>
      </c>
      <c r="C417">
        <v>32</v>
      </c>
      <c r="D417" t="s">
        <v>109</v>
      </c>
      <c r="E417" t="s">
        <v>107</v>
      </c>
      <c r="F417" t="s">
        <v>105</v>
      </c>
      <c r="G417">
        <v>2</v>
      </c>
      <c r="H417">
        <v>2E+20</v>
      </c>
      <c r="I417">
        <v>2</v>
      </c>
      <c r="J417">
        <v>2</v>
      </c>
      <c r="K417">
        <v>2</v>
      </c>
      <c r="L417">
        <v>0</v>
      </c>
      <c r="M417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17" s="5" cm="1">
        <f t="array" ref="N417">MAX(IF((ProjectInfoTable[ProjectName]=ContinuousStatsTable[[#This Row],[ProjectName]]),(ProjectInfoTable[ProjectName]=ContinuousStatsTable[[#This Row],[ProjectName]])*ProjectInfoTable[NumberOfReplications]))</f>
        <v>50</v>
      </c>
      <c r="O417" s="5" cm="1">
        <f t="array" ref="O417">IFERROR(AVERAGE(IF((ContinuousStatsTable[GroupByKey]=ContinuousStatsTable[[#This Row],[GroupByKey]]),(ContinuousStatsTable[GroupByKey]=ContinuousStatsTable[[#This Row],[GroupByKey]])*ContinuousStatsTable[Average])),0)</f>
        <v>2</v>
      </c>
      <c r="P417" s="5" cm="1">
        <f t="array" ref="P417">IFERROR(_xlfn.STDEV.S(IF((ContinuousStatsTable[GroupByKey]=ContinuousStatsTable[[#This Row],[GroupByKey]]),(ContinuousStatsTable[GroupByKey]=ContinuousStatsTable[[#This Row],[GroupByKey]])*ContinuousStatsTable[Average])),0)</f>
        <v>0</v>
      </c>
      <c r="Q417" s="5" cm="1">
        <f t="array" ref="Q417">MAX(IF((ProjectInfoTable[ProjectName]=ContinuousStatsTable[[#This Row],[ProjectName]]),(ProjectInfoTable[ProjectName]=ContinuousStatsTable[[#This Row],[ProjectName]])*ProjectInfoTable[ConfidenceInterval]))</f>
        <v>0.95</v>
      </c>
      <c r="R4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7" s="5" cm="1">
        <f t="array" ref="S417">MIN(IF((ContinuousStatsTable[GroupByKey]=ContinuousStatsTable[[#This Row],[GroupByKey]]),(ContinuousStatsTable[GroupByKey]=ContinuousStatsTable[[#This Row],[GroupByKey]])*ContinuousStatsTable[Average]))</f>
        <v>2</v>
      </c>
      <c r="T417" s="5" cm="1">
        <f t="array" ref="T417">MAX(IF((ContinuousStatsTable[GroupByKey]=ContinuousStatsTable[[#This Row],[GroupByKey]]),(ContinuousStatsTable[GroupByKey]=ContinuousStatsTable[[#This Row],[GroupByKey]])*ContinuousStatsTable[Average]))</f>
        <v>2</v>
      </c>
      <c r="U417" s="5">
        <f>IF((ContinuousStatsTable[[#This Row],[RepsRequested]]&gt;1),ContinuousStatsTable[[#This Row],[HalfWidth]],ContinuousStatsTable[[#This Row],[BatchMeansHalfWidth]])</f>
        <v>0</v>
      </c>
    </row>
    <row r="418" spans="1:21" x14ac:dyDescent="0.25">
      <c r="A418" t="s">
        <v>68</v>
      </c>
      <c r="B418" t="s">
        <v>70</v>
      </c>
      <c r="C418">
        <v>33</v>
      </c>
      <c r="D418" t="s">
        <v>79</v>
      </c>
      <c r="E418" t="s">
        <v>101</v>
      </c>
      <c r="F418" t="s">
        <v>81</v>
      </c>
      <c r="G418">
        <v>8.4287647775653108E-3</v>
      </c>
      <c r="H418">
        <v>2E+20</v>
      </c>
      <c r="I418">
        <v>0</v>
      </c>
      <c r="J418">
        <v>1</v>
      </c>
      <c r="K418">
        <v>0</v>
      </c>
      <c r="L418">
        <v>0</v>
      </c>
      <c r="M418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18" s="5" cm="1">
        <f t="array" ref="N418">MAX(IF((ProjectInfoTable[ProjectName]=ContinuousStatsTable[[#This Row],[ProjectName]]),(ProjectInfoTable[ProjectName]=ContinuousStatsTable[[#This Row],[ProjectName]])*ProjectInfoTable[NumberOfReplications]))</f>
        <v>50</v>
      </c>
      <c r="O418" s="5" cm="1">
        <f t="array" ref="O418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418" s="5" cm="1">
        <f t="array" ref="P418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418" s="5" cm="1">
        <f t="array" ref="Q418">MAX(IF((ProjectInfoTable[ProjectName]=ContinuousStatsTable[[#This Row],[ProjectName]]),(ProjectInfoTable[ProjectName]=ContinuousStatsTable[[#This Row],[ProjectName]])*ProjectInfoTable[ConfidenceInterval]))</f>
        <v>0.95</v>
      </c>
      <c r="R4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418" s="5" cm="1">
        <f t="array" ref="S418">MIN(IF((ContinuousStatsTable[GroupByKey]=ContinuousStatsTable[[#This Row],[GroupByKey]]),(ContinuousStatsTable[GroupByKey]=ContinuousStatsTable[[#This Row],[GroupByKey]])*ContinuousStatsTable[Average]))</f>
        <v>1.4504144806982299E-4</v>
      </c>
      <c r="T418" s="5" cm="1">
        <f t="array" ref="T418">MAX(IF((ContinuousStatsTable[GroupByKey]=ContinuousStatsTable[[#This Row],[GroupByKey]]),(ContinuousStatsTable[GroupByKey]=ContinuousStatsTable[[#This Row],[GroupByKey]])*ContinuousStatsTable[Average]))</f>
        <v>2.1326113129299901E-2</v>
      </c>
      <c r="U418" s="5">
        <f>IF((ContinuousStatsTable[[#This Row],[RepsRequested]]&gt;1),ContinuousStatsTable[[#This Row],[HalfWidth]],ContinuousStatsTable[[#This Row],[BatchMeansHalfWidth]])</f>
        <v>1.2980086891140777E-3</v>
      </c>
    </row>
    <row r="419" spans="1:21" x14ac:dyDescent="0.25">
      <c r="A419" t="s">
        <v>68</v>
      </c>
      <c r="B419" t="s">
        <v>70</v>
      </c>
      <c r="C419">
        <v>33</v>
      </c>
      <c r="D419" t="s">
        <v>84</v>
      </c>
      <c r="E419" t="s">
        <v>101</v>
      </c>
      <c r="F419" t="s">
        <v>81</v>
      </c>
      <c r="G419">
        <v>9.2828139335607296E-2</v>
      </c>
      <c r="H419">
        <v>2E+20</v>
      </c>
      <c r="I419">
        <v>0</v>
      </c>
      <c r="J419">
        <v>2</v>
      </c>
      <c r="K419">
        <v>0</v>
      </c>
      <c r="L419">
        <v>0</v>
      </c>
      <c r="M419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19" s="5" cm="1">
        <f t="array" ref="N419">MAX(IF((ProjectInfoTable[ProjectName]=ContinuousStatsTable[[#This Row],[ProjectName]]),(ProjectInfoTable[ProjectName]=ContinuousStatsTable[[#This Row],[ProjectName]])*ProjectInfoTable[NumberOfReplications]))</f>
        <v>50</v>
      </c>
      <c r="O419" s="5" cm="1">
        <f t="array" ref="O419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419" s="5" cm="1">
        <f t="array" ref="P419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419" s="5" cm="1">
        <f t="array" ref="Q419">MAX(IF((ProjectInfoTable[ProjectName]=ContinuousStatsTable[[#This Row],[ProjectName]]),(ProjectInfoTable[ProjectName]=ContinuousStatsTable[[#This Row],[ProjectName]])*ProjectInfoTable[ConfidenceInterval]))</f>
        <v>0.95</v>
      </c>
      <c r="R4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419" s="5" cm="1">
        <f t="array" ref="S419">MIN(IF((ContinuousStatsTable[GroupByKey]=ContinuousStatsTable[[#This Row],[GroupByKey]]),(ContinuousStatsTable[GroupByKey]=ContinuousStatsTable[[#This Row],[GroupByKey]])*ContinuousStatsTable[Average]))</f>
        <v>2.9159454357356899E-2</v>
      </c>
      <c r="T419" s="5" cm="1">
        <f t="array" ref="T419">MAX(IF((ContinuousStatsTable[GroupByKey]=ContinuousStatsTable[[#This Row],[GroupByKey]]),(ContinuousStatsTable[GroupByKey]=ContinuousStatsTable[[#This Row],[GroupByKey]])*ContinuousStatsTable[Average]))</f>
        <v>0.14757504287835599</v>
      </c>
      <c r="U419" s="5">
        <f>IF((ContinuousStatsTable[[#This Row],[RepsRequested]]&gt;1),ContinuousStatsTable[[#This Row],[HalfWidth]],ContinuousStatsTable[[#This Row],[BatchMeansHalfWidth]])</f>
        <v>7.2842344795549423E-3</v>
      </c>
    </row>
    <row r="420" spans="1:21" x14ac:dyDescent="0.25">
      <c r="A420" t="s">
        <v>68</v>
      </c>
      <c r="B420" t="s">
        <v>70</v>
      </c>
      <c r="C420">
        <v>33</v>
      </c>
      <c r="D420" t="s">
        <v>85</v>
      </c>
      <c r="E420" t="s">
        <v>102</v>
      </c>
      <c r="F420" t="s">
        <v>87</v>
      </c>
      <c r="G420">
        <v>2.8033778447856599</v>
      </c>
      <c r="H420">
        <v>0.19259045674418401</v>
      </c>
      <c r="I420">
        <v>0</v>
      </c>
      <c r="J420">
        <v>6</v>
      </c>
      <c r="K420">
        <v>2</v>
      </c>
      <c r="L420">
        <v>0</v>
      </c>
      <c r="M420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20" s="5" cm="1">
        <f t="array" ref="N420">MAX(IF((ProjectInfoTable[ProjectName]=ContinuousStatsTable[[#This Row],[ProjectName]]),(ProjectInfoTable[ProjectName]=ContinuousStatsTable[[#This Row],[ProjectName]])*ProjectInfoTable[NumberOfReplications]))</f>
        <v>50</v>
      </c>
      <c r="O420" s="5" cm="1">
        <f t="array" ref="O420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420" s="5" cm="1">
        <f t="array" ref="P420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420" s="5" cm="1">
        <f t="array" ref="Q420">MAX(IF((ProjectInfoTable[ProjectName]=ContinuousStatsTable[[#This Row],[ProjectName]]),(ProjectInfoTable[ProjectName]=ContinuousStatsTable[[#This Row],[ProjectName]])*ProjectInfoTable[ConfidenceInterval]))</f>
        <v>0.95</v>
      </c>
      <c r="R4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420" s="5" cm="1">
        <f t="array" ref="S420">MIN(IF((ContinuousStatsTable[GroupByKey]=ContinuousStatsTable[[#This Row],[GroupByKey]]),(ContinuousStatsTable[GroupByKey]=ContinuousStatsTable[[#This Row],[GroupByKey]])*ContinuousStatsTable[Average]))</f>
        <v>2.5364145931977098</v>
      </c>
      <c r="T420" s="5" cm="1">
        <f t="array" ref="T420">MAX(IF((ContinuousStatsTable[GroupByKey]=ContinuousStatsTable[[#This Row],[GroupByKey]]),(ContinuousStatsTable[GroupByKey]=ContinuousStatsTable[[#This Row],[GroupByKey]])*ContinuousStatsTable[Average]))</f>
        <v>3.0583425338020498</v>
      </c>
      <c r="U420" s="5">
        <f>IF((ContinuousStatsTable[[#This Row],[RepsRequested]]&gt;1),ContinuousStatsTable[[#This Row],[HalfWidth]],ContinuousStatsTable[[#This Row],[BatchMeansHalfWidth]])</f>
        <v>3.1226073401865992E-2</v>
      </c>
    </row>
    <row r="421" spans="1:21" x14ac:dyDescent="0.25">
      <c r="A421" t="s">
        <v>68</v>
      </c>
      <c r="B421" t="s">
        <v>70</v>
      </c>
      <c r="C421">
        <v>33</v>
      </c>
      <c r="D421" t="s">
        <v>103</v>
      </c>
      <c r="E421" t="s">
        <v>104</v>
      </c>
      <c r="F421" t="s">
        <v>105</v>
      </c>
      <c r="G421">
        <v>0</v>
      </c>
      <c r="H421">
        <v>2E+20</v>
      </c>
      <c r="I421">
        <v>0</v>
      </c>
      <c r="J421">
        <v>0</v>
      </c>
      <c r="K421">
        <v>0</v>
      </c>
      <c r="L421">
        <v>0</v>
      </c>
      <c r="M421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21" s="5" cm="1">
        <f t="array" ref="N421">MAX(IF((ProjectInfoTable[ProjectName]=ContinuousStatsTable[[#This Row],[ProjectName]]),(ProjectInfoTable[ProjectName]=ContinuousStatsTable[[#This Row],[ProjectName]])*ProjectInfoTable[NumberOfReplications]))</f>
        <v>50</v>
      </c>
      <c r="O421" s="5" cm="1">
        <f t="array" ref="O421">IFERROR(AVERAGE(IF((ContinuousStatsTable[GroupByKey]=ContinuousStatsTable[[#This Row],[GroupByKey]]),(ContinuousStatsTable[GroupByKey]=ContinuousStatsTable[[#This Row],[GroupByKey]])*ContinuousStatsTable[Average])),0)</f>
        <v>0</v>
      </c>
      <c r="P421" s="5" cm="1">
        <f t="array" ref="P421">IFERROR(_xlfn.STDEV.S(IF((ContinuousStatsTable[GroupByKey]=ContinuousStatsTable[[#This Row],[GroupByKey]]),(ContinuousStatsTable[GroupByKey]=ContinuousStatsTable[[#This Row],[GroupByKey]])*ContinuousStatsTable[Average])),0)</f>
        <v>0</v>
      </c>
      <c r="Q421" s="5" cm="1">
        <f t="array" ref="Q421">MAX(IF((ProjectInfoTable[ProjectName]=ContinuousStatsTable[[#This Row],[ProjectName]]),(ProjectInfoTable[ProjectName]=ContinuousStatsTable[[#This Row],[ProjectName]])*ProjectInfoTable[ConfidenceInterval]))</f>
        <v>0.95</v>
      </c>
      <c r="R4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1" s="5" cm="1">
        <f t="array" ref="S421">MIN(IF((ContinuousStatsTable[GroupByKey]=ContinuousStatsTable[[#This Row],[GroupByKey]]),(ContinuousStatsTable[GroupByKey]=ContinuousStatsTable[[#This Row],[GroupByKey]])*ContinuousStatsTable[Average]))</f>
        <v>0</v>
      </c>
      <c r="T421" s="5" cm="1">
        <f t="array" ref="T421">MAX(IF((ContinuousStatsTable[GroupByKey]=ContinuousStatsTable[[#This Row],[GroupByKey]]),(ContinuousStatsTable[GroupByKey]=ContinuousStatsTable[[#This Row],[GroupByKey]])*ContinuousStatsTable[Average]))</f>
        <v>0</v>
      </c>
      <c r="U421" s="5">
        <f>IF((ContinuousStatsTable[[#This Row],[RepsRequested]]&gt;1),ContinuousStatsTable[[#This Row],[HalfWidth]],ContinuousStatsTable[[#This Row],[BatchMeansHalfWidth]])</f>
        <v>0</v>
      </c>
    </row>
    <row r="422" spans="1:21" x14ac:dyDescent="0.25">
      <c r="A422" t="s">
        <v>68</v>
      </c>
      <c r="B422" t="s">
        <v>70</v>
      </c>
      <c r="C422">
        <v>33</v>
      </c>
      <c r="D422" t="s">
        <v>103</v>
      </c>
      <c r="E422" t="s">
        <v>106</v>
      </c>
      <c r="F422" t="s">
        <v>105</v>
      </c>
      <c r="G422">
        <v>0</v>
      </c>
      <c r="H422">
        <v>2E+20</v>
      </c>
      <c r="I422">
        <v>0</v>
      </c>
      <c r="J422">
        <v>0</v>
      </c>
      <c r="K422">
        <v>0</v>
      </c>
      <c r="L422">
        <v>0</v>
      </c>
      <c r="M42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22" s="5" cm="1">
        <f t="array" ref="N422">MAX(IF((ProjectInfoTable[ProjectName]=ContinuousStatsTable[[#This Row],[ProjectName]]),(ProjectInfoTable[ProjectName]=ContinuousStatsTable[[#This Row],[ProjectName]])*ProjectInfoTable[NumberOfReplications]))</f>
        <v>50</v>
      </c>
      <c r="O422" s="5" cm="1">
        <f t="array" ref="O422">IFERROR(AVERAGE(IF((ContinuousStatsTable[GroupByKey]=ContinuousStatsTable[[#This Row],[GroupByKey]]),(ContinuousStatsTable[GroupByKey]=ContinuousStatsTable[[#This Row],[GroupByKey]])*ContinuousStatsTable[Average])),0)</f>
        <v>0</v>
      </c>
      <c r="P422" s="5" cm="1">
        <f t="array" ref="P422">IFERROR(_xlfn.STDEV.S(IF((ContinuousStatsTable[GroupByKey]=ContinuousStatsTable[[#This Row],[GroupByKey]]),(ContinuousStatsTable[GroupByKey]=ContinuousStatsTable[[#This Row],[GroupByKey]])*ContinuousStatsTable[Average])),0)</f>
        <v>0</v>
      </c>
      <c r="Q422" s="5" cm="1">
        <f t="array" ref="Q422">MAX(IF((ProjectInfoTable[ProjectName]=ContinuousStatsTable[[#This Row],[ProjectName]]),(ProjectInfoTable[ProjectName]=ContinuousStatsTable[[#This Row],[ProjectName]])*ProjectInfoTable[ConfidenceInterval]))</f>
        <v>0.95</v>
      </c>
      <c r="R4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2" s="5" cm="1">
        <f t="array" ref="S422">MIN(IF((ContinuousStatsTable[GroupByKey]=ContinuousStatsTable[[#This Row],[GroupByKey]]),(ContinuousStatsTable[GroupByKey]=ContinuousStatsTable[[#This Row],[GroupByKey]])*ContinuousStatsTable[Average]))</f>
        <v>0</v>
      </c>
      <c r="T422" s="5" cm="1">
        <f t="array" ref="T422">MAX(IF((ContinuousStatsTable[GroupByKey]=ContinuousStatsTable[[#This Row],[GroupByKey]]),(ContinuousStatsTable[GroupByKey]=ContinuousStatsTable[[#This Row],[GroupByKey]])*ContinuousStatsTable[Average]))</f>
        <v>0</v>
      </c>
      <c r="U422" s="5">
        <f>IF((ContinuousStatsTable[[#This Row],[RepsRequested]]&gt;1),ContinuousStatsTable[[#This Row],[HalfWidth]],ContinuousStatsTable[[#This Row],[BatchMeansHalfWidth]])</f>
        <v>0</v>
      </c>
    </row>
    <row r="423" spans="1:21" x14ac:dyDescent="0.25">
      <c r="A423" t="s">
        <v>68</v>
      </c>
      <c r="B423" t="s">
        <v>70</v>
      </c>
      <c r="C423">
        <v>33</v>
      </c>
      <c r="D423" t="s">
        <v>103</v>
      </c>
      <c r="E423" t="s">
        <v>107</v>
      </c>
      <c r="F423" t="s">
        <v>105</v>
      </c>
      <c r="G423">
        <v>1</v>
      </c>
      <c r="H423">
        <v>2E+20</v>
      </c>
      <c r="I423">
        <v>1</v>
      </c>
      <c r="J423">
        <v>1</v>
      </c>
      <c r="K423">
        <v>1</v>
      </c>
      <c r="L423">
        <v>0</v>
      </c>
      <c r="M42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23" s="5" cm="1">
        <f t="array" ref="N423">MAX(IF((ProjectInfoTable[ProjectName]=ContinuousStatsTable[[#This Row],[ProjectName]]),(ProjectInfoTable[ProjectName]=ContinuousStatsTable[[#This Row],[ProjectName]])*ProjectInfoTable[NumberOfReplications]))</f>
        <v>50</v>
      </c>
      <c r="O423" s="5" cm="1">
        <f t="array" ref="O423">IFERROR(AVERAGE(IF((ContinuousStatsTable[GroupByKey]=ContinuousStatsTable[[#This Row],[GroupByKey]]),(ContinuousStatsTable[GroupByKey]=ContinuousStatsTable[[#This Row],[GroupByKey]])*ContinuousStatsTable[Average])),0)</f>
        <v>1</v>
      </c>
      <c r="P423" s="5" cm="1">
        <f t="array" ref="P423">IFERROR(_xlfn.STDEV.S(IF((ContinuousStatsTable[GroupByKey]=ContinuousStatsTable[[#This Row],[GroupByKey]]),(ContinuousStatsTable[GroupByKey]=ContinuousStatsTable[[#This Row],[GroupByKey]])*ContinuousStatsTable[Average])),0)</f>
        <v>0</v>
      </c>
      <c r="Q423" s="5" cm="1">
        <f t="array" ref="Q423">MAX(IF((ProjectInfoTable[ProjectName]=ContinuousStatsTable[[#This Row],[ProjectName]]),(ProjectInfoTable[ProjectName]=ContinuousStatsTable[[#This Row],[ProjectName]])*ProjectInfoTable[ConfidenceInterval]))</f>
        <v>0.95</v>
      </c>
      <c r="R4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3" s="5" cm="1">
        <f t="array" ref="S423">MIN(IF((ContinuousStatsTable[GroupByKey]=ContinuousStatsTable[[#This Row],[GroupByKey]]),(ContinuousStatsTable[GroupByKey]=ContinuousStatsTable[[#This Row],[GroupByKey]])*ContinuousStatsTable[Average]))</f>
        <v>1</v>
      </c>
      <c r="T423" s="5" cm="1">
        <f t="array" ref="T423">MAX(IF((ContinuousStatsTable[GroupByKey]=ContinuousStatsTable[[#This Row],[GroupByKey]]),(ContinuousStatsTable[GroupByKey]=ContinuousStatsTable[[#This Row],[GroupByKey]])*ContinuousStatsTable[Average]))</f>
        <v>1</v>
      </c>
      <c r="U423" s="5">
        <f>IF((ContinuousStatsTable[[#This Row],[RepsRequested]]&gt;1),ContinuousStatsTable[[#This Row],[HalfWidth]],ContinuousStatsTable[[#This Row],[BatchMeansHalfWidth]])</f>
        <v>0</v>
      </c>
    </row>
    <row r="424" spans="1:21" x14ac:dyDescent="0.25">
      <c r="A424" t="s">
        <v>68</v>
      </c>
      <c r="B424" t="s">
        <v>70</v>
      </c>
      <c r="C424">
        <v>33</v>
      </c>
      <c r="D424" t="s">
        <v>108</v>
      </c>
      <c r="E424" t="s">
        <v>104</v>
      </c>
      <c r="F424" t="s">
        <v>105</v>
      </c>
      <c r="G424">
        <v>0.84018192067491604</v>
      </c>
      <c r="H424">
        <v>3.2482458546450703E-2</v>
      </c>
      <c r="I424">
        <v>0</v>
      </c>
      <c r="J424">
        <v>1</v>
      </c>
      <c r="K424">
        <v>0.66666666666666696</v>
      </c>
      <c r="L424">
        <v>0</v>
      </c>
      <c r="M42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24" s="5" cm="1">
        <f t="array" ref="N424">MAX(IF((ProjectInfoTable[ProjectName]=ContinuousStatsTable[[#This Row],[ProjectName]]),(ProjectInfoTable[ProjectName]=ContinuousStatsTable[[#This Row],[ProjectName]])*ProjectInfoTable[NumberOfReplications]))</f>
        <v>50</v>
      </c>
      <c r="O424" s="5" cm="1">
        <f t="array" ref="O424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424" s="5" cm="1">
        <f t="array" ref="P424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424" s="5" cm="1">
        <f t="array" ref="Q424">MAX(IF((ProjectInfoTable[ProjectName]=ContinuousStatsTable[[#This Row],[ProjectName]]),(ProjectInfoTable[ProjectName]=ContinuousStatsTable[[#This Row],[ProjectName]])*ProjectInfoTable[ConfidenceInterval]))</f>
        <v>0.95</v>
      </c>
      <c r="R4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424" s="5" cm="1">
        <f t="array" ref="S424">MIN(IF((ContinuousStatsTable[GroupByKey]=ContinuousStatsTable[[#This Row],[GroupByKey]]),(ContinuousStatsTable[GroupByKey]=ContinuousStatsTable[[#This Row],[GroupByKey]])*ContinuousStatsTable[Average]))</f>
        <v>0.79765986915169196</v>
      </c>
      <c r="T424" s="5" cm="1">
        <f t="array" ref="T424">MAX(IF((ContinuousStatsTable[GroupByKey]=ContinuousStatsTable[[#This Row],[GroupByKey]]),(ContinuousStatsTable[GroupByKey]=ContinuousStatsTable[[#This Row],[GroupByKey]])*ContinuousStatsTable[Average]))</f>
        <v>0.86520865024807903</v>
      </c>
      <c r="U424" s="5">
        <f>IF((ContinuousStatsTable[[#This Row],[RepsRequested]]&gt;1),ContinuousStatsTable[[#This Row],[HalfWidth]],ContinuousStatsTable[[#This Row],[BatchMeansHalfWidth]])</f>
        <v>4.6132915210358458E-3</v>
      </c>
    </row>
    <row r="425" spans="1:21" x14ac:dyDescent="0.25">
      <c r="A425" t="s">
        <v>68</v>
      </c>
      <c r="B425" t="s">
        <v>70</v>
      </c>
      <c r="C425">
        <v>33</v>
      </c>
      <c r="D425" t="s">
        <v>108</v>
      </c>
      <c r="E425" t="s">
        <v>106</v>
      </c>
      <c r="F425" t="s">
        <v>105</v>
      </c>
      <c r="G425">
        <v>2.5205457620247498</v>
      </c>
      <c r="H425">
        <v>9.7447375639352102E-2</v>
      </c>
      <c r="I425">
        <v>0</v>
      </c>
      <c r="J425">
        <v>3</v>
      </c>
      <c r="K425">
        <v>2</v>
      </c>
      <c r="L425">
        <v>0</v>
      </c>
      <c r="M42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25" s="5" cm="1">
        <f t="array" ref="N425">MAX(IF((ProjectInfoTable[ProjectName]=ContinuousStatsTable[[#This Row],[ProjectName]]),(ProjectInfoTable[ProjectName]=ContinuousStatsTable[[#This Row],[ProjectName]])*ProjectInfoTable[NumberOfReplications]))</f>
        <v>50</v>
      </c>
      <c r="O425" s="5" cm="1">
        <f t="array" ref="O425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425" s="5" cm="1">
        <f t="array" ref="P425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425" s="5" cm="1">
        <f t="array" ref="Q425">MAX(IF((ProjectInfoTable[ProjectName]=ContinuousStatsTable[[#This Row],[ProjectName]]),(ProjectInfoTable[ProjectName]=ContinuousStatsTable[[#This Row],[ProjectName]])*ProjectInfoTable[ConfidenceInterval]))</f>
        <v>0.95</v>
      </c>
      <c r="R4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425" s="5" cm="1">
        <f t="array" ref="S425">MIN(IF((ContinuousStatsTable[GroupByKey]=ContinuousStatsTable[[#This Row],[GroupByKey]]),(ContinuousStatsTable[GroupByKey]=ContinuousStatsTable[[#This Row],[GroupByKey]])*ContinuousStatsTable[Average]))</f>
        <v>2.39297960745508</v>
      </c>
      <c r="T425" s="5" cm="1">
        <f t="array" ref="T425">MAX(IF((ContinuousStatsTable[GroupByKey]=ContinuousStatsTable[[#This Row],[GroupByKey]]),(ContinuousStatsTable[GroupByKey]=ContinuousStatsTable[[#This Row],[GroupByKey]])*ContinuousStatsTable[Average]))</f>
        <v>2.5956259507442399</v>
      </c>
      <c r="U425" s="5">
        <f>IF((ContinuousStatsTable[[#This Row],[RepsRequested]]&gt;1),ContinuousStatsTable[[#This Row],[HalfWidth]],ContinuousStatsTable[[#This Row],[BatchMeansHalfWidth]])</f>
        <v>1.3839874563107367E-2</v>
      </c>
    </row>
    <row r="426" spans="1:21" x14ac:dyDescent="0.25">
      <c r="A426" t="s">
        <v>68</v>
      </c>
      <c r="B426" t="s">
        <v>70</v>
      </c>
      <c r="C426">
        <v>33</v>
      </c>
      <c r="D426" t="s">
        <v>108</v>
      </c>
      <c r="E426" t="s">
        <v>107</v>
      </c>
      <c r="F426" t="s">
        <v>105</v>
      </c>
      <c r="G426">
        <v>3</v>
      </c>
      <c r="H426">
        <v>2E+20</v>
      </c>
      <c r="I426">
        <v>3</v>
      </c>
      <c r="J426">
        <v>3</v>
      </c>
      <c r="K426">
        <v>3</v>
      </c>
      <c r="L426">
        <v>0</v>
      </c>
      <c r="M42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26" s="5" cm="1">
        <f t="array" ref="N426">MAX(IF((ProjectInfoTable[ProjectName]=ContinuousStatsTable[[#This Row],[ProjectName]]),(ProjectInfoTable[ProjectName]=ContinuousStatsTable[[#This Row],[ProjectName]])*ProjectInfoTable[NumberOfReplications]))</f>
        <v>50</v>
      </c>
      <c r="O426" s="5" cm="1">
        <f t="array" ref="O426">IFERROR(AVERAGE(IF((ContinuousStatsTable[GroupByKey]=ContinuousStatsTable[[#This Row],[GroupByKey]]),(ContinuousStatsTable[GroupByKey]=ContinuousStatsTable[[#This Row],[GroupByKey]])*ContinuousStatsTable[Average])),0)</f>
        <v>3</v>
      </c>
      <c r="P426" s="5" cm="1">
        <f t="array" ref="P426">IFERROR(_xlfn.STDEV.S(IF((ContinuousStatsTable[GroupByKey]=ContinuousStatsTable[[#This Row],[GroupByKey]]),(ContinuousStatsTable[GroupByKey]=ContinuousStatsTable[[#This Row],[GroupByKey]])*ContinuousStatsTable[Average])),0)</f>
        <v>0</v>
      </c>
      <c r="Q426" s="5" cm="1">
        <f t="array" ref="Q426">MAX(IF((ProjectInfoTable[ProjectName]=ContinuousStatsTable[[#This Row],[ProjectName]]),(ProjectInfoTable[ProjectName]=ContinuousStatsTable[[#This Row],[ProjectName]])*ProjectInfoTable[ConfidenceInterval]))</f>
        <v>0.95</v>
      </c>
      <c r="R4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6" s="5" cm="1">
        <f t="array" ref="S426">MIN(IF((ContinuousStatsTable[GroupByKey]=ContinuousStatsTable[[#This Row],[GroupByKey]]),(ContinuousStatsTable[GroupByKey]=ContinuousStatsTable[[#This Row],[GroupByKey]])*ContinuousStatsTable[Average]))</f>
        <v>3</v>
      </c>
      <c r="T426" s="5" cm="1">
        <f t="array" ref="T426">MAX(IF((ContinuousStatsTable[GroupByKey]=ContinuousStatsTable[[#This Row],[GroupByKey]]),(ContinuousStatsTable[GroupByKey]=ContinuousStatsTable[[#This Row],[GroupByKey]])*ContinuousStatsTable[Average]))</f>
        <v>3</v>
      </c>
      <c r="U426" s="5">
        <f>IF((ContinuousStatsTable[[#This Row],[RepsRequested]]&gt;1),ContinuousStatsTable[[#This Row],[HalfWidth]],ContinuousStatsTable[[#This Row],[BatchMeansHalfWidth]])</f>
        <v>0</v>
      </c>
    </row>
    <row r="427" spans="1:21" x14ac:dyDescent="0.25">
      <c r="A427" t="s">
        <v>68</v>
      </c>
      <c r="B427" t="s">
        <v>70</v>
      </c>
      <c r="C427">
        <v>33</v>
      </c>
      <c r="D427" t="s">
        <v>100</v>
      </c>
      <c r="E427" t="s">
        <v>101</v>
      </c>
      <c r="F427" t="s">
        <v>81</v>
      </c>
      <c r="G427">
        <v>0.181575178647745</v>
      </c>
      <c r="H427">
        <v>2E+20</v>
      </c>
      <c r="I427">
        <v>0</v>
      </c>
      <c r="J427">
        <v>2</v>
      </c>
      <c r="K427">
        <v>0</v>
      </c>
      <c r="L427">
        <v>0</v>
      </c>
      <c r="M427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27" s="5" cm="1">
        <f t="array" ref="N427">MAX(IF((ProjectInfoTable[ProjectName]=ContinuousStatsTable[[#This Row],[ProjectName]]),(ProjectInfoTable[ProjectName]=ContinuousStatsTable[[#This Row],[ProjectName]])*ProjectInfoTable[NumberOfReplications]))</f>
        <v>50</v>
      </c>
      <c r="O427" s="5" cm="1">
        <f t="array" ref="O427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427" s="5" cm="1">
        <f t="array" ref="P427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427" s="5" cm="1">
        <f t="array" ref="Q427">MAX(IF((ProjectInfoTable[ProjectName]=ContinuousStatsTable[[#This Row],[ProjectName]]),(ProjectInfoTable[ProjectName]=ContinuousStatsTable[[#This Row],[ProjectName]])*ProjectInfoTable[ConfidenceInterval]))</f>
        <v>0.95</v>
      </c>
      <c r="R4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427" s="5" cm="1">
        <f t="array" ref="S427">MIN(IF((ContinuousStatsTable[GroupByKey]=ContinuousStatsTable[[#This Row],[GroupByKey]]),(ContinuousStatsTable[GroupByKey]=ContinuousStatsTable[[#This Row],[GroupByKey]])*ContinuousStatsTable[Average]))</f>
        <v>9.9137644846310199E-2</v>
      </c>
      <c r="T427" s="5" cm="1">
        <f t="array" ref="T427">MAX(IF((ContinuousStatsTable[GroupByKey]=ContinuousStatsTable[[#This Row],[GroupByKey]]),(ContinuousStatsTable[GroupByKey]=ContinuousStatsTable[[#This Row],[GroupByKey]])*ContinuousStatsTable[Average]))</f>
        <v>0.36895369110857401</v>
      </c>
      <c r="U427" s="5">
        <f>IF((ContinuousStatsTable[[#This Row],[RepsRequested]]&gt;1),ContinuousStatsTable[[#This Row],[HalfWidth]],ContinuousStatsTable[[#This Row],[BatchMeansHalfWidth]])</f>
        <v>1.3334817194682118E-2</v>
      </c>
    </row>
    <row r="428" spans="1:21" x14ac:dyDescent="0.25">
      <c r="A428" t="s">
        <v>68</v>
      </c>
      <c r="B428" t="s">
        <v>70</v>
      </c>
      <c r="C428">
        <v>33</v>
      </c>
      <c r="D428" t="s">
        <v>109</v>
      </c>
      <c r="E428" t="s">
        <v>104</v>
      </c>
      <c r="F428" t="s">
        <v>105</v>
      </c>
      <c r="G428">
        <v>0.77269817926960604</v>
      </c>
      <c r="H428">
        <v>3.3068943391463997E-2</v>
      </c>
      <c r="I428">
        <v>0</v>
      </c>
      <c r="J428">
        <v>1</v>
      </c>
      <c r="K428">
        <v>0.5</v>
      </c>
      <c r="L428">
        <v>0</v>
      </c>
      <c r="M428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28" s="5" cm="1">
        <f t="array" ref="N428">MAX(IF((ProjectInfoTable[ProjectName]=ContinuousStatsTable[[#This Row],[ProjectName]]),(ProjectInfoTable[ProjectName]=ContinuousStatsTable[[#This Row],[ProjectName]])*ProjectInfoTable[NumberOfReplications]))</f>
        <v>50</v>
      </c>
      <c r="O428" s="5" cm="1">
        <f t="array" ref="O428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428" s="5" cm="1">
        <f t="array" ref="P428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428" s="5" cm="1">
        <f t="array" ref="Q428">MAX(IF((ProjectInfoTable[ProjectName]=ContinuousStatsTable[[#This Row],[ProjectName]]),(ProjectInfoTable[ProjectName]=ContinuousStatsTable[[#This Row],[ProjectName]])*ProjectInfoTable[ConfidenceInterval]))</f>
        <v>0.95</v>
      </c>
      <c r="R4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428" s="5" cm="1">
        <f t="array" ref="S428">MIN(IF((ContinuousStatsTable[GroupByKey]=ContinuousStatsTable[[#This Row],[GroupByKey]]),(ContinuousStatsTable[GroupByKey]=ContinuousStatsTable[[#This Row],[GroupByKey]])*ContinuousStatsTable[Average]))</f>
        <v>0.75076558501961799</v>
      </c>
      <c r="T428" s="5" cm="1">
        <f t="array" ref="T428">MAX(IF((ContinuousStatsTable[GroupByKey]=ContinuousStatsTable[[#This Row],[GroupByKey]]),(ContinuousStatsTable[GroupByKey]=ContinuousStatsTable[[#This Row],[GroupByKey]])*ContinuousStatsTable[Average]))</f>
        <v>0.80927528725051701</v>
      </c>
      <c r="U428" s="5">
        <f>IF((ContinuousStatsTable[[#This Row],[RepsRequested]]&gt;1),ContinuousStatsTable[[#This Row],[HalfWidth]],ContinuousStatsTable[[#This Row],[BatchMeansHalfWidth]])</f>
        <v>4.4075088480020263E-3</v>
      </c>
    </row>
    <row r="429" spans="1:21" x14ac:dyDescent="0.25">
      <c r="A429" t="s">
        <v>68</v>
      </c>
      <c r="B429" t="s">
        <v>70</v>
      </c>
      <c r="C429">
        <v>33</v>
      </c>
      <c r="D429" t="s">
        <v>109</v>
      </c>
      <c r="E429" t="s">
        <v>106</v>
      </c>
      <c r="F429" t="s">
        <v>105</v>
      </c>
      <c r="G429">
        <v>1.5453963585392101</v>
      </c>
      <c r="H429">
        <v>6.6137886782927993E-2</v>
      </c>
      <c r="I429">
        <v>0</v>
      </c>
      <c r="J429">
        <v>2</v>
      </c>
      <c r="K429">
        <v>1</v>
      </c>
      <c r="L429">
        <v>0</v>
      </c>
      <c r="M429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29" s="5" cm="1">
        <f t="array" ref="N429">MAX(IF((ProjectInfoTable[ProjectName]=ContinuousStatsTable[[#This Row],[ProjectName]]),(ProjectInfoTable[ProjectName]=ContinuousStatsTable[[#This Row],[ProjectName]])*ProjectInfoTable[NumberOfReplications]))</f>
        <v>50</v>
      </c>
      <c r="O429" s="5" cm="1">
        <f t="array" ref="O429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429" s="5" cm="1">
        <f t="array" ref="P429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429" s="5" cm="1">
        <f t="array" ref="Q429">MAX(IF((ProjectInfoTable[ProjectName]=ContinuousStatsTable[[#This Row],[ProjectName]]),(ProjectInfoTable[ProjectName]=ContinuousStatsTable[[#This Row],[ProjectName]])*ProjectInfoTable[ConfidenceInterval]))</f>
        <v>0.95</v>
      </c>
      <c r="R4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429" s="5" cm="1">
        <f t="array" ref="S429">MIN(IF((ContinuousStatsTable[GroupByKey]=ContinuousStatsTable[[#This Row],[GroupByKey]]),(ContinuousStatsTable[GroupByKey]=ContinuousStatsTable[[#This Row],[GroupByKey]])*ContinuousStatsTable[Average]))</f>
        <v>1.50153117003924</v>
      </c>
      <c r="T429" s="5" cm="1">
        <f t="array" ref="T429">MAX(IF((ContinuousStatsTable[GroupByKey]=ContinuousStatsTable[[#This Row],[GroupByKey]]),(ContinuousStatsTable[GroupByKey]=ContinuousStatsTable[[#This Row],[GroupByKey]])*ContinuousStatsTable[Average]))</f>
        <v>1.61855057450103</v>
      </c>
      <c r="U429" s="5">
        <f>IF((ContinuousStatsTable[[#This Row],[RepsRequested]]&gt;1),ContinuousStatsTable[[#This Row],[HalfWidth]],ContinuousStatsTable[[#This Row],[BatchMeansHalfWidth]])</f>
        <v>8.8150176960040336E-3</v>
      </c>
    </row>
    <row r="430" spans="1:21" x14ac:dyDescent="0.25">
      <c r="A430" t="s">
        <v>68</v>
      </c>
      <c r="B430" t="s">
        <v>70</v>
      </c>
      <c r="C430">
        <v>33</v>
      </c>
      <c r="D430" t="s">
        <v>109</v>
      </c>
      <c r="E430" t="s">
        <v>107</v>
      </c>
      <c r="F430" t="s">
        <v>105</v>
      </c>
      <c r="G430">
        <v>2</v>
      </c>
      <c r="H430">
        <v>2E+20</v>
      </c>
      <c r="I430">
        <v>2</v>
      </c>
      <c r="J430">
        <v>2</v>
      </c>
      <c r="K430">
        <v>2</v>
      </c>
      <c r="L430">
        <v>0</v>
      </c>
      <c r="M430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30" s="5" cm="1">
        <f t="array" ref="N430">MAX(IF((ProjectInfoTable[ProjectName]=ContinuousStatsTable[[#This Row],[ProjectName]]),(ProjectInfoTable[ProjectName]=ContinuousStatsTable[[#This Row],[ProjectName]])*ProjectInfoTable[NumberOfReplications]))</f>
        <v>50</v>
      </c>
      <c r="O430" s="5" cm="1">
        <f t="array" ref="O430">IFERROR(AVERAGE(IF((ContinuousStatsTable[GroupByKey]=ContinuousStatsTable[[#This Row],[GroupByKey]]),(ContinuousStatsTable[GroupByKey]=ContinuousStatsTable[[#This Row],[GroupByKey]])*ContinuousStatsTable[Average])),0)</f>
        <v>2</v>
      </c>
      <c r="P430" s="5" cm="1">
        <f t="array" ref="P430">IFERROR(_xlfn.STDEV.S(IF((ContinuousStatsTable[GroupByKey]=ContinuousStatsTable[[#This Row],[GroupByKey]]),(ContinuousStatsTable[GroupByKey]=ContinuousStatsTable[[#This Row],[GroupByKey]])*ContinuousStatsTable[Average])),0)</f>
        <v>0</v>
      </c>
      <c r="Q430" s="5" cm="1">
        <f t="array" ref="Q430">MAX(IF((ProjectInfoTable[ProjectName]=ContinuousStatsTable[[#This Row],[ProjectName]]),(ProjectInfoTable[ProjectName]=ContinuousStatsTable[[#This Row],[ProjectName]])*ProjectInfoTable[ConfidenceInterval]))</f>
        <v>0.95</v>
      </c>
      <c r="R4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0" s="5" cm="1">
        <f t="array" ref="S430">MIN(IF((ContinuousStatsTable[GroupByKey]=ContinuousStatsTable[[#This Row],[GroupByKey]]),(ContinuousStatsTable[GroupByKey]=ContinuousStatsTable[[#This Row],[GroupByKey]])*ContinuousStatsTable[Average]))</f>
        <v>2</v>
      </c>
      <c r="T430" s="5" cm="1">
        <f t="array" ref="T430">MAX(IF((ContinuousStatsTable[GroupByKey]=ContinuousStatsTable[[#This Row],[GroupByKey]]),(ContinuousStatsTable[GroupByKey]=ContinuousStatsTable[[#This Row],[GroupByKey]])*ContinuousStatsTable[Average]))</f>
        <v>2</v>
      </c>
      <c r="U430" s="5">
        <f>IF((ContinuousStatsTable[[#This Row],[RepsRequested]]&gt;1),ContinuousStatsTable[[#This Row],[HalfWidth]],ContinuousStatsTable[[#This Row],[BatchMeansHalfWidth]])</f>
        <v>0</v>
      </c>
    </row>
    <row r="431" spans="1:21" x14ac:dyDescent="0.25">
      <c r="A431" t="s">
        <v>68</v>
      </c>
      <c r="B431" t="s">
        <v>70</v>
      </c>
      <c r="C431">
        <v>34</v>
      </c>
      <c r="D431" t="s">
        <v>79</v>
      </c>
      <c r="E431" t="s">
        <v>101</v>
      </c>
      <c r="F431" t="s">
        <v>81</v>
      </c>
      <c r="G431">
        <v>1.0680888361109499E-2</v>
      </c>
      <c r="H431">
        <v>2E+20</v>
      </c>
      <c r="I431">
        <v>0</v>
      </c>
      <c r="J431">
        <v>1</v>
      </c>
      <c r="K431">
        <v>0</v>
      </c>
      <c r="L431">
        <v>0</v>
      </c>
      <c r="M431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31" s="5" cm="1">
        <f t="array" ref="N431">MAX(IF((ProjectInfoTable[ProjectName]=ContinuousStatsTable[[#This Row],[ProjectName]]),(ProjectInfoTable[ProjectName]=ContinuousStatsTable[[#This Row],[ProjectName]])*ProjectInfoTable[NumberOfReplications]))</f>
        <v>50</v>
      </c>
      <c r="O431" s="5" cm="1">
        <f t="array" ref="O431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431" s="5" cm="1">
        <f t="array" ref="P431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431" s="5" cm="1">
        <f t="array" ref="Q431">MAX(IF((ProjectInfoTable[ProjectName]=ContinuousStatsTable[[#This Row],[ProjectName]]),(ProjectInfoTable[ProjectName]=ContinuousStatsTable[[#This Row],[ProjectName]])*ProjectInfoTable[ConfidenceInterval]))</f>
        <v>0.95</v>
      </c>
      <c r="R4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431" s="5" cm="1">
        <f t="array" ref="S431">MIN(IF((ContinuousStatsTable[GroupByKey]=ContinuousStatsTable[[#This Row],[GroupByKey]]),(ContinuousStatsTable[GroupByKey]=ContinuousStatsTable[[#This Row],[GroupByKey]])*ContinuousStatsTable[Average]))</f>
        <v>1.4504144806982299E-4</v>
      </c>
      <c r="T431" s="5" cm="1">
        <f t="array" ref="T431">MAX(IF((ContinuousStatsTable[GroupByKey]=ContinuousStatsTable[[#This Row],[GroupByKey]]),(ContinuousStatsTable[GroupByKey]=ContinuousStatsTable[[#This Row],[GroupByKey]])*ContinuousStatsTable[Average]))</f>
        <v>2.1326113129299901E-2</v>
      </c>
      <c r="U431" s="5">
        <f>IF((ContinuousStatsTable[[#This Row],[RepsRequested]]&gt;1),ContinuousStatsTable[[#This Row],[HalfWidth]],ContinuousStatsTable[[#This Row],[BatchMeansHalfWidth]])</f>
        <v>1.2980086891140777E-3</v>
      </c>
    </row>
    <row r="432" spans="1:21" x14ac:dyDescent="0.25">
      <c r="A432" t="s">
        <v>68</v>
      </c>
      <c r="B432" t="s">
        <v>70</v>
      </c>
      <c r="C432">
        <v>34</v>
      </c>
      <c r="D432" t="s">
        <v>84</v>
      </c>
      <c r="E432" t="s">
        <v>101</v>
      </c>
      <c r="F432" t="s">
        <v>81</v>
      </c>
      <c r="G432">
        <v>0.12261449155750601</v>
      </c>
      <c r="H432">
        <v>2E+20</v>
      </c>
      <c r="I432">
        <v>0</v>
      </c>
      <c r="J432">
        <v>4</v>
      </c>
      <c r="K432">
        <v>0</v>
      </c>
      <c r="L432">
        <v>0</v>
      </c>
      <c r="M432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32" s="5" cm="1">
        <f t="array" ref="N432">MAX(IF((ProjectInfoTable[ProjectName]=ContinuousStatsTable[[#This Row],[ProjectName]]),(ProjectInfoTable[ProjectName]=ContinuousStatsTable[[#This Row],[ProjectName]])*ProjectInfoTable[NumberOfReplications]))</f>
        <v>50</v>
      </c>
      <c r="O432" s="5" cm="1">
        <f t="array" ref="O432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432" s="5" cm="1">
        <f t="array" ref="P432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432" s="5" cm="1">
        <f t="array" ref="Q432">MAX(IF((ProjectInfoTable[ProjectName]=ContinuousStatsTable[[#This Row],[ProjectName]]),(ProjectInfoTable[ProjectName]=ContinuousStatsTable[[#This Row],[ProjectName]])*ProjectInfoTable[ConfidenceInterval]))</f>
        <v>0.95</v>
      </c>
      <c r="R4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432" s="5" cm="1">
        <f t="array" ref="S432">MIN(IF((ContinuousStatsTable[GroupByKey]=ContinuousStatsTable[[#This Row],[GroupByKey]]),(ContinuousStatsTable[GroupByKey]=ContinuousStatsTable[[#This Row],[GroupByKey]])*ContinuousStatsTable[Average]))</f>
        <v>2.9159454357356899E-2</v>
      </c>
      <c r="T432" s="5" cm="1">
        <f t="array" ref="T432">MAX(IF((ContinuousStatsTable[GroupByKey]=ContinuousStatsTable[[#This Row],[GroupByKey]]),(ContinuousStatsTable[GroupByKey]=ContinuousStatsTable[[#This Row],[GroupByKey]])*ContinuousStatsTable[Average]))</f>
        <v>0.14757504287835599</v>
      </c>
      <c r="U432" s="5">
        <f>IF((ContinuousStatsTable[[#This Row],[RepsRequested]]&gt;1),ContinuousStatsTable[[#This Row],[HalfWidth]],ContinuousStatsTable[[#This Row],[BatchMeansHalfWidth]])</f>
        <v>7.2842344795549423E-3</v>
      </c>
    </row>
    <row r="433" spans="1:21" x14ac:dyDescent="0.25">
      <c r="A433" t="s">
        <v>68</v>
      </c>
      <c r="B433" t="s">
        <v>70</v>
      </c>
      <c r="C433">
        <v>34</v>
      </c>
      <c r="D433" t="s">
        <v>85</v>
      </c>
      <c r="E433" t="s">
        <v>102</v>
      </c>
      <c r="F433" t="s">
        <v>87</v>
      </c>
      <c r="G433">
        <v>3.0583425338020498</v>
      </c>
      <c r="H433">
        <v>0.43993902650163602</v>
      </c>
      <c r="I433">
        <v>0</v>
      </c>
      <c r="J433">
        <v>9</v>
      </c>
      <c r="K433">
        <v>3</v>
      </c>
      <c r="L433">
        <v>0</v>
      </c>
      <c r="M433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33" s="5" cm="1">
        <f t="array" ref="N433">MAX(IF((ProjectInfoTable[ProjectName]=ContinuousStatsTable[[#This Row],[ProjectName]]),(ProjectInfoTable[ProjectName]=ContinuousStatsTable[[#This Row],[ProjectName]])*ProjectInfoTable[NumberOfReplications]))</f>
        <v>50</v>
      </c>
      <c r="O433" s="5" cm="1">
        <f t="array" ref="O433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433" s="5" cm="1">
        <f t="array" ref="P433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433" s="5" cm="1">
        <f t="array" ref="Q433">MAX(IF((ProjectInfoTable[ProjectName]=ContinuousStatsTable[[#This Row],[ProjectName]]),(ProjectInfoTable[ProjectName]=ContinuousStatsTable[[#This Row],[ProjectName]])*ProjectInfoTable[ConfidenceInterval]))</f>
        <v>0.95</v>
      </c>
      <c r="R4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433" s="5" cm="1">
        <f t="array" ref="S433">MIN(IF((ContinuousStatsTable[GroupByKey]=ContinuousStatsTable[[#This Row],[GroupByKey]]),(ContinuousStatsTable[GroupByKey]=ContinuousStatsTable[[#This Row],[GroupByKey]])*ContinuousStatsTable[Average]))</f>
        <v>2.5364145931977098</v>
      </c>
      <c r="T433" s="5" cm="1">
        <f t="array" ref="T433">MAX(IF((ContinuousStatsTable[GroupByKey]=ContinuousStatsTable[[#This Row],[GroupByKey]]),(ContinuousStatsTable[GroupByKey]=ContinuousStatsTable[[#This Row],[GroupByKey]])*ContinuousStatsTable[Average]))</f>
        <v>3.0583425338020498</v>
      </c>
      <c r="U433" s="5">
        <f>IF((ContinuousStatsTable[[#This Row],[RepsRequested]]&gt;1),ContinuousStatsTable[[#This Row],[HalfWidth]],ContinuousStatsTable[[#This Row],[BatchMeansHalfWidth]])</f>
        <v>3.1226073401865992E-2</v>
      </c>
    </row>
    <row r="434" spans="1:21" x14ac:dyDescent="0.25">
      <c r="A434" t="s">
        <v>68</v>
      </c>
      <c r="B434" t="s">
        <v>70</v>
      </c>
      <c r="C434">
        <v>34</v>
      </c>
      <c r="D434" t="s">
        <v>103</v>
      </c>
      <c r="E434" t="s">
        <v>104</v>
      </c>
      <c r="F434" t="s">
        <v>105</v>
      </c>
      <c r="G434">
        <v>0</v>
      </c>
      <c r="H434">
        <v>2E+20</v>
      </c>
      <c r="I434">
        <v>0</v>
      </c>
      <c r="J434">
        <v>0</v>
      </c>
      <c r="K434">
        <v>0</v>
      </c>
      <c r="L434">
        <v>0</v>
      </c>
      <c r="M434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34" s="5" cm="1">
        <f t="array" ref="N434">MAX(IF((ProjectInfoTable[ProjectName]=ContinuousStatsTable[[#This Row],[ProjectName]]),(ProjectInfoTable[ProjectName]=ContinuousStatsTable[[#This Row],[ProjectName]])*ProjectInfoTable[NumberOfReplications]))</f>
        <v>50</v>
      </c>
      <c r="O434" s="5" cm="1">
        <f t="array" ref="O434">IFERROR(AVERAGE(IF((ContinuousStatsTable[GroupByKey]=ContinuousStatsTable[[#This Row],[GroupByKey]]),(ContinuousStatsTable[GroupByKey]=ContinuousStatsTable[[#This Row],[GroupByKey]])*ContinuousStatsTable[Average])),0)</f>
        <v>0</v>
      </c>
      <c r="P434" s="5" cm="1">
        <f t="array" ref="P434">IFERROR(_xlfn.STDEV.S(IF((ContinuousStatsTable[GroupByKey]=ContinuousStatsTable[[#This Row],[GroupByKey]]),(ContinuousStatsTable[GroupByKey]=ContinuousStatsTable[[#This Row],[GroupByKey]])*ContinuousStatsTable[Average])),0)</f>
        <v>0</v>
      </c>
      <c r="Q434" s="5" cm="1">
        <f t="array" ref="Q434">MAX(IF((ProjectInfoTable[ProjectName]=ContinuousStatsTable[[#This Row],[ProjectName]]),(ProjectInfoTable[ProjectName]=ContinuousStatsTable[[#This Row],[ProjectName]])*ProjectInfoTable[ConfidenceInterval]))</f>
        <v>0.95</v>
      </c>
      <c r="R4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4" s="5" cm="1">
        <f t="array" ref="S434">MIN(IF((ContinuousStatsTable[GroupByKey]=ContinuousStatsTable[[#This Row],[GroupByKey]]),(ContinuousStatsTable[GroupByKey]=ContinuousStatsTable[[#This Row],[GroupByKey]])*ContinuousStatsTable[Average]))</f>
        <v>0</v>
      </c>
      <c r="T434" s="5" cm="1">
        <f t="array" ref="T434">MAX(IF((ContinuousStatsTable[GroupByKey]=ContinuousStatsTable[[#This Row],[GroupByKey]]),(ContinuousStatsTable[GroupByKey]=ContinuousStatsTable[[#This Row],[GroupByKey]])*ContinuousStatsTable[Average]))</f>
        <v>0</v>
      </c>
      <c r="U434" s="5">
        <f>IF((ContinuousStatsTable[[#This Row],[RepsRequested]]&gt;1),ContinuousStatsTable[[#This Row],[HalfWidth]],ContinuousStatsTable[[#This Row],[BatchMeansHalfWidth]])</f>
        <v>0</v>
      </c>
    </row>
    <row r="435" spans="1:21" x14ac:dyDescent="0.25">
      <c r="A435" t="s">
        <v>68</v>
      </c>
      <c r="B435" t="s">
        <v>70</v>
      </c>
      <c r="C435">
        <v>34</v>
      </c>
      <c r="D435" t="s">
        <v>103</v>
      </c>
      <c r="E435" t="s">
        <v>106</v>
      </c>
      <c r="F435" t="s">
        <v>105</v>
      </c>
      <c r="G435">
        <v>0</v>
      </c>
      <c r="H435">
        <v>2E+20</v>
      </c>
      <c r="I435">
        <v>0</v>
      </c>
      <c r="J435">
        <v>0</v>
      </c>
      <c r="K435">
        <v>0</v>
      </c>
      <c r="L435">
        <v>0</v>
      </c>
      <c r="M43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35" s="5" cm="1">
        <f t="array" ref="N435">MAX(IF((ProjectInfoTable[ProjectName]=ContinuousStatsTable[[#This Row],[ProjectName]]),(ProjectInfoTable[ProjectName]=ContinuousStatsTable[[#This Row],[ProjectName]])*ProjectInfoTable[NumberOfReplications]))</f>
        <v>50</v>
      </c>
      <c r="O435" s="5" cm="1">
        <f t="array" ref="O435">IFERROR(AVERAGE(IF((ContinuousStatsTable[GroupByKey]=ContinuousStatsTable[[#This Row],[GroupByKey]]),(ContinuousStatsTable[GroupByKey]=ContinuousStatsTable[[#This Row],[GroupByKey]])*ContinuousStatsTable[Average])),0)</f>
        <v>0</v>
      </c>
      <c r="P435" s="5" cm="1">
        <f t="array" ref="P435">IFERROR(_xlfn.STDEV.S(IF((ContinuousStatsTable[GroupByKey]=ContinuousStatsTable[[#This Row],[GroupByKey]]),(ContinuousStatsTable[GroupByKey]=ContinuousStatsTable[[#This Row],[GroupByKey]])*ContinuousStatsTable[Average])),0)</f>
        <v>0</v>
      </c>
      <c r="Q435" s="5" cm="1">
        <f t="array" ref="Q435">MAX(IF((ProjectInfoTable[ProjectName]=ContinuousStatsTable[[#This Row],[ProjectName]]),(ProjectInfoTable[ProjectName]=ContinuousStatsTable[[#This Row],[ProjectName]])*ProjectInfoTable[ConfidenceInterval]))</f>
        <v>0.95</v>
      </c>
      <c r="R4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5" s="5" cm="1">
        <f t="array" ref="S435">MIN(IF((ContinuousStatsTable[GroupByKey]=ContinuousStatsTable[[#This Row],[GroupByKey]]),(ContinuousStatsTable[GroupByKey]=ContinuousStatsTable[[#This Row],[GroupByKey]])*ContinuousStatsTable[Average]))</f>
        <v>0</v>
      </c>
      <c r="T435" s="5" cm="1">
        <f t="array" ref="T435">MAX(IF((ContinuousStatsTable[GroupByKey]=ContinuousStatsTable[[#This Row],[GroupByKey]]),(ContinuousStatsTable[GroupByKey]=ContinuousStatsTable[[#This Row],[GroupByKey]])*ContinuousStatsTable[Average]))</f>
        <v>0</v>
      </c>
      <c r="U435" s="5">
        <f>IF((ContinuousStatsTable[[#This Row],[RepsRequested]]&gt;1),ContinuousStatsTable[[#This Row],[HalfWidth]],ContinuousStatsTable[[#This Row],[BatchMeansHalfWidth]])</f>
        <v>0</v>
      </c>
    </row>
    <row r="436" spans="1:21" x14ac:dyDescent="0.25">
      <c r="A436" t="s">
        <v>68</v>
      </c>
      <c r="B436" t="s">
        <v>70</v>
      </c>
      <c r="C436">
        <v>34</v>
      </c>
      <c r="D436" t="s">
        <v>103</v>
      </c>
      <c r="E436" t="s">
        <v>107</v>
      </c>
      <c r="F436" t="s">
        <v>105</v>
      </c>
      <c r="G436">
        <v>1</v>
      </c>
      <c r="H436">
        <v>2E+20</v>
      </c>
      <c r="I436">
        <v>1</v>
      </c>
      <c r="J436">
        <v>1</v>
      </c>
      <c r="K436">
        <v>1</v>
      </c>
      <c r="L436">
        <v>0</v>
      </c>
      <c r="M43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36" s="5" cm="1">
        <f t="array" ref="N436">MAX(IF((ProjectInfoTable[ProjectName]=ContinuousStatsTable[[#This Row],[ProjectName]]),(ProjectInfoTable[ProjectName]=ContinuousStatsTable[[#This Row],[ProjectName]])*ProjectInfoTable[NumberOfReplications]))</f>
        <v>50</v>
      </c>
      <c r="O436" s="5" cm="1">
        <f t="array" ref="O436">IFERROR(AVERAGE(IF((ContinuousStatsTable[GroupByKey]=ContinuousStatsTable[[#This Row],[GroupByKey]]),(ContinuousStatsTable[GroupByKey]=ContinuousStatsTable[[#This Row],[GroupByKey]])*ContinuousStatsTable[Average])),0)</f>
        <v>1</v>
      </c>
      <c r="P436" s="5" cm="1">
        <f t="array" ref="P436">IFERROR(_xlfn.STDEV.S(IF((ContinuousStatsTable[GroupByKey]=ContinuousStatsTable[[#This Row],[GroupByKey]]),(ContinuousStatsTable[GroupByKey]=ContinuousStatsTable[[#This Row],[GroupByKey]])*ContinuousStatsTable[Average])),0)</f>
        <v>0</v>
      </c>
      <c r="Q436" s="5" cm="1">
        <f t="array" ref="Q436">MAX(IF((ProjectInfoTable[ProjectName]=ContinuousStatsTable[[#This Row],[ProjectName]]),(ProjectInfoTable[ProjectName]=ContinuousStatsTable[[#This Row],[ProjectName]])*ProjectInfoTable[ConfidenceInterval]))</f>
        <v>0.95</v>
      </c>
      <c r="R4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6" s="5" cm="1">
        <f t="array" ref="S436">MIN(IF((ContinuousStatsTable[GroupByKey]=ContinuousStatsTable[[#This Row],[GroupByKey]]),(ContinuousStatsTable[GroupByKey]=ContinuousStatsTable[[#This Row],[GroupByKey]])*ContinuousStatsTable[Average]))</f>
        <v>1</v>
      </c>
      <c r="T436" s="5" cm="1">
        <f t="array" ref="T436">MAX(IF((ContinuousStatsTable[GroupByKey]=ContinuousStatsTable[[#This Row],[GroupByKey]]),(ContinuousStatsTable[GroupByKey]=ContinuousStatsTable[[#This Row],[GroupByKey]])*ContinuousStatsTable[Average]))</f>
        <v>1</v>
      </c>
      <c r="U436" s="5">
        <f>IF((ContinuousStatsTable[[#This Row],[RepsRequested]]&gt;1),ContinuousStatsTable[[#This Row],[HalfWidth]],ContinuousStatsTable[[#This Row],[BatchMeansHalfWidth]])</f>
        <v>0</v>
      </c>
    </row>
    <row r="437" spans="1:21" x14ac:dyDescent="0.25">
      <c r="A437" t="s">
        <v>68</v>
      </c>
      <c r="B437" t="s">
        <v>70</v>
      </c>
      <c r="C437">
        <v>34</v>
      </c>
      <c r="D437" t="s">
        <v>108</v>
      </c>
      <c r="E437" t="s">
        <v>104</v>
      </c>
      <c r="F437" t="s">
        <v>105</v>
      </c>
      <c r="G437">
        <v>0.85203115425828801</v>
      </c>
      <c r="H437">
        <v>3.12923419512234E-2</v>
      </c>
      <c r="I437">
        <v>0</v>
      </c>
      <c r="J437">
        <v>1</v>
      </c>
      <c r="K437">
        <v>1</v>
      </c>
      <c r="L437">
        <v>0</v>
      </c>
      <c r="M43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37" s="5" cm="1">
        <f t="array" ref="N437">MAX(IF((ProjectInfoTable[ProjectName]=ContinuousStatsTable[[#This Row],[ProjectName]]),(ProjectInfoTable[ProjectName]=ContinuousStatsTable[[#This Row],[ProjectName]])*ProjectInfoTable[NumberOfReplications]))</f>
        <v>50</v>
      </c>
      <c r="O437" s="5" cm="1">
        <f t="array" ref="O437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437" s="5" cm="1">
        <f t="array" ref="P437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437" s="5" cm="1">
        <f t="array" ref="Q437">MAX(IF((ProjectInfoTable[ProjectName]=ContinuousStatsTable[[#This Row],[ProjectName]]),(ProjectInfoTable[ProjectName]=ContinuousStatsTable[[#This Row],[ProjectName]])*ProjectInfoTable[ConfidenceInterval]))</f>
        <v>0.95</v>
      </c>
      <c r="R4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437" s="5" cm="1">
        <f t="array" ref="S437">MIN(IF((ContinuousStatsTable[GroupByKey]=ContinuousStatsTable[[#This Row],[GroupByKey]]),(ContinuousStatsTable[GroupByKey]=ContinuousStatsTable[[#This Row],[GroupByKey]])*ContinuousStatsTable[Average]))</f>
        <v>0.79765986915169196</v>
      </c>
      <c r="T437" s="5" cm="1">
        <f t="array" ref="T437">MAX(IF((ContinuousStatsTable[GroupByKey]=ContinuousStatsTable[[#This Row],[GroupByKey]]),(ContinuousStatsTable[GroupByKey]=ContinuousStatsTable[[#This Row],[GroupByKey]])*ContinuousStatsTable[Average]))</f>
        <v>0.86520865024807903</v>
      </c>
      <c r="U437" s="5">
        <f>IF((ContinuousStatsTable[[#This Row],[RepsRequested]]&gt;1),ContinuousStatsTable[[#This Row],[HalfWidth]],ContinuousStatsTable[[#This Row],[BatchMeansHalfWidth]])</f>
        <v>4.6132915210358458E-3</v>
      </c>
    </row>
    <row r="438" spans="1:21" x14ac:dyDescent="0.25">
      <c r="A438" t="s">
        <v>68</v>
      </c>
      <c r="B438" t="s">
        <v>70</v>
      </c>
      <c r="C438">
        <v>34</v>
      </c>
      <c r="D438" t="s">
        <v>108</v>
      </c>
      <c r="E438" t="s">
        <v>106</v>
      </c>
      <c r="F438" t="s">
        <v>105</v>
      </c>
      <c r="G438">
        <v>2.5560934627748599</v>
      </c>
      <c r="H438">
        <v>9.3877025853670207E-2</v>
      </c>
      <c r="I438">
        <v>0</v>
      </c>
      <c r="J438">
        <v>3</v>
      </c>
      <c r="K438">
        <v>3</v>
      </c>
      <c r="L438">
        <v>0</v>
      </c>
      <c r="M43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38" s="5" cm="1">
        <f t="array" ref="N438">MAX(IF((ProjectInfoTable[ProjectName]=ContinuousStatsTable[[#This Row],[ProjectName]]),(ProjectInfoTable[ProjectName]=ContinuousStatsTable[[#This Row],[ProjectName]])*ProjectInfoTable[NumberOfReplications]))</f>
        <v>50</v>
      </c>
      <c r="O438" s="5" cm="1">
        <f t="array" ref="O438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438" s="5" cm="1">
        <f t="array" ref="P438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438" s="5" cm="1">
        <f t="array" ref="Q438">MAX(IF((ProjectInfoTable[ProjectName]=ContinuousStatsTable[[#This Row],[ProjectName]]),(ProjectInfoTable[ProjectName]=ContinuousStatsTable[[#This Row],[ProjectName]])*ProjectInfoTable[ConfidenceInterval]))</f>
        <v>0.95</v>
      </c>
      <c r="R4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438" s="5" cm="1">
        <f t="array" ref="S438">MIN(IF((ContinuousStatsTable[GroupByKey]=ContinuousStatsTable[[#This Row],[GroupByKey]]),(ContinuousStatsTable[GroupByKey]=ContinuousStatsTable[[#This Row],[GroupByKey]])*ContinuousStatsTable[Average]))</f>
        <v>2.39297960745508</v>
      </c>
      <c r="T438" s="5" cm="1">
        <f t="array" ref="T438">MAX(IF((ContinuousStatsTable[GroupByKey]=ContinuousStatsTable[[#This Row],[GroupByKey]]),(ContinuousStatsTable[GroupByKey]=ContinuousStatsTable[[#This Row],[GroupByKey]])*ContinuousStatsTable[Average]))</f>
        <v>2.5956259507442399</v>
      </c>
      <c r="U438" s="5">
        <f>IF((ContinuousStatsTable[[#This Row],[RepsRequested]]&gt;1),ContinuousStatsTable[[#This Row],[HalfWidth]],ContinuousStatsTable[[#This Row],[BatchMeansHalfWidth]])</f>
        <v>1.3839874563107367E-2</v>
      </c>
    </row>
    <row r="439" spans="1:21" x14ac:dyDescent="0.25">
      <c r="A439" t="s">
        <v>68</v>
      </c>
      <c r="B439" t="s">
        <v>70</v>
      </c>
      <c r="C439">
        <v>34</v>
      </c>
      <c r="D439" t="s">
        <v>108</v>
      </c>
      <c r="E439" t="s">
        <v>107</v>
      </c>
      <c r="F439" t="s">
        <v>105</v>
      </c>
      <c r="G439">
        <v>3</v>
      </c>
      <c r="H439">
        <v>2E+20</v>
      </c>
      <c r="I439">
        <v>3</v>
      </c>
      <c r="J439">
        <v>3</v>
      </c>
      <c r="K439">
        <v>3</v>
      </c>
      <c r="L439">
        <v>0</v>
      </c>
      <c r="M43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39" s="5" cm="1">
        <f t="array" ref="N439">MAX(IF((ProjectInfoTable[ProjectName]=ContinuousStatsTable[[#This Row],[ProjectName]]),(ProjectInfoTable[ProjectName]=ContinuousStatsTable[[#This Row],[ProjectName]])*ProjectInfoTable[NumberOfReplications]))</f>
        <v>50</v>
      </c>
      <c r="O439" s="5" cm="1">
        <f t="array" ref="O439">IFERROR(AVERAGE(IF((ContinuousStatsTable[GroupByKey]=ContinuousStatsTable[[#This Row],[GroupByKey]]),(ContinuousStatsTable[GroupByKey]=ContinuousStatsTable[[#This Row],[GroupByKey]])*ContinuousStatsTable[Average])),0)</f>
        <v>3</v>
      </c>
      <c r="P439" s="5" cm="1">
        <f t="array" ref="P439">IFERROR(_xlfn.STDEV.S(IF((ContinuousStatsTable[GroupByKey]=ContinuousStatsTable[[#This Row],[GroupByKey]]),(ContinuousStatsTable[GroupByKey]=ContinuousStatsTable[[#This Row],[GroupByKey]])*ContinuousStatsTable[Average])),0)</f>
        <v>0</v>
      </c>
      <c r="Q439" s="5" cm="1">
        <f t="array" ref="Q439">MAX(IF((ProjectInfoTable[ProjectName]=ContinuousStatsTable[[#This Row],[ProjectName]]),(ProjectInfoTable[ProjectName]=ContinuousStatsTable[[#This Row],[ProjectName]])*ProjectInfoTable[ConfidenceInterval]))</f>
        <v>0.95</v>
      </c>
      <c r="R4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9" s="5" cm="1">
        <f t="array" ref="S439">MIN(IF((ContinuousStatsTable[GroupByKey]=ContinuousStatsTable[[#This Row],[GroupByKey]]),(ContinuousStatsTable[GroupByKey]=ContinuousStatsTable[[#This Row],[GroupByKey]])*ContinuousStatsTable[Average]))</f>
        <v>3</v>
      </c>
      <c r="T439" s="5" cm="1">
        <f t="array" ref="T439">MAX(IF((ContinuousStatsTable[GroupByKey]=ContinuousStatsTable[[#This Row],[GroupByKey]]),(ContinuousStatsTable[GroupByKey]=ContinuousStatsTable[[#This Row],[GroupByKey]])*ContinuousStatsTable[Average]))</f>
        <v>3</v>
      </c>
      <c r="U439" s="5">
        <f>IF((ContinuousStatsTable[[#This Row],[RepsRequested]]&gt;1),ContinuousStatsTable[[#This Row],[HalfWidth]],ContinuousStatsTable[[#This Row],[BatchMeansHalfWidth]])</f>
        <v>0</v>
      </c>
    </row>
    <row r="440" spans="1:21" x14ac:dyDescent="0.25">
      <c r="A440" t="s">
        <v>68</v>
      </c>
      <c r="B440" t="s">
        <v>70</v>
      </c>
      <c r="C440">
        <v>34</v>
      </c>
      <c r="D440" t="s">
        <v>100</v>
      </c>
      <c r="E440" t="s">
        <v>101</v>
      </c>
      <c r="F440" t="s">
        <v>81</v>
      </c>
      <c r="G440">
        <v>0.36895369110857401</v>
      </c>
      <c r="H440">
        <v>2E+20</v>
      </c>
      <c r="I440">
        <v>0</v>
      </c>
      <c r="J440">
        <v>4</v>
      </c>
      <c r="K440">
        <v>0</v>
      </c>
      <c r="L440">
        <v>0</v>
      </c>
      <c r="M440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40" s="5" cm="1">
        <f t="array" ref="N440">MAX(IF((ProjectInfoTable[ProjectName]=ContinuousStatsTable[[#This Row],[ProjectName]]),(ProjectInfoTable[ProjectName]=ContinuousStatsTable[[#This Row],[ProjectName]])*ProjectInfoTable[NumberOfReplications]))</f>
        <v>50</v>
      </c>
      <c r="O440" s="5" cm="1">
        <f t="array" ref="O440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440" s="5" cm="1">
        <f t="array" ref="P440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440" s="5" cm="1">
        <f t="array" ref="Q440">MAX(IF((ProjectInfoTable[ProjectName]=ContinuousStatsTable[[#This Row],[ProjectName]]),(ProjectInfoTable[ProjectName]=ContinuousStatsTable[[#This Row],[ProjectName]])*ProjectInfoTable[ConfidenceInterval]))</f>
        <v>0.95</v>
      </c>
      <c r="R4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440" s="5" cm="1">
        <f t="array" ref="S440">MIN(IF((ContinuousStatsTable[GroupByKey]=ContinuousStatsTable[[#This Row],[GroupByKey]]),(ContinuousStatsTable[GroupByKey]=ContinuousStatsTable[[#This Row],[GroupByKey]])*ContinuousStatsTable[Average]))</f>
        <v>9.9137644846310199E-2</v>
      </c>
      <c r="T440" s="5" cm="1">
        <f t="array" ref="T440">MAX(IF((ContinuousStatsTable[GroupByKey]=ContinuousStatsTable[[#This Row],[GroupByKey]]),(ContinuousStatsTable[GroupByKey]=ContinuousStatsTable[[#This Row],[GroupByKey]])*ContinuousStatsTable[Average]))</f>
        <v>0.36895369110857401</v>
      </c>
      <c r="U440" s="5">
        <f>IF((ContinuousStatsTable[[#This Row],[RepsRequested]]&gt;1),ContinuousStatsTable[[#This Row],[HalfWidth]],ContinuousStatsTable[[#This Row],[BatchMeansHalfWidth]])</f>
        <v>1.3334817194682118E-2</v>
      </c>
    </row>
    <row r="441" spans="1:21" x14ac:dyDescent="0.25">
      <c r="A441" t="s">
        <v>68</v>
      </c>
      <c r="B441" t="s">
        <v>70</v>
      </c>
      <c r="C441">
        <v>34</v>
      </c>
      <c r="D441" t="s">
        <v>109</v>
      </c>
      <c r="E441" t="s">
        <v>104</v>
      </c>
      <c r="F441" t="s">
        <v>105</v>
      </c>
      <c r="G441">
        <v>0.80318055590797599</v>
      </c>
      <c r="H441">
        <v>2.70636394042485E-2</v>
      </c>
      <c r="I441">
        <v>0</v>
      </c>
      <c r="J441">
        <v>1</v>
      </c>
      <c r="K441">
        <v>1</v>
      </c>
      <c r="L441">
        <v>0</v>
      </c>
      <c r="M441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41" s="5" cm="1">
        <f t="array" ref="N441">MAX(IF((ProjectInfoTable[ProjectName]=ContinuousStatsTable[[#This Row],[ProjectName]]),(ProjectInfoTable[ProjectName]=ContinuousStatsTable[[#This Row],[ProjectName]])*ProjectInfoTable[NumberOfReplications]))</f>
        <v>50</v>
      </c>
      <c r="O441" s="5" cm="1">
        <f t="array" ref="O441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441" s="5" cm="1">
        <f t="array" ref="P441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441" s="5" cm="1">
        <f t="array" ref="Q441">MAX(IF((ProjectInfoTable[ProjectName]=ContinuousStatsTable[[#This Row],[ProjectName]]),(ProjectInfoTable[ProjectName]=ContinuousStatsTable[[#This Row],[ProjectName]])*ProjectInfoTable[ConfidenceInterval]))</f>
        <v>0.95</v>
      </c>
      <c r="R4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441" s="5" cm="1">
        <f t="array" ref="S441">MIN(IF((ContinuousStatsTable[GroupByKey]=ContinuousStatsTable[[#This Row],[GroupByKey]]),(ContinuousStatsTable[GroupByKey]=ContinuousStatsTable[[#This Row],[GroupByKey]])*ContinuousStatsTable[Average]))</f>
        <v>0.75076558501961799</v>
      </c>
      <c r="T441" s="5" cm="1">
        <f t="array" ref="T441">MAX(IF((ContinuousStatsTable[GroupByKey]=ContinuousStatsTable[[#This Row],[GroupByKey]]),(ContinuousStatsTable[GroupByKey]=ContinuousStatsTable[[#This Row],[GroupByKey]])*ContinuousStatsTable[Average]))</f>
        <v>0.80927528725051701</v>
      </c>
      <c r="U441" s="5">
        <f>IF((ContinuousStatsTable[[#This Row],[RepsRequested]]&gt;1),ContinuousStatsTable[[#This Row],[HalfWidth]],ContinuousStatsTable[[#This Row],[BatchMeansHalfWidth]])</f>
        <v>4.4075088480020263E-3</v>
      </c>
    </row>
    <row r="442" spans="1:21" x14ac:dyDescent="0.25">
      <c r="A442" t="s">
        <v>68</v>
      </c>
      <c r="B442" t="s">
        <v>70</v>
      </c>
      <c r="C442">
        <v>34</v>
      </c>
      <c r="D442" t="s">
        <v>109</v>
      </c>
      <c r="E442" t="s">
        <v>106</v>
      </c>
      <c r="F442" t="s">
        <v>105</v>
      </c>
      <c r="G442">
        <v>1.60636111181595</v>
      </c>
      <c r="H442">
        <v>5.4127278808496999E-2</v>
      </c>
      <c r="I442">
        <v>0</v>
      </c>
      <c r="J442">
        <v>2</v>
      </c>
      <c r="K442">
        <v>2</v>
      </c>
      <c r="L442">
        <v>0</v>
      </c>
      <c r="M442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42" s="5" cm="1">
        <f t="array" ref="N442">MAX(IF((ProjectInfoTable[ProjectName]=ContinuousStatsTable[[#This Row],[ProjectName]]),(ProjectInfoTable[ProjectName]=ContinuousStatsTable[[#This Row],[ProjectName]])*ProjectInfoTable[NumberOfReplications]))</f>
        <v>50</v>
      </c>
      <c r="O442" s="5" cm="1">
        <f t="array" ref="O442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442" s="5" cm="1">
        <f t="array" ref="P442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442" s="5" cm="1">
        <f t="array" ref="Q442">MAX(IF((ProjectInfoTable[ProjectName]=ContinuousStatsTable[[#This Row],[ProjectName]]),(ProjectInfoTable[ProjectName]=ContinuousStatsTable[[#This Row],[ProjectName]])*ProjectInfoTable[ConfidenceInterval]))</f>
        <v>0.95</v>
      </c>
      <c r="R4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442" s="5" cm="1">
        <f t="array" ref="S442">MIN(IF((ContinuousStatsTable[GroupByKey]=ContinuousStatsTable[[#This Row],[GroupByKey]]),(ContinuousStatsTable[GroupByKey]=ContinuousStatsTable[[#This Row],[GroupByKey]])*ContinuousStatsTable[Average]))</f>
        <v>1.50153117003924</v>
      </c>
      <c r="T442" s="5" cm="1">
        <f t="array" ref="T442">MAX(IF((ContinuousStatsTable[GroupByKey]=ContinuousStatsTable[[#This Row],[GroupByKey]]),(ContinuousStatsTable[GroupByKey]=ContinuousStatsTable[[#This Row],[GroupByKey]])*ContinuousStatsTable[Average]))</f>
        <v>1.61855057450103</v>
      </c>
      <c r="U442" s="5">
        <f>IF((ContinuousStatsTable[[#This Row],[RepsRequested]]&gt;1),ContinuousStatsTable[[#This Row],[HalfWidth]],ContinuousStatsTable[[#This Row],[BatchMeansHalfWidth]])</f>
        <v>8.8150176960040336E-3</v>
      </c>
    </row>
    <row r="443" spans="1:21" x14ac:dyDescent="0.25">
      <c r="A443" t="s">
        <v>68</v>
      </c>
      <c r="B443" t="s">
        <v>70</v>
      </c>
      <c r="C443">
        <v>34</v>
      </c>
      <c r="D443" t="s">
        <v>109</v>
      </c>
      <c r="E443" t="s">
        <v>107</v>
      </c>
      <c r="F443" t="s">
        <v>105</v>
      </c>
      <c r="G443">
        <v>2</v>
      </c>
      <c r="H443">
        <v>2E+20</v>
      </c>
      <c r="I443">
        <v>2</v>
      </c>
      <c r="J443">
        <v>2</v>
      </c>
      <c r="K443">
        <v>2</v>
      </c>
      <c r="L443">
        <v>0</v>
      </c>
      <c r="M443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43" s="5" cm="1">
        <f t="array" ref="N443">MAX(IF((ProjectInfoTable[ProjectName]=ContinuousStatsTable[[#This Row],[ProjectName]]),(ProjectInfoTable[ProjectName]=ContinuousStatsTable[[#This Row],[ProjectName]])*ProjectInfoTable[NumberOfReplications]))</f>
        <v>50</v>
      </c>
      <c r="O443" s="5" cm="1">
        <f t="array" ref="O443">IFERROR(AVERAGE(IF((ContinuousStatsTable[GroupByKey]=ContinuousStatsTable[[#This Row],[GroupByKey]]),(ContinuousStatsTable[GroupByKey]=ContinuousStatsTable[[#This Row],[GroupByKey]])*ContinuousStatsTable[Average])),0)</f>
        <v>2</v>
      </c>
      <c r="P443" s="5" cm="1">
        <f t="array" ref="P443">IFERROR(_xlfn.STDEV.S(IF((ContinuousStatsTable[GroupByKey]=ContinuousStatsTable[[#This Row],[GroupByKey]]),(ContinuousStatsTable[GroupByKey]=ContinuousStatsTable[[#This Row],[GroupByKey]])*ContinuousStatsTable[Average])),0)</f>
        <v>0</v>
      </c>
      <c r="Q443" s="5" cm="1">
        <f t="array" ref="Q443">MAX(IF((ProjectInfoTable[ProjectName]=ContinuousStatsTable[[#This Row],[ProjectName]]),(ProjectInfoTable[ProjectName]=ContinuousStatsTable[[#This Row],[ProjectName]])*ProjectInfoTable[ConfidenceInterval]))</f>
        <v>0.95</v>
      </c>
      <c r="R4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3" s="5" cm="1">
        <f t="array" ref="S443">MIN(IF((ContinuousStatsTable[GroupByKey]=ContinuousStatsTable[[#This Row],[GroupByKey]]),(ContinuousStatsTable[GroupByKey]=ContinuousStatsTable[[#This Row],[GroupByKey]])*ContinuousStatsTable[Average]))</f>
        <v>2</v>
      </c>
      <c r="T443" s="5" cm="1">
        <f t="array" ref="T443">MAX(IF((ContinuousStatsTable[GroupByKey]=ContinuousStatsTable[[#This Row],[GroupByKey]]),(ContinuousStatsTable[GroupByKey]=ContinuousStatsTable[[#This Row],[GroupByKey]])*ContinuousStatsTable[Average]))</f>
        <v>2</v>
      </c>
      <c r="U443" s="5">
        <f>IF((ContinuousStatsTable[[#This Row],[RepsRequested]]&gt;1),ContinuousStatsTable[[#This Row],[HalfWidth]],ContinuousStatsTable[[#This Row],[BatchMeansHalfWidth]])</f>
        <v>0</v>
      </c>
    </row>
    <row r="444" spans="1:21" x14ac:dyDescent="0.25">
      <c r="A444" t="s">
        <v>68</v>
      </c>
      <c r="B444" t="s">
        <v>70</v>
      </c>
      <c r="C444">
        <v>35</v>
      </c>
      <c r="D444" t="s">
        <v>79</v>
      </c>
      <c r="E444" t="s">
        <v>101</v>
      </c>
      <c r="F444" t="s">
        <v>81</v>
      </c>
      <c r="G444">
        <v>4.6329340937648501E-3</v>
      </c>
      <c r="H444">
        <v>2E+20</v>
      </c>
      <c r="I444">
        <v>0</v>
      </c>
      <c r="J444">
        <v>1</v>
      </c>
      <c r="K444">
        <v>0</v>
      </c>
      <c r="L444">
        <v>0</v>
      </c>
      <c r="M444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44" s="5" cm="1">
        <f t="array" ref="N444">MAX(IF((ProjectInfoTable[ProjectName]=ContinuousStatsTable[[#This Row],[ProjectName]]),(ProjectInfoTable[ProjectName]=ContinuousStatsTable[[#This Row],[ProjectName]])*ProjectInfoTable[NumberOfReplications]))</f>
        <v>50</v>
      </c>
      <c r="O444" s="5" cm="1">
        <f t="array" ref="O444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444" s="5" cm="1">
        <f t="array" ref="P444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444" s="5" cm="1">
        <f t="array" ref="Q444">MAX(IF((ProjectInfoTable[ProjectName]=ContinuousStatsTable[[#This Row],[ProjectName]]),(ProjectInfoTable[ProjectName]=ContinuousStatsTable[[#This Row],[ProjectName]])*ProjectInfoTable[ConfidenceInterval]))</f>
        <v>0.95</v>
      </c>
      <c r="R4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444" s="5" cm="1">
        <f t="array" ref="S444">MIN(IF((ContinuousStatsTable[GroupByKey]=ContinuousStatsTable[[#This Row],[GroupByKey]]),(ContinuousStatsTable[GroupByKey]=ContinuousStatsTable[[#This Row],[GroupByKey]])*ContinuousStatsTable[Average]))</f>
        <v>1.4504144806982299E-4</v>
      </c>
      <c r="T444" s="5" cm="1">
        <f t="array" ref="T444">MAX(IF((ContinuousStatsTable[GroupByKey]=ContinuousStatsTable[[#This Row],[GroupByKey]]),(ContinuousStatsTable[GroupByKey]=ContinuousStatsTable[[#This Row],[GroupByKey]])*ContinuousStatsTable[Average]))</f>
        <v>2.1326113129299901E-2</v>
      </c>
      <c r="U444" s="5">
        <f>IF((ContinuousStatsTable[[#This Row],[RepsRequested]]&gt;1),ContinuousStatsTable[[#This Row],[HalfWidth]],ContinuousStatsTable[[#This Row],[BatchMeansHalfWidth]])</f>
        <v>1.2980086891140777E-3</v>
      </c>
    </row>
    <row r="445" spans="1:21" x14ac:dyDescent="0.25">
      <c r="A445" t="s">
        <v>68</v>
      </c>
      <c r="B445" t="s">
        <v>70</v>
      </c>
      <c r="C445">
        <v>35</v>
      </c>
      <c r="D445" t="s">
        <v>84</v>
      </c>
      <c r="E445" t="s">
        <v>101</v>
      </c>
      <c r="F445" t="s">
        <v>81</v>
      </c>
      <c r="G445">
        <v>9.3404978983238102E-2</v>
      </c>
      <c r="H445">
        <v>2E+20</v>
      </c>
      <c r="I445">
        <v>0</v>
      </c>
      <c r="J445">
        <v>2</v>
      </c>
      <c r="K445">
        <v>1</v>
      </c>
      <c r="L445">
        <v>0</v>
      </c>
      <c r="M445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45" s="5" cm="1">
        <f t="array" ref="N445">MAX(IF((ProjectInfoTable[ProjectName]=ContinuousStatsTable[[#This Row],[ProjectName]]),(ProjectInfoTable[ProjectName]=ContinuousStatsTable[[#This Row],[ProjectName]])*ProjectInfoTable[NumberOfReplications]))</f>
        <v>50</v>
      </c>
      <c r="O445" s="5" cm="1">
        <f t="array" ref="O445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445" s="5" cm="1">
        <f t="array" ref="P445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445" s="5" cm="1">
        <f t="array" ref="Q445">MAX(IF((ProjectInfoTable[ProjectName]=ContinuousStatsTable[[#This Row],[ProjectName]]),(ProjectInfoTable[ProjectName]=ContinuousStatsTable[[#This Row],[ProjectName]])*ProjectInfoTable[ConfidenceInterval]))</f>
        <v>0.95</v>
      </c>
      <c r="R4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445" s="5" cm="1">
        <f t="array" ref="S445">MIN(IF((ContinuousStatsTable[GroupByKey]=ContinuousStatsTable[[#This Row],[GroupByKey]]),(ContinuousStatsTable[GroupByKey]=ContinuousStatsTable[[#This Row],[GroupByKey]])*ContinuousStatsTable[Average]))</f>
        <v>2.9159454357356899E-2</v>
      </c>
      <c r="T445" s="5" cm="1">
        <f t="array" ref="T445">MAX(IF((ContinuousStatsTable[GroupByKey]=ContinuousStatsTable[[#This Row],[GroupByKey]]),(ContinuousStatsTable[GroupByKey]=ContinuousStatsTable[[#This Row],[GroupByKey]])*ContinuousStatsTable[Average]))</f>
        <v>0.14757504287835599</v>
      </c>
      <c r="U445" s="5">
        <f>IF((ContinuousStatsTable[[#This Row],[RepsRequested]]&gt;1),ContinuousStatsTable[[#This Row],[HalfWidth]],ContinuousStatsTable[[#This Row],[BatchMeansHalfWidth]])</f>
        <v>7.2842344795549423E-3</v>
      </c>
    </row>
    <row r="446" spans="1:21" x14ac:dyDescent="0.25">
      <c r="A446" t="s">
        <v>68</v>
      </c>
      <c r="B446" t="s">
        <v>70</v>
      </c>
      <c r="C446">
        <v>35</v>
      </c>
      <c r="D446" t="s">
        <v>85</v>
      </c>
      <c r="E446" t="s">
        <v>102</v>
      </c>
      <c r="F446" t="s">
        <v>87</v>
      </c>
      <c r="G446">
        <v>2.7721007137654898</v>
      </c>
      <c r="H446">
        <v>0.20866146414317599</v>
      </c>
      <c r="I446">
        <v>0</v>
      </c>
      <c r="J446">
        <v>6</v>
      </c>
      <c r="K446">
        <v>4</v>
      </c>
      <c r="L446">
        <v>0</v>
      </c>
      <c r="M446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46" s="5" cm="1">
        <f t="array" ref="N446">MAX(IF((ProjectInfoTable[ProjectName]=ContinuousStatsTable[[#This Row],[ProjectName]]),(ProjectInfoTable[ProjectName]=ContinuousStatsTable[[#This Row],[ProjectName]])*ProjectInfoTable[NumberOfReplications]))</f>
        <v>50</v>
      </c>
      <c r="O446" s="5" cm="1">
        <f t="array" ref="O446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446" s="5" cm="1">
        <f t="array" ref="P446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446" s="5" cm="1">
        <f t="array" ref="Q446">MAX(IF((ProjectInfoTable[ProjectName]=ContinuousStatsTable[[#This Row],[ProjectName]]),(ProjectInfoTable[ProjectName]=ContinuousStatsTable[[#This Row],[ProjectName]])*ProjectInfoTable[ConfidenceInterval]))</f>
        <v>0.95</v>
      </c>
      <c r="R4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446" s="5" cm="1">
        <f t="array" ref="S446">MIN(IF((ContinuousStatsTable[GroupByKey]=ContinuousStatsTable[[#This Row],[GroupByKey]]),(ContinuousStatsTable[GroupByKey]=ContinuousStatsTable[[#This Row],[GroupByKey]])*ContinuousStatsTable[Average]))</f>
        <v>2.5364145931977098</v>
      </c>
      <c r="T446" s="5" cm="1">
        <f t="array" ref="T446">MAX(IF((ContinuousStatsTable[GroupByKey]=ContinuousStatsTable[[#This Row],[GroupByKey]]),(ContinuousStatsTable[GroupByKey]=ContinuousStatsTable[[#This Row],[GroupByKey]])*ContinuousStatsTable[Average]))</f>
        <v>3.0583425338020498</v>
      </c>
      <c r="U446" s="5">
        <f>IF((ContinuousStatsTable[[#This Row],[RepsRequested]]&gt;1),ContinuousStatsTable[[#This Row],[HalfWidth]],ContinuousStatsTable[[#This Row],[BatchMeansHalfWidth]])</f>
        <v>3.1226073401865992E-2</v>
      </c>
    </row>
    <row r="447" spans="1:21" x14ac:dyDescent="0.25">
      <c r="A447" t="s">
        <v>68</v>
      </c>
      <c r="B447" t="s">
        <v>70</v>
      </c>
      <c r="C447">
        <v>35</v>
      </c>
      <c r="D447" t="s">
        <v>103</v>
      </c>
      <c r="E447" t="s">
        <v>104</v>
      </c>
      <c r="F447" t="s">
        <v>105</v>
      </c>
      <c r="G447">
        <v>0</v>
      </c>
      <c r="H447">
        <v>2E+20</v>
      </c>
      <c r="I447">
        <v>0</v>
      </c>
      <c r="J447">
        <v>0</v>
      </c>
      <c r="K447">
        <v>0</v>
      </c>
      <c r="L447">
        <v>0</v>
      </c>
      <c r="M447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47" s="5" cm="1">
        <f t="array" ref="N447">MAX(IF((ProjectInfoTable[ProjectName]=ContinuousStatsTable[[#This Row],[ProjectName]]),(ProjectInfoTable[ProjectName]=ContinuousStatsTable[[#This Row],[ProjectName]])*ProjectInfoTable[NumberOfReplications]))</f>
        <v>50</v>
      </c>
      <c r="O447" s="5" cm="1">
        <f t="array" ref="O447">IFERROR(AVERAGE(IF((ContinuousStatsTable[GroupByKey]=ContinuousStatsTable[[#This Row],[GroupByKey]]),(ContinuousStatsTable[GroupByKey]=ContinuousStatsTable[[#This Row],[GroupByKey]])*ContinuousStatsTable[Average])),0)</f>
        <v>0</v>
      </c>
      <c r="P447" s="5" cm="1">
        <f t="array" ref="P447">IFERROR(_xlfn.STDEV.S(IF((ContinuousStatsTable[GroupByKey]=ContinuousStatsTable[[#This Row],[GroupByKey]]),(ContinuousStatsTable[GroupByKey]=ContinuousStatsTable[[#This Row],[GroupByKey]])*ContinuousStatsTable[Average])),0)</f>
        <v>0</v>
      </c>
      <c r="Q447" s="5" cm="1">
        <f t="array" ref="Q447">MAX(IF((ProjectInfoTable[ProjectName]=ContinuousStatsTable[[#This Row],[ProjectName]]),(ProjectInfoTable[ProjectName]=ContinuousStatsTable[[#This Row],[ProjectName]])*ProjectInfoTable[ConfidenceInterval]))</f>
        <v>0.95</v>
      </c>
      <c r="R4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7" s="5" cm="1">
        <f t="array" ref="S447">MIN(IF((ContinuousStatsTable[GroupByKey]=ContinuousStatsTable[[#This Row],[GroupByKey]]),(ContinuousStatsTable[GroupByKey]=ContinuousStatsTable[[#This Row],[GroupByKey]])*ContinuousStatsTable[Average]))</f>
        <v>0</v>
      </c>
      <c r="T447" s="5" cm="1">
        <f t="array" ref="T447">MAX(IF((ContinuousStatsTable[GroupByKey]=ContinuousStatsTable[[#This Row],[GroupByKey]]),(ContinuousStatsTable[GroupByKey]=ContinuousStatsTable[[#This Row],[GroupByKey]])*ContinuousStatsTable[Average]))</f>
        <v>0</v>
      </c>
      <c r="U447" s="5">
        <f>IF((ContinuousStatsTable[[#This Row],[RepsRequested]]&gt;1),ContinuousStatsTable[[#This Row],[HalfWidth]],ContinuousStatsTable[[#This Row],[BatchMeansHalfWidth]])</f>
        <v>0</v>
      </c>
    </row>
    <row r="448" spans="1:21" x14ac:dyDescent="0.25">
      <c r="A448" t="s">
        <v>68</v>
      </c>
      <c r="B448" t="s">
        <v>70</v>
      </c>
      <c r="C448">
        <v>35</v>
      </c>
      <c r="D448" t="s">
        <v>103</v>
      </c>
      <c r="E448" t="s">
        <v>106</v>
      </c>
      <c r="F448" t="s">
        <v>105</v>
      </c>
      <c r="G448">
        <v>0</v>
      </c>
      <c r="H448">
        <v>2E+20</v>
      </c>
      <c r="I448">
        <v>0</v>
      </c>
      <c r="J448">
        <v>0</v>
      </c>
      <c r="K448">
        <v>0</v>
      </c>
      <c r="L448">
        <v>0</v>
      </c>
      <c r="M44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48" s="5" cm="1">
        <f t="array" ref="N448">MAX(IF((ProjectInfoTable[ProjectName]=ContinuousStatsTable[[#This Row],[ProjectName]]),(ProjectInfoTable[ProjectName]=ContinuousStatsTable[[#This Row],[ProjectName]])*ProjectInfoTable[NumberOfReplications]))</f>
        <v>50</v>
      </c>
      <c r="O448" s="5" cm="1">
        <f t="array" ref="O448">IFERROR(AVERAGE(IF((ContinuousStatsTable[GroupByKey]=ContinuousStatsTable[[#This Row],[GroupByKey]]),(ContinuousStatsTable[GroupByKey]=ContinuousStatsTable[[#This Row],[GroupByKey]])*ContinuousStatsTable[Average])),0)</f>
        <v>0</v>
      </c>
      <c r="P448" s="5" cm="1">
        <f t="array" ref="P448">IFERROR(_xlfn.STDEV.S(IF((ContinuousStatsTable[GroupByKey]=ContinuousStatsTable[[#This Row],[GroupByKey]]),(ContinuousStatsTable[GroupByKey]=ContinuousStatsTable[[#This Row],[GroupByKey]])*ContinuousStatsTable[Average])),0)</f>
        <v>0</v>
      </c>
      <c r="Q448" s="5" cm="1">
        <f t="array" ref="Q448">MAX(IF((ProjectInfoTable[ProjectName]=ContinuousStatsTable[[#This Row],[ProjectName]]),(ProjectInfoTable[ProjectName]=ContinuousStatsTable[[#This Row],[ProjectName]])*ProjectInfoTable[ConfidenceInterval]))</f>
        <v>0.95</v>
      </c>
      <c r="R4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8" s="5" cm="1">
        <f t="array" ref="S448">MIN(IF((ContinuousStatsTable[GroupByKey]=ContinuousStatsTable[[#This Row],[GroupByKey]]),(ContinuousStatsTable[GroupByKey]=ContinuousStatsTable[[#This Row],[GroupByKey]])*ContinuousStatsTable[Average]))</f>
        <v>0</v>
      </c>
      <c r="T448" s="5" cm="1">
        <f t="array" ref="T448">MAX(IF((ContinuousStatsTable[GroupByKey]=ContinuousStatsTable[[#This Row],[GroupByKey]]),(ContinuousStatsTable[GroupByKey]=ContinuousStatsTable[[#This Row],[GroupByKey]])*ContinuousStatsTable[Average]))</f>
        <v>0</v>
      </c>
      <c r="U448" s="5">
        <f>IF((ContinuousStatsTable[[#This Row],[RepsRequested]]&gt;1),ContinuousStatsTable[[#This Row],[HalfWidth]],ContinuousStatsTable[[#This Row],[BatchMeansHalfWidth]])</f>
        <v>0</v>
      </c>
    </row>
    <row r="449" spans="1:21" x14ac:dyDescent="0.25">
      <c r="A449" t="s">
        <v>68</v>
      </c>
      <c r="B449" t="s">
        <v>70</v>
      </c>
      <c r="C449">
        <v>35</v>
      </c>
      <c r="D449" t="s">
        <v>103</v>
      </c>
      <c r="E449" t="s">
        <v>107</v>
      </c>
      <c r="F449" t="s">
        <v>105</v>
      </c>
      <c r="G449">
        <v>1</v>
      </c>
      <c r="H449">
        <v>2E+20</v>
      </c>
      <c r="I449">
        <v>1</v>
      </c>
      <c r="J449">
        <v>1</v>
      </c>
      <c r="K449">
        <v>1</v>
      </c>
      <c r="L449">
        <v>0</v>
      </c>
      <c r="M44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49" s="5" cm="1">
        <f t="array" ref="N449">MAX(IF((ProjectInfoTable[ProjectName]=ContinuousStatsTable[[#This Row],[ProjectName]]),(ProjectInfoTable[ProjectName]=ContinuousStatsTable[[#This Row],[ProjectName]])*ProjectInfoTable[NumberOfReplications]))</f>
        <v>50</v>
      </c>
      <c r="O449" s="5" cm="1">
        <f t="array" ref="O449">IFERROR(AVERAGE(IF((ContinuousStatsTable[GroupByKey]=ContinuousStatsTable[[#This Row],[GroupByKey]]),(ContinuousStatsTable[GroupByKey]=ContinuousStatsTable[[#This Row],[GroupByKey]])*ContinuousStatsTable[Average])),0)</f>
        <v>1</v>
      </c>
      <c r="P449" s="5" cm="1">
        <f t="array" ref="P449">IFERROR(_xlfn.STDEV.S(IF((ContinuousStatsTable[GroupByKey]=ContinuousStatsTable[[#This Row],[GroupByKey]]),(ContinuousStatsTable[GroupByKey]=ContinuousStatsTable[[#This Row],[GroupByKey]])*ContinuousStatsTable[Average])),0)</f>
        <v>0</v>
      </c>
      <c r="Q449" s="5" cm="1">
        <f t="array" ref="Q449">MAX(IF((ProjectInfoTable[ProjectName]=ContinuousStatsTable[[#This Row],[ProjectName]]),(ProjectInfoTable[ProjectName]=ContinuousStatsTable[[#This Row],[ProjectName]])*ProjectInfoTable[ConfidenceInterval]))</f>
        <v>0.95</v>
      </c>
      <c r="R4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9" s="5" cm="1">
        <f t="array" ref="S449">MIN(IF((ContinuousStatsTable[GroupByKey]=ContinuousStatsTable[[#This Row],[GroupByKey]]),(ContinuousStatsTable[GroupByKey]=ContinuousStatsTable[[#This Row],[GroupByKey]])*ContinuousStatsTable[Average]))</f>
        <v>1</v>
      </c>
      <c r="T449" s="5" cm="1">
        <f t="array" ref="T449">MAX(IF((ContinuousStatsTable[GroupByKey]=ContinuousStatsTable[[#This Row],[GroupByKey]]),(ContinuousStatsTable[GroupByKey]=ContinuousStatsTable[[#This Row],[GroupByKey]])*ContinuousStatsTable[Average]))</f>
        <v>1</v>
      </c>
      <c r="U449" s="5">
        <f>IF((ContinuousStatsTable[[#This Row],[RepsRequested]]&gt;1),ContinuousStatsTable[[#This Row],[HalfWidth]],ContinuousStatsTable[[#This Row],[BatchMeansHalfWidth]])</f>
        <v>0</v>
      </c>
    </row>
    <row r="450" spans="1:21" x14ac:dyDescent="0.25">
      <c r="A450" t="s">
        <v>68</v>
      </c>
      <c r="B450" t="s">
        <v>70</v>
      </c>
      <c r="C450">
        <v>35</v>
      </c>
      <c r="D450" t="s">
        <v>108</v>
      </c>
      <c r="E450" t="s">
        <v>104</v>
      </c>
      <c r="F450" t="s">
        <v>105</v>
      </c>
      <c r="G450">
        <v>0.83564048639928001</v>
      </c>
      <c r="H450">
        <v>2.9635117993756399E-2</v>
      </c>
      <c r="I450">
        <v>0</v>
      </c>
      <c r="J450">
        <v>1</v>
      </c>
      <c r="K450">
        <v>1</v>
      </c>
      <c r="L450">
        <v>0</v>
      </c>
      <c r="M45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50" s="5" cm="1">
        <f t="array" ref="N450">MAX(IF((ProjectInfoTable[ProjectName]=ContinuousStatsTable[[#This Row],[ProjectName]]),(ProjectInfoTable[ProjectName]=ContinuousStatsTable[[#This Row],[ProjectName]])*ProjectInfoTable[NumberOfReplications]))</f>
        <v>50</v>
      </c>
      <c r="O450" s="5" cm="1">
        <f t="array" ref="O450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450" s="5" cm="1">
        <f t="array" ref="P450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450" s="5" cm="1">
        <f t="array" ref="Q450">MAX(IF((ProjectInfoTable[ProjectName]=ContinuousStatsTable[[#This Row],[ProjectName]]),(ProjectInfoTable[ProjectName]=ContinuousStatsTable[[#This Row],[ProjectName]])*ProjectInfoTable[ConfidenceInterval]))</f>
        <v>0.95</v>
      </c>
      <c r="R4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450" s="5" cm="1">
        <f t="array" ref="S450">MIN(IF((ContinuousStatsTable[GroupByKey]=ContinuousStatsTable[[#This Row],[GroupByKey]]),(ContinuousStatsTable[GroupByKey]=ContinuousStatsTable[[#This Row],[GroupByKey]])*ContinuousStatsTable[Average]))</f>
        <v>0.79765986915169196</v>
      </c>
      <c r="T450" s="5" cm="1">
        <f t="array" ref="T450">MAX(IF((ContinuousStatsTable[GroupByKey]=ContinuousStatsTable[[#This Row],[GroupByKey]]),(ContinuousStatsTable[GroupByKey]=ContinuousStatsTable[[#This Row],[GroupByKey]])*ContinuousStatsTable[Average]))</f>
        <v>0.86520865024807903</v>
      </c>
      <c r="U450" s="5">
        <f>IF((ContinuousStatsTable[[#This Row],[RepsRequested]]&gt;1),ContinuousStatsTable[[#This Row],[HalfWidth]],ContinuousStatsTable[[#This Row],[BatchMeansHalfWidth]])</f>
        <v>4.6132915210358458E-3</v>
      </c>
    </row>
    <row r="451" spans="1:21" x14ac:dyDescent="0.25">
      <c r="A451" t="s">
        <v>68</v>
      </c>
      <c r="B451" t="s">
        <v>70</v>
      </c>
      <c r="C451">
        <v>35</v>
      </c>
      <c r="D451" t="s">
        <v>108</v>
      </c>
      <c r="E451" t="s">
        <v>106</v>
      </c>
      <c r="F451" t="s">
        <v>105</v>
      </c>
      <c r="G451">
        <v>2.5069214591978399</v>
      </c>
      <c r="H451">
        <v>8.8905353981269197E-2</v>
      </c>
      <c r="I451">
        <v>0</v>
      </c>
      <c r="J451">
        <v>3</v>
      </c>
      <c r="K451">
        <v>3</v>
      </c>
      <c r="L451">
        <v>0</v>
      </c>
      <c r="M45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51" s="5" cm="1">
        <f t="array" ref="N451">MAX(IF((ProjectInfoTable[ProjectName]=ContinuousStatsTable[[#This Row],[ProjectName]]),(ProjectInfoTable[ProjectName]=ContinuousStatsTable[[#This Row],[ProjectName]])*ProjectInfoTable[NumberOfReplications]))</f>
        <v>50</v>
      </c>
      <c r="O451" s="5" cm="1">
        <f t="array" ref="O451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451" s="5" cm="1">
        <f t="array" ref="P451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451" s="5" cm="1">
        <f t="array" ref="Q451">MAX(IF((ProjectInfoTable[ProjectName]=ContinuousStatsTable[[#This Row],[ProjectName]]),(ProjectInfoTable[ProjectName]=ContinuousStatsTable[[#This Row],[ProjectName]])*ProjectInfoTable[ConfidenceInterval]))</f>
        <v>0.95</v>
      </c>
      <c r="R4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451" s="5" cm="1">
        <f t="array" ref="S451">MIN(IF((ContinuousStatsTable[GroupByKey]=ContinuousStatsTable[[#This Row],[GroupByKey]]),(ContinuousStatsTable[GroupByKey]=ContinuousStatsTable[[#This Row],[GroupByKey]])*ContinuousStatsTable[Average]))</f>
        <v>2.39297960745508</v>
      </c>
      <c r="T451" s="5" cm="1">
        <f t="array" ref="T451">MAX(IF((ContinuousStatsTable[GroupByKey]=ContinuousStatsTable[[#This Row],[GroupByKey]]),(ContinuousStatsTable[GroupByKey]=ContinuousStatsTable[[#This Row],[GroupByKey]])*ContinuousStatsTable[Average]))</f>
        <v>2.5956259507442399</v>
      </c>
      <c r="U451" s="5">
        <f>IF((ContinuousStatsTable[[#This Row],[RepsRequested]]&gt;1),ContinuousStatsTable[[#This Row],[HalfWidth]],ContinuousStatsTable[[#This Row],[BatchMeansHalfWidth]])</f>
        <v>1.3839874563107367E-2</v>
      </c>
    </row>
    <row r="452" spans="1:21" x14ac:dyDescent="0.25">
      <c r="A452" t="s">
        <v>68</v>
      </c>
      <c r="B452" t="s">
        <v>70</v>
      </c>
      <c r="C452">
        <v>35</v>
      </c>
      <c r="D452" t="s">
        <v>108</v>
      </c>
      <c r="E452" t="s">
        <v>107</v>
      </c>
      <c r="F452" t="s">
        <v>105</v>
      </c>
      <c r="G452">
        <v>3</v>
      </c>
      <c r="H452">
        <v>2E+20</v>
      </c>
      <c r="I452">
        <v>3</v>
      </c>
      <c r="J452">
        <v>3</v>
      </c>
      <c r="K452">
        <v>3</v>
      </c>
      <c r="L452">
        <v>0</v>
      </c>
      <c r="M45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52" s="5" cm="1">
        <f t="array" ref="N452">MAX(IF((ProjectInfoTable[ProjectName]=ContinuousStatsTable[[#This Row],[ProjectName]]),(ProjectInfoTable[ProjectName]=ContinuousStatsTable[[#This Row],[ProjectName]])*ProjectInfoTable[NumberOfReplications]))</f>
        <v>50</v>
      </c>
      <c r="O452" s="5" cm="1">
        <f t="array" ref="O452">IFERROR(AVERAGE(IF((ContinuousStatsTable[GroupByKey]=ContinuousStatsTable[[#This Row],[GroupByKey]]),(ContinuousStatsTable[GroupByKey]=ContinuousStatsTable[[#This Row],[GroupByKey]])*ContinuousStatsTable[Average])),0)</f>
        <v>3</v>
      </c>
      <c r="P452" s="5" cm="1">
        <f t="array" ref="P452">IFERROR(_xlfn.STDEV.S(IF((ContinuousStatsTable[GroupByKey]=ContinuousStatsTable[[#This Row],[GroupByKey]]),(ContinuousStatsTable[GroupByKey]=ContinuousStatsTable[[#This Row],[GroupByKey]])*ContinuousStatsTable[Average])),0)</f>
        <v>0</v>
      </c>
      <c r="Q452" s="5" cm="1">
        <f t="array" ref="Q452">MAX(IF((ProjectInfoTable[ProjectName]=ContinuousStatsTable[[#This Row],[ProjectName]]),(ProjectInfoTable[ProjectName]=ContinuousStatsTable[[#This Row],[ProjectName]])*ProjectInfoTable[ConfidenceInterval]))</f>
        <v>0.95</v>
      </c>
      <c r="R4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2" s="5" cm="1">
        <f t="array" ref="S452">MIN(IF((ContinuousStatsTable[GroupByKey]=ContinuousStatsTable[[#This Row],[GroupByKey]]),(ContinuousStatsTable[GroupByKey]=ContinuousStatsTable[[#This Row],[GroupByKey]])*ContinuousStatsTable[Average]))</f>
        <v>3</v>
      </c>
      <c r="T452" s="5" cm="1">
        <f t="array" ref="T452">MAX(IF((ContinuousStatsTable[GroupByKey]=ContinuousStatsTable[[#This Row],[GroupByKey]]),(ContinuousStatsTable[GroupByKey]=ContinuousStatsTable[[#This Row],[GroupByKey]])*ContinuousStatsTable[Average]))</f>
        <v>3</v>
      </c>
      <c r="U452" s="5">
        <f>IF((ContinuousStatsTable[[#This Row],[RepsRequested]]&gt;1),ContinuousStatsTable[[#This Row],[HalfWidth]],ContinuousStatsTable[[#This Row],[BatchMeansHalfWidth]])</f>
        <v>0</v>
      </c>
    </row>
    <row r="453" spans="1:21" x14ac:dyDescent="0.25">
      <c r="A453" t="s">
        <v>68</v>
      </c>
      <c r="B453" t="s">
        <v>70</v>
      </c>
      <c r="C453">
        <v>35</v>
      </c>
      <c r="D453" t="s">
        <v>100</v>
      </c>
      <c r="E453" t="s">
        <v>101</v>
      </c>
      <c r="F453" t="s">
        <v>81</v>
      </c>
      <c r="G453">
        <v>0.16714134149064899</v>
      </c>
      <c r="H453">
        <v>2E+20</v>
      </c>
      <c r="I453">
        <v>0</v>
      </c>
      <c r="J453">
        <v>2</v>
      </c>
      <c r="K453">
        <v>0</v>
      </c>
      <c r="L453">
        <v>0</v>
      </c>
      <c r="M453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53" s="5" cm="1">
        <f t="array" ref="N453">MAX(IF((ProjectInfoTable[ProjectName]=ContinuousStatsTable[[#This Row],[ProjectName]]),(ProjectInfoTable[ProjectName]=ContinuousStatsTable[[#This Row],[ProjectName]])*ProjectInfoTable[NumberOfReplications]))</f>
        <v>50</v>
      </c>
      <c r="O453" s="5" cm="1">
        <f t="array" ref="O453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453" s="5" cm="1">
        <f t="array" ref="P453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453" s="5" cm="1">
        <f t="array" ref="Q453">MAX(IF((ProjectInfoTable[ProjectName]=ContinuousStatsTable[[#This Row],[ProjectName]]),(ProjectInfoTable[ProjectName]=ContinuousStatsTable[[#This Row],[ProjectName]])*ProjectInfoTable[ConfidenceInterval]))</f>
        <v>0.95</v>
      </c>
      <c r="R4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453" s="5" cm="1">
        <f t="array" ref="S453">MIN(IF((ContinuousStatsTable[GroupByKey]=ContinuousStatsTable[[#This Row],[GroupByKey]]),(ContinuousStatsTable[GroupByKey]=ContinuousStatsTable[[#This Row],[GroupByKey]])*ContinuousStatsTable[Average]))</f>
        <v>9.9137644846310199E-2</v>
      </c>
      <c r="T453" s="5" cm="1">
        <f t="array" ref="T453">MAX(IF((ContinuousStatsTable[GroupByKey]=ContinuousStatsTable[[#This Row],[GroupByKey]]),(ContinuousStatsTable[GroupByKey]=ContinuousStatsTable[[#This Row],[GroupByKey]])*ContinuousStatsTable[Average]))</f>
        <v>0.36895369110857401</v>
      </c>
      <c r="U453" s="5">
        <f>IF((ContinuousStatsTable[[#This Row],[RepsRequested]]&gt;1),ContinuousStatsTable[[#This Row],[HalfWidth]],ContinuousStatsTable[[#This Row],[BatchMeansHalfWidth]])</f>
        <v>1.3334817194682118E-2</v>
      </c>
    </row>
    <row r="454" spans="1:21" x14ac:dyDescent="0.25">
      <c r="A454" t="s">
        <v>68</v>
      </c>
      <c r="B454" t="s">
        <v>70</v>
      </c>
      <c r="C454">
        <v>35</v>
      </c>
      <c r="D454" t="s">
        <v>109</v>
      </c>
      <c r="E454" t="s">
        <v>104</v>
      </c>
      <c r="F454" t="s">
        <v>105</v>
      </c>
      <c r="G454">
        <v>0.77679184603916795</v>
      </c>
      <c r="H454">
        <v>3.4192952638489302E-2</v>
      </c>
      <c r="I454">
        <v>0</v>
      </c>
      <c r="J454">
        <v>1</v>
      </c>
      <c r="K454">
        <v>1</v>
      </c>
      <c r="L454">
        <v>0</v>
      </c>
      <c r="M454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54" s="5" cm="1">
        <f t="array" ref="N454">MAX(IF((ProjectInfoTable[ProjectName]=ContinuousStatsTable[[#This Row],[ProjectName]]),(ProjectInfoTable[ProjectName]=ContinuousStatsTable[[#This Row],[ProjectName]])*ProjectInfoTable[NumberOfReplications]))</f>
        <v>50</v>
      </c>
      <c r="O454" s="5" cm="1">
        <f t="array" ref="O454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454" s="5" cm="1">
        <f t="array" ref="P454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454" s="5" cm="1">
        <f t="array" ref="Q454">MAX(IF((ProjectInfoTable[ProjectName]=ContinuousStatsTable[[#This Row],[ProjectName]]),(ProjectInfoTable[ProjectName]=ContinuousStatsTable[[#This Row],[ProjectName]])*ProjectInfoTable[ConfidenceInterval]))</f>
        <v>0.95</v>
      </c>
      <c r="R4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454" s="5" cm="1">
        <f t="array" ref="S454">MIN(IF((ContinuousStatsTable[GroupByKey]=ContinuousStatsTable[[#This Row],[GroupByKey]]),(ContinuousStatsTable[GroupByKey]=ContinuousStatsTable[[#This Row],[GroupByKey]])*ContinuousStatsTable[Average]))</f>
        <v>0.75076558501961799</v>
      </c>
      <c r="T454" s="5" cm="1">
        <f t="array" ref="T454">MAX(IF((ContinuousStatsTable[GroupByKey]=ContinuousStatsTable[[#This Row],[GroupByKey]]),(ContinuousStatsTable[GroupByKey]=ContinuousStatsTable[[#This Row],[GroupByKey]])*ContinuousStatsTable[Average]))</f>
        <v>0.80927528725051701</v>
      </c>
      <c r="U454" s="5">
        <f>IF((ContinuousStatsTable[[#This Row],[RepsRequested]]&gt;1),ContinuousStatsTable[[#This Row],[HalfWidth]],ContinuousStatsTable[[#This Row],[BatchMeansHalfWidth]])</f>
        <v>4.4075088480020263E-3</v>
      </c>
    </row>
    <row r="455" spans="1:21" x14ac:dyDescent="0.25">
      <c r="A455" t="s">
        <v>68</v>
      </c>
      <c r="B455" t="s">
        <v>70</v>
      </c>
      <c r="C455">
        <v>35</v>
      </c>
      <c r="D455" t="s">
        <v>109</v>
      </c>
      <c r="E455" t="s">
        <v>106</v>
      </c>
      <c r="F455" t="s">
        <v>105</v>
      </c>
      <c r="G455">
        <v>1.5535836920783399</v>
      </c>
      <c r="H455">
        <v>6.8385905276978604E-2</v>
      </c>
      <c r="I455">
        <v>0</v>
      </c>
      <c r="J455">
        <v>2</v>
      </c>
      <c r="K455">
        <v>2</v>
      </c>
      <c r="L455">
        <v>0</v>
      </c>
      <c r="M455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55" s="5" cm="1">
        <f t="array" ref="N455">MAX(IF((ProjectInfoTable[ProjectName]=ContinuousStatsTable[[#This Row],[ProjectName]]),(ProjectInfoTable[ProjectName]=ContinuousStatsTable[[#This Row],[ProjectName]])*ProjectInfoTable[NumberOfReplications]))</f>
        <v>50</v>
      </c>
      <c r="O455" s="5" cm="1">
        <f t="array" ref="O455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455" s="5" cm="1">
        <f t="array" ref="P455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455" s="5" cm="1">
        <f t="array" ref="Q455">MAX(IF((ProjectInfoTable[ProjectName]=ContinuousStatsTable[[#This Row],[ProjectName]]),(ProjectInfoTable[ProjectName]=ContinuousStatsTable[[#This Row],[ProjectName]])*ProjectInfoTable[ConfidenceInterval]))</f>
        <v>0.95</v>
      </c>
      <c r="R4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455" s="5" cm="1">
        <f t="array" ref="S455">MIN(IF((ContinuousStatsTable[GroupByKey]=ContinuousStatsTable[[#This Row],[GroupByKey]]),(ContinuousStatsTable[GroupByKey]=ContinuousStatsTable[[#This Row],[GroupByKey]])*ContinuousStatsTable[Average]))</f>
        <v>1.50153117003924</v>
      </c>
      <c r="T455" s="5" cm="1">
        <f t="array" ref="T455">MAX(IF((ContinuousStatsTable[GroupByKey]=ContinuousStatsTable[[#This Row],[GroupByKey]]),(ContinuousStatsTable[GroupByKey]=ContinuousStatsTable[[#This Row],[GroupByKey]])*ContinuousStatsTable[Average]))</f>
        <v>1.61855057450103</v>
      </c>
      <c r="U455" s="5">
        <f>IF((ContinuousStatsTable[[#This Row],[RepsRequested]]&gt;1),ContinuousStatsTable[[#This Row],[HalfWidth]],ContinuousStatsTable[[#This Row],[BatchMeansHalfWidth]])</f>
        <v>8.8150176960040336E-3</v>
      </c>
    </row>
    <row r="456" spans="1:21" x14ac:dyDescent="0.25">
      <c r="A456" t="s">
        <v>68</v>
      </c>
      <c r="B456" t="s">
        <v>70</v>
      </c>
      <c r="C456">
        <v>35</v>
      </c>
      <c r="D456" t="s">
        <v>109</v>
      </c>
      <c r="E456" t="s">
        <v>107</v>
      </c>
      <c r="F456" t="s">
        <v>105</v>
      </c>
      <c r="G456">
        <v>2</v>
      </c>
      <c r="H456">
        <v>2E+20</v>
      </c>
      <c r="I456">
        <v>2</v>
      </c>
      <c r="J456">
        <v>2</v>
      </c>
      <c r="K456">
        <v>2</v>
      </c>
      <c r="L456">
        <v>0</v>
      </c>
      <c r="M456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56" s="5" cm="1">
        <f t="array" ref="N456">MAX(IF((ProjectInfoTable[ProjectName]=ContinuousStatsTable[[#This Row],[ProjectName]]),(ProjectInfoTable[ProjectName]=ContinuousStatsTable[[#This Row],[ProjectName]])*ProjectInfoTable[NumberOfReplications]))</f>
        <v>50</v>
      </c>
      <c r="O456" s="5" cm="1">
        <f t="array" ref="O456">IFERROR(AVERAGE(IF((ContinuousStatsTable[GroupByKey]=ContinuousStatsTable[[#This Row],[GroupByKey]]),(ContinuousStatsTable[GroupByKey]=ContinuousStatsTable[[#This Row],[GroupByKey]])*ContinuousStatsTable[Average])),0)</f>
        <v>2</v>
      </c>
      <c r="P456" s="5" cm="1">
        <f t="array" ref="P456">IFERROR(_xlfn.STDEV.S(IF((ContinuousStatsTable[GroupByKey]=ContinuousStatsTable[[#This Row],[GroupByKey]]),(ContinuousStatsTable[GroupByKey]=ContinuousStatsTable[[#This Row],[GroupByKey]])*ContinuousStatsTable[Average])),0)</f>
        <v>0</v>
      </c>
      <c r="Q456" s="5" cm="1">
        <f t="array" ref="Q456">MAX(IF((ProjectInfoTable[ProjectName]=ContinuousStatsTable[[#This Row],[ProjectName]]),(ProjectInfoTable[ProjectName]=ContinuousStatsTable[[#This Row],[ProjectName]])*ProjectInfoTable[ConfidenceInterval]))</f>
        <v>0.95</v>
      </c>
      <c r="R4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6" s="5" cm="1">
        <f t="array" ref="S456">MIN(IF((ContinuousStatsTable[GroupByKey]=ContinuousStatsTable[[#This Row],[GroupByKey]]),(ContinuousStatsTable[GroupByKey]=ContinuousStatsTable[[#This Row],[GroupByKey]])*ContinuousStatsTable[Average]))</f>
        <v>2</v>
      </c>
      <c r="T456" s="5" cm="1">
        <f t="array" ref="T456">MAX(IF((ContinuousStatsTable[GroupByKey]=ContinuousStatsTable[[#This Row],[GroupByKey]]),(ContinuousStatsTable[GroupByKey]=ContinuousStatsTable[[#This Row],[GroupByKey]])*ContinuousStatsTable[Average]))</f>
        <v>2</v>
      </c>
      <c r="U456" s="5">
        <f>IF((ContinuousStatsTable[[#This Row],[RepsRequested]]&gt;1),ContinuousStatsTable[[#This Row],[HalfWidth]],ContinuousStatsTable[[#This Row],[BatchMeansHalfWidth]])</f>
        <v>0</v>
      </c>
    </row>
    <row r="457" spans="1:21" x14ac:dyDescent="0.25">
      <c r="A457" t="s">
        <v>68</v>
      </c>
      <c r="B457" t="s">
        <v>70</v>
      </c>
      <c r="C457">
        <v>36</v>
      </c>
      <c r="D457" t="s">
        <v>79</v>
      </c>
      <c r="E457" t="s">
        <v>101</v>
      </c>
      <c r="F457" t="s">
        <v>81</v>
      </c>
      <c r="G457">
        <v>6.7406300514737897E-3</v>
      </c>
      <c r="H457">
        <v>2E+20</v>
      </c>
      <c r="I457">
        <v>0</v>
      </c>
      <c r="J457">
        <v>1</v>
      </c>
      <c r="K457">
        <v>0</v>
      </c>
      <c r="L457">
        <v>0</v>
      </c>
      <c r="M457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57" s="5" cm="1">
        <f t="array" ref="N457">MAX(IF((ProjectInfoTable[ProjectName]=ContinuousStatsTable[[#This Row],[ProjectName]]),(ProjectInfoTable[ProjectName]=ContinuousStatsTable[[#This Row],[ProjectName]])*ProjectInfoTable[NumberOfReplications]))</f>
        <v>50</v>
      </c>
      <c r="O457" s="5" cm="1">
        <f t="array" ref="O457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457" s="5" cm="1">
        <f t="array" ref="P457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457" s="5" cm="1">
        <f t="array" ref="Q457">MAX(IF((ProjectInfoTable[ProjectName]=ContinuousStatsTable[[#This Row],[ProjectName]]),(ProjectInfoTable[ProjectName]=ContinuousStatsTable[[#This Row],[ProjectName]])*ProjectInfoTable[ConfidenceInterval]))</f>
        <v>0.95</v>
      </c>
      <c r="R4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457" s="5" cm="1">
        <f t="array" ref="S457">MIN(IF((ContinuousStatsTable[GroupByKey]=ContinuousStatsTable[[#This Row],[GroupByKey]]),(ContinuousStatsTable[GroupByKey]=ContinuousStatsTable[[#This Row],[GroupByKey]])*ContinuousStatsTable[Average]))</f>
        <v>1.4504144806982299E-4</v>
      </c>
      <c r="T457" s="5" cm="1">
        <f t="array" ref="T457">MAX(IF((ContinuousStatsTable[GroupByKey]=ContinuousStatsTable[[#This Row],[GroupByKey]]),(ContinuousStatsTable[GroupByKey]=ContinuousStatsTable[[#This Row],[GroupByKey]])*ContinuousStatsTable[Average]))</f>
        <v>2.1326113129299901E-2</v>
      </c>
      <c r="U457" s="5">
        <f>IF((ContinuousStatsTable[[#This Row],[RepsRequested]]&gt;1),ContinuousStatsTable[[#This Row],[HalfWidth]],ContinuousStatsTable[[#This Row],[BatchMeansHalfWidth]])</f>
        <v>1.2980086891140777E-3</v>
      </c>
    </row>
    <row r="458" spans="1:21" x14ac:dyDescent="0.25">
      <c r="A458" t="s">
        <v>68</v>
      </c>
      <c r="B458" t="s">
        <v>70</v>
      </c>
      <c r="C458">
        <v>36</v>
      </c>
      <c r="D458" t="s">
        <v>84</v>
      </c>
      <c r="E458" t="s">
        <v>101</v>
      </c>
      <c r="F458" t="s">
        <v>81</v>
      </c>
      <c r="G458">
        <v>6.5920311389743497E-2</v>
      </c>
      <c r="H458">
        <v>2E+20</v>
      </c>
      <c r="I458">
        <v>0</v>
      </c>
      <c r="J458">
        <v>2</v>
      </c>
      <c r="K458">
        <v>0</v>
      </c>
      <c r="L458">
        <v>0</v>
      </c>
      <c r="M458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58" s="5" cm="1">
        <f t="array" ref="N458">MAX(IF((ProjectInfoTable[ProjectName]=ContinuousStatsTable[[#This Row],[ProjectName]]),(ProjectInfoTable[ProjectName]=ContinuousStatsTable[[#This Row],[ProjectName]])*ProjectInfoTable[NumberOfReplications]))</f>
        <v>50</v>
      </c>
      <c r="O458" s="5" cm="1">
        <f t="array" ref="O458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458" s="5" cm="1">
        <f t="array" ref="P458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458" s="5" cm="1">
        <f t="array" ref="Q458">MAX(IF((ProjectInfoTable[ProjectName]=ContinuousStatsTable[[#This Row],[ProjectName]]),(ProjectInfoTable[ProjectName]=ContinuousStatsTable[[#This Row],[ProjectName]])*ProjectInfoTable[ConfidenceInterval]))</f>
        <v>0.95</v>
      </c>
      <c r="R4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458" s="5" cm="1">
        <f t="array" ref="S458">MIN(IF((ContinuousStatsTable[GroupByKey]=ContinuousStatsTable[[#This Row],[GroupByKey]]),(ContinuousStatsTable[GroupByKey]=ContinuousStatsTable[[#This Row],[GroupByKey]])*ContinuousStatsTable[Average]))</f>
        <v>2.9159454357356899E-2</v>
      </c>
      <c r="T458" s="5" cm="1">
        <f t="array" ref="T458">MAX(IF((ContinuousStatsTable[GroupByKey]=ContinuousStatsTable[[#This Row],[GroupByKey]]),(ContinuousStatsTable[GroupByKey]=ContinuousStatsTable[[#This Row],[GroupByKey]])*ContinuousStatsTable[Average]))</f>
        <v>0.14757504287835599</v>
      </c>
      <c r="U458" s="5">
        <f>IF((ContinuousStatsTable[[#This Row],[RepsRequested]]&gt;1),ContinuousStatsTable[[#This Row],[HalfWidth]],ContinuousStatsTable[[#This Row],[BatchMeansHalfWidth]])</f>
        <v>7.2842344795549423E-3</v>
      </c>
    </row>
    <row r="459" spans="1:21" x14ac:dyDescent="0.25">
      <c r="A459" t="s">
        <v>68</v>
      </c>
      <c r="B459" t="s">
        <v>70</v>
      </c>
      <c r="C459">
        <v>36</v>
      </c>
      <c r="D459" t="s">
        <v>85</v>
      </c>
      <c r="E459" t="s">
        <v>102</v>
      </c>
      <c r="F459" t="s">
        <v>87</v>
      </c>
      <c r="G459">
        <v>2.6809551657643498</v>
      </c>
      <c r="H459">
        <v>0.105308598680141</v>
      </c>
      <c r="I459">
        <v>0</v>
      </c>
      <c r="J459">
        <v>5</v>
      </c>
      <c r="K459">
        <v>4</v>
      </c>
      <c r="L459">
        <v>0</v>
      </c>
      <c r="M459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59" s="5" cm="1">
        <f t="array" ref="N459">MAX(IF((ProjectInfoTable[ProjectName]=ContinuousStatsTable[[#This Row],[ProjectName]]),(ProjectInfoTable[ProjectName]=ContinuousStatsTable[[#This Row],[ProjectName]])*ProjectInfoTable[NumberOfReplications]))</f>
        <v>50</v>
      </c>
      <c r="O459" s="5" cm="1">
        <f t="array" ref="O459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459" s="5" cm="1">
        <f t="array" ref="P459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459" s="5" cm="1">
        <f t="array" ref="Q459">MAX(IF((ProjectInfoTable[ProjectName]=ContinuousStatsTable[[#This Row],[ProjectName]]),(ProjectInfoTable[ProjectName]=ContinuousStatsTable[[#This Row],[ProjectName]])*ProjectInfoTable[ConfidenceInterval]))</f>
        <v>0.95</v>
      </c>
      <c r="R4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459" s="5" cm="1">
        <f t="array" ref="S459">MIN(IF((ContinuousStatsTable[GroupByKey]=ContinuousStatsTable[[#This Row],[GroupByKey]]),(ContinuousStatsTable[GroupByKey]=ContinuousStatsTable[[#This Row],[GroupByKey]])*ContinuousStatsTable[Average]))</f>
        <v>2.5364145931977098</v>
      </c>
      <c r="T459" s="5" cm="1">
        <f t="array" ref="T459">MAX(IF((ContinuousStatsTable[GroupByKey]=ContinuousStatsTable[[#This Row],[GroupByKey]]),(ContinuousStatsTable[GroupByKey]=ContinuousStatsTable[[#This Row],[GroupByKey]])*ContinuousStatsTable[Average]))</f>
        <v>3.0583425338020498</v>
      </c>
      <c r="U459" s="5">
        <f>IF((ContinuousStatsTable[[#This Row],[RepsRequested]]&gt;1),ContinuousStatsTable[[#This Row],[HalfWidth]],ContinuousStatsTable[[#This Row],[BatchMeansHalfWidth]])</f>
        <v>3.1226073401865992E-2</v>
      </c>
    </row>
    <row r="460" spans="1:21" x14ac:dyDescent="0.25">
      <c r="A460" t="s">
        <v>68</v>
      </c>
      <c r="B460" t="s">
        <v>70</v>
      </c>
      <c r="C460">
        <v>36</v>
      </c>
      <c r="D460" t="s">
        <v>103</v>
      </c>
      <c r="E460" t="s">
        <v>104</v>
      </c>
      <c r="F460" t="s">
        <v>105</v>
      </c>
      <c r="G460">
        <v>0</v>
      </c>
      <c r="H460">
        <v>2E+20</v>
      </c>
      <c r="I460">
        <v>0</v>
      </c>
      <c r="J460">
        <v>0</v>
      </c>
      <c r="K460">
        <v>0</v>
      </c>
      <c r="L460">
        <v>0</v>
      </c>
      <c r="M460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60" s="5" cm="1">
        <f t="array" ref="N460">MAX(IF((ProjectInfoTable[ProjectName]=ContinuousStatsTable[[#This Row],[ProjectName]]),(ProjectInfoTable[ProjectName]=ContinuousStatsTable[[#This Row],[ProjectName]])*ProjectInfoTable[NumberOfReplications]))</f>
        <v>50</v>
      </c>
      <c r="O460" s="5" cm="1">
        <f t="array" ref="O460">IFERROR(AVERAGE(IF((ContinuousStatsTable[GroupByKey]=ContinuousStatsTable[[#This Row],[GroupByKey]]),(ContinuousStatsTable[GroupByKey]=ContinuousStatsTable[[#This Row],[GroupByKey]])*ContinuousStatsTable[Average])),0)</f>
        <v>0</v>
      </c>
      <c r="P460" s="5" cm="1">
        <f t="array" ref="P460">IFERROR(_xlfn.STDEV.S(IF((ContinuousStatsTable[GroupByKey]=ContinuousStatsTable[[#This Row],[GroupByKey]]),(ContinuousStatsTable[GroupByKey]=ContinuousStatsTable[[#This Row],[GroupByKey]])*ContinuousStatsTable[Average])),0)</f>
        <v>0</v>
      </c>
      <c r="Q460" s="5" cm="1">
        <f t="array" ref="Q460">MAX(IF((ProjectInfoTable[ProjectName]=ContinuousStatsTable[[#This Row],[ProjectName]]),(ProjectInfoTable[ProjectName]=ContinuousStatsTable[[#This Row],[ProjectName]])*ProjectInfoTable[ConfidenceInterval]))</f>
        <v>0.95</v>
      </c>
      <c r="R4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0" s="5" cm="1">
        <f t="array" ref="S460">MIN(IF((ContinuousStatsTable[GroupByKey]=ContinuousStatsTable[[#This Row],[GroupByKey]]),(ContinuousStatsTable[GroupByKey]=ContinuousStatsTable[[#This Row],[GroupByKey]])*ContinuousStatsTable[Average]))</f>
        <v>0</v>
      </c>
      <c r="T460" s="5" cm="1">
        <f t="array" ref="T460">MAX(IF((ContinuousStatsTable[GroupByKey]=ContinuousStatsTable[[#This Row],[GroupByKey]]),(ContinuousStatsTable[GroupByKey]=ContinuousStatsTable[[#This Row],[GroupByKey]])*ContinuousStatsTable[Average]))</f>
        <v>0</v>
      </c>
      <c r="U460" s="5">
        <f>IF((ContinuousStatsTable[[#This Row],[RepsRequested]]&gt;1),ContinuousStatsTable[[#This Row],[HalfWidth]],ContinuousStatsTable[[#This Row],[BatchMeansHalfWidth]])</f>
        <v>0</v>
      </c>
    </row>
    <row r="461" spans="1:21" x14ac:dyDescent="0.25">
      <c r="A461" t="s">
        <v>68</v>
      </c>
      <c r="B461" t="s">
        <v>70</v>
      </c>
      <c r="C461">
        <v>36</v>
      </c>
      <c r="D461" t="s">
        <v>103</v>
      </c>
      <c r="E461" t="s">
        <v>106</v>
      </c>
      <c r="F461" t="s">
        <v>105</v>
      </c>
      <c r="G461">
        <v>0</v>
      </c>
      <c r="H461">
        <v>2E+20</v>
      </c>
      <c r="I461">
        <v>0</v>
      </c>
      <c r="J461">
        <v>0</v>
      </c>
      <c r="K461">
        <v>0</v>
      </c>
      <c r="L461">
        <v>0</v>
      </c>
      <c r="M46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61" s="5" cm="1">
        <f t="array" ref="N461">MAX(IF((ProjectInfoTable[ProjectName]=ContinuousStatsTable[[#This Row],[ProjectName]]),(ProjectInfoTable[ProjectName]=ContinuousStatsTable[[#This Row],[ProjectName]])*ProjectInfoTable[NumberOfReplications]))</f>
        <v>50</v>
      </c>
      <c r="O461" s="5" cm="1">
        <f t="array" ref="O461">IFERROR(AVERAGE(IF((ContinuousStatsTable[GroupByKey]=ContinuousStatsTable[[#This Row],[GroupByKey]]),(ContinuousStatsTable[GroupByKey]=ContinuousStatsTable[[#This Row],[GroupByKey]])*ContinuousStatsTable[Average])),0)</f>
        <v>0</v>
      </c>
      <c r="P461" s="5" cm="1">
        <f t="array" ref="P461">IFERROR(_xlfn.STDEV.S(IF((ContinuousStatsTable[GroupByKey]=ContinuousStatsTable[[#This Row],[GroupByKey]]),(ContinuousStatsTable[GroupByKey]=ContinuousStatsTable[[#This Row],[GroupByKey]])*ContinuousStatsTable[Average])),0)</f>
        <v>0</v>
      </c>
      <c r="Q461" s="5" cm="1">
        <f t="array" ref="Q461">MAX(IF((ProjectInfoTable[ProjectName]=ContinuousStatsTable[[#This Row],[ProjectName]]),(ProjectInfoTable[ProjectName]=ContinuousStatsTable[[#This Row],[ProjectName]])*ProjectInfoTable[ConfidenceInterval]))</f>
        <v>0.95</v>
      </c>
      <c r="R4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1" s="5" cm="1">
        <f t="array" ref="S461">MIN(IF((ContinuousStatsTable[GroupByKey]=ContinuousStatsTable[[#This Row],[GroupByKey]]),(ContinuousStatsTable[GroupByKey]=ContinuousStatsTable[[#This Row],[GroupByKey]])*ContinuousStatsTable[Average]))</f>
        <v>0</v>
      </c>
      <c r="T461" s="5" cm="1">
        <f t="array" ref="T461">MAX(IF((ContinuousStatsTable[GroupByKey]=ContinuousStatsTable[[#This Row],[GroupByKey]]),(ContinuousStatsTable[GroupByKey]=ContinuousStatsTable[[#This Row],[GroupByKey]])*ContinuousStatsTable[Average]))</f>
        <v>0</v>
      </c>
      <c r="U461" s="5">
        <f>IF((ContinuousStatsTable[[#This Row],[RepsRequested]]&gt;1),ContinuousStatsTable[[#This Row],[HalfWidth]],ContinuousStatsTable[[#This Row],[BatchMeansHalfWidth]])</f>
        <v>0</v>
      </c>
    </row>
    <row r="462" spans="1:21" x14ac:dyDescent="0.25">
      <c r="A462" t="s">
        <v>68</v>
      </c>
      <c r="B462" t="s">
        <v>70</v>
      </c>
      <c r="C462">
        <v>36</v>
      </c>
      <c r="D462" t="s">
        <v>103</v>
      </c>
      <c r="E462" t="s">
        <v>107</v>
      </c>
      <c r="F462" t="s">
        <v>105</v>
      </c>
      <c r="G462">
        <v>1</v>
      </c>
      <c r="H462">
        <v>2E+20</v>
      </c>
      <c r="I462">
        <v>1</v>
      </c>
      <c r="J462">
        <v>1</v>
      </c>
      <c r="K462">
        <v>1</v>
      </c>
      <c r="L462">
        <v>0</v>
      </c>
      <c r="M46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62" s="5" cm="1">
        <f t="array" ref="N462">MAX(IF((ProjectInfoTable[ProjectName]=ContinuousStatsTable[[#This Row],[ProjectName]]),(ProjectInfoTable[ProjectName]=ContinuousStatsTable[[#This Row],[ProjectName]])*ProjectInfoTable[NumberOfReplications]))</f>
        <v>50</v>
      </c>
      <c r="O462" s="5" cm="1">
        <f t="array" ref="O462">IFERROR(AVERAGE(IF((ContinuousStatsTable[GroupByKey]=ContinuousStatsTable[[#This Row],[GroupByKey]]),(ContinuousStatsTable[GroupByKey]=ContinuousStatsTable[[#This Row],[GroupByKey]])*ContinuousStatsTable[Average])),0)</f>
        <v>1</v>
      </c>
      <c r="P462" s="5" cm="1">
        <f t="array" ref="P462">IFERROR(_xlfn.STDEV.S(IF((ContinuousStatsTable[GroupByKey]=ContinuousStatsTable[[#This Row],[GroupByKey]]),(ContinuousStatsTable[GroupByKey]=ContinuousStatsTable[[#This Row],[GroupByKey]])*ContinuousStatsTable[Average])),0)</f>
        <v>0</v>
      </c>
      <c r="Q462" s="5" cm="1">
        <f t="array" ref="Q462">MAX(IF((ProjectInfoTable[ProjectName]=ContinuousStatsTable[[#This Row],[ProjectName]]),(ProjectInfoTable[ProjectName]=ContinuousStatsTable[[#This Row],[ProjectName]])*ProjectInfoTable[ConfidenceInterval]))</f>
        <v>0.95</v>
      </c>
      <c r="R4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2" s="5" cm="1">
        <f t="array" ref="S462">MIN(IF((ContinuousStatsTable[GroupByKey]=ContinuousStatsTable[[#This Row],[GroupByKey]]),(ContinuousStatsTable[GroupByKey]=ContinuousStatsTable[[#This Row],[GroupByKey]])*ContinuousStatsTable[Average]))</f>
        <v>1</v>
      </c>
      <c r="T462" s="5" cm="1">
        <f t="array" ref="T462">MAX(IF((ContinuousStatsTable[GroupByKey]=ContinuousStatsTable[[#This Row],[GroupByKey]]),(ContinuousStatsTable[GroupByKey]=ContinuousStatsTable[[#This Row],[GroupByKey]])*ContinuousStatsTable[Average]))</f>
        <v>1</v>
      </c>
      <c r="U462" s="5">
        <f>IF((ContinuousStatsTable[[#This Row],[RepsRequested]]&gt;1),ContinuousStatsTable[[#This Row],[HalfWidth]],ContinuousStatsTable[[#This Row],[BatchMeansHalfWidth]])</f>
        <v>0</v>
      </c>
    </row>
    <row r="463" spans="1:21" x14ac:dyDescent="0.25">
      <c r="A463" t="s">
        <v>68</v>
      </c>
      <c r="B463" t="s">
        <v>70</v>
      </c>
      <c r="C463">
        <v>36</v>
      </c>
      <c r="D463" t="s">
        <v>108</v>
      </c>
      <c r="E463" t="s">
        <v>104</v>
      </c>
      <c r="F463" t="s">
        <v>105</v>
      </c>
      <c r="G463">
        <v>0.83051073339505899</v>
      </c>
      <c r="H463">
        <v>2.1927854268305302E-2</v>
      </c>
      <c r="I463">
        <v>0</v>
      </c>
      <c r="J463">
        <v>1</v>
      </c>
      <c r="K463">
        <v>1</v>
      </c>
      <c r="L463">
        <v>0</v>
      </c>
      <c r="M46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63" s="5" cm="1">
        <f t="array" ref="N463">MAX(IF((ProjectInfoTable[ProjectName]=ContinuousStatsTable[[#This Row],[ProjectName]]),(ProjectInfoTable[ProjectName]=ContinuousStatsTable[[#This Row],[ProjectName]])*ProjectInfoTable[NumberOfReplications]))</f>
        <v>50</v>
      </c>
      <c r="O463" s="5" cm="1">
        <f t="array" ref="O463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463" s="5" cm="1">
        <f t="array" ref="P463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463" s="5" cm="1">
        <f t="array" ref="Q463">MAX(IF((ProjectInfoTable[ProjectName]=ContinuousStatsTable[[#This Row],[ProjectName]]),(ProjectInfoTable[ProjectName]=ContinuousStatsTable[[#This Row],[ProjectName]])*ProjectInfoTable[ConfidenceInterval]))</f>
        <v>0.95</v>
      </c>
      <c r="R4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463" s="5" cm="1">
        <f t="array" ref="S463">MIN(IF((ContinuousStatsTable[GroupByKey]=ContinuousStatsTable[[#This Row],[GroupByKey]]),(ContinuousStatsTable[GroupByKey]=ContinuousStatsTable[[#This Row],[GroupByKey]])*ContinuousStatsTable[Average]))</f>
        <v>0.79765986915169196</v>
      </c>
      <c r="T463" s="5" cm="1">
        <f t="array" ref="T463">MAX(IF((ContinuousStatsTable[GroupByKey]=ContinuousStatsTable[[#This Row],[GroupByKey]]),(ContinuousStatsTable[GroupByKey]=ContinuousStatsTable[[#This Row],[GroupByKey]])*ContinuousStatsTable[Average]))</f>
        <v>0.86520865024807903</v>
      </c>
      <c r="U463" s="5">
        <f>IF((ContinuousStatsTable[[#This Row],[RepsRequested]]&gt;1),ContinuousStatsTable[[#This Row],[HalfWidth]],ContinuousStatsTable[[#This Row],[BatchMeansHalfWidth]])</f>
        <v>4.6132915210358458E-3</v>
      </c>
    </row>
    <row r="464" spans="1:21" x14ac:dyDescent="0.25">
      <c r="A464" t="s">
        <v>68</v>
      </c>
      <c r="B464" t="s">
        <v>70</v>
      </c>
      <c r="C464">
        <v>36</v>
      </c>
      <c r="D464" t="s">
        <v>108</v>
      </c>
      <c r="E464" t="s">
        <v>106</v>
      </c>
      <c r="F464" t="s">
        <v>105</v>
      </c>
      <c r="G464">
        <v>2.4915322001851798</v>
      </c>
      <c r="H464">
        <v>6.5783562804915693E-2</v>
      </c>
      <c r="I464">
        <v>0</v>
      </c>
      <c r="J464">
        <v>3</v>
      </c>
      <c r="K464">
        <v>3</v>
      </c>
      <c r="L464">
        <v>0</v>
      </c>
      <c r="M46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64" s="5" cm="1">
        <f t="array" ref="N464">MAX(IF((ProjectInfoTable[ProjectName]=ContinuousStatsTable[[#This Row],[ProjectName]]),(ProjectInfoTable[ProjectName]=ContinuousStatsTable[[#This Row],[ProjectName]])*ProjectInfoTable[NumberOfReplications]))</f>
        <v>50</v>
      </c>
      <c r="O464" s="5" cm="1">
        <f t="array" ref="O464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464" s="5" cm="1">
        <f t="array" ref="P464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464" s="5" cm="1">
        <f t="array" ref="Q464">MAX(IF((ProjectInfoTable[ProjectName]=ContinuousStatsTable[[#This Row],[ProjectName]]),(ProjectInfoTable[ProjectName]=ContinuousStatsTable[[#This Row],[ProjectName]])*ProjectInfoTable[ConfidenceInterval]))</f>
        <v>0.95</v>
      </c>
      <c r="R4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464" s="5" cm="1">
        <f t="array" ref="S464">MIN(IF((ContinuousStatsTable[GroupByKey]=ContinuousStatsTable[[#This Row],[GroupByKey]]),(ContinuousStatsTable[GroupByKey]=ContinuousStatsTable[[#This Row],[GroupByKey]])*ContinuousStatsTable[Average]))</f>
        <v>2.39297960745508</v>
      </c>
      <c r="T464" s="5" cm="1">
        <f t="array" ref="T464">MAX(IF((ContinuousStatsTable[GroupByKey]=ContinuousStatsTable[[#This Row],[GroupByKey]]),(ContinuousStatsTable[GroupByKey]=ContinuousStatsTable[[#This Row],[GroupByKey]])*ContinuousStatsTable[Average]))</f>
        <v>2.5956259507442399</v>
      </c>
      <c r="U464" s="5">
        <f>IF((ContinuousStatsTable[[#This Row],[RepsRequested]]&gt;1),ContinuousStatsTable[[#This Row],[HalfWidth]],ContinuousStatsTable[[#This Row],[BatchMeansHalfWidth]])</f>
        <v>1.3839874563107367E-2</v>
      </c>
    </row>
    <row r="465" spans="1:21" x14ac:dyDescent="0.25">
      <c r="A465" t="s">
        <v>68</v>
      </c>
      <c r="B465" t="s">
        <v>70</v>
      </c>
      <c r="C465">
        <v>36</v>
      </c>
      <c r="D465" t="s">
        <v>108</v>
      </c>
      <c r="E465" t="s">
        <v>107</v>
      </c>
      <c r="F465" t="s">
        <v>105</v>
      </c>
      <c r="G465">
        <v>3</v>
      </c>
      <c r="H465">
        <v>2E+20</v>
      </c>
      <c r="I465">
        <v>3</v>
      </c>
      <c r="J465">
        <v>3</v>
      </c>
      <c r="K465">
        <v>3</v>
      </c>
      <c r="L465">
        <v>0</v>
      </c>
      <c r="M46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65" s="5" cm="1">
        <f t="array" ref="N465">MAX(IF((ProjectInfoTable[ProjectName]=ContinuousStatsTable[[#This Row],[ProjectName]]),(ProjectInfoTable[ProjectName]=ContinuousStatsTable[[#This Row],[ProjectName]])*ProjectInfoTable[NumberOfReplications]))</f>
        <v>50</v>
      </c>
      <c r="O465" s="5" cm="1">
        <f t="array" ref="O465">IFERROR(AVERAGE(IF((ContinuousStatsTable[GroupByKey]=ContinuousStatsTable[[#This Row],[GroupByKey]]),(ContinuousStatsTable[GroupByKey]=ContinuousStatsTable[[#This Row],[GroupByKey]])*ContinuousStatsTable[Average])),0)</f>
        <v>3</v>
      </c>
      <c r="P465" s="5" cm="1">
        <f t="array" ref="P465">IFERROR(_xlfn.STDEV.S(IF((ContinuousStatsTable[GroupByKey]=ContinuousStatsTable[[#This Row],[GroupByKey]]),(ContinuousStatsTable[GroupByKey]=ContinuousStatsTable[[#This Row],[GroupByKey]])*ContinuousStatsTable[Average])),0)</f>
        <v>0</v>
      </c>
      <c r="Q465" s="5" cm="1">
        <f t="array" ref="Q465">MAX(IF((ProjectInfoTable[ProjectName]=ContinuousStatsTable[[#This Row],[ProjectName]]),(ProjectInfoTable[ProjectName]=ContinuousStatsTable[[#This Row],[ProjectName]])*ProjectInfoTable[ConfidenceInterval]))</f>
        <v>0.95</v>
      </c>
      <c r="R4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5" s="5" cm="1">
        <f t="array" ref="S465">MIN(IF((ContinuousStatsTable[GroupByKey]=ContinuousStatsTable[[#This Row],[GroupByKey]]),(ContinuousStatsTable[GroupByKey]=ContinuousStatsTable[[#This Row],[GroupByKey]])*ContinuousStatsTable[Average]))</f>
        <v>3</v>
      </c>
      <c r="T465" s="5" cm="1">
        <f t="array" ref="T465">MAX(IF((ContinuousStatsTable[GroupByKey]=ContinuousStatsTable[[#This Row],[GroupByKey]]),(ContinuousStatsTable[GroupByKey]=ContinuousStatsTable[[#This Row],[GroupByKey]])*ContinuousStatsTable[Average]))</f>
        <v>3</v>
      </c>
      <c r="U465" s="5">
        <f>IF((ContinuousStatsTable[[#This Row],[RepsRequested]]&gt;1),ContinuousStatsTable[[#This Row],[HalfWidth]],ContinuousStatsTable[[#This Row],[BatchMeansHalfWidth]])</f>
        <v>0</v>
      </c>
    </row>
    <row r="466" spans="1:21" x14ac:dyDescent="0.25">
      <c r="A466" t="s">
        <v>68</v>
      </c>
      <c r="B466" t="s">
        <v>70</v>
      </c>
      <c r="C466">
        <v>36</v>
      </c>
      <c r="D466" t="s">
        <v>100</v>
      </c>
      <c r="E466" t="s">
        <v>101</v>
      </c>
      <c r="F466" t="s">
        <v>81</v>
      </c>
      <c r="G466">
        <v>0.116762024137956</v>
      </c>
      <c r="H466">
        <v>2E+20</v>
      </c>
      <c r="I466">
        <v>0</v>
      </c>
      <c r="J466">
        <v>2</v>
      </c>
      <c r="K466">
        <v>1</v>
      </c>
      <c r="L466">
        <v>0</v>
      </c>
      <c r="M466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66" s="5" cm="1">
        <f t="array" ref="N466">MAX(IF((ProjectInfoTable[ProjectName]=ContinuousStatsTable[[#This Row],[ProjectName]]),(ProjectInfoTable[ProjectName]=ContinuousStatsTable[[#This Row],[ProjectName]])*ProjectInfoTable[NumberOfReplications]))</f>
        <v>50</v>
      </c>
      <c r="O466" s="5" cm="1">
        <f t="array" ref="O466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466" s="5" cm="1">
        <f t="array" ref="P466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466" s="5" cm="1">
        <f t="array" ref="Q466">MAX(IF((ProjectInfoTable[ProjectName]=ContinuousStatsTable[[#This Row],[ProjectName]]),(ProjectInfoTable[ProjectName]=ContinuousStatsTable[[#This Row],[ProjectName]])*ProjectInfoTable[ConfidenceInterval]))</f>
        <v>0.95</v>
      </c>
      <c r="R4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466" s="5" cm="1">
        <f t="array" ref="S466">MIN(IF((ContinuousStatsTable[GroupByKey]=ContinuousStatsTable[[#This Row],[GroupByKey]]),(ContinuousStatsTable[GroupByKey]=ContinuousStatsTable[[#This Row],[GroupByKey]])*ContinuousStatsTable[Average]))</f>
        <v>9.9137644846310199E-2</v>
      </c>
      <c r="T466" s="5" cm="1">
        <f t="array" ref="T466">MAX(IF((ContinuousStatsTable[GroupByKey]=ContinuousStatsTable[[#This Row],[GroupByKey]]),(ContinuousStatsTable[GroupByKey]=ContinuousStatsTable[[#This Row],[GroupByKey]])*ContinuousStatsTable[Average]))</f>
        <v>0.36895369110857401</v>
      </c>
      <c r="U466" s="5">
        <f>IF((ContinuousStatsTable[[#This Row],[RepsRequested]]&gt;1),ContinuousStatsTable[[#This Row],[HalfWidth]],ContinuousStatsTable[[#This Row],[BatchMeansHalfWidth]])</f>
        <v>1.3334817194682118E-2</v>
      </c>
    </row>
    <row r="467" spans="1:21" x14ac:dyDescent="0.25">
      <c r="A467" t="s">
        <v>68</v>
      </c>
      <c r="B467" t="s">
        <v>70</v>
      </c>
      <c r="C467">
        <v>36</v>
      </c>
      <c r="D467" t="s">
        <v>109</v>
      </c>
      <c r="E467" t="s">
        <v>104</v>
      </c>
      <c r="F467" t="s">
        <v>105</v>
      </c>
      <c r="G467">
        <v>0.77150151177715598</v>
      </c>
      <c r="H467">
        <v>2.2898720376272198E-2</v>
      </c>
      <c r="I467">
        <v>0</v>
      </c>
      <c r="J467">
        <v>1</v>
      </c>
      <c r="K467">
        <v>1</v>
      </c>
      <c r="L467">
        <v>0</v>
      </c>
      <c r="M467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67" s="5" cm="1">
        <f t="array" ref="N467">MAX(IF((ProjectInfoTable[ProjectName]=ContinuousStatsTable[[#This Row],[ProjectName]]),(ProjectInfoTable[ProjectName]=ContinuousStatsTable[[#This Row],[ProjectName]])*ProjectInfoTable[NumberOfReplications]))</f>
        <v>50</v>
      </c>
      <c r="O467" s="5" cm="1">
        <f t="array" ref="O467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467" s="5" cm="1">
        <f t="array" ref="P467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467" s="5" cm="1">
        <f t="array" ref="Q467">MAX(IF((ProjectInfoTable[ProjectName]=ContinuousStatsTable[[#This Row],[ProjectName]]),(ProjectInfoTable[ProjectName]=ContinuousStatsTable[[#This Row],[ProjectName]])*ProjectInfoTable[ConfidenceInterval]))</f>
        <v>0.95</v>
      </c>
      <c r="R4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467" s="5" cm="1">
        <f t="array" ref="S467">MIN(IF((ContinuousStatsTable[GroupByKey]=ContinuousStatsTable[[#This Row],[GroupByKey]]),(ContinuousStatsTable[GroupByKey]=ContinuousStatsTable[[#This Row],[GroupByKey]])*ContinuousStatsTable[Average]))</f>
        <v>0.75076558501961799</v>
      </c>
      <c r="T467" s="5" cm="1">
        <f t="array" ref="T467">MAX(IF((ContinuousStatsTable[GroupByKey]=ContinuousStatsTable[[#This Row],[GroupByKey]]),(ContinuousStatsTable[GroupByKey]=ContinuousStatsTable[[#This Row],[GroupByKey]])*ContinuousStatsTable[Average]))</f>
        <v>0.80927528725051701</v>
      </c>
      <c r="U467" s="5">
        <f>IF((ContinuousStatsTable[[#This Row],[RepsRequested]]&gt;1),ContinuousStatsTable[[#This Row],[HalfWidth]],ContinuousStatsTable[[#This Row],[BatchMeansHalfWidth]])</f>
        <v>4.4075088480020263E-3</v>
      </c>
    </row>
    <row r="468" spans="1:21" x14ac:dyDescent="0.25">
      <c r="A468" t="s">
        <v>68</v>
      </c>
      <c r="B468" t="s">
        <v>70</v>
      </c>
      <c r="C468">
        <v>36</v>
      </c>
      <c r="D468" t="s">
        <v>109</v>
      </c>
      <c r="E468" t="s">
        <v>106</v>
      </c>
      <c r="F468" t="s">
        <v>105</v>
      </c>
      <c r="G468">
        <v>1.54300302355431</v>
      </c>
      <c r="H468">
        <v>4.5797440752544299E-2</v>
      </c>
      <c r="I468">
        <v>0</v>
      </c>
      <c r="J468">
        <v>2</v>
      </c>
      <c r="K468">
        <v>2</v>
      </c>
      <c r="L468">
        <v>0</v>
      </c>
      <c r="M468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68" s="5" cm="1">
        <f t="array" ref="N468">MAX(IF((ProjectInfoTable[ProjectName]=ContinuousStatsTable[[#This Row],[ProjectName]]),(ProjectInfoTable[ProjectName]=ContinuousStatsTable[[#This Row],[ProjectName]])*ProjectInfoTable[NumberOfReplications]))</f>
        <v>50</v>
      </c>
      <c r="O468" s="5" cm="1">
        <f t="array" ref="O468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468" s="5" cm="1">
        <f t="array" ref="P468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468" s="5" cm="1">
        <f t="array" ref="Q468">MAX(IF((ProjectInfoTable[ProjectName]=ContinuousStatsTable[[#This Row],[ProjectName]]),(ProjectInfoTable[ProjectName]=ContinuousStatsTable[[#This Row],[ProjectName]])*ProjectInfoTable[ConfidenceInterval]))</f>
        <v>0.95</v>
      </c>
      <c r="R4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468" s="5" cm="1">
        <f t="array" ref="S468">MIN(IF((ContinuousStatsTable[GroupByKey]=ContinuousStatsTable[[#This Row],[GroupByKey]]),(ContinuousStatsTable[GroupByKey]=ContinuousStatsTable[[#This Row],[GroupByKey]])*ContinuousStatsTable[Average]))</f>
        <v>1.50153117003924</v>
      </c>
      <c r="T468" s="5" cm="1">
        <f t="array" ref="T468">MAX(IF((ContinuousStatsTable[GroupByKey]=ContinuousStatsTable[[#This Row],[GroupByKey]]),(ContinuousStatsTable[GroupByKey]=ContinuousStatsTable[[#This Row],[GroupByKey]])*ContinuousStatsTable[Average]))</f>
        <v>1.61855057450103</v>
      </c>
      <c r="U468" s="5">
        <f>IF((ContinuousStatsTable[[#This Row],[RepsRequested]]&gt;1),ContinuousStatsTable[[#This Row],[HalfWidth]],ContinuousStatsTable[[#This Row],[BatchMeansHalfWidth]])</f>
        <v>8.8150176960040336E-3</v>
      </c>
    </row>
    <row r="469" spans="1:21" x14ac:dyDescent="0.25">
      <c r="A469" t="s">
        <v>68</v>
      </c>
      <c r="B469" t="s">
        <v>70</v>
      </c>
      <c r="C469">
        <v>36</v>
      </c>
      <c r="D469" t="s">
        <v>109</v>
      </c>
      <c r="E469" t="s">
        <v>107</v>
      </c>
      <c r="F469" t="s">
        <v>105</v>
      </c>
      <c r="G469">
        <v>2</v>
      </c>
      <c r="H469">
        <v>2E+20</v>
      </c>
      <c r="I469">
        <v>2</v>
      </c>
      <c r="J469">
        <v>2</v>
      </c>
      <c r="K469">
        <v>2</v>
      </c>
      <c r="L469">
        <v>0</v>
      </c>
      <c r="M469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69" s="5" cm="1">
        <f t="array" ref="N469">MAX(IF((ProjectInfoTable[ProjectName]=ContinuousStatsTable[[#This Row],[ProjectName]]),(ProjectInfoTable[ProjectName]=ContinuousStatsTable[[#This Row],[ProjectName]])*ProjectInfoTable[NumberOfReplications]))</f>
        <v>50</v>
      </c>
      <c r="O469" s="5" cm="1">
        <f t="array" ref="O469">IFERROR(AVERAGE(IF((ContinuousStatsTable[GroupByKey]=ContinuousStatsTable[[#This Row],[GroupByKey]]),(ContinuousStatsTable[GroupByKey]=ContinuousStatsTable[[#This Row],[GroupByKey]])*ContinuousStatsTable[Average])),0)</f>
        <v>2</v>
      </c>
      <c r="P469" s="5" cm="1">
        <f t="array" ref="P469">IFERROR(_xlfn.STDEV.S(IF((ContinuousStatsTable[GroupByKey]=ContinuousStatsTable[[#This Row],[GroupByKey]]),(ContinuousStatsTable[GroupByKey]=ContinuousStatsTable[[#This Row],[GroupByKey]])*ContinuousStatsTable[Average])),0)</f>
        <v>0</v>
      </c>
      <c r="Q469" s="5" cm="1">
        <f t="array" ref="Q469">MAX(IF((ProjectInfoTable[ProjectName]=ContinuousStatsTable[[#This Row],[ProjectName]]),(ProjectInfoTable[ProjectName]=ContinuousStatsTable[[#This Row],[ProjectName]])*ProjectInfoTable[ConfidenceInterval]))</f>
        <v>0.95</v>
      </c>
      <c r="R4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9" s="5" cm="1">
        <f t="array" ref="S469">MIN(IF((ContinuousStatsTable[GroupByKey]=ContinuousStatsTable[[#This Row],[GroupByKey]]),(ContinuousStatsTable[GroupByKey]=ContinuousStatsTable[[#This Row],[GroupByKey]])*ContinuousStatsTable[Average]))</f>
        <v>2</v>
      </c>
      <c r="T469" s="5" cm="1">
        <f t="array" ref="T469">MAX(IF((ContinuousStatsTable[GroupByKey]=ContinuousStatsTable[[#This Row],[GroupByKey]]),(ContinuousStatsTable[GroupByKey]=ContinuousStatsTable[[#This Row],[GroupByKey]])*ContinuousStatsTable[Average]))</f>
        <v>2</v>
      </c>
      <c r="U469" s="5">
        <f>IF((ContinuousStatsTable[[#This Row],[RepsRequested]]&gt;1),ContinuousStatsTable[[#This Row],[HalfWidth]],ContinuousStatsTable[[#This Row],[BatchMeansHalfWidth]])</f>
        <v>0</v>
      </c>
    </row>
    <row r="470" spans="1:21" x14ac:dyDescent="0.25">
      <c r="A470" t="s">
        <v>68</v>
      </c>
      <c r="B470" t="s">
        <v>70</v>
      </c>
      <c r="C470">
        <v>37</v>
      </c>
      <c r="D470" t="s">
        <v>79</v>
      </c>
      <c r="E470" t="s">
        <v>101</v>
      </c>
      <c r="F470" t="s">
        <v>81</v>
      </c>
      <c r="G470">
        <v>1.51176268594399E-2</v>
      </c>
      <c r="H470">
        <v>2E+20</v>
      </c>
      <c r="I470">
        <v>0</v>
      </c>
      <c r="J470">
        <v>1</v>
      </c>
      <c r="K470">
        <v>0</v>
      </c>
      <c r="L470">
        <v>0</v>
      </c>
      <c r="M470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70" s="5" cm="1">
        <f t="array" ref="N470">MAX(IF((ProjectInfoTable[ProjectName]=ContinuousStatsTable[[#This Row],[ProjectName]]),(ProjectInfoTable[ProjectName]=ContinuousStatsTable[[#This Row],[ProjectName]])*ProjectInfoTable[NumberOfReplications]))</f>
        <v>50</v>
      </c>
      <c r="O470" s="5" cm="1">
        <f t="array" ref="O470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470" s="5" cm="1">
        <f t="array" ref="P470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470" s="5" cm="1">
        <f t="array" ref="Q470">MAX(IF((ProjectInfoTable[ProjectName]=ContinuousStatsTable[[#This Row],[ProjectName]]),(ProjectInfoTable[ProjectName]=ContinuousStatsTable[[#This Row],[ProjectName]])*ProjectInfoTable[ConfidenceInterval]))</f>
        <v>0.95</v>
      </c>
      <c r="R4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470" s="5" cm="1">
        <f t="array" ref="S470">MIN(IF((ContinuousStatsTable[GroupByKey]=ContinuousStatsTable[[#This Row],[GroupByKey]]),(ContinuousStatsTable[GroupByKey]=ContinuousStatsTable[[#This Row],[GroupByKey]])*ContinuousStatsTable[Average]))</f>
        <v>1.4504144806982299E-4</v>
      </c>
      <c r="T470" s="5" cm="1">
        <f t="array" ref="T470">MAX(IF((ContinuousStatsTable[GroupByKey]=ContinuousStatsTable[[#This Row],[GroupByKey]]),(ContinuousStatsTable[GroupByKey]=ContinuousStatsTable[[#This Row],[GroupByKey]])*ContinuousStatsTable[Average]))</f>
        <v>2.1326113129299901E-2</v>
      </c>
      <c r="U470" s="5">
        <f>IF((ContinuousStatsTable[[#This Row],[RepsRequested]]&gt;1),ContinuousStatsTable[[#This Row],[HalfWidth]],ContinuousStatsTable[[#This Row],[BatchMeansHalfWidth]])</f>
        <v>1.2980086891140777E-3</v>
      </c>
    </row>
    <row r="471" spans="1:21" x14ac:dyDescent="0.25">
      <c r="A471" t="s">
        <v>68</v>
      </c>
      <c r="B471" t="s">
        <v>70</v>
      </c>
      <c r="C471">
        <v>37</v>
      </c>
      <c r="D471" t="s">
        <v>84</v>
      </c>
      <c r="E471" t="s">
        <v>101</v>
      </c>
      <c r="F471" t="s">
        <v>81</v>
      </c>
      <c r="G471">
        <v>9.0005925265627104E-2</v>
      </c>
      <c r="H471">
        <v>2E+20</v>
      </c>
      <c r="I471">
        <v>0</v>
      </c>
      <c r="J471">
        <v>2</v>
      </c>
      <c r="K471">
        <v>0</v>
      </c>
      <c r="L471">
        <v>0</v>
      </c>
      <c r="M471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71" s="5" cm="1">
        <f t="array" ref="N471">MAX(IF((ProjectInfoTable[ProjectName]=ContinuousStatsTable[[#This Row],[ProjectName]]),(ProjectInfoTable[ProjectName]=ContinuousStatsTable[[#This Row],[ProjectName]])*ProjectInfoTable[NumberOfReplications]))</f>
        <v>50</v>
      </c>
      <c r="O471" s="5" cm="1">
        <f t="array" ref="O471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471" s="5" cm="1">
        <f t="array" ref="P471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471" s="5" cm="1">
        <f t="array" ref="Q471">MAX(IF((ProjectInfoTable[ProjectName]=ContinuousStatsTable[[#This Row],[ProjectName]]),(ProjectInfoTable[ProjectName]=ContinuousStatsTable[[#This Row],[ProjectName]])*ProjectInfoTable[ConfidenceInterval]))</f>
        <v>0.95</v>
      </c>
      <c r="R4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471" s="5" cm="1">
        <f t="array" ref="S471">MIN(IF((ContinuousStatsTable[GroupByKey]=ContinuousStatsTable[[#This Row],[GroupByKey]]),(ContinuousStatsTable[GroupByKey]=ContinuousStatsTable[[#This Row],[GroupByKey]])*ContinuousStatsTable[Average]))</f>
        <v>2.9159454357356899E-2</v>
      </c>
      <c r="T471" s="5" cm="1">
        <f t="array" ref="T471">MAX(IF((ContinuousStatsTable[GroupByKey]=ContinuousStatsTable[[#This Row],[GroupByKey]]),(ContinuousStatsTable[GroupByKey]=ContinuousStatsTable[[#This Row],[GroupByKey]])*ContinuousStatsTable[Average]))</f>
        <v>0.14757504287835599</v>
      </c>
      <c r="U471" s="5">
        <f>IF((ContinuousStatsTable[[#This Row],[RepsRequested]]&gt;1),ContinuousStatsTable[[#This Row],[HalfWidth]],ContinuousStatsTable[[#This Row],[BatchMeansHalfWidth]])</f>
        <v>7.2842344795549423E-3</v>
      </c>
    </row>
    <row r="472" spans="1:21" x14ac:dyDescent="0.25">
      <c r="A472" t="s">
        <v>68</v>
      </c>
      <c r="B472" t="s">
        <v>70</v>
      </c>
      <c r="C472">
        <v>37</v>
      </c>
      <c r="D472" t="s">
        <v>85</v>
      </c>
      <c r="E472" t="s">
        <v>102</v>
      </c>
      <c r="F472" t="s">
        <v>87</v>
      </c>
      <c r="G472">
        <v>2.8734703702417499</v>
      </c>
      <c r="H472">
        <v>0.17772902813890101</v>
      </c>
      <c r="I472">
        <v>0</v>
      </c>
      <c r="J472">
        <v>6</v>
      </c>
      <c r="K472">
        <v>2</v>
      </c>
      <c r="L472">
        <v>0</v>
      </c>
      <c r="M472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72" s="5" cm="1">
        <f t="array" ref="N472">MAX(IF((ProjectInfoTable[ProjectName]=ContinuousStatsTable[[#This Row],[ProjectName]]),(ProjectInfoTable[ProjectName]=ContinuousStatsTable[[#This Row],[ProjectName]])*ProjectInfoTable[NumberOfReplications]))</f>
        <v>50</v>
      </c>
      <c r="O472" s="5" cm="1">
        <f t="array" ref="O472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472" s="5" cm="1">
        <f t="array" ref="P472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472" s="5" cm="1">
        <f t="array" ref="Q472">MAX(IF((ProjectInfoTable[ProjectName]=ContinuousStatsTable[[#This Row],[ProjectName]]),(ProjectInfoTable[ProjectName]=ContinuousStatsTable[[#This Row],[ProjectName]])*ProjectInfoTable[ConfidenceInterval]))</f>
        <v>0.95</v>
      </c>
      <c r="R4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472" s="5" cm="1">
        <f t="array" ref="S472">MIN(IF((ContinuousStatsTable[GroupByKey]=ContinuousStatsTable[[#This Row],[GroupByKey]]),(ContinuousStatsTable[GroupByKey]=ContinuousStatsTable[[#This Row],[GroupByKey]])*ContinuousStatsTable[Average]))</f>
        <v>2.5364145931977098</v>
      </c>
      <c r="T472" s="5" cm="1">
        <f t="array" ref="T472">MAX(IF((ContinuousStatsTable[GroupByKey]=ContinuousStatsTable[[#This Row],[GroupByKey]]),(ContinuousStatsTable[GroupByKey]=ContinuousStatsTable[[#This Row],[GroupByKey]])*ContinuousStatsTable[Average]))</f>
        <v>3.0583425338020498</v>
      </c>
      <c r="U472" s="5">
        <f>IF((ContinuousStatsTable[[#This Row],[RepsRequested]]&gt;1),ContinuousStatsTable[[#This Row],[HalfWidth]],ContinuousStatsTable[[#This Row],[BatchMeansHalfWidth]])</f>
        <v>3.1226073401865992E-2</v>
      </c>
    </row>
    <row r="473" spans="1:21" x14ac:dyDescent="0.25">
      <c r="A473" t="s">
        <v>68</v>
      </c>
      <c r="B473" t="s">
        <v>70</v>
      </c>
      <c r="C473">
        <v>37</v>
      </c>
      <c r="D473" t="s">
        <v>103</v>
      </c>
      <c r="E473" t="s">
        <v>104</v>
      </c>
      <c r="F473" t="s">
        <v>105</v>
      </c>
      <c r="G473">
        <v>0</v>
      </c>
      <c r="H473">
        <v>2E+20</v>
      </c>
      <c r="I473">
        <v>0</v>
      </c>
      <c r="J473">
        <v>0</v>
      </c>
      <c r="K473">
        <v>0</v>
      </c>
      <c r="L473">
        <v>0</v>
      </c>
      <c r="M473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73" s="5" cm="1">
        <f t="array" ref="N473">MAX(IF((ProjectInfoTable[ProjectName]=ContinuousStatsTable[[#This Row],[ProjectName]]),(ProjectInfoTable[ProjectName]=ContinuousStatsTable[[#This Row],[ProjectName]])*ProjectInfoTable[NumberOfReplications]))</f>
        <v>50</v>
      </c>
      <c r="O473" s="5" cm="1">
        <f t="array" ref="O473">IFERROR(AVERAGE(IF((ContinuousStatsTable[GroupByKey]=ContinuousStatsTable[[#This Row],[GroupByKey]]),(ContinuousStatsTable[GroupByKey]=ContinuousStatsTable[[#This Row],[GroupByKey]])*ContinuousStatsTable[Average])),0)</f>
        <v>0</v>
      </c>
      <c r="P473" s="5" cm="1">
        <f t="array" ref="P473">IFERROR(_xlfn.STDEV.S(IF((ContinuousStatsTable[GroupByKey]=ContinuousStatsTable[[#This Row],[GroupByKey]]),(ContinuousStatsTable[GroupByKey]=ContinuousStatsTable[[#This Row],[GroupByKey]])*ContinuousStatsTable[Average])),0)</f>
        <v>0</v>
      </c>
      <c r="Q473" s="5" cm="1">
        <f t="array" ref="Q473">MAX(IF((ProjectInfoTable[ProjectName]=ContinuousStatsTable[[#This Row],[ProjectName]]),(ProjectInfoTable[ProjectName]=ContinuousStatsTable[[#This Row],[ProjectName]])*ProjectInfoTable[ConfidenceInterval]))</f>
        <v>0.95</v>
      </c>
      <c r="R4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3" s="5" cm="1">
        <f t="array" ref="S473">MIN(IF((ContinuousStatsTable[GroupByKey]=ContinuousStatsTable[[#This Row],[GroupByKey]]),(ContinuousStatsTable[GroupByKey]=ContinuousStatsTable[[#This Row],[GroupByKey]])*ContinuousStatsTable[Average]))</f>
        <v>0</v>
      </c>
      <c r="T473" s="5" cm="1">
        <f t="array" ref="T473">MAX(IF((ContinuousStatsTable[GroupByKey]=ContinuousStatsTable[[#This Row],[GroupByKey]]),(ContinuousStatsTable[GroupByKey]=ContinuousStatsTable[[#This Row],[GroupByKey]])*ContinuousStatsTable[Average]))</f>
        <v>0</v>
      </c>
      <c r="U473" s="5">
        <f>IF((ContinuousStatsTable[[#This Row],[RepsRequested]]&gt;1),ContinuousStatsTable[[#This Row],[HalfWidth]],ContinuousStatsTable[[#This Row],[BatchMeansHalfWidth]])</f>
        <v>0</v>
      </c>
    </row>
    <row r="474" spans="1:21" x14ac:dyDescent="0.25">
      <c r="A474" t="s">
        <v>68</v>
      </c>
      <c r="B474" t="s">
        <v>70</v>
      </c>
      <c r="C474">
        <v>37</v>
      </c>
      <c r="D474" t="s">
        <v>103</v>
      </c>
      <c r="E474" t="s">
        <v>106</v>
      </c>
      <c r="F474" t="s">
        <v>105</v>
      </c>
      <c r="G474">
        <v>0</v>
      </c>
      <c r="H474">
        <v>2E+20</v>
      </c>
      <c r="I474">
        <v>0</v>
      </c>
      <c r="J474">
        <v>0</v>
      </c>
      <c r="K474">
        <v>0</v>
      </c>
      <c r="L474">
        <v>0</v>
      </c>
      <c r="M47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74" s="5" cm="1">
        <f t="array" ref="N474">MAX(IF((ProjectInfoTable[ProjectName]=ContinuousStatsTable[[#This Row],[ProjectName]]),(ProjectInfoTable[ProjectName]=ContinuousStatsTable[[#This Row],[ProjectName]])*ProjectInfoTable[NumberOfReplications]))</f>
        <v>50</v>
      </c>
      <c r="O474" s="5" cm="1">
        <f t="array" ref="O474">IFERROR(AVERAGE(IF((ContinuousStatsTable[GroupByKey]=ContinuousStatsTable[[#This Row],[GroupByKey]]),(ContinuousStatsTable[GroupByKey]=ContinuousStatsTable[[#This Row],[GroupByKey]])*ContinuousStatsTable[Average])),0)</f>
        <v>0</v>
      </c>
      <c r="P474" s="5" cm="1">
        <f t="array" ref="P474">IFERROR(_xlfn.STDEV.S(IF((ContinuousStatsTable[GroupByKey]=ContinuousStatsTable[[#This Row],[GroupByKey]]),(ContinuousStatsTable[GroupByKey]=ContinuousStatsTable[[#This Row],[GroupByKey]])*ContinuousStatsTable[Average])),0)</f>
        <v>0</v>
      </c>
      <c r="Q474" s="5" cm="1">
        <f t="array" ref="Q474">MAX(IF((ProjectInfoTable[ProjectName]=ContinuousStatsTable[[#This Row],[ProjectName]]),(ProjectInfoTable[ProjectName]=ContinuousStatsTable[[#This Row],[ProjectName]])*ProjectInfoTable[ConfidenceInterval]))</f>
        <v>0.95</v>
      </c>
      <c r="R4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4" s="5" cm="1">
        <f t="array" ref="S474">MIN(IF((ContinuousStatsTable[GroupByKey]=ContinuousStatsTable[[#This Row],[GroupByKey]]),(ContinuousStatsTable[GroupByKey]=ContinuousStatsTable[[#This Row],[GroupByKey]])*ContinuousStatsTable[Average]))</f>
        <v>0</v>
      </c>
      <c r="T474" s="5" cm="1">
        <f t="array" ref="T474">MAX(IF((ContinuousStatsTable[GroupByKey]=ContinuousStatsTable[[#This Row],[GroupByKey]]),(ContinuousStatsTable[GroupByKey]=ContinuousStatsTable[[#This Row],[GroupByKey]])*ContinuousStatsTable[Average]))</f>
        <v>0</v>
      </c>
      <c r="U474" s="5">
        <f>IF((ContinuousStatsTable[[#This Row],[RepsRequested]]&gt;1),ContinuousStatsTable[[#This Row],[HalfWidth]],ContinuousStatsTable[[#This Row],[BatchMeansHalfWidth]])</f>
        <v>0</v>
      </c>
    </row>
    <row r="475" spans="1:21" x14ac:dyDescent="0.25">
      <c r="A475" t="s">
        <v>68</v>
      </c>
      <c r="B475" t="s">
        <v>70</v>
      </c>
      <c r="C475">
        <v>37</v>
      </c>
      <c r="D475" t="s">
        <v>103</v>
      </c>
      <c r="E475" t="s">
        <v>107</v>
      </c>
      <c r="F475" t="s">
        <v>105</v>
      </c>
      <c r="G475">
        <v>1</v>
      </c>
      <c r="H475">
        <v>2E+20</v>
      </c>
      <c r="I475">
        <v>1</v>
      </c>
      <c r="J475">
        <v>1</v>
      </c>
      <c r="K475">
        <v>1</v>
      </c>
      <c r="L475">
        <v>0</v>
      </c>
      <c r="M47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75" s="5" cm="1">
        <f t="array" ref="N475">MAX(IF((ProjectInfoTable[ProjectName]=ContinuousStatsTable[[#This Row],[ProjectName]]),(ProjectInfoTable[ProjectName]=ContinuousStatsTable[[#This Row],[ProjectName]])*ProjectInfoTable[NumberOfReplications]))</f>
        <v>50</v>
      </c>
      <c r="O475" s="5" cm="1">
        <f t="array" ref="O475">IFERROR(AVERAGE(IF((ContinuousStatsTable[GroupByKey]=ContinuousStatsTable[[#This Row],[GroupByKey]]),(ContinuousStatsTable[GroupByKey]=ContinuousStatsTable[[#This Row],[GroupByKey]])*ContinuousStatsTable[Average])),0)</f>
        <v>1</v>
      </c>
      <c r="P475" s="5" cm="1">
        <f t="array" ref="P475">IFERROR(_xlfn.STDEV.S(IF((ContinuousStatsTable[GroupByKey]=ContinuousStatsTable[[#This Row],[GroupByKey]]),(ContinuousStatsTable[GroupByKey]=ContinuousStatsTable[[#This Row],[GroupByKey]])*ContinuousStatsTable[Average])),0)</f>
        <v>0</v>
      </c>
      <c r="Q475" s="5" cm="1">
        <f t="array" ref="Q475">MAX(IF((ProjectInfoTable[ProjectName]=ContinuousStatsTable[[#This Row],[ProjectName]]),(ProjectInfoTable[ProjectName]=ContinuousStatsTable[[#This Row],[ProjectName]])*ProjectInfoTable[ConfidenceInterval]))</f>
        <v>0.95</v>
      </c>
      <c r="R4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5" s="5" cm="1">
        <f t="array" ref="S475">MIN(IF((ContinuousStatsTable[GroupByKey]=ContinuousStatsTable[[#This Row],[GroupByKey]]),(ContinuousStatsTable[GroupByKey]=ContinuousStatsTable[[#This Row],[GroupByKey]])*ContinuousStatsTable[Average]))</f>
        <v>1</v>
      </c>
      <c r="T475" s="5" cm="1">
        <f t="array" ref="T475">MAX(IF((ContinuousStatsTable[GroupByKey]=ContinuousStatsTable[[#This Row],[GroupByKey]]),(ContinuousStatsTable[GroupByKey]=ContinuousStatsTable[[#This Row],[GroupByKey]])*ContinuousStatsTable[Average]))</f>
        <v>1</v>
      </c>
      <c r="U475" s="5">
        <f>IF((ContinuousStatsTable[[#This Row],[RepsRequested]]&gt;1),ContinuousStatsTable[[#This Row],[HalfWidth]],ContinuousStatsTable[[#This Row],[BatchMeansHalfWidth]])</f>
        <v>0</v>
      </c>
    </row>
    <row r="476" spans="1:21" x14ac:dyDescent="0.25">
      <c r="A476" t="s">
        <v>68</v>
      </c>
      <c r="B476" t="s">
        <v>70</v>
      </c>
      <c r="C476">
        <v>37</v>
      </c>
      <c r="D476" t="s">
        <v>108</v>
      </c>
      <c r="E476" t="s">
        <v>104</v>
      </c>
      <c r="F476" t="s">
        <v>105</v>
      </c>
      <c r="G476">
        <v>0.85894043150065302</v>
      </c>
      <c r="H476">
        <v>2.7643062465744401E-2</v>
      </c>
      <c r="I476">
        <v>0</v>
      </c>
      <c r="J476">
        <v>1</v>
      </c>
      <c r="K476">
        <v>0.66666666666666696</v>
      </c>
      <c r="L476">
        <v>0</v>
      </c>
      <c r="M47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76" s="5" cm="1">
        <f t="array" ref="N476">MAX(IF((ProjectInfoTable[ProjectName]=ContinuousStatsTable[[#This Row],[ProjectName]]),(ProjectInfoTable[ProjectName]=ContinuousStatsTable[[#This Row],[ProjectName]])*ProjectInfoTable[NumberOfReplications]))</f>
        <v>50</v>
      </c>
      <c r="O476" s="5" cm="1">
        <f t="array" ref="O476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476" s="5" cm="1">
        <f t="array" ref="P476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476" s="5" cm="1">
        <f t="array" ref="Q476">MAX(IF((ProjectInfoTable[ProjectName]=ContinuousStatsTable[[#This Row],[ProjectName]]),(ProjectInfoTable[ProjectName]=ContinuousStatsTable[[#This Row],[ProjectName]])*ProjectInfoTable[ConfidenceInterval]))</f>
        <v>0.95</v>
      </c>
      <c r="R4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476" s="5" cm="1">
        <f t="array" ref="S476">MIN(IF((ContinuousStatsTable[GroupByKey]=ContinuousStatsTable[[#This Row],[GroupByKey]]),(ContinuousStatsTable[GroupByKey]=ContinuousStatsTable[[#This Row],[GroupByKey]])*ContinuousStatsTable[Average]))</f>
        <v>0.79765986915169196</v>
      </c>
      <c r="T476" s="5" cm="1">
        <f t="array" ref="T476">MAX(IF((ContinuousStatsTable[GroupByKey]=ContinuousStatsTable[[#This Row],[GroupByKey]]),(ContinuousStatsTable[GroupByKey]=ContinuousStatsTable[[#This Row],[GroupByKey]])*ContinuousStatsTable[Average]))</f>
        <v>0.86520865024807903</v>
      </c>
      <c r="U476" s="5">
        <f>IF((ContinuousStatsTable[[#This Row],[RepsRequested]]&gt;1),ContinuousStatsTable[[#This Row],[HalfWidth]],ContinuousStatsTable[[#This Row],[BatchMeansHalfWidth]])</f>
        <v>4.6132915210358458E-3</v>
      </c>
    </row>
    <row r="477" spans="1:21" x14ac:dyDescent="0.25">
      <c r="A477" t="s">
        <v>68</v>
      </c>
      <c r="B477" t="s">
        <v>70</v>
      </c>
      <c r="C477">
        <v>37</v>
      </c>
      <c r="D477" t="s">
        <v>108</v>
      </c>
      <c r="E477" t="s">
        <v>106</v>
      </c>
      <c r="F477" t="s">
        <v>105</v>
      </c>
      <c r="G477">
        <v>2.57682129450196</v>
      </c>
      <c r="H477">
        <v>8.2929187397233206E-2</v>
      </c>
      <c r="I477">
        <v>0</v>
      </c>
      <c r="J477">
        <v>3</v>
      </c>
      <c r="K477">
        <v>2</v>
      </c>
      <c r="L477">
        <v>0</v>
      </c>
      <c r="M47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77" s="5" cm="1">
        <f t="array" ref="N477">MAX(IF((ProjectInfoTable[ProjectName]=ContinuousStatsTable[[#This Row],[ProjectName]]),(ProjectInfoTable[ProjectName]=ContinuousStatsTable[[#This Row],[ProjectName]])*ProjectInfoTable[NumberOfReplications]))</f>
        <v>50</v>
      </c>
      <c r="O477" s="5" cm="1">
        <f t="array" ref="O477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477" s="5" cm="1">
        <f t="array" ref="P477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477" s="5" cm="1">
        <f t="array" ref="Q477">MAX(IF((ProjectInfoTable[ProjectName]=ContinuousStatsTable[[#This Row],[ProjectName]]),(ProjectInfoTable[ProjectName]=ContinuousStatsTable[[#This Row],[ProjectName]])*ProjectInfoTable[ConfidenceInterval]))</f>
        <v>0.95</v>
      </c>
      <c r="R4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477" s="5" cm="1">
        <f t="array" ref="S477">MIN(IF((ContinuousStatsTable[GroupByKey]=ContinuousStatsTable[[#This Row],[GroupByKey]]),(ContinuousStatsTable[GroupByKey]=ContinuousStatsTable[[#This Row],[GroupByKey]])*ContinuousStatsTable[Average]))</f>
        <v>2.39297960745508</v>
      </c>
      <c r="T477" s="5" cm="1">
        <f t="array" ref="T477">MAX(IF((ContinuousStatsTable[GroupByKey]=ContinuousStatsTable[[#This Row],[GroupByKey]]),(ContinuousStatsTable[GroupByKey]=ContinuousStatsTable[[#This Row],[GroupByKey]])*ContinuousStatsTable[Average]))</f>
        <v>2.5956259507442399</v>
      </c>
      <c r="U477" s="5">
        <f>IF((ContinuousStatsTable[[#This Row],[RepsRequested]]&gt;1),ContinuousStatsTable[[#This Row],[HalfWidth]],ContinuousStatsTable[[#This Row],[BatchMeansHalfWidth]])</f>
        <v>1.3839874563107367E-2</v>
      </c>
    </row>
    <row r="478" spans="1:21" x14ac:dyDescent="0.25">
      <c r="A478" t="s">
        <v>68</v>
      </c>
      <c r="B478" t="s">
        <v>70</v>
      </c>
      <c r="C478">
        <v>37</v>
      </c>
      <c r="D478" t="s">
        <v>108</v>
      </c>
      <c r="E478" t="s">
        <v>107</v>
      </c>
      <c r="F478" t="s">
        <v>105</v>
      </c>
      <c r="G478">
        <v>3</v>
      </c>
      <c r="H478">
        <v>2E+20</v>
      </c>
      <c r="I478">
        <v>3</v>
      </c>
      <c r="J478">
        <v>3</v>
      </c>
      <c r="K478">
        <v>3</v>
      </c>
      <c r="L478">
        <v>0</v>
      </c>
      <c r="M47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78" s="5" cm="1">
        <f t="array" ref="N478">MAX(IF((ProjectInfoTable[ProjectName]=ContinuousStatsTable[[#This Row],[ProjectName]]),(ProjectInfoTable[ProjectName]=ContinuousStatsTable[[#This Row],[ProjectName]])*ProjectInfoTable[NumberOfReplications]))</f>
        <v>50</v>
      </c>
      <c r="O478" s="5" cm="1">
        <f t="array" ref="O478">IFERROR(AVERAGE(IF((ContinuousStatsTable[GroupByKey]=ContinuousStatsTable[[#This Row],[GroupByKey]]),(ContinuousStatsTable[GroupByKey]=ContinuousStatsTable[[#This Row],[GroupByKey]])*ContinuousStatsTable[Average])),0)</f>
        <v>3</v>
      </c>
      <c r="P478" s="5" cm="1">
        <f t="array" ref="P478">IFERROR(_xlfn.STDEV.S(IF((ContinuousStatsTable[GroupByKey]=ContinuousStatsTable[[#This Row],[GroupByKey]]),(ContinuousStatsTable[GroupByKey]=ContinuousStatsTable[[#This Row],[GroupByKey]])*ContinuousStatsTable[Average])),0)</f>
        <v>0</v>
      </c>
      <c r="Q478" s="5" cm="1">
        <f t="array" ref="Q478">MAX(IF((ProjectInfoTable[ProjectName]=ContinuousStatsTable[[#This Row],[ProjectName]]),(ProjectInfoTable[ProjectName]=ContinuousStatsTable[[#This Row],[ProjectName]])*ProjectInfoTable[ConfidenceInterval]))</f>
        <v>0.95</v>
      </c>
      <c r="R4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8" s="5" cm="1">
        <f t="array" ref="S478">MIN(IF((ContinuousStatsTable[GroupByKey]=ContinuousStatsTable[[#This Row],[GroupByKey]]),(ContinuousStatsTable[GroupByKey]=ContinuousStatsTable[[#This Row],[GroupByKey]])*ContinuousStatsTable[Average]))</f>
        <v>3</v>
      </c>
      <c r="T478" s="5" cm="1">
        <f t="array" ref="T478">MAX(IF((ContinuousStatsTable[GroupByKey]=ContinuousStatsTable[[#This Row],[GroupByKey]]),(ContinuousStatsTable[GroupByKey]=ContinuousStatsTable[[#This Row],[GroupByKey]])*ContinuousStatsTable[Average]))</f>
        <v>3</v>
      </c>
      <c r="U478" s="5">
        <f>IF((ContinuousStatsTable[[#This Row],[RepsRequested]]&gt;1),ContinuousStatsTable[[#This Row],[HalfWidth]],ContinuousStatsTable[[#This Row],[BatchMeansHalfWidth]])</f>
        <v>0</v>
      </c>
    </row>
    <row r="479" spans="1:21" x14ac:dyDescent="0.25">
      <c r="A479" t="s">
        <v>68</v>
      </c>
      <c r="B479" t="s">
        <v>70</v>
      </c>
      <c r="C479">
        <v>37</v>
      </c>
      <c r="D479" t="s">
        <v>100</v>
      </c>
      <c r="E479" t="s">
        <v>101</v>
      </c>
      <c r="F479" t="s">
        <v>81</v>
      </c>
      <c r="G479">
        <v>0.191525523614718</v>
      </c>
      <c r="H479">
        <v>2E+20</v>
      </c>
      <c r="I479">
        <v>0</v>
      </c>
      <c r="J479">
        <v>2</v>
      </c>
      <c r="K479">
        <v>0</v>
      </c>
      <c r="L479">
        <v>0</v>
      </c>
      <c r="M479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79" s="5" cm="1">
        <f t="array" ref="N479">MAX(IF((ProjectInfoTable[ProjectName]=ContinuousStatsTable[[#This Row],[ProjectName]]),(ProjectInfoTable[ProjectName]=ContinuousStatsTable[[#This Row],[ProjectName]])*ProjectInfoTable[NumberOfReplications]))</f>
        <v>50</v>
      </c>
      <c r="O479" s="5" cm="1">
        <f t="array" ref="O479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479" s="5" cm="1">
        <f t="array" ref="P479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479" s="5" cm="1">
        <f t="array" ref="Q479">MAX(IF((ProjectInfoTable[ProjectName]=ContinuousStatsTable[[#This Row],[ProjectName]]),(ProjectInfoTable[ProjectName]=ContinuousStatsTable[[#This Row],[ProjectName]])*ProjectInfoTable[ConfidenceInterval]))</f>
        <v>0.95</v>
      </c>
      <c r="R4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479" s="5" cm="1">
        <f t="array" ref="S479">MIN(IF((ContinuousStatsTable[GroupByKey]=ContinuousStatsTable[[#This Row],[GroupByKey]]),(ContinuousStatsTable[GroupByKey]=ContinuousStatsTable[[#This Row],[GroupByKey]])*ContinuousStatsTable[Average]))</f>
        <v>9.9137644846310199E-2</v>
      </c>
      <c r="T479" s="5" cm="1">
        <f t="array" ref="T479">MAX(IF((ContinuousStatsTable[GroupByKey]=ContinuousStatsTable[[#This Row],[GroupByKey]]),(ContinuousStatsTable[GroupByKey]=ContinuousStatsTable[[#This Row],[GroupByKey]])*ContinuousStatsTable[Average]))</f>
        <v>0.36895369110857401</v>
      </c>
      <c r="U479" s="5">
        <f>IF((ContinuousStatsTable[[#This Row],[RepsRequested]]&gt;1),ContinuousStatsTable[[#This Row],[HalfWidth]],ContinuousStatsTable[[#This Row],[BatchMeansHalfWidth]])</f>
        <v>1.3334817194682118E-2</v>
      </c>
    </row>
    <row r="480" spans="1:21" x14ac:dyDescent="0.25">
      <c r="A480" t="s">
        <v>68</v>
      </c>
      <c r="B480" t="s">
        <v>70</v>
      </c>
      <c r="C480">
        <v>37</v>
      </c>
      <c r="D480" t="s">
        <v>109</v>
      </c>
      <c r="E480" t="s">
        <v>104</v>
      </c>
      <c r="F480" t="s">
        <v>105</v>
      </c>
      <c r="G480">
        <v>0.80927528725051701</v>
      </c>
      <c r="H480">
        <v>2.8616389767663199E-2</v>
      </c>
      <c r="I480">
        <v>0</v>
      </c>
      <c r="J480">
        <v>1</v>
      </c>
      <c r="K480">
        <v>0.5</v>
      </c>
      <c r="L480">
        <v>0</v>
      </c>
      <c r="M480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80" s="5" cm="1">
        <f t="array" ref="N480">MAX(IF((ProjectInfoTable[ProjectName]=ContinuousStatsTable[[#This Row],[ProjectName]]),(ProjectInfoTable[ProjectName]=ContinuousStatsTable[[#This Row],[ProjectName]])*ProjectInfoTable[NumberOfReplications]))</f>
        <v>50</v>
      </c>
      <c r="O480" s="5" cm="1">
        <f t="array" ref="O480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480" s="5" cm="1">
        <f t="array" ref="P480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480" s="5" cm="1">
        <f t="array" ref="Q480">MAX(IF((ProjectInfoTable[ProjectName]=ContinuousStatsTable[[#This Row],[ProjectName]]),(ProjectInfoTable[ProjectName]=ContinuousStatsTable[[#This Row],[ProjectName]])*ProjectInfoTable[ConfidenceInterval]))</f>
        <v>0.95</v>
      </c>
      <c r="R4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480" s="5" cm="1">
        <f t="array" ref="S480">MIN(IF((ContinuousStatsTable[GroupByKey]=ContinuousStatsTable[[#This Row],[GroupByKey]]),(ContinuousStatsTable[GroupByKey]=ContinuousStatsTable[[#This Row],[GroupByKey]])*ContinuousStatsTable[Average]))</f>
        <v>0.75076558501961799</v>
      </c>
      <c r="T480" s="5" cm="1">
        <f t="array" ref="T480">MAX(IF((ContinuousStatsTable[GroupByKey]=ContinuousStatsTable[[#This Row],[GroupByKey]]),(ContinuousStatsTable[GroupByKey]=ContinuousStatsTable[[#This Row],[GroupByKey]])*ContinuousStatsTable[Average]))</f>
        <v>0.80927528725051701</v>
      </c>
      <c r="U480" s="5">
        <f>IF((ContinuousStatsTable[[#This Row],[RepsRequested]]&gt;1),ContinuousStatsTable[[#This Row],[HalfWidth]],ContinuousStatsTable[[#This Row],[BatchMeansHalfWidth]])</f>
        <v>4.4075088480020263E-3</v>
      </c>
    </row>
    <row r="481" spans="1:21" x14ac:dyDescent="0.25">
      <c r="A481" t="s">
        <v>68</v>
      </c>
      <c r="B481" t="s">
        <v>70</v>
      </c>
      <c r="C481">
        <v>37</v>
      </c>
      <c r="D481" t="s">
        <v>109</v>
      </c>
      <c r="E481" t="s">
        <v>106</v>
      </c>
      <c r="F481" t="s">
        <v>105</v>
      </c>
      <c r="G481">
        <v>1.61855057450103</v>
      </c>
      <c r="H481">
        <v>5.7232779535326503E-2</v>
      </c>
      <c r="I481">
        <v>0</v>
      </c>
      <c r="J481">
        <v>2</v>
      </c>
      <c r="K481">
        <v>1</v>
      </c>
      <c r="L481">
        <v>0</v>
      </c>
      <c r="M481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81" s="5" cm="1">
        <f t="array" ref="N481">MAX(IF((ProjectInfoTable[ProjectName]=ContinuousStatsTable[[#This Row],[ProjectName]]),(ProjectInfoTable[ProjectName]=ContinuousStatsTable[[#This Row],[ProjectName]])*ProjectInfoTable[NumberOfReplications]))</f>
        <v>50</v>
      </c>
      <c r="O481" s="5" cm="1">
        <f t="array" ref="O481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481" s="5" cm="1">
        <f t="array" ref="P481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481" s="5" cm="1">
        <f t="array" ref="Q481">MAX(IF((ProjectInfoTable[ProjectName]=ContinuousStatsTable[[#This Row],[ProjectName]]),(ProjectInfoTable[ProjectName]=ContinuousStatsTable[[#This Row],[ProjectName]])*ProjectInfoTable[ConfidenceInterval]))</f>
        <v>0.95</v>
      </c>
      <c r="R4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481" s="5" cm="1">
        <f t="array" ref="S481">MIN(IF((ContinuousStatsTable[GroupByKey]=ContinuousStatsTable[[#This Row],[GroupByKey]]),(ContinuousStatsTable[GroupByKey]=ContinuousStatsTable[[#This Row],[GroupByKey]])*ContinuousStatsTable[Average]))</f>
        <v>1.50153117003924</v>
      </c>
      <c r="T481" s="5" cm="1">
        <f t="array" ref="T481">MAX(IF((ContinuousStatsTable[GroupByKey]=ContinuousStatsTable[[#This Row],[GroupByKey]]),(ContinuousStatsTable[GroupByKey]=ContinuousStatsTable[[#This Row],[GroupByKey]])*ContinuousStatsTable[Average]))</f>
        <v>1.61855057450103</v>
      </c>
      <c r="U481" s="5">
        <f>IF((ContinuousStatsTable[[#This Row],[RepsRequested]]&gt;1),ContinuousStatsTable[[#This Row],[HalfWidth]],ContinuousStatsTable[[#This Row],[BatchMeansHalfWidth]])</f>
        <v>8.8150176960040336E-3</v>
      </c>
    </row>
    <row r="482" spans="1:21" x14ac:dyDescent="0.25">
      <c r="A482" t="s">
        <v>68</v>
      </c>
      <c r="B482" t="s">
        <v>70</v>
      </c>
      <c r="C482">
        <v>37</v>
      </c>
      <c r="D482" t="s">
        <v>109</v>
      </c>
      <c r="E482" t="s">
        <v>107</v>
      </c>
      <c r="F482" t="s">
        <v>105</v>
      </c>
      <c r="G482">
        <v>2</v>
      </c>
      <c r="H482">
        <v>2E+20</v>
      </c>
      <c r="I482">
        <v>2</v>
      </c>
      <c r="J482">
        <v>2</v>
      </c>
      <c r="K482">
        <v>2</v>
      </c>
      <c r="L482">
        <v>0</v>
      </c>
      <c r="M482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82" s="5" cm="1">
        <f t="array" ref="N482">MAX(IF((ProjectInfoTable[ProjectName]=ContinuousStatsTable[[#This Row],[ProjectName]]),(ProjectInfoTable[ProjectName]=ContinuousStatsTable[[#This Row],[ProjectName]])*ProjectInfoTable[NumberOfReplications]))</f>
        <v>50</v>
      </c>
      <c r="O482" s="5" cm="1">
        <f t="array" ref="O482">IFERROR(AVERAGE(IF((ContinuousStatsTable[GroupByKey]=ContinuousStatsTable[[#This Row],[GroupByKey]]),(ContinuousStatsTable[GroupByKey]=ContinuousStatsTable[[#This Row],[GroupByKey]])*ContinuousStatsTable[Average])),0)</f>
        <v>2</v>
      </c>
      <c r="P482" s="5" cm="1">
        <f t="array" ref="P482">IFERROR(_xlfn.STDEV.S(IF((ContinuousStatsTable[GroupByKey]=ContinuousStatsTable[[#This Row],[GroupByKey]]),(ContinuousStatsTable[GroupByKey]=ContinuousStatsTable[[#This Row],[GroupByKey]])*ContinuousStatsTable[Average])),0)</f>
        <v>0</v>
      </c>
      <c r="Q482" s="5" cm="1">
        <f t="array" ref="Q482">MAX(IF((ProjectInfoTable[ProjectName]=ContinuousStatsTable[[#This Row],[ProjectName]]),(ProjectInfoTable[ProjectName]=ContinuousStatsTable[[#This Row],[ProjectName]])*ProjectInfoTable[ConfidenceInterval]))</f>
        <v>0.95</v>
      </c>
      <c r="R4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2" s="5" cm="1">
        <f t="array" ref="S482">MIN(IF((ContinuousStatsTable[GroupByKey]=ContinuousStatsTable[[#This Row],[GroupByKey]]),(ContinuousStatsTable[GroupByKey]=ContinuousStatsTable[[#This Row],[GroupByKey]])*ContinuousStatsTable[Average]))</f>
        <v>2</v>
      </c>
      <c r="T482" s="5" cm="1">
        <f t="array" ref="T482">MAX(IF((ContinuousStatsTable[GroupByKey]=ContinuousStatsTable[[#This Row],[GroupByKey]]),(ContinuousStatsTable[GroupByKey]=ContinuousStatsTable[[#This Row],[GroupByKey]])*ContinuousStatsTable[Average]))</f>
        <v>2</v>
      </c>
      <c r="U482" s="5">
        <f>IF((ContinuousStatsTable[[#This Row],[RepsRequested]]&gt;1),ContinuousStatsTable[[#This Row],[HalfWidth]],ContinuousStatsTable[[#This Row],[BatchMeansHalfWidth]])</f>
        <v>0</v>
      </c>
    </row>
    <row r="483" spans="1:21" x14ac:dyDescent="0.25">
      <c r="A483" t="s">
        <v>68</v>
      </c>
      <c r="B483" t="s">
        <v>70</v>
      </c>
      <c r="C483">
        <v>38</v>
      </c>
      <c r="D483" t="s">
        <v>79</v>
      </c>
      <c r="E483" t="s">
        <v>101</v>
      </c>
      <c r="F483" t="s">
        <v>81</v>
      </c>
      <c r="G483">
        <v>7.8598894885487103E-3</v>
      </c>
      <c r="H483">
        <v>2E+20</v>
      </c>
      <c r="I483">
        <v>0</v>
      </c>
      <c r="J483">
        <v>1</v>
      </c>
      <c r="K483">
        <v>0</v>
      </c>
      <c r="L483">
        <v>0</v>
      </c>
      <c r="M483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83" s="5" cm="1">
        <f t="array" ref="N483">MAX(IF((ProjectInfoTable[ProjectName]=ContinuousStatsTable[[#This Row],[ProjectName]]),(ProjectInfoTable[ProjectName]=ContinuousStatsTable[[#This Row],[ProjectName]])*ProjectInfoTable[NumberOfReplications]))</f>
        <v>50</v>
      </c>
      <c r="O483" s="5" cm="1">
        <f t="array" ref="O483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483" s="5" cm="1">
        <f t="array" ref="P483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483" s="5" cm="1">
        <f t="array" ref="Q483">MAX(IF((ProjectInfoTable[ProjectName]=ContinuousStatsTable[[#This Row],[ProjectName]]),(ProjectInfoTable[ProjectName]=ContinuousStatsTable[[#This Row],[ProjectName]])*ProjectInfoTable[ConfidenceInterval]))</f>
        <v>0.95</v>
      </c>
      <c r="R4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483" s="5" cm="1">
        <f t="array" ref="S483">MIN(IF((ContinuousStatsTable[GroupByKey]=ContinuousStatsTable[[#This Row],[GroupByKey]]),(ContinuousStatsTable[GroupByKey]=ContinuousStatsTable[[#This Row],[GroupByKey]])*ContinuousStatsTable[Average]))</f>
        <v>1.4504144806982299E-4</v>
      </c>
      <c r="T483" s="5" cm="1">
        <f t="array" ref="T483">MAX(IF((ContinuousStatsTable[GroupByKey]=ContinuousStatsTable[[#This Row],[GroupByKey]]),(ContinuousStatsTable[GroupByKey]=ContinuousStatsTable[[#This Row],[GroupByKey]])*ContinuousStatsTable[Average]))</f>
        <v>2.1326113129299901E-2</v>
      </c>
      <c r="U483" s="5">
        <f>IF((ContinuousStatsTable[[#This Row],[RepsRequested]]&gt;1),ContinuousStatsTable[[#This Row],[HalfWidth]],ContinuousStatsTable[[#This Row],[BatchMeansHalfWidth]])</f>
        <v>1.2980086891140777E-3</v>
      </c>
    </row>
    <row r="484" spans="1:21" x14ac:dyDescent="0.25">
      <c r="A484" t="s">
        <v>68</v>
      </c>
      <c r="B484" t="s">
        <v>70</v>
      </c>
      <c r="C484">
        <v>38</v>
      </c>
      <c r="D484" t="s">
        <v>84</v>
      </c>
      <c r="E484" t="s">
        <v>101</v>
      </c>
      <c r="F484" t="s">
        <v>81</v>
      </c>
      <c r="G484">
        <v>8.0732069812127799E-2</v>
      </c>
      <c r="H484">
        <v>2E+20</v>
      </c>
      <c r="I484">
        <v>0</v>
      </c>
      <c r="J484">
        <v>2</v>
      </c>
      <c r="K484">
        <v>0</v>
      </c>
      <c r="L484">
        <v>0</v>
      </c>
      <c r="M484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84" s="5" cm="1">
        <f t="array" ref="N484">MAX(IF((ProjectInfoTable[ProjectName]=ContinuousStatsTable[[#This Row],[ProjectName]]),(ProjectInfoTable[ProjectName]=ContinuousStatsTable[[#This Row],[ProjectName]])*ProjectInfoTable[NumberOfReplications]))</f>
        <v>50</v>
      </c>
      <c r="O484" s="5" cm="1">
        <f t="array" ref="O484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484" s="5" cm="1">
        <f t="array" ref="P484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484" s="5" cm="1">
        <f t="array" ref="Q484">MAX(IF((ProjectInfoTable[ProjectName]=ContinuousStatsTable[[#This Row],[ProjectName]]),(ProjectInfoTable[ProjectName]=ContinuousStatsTable[[#This Row],[ProjectName]])*ProjectInfoTable[ConfidenceInterval]))</f>
        <v>0.95</v>
      </c>
      <c r="R4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484" s="5" cm="1">
        <f t="array" ref="S484">MIN(IF((ContinuousStatsTable[GroupByKey]=ContinuousStatsTable[[#This Row],[GroupByKey]]),(ContinuousStatsTable[GroupByKey]=ContinuousStatsTable[[#This Row],[GroupByKey]])*ContinuousStatsTable[Average]))</f>
        <v>2.9159454357356899E-2</v>
      </c>
      <c r="T484" s="5" cm="1">
        <f t="array" ref="T484">MAX(IF((ContinuousStatsTable[GroupByKey]=ContinuousStatsTable[[#This Row],[GroupByKey]]),(ContinuousStatsTable[GroupByKey]=ContinuousStatsTable[[#This Row],[GroupByKey]])*ContinuousStatsTable[Average]))</f>
        <v>0.14757504287835599</v>
      </c>
      <c r="U484" s="5">
        <f>IF((ContinuousStatsTable[[#This Row],[RepsRequested]]&gt;1),ContinuousStatsTable[[#This Row],[HalfWidth]],ContinuousStatsTable[[#This Row],[BatchMeansHalfWidth]])</f>
        <v>7.2842344795549423E-3</v>
      </c>
    </row>
    <row r="485" spans="1:21" x14ac:dyDescent="0.25">
      <c r="A485" t="s">
        <v>68</v>
      </c>
      <c r="B485" t="s">
        <v>70</v>
      </c>
      <c r="C485">
        <v>38</v>
      </c>
      <c r="D485" t="s">
        <v>85</v>
      </c>
      <c r="E485" t="s">
        <v>102</v>
      </c>
      <c r="F485" t="s">
        <v>87</v>
      </c>
      <c r="G485">
        <v>2.8114175382325999</v>
      </c>
      <c r="H485">
        <v>0.22315191799440801</v>
      </c>
      <c r="I485">
        <v>0</v>
      </c>
      <c r="J485">
        <v>6</v>
      </c>
      <c r="K485">
        <v>3</v>
      </c>
      <c r="L485">
        <v>0</v>
      </c>
      <c r="M485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85" s="5" cm="1">
        <f t="array" ref="N485">MAX(IF((ProjectInfoTable[ProjectName]=ContinuousStatsTable[[#This Row],[ProjectName]]),(ProjectInfoTable[ProjectName]=ContinuousStatsTable[[#This Row],[ProjectName]])*ProjectInfoTable[NumberOfReplications]))</f>
        <v>50</v>
      </c>
      <c r="O485" s="5" cm="1">
        <f t="array" ref="O485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485" s="5" cm="1">
        <f t="array" ref="P485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485" s="5" cm="1">
        <f t="array" ref="Q485">MAX(IF((ProjectInfoTable[ProjectName]=ContinuousStatsTable[[#This Row],[ProjectName]]),(ProjectInfoTable[ProjectName]=ContinuousStatsTable[[#This Row],[ProjectName]])*ProjectInfoTable[ConfidenceInterval]))</f>
        <v>0.95</v>
      </c>
      <c r="R4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485" s="5" cm="1">
        <f t="array" ref="S485">MIN(IF((ContinuousStatsTable[GroupByKey]=ContinuousStatsTable[[#This Row],[GroupByKey]]),(ContinuousStatsTable[GroupByKey]=ContinuousStatsTable[[#This Row],[GroupByKey]])*ContinuousStatsTable[Average]))</f>
        <v>2.5364145931977098</v>
      </c>
      <c r="T485" s="5" cm="1">
        <f t="array" ref="T485">MAX(IF((ContinuousStatsTable[GroupByKey]=ContinuousStatsTable[[#This Row],[GroupByKey]]),(ContinuousStatsTable[GroupByKey]=ContinuousStatsTable[[#This Row],[GroupByKey]])*ContinuousStatsTable[Average]))</f>
        <v>3.0583425338020498</v>
      </c>
      <c r="U485" s="5">
        <f>IF((ContinuousStatsTable[[#This Row],[RepsRequested]]&gt;1),ContinuousStatsTable[[#This Row],[HalfWidth]],ContinuousStatsTable[[#This Row],[BatchMeansHalfWidth]])</f>
        <v>3.1226073401865992E-2</v>
      </c>
    </row>
    <row r="486" spans="1:21" x14ac:dyDescent="0.25">
      <c r="A486" t="s">
        <v>68</v>
      </c>
      <c r="B486" t="s">
        <v>70</v>
      </c>
      <c r="C486">
        <v>38</v>
      </c>
      <c r="D486" t="s">
        <v>103</v>
      </c>
      <c r="E486" t="s">
        <v>104</v>
      </c>
      <c r="F486" t="s">
        <v>105</v>
      </c>
      <c r="G486">
        <v>0</v>
      </c>
      <c r="H486">
        <v>2E+20</v>
      </c>
      <c r="I486">
        <v>0</v>
      </c>
      <c r="J486">
        <v>0</v>
      </c>
      <c r="K486">
        <v>0</v>
      </c>
      <c r="L486">
        <v>0</v>
      </c>
      <c r="M486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86" s="5" cm="1">
        <f t="array" ref="N486">MAX(IF((ProjectInfoTable[ProjectName]=ContinuousStatsTable[[#This Row],[ProjectName]]),(ProjectInfoTable[ProjectName]=ContinuousStatsTable[[#This Row],[ProjectName]])*ProjectInfoTable[NumberOfReplications]))</f>
        <v>50</v>
      </c>
      <c r="O486" s="5" cm="1">
        <f t="array" ref="O486">IFERROR(AVERAGE(IF((ContinuousStatsTable[GroupByKey]=ContinuousStatsTable[[#This Row],[GroupByKey]]),(ContinuousStatsTable[GroupByKey]=ContinuousStatsTable[[#This Row],[GroupByKey]])*ContinuousStatsTable[Average])),0)</f>
        <v>0</v>
      </c>
      <c r="P486" s="5" cm="1">
        <f t="array" ref="P486">IFERROR(_xlfn.STDEV.S(IF((ContinuousStatsTable[GroupByKey]=ContinuousStatsTable[[#This Row],[GroupByKey]]),(ContinuousStatsTable[GroupByKey]=ContinuousStatsTable[[#This Row],[GroupByKey]])*ContinuousStatsTable[Average])),0)</f>
        <v>0</v>
      </c>
      <c r="Q486" s="5" cm="1">
        <f t="array" ref="Q486">MAX(IF((ProjectInfoTable[ProjectName]=ContinuousStatsTable[[#This Row],[ProjectName]]),(ProjectInfoTable[ProjectName]=ContinuousStatsTable[[#This Row],[ProjectName]])*ProjectInfoTable[ConfidenceInterval]))</f>
        <v>0.95</v>
      </c>
      <c r="R4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6" s="5" cm="1">
        <f t="array" ref="S486">MIN(IF((ContinuousStatsTable[GroupByKey]=ContinuousStatsTable[[#This Row],[GroupByKey]]),(ContinuousStatsTable[GroupByKey]=ContinuousStatsTable[[#This Row],[GroupByKey]])*ContinuousStatsTable[Average]))</f>
        <v>0</v>
      </c>
      <c r="T486" s="5" cm="1">
        <f t="array" ref="T486">MAX(IF((ContinuousStatsTable[GroupByKey]=ContinuousStatsTable[[#This Row],[GroupByKey]]),(ContinuousStatsTable[GroupByKey]=ContinuousStatsTable[[#This Row],[GroupByKey]])*ContinuousStatsTable[Average]))</f>
        <v>0</v>
      </c>
      <c r="U486" s="5">
        <f>IF((ContinuousStatsTable[[#This Row],[RepsRequested]]&gt;1),ContinuousStatsTable[[#This Row],[HalfWidth]],ContinuousStatsTable[[#This Row],[BatchMeansHalfWidth]])</f>
        <v>0</v>
      </c>
    </row>
    <row r="487" spans="1:21" x14ac:dyDescent="0.25">
      <c r="A487" t="s">
        <v>68</v>
      </c>
      <c r="B487" t="s">
        <v>70</v>
      </c>
      <c r="C487">
        <v>38</v>
      </c>
      <c r="D487" t="s">
        <v>103</v>
      </c>
      <c r="E487" t="s">
        <v>106</v>
      </c>
      <c r="F487" t="s">
        <v>105</v>
      </c>
      <c r="G487">
        <v>0</v>
      </c>
      <c r="H487">
        <v>2E+20</v>
      </c>
      <c r="I487">
        <v>0</v>
      </c>
      <c r="J487">
        <v>0</v>
      </c>
      <c r="K487">
        <v>0</v>
      </c>
      <c r="L487">
        <v>0</v>
      </c>
      <c r="M48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87" s="5" cm="1">
        <f t="array" ref="N487">MAX(IF((ProjectInfoTable[ProjectName]=ContinuousStatsTable[[#This Row],[ProjectName]]),(ProjectInfoTable[ProjectName]=ContinuousStatsTable[[#This Row],[ProjectName]])*ProjectInfoTable[NumberOfReplications]))</f>
        <v>50</v>
      </c>
      <c r="O487" s="5" cm="1">
        <f t="array" ref="O487">IFERROR(AVERAGE(IF((ContinuousStatsTable[GroupByKey]=ContinuousStatsTable[[#This Row],[GroupByKey]]),(ContinuousStatsTable[GroupByKey]=ContinuousStatsTable[[#This Row],[GroupByKey]])*ContinuousStatsTable[Average])),0)</f>
        <v>0</v>
      </c>
      <c r="P487" s="5" cm="1">
        <f t="array" ref="P487">IFERROR(_xlfn.STDEV.S(IF((ContinuousStatsTable[GroupByKey]=ContinuousStatsTable[[#This Row],[GroupByKey]]),(ContinuousStatsTable[GroupByKey]=ContinuousStatsTable[[#This Row],[GroupByKey]])*ContinuousStatsTable[Average])),0)</f>
        <v>0</v>
      </c>
      <c r="Q487" s="5" cm="1">
        <f t="array" ref="Q487">MAX(IF((ProjectInfoTable[ProjectName]=ContinuousStatsTable[[#This Row],[ProjectName]]),(ProjectInfoTable[ProjectName]=ContinuousStatsTable[[#This Row],[ProjectName]])*ProjectInfoTable[ConfidenceInterval]))</f>
        <v>0.95</v>
      </c>
      <c r="R4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7" s="5" cm="1">
        <f t="array" ref="S487">MIN(IF((ContinuousStatsTable[GroupByKey]=ContinuousStatsTable[[#This Row],[GroupByKey]]),(ContinuousStatsTable[GroupByKey]=ContinuousStatsTable[[#This Row],[GroupByKey]])*ContinuousStatsTable[Average]))</f>
        <v>0</v>
      </c>
      <c r="T487" s="5" cm="1">
        <f t="array" ref="T487">MAX(IF((ContinuousStatsTable[GroupByKey]=ContinuousStatsTable[[#This Row],[GroupByKey]]),(ContinuousStatsTable[GroupByKey]=ContinuousStatsTable[[#This Row],[GroupByKey]])*ContinuousStatsTable[Average]))</f>
        <v>0</v>
      </c>
      <c r="U487" s="5">
        <f>IF((ContinuousStatsTable[[#This Row],[RepsRequested]]&gt;1),ContinuousStatsTable[[#This Row],[HalfWidth]],ContinuousStatsTable[[#This Row],[BatchMeansHalfWidth]])</f>
        <v>0</v>
      </c>
    </row>
    <row r="488" spans="1:21" x14ac:dyDescent="0.25">
      <c r="A488" t="s">
        <v>68</v>
      </c>
      <c r="B488" t="s">
        <v>70</v>
      </c>
      <c r="C488">
        <v>38</v>
      </c>
      <c r="D488" t="s">
        <v>103</v>
      </c>
      <c r="E488" t="s">
        <v>107</v>
      </c>
      <c r="F488" t="s">
        <v>105</v>
      </c>
      <c r="G488">
        <v>1</v>
      </c>
      <c r="H488">
        <v>2E+20</v>
      </c>
      <c r="I488">
        <v>1</v>
      </c>
      <c r="J488">
        <v>1</v>
      </c>
      <c r="K488">
        <v>1</v>
      </c>
      <c r="L488">
        <v>0</v>
      </c>
      <c r="M48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88" s="5" cm="1">
        <f t="array" ref="N488">MAX(IF((ProjectInfoTable[ProjectName]=ContinuousStatsTable[[#This Row],[ProjectName]]),(ProjectInfoTable[ProjectName]=ContinuousStatsTable[[#This Row],[ProjectName]])*ProjectInfoTable[NumberOfReplications]))</f>
        <v>50</v>
      </c>
      <c r="O488" s="5" cm="1">
        <f t="array" ref="O488">IFERROR(AVERAGE(IF((ContinuousStatsTable[GroupByKey]=ContinuousStatsTable[[#This Row],[GroupByKey]]),(ContinuousStatsTable[GroupByKey]=ContinuousStatsTable[[#This Row],[GroupByKey]])*ContinuousStatsTable[Average])),0)</f>
        <v>1</v>
      </c>
      <c r="P488" s="5" cm="1">
        <f t="array" ref="P488">IFERROR(_xlfn.STDEV.S(IF((ContinuousStatsTable[GroupByKey]=ContinuousStatsTable[[#This Row],[GroupByKey]]),(ContinuousStatsTable[GroupByKey]=ContinuousStatsTable[[#This Row],[GroupByKey]])*ContinuousStatsTable[Average])),0)</f>
        <v>0</v>
      </c>
      <c r="Q488" s="5" cm="1">
        <f t="array" ref="Q488">MAX(IF((ProjectInfoTable[ProjectName]=ContinuousStatsTable[[#This Row],[ProjectName]]),(ProjectInfoTable[ProjectName]=ContinuousStatsTable[[#This Row],[ProjectName]])*ProjectInfoTable[ConfidenceInterval]))</f>
        <v>0.95</v>
      </c>
      <c r="R4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8" s="5" cm="1">
        <f t="array" ref="S488">MIN(IF((ContinuousStatsTable[GroupByKey]=ContinuousStatsTable[[#This Row],[GroupByKey]]),(ContinuousStatsTable[GroupByKey]=ContinuousStatsTable[[#This Row],[GroupByKey]])*ContinuousStatsTable[Average]))</f>
        <v>1</v>
      </c>
      <c r="T488" s="5" cm="1">
        <f t="array" ref="T488">MAX(IF((ContinuousStatsTable[GroupByKey]=ContinuousStatsTable[[#This Row],[GroupByKey]]),(ContinuousStatsTable[GroupByKey]=ContinuousStatsTable[[#This Row],[GroupByKey]])*ContinuousStatsTable[Average]))</f>
        <v>1</v>
      </c>
      <c r="U488" s="5">
        <f>IF((ContinuousStatsTable[[#This Row],[RepsRequested]]&gt;1),ContinuousStatsTable[[#This Row],[HalfWidth]],ContinuousStatsTable[[#This Row],[BatchMeansHalfWidth]])</f>
        <v>0</v>
      </c>
    </row>
    <row r="489" spans="1:21" x14ac:dyDescent="0.25">
      <c r="A489" t="s">
        <v>68</v>
      </c>
      <c r="B489" t="s">
        <v>70</v>
      </c>
      <c r="C489">
        <v>38</v>
      </c>
      <c r="D489" t="s">
        <v>108</v>
      </c>
      <c r="E489" t="s">
        <v>104</v>
      </c>
      <c r="F489" t="s">
        <v>105</v>
      </c>
      <c r="G489">
        <v>0.84830647291719496</v>
      </c>
      <c r="H489">
        <v>2.9936184289998301E-2</v>
      </c>
      <c r="I489">
        <v>0</v>
      </c>
      <c r="J489">
        <v>1</v>
      </c>
      <c r="K489">
        <v>1</v>
      </c>
      <c r="L489">
        <v>0</v>
      </c>
      <c r="M48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89" s="5" cm="1">
        <f t="array" ref="N489">MAX(IF((ProjectInfoTable[ProjectName]=ContinuousStatsTable[[#This Row],[ProjectName]]),(ProjectInfoTable[ProjectName]=ContinuousStatsTable[[#This Row],[ProjectName]])*ProjectInfoTable[NumberOfReplications]))</f>
        <v>50</v>
      </c>
      <c r="O489" s="5" cm="1">
        <f t="array" ref="O489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489" s="5" cm="1">
        <f t="array" ref="P489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489" s="5" cm="1">
        <f t="array" ref="Q489">MAX(IF((ProjectInfoTable[ProjectName]=ContinuousStatsTable[[#This Row],[ProjectName]]),(ProjectInfoTable[ProjectName]=ContinuousStatsTable[[#This Row],[ProjectName]])*ProjectInfoTable[ConfidenceInterval]))</f>
        <v>0.95</v>
      </c>
      <c r="R4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489" s="5" cm="1">
        <f t="array" ref="S489">MIN(IF((ContinuousStatsTable[GroupByKey]=ContinuousStatsTable[[#This Row],[GroupByKey]]),(ContinuousStatsTable[GroupByKey]=ContinuousStatsTable[[#This Row],[GroupByKey]])*ContinuousStatsTable[Average]))</f>
        <v>0.79765986915169196</v>
      </c>
      <c r="T489" s="5" cm="1">
        <f t="array" ref="T489">MAX(IF((ContinuousStatsTable[GroupByKey]=ContinuousStatsTable[[#This Row],[GroupByKey]]),(ContinuousStatsTable[GroupByKey]=ContinuousStatsTable[[#This Row],[GroupByKey]])*ContinuousStatsTable[Average]))</f>
        <v>0.86520865024807903</v>
      </c>
      <c r="U489" s="5">
        <f>IF((ContinuousStatsTable[[#This Row],[RepsRequested]]&gt;1),ContinuousStatsTable[[#This Row],[HalfWidth]],ContinuousStatsTable[[#This Row],[BatchMeansHalfWidth]])</f>
        <v>4.6132915210358458E-3</v>
      </c>
    </row>
    <row r="490" spans="1:21" x14ac:dyDescent="0.25">
      <c r="A490" t="s">
        <v>68</v>
      </c>
      <c r="B490" t="s">
        <v>70</v>
      </c>
      <c r="C490">
        <v>38</v>
      </c>
      <c r="D490" t="s">
        <v>108</v>
      </c>
      <c r="E490" t="s">
        <v>106</v>
      </c>
      <c r="F490" t="s">
        <v>105</v>
      </c>
      <c r="G490">
        <v>2.5449194187515798</v>
      </c>
      <c r="H490">
        <v>8.9808552869995006E-2</v>
      </c>
      <c r="I490">
        <v>0</v>
      </c>
      <c r="J490">
        <v>3</v>
      </c>
      <c r="K490">
        <v>3</v>
      </c>
      <c r="L490">
        <v>0</v>
      </c>
      <c r="M49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90" s="5" cm="1">
        <f t="array" ref="N490">MAX(IF((ProjectInfoTable[ProjectName]=ContinuousStatsTable[[#This Row],[ProjectName]]),(ProjectInfoTable[ProjectName]=ContinuousStatsTable[[#This Row],[ProjectName]])*ProjectInfoTable[NumberOfReplications]))</f>
        <v>50</v>
      </c>
      <c r="O490" s="5" cm="1">
        <f t="array" ref="O490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490" s="5" cm="1">
        <f t="array" ref="P490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490" s="5" cm="1">
        <f t="array" ref="Q490">MAX(IF((ProjectInfoTable[ProjectName]=ContinuousStatsTable[[#This Row],[ProjectName]]),(ProjectInfoTable[ProjectName]=ContinuousStatsTable[[#This Row],[ProjectName]])*ProjectInfoTable[ConfidenceInterval]))</f>
        <v>0.95</v>
      </c>
      <c r="R4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490" s="5" cm="1">
        <f t="array" ref="S490">MIN(IF((ContinuousStatsTable[GroupByKey]=ContinuousStatsTable[[#This Row],[GroupByKey]]),(ContinuousStatsTable[GroupByKey]=ContinuousStatsTable[[#This Row],[GroupByKey]])*ContinuousStatsTable[Average]))</f>
        <v>2.39297960745508</v>
      </c>
      <c r="T490" s="5" cm="1">
        <f t="array" ref="T490">MAX(IF((ContinuousStatsTable[GroupByKey]=ContinuousStatsTable[[#This Row],[GroupByKey]]),(ContinuousStatsTable[GroupByKey]=ContinuousStatsTable[[#This Row],[GroupByKey]])*ContinuousStatsTable[Average]))</f>
        <v>2.5956259507442399</v>
      </c>
      <c r="U490" s="5">
        <f>IF((ContinuousStatsTable[[#This Row],[RepsRequested]]&gt;1),ContinuousStatsTable[[#This Row],[HalfWidth]],ContinuousStatsTable[[#This Row],[BatchMeansHalfWidth]])</f>
        <v>1.3839874563107367E-2</v>
      </c>
    </row>
    <row r="491" spans="1:21" x14ac:dyDescent="0.25">
      <c r="A491" t="s">
        <v>68</v>
      </c>
      <c r="B491" t="s">
        <v>70</v>
      </c>
      <c r="C491">
        <v>38</v>
      </c>
      <c r="D491" t="s">
        <v>108</v>
      </c>
      <c r="E491" t="s">
        <v>107</v>
      </c>
      <c r="F491" t="s">
        <v>105</v>
      </c>
      <c r="G491">
        <v>3</v>
      </c>
      <c r="H491">
        <v>2E+20</v>
      </c>
      <c r="I491">
        <v>3</v>
      </c>
      <c r="J491">
        <v>3</v>
      </c>
      <c r="K491">
        <v>3</v>
      </c>
      <c r="L491">
        <v>0</v>
      </c>
      <c r="M49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91" s="5" cm="1">
        <f t="array" ref="N491">MAX(IF((ProjectInfoTable[ProjectName]=ContinuousStatsTable[[#This Row],[ProjectName]]),(ProjectInfoTable[ProjectName]=ContinuousStatsTable[[#This Row],[ProjectName]])*ProjectInfoTable[NumberOfReplications]))</f>
        <v>50</v>
      </c>
      <c r="O491" s="5" cm="1">
        <f t="array" ref="O491">IFERROR(AVERAGE(IF((ContinuousStatsTable[GroupByKey]=ContinuousStatsTable[[#This Row],[GroupByKey]]),(ContinuousStatsTable[GroupByKey]=ContinuousStatsTable[[#This Row],[GroupByKey]])*ContinuousStatsTable[Average])),0)</f>
        <v>3</v>
      </c>
      <c r="P491" s="5" cm="1">
        <f t="array" ref="P491">IFERROR(_xlfn.STDEV.S(IF((ContinuousStatsTable[GroupByKey]=ContinuousStatsTable[[#This Row],[GroupByKey]]),(ContinuousStatsTable[GroupByKey]=ContinuousStatsTable[[#This Row],[GroupByKey]])*ContinuousStatsTable[Average])),0)</f>
        <v>0</v>
      </c>
      <c r="Q491" s="5" cm="1">
        <f t="array" ref="Q491">MAX(IF((ProjectInfoTable[ProjectName]=ContinuousStatsTable[[#This Row],[ProjectName]]),(ProjectInfoTable[ProjectName]=ContinuousStatsTable[[#This Row],[ProjectName]])*ProjectInfoTable[ConfidenceInterval]))</f>
        <v>0.95</v>
      </c>
      <c r="R4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1" s="5" cm="1">
        <f t="array" ref="S491">MIN(IF((ContinuousStatsTable[GroupByKey]=ContinuousStatsTable[[#This Row],[GroupByKey]]),(ContinuousStatsTable[GroupByKey]=ContinuousStatsTable[[#This Row],[GroupByKey]])*ContinuousStatsTable[Average]))</f>
        <v>3</v>
      </c>
      <c r="T491" s="5" cm="1">
        <f t="array" ref="T491">MAX(IF((ContinuousStatsTable[GroupByKey]=ContinuousStatsTable[[#This Row],[GroupByKey]]),(ContinuousStatsTable[GroupByKey]=ContinuousStatsTable[[#This Row],[GroupByKey]])*ContinuousStatsTable[Average]))</f>
        <v>3</v>
      </c>
      <c r="U491" s="5">
        <f>IF((ContinuousStatsTable[[#This Row],[RepsRequested]]&gt;1),ContinuousStatsTable[[#This Row],[HalfWidth]],ContinuousStatsTable[[#This Row],[BatchMeansHalfWidth]])</f>
        <v>0</v>
      </c>
    </row>
    <row r="492" spans="1:21" x14ac:dyDescent="0.25">
      <c r="A492" t="s">
        <v>68</v>
      </c>
      <c r="B492" t="s">
        <v>70</v>
      </c>
      <c r="C492">
        <v>38</v>
      </c>
      <c r="D492" t="s">
        <v>100</v>
      </c>
      <c r="E492" t="s">
        <v>101</v>
      </c>
      <c r="F492" t="s">
        <v>81</v>
      </c>
      <c r="G492">
        <v>0.17790616018034799</v>
      </c>
      <c r="H492">
        <v>2E+20</v>
      </c>
      <c r="I492">
        <v>0</v>
      </c>
      <c r="J492">
        <v>2</v>
      </c>
      <c r="K492">
        <v>0</v>
      </c>
      <c r="L492">
        <v>0</v>
      </c>
      <c r="M492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92" s="5" cm="1">
        <f t="array" ref="N492">MAX(IF((ProjectInfoTable[ProjectName]=ContinuousStatsTable[[#This Row],[ProjectName]]),(ProjectInfoTable[ProjectName]=ContinuousStatsTable[[#This Row],[ProjectName]])*ProjectInfoTable[NumberOfReplications]))</f>
        <v>50</v>
      </c>
      <c r="O492" s="5" cm="1">
        <f t="array" ref="O492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492" s="5" cm="1">
        <f t="array" ref="P492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492" s="5" cm="1">
        <f t="array" ref="Q492">MAX(IF((ProjectInfoTable[ProjectName]=ContinuousStatsTable[[#This Row],[ProjectName]]),(ProjectInfoTable[ProjectName]=ContinuousStatsTable[[#This Row],[ProjectName]])*ProjectInfoTable[ConfidenceInterval]))</f>
        <v>0.95</v>
      </c>
      <c r="R4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492" s="5" cm="1">
        <f t="array" ref="S492">MIN(IF((ContinuousStatsTable[GroupByKey]=ContinuousStatsTable[[#This Row],[GroupByKey]]),(ContinuousStatsTable[GroupByKey]=ContinuousStatsTable[[#This Row],[GroupByKey]])*ContinuousStatsTable[Average]))</f>
        <v>9.9137644846310199E-2</v>
      </c>
      <c r="T492" s="5" cm="1">
        <f t="array" ref="T492">MAX(IF((ContinuousStatsTable[GroupByKey]=ContinuousStatsTable[[#This Row],[GroupByKey]]),(ContinuousStatsTable[GroupByKey]=ContinuousStatsTable[[#This Row],[GroupByKey]])*ContinuousStatsTable[Average]))</f>
        <v>0.36895369110857401</v>
      </c>
      <c r="U492" s="5">
        <f>IF((ContinuousStatsTable[[#This Row],[RepsRequested]]&gt;1),ContinuousStatsTable[[#This Row],[HalfWidth]],ContinuousStatsTable[[#This Row],[BatchMeansHalfWidth]])</f>
        <v>1.3334817194682118E-2</v>
      </c>
    </row>
    <row r="493" spans="1:21" x14ac:dyDescent="0.25">
      <c r="A493" t="s">
        <v>68</v>
      </c>
      <c r="B493" t="s">
        <v>70</v>
      </c>
      <c r="C493">
        <v>38</v>
      </c>
      <c r="D493" t="s">
        <v>109</v>
      </c>
      <c r="E493" t="s">
        <v>104</v>
      </c>
      <c r="F493" t="s">
        <v>105</v>
      </c>
      <c r="G493">
        <v>0.774175956029308</v>
      </c>
      <c r="H493">
        <v>3.1762726999599498E-2</v>
      </c>
      <c r="I493">
        <v>0</v>
      </c>
      <c r="J493">
        <v>1</v>
      </c>
      <c r="K493">
        <v>1</v>
      </c>
      <c r="L493">
        <v>0</v>
      </c>
      <c r="M493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93" s="5" cm="1">
        <f t="array" ref="N493">MAX(IF((ProjectInfoTable[ProjectName]=ContinuousStatsTable[[#This Row],[ProjectName]]),(ProjectInfoTable[ProjectName]=ContinuousStatsTable[[#This Row],[ProjectName]])*ProjectInfoTable[NumberOfReplications]))</f>
        <v>50</v>
      </c>
      <c r="O493" s="5" cm="1">
        <f t="array" ref="O493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493" s="5" cm="1">
        <f t="array" ref="P493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493" s="5" cm="1">
        <f t="array" ref="Q493">MAX(IF((ProjectInfoTable[ProjectName]=ContinuousStatsTable[[#This Row],[ProjectName]]),(ProjectInfoTable[ProjectName]=ContinuousStatsTable[[#This Row],[ProjectName]])*ProjectInfoTable[ConfidenceInterval]))</f>
        <v>0.95</v>
      </c>
      <c r="R4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493" s="5" cm="1">
        <f t="array" ref="S493">MIN(IF((ContinuousStatsTable[GroupByKey]=ContinuousStatsTable[[#This Row],[GroupByKey]]),(ContinuousStatsTable[GroupByKey]=ContinuousStatsTable[[#This Row],[GroupByKey]])*ContinuousStatsTable[Average]))</f>
        <v>0.75076558501961799</v>
      </c>
      <c r="T493" s="5" cm="1">
        <f t="array" ref="T493">MAX(IF((ContinuousStatsTable[GroupByKey]=ContinuousStatsTable[[#This Row],[GroupByKey]]),(ContinuousStatsTable[GroupByKey]=ContinuousStatsTable[[#This Row],[GroupByKey]])*ContinuousStatsTable[Average]))</f>
        <v>0.80927528725051701</v>
      </c>
      <c r="U493" s="5">
        <f>IF((ContinuousStatsTable[[#This Row],[RepsRequested]]&gt;1),ContinuousStatsTable[[#This Row],[HalfWidth]],ContinuousStatsTable[[#This Row],[BatchMeansHalfWidth]])</f>
        <v>4.4075088480020263E-3</v>
      </c>
    </row>
    <row r="494" spans="1:21" x14ac:dyDescent="0.25">
      <c r="A494" t="s">
        <v>68</v>
      </c>
      <c r="B494" t="s">
        <v>70</v>
      </c>
      <c r="C494">
        <v>38</v>
      </c>
      <c r="D494" t="s">
        <v>109</v>
      </c>
      <c r="E494" t="s">
        <v>106</v>
      </c>
      <c r="F494" t="s">
        <v>105</v>
      </c>
      <c r="G494">
        <v>1.54835191205862</v>
      </c>
      <c r="H494">
        <v>6.3525453999199094E-2</v>
      </c>
      <c r="I494">
        <v>0</v>
      </c>
      <c r="J494">
        <v>2</v>
      </c>
      <c r="K494">
        <v>2</v>
      </c>
      <c r="L494">
        <v>0</v>
      </c>
      <c r="M494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94" s="5" cm="1">
        <f t="array" ref="N494">MAX(IF((ProjectInfoTable[ProjectName]=ContinuousStatsTable[[#This Row],[ProjectName]]),(ProjectInfoTable[ProjectName]=ContinuousStatsTable[[#This Row],[ProjectName]])*ProjectInfoTable[NumberOfReplications]))</f>
        <v>50</v>
      </c>
      <c r="O494" s="5" cm="1">
        <f t="array" ref="O494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494" s="5" cm="1">
        <f t="array" ref="P494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494" s="5" cm="1">
        <f t="array" ref="Q494">MAX(IF((ProjectInfoTable[ProjectName]=ContinuousStatsTable[[#This Row],[ProjectName]]),(ProjectInfoTable[ProjectName]=ContinuousStatsTable[[#This Row],[ProjectName]])*ProjectInfoTable[ConfidenceInterval]))</f>
        <v>0.95</v>
      </c>
      <c r="R4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494" s="5" cm="1">
        <f t="array" ref="S494">MIN(IF((ContinuousStatsTable[GroupByKey]=ContinuousStatsTable[[#This Row],[GroupByKey]]),(ContinuousStatsTable[GroupByKey]=ContinuousStatsTable[[#This Row],[GroupByKey]])*ContinuousStatsTable[Average]))</f>
        <v>1.50153117003924</v>
      </c>
      <c r="T494" s="5" cm="1">
        <f t="array" ref="T494">MAX(IF((ContinuousStatsTable[GroupByKey]=ContinuousStatsTable[[#This Row],[GroupByKey]]),(ContinuousStatsTable[GroupByKey]=ContinuousStatsTable[[#This Row],[GroupByKey]])*ContinuousStatsTable[Average]))</f>
        <v>1.61855057450103</v>
      </c>
      <c r="U494" s="5">
        <f>IF((ContinuousStatsTable[[#This Row],[RepsRequested]]&gt;1),ContinuousStatsTable[[#This Row],[HalfWidth]],ContinuousStatsTable[[#This Row],[BatchMeansHalfWidth]])</f>
        <v>8.8150176960040336E-3</v>
      </c>
    </row>
    <row r="495" spans="1:21" x14ac:dyDescent="0.25">
      <c r="A495" t="s">
        <v>68</v>
      </c>
      <c r="B495" t="s">
        <v>70</v>
      </c>
      <c r="C495">
        <v>38</v>
      </c>
      <c r="D495" t="s">
        <v>109</v>
      </c>
      <c r="E495" t="s">
        <v>107</v>
      </c>
      <c r="F495" t="s">
        <v>105</v>
      </c>
      <c r="G495">
        <v>2</v>
      </c>
      <c r="H495">
        <v>2E+20</v>
      </c>
      <c r="I495">
        <v>2</v>
      </c>
      <c r="J495">
        <v>2</v>
      </c>
      <c r="K495">
        <v>2</v>
      </c>
      <c r="L495">
        <v>0</v>
      </c>
      <c r="M495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95" s="5" cm="1">
        <f t="array" ref="N495">MAX(IF((ProjectInfoTable[ProjectName]=ContinuousStatsTable[[#This Row],[ProjectName]]),(ProjectInfoTable[ProjectName]=ContinuousStatsTable[[#This Row],[ProjectName]])*ProjectInfoTable[NumberOfReplications]))</f>
        <v>50</v>
      </c>
      <c r="O495" s="5" cm="1">
        <f t="array" ref="O495">IFERROR(AVERAGE(IF((ContinuousStatsTable[GroupByKey]=ContinuousStatsTable[[#This Row],[GroupByKey]]),(ContinuousStatsTable[GroupByKey]=ContinuousStatsTable[[#This Row],[GroupByKey]])*ContinuousStatsTable[Average])),0)</f>
        <v>2</v>
      </c>
      <c r="P495" s="5" cm="1">
        <f t="array" ref="P495">IFERROR(_xlfn.STDEV.S(IF((ContinuousStatsTable[GroupByKey]=ContinuousStatsTable[[#This Row],[GroupByKey]]),(ContinuousStatsTable[GroupByKey]=ContinuousStatsTable[[#This Row],[GroupByKey]])*ContinuousStatsTable[Average])),0)</f>
        <v>0</v>
      </c>
      <c r="Q495" s="5" cm="1">
        <f t="array" ref="Q495">MAX(IF((ProjectInfoTable[ProjectName]=ContinuousStatsTable[[#This Row],[ProjectName]]),(ProjectInfoTable[ProjectName]=ContinuousStatsTable[[#This Row],[ProjectName]])*ProjectInfoTable[ConfidenceInterval]))</f>
        <v>0.95</v>
      </c>
      <c r="R4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5" s="5" cm="1">
        <f t="array" ref="S495">MIN(IF((ContinuousStatsTable[GroupByKey]=ContinuousStatsTable[[#This Row],[GroupByKey]]),(ContinuousStatsTable[GroupByKey]=ContinuousStatsTable[[#This Row],[GroupByKey]])*ContinuousStatsTable[Average]))</f>
        <v>2</v>
      </c>
      <c r="T495" s="5" cm="1">
        <f t="array" ref="T495">MAX(IF((ContinuousStatsTable[GroupByKey]=ContinuousStatsTable[[#This Row],[GroupByKey]]),(ContinuousStatsTable[GroupByKey]=ContinuousStatsTable[[#This Row],[GroupByKey]])*ContinuousStatsTable[Average]))</f>
        <v>2</v>
      </c>
      <c r="U495" s="5">
        <f>IF((ContinuousStatsTable[[#This Row],[RepsRequested]]&gt;1),ContinuousStatsTable[[#This Row],[HalfWidth]],ContinuousStatsTable[[#This Row],[BatchMeansHalfWidth]])</f>
        <v>0</v>
      </c>
    </row>
    <row r="496" spans="1:21" x14ac:dyDescent="0.25">
      <c r="A496" t="s">
        <v>68</v>
      </c>
      <c r="B496" t="s">
        <v>70</v>
      </c>
      <c r="C496">
        <v>39</v>
      </c>
      <c r="D496" t="s">
        <v>79</v>
      </c>
      <c r="E496" t="s">
        <v>101</v>
      </c>
      <c r="F496" t="s">
        <v>81</v>
      </c>
      <c r="G496">
        <v>4.8648921099783502E-3</v>
      </c>
      <c r="H496">
        <v>2E+20</v>
      </c>
      <c r="I496">
        <v>0</v>
      </c>
      <c r="J496">
        <v>1</v>
      </c>
      <c r="K496">
        <v>0</v>
      </c>
      <c r="L496">
        <v>0</v>
      </c>
      <c r="M496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96" s="5" cm="1">
        <f t="array" ref="N496">MAX(IF((ProjectInfoTable[ProjectName]=ContinuousStatsTable[[#This Row],[ProjectName]]),(ProjectInfoTable[ProjectName]=ContinuousStatsTable[[#This Row],[ProjectName]])*ProjectInfoTable[NumberOfReplications]))</f>
        <v>50</v>
      </c>
      <c r="O496" s="5" cm="1">
        <f t="array" ref="O496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496" s="5" cm="1">
        <f t="array" ref="P496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496" s="5" cm="1">
        <f t="array" ref="Q496">MAX(IF((ProjectInfoTable[ProjectName]=ContinuousStatsTable[[#This Row],[ProjectName]]),(ProjectInfoTable[ProjectName]=ContinuousStatsTable[[#This Row],[ProjectName]])*ProjectInfoTable[ConfidenceInterval]))</f>
        <v>0.95</v>
      </c>
      <c r="R4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496" s="5" cm="1">
        <f t="array" ref="S496">MIN(IF((ContinuousStatsTable[GroupByKey]=ContinuousStatsTable[[#This Row],[GroupByKey]]),(ContinuousStatsTable[GroupByKey]=ContinuousStatsTable[[#This Row],[GroupByKey]])*ContinuousStatsTable[Average]))</f>
        <v>1.4504144806982299E-4</v>
      </c>
      <c r="T496" s="5" cm="1">
        <f t="array" ref="T496">MAX(IF((ContinuousStatsTable[GroupByKey]=ContinuousStatsTable[[#This Row],[GroupByKey]]),(ContinuousStatsTable[GroupByKey]=ContinuousStatsTable[[#This Row],[GroupByKey]])*ContinuousStatsTable[Average]))</f>
        <v>2.1326113129299901E-2</v>
      </c>
      <c r="U496" s="5">
        <f>IF((ContinuousStatsTable[[#This Row],[RepsRequested]]&gt;1),ContinuousStatsTable[[#This Row],[HalfWidth]],ContinuousStatsTable[[#This Row],[BatchMeansHalfWidth]])</f>
        <v>1.2980086891140777E-3</v>
      </c>
    </row>
    <row r="497" spans="1:21" x14ac:dyDescent="0.25">
      <c r="A497" t="s">
        <v>68</v>
      </c>
      <c r="B497" t="s">
        <v>70</v>
      </c>
      <c r="C497">
        <v>39</v>
      </c>
      <c r="D497" t="s">
        <v>84</v>
      </c>
      <c r="E497" t="s">
        <v>101</v>
      </c>
      <c r="F497" t="s">
        <v>81</v>
      </c>
      <c r="G497">
        <v>4.0445338928423002E-2</v>
      </c>
      <c r="H497">
        <v>2E+20</v>
      </c>
      <c r="I497">
        <v>0</v>
      </c>
      <c r="J497">
        <v>1</v>
      </c>
      <c r="K497">
        <v>0</v>
      </c>
      <c r="L497">
        <v>0</v>
      </c>
      <c r="M497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97" s="5" cm="1">
        <f t="array" ref="N497">MAX(IF((ProjectInfoTable[ProjectName]=ContinuousStatsTable[[#This Row],[ProjectName]]),(ProjectInfoTable[ProjectName]=ContinuousStatsTable[[#This Row],[ProjectName]])*ProjectInfoTable[NumberOfReplications]))</f>
        <v>50</v>
      </c>
      <c r="O497" s="5" cm="1">
        <f t="array" ref="O497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497" s="5" cm="1">
        <f t="array" ref="P497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497" s="5" cm="1">
        <f t="array" ref="Q497">MAX(IF((ProjectInfoTable[ProjectName]=ContinuousStatsTable[[#This Row],[ProjectName]]),(ProjectInfoTable[ProjectName]=ContinuousStatsTable[[#This Row],[ProjectName]])*ProjectInfoTable[ConfidenceInterval]))</f>
        <v>0.95</v>
      </c>
      <c r="R4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497" s="5" cm="1">
        <f t="array" ref="S497">MIN(IF((ContinuousStatsTable[GroupByKey]=ContinuousStatsTable[[#This Row],[GroupByKey]]),(ContinuousStatsTable[GroupByKey]=ContinuousStatsTable[[#This Row],[GroupByKey]])*ContinuousStatsTable[Average]))</f>
        <v>2.9159454357356899E-2</v>
      </c>
      <c r="T497" s="5" cm="1">
        <f t="array" ref="T497">MAX(IF((ContinuousStatsTable[GroupByKey]=ContinuousStatsTable[[#This Row],[GroupByKey]]),(ContinuousStatsTable[GroupByKey]=ContinuousStatsTable[[#This Row],[GroupByKey]])*ContinuousStatsTable[Average]))</f>
        <v>0.14757504287835599</v>
      </c>
      <c r="U497" s="5">
        <f>IF((ContinuousStatsTable[[#This Row],[RepsRequested]]&gt;1),ContinuousStatsTable[[#This Row],[HalfWidth]],ContinuousStatsTable[[#This Row],[BatchMeansHalfWidth]])</f>
        <v>7.2842344795549423E-3</v>
      </c>
    </row>
    <row r="498" spans="1:21" x14ac:dyDescent="0.25">
      <c r="A498" t="s">
        <v>68</v>
      </c>
      <c r="B498" t="s">
        <v>70</v>
      </c>
      <c r="C498">
        <v>39</v>
      </c>
      <c r="D498" t="s">
        <v>85</v>
      </c>
      <c r="E498" t="s">
        <v>102</v>
      </c>
      <c r="F498" t="s">
        <v>87</v>
      </c>
      <c r="G498">
        <v>2.5752951499249499</v>
      </c>
      <c r="H498">
        <v>0.18648570738626899</v>
      </c>
      <c r="I498">
        <v>0</v>
      </c>
      <c r="J498">
        <v>5</v>
      </c>
      <c r="K498">
        <v>3</v>
      </c>
      <c r="L498">
        <v>0</v>
      </c>
      <c r="M498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98" s="5" cm="1">
        <f t="array" ref="N498">MAX(IF((ProjectInfoTable[ProjectName]=ContinuousStatsTable[[#This Row],[ProjectName]]),(ProjectInfoTable[ProjectName]=ContinuousStatsTable[[#This Row],[ProjectName]])*ProjectInfoTable[NumberOfReplications]))</f>
        <v>50</v>
      </c>
      <c r="O498" s="5" cm="1">
        <f t="array" ref="O498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498" s="5" cm="1">
        <f t="array" ref="P498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498" s="5" cm="1">
        <f t="array" ref="Q498">MAX(IF((ProjectInfoTable[ProjectName]=ContinuousStatsTable[[#This Row],[ProjectName]]),(ProjectInfoTable[ProjectName]=ContinuousStatsTable[[#This Row],[ProjectName]])*ProjectInfoTable[ConfidenceInterval]))</f>
        <v>0.95</v>
      </c>
      <c r="R4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498" s="5" cm="1">
        <f t="array" ref="S498">MIN(IF((ContinuousStatsTable[GroupByKey]=ContinuousStatsTable[[#This Row],[GroupByKey]]),(ContinuousStatsTable[GroupByKey]=ContinuousStatsTable[[#This Row],[GroupByKey]])*ContinuousStatsTable[Average]))</f>
        <v>2.5364145931977098</v>
      </c>
      <c r="T498" s="5" cm="1">
        <f t="array" ref="T498">MAX(IF((ContinuousStatsTable[GroupByKey]=ContinuousStatsTable[[#This Row],[GroupByKey]]),(ContinuousStatsTable[GroupByKey]=ContinuousStatsTable[[#This Row],[GroupByKey]])*ContinuousStatsTable[Average]))</f>
        <v>3.0583425338020498</v>
      </c>
      <c r="U498" s="5">
        <f>IF((ContinuousStatsTable[[#This Row],[RepsRequested]]&gt;1),ContinuousStatsTable[[#This Row],[HalfWidth]],ContinuousStatsTable[[#This Row],[BatchMeansHalfWidth]])</f>
        <v>3.1226073401865992E-2</v>
      </c>
    </row>
    <row r="499" spans="1:21" x14ac:dyDescent="0.25">
      <c r="A499" t="s">
        <v>68</v>
      </c>
      <c r="B499" t="s">
        <v>70</v>
      </c>
      <c r="C499">
        <v>39</v>
      </c>
      <c r="D499" t="s">
        <v>103</v>
      </c>
      <c r="E499" t="s">
        <v>104</v>
      </c>
      <c r="F499" t="s">
        <v>105</v>
      </c>
      <c r="G499">
        <v>0</v>
      </c>
      <c r="H499">
        <v>2E+20</v>
      </c>
      <c r="I499">
        <v>0</v>
      </c>
      <c r="J499">
        <v>0</v>
      </c>
      <c r="K499">
        <v>0</v>
      </c>
      <c r="L499">
        <v>0</v>
      </c>
      <c r="M499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99" s="5" cm="1">
        <f t="array" ref="N499">MAX(IF((ProjectInfoTable[ProjectName]=ContinuousStatsTable[[#This Row],[ProjectName]]),(ProjectInfoTable[ProjectName]=ContinuousStatsTable[[#This Row],[ProjectName]])*ProjectInfoTable[NumberOfReplications]))</f>
        <v>50</v>
      </c>
      <c r="O499" s="5" cm="1">
        <f t="array" ref="O499">IFERROR(AVERAGE(IF((ContinuousStatsTable[GroupByKey]=ContinuousStatsTable[[#This Row],[GroupByKey]]),(ContinuousStatsTable[GroupByKey]=ContinuousStatsTable[[#This Row],[GroupByKey]])*ContinuousStatsTable[Average])),0)</f>
        <v>0</v>
      </c>
      <c r="P499" s="5" cm="1">
        <f t="array" ref="P499">IFERROR(_xlfn.STDEV.S(IF((ContinuousStatsTable[GroupByKey]=ContinuousStatsTable[[#This Row],[GroupByKey]]),(ContinuousStatsTable[GroupByKey]=ContinuousStatsTable[[#This Row],[GroupByKey]])*ContinuousStatsTable[Average])),0)</f>
        <v>0</v>
      </c>
      <c r="Q499" s="5" cm="1">
        <f t="array" ref="Q499">MAX(IF((ProjectInfoTable[ProjectName]=ContinuousStatsTable[[#This Row],[ProjectName]]),(ProjectInfoTable[ProjectName]=ContinuousStatsTable[[#This Row],[ProjectName]])*ProjectInfoTable[ConfidenceInterval]))</f>
        <v>0.95</v>
      </c>
      <c r="R4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9" s="5" cm="1">
        <f t="array" ref="S499">MIN(IF((ContinuousStatsTable[GroupByKey]=ContinuousStatsTable[[#This Row],[GroupByKey]]),(ContinuousStatsTable[GroupByKey]=ContinuousStatsTable[[#This Row],[GroupByKey]])*ContinuousStatsTable[Average]))</f>
        <v>0</v>
      </c>
      <c r="T499" s="5" cm="1">
        <f t="array" ref="T499">MAX(IF((ContinuousStatsTable[GroupByKey]=ContinuousStatsTable[[#This Row],[GroupByKey]]),(ContinuousStatsTable[GroupByKey]=ContinuousStatsTable[[#This Row],[GroupByKey]])*ContinuousStatsTable[Average]))</f>
        <v>0</v>
      </c>
      <c r="U499" s="5">
        <f>IF((ContinuousStatsTable[[#This Row],[RepsRequested]]&gt;1),ContinuousStatsTable[[#This Row],[HalfWidth]],ContinuousStatsTable[[#This Row],[BatchMeansHalfWidth]])</f>
        <v>0</v>
      </c>
    </row>
    <row r="500" spans="1:21" x14ac:dyDescent="0.25">
      <c r="A500" t="s">
        <v>68</v>
      </c>
      <c r="B500" t="s">
        <v>70</v>
      </c>
      <c r="C500">
        <v>39</v>
      </c>
      <c r="D500" t="s">
        <v>103</v>
      </c>
      <c r="E500" t="s">
        <v>106</v>
      </c>
      <c r="F500" t="s">
        <v>105</v>
      </c>
      <c r="G500">
        <v>0</v>
      </c>
      <c r="H500">
        <v>2E+20</v>
      </c>
      <c r="I500">
        <v>0</v>
      </c>
      <c r="J500">
        <v>0</v>
      </c>
      <c r="K500">
        <v>0</v>
      </c>
      <c r="L500">
        <v>0</v>
      </c>
      <c r="M50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00" s="5" cm="1">
        <f t="array" ref="N500">MAX(IF((ProjectInfoTable[ProjectName]=ContinuousStatsTable[[#This Row],[ProjectName]]),(ProjectInfoTable[ProjectName]=ContinuousStatsTable[[#This Row],[ProjectName]])*ProjectInfoTable[NumberOfReplications]))</f>
        <v>50</v>
      </c>
      <c r="O500" s="5" cm="1">
        <f t="array" ref="O500">IFERROR(AVERAGE(IF((ContinuousStatsTable[GroupByKey]=ContinuousStatsTable[[#This Row],[GroupByKey]]),(ContinuousStatsTable[GroupByKey]=ContinuousStatsTable[[#This Row],[GroupByKey]])*ContinuousStatsTable[Average])),0)</f>
        <v>0</v>
      </c>
      <c r="P500" s="5" cm="1">
        <f t="array" ref="P500">IFERROR(_xlfn.STDEV.S(IF((ContinuousStatsTable[GroupByKey]=ContinuousStatsTable[[#This Row],[GroupByKey]]),(ContinuousStatsTable[GroupByKey]=ContinuousStatsTable[[#This Row],[GroupByKey]])*ContinuousStatsTable[Average])),0)</f>
        <v>0</v>
      </c>
      <c r="Q500" s="5" cm="1">
        <f t="array" ref="Q500">MAX(IF((ProjectInfoTable[ProjectName]=ContinuousStatsTable[[#This Row],[ProjectName]]),(ProjectInfoTable[ProjectName]=ContinuousStatsTable[[#This Row],[ProjectName]])*ProjectInfoTable[ConfidenceInterval]))</f>
        <v>0.95</v>
      </c>
      <c r="R5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0" s="5" cm="1">
        <f t="array" ref="S500">MIN(IF((ContinuousStatsTable[GroupByKey]=ContinuousStatsTable[[#This Row],[GroupByKey]]),(ContinuousStatsTable[GroupByKey]=ContinuousStatsTable[[#This Row],[GroupByKey]])*ContinuousStatsTable[Average]))</f>
        <v>0</v>
      </c>
      <c r="T500" s="5" cm="1">
        <f t="array" ref="T500">MAX(IF((ContinuousStatsTable[GroupByKey]=ContinuousStatsTable[[#This Row],[GroupByKey]]),(ContinuousStatsTable[GroupByKey]=ContinuousStatsTable[[#This Row],[GroupByKey]])*ContinuousStatsTable[Average]))</f>
        <v>0</v>
      </c>
      <c r="U500" s="5">
        <f>IF((ContinuousStatsTable[[#This Row],[RepsRequested]]&gt;1),ContinuousStatsTable[[#This Row],[HalfWidth]],ContinuousStatsTable[[#This Row],[BatchMeansHalfWidth]])</f>
        <v>0</v>
      </c>
    </row>
    <row r="501" spans="1:21" x14ac:dyDescent="0.25">
      <c r="A501" t="s">
        <v>68</v>
      </c>
      <c r="B501" t="s">
        <v>70</v>
      </c>
      <c r="C501">
        <v>39</v>
      </c>
      <c r="D501" t="s">
        <v>103</v>
      </c>
      <c r="E501" t="s">
        <v>107</v>
      </c>
      <c r="F501" t="s">
        <v>105</v>
      </c>
      <c r="G501">
        <v>1</v>
      </c>
      <c r="H501">
        <v>2E+20</v>
      </c>
      <c r="I501">
        <v>1</v>
      </c>
      <c r="J501">
        <v>1</v>
      </c>
      <c r="K501">
        <v>1</v>
      </c>
      <c r="L501">
        <v>0</v>
      </c>
      <c r="M50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01" s="5" cm="1">
        <f t="array" ref="N501">MAX(IF((ProjectInfoTable[ProjectName]=ContinuousStatsTable[[#This Row],[ProjectName]]),(ProjectInfoTable[ProjectName]=ContinuousStatsTable[[#This Row],[ProjectName]])*ProjectInfoTable[NumberOfReplications]))</f>
        <v>50</v>
      </c>
      <c r="O501" s="5" cm="1">
        <f t="array" ref="O501">IFERROR(AVERAGE(IF((ContinuousStatsTable[GroupByKey]=ContinuousStatsTable[[#This Row],[GroupByKey]]),(ContinuousStatsTable[GroupByKey]=ContinuousStatsTable[[#This Row],[GroupByKey]])*ContinuousStatsTable[Average])),0)</f>
        <v>1</v>
      </c>
      <c r="P501" s="5" cm="1">
        <f t="array" ref="P501">IFERROR(_xlfn.STDEV.S(IF((ContinuousStatsTable[GroupByKey]=ContinuousStatsTable[[#This Row],[GroupByKey]]),(ContinuousStatsTable[GroupByKey]=ContinuousStatsTable[[#This Row],[GroupByKey]])*ContinuousStatsTable[Average])),0)</f>
        <v>0</v>
      </c>
      <c r="Q501" s="5" cm="1">
        <f t="array" ref="Q501">MAX(IF((ProjectInfoTable[ProjectName]=ContinuousStatsTable[[#This Row],[ProjectName]]),(ProjectInfoTable[ProjectName]=ContinuousStatsTable[[#This Row],[ProjectName]])*ProjectInfoTable[ConfidenceInterval]))</f>
        <v>0.95</v>
      </c>
      <c r="R5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1" s="5" cm="1">
        <f t="array" ref="S501">MIN(IF((ContinuousStatsTable[GroupByKey]=ContinuousStatsTable[[#This Row],[GroupByKey]]),(ContinuousStatsTable[GroupByKey]=ContinuousStatsTable[[#This Row],[GroupByKey]])*ContinuousStatsTable[Average]))</f>
        <v>1</v>
      </c>
      <c r="T501" s="5" cm="1">
        <f t="array" ref="T501">MAX(IF((ContinuousStatsTable[GroupByKey]=ContinuousStatsTable[[#This Row],[GroupByKey]]),(ContinuousStatsTable[GroupByKey]=ContinuousStatsTable[[#This Row],[GroupByKey]])*ContinuousStatsTable[Average]))</f>
        <v>1</v>
      </c>
      <c r="U501" s="5">
        <f>IF((ContinuousStatsTable[[#This Row],[RepsRequested]]&gt;1),ContinuousStatsTable[[#This Row],[HalfWidth]],ContinuousStatsTable[[#This Row],[BatchMeansHalfWidth]])</f>
        <v>0</v>
      </c>
    </row>
    <row r="502" spans="1:21" x14ac:dyDescent="0.25">
      <c r="A502" t="s">
        <v>68</v>
      </c>
      <c r="B502" t="s">
        <v>70</v>
      </c>
      <c r="C502">
        <v>39</v>
      </c>
      <c r="D502" t="s">
        <v>108</v>
      </c>
      <c r="E502" t="s">
        <v>104</v>
      </c>
      <c r="F502" t="s">
        <v>105</v>
      </c>
      <c r="G502">
        <v>0.80175232921635797</v>
      </c>
      <c r="H502">
        <v>3.4413830062432302E-2</v>
      </c>
      <c r="I502">
        <v>0</v>
      </c>
      <c r="J502">
        <v>1</v>
      </c>
      <c r="K502">
        <v>1</v>
      </c>
      <c r="L502">
        <v>0</v>
      </c>
      <c r="M50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02" s="5" cm="1">
        <f t="array" ref="N502">MAX(IF((ProjectInfoTable[ProjectName]=ContinuousStatsTable[[#This Row],[ProjectName]]),(ProjectInfoTable[ProjectName]=ContinuousStatsTable[[#This Row],[ProjectName]])*ProjectInfoTable[NumberOfReplications]))</f>
        <v>50</v>
      </c>
      <c r="O502" s="5" cm="1">
        <f t="array" ref="O502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502" s="5" cm="1">
        <f t="array" ref="P502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502" s="5" cm="1">
        <f t="array" ref="Q502">MAX(IF((ProjectInfoTable[ProjectName]=ContinuousStatsTable[[#This Row],[ProjectName]]),(ProjectInfoTable[ProjectName]=ContinuousStatsTable[[#This Row],[ProjectName]])*ProjectInfoTable[ConfidenceInterval]))</f>
        <v>0.95</v>
      </c>
      <c r="R5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502" s="5" cm="1">
        <f t="array" ref="S502">MIN(IF((ContinuousStatsTable[GroupByKey]=ContinuousStatsTable[[#This Row],[GroupByKey]]),(ContinuousStatsTable[GroupByKey]=ContinuousStatsTable[[#This Row],[GroupByKey]])*ContinuousStatsTable[Average]))</f>
        <v>0.79765986915169196</v>
      </c>
      <c r="T502" s="5" cm="1">
        <f t="array" ref="T502">MAX(IF((ContinuousStatsTable[GroupByKey]=ContinuousStatsTable[[#This Row],[GroupByKey]]),(ContinuousStatsTable[GroupByKey]=ContinuousStatsTable[[#This Row],[GroupByKey]])*ContinuousStatsTable[Average]))</f>
        <v>0.86520865024807903</v>
      </c>
      <c r="U502" s="5">
        <f>IF((ContinuousStatsTable[[#This Row],[RepsRequested]]&gt;1),ContinuousStatsTable[[#This Row],[HalfWidth]],ContinuousStatsTable[[#This Row],[BatchMeansHalfWidth]])</f>
        <v>4.6132915210358458E-3</v>
      </c>
    </row>
    <row r="503" spans="1:21" x14ac:dyDescent="0.25">
      <c r="A503" t="s">
        <v>68</v>
      </c>
      <c r="B503" t="s">
        <v>70</v>
      </c>
      <c r="C503">
        <v>39</v>
      </c>
      <c r="D503" t="s">
        <v>108</v>
      </c>
      <c r="E503" t="s">
        <v>106</v>
      </c>
      <c r="F503" t="s">
        <v>105</v>
      </c>
      <c r="G503">
        <v>2.4052569876490799</v>
      </c>
      <c r="H503">
        <v>0.103241490187297</v>
      </c>
      <c r="I503">
        <v>0</v>
      </c>
      <c r="J503">
        <v>3</v>
      </c>
      <c r="K503">
        <v>3</v>
      </c>
      <c r="L503">
        <v>0</v>
      </c>
      <c r="M50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03" s="5" cm="1">
        <f t="array" ref="N503">MAX(IF((ProjectInfoTable[ProjectName]=ContinuousStatsTable[[#This Row],[ProjectName]]),(ProjectInfoTable[ProjectName]=ContinuousStatsTable[[#This Row],[ProjectName]])*ProjectInfoTable[NumberOfReplications]))</f>
        <v>50</v>
      </c>
      <c r="O503" s="5" cm="1">
        <f t="array" ref="O503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503" s="5" cm="1">
        <f t="array" ref="P503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503" s="5" cm="1">
        <f t="array" ref="Q503">MAX(IF((ProjectInfoTable[ProjectName]=ContinuousStatsTable[[#This Row],[ProjectName]]),(ProjectInfoTable[ProjectName]=ContinuousStatsTable[[#This Row],[ProjectName]])*ProjectInfoTable[ConfidenceInterval]))</f>
        <v>0.95</v>
      </c>
      <c r="R5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503" s="5" cm="1">
        <f t="array" ref="S503">MIN(IF((ContinuousStatsTable[GroupByKey]=ContinuousStatsTable[[#This Row],[GroupByKey]]),(ContinuousStatsTable[GroupByKey]=ContinuousStatsTable[[#This Row],[GroupByKey]])*ContinuousStatsTable[Average]))</f>
        <v>2.39297960745508</v>
      </c>
      <c r="T503" s="5" cm="1">
        <f t="array" ref="T503">MAX(IF((ContinuousStatsTable[GroupByKey]=ContinuousStatsTable[[#This Row],[GroupByKey]]),(ContinuousStatsTable[GroupByKey]=ContinuousStatsTable[[#This Row],[GroupByKey]])*ContinuousStatsTable[Average]))</f>
        <v>2.5956259507442399</v>
      </c>
      <c r="U503" s="5">
        <f>IF((ContinuousStatsTable[[#This Row],[RepsRequested]]&gt;1),ContinuousStatsTable[[#This Row],[HalfWidth]],ContinuousStatsTable[[#This Row],[BatchMeansHalfWidth]])</f>
        <v>1.3839874563107367E-2</v>
      </c>
    </row>
    <row r="504" spans="1:21" x14ac:dyDescent="0.25">
      <c r="A504" t="s">
        <v>68</v>
      </c>
      <c r="B504" t="s">
        <v>70</v>
      </c>
      <c r="C504">
        <v>39</v>
      </c>
      <c r="D504" t="s">
        <v>108</v>
      </c>
      <c r="E504" t="s">
        <v>107</v>
      </c>
      <c r="F504" t="s">
        <v>105</v>
      </c>
      <c r="G504">
        <v>3</v>
      </c>
      <c r="H504">
        <v>2E+20</v>
      </c>
      <c r="I504">
        <v>3</v>
      </c>
      <c r="J504">
        <v>3</v>
      </c>
      <c r="K504">
        <v>3</v>
      </c>
      <c r="L504">
        <v>0</v>
      </c>
      <c r="M50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04" s="5" cm="1">
        <f t="array" ref="N504">MAX(IF((ProjectInfoTable[ProjectName]=ContinuousStatsTable[[#This Row],[ProjectName]]),(ProjectInfoTable[ProjectName]=ContinuousStatsTable[[#This Row],[ProjectName]])*ProjectInfoTable[NumberOfReplications]))</f>
        <v>50</v>
      </c>
      <c r="O504" s="5" cm="1">
        <f t="array" ref="O504">IFERROR(AVERAGE(IF((ContinuousStatsTable[GroupByKey]=ContinuousStatsTable[[#This Row],[GroupByKey]]),(ContinuousStatsTable[GroupByKey]=ContinuousStatsTable[[#This Row],[GroupByKey]])*ContinuousStatsTable[Average])),0)</f>
        <v>3</v>
      </c>
      <c r="P504" s="5" cm="1">
        <f t="array" ref="P504">IFERROR(_xlfn.STDEV.S(IF((ContinuousStatsTable[GroupByKey]=ContinuousStatsTable[[#This Row],[GroupByKey]]),(ContinuousStatsTable[GroupByKey]=ContinuousStatsTable[[#This Row],[GroupByKey]])*ContinuousStatsTable[Average])),0)</f>
        <v>0</v>
      </c>
      <c r="Q504" s="5" cm="1">
        <f t="array" ref="Q504">MAX(IF((ProjectInfoTable[ProjectName]=ContinuousStatsTable[[#This Row],[ProjectName]]),(ProjectInfoTable[ProjectName]=ContinuousStatsTable[[#This Row],[ProjectName]])*ProjectInfoTable[ConfidenceInterval]))</f>
        <v>0.95</v>
      </c>
      <c r="R5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4" s="5" cm="1">
        <f t="array" ref="S504">MIN(IF((ContinuousStatsTable[GroupByKey]=ContinuousStatsTable[[#This Row],[GroupByKey]]),(ContinuousStatsTable[GroupByKey]=ContinuousStatsTable[[#This Row],[GroupByKey]])*ContinuousStatsTable[Average]))</f>
        <v>3</v>
      </c>
      <c r="T504" s="5" cm="1">
        <f t="array" ref="T504">MAX(IF((ContinuousStatsTable[GroupByKey]=ContinuousStatsTable[[#This Row],[GroupByKey]]),(ContinuousStatsTable[GroupByKey]=ContinuousStatsTable[[#This Row],[GroupByKey]])*ContinuousStatsTable[Average]))</f>
        <v>3</v>
      </c>
      <c r="U504" s="5">
        <f>IF((ContinuousStatsTable[[#This Row],[RepsRequested]]&gt;1),ContinuousStatsTable[[#This Row],[HalfWidth]],ContinuousStatsTable[[#This Row],[BatchMeansHalfWidth]])</f>
        <v>0</v>
      </c>
    </row>
    <row r="505" spans="1:21" x14ac:dyDescent="0.25">
      <c r="A505" t="s">
        <v>68</v>
      </c>
      <c r="B505" t="s">
        <v>70</v>
      </c>
      <c r="C505">
        <v>39</v>
      </c>
      <c r="D505" t="s">
        <v>100</v>
      </c>
      <c r="E505" t="s">
        <v>101</v>
      </c>
      <c r="F505" t="s">
        <v>81</v>
      </c>
      <c r="G505">
        <v>0.124727931237479</v>
      </c>
      <c r="H505">
        <v>2E+20</v>
      </c>
      <c r="I505">
        <v>0</v>
      </c>
      <c r="J505">
        <v>2</v>
      </c>
      <c r="K505">
        <v>0</v>
      </c>
      <c r="L505">
        <v>0</v>
      </c>
      <c r="M505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05" s="5" cm="1">
        <f t="array" ref="N505">MAX(IF((ProjectInfoTable[ProjectName]=ContinuousStatsTable[[#This Row],[ProjectName]]),(ProjectInfoTable[ProjectName]=ContinuousStatsTable[[#This Row],[ProjectName]])*ProjectInfoTable[NumberOfReplications]))</f>
        <v>50</v>
      </c>
      <c r="O505" s="5" cm="1">
        <f t="array" ref="O505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505" s="5" cm="1">
        <f t="array" ref="P505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505" s="5" cm="1">
        <f t="array" ref="Q505">MAX(IF((ProjectInfoTable[ProjectName]=ContinuousStatsTable[[#This Row],[ProjectName]]),(ProjectInfoTable[ProjectName]=ContinuousStatsTable[[#This Row],[ProjectName]])*ProjectInfoTable[ConfidenceInterval]))</f>
        <v>0.95</v>
      </c>
      <c r="R5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505" s="5" cm="1">
        <f t="array" ref="S505">MIN(IF((ContinuousStatsTable[GroupByKey]=ContinuousStatsTable[[#This Row],[GroupByKey]]),(ContinuousStatsTable[GroupByKey]=ContinuousStatsTable[[#This Row],[GroupByKey]])*ContinuousStatsTable[Average]))</f>
        <v>9.9137644846310199E-2</v>
      </c>
      <c r="T505" s="5" cm="1">
        <f t="array" ref="T505">MAX(IF((ContinuousStatsTable[GroupByKey]=ContinuousStatsTable[[#This Row],[GroupByKey]]),(ContinuousStatsTable[GroupByKey]=ContinuousStatsTable[[#This Row],[GroupByKey]])*ContinuousStatsTable[Average]))</f>
        <v>0.36895369110857401</v>
      </c>
      <c r="U505" s="5">
        <f>IF((ContinuousStatsTable[[#This Row],[RepsRequested]]&gt;1),ContinuousStatsTable[[#This Row],[HalfWidth]],ContinuousStatsTable[[#This Row],[BatchMeansHalfWidth]])</f>
        <v>1.3334817194682118E-2</v>
      </c>
    </row>
    <row r="506" spans="1:21" x14ac:dyDescent="0.25">
      <c r="A506" t="s">
        <v>68</v>
      </c>
      <c r="B506" t="s">
        <v>70</v>
      </c>
      <c r="C506">
        <v>39</v>
      </c>
      <c r="D506" t="s">
        <v>109</v>
      </c>
      <c r="E506" t="s">
        <v>104</v>
      </c>
      <c r="F506" t="s">
        <v>105</v>
      </c>
      <c r="G506">
        <v>0.75851177667720804</v>
      </c>
      <c r="H506">
        <v>3.9737199527145897E-2</v>
      </c>
      <c r="I506">
        <v>0</v>
      </c>
      <c r="J506">
        <v>1</v>
      </c>
      <c r="K506">
        <v>1</v>
      </c>
      <c r="L506">
        <v>0</v>
      </c>
      <c r="M506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06" s="5" cm="1">
        <f t="array" ref="N506">MAX(IF((ProjectInfoTable[ProjectName]=ContinuousStatsTable[[#This Row],[ProjectName]]),(ProjectInfoTable[ProjectName]=ContinuousStatsTable[[#This Row],[ProjectName]])*ProjectInfoTable[NumberOfReplications]))</f>
        <v>50</v>
      </c>
      <c r="O506" s="5" cm="1">
        <f t="array" ref="O506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506" s="5" cm="1">
        <f t="array" ref="P506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506" s="5" cm="1">
        <f t="array" ref="Q506">MAX(IF((ProjectInfoTable[ProjectName]=ContinuousStatsTable[[#This Row],[ProjectName]]),(ProjectInfoTable[ProjectName]=ContinuousStatsTable[[#This Row],[ProjectName]])*ProjectInfoTable[ConfidenceInterval]))</f>
        <v>0.95</v>
      </c>
      <c r="R5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506" s="5" cm="1">
        <f t="array" ref="S506">MIN(IF((ContinuousStatsTable[GroupByKey]=ContinuousStatsTable[[#This Row],[GroupByKey]]),(ContinuousStatsTable[GroupByKey]=ContinuousStatsTable[[#This Row],[GroupByKey]])*ContinuousStatsTable[Average]))</f>
        <v>0.75076558501961799</v>
      </c>
      <c r="T506" s="5" cm="1">
        <f t="array" ref="T506">MAX(IF((ContinuousStatsTable[GroupByKey]=ContinuousStatsTable[[#This Row],[GroupByKey]]),(ContinuousStatsTable[GroupByKey]=ContinuousStatsTable[[#This Row],[GroupByKey]])*ContinuousStatsTable[Average]))</f>
        <v>0.80927528725051701</v>
      </c>
      <c r="U506" s="5">
        <f>IF((ContinuousStatsTable[[#This Row],[RepsRequested]]&gt;1),ContinuousStatsTable[[#This Row],[HalfWidth]],ContinuousStatsTable[[#This Row],[BatchMeansHalfWidth]])</f>
        <v>4.4075088480020263E-3</v>
      </c>
    </row>
    <row r="507" spans="1:21" x14ac:dyDescent="0.25">
      <c r="A507" t="s">
        <v>68</v>
      </c>
      <c r="B507" t="s">
        <v>70</v>
      </c>
      <c r="C507">
        <v>39</v>
      </c>
      <c r="D507" t="s">
        <v>109</v>
      </c>
      <c r="E507" t="s">
        <v>106</v>
      </c>
      <c r="F507" t="s">
        <v>105</v>
      </c>
      <c r="G507">
        <v>1.5170235533544201</v>
      </c>
      <c r="H507">
        <v>7.9474399054291794E-2</v>
      </c>
      <c r="I507">
        <v>0</v>
      </c>
      <c r="J507">
        <v>2</v>
      </c>
      <c r="K507">
        <v>2</v>
      </c>
      <c r="L507">
        <v>0</v>
      </c>
      <c r="M507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07" s="5" cm="1">
        <f t="array" ref="N507">MAX(IF((ProjectInfoTable[ProjectName]=ContinuousStatsTable[[#This Row],[ProjectName]]),(ProjectInfoTable[ProjectName]=ContinuousStatsTable[[#This Row],[ProjectName]])*ProjectInfoTable[NumberOfReplications]))</f>
        <v>50</v>
      </c>
      <c r="O507" s="5" cm="1">
        <f t="array" ref="O507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507" s="5" cm="1">
        <f t="array" ref="P507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507" s="5" cm="1">
        <f t="array" ref="Q507">MAX(IF((ProjectInfoTable[ProjectName]=ContinuousStatsTable[[#This Row],[ProjectName]]),(ProjectInfoTable[ProjectName]=ContinuousStatsTable[[#This Row],[ProjectName]])*ProjectInfoTable[ConfidenceInterval]))</f>
        <v>0.95</v>
      </c>
      <c r="R5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507" s="5" cm="1">
        <f t="array" ref="S507">MIN(IF((ContinuousStatsTable[GroupByKey]=ContinuousStatsTable[[#This Row],[GroupByKey]]),(ContinuousStatsTable[GroupByKey]=ContinuousStatsTable[[#This Row],[GroupByKey]])*ContinuousStatsTable[Average]))</f>
        <v>1.50153117003924</v>
      </c>
      <c r="T507" s="5" cm="1">
        <f t="array" ref="T507">MAX(IF((ContinuousStatsTable[GroupByKey]=ContinuousStatsTable[[#This Row],[GroupByKey]]),(ContinuousStatsTable[GroupByKey]=ContinuousStatsTable[[#This Row],[GroupByKey]])*ContinuousStatsTable[Average]))</f>
        <v>1.61855057450103</v>
      </c>
      <c r="U507" s="5">
        <f>IF((ContinuousStatsTable[[#This Row],[RepsRequested]]&gt;1),ContinuousStatsTable[[#This Row],[HalfWidth]],ContinuousStatsTable[[#This Row],[BatchMeansHalfWidth]])</f>
        <v>8.8150176960040336E-3</v>
      </c>
    </row>
    <row r="508" spans="1:21" x14ac:dyDescent="0.25">
      <c r="A508" t="s">
        <v>68</v>
      </c>
      <c r="B508" t="s">
        <v>70</v>
      </c>
      <c r="C508">
        <v>39</v>
      </c>
      <c r="D508" t="s">
        <v>109</v>
      </c>
      <c r="E508" t="s">
        <v>107</v>
      </c>
      <c r="F508" t="s">
        <v>105</v>
      </c>
      <c r="G508">
        <v>2</v>
      </c>
      <c r="H508">
        <v>2E+20</v>
      </c>
      <c r="I508">
        <v>2</v>
      </c>
      <c r="J508">
        <v>2</v>
      </c>
      <c r="K508">
        <v>2</v>
      </c>
      <c r="L508">
        <v>0</v>
      </c>
      <c r="M508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08" s="5" cm="1">
        <f t="array" ref="N508">MAX(IF((ProjectInfoTable[ProjectName]=ContinuousStatsTable[[#This Row],[ProjectName]]),(ProjectInfoTable[ProjectName]=ContinuousStatsTable[[#This Row],[ProjectName]])*ProjectInfoTable[NumberOfReplications]))</f>
        <v>50</v>
      </c>
      <c r="O508" s="5" cm="1">
        <f t="array" ref="O508">IFERROR(AVERAGE(IF((ContinuousStatsTable[GroupByKey]=ContinuousStatsTable[[#This Row],[GroupByKey]]),(ContinuousStatsTable[GroupByKey]=ContinuousStatsTable[[#This Row],[GroupByKey]])*ContinuousStatsTable[Average])),0)</f>
        <v>2</v>
      </c>
      <c r="P508" s="5" cm="1">
        <f t="array" ref="P508">IFERROR(_xlfn.STDEV.S(IF((ContinuousStatsTable[GroupByKey]=ContinuousStatsTable[[#This Row],[GroupByKey]]),(ContinuousStatsTable[GroupByKey]=ContinuousStatsTable[[#This Row],[GroupByKey]])*ContinuousStatsTable[Average])),0)</f>
        <v>0</v>
      </c>
      <c r="Q508" s="5" cm="1">
        <f t="array" ref="Q508">MAX(IF((ProjectInfoTable[ProjectName]=ContinuousStatsTable[[#This Row],[ProjectName]]),(ProjectInfoTable[ProjectName]=ContinuousStatsTable[[#This Row],[ProjectName]])*ProjectInfoTable[ConfidenceInterval]))</f>
        <v>0.95</v>
      </c>
      <c r="R5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8" s="5" cm="1">
        <f t="array" ref="S508">MIN(IF((ContinuousStatsTable[GroupByKey]=ContinuousStatsTable[[#This Row],[GroupByKey]]),(ContinuousStatsTable[GroupByKey]=ContinuousStatsTable[[#This Row],[GroupByKey]])*ContinuousStatsTable[Average]))</f>
        <v>2</v>
      </c>
      <c r="T508" s="5" cm="1">
        <f t="array" ref="T508">MAX(IF((ContinuousStatsTable[GroupByKey]=ContinuousStatsTable[[#This Row],[GroupByKey]]),(ContinuousStatsTable[GroupByKey]=ContinuousStatsTable[[#This Row],[GroupByKey]])*ContinuousStatsTable[Average]))</f>
        <v>2</v>
      </c>
      <c r="U508" s="5">
        <f>IF((ContinuousStatsTable[[#This Row],[RepsRequested]]&gt;1),ContinuousStatsTable[[#This Row],[HalfWidth]],ContinuousStatsTable[[#This Row],[BatchMeansHalfWidth]])</f>
        <v>0</v>
      </c>
    </row>
    <row r="509" spans="1:21" x14ac:dyDescent="0.25">
      <c r="A509" t="s">
        <v>68</v>
      </c>
      <c r="B509" t="s">
        <v>70</v>
      </c>
      <c r="C509">
        <v>40</v>
      </c>
      <c r="D509" t="s">
        <v>79</v>
      </c>
      <c r="E509" t="s">
        <v>101</v>
      </c>
      <c r="F509" t="s">
        <v>81</v>
      </c>
      <c r="G509">
        <v>4.6489722088842401E-3</v>
      </c>
      <c r="H509">
        <v>2E+20</v>
      </c>
      <c r="I509">
        <v>0</v>
      </c>
      <c r="J509">
        <v>1</v>
      </c>
      <c r="K509">
        <v>0</v>
      </c>
      <c r="L509">
        <v>0</v>
      </c>
      <c r="M509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09" s="5" cm="1">
        <f t="array" ref="N509">MAX(IF((ProjectInfoTable[ProjectName]=ContinuousStatsTable[[#This Row],[ProjectName]]),(ProjectInfoTable[ProjectName]=ContinuousStatsTable[[#This Row],[ProjectName]])*ProjectInfoTable[NumberOfReplications]))</f>
        <v>50</v>
      </c>
      <c r="O509" s="5" cm="1">
        <f t="array" ref="O509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509" s="5" cm="1">
        <f t="array" ref="P509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509" s="5" cm="1">
        <f t="array" ref="Q509">MAX(IF((ProjectInfoTable[ProjectName]=ContinuousStatsTable[[#This Row],[ProjectName]]),(ProjectInfoTable[ProjectName]=ContinuousStatsTable[[#This Row],[ProjectName]])*ProjectInfoTable[ConfidenceInterval]))</f>
        <v>0.95</v>
      </c>
      <c r="R5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509" s="5" cm="1">
        <f t="array" ref="S509">MIN(IF((ContinuousStatsTable[GroupByKey]=ContinuousStatsTable[[#This Row],[GroupByKey]]),(ContinuousStatsTable[GroupByKey]=ContinuousStatsTable[[#This Row],[GroupByKey]])*ContinuousStatsTable[Average]))</f>
        <v>1.4504144806982299E-4</v>
      </c>
      <c r="T509" s="5" cm="1">
        <f t="array" ref="T509">MAX(IF((ContinuousStatsTable[GroupByKey]=ContinuousStatsTable[[#This Row],[GroupByKey]]),(ContinuousStatsTable[GroupByKey]=ContinuousStatsTable[[#This Row],[GroupByKey]])*ContinuousStatsTable[Average]))</f>
        <v>2.1326113129299901E-2</v>
      </c>
      <c r="U509" s="5">
        <f>IF((ContinuousStatsTable[[#This Row],[RepsRequested]]&gt;1),ContinuousStatsTable[[#This Row],[HalfWidth]],ContinuousStatsTable[[#This Row],[BatchMeansHalfWidth]])</f>
        <v>1.2980086891140777E-3</v>
      </c>
    </row>
    <row r="510" spans="1:21" x14ac:dyDescent="0.25">
      <c r="A510" t="s">
        <v>68</v>
      </c>
      <c r="B510" t="s">
        <v>70</v>
      </c>
      <c r="C510">
        <v>40</v>
      </c>
      <c r="D510" t="s">
        <v>84</v>
      </c>
      <c r="E510" t="s">
        <v>101</v>
      </c>
      <c r="F510" t="s">
        <v>81</v>
      </c>
      <c r="G510">
        <v>7.65197451328717E-2</v>
      </c>
      <c r="H510">
        <v>2E+20</v>
      </c>
      <c r="I510">
        <v>0</v>
      </c>
      <c r="J510">
        <v>2</v>
      </c>
      <c r="K510">
        <v>0</v>
      </c>
      <c r="L510">
        <v>0</v>
      </c>
      <c r="M510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10" s="5" cm="1">
        <f t="array" ref="N510">MAX(IF((ProjectInfoTable[ProjectName]=ContinuousStatsTable[[#This Row],[ProjectName]]),(ProjectInfoTable[ProjectName]=ContinuousStatsTable[[#This Row],[ProjectName]])*ProjectInfoTable[NumberOfReplications]))</f>
        <v>50</v>
      </c>
      <c r="O510" s="5" cm="1">
        <f t="array" ref="O510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510" s="5" cm="1">
        <f t="array" ref="P510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510" s="5" cm="1">
        <f t="array" ref="Q510">MAX(IF((ProjectInfoTable[ProjectName]=ContinuousStatsTable[[#This Row],[ProjectName]]),(ProjectInfoTable[ProjectName]=ContinuousStatsTable[[#This Row],[ProjectName]])*ProjectInfoTable[ConfidenceInterval]))</f>
        <v>0.95</v>
      </c>
      <c r="R5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510" s="5" cm="1">
        <f t="array" ref="S510">MIN(IF((ContinuousStatsTable[GroupByKey]=ContinuousStatsTable[[#This Row],[GroupByKey]]),(ContinuousStatsTable[GroupByKey]=ContinuousStatsTable[[#This Row],[GroupByKey]])*ContinuousStatsTable[Average]))</f>
        <v>2.9159454357356899E-2</v>
      </c>
      <c r="T510" s="5" cm="1">
        <f t="array" ref="T510">MAX(IF((ContinuousStatsTable[GroupByKey]=ContinuousStatsTable[[#This Row],[GroupByKey]]),(ContinuousStatsTable[GroupByKey]=ContinuousStatsTable[[#This Row],[GroupByKey]])*ContinuousStatsTable[Average]))</f>
        <v>0.14757504287835599</v>
      </c>
      <c r="U510" s="5">
        <f>IF((ContinuousStatsTable[[#This Row],[RepsRequested]]&gt;1),ContinuousStatsTable[[#This Row],[HalfWidth]],ContinuousStatsTable[[#This Row],[BatchMeansHalfWidth]])</f>
        <v>7.2842344795549423E-3</v>
      </c>
    </row>
    <row r="511" spans="1:21" x14ac:dyDescent="0.25">
      <c r="A511" t="s">
        <v>68</v>
      </c>
      <c r="B511" t="s">
        <v>70</v>
      </c>
      <c r="C511">
        <v>40</v>
      </c>
      <c r="D511" t="s">
        <v>85</v>
      </c>
      <c r="E511" t="s">
        <v>102</v>
      </c>
      <c r="F511" t="s">
        <v>87</v>
      </c>
      <c r="G511">
        <v>2.7693620925631501</v>
      </c>
      <c r="H511">
        <v>0.154619211834266</v>
      </c>
      <c r="I511">
        <v>0</v>
      </c>
      <c r="J511">
        <v>6</v>
      </c>
      <c r="K511">
        <v>2</v>
      </c>
      <c r="L511">
        <v>0</v>
      </c>
      <c r="M511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11" s="5" cm="1">
        <f t="array" ref="N511">MAX(IF((ProjectInfoTable[ProjectName]=ContinuousStatsTable[[#This Row],[ProjectName]]),(ProjectInfoTable[ProjectName]=ContinuousStatsTable[[#This Row],[ProjectName]])*ProjectInfoTable[NumberOfReplications]))</f>
        <v>50</v>
      </c>
      <c r="O511" s="5" cm="1">
        <f t="array" ref="O511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511" s="5" cm="1">
        <f t="array" ref="P511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511" s="5" cm="1">
        <f t="array" ref="Q511">MAX(IF((ProjectInfoTable[ProjectName]=ContinuousStatsTable[[#This Row],[ProjectName]]),(ProjectInfoTable[ProjectName]=ContinuousStatsTable[[#This Row],[ProjectName]])*ProjectInfoTable[ConfidenceInterval]))</f>
        <v>0.95</v>
      </c>
      <c r="R5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511" s="5" cm="1">
        <f t="array" ref="S511">MIN(IF((ContinuousStatsTable[GroupByKey]=ContinuousStatsTable[[#This Row],[GroupByKey]]),(ContinuousStatsTable[GroupByKey]=ContinuousStatsTable[[#This Row],[GroupByKey]])*ContinuousStatsTable[Average]))</f>
        <v>2.5364145931977098</v>
      </c>
      <c r="T511" s="5" cm="1">
        <f t="array" ref="T511">MAX(IF((ContinuousStatsTable[GroupByKey]=ContinuousStatsTable[[#This Row],[GroupByKey]]),(ContinuousStatsTable[GroupByKey]=ContinuousStatsTable[[#This Row],[GroupByKey]])*ContinuousStatsTable[Average]))</f>
        <v>3.0583425338020498</v>
      </c>
      <c r="U511" s="5">
        <f>IF((ContinuousStatsTable[[#This Row],[RepsRequested]]&gt;1),ContinuousStatsTable[[#This Row],[HalfWidth]],ContinuousStatsTable[[#This Row],[BatchMeansHalfWidth]])</f>
        <v>3.1226073401865992E-2</v>
      </c>
    </row>
    <row r="512" spans="1:21" x14ac:dyDescent="0.25">
      <c r="A512" t="s">
        <v>68</v>
      </c>
      <c r="B512" t="s">
        <v>70</v>
      </c>
      <c r="C512">
        <v>40</v>
      </c>
      <c r="D512" t="s">
        <v>103</v>
      </c>
      <c r="E512" t="s">
        <v>104</v>
      </c>
      <c r="F512" t="s">
        <v>105</v>
      </c>
      <c r="G512">
        <v>0</v>
      </c>
      <c r="H512">
        <v>2E+20</v>
      </c>
      <c r="I512">
        <v>0</v>
      </c>
      <c r="J512">
        <v>0</v>
      </c>
      <c r="K512">
        <v>0</v>
      </c>
      <c r="L512">
        <v>0</v>
      </c>
      <c r="M512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12" s="5" cm="1">
        <f t="array" ref="N512">MAX(IF((ProjectInfoTable[ProjectName]=ContinuousStatsTable[[#This Row],[ProjectName]]),(ProjectInfoTable[ProjectName]=ContinuousStatsTable[[#This Row],[ProjectName]])*ProjectInfoTable[NumberOfReplications]))</f>
        <v>50</v>
      </c>
      <c r="O512" s="5" cm="1">
        <f t="array" ref="O512">IFERROR(AVERAGE(IF((ContinuousStatsTable[GroupByKey]=ContinuousStatsTable[[#This Row],[GroupByKey]]),(ContinuousStatsTable[GroupByKey]=ContinuousStatsTable[[#This Row],[GroupByKey]])*ContinuousStatsTable[Average])),0)</f>
        <v>0</v>
      </c>
      <c r="P512" s="5" cm="1">
        <f t="array" ref="P512">IFERROR(_xlfn.STDEV.S(IF((ContinuousStatsTable[GroupByKey]=ContinuousStatsTable[[#This Row],[GroupByKey]]),(ContinuousStatsTable[GroupByKey]=ContinuousStatsTable[[#This Row],[GroupByKey]])*ContinuousStatsTable[Average])),0)</f>
        <v>0</v>
      </c>
      <c r="Q512" s="5" cm="1">
        <f t="array" ref="Q512">MAX(IF((ProjectInfoTable[ProjectName]=ContinuousStatsTable[[#This Row],[ProjectName]]),(ProjectInfoTable[ProjectName]=ContinuousStatsTable[[#This Row],[ProjectName]])*ProjectInfoTable[ConfidenceInterval]))</f>
        <v>0.95</v>
      </c>
      <c r="R5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2" s="5" cm="1">
        <f t="array" ref="S512">MIN(IF((ContinuousStatsTable[GroupByKey]=ContinuousStatsTable[[#This Row],[GroupByKey]]),(ContinuousStatsTable[GroupByKey]=ContinuousStatsTable[[#This Row],[GroupByKey]])*ContinuousStatsTable[Average]))</f>
        <v>0</v>
      </c>
      <c r="T512" s="5" cm="1">
        <f t="array" ref="T512">MAX(IF((ContinuousStatsTable[GroupByKey]=ContinuousStatsTable[[#This Row],[GroupByKey]]),(ContinuousStatsTable[GroupByKey]=ContinuousStatsTable[[#This Row],[GroupByKey]])*ContinuousStatsTable[Average]))</f>
        <v>0</v>
      </c>
      <c r="U512" s="5">
        <f>IF((ContinuousStatsTable[[#This Row],[RepsRequested]]&gt;1),ContinuousStatsTable[[#This Row],[HalfWidth]],ContinuousStatsTable[[#This Row],[BatchMeansHalfWidth]])</f>
        <v>0</v>
      </c>
    </row>
    <row r="513" spans="1:21" x14ac:dyDescent="0.25">
      <c r="A513" t="s">
        <v>68</v>
      </c>
      <c r="B513" t="s">
        <v>70</v>
      </c>
      <c r="C513">
        <v>40</v>
      </c>
      <c r="D513" t="s">
        <v>103</v>
      </c>
      <c r="E513" t="s">
        <v>106</v>
      </c>
      <c r="F513" t="s">
        <v>105</v>
      </c>
      <c r="G513">
        <v>0</v>
      </c>
      <c r="H513">
        <v>2E+20</v>
      </c>
      <c r="I513">
        <v>0</v>
      </c>
      <c r="J513">
        <v>0</v>
      </c>
      <c r="K513">
        <v>0</v>
      </c>
      <c r="L513">
        <v>0</v>
      </c>
      <c r="M51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13" s="5" cm="1">
        <f t="array" ref="N513">MAX(IF((ProjectInfoTable[ProjectName]=ContinuousStatsTable[[#This Row],[ProjectName]]),(ProjectInfoTable[ProjectName]=ContinuousStatsTable[[#This Row],[ProjectName]])*ProjectInfoTable[NumberOfReplications]))</f>
        <v>50</v>
      </c>
      <c r="O513" s="5" cm="1">
        <f t="array" ref="O513">IFERROR(AVERAGE(IF((ContinuousStatsTable[GroupByKey]=ContinuousStatsTable[[#This Row],[GroupByKey]]),(ContinuousStatsTable[GroupByKey]=ContinuousStatsTable[[#This Row],[GroupByKey]])*ContinuousStatsTable[Average])),0)</f>
        <v>0</v>
      </c>
      <c r="P513" s="5" cm="1">
        <f t="array" ref="P513">IFERROR(_xlfn.STDEV.S(IF((ContinuousStatsTable[GroupByKey]=ContinuousStatsTable[[#This Row],[GroupByKey]]),(ContinuousStatsTable[GroupByKey]=ContinuousStatsTable[[#This Row],[GroupByKey]])*ContinuousStatsTable[Average])),0)</f>
        <v>0</v>
      </c>
      <c r="Q513" s="5" cm="1">
        <f t="array" ref="Q513">MAX(IF((ProjectInfoTable[ProjectName]=ContinuousStatsTable[[#This Row],[ProjectName]]),(ProjectInfoTable[ProjectName]=ContinuousStatsTable[[#This Row],[ProjectName]])*ProjectInfoTable[ConfidenceInterval]))</f>
        <v>0.95</v>
      </c>
      <c r="R5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3" s="5" cm="1">
        <f t="array" ref="S513">MIN(IF((ContinuousStatsTable[GroupByKey]=ContinuousStatsTable[[#This Row],[GroupByKey]]),(ContinuousStatsTable[GroupByKey]=ContinuousStatsTable[[#This Row],[GroupByKey]])*ContinuousStatsTable[Average]))</f>
        <v>0</v>
      </c>
      <c r="T513" s="5" cm="1">
        <f t="array" ref="T513">MAX(IF((ContinuousStatsTable[GroupByKey]=ContinuousStatsTable[[#This Row],[GroupByKey]]),(ContinuousStatsTable[GroupByKey]=ContinuousStatsTable[[#This Row],[GroupByKey]])*ContinuousStatsTable[Average]))</f>
        <v>0</v>
      </c>
      <c r="U513" s="5">
        <f>IF((ContinuousStatsTable[[#This Row],[RepsRequested]]&gt;1),ContinuousStatsTable[[#This Row],[HalfWidth]],ContinuousStatsTable[[#This Row],[BatchMeansHalfWidth]])</f>
        <v>0</v>
      </c>
    </row>
    <row r="514" spans="1:21" x14ac:dyDescent="0.25">
      <c r="A514" t="s">
        <v>68</v>
      </c>
      <c r="B514" t="s">
        <v>70</v>
      </c>
      <c r="C514">
        <v>40</v>
      </c>
      <c r="D514" t="s">
        <v>103</v>
      </c>
      <c r="E514" t="s">
        <v>107</v>
      </c>
      <c r="F514" t="s">
        <v>105</v>
      </c>
      <c r="G514">
        <v>1</v>
      </c>
      <c r="H514">
        <v>2E+20</v>
      </c>
      <c r="I514">
        <v>1</v>
      </c>
      <c r="J514">
        <v>1</v>
      </c>
      <c r="K514">
        <v>1</v>
      </c>
      <c r="L514">
        <v>0</v>
      </c>
      <c r="M51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14" s="5" cm="1">
        <f t="array" ref="N514">MAX(IF((ProjectInfoTable[ProjectName]=ContinuousStatsTable[[#This Row],[ProjectName]]),(ProjectInfoTable[ProjectName]=ContinuousStatsTable[[#This Row],[ProjectName]])*ProjectInfoTable[NumberOfReplications]))</f>
        <v>50</v>
      </c>
      <c r="O514" s="5" cm="1">
        <f t="array" ref="O514">IFERROR(AVERAGE(IF((ContinuousStatsTable[GroupByKey]=ContinuousStatsTable[[#This Row],[GroupByKey]]),(ContinuousStatsTable[GroupByKey]=ContinuousStatsTable[[#This Row],[GroupByKey]])*ContinuousStatsTable[Average])),0)</f>
        <v>1</v>
      </c>
      <c r="P514" s="5" cm="1">
        <f t="array" ref="P514">IFERROR(_xlfn.STDEV.S(IF((ContinuousStatsTable[GroupByKey]=ContinuousStatsTable[[#This Row],[GroupByKey]]),(ContinuousStatsTable[GroupByKey]=ContinuousStatsTable[[#This Row],[GroupByKey]])*ContinuousStatsTable[Average])),0)</f>
        <v>0</v>
      </c>
      <c r="Q514" s="5" cm="1">
        <f t="array" ref="Q514">MAX(IF((ProjectInfoTable[ProjectName]=ContinuousStatsTable[[#This Row],[ProjectName]]),(ProjectInfoTable[ProjectName]=ContinuousStatsTable[[#This Row],[ProjectName]])*ProjectInfoTable[ConfidenceInterval]))</f>
        <v>0.95</v>
      </c>
      <c r="R5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4" s="5" cm="1">
        <f t="array" ref="S514">MIN(IF((ContinuousStatsTable[GroupByKey]=ContinuousStatsTable[[#This Row],[GroupByKey]]),(ContinuousStatsTable[GroupByKey]=ContinuousStatsTable[[#This Row],[GroupByKey]])*ContinuousStatsTable[Average]))</f>
        <v>1</v>
      </c>
      <c r="T514" s="5" cm="1">
        <f t="array" ref="T514">MAX(IF((ContinuousStatsTable[GroupByKey]=ContinuousStatsTable[[#This Row],[GroupByKey]]),(ContinuousStatsTable[GroupByKey]=ContinuousStatsTable[[#This Row],[GroupByKey]])*ContinuousStatsTable[Average]))</f>
        <v>1</v>
      </c>
      <c r="U514" s="5">
        <f>IF((ContinuousStatsTable[[#This Row],[RepsRequested]]&gt;1),ContinuousStatsTable[[#This Row],[HalfWidth]],ContinuousStatsTable[[#This Row],[BatchMeansHalfWidth]])</f>
        <v>0</v>
      </c>
    </row>
    <row r="515" spans="1:21" x14ac:dyDescent="0.25">
      <c r="A515" t="s">
        <v>68</v>
      </c>
      <c r="B515" t="s">
        <v>70</v>
      </c>
      <c r="C515">
        <v>40</v>
      </c>
      <c r="D515" t="s">
        <v>108</v>
      </c>
      <c r="E515" t="s">
        <v>104</v>
      </c>
      <c r="F515" t="s">
        <v>105</v>
      </c>
      <c r="G515">
        <v>0.83301283739305398</v>
      </c>
      <c r="H515">
        <v>2.6805889200578501E-2</v>
      </c>
      <c r="I515">
        <v>0</v>
      </c>
      <c r="J515">
        <v>1</v>
      </c>
      <c r="K515">
        <v>0.66666666666666696</v>
      </c>
      <c r="L515">
        <v>0</v>
      </c>
      <c r="M51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15" s="5" cm="1">
        <f t="array" ref="N515">MAX(IF((ProjectInfoTable[ProjectName]=ContinuousStatsTable[[#This Row],[ProjectName]]),(ProjectInfoTable[ProjectName]=ContinuousStatsTable[[#This Row],[ProjectName]])*ProjectInfoTable[NumberOfReplications]))</f>
        <v>50</v>
      </c>
      <c r="O515" s="5" cm="1">
        <f t="array" ref="O515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515" s="5" cm="1">
        <f t="array" ref="P515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515" s="5" cm="1">
        <f t="array" ref="Q515">MAX(IF((ProjectInfoTable[ProjectName]=ContinuousStatsTable[[#This Row],[ProjectName]]),(ProjectInfoTable[ProjectName]=ContinuousStatsTable[[#This Row],[ProjectName]])*ProjectInfoTable[ConfidenceInterval]))</f>
        <v>0.95</v>
      </c>
      <c r="R5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515" s="5" cm="1">
        <f t="array" ref="S515">MIN(IF((ContinuousStatsTable[GroupByKey]=ContinuousStatsTable[[#This Row],[GroupByKey]]),(ContinuousStatsTable[GroupByKey]=ContinuousStatsTable[[#This Row],[GroupByKey]])*ContinuousStatsTable[Average]))</f>
        <v>0.79765986915169196</v>
      </c>
      <c r="T515" s="5" cm="1">
        <f t="array" ref="T515">MAX(IF((ContinuousStatsTable[GroupByKey]=ContinuousStatsTable[[#This Row],[GroupByKey]]),(ContinuousStatsTable[GroupByKey]=ContinuousStatsTable[[#This Row],[GroupByKey]])*ContinuousStatsTable[Average]))</f>
        <v>0.86520865024807903</v>
      </c>
      <c r="U515" s="5">
        <f>IF((ContinuousStatsTable[[#This Row],[RepsRequested]]&gt;1),ContinuousStatsTable[[#This Row],[HalfWidth]],ContinuousStatsTable[[#This Row],[BatchMeansHalfWidth]])</f>
        <v>4.6132915210358458E-3</v>
      </c>
    </row>
    <row r="516" spans="1:21" x14ac:dyDescent="0.25">
      <c r="A516" t="s">
        <v>68</v>
      </c>
      <c r="B516" t="s">
        <v>70</v>
      </c>
      <c r="C516">
        <v>40</v>
      </c>
      <c r="D516" t="s">
        <v>108</v>
      </c>
      <c r="E516" t="s">
        <v>106</v>
      </c>
      <c r="F516" t="s">
        <v>105</v>
      </c>
      <c r="G516">
        <v>2.4990385121791601</v>
      </c>
      <c r="H516">
        <v>8.0417667601735299E-2</v>
      </c>
      <c r="I516">
        <v>0</v>
      </c>
      <c r="J516">
        <v>3</v>
      </c>
      <c r="K516">
        <v>2</v>
      </c>
      <c r="L516">
        <v>0</v>
      </c>
      <c r="M51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16" s="5" cm="1">
        <f t="array" ref="N516">MAX(IF((ProjectInfoTable[ProjectName]=ContinuousStatsTable[[#This Row],[ProjectName]]),(ProjectInfoTable[ProjectName]=ContinuousStatsTable[[#This Row],[ProjectName]])*ProjectInfoTable[NumberOfReplications]))</f>
        <v>50</v>
      </c>
      <c r="O516" s="5" cm="1">
        <f t="array" ref="O516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516" s="5" cm="1">
        <f t="array" ref="P516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516" s="5" cm="1">
        <f t="array" ref="Q516">MAX(IF((ProjectInfoTable[ProjectName]=ContinuousStatsTable[[#This Row],[ProjectName]]),(ProjectInfoTable[ProjectName]=ContinuousStatsTable[[#This Row],[ProjectName]])*ProjectInfoTable[ConfidenceInterval]))</f>
        <v>0.95</v>
      </c>
      <c r="R5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516" s="5" cm="1">
        <f t="array" ref="S516">MIN(IF((ContinuousStatsTable[GroupByKey]=ContinuousStatsTable[[#This Row],[GroupByKey]]),(ContinuousStatsTable[GroupByKey]=ContinuousStatsTable[[#This Row],[GroupByKey]])*ContinuousStatsTable[Average]))</f>
        <v>2.39297960745508</v>
      </c>
      <c r="T516" s="5" cm="1">
        <f t="array" ref="T516">MAX(IF((ContinuousStatsTable[GroupByKey]=ContinuousStatsTable[[#This Row],[GroupByKey]]),(ContinuousStatsTable[GroupByKey]=ContinuousStatsTable[[#This Row],[GroupByKey]])*ContinuousStatsTable[Average]))</f>
        <v>2.5956259507442399</v>
      </c>
      <c r="U516" s="5">
        <f>IF((ContinuousStatsTable[[#This Row],[RepsRequested]]&gt;1),ContinuousStatsTable[[#This Row],[HalfWidth]],ContinuousStatsTable[[#This Row],[BatchMeansHalfWidth]])</f>
        <v>1.3839874563107367E-2</v>
      </c>
    </row>
    <row r="517" spans="1:21" x14ac:dyDescent="0.25">
      <c r="A517" t="s">
        <v>68</v>
      </c>
      <c r="B517" t="s">
        <v>70</v>
      </c>
      <c r="C517">
        <v>40</v>
      </c>
      <c r="D517" t="s">
        <v>108</v>
      </c>
      <c r="E517" t="s">
        <v>107</v>
      </c>
      <c r="F517" t="s">
        <v>105</v>
      </c>
      <c r="G517">
        <v>3</v>
      </c>
      <c r="H517">
        <v>2E+20</v>
      </c>
      <c r="I517">
        <v>3</v>
      </c>
      <c r="J517">
        <v>3</v>
      </c>
      <c r="K517">
        <v>3</v>
      </c>
      <c r="L517">
        <v>0</v>
      </c>
      <c r="M51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17" s="5" cm="1">
        <f t="array" ref="N517">MAX(IF((ProjectInfoTable[ProjectName]=ContinuousStatsTable[[#This Row],[ProjectName]]),(ProjectInfoTable[ProjectName]=ContinuousStatsTable[[#This Row],[ProjectName]])*ProjectInfoTable[NumberOfReplications]))</f>
        <v>50</v>
      </c>
      <c r="O517" s="5" cm="1">
        <f t="array" ref="O517">IFERROR(AVERAGE(IF((ContinuousStatsTable[GroupByKey]=ContinuousStatsTable[[#This Row],[GroupByKey]]),(ContinuousStatsTable[GroupByKey]=ContinuousStatsTable[[#This Row],[GroupByKey]])*ContinuousStatsTable[Average])),0)</f>
        <v>3</v>
      </c>
      <c r="P517" s="5" cm="1">
        <f t="array" ref="P517">IFERROR(_xlfn.STDEV.S(IF((ContinuousStatsTable[GroupByKey]=ContinuousStatsTable[[#This Row],[GroupByKey]]),(ContinuousStatsTable[GroupByKey]=ContinuousStatsTable[[#This Row],[GroupByKey]])*ContinuousStatsTable[Average])),0)</f>
        <v>0</v>
      </c>
      <c r="Q517" s="5" cm="1">
        <f t="array" ref="Q517">MAX(IF((ProjectInfoTable[ProjectName]=ContinuousStatsTable[[#This Row],[ProjectName]]),(ProjectInfoTable[ProjectName]=ContinuousStatsTable[[#This Row],[ProjectName]])*ProjectInfoTable[ConfidenceInterval]))</f>
        <v>0.95</v>
      </c>
      <c r="R5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7" s="5" cm="1">
        <f t="array" ref="S517">MIN(IF((ContinuousStatsTable[GroupByKey]=ContinuousStatsTable[[#This Row],[GroupByKey]]),(ContinuousStatsTable[GroupByKey]=ContinuousStatsTable[[#This Row],[GroupByKey]])*ContinuousStatsTable[Average]))</f>
        <v>3</v>
      </c>
      <c r="T517" s="5" cm="1">
        <f t="array" ref="T517">MAX(IF((ContinuousStatsTable[GroupByKey]=ContinuousStatsTable[[#This Row],[GroupByKey]]),(ContinuousStatsTable[GroupByKey]=ContinuousStatsTable[[#This Row],[GroupByKey]])*ContinuousStatsTable[Average]))</f>
        <v>3</v>
      </c>
      <c r="U517" s="5">
        <f>IF((ContinuousStatsTable[[#This Row],[RepsRequested]]&gt;1),ContinuousStatsTable[[#This Row],[HalfWidth]],ContinuousStatsTable[[#This Row],[BatchMeansHalfWidth]])</f>
        <v>0</v>
      </c>
    </row>
    <row r="518" spans="1:21" x14ac:dyDescent="0.25">
      <c r="A518" t="s">
        <v>68</v>
      </c>
      <c r="B518" t="s">
        <v>70</v>
      </c>
      <c r="C518">
        <v>40</v>
      </c>
      <c r="D518" t="s">
        <v>100</v>
      </c>
      <c r="E518" t="s">
        <v>101</v>
      </c>
      <c r="F518" t="s">
        <v>81</v>
      </c>
      <c r="G518">
        <v>0.189154863042238</v>
      </c>
      <c r="H518">
        <v>2E+20</v>
      </c>
      <c r="I518">
        <v>0</v>
      </c>
      <c r="J518">
        <v>2</v>
      </c>
      <c r="K518">
        <v>0</v>
      </c>
      <c r="L518">
        <v>0</v>
      </c>
      <c r="M518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18" s="5" cm="1">
        <f t="array" ref="N518">MAX(IF((ProjectInfoTable[ProjectName]=ContinuousStatsTable[[#This Row],[ProjectName]]),(ProjectInfoTable[ProjectName]=ContinuousStatsTable[[#This Row],[ProjectName]])*ProjectInfoTable[NumberOfReplications]))</f>
        <v>50</v>
      </c>
      <c r="O518" s="5" cm="1">
        <f t="array" ref="O518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518" s="5" cm="1">
        <f t="array" ref="P518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518" s="5" cm="1">
        <f t="array" ref="Q518">MAX(IF((ProjectInfoTable[ProjectName]=ContinuousStatsTable[[#This Row],[ProjectName]]),(ProjectInfoTable[ProjectName]=ContinuousStatsTable[[#This Row],[ProjectName]])*ProjectInfoTable[ConfidenceInterval]))</f>
        <v>0.95</v>
      </c>
      <c r="R5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518" s="5" cm="1">
        <f t="array" ref="S518">MIN(IF((ContinuousStatsTable[GroupByKey]=ContinuousStatsTable[[#This Row],[GroupByKey]]),(ContinuousStatsTable[GroupByKey]=ContinuousStatsTable[[#This Row],[GroupByKey]])*ContinuousStatsTable[Average]))</f>
        <v>9.9137644846310199E-2</v>
      </c>
      <c r="T518" s="5" cm="1">
        <f t="array" ref="T518">MAX(IF((ContinuousStatsTable[GroupByKey]=ContinuousStatsTable[[#This Row],[GroupByKey]]),(ContinuousStatsTable[GroupByKey]=ContinuousStatsTable[[#This Row],[GroupByKey]])*ContinuousStatsTable[Average]))</f>
        <v>0.36895369110857401</v>
      </c>
      <c r="U518" s="5">
        <f>IF((ContinuousStatsTable[[#This Row],[RepsRequested]]&gt;1),ContinuousStatsTable[[#This Row],[HalfWidth]],ContinuousStatsTable[[#This Row],[BatchMeansHalfWidth]])</f>
        <v>1.3334817194682118E-2</v>
      </c>
    </row>
    <row r="519" spans="1:21" x14ac:dyDescent="0.25">
      <c r="A519" t="s">
        <v>68</v>
      </c>
      <c r="B519" t="s">
        <v>70</v>
      </c>
      <c r="C519">
        <v>40</v>
      </c>
      <c r="D519" t="s">
        <v>109</v>
      </c>
      <c r="E519" t="s">
        <v>104</v>
      </c>
      <c r="F519" t="s">
        <v>105</v>
      </c>
      <c r="G519">
        <v>0.78560830237125401</v>
      </c>
      <c r="H519">
        <v>3.3917402459621701E-2</v>
      </c>
      <c r="I519">
        <v>0</v>
      </c>
      <c r="J519">
        <v>1</v>
      </c>
      <c r="K519">
        <v>0.5</v>
      </c>
      <c r="L519">
        <v>0</v>
      </c>
      <c r="M519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19" s="5" cm="1">
        <f t="array" ref="N519">MAX(IF((ProjectInfoTable[ProjectName]=ContinuousStatsTable[[#This Row],[ProjectName]]),(ProjectInfoTable[ProjectName]=ContinuousStatsTable[[#This Row],[ProjectName]])*ProjectInfoTable[NumberOfReplications]))</f>
        <v>50</v>
      </c>
      <c r="O519" s="5" cm="1">
        <f t="array" ref="O519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519" s="5" cm="1">
        <f t="array" ref="P519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519" s="5" cm="1">
        <f t="array" ref="Q519">MAX(IF((ProjectInfoTable[ProjectName]=ContinuousStatsTable[[#This Row],[ProjectName]]),(ProjectInfoTable[ProjectName]=ContinuousStatsTable[[#This Row],[ProjectName]])*ProjectInfoTable[ConfidenceInterval]))</f>
        <v>0.95</v>
      </c>
      <c r="R5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519" s="5" cm="1">
        <f t="array" ref="S519">MIN(IF((ContinuousStatsTable[GroupByKey]=ContinuousStatsTable[[#This Row],[GroupByKey]]),(ContinuousStatsTable[GroupByKey]=ContinuousStatsTable[[#This Row],[GroupByKey]])*ContinuousStatsTable[Average]))</f>
        <v>0.75076558501961799</v>
      </c>
      <c r="T519" s="5" cm="1">
        <f t="array" ref="T519">MAX(IF((ContinuousStatsTable[GroupByKey]=ContinuousStatsTable[[#This Row],[GroupByKey]]),(ContinuousStatsTable[GroupByKey]=ContinuousStatsTable[[#This Row],[GroupByKey]])*ContinuousStatsTable[Average]))</f>
        <v>0.80927528725051701</v>
      </c>
      <c r="U519" s="5">
        <f>IF((ContinuousStatsTable[[#This Row],[RepsRequested]]&gt;1),ContinuousStatsTable[[#This Row],[HalfWidth]],ContinuousStatsTable[[#This Row],[BatchMeansHalfWidth]])</f>
        <v>4.4075088480020263E-3</v>
      </c>
    </row>
    <row r="520" spans="1:21" x14ac:dyDescent="0.25">
      <c r="A520" t="s">
        <v>68</v>
      </c>
      <c r="B520" t="s">
        <v>70</v>
      </c>
      <c r="C520">
        <v>40</v>
      </c>
      <c r="D520" t="s">
        <v>109</v>
      </c>
      <c r="E520" t="s">
        <v>106</v>
      </c>
      <c r="F520" t="s">
        <v>105</v>
      </c>
      <c r="G520">
        <v>1.57121660474251</v>
      </c>
      <c r="H520">
        <v>6.7834804919243402E-2</v>
      </c>
      <c r="I520">
        <v>0</v>
      </c>
      <c r="J520">
        <v>2</v>
      </c>
      <c r="K520">
        <v>1</v>
      </c>
      <c r="L520">
        <v>0</v>
      </c>
      <c r="M520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20" s="5" cm="1">
        <f t="array" ref="N520">MAX(IF((ProjectInfoTable[ProjectName]=ContinuousStatsTable[[#This Row],[ProjectName]]),(ProjectInfoTable[ProjectName]=ContinuousStatsTable[[#This Row],[ProjectName]])*ProjectInfoTable[NumberOfReplications]))</f>
        <v>50</v>
      </c>
      <c r="O520" s="5" cm="1">
        <f t="array" ref="O520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520" s="5" cm="1">
        <f t="array" ref="P520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520" s="5" cm="1">
        <f t="array" ref="Q520">MAX(IF((ProjectInfoTable[ProjectName]=ContinuousStatsTable[[#This Row],[ProjectName]]),(ProjectInfoTable[ProjectName]=ContinuousStatsTable[[#This Row],[ProjectName]])*ProjectInfoTable[ConfidenceInterval]))</f>
        <v>0.95</v>
      </c>
      <c r="R5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520" s="5" cm="1">
        <f t="array" ref="S520">MIN(IF((ContinuousStatsTable[GroupByKey]=ContinuousStatsTable[[#This Row],[GroupByKey]]),(ContinuousStatsTable[GroupByKey]=ContinuousStatsTable[[#This Row],[GroupByKey]])*ContinuousStatsTable[Average]))</f>
        <v>1.50153117003924</v>
      </c>
      <c r="T520" s="5" cm="1">
        <f t="array" ref="T520">MAX(IF((ContinuousStatsTable[GroupByKey]=ContinuousStatsTable[[#This Row],[GroupByKey]]),(ContinuousStatsTable[GroupByKey]=ContinuousStatsTable[[#This Row],[GroupByKey]])*ContinuousStatsTable[Average]))</f>
        <v>1.61855057450103</v>
      </c>
      <c r="U520" s="5">
        <f>IF((ContinuousStatsTable[[#This Row],[RepsRequested]]&gt;1),ContinuousStatsTable[[#This Row],[HalfWidth]],ContinuousStatsTable[[#This Row],[BatchMeansHalfWidth]])</f>
        <v>8.8150176960040336E-3</v>
      </c>
    </row>
    <row r="521" spans="1:21" x14ac:dyDescent="0.25">
      <c r="A521" t="s">
        <v>68</v>
      </c>
      <c r="B521" t="s">
        <v>70</v>
      </c>
      <c r="C521">
        <v>40</v>
      </c>
      <c r="D521" t="s">
        <v>109</v>
      </c>
      <c r="E521" t="s">
        <v>107</v>
      </c>
      <c r="F521" t="s">
        <v>105</v>
      </c>
      <c r="G521">
        <v>2</v>
      </c>
      <c r="H521">
        <v>2E+20</v>
      </c>
      <c r="I521">
        <v>2</v>
      </c>
      <c r="J521">
        <v>2</v>
      </c>
      <c r="K521">
        <v>2</v>
      </c>
      <c r="L521">
        <v>0</v>
      </c>
      <c r="M521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21" s="5" cm="1">
        <f t="array" ref="N521">MAX(IF((ProjectInfoTable[ProjectName]=ContinuousStatsTable[[#This Row],[ProjectName]]),(ProjectInfoTable[ProjectName]=ContinuousStatsTable[[#This Row],[ProjectName]])*ProjectInfoTable[NumberOfReplications]))</f>
        <v>50</v>
      </c>
      <c r="O521" s="5" cm="1">
        <f t="array" ref="O521">IFERROR(AVERAGE(IF((ContinuousStatsTable[GroupByKey]=ContinuousStatsTable[[#This Row],[GroupByKey]]),(ContinuousStatsTable[GroupByKey]=ContinuousStatsTable[[#This Row],[GroupByKey]])*ContinuousStatsTable[Average])),0)</f>
        <v>2</v>
      </c>
      <c r="P521" s="5" cm="1">
        <f t="array" ref="P521">IFERROR(_xlfn.STDEV.S(IF((ContinuousStatsTable[GroupByKey]=ContinuousStatsTable[[#This Row],[GroupByKey]]),(ContinuousStatsTable[GroupByKey]=ContinuousStatsTable[[#This Row],[GroupByKey]])*ContinuousStatsTable[Average])),0)</f>
        <v>0</v>
      </c>
      <c r="Q521" s="5" cm="1">
        <f t="array" ref="Q521">MAX(IF((ProjectInfoTable[ProjectName]=ContinuousStatsTable[[#This Row],[ProjectName]]),(ProjectInfoTable[ProjectName]=ContinuousStatsTable[[#This Row],[ProjectName]])*ProjectInfoTable[ConfidenceInterval]))</f>
        <v>0.95</v>
      </c>
      <c r="R5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1" s="5" cm="1">
        <f t="array" ref="S521">MIN(IF((ContinuousStatsTable[GroupByKey]=ContinuousStatsTable[[#This Row],[GroupByKey]]),(ContinuousStatsTable[GroupByKey]=ContinuousStatsTable[[#This Row],[GroupByKey]])*ContinuousStatsTable[Average]))</f>
        <v>2</v>
      </c>
      <c r="T521" s="5" cm="1">
        <f t="array" ref="T521">MAX(IF((ContinuousStatsTable[GroupByKey]=ContinuousStatsTable[[#This Row],[GroupByKey]]),(ContinuousStatsTable[GroupByKey]=ContinuousStatsTable[[#This Row],[GroupByKey]])*ContinuousStatsTable[Average]))</f>
        <v>2</v>
      </c>
      <c r="U521" s="5">
        <f>IF((ContinuousStatsTable[[#This Row],[RepsRequested]]&gt;1),ContinuousStatsTable[[#This Row],[HalfWidth]],ContinuousStatsTable[[#This Row],[BatchMeansHalfWidth]])</f>
        <v>0</v>
      </c>
    </row>
    <row r="522" spans="1:21" x14ac:dyDescent="0.25">
      <c r="A522" t="s">
        <v>68</v>
      </c>
      <c r="B522" t="s">
        <v>70</v>
      </c>
      <c r="C522">
        <v>41</v>
      </c>
      <c r="D522" t="s">
        <v>79</v>
      </c>
      <c r="E522" t="s">
        <v>101</v>
      </c>
      <c r="F522" t="s">
        <v>81</v>
      </c>
      <c r="G522">
        <v>6.29024768107751E-3</v>
      </c>
      <c r="H522">
        <v>2E+20</v>
      </c>
      <c r="I522">
        <v>0</v>
      </c>
      <c r="J522">
        <v>1</v>
      </c>
      <c r="K522">
        <v>0</v>
      </c>
      <c r="L522">
        <v>0</v>
      </c>
      <c r="M522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22" s="5" cm="1">
        <f t="array" ref="N522">MAX(IF((ProjectInfoTable[ProjectName]=ContinuousStatsTable[[#This Row],[ProjectName]]),(ProjectInfoTable[ProjectName]=ContinuousStatsTable[[#This Row],[ProjectName]])*ProjectInfoTable[NumberOfReplications]))</f>
        <v>50</v>
      </c>
      <c r="O522" s="5" cm="1">
        <f t="array" ref="O522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522" s="5" cm="1">
        <f t="array" ref="P522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522" s="5" cm="1">
        <f t="array" ref="Q522">MAX(IF((ProjectInfoTable[ProjectName]=ContinuousStatsTable[[#This Row],[ProjectName]]),(ProjectInfoTable[ProjectName]=ContinuousStatsTable[[#This Row],[ProjectName]])*ProjectInfoTable[ConfidenceInterval]))</f>
        <v>0.95</v>
      </c>
      <c r="R5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522" s="5" cm="1">
        <f t="array" ref="S522">MIN(IF((ContinuousStatsTable[GroupByKey]=ContinuousStatsTable[[#This Row],[GroupByKey]]),(ContinuousStatsTable[GroupByKey]=ContinuousStatsTable[[#This Row],[GroupByKey]])*ContinuousStatsTable[Average]))</f>
        <v>1.4504144806982299E-4</v>
      </c>
      <c r="T522" s="5" cm="1">
        <f t="array" ref="T522">MAX(IF((ContinuousStatsTable[GroupByKey]=ContinuousStatsTable[[#This Row],[GroupByKey]]),(ContinuousStatsTable[GroupByKey]=ContinuousStatsTable[[#This Row],[GroupByKey]])*ContinuousStatsTable[Average]))</f>
        <v>2.1326113129299901E-2</v>
      </c>
      <c r="U522" s="5">
        <f>IF((ContinuousStatsTable[[#This Row],[RepsRequested]]&gt;1),ContinuousStatsTable[[#This Row],[HalfWidth]],ContinuousStatsTable[[#This Row],[BatchMeansHalfWidth]])</f>
        <v>1.2980086891140777E-3</v>
      </c>
    </row>
    <row r="523" spans="1:21" x14ac:dyDescent="0.25">
      <c r="A523" t="s">
        <v>68</v>
      </c>
      <c r="B523" t="s">
        <v>70</v>
      </c>
      <c r="C523">
        <v>41</v>
      </c>
      <c r="D523" t="s">
        <v>84</v>
      </c>
      <c r="E523" t="s">
        <v>101</v>
      </c>
      <c r="F523" t="s">
        <v>81</v>
      </c>
      <c r="G523">
        <v>5.88496997367388E-2</v>
      </c>
      <c r="H523">
        <v>2E+20</v>
      </c>
      <c r="I523">
        <v>0</v>
      </c>
      <c r="J523">
        <v>1</v>
      </c>
      <c r="K523">
        <v>0</v>
      </c>
      <c r="L523">
        <v>0</v>
      </c>
      <c r="M523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23" s="5" cm="1">
        <f t="array" ref="N523">MAX(IF((ProjectInfoTable[ProjectName]=ContinuousStatsTable[[#This Row],[ProjectName]]),(ProjectInfoTable[ProjectName]=ContinuousStatsTable[[#This Row],[ProjectName]])*ProjectInfoTable[NumberOfReplications]))</f>
        <v>50</v>
      </c>
      <c r="O523" s="5" cm="1">
        <f t="array" ref="O523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523" s="5" cm="1">
        <f t="array" ref="P523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523" s="5" cm="1">
        <f t="array" ref="Q523">MAX(IF((ProjectInfoTable[ProjectName]=ContinuousStatsTable[[#This Row],[ProjectName]]),(ProjectInfoTable[ProjectName]=ContinuousStatsTable[[#This Row],[ProjectName]])*ProjectInfoTable[ConfidenceInterval]))</f>
        <v>0.95</v>
      </c>
      <c r="R5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523" s="5" cm="1">
        <f t="array" ref="S523">MIN(IF((ContinuousStatsTable[GroupByKey]=ContinuousStatsTable[[#This Row],[GroupByKey]]),(ContinuousStatsTable[GroupByKey]=ContinuousStatsTable[[#This Row],[GroupByKey]])*ContinuousStatsTable[Average]))</f>
        <v>2.9159454357356899E-2</v>
      </c>
      <c r="T523" s="5" cm="1">
        <f t="array" ref="T523">MAX(IF((ContinuousStatsTable[GroupByKey]=ContinuousStatsTable[[#This Row],[GroupByKey]]),(ContinuousStatsTable[GroupByKey]=ContinuousStatsTable[[#This Row],[GroupByKey]])*ContinuousStatsTable[Average]))</f>
        <v>0.14757504287835599</v>
      </c>
      <c r="U523" s="5">
        <f>IF((ContinuousStatsTable[[#This Row],[RepsRequested]]&gt;1),ContinuousStatsTable[[#This Row],[HalfWidth]],ContinuousStatsTable[[#This Row],[BatchMeansHalfWidth]])</f>
        <v>7.2842344795549423E-3</v>
      </c>
    </row>
    <row r="524" spans="1:21" x14ac:dyDescent="0.25">
      <c r="A524" t="s">
        <v>68</v>
      </c>
      <c r="B524" t="s">
        <v>70</v>
      </c>
      <c r="C524">
        <v>41</v>
      </c>
      <c r="D524" t="s">
        <v>85</v>
      </c>
      <c r="E524" t="s">
        <v>102</v>
      </c>
      <c r="F524" t="s">
        <v>87</v>
      </c>
      <c r="G524">
        <v>2.7089209965116501</v>
      </c>
      <c r="H524">
        <v>0.12825143961888599</v>
      </c>
      <c r="I524">
        <v>0</v>
      </c>
      <c r="J524">
        <v>5</v>
      </c>
      <c r="K524">
        <v>3</v>
      </c>
      <c r="L524">
        <v>0</v>
      </c>
      <c r="M524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24" s="5" cm="1">
        <f t="array" ref="N524">MAX(IF((ProjectInfoTable[ProjectName]=ContinuousStatsTable[[#This Row],[ProjectName]]),(ProjectInfoTable[ProjectName]=ContinuousStatsTable[[#This Row],[ProjectName]])*ProjectInfoTable[NumberOfReplications]))</f>
        <v>50</v>
      </c>
      <c r="O524" s="5" cm="1">
        <f t="array" ref="O524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524" s="5" cm="1">
        <f t="array" ref="P524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524" s="5" cm="1">
        <f t="array" ref="Q524">MAX(IF((ProjectInfoTable[ProjectName]=ContinuousStatsTable[[#This Row],[ProjectName]]),(ProjectInfoTable[ProjectName]=ContinuousStatsTable[[#This Row],[ProjectName]])*ProjectInfoTable[ConfidenceInterval]))</f>
        <v>0.95</v>
      </c>
      <c r="R5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524" s="5" cm="1">
        <f t="array" ref="S524">MIN(IF((ContinuousStatsTable[GroupByKey]=ContinuousStatsTable[[#This Row],[GroupByKey]]),(ContinuousStatsTable[GroupByKey]=ContinuousStatsTable[[#This Row],[GroupByKey]])*ContinuousStatsTable[Average]))</f>
        <v>2.5364145931977098</v>
      </c>
      <c r="T524" s="5" cm="1">
        <f t="array" ref="T524">MAX(IF((ContinuousStatsTable[GroupByKey]=ContinuousStatsTable[[#This Row],[GroupByKey]]),(ContinuousStatsTable[GroupByKey]=ContinuousStatsTable[[#This Row],[GroupByKey]])*ContinuousStatsTable[Average]))</f>
        <v>3.0583425338020498</v>
      </c>
      <c r="U524" s="5">
        <f>IF((ContinuousStatsTable[[#This Row],[RepsRequested]]&gt;1),ContinuousStatsTable[[#This Row],[HalfWidth]],ContinuousStatsTable[[#This Row],[BatchMeansHalfWidth]])</f>
        <v>3.1226073401865992E-2</v>
      </c>
    </row>
    <row r="525" spans="1:21" x14ac:dyDescent="0.25">
      <c r="A525" t="s">
        <v>68</v>
      </c>
      <c r="B525" t="s">
        <v>70</v>
      </c>
      <c r="C525">
        <v>41</v>
      </c>
      <c r="D525" t="s">
        <v>103</v>
      </c>
      <c r="E525" t="s">
        <v>104</v>
      </c>
      <c r="F525" t="s">
        <v>105</v>
      </c>
      <c r="G525">
        <v>0</v>
      </c>
      <c r="H525">
        <v>2E+20</v>
      </c>
      <c r="I525">
        <v>0</v>
      </c>
      <c r="J525">
        <v>0</v>
      </c>
      <c r="K525">
        <v>0</v>
      </c>
      <c r="L525">
        <v>0</v>
      </c>
      <c r="M525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25" s="5" cm="1">
        <f t="array" ref="N525">MAX(IF((ProjectInfoTable[ProjectName]=ContinuousStatsTable[[#This Row],[ProjectName]]),(ProjectInfoTable[ProjectName]=ContinuousStatsTable[[#This Row],[ProjectName]])*ProjectInfoTable[NumberOfReplications]))</f>
        <v>50</v>
      </c>
      <c r="O525" s="5" cm="1">
        <f t="array" ref="O525">IFERROR(AVERAGE(IF((ContinuousStatsTable[GroupByKey]=ContinuousStatsTable[[#This Row],[GroupByKey]]),(ContinuousStatsTable[GroupByKey]=ContinuousStatsTable[[#This Row],[GroupByKey]])*ContinuousStatsTable[Average])),0)</f>
        <v>0</v>
      </c>
      <c r="P525" s="5" cm="1">
        <f t="array" ref="P525">IFERROR(_xlfn.STDEV.S(IF((ContinuousStatsTable[GroupByKey]=ContinuousStatsTable[[#This Row],[GroupByKey]]),(ContinuousStatsTable[GroupByKey]=ContinuousStatsTable[[#This Row],[GroupByKey]])*ContinuousStatsTable[Average])),0)</f>
        <v>0</v>
      </c>
      <c r="Q525" s="5" cm="1">
        <f t="array" ref="Q525">MAX(IF((ProjectInfoTable[ProjectName]=ContinuousStatsTable[[#This Row],[ProjectName]]),(ProjectInfoTable[ProjectName]=ContinuousStatsTable[[#This Row],[ProjectName]])*ProjectInfoTable[ConfidenceInterval]))</f>
        <v>0.95</v>
      </c>
      <c r="R5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5" s="5" cm="1">
        <f t="array" ref="S525">MIN(IF((ContinuousStatsTable[GroupByKey]=ContinuousStatsTable[[#This Row],[GroupByKey]]),(ContinuousStatsTable[GroupByKey]=ContinuousStatsTable[[#This Row],[GroupByKey]])*ContinuousStatsTable[Average]))</f>
        <v>0</v>
      </c>
      <c r="T525" s="5" cm="1">
        <f t="array" ref="T525">MAX(IF((ContinuousStatsTable[GroupByKey]=ContinuousStatsTable[[#This Row],[GroupByKey]]),(ContinuousStatsTable[GroupByKey]=ContinuousStatsTable[[#This Row],[GroupByKey]])*ContinuousStatsTable[Average]))</f>
        <v>0</v>
      </c>
      <c r="U525" s="5">
        <f>IF((ContinuousStatsTable[[#This Row],[RepsRequested]]&gt;1),ContinuousStatsTable[[#This Row],[HalfWidth]],ContinuousStatsTable[[#This Row],[BatchMeansHalfWidth]])</f>
        <v>0</v>
      </c>
    </row>
    <row r="526" spans="1:21" x14ac:dyDescent="0.25">
      <c r="A526" t="s">
        <v>68</v>
      </c>
      <c r="B526" t="s">
        <v>70</v>
      </c>
      <c r="C526">
        <v>41</v>
      </c>
      <c r="D526" t="s">
        <v>103</v>
      </c>
      <c r="E526" t="s">
        <v>106</v>
      </c>
      <c r="F526" t="s">
        <v>105</v>
      </c>
      <c r="G526">
        <v>0</v>
      </c>
      <c r="H526">
        <v>2E+20</v>
      </c>
      <c r="I526">
        <v>0</v>
      </c>
      <c r="J526">
        <v>0</v>
      </c>
      <c r="K526">
        <v>0</v>
      </c>
      <c r="L526">
        <v>0</v>
      </c>
      <c r="M52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26" s="5" cm="1">
        <f t="array" ref="N526">MAX(IF((ProjectInfoTable[ProjectName]=ContinuousStatsTable[[#This Row],[ProjectName]]),(ProjectInfoTable[ProjectName]=ContinuousStatsTable[[#This Row],[ProjectName]])*ProjectInfoTable[NumberOfReplications]))</f>
        <v>50</v>
      </c>
      <c r="O526" s="5" cm="1">
        <f t="array" ref="O526">IFERROR(AVERAGE(IF((ContinuousStatsTable[GroupByKey]=ContinuousStatsTable[[#This Row],[GroupByKey]]),(ContinuousStatsTable[GroupByKey]=ContinuousStatsTable[[#This Row],[GroupByKey]])*ContinuousStatsTable[Average])),0)</f>
        <v>0</v>
      </c>
      <c r="P526" s="5" cm="1">
        <f t="array" ref="P526">IFERROR(_xlfn.STDEV.S(IF((ContinuousStatsTable[GroupByKey]=ContinuousStatsTable[[#This Row],[GroupByKey]]),(ContinuousStatsTable[GroupByKey]=ContinuousStatsTable[[#This Row],[GroupByKey]])*ContinuousStatsTable[Average])),0)</f>
        <v>0</v>
      </c>
      <c r="Q526" s="5" cm="1">
        <f t="array" ref="Q526">MAX(IF((ProjectInfoTable[ProjectName]=ContinuousStatsTable[[#This Row],[ProjectName]]),(ProjectInfoTable[ProjectName]=ContinuousStatsTable[[#This Row],[ProjectName]])*ProjectInfoTable[ConfidenceInterval]))</f>
        <v>0.95</v>
      </c>
      <c r="R5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6" s="5" cm="1">
        <f t="array" ref="S526">MIN(IF((ContinuousStatsTable[GroupByKey]=ContinuousStatsTable[[#This Row],[GroupByKey]]),(ContinuousStatsTable[GroupByKey]=ContinuousStatsTable[[#This Row],[GroupByKey]])*ContinuousStatsTable[Average]))</f>
        <v>0</v>
      </c>
      <c r="T526" s="5" cm="1">
        <f t="array" ref="T526">MAX(IF((ContinuousStatsTable[GroupByKey]=ContinuousStatsTable[[#This Row],[GroupByKey]]),(ContinuousStatsTable[GroupByKey]=ContinuousStatsTable[[#This Row],[GroupByKey]])*ContinuousStatsTable[Average]))</f>
        <v>0</v>
      </c>
      <c r="U526" s="5">
        <f>IF((ContinuousStatsTable[[#This Row],[RepsRequested]]&gt;1),ContinuousStatsTable[[#This Row],[HalfWidth]],ContinuousStatsTable[[#This Row],[BatchMeansHalfWidth]])</f>
        <v>0</v>
      </c>
    </row>
    <row r="527" spans="1:21" x14ac:dyDescent="0.25">
      <c r="A527" t="s">
        <v>68</v>
      </c>
      <c r="B527" t="s">
        <v>70</v>
      </c>
      <c r="C527">
        <v>41</v>
      </c>
      <c r="D527" t="s">
        <v>103</v>
      </c>
      <c r="E527" t="s">
        <v>107</v>
      </c>
      <c r="F527" t="s">
        <v>105</v>
      </c>
      <c r="G527">
        <v>1</v>
      </c>
      <c r="H527">
        <v>2E+20</v>
      </c>
      <c r="I527">
        <v>1</v>
      </c>
      <c r="J527">
        <v>1</v>
      </c>
      <c r="K527">
        <v>1</v>
      </c>
      <c r="L527">
        <v>0</v>
      </c>
      <c r="M52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27" s="5" cm="1">
        <f t="array" ref="N527">MAX(IF((ProjectInfoTable[ProjectName]=ContinuousStatsTable[[#This Row],[ProjectName]]),(ProjectInfoTable[ProjectName]=ContinuousStatsTable[[#This Row],[ProjectName]])*ProjectInfoTable[NumberOfReplications]))</f>
        <v>50</v>
      </c>
      <c r="O527" s="5" cm="1">
        <f t="array" ref="O527">IFERROR(AVERAGE(IF((ContinuousStatsTable[GroupByKey]=ContinuousStatsTable[[#This Row],[GroupByKey]]),(ContinuousStatsTable[GroupByKey]=ContinuousStatsTable[[#This Row],[GroupByKey]])*ContinuousStatsTable[Average])),0)</f>
        <v>1</v>
      </c>
      <c r="P527" s="5" cm="1">
        <f t="array" ref="P527">IFERROR(_xlfn.STDEV.S(IF((ContinuousStatsTable[GroupByKey]=ContinuousStatsTable[[#This Row],[GroupByKey]]),(ContinuousStatsTable[GroupByKey]=ContinuousStatsTable[[#This Row],[GroupByKey]])*ContinuousStatsTable[Average])),0)</f>
        <v>0</v>
      </c>
      <c r="Q527" s="5" cm="1">
        <f t="array" ref="Q527">MAX(IF((ProjectInfoTable[ProjectName]=ContinuousStatsTable[[#This Row],[ProjectName]]),(ProjectInfoTable[ProjectName]=ContinuousStatsTable[[#This Row],[ProjectName]])*ProjectInfoTable[ConfidenceInterval]))</f>
        <v>0.95</v>
      </c>
      <c r="R5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7" s="5" cm="1">
        <f t="array" ref="S527">MIN(IF((ContinuousStatsTable[GroupByKey]=ContinuousStatsTable[[#This Row],[GroupByKey]]),(ContinuousStatsTable[GroupByKey]=ContinuousStatsTable[[#This Row],[GroupByKey]])*ContinuousStatsTable[Average]))</f>
        <v>1</v>
      </c>
      <c r="T527" s="5" cm="1">
        <f t="array" ref="T527">MAX(IF((ContinuousStatsTable[GroupByKey]=ContinuousStatsTable[[#This Row],[GroupByKey]]),(ContinuousStatsTable[GroupByKey]=ContinuousStatsTable[[#This Row],[GroupByKey]])*ContinuousStatsTable[Average]))</f>
        <v>1</v>
      </c>
      <c r="U527" s="5">
        <f>IF((ContinuousStatsTable[[#This Row],[RepsRequested]]&gt;1),ContinuousStatsTable[[#This Row],[HalfWidth]],ContinuousStatsTable[[#This Row],[BatchMeansHalfWidth]])</f>
        <v>0</v>
      </c>
    </row>
    <row r="528" spans="1:21" x14ac:dyDescent="0.25">
      <c r="A528" t="s">
        <v>68</v>
      </c>
      <c r="B528" t="s">
        <v>70</v>
      </c>
      <c r="C528">
        <v>41</v>
      </c>
      <c r="D528" t="s">
        <v>108</v>
      </c>
      <c r="E528" t="s">
        <v>104</v>
      </c>
      <c r="F528" t="s">
        <v>105</v>
      </c>
      <c r="G528">
        <v>0.83333845529956296</v>
      </c>
      <c r="H528">
        <v>2.4109429983661002E-2</v>
      </c>
      <c r="I528">
        <v>0</v>
      </c>
      <c r="J528">
        <v>1</v>
      </c>
      <c r="K528">
        <v>1</v>
      </c>
      <c r="L528">
        <v>0</v>
      </c>
      <c r="M52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28" s="5" cm="1">
        <f t="array" ref="N528">MAX(IF((ProjectInfoTable[ProjectName]=ContinuousStatsTable[[#This Row],[ProjectName]]),(ProjectInfoTable[ProjectName]=ContinuousStatsTable[[#This Row],[ProjectName]])*ProjectInfoTable[NumberOfReplications]))</f>
        <v>50</v>
      </c>
      <c r="O528" s="5" cm="1">
        <f t="array" ref="O528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528" s="5" cm="1">
        <f t="array" ref="P528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528" s="5" cm="1">
        <f t="array" ref="Q528">MAX(IF((ProjectInfoTable[ProjectName]=ContinuousStatsTable[[#This Row],[ProjectName]]),(ProjectInfoTable[ProjectName]=ContinuousStatsTable[[#This Row],[ProjectName]])*ProjectInfoTable[ConfidenceInterval]))</f>
        <v>0.95</v>
      </c>
      <c r="R5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528" s="5" cm="1">
        <f t="array" ref="S528">MIN(IF((ContinuousStatsTable[GroupByKey]=ContinuousStatsTable[[#This Row],[GroupByKey]]),(ContinuousStatsTable[GroupByKey]=ContinuousStatsTable[[#This Row],[GroupByKey]])*ContinuousStatsTable[Average]))</f>
        <v>0.79765986915169196</v>
      </c>
      <c r="T528" s="5" cm="1">
        <f t="array" ref="T528">MAX(IF((ContinuousStatsTable[GroupByKey]=ContinuousStatsTable[[#This Row],[GroupByKey]]),(ContinuousStatsTable[GroupByKey]=ContinuousStatsTable[[#This Row],[GroupByKey]])*ContinuousStatsTable[Average]))</f>
        <v>0.86520865024807903</v>
      </c>
      <c r="U528" s="5">
        <f>IF((ContinuousStatsTable[[#This Row],[RepsRequested]]&gt;1),ContinuousStatsTable[[#This Row],[HalfWidth]],ContinuousStatsTable[[#This Row],[BatchMeansHalfWidth]])</f>
        <v>4.6132915210358458E-3</v>
      </c>
    </row>
    <row r="529" spans="1:21" x14ac:dyDescent="0.25">
      <c r="A529" t="s">
        <v>68</v>
      </c>
      <c r="B529" t="s">
        <v>70</v>
      </c>
      <c r="C529">
        <v>41</v>
      </c>
      <c r="D529" t="s">
        <v>108</v>
      </c>
      <c r="E529" t="s">
        <v>106</v>
      </c>
      <c r="F529" t="s">
        <v>105</v>
      </c>
      <c r="G529">
        <v>2.5000153658986899</v>
      </c>
      <c r="H529">
        <v>7.2328289950983005E-2</v>
      </c>
      <c r="I529">
        <v>0</v>
      </c>
      <c r="J529">
        <v>3</v>
      </c>
      <c r="K529">
        <v>3</v>
      </c>
      <c r="L529">
        <v>0</v>
      </c>
      <c r="M52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29" s="5" cm="1">
        <f t="array" ref="N529">MAX(IF((ProjectInfoTable[ProjectName]=ContinuousStatsTable[[#This Row],[ProjectName]]),(ProjectInfoTable[ProjectName]=ContinuousStatsTable[[#This Row],[ProjectName]])*ProjectInfoTable[NumberOfReplications]))</f>
        <v>50</v>
      </c>
      <c r="O529" s="5" cm="1">
        <f t="array" ref="O529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529" s="5" cm="1">
        <f t="array" ref="P529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529" s="5" cm="1">
        <f t="array" ref="Q529">MAX(IF((ProjectInfoTable[ProjectName]=ContinuousStatsTable[[#This Row],[ProjectName]]),(ProjectInfoTable[ProjectName]=ContinuousStatsTable[[#This Row],[ProjectName]])*ProjectInfoTable[ConfidenceInterval]))</f>
        <v>0.95</v>
      </c>
      <c r="R5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529" s="5" cm="1">
        <f t="array" ref="S529">MIN(IF((ContinuousStatsTable[GroupByKey]=ContinuousStatsTable[[#This Row],[GroupByKey]]),(ContinuousStatsTable[GroupByKey]=ContinuousStatsTable[[#This Row],[GroupByKey]])*ContinuousStatsTable[Average]))</f>
        <v>2.39297960745508</v>
      </c>
      <c r="T529" s="5" cm="1">
        <f t="array" ref="T529">MAX(IF((ContinuousStatsTable[GroupByKey]=ContinuousStatsTable[[#This Row],[GroupByKey]]),(ContinuousStatsTable[GroupByKey]=ContinuousStatsTable[[#This Row],[GroupByKey]])*ContinuousStatsTable[Average]))</f>
        <v>2.5956259507442399</v>
      </c>
      <c r="U529" s="5">
        <f>IF((ContinuousStatsTable[[#This Row],[RepsRequested]]&gt;1),ContinuousStatsTable[[#This Row],[HalfWidth]],ContinuousStatsTable[[#This Row],[BatchMeansHalfWidth]])</f>
        <v>1.3839874563107367E-2</v>
      </c>
    </row>
    <row r="530" spans="1:21" x14ac:dyDescent="0.25">
      <c r="A530" t="s">
        <v>68</v>
      </c>
      <c r="B530" t="s">
        <v>70</v>
      </c>
      <c r="C530">
        <v>41</v>
      </c>
      <c r="D530" t="s">
        <v>108</v>
      </c>
      <c r="E530" t="s">
        <v>107</v>
      </c>
      <c r="F530" t="s">
        <v>105</v>
      </c>
      <c r="G530">
        <v>3</v>
      </c>
      <c r="H530">
        <v>2E+20</v>
      </c>
      <c r="I530">
        <v>3</v>
      </c>
      <c r="J530">
        <v>3</v>
      </c>
      <c r="K530">
        <v>3</v>
      </c>
      <c r="L530">
        <v>0</v>
      </c>
      <c r="M53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30" s="5" cm="1">
        <f t="array" ref="N530">MAX(IF((ProjectInfoTable[ProjectName]=ContinuousStatsTable[[#This Row],[ProjectName]]),(ProjectInfoTable[ProjectName]=ContinuousStatsTable[[#This Row],[ProjectName]])*ProjectInfoTable[NumberOfReplications]))</f>
        <v>50</v>
      </c>
      <c r="O530" s="5" cm="1">
        <f t="array" ref="O530">IFERROR(AVERAGE(IF((ContinuousStatsTable[GroupByKey]=ContinuousStatsTable[[#This Row],[GroupByKey]]),(ContinuousStatsTable[GroupByKey]=ContinuousStatsTable[[#This Row],[GroupByKey]])*ContinuousStatsTable[Average])),0)</f>
        <v>3</v>
      </c>
      <c r="P530" s="5" cm="1">
        <f t="array" ref="P530">IFERROR(_xlfn.STDEV.S(IF((ContinuousStatsTable[GroupByKey]=ContinuousStatsTable[[#This Row],[GroupByKey]]),(ContinuousStatsTable[GroupByKey]=ContinuousStatsTable[[#This Row],[GroupByKey]])*ContinuousStatsTable[Average])),0)</f>
        <v>0</v>
      </c>
      <c r="Q530" s="5" cm="1">
        <f t="array" ref="Q530">MAX(IF((ProjectInfoTable[ProjectName]=ContinuousStatsTable[[#This Row],[ProjectName]]),(ProjectInfoTable[ProjectName]=ContinuousStatsTable[[#This Row],[ProjectName]])*ProjectInfoTable[ConfidenceInterval]))</f>
        <v>0.95</v>
      </c>
      <c r="R5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0" s="5" cm="1">
        <f t="array" ref="S530">MIN(IF((ContinuousStatsTable[GroupByKey]=ContinuousStatsTable[[#This Row],[GroupByKey]]),(ContinuousStatsTable[GroupByKey]=ContinuousStatsTable[[#This Row],[GroupByKey]])*ContinuousStatsTable[Average]))</f>
        <v>3</v>
      </c>
      <c r="T530" s="5" cm="1">
        <f t="array" ref="T530">MAX(IF((ContinuousStatsTable[GroupByKey]=ContinuousStatsTable[[#This Row],[GroupByKey]]),(ContinuousStatsTable[GroupByKey]=ContinuousStatsTable[[#This Row],[GroupByKey]])*ContinuousStatsTable[Average]))</f>
        <v>3</v>
      </c>
      <c r="U530" s="5">
        <f>IF((ContinuousStatsTable[[#This Row],[RepsRequested]]&gt;1),ContinuousStatsTable[[#This Row],[HalfWidth]],ContinuousStatsTable[[#This Row],[BatchMeansHalfWidth]])</f>
        <v>0</v>
      </c>
    </row>
    <row r="531" spans="1:21" x14ac:dyDescent="0.25">
      <c r="A531" t="s">
        <v>68</v>
      </c>
      <c r="B531" t="s">
        <v>70</v>
      </c>
      <c r="C531">
        <v>41</v>
      </c>
      <c r="D531" t="s">
        <v>100</v>
      </c>
      <c r="E531" t="s">
        <v>101</v>
      </c>
      <c r="F531" t="s">
        <v>81</v>
      </c>
      <c r="G531">
        <v>0.14376568319514901</v>
      </c>
      <c r="H531">
        <v>2E+20</v>
      </c>
      <c r="I531">
        <v>0</v>
      </c>
      <c r="J531">
        <v>2</v>
      </c>
      <c r="K531">
        <v>0</v>
      </c>
      <c r="L531">
        <v>0</v>
      </c>
      <c r="M531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31" s="5" cm="1">
        <f t="array" ref="N531">MAX(IF((ProjectInfoTable[ProjectName]=ContinuousStatsTable[[#This Row],[ProjectName]]),(ProjectInfoTable[ProjectName]=ContinuousStatsTable[[#This Row],[ProjectName]])*ProjectInfoTable[NumberOfReplications]))</f>
        <v>50</v>
      </c>
      <c r="O531" s="5" cm="1">
        <f t="array" ref="O531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531" s="5" cm="1">
        <f t="array" ref="P531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531" s="5" cm="1">
        <f t="array" ref="Q531">MAX(IF((ProjectInfoTable[ProjectName]=ContinuousStatsTable[[#This Row],[ProjectName]]),(ProjectInfoTable[ProjectName]=ContinuousStatsTable[[#This Row],[ProjectName]])*ProjectInfoTable[ConfidenceInterval]))</f>
        <v>0.95</v>
      </c>
      <c r="R5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531" s="5" cm="1">
        <f t="array" ref="S531">MIN(IF((ContinuousStatsTable[GroupByKey]=ContinuousStatsTable[[#This Row],[GroupByKey]]),(ContinuousStatsTable[GroupByKey]=ContinuousStatsTable[[#This Row],[GroupByKey]])*ContinuousStatsTable[Average]))</f>
        <v>9.9137644846310199E-2</v>
      </c>
      <c r="T531" s="5" cm="1">
        <f t="array" ref="T531">MAX(IF((ContinuousStatsTable[GroupByKey]=ContinuousStatsTable[[#This Row],[GroupByKey]]),(ContinuousStatsTable[GroupByKey]=ContinuousStatsTable[[#This Row],[GroupByKey]])*ContinuousStatsTable[Average]))</f>
        <v>0.36895369110857401</v>
      </c>
      <c r="U531" s="5">
        <f>IF((ContinuousStatsTable[[#This Row],[RepsRequested]]&gt;1),ContinuousStatsTable[[#This Row],[HalfWidth]],ContinuousStatsTable[[#This Row],[BatchMeansHalfWidth]])</f>
        <v>1.3334817194682118E-2</v>
      </c>
    </row>
    <row r="532" spans="1:21" x14ac:dyDescent="0.25">
      <c r="A532" t="s">
        <v>68</v>
      </c>
      <c r="B532" t="s">
        <v>70</v>
      </c>
      <c r="C532">
        <v>41</v>
      </c>
      <c r="D532" t="s">
        <v>109</v>
      </c>
      <c r="E532" t="s">
        <v>104</v>
      </c>
      <c r="F532" t="s">
        <v>105</v>
      </c>
      <c r="G532">
        <v>0.76712739269040497</v>
      </c>
      <c r="H532">
        <v>2.7223899270745599E-2</v>
      </c>
      <c r="I532">
        <v>0</v>
      </c>
      <c r="J532">
        <v>1</v>
      </c>
      <c r="K532">
        <v>1</v>
      </c>
      <c r="L532">
        <v>0</v>
      </c>
      <c r="M532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32" s="5" cm="1">
        <f t="array" ref="N532">MAX(IF((ProjectInfoTable[ProjectName]=ContinuousStatsTable[[#This Row],[ProjectName]]),(ProjectInfoTable[ProjectName]=ContinuousStatsTable[[#This Row],[ProjectName]])*ProjectInfoTable[NumberOfReplications]))</f>
        <v>50</v>
      </c>
      <c r="O532" s="5" cm="1">
        <f t="array" ref="O532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532" s="5" cm="1">
        <f t="array" ref="P532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532" s="5" cm="1">
        <f t="array" ref="Q532">MAX(IF((ProjectInfoTable[ProjectName]=ContinuousStatsTable[[#This Row],[ProjectName]]),(ProjectInfoTable[ProjectName]=ContinuousStatsTable[[#This Row],[ProjectName]])*ProjectInfoTable[ConfidenceInterval]))</f>
        <v>0.95</v>
      </c>
      <c r="R5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532" s="5" cm="1">
        <f t="array" ref="S532">MIN(IF((ContinuousStatsTable[GroupByKey]=ContinuousStatsTable[[#This Row],[GroupByKey]]),(ContinuousStatsTable[GroupByKey]=ContinuousStatsTable[[#This Row],[GroupByKey]])*ContinuousStatsTable[Average]))</f>
        <v>0.75076558501961799</v>
      </c>
      <c r="T532" s="5" cm="1">
        <f t="array" ref="T532">MAX(IF((ContinuousStatsTable[GroupByKey]=ContinuousStatsTable[[#This Row],[GroupByKey]]),(ContinuousStatsTable[GroupByKey]=ContinuousStatsTable[[#This Row],[GroupByKey]])*ContinuousStatsTable[Average]))</f>
        <v>0.80927528725051701</v>
      </c>
      <c r="U532" s="5">
        <f>IF((ContinuousStatsTable[[#This Row],[RepsRequested]]&gt;1),ContinuousStatsTable[[#This Row],[HalfWidth]],ContinuousStatsTable[[#This Row],[BatchMeansHalfWidth]])</f>
        <v>4.4075088480020263E-3</v>
      </c>
    </row>
    <row r="533" spans="1:21" x14ac:dyDescent="0.25">
      <c r="A533" t="s">
        <v>68</v>
      </c>
      <c r="B533" t="s">
        <v>70</v>
      </c>
      <c r="C533">
        <v>41</v>
      </c>
      <c r="D533" t="s">
        <v>109</v>
      </c>
      <c r="E533" t="s">
        <v>106</v>
      </c>
      <c r="F533" t="s">
        <v>105</v>
      </c>
      <c r="G533">
        <v>1.5342547853808099</v>
      </c>
      <c r="H533">
        <v>5.4447798541491302E-2</v>
      </c>
      <c r="I533">
        <v>0</v>
      </c>
      <c r="J533">
        <v>2</v>
      </c>
      <c r="K533">
        <v>2</v>
      </c>
      <c r="L533">
        <v>0</v>
      </c>
      <c r="M533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33" s="5" cm="1">
        <f t="array" ref="N533">MAX(IF((ProjectInfoTable[ProjectName]=ContinuousStatsTable[[#This Row],[ProjectName]]),(ProjectInfoTable[ProjectName]=ContinuousStatsTable[[#This Row],[ProjectName]])*ProjectInfoTable[NumberOfReplications]))</f>
        <v>50</v>
      </c>
      <c r="O533" s="5" cm="1">
        <f t="array" ref="O533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533" s="5" cm="1">
        <f t="array" ref="P533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533" s="5" cm="1">
        <f t="array" ref="Q533">MAX(IF((ProjectInfoTable[ProjectName]=ContinuousStatsTable[[#This Row],[ProjectName]]),(ProjectInfoTable[ProjectName]=ContinuousStatsTable[[#This Row],[ProjectName]])*ProjectInfoTable[ConfidenceInterval]))</f>
        <v>0.95</v>
      </c>
      <c r="R5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533" s="5" cm="1">
        <f t="array" ref="S533">MIN(IF((ContinuousStatsTable[GroupByKey]=ContinuousStatsTable[[#This Row],[GroupByKey]]),(ContinuousStatsTable[GroupByKey]=ContinuousStatsTable[[#This Row],[GroupByKey]])*ContinuousStatsTable[Average]))</f>
        <v>1.50153117003924</v>
      </c>
      <c r="T533" s="5" cm="1">
        <f t="array" ref="T533">MAX(IF((ContinuousStatsTable[GroupByKey]=ContinuousStatsTable[[#This Row],[GroupByKey]]),(ContinuousStatsTable[GroupByKey]=ContinuousStatsTable[[#This Row],[GroupByKey]])*ContinuousStatsTable[Average]))</f>
        <v>1.61855057450103</v>
      </c>
      <c r="U533" s="5">
        <f>IF((ContinuousStatsTable[[#This Row],[RepsRequested]]&gt;1),ContinuousStatsTable[[#This Row],[HalfWidth]],ContinuousStatsTable[[#This Row],[BatchMeansHalfWidth]])</f>
        <v>8.8150176960040336E-3</v>
      </c>
    </row>
    <row r="534" spans="1:21" x14ac:dyDescent="0.25">
      <c r="A534" t="s">
        <v>68</v>
      </c>
      <c r="B534" t="s">
        <v>70</v>
      </c>
      <c r="C534">
        <v>41</v>
      </c>
      <c r="D534" t="s">
        <v>109</v>
      </c>
      <c r="E534" t="s">
        <v>107</v>
      </c>
      <c r="F534" t="s">
        <v>105</v>
      </c>
      <c r="G534">
        <v>2</v>
      </c>
      <c r="H534">
        <v>2E+20</v>
      </c>
      <c r="I534">
        <v>2</v>
      </c>
      <c r="J534">
        <v>2</v>
      </c>
      <c r="K534">
        <v>2</v>
      </c>
      <c r="L534">
        <v>0</v>
      </c>
      <c r="M534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34" s="5" cm="1">
        <f t="array" ref="N534">MAX(IF((ProjectInfoTable[ProjectName]=ContinuousStatsTable[[#This Row],[ProjectName]]),(ProjectInfoTable[ProjectName]=ContinuousStatsTable[[#This Row],[ProjectName]])*ProjectInfoTable[NumberOfReplications]))</f>
        <v>50</v>
      </c>
      <c r="O534" s="5" cm="1">
        <f t="array" ref="O534">IFERROR(AVERAGE(IF((ContinuousStatsTable[GroupByKey]=ContinuousStatsTable[[#This Row],[GroupByKey]]),(ContinuousStatsTable[GroupByKey]=ContinuousStatsTable[[#This Row],[GroupByKey]])*ContinuousStatsTable[Average])),0)</f>
        <v>2</v>
      </c>
      <c r="P534" s="5" cm="1">
        <f t="array" ref="P534">IFERROR(_xlfn.STDEV.S(IF((ContinuousStatsTable[GroupByKey]=ContinuousStatsTable[[#This Row],[GroupByKey]]),(ContinuousStatsTable[GroupByKey]=ContinuousStatsTable[[#This Row],[GroupByKey]])*ContinuousStatsTable[Average])),0)</f>
        <v>0</v>
      </c>
      <c r="Q534" s="5" cm="1">
        <f t="array" ref="Q534">MAX(IF((ProjectInfoTable[ProjectName]=ContinuousStatsTable[[#This Row],[ProjectName]]),(ProjectInfoTable[ProjectName]=ContinuousStatsTable[[#This Row],[ProjectName]])*ProjectInfoTable[ConfidenceInterval]))</f>
        <v>0.95</v>
      </c>
      <c r="R5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4" s="5" cm="1">
        <f t="array" ref="S534">MIN(IF((ContinuousStatsTable[GroupByKey]=ContinuousStatsTable[[#This Row],[GroupByKey]]),(ContinuousStatsTable[GroupByKey]=ContinuousStatsTable[[#This Row],[GroupByKey]])*ContinuousStatsTable[Average]))</f>
        <v>2</v>
      </c>
      <c r="T534" s="5" cm="1">
        <f t="array" ref="T534">MAX(IF((ContinuousStatsTable[GroupByKey]=ContinuousStatsTable[[#This Row],[GroupByKey]]),(ContinuousStatsTable[GroupByKey]=ContinuousStatsTable[[#This Row],[GroupByKey]])*ContinuousStatsTable[Average]))</f>
        <v>2</v>
      </c>
      <c r="U534" s="5">
        <f>IF((ContinuousStatsTable[[#This Row],[RepsRequested]]&gt;1),ContinuousStatsTable[[#This Row],[HalfWidth]],ContinuousStatsTable[[#This Row],[BatchMeansHalfWidth]])</f>
        <v>0</v>
      </c>
    </row>
    <row r="535" spans="1:21" x14ac:dyDescent="0.25">
      <c r="A535" t="s">
        <v>68</v>
      </c>
      <c r="B535" t="s">
        <v>70</v>
      </c>
      <c r="C535">
        <v>42</v>
      </c>
      <c r="D535" t="s">
        <v>79</v>
      </c>
      <c r="E535" t="s">
        <v>101</v>
      </c>
      <c r="F535" t="s">
        <v>81</v>
      </c>
      <c r="G535">
        <v>4.1145807941826203E-3</v>
      </c>
      <c r="H535">
        <v>2E+20</v>
      </c>
      <c r="I535">
        <v>0</v>
      </c>
      <c r="J535">
        <v>1</v>
      </c>
      <c r="K535">
        <v>0</v>
      </c>
      <c r="L535">
        <v>0</v>
      </c>
      <c r="M535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35" s="5" cm="1">
        <f t="array" ref="N535">MAX(IF((ProjectInfoTable[ProjectName]=ContinuousStatsTable[[#This Row],[ProjectName]]),(ProjectInfoTable[ProjectName]=ContinuousStatsTable[[#This Row],[ProjectName]])*ProjectInfoTable[NumberOfReplications]))</f>
        <v>50</v>
      </c>
      <c r="O535" s="5" cm="1">
        <f t="array" ref="O535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535" s="5" cm="1">
        <f t="array" ref="P535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535" s="5" cm="1">
        <f t="array" ref="Q535">MAX(IF((ProjectInfoTable[ProjectName]=ContinuousStatsTable[[#This Row],[ProjectName]]),(ProjectInfoTable[ProjectName]=ContinuousStatsTable[[#This Row],[ProjectName]])*ProjectInfoTable[ConfidenceInterval]))</f>
        <v>0.95</v>
      </c>
      <c r="R5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535" s="5" cm="1">
        <f t="array" ref="S535">MIN(IF((ContinuousStatsTable[GroupByKey]=ContinuousStatsTable[[#This Row],[GroupByKey]]),(ContinuousStatsTable[GroupByKey]=ContinuousStatsTable[[#This Row],[GroupByKey]])*ContinuousStatsTable[Average]))</f>
        <v>1.4504144806982299E-4</v>
      </c>
      <c r="T535" s="5" cm="1">
        <f t="array" ref="T535">MAX(IF((ContinuousStatsTable[GroupByKey]=ContinuousStatsTable[[#This Row],[GroupByKey]]),(ContinuousStatsTable[GroupByKey]=ContinuousStatsTable[[#This Row],[GroupByKey]])*ContinuousStatsTable[Average]))</f>
        <v>2.1326113129299901E-2</v>
      </c>
      <c r="U535" s="5">
        <f>IF((ContinuousStatsTable[[#This Row],[RepsRequested]]&gt;1),ContinuousStatsTable[[#This Row],[HalfWidth]],ContinuousStatsTable[[#This Row],[BatchMeansHalfWidth]])</f>
        <v>1.2980086891140777E-3</v>
      </c>
    </row>
    <row r="536" spans="1:21" x14ac:dyDescent="0.25">
      <c r="A536" t="s">
        <v>68</v>
      </c>
      <c r="B536" t="s">
        <v>70</v>
      </c>
      <c r="C536">
        <v>42</v>
      </c>
      <c r="D536" t="s">
        <v>84</v>
      </c>
      <c r="E536" t="s">
        <v>101</v>
      </c>
      <c r="F536" t="s">
        <v>81</v>
      </c>
      <c r="G536">
        <v>5.3106150649118597E-2</v>
      </c>
      <c r="H536">
        <v>2E+20</v>
      </c>
      <c r="I536">
        <v>0</v>
      </c>
      <c r="J536">
        <v>2</v>
      </c>
      <c r="K536">
        <v>0</v>
      </c>
      <c r="L536">
        <v>0</v>
      </c>
      <c r="M536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36" s="5" cm="1">
        <f t="array" ref="N536">MAX(IF((ProjectInfoTable[ProjectName]=ContinuousStatsTable[[#This Row],[ProjectName]]),(ProjectInfoTable[ProjectName]=ContinuousStatsTable[[#This Row],[ProjectName]])*ProjectInfoTable[NumberOfReplications]))</f>
        <v>50</v>
      </c>
      <c r="O536" s="5" cm="1">
        <f t="array" ref="O536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536" s="5" cm="1">
        <f t="array" ref="P536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536" s="5" cm="1">
        <f t="array" ref="Q536">MAX(IF((ProjectInfoTable[ProjectName]=ContinuousStatsTable[[#This Row],[ProjectName]]),(ProjectInfoTable[ProjectName]=ContinuousStatsTable[[#This Row],[ProjectName]])*ProjectInfoTable[ConfidenceInterval]))</f>
        <v>0.95</v>
      </c>
      <c r="R5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536" s="5" cm="1">
        <f t="array" ref="S536">MIN(IF((ContinuousStatsTable[GroupByKey]=ContinuousStatsTable[[#This Row],[GroupByKey]]),(ContinuousStatsTable[GroupByKey]=ContinuousStatsTable[[#This Row],[GroupByKey]])*ContinuousStatsTable[Average]))</f>
        <v>2.9159454357356899E-2</v>
      </c>
      <c r="T536" s="5" cm="1">
        <f t="array" ref="T536">MAX(IF((ContinuousStatsTable[GroupByKey]=ContinuousStatsTable[[#This Row],[GroupByKey]]),(ContinuousStatsTable[GroupByKey]=ContinuousStatsTable[[#This Row],[GroupByKey]])*ContinuousStatsTable[Average]))</f>
        <v>0.14757504287835599</v>
      </c>
      <c r="U536" s="5">
        <f>IF((ContinuousStatsTable[[#This Row],[RepsRequested]]&gt;1),ContinuousStatsTable[[#This Row],[HalfWidth]],ContinuousStatsTable[[#This Row],[BatchMeansHalfWidth]])</f>
        <v>7.2842344795549423E-3</v>
      </c>
    </row>
    <row r="537" spans="1:21" x14ac:dyDescent="0.25">
      <c r="A537" t="s">
        <v>68</v>
      </c>
      <c r="B537" t="s">
        <v>70</v>
      </c>
      <c r="C537">
        <v>42</v>
      </c>
      <c r="D537" t="s">
        <v>85</v>
      </c>
      <c r="E537" t="s">
        <v>102</v>
      </c>
      <c r="F537" t="s">
        <v>87</v>
      </c>
      <c r="G537">
        <v>2.6047668712187502</v>
      </c>
      <c r="H537">
        <v>3E+20</v>
      </c>
      <c r="I537">
        <v>0</v>
      </c>
      <c r="J537">
        <v>5</v>
      </c>
      <c r="K537">
        <v>3</v>
      </c>
      <c r="L537">
        <v>0</v>
      </c>
      <c r="M537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37" s="5" cm="1">
        <f t="array" ref="N537">MAX(IF((ProjectInfoTable[ProjectName]=ContinuousStatsTable[[#This Row],[ProjectName]]),(ProjectInfoTable[ProjectName]=ContinuousStatsTable[[#This Row],[ProjectName]])*ProjectInfoTable[NumberOfReplications]))</f>
        <v>50</v>
      </c>
      <c r="O537" s="5" cm="1">
        <f t="array" ref="O537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537" s="5" cm="1">
        <f t="array" ref="P537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537" s="5" cm="1">
        <f t="array" ref="Q537">MAX(IF((ProjectInfoTable[ProjectName]=ContinuousStatsTable[[#This Row],[ProjectName]]),(ProjectInfoTable[ProjectName]=ContinuousStatsTable[[#This Row],[ProjectName]])*ProjectInfoTable[ConfidenceInterval]))</f>
        <v>0.95</v>
      </c>
      <c r="R5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537" s="5" cm="1">
        <f t="array" ref="S537">MIN(IF((ContinuousStatsTable[GroupByKey]=ContinuousStatsTable[[#This Row],[GroupByKey]]),(ContinuousStatsTable[GroupByKey]=ContinuousStatsTable[[#This Row],[GroupByKey]])*ContinuousStatsTable[Average]))</f>
        <v>2.5364145931977098</v>
      </c>
      <c r="T537" s="5" cm="1">
        <f t="array" ref="T537">MAX(IF((ContinuousStatsTable[GroupByKey]=ContinuousStatsTable[[#This Row],[GroupByKey]]),(ContinuousStatsTable[GroupByKey]=ContinuousStatsTable[[#This Row],[GroupByKey]])*ContinuousStatsTable[Average]))</f>
        <v>3.0583425338020498</v>
      </c>
      <c r="U537" s="5">
        <f>IF((ContinuousStatsTable[[#This Row],[RepsRequested]]&gt;1),ContinuousStatsTable[[#This Row],[HalfWidth]],ContinuousStatsTable[[#This Row],[BatchMeansHalfWidth]])</f>
        <v>3.1226073401865992E-2</v>
      </c>
    </row>
    <row r="538" spans="1:21" x14ac:dyDescent="0.25">
      <c r="A538" t="s">
        <v>68</v>
      </c>
      <c r="B538" t="s">
        <v>70</v>
      </c>
      <c r="C538">
        <v>42</v>
      </c>
      <c r="D538" t="s">
        <v>103</v>
      </c>
      <c r="E538" t="s">
        <v>104</v>
      </c>
      <c r="F538" t="s">
        <v>105</v>
      </c>
      <c r="G538">
        <v>0</v>
      </c>
      <c r="H538">
        <v>2E+20</v>
      </c>
      <c r="I538">
        <v>0</v>
      </c>
      <c r="J538">
        <v>0</v>
      </c>
      <c r="K538">
        <v>0</v>
      </c>
      <c r="L538">
        <v>0</v>
      </c>
      <c r="M538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38" s="5" cm="1">
        <f t="array" ref="N538">MAX(IF((ProjectInfoTable[ProjectName]=ContinuousStatsTable[[#This Row],[ProjectName]]),(ProjectInfoTable[ProjectName]=ContinuousStatsTable[[#This Row],[ProjectName]])*ProjectInfoTable[NumberOfReplications]))</f>
        <v>50</v>
      </c>
      <c r="O538" s="5" cm="1">
        <f t="array" ref="O538">IFERROR(AVERAGE(IF((ContinuousStatsTable[GroupByKey]=ContinuousStatsTable[[#This Row],[GroupByKey]]),(ContinuousStatsTable[GroupByKey]=ContinuousStatsTable[[#This Row],[GroupByKey]])*ContinuousStatsTable[Average])),0)</f>
        <v>0</v>
      </c>
      <c r="P538" s="5" cm="1">
        <f t="array" ref="P538">IFERROR(_xlfn.STDEV.S(IF((ContinuousStatsTable[GroupByKey]=ContinuousStatsTable[[#This Row],[GroupByKey]]),(ContinuousStatsTable[GroupByKey]=ContinuousStatsTable[[#This Row],[GroupByKey]])*ContinuousStatsTable[Average])),0)</f>
        <v>0</v>
      </c>
      <c r="Q538" s="5" cm="1">
        <f t="array" ref="Q538">MAX(IF((ProjectInfoTable[ProjectName]=ContinuousStatsTable[[#This Row],[ProjectName]]),(ProjectInfoTable[ProjectName]=ContinuousStatsTable[[#This Row],[ProjectName]])*ProjectInfoTable[ConfidenceInterval]))</f>
        <v>0.95</v>
      </c>
      <c r="R5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8" s="5" cm="1">
        <f t="array" ref="S538">MIN(IF((ContinuousStatsTable[GroupByKey]=ContinuousStatsTable[[#This Row],[GroupByKey]]),(ContinuousStatsTable[GroupByKey]=ContinuousStatsTable[[#This Row],[GroupByKey]])*ContinuousStatsTable[Average]))</f>
        <v>0</v>
      </c>
      <c r="T538" s="5" cm="1">
        <f t="array" ref="T538">MAX(IF((ContinuousStatsTable[GroupByKey]=ContinuousStatsTable[[#This Row],[GroupByKey]]),(ContinuousStatsTable[GroupByKey]=ContinuousStatsTable[[#This Row],[GroupByKey]])*ContinuousStatsTable[Average]))</f>
        <v>0</v>
      </c>
      <c r="U538" s="5">
        <f>IF((ContinuousStatsTable[[#This Row],[RepsRequested]]&gt;1),ContinuousStatsTable[[#This Row],[HalfWidth]],ContinuousStatsTable[[#This Row],[BatchMeansHalfWidth]])</f>
        <v>0</v>
      </c>
    </row>
    <row r="539" spans="1:21" x14ac:dyDescent="0.25">
      <c r="A539" t="s">
        <v>68</v>
      </c>
      <c r="B539" t="s">
        <v>70</v>
      </c>
      <c r="C539">
        <v>42</v>
      </c>
      <c r="D539" t="s">
        <v>103</v>
      </c>
      <c r="E539" t="s">
        <v>106</v>
      </c>
      <c r="F539" t="s">
        <v>105</v>
      </c>
      <c r="G539">
        <v>0</v>
      </c>
      <c r="H539">
        <v>2E+20</v>
      </c>
      <c r="I539">
        <v>0</v>
      </c>
      <c r="J539">
        <v>0</v>
      </c>
      <c r="K539">
        <v>0</v>
      </c>
      <c r="L539">
        <v>0</v>
      </c>
      <c r="M53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39" s="5" cm="1">
        <f t="array" ref="N539">MAX(IF((ProjectInfoTable[ProjectName]=ContinuousStatsTable[[#This Row],[ProjectName]]),(ProjectInfoTable[ProjectName]=ContinuousStatsTable[[#This Row],[ProjectName]])*ProjectInfoTable[NumberOfReplications]))</f>
        <v>50</v>
      </c>
      <c r="O539" s="5" cm="1">
        <f t="array" ref="O539">IFERROR(AVERAGE(IF((ContinuousStatsTable[GroupByKey]=ContinuousStatsTable[[#This Row],[GroupByKey]]),(ContinuousStatsTable[GroupByKey]=ContinuousStatsTable[[#This Row],[GroupByKey]])*ContinuousStatsTable[Average])),0)</f>
        <v>0</v>
      </c>
      <c r="P539" s="5" cm="1">
        <f t="array" ref="P539">IFERROR(_xlfn.STDEV.S(IF((ContinuousStatsTable[GroupByKey]=ContinuousStatsTable[[#This Row],[GroupByKey]]),(ContinuousStatsTable[GroupByKey]=ContinuousStatsTable[[#This Row],[GroupByKey]])*ContinuousStatsTable[Average])),0)</f>
        <v>0</v>
      </c>
      <c r="Q539" s="5" cm="1">
        <f t="array" ref="Q539">MAX(IF((ProjectInfoTable[ProjectName]=ContinuousStatsTable[[#This Row],[ProjectName]]),(ProjectInfoTable[ProjectName]=ContinuousStatsTable[[#This Row],[ProjectName]])*ProjectInfoTable[ConfidenceInterval]))</f>
        <v>0.95</v>
      </c>
      <c r="R5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9" s="5" cm="1">
        <f t="array" ref="S539">MIN(IF((ContinuousStatsTable[GroupByKey]=ContinuousStatsTable[[#This Row],[GroupByKey]]),(ContinuousStatsTable[GroupByKey]=ContinuousStatsTable[[#This Row],[GroupByKey]])*ContinuousStatsTable[Average]))</f>
        <v>0</v>
      </c>
      <c r="T539" s="5" cm="1">
        <f t="array" ref="T539">MAX(IF((ContinuousStatsTable[GroupByKey]=ContinuousStatsTable[[#This Row],[GroupByKey]]),(ContinuousStatsTable[GroupByKey]=ContinuousStatsTable[[#This Row],[GroupByKey]])*ContinuousStatsTable[Average]))</f>
        <v>0</v>
      </c>
      <c r="U539" s="5">
        <f>IF((ContinuousStatsTable[[#This Row],[RepsRequested]]&gt;1),ContinuousStatsTable[[#This Row],[HalfWidth]],ContinuousStatsTable[[#This Row],[BatchMeansHalfWidth]])</f>
        <v>0</v>
      </c>
    </row>
    <row r="540" spans="1:21" x14ac:dyDescent="0.25">
      <c r="A540" t="s">
        <v>68</v>
      </c>
      <c r="B540" t="s">
        <v>70</v>
      </c>
      <c r="C540">
        <v>42</v>
      </c>
      <c r="D540" t="s">
        <v>103</v>
      </c>
      <c r="E540" t="s">
        <v>107</v>
      </c>
      <c r="F540" t="s">
        <v>105</v>
      </c>
      <c r="G540">
        <v>1</v>
      </c>
      <c r="H540">
        <v>2E+20</v>
      </c>
      <c r="I540">
        <v>1</v>
      </c>
      <c r="J540">
        <v>1</v>
      </c>
      <c r="K540">
        <v>1</v>
      </c>
      <c r="L540">
        <v>0</v>
      </c>
      <c r="M54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40" s="5" cm="1">
        <f t="array" ref="N540">MAX(IF((ProjectInfoTable[ProjectName]=ContinuousStatsTable[[#This Row],[ProjectName]]),(ProjectInfoTable[ProjectName]=ContinuousStatsTable[[#This Row],[ProjectName]])*ProjectInfoTable[NumberOfReplications]))</f>
        <v>50</v>
      </c>
      <c r="O540" s="5" cm="1">
        <f t="array" ref="O540">IFERROR(AVERAGE(IF((ContinuousStatsTable[GroupByKey]=ContinuousStatsTable[[#This Row],[GroupByKey]]),(ContinuousStatsTable[GroupByKey]=ContinuousStatsTable[[#This Row],[GroupByKey]])*ContinuousStatsTable[Average])),0)</f>
        <v>1</v>
      </c>
      <c r="P540" s="5" cm="1">
        <f t="array" ref="P540">IFERROR(_xlfn.STDEV.S(IF((ContinuousStatsTable[GroupByKey]=ContinuousStatsTable[[#This Row],[GroupByKey]]),(ContinuousStatsTable[GroupByKey]=ContinuousStatsTable[[#This Row],[GroupByKey]])*ContinuousStatsTable[Average])),0)</f>
        <v>0</v>
      </c>
      <c r="Q540" s="5" cm="1">
        <f t="array" ref="Q540">MAX(IF((ProjectInfoTable[ProjectName]=ContinuousStatsTable[[#This Row],[ProjectName]]),(ProjectInfoTable[ProjectName]=ContinuousStatsTable[[#This Row],[ProjectName]])*ProjectInfoTable[ConfidenceInterval]))</f>
        <v>0.95</v>
      </c>
      <c r="R5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0" s="5" cm="1">
        <f t="array" ref="S540">MIN(IF((ContinuousStatsTable[GroupByKey]=ContinuousStatsTable[[#This Row],[GroupByKey]]),(ContinuousStatsTable[GroupByKey]=ContinuousStatsTable[[#This Row],[GroupByKey]])*ContinuousStatsTable[Average]))</f>
        <v>1</v>
      </c>
      <c r="T540" s="5" cm="1">
        <f t="array" ref="T540">MAX(IF((ContinuousStatsTable[GroupByKey]=ContinuousStatsTable[[#This Row],[GroupByKey]]),(ContinuousStatsTable[GroupByKey]=ContinuousStatsTable[[#This Row],[GroupByKey]])*ContinuousStatsTable[Average]))</f>
        <v>1</v>
      </c>
      <c r="U540" s="5">
        <f>IF((ContinuousStatsTable[[#This Row],[RepsRequested]]&gt;1),ContinuousStatsTable[[#This Row],[HalfWidth]],ContinuousStatsTable[[#This Row],[BatchMeansHalfWidth]])</f>
        <v>0</v>
      </c>
    </row>
    <row r="541" spans="1:21" x14ac:dyDescent="0.25">
      <c r="A541" t="s">
        <v>68</v>
      </c>
      <c r="B541" t="s">
        <v>70</v>
      </c>
      <c r="C541">
        <v>42</v>
      </c>
      <c r="D541" t="s">
        <v>108</v>
      </c>
      <c r="E541" t="s">
        <v>104</v>
      </c>
      <c r="F541" t="s">
        <v>105</v>
      </c>
      <c r="G541">
        <v>0.804560854698538</v>
      </c>
      <c r="H541">
        <v>3.3878110110049001E-2</v>
      </c>
      <c r="I541">
        <v>0</v>
      </c>
      <c r="J541">
        <v>1</v>
      </c>
      <c r="K541">
        <v>1</v>
      </c>
      <c r="L541">
        <v>0</v>
      </c>
      <c r="M54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41" s="5" cm="1">
        <f t="array" ref="N541">MAX(IF((ProjectInfoTable[ProjectName]=ContinuousStatsTable[[#This Row],[ProjectName]]),(ProjectInfoTable[ProjectName]=ContinuousStatsTable[[#This Row],[ProjectName]])*ProjectInfoTable[NumberOfReplications]))</f>
        <v>50</v>
      </c>
      <c r="O541" s="5" cm="1">
        <f t="array" ref="O541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541" s="5" cm="1">
        <f t="array" ref="P541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541" s="5" cm="1">
        <f t="array" ref="Q541">MAX(IF((ProjectInfoTable[ProjectName]=ContinuousStatsTable[[#This Row],[ProjectName]]),(ProjectInfoTable[ProjectName]=ContinuousStatsTable[[#This Row],[ProjectName]])*ProjectInfoTable[ConfidenceInterval]))</f>
        <v>0.95</v>
      </c>
      <c r="R5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541" s="5" cm="1">
        <f t="array" ref="S541">MIN(IF((ContinuousStatsTable[GroupByKey]=ContinuousStatsTable[[#This Row],[GroupByKey]]),(ContinuousStatsTable[GroupByKey]=ContinuousStatsTable[[#This Row],[GroupByKey]])*ContinuousStatsTable[Average]))</f>
        <v>0.79765986915169196</v>
      </c>
      <c r="T541" s="5" cm="1">
        <f t="array" ref="T541">MAX(IF((ContinuousStatsTable[GroupByKey]=ContinuousStatsTable[[#This Row],[GroupByKey]]),(ContinuousStatsTable[GroupByKey]=ContinuousStatsTable[[#This Row],[GroupByKey]])*ContinuousStatsTable[Average]))</f>
        <v>0.86520865024807903</v>
      </c>
      <c r="U541" s="5">
        <f>IF((ContinuousStatsTable[[#This Row],[RepsRequested]]&gt;1),ContinuousStatsTable[[#This Row],[HalfWidth]],ContinuousStatsTable[[#This Row],[BatchMeansHalfWidth]])</f>
        <v>4.6132915210358458E-3</v>
      </c>
    </row>
    <row r="542" spans="1:21" x14ac:dyDescent="0.25">
      <c r="A542" t="s">
        <v>68</v>
      </c>
      <c r="B542" t="s">
        <v>70</v>
      </c>
      <c r="C542">
        <v>42</v>
      </c>
      <c r="D542" t="s">
        <v>108</v>
      </c>
      <c r="E542" t="s">
        <v>106</v>
      </c>
      <c r="F542" t="s">
        <v>105</v>
      </c>
      <c r="G542">
        <v>2.4136825640956099</v>
      </c>
      <c r="H542">
        <v>0.101634330330147</v>
      </c>
      <c r="I542">
        <v>0</v>
      </c>
      <c r="J542">
        <v>3</v>
      </c>
      <c r="K542">
        <v>3</v>
      </c>
      <c r="L542">
        <v>0</v>
      </c>
      <c r="M54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42" s="5" cm="1">
        <f t="array" ref="N542">MAX(IF((ProjectInfoTable[ProjectName]=ContinuousStatsTable[[#This Row],[ProjectName]]),(ProjectInfoTable[ProjectName]=ContinuousStatsTable[[#This Row],[ProjectName]])*ProjectInfoTable[NumberOfReplications]))</f>
        <v>50</v>
      </c>
      <c r="O542" s="5" cm="1">
        <f t="array" ref="O542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542" s="5" cm="1">
        <f t="array" ref="P542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542" s="5" cm="1">
        <f t="array" ref="Q542">MAX(IF((ProjectInfoTable[ProjectName]=ContinuousStatsTable[[#This Row],[ProjectName]]),(ProjectInfoTable[ProjectName]=ContinuousStatsTable[[#This Row],[ProjectName]])*ProjectInfoTable[ConfidenceInterval]))</f>
        <v>0.95</v>
      </c>
      <c r="R5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542" s="5" cm="1">
        <f t="array" ref="S542">MIN(IF((ContinuousStatsTable[GroupByKey]=ContinuousStatsTable[[#This Row],[GroupByKey]]),(ContinuousStatsTable[GroupByKey]=ContinuousStatsTable[[#This Row],[GroupByKey]])*ContinuousStatsTable[Average]))</f>
        <v>2.39297960745508</v>
      </c>
      <c r="T542" s="5" cm="1">
        <f t="array" ref="T542">MAX(IF((ContinuousStatsTable[GroupByKey]=ContinuousStatsTable[[#This Row],[GroupByKey]]),(ContinuousStatsTable[GroupByKey]=ContinuousStatsTable[[#This Row],[GroupByKey]])*ContinuousStatsTable[Average]))</f>
        <v>2.5956259507442399</v>
      </c>
      <c r="U542" s="5">
        <f>IF((ContinuousStatsTable[[#This Row],[RepsRequested]]&gt;1),ContinuousStatsTable[[#This Row],[HalfWidth]],ContinuousStatsTable[[#This Row],[BatchMeansHalfWidth]])</f>
        <v>1.3839874563107367E-2</v>
      </c>
    </row>
    <row r="543" spans="1:21" x14ac:dyDescent="0.25">
      <c r="A543" t="s">
        <v>68</v>
      </c>
      <c r="B543" t="s">
        <v>70</v>
      </c>
      <c r="C543">
        <v>42</v>
      </c>
      <c r="D543" t="s">
        <v>108</v>
      </c>
      <c r="E543" t="s">
        <v>107</v>
      </c>
      <c r="F543" t="s">
        <v>105</v>
      </c>
      <c r="G543">
        <v>3</v>
      </c>
      <c r="H543">
        <v>2E+20</v>
      </c>
      <c r="I543">
        <v>3</v>
      </c>
      <c r="J543">
        <v>3</v>
      </c>
      <c r="K543">
        <v>3</v>
      </c>
      <c r="L543">
        <v>0</v>
      </c>
      <c r="M54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43" s="5" cm="1">
        <f t="array" ref="N543">MAX(IF((ProjectInfoTable[ProjectName]=ContinuousStatsTable[[#This Row],[ProjectName]]),(ProjectInfoTable[ProjectName]=ContinuousStatsTable[[#This Row],[ProjectName]])*ProjectInfoTable[NumberOfReplications]))</f>
        <v>50</v>
      </c>
      <c r="O543" s="5" cm="1">
        <f t="array" ref="O543">IFERROR(AVERAGE(IF((ContinuousStatsTable[GroupByKey]=ContinuousStatsTable[[#This Row],[GroupByKey]]),(ContinuousStatsTable[GroupByKey]=ContinuousStatsTable[[#This Row],[GroupByKey]])*ContinuousStatsTable[Average])),0)</f>
        <v>3</v>
      </c>
      <c r="P543" s="5" cm="1">
        <f t="array" ref="P543">IFERROR(_xlfn.STDEV.S(IF((ContinuousStatsTable[GroupByKey]=ContinuousStatsTable[[#This Row],[GroupByKey]]),(ContinuousStatsTable[GroupByKey]=ContinuousStatsTable[[#This Row],[GroupByKey]])*ContinuousStatsTable[Average])),0)</f>
        <v>0</v>
      </c>
      <c r="Q543" s="5" cm="1">
        <f t="array" ref="Q543">MAX(IF((ProjectInfoTable[ProjectName]=ContinuousStatsTable[[#This Row],[ProjectName]]),(ProjectInfoTable[ProjectName]=ContinuousStatsTable[[#This Row],[ProjectName]])*ProjectInfoTable[ConfidenceInterval]))</f>
        <v>0.95</v>
      </c>
      <c r="R5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3" s="5" cm="1">
        <f t="array" ref="S543">MIN(IF((ContinuousStatsTable[GroupByKey]=ContinuousStatsTable[[#This Row],[GroupByKey]]),(ContinuousStatsTable[GroupByKey]=ContinuousStatsTable[[#This Row],[GroupByKey]])*ContinuousStatsTable[Average]))</f>
        <v>3</v>
      </c>
      <c r="T543" s="5" cm="1">
        <f t="array" ref="T543">MAX(IF((ContinuousStatsTable[GroupByKey]=ContinuousStatsTable[[#This Row],[GroupByKey]]),(ContinuousStatsTable[GroupByKey]=ContinuousStatsTable[[#This Row],[GroupByKey]])*ContinuousStatsTable[Average]))</f>
        <v>3</v>
      </c>
      <c r="U543" s="5">
        <f>IF((ContinuousStatsTable[[#This Row],[RepsRequested]]&gt;1),ContinuousStatsTable[[#This Row],[HalfWidth]],ContinuousStatsTable[[#This Row],[BatchMeansHalfWidth]])</f>
        <v>0</v>
      </c>
    </row>
    <row r="544" spans="1:21" x14ac:dyDescent="0.25">
      <c r="A544" t="s">
        <v>68</v>
      </c>
      <c r="B544" t="s">
        <v>70</v>
      </c>
      <c r="C544">
        <v>42</v>
      </c>
      <c r="D544" t="s">
        <v>100</v>
      </c>
      <c r="E544" t="s">
        <v>101</v>
      </c>
      <c r="F544" t="s">
        <v>81</v>
      </c>
      <c r="G544">
        <v>0.13386357567983001</v>
      </c>
      <c r="H544">
        <v>2E+20</v>
      </c>
      <c r="I544">
        <v>0</v>
      </c>
      <c r="J544">
        <v>3</v>
      </c>
      <c r="K544">
        <v>0</v>
      </c>
      <c r="L544">
        <v>0</v>
      </c>
      <c r="M544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44" s="5" cm="1">
        <f t="array" ref="N544">MAX(IF((ProjectInfoTable[ProjectName]=ContinuousStatsTable[[#This Row],[ProjectName]]),(ProjectInfoTable[ProjectName]=ContinuousStatsTable[[#This Row],[ProjectName]])*ProjectInfoTable[NumberOfReplications]))</f>
        <v>50</v>
      </c>
      <c r="O544" s="5" cm="1">
        <f t="array" ref="O544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544" s="5" cm="1">
        <f t="array" ref="P544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544" s="5" cm="1">
        <f t="array" ref="Q544">MAX(IF((ProjectInfoTable[ProjectName]=ContinuousStatsTable[[#This Row],[ProjectName]]),(ProjectInfoTable[ProjectName]=ContinuousStatsTable[[#This Row],[ProjectName]])*ProjectInfoTable[ConfidenceInterval]))</f>
        <v>0.95</v>
      </c>
      <c r="R5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544" s="5" cm="1">
        <f t="array" ref="S544">MIN(IF((ContinuousStatsTable[GroupByKey]=ContinuousStatsTable[[#This Row],[GroupByKey]]),(ContinuousStatsTable[GroupByKey]=ContinuousStatsTable[[#This Row],[GroupByKey]])*ContinuousStatsTable[Average]))</f>
        <v>9.9137644846310199E-2</v>
      </c>
      <c r="T544" s="5" cm="1">
        <f t="array" ref="T544">MAX(IF((ContinuousStatsTable[GroupByKey]=ContinuousStatsTable[[#This Row],[GroupByKey]]),(ContinuousStatsTable[GroupByKey]=ContinuousStatsTable[[#This Row],[GroupByKey]])*ContinuousStatsTable[Average]))</f>
        <v>0.36895369110857401</v>
      </c>
      <c r="U544" s="5">
        <f>IF((ContinuousStatsTable[[#This Row],[RepsRequested]]&gt;1),ContinuousStatsTable[[#This Row],[HalfWidth]],ContinuousStatsTable[[#This Row],[BatchMeansHalfWidth]])</f>
        <v>1.3334817194682118E-2</v>
      </c>
    </row>
    <row r="545" spans="1:21" x14ac:dyDescent="0.25">
      <c r="A545" t="s">
        <v>68</v>
      </c>
      <c r="B545" t="s">
        <v>70</v>
      </c>
      <c r="C545">
        <v>42</v>
      </c>
      <c r="D545" t="s">
        <v>109</v>
      </c>
      <c r="E545" t="s">
        <v>104</v>
      </c>
      <c r="F545" t="s">
        <v>105</v>
      </c>
      <c r="G545">
        <v>0.75709611568981205</v>
      </c>
      <c r="H545">
        <v>3.7515997159964003E-2</v>
      </c>
      <c r="I545">
        <v>0</v>
      </c>
      <c r="J545">
        <v>1</v>
      </c>
      <c r="K545">
        <v>1</v>
      </c>
      <c r="L545">
        <v>0</v>
      </c>
      <c r="M545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45" s="5" cm="1">
        <f t="array" ref="N545">MAX(IF((ProjectInfoTable[ProjectName]=ContinuousStatsTable[[#This Row],[ProjectName]]),(ProjectInfoTable[ProjectName]=ContinuousStatsTable[[#This Row],[ProjectName]])*ProjectInfoTable[NumberOfReplications]))</f>
        <v>50</v>
      </c>
      <c r="O545" s="5" cm="1">
        <f t="array" ref="O545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545" s="5" cm="1">
        <f t="array" ref="P545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545" s="5" cm="1">
        <f t="array" ref="Q545">MAX(IF((ProjectInfoTable[ProjectName]=ContinuousStatsTable[[#This Row],[ProjectName]]),(ProjectInfoTable[ProjectName]=ContinuousStatsTable[[#This Row],[ProjectName]])*ProjectInfoTable[ConfidenceInterval]))</f>
        <v>0.95</v>
      </c>
      <c r="R5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545" s="5" cm="1">
        <f t="array" ref="S545">MIN(IF((ContinuousStatsTable[GroupByKey]=ContinuousStatsTable[[#This Row],[GroupByKey]]),(ContinuousStatsTable[GroupByKey]=ContinuousStatsTable[[#This Row],[GroupByKey]])*ContinuousStatsTable[Average]))</f>
        <v>0.75076558501961799</v>
      </c>
      <c r="T545" s="5" cm="1">
        <f t="array" ref="T545">MAX(IF((ContinuousStatsTable[GroupByKey]=ContinuousStatsTable[[#This Row],[GroupByKey]]),(ContinuousStatsTable[GroupByKey]=ContinuousStatsTable[[#This Row],[GroupByKey]])*ContinuousStatsTable[Average]))</f>
        <v>0.80927528725051701</v>
      </c>
      <c r="U545" s="5">
        <f>IF((ContinuousStatsTable[[#This Row],[RepsRequested]]&gt;1),ContinuousStatsTable[[#This Row],[HalfWidth]],ContinuousStatsTable[[#This Row],[BatchMeansHalfWidth]])</f>
        <v>4.4075088480020263E-3</v>
      </c>
    </row>
    <row r="546" spans="1:21" x14ac:dyDescent="0.25">
      <c r="A546" t="s">
        <v>68</v>
      </c>
      <c r="B546" t="s">
        <v>70</v>
      </c>
      <c r="C546">
        <v>42</v>
      </c>
      <c r="D546" t="s">
        <v>109</v>
      </c>
      <c r="E546" t="s">
        <v>106</v>
      </c>
      <c r="F546" t="s">
        <v>105</v>
      </c>
      <c r="G546">
        <v>1.5141922313796199</v>
      </c>
      <c r="H546">
        <v>7.5031994319928005E-2</v>
      </c>
      <c r="I546">
        <v>0</v>
      </c>
      <c r="J546">
        <v>2</v>
      </c>
      <c r="K546">
        <v>2</v>
      </c>
      <c r="L546">
        <v>0</v>
      </c>
      <c r="M546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46" s="5" cm="1">
        <f t="array" ref="N546">MAX(IF((ProjectInfoTable[ProjectName]=ContinuousStatsTable[[#This Row],[ProjectName]]),(ProjectInfoTable[ProjectName]=ContinuousStatsTable[[#This Row],[ProjectName]])*ProjectInfoTable[NumberOfReplications]))</f>
        <v>50</v>
      </c>
      <c r="O546" s="5" cm="1">
        <f t="array" ref="O546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546" s="5" cm="1">
        <f t="array" ref="P546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546" s="5" cm="1">
        <f t="array" ref="Q546">MAX(IF((ProjectInfoTable[ProjectName]=ContinuousStatsTable[[#This Row],[ProjectName]]),(ProjectInfoTable[ProjectName]=ContinuousStatsTable[[#This Row],[ProjectName]])*ProjectInfoTable[ConfidenceInterval]))</f>
        <v>0.95</v>
      </c>
      <c r="R5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546" s="5" cm="1">
        <f t="array" ref="S546">MIN(IF((ContinuousStatsTable[GroupByKey]=ContinuousStatsTable[[#This Row],[GroupByKey]]),(ContinuousStatsTable[GroupByKey]=ContinuousStatsTable[[#This Row],[GroupByKey]])*ContinuousStatsTable[Average]))</f>
        <v>1.50153117003924</v>
      </c>
      <c r="T546" s="5" cm="1">
        <f t="array" ref="T546">MAX(IF((ContinuousStatsTable[GroupByKey]=ContinuousStatsTable[[#This Row],[GroupByKey]]),(ContinuousStatsTable[GroupByKey]=ContinuousStatsTable[[#This Row],[GroupByKey]])*ContinuousStatsTable[Average]))</f>
        <v>1.61855057450103</v>
      </c>
      <c r="U546" s="5">
        <f>IF((ContinuousStatsTable[[#This Row],[RepsRequested]]&gt;1),ContinuousStatsTable[[#This Row],[HalfWidth]],ContinuousStatsTable[[#This Row],[BatchMeansHalfWidth]])</f>
        <v>8.8150176960040336E-3</v>
      </c>
    </row>
    <row r="547" spans="1:21" x14ac:dyDescent="0.25">
      <c r="A547" t="s">
        <v>68</v>
      </c>
      <c r="B547" t="s">
        <v>70</v>
      </c>
      <c r="C547">
        <v>42</v>
      </c>
      <c r="D547" t="s">
        <v>109</v>
      </c>
      <c r="E547" t="s">
        <v>107</v>
      </c>
      <c r="F547" t="s">
        <v>105</v>
      </c>
      <c r="G547">
        <v>2</v>
      </c>
      <c r="H547">
        <v>2E+20</v>
      </c>
      <c r="I547">
        <v>2</v>
      </c>
      <c r="J547">
        <v>2</v>
      </c>
      <c r="K547">
        <v>2</v>
      </c>
      <c r="L547">
        <v>0</v>
      </c>
      <c r="M547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47" s="5" cm="1">
        <f t="array" ref="N547">MAX(IF((ProjectInfoTable[ProjectName]=ContinuousStatsTable[[#This Row],[ProjectName]]),(ProjectInfoTable[ProjectName]=ContinuousStatsTable[[#This Row],[ProjectName]])*ProjectInfoTable[NumberOfReplications]))</f>
        <v>50</v>
      </c>
      <c r="O547" s="5" cm="1">
        <f t="array" ref="O547">IFERROR(AVERAGE(IF((ContinuousStatsTable[GroupByKey]=ContinuousStatsTable[[#This Row],[GroupByKey]]),(ContinuousStatsTable[GroupByKey]=ContinuousStatsTable[[#This Row],[GroupByKey]])*ContinuousStatsTable[Average])),0)</f>
        <v>2</v>
      </c>
      <c r="P547" s="5" cm="1">
        <f t="array" ref="P547">IFERROR(_xlfn.STDEV.S(IF((ContinuousStatsTable[GroupByKey]=ContinuousStatsTable[[#This Row],[GroupByKey]]),(ContinuousStatsTable[GroupByKey]=ContinuousStatsTable[[#This Row],[GroupByKey]])*ContinuousStatsTable[Average])),0)</f>
        <v>0</v>
      </c>
      <c r="Q547" s="5" cm="1">
        <f t="array" ref="Q547">MAX(IF((ProjectInfoTable[ProjectName]=ContinuousStatsTable[[#This Row],[ProjectName]]),(ProjectInfoTable[ProjectName]=ContinuousStatsTable[[#This Row],[ProjectName]])*ProjectInfoTable[ConfidenceInterval]))</f>
        <v>0.95</v>
      </c>
      <c r="R5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7" s="5" cm="1">
        <f t="array" ref="S547">MIN(IF((ContinuousStatsTable[GroupByKey]=ContinuousStatsTable[[#This Row],[GroupByKey]]),(ContinuousStatsTable[GroupByKey]=ContinuousStatsTable[[#This Row],[GroupByKey]])*ContinuousStatsTable[Average]))</f>
        <v>2</v>
      </c>
      <c r="T547" s="5" cm="1">
        <f t="array" ref="T547">MAX(IF((ContinuousStatsTable[GroupByKey]=ContinuousStatsTable[[#This Row],[GroupByKey]]),(ContinuousStatsTable[GroupByKey]=ContinuousStatsTable[[#This Row],[GroupByKey]])*ContinuousStatsTable[Average]))</f>
        <v>2</v>
      </c>
      <c r="U547" s="5">
        <f>IF((ContinuousStatsTable[[#This Row],[RepsRequested]]&gt;1),ContinuousStatsTable[[#This Row],[HalfWidth]],ContinuousStatsTable[[#This Row],[BatchMeansHalfWidth]])</f>
        <v>0</v>
      </c>
    </row>
    <row r="548" spans="1:21" x14ac:dyDescent="0.25">
      <c r="A548" t="s">
        <v>68</v>
      </c>
      <c r="B548" t="s">
        <v>70</v>
      </c>
      <c r="C548">
        <v>43</v>
      </c>
      <c r="D548" t="s">
        <v>79</v>
      </c>
      <c r="E548" t="s">
        <v>101</v>
      </c>
      <c r="F548" t="s">
        <v>81</v>
      </c>
      <c r="G548">
        <v>1.94180856056635E-2</v>
      </c>
      <c r="H548">
        <v>2E+20</v>
      </c>
      <c r="I548">
        <v>0</v>
      </c>
      <c r="J548">
        <v>1</v>
      </c>
      <c r="K548">
        <v>0</v>
      </c>
      <c r="L548">
        <v>0</v>
      </c>
      <c r="M548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48" s="5" cm="1">
        <f t="array" ref="N548">MAX(IF((ProjectInfoTable[ProjectName]=ContinuousStatsTable[[#This Row],[ProjectName]]),(ProjectInfoTable[ProjectName]=ContinuousStatsTable[[#This Row],[ProjectName]])*ProjectInfoTable[NumberOfReplications]))</f>
        <v>50</v>
      </c>
      <c r="O548" s="5" cm="1">
        <f t="array" ref="O548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548" s="5" cm="1">
        <f t="array" ref="P548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548" s="5" cm="1">
        <f t="array" ref="Q548">MAX(IF((ProjectInfoTable[ProjectName]=ContinuousStatsTable[[#This Row],[ProjectName]]),(ProjectInfoTable[ProjectName]=ContinuousStatsTable[[#This Row],[ProjectName]])*ProjectInfoTable[ConfidenceInterval]))</f>
        <v>0.95</v>
      </c>
      <c r="R5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548" s="5" cm="1">
        <f t="array" ref="S548">MIN(IF((ContinuousStatsTable[GroupByKey]=ContinuousStatsTable[[#This Row],[GroupByKey]]),(ContinuousStatsTable[GroupByKey]=ContinuousStatsTable[[#This Row],[GroupByKey]])*ContinuousStatsTable[Average]))</f>
        <v>1.4504144806982299E-4</v>
      </c>
      <c r="T548" s="5" cm="1">
        <f t="array" ref="T548">MAX(IF((ContinuousStatsTable[GroupByKey]=ContinuousStatsTable[[#This Row],[GroupByKey]]),(ContinuousStatsTable[GroupByKey]=ContinuousStatsTable[[#This Row],[GroupByKey]])*ContinuousStatsTable[Average]))</f>
        <v>2.1326113129299901E-2</v>
      </c>
      <c r="U548" s="5">
        <f>IF((ContinuousStatsTable[[#This Row],[RepsRequested]]&gt;1),ContinuousStatsTable[[#This Row],[HalfWidth]],ContinuousStatsTable[[#This Row],[BatchMeansHalfWidth]])</f>
        <v>1.2980086891140777E-3</v>
      </c>
    </row>
    <row r="549" spans="1:21" x14ac:dyDescent="0.25">
      <c r="A549" t="s">
        <v>68</v>
      </c>
      <c r="B549" t="s">
        <v>70</v>
      </c>
      <c r="C549">
        <v>43</v>
      </c>
      <c r="D549" t="s">
        <v>84</v>
      </c>
      <c r="E549" t="s">
        <v>101</v>
      </c>
      <c r="F549" t="s">
        <v>81</v>
      </c>
      <c r="G549">
        <v>0.131114165521243</v>
      </c>
      <c r="H549">
        <v>2E+20</v>
      </c>
      <c r="I549">
        <v>0</v>
      </c>
      <c r="J549">
        <v>2</v>
      </c>
      <c r="K549">
        <v>0</v>
      </c>
      <c r="L549">
        <v>0</v>
      </c>
      <c r="M549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49" s="5" cm="1">
        <f t="array" ref="N549">MAX(IF((ProjectInfoTable[ProjectName]=ContinuousStatsTable[[#This Row],[ProjectName]]),(ProjectInfoTable[ProjectName]=ContinuousStatsTable[[#This Row],[ProjectName]])*ProjectInfoTable[NumberOfReplications]))</f>
        <v>50</v>
      </c>
      <c r="O549" s="5" cm="1">
        <f t="array" ref="O549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549" s="5" cm="1">
        <f t="array" ref="P549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549" s="5" cm="1">
        <f t="array" ref="Q549">MAX(IF((ProjectInfoTable[ProjectName]=ContinuousStatsTable[[#This Row],[ProjectName]]),(ProjectInfoTable[ProjectName]=ContinuousStatsTable[[#This Row],[ProjectName]])*ProjectInfoTable[ConfidenceInterval]))</f>
        <v>0.95</v>
      </c>
      <c r="R5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549" s="5" cm="1">
        <f t="array" ref="S549">MIN(IF((ContinuousStatsTable[GroupByKey]=ContinuousStatsTable[[#This Row],[GroupByKey]]),(ContinuousStatsTable[GroupByKey]=ContinuousStatsTable[[#This Row],[GroupByKey]])*ContinuousStatsTable[Average]))</f>
        <v>2.9159454357356899E-2</v>
      </c>
      <c r="T549" s="5" cm="1">
        <f t="array" ref="T549">MAX(IF((ContinuousStatsTable[GroupByKey]=ContinuousStatsTable[[#This Row],[GroupByKey]]),(ContinuousStatsTable[GroupByKey]=ContinuousStatsTable[[#This Row],[GroupByKey]])*ContinuousStatsTable[Average]))</f>
        <v>0.14757504287835599</v>
      </c>
      <c r="U549" s="5">
        <f>IF((ContinuousStatsTable[[#This Row],[RepsRequested]]&gt;1),ContinuousStatsTable[[#This Row],[HalfWidth]],ContinuousStatsTable[[#This Row],[BatchMeansHalfWidth]])</f>
        <v>7.2842344795549423E-3</v>
      </c>
    </row>
    <row r="550" spans="1:21" x14ac:dyDescent="0.25">
      <c r="A550" t="s">
        <v>68</v>
      </c>
      <c r="B550" t="s">
        <v>70</v>
      </c>
      <c r="C550">
        <v>43</v>
      </c>
      <c r="D550" t="s">
        <v>85</v>
      </c>
      <c r="E550" t="s">
        <v>102</v>
      </c>
      <c r="F550" t="s">
        <v>87</v>
      </c>
      <c r="G550">
        <v>2.9701548590187299</v>
      </c>
      <c r="H550">
        <v>0.19994596226042799</v>
      </c>
      <c r="I550">
        <v>0</v>
      </c>
      <c r="J550">
        <v>6</v>
      </c>
      <c r="K550">
        <v>3</v>
      </c>
      <c r="L550">
        <v>0</v>
      </c>
      <c r="M550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50" s="5" cm="1">
        <f t="array" ref="N550">MAX(IF((ProjectInfoTable[ProjectName]=ContinuousStatsTable[[#This Row],[ProjectName]]),(ProjectInfoTable[ProjectName]=ContinuousStatsTable[[#This Row],[ProjectName]])*ProjectInfoTable[NumberOfReplications]))</f>
        <v>50</v>
      </c>
      <c r="O550" s="5" cm="1">
        <f t="array" ref="O550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550" s="5" cm="1">
        <f t="array" ref="P550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550" s="5" cm="1">
        <f t="array" ref="Q550">MAX(IF((ProjectInfoTable[ProjectName]=ContinuousStatsTable[[#This Row],[ProjectName]]),(ProjectInfoTable[ProjectName]=ContinuousStatsTable[[#This Row],[ProjectName]])*ProjectInfoTable[ConfidenceInterval]))</f>
        <v>0.95</v>
      </c>
      <c r="R5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550" s="5" cm="1">
        <f t="array" ref="S550">MIN(IF((ContinuousStatsTable[GroupByKey]=ContinuousStatsTable[[#This Row],[GroupByKey]]),(ContinuousStatsTable[GroupByKey]=ContinuousStatsTable[[#This Row],[GroupByKey]])*ContinuousStatsTable[Average]))</f>
        <v>2.5364145931977098</v>
      </c>
      <c r="T550" s="5" cm="1">
        <f t="array" ref="T550">MAX(IF((ContinuousStatsTable[GroupByKey]=ContinuousStatsTable[[#This Row],[GroupByKey]]),(ContinuousStatsTable[GroupByKey]=ContinuousStatsTable[[#This Row],[GroupByKey]])*ContinuousStatsTable[Average]))</f>
        <v>3.0583425338020498</v>
      </c>
      <c r="U550" s="5">
        <f>IF((ContinuousStatsTable[[#This Row],[RepsRequested]]&gt;1),ContinuousStatsTable[[#This Row],[HalfWidth]],ContinuousStatsTable[[#This Row],[BatchMeansHalfWidth]])</f>
        <v>3.1226073401865992E-2</v>
      </c>
    </row>
    <row r="551" spans="1:21" x14ac:dyDescent="0.25">
      <c r="A551" t="s">
        <v>68</v>
      </c>
      <c r="B551" t="s">
        <v>70</v>
      </c>
      <c r="C551">
        <v>43</v>
      </c>
      <c r="D551" t="s">
        <v>103</v>
      </c>
      <c r="E551" t="s">
        <v>104</v>
      </c>
      <c r="F551" t="s">
        <v>105</v>
      </c>
      <c r="G551">
        <v>0</v>
      </c>
      <c r="H551">
        <v>2E+20</v>
      </c>
      <c r="I551">
        <v>0</v>
      </c>
      <c r="J551">
        <v>0</v>
      </c>
      <c r="K551">
        <v>0</v>
      </c>
      <c r="L551">
        <v>0</v>
      </c>
      <c r="M551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51" s="5" cm="1">
        <f t="array" ref="N551">MAX(IF((ProjectInfoTable[ProjectName]=ContinuousStatsTable[[#This Row],[ProjectName]]),(ProjectInfoTable[ProjectName]=ContinuousStatsTable[[#This Row],[ProjectName]])*ProjectInfoTable[NumberOfReplications]))</f>
        <v>50</v>
      </c>
      <c r="O551" s="5" cm="1">
        <f t="array" ref="O551">IFERROR(AVERAGE(IF((ContinuousStatsTable[GroupByKey]=ContinuousStatsTable[[#This Row],[GroupByKey]]),(ContinuousStatsTable[GroupByKey]=ContinuousStatsTable[[#This Row],[GroupByKey]])*ContinuousStatsTable[Average])),0)</f>
        <v>0</v>
      </c>
      <c r="P551" s="5" cm="1">
        <f t="array" ref="P551">IFERROR(_xlfn.STDEV.S(IF((ContinuousStatsTable[GroupByKey]=ContinuousStatsTable[[#This Row],[GroupByKey]]),(ContinuousStatsTable[GroupByKey]=ContinuousStatsTable[[#This Row],[GroupByKey]])*ContinuousStatsTable[Average])),0)</f>
        <v>0</v>
      </c>
      <c r="Q551" s="5" cm="1">
        <f t="array" ref="Q551">MAX(IF((ProjectInfoTable[ProjectName]=ContinuousStatsTable[[#This Row],[ProjectName]]),(ProjectInfoTable[ProjectName]=ContinuousStatsTable[[#This Row],[ProjectName]])*ProjectInfoTable[ConfidenceInterval]))</f>
        <v>0.95</v>
      </c>
      <c r="R5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1" s="5" cm="1">
        <f t="array" ref="S551">MIN(IF((ContinuousStatsTable[GroupByKey]=ContinuousStatsTable[[#This Row],[GroupByKey]]),(ContinuousStatsTable[GroupByKey]=ContinuousStatsTable[[#This Row],[GroupByKey]])*ContinuousStatsTable[Average]))</f>
        <v>0</v>
      </c>
      <c r="T551" s="5" cm="1">
        <f t="array" ref="T551">MAX(IF((ContinuousStatsTable[GroupByKey]=ContinuousStatsTable[[#This Row],[GroupByKey]]),(ContinuousStatsTable[GroupByKey]=ContinuousStatsTable[[#This Row],[GroupByKey]])*ContinuousStatsTable[Average]))</f>
        <v>0</v>
      </c>
      <c r="U551" s="5">
        <f>IF((ContinuousStatsTable[[#This Row],[RepsRequested]]&gt;1),ContinuousStatsTable[[#This Row],[HalfWidth]],ContinuousStatsTable[[#This Row],[BatchMeansHalfWidth]])</f>
        <v>0</v>
      </c>
    </row>
    <row r="552" spans="1:21" x14ac:dyDescent="0.25">
      <c r="A552" t="s">
        <v>68</v>
      </c>
      <c r="B552" t="s">
        <v>70</v>
      </c>
      <c r="C552">
        <v>43</v>
      </c>
      <c r="D552" t="s">
        <v>103</v>
      </c>
      <c r="E552" t="s">
        <v>106</v>
      </c>
      <c r="F552" t="s">
        <v>105</v>
      </c>
      <c r="G552">
        <v>0</v>
      </c>
      <c r="H552">
        <v>2E+20</v>
      </c>
      <c r="I552">
        <v>0</v>
      </c>
      <c r="J552">
        <v>0</v>
      </c>
      <c r="K552">
        <v>0</v>
      </c>
      <c r="L552">
        <v>0</v>
      </c>
      <c r="M55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52" s="5" cm="1">
        <f t="array" ref="N552">MAX(IF((ProjectInfoTable[ProjectName]=ContinuousStatsTable[[#This Row],[ProjectName]]),(ProjectInfoTable[ProjectName]=ContinuousStatsTable[[#This Row],[ProjectName]])*ProjectInfoTable[NumberOfReplications]))</f>
        <v>50</v>
      </c>
      <c r="O552" s="5" cm="1">
        <f t="array" ref="O552">IFERROR(AVERAGE(IF((ContinuousStatsTable[GroupByKey]=ContinuousStatsTable[[#This Row],[GroupByKey]]),(ContinuousStatsTable[GroupByKey]=ContinuousStatsTable[[#This Row],[GroupByKey]])*ContinuousStatsTable[Average])),0)</f>
        <v>0</v>
      </c>
      <c r="P552" s="5" cm="1">
        <f t="array" ref="P552">IFERROR(_xlfn.STDEV.S(IF((ContinuousStatsTable[GroupByKey]=ContinuousStatsTable[[#This Row],[GroupByKey]]),(ContinuousStatsTable[GroupByKey]=ContinuousStatsTable[[#This Row],[GroupByKey]])*ContinuousStatsTable[Average])),0)</f>
        <v>0</v>
      </c>
      <c r="Q552" s="5" cm="1">
        <f t="array" ref="Q552">MAX(IF((ProjectInfoTable[ProjectName]=ContinuousStatsTable[[#This Row],[ProjectName]]),(ProjectInfoTable[ProjectName]=ContinuousStatsTable[[#This Row],[ProjectName]])*ProjectInfoTable[ConfidenceInterval]))</f>
        <v>0.95</v>
      </c>
      <c r="R5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2" s="5" cm="1">
        <f t="array" ref="S552">MIN(IF((ContinuousStatsTable[GroupByKey]=ContinuousStatsTable[[#This Row],[GroupByKey]]),(ContinuousStatsTable[GroupByKey]=ContinuousStatsTable[[#This Row],[GroupByKey]])*ContinuousStatsTable[Average]))</f>
        <v>0</v>
      </c>
      <c r="T552" s="5" cm="1">
        <f t="array" ref="T552">MAX(IF((ContinuousStatsTable[GroupByKey]=ContinuousStatsTable[[#This Row],[GroupByKey]]),(ContinuousStatsTable[GroupByKey]=ContinuousStatsTable[[#This Row],[GroupByKey]])*ContinuousStatsTable[Average]))</f>
        <v>0</v>
      </c>
      <c r="U552" s="5">
        <f>IF((ContinuousStatsTable[[#This Row],[RepsRequested]]&gt;1),ContinuousStatsTable[[#This Row],[HalfWidth]],ContinuousStatsTable[[#This Row],[BatchMeansHalfWidth]])</f>
        <v>0</v>
      </c>
    </row>
    <row r="553" spans="1:21" x14ac:dyDescent="0.25">
      <c r="A553" t="s">
        <v>68</v>
      </c>
      <c r="B553" t="s">
        <v>70</v>
      </c>
      <c r="C553">
        <v>43</v>
      </c>
      <c r="D553" t="s">
        <v>103</v>
      </c>
      <c r="E553" t="s">
        <v>107</v>
      </c>
      <c r="F553" t="s">
        <v>105</v>
      </c>
      <c r="G553">
        <v>1</v>
      </c>
      <c r="H553">
        <v>2E+20</v>
      </c>
      <c r="I553">
        <v>1</v>
      </c>
      <c r="J553">
        <v>1</v>
      </c>
      <c r="K553">
        <v>1</v>
      </c>
      <c r="L553">
        <v>0</v>
      </c>
      <c r="M55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53" s="5" cm="1">
        <f t="array" ref="N553">MAX(IF((ProjectInfoTable[ProjectName]=ContinuousStatsTable[[#This Row],[ProjectName]]),(ProjectInfoTable[ProjectName]=ContinuousStatsTable[[#This Row],[ProjectName]])*ProjectInfoTable[NumberOfReplications]))</f>
        <v>50</v>
      </c>
      <c r="O553" s="5" cm="1">
        <f t="array" ref="O553">IFERROR(AVERAGE(IF((ContinuousStatsTable[GroupByKey]=ContinuousStatsTable[[#This Row],[GroupByKey]]),(ContinuousStatsTable[GroupByKey]=ContinuousStatsTable[[#This Row],[GroupByKey]])*ContinuousStatsTable[Average])),0)</f>
        <v>1</v>
      </c>
      <c r="P553" s="5" cm="1">
        <f t="array" ref="P553">IFERROR(_xlfn.STDEV.S(IF((ContinuousStatsTable[GroupByKey]=ContinuousStatsTable[[#This Row],[GroupByKey]]),(ContinuousStatsTable[GroupByKey]=ContinuousStatsTable[[#This Row],[GroupByKey]])*ContinuousStatsTable[Average])),0)</f>
        <v>0</v>
      </c>
      <c r="Q553" s="5" cm="1">
        <f t="array" ref="Q553">MAX(IF((ProjectInfoTable[ProjectName]=ContinuousStatsTable[[#This Row],[ProjectName]]),(ProjectInfoTable[ProjectName]=ContinuousStatsTable[[#This Row],[ProjectName]])*ProjectInfoTable[ConfidenceInterval]))</f>
        <v>0.95</v>
      </c>
      <c r="R5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3" s="5" cm="1">
        <f t="array" ref="S553">MIN(IF((ContinuousStatsTable[GroupByKey]=ContinuousStatsTable[[#This Row],[GroupByKey]]),(ContinuousStatsTable[GroupByKey]=ContinuousStatsTable[[#This Row],[GroupByKey]])*ContinuousStatsTable[Average]))</f>
        <v>1</v>
      </c>
      <c r="T553" s="5" cm="1">
        <f t="array" ref="T553">MAX(IF((ContinuousStatsTable[GroupByKey]=ContinuousStatsTable[[#This Row],[GroupByKey]]),(ContinuousStatsTable[GroupByKey]=ContinuousStatsTable[[#This Row],[GroupByKey]])*ContinuousStatsTable[Average]))</f>
        <v>1</v>
      </c>
      <c r="U553" s="5">
        <f>IF((ContinuousStatsTable[[#This Row],[RepsRequested]]&gt;1),ContinuousStatsTable[[#This Row],[HalfWidth]],ContinuousStatsTable[[#This Row],[BatchMeansHalfWidth]])</f>
        <v>0</v>
      </c>
    </row>
    <row r="554" spans="1:21" x14ac:dyDescent="0.25">
      <c r="A554" t="s">
        <v>68</v>
      </c>
      <c r="B554" t="s">
        <v>70</v>
      </c>
      <c r="C554">
        <v>43</v>
      </c>
      <c r="D554" t="s">
        <v>108</v>
      </c>
      <c r="E554" t="s">
        <v>104</v>
      </c>
      <c r="F554" t="s">
        <v>105</v>
      </c>
      <c r="G554">
        <v>0.86520865024807903</v>
      </c>
      <c r="H554">
        <v>2.7791212390718401E-2</v>
      </c>
      <c r="I554">
        <v>0</v>
      </c>
      <c r="J554">
        <v>1</v>
      </c>
      <c r="K554">
        <v>1</v>
      </c>
      <c r="L554">
        <v>0</v>
      </c>
      <c r="M55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54" s="5" cm="1">
        <f t="array" ref="N554">MAX(IF((ProjectInfoTable[ProjectName]=ContinuousStatsTable[[#This Row],[ProjectName]]),(ProjectInfoTable[ProjectName]=ContinuousStatsTable[[#This Row],[ProjectName]])*ProjectInfoTable[NumberOfReplications]))</f>
        <v>50</v>
      </c>
      <c r="O554" s="5" cm="1">
        <f t="array" ref="O554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554" s="5" cm="1">
        <f t="array" ref="P554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554" s="5" cm="1">
        <f t="array" ref="Q554">MAX(IF((ProjectInfoTable[ProjectName]=ContinuousStatsTable[[#This Row],[ProjectName]]),(ProjectInfoTable[ProjectName]=ContinuousStatsTable[[#This Row],[ProjectName]])*ProjectInfoTable[ConfidenceInterval]))</f>
        <v>0.95</v>
      </c>
      <c r="R5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554" s="5" cm="1">
        <f t="array" ref="S554">MIN(IF((ContinuousStatsTable[GroupByKey]=ContinuousStatsTable[[#This Row],[GroupByKey]]),(ContinuousStatsTable[GroupByKey]=ContinuousStatsTable[[#This Row],[GroupByKey]])*ContinuousStatsTable[Average]))</f>
        <v>0.79765986915169196</v>
      </c>
      <c r="T554" s="5" cm="1">
        <f t="array" ref="T554">MAX(IF((ContinuousStatsTable[GroupByKey]=ContinuousStatsTable[[#This Row],[GroupByKey]]),(ContinuousStatsTable[GroupByKey]=ContinuousStatsTable[[#This Row],[GroupByKey]])*ContinuousStatsTable[Average]))</f>
        <v>0.86520865024807903</v>
      </c>
      <c r="U554" s="5">
        <f>IF((ContinuousStatsTable[[#This Row],[RepsRequested]]&gt;1),ContinuousStatsTable[[#This Row],[HalfWidth]],ContinuousStatsTable[[#This Row],[BatchMeansHalfWidth]])</f>
        <v>4.6132915210358458E-3</v>
      </c>
    </row>
    <row r="555" spans="1:21" x14ac:dyDescent="0.25">
      <c r="A555" t="s">
        <v>68</v>
      </c>
      <c r="B555" t="s">
        <v>70</v>
      </c>
      <c r="C555">
        <v>43</v>
      </c>
      <c r="D555" t="s">
        <v>108</v>
      </c>
      <c r="E555" t="s">
        <v>106</v>
      </c>
      <c r="F555" t="s">
        <v>105</v>
      </c>
      <c r="G555">
        <v>2.5956259507442399</v>
      </c>
      <c r="H555">
        <v>8.3373637172155193E-2</v>
      </c>
      <c r="I555">
        <v>0</v>
      </c>
      <c r="J555">
        <v>3</v>
      </c>
      <c r="K555">
        <v>3</v>
      </c>
      <c r="L555">
        <v>0</v>
      </c>
      <c r="M55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55" s="5" cm="1">
        <f t="array" ref="N555">MAX(IF((ProjectInfoTable[ProjectName]=ContinuousStatsTable[[#This Row],[ProjectName]]),(ProjectInfoTable[ProjectName]=ContinuousStatsTable[[#This Row],[ProjectName]])*ProjectInfoTable[NumberOfReplications]))</f>
        <v>50</v>
      </c>
      <c r="O555" s="5" cm="1">
        <f t="array" ref="O555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555" s="5" cm="1">
        <f t="array" ref="P555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555" s="5" cm="1">
        <f t="array" ref="Q555">MAX(IF((ProjectInfoTable[ProjectName]=ContinuousStatsTable[[#This Row],[ProjectName]]),(ProjectInfoTable[ProjectName]=ContinuousStatsTable[[#This Row],[ProjectName]])*ProjectInfoTable[ConfidenceInterval]))</f>
        <v>0.95</v>
      </c>
      <c r="R5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555" s="5" cm="1">
        <f t="array" ref="S555">MIN(IF((ContinuousStatsTable[GroupByKey]=ContinuousStatsTable[[#This Row],[GroupByKey]]),(ContinuousStatsTable[GroupByKey]=ContinuousStatsTable[[#This Row],[GroupByKey]])*ContinuousStatsTable[Average]))</f>
        <v>2.39297960745508</v>
      </c>
      <c r="T555" s="5" cm="1">
        <f t="array" ref="T555">MAX(IF((ContinuousStatsTable[GroupByKey]=ContinuousStatsTable[[#This Row],[GroupByKey]]),(ContinuousStatsTable[GroupByKey]=ContinuousStatsTable[[#This Row],[GroupByKey]])*ContinuousStatsTable[Average]))</f>
        <v>2.5956259507442399</v>
      </c>
      <c r="U555" s="5">
        <f>IF((ContinuousStatsTable[[#This Row],[RepsRequested]]&gt;1),ContinuousStatsTable[[#This Row],[HalfWidth]],ContinuousStatsTable[[#This Row],[BatchMeansHalfWidth]])</f>
        <v>1.3839874563107367E-2</v>
      </c>
    </row>
    <row r="556" spans="1:21" x14ac:dyDescent="0.25">
      <c r="A556" t="s">
        <v>68</v>
      </c>
      <c r="B556" t="s">
        <v>70</v>
      </c>
      <c r="C556">
        <v>43</v>
      </c>
      <c r="D556" t="s">
        <v>108</v>
      </c>
      <c r="E556" t="s">
        <v>107</v>
      </c>
      <c r="F556" t="s">
        <v>105</v>
      </c>
      <c r="G556">
        <v>3</v>
      </c>
      <c r="H556">
        <v>2E+20</v>
      </c>
      <c r="I556">
        <v>3</v>
      </c>
      <c r="J556">
        <v>3</v>
      </c>
      <c r="K556">
        <v>3</v>
      </c>
      <c r="L556">
        <v>0</v>
      </c>
      <c r="M55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56" s="5" cm="1">
        <f t="array" ref="N556">MAX(IF((ProjectInfoTable[ProjectName]=ContinuousStatsTable[[#This Row],[ProjectName]]),(ProjectInfoTable[ProjectName]=ContinuousStatsTable[[#This Row],[ProjectName]])*ProjectInfoTable[NumberOfReplications]))</f>
        <v>50</v>
      </c>
      <c r="O556" s="5" cm="1">
        <f t="array" ref="O556">IFERROR(AVERAGE(IF((ContinuousStatsTable[GroupByKey]=ContinuousStatsTable[[#This Row],[GroupByKey]]),(ContinuousStatsTable[GroupByKey]=ContinuousStatsTable[[#This Row],[GroupByKey]])*ContinuousStatsTable[Average])),0)</f>
        <v>3</v>
      </c>
      <c r="P556" s="5" cm="1">
        <f t="array" ref="P556">IFERROR(_xlfn.STDEV.S(IF((ContinuousStatsTable[GroupByKey]=ContinuousStatsTable[[#This Row],[GroupByKey]]),(ContinuousStatsTable[GroupByKey]=ContinuousStatsTable[[#This Row],[GroupByKey]])*ContinuousStatsTable[Average])),0)</f>
        <v>0</v>
      </c>
      <c r="Q556" s="5" cm="1">
        <f t="array" ref="Q556">MAX(IF((ProjectInfoTable[ProjectName]=ContinuousStatsTable[[#This Row],[ProjectName]]),(ProjectInfoTable[ProjectName]=ContinuousStatsTable[[#This Row],[ProjectName]])*ProjectInfoTable[ConfidenceInterval]))</f>
        <v>0.95</v>
      </c>
      <c r="R5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6" s="5" cm="1">
        <f t="array" ref="S556">MIN(IF((ContinuousStatsTable[GroupByKey]=ContinuousStatsTable[[#This Row],[GroupByKey]]),(ContinuousStatsTable[GroupByKey]=ContinuousStatsTable[[#This Row],[GroupByKey]])*ContinuousStatsTable[Average]))</f>
        <v>3</v>
      </c>
      <c r="T556" s="5" cm="1">
        <f t="array" ref="T556">MAX(IF((ContinuousStatsTable[GroupByKey]=ContinuousStatsTable[[#This Row],[GroupByKey]]),(ContinuousStatsTable[GroupByKey]=ContinuousStatsTable[[#This Row],[GroupByKey]])*ContinuousStatsTable[Average]))</f>
        <v>3</v>
      </c>
      <c r="U556" s="5">
        <f>IF((ContinuousStatsTable[[#This Row],[RepsRequested]]&gt;1),ContinuousStatsTable[[#This Row],[HalfWidth]],ContinuousStatsTable[[#This Row],[BatchMeansHalfWidth]])</f>
        <v>0</v>
      </c>
    </row>
    <row r="557" spans="1:21" x14ac:dyDescent="0.25">
      <c r="A557" t="s">
        <v>68</v>
      </c>
      <c r="B557" t="s">
        <v>70</v>
      </c>
      <c r="C557">
        <v>43</v>
      </c>
      <c r="D557" t="s">
        <v>100</v>
      </c>
      <c r="E557" t="s">
        <v>101</v>
      </c>
      <c r="F557" t="s">
        <v>81</v>
      </c>
      <c r="G557">
        <v>0.22399665714758701</v>
      </c>
      <c r="H557">
        <v>2E+20</v>
      </c>
      <c r="I557">
        <v>0</v>
      </c>
      <c r="J557">
        <v>3</v>
      </c>
      <c r="K557">
        <v>0</v>
      </c>
      <c r="L557">
        <v>0</v>
      </c>
      <c r="M557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57" s="5" cm="1">
        <f t="array" ref="N557">MAX(IF((ProjectInfoTable[ProjectName]=ContinuousStatsTable[[#This Row],[ProjectName]]),(ProjectInfoTable[ProjectName]=ContinuousStatsTable[[#This Row],[ProjectName]])*ProjectInfoTable[NumberOfReplications]))</f>
        <v>50</v>
      </c>
      <c r="O557" s="5" cm="1">
        <f t="array" ref="O557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557" s="5" cm="1">
        <f t="array" ref="P557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557" s="5" cm="1">
        <f t="array" ref="Q557">MAX(IF((ProjectInfoTable[ProjectName]=ContinuousStatsTable[[#This Row],[ProjectName]]),(ProjectInfoTable[ProjectName]=ContinuousStatsTable[[#This Row],[ProjectName]])*ProjectInfoTable[ConfidenceInterval]))</f>
        <v>0.95</v>
      </c>
      <c r="R5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557" s="5" cm="1">
        <f t="array" ref="S557">MIN(IF((ContinuousStatsTable[GroupByKey]=ContinuousStatsTable[[#This Row],[GroupByKey]]),(ContinuousStatsTable[GroupByKey]=ContinuousStatsTable[[#This Row],[GroupByKey]])*ContinuousStatsTable[Average]))</f>
        <v>9.9137644846310199E-2</v>
      </c>
      <c r="T557" s="5" cm="1">
        <f t="array" ref="T557">MAX(IF((ContinuousStatsTable[GroupByKey]=ContinuousStatsTable[[#This Row],[GroupByKey]]),(ContinuousStatsTable[GroupByKey]=ContinuousStatsTable[[#This Row],[GroupByKey]])*ContinuousStatsTable[Average]))</f>
        <v>0.36895369110857401</v>
      </c>
      <c r="U557" s="5">
        <f>IF((ContinuousStatsTable[[#This Row],[RepsRequested]]&gt;1),ContinuousStatsTable[[#This Row],[HalfWidth]],ContinuousStatsTable[[#This Row],[BatchMeansHalfWidth]])</f>
        <v>1.3334817194682118E-2</v>
      </c>
    </row>
    <row r="558" spans="1:21" x14ac:dyDescent="0.25">
      <c r="A558" t="s">
        <v>68</v>
      </c>
      <c r="B558" t="s">
        <v>70</v>
      </c>
      <c r="C558">
        <v>43</v>
      </c>
      <c r="D558" t="s">
        <v>109</v>
      </c>
      <c r="E558" t="s">
        <v>104</v>
      </c>
      <c r="F558" t="s">
        <v>105</v>
      </c>
      <c r="G558">
        <v>0.78035246234258304</v>
      </c>
      <c r="H558">
        <v>3.8650146142682203E-2</v>
      </c>
      <c r="I558">
        <v>0</v>
      </c>
      <c r="J558">
        <v>1</v>
      </c>
      <c r="K558">
        <v>1</v>
      </c>
      <c r="L558">
        <v>0</v>
      </c>
      <c r="M558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58" s="5" cm="1">
        <f t="array" ref="N558">MAX(IF((ProjectInfoTable[ProjectName]=ContinuousStatsTable[[#This Row],[ProjectName]]),(ProjectInfoTable[ProjectName]=ContinuousStatsTable[[#This Row],[ProjectName]])*ProjectInfoTable[NumberOfReplications]))</f>
        <v>50</v>
      </c>
      <c r="O558" s="5" cm="1">
        <f t="array" ref="O558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558" s="5" cm="1">
        <f t="array" ref="P558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558" s="5" cm="1">
        <f t="array" ref="Q558">MAX(IF((ProjectInfoTable[ProjectName]=ContinuousStatsTable[[#This Row],[ProjectName]]),(ProjectInfoTable[ProjectName]=ContinuousStatsTable[[#This Row],[ProjectName]])*ProjectInfoTable[ConfidenceInterval]))</f>
        <v>0.95</v>
      </c>
      <c r="R5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558" s="5" cm="1">
        <f t="array" ref="S558">MIN(IF((ContinuousStatsTable[GroupByKey]=ContinuousStatsTable[[#This Row],[GroupByKey]]),(ContinuousStatsTable[GroupByKey]=ContinuousStatsTable[[#This Row],[GroupByKey]])*ContinuousStatsTable[Average]))</f>
        <v>0.75076558501961799</v>
      </c>
      <c r="T558" s="5" cm="1">
        <f t="array" ref="T558">MAX(IF((ContinuousStatsTable[GroupByKey]=ContinuousStatsTable[[#This Row],[GroupByKey]]),(ContinuousStatsTable[GroupByKey]=ContinuousStatsTable[[#This Row],[GroupByKey]])*ContinuousStatsTable[Average]))</f>
        <v>0.80927528725051701</v>
      </c>
      <c r="U558" s="5">
        <f>IF((ContinuousStatsTable[[#This Row],[RepsRequested]]&gt;1),ContinuousStatsTable[[#This Row],[HalfWidth]],ContinuousStatsTable[[#This Row],[BatchMeansHalfWidth]])</f>
        <v>4.4075088480020263E-3</v>
      </c>
    </row>
    <row r="559" spans="1:21" x14ac:dyDescent="0.25">
      <c r="A559" t="s">
        <v>68</v>
      </c>
      <c r="B559" t="s">
        <v>70</v>
      </c>
      <c r="C559">
        <v>43</v>
      </c>
      <c r="D559" t="s">
        <v>109</v>
      </c>
      <c r="E559" t="s">
        <v>106</v>
      </c>
      <c r="F559" t="s">
        <v>105</v>
      </c>
      <c r="G559">
        <v>1.5607049246851701</v>
      </c>
      <c r="H559">
        <v>7.7300292285364405E-2</v>
      </c>
      <c r="I559">
        <v>0</v>
      </c>
      <c r="J559">
        <v>2</v>
      </c>
      <c r="K559">
        <v>2</v>
      </c>
      <c r="L559">
        <v>0</v>
      </c>
      <c r="M559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59" s="5" cm="1">
        <f t="array" ref="N559">MAX(IF((ProjectInfoTable[ProjectName]=ContinuousStatsTable[[#This Row],[ProjectName]]),(ProjectInfoTable[ProjectName]=ContinuousStatsTable[[#This Row],[ProjectName]])*ProjectInfoTable[NumberOfReplications]))</f>
        <v>50</v>
      </c>
      <c r="O559" s="5" cm="1">
        <f t="array" ref="O559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559" s="5" cm="1">
        <f t="array" ref="P559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559" s="5" cm="1">
        <f t="array" ref="Q559">MAX(IF((ProjectInfoTable[ProjectName]=ContinuousStatsTable[[#This Row],[ProjectName]]),(ProjectInfoTable[ProjectName]=ContinuousStatsTable[[#This Row],[ProjectName]])*ProjectInfoTable[ConfidenceInterval]))</f>
        <v>0.95</v>
      </c>
      <c r="R5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559" s="5" cm="1">
        <f t="array" ref="S559">MIN(IF((ContinuousStatsTable[GroupByKey]=ContinuousStatsTable[[#This Row],[GroupByKey]]),(ContinuousStatsTable[GroupByKey]=ContinuousStatsTable[[#This Row],[GroupByKey]])*ContinuousStatsTable[Average]))</f>
        <v>1.50153117003924</v>
      </c>
      <c r="T559" s="5" cm="1">
        <f t="array" ref="T559">MAX(IF((ContinuousStatsTable[GroupByKey]=ContinuousStatsTable[[#This Row],[GroupByKey]]),(ContinuousStatsTable[GroupByKey]=ContinuousStatsTable[[#This Row],[GroupByKey]])*ContinuousStatsTable[Average]))</f>
        <v>1.61855057450103</v>
      </c>
      <c r="U559" s="5">
        <f>IF((ContinuousStatsTable[[#This Row],[RepsRequested]]&gt;1),ContinuousStatsTable[[#This Row],[HalfWidth]],ContinuousStatsTable[[#This Row],[BatchMeansHalfWidth]])</f>
        <v>8.8150176960040336E-3</v>
      </c>
    </row>
    <row r="560" spans="1:21" x14ac:dyDescent="0.25">
      <c r="A560" t="s">
        <v>68</v>
      </c>
      <c r="B560" t="s">
        <v>70</v>
      </c>
      <c r="C560">
        <v>43</v>
      </c>
      <c r="D560" t="s">
        <v>109</v>
      </c>
      <c r="E560" t="s">
        <v>107</v>
      </c>
      <c r="F560" t="s">
        <v>105</v>
      </c>
      <c r="G560">
        <v>2</v>
      </c>
      <c r="H560">
        <v>2E+20</v>
      </c>
      <c r="I560">
        <v>2</v>
      </c>
      <c r="J560">
        <v>2</v>
      </c>
      <c r="K560">
        <v>2</v>
      </c>
      <c r="L560">
        <v>0</v>
      </c>
      <c r="M560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60" s="5" cm="1">
        <f t="array" ref="N560">MAX(IF((ProjectInfoTable[ProjectName]=ContinuousStatsTable[[#This Row],[ProjectName]]),(ProjectInfoTable[ProjectName]=ContinuousStatsTable[[#This Row],[ProjectName]])*ProjectInfoTable[NumberOfReplications]))</f>
        <v>50</v>
      </c>
      <c r="O560" s="5" cm="1">
        <f t="array" ref="O560">IFERROR(AVERAGE(IF((ContinuousStatsTable[GroupByKey]=ContinuousStatsTable[[#This Row],[GroupByKey]]),(ContinuousStatsTable[GroupByKey]=ContinuousStatsTable[[#This Row],[GroupByKey]])*ContinuousStatsTable[Average])),0)</f>
        <v>2</v>
      </c>
      <c r="P560" s="5" cm="1">
        <f t="array" ref="P560">IFERROR(_xlfn.STDEV.S(IF((ContinuousStatsTable[GroupByKey]=ContinuousStatsTable[[#This Row],[GroupByKey]]),(ContinuousStatsTable[GroupByKey]=ContinuousStatsTable[[#This Row],[GroupByKey]])*ContinuousStatsTable[Average])),0)</f>
        <v>0</v>
      </c>
      <c r="Q560" s="5" cm="1">
        <f t="array" ref="Q560">MAX(IF((ProjectInfoTable[ProjectName]=ContinuousStatsTable[[#This Row],[ProjectName]]),(ProjectInfoTable[ProjectName]=ContinuousStatsTable[[#This Row],[ProjectName]])*ProjectInfoTable[ConfidenceInterval]))</f>
        <v>0.95</v>
      </c>
      <c r="R5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0" s="5" cm="1">
        <f t="array" ref="S560">MIN(IF((ContinuousStatsTable[GroupByKey]=ContinuousStatsTable[[#This Row],[GroupByKey]]),(ContinuousStatsTable[GroupByKey]=ContinuousStatsTable[[#This Row],[GroupByKey]])*ContinuousStatsTable[Average]))</f>
        <v>2</v>
      </c>
      <c r="T560" s="5" cm="1">
        <f t="array" ref="T560">MAX(IF((ContinuousStatsTable[GroupByKey]=ContinuousStatsTable[[#This Row],[GroupByKey]]),(ContinuousStatsTable[GroupByKey]=ContinuousStatsTable[[#This Row],[GroupByKey]])*ContinuousStatsTable[Average]))</f>
        <v>2</v>
      </c>
      <c r="U560" s="5">
        <f>IF((ContinuousStatsTable[[#This Row],[RepsRequested]]&gt;1),ContinuousStatsTable[[#This Row],[HalfWidth]],ContinuousStatsTable[[#This Row],[BatchMeansHalfWidth]])</f>
        <v>0</v>
      </c>
    </row>
    <row r="561" spans="1:21" x14ac:dyDescent="0.25">
      <c r="A561" t="s">
        <v>68</v>
      </c>
      <c r="B561" t="s">
        <v>70</v>
      </c>
      <c r="C561">
        <v>44</v>
      </c>
      <c r="D561" t="s">
        <v>79</v>
      </c>
      <c r="E561" t="s">
        <v>101</v>
      </c>
      <c r="F561" t="s">
        <v>81</v>
      </c>
      <c r="G561">
        <v>1.4680993195761801E-2</v>
      </c>
      <c r="H561">
        <v>2E+20</v>
      </c>
      <c r="I561">
        <v>0</v>
      </c>
      <c r="J561">
        <v>1</v>
      </c>
      <c r="K561">
        <v>0</v>
      </c>
      <c r="L561">
        <v>0</v>
      </c>
      <c r="M561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61" s="5" cm="1">
        <f t="array" ref="N561">MAX(IF((ProjectInfoTable[ProjectName]=ContinuousStatsTable[[#This Row],[ProjectName]]),(ProjectInfoTable[ProjectName]=ContinuousStatsTable[[#This Row],[ProjectName]])*ProjectInfoTable[NumberOfReplications]))</f>
        <v>50</v>
      </c>
      <c r="O561" s="5" cm="1">
        <f t="array" ref="O561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561" s="5" cm="1">
        <f t="array" ref="P561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561" s="5" cm="1">
        <f t="array" ref="Q561">MAX(IF((ProjectInfoTable[ProjectName]=ContinuousStatsTable[[#This Row],[ProjectName]]),(ProjectInfoTable[ProjectName]=ContinuousStatsTable[[#This Row],[ProjectName]])*ProjectInfoTable[ConfidenceInterval]))</f>
        <v>0.95</v>
      </c>
      <c r="R5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561" s="5" cm="1">
        <f t="array" ref="S561">MIN(IF((ContinuousStatsTable[GroupByKey]=ContinuousStatsTable[[#This Row],[GroupByKey]]),(ContinuousStatsTable[GroupByKey]=ContinuousStatsTable[[#This Row],[GroupByKey]])*ContinuousStatsTable[Average]))</f>
        <v>1.4504144806982299E-4</v>
      </c>
      <c r="T561" s="5" cm="1">
        <f t="array" ref="T561">MAX(IF((ContinuousStatsTable[GroupByKey]=ContinuousStatsTable[[#This Row],[GroupByKey]]),(ContinuousStatsTable[GroupByKey]=ContinuousStatsTable[[#This Row],[GroupByKey]])*ContinuousStatsTable[Average]))</f>
        <v>2.1326113129299901E-2</v>
      </c>
      <c r="U561" s="5">
        <f>IF((ContinuousStatsTable[[#This Row],[RepsRequested]]&gt;1),ContinuousStatsTable[[#This Row],[HalfWidth]],ContinuousStatsTable[[#This Row],[BatchMeansHalfWidth]])</f>
        <v>1.2980086891140777E-3</v>
      </c>
    </row>
    <row r="562" spans="1:21" x14ac:dyDescent="0.25">
      <c r="A562" t="s">
        <v>68</v>
      </c>
      <c r="B562" t="s">
        <v>70</v>
      </c>
      <c r="C562">
        <v>44</v>
      </c>
      <c r="D562" t="s">
        <v>84</v>
      </c>
      <c r="E562" t="s">
        <v>101</v>
      </c>
      <c r="F562" t="s">
        <v>81</v>
      </c>
      <c r="G562">
        <v>0.14757504287835599</v>
      </c>
      <c r="H562">
        <v>2E+20</v>
      </c>
      <c r="I562">
        <v>0</v>
      </c>
      <c r="J562">
        <v>2</v>
      </c>
      <c r="K562">
        <v>0</v>
      </c>
      <c r="L562">
        <v>0</v>
      </c>
      <c r="M562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62" s="5" cm="1">
        <f t="array" ref="N562">MAX(IF((ProjectInfoTable[ProjectName]=ContinuousStatsTable[[#This Row],[ProjectName]]),(ProjectInfoTable[ProjectName]=ContinuousStatsTable[[#This Row],[ProjectName]])*ProjectInfoTable[NumberOfReplications]))</f>
        <v>50</v>
      </c>
      <c r="O562" s="5" cm="1">
        <f t="array" ref="O562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562" s="5" cm="1">
        <f t="array" ref="P562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562" s="5" cm="1">
        <f t="array" ref="Q562">MAX(IF((ProjectInfoTable[ProjectName]=ContinuousStatsTable[[#This Row],[ProjectName]]),(ProjectInfoTable[ProjectName]=ContinuousStatsTable[[#This Row],[ProjectName]])*ProjectInfoTable[ConfidenceInterval]))</f>
        <v>0.95</v>
      </c>
      <c r="R5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562" s="5" cm="1">
        <f t="array" ref="S562">MIN(IF((ContinuousStatsTable[GroupByKey]=ContinuousStatsTable[[#This Row],[GroupByKey]]),(ContinuousStatsTable[GroupByKey]=ContinuousStatsTable[[#This Row],[GroupByKey]])*ContinuousStatsTable[Average]))</f>
        <v>2.9159454357356899E-2</v>
      </c>
      <c r="T562" s="5" cm="1">
        <f t="array" ref="T562">MAX(IF((ContinuousStatsTable[GroupByKey]=ContinuousStatsTable[[#This Row],[GroupByKey]]),(ContinuousStatsTable[GroupByKey]=ContinuousStatsTable[[#This Row],[GroupByKey]])*ContinuousStatsTable[Average]))</f>
        <v>0.14757504287835599</v>
      </c>
      <c r="U562" s="5">
        <f>IF((ContinuousStatsTable[[#This Row],[RepsRequested]]&gt;1),ContinuousStatsTable[[#This Row],[HalfWidth]],ContinuousStatsTable[[#This Row],[BatchMeansHalfWidth]])</f>
        <v>7.2842344795549423E-3</v>
      </c>
    </row>
    <row r="563" spans="1:21" x14ac:dyDescent="0.25">
      <c r="A563" t="s">
        <v>68</v>
      </c>
      <c r="B563" t="s">
        <v>70</v>
      </c>
      <c r="C563">
        <v>44</v>
      </c>
      <c r="D563" t="s">
        <v>85</v>
      </c>
      <c r="E563" t="s">
        <v>102</v>
      </c>
      <c r="F563" t="s">
        <v>87</v>
      </c>
      <c r="G563">
        <v>2.9314062136877701</v>
      </c>
      <c r="H563">
        <v>3E+20</v>
      </c>
      <c r="I563">
        <v>0</v>
      </c>
      <c r="J563">
        <v>7</v>
      </c>
      <c r="K563">
        <v>3</v>
      </c>
      <c r="L563">
        <v>0</v>
      </c>
      <c r="M563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63" s="5" cm="1">
        <f t="array" ref="N563">MAX(IF((ProjectInfoTable[ProjectName]=ContinuousStatsTable[[#This Row],[ProjectName]]),(ProjectInfoTable[ProjectName]=ContinuousStatsTable[[#This Row],[ProjectName]])*ProjectInfoTable[NumberOfReplications]))</f>
        <v>50</v>
      </c>
      <c r="O563" s="5" cm="1">
        <f t="array" ref="O563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563" s="5" cm="1">
        <f t="array" ref="P563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563" s="5" cm="1">
        <f t="array" ref="Q563">MAX(IF((ProjectInfoTable[ProjectName]=ContinuousStatsTable[[#This Row],[ProjectName]]),(ProjectInfoTable[ProjectName]=ContinuousStatsTable[[#This Row],[ProjectName]])*ProjectInfoTable[ConfidenceInterval]))</f>
        <v>0.95</v>
      </c>
      <c r="R5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563" s="5" cm="1">
        <f t="array" ref="S563">MIN(IF((ContinuousStatsTable[GroupByKey]=ContinuousStatsTable[[#This Row],[GroupByKey]]),(ContinuousStatsTable[GroupByKey]=ContinuousStatsTable[[#This Row],[GroupByKey]])*ContinuousStatsTable[Average]))</f>
        <v>2.5364145931977098</v>
      </c>
      <c r="T563" s="5" cm="1">
        <f t="array" ref="T563">MAX(IF((ContinuousStatsTable[GroupByKey]=ContinuousStatsTable[[#This Row],[GroupByKey]]),(ContinuousStatsTable[GroupByKey]=ContinuousStatsTable[[#This Row],[GroupByKey]])*ContinuousStatsTable[Average]))</f>
        <v>3.0583425338020498</v>
      </c>
      <c r="U563" s="5">
        <f>IF((ContinuousStatsTable[[#This Row],[RepsRequested]]&gt;1),ContinuousStatsTable[[#This Row],[HalfWidth]],ContinuousStatsTable[[#This Row],[BatchMeansHalfWidth]])</f>
        <v>3.1226073401865992E-2</v>
      </c>
    </row>
    <row r="564" spans="1:21" x14ac:dyDescent="0.25">
      <c r="A564" t="s">
        <v>68</v>
      </c>
      <c r="B564" t="s">
        <v>70</v>
      </c>
      <c r="C564">
        <v>44</v>
      </c>
      <c r="D564" t="s">
        <v>103</v>
      </c>
      <c r="E564" t="s">
        <v>104</v>
      </c>
      <c r="F564" t="s">
        <v>105</v>
      </c>
      <c r="G564">
        <v>0</v>
      </c>
      <c r="H564">
        <v>2E+20</v>
      </c>
      <c r="I564">
        <v>0</v>
      </c>
      <c r="J564">
        <v>0</v>
      </c>
      <c r="K564">
        <v>0</v>
      </c>
      <c r="L564">
        <v>0</v>
      </c>
      <c r="M564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64" s="5" cm="1">
        <f t="array" ref="N564">MAX(IF((ProjectInfoTable[ProjectName]=ContinuousStatsTable[[#This Row],[ProjectName]]),(ProjectInfoTable[ProjectName]=ContinuousStatsTable[[#This Row],[ProjectName]])*ProjectInfoTable[NumberOfReplications]))</f>
        <v>50</v>
      </c>
      <c r="O564" s="5" cm="1">
        <f t="array" ref="O564">IFERROR(AVERAGE(IF((ContinuousStatsTable[GroupByKey]=ContinuousStatsTable[[#This Row],[GroupByKey]]),(ContinuousStatsTable[GroupByKey]=ContinuousStatsTable[[#This Row],[GroupByKey]])*ContinuousStatsTable[Average])),0)</f>
        <v>0</v>
      </c>
      <c r="P564" s="5" cm="1">
        <f t="array" ref="P564">IFERROR(_xlfn.STDEV.S(IF((ContinuousStatsTable[GroupByKey]=ContinuousStatsTable[[#This Row],[GroupByKey]]),(ContinuousStatsTable[GroupByKey]=ContinuousStatsTable[[#This Row],[GroupByKey]])*ContinuousStatsTable[Average])),0)</f>
        <v>0</v>
      </c>
      <c r="Q564" s="5" cm="1">
        <f t="array" ref="Q564">MAX(IF((ProjectInfoTable[ProjectName]=ContinuousStatsTable[[#This Row],[ProjectName]]),(ProjectInfoTable[ProjectName]=ContinuousStatsTable[[#This Row],[ProjectName]])*ProjectInfoTable[ConfidenceInterval]))</f>
        <v>0.95</v>
      </c>
      <c r="R5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4" s="5" cm="1">
        <f t="array" ref="S564">MIN(IF((ContinuousStatsTable[GroupByKey]=ContinuousStatsTable[[#This Row],[GroupByKey]]),(ContinuousStatsTable[GroupByKey]=ContinuousStatsTable[[#This Row],[GroupByKey]])*ContinuousStatsTable[Average]))</f>
        <v>0</v>
      </c>
      <c r="T564" s="5" cm="1">
        <f t="array" ref="T564">MAX(IF((ContinuousStatsTable[GroupByKey]=ContinuousStatsTable[[#This Row],[GroupByKey]]),(ContinuousStatsTable[GroupByKey]=ContinuousStatsTable[[#This Row],[GroupByKey]])*ContinuousStatsTable[Average]))</f>
        <v>0</v>
      </c>
      <c r="U564" s="5">
        <f>IF((ContinuousStatsTable[[#This Row],[RepsRequested]]&gt;1),ContinuousStatsTable[[#This Row],[HalfWidth]],ContinuousStatsTable[[#This Row],[BatchMeansHalfWidth]])</f>
        <v>0</v>
      </c>
    </row>
    <row r="565" spans="1:21" x14ac:dyDescent="0.25">
      <c r="A565" t="s">
        <v>68</v>
      </c>
      <c r="B565" t="s">
        <v>70</v>
      </c>
      <c r="C565">
        <v>44</v>
      </c>
      <c r="D565" t="s">
        <v>103</v>
      </c>
      <c r="E565" t="s">
        <v>106</v>
      </c>
      <c r="F565" t="s">
        <v>105</v>
      </c>
      <c r="G565">
        <v>0</v>
      </c>
      <c r="H565">
        <v>2E+20</v>
      </c>
      <c r="I565">
        <v>0</v>
      </c>
      <c r="J565">
        <v>0</v>
      </c>
      <c r="K565">
        <v>0</v>
      </c>
      <c r="L565">
        <v>0</v>
      </c>
      <c r="M56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65" s="5" cm="1">
        <f t="array" ref="N565">MAX(IF((ProjectInfoTable[ProjectName]=ContinuousStatsTable[[#This Row],[ProjectName]]),(ProjectInfoTable[ProjectName]=ContinuousStatsTable[[#This Row],[ProjectName]])*ProjectInfoTable[NumberOfReplications]))</f>
        <v>50</v>
      </c>
      <c r="O565" s="5" cm="1">
        <f t="array" ref="O565">IFERROR(AVERAGE(IF((ContinuousStatsTable[GroupByKey]=ContinuousStatsTable[[#This Row],[GroupByKey]]),(ContinuousStatsTable[GroupByKey]=ContinuousStatsTable[[#This Row],[GroupByKey]])*ContinuousStatsTable[Average])),0)</f>
        <v>0</v>
      </c>
      <c r="P565" s="5" cm="1">
        <f t="array" ref="P565">IFERROR(_xlfn.STDEV.S(IF((ContinuousStatsTable[GroupByKey]=ContinuousStatsTable[[#This Row],[GroupByKey]]),(ContinuousStatsTable[GroupByKey]=ContinuousStatsTable[[#This Row],[GroupByKey]])*ContinuousStatsTable[Average])),0)</f>
        <v>0</v>
      </c>
      <c r="Q565" s="5" cm="1">
        <f t="array" ref="Q565">MAX(IF((ProjectInfoTable[ProjectName]=ContinuousStatsTable[[#This Row],[ProjectName]]),(ProjectInfoTable[ProjectName]=ContinuousStatsTable[[#This Row],[ProjectName]])*ProjectInfoTable[ConfidenceInterval]))</f>
        <v>0.95</v>
      </c>
      <c r="R5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5" s="5" cm="1">
        <f t="array" ref="S565">MIN(IF((ContinuousStatsTable[GroupByKey]=ContinuousStatsTable[[#This Row],[GroupByKey]]),(ContinuousStatsTable[GroupByKey]=ContinuousStatsTable[[#This Row],[GroupByKey]])*ContinuousStatsTable[Average]))</f>
        <v>0</v>
      </c>
      <c r="T565" s="5" cm="1">
        <f t="array" ref="T565">MAX(IF((ContinuousStatsTable[GroupByKey]=ContinuousStatsTable[[#This Row],[GroupByKey]]),(ContinuousStatsTable[GroupByKey]=ContinuousStatsTable[[#This Row],[GroupByKey]])*ContinuousStatsTable[Average]))</f>
        <v>0</v>
      </c>
      <c r="U565" s="5">
        <f>IF((ContinuousStatsTable[[#This Row],[RepsRequested]]&gt;1),ContinuousStatsTable[[#This Row],[HalfWidth]],ContinuousStatsTable[[#This Row],[BatchMeansHalfWidth]])</f>
        <v>0</v>
      </c>
    </row>
    <row r="566" spans="1:21" x14ac:dyDescent="0.25">
      <c r="A566" t="s">
        <v>68</v>
      </c>
      <c r="B566" t="s">
        <v>70</v>
      </c>
      <c r="C566">
        <v>44</v>
      </c>
      <c r="D566" t="s">
        <v>103</v>
      </c>
      <c r="E566" t="s">
        <v>107</v>
      </c>
      <c r="F566" t="s">
        <v>105</v>
      </c>
      <c r="G566">
        <v>1</v>
      </c>
      <c r="H566">
        <v>2E+20</v>
      </c>
      <c r="I566">
        <v>1</v>
      </c>
      <c r="J566">
        <v>1</v>
      </c>
      <c r="K566">
        <v>1</v>
      </c>
      <c r="L566">
        <v>0</v>
      </c>
      <c r="M56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66" s="5" cm="1">
        <f t="array" ref="N566">MAX(IF((ProjectInfoTable[ProjectName]=ContinuousStatsTable[[#This Row],[ProjectName]]),(ProjectInfoTable[ProjectName]=ContinuousStatsTable[[#This Row],[ProjectName]])*ProjectInfoTable[NumberOfReplications]))</f>
        <v>50</v>
      </c>
      <c r="O566" s="5" cm="1">
        <f t="array" ref="O566">IFERROR(AVERAGE(IF((ContinuousStatsTable[GroupByKey]=ContinuousStatsTable[[#This Row],[GroupByKey]]),(ContinuousStatsTable[GroupByKey]=ContinuousStatsTable[[#This Row],[GroupByKey]])*ContinuousStatsTable[Average])),0)</f>
        <v>1</v>
      </c>
      <c r="P566" s="5" cm="1">
        <f t="array" ref="P566">IFERROR(_xlfn.STDEV.S(IF((ContinuousStatsTable[GroupByKey]=ContinuousStatsTable[[#This Row],[GroupByKey]]),(ContinuousStatsTable[GroupByKey]=ContinuousStatsTable[[#This Row],[GroupByKey]])*ContinuousStatsTable[Average])),0)</f>
        <v>0</v>
      </c>
      <c r="Q566" s="5" cm="1">
        <f t="array" ref="Q566">MAX(IF((ProjectInfoTable[ProjectName]=ContinuousStatsTable[[#This Row],[ProjectName]]),(ProjectInfoTable[ProjectName]=ContinuousStatsTable[[#This Row],[ProjectName]])*ProjectInfoTable[ConfidenceInterval]))</f>
        <v>0.95</v>
      </c>
      <c r="R5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6" s="5" cm="1">
        <f t="array" ref="S566">MIN(IF((ContinuousStatsTable[GroupByKey]=ContinuousStatsTable[[#This Row],[GroupByKey]]),(ContinuousStatsTable[GroupByKey]=ContinuousStatsTable[[#This Row],[GroupByKey]])*ContinuousStatsTable[Average]))</f>
        <v>1</v>
      </c>
      <c r="T566" s="5" cm="1">
        <f t="array" ref="T566">MAX(IF((ContinuousStatsTable[GroupByKey]=ContinuousStatsTable[[#This Row],[GroupByKey]]),(ContinuousStatsTable[GroupByKey]=ContinuousStatsTable[[#This Row],[GroupByKey]])*ContinuousStatsTable[Average]))</f>
        <v>1</v>
      </c>
      <c r="U566" s="5">
        <f>IF((ContinuousStatsTable[[#This Row],[RepsRequested]]&gt;1),ContinuousStatsTable[[#This Row],[HalfWidth]],ContinuousStatsTable[[#This Row],[BatchMeansHalfWidth]])</f>
        <v>0</v>
      </c>
    </row>
    <row r="567" spans="1:21" x14ac:dyDescent="0.25">
      <c r="A567" t="s">
        <v>68</v>
      </c>
      <c r="B567" t="s">
        <v>70</v>
      </c>
      <c r="C567">
        <v>44</v>
      </c>
      <c r="D567" t="s">
        <v>108</v>
      </c>
      <c r="E567" t="s">
        <v>104</v>
      </c>
      <c r="F567" t="s">
        <v>105</v>
      </c>
      <c r="G567">
        <v>0.85792737674755903</v>
      </c>
      <c r="H567">
        <v>3.11090303930271E-2</v>
      </c>
      <c r="I567">
        <v>0</v>
      </c>
      <c r="J567">
        <v>1</v>
      </c>
      <c r="K567">
        <v>1</v>
      </c>
      <c r="L567">
        <v>0</v>
      </c>
      <c r="M56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67" s="5" cm="1">
        <f t="array" ref="N567">MAX(IF((ProjectInfoTable[ProjectName]=ContinuousStatsTable[[#This Row],[ProjectName]]),(ProjectInfoTable[ProjectName]=ContinuousStatsTable[[#This Row],[ProjectName]])*ProjectInfoTable[NumberOfReplications]))</f>
        <v>50</v>
      </c>
      <c r="O567" s="5" cm="1">
        <f t="array" ref="O567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567" s="5" cm="1">
        <f t="array" ref="P567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567" s="5" cm="1">
        <f t="array" ref="Q567">MAX(IF((ProjectInfoTable[ProjectName]=ContinuousStatsTable[[#This Row],[ProjectName]]),(ProjectInfoTable[ProjectName]=ContinuousStatsTable[[#This Row],[ProjectName]])*ProjectInfoTable[ConfidenceInterval]))</f>
        <v>0.95</v>
      </c>
      <c r="R5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567" s="5" cm="1">
        <f t="array" ref="S567">MIN(IF((ContinuousStatsTable[GroupByKey]=ContinuousStatsTable[[#This Row],[GroupByKey]]),(ContinuousStatsTable[GroupByKey]=ContinuousStatsTable[[#This Row],[GroupByKey]])*ContinuousStatsTable[Average]))</f>
        <v>0.79765986915169196</v>
      </c>
      <c r="T567" s="5" cm="1">
        <f t="array" ref="T567">MAX(IF((ContinuousStatsTable[GroupByKey]=ContinuousStatsTable[[#This Row],[GroupByKey]]),(ContinuousStatsTable[GroupByKey]=ContinuousStatsTable[[#This Row],[GroupByKey]])*ContinuousStatsTable[Average]))</f>
        <v>0.86520865024807903</v>
      </c>
      <c r="U567" s="5">
        <f>IF((ContinuousStatsTable[[#This Row],[RepsRequested]]&gt;1),ContinuousStatsTable[[#This Row],[HalfWidth]],ContinuousStatsTable[[#This Row],[BatchMeansHalfWidth]])</f>
        <v>4.6132915210358458E-3</v>
      </c>
    </row>
    <row r="568" spans="1:21" x14ac:dyDescent="0.25">
      <c r="A568" t="s">
        <v>68</v>
      </c>
      <c r="B568" t="s">
        <v>70</v>
      </c>
      <c r="C568">
        <v>44</v>
      </c>
      <c r="D568" t="s">
        <v>108</v>
      </c>
      <c r="E568" t="s">
        <v>106</v>
      </c>
      <c r="F568" t="s">
        <v>105</v>
      </c>
      <c r="G568">
        <v>2.5737821302426802</v>
      </c>
      <c r="H568">
        <v>9.3327091179081306E-2</v>
      </c>
      <c r="I568">
        <v>0</v>
      </c>
      <c r="J568">
        <v>3</v>
      </c>
      <c r="K568">
        <v>3</v>
      </c>
      <c r="L568">
        <v>0</v>
      </c>
      <c r="M56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68" s="5" cm="1">
        <f t="array" ref="N568">MAX(IF((ProjectInfoTable[ProjectName]=ContinuousStatsTable[[#This Row],[ProjectName]]),(ProjectInfoTable[ProjectName]=ContinuousStatsTable[[#This Row],[ProjectName]])*ProjectInfoTable[NumberOfReplications]))</f>
        <v>50</v>
      </c>
      <c r="O568" s="5" cm="1">
        <f t="array" ref="O568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568" s="5" cm="1">
        <f t="array" ref="P568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568" s="5" cm="1">
        <f t="array" ref="Q568">MAX(IF((ProjectInfoTable[ProjectName]=ContinuousStatsTable[[#This Row],[ProjectName]]),(ProjectInfoTable[ProjectName]=ContinuousStatsTable[[#This Row],[ProjectName]])*ProjectInfoTable[ConfidenceInterval]))</f>
        <v>0.95</v>
      </c>
      <c r="R5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568" s="5" cm="1">
        <f t="array" ref="S568">MIN(IF((ContinuousStatsTable[GroupByKey]=ContinuousStatsTable[[#This Row],[GroupByKey]]),(ContinuousStatsTable[GroupByKey]=ContinuousStatsTable[[#This Row],[GroupByKey]])*ContinuousStatsTable[Average]))</f>
        <v>2.39297960745508</v>
      </c>
      <c r="T568" s="5" cm="1">
        <f t="array" ref="T568">MAX(IF((ContinuousStatsTable[GroupByKey]=ContinuousStatsTable[[#This Row],[GroupByKey]]),(ContinuousStatsTable[GroupByKey]=ContinuousStatsTable[[#This Row],[GroupByKey]])*ContinuousStatsTable[Average]))</f>
        <v>2.5956259507442399</v>
      </c>
      <c r="U568" s="5">
        <f>IF((ContinuousStatsTable[[#This Row],[RepsRequested]]&gt;1),ContinuousStatsTable[[#This Row],[HalfWidth]],ContinuousStatsTable[[#This Row],[BatchMeansHalfWidth]])</f>
        <v>1.3839874563107367E-2</v>
      </c>
    </row>
    <row r="569" spans="1:21" x14ac:dyDescent="0.25">
      <c r="A569" t="s">
        <v>68</v>
      </c>
      <c r="B569" t="s">
        <v>70</v>
      </c>
      <c r="C569">
        <v>44</v>
      </c>
      <c r="D569" t="s">
        <v>108</v>
      </c>
      <c r="E569" t="s">
        <v>107</v>
      </c>
      <c r="F569" t="s">
        <v>105</v>
      </c>
      <c r="G569">
        <v>3</v>
      </c>
      <c r="H569">
        <v>2E+20</v>
      </c>
      <c r="I569">
        <v>3</v>
      </c>
      <c r="J569">
        <v>3</v>
      </c>
      <c r="K569">
        <v>3</v>
      </c>
      <c r="L569">
        <v>0</v>
      </c>
      <c r="M56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69" s="5" cm="1">
        <f t="array" ref="N569">MAX(IF((ProjectInfoTable[ProjectName]=ContinuousStatsTable[[#This Row],[ProjectName]]),(ProjectInfoTable[ProjectName]=ContinuousStatsTable[[#This Row],[ProjectName]])*ProjectInfoTable[NumberOfReplications]))</f>
        <v>50</v>
      </c>
      <c r="O569" s="5" cm="1">
        <f t="array" ref="O569">IFERROR(AVERAGE(IF((ContinuousStatsTable[GroupByKey]=ContinuousStatsTable[[#This Row],[GroupByKey]]),(ContinuousStatsTable[GroupByKey]=ContinuousStatsTable[[#This Row],[GroupByKey]])*ContinuousStatsTable[Average])),0)</f>
        <v>3</v>
      </c>
      <c r="P569" s="5" cm="1">
        <f t="array" ref="P569">IFERROR(_xlfn.STDEV.S(IF((ContinuousStatsTable[GroupByKey]=ContinuousStatsTable[[#This Row],[GroupByKey]]),(ContinuousStatsTable[GroupByKey]=ContinuousStatsTable[[#This Row],[GroupByKey]])*ContinuousStatsTable[Average])),0)</f>
        <v>0</v>
      </c>
      <c r="Q569" s="5" cm="1">
        <f t="array" ref="Q569">MAX(IF((ProjectInfoTable[ProjectName]=ContinuousStatsTable[[#This Row],[ProjectName]]),(ProjectInfoTable[ProjectName]=ContinuousStatsTable[[#This Row],[ProjectName]])*ProjectInfoTable[ConfidenceInterval]))</f>
        <v>0.95</v>
      </c>
      <c r="R5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9" s="5" cm="1">
        <f t="array" ref="S569">MIN(IF((ContinuousStatsTable[GroupByKey]=ContinuousStatsTable[[#This Row],[GroupByKey]]),(ContinuousStatsTable[GroupByKey]=ContinuousStatsTable[[#This Row],[GroupByKey]])*ContinuousStatsTable[Average]))</f>
        <v>3</v>
      </c>
      <c r="T569" s="5" cm="1">
        <f t="array" ref="T569">MAX(IF((ContinuousStatsTable[GroupByKey]=ContinuousStatsTable[[#This Row],[GroupByKey]]),(ContinuousStatsTable[GroupByKey]=ContinuousStatsTable[[#This Row],[GroupByKey]])*ContinuousStatsTable[Average]))</f>
        <v>3</v>
      </c>
      <c r="U569" s="5">
        <f>IF((ContinuousStatsTable[[#This Row],[RepsRequested]]&gt;1),ContinuousStatsTable[[#This Row],[HalfWidth]],ContinuousStatsTable[[#This Row],[BatchMeansHalfWidth]])</f>
        <v>0</v>
      </c>
    </row>
    <row r="570" spans="1:21" x14ac:dyDescent="0.25">
      <c r="A570" t="s">
        <v>68</v>
      </c>
      <c r="B570" t="s">
        <v>70</v>
      </c>
      <c r="C570">
        <v>44</v>
      </c>
      <c r="D570" t="s">
        <v>100</v>
      </c>
      <c r="E570" t="s">
        <v>101</v>
      </c>
      <c r="F570" t="s">
        <v>81</v>
      </c>
      <c r="G570">
        <v>0.19536804737098001</v>
      </c>
      <c r="H570">
        <v>2E+20</v>
      </c>
      <c r="I570">
        <v>0</v>
      </c>
      <c r="J570">
        <v>2</v>
      </c>
      <c r="K570">
        <v>0</v>
      </c>
      <c r="L570">
        <v>0</v>
      </c>
      <c r="M570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70" s="5" cm="1">
        <f t="array" ref="N570">MAX(IF((ProjectInfoTable[ProjectName]=ContinuousStatsTable[[#This Row],[ProjectName]]),(ProjectInfoTable[ProjectName]=ContinuousStatsTable[[#This Row],[ProjectName]])*ProjectInfoTable[NumberOfReplications]))</f>
        <v>50</v>
      </c>
      <c r="O570" s="5" cm="1">
        <f t="array" ref="O570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570" s="5" cm="1">
        <f t="array" ref="P570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570" s="5" cm="1">
        <f t="array" ref="Q570">MAX(IF((ProjectInfoTable[ProjectName]=ContinuousStatsTable[[#This Row],[ProjectName]]),(ProjectInfoTable[ProjectName]=ContinuousStatsTable[[#This Row],[ProjectName]])*ProjectInfoTable[ConfidenceInterval]))</f>
        <v>0.95</v>
      </c>
      <c r="R5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570" s="5" cm="1">
        <f t="array" ref="S570">MIN(IF((ContinuousStatsTable[GroupByKey]=ContinuousStatsTable[[#This Row],[GroupByKey]]),(ContinuousStatsTable[GroupByKey]=ContinuousStatsTable[[#This Row],[GroupByKey]])*ContinuousStatsTable[Average]))</f>
        <v>9.9137644846310199E-2</v>
      </c>
      <c r="T570" s="5" cm="1">
        <f t="array" ref="T570">MAX(IF((ContinuousStatsTable[GroupByKey]=ContinuousStatsTable[[#This Row],[GroupByKey]]),(ContinuousStatsTable[GroupByKey]=ContinuousStatsTable[[#This Row],[GroupByKey]])*ContinuousStatsTable[Average]))</f>
        <v>0.36895369110857401</v>
      </c>
      <c r="U570" s="5">
        <f>IF((ContinuousStatsTable[[#This Row],[RepsRequested]]&gt;1),ContinuousStatsTable[[#This Row],[HalfWidth]],ContinuousStatsTable[[#This Row],[BatchMeansHalfWidth]])</f>
        <v>1.3334817194682118E-2</v>
      </c>
    </row>
    <row r="571" spans="1:21" x14ac:dyDescent="0.25">
      <c r="A571" t="s">
        <v>68</v>
      </c>
      <c r="B571" t="s">
        <v>70</v>
      </c>
      <c r="C571">
        <v>44</v>
      </c>
      <c r="D571" t="s">
        <v>109</v>
      </c>
      <c r="E571" t="s">
        <v>104</v>
      </c>
      <c r="F571" t="s">
        <v>105</v>
      </c>
      <c r="G571">
        <v>0.78332564698509</v>
      </c>
      <c r="H571">
        <v>3.4374830510811298E-2</v>
      </c>
      <c r="I571">
        <v>0</v>
      </c>
      <c r="J571">
        <v>1</v>
      </c>
      <c r="K571">
        <v>1</v>
      </c>
      <c r="L571">
        <v>0</v>
      </c>
      <c r="M571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71" s="5" cm="1">
        <f t="array" ref="N571">MAX(IF((ProjectInfoTable[ProjectName]=ContinuousStatsTable[[#This Row],[ProjectName]]),(ProjectInfoTable[ProjectName]=ContinuousStatsTable[[#This Row],[ProjectName]])*ProjectInfoTable[NumberOfReplications]))</f>
        <v>50</v>
      </c>
      <c r="O571" s="5" cm="1">
        <f t="array" ref="O571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571" s="5" cm="1">
        <f t="array" ref="P571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571" s="5" cm="1">
        <f t="array" ref="Q571">MAX(IF((ProjectInfoTable[ProjectName]=ContinuousStatsTable[[#This Row],[ProjectName]]),(ProjectInfoTable[ProjectName]=ContinuousStatsTable[[#This Row],[ProjectName]])*ProjectInfoTable[ConfidenceInterval]))</f>
        <v>0.95</v>
      </c>
      <c r="R5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571" s="5" cm="1">
        <f t="array" ref="S571">MIN(IF((ContinuousStatsTable[GroupByKey]=ContinuousStatsTable[[#This Row],[GroupByKey]]),(ContinuousStatsTable[GroupByKey]=ContinuousStatsTable[[#This Row],[GroupByKey]])*ContinuousStatsTable[Average]))</f>
        <v>0.75076558501961799</v>
      </c>
      <c r="T571" s="5" cm="1">
        <f t="array" ref="T571">MAX(IF((ContinuousStatsTable[GroupByKey]=ContinuousStatsTable[[#This Row],[GroupByKey]]),(ContinuousStatsTable[GroupByKey]=ContinuousStatsTable[[#This Row],[GroupByKey]])*ContinuousStatsTable[Average]))</f>
        <v>0.80927528725051701</v>
      </c>
      <c r="U571" s="5">
        <f>IF((ContinuousStatsTable[[#This Row],[RepsRequested]]&gt;1),ContinuousStatsTable[[#This Row],[HalfWidth]],ContinuousStatsTable[[#This Row],[BatchMeansHalfWidth]])</f>
        <v>4.4075088480020263E-3</v>
      </c>
    </row>
    <row r="572" spans="1:21" x14ac:dyDescent="0.25">
      <c r="A572" t="s">
        <v>68</v>
      </c>
      <c r="B572" t="s">
        <v>70</v>
      </c>
      <c r="C572">
        <v>44</v>
      </c>
      <c r="D572" t="s">
        <v>109</v>
      </c>
      <c r="E572" t="s">
        <v>106</v>
      </c>
      <c r="F572" t="s">
        <v>105</v>
      </c>
      <c r="G572">
        <v>1.56665129397018</v>
      </c>
      <c r="H572">
        <v>6.8749661021622693E-2</v>
      </c>
      <c r="I572">
        <v>0</v>
      </c>
      <c r="J572">
        <v>2</v>
      </c>
      <c r="K572">
        <v>2</v>
      </c>
      <c r="L572">
        <v>0</v>
      </c>
      <c r="M572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72" s="5" cm="1">
        <f t="array" ref="N572">MAX(IF((ProjectInfoTable[ProjectName]=ContinuousStatsTable[[#This Row],[ProjectName]]),(ProjectInfoTable[ProjectName]=ContinuousStatsTable[[#This Row],[ProjectName]])*ProjectInfoTable[NumberOfReplications]))</f>
        <v>50</v>
      </c>
      <c r="O572" s="5" cm="1">
        <f t="array" ref="O572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572" s="5" cm="1">
        <f t="array" ref="P572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572" s="5" cm="1">
        <f t="array" ref="Q572">MAX(IF((ProjectInfoTable[ProjectName]=ContinuousStatsTable[[#This Row],[ProjectName]]),(ProjectInfoTable[ProjectName]=ContinuousStatsTable[[#This Row],[ProjectName]])*ProjectInfoTable[ConfidenceInterval]))</f>
        <v>0.95</v>
      </c>
      <c r="R5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572" s="5" cm="1">
        <f t="array" ref="S572">MIN(IF((ContinuousStatsTable[GroupByKey]=ContinuousStatsTable[[#This Row],[GroupByKey]]),(ContinuousStatsTable[GroupByKey]=ContinuousStatsTable[[#This Row],[GroupByKey]])*ContinuousStatsTable[Average]))</f>
        <v>1.50153117003924</v>
      </c>
      <c r="T572" s="5" cm="1">
        <f t="array" ref="T572">MAX(IF((ContinuousStatsTable[GroupByKey]=ContinuousStatsTable[[#This Row],[GroupByKey]]),(ContinuousStatsTable[GroupByKey]=ContinuousStatsTable[[#This Row],[GroupByKey]])*ContinuousStatsTable[Average]))</f>
        <v>1.61855057450103</v>
      </c>
      <c r="U572" s="5">
        <f>IF((ContinuousStatsTable[[#This Row],[RepsRequested]]&gt;1),ContinuousStatsTable[[#This Row],[HalfWidth]],ContinuousStatsTable[[#This Row],[BatchMeansHalfWidth]])</f>
        <v>8.8150176960040336E-3</v>
      </c>
    </row>
    <row r="573" spans="1:21" x14ac:dyDescent="0.25">
      <c r="A573" t="s">
        <v>68</v>
      </c>
      <c r="B573" t="s">
        <v>70</v>
      </c>
      <c r="C573">
        <v>44</v>
      </c>
      <c r="D573" t="s">
        <v>109</v>
      </c>
      <c r="E573" t="s">
        <v>107</v>
      </c>
      <c r="F573" t="s">
        <v>105</v>
      </c>
      <c r="G573">
        <v>2</v>
      </c>
      <c r="H573">
        <v>2E+20</v>
      </c>
      <c r="I573">
        <v>2</v>
      </c>
      <c r="J573">
        <v>2</v>
      </c>
      <c r="K573">
        <v>2</v>
      </c>
      <c r="L573">
        <v>0</v>
      </c>
      <c r="M573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73" s="5" cm="1">
        <f t="array" ref="N573">MAX(IF((ProjectInfoTable[ProjectName]=ContinuousStatsTable[[#This Row],[ProjectName]]),(ProjectInfoTable[ProjectName]=ContinuousStatsTable[[#This Row],[ProjectName]])*ProjectInfoTable[NumberOfReplications]))</f>
        <v>50</v>
      </c>
      <c r="O573" s="5" cm="1">
        <f t="array" ref="O573">IFERROR(AVERAGE(IF((ContinuousStatsTable[GroupByKey]=ContinuousStatsTable[[#This Row],[GroupByKey]]),(ContinuousStatsTable[GroupByKey]=ContinuousStatsTable[[#This Row],[GroupByKey]])*ContinuousStatsTable[Average])),0)</f>
        <v>2</v>
      </c>
      <c r="P573" s="5" cm="1">
        <f t="array" ref="P573">IFERROR(_xlfn.STDEV.S(IF((ContinuousStatsTable[GroupByKey]=ContinuousStatsTable[[#This Row],[GroupByKey]]),(ContinuousStatsTable[GroupByKey]=ContinuousStatsTable[[#This Row],[GroupByKey]])*ContinuousStatsTable[Average])),0)</f>
        <v>0</v>
      </c>
      <c r="Q573" s="5" cm="1">
        <f t="array" ref="Q573">MAX(IF((ProjectInfoTable[ProjectName]=ContinuousStatsTable[[#This Row],[ProjectName]]),(ProjectInfoTable[ProjectName]=ContinuousStatsTable[[#This Row],[ProjectName]])*ProjectInfoTable[ConfidenceInterval]))</f>
        <v>0.95</v>
      </c>
      <c r="R5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3" s="5" cm="1">
        <f t="array" ref="S573">MIN(IF((ContinuousStatsTable[GroupByKey]=ContinuousStatsTable[[#This Row],[GroupByKey]]),(ContinuousStatsTable[GroupByKey]=ContinuousStatsTable[[#This Row],[GroupByKey]])*ContinuousStatsTable[Average]))</f>
        <v>2</v>
      </c>
      <c r="T573" s="5" cm="1">
        <f t="array" ref="T573">MAX(IF((ContinuousStatsTable[GroupByKey]=ContinuousStatsTable[[#This Row],[GroupByKey]]),(ContinuousStatsTable[GroupByKey]=ContinuousStatsTable[[#This Row],[GroupByKey]])*ContinuousStatsTable[Average]))</f>
        <v>2</v>
      </c>
      <c r="U573" s="5">
        <f>IF((ContinuousStatsTable[[#This Row],[RepsRequested]]&gt;1),ContinuousStatsTable[[#This Row],[HalfWidth]],ContinuousStatsTable[[#This Row],[BatchMeansHalfWidth]])</f>
        <v>0</v>
      </c>
    </row>
    <row r="574" spans="1:21" x14ac:dyDescent="0.25">
      <c r="A574" t="s">
        <v>68</v>
      </c>
      <c r="B574" t="s">
        <v>70</v>
      </c>
      <c r="C574">
        <v>45</v>
      </c>
      <c r="D574" t="s">
        <v>79</v>
      </c>
      <c r="E574" t="s">
        <v>101</v>
      </c>
      <c r="F574" t="s">
        <v>81</v>
      </c>
      <c r="G574">
        <v>6.1034198771423402E-3</v>
      </c>
      <c r="H574">
        <v>2E+20</v>
      </c>
      <c r="I574">
        <v>0</v>
      </c>
      <c r="J574">
        <v>1</v>
      </c>
      <c r="K574">
        <v>0</v>
      </c>
      <c r="L574">
        <v>0</v>
      </c>
      <c r="M574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74" s="5" cm="1">
        <f t="array" ref="N574">MAX(IF((ProjectInfoTable[ProjectName]=ContinuousStatsTable[[#This Row],[ProjectName]]),(ProjectInfoTable[ProjectName]=ContinuousStatsTable[[#This Row],[ProjectName]])*ProjectInfoTable[NumberOfReplications]))</f>
        <v>50</v>
      </c>
      <c r="O574" s="5" cm="1">
        <f t="array" ref="O574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574" s="5" cm="1">
        <f t="array" ref="P574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574" s="5" cm="1">
        <f t="array" ref="Q574">MAX(IF((ProjectInfoTable[ProjectName]=ContinuousStatsTable[[#This Row],[ProjectName]]),(ProjectInfoTable[ProjectName]=ContinuousStatsTable[[#This Row],[ProjectName]])*ProjectInfoTable[ConfidenceInterval]))</f>
        <v>0.95</v>
      </c>
      <c r="R5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574" s="5" cm="1">
        <f t="array" ref="S574">MIN(IF((ContinuousStatsTable[GroupByKey]=ContinuousStatsTable[[#This Row],[GroupByKey]]),(ContinuousStatsTable[GroupByKey]=ContinuousStatsTable[[#This Row],[GroupByKey]])*ContinuousStatsTable[Average]))</f>
        <v>1.4504144806982299E-4</v>
      </c>
      <c r="T574" s="5" cm="1">
        <f t="array" ref="T574">MAX(IF((ContinuousStatsTable[GroupByKey]=ContinuousStatsTable[[#This Row],[GroupByKey]]),(ContinuousStatsTable[GroupByKey]=ContinuousStatsTable[[#This Row],[GroupByKey]])*ContinuousStatsTable[Average]))</f>
        <v>2.1326113129299901E-2</v>
      </c>
      <c r="U574" s="5">
        <f>IF((ContinuousStatsTable[[#This Row],[RepsRequested]]&gt;1),ContinuousStatsTable[[#This Row],[HalfWidth]],ContinuousStatsTable[[#This Row],[BatchMeansHalfWidth]])</f>
        <v>1.2980086891140777E-3</v>
      </c>
    </row>
    <row r="575" spans="1:21" x14ac:dyDescent="0.25">
      <c r="A575" t="s">
        <v>68</v>
      </c>
      <c r="B575" t="s">
        <v>70</v>
      </c>
      <c r="C575">
        <v>45</v>
      </c>
      <c r="D575" t="s">
        <v>84</v>
      </c>
      <c r="E575" t="s">
        <v>101</v>
      </c>
      <c r="F575" t="s">
        <v>81</v>
      </c>
      <c r="G575">
        <v>3.8193921019177401E-2</v>
      </c>
      <c r="H575">
        <v>2E+20</v>
      </c>
      <c r="I575">
        <v>0</v>
      </c>
      <c r="J575">
        <v>1</v>
      </c>
      <c r="K575">
        <v>0</v>
      </c>
      <c r="L575">
        <v>0</v>
      </c>
      <c r="M575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75" s="5" cm="1">
        <f t="array" ref="N575">MAX(IF((ProjectInfoTable[ProjectName]=ContinuousStatsTable[[#This Row],[ProjectName]]),(ProjectInfoTable[ProjectName]=ContinuousStatsTable[[#This Row],[ProjectName]])*ProjectInfoTable[NumberOfReplications]))</f>
        <v>50</v>
      </c>
      <c r="O575" s="5" cm="1">
        <f t="array" ref="O575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575" s="5" cm="1">
        <f t="array" ref="P575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575" s="5" cm="1">
        <f t="array" ref="Q575">MAX(IF((ProjectInfoTable[ProjectName]=ContinuousStatsTable[[#This Row],[ProjectName]]),(ProjectInfoTable[ProjectName]=ContinuousStatsTable[[#This Row],[ProjectName]])*ProjectInfoTable[ConfidenceInterval]))</f>
        <v>0.95</v>
      </c>
      <c r="R5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575" s="5" cm="1">
        <f t="array" ref="S575">MIN(IF((ContinuousStatsTable[GroupByKey]=ContinuousStatsTable[[#This Row],[GroupByKey]]),(ContinuousStatsTable[GroupByKey]=ContinuousStatsTable[[#This Row],[GroupByKey]])*ContinuousStatsTable[Average]))</f>
        <v>2.9159454357356899E-2</v>
      </c>
      <c r="T575" s="5" cm="1">
        <f t="array" ref="T575">MAX(IF((ContinuousStatsTable[GroupByKey]=ContinuousStatsTable[[#This Row],[GroupByKey]]),(ContinuousStatsTable[GroupByKey]=ContinuousStatsTable[[#This Row],[GroupByKey]])*ContinuousStatsTable[Average]))</f>
        <v>0.14757504287835599</v>
      </c>
      <c r="U575" s="5">
        <f>IF((ContinuousStatsTable[[#This Row],[RepsRequested]]&gt;1),ContinuousStatsTable[[#This Row],[HalfWidth]],ContinuousStatsTable[[#This Row],[BatchMeansHalfWidth]])</f>
        <v>7.2842344795549423E-3</v>
      </c>
    </row>
    <row r="576" spans="1:21" x14ac:dyDescent="0.25">
      <c r="A576" t="s">
        <v>68</v>
      </c>
      <c r="B576" t="s">
        <v>70</v>
      </c>
      <c r="C576">
        <v>45</v>
      </c>
      <c r="D576" t="s">
        <v>85</v>
      </c>
      <c r="E576" t="s">
        <v>102</v>
      </c>
      <c r="F576" t="s">
        <v>87</v>
      </c>
      <c r="G576">
        <v>2.5364145931977098</v>
      </c>
      <c r="H576">
        <v>0.14045839580901701</v>
      </c>
      <c r="I576">
        <v>0</v>
      </c>
      <c r="J576">
        <v>5</v>
      </c>
      <c r="K576">
        <v>3</v>
      </c>
      <c r="L576">
        <v>0</v>
      </c>
      <c r="M576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76" s="5" cm="1">
        <f t="array" ref="N576">MAX(IF((ProjectInfoTable[ProjectName]=ContinuousStatsTable[[#This Row],[ProjectName]]),(ProjectInfoTable[ProjectName]=ContinuousStatsTable[[#This Row],[ProjectName]])*ProjectInfoTable[NumberOfReplications]))</f>
        <v>50</v>
      </c>
      <c r="O576" s="5" cm="1">
        <f t="array" ref="O576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576" s="5" cm="1">
        <f t="array" ref="P576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576" s="5" cm="1">
        <f t="array" ref="Q576">MAX(IF((ProjectInfoTable[ProjectName]=ContinuousStatsTable[[#This Row],[ProjectName]]),(ProjectInfoTable[ProjectName]=ContinuousStatsTable[[#This Row],[ProjectName]])*ProjectInfoTable[ConfidenceInterval]))</f>
        <v>0.95</v>
      </c>
      <c r="R5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576" s="5" cm="1">
        <f t="array" ref="S576">MIN(IF((ContinuousStatsTable[GroupByKey]=ContinuousStatsTable[[#This Row],[GroupByKey]]),(ContinuousStatsTable[GroupByKey]=ContinuousStatsTable[[#This Row],[GroupByKey]])*ContinuousStatsTable[Average]))</f>
        <v>2.5364145931977098</v>
      </c>
      <c r="T576" s="5" cm="1">
        <f t="array" ref="T576">MAX(IF((ContinuousStatsTable[GroupByKey]=ContinuousStatsTable[[#This Row],[GroupByKey]]),(ContinuousStatsTable[GroupByKey]=ContinuousStatsTable[[#This Row],[GroupByKey]])*ContinuousStatsTable[Average]))</f>
        <v>3.0583425338020498</v>
      </c>
      <c r="U576" s="5">
        <f>IF((ContinuousStatsTable[[#This Row],[RepsRequested]]&gt;1),ContinuousStatsTable[[#This Row],[HalfWidth]],ContinuousStatsTable[[#This Row],[BatchMeansHalfWidth]])</f>
        <v>3.1226073401865992E-2</v>
      </c>
    </row>
    <row r="577" spans="1:21" x14ac:dyDescent="0.25">
      <c r="A577" t="s">
        <v>68</v>
      </c>
      <c r="B577" t="s">
        <v>70</v>
      </c>
      <c r="C577">
        <v>45</v>
      </c>
      <c r="D577" t="s">
        <v>103</v>
      </c>
      <c r="E577" t="s">
        <v>104</v>
      </c>
      <c r="F577" t="s">
        <v>105</v>
      </c>
      <c r="G577">
        <v>0</v>
      </c>
      <c r="H577">
        <v>2E+20</v>
      </c>
      <c r="I577">
        <v>0</v>
      </c>
      <c r="J577">
        <v>0</v>
      </c>
      <c r="K577">
        <v>0</v>
      </c>
      <c r="L577">
        <v>0</v>
      </c>
      <c r="M577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77" s="5" cm="1">
        <f t="array" ref="N577">MAX(IF((ProjectInfoTable[ProjectName]=ContinuousStatsTable[[#This Row],[ProjectName]]),(ProjectInfoTable[ProjectName]=ContinuousStatsTable[[#This Row],[ProjectName]])*ProjectInfoTable[NumberOfReplications]))</f>
        <v>50</v>
      </c>
      <c r="O577" s="5" cm="1">
        <f t="array" ref="O577">IFERROR(AVERAGE(IF((ContinuousStatsTable[GroupByKey]=ContinuousStatsTable[[#This Row],[GroupByKey]]),(ContinuousStatsTable[GroupByKey]=ContinuousStatsTable[[#This Row],[GroupByKey]])*ContinuousStatsTable[Average])),0)</f>
        <v>0</v>
      </c>
      <c r="P577" s="5" cm="1">
        <f t="array" ref="P577">IFERROR(_xlfn.STDEV.S(IF((ContinuousStatsTable[GroupByKey]=ContinuousStatsTable[[#This Row],[GroupByKey]]),(ContinuousStatsTable[GroupByKey]=ContinuousStatsTable[[#This Row],[GroupByKey]])*ContinuousStatsTable[Average])),0)</f>
        <v>0</v>
      </c>
      <c r="Q577" s="5" cm="1">
        <f t="array" ref="Q577">MAX(IF((ProjectInfoTable[ProjectName]=ContinuousStatsTable[[#This Row],[ProjectName]]),(ProjectInfoTable[ProjectName]=ContinuousStatsTable[[#This Row],[ProjectName]])*ProjectInfoTable[ConfidenceInterval]))</f>
        <v>0.95</v>
      </c>
      <c r="R5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7" s="5" cm="1">
        <f t="array" ref="S577">MIN(IF((ContinuousStatsTable[GroupByKey]=ContinuousStatsTable[[#This Row],[GroupByKey]]),(ContinuousStatsTable[GroupByKey]=ContinuousStatsTable[[#This Row],[GroupByKey]])*ContinuousStatsTable[Average]))</f>
        <v>0</v>
      </c>
      <c r="T577" s="5" cm="1">
        <f t="array" ref="T577">MAX(IF((ContinuousStatsTable[GroupByKey]=ContinuousStatsTable[[#This Row],[GroupByKey]]),(ContinuousStatsTable[GroupByKey]=ContinuousStatsTable[[#This Row],[GroupByKey]])*ContinuousStatsTable[Average]))</f>
        <v>0</v>
      </c>
      <c r="U577" s="5">
        <f>IF((ContinuousStatsTable[[#This Row],[RepsRequested]]&gt;1),ContinuousStatsTable[[#This Row],[HalfWidth]],ContinuousStatsTable[[#This Row],[BatchMeansHalfWidth]])</f>
        <v>0</v>
      </c>
    </row>
    <row r="578" spans="1:21" x14ac:dyDescent="0.25">
      <c r="A578" t="s">
        <v>68</v>
      </c>
      <c r="B578" t="s">
        <v>70</v>
      </c>
      <c r="C578">
        <v>45</v>
      </c>
      <c r="D578" t="s">
        <v>103</v>
      </c>
      <c r="E578" t="s">
        <v>106</v>
      </c>
      <c r="F578" t="s">
        <v>105</v>
      </c>
      <c r="G578">
        <v>0</v>
      </c>
      <c r="H578">
        <v>2E+20</v>
      </c>
      <c r="I578">
        <v>0</v>
      </c>
      <c r="J578">
        <v>0</v>
      </c>
      <c r="K578">
        <v>0</v>
      </c>
      <c r="L578">
        <v>0</v>
      </c>
      <c r="M57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78" s="5" cm="1">
        <f t="array" ref="N578">MAX(IF((ProjectInfoTable[ProjectName]=ContinuousStatsTable[[#This Row],[ProjectName]]),(ProjectInfoTable[ProjectName]=ContinuousStatsTable[[#This Row],[ProjectName]])*ProjectInfoTable[NumberOfReplications]))</f>
        <v>50</v>
      </c>
      <c r="O578" s="5" cm="1">
        <f t="array" ref="O578">IFERROR(AVERAGE(IF((ContinuousStatsTable[GroupByKey]=ContinuousStatsTable[[#This Row],[GroupByKey]]),(ContinuousStatsTable[GroupByKey]=ContinuousStatsTable[[#This Row],[GroupByKey]])*ContinuousStatsTable[Average])),0)</f>
        <v>0</v>
      </c>
      <c r="P578" s="5" cm="1">
        <f t="array" ref="P578">IFERROR(_xlfn.STDEV.S(IF((ContinuousStatsTable[GroupByKey]=ContinuousStatsTable[[#This Row],[GroupByKey]]),(ContinuousStatsTable[GroupByKey]=ContinuousStatsTable[[#This Row],[GroupByKey]])*ContinuousStatsTable[Average])),0)</f>
        <v>0</v>
      </c>
      <c r="Q578" s="5" cm="1">
        <f t="array" ref="Q578">MAX(IF((ProjectInfoTable[ProjectName]=ContinuousStatsTable[[#This Row],[ProjectName]]),(ProjectInfoTable[ProjectName]=ContinuousStatsTable[[#This Row],[ProjectName]])*ProjectInfoTable[ConfidenceInterval]))</f>
        <v>0.95</v>
      </c>
      <c r="R5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8" s="5" cm="1">
        <f t="array" ref="S578">MIN(IF((ContinuousStatsTable[GroupByKey]=ContinuousStatsTable[[#This Row],[GroupByKey]]),(ContinuousStatsTable[GroupByKey]=ContinuousStatsTable[[#This Row],[GroupByKey]])*ContinuousStatsTable[Average]))</f>
        <v>0</v>
      </c>
      <c r="T578" s="5" cm="1">
        <f t="array" ref="T578">MAX(IF((ContinuousStatsTable[GroupByKey]=ContinuousStatsTable[[#This Row],[GroupByKey]]),(ContinuousStatsTable[GroupByKey]=ContinuousStatsTable[[#This Row],[GroupByKey]])*ContinuousStatsTable[Average]))</f>
        <v>0</v>
      </c>
      <c r="U578" s="5">
        <f>IF((ContinuousStatsTable[[#This Row],[RepsRequested]]&gt;1),ContinuousStatsTable[[#This Row],[HalfWidth]],ContinuousStatsTable[[#This Row],[BatchMeansHalfWidth]])</f>
        <v>0</v>
      </c>
    </row>
    <row r="579" spans="1:21" x14ac:dyDescent="0.25">
      <c r="A579" t="s">
        <v>68</v>
      </c>
      <c r="B579" t="s">
        <v>70</v>
      </c>
      <c r="C579">
        <v>45</v>
      </c>
      <c r="D579" t="s">
        <v>103</v>
      </c>
      <c r="E579" t="s">
        <v>107</v>
      </c>
      <c r="F579" t="s">
        <v>105</v>
      </c>
      <c r="G579">
        <v>1</v>
      </c>
      <c r="H579">
        <v>2E+20</v>
      </c>
      <c r="I579">
        <v>1</v>
      </c>
      <c r="J579">
        <v>1</v>
      </c>
      <c r="K579">
        <v>1</v>
      </c>
      <c r="L579">
        <v>0</v>
      </c>
      <c r="M57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79" s="5" cm="1">
        <f t="array" ref="N579">MAX(IF((ProjectInfoTable[ProjectName]=ContinuousStatsTable[[#This Row],[ProjectName]]),(ProjectInfoTable[ProjectName]=ContinuousStatsTable[[#This Row],[ProjectName]])*ProjectInfoTable[NumberOfReplications]))</f>
        <v>50</v>
      </c>
      <c r="O579" s="5" cm="1">
        <f t="array" ref="O579">IFERROR(AVERAGE(IF((ContinuousStatsTable[GroupByKey]=ContinuousStatsTable[[#This Row],[GroupByKey]]),(ContinuousStatsTable[GroupByKey]=ContinuousStatsTable[[#This Row],[GroupByKey]])*ContinuousStatsTable[Average])),0)</f>
        <v>1</v>
      </c>
      <c r="P579" s="5" cm="1">
        <f t="array" ref="P579">IFERROR(_xlfn.STDEV.S(IF((ContinuousStatsTable[GroupByKey]=ContinuousStatsTable[[#This Row],[GroupByKey]]),(ContinuousStatsTable[GroupByKey]=ContinuousStatsTable[[#This Row],[GroupByKey]])*ContinuousStatsTable[Average])),0)</f>
        <v>0</v>
      </c>
      <c r="Q579" s="5" cm="1">
        <f t="array" ref="Q579">MAX(IF((ProjectInfoTable[ProjectName]=ContinuousStatsTable[[#This Row],[ProjectName]]),(ProjectInfoTable[ProjectName]=ContinuousStatsTable[[#This Row],[ProjectName]])*ProjectInfoTable[ConfidenceInterval]))</f>
        <v>0.95</v>
      </c>
      <c r="R5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9" s="5" cm="1">
        <f t="array" ref="S579">MIN(IF((ContinuousStatsTable[GroupByKey]=ContinuousStatsTable[[#This Row],[GroupByKey]]),(ContinuousStatsTable[GroupByKey]=ContinuousStatsTable[[#This Row],[GroupByKey]])*ContinuousStatsTable[Average]))</f>
        <v>1</v>
      </c>
      <c r="T579" s="5" cm="1">
        <f t="array" ref="T579">MAX(IF((ContinuousStatsTable[GroupByKey]=ContinuousStatsTable[[#This Row],[GroupByKey]]),(ContinuousStatsTable[GroupByKey]=ContinuousStatsTable[[#This Row],[GroupByKey]])*ContinuousStatsTable[Average]))</f>
        <v>1</v>
      </c>
      <c r="U579" s="5">
        <f>IF((ContinuousStatsTable[[#This Row],[RepsRequested]]&gt;1),ContinuousStatsTable[[#This Row],[HalfWidth]],ContinuousStatsTable[[#This Row],[BatchMeansHalfWidth]])</f>
        <v>0</v>
      </c>
    </row>
    <row r="580" spans="1:21" x14ac:dyDescent="0.25">
      <c r="A580" t="s">
        <v>68</v>
      </c>
      <c r="B580" t="s">
        <v>70</v>
      </c>
      <c r="C580">
        <v>45</v>
      </c>
      <c r="D580" t="s">
        <v>108</v>
      </c>
      <c r="E580" t="s">
        <v>104</v>
      </c>
      <c r="F580" t="s">
        <v>105</v>
      </c>
      <c r="G580">
        <v>0.79765986915169196</v>
      </c>
      <c r="H580">
        <v>3.0175062395672001E-2</v>
      </c>
      <c r="I580">
        <v>0</v>
      </c>
      <c r="J580">
        <v>1</v>
      </c>
      <c r="K580">
        <v>1</v>
      </c>
      <c r="L580">
        <v>0</v>
      </c>
      <c r="M58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80" s="5" cm="1">
        <f t="array" ref="N580">MAX(IF((ProjectInfoTable[ProjectName]=ContinuousStatsTable[[#This Row],[ProjectName]]),(ProjectInfoTable[ProjectName]=ContinuousStatsTable[[#This Row],[ProjectName]])*ProjectInfoTable[NumberOfReplications]))</f>
        <v>50</v>
      </c>
      <c r="O580" s="5" cm="1">
        <f t="array" ref="O580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580" s="5" cm="1">
        <f t="array" ref="P580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580" s="5" cm="1">
        <f t="array" ref="Q580">MAX(IF((ProjectInfoTable[ProjectName]=ContinuousStatsTable[[#This Row],[ProjectName]]),(ProjectInfoTable[ProjectName]=ContinuousStatsTable[[#This Row],[ProjectName]])*ProjectInfoTable[ConfidenceInterval]))</f>
        <v>0.95</v>
      </c>
      <c r="R5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580" s="5" cm="1">
        <f t="array" ref="S580">MIN(IF((ContinuousStatsTable[GroupByKey]=ContinuousStatsTable[[#This Row],[GroupByKey]]),(ContinuousStatsTable[GroupByKey]=ContinuousStatsTable[[#This Row],[GroupByKey]])*ContinuousStatsTable[Average]))</f>
        <v>0.79765986915169196</v>
      </c>
      <c r="T580" s="5" cm="1">
        <f t="array" ref="T580">MAX(IF((ContinuousStatsTable[GroupByKey]=ContinuousStatsTable[[#This Row],[GroupByKey]]),(ContinuousStatsTable[GroupByKey]=ContinuousStatsTable[[#This Row],[GroupByKey]])*ContinuousStatsTable[Average]))</f>
        <v>0.86520865024807903</v>
      </c>
      <c r="U580" s="5">
        <f>IF((ContinuousStatsTable[[#This Row],[RepsRequested]]&gt;1),ContinuousStatsTable[[#This Row],[HalfWidth]],ContinuousStatsTable[[#This Row],[BatchMeansHalfWidth]])</f>
        <v>4.6132915210358458E-3</v>
      </c>
    </row>
    <row r="581" spans="1:21" x14ac:dyDescent="0.25">
      <c r="A581" t="s">
        <v>68</v>
      </c>
      <c r="B581" t="s">
        <v>70</v>
      </c>
      <c r="C581">
        <v>45</v>
      </c>
      <c r="D581" t="s">
        <v>108</v>
      </c>
      <c r="E581" t="s">
        <v>106</v>
      </c>
      <c r="F581" t="s">
        <v>105</v>
      </c>
      <c r="G581">
        <v>2.39297960745508</v>
      </c>
      <c r="H581">
        <v>9.0525187187015896E-2</v>
      </c>
      <c r="I581">
        <v>0</v>
      </c>
      <c r="J581">
        <v>3</v>
      </c>
      <c r="K581">
        <v>3</v>
      </c>
      <c r="L581">
        <v>0</v>
      </c>
      <c r="M58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81" s="5" cm="1">
        <f t="array" ref="N581">MAX(IF((ProjectInfoTable[ProjectName]=ContinuousStatsTable[[#This Row],[ProjectName]]),(ProjectInfoTable[ProjectName]=ContinuousStatsTable[[#This Row],[ProjectName]])*ProjectInfoTable[NumberOfReplications]))</f>
        <v>50</v>
      </c>
      <c r="O581" s="5" cm="1">
        <f t="array" ref="O581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581" s="5" cm="1">
        <f t="array" ref="P581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581" s="5" cm="1">
        <f t="array" ref="Q581">MAX(IF((ProjectInfoTable[ProjectName]=ContinuousStatsTable[[#This Row],[ProjectName]]),(ProjectInfoTable[ProjectName]=ContinuousStatsTable[[#This Row],[ProjectName]])*ProjectInfoTable[ConfidenceInterval]))</f>
        <v>0.95</v>
      </c>
      <c r="R5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581" s="5" cm="1">
        <f t="array" ref="S581">MIN(IF((ContinuousStatsTable[GroupByKey]=ContinuousStatsTable[[#This Row],[GroupByKey]]),(ContinuousStatsTable[GroupByKey]=ContinuousStatsTable[[#This Row],[GroupByKey]])*ContinuousStatsTable[Average]))</f>
        <v>2.39297960745508</v>
      </c>
      <c r="T581" s="5" cm="1">
        <f t="array" ref="T581">MAX(IF((ContinuousStatsTable[GroupByKey]=ContinuousStatsTable[[#This Row],[GroupByKey]]),(ContinuousStatsTable[GroupByKey]=ContinuousStatsTable[[#This Row],[GroupByKey]])*ContinuousStatsTable[Average]))</f>
        <v>2.5956259507442399</v>
      </c>
      <c r="U581" s="5">
        <f>IF((ContinuousStatsTable[[#This Row],[RepsRequested]]&gt;1),ContinuousStatsTable[[#This Row],[HalfWidth]],ContinuousStatsTable[[#This Row],[BatchMeansHalfWidth]])</f>
        <v>1.3839874563107367E-2</v>
      </c>
    </row>
    <row r="582" spans="1:21" x14ac:dyDescent="0.25">
      <c r="A582" t="s">
        <v>68</v>
      </c>
      <c r="B582" t="s">
        <v>70</v>
      </c>
      <c r="C582">
        <v>45</v>
      </c>
      <c r="D582" t="s">
        <v>108</v>
      </c>
      <c r="E582" t="s">
        <v>107</v>
      </c>
      <c r="F582" t="s">
        <v>105</v>
      </c>
      <c r="G582">
        <v>3</v>
      </c>
      <c r="H582">
        <v>2E+20</v>
      </c>
      <c r="I582">
        <v>3</v>
      </c>
      <c r="J582">
        <v>3</v>
      </c>
      <c r="K582">
        <v>3</v>
      </c>
      <c r="L582">
        <v>0</v>
      </c>
      <c r="M58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82" s="5" cm="1">
        <f t="array" ref="N582">MAX(IF((ProjectInfoTable[ProjectName]=ContinuousStatsTable[[#This Row],[ProjectName]]),(ProjectInfoTable[ProjectName]=ContinuousStatsTable[[#This Row],[ProjectName]])*ProjectInfoTable[NumberOfReplications]))</f>
        <v>50</v>
      </c>
      <c r="O582" s="5" cm="1">
        <f t="array" ref="O582">IFERROR(AVERAGE(IF((ContinuousStatsTable[GroupByKey]=ContinuousStatsTable[[#This Row],[GroupByKey]]),(ContinuousStatsTable[GroupByKey]=ContinuousStatsTable[[#This Row],[GroupByKey]])*ContinuousStatsTable[Average])),0)</f>
        <v>3</v>
      </c>
      <c r="P582" s="5" cm="1">
        <f t="array" ref="P582">IFERROR(_xlfn.STDEV.S(IF((ContinuousStatsTable[GroupByKey]=ContinuousStatsTable[[#This Row],[GroupByKey]]),(ContinuousStatsTable[GroupByKey]=ContinuousStatsTable[[#This Row],[GroupByKey]])*ContinuousStatsTable[Average])),0)</f>
        <v>0</v>
      </c>
      <c r="Q582" s="5" cm="1">
        <f t="array" ref="Q582">MAX(IF((ProjectInfoTable[ProjectName]=ContinuousStatsTable[[#This Row],[ProjectName]]),(ProjectInfoTable[ProjectName]=ContinuousStatsTable[[#This Row],[ProjectName]])*ProjectInfoTable[ConfidenceInterval]))</f>
        <v>0.95</v>
      </c>
      <c r="R5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2" s="5" cm="1">
        <f t="array" ref="S582">MIN(IF((ContinuousStatsTable[GroupByKey]=ContinuousStatsTable[[#This Row],[GroupByKey]]),(ContinuousStatsTable[GroupByKey]=ContinuousStatsTable[[#This Row],[GroupByKey]])*ContinuousStatsTable[Average]))</f>
        <v>3</v>
      </c>
      <c r="T582" s="5" cm="1">
        <f t="array" ref="T582">MAX(IF((ContinuousStatsTable[GroupByKey]=ContinuousStatsTable[[#This Row],[GroupByKey]]),(ContinuousStatsTable[GroupByKey]=ContinuousStatsTable[[#This Row],[GroupByKey]])*ContinuousStatsTable[Average]))</f>
        <v>3</v>
      </c>
      <c r="U582" s="5">
        <f>IF((ContinuousStatsTable[[#This Row],[RepsRequested]]&gt;1),ContinuousStatsTable[[#This Row],[HalfWidth]],ContinuousStatsTable[[#This Row],[BatchMeansHalfWidth]])</f>
        <v>0</v>
      </c>
    </row>
    <row r="583" spans="1:21" x14ac:dyDescent="0.25">
      <c r="A583" t="s">
        <v>68</v>
      </c>
      <c r="B583" t="s">
        <v>70</v>
      </c>
      <c r="C583">
        <v>45</v>
      </c>
      <c r="D583" t="s">
        <v>100</v>
      </c>
      <c r="E583" t="s">
        <v>101</v>
      </c>
      <c r="F583" t="s">
        <v>81</v>
      </c>
      <c r="G583">
        <v>9.9137644846310199E-2</v>
      </c>
      <c r="H583">
        <v>2E+20</v>
      </c>
      <c r="I583">
        <v>0</v>
      </c>
      <c r="J583">
        <v>2</v>
      </c>
      <c r="K583">
        <v>0</v>
      </c>
      <c r="L583">
        <v>0</v>
      </c>
      <c r="M583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83" s="5" cm="1">
        <f t="array" ref="N583">MAX(IF((ProjectInfoTable[ProjectName]=ContinuousStatsTable[[#This Row],[ProjectName]]),(ProjectInfoTable[ProjectName]=ContinuousStatsTable[[#This Row],[ProjectName]])*ProjectInfoTable[NumberOfReplications]))</f>
        <v>50</v>
      </c>
      <c r="O583" s="5" cm="1">
        <f t="array" ref="O583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583" s="5" cm="1">
        <f t="array" ref="P583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583" s="5" cm="1">
        <f t="array" ref="Q583">MAX(IF((ProjectInfoTable[ProjectName]=ContinuousStatsTable[[#This Row],[ProjectName]]),(ProjectInfoTable[ProjectName]=ContinuousStatsTable[[#This Row],[ProjectName]])*ProjectInfoTable[ConfidenceInterval]))</f>
        <v>0.95</v>
      </c>
      <c r="R5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583" s="5" cm="1">
        <f t="array" ref="S583">MIN(IF((ContinuousStatsTable[GroupByKey]=ContinuousStatsTable[[#This Row],[GroupByKey]]),(ContinuousStatsTable[GroupByKey]=ContinuousStatsTable[[#This Row],[GroupByKey]])*ContinuousStatsTable[Average]))</f>
        <v>9.9137644846310199E-2</v>
      </c>
      <c r="T583" s="5" cm="1">
        <f t="array" ref="T583">MAX(IF((ContinuousStatsTable[GroupByKey]=ContinuousStatsTable[[#This Row],[GroupByKey]]),(ContinuousStatsTable[GroupByKey]=ContinuousStatsTable[[#This Row],[GroupByKey]])*ContinuousStatsTable[Average]))</f>
        <v>0.36895369110857401</v>
      </c>
      <c r="U583" s="5">
        <f>IF((ContinuousStatsTable[[#This Row],[RepsRequested]]&gt;1),ContinuousStatsTable[[#This Row],[HalfWidth]],ContinuousStatsTable[[#This Row],[BatchMeansHalfWidth]])</f>
        <v>1.3334817194682118E-2</v>
      </c>
    </row>
    <row r="584" spans="1:21" x14ac:dyDescent="0.25">
      <c r="A584" t="s">
        <v>68</v>
      </c>
      <c r="B584" t="s">
        <v>70</v>
      </c>
      <c r="C584">
        <v>45</v>
      </c>
      <c r="D584" t="s">
        <v>109</v>
      </c>
      <c r="E584" t="s">
        <v>104</v>
      </c>
      <c r="F584" t="s">
        <v>105</v>
      </c>
      <c r="G584">
        <v>0.75076558501961799</v>
      </c>
      <c r="H584">
        <v>3.1566627290029799E-2</v>
      </c>
      <c r="I584">
        <v>0</v>
      </c>
      <c r="J584">
        <v>1</v>
      </c>
      <c r="K584">
        <v>1</v>
      </c>
      <c r="L584">
        <v>0</v>
      </c>
      <c r="M584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84" s="5" cm="1">
        <f t="array" ref="N584">MAX(IF((ProjectInfoTable[ProjectName]=ContinuousStatsTable[[#This Row],[ProjectName]]),(ProjectInfoTable[ProjectName]=ContinuousStatsTable[[#This Row],[ProjectName]])*ProjectInfoTable[NumberOfReplications]))</f>
        <v>50</v>
      </c>
      <c r="O584" s="5" cm="1">
        <f t="array" ref="O584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584" s="5" cm="1">
        <f t="array" ref="P584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584" s="5" cm="1">
        <f t="array" ref="Q584">MAX(IF((ProjectInfoTable[ProjectName]=ContinuousStatsTable[[#This Row],[ProjectName]]),(ProjectInfoTable[ProjectName]=ContinuousStatsTable[[#This Row],[ProjectName]])*ProjectInfoTable[ConfidenceInterval]))</f>
        <v>0.95</v>
      </c>
      <c r="R5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584" s="5" cm="1">
        <f t="array" ref="S584">MIN(IF((ContinuousStatsTable[GroupByKey]=ContinuousStatsTable[[#This Row],[GroupByKey]]),(ContinuousStatsTable[GroupByKey]=ContinuousStatsTable[[#This Row],[GroupByKey]])*ContinuousStatsTable[Average]))</f>
        <v>0.75076558501961799</v>
      </c>
      <c r="T584" s="5" cm="1">
        <f t="array" ref="T584">MAX(IF((ContinuousStatsTable[GroupByKey]=ContinuousStatsTable[[#This Row],[GroupByKey]]),(ContinuousStatsTable[GroupByKey]=ContinuousStatsTable[[#This Row],[GroupByKey]])*ContinuousStatsTable[Average]))</f>
        <v>0.80927528725051701</v>
      </c>
      <c r="U584" s="5">
        <f>IF((ContinuousStatsTable[[#This Row],[RepsRequested]]&gt;1),ContinuousStatsTable[[#This Row],[HalfWidth]],ContinuousStatsTable[[#This Row],[BatchMeansHalfWidth]])</f>
        <v>4.4075088480020263E-3</v>
      </c>
    </row>
    <row r="585" spans="1:21" x14ac:dyDescent="0.25">
      <c r="A585" t="s">
        <v>68</v>
      </c>
      <c r="B585" t="s">
        <v>70</v>
      </c>
      <c r="C585">
        <v>45</v>
      </c>
      <c r="D585" t="s">
        <v>109</v>
      </c>
      <c r="E585" t="s">
        <v>106</v>
      </c>
      <c r="F585" t="s">
        <v>105</v>
      </c>
      <c r="G585">
        <v>1.50153117003924</v>
      </c>
      <c r="H585">
        <v>6.3133254580059597E-2</v>
      </c>
      <c r="I585">
        <v>0</v>
      </c>
      <c r="J585">
        <v>2</v>
      </c>
      <c r="K585">
        <v>2</v>
      </c>
      <c r="L585">
        <v>0</v>
      </c>
      <c r="M585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85" s="5" cm="1">
        <f t="array" ref="N585">MAX(IF((ProjectInfoTable[ProjectName]=ContinuousStatsTable[[#This Row],[ProjectName]]),(ProjectInfoTable[ProjectName]=ContinuousStatsTable[[#This Row],[ProjectName]])*ProjectInfoTable[NumberOfReplications]))</f>
        <v>50</v>
      </c>
      <c r="O585" s="5" cm="1">
        <f t="array" ref="O585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585" s="5" cm="1">
        <f t="array" ref="P585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585" s="5" cm="1">
        <f t="array" ref="Q585">MAX(IF((ProjectInfoTable[ProjectName]=ContinuousStatsTable[[#This Row],[ProjectName]]),(ProjectInfoTable[ProjectName]=ContinuousStatsTable[[#This Row],[ProjectName]])*ProjectInfoTable[ConfidenceInterval]))</f>
        <v>0.95</v>
      </c>
      <c r="R5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585" s="5" cm="1">
        <f t="array" ref="S585">MIN(IF((ContinuousStatsTable[GroupByKey]=ContinuousStatsTable[[#This Row],[GroupByKey]]),(ContinuousStatsTable[GroupByKey]=ContinuousStatsTable[[#This Row],[GroupByKey]])*ContinuousStatsTable[Average]))</f>
        <v>1.50153117003924</v>
      </c>
      <c r="T585" s="5" cm="1">
        <f t="array" ref="T585">MAX(IF((ContinuousStatsTable[GroupByKey]=ContinuousStatsTable[[#This Row],[GroupByKey]]),(ContinuousStatsTable[GroupByKey]=ContinuousStatsTable[[#This Row],[GroupByKey]])*ContinuousStatsTable[Average]))</f>
        <v>1.61855057450103</v>
      </c>
      <c r="U585" s="5">
        <f>IF((ContinuousStatsTable[[#This Row],[RepsRequested]]&gt;1),ContinuousStatsTable[[#This Row],[HalfWidth]],ContinuousStatsTable[[#This Row],[BatchMeansHalfWidth]])</f>
        <v>8.8150176960040336E-3</v>
      </c>
    </row>
    <row r="586" spans="1:21" x14ac:dyDescent="0.25">
      <c r="A586" t="s">
        <v>68</v>
      </c>
      <c r="B586" t="s">
        <v>70</v>
      </c>
      <c r="C586">
        <v>45</v>
      </c>
      <c r="D586" t="s">
        <v>109</v>
      </c>
      <c r="E586" t="s">
        <v>107</v>
      </c>
      <c r="F586" t="s">
        <v>105</v>
      </c>
      <c r="G586">
        <v>2</v>
      </c>
      <c r="H586">
        <v>2E+20</v>
      </c>
      <c r="I586">
        <v>2</v>
      </c>
      <c r="J586">
        <v>2</v>
      </c>
      <c r="K586">
        <v>2</v>
      </c>
      <c r="L586">
        <v>0</v>
      </c>
      <c r="M586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86" s="5" cm="1">
        <f t="array" ref="N586">MAX(IF((ProjectInfoTable[ProjectName]=ContinuousStatsTable[[#This Row],[ProjectName]]),(ProjectInfoTable[ProjectName]=ContinuousStatsTable[[#This Row],[ProjectName]])*ProjectInfoTable[NumberOfReplications]))</f>
        <v>50</v>
      </c>
      <c r="O586" s="5" cm="1">
        <f t="array" ref="O586">IFERROR(AVERAGE(IF((ContinuousStatsTable[GroupByKey]=ContinuousStatsTable[[#This Row],[GroupByKey]]),(ContinuousStatsTable[GroupByKey]=ContinuousStatsTable[[#This Row],[GroupByKey]])*ContinuousStatsTable[Average])),0)</f>
        <v>2</v>
      </c>
      <c r="P586" s="5" cm="1">
        <f t="array" ref="P586">IFERROR(_xlfn.STDEV.S(IF((ContinuousStatsTable[GroupByKey]=ContinuousStatsTable[[#This Row],[GroupByKey]]),(ContinuousStatsTable[GroupByKey]=ContinuousStatsTable[[#This Row],[GroupByKey]])*ContinuousStatsTable[Average])),0)</f>
        <v>0</v>
      </c>
      <c r="Q586" s="5" cm="1">
        <f t="array" ref="Q586">MAX(IF((ProjectInfoTable[ProjectName]=ContinuousStatsTable[[#This Row],[ProjectName]]),(ProjectInfoTable[ProjectName]=ContinuousStatsTable[[#This Row],[ProjectName]])*ProjectInfoTable[ConfidenceInterval]))</f>
        <v>0.95</v>
      </c>
      <c r="R5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6" s="5" cm="1">
        <f t="array" ref="S586">MIN(IF((ContinuousStatsTable[GroupByKey]=ContinuousStatsTable[[#This Row],[GroupByKey]]),(ContinuousStatsTable[GroupByKey]=ContinuousStatsTable[[#This Row],[GroupByKey]])*ContinuousStatsTable[Average]))</f>
        <v>2</v>
      </c>
      <c r="T586" s="5" cm="1">
        <f t="array" ref="T586">MAX(IF((ContinuousStatsTable[GroupByKey]=ContinuousStatsTable[[#This Row],[GroupByKey]]),(ContinuousStatsTable[GroupByKey]=ContinuousStatsTable[[#This Row],[GroupByKey]])*ContinuousStatsTable[Average]))</f>
        <v>2</v>
      </c>
      <c r="U586" s="5">
        <f>IF((ContinuousStatsTable[[#This Row],[RepsRequested]]&gt;1),ContinuousStatsTable[[#This Row],[HalfWidth]],ContinuousStatsTable[[#This Row],[BatchMeansHalfWidth]])</f>
        <v>0</v>
      </c>
    </row>
    <row r="587" spans="1:21" x14ac:dyDescent="0.25">
      <c r="A587" t="s">
        <v>68</v>
      </c>
      <c r="B587" t="s">
        <v>70</v>
      </c>
      <c r="C587">
        <v>46</v>
      </c>
      <c r="D587" t="s">
        <v>79</v>
      </c>
      <c r="E587" t="s">
        <v>101</v>
      </c>
      <c r="F587" t="s">
        <v>81</v>
      </c>
      <c r="G587">
        <v>7.0318424808255599E-3</v>
      </c>
      <c r="H587">
        <v>2E+20</v>
      </c>
      <c r="I587">
        <v>0</v>
      </c>
      <c r="J587">
        <v>1</v>
      </c>
      <c r="K587">
        <v>0</v>
      </c>
      <c r="L587">
        <v>0</v>
      </c>
      <c r="M587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87" s="5" cm="1">
        <f t="array" ref="N587">MAX(IF((ProjectInfoTable[ProjectName]=ContinuousStatsTable[[#This Row],[ProjectName]]),(ProjectInfoTable[ProjectName]=ContinuousStatsTable[[#This Row],[ProjectName]])*ProjectInfoTable[NumberOfReplications]))</f>
        <v>50</v>
      </c>
      <c r="O587" s="5" cm="1">
        <f t="array" ref="O587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587" s="5" cm="1">
        <f t="array" ref="P587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587" s="5" cm="1">
        <f t="array" ref="Q587">MAX(IF((ProjectInfoTable[ProjectName]=ContinuousStatsTable[[#This Row],[ProjectName]]),(ProjectInfoTable[ProjectName]=ContinuousStatsTable[[#This Row],[ProjectName]])*ProjectInfoTable[ConfidenceInterval]))</f>
        <v>0.95</v>
      </c>
      <c r="R5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587" s="5" cm="1">
        <f t="array" ref="S587">MIN(IF((ContinuousStatsTable[GroupByKey]=ContinuousStatsTable[[#This Row],[GroupByKey]]),(ContinuousStatsTable[GroupByKey]=ContinuousStatsTable[[#This Row],[GroupByKey]])*ContinuousStatsTable[Average]))</f>
        <v>1.4504144806982299E-4</v>
      </c>
      <c r="T587" s="5" cm="1">
        <f t="array" ref="T587">MAX(IF((ContinuousStatsTable[GroupByKey]=ContinuousStatsTable[[#This Row],[GroupByKey]]),(ContinuousStatsTable[GroupByKey]=ContinuousStatsTable[[#This Row],[GroupByKey]])*ContinuousStatsTable[Average]))</f>
        <v>2.1326113129299901E-2</v>
      </c>
      <c r="U587" s="5">
        <f>IF((ContinuousStatsTable[[#This Row],[RepsRequested]]&gt;1),ContinuousStatsTable[[#This Row],[HalfWidth]],ContinuousStatsTable[[#This Row],[BatchMeansHalfWidth]])</f>
        <v>1.2980086891140777E-3</v>
      </c>
    </row>
    <row r="588" spans="1:21" x14ac:dyDescent="0.25">
      <c r="A588" t="s">
        <v>68</v>
      </c>
      <c r="B588" t="s">
        <v>70</v>
      </c>
      <c r="C588">
        <v>46</v>
      </c>
      <c r="D588" t="s">
        <v>84</v>
      </c>
      <c r="E588" t="s">
        <v>101</v>
      </c>
      <c r="F588" t="s">
        <v>81</v>
      </c>
      <c r="G588">
        <v>7.4421968795244195E-2</v>
      </c>
      <c r="H588">
        <v>2E+20</v>
      </c>
      <c r="I588">
        <v>0</v>
      </c>
      <c r="J588">
        <v>2</v>
      </c>
      <c r="K588">
        <v>0</v>
      </c>
      <c r="L588">
        <v>0</v>
      </c>
      <c r="M588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88" s="5" cm="1">
        <f t="array" ref="N588">MAX(IF((ProjectInfoTable[ProjectName]=ContinuousStatsTable[[#This Row],[ProjectName]]),(ProjectInfoTable[ProjectName]=ContinuousStatsTable[[#This Row],[ProjectName]])*ProjectInfoTable[NumberOfReplications]))</f>
        <v>50</v>
      </c>
      <c r="O588" s="5" cm="1">
        <f t="array" ref="O588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588" s="5" cm="1">
        <f t="array" ref="P588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588" s="5" cm="1">
        <f t="array" ref="Q588">MAX(IF((ProjectInfoTable[ProjectName]=ContinuousStatsTable[[#This Row],[ProjectName]]),(ProjectInfoTable[ProjectName]=ContinuousStatsTable[[#This Row],[ProjectName]])*ProjectInfoTable[ConfidenceInterval]))</f>
        <v>0.95</v>
      </c>
      <c r="R5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588" s="5" cm="1">
        <f t="array" ref="S588">MIN(IF((ContinuousStatsTable[GroupByKey]=ContinuousStatsTable[[#This Row],[GroupByKey]]),(ContinuousStatsTable[GroupByKey]=ContinuousStatsTable[[#This Row],[GroupByKey]])*ContinuousStatsTable[Average]))</f>
        <v>2.9159454357356899E-2</v>
      </c>
      <c r="T588" s="5" cm="1">
        <f t="array" ref="T588">MAX(IF((ContinuousStatsTable[GroupByKey]=ContinuousStatsTable[[#This Row],[GroupByKey]]),(ContinuousStatsTable[GroupByKey]=ContinuousStatsTable[[#This Row],[GroupByKey]])*ContinuousStatsTable[Average]))</f>
        <v>0.14757504287835599</v>
      </c>
      <c r="U588" s="5">
        <f>IF((ContinuousStatsTable[[#This Row],[RepsRequested]]&gt;1),ContinuousStatsTable[[#This Row],[HalfWidth]],ContinuousStatsTable[[#This Row],[BatchMeansHalfWidth]])</f>
        <v>7.2842344795549423E-3</v>
      </c>
    </row>
    <row r="589" spans="1:21" x14ac:dyDescent="0.25">
      <c r="A589" t="s">
        <v>68</v>
      </c>
      <c r="B589" t="s">
        <v>70</v>
      </c>
      <c r="C589">
        <v>46</v>
      </c>
      <c r="D589" t="s">
        <v>85</v>
      </c>
      <c r="E589" t="s">
        <v>102</v>
      </c>
      <c r="F589" t="s">
        <v>87</v>
      </c>
      <c r="G589">
        <v>2.74366274150375</v>
      </c>
      <c r="H589">
        <v>0.186965864672655</v>
      </c>
      <c r="I589">
        <v>0</v>
      </c>
      <c r="J589">
        <v>6</v>
      </c>
      <c r="K589">
        <v>2</v>
      </c>
      <c r="L589">
        <v>0</v>
      </c>
      <c r="M589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89" s="5" cm="1">
        <f t="array" ref="N589">MAX(IF((ProjectInfoTable[ProjectName]=ContinuousStatsTable[[#This Row],[ProjectName]]),(ProjectInfoTable[ProjectName]=ContinuousStatsTable[[#This Row],[ProjectName]])*ProjectInfoTable[NumberOfReplications]))</f>
        <v>50</v>
      </c>
      <c r="O589" s="5" cm="1">
        <f t="array" ref="O589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589" s="5" cm="1">
        <f t="array" ref="P589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589" s="5" cm="1">
        <f t="array" ref="Q589">MAX(IF((ProjectInfoTable[ProjectName]=ContinuousStatsTable[[#This Row],[ProjectName]]),(ProjectInfoTable[ProjectName]=ContinuousStatsTable[[#This Row],[ProjectName]])*ProjectInfoTable[ConfidenceInterval]))</f>
        <v>0.95</v>
      </c>
      <c r="R5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589" s="5" cm="1">
        <f t="array" ref="S589">MIN(IF((ContinuousStatsTable[GroupByKey]=ContinuousStatsTable[[#This Row],[GroupByKey]]),(ContinuousStatsTable[GroupByKey]=ContinuousStatsTable[[#This Row],[GroupByKey]])*ContinuousStatsTable[Average]))</f>
        <v>2.5364145931977098</v>
      </c>
      <c r="T589" s="5" cm="1">
        <f t="array" ref="T589">MAX(IF((ContinuousStatsTable[GroupByKey]=ContinuousStatsTable[[#This Row],[GroupByKey]]),(ContinuousStatsTable[GroupByKey]=ContinuousStatsTable[[#This Row],[GroupByKey]])*ContinuousStatsTable[Average]))</f>
        <v>3.0583425338020498</v>
      </c>
      <c r="U589" s="5">
        <f>IF((ContinuousStatsTable[[#This Row],[RepsRequested]]&gt;1),ContinuousStatsTable[[#This Row],[HalfWidth]],ContinuousStatsTable[[#This Row],[BatchMeansHalfWidth]])</f>
        <v>3.1226073401865992E-2</v>
      </c>
    </row>
    <row r="590" spans="1:21" x14ac:dyDescent="0.25">
      <c r="A590" t="s">
        <v>68</v>
      </c>
      <c r="B590" t="s">
        <v>70</v>
      </c>
      <c r="C590">
        <v>46</v>
      </c>
      <c r="D590" t="s">
        <v>103</v>
      </c>
      <c r="E590" t="s">
        <v>104</v>
      </c>
      <c r="F590" t="s">
        <v>105</v>
      </c>
      <c r="G590">
        <v>0</v>
      </c>
      <c r="H590">
        <v>2E+20</v>
      </c>
      <c r="I590">
        <v>0</v>
      </c>
      <c r="J590">
        <v>0</v>
      </c>
      <c r="K590">
        <v>0</v>
      </c>
      <c r="L590">
        <v>0</v>
      </c>
      <c r="M590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90" s="5" cm="1">
        <f t="array" ref="N590">MAX(IF((ProjectInfoTable[ProjectName]=ContinuousStatsTable[[#This Row],[ProjectName]]),(ProjectInfoTable[ProjectName]=ContinuousStatsTable[[#This Row],[ProjectName]])*ProjectInfoTable[NumberOfReplications]))</f>
        <v>50</v>
      </c>
      <c r="O590" s="5" cm="1">
        <f t="array" ref="O590">IFERROR(AVERAGE(IF((ContinuousStatsTable[GroupByKey]=ContinuousStatsTable[[#This Row],[GroupByKey]]),(ContinuousStatsTable[GroupByKey]=ContinuousStatsTable[[#This Row],[GroupByKey]])*ContinuousStatsTable[Average])),0)</f>
        <v>0</v>
      </c>
      <c r="P590" s="5" cm="1">
        <f t="array" ref="P590">IFERROR(_xlfn.STDEV.S(IF((ContinuousStatsTable[GroupByKey]=ContinuousStatsTable[[#This Row],[GroupByKey]]),(ContinuousStatsTable[GroupByKey]=ContinuousStatsTable[[#This Row],[GroupByKey]])*ContinuousStatsTable[Average])),0)</f>
        <v>0</v>
      </c>
      <c r="Q590" s="5" cm="1">
        <f t="array" ref="Q590">MAX(IF((ProjectInfoTable[ProjectName]=ContinuousStatsTable[[#This Row],[ProjectName]]),(ProjectInfoTable[ProjectName]=ContinuousStatsTable[[#This Row],[ProjectName]])*ProjectInfoTable[ConfidenceInterval]))</f>
        <v>0.95</v>
      </c>
      <c r="R5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0" s="5" cm="1">
        <f t="array" ref="S590">MIN(IF((ContinuousStatsTable[GroupByKey]=ContinuousStatsTable[[#This Row],[GroupByKey]]),(ContinuousStatsTable[GroupByKey]=ContinuousStatsTable[[#This Row],[GroupByKey]])*ContinuousStatsTable[Average]))</f>
        <v>0</v>
      </c>
      <c r="T590" s="5" cm="1">
        <f t="array" ref="T590">MAX(IF((ContinuousStatsTable[GroupByKey]=ContinuousStatsTable[[#This Row],[GroupByKey]]),(ContinuousStatsTable[GroupByKey]=ContinuousStatsTable[[#This Row],[GroupByKey]])*ContinuousStatsTable[Average]))</f>
        <v>0</v>
      </c>
      <c r="U590" s="5">
        <f>IF((ContinuousStatsTable[[#This Row],[RepsRequested]]&gt;1),ContinuousStatsTable[[#This Row],[HalfWidth]],ContinuousStatsTable[[#This Row],[BatchMeansHalfWidth]])</f>
        <v>0</v>
      </c>
    </row>
    <row r="591" spans="1:21" x14ac:dyDescent="0.25">
      <c r="A591" t="s">
        <v>68</v>
      </c>
      <c r="B591" t="s">
        <v>70</v>
      </c>
      <c r="C591">
        <v>46</v>
      </c>
      <c r="D591" t="s">
        <v>103</v>
      </c>
      <c r="E591" t="s">
        <v>106</v>
      </c>
      <c r="F591" t="s">
        <v>105</v>
      </c>
      <c r="G591">
        <v>0</v>
      </c>
      <c r="H591">
        <v>2E+20</v>
      </c>
      <c r="I591">
        <v>0</v>
      </c>
      <c r="J591">
        <v>0</v>
      </c>
      <c r="K591">
        <v>0</v>
      </c>
      <c r="L591">
        <v>0</v>
      </c>
      <c r="M59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91" s="5" cm="1">
        <f t="array" ref="N591">MAX(IF((ProjectInfoTable[ProjectName]=ContinuousStatsTable[[#This Row],[ProjectName]]),(ProjectInfoTable[ProjectName]=ContinuousStatsTable[[#This Row],[ProjectName]])*ProjectInfoTable[NumberOfReplications]))</f>
        <v>50</v>
      </c>
      <c r="O591" s="5" cm="1">
        <f t="array" ref="O591">IFERROR(AVERAGE(IF((ContinuousStatsTable[GroupByKey]=ContinuousStatsTable[[#This Row],[GroupByKey]]),(ContinuousStatsTable[GroupByKey]=ContinuousStatsTable[[#This Row],[GroupByKey]])*ContinuousStatsTable[Average])),0)</f>
        <v>0</v>
      </c>
      <c r="P591" s="5" cm="1">
        <f t="array" ref="P591">IFERROR(_xlfn.STDEV.S(IF((ContinuousStatsTable[GroupByKey]=ContinuousStatsTable[[#This Row],[GroupByKey]]),(ContinuousStatsTable[GroupByKey]=ContinuousStatsTable[[#This Row],[GroupByKey]])*ContinuousStatsTable[Average])),0)</f>
        <v>0</v>
      </c>
      <c r="Q591" s="5" cm="1">
        <f t="array" ref="Q591">MAX(IF((ProjectInfoTable[ProjectName]=ContinuousStatsTable[[#This Row],[ProjectName]]),(ProjectInfoTable[ProjectName]=ContinuousStatsTable[[#This Row],[ProjectName]])*ProjectInfoTable[ConfidenceInterval]))</f>
        <v>0.95</v>
      </c>
      <c r="R5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1" s="5" cm="1">
        <f t="array" ref="S591">MIN(IF((ContinuousStatsTable[GroupByKey]=ContinuousStatsTable[[#This Row],[GroupByKey]]),(ContinuousStatsTable[GroupByKey]=ContinuousStatsTable[[#This Row],[GroupByKey]])*ContinuousStatsTable[Average]))</f>
        <v>0</v>
      </c>
      <c r="T591" s="5" cm="1">
        <f t="array" ref="T591">MAX(IF((ContinuousStatsTable[GroupByKey]=ContinuousStatsTable[[#This Row],[GroupByKey]]),(ContinuousStatsTable[GroupByKey]=ContinuousStatsTable[[#This Row],[GroupByKey]])*ContinuousStatsTable[Average]))</f>
        <v>0</v>
      </c>
      <c r="U591" s="5">
        <f>IF((ContinuousStatsTable[[#This Row],[RepsRequested]]&gt;1),ContinuousStatsTable[[#This Row],[HalfWidth]],ContinuousStatsTable[[#This Row],[BatchMeansHalfWidth]])</f>
        <v>0</v>
      </c>
    </row>
    <row r="592" spans="1:21" x14ac:dyDescent="0.25">
      <c r="A592" t="s">
        <v>68</v>
      </c>
      <c r="B592" t="s">
        <v>70</v>
      </c>
      <c r="C592">
        <v>46</v>
      </c>
      <c r="D592" t="s">
        <v>103</v>
      </c>
      <c r="E592" t="s">
        <v>107</v>
      </c>
      <c r="F592" t="s">
        <v>105</v>
      </c>
      <c r="G592">
        <v>1</v>
      </c>
      <c r="H592">
        <v>2E+20</v>
      </c>
      <c r="I592">
        <v>1</v>
      </c>
      <c r="J592">
        <v>1</v>
      </c>
      <c r="K592">
        <v>1</v>
      </c>
      <c r="L592">
        <v>0</v>
      </c>
      <c r="M59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92" s="5" cm="1">
        <f t="array" ref="N592">MAX(IF((ProjectInfoTable[ProjectName]=ContinuousStatsTable[[#This Row],[ProjectName]]),(ProjectInfoTable[ProjectName]=ContinuousStatsTable[[#This Row],[ProjectName]])*ProjectInfoTable[NumberOfReplications]))</f>
        <v>50</v>
      </c>
      <c r="O592" s="5" cm="1">
        <f t="array" ref="O592">IFERROR(AVERAGE(IF((ContinuousStatsTable[GroupByKey]=ContinuousStatsTable[[#This Row],[GroupByKey]]),(ContinuousStatsTable[GroupByKey]=ContinuousStatsTable[[#This Row],[GroupByKey]])*ContinuousStatsTable[Average])),0)</f>
        <v>1</v>
      </c>
      <c r="P592" s="5" cm="1">
        <f t="array" ref="P592">IFERROR(_xlfn.STDEV.S(IF((ContinuousStatsTable[GroupByKey]=ContinuousStatsTable[[#This Row],[GroupByKey]]),(ContinuousStatsTable[GroupByKey]=ContinuousStatsTable[[#This Row],[GroupByKey]])*ContinuousStatsTable[Average])),0)</f>
        <v>0</v>
      </c>
      <c r="Q592" s="5" cm="1">
        <f t="array" ref="Q592">MAX(IF((ProjectInfoTable[ProjectName]=ContinuousStatsTable[[#This Row],[ProjectName]]),(ProjectInfoTable[ProjectName]=ContinuousStatsTable[[#This Row],[ProjectName]])*ProjectInfoTable[ConfidenceInterval]))</f>
        <v>0.95</v>
      </c>
      <c r="R5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2" s="5" cm="1">
        <f t="array" ref="S592">MIN(IF((ContinuousStatsTable[GroupByKey]=ContinuousStatsTable[[#This Row],[GroupByKey]]),(ContinuousStatsTable[GroupByKey]=ContinuousStatsTable[[#This Row],[GroupByKey]])*ContinuousStatsTable[Average]))</f>
        <v>1</v>
      </c>
      <c r="T592" s="5" cm="1">
        <f t="array" ref="T592">MAX(IF((ContinuousStatsTable[GroupByKey]=ContinuousStatsTable[[#This Row],[GroupByKey]]),(ContinuousStatsTable[GroupByKey]=ContinuousStatsTable[[#This Row],[GroupByKey]])*ContinuousStatsTable[Average]))</f>
        <v>1</v>
      </c>
      <c r="U592" s="5">
        <f>IF((ContinuousStatsTable[[#This Row],[RepsRequested]]&gt;1),ContinuousStatsTable[[#This Row],[HalfWidth]],ContinuousStatsTable[[#This Row],[BatchMeansHalfWidth]])</f>
        <v>0</v>
      </c>
    </row>
    <row r="593" spans="1:21" x14ac:dyDescent="0.25">
      <c r="A593" t="s">
        <v>68</v>
      </c>
      <c r="B593" t="s">
        <v>70</v>
      </c>
      <c r="C593">
        <v>46</v>
      </c>
      <c r="D593" t="s">
        <v>108</v>
      </c>
      <c r="E593" t="s">
        <v>104</v>
      </c>
      <c r="F593" t="s">
        <v>105</v>
      </c>
      <c r="G593">
        <v>0.83510886904325998</v>
      </c>
      <c r="H593">
        <v>3.4582110630636001E-2</v>
      </c>
      <c r="I593">
        <v>0</v>
      </c>
      <c r="J593">
        <v>1</v>
      </c>
      <c r="K593">
        <v>0.66666666666666696</v>
      </c>
      <c r="L593">
        <v>0</v>
      </c>
      <c r="M59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93" s="5" cm="1">
        <f t="array" ref="N593">MAX(IF((ProjectInfoTable[ProjectName]=ContinuousStatsTable[[#This Row],[ProjectName]]),(ProjectInfoTable[ProjectName]=ContinuousStatsTable[[#This Row],[ProjectName]])*ProjectInfoTable[NumberOfReplications]))</f>
        <v>50</v>
      </c>
      <c r="O593" s="5" cm="1">
        <f t="array" ref="O593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593" s="5" cm="1">
        <f t="array" ref="P593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593" s="5" cm="1">
        <f t="array" ref="Q593">MAX(IF((ProjectInfoTable[ProjectName]=ContinuousStatsTable[[#This Row],[ProjectName]]),(ProjectInfoTable[ProjectName]=ContinuousStatsTable[[#This Row],[ProjectName]])*ProjectInfoTable[ConfidenceInterval]))</f>
        <v>0.95</v>
      </c>
      <c r="R5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593" s="5" cm="1">
        <f t="array" ref="S593">MIN(IF((ContinuousStatsTable[GroupByKey]=ContinuousStatsTable[[#This Row],[GroupByKey]]),(ContinuousStatsTable[GroupByKey]=ContinuousStatsTable[[#This Row],[GroupByKey]])*ContinuousStatsTable[Average]))</f>
        <v>0.79765986915169196</v>
      </c>
      <c r="T593" s="5" cm="1">
        <f t="array" ref="T593">MAX(IF((ContinuousStatsTable[GroupByKey]=ContinuousStatsTable[[#This Row],[GroupByKey]]),(ContinuousStatsTable[GroupByKey]=ContinuousStatsTable[[#This Row],[GroupByKey]])*ContinuousStatsTable[Average]))</f>
        <v>0.86520865024807903</v>
      </c>
      <c r="U593" s="5">
        <f>IF((ContinuousStatsTable[[#This Row],[RepsRequested]]&gt;1),ContinuousStatsTable[[#This Row],[HalfWidth]],ContinuousStatsTable[[#This Row],[BatchMeansHalfWidth]])</f>
        <v>4.6132915210358458E-3</v>
      </c>
    </row>
    <row r="594" spans="1:21" x14ac:dyDescent="0.25">
      <c r="A594" t="s">
        <v>68</v>
      </c>
      <c r="B594" t="s">
        <v>70</v>
      </c>
      <c r="C594">
        <v>46</v>
      </c>
      <c r="D594" t="s">
        <v>108</v>
      </c>
      <c r="E594" t="s">
        <v>106</v>
      </c>
      <c r="F594" t="s">
        <v>105</v>
      </c>
      <c r="G594">
        <v>2.5053266071297799</v>
      </c>
      <c r="H594">
        <v>0.103746331891908</v>
      </c>
      <c r="I594">
        <v>0</v>
      </c>
      <c r="J594">
        <v>3</v>
      </c>
      <c r="K594">
        <v>2</v>
      </c>
      <c r="L594">
        <v>0</v>
      </c>
      <c r="M59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94" s="5" cm="1">
        <f t="array" ref="N594">MAX(IF((ProjectInfoTable[ProjectName]=ContinuousStatsTable[[#This Row],[ProjectName]]),(ProjectInfoTable[ProjectName]=ContinuousStatsTable[[#This Row],[ProjectName]])*ProjectInfoTable[NumberOfReplications]))</f>
        <v>50</v>
      </c>
      <c r="O594" s="5" cm="1">
        <f t="array" ref="O594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594" s="5" cm="1">
        <f t="array" ref="P594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594" s="5" cm="1">
        <f t="array" ref="Q594">MAX(IF((ProjectInfoTable[ProjectName]=ContinuousStatsTable[[#This Row],[ProjectName]]),(ProjectInfoTable[ProjectName]=ContinuousStatsTable[[#This Row],[ProjectName]])*ProjectInfoTable[ConfidenceInterval]))</f>
        <v>0.95</v>
      </c>
      <c r="R5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594" s="5" cm="1">
        <f t="array" ref="S594">MIN(IF((ContinuousStatsTable[GroupByKey]=ContinuousStatsTable[[#This Row],[GroupByKey]]),(ContinuousStatsTable[GroupByKey]=ContinuousStatsTable[[#This Row],[GroupByKey]])*ContinuousStatsTable[Average]))</f>
        <v>2.39297960745508</v>
      </c>
      <c r="T594" s="5" cm="1">
        <f t="array" ref="T594">MAX(IF((ContinuousStatsTable[GroupByKey]=ContinuousStatsTable[[#This Row],[GroupByKey]]),(ContinuousStatsTable[GroupByKey]=ContinuousStatsTable[[#This Row],[GroupByKey]])*ContinuousStatsTable[Average]))</f>
        <v>2.5956259507442399</v>
      </c>
      <c r="U594" s="5">
        <f>IF((ContinuousStatsTable[[#This Row],[RepsRequested]]&gt;1),ContinuousStatsTable[[#This Row],[HalfWidth]],ContinuousStatsTable[[#This Row],[BatchMeansHalfWidth]])</f>
        <v>1.3839874563107367E-2</v>
      </c>
    </row>
    <row r="595" spans="1:21" x14ac:dyDescent="0.25">
      <c r="A595" t="s">
        <v>68</v>
      </c>
      <c r="B595" t="s">
        <v>70</v>
      </c>
      <c r="C595">
        <v>46</v>
      </c>
      <c r="D595" t="s">
        <v>108</v>
      </c>
      <c r="E595" t="s">
        <v>107</v>
      </c>
      <c r="F595" t="s">
        <v>105</v>
      </c>
      <c r="G595">
        <v>3</v>
      </c>
      <c r="H595">
        <v>2E+20</v>
      </c>
      <c r="I595">
        <v>3</v>
      </c>
      <c r="J595">
        <v>3</v>
      </c>
      <c r="K595">
        <v>3</v>
      </c>
      <c r="L595">
        <v>0</v>
      </c>
      <c r="M59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95" s="5" cm="1">
        <f t="array" ref="N595">MAX(IF((ProjectInfoTable[ProjectName]=ContinuousStatsTable[[#This Row],[ProjectName]]),(ProjectInfoTable[ProjectName]=ContinuousStatsTable[[#This Row],[ProjectName]])*ProjectInfoTable[NumberOfReplications]))</f>
        <v>50</v>
      </c>
      <c r="O595" s="5" cm="1">
        <f t="array" ref="O595">IFERROR(AVERAGE(IF((ContinuousStatsTable[GroupByKey]=ContinuousStatsTable[[#This Row],[GroupByKey]]),(ContinuousStatsTable[GroupByKey]=ContinuousStatsTable[[#This Row],[GroupByKey]])*ContinuousStatsTable[Average])),0)</f>
        <v>3</v>
      </c>
      <c r="P595" s="5" cm="1">
        <f t="array" ref="P595">IFERROR(_xlfn.STDEV.S(IF((ContinuousStatsTable[GroupByKey]=ContinuousStatsTable[[#This Row],[GroupByKey]]),(ContinuousStatsTable[GroupByKey]=ContinuousStatsTable[[#This Row],[GroupByKey]])*ContinuousStatsTable[Average])),0)</f>
        <v>0</v>
      </c>
      <c r="Q595" s="5" cm="1">
        <f t="array" ref="Q595">MAX(IF((ProjectInfoTable[ProjectName]=ContinuousStatsTable[[#This Row],[ProjectName]]),(ProjectInfoTable[ProjectName]=ContinuousStatsTable[[#This Row],[ProjectName]])*ProjectInfoTable[ConfidenceInterval]))</f>
        <v>0.95</v>
      </c>
      <c r="R5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5" s="5" cm="1">
        <f t="array" ref="S595">MIN(IF((ContinuousStatsTable[GroupByKey]=ContinuousStatsTable[[#This Row],[GroupByKey]]),(ContinuousStatsTable[GroupByKey]=ContinuousStatsTable[[#This Row],[GroupByKey]])*ContinuousStatsTable[Average]))</f>
        <v>3</v>
      </c>
      <c r="T595" s="5" cm="1">
        <f t="array" ref="T595">MAX(IF((ContinuousStatsTable[GroupByKey]=ContinuousStatsTable[[#This Row],[GroupByKey]]),(ContinuousStatsTable[GroupByKey]=ContinuousStatsTable[[#This Row],[GroupByKey]])*ContinuousStatsTable[Average]))</f>
        <v>3</v>
      </c>
      <c r="U595" s="5">
        <f>IF((ContinuousStatsTable[[#This Row],[RepsRequested]]&gt;1),ContinuousStatsTable[[#This Row],[HalfWidth]],ContinuousStatsTable[[#This Row],[BatchMeansHalfWidth]])</f>
        <v>0</v>
      </c>
    </row>
    <row r="596" spans="1:21" x14ac:dyDescent="0.25">
      <c r="A596" t="s">
        <v>68</v>
      </c>
      <c r="B596" t="s">
        <v>70</v>
      </c>
      <c r="C596">
        <v>46</v>
      </c>
      <c r="D596" t="s">
        <v>100</v>
      </c>
      <c r="E596" t="s">
        <v>101</v>
      </c>
      <c r="F596" t="s">
        <v>81</v>
      </c>
      <c r="G596">
        <v>0.15688232309790001</v>
      </c>
      <c r="H596">
        <v>2E+20</v>
      </c>
      <c r="I596">
        <v>0</v>
      </c>
      <c r="J596">
        <v>2</v>
      </c>
      <c r="K596">
        <v>0</v>
      </c>
      <c r="L596">
        <v>0</v>
      </c>
      <c r="M596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96" s="5" cm="1">
        <f t="array" ref="N596">MAX(IF((ProjectInfoTable[ProjectName]=ContinuousStatsTable[[#This Row],[ProjectName]]),(ProjectInfoTable[ProjectName]=ContinuousStatsTable[[#This Row],[ProjectName]])*ProjectInfoTable[NumberOfReplications]))</f>
        <v>50</v>
      </c>
      <c r="O596" s="5" cm="1">
        <f t="array" ref="O596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596" s="5" cm="1">
        <f t="array" ref="P596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596" s="5" cm="1">
        <f t="array" ref="Q596">MAX(IF((ProjectInfoTable[ProjectName]=ContinuousStatsTable[[#This Row],[ProjectName]]),(ProjectInfoTable[ProjectName]=ContinuousStatsTable[[#This Row],[ProjectName]])*ProjectInfoTable[ConfidenceInterval]))</f>
        <v>0.95</v>
      </c>
      <c r="R5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596" s="5" cm="1">
        <f t="array" ref="S596">MIN(IF((ContinuousStatsTable[GroupByKey]=ContinuousStatsTable[[#This Row],[GroupByKey]]),(ContinuousStatsTable[GroupByKey]=ContinuousStatsTable[[#This Row],[GroupByKey]])*ContinuousStatsTable[Average]))</f>
        <v>9.9137644846310199E-2</v>
      </c>
      <c r="T596" s="5" cm="1">
        <f t="array" ref="T596">MAX(IF((ContinuousStatsTable[GroupByKey]=ContinuousStatsTable[[#This Row],[GroupByKey]]),(ContinuousStatsTable[GroupByKey]=ContinuousStatsTable[[#This Row],[GroupByKey]])*ContinuousStatsTable[Average]))</f>
        <v>0.36895369110857401</v>
      </c>
      <c r="U596" s="5">
        <f>IF((ContinuousStatsTable[[#This Row],[RepsRequested]]&gt;1),ContinuousStatsTable[[#This Row],[HalfWidth]],ContinuousStatsTable[[#This Row],[BatchMeansHalfWidth]])</f>
        <v>1.3334817194682118E-2</v>
      </c>
    </row>
    <row r="597" spans="1:21" x14ac:dyDescent="0.25">
      <c r="A597" t="s">
        <v>68</v>
      </c>
      <c r="B597" t="s">
        <v>70</v>
      </c>
      <c r="C597">
        <v>46</v>
      </c>
      <c r="D597" t="s">
        <v>109</v>
      </c>
      <c r="E597" t="s">
        <v>104</v>
      </c>
      <c r="F597" t="s">
        <v>105</v>
      </c>
      <c r="G597">
        <v>0.75770498157147903</v>
      </c>
      <c r="H597">
        <v>4.0862472663543002E-2</v>
      </c>
      <c r="I597">
        <v>0</v>
      </c>
      <c r="J597">
        <v>1</v>
      </c>
      <c r="K597">
        <v>0</v>
      </c>
      <c r="L597">
        <v>0</v>
      </c>
      <c r="M597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97" s="5" cm="1">
        <f t="array" ref="N597">MAX(IF((ProjectInfoTable[ProjectName]=ContinuousStatsTable[[#This Row],[ProjectName]]),(ProjectInfoTable[ProjectName]=ContinuousStatsTable[[#This Row],[ProjectName]])*ProjectInfoTable[NumberOfReplications]))</f>
        <v>50</v>
      </c>
      <c r="O597" s="5" cm="1">
        <f t="array" ref="O597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597" s="5" cm="1">
        <f t="array" ref="P597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597" s="5" cm="1">
        <f t="array" ref="Q597">MAX(IF((ProjectInfoTable[ProjectName]=ContinuousStatsTable[[#This Row],[ProjectName]]),(ProjectInfoTable[ProjectName]=ContinuousStatsTable[[#This Row],[ProjectName]])*ProjectInfoTable[ConfidenceInterval]))</f>
        <v>0.95</v>
      </c>
      <c r="R5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597" s="5" cm="1">
        <f t="array" ref="S597">MIN(IF((ContinuousStatsTable[GroupByKey]=ContinuousStatsTable[[#This Row],[GroupByKey]]),(ContinuousStatsTable[GroupByKey]=ContinuousStatsTable[[#This Row],[GroupByKey]])*ContinuousStatsTable[Average]))</f>
        <v>0.75076558501961799</v>
      </c>
      <c r="T597" s="5" cm="1">
        <f t="array" ref="T597">MAX(IF((ContinuousStatsTable[GroupByKey]=ContinuousStatsTable[[#This Row],[GroupByKey]]),(ContinuousStatsTable[GroupByKey]=ContinuousStatsTable[[#This Row],[GroupByKey]])*ContinuousStatsTable[Average]))</f>
        <v>0.80927528725051701</v>
      </c>
      <c r="U597" s="5">
        <f>IF((ContinuousStatsTable[[#This Row],[RepsRequested]]&gt;1),ContinuousStatsTable[[#This Row],[HalfWidth]],ContinuousStatsTable[[#This Row],[BatchMeansHalfWidth]])</f>
        <v>4.4075088480020263E-3</v>
      </c>
    </row>
    <row r="598" spans="1:21" x14ac:dyDescent="0.25">
      <c r="A598" t="s">
        <v>68</v>
      </c>
      <c r="B598" t="s">
        <v>70</v>
      </c>
      <c r="C598">
        <v>46</v>
      </c>
      <c r="D598" t="s">
        <v>109</v>
      </c>
      <c r="E598" t="s">
        <v>106</v>
      </c>
      <c r="F598" t="s">
        <v>105</v>
      </c>
      <c r="G598">
        <v>1.5154099631429601</v>
      </c>
      <c r="H598">
        <v>8.1724945327086101E-2</v>
      </c>
      <c r="I598">
        <v>0</v>
      </c>
      <c r="J598">
        <v>2</v>
      </c>
      <c r="K598">
        <v>0</v>
      </c>
      <c r="L598">
        <v>0</v>
      </c>
      <c r="M598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98" s="5" cm="1">
        <f t="array" ref="N598">MAX(IF((ProjectInfoTable[ProjectName]=ContinuousStatsTable[[#This Row],[ProjectName]]),(ProjectInfoTable[ProjectName]=ContinuousStatsTable[[#This Row],[ProjectName]])*ProjectInfoTable[NumberOfReplications]))</f>
        <v>50</v>
      </c>
      <c r="O598" s="5" cm="1">
        <f t="array" ref="O598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598" s="5" cm="1">
        <f t="array" ref="P598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598" s="5" cm="1">
        <f t="array" ref="Q598">MAX(IF((ProjectInfoTable[ProjectName]=ContinuousStatsTable[[#This Row],[ProjectName]]),(ProjectInfoTable[ProjectName]=ContinuousStatsTable[[#This Row],[ProjectName]])*ProjectInfoTable[ConfidenceInterval]))</f>
        <v>0.95</v>
      </c>
      <c r="R5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598" s="5" cm="1">
        <f t="array" ref="S598">MIN(IF((ContinuousStatsTable[GroupByKey]=ContinuousStatsTable[[#This Row],[GroupByKey]]),(ContinuousStatsTable[GroupByKey]=ContinuousStatsTable[[#This Row],[GroupByKey]])*ContinuousStatsTable[Average]))</f>
        <v>1.50153117003924</v>
      </c>
      <c r="T598" s="5" cm="1">
        <f t="array" ref="T598">MAX(IF((ContinuousStatsTable[GroupByKey]=ContinuousStatsTable[[#This Row],[GroupByKey]]),(ContinuousStatsTable[GroupByKey]=ContinuousStatsTable[[#This Row],[GroupByKey]])*ContinuousStatsTable[Average]))</f>
        <v>1.61855057450103</v>
      </c>
      <c r="U598" s="5">
        <f>IF((ContinuousStatsTable[[#This Row],[RepsRequested]]&gt;1),ContinuousStatsTable[[#This Row],[HalfWidth]],ContinuousStatsTable[[#This Row],[BatchMeansHalfWidth]])</f>
        <v>8.8150176960040336E-3</v>
      </c>
    </row>
    <row r="599" spans="1:21" x14ac:dyDescent="0.25">
      <c r="A599" t="s">
        <v>68</v>
      </c>
      <c r="B599" t="s">
        <v>70</v>
      </c>
      <c r="C599">
        <v>46</v>
      </c>
      <c r="D599" t="s">
        <v>109</v>
      </c>
      <c r="E599" t="s">
        <v>107</v>
      </c>
      <c r="F599" t="s">
        <v>105</v>
      </c>
      <c r="G599">
        <v>2</v>
      </c>
      <c r="H599">
        <v>2E+20</v>
      </c>
      <c r="I599">
        <v>2</v>
      </c>
      <c r="J599">
        <v>2</v>
      </c>
      <c r="K599">
        <v>2</v>
      </c>
      <c r="L599">
        <v>0</v>
      </c>
      <c r="M599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99" s="5" cm="1">
        <f t="array" ref="N599">MAX(IF((ProjectInfoTable[ProjectName]=ContinuousStatsTable[[#This Row],[ProjectName]]),(ProjectInfoTable[ProjectName]=ContinuousStatsTable[[#This Row],[ProjectName]])*ProjectInfoTable[NumberOfReplications]))</f>
        <v>50</v>
      </c>
      <c r="O599" s="5" cm="1">
        <f t="array" ref="O599">IFERROR(AVERAGE(IF((ContinuousStatsTable[GroupByKey]=ContinuousStatsTable[[#This Row],[GroupByKey]]),(ContinuousStatsTable[GroupByKey]=ContinuousStatsTable[[#This Row],[GroupByKey]])*ContinuousStatsTable[Average])),0)</f>
        <v>2</v>
      </c>
      <c r="P599" s="5" cm="1">
        <f t="array" ref="P599">IFERROR(_xlfn.STDEV.S(IF((ContinuousStatsTable[GroupByKey]=ContinuousStatsTable[[#This Row],[GroupByKey]]),(ContinuousStatsTable[GroupByKey]=ContinuousStatsTable[[#This Row],[GroupByKey]])*ContinuousStatsTable[Average])),0)</f>
        <v>0</v>
      </c>
      <c r="Q599" s="5" cm="1">
        <f t="array" ref="Q599">MAX(IF((ProjectInfoTable[ProjectName]=ContinuousStatsTable[[#This Row],[ProjectName]]),(ProjectInfoTable[ProjectName]=ContinuousStatsTable[[#This Row],[ProjectName]])*ProjectInfoTable[ConfidenceInterval]))</f>
        <v>0.95</v>
      </c>
      <c r="R5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9" s="5" cm="1">
        <f t="array" ref="S599">MIN(IF((ContinuousStatsTable[GroupByKey]=ContinuousStatsTable[[#This Row],[GroupByKey]]),(ContinuousStatsTable[GroupByKey]=ContinuousStatsTable[[#This Row],[GroupByKey]])*ContinuousStatsTable[Average]))</f>
        <v>2</v>
      </c>
      <c r="T599" s="5" cm="1">
        <f t="array" ref="T599">MAX(IF((ContinuousStatsTable[GroupByKey]=ContinuousStatsTable[[#This Row],[GroupByKey]]),(ContinuousStatsTable[GroupByKey]=ContinuousStatsTable[[#This Row],[GroupByKey]])*ContinuousStatsTable[Average]))</f>
        <v>2</v>
      </c>
      <c r="U599" s="5">
        <f>IF((ContinuousStatsTable[[#This Row],[RepsRequested]]&gt;1),ContinuousStatsTable[[#This Row],[HalfWidth]],ContinuousStatsTable[[#This Row],[BatchMeansHalfWidth]])</f>
        <v>0</v>
      </c>
    </row>
    <row r="600" spans="1:21" x14ac:dyDescent="0.25">
      <c r="A600" t="s">
        <v>68</v>
      </c>
      <c r="B600" t="s">
        <v>70</v>
      </c>
      <c r="C600">
        <v>47</v>
      </c>
      <c r="D600" t="s">
        <v>79</v>
      </c>
      <c r="E600" t="s">
        <v>101</v>
      </c>
      <c r="F600" t="s">
        <v>81</v>
      </c>
      <c r="G600">
        <v>1.47822841347728E-2</v>
      </c>
      <c r="H600">
        <v>2E+20</v>
      </c>
      <c r="I600">
        <v>0</v>
      </c>
      <c r="J600">
        <v>1</v>
      </c>
      <c r="K600">
        <v>0</v>
      </c>
      <c r="L600">
        <v>0</v>
      </c>
      <c r="M600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00" s="5" cm="1">
        <f t="array" ref="N600">MAX(IF((ProjectInfoTable[ProjectName]=ContinuousStatsTable[[#This Row],[ProjectName]]),(ProjectInfoTable[ProjectName]=ContinuousStatsTable[[#This Row],[ProjectName]])*ProjectInfoTable[NumberOfReplications]))</f>
        <v>50</v>
      </c>
      <c r="O600" s="5" cm="1">
        <f t="array" ref="O600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600" s="5" cm="1">
        <f t="array" ref="P600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600" s="5" cm="1">
        <f t="array" ref="Q600">MAX(IF((ProjectInfoTable[ProjectName]=ContinuousStatsTable[[#This Row],[ProjectName]]),(ProjectInfoTable[ProjectName]=ContinuousStatsTable[[#This Row],[ProjectName]])*ProjectInfoTable[ConfidenceInterval]))</f>
        <v>0.95</v>
      </c>
      <c r="R6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600" s="5" cm="1">
        <f t="array" ref="S600">MIN(IF((ContinuousStatsTable[GroupByKey]=ContinuousStatsTable[[#This Row],[GroupByKey]]),(ContinuousStatsTable[GroupByKey]=ContinuousStatsTable[[#This Row],[GroupByKey]])*ContinuousStatsTable[Average]))</f>
        <v>1.4504144806982299E-4</v>
      </c>
      <c r="T600" s="5" cm="1">
        <f t="array" ref="T600">MAX(IF((ContinuousStatsTable[GroupByKey]=ContinuousStatsTable[[#This Row],[GroupByKey]]),(ContinuousStatsTable[GroupByKey]=ContinuousStatsTable[[#This Row],[GroupByKey]])*ContinuousStatsTable[Average]))</f>
        <v>2.1326113129299901E-2</v>
      </c>
      <c r="U600" s="5">
        <f>IF((ContinuousStatsTable[[#This Row],[RepsRequested]]&gt;1),ContinuousStatsTable[[#This Row],[HalfWidth]],ContinuousStatsTable[[#This Row],[BatchMeansHalfWidth]])</f>
        <v>1.2980086891140777E-3</v>
      </c>
    </row>
    <row r="601" spans="1:21" x14ac:dyDescent="0.25">
      <c r="A601" t="s">
        <v>68</v>
      </c>
      <c r="B601" t="s">
        <v>70</v>
      </c>
      <c r="C601">
        <v>47</v>
      </c>
      <c r="D601" t="s">
        <v>84</v>
      </c>
      <c r="E601" t="s">
        <v>101</v>
      </c>
      <c r="F601" t="s">
        <v>81</v>
      </c>
      <c r="G601">
        <v>0.10928537345481</v>
      </c>
      <c r="H601">
        <v>2E+20</v>
      </c>
      <c r="I601">
        <v>0</v>
      </c>
      <c r="J601">
        <v>2</v>
      </c>
      <c r="K601">
        <v>0</v>
      </c>
      <c r="L601">
        <v>0</v>
      </c>
      <c r="M601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01" s="5" cm="1">
        <f t="array" ref="N601">MAX(IF((ProjectInfoTable[ProjectName]=ContinuousStatsTable[[#This Row],[ProjectName]]),(ProjectInfoTable[ProjectName]=ContinuousStatsTable[[#This Row],[ProjectName]])*ProjectInfoTable[NumberOfReplications]))</f>
        <v>50</v>
      </c>
      <c r="O601" s="5" cm="1">
        <f t="array" ref="O601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601" s="5" cm="1">
        <f t="array" ref="P601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601" s="5" cm="1">
        <f t="array" ref="Q601">MAX(IF((ProjectInfoTable[ProjectName]=ContinuousStatsTable[[#This Row],[ProjectName]]),(ProjectInfoTable[ProjectName]=ContinuousStatsTable[[#This Row],[ProjectName]])*ProjectInfoTable[ConfidenceInterval]))</f>
        <v>0.95</v>
      </c>
      <c r="R6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601" s="5" cm="1">
        <f t="array" ref="S601">MIN(IF((ContinuousStatsTable[GroupByKey]=ContinuousStatsTable[[#This Row],[GroupByKey]]),(ContinuousStatsTable[GroupByKey]=ContinuousStatsTable[[#This Row],[GroupByKey]])*ContinuousStatsTable[Average]))</f>
        <v>2.9159454357356899E-2</v>
      </c>
      <c r="T601" s="5" cm="1">
        <f t="array" ref="T601">MAX(IF((ContinuousStatsTable[GroupByKey]=ContinuousStatsTable[[#This Row],[GroupByKey]]),(ContinuousStatsTable[GroupByKey]=ContinuousStatsTable[[#This Row],[GroupByKey]])*ContinuousStatsTable[Average]))</f>
        <v>0.14757504287835599</v>
      </c>
      <c r="U601" s="5">
        <f>IF((ContinuousStatsTable[[#This Row],[RepsRequested]]&gt;1),ContinuousStatsTable[[#This Row],[HalfWidth]],ContinuousStatsTable[[#This Row],[BatchMeansHalfWidth]])</f>
        <v>7.2842344795549423E-3</v>
      </c>
    </row>
    <row r="602" spans="1:21" x14ac:dyDescent="0.25">
      <c r="A602" t="s">
        <v>68</v>
      </c>
      <c r="B602" t="s">
        <v>70</v>
      </c>
      <c r="C602">
        <v>47</v>
      </c>
      <c r="D602" t="s">
        <v>85</v>
      </c>
      <c r="E602" t="s">
        <v>102</v>
      </c>
      <c r="F602" t="s">
        <v>87</v>
      </c>
      <c r="G602">
        <v>2.9053578819138202</v>
      </c>
      <c r="H602">
        <v>0.28785996265066399</v>
      </c>
      <c r="I602">
        <v>0</v>
      </c>
      <c r="J602">
        <v>6</v>
      </c>
      <c r="K602">
        <v>4</v>
      </c>
      <c r="L602">
        <v>0</v>
      </c>
      <c r="M602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02" s="5" cm="1">
        <f t="array" ref="N602">MAX(IF((ProjectInfoTable[ProjectName]=ContinuousStatsTable[[#This Row],[ProjectName]]),(ProjectInfoTable[ProjectName]=ContinuousStatsTable[[#This Row],[ProjectName]])*ProjectInfoTable[NumberOfReplications]))</f>
        <v>50</v>
      </c>
      <c r="O602" s="5" cm="1">
        <f t="array" ref="O602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602" s="5" cm="1">
        <f t="array" ref="P602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602" s="5" cm="1">
        <f t="array" ref="Q602">MAX(IF((ProjectInfoTable[ProjectName]=ContinuousStatsTable[[#This Row],[ProjectName]]),(ProjectInfoTable[ProjectName]=ContinuousStatsTable[[#This Row],[ProjectName]])*ProjectInfoTable[ConfidenceInterval]))</f>
        <v>0.95</v>
      </c>
      <c r="R6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602" s="5" cm="1">
        <f t="array" ref="S602">MIN(IF((ContinuousStatsTable[GroupByKey]=ContinuousStatsTable[[#This Row],[GroupByKey]]),(ContinuousStatsTable[GroupByKey]=ContinuousStatsTable[[#This Row],[GroupByKey]])*ContinuousStatsTable[Average]))</f>
        <v>2.5364145931977098</v>
      </c>
      <c r="T602" s="5" cm="1">
        <f t="array" ref="T602">MAX(IF((ContinuousStatsTable[GroupByKey]=ContinuousStatsTable[[#This Row],[GroupByKey]]),(ContinuousStatsTable[GroupByKey]=ContinuousStatsTable[[#This Row],[GroupByKey]])*ContinuousStatsTable[Average]))</f>
        <v>3.0583425338020498</v>
      </c>
      <c r="U602" s="5">
        <f>IF((ContinuousStatsTable[[#This Row],[RepsRequested]]&gt;1),ContinuousStatsTable[[#This Row],[HalfWidth]],ContinuousStatsTable[[#This Row],[BatchMeansHalfWidth]])</f>
        <v>3.1226073401865992E-2</v>
      </c>
    </row>
    <row r="603" spans="1:21" x14ac:dyDescent="0.25">
      <c r="A603" t="s">
        <v>68</v>
      </c>
      <c r="B603" t="s">
        <v>70</v>
      </c>
      <c r="C603">
        <v>47</v>
      </c>
      <c r="D603" t="s">
        <v>103</v>
      </c>
      <c r="E603" t="s">
        <v>104</v>
      </c>
      <c r="F603" t="s">
        <v>105</v>
      </c>
      <c r="G603">
        <v>0</v>
      </c>
      <c r="H603">
        <v>2E+20</v>
      </c>
      <c r="I603">
        <v>0</v>
      </c>
      <c r="J603">
        <v>0</v>
      </c>
      <c r="K603">
        <v>0</v>
      </c>
      <c r="L603">
        <v>0</v>
      </c>
      <c r="M603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03" s="5" cm="1">
        <f t="array" ref="N603">MAX(IF((ProjectInfoTable[ProjectName]=ContinuousStatsTable[[#This Row],[ProjectName]]),(ProjectInfoTable[ProjectName]=ContinuousStatsTable[[#This Row],[ProjectName]])*ProjectInfoTable[NumberOfReplications]))</f>
        <v>50</v>
      </c>
      <c r="O603" s="5" cm="1">
        <f t="array" ref="O603">IFERROR(AVERAGE(IF((ContinuousStatsTable[GroupByKey]=ContinuousStatsTable[[#This Row],[GroupByKey]]),(ContinuousStatsTable[GroupByKey]=ContinuousStatsTable[[#This Row],[GroupByKey]])*ContinuousStatsTable[Average])),0)</f>
        <v>0</v>
      </c>
      <c r="P603" s="5" cm="1">
        <f t="array" ref="P603">IFERROR(_xlfn.STDEV.S(IF((ContinuousStatsTable[GroupByKey]=ContinuousStatsTable[[#This Row],[GroupByKey]]),(ContinuousStatsTable[GroupByKey]=ContinuousStatsTable[[#This Row],[GroupByKey]])*ContinuousStatsTable[Average])),0)</f>
        <v>0</v>
      </c>
      <c r="Q603" s="5" cm="1">
        <f t="array" ref="Q603">MAX(IF((ProjectInfoTable[ProjectName]=ContinuousStatsTable[[#This Row],[ProjectName]]),(ProjectInfoTable[ProjectName]=ContinuousStatsTable[[#This Row],[ProjectName]])*ProjectInfoTable[ConfidenceInterval]))</f>
        <v>0.95</v>
      </c>
      <c r="R6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3" s="5" cm="1">
        <f t="array" ref="S603">MIN(IF((ContinuousStatsTable[GroupByKey]=ContinuousStatsTable[[#This Row],[GroupByKey]]),(ContinuousStatsTable[GroupByKey]=ContinuousStatsTable[[#This Row],[GroupByKey]])*ContinuousStatsTable[Average]))</f>
        <v>0</v>
      </c>
      <c r="T603" s="5" cm="1">
        <f t="array" ref="T603">MAX(IF((ContinuousStatsTable[GroupByKey]=ContinuousStatsTable[[#This Row],[GroupByKey]]),(ContinuousStatsTable[GroupByKey]=ContinuousStatsTable[[#This Row],[GroupByKey]])*ContinuousStatsTable[Average]))</f>
        <v>0</v>
      </c>
      <c r="U603" s="5">
        <f>IF((ContinuousStatsTable[[#This Row],[RepsRequested]]&gt;1),ContinuousStatsTable[[#This Row],[HalfWidth]],ContinuousStatsTable[[#This Row],[BatchMeansHalfWidth]])</f>
        <v>0</v>
      </c>
    </row>
    <row r="604" spans="1:21" x14ac:dyDescent="0.25">
      <c r="A604" t="s">
        <v>68</v>
      </c>
      <c r="B604" t="s">
        <v>70</v>
      </c>
      <c r="C604">
        <v>47</v>
      </c>
      <c r="D604" t="s">
        <v>103</v>
      </c>
      <c r="E604" t="s">
        <v>106</v>
      </c>
      <c r="F604" t="s">
        <v>105</v>
      </c>
      <c r="G604">
        <v>0</v>
      </c>
      <c r="H604">
        <v>2E+20</v>
      </c>
      <c r="I604">
        <v>0</v>
      </c>
      <c r="J604">
        <v>0</v>
      </c>
      <c r="K604">
        <v>0</v>
      </c>
      <c r="L604">
        <v>0</v>
      </c>
      <c r="M60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04" s="5" cm="1">
        <f t="array" ref="N604">MAX(IF((ProjectInfoTable[ProjectName]=ContinuousStatsTable[[#This Row],[ProjectName]]),(ProjectInfoTable[ProjectName]=ContinuousStatsTable[[#This Row],[ProjectName]])*ProjectInfoTable[NumberOfReplications]))</f>
        <v>50</v>
      </c>
      <c r="O604" s="5" cm="1">
        <f t="array" ref="O604">IFERROR(AVERAGE(IF((ContinuousStatsTable[GroupByKey]=ContinuousStatsTable[[#This Row],[GroupByKey]]),(ContinuousStatsTable[GroupByKey]=ContinuousStatsTable[[#This Row],[GroupByKey]])*ContinuousStatsTable[Average])),0)</f>
        <v>0</v>
      </c>
      <c r="P604" s="5" cm="1">
        <f t="array" ref="P604">IFERROR(_xlfn.STDEV.S(IF((ContinuousStatsTable[GroupByKey]=ContinuousStatsTable[[#This Row],[GroupByKey]]),(ContinuousStatsTable[GroupByKey]=ContinuousStatsTable[[#This Row],[GroupByKey]])*ContinuousStatsTable[Average])),0)</f>
        <v>0</v>
      </c>
      <c r="Q604" s="5" cm="1">
        <f t="array" ref="Q604">MAX(IF((ProjectInfoTable[ProjectName]=ContinuousStatsTable[[#This Row],[ProjectName]]),(ProjectInfoTable[ProjectName]=ContinuousStatsTable[[#This Row],[ProjectName]])*ProjectInfoTable[ConfidenceInterval]))</f>
        <v>0.95</v>
      </c>
      <c r="R6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4" s="5" cm="1">
        <f t="array" ref="S604">MIN(IF((ContinuousStatsTable[GroupByKey]=ContinuousStatsTable[[#This Row],[GroupByKey]]),(ContinuousStatsTable[GroupByKey]=ContinuousStatsTable[[#This Row],[GroupByKey]])*ContinuousStatsTable[Average]))</f>
        <v>0</v>
      </c>
      <c r="T604" s="5" cm="1">
        <f t="array" ref="T604">MAX(IF((ContinuousStatsTable[GroupByKey]=ContinuousStatsTable[[#This Row],[GroupByKey]]),(ContinuousStatsTable[GroupByKey]=ContinuousStatsTable[[#This Row],[GroupByKey]])*ContinuousStatsTable[Average]))</f>
        <v>0</v>
      </c>
      <c r="U604" s="5">
        <f>IF((ContinuousStatsTable[[#This Row],[RepsRequested]]&gt;1),ContinuousStatsTable[[#This Row],[HalfWidth]],ContinuousStatsTable[[#This Row],[BatchMeansHalfWidth]])</f>
        <v>0</v>
      </c>
    </row>
    <row r="605" spans="1:21" x14ac:dyDescent="0.25">
      <c r="A605" t="s">
        <v>68</v>
      </c>
      <c r="B605" t="s">
        <v>70</v>
      </c>
      <c r="C605">
        <v>47</v>
      </c>
      <c r="D605" t="s">
        <v>103</v>
      </c>
      <c r="E605" t="s">
        <v>107</v>
      </c>
      <c r="F605" t="s">
        <v>105</v>
      </c>
      <c r="G605">
        <v>1</v>
      </c>
      <c r="H605">
        <v>2E+20</v>
      </c>
      <c r="I605">
        <v>1</v>
      </c>
      <c r="J605">
        <v>1</v>
      </c>
      <c r="K605">
        <v>1</v>
      </c>
      <c r="L605">
        <v>0</v>
      </c>
      <c r="M60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05" s="5" cm="1">
        <f t="array" ref="N605">MAX(IF((ProjectInfoTable[ProjectName]=ContinuousStatsTable[[#This Row],[ProjectName]]),(ProjectInfoTable[ProjectName]=ContinuousStatsTable[[#This Row],[ProjectName]])*ProjectInfoTable[NumberOfReplications]))</f>
        <v>50</v>
      </c>
      <c r="O605" s="5" cm="1">
        <f t="array" ref="O605">IFERROR(AVERAGE(IF((ContinuousStatsTable[GroupByKey]=ContinuousStatsTable[[#This Row],[GroupByKey]]),(ContinuousStatsTable[GroupByKey]=ContinuousStatsTable[[#This Row],[GroupByKey]])*ContinuousStatsTable[Average])),0)</f>
        <v>1</v>
      </c>
      <c r="P605" s="5" cm="1">
        <f t="array" ref="P605">IFERROR(_xlfn.STDEV.S(IF((ContinuousStatsTable[GroupByKey]=ContinuousStatsTable[[#This Row],[GroupByKey]]),(ContinuousStatsTable[GroupByKey]=ContinuousStatsTable[[#This Row],[GroupByKey]])*ContinuousStatsTable[Average])),0)</f>
        <v>0</v>
      </c>
      <c r="Q605" s="5" cm="1">
        <f t="array" ref="Q605">MAX(IF((ProjectInfoTable[ProjectName]=ContinuousStatsTable[[#This Row],[ProjectName]]),(ProjectInfoTable[ProjectName]=ContinuousStatsTable[[#This Row],[ProjectName]])*ProjectInfoTable[ConfidenceInterval]))</f>
        <v>0.95</v>
      </c>
      <c r="R6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5" s="5" cm="1">
        <f t="array" ref="S605">MIN(IF((ContinuousStatsTable[GroupByKey]=ContinuousStatsTable[[#This Row],[GroupByKey]]),(ContinuousStatsTable[GroupByKey]=ContinuousStatsTable[[#This Row],[GroupByKey]])*ContinuousStatsTable[Average]))</f>
        <v>1</v>
      </c>
      <c r="T605" s="5" cm="1">
        <f t="array" ref="T605">MAX(IF((ContinuousStatsTable[GroupByKey]=ContinuousStatsTable[[#This Row],[GroupByKey]]),(ContinuousStatsTable[GroupByKey]=ContinuousStatsTable[[#This Row],[GroupByKey]])*ContinuousStatsTable[Average]))</f>
        <v>1</v>
      </c>
      <c r="U605" s="5">
        <f>IF((ContinuousStatsTable[[#This Row],[RepsRequested]]&gt;1),ContinuousStatsTable[[#This Row],[HalfWidth]],ContinuousStatsTable[[#This Row],[BatchMeansHalfWidth]])</f>
        <v>0</v>
      </c>
    </row>
    <row r="606" spans="1:21" x14ac:dyDescent="0.25">
      <c r="A606" t="s">
        <v>68</v>
      </c>
      <c r="B606" t="s">
        <v>70</v>
      </c>
      <c r="C606">
        <v>47</v>
      </c>
      <c r="D606" t="s">
        <v>108</v>
      </c>
      <c r="E606" t="s">
        <v>104</v>
      </c>
      <c r="F606" t="s">
        <v>105</v>
      </c>
      <c r="G606">
        <v>0.84837848723652298</v>
      </c>
      <c r="H606">
        <v>3.2899089160711402E-2</v>
      </c>
      <c r="I606">
        <v>0</v>
      </c>
      <c r="J606">
        <v>1</v>
      </c>
      <c r="K606">
        <v>1</v>
      </c>
      <c r="L606">
        <v>0</v>
      </c>
      <c r="M60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06" s="5" cm="1">
        <f t="array" ref="N606">MAX(IF((ProjectInfoTable[ProjectName]=ContinuousStatsTable[[#This Row],[ProjectName]]),(ProjectInfoTable[ProjectName]=ContinuousStatsTable[[#This Row],[ProjectName]])*ProjectInfoTable[NumberOfReplications]))</f>
        <v>50</v>
      </c>
      <c r="O606" s="5" cm="1">
        <f t="array" ref="O606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606" s="5" cm="1">
        <f t="array" ref="P606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606" s="5" cm="1">
        <f t="array" ref="Q606">MAX(IF((ProjectInfoTable[ProjectName]=ContinuousStatsTable[[#This Row],[ProjectName]]),(ProjectInfoTable[ProjectName]=ContinuousStatsTable[[#This Row],[ProjectName]])*ProjectInfoTable[ConfidenceInterval]))</f>
        <v>0.95</v>
      </c>
      <c r="R6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606" s="5" cm="1">
        <f t="array" ref="S606">MIN(IF((ContinuousStatsTable[GroupByKey]=ContinuousStatsTable[[#This Row],[GroupByKey]]),(ContinuousStatsTable[GroupByKey]=ContinuousStatsTable[[#This Row],[GroupByKey]])*ContinuousStatsTable[Average]))</f>
        <v>0.79765986915169196</v>
      </c>
      <c r="T606" s="5" cm="1">
        <f t="array" ref="T606">MAX(IF((ContinuousStatsTable[GroupByKey]=ContinuousStatsTable[[#This Row],[GroupByKey]]),(ContinuousStatsTable[GroupByKey]=ContinuousStatsTable[[#This Row],[GroupByKey]])*ContinuousStatsTable[Average]))</f>
        <v>0.86520865024807903</v>
      </c>
      <c r="U606" s="5">
        <f>IF((ContinuousStatsTable[[#This Row],[RepsRequested]]&gt;1),ContinuousStatsTable[[#This Row],[HalfWidth]],ContinuousStatsTable[[#This Row],[BatchMeansHalfWidth]])</f>
        <v>4.6132915210358458E-3</v>
      </c>
    </row>
    <row r="607" spans="1:21" x14ac:dyDescent="0.25">
      <c r="A607" t="s">
        <v>68</v>
      </c>
      <c r="B607" t="s">
        <v>70</v>
      </c>
      <c r="C607">
        <v>47</v>
      </c>
      <c r="D607" t="s">
        <v>108</v>
      </c>
      <c r="E607" t="s">
        <v>106</v>
      </c>
      <c r="F607" t="s">
        <v>105</v>
      </c>
      <c r="G607">
        <v>2.5451354617095698</v>
      </c>
      <c r="H607">
        <v>9.8697267482134102E-2</v>
      </c>
      <c r="I607">
        <v>0</v>
      </c>
      <c r="J607">
        <v>3</v>
      </c>
      <c r="K607">
        <v>3</v>
      </c>
      <c r="L607">
        <v>0</v>
      </c>
      <c r="M60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07" s="5" cm="1">
        <f t="array" ref="N607">MAX(IF((ProjectInfoTable[ProjectName]=ContinuousStatsTable[[#This Row],[ProjectName]]),(ProjectInfoTable[ProjectName]=ContinuousStatsTable[[#This Row],[ProjectName]])*ProjectInfoTable[NumberOfReplications]))</f>
        <v>50</v>
      </c>
      <c r="O607" s="5" cm="1">
        <f t="array" ref="O607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607" s="5" cm="1">
        <f t="array" ref="P607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607" s="5" cm="1">
        <f t="array" ref="Q607">MAX(IF((ProjectInfoTable[ProjectName]=ContinuousStatsTable[[#This Row],[ProjectName]]),(ProjectInfoTable[ProjectName]=ContinuousStatsTable[[#This Row],[ProjectName]])*ProjectInfoTable[ConfidenceInterval]))</f>
        <v>0.95</v>
      </c>
      <c r="R6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607" s="5" cm="1">
        <f t="array" ref="S607">MIN(IF((ContinuousStatsTable[GroupByKey]=ContinuousStatsTable[[#This Row],[GroupByKey]]),(ContinuousStatsTable[GroupByKey]=ContinuousStatsTable[[#This Row],[GroupByKey]])*ContinuousStatsTable[Average]))</f>
        <v>2.39297960745508</v>
      </c>
      <c r="T607" s="5" cm="1">
        <f t="array" ref="T607">MAX(IF((ContinuousStatsTable[GroupByKey]=ContinuousStatsTable[[#This Row],[GroupByKey]]),(ContinuousStatsTable[GroupByKey]=ContinuousStatsTable[[#This Row],[GroupByKey]])*ContinuousStatsTable[Average]))</f>
        <v>2.5956259507442399</v>
      </c>
      <c r="U607" s="5">
        <f>IF((ContinuousStatsTable[[#This Row],[RepsRequested]]&gt;1),ContinuousStatsTable[[#This Row],[HalfWidth]],ContinuousStatsTable[[#This Row],[BatchMeansHalfWidth]])</f>
        <v>1.3839874563107367E-2</v>
      </c>
    </row>
    <row r="608" spans="1:21" x14ac:dyDescent="0.25">
      <c r="A608" t="s">
        <v>68</v>
      </c>
      <c r="B608" t="s">
        <v>70</v>
      </c>
      <c r="C608">
        <v>47</v>
      </c>
      <c r="D608" t="s">
        <v>108</v>
      </c>
      <c r="E608" t="s">
        <v>107</v>
      </c>
      <c r="F608" t="s">
        <v>105</v>
      </c>
      <c r="G608">
        <v>3</v>
      </c>
      <c r="H608">
        <v>2E+20</v>
      </c>
      <c r="I608">
        <v>3</v>
      </c>
      <c r="J608">
        <v>3</v>
      </c>
      <c r="K608">
        <v>3</v>
      </c>
      <c r="L608">
        <v>0</v>
      </c>
      <c r="M60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08" s="5" cm="1">
        <f t="array" ref="N608">MAX(IF((ProjectInfoTable[ProjectName]=ContinuousStatsTable[[#This Row],[ProjectName]]),(ProjectInfoTable[ProjectName]=ContinuousStatsTable[[#This Row],[ProjectName]])*ProjectInfoTable[NumberOfReplications]))</f>
        <v>50</v>
      </c>
      <c r="O608" s="5" cm="1">
        <f t="array" ref="O608">IFERROR(AVERAGE(IF((ContinuousStatsTable[GroupByKey]=ContinuousStatsTable[[#This Row],[GroupByKey]]),(ContinuousStatsTable[GroupByKey]=ContinuousStatsTable[[#This Row],[GroupByKey]])*ContinuousStatsTable[Average])),0)</f>
        <v>3</v>
      </c>
      <c r="P608" s="5" cm="1">
        <f t="array" ref="P608">IFERROR(_xlfn.STDEV.S(IF((ContinuousStatsTable[GroupByKey]=ContinuousStatsTable[[#This Row],[GroupByKey]]),(ContinuousStatsTable[GroupByKey]=ContinuousStatsTable[[#This Row],[GroupByKey]])*ContinuousStatsTable[Average])),0)</f>
        <v>0</v>
      </c>
      <c r="Q608" s="5" cm="1">
        <f t="array" ref="Q608">MAX(IF((ProjectInfoTable[ProjectName]=ContinuousStatsTable[[#This Row],[ProjectName]]),(ProjectInfoTable[ProjectName]=ContinuousStatsTable[[#This Row],[ProjectName]])*ProjectInfoTable[ConfidenceInterval]))</f>
        <v>0.95</v>
      </c>
      <c r="R6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8" s="5" cm="1">
        <f t="array" ref="S608">MIN(IF((ContinuousStatsTable[GroupByKey]=ContinuousStatsTable[[#This Row],[GroupByKey]]),(ContinuousStatsTable[GroupByKey]=ContinuousStatsTable[[#This Row],[GroupByKey]])*ContinuousStatsTable[Average]))</f>
        <v>3</v>
      </c>
      <c r="T608" s="5" cm="1">
        <f t="array" ref="T608">MAX(IF((ContinuousStatsTable[GroupByKey]=ContinuousStatsTable[[#This Row],[GroupByKey]]),(ContinuousStatsTable[GroupByKey]=ContinuousStatsTable[[#This Row],[GroupByKey]])*ContinuousStatsTable[Average]))</f>
        <v>3</v>
      </c>
      <c r="U608" s="5">
        <f>IF((ContinuousStatsTable[[#This Row],[RepsRequested]]&gt;1),ContinuousStatsTable[[#This Row],[HalfWidth]],ContinuousStatsTable[[#This Row],[BatchMeansHalfWidth]])</f>
        <v>0</v>
      </c>
    </row>
    <row r="609" spans="1:21" x14ac:dyDescent="0.25">
      <c r="A609" t="s">
        <v>68</v>
      </c>
      <c r="B609" t="s">
        <v>70</v>
      </c>
      <c r="C609">
        <v>47</v>
      </c>
      <c r="D609" t="s">
        <v>100</v>
      </c>
      <c r="E609" t="s">
        <v>101</v>
      </c>
      <c r="F609" t="s">
        <v>81</v>
      </c>
      <c r="G609">
        <v>0.23615476261466101</v>
      </c>
      <c r="H609">
        <v>2E+20</v>
      </c>
      <c r="I609">
        <v>0</v>
      </c>
      <c r="J609">
        <v>3</v>
      </c>
      <c r="K609">
        <v>1</v>
      </c>
      <c r="L609">
        <v>0</v>
      </c>
      <c r="M609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09" s="5" cm="1">
        <f t="array" ref="N609">MAX(IF((ProjectInfoTable[ProjectName]=ContinuousStatsTable[[#This Row],[ProjectName]]),(ProjectInfoTable[ProjectName]=ContinuousStatsTable[[#This Row],[ProjectName]])*ProjectInfoTable[NumberOfReplications]))</f>
        <v>50</v>
      </c>
      <c r="O609" s="5" cm="1">
        <f t="array" ref="O609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609" s="5" cm="1">
        <f t="array" ref="P609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609" s="5" cm="1">
        <f t="array" ref="Q609">MAX(IF((ProjectInfoTable[ProjectName]=ContinuousStatsTable[[#This Row],[ProjectName]]),(ProjectInfoTable[ProjectName]=ContinuousStatsTable[[#This Row],[ProjectName]])*ProjectInfoTable[ConfidenceInterval]))</f>
        <v>0.95</v>
      </c>
      <c r="R6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609" s="5" cm="1">
        <f t="array" ref="S609">MIN(IF((ContinuousStatsTable[GroupByKey]=ContinuousStatsTable[[#This Row],[GroupByKey]]),(ContinuousStatsTable[GroupByKey]=ContinuousStatsTable[[#This Row],[GroupByKey]])*ContinuousStatsTable[Average]))</f>
        <v>9.9137644846310199E-2</v>
      </c>
      <c r="T609" s="5" cm="1">
        <f t="array" ref="T609">MAX(IF((ContinuousStatsTable[GroupByKey]=ContinuousStatsTable[[#This Row],[GroupByKey]]),(ContinuousStatsTable[GroupByKey]=ContinuousStatsTable[[#This Row],[GroupByKey]])*ContinuousStatsTable[Average]))</f>
        <v>0.36895369110857401</v>
      </c>
      <c r="U609" s="5">
        <f>IF((ContinuousStatsTable[[#This Row],[RepsRequested]]&gt;1),ContinuousStatsTable[[#This Row],[HalfWidth]],ContinuousStatsTable[[#This Row],[BatchMeansHalfWidth]])</f>
        <v>1.3334817194682118E-2</v>
      </c>
    </row>
    <row r="610" spans="1:21" x14ac:dyDescent="0.25">
      <c r="A610" t="s">
        <v>68</v>
      </c>
      <c r="B610" t="s">
        <v>70</v>
      </c>
      <c r="C610">
        <v>47</v>
      </c>
      <c r="D610" t="s">
        <v>109</v>
      </c>
      <c r="E610" t="s">
        <v>104</v>
      </c>
      <c r="F610" t="s">
        <v>105</v>
      </c>
      <c r="G610">
        <v>0.78264283064222895</v>
      </c>
      <c r="H610">
        <v>3.4951456015475203E-2</v>
      </c>
      <c r="I610">
        <v>0</v>
      </c>
      <c r="J610">
        <v>1</v>
      </c>
      <c r="K610">
        <v>1</v>
      </c>
      <c r="L610">
        <v>0</v>
      </c>
      <c r="M610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10" s="5" cm="1">
        <f t="array" ref="N610">MAX(IF((ProjectInfoTable[ProjectName]=ContinuousStatsTable[[#This Row],[ProjectName]]),(ProjectInfoTable[ProjectName]=ContinuousStatsTable[[#This Row],[ProjectName]])*ProjectInfoTable[NumberOfReplications]))</f>
        <v>50</v>
      </c>
      <c r="O610" s="5" cm="1">
        <f t="array" ref="O610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610" s="5" cm="1">
        <f t="array" ref="P610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610" s="5" cm="1">
        <f t="array" ref="Q610">MAX(IF((ProjectInfoTable[ProjectName]=ContinuousStatsTable[[#This Row],[ProjectName]]),(ProjectInfoTable[ProjectName]=ContinuousStatsTable[[#This Row],[ProjectName]])*ProjectInfoTable[ConfidenceInterval]))</f>
        <v>0.95</v>
      </c>
      <c r="R6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610" s="5" cm="1">
        <f t="array" ref="S610">MIN(IF((ContinuousStatsTable[GroupByKey]=ContinuousStatsTable[[#This Row],[GroupByKey]]),(ContinuousStatsTable[GroupByKey]=ContinuousStatsTable[[#This Row],[GroupByKey]])*ContinuousStatsTable[Average]))</f>
        <v>0.75076558501961799</v>
      </c>
      <c r="T610" s="5" cm="1">
        <f t="array" ref="T610">MAX(IF((ContinuousStatsTable[GroupByKey]=ContinuousStatsTable[[#This Row],[GroupByKey]]),(ContinuousStatsTable[GroupByKey]=ContinuousStatsTable[[#This Row],[GroupByKey]])*ContinuousStatsTable[Average]))</f>
        <v>0.80927528725051701</v>
      </c>
      <c r="U610" s="5">
        <f>IF((ContinuousStatsTable[[#This Row],[RepsRequested]]&gt;1),ContinuousStatsTable[[#This Row],[HalfWidth]],ContinuousStatsTable[[#This Row],[BatchMeansHalfWidth]])</f>
        <v>4.4075088480020263E-3</v>
      </c>
    </row>
    <row r="611" spans="1:21" x14ac:dyDescent="0.25">
      <c r="A611" t="s">
        <v>68</v>
      </c>
      <c r="B611" t="s">
        <v>70</v>
      </c>
      <c r="C611">
        <v>47</v>
      </c>
      <c r="D611" t="s">
        <v>109</v>
      </c>
      <c r="E611" t="s">
        <v>106</v>
      </c>
      <c r="F611" t="s">
        <v>105</v>
      </c>
      <c r="G611">
        <v>1.5652856612844599</v>
      </c>
      <c r="H611">
        <v>6.9902912030950407E-2</v>
      </c>
      <c r="I611">
        <v>0</v>
      </c>
      <c r="J611">
        <v>2</v>
      </c>
      <c r="K611">
        <v>2</v>
      </c>
      <c r="L611">
        <v>0</v>
      </c>
      <c r="M611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11" s="5" cm="1">
        <f t="array" ref="N611">MAX(IF((ProjectInfoTable[ProjectName]=ContinuousStatsTable[[#This Row],[ProjectName]]),(ProjectInfoTable[ProjectName]=ContinuousStatsTable[[#This Row],[ProjectName]])*ProjectInfoTable[NumberOfReplications]))</f>
        <v>50</v>
      </c>
      <c r="O611" s="5" cm="1">
        <f t="array" ref="O611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611" s="5" cm="1">
        <f t="array" ref="P611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611" s="5" cm="1">
        <f t="array" ref="Q611">MAX(IF((ProjectInfoTable[ProjectName]=ContinuousStatsTable[[#This Row],[ProjectName]]),(ProjectInfoTable[ProjectName]=ContinuousStatsTable[[#This Row],[ProjectName]])*ProjectInfoTable[ConfidenceInterval]))</f>
        <v>0.95</v>
      </c>
      <c r="R6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611" s="5" cm="1">
        <f t="array" ref="S611">MIN(IF((ContinuousStatsTable[GroupByKey]=ContinuousStatsTable[[#This Row],[GroupByKey]]),(ContinuousStatsTable[GroupByKey]=ContinuousStatsTable[[#This Row],[GroupByKey]])*ContinuousStatsTable[Average]))</f>
        <v>1.50153117003924</v>
      </c>
      <c r="T611" s="5" cm="1">
        <f t="array" ref="T611">MAX(IF((ContinuousStatsTable[GroupByKey]=ContinuousStatsTable[[#This Row],[GroupByKey]]),(ContinuousStatsTable[GroupByKey]=ContinuousStatsTable[[#This Row],[GroupByKey]])*ContinuousStatsTable[Average]))</f>
        <v>1.61855057450103</v>
      </c>
      <c r="U611" s="5">
        <f>IF((ContinuousStatsTable[[#This Row],[RepsRequested]]&gt;1),ContinuousStatsTable[[#This Row],[HalfWidth]],ContinuousStatsTable[[#This Row],[BatchMeansHalfWidth]])</f>
        <v>8.8150176960040336E-3</v>
      </c>
    </row>
    <row r="612" spans="1:21" x14ac:dyDescent="0.25">
      <c r="A612" t="s">
        <v>68</v>
      </c>
      <c r="B612" t="s">
        <v>70</v>
      </c>
      <c r="C612">
        <v>47</v>
      </c>
      <c r="D612" t="s">
        <v>109</v>
      </c>
      <c r="E612" t="s">
        <v>107</v>
      </c>
      <c r="F612" t="s">
        <v>105</v>
      </c>
      <c r="G612">
        <v>2</v>
      </c>
      <c r="H612">
        <v>2E+20</v>
      </c>
      <c r="I612">
        <v>2</v>
      </c>
      <c r="J612">
        <v>2</v>
      </c>
      <c r="K612">
        <v>2</v>
      </c>
      <c r="L612">
        <v>0</v>
      </c>
      <c r="M612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12" s="5" cm="1">
        <f t="array" ref="N612">MAX(IF((ProjectInfoTable[ProjectName]=ContinuousStatsTable[[#This Row],[ProjectName]]),(ProjectInfoTable[ProjectName]=ContinuousStatsTable[[#This Row],[ProjectName]])*ProjectInfoTable[NumberOfReplications]))</f>
        <v>50</v>
      </c>
      <c r="O612" s="5" cm="1">
        <f t="array" ref="O612">IFERROR(AVERAGE(IF((ContinuousStatsTable[GroupByKey]=ContinuousStatsTable[[#This Row],[GroupByKey]]),(ContinuousStatsTable[GroupByKey]=ContinuousStatsTable[[#This Row],[GroupByKey]])*ContinuousStatsTable[Average])),0)</f>
        <v>2</v>
      </c>
      <c r="P612" s="5" cm="1">
        <f t="array" ref="P612">IFERROR(_xlfn.STDEV.S(IF((ContinuousStatsTable[GroupByKey]=ContinuousStatsTable[[#This Row],[GroupByKey]]),(ContinuousStatsTable[GroupByKey]=ContinuousStatsTable[[#This Row],[GroupByKey]])*ContinuousStatsTable[Average])),0)</f>
        <v>0</v>
      </c>
      <c r="Q612" s="5" cm="1">
        <f t="array" ref="Q612">MAX(IF((ProjectInfoTable[ProjectName]=ContinuousStatsTable[[#This Row],[ProjectName]]),(ProjectInfoTable[ProjectName]=ContinuousStatsTable[[#This Row],[ProjectName]])*ProjectInfoTable[ConfidenceInterval]))</f>
        <v>0.95</v>
      </c>
      <c r="R6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2" s="5" cm="1">
        <f t="array" ref="S612">MIN(IF((ContinuousStatsTable[GroupByKey]=ContinuousStatsTable[[#This Row],[GroupByKey]]),(ContinuousStatsTable[GroupByKey]=ContinuousStatsTable[[#This Row],[GroupByKey]])*ContinuousStatsTable[Average]))</f>
        <v>2</v>
      </c>
      <c r="T612" s="5" cm="1">
        <f t="array" ref="T612">MAX(IF((ContinuousStatsTable[GroupByKey]=ContinuousStatsTable[[#This Row],[GroupByKey]]),(ContinuousStatsTable[GroupByKey]=ContinuousStatsTable[[#This Row],[GroupByKey]])*ContinuousStatsTable[Average]))</f>
        <v>2</v>
      </c>
      <c r="U612" s="5">
        <f>IF((ContinuousStatsTable[[#This Row],[RepsRequested]]&gt;1),ContinuousStatsTable[[#This Row],[HalfWidth]],ContinuousStatsTable[[#This Row],[BatchMeansHalfWidth]])</f>
        <v>0</v>
      </c>
    </row>
    <row r="613" spans="1:21" x14ac:dyDescent="0.25">
      <c r="A613" t="s">
        <v>68</v>
      </c>
      <c r="B613" t="s">
        <v>70</v>
      </c>
      <c r="C613">
        <v>48</v>
      </c>
      <c r="D613" t="s">
        <v>79</v>
      </c>
      <c r="E613" t="s">
        <v>101</v>
      </c>
      <c r="F613" t="s">
        <v>81</v>
      </c>
      <c r="G613">
        <v>3.1316969693463599E-3</v>
      </c>
      <c r="H613">
        <v>2E+20</v>
      </c>
      <c r="I613">
        <v>0</v>
      </c>
      <c r="J613">
        <v>1</v>
      </c>
      <c r="K613">
        <v>0</v>
      </c>
      <c r="L613">
        <v>0</v>
      </c>
      <c r="M613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13" s="5" cm="1">
        <f t="array" ref="N613">MAX(IF((ProjectInfoTable[ProjectName]=ContinuousStatsTable[[#This Row],[ProjectName]]),(ProjectInfoTable[ProjectName]=ContinuousStatsTable[[#This Row],[ProjectName]])*ProjectInfoTable[NumberOfReplications]))</f>
        <v>50</v>
      </c>
      <c r="O613" s="5" cm="1">
        <f t="array" ref="O613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613" s="5" cm="1">
        <f t="array" ref="P613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613" s="5" cm="1">
        <f t="array" ref="Q613">MAX(IF((ProjectInfoTable[ProjectName]=ContinuousStatsTable[[#This Row],[ProjectName]]),(ProjectInfoTable[ProjectName]=ContinuousStatsTable[[#This Row],[ProjectName]])*ProjectInfoTable[ConfidenceInterval]))</f>
        <v>0.95</v>
      </c>
      <c r="R6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613" s="5" cm="1">
        <f t="array" ref="S613">MIN(IF((ContinuousStatsTable[GroupByKey]=ContinuousStatsTable[[#This Row],[GroupByKey]]),(ContinuousStatsTable[GroupByKey]=ContinuousStatsTable[[#This Row],[GroupByKey]])*ContinuousStatsTable[Average]))</f>
        <v>1.4504144806982299E-4</v>
      </c>
      <c r="T613" s="5" cm="1">
        <f t="array" ref="T613">MAX(IF((ContinuousStatsTable[GroupByKey]=ContinuousStatsTable[[#This Row],[GroupByKey]]),(ContinuousStatsTable[GroupByKey]=ContinuousStatsTable[[#This Row],[GroupByKey]])*ContinuousStatsTable[Average]))</f>
        <v>2.1326113129299901E-2</v>
      </c>
      <c r="U613" s="5">
        <f>IF((ContinuousStatsTable[[#This Row],[RepsRequested]]&gt;1),ContinuousStatsTable[[#This Row],[HalfWidth]],ContinuousStatsTable[[#This Row],[BatchMeansHalfWidth]])</f>
        <v>1.2980086891140777E-3</v>
      </c>
    </row>
    <row r="614" spans="1:21" x14ac:dyDescent="0.25">
      <c r="A614" t="s">
        <v>68</v>
      </c>
      <c r="B614" t="s">
        <v>70</v>
      </c>
      <c r="C614">
        <v>48</v>
      </c>
      <c r="D614" t="s">
        <v>84</v>
      </c>
      <c r="E614" t="s">
        <v>101</v>
      </c>
      <c r="F614" t="s">
        <v>81</v>
      </c>
      <c r="G614">
        <v>7.04333684841702E-2</v>
      </c>
      <c r="H614">
        <v>2E+20</v>
      </c>
      <c r="I614">
        <v>0</v>
      </c>
      <c r="J614">
        <v>2</v>
      </c>
      <c r="K614">
        <v>0</v>
      </c>
      <c r="L614">
        <v>0</v>
      </c>
      <c r="M614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14" s="5" cm="1">
        <f t="array" ref="N614">MAX(IF((ProjectInfoTable[ProjectName]=ContinuousStatsTable[[#This Row],[ProjectName]]),(ProjectInfoTable[ProjectName]=ContinuousStatsTable[[#This Row],[ProjectName]])*ProjectInfoTable[NumberOfReplications]))</f>
        <v>50</v>
      </c>
      <c r="O614" s="5" cm="1">
        <f t="array" ref="O614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614" s="5" cm="1">
        <f t="array" ref="P614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614" s="5" cm="1">
        <f t="array" ref="Q614">MAX(IF((ProjectInfoTable[ProjectName]=ContinuousStatsTable[[#This Row],[ProjectName]]),(ProjectInfoTable[ProjectName]=ContinuousStatsTable[[#This Row],[ProjectName]])*ProjectInfoTable[ConfidenceInterval]))</f>
        <v>0.95</v>
      </c>
      <c r="R6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614" s="5" cm="1">
        <f t="array" ref="S614">MIN(IF((ContinuousStatsTable[GroupByKey]=ContinuousStatsTable[[#This Row],[GroupByKey]]),(ContinuousStatsTable[GroupByKey]=ContinuousStatsTable[[#This Row],[GroupByKey]])*ContinuousStatsTable[Average]))</f>
        <v>2.9159454357356899E-2</v>
      </c>
      <c r="T614" s="5" cm="1">
        <f t="array" ref="T614">MAX(IF((ContinuousStatsTable[GroupByKey]=ContinuousStatsTable[[#This Row],[GroupByKey]]),(ContinuousStatsTable[GroupByKey]=ContinuousStatsTable[[#This Row],[GroupByKey]])*ContinuousStatsTable[Average]))</f>
        <v>0.14757504287835599</v>
      </c>
      <c r="U614" s="5">
        <f>IF((ContinuousStatsTable[[#This Row],[RepsRequested]]&gt;1),ContinuousStatsTable[[#This Row],[HalfWidth]],ContinuousStatsTable[[#This Row],[BatchMeansHalfWidth]])</f>
        <v>7.2842344795549423E-3</v>
      </c>
    </row>
    <row r="615" spans="1:21" x14ac:dyDescent="0.25">
      <c r="A615" t="s">
        <v>68</v>
      </c>
      <c r="B615" t="s">
        <v>70</v>
      </c>
      <c r="C615">
        <v>48</v>
      </c>
      <c r="D615" t="s">
        <v>85</v>
      </c>
      <c r="E615" t="s">
        <v>102</v>
      </c>
      <c r="F615" t="s">
        <v>87</v>
      </c>
      <c r="G615">
        <v>2.7887866917497499</v>
      </c>
      <c r="H615">
        <v>0.163929482124785</v>
      </c>
      <c r="I615">
        <v>0</v>
      </c>
      <c r="J615">
        <v>5</v>
      </c>
      <c r="K615">
        <v>3</v>
      </c>
      <c r="L615">
        <v>0</v>
      </c>
      <c r="M615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15" s="5" cm="1">
        <f t="array" ref="N615">MAX(IF((ProjectInfoTable[ProjectName]=ContinuousStatsTable[[#This Row],[ProjectName]]),(ProjectInfoTable[ProjectName]=ContinuousStatsTable[[#This Row],[ProjectName]])*ProjectInfoTable[NumberOfReplications]))</f>
        <v>50</v>
      </c>
      <c r="O615" s="5" cm="1">
        <f t="array" ref="O615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615" s="5" cm="1">
        <f t="array" ref="P615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615" s="5" cm="1">
        <f t="array" ref="Q615">MAX(IF((ProjectInfoTable[ProjectName]=ContinuousStatsTable[[#This Row],[ProjectName]]),(ProjectInfoTable[ProjectName]=ContinuousStatsTable[[#This Row],[ProjectName]])*ProjectInfoTable[ConfidenceInterval]))</f>
        <v>0.95</v>
      </c>
      <c r="R6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615" s="5" cm="1">
        <f t="array" ref="S615">MIN(IF((ContinuousStatsTable[GroupByKey]=ContinuousStatsTable[[#This Row],[GroupByKey]]),(ContinuousStatsTable[GroupByKey]=ContinuousStatsTable[[#This Row],[GroupByKey]])*ContinuousStatsTable[Average]))</f>
        <v>2.5364145931977098</v>
      </c>
      <c r="T615" s="5" cm="1">
        <f t="array" ref="T615">MAX(IF((ContinuousStatsTable[GroupByKey]=ContinuousStatsTable[[#This Row],[GroupByKey]]),(ContinuousStatsTable[GroupByKey]=ContinuousStatsTable[[#This Row],[GroupByKey]])*ContinuousStatsTable[Average]))</f>
        <v>3.0583425338020498</v>
      </c>
      <c r="U615" s="5">
        <f>IF((ContinuousStatsTable[[#This Row],[RepsRequested]]&gt;1),ContinuousStatsTable[[#This Row],[HalfWidth]],ContinuousStatsTable[[#This Row],[BatchMeansHalfWidth]])</f>
        <v>3.1226073401865992E-2</v>
      </c>
    </row>
    <row r="616" spans="1:21" x14ac:dyDescent="0.25">
      <c r="A616" t="s">
        <v>68</v>
      </c>
      <c r="B616" t="s">
        <v>70</v>
      </c>
      <c r="C616">
        <v>48</v>
      </c>
      <c r="D616" t="s">
        <v>103</v>
      </c>
      <c r="E616" t="s">
        <v>104</v>
      </c>
      <c r="F616" t="s">
        <v>105</v>
      </c>
      <c r="G616">
        <v>0</v>
      </c>
      <c r="H616">
        <v>2E+20</v>
      </c>
      <c r="I616">
        <v>0</v>
      </c>
      <c r="J616">
        <v>0</v>
      </c>
      <c r="K616">
        <v>0</v>
      </c>
      <c r="L616">
        <v>0</v>
      </c>
      <c r="M616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16" s="5" cm="1">
        <f t="array" ref="N616">MAX(IF((ProjectInfoTable[ProjectName]=ContinuousStatsTable[[#This Row],[ProjectName]]),(ProjectInfoTable[ProjectName]=ContinuousStatsTable[[#This Row],[ProjectName]])*ProjectInfoTable[NumberOfReplications]))</f>
        <v>50</v>
      </c>
      <c r="O616" s="5" cm="1">
        <f t="array" ref="O616">IFERROR(AVERAGE(IF((ContinuousStatsTable[GroupByKey]=ContinuousStatsTable[[#This Row],[GroupByKey]]),(ContinuousStatsTable[GroupByKey]=ContinuousStatsTable[[#This Row],[GroupByKey]])*ContinuousStatsTable[Average])),0)</f>
        <v>0</v>
      </c>
      <c r="P616" s="5" cm="1">
        <f t="array" ref="P616">IFERROR(_xlfn.STDEV.S(IF((ContinuousStatsTable[GroupByKey]=ContinuousStatsTable[[#This Row],[GroupByKey]]),(ContinuousStatsTable[GroupByKey]=ContinuousStatsTable[[#This Row],[GroupByKey]])*ContinuousStatsTable[Average])),0)</f>
        <v>0</v>
      </c>
      <c r="Q616" s="5" cm="1">
        <f t="array" ref="Q616">MAX(IF((ProjectInfoTable[ProjectName]=ContinuousStatsTable[[#This Row],[ProjectName]]),(ProjectInfoTable[ProjectName]=ContinuousStatsTable[[#This Row],[ProjectName]])*ProjectInfoTable[ConfidenceInterval]))</f>
        <v>0.95</v>
      </c>
      <c r="R6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6" s="5" cm="1">
        <f t="array" ref="S616">MIN(IF((ContinuousStatsTable[GroupByKey]=ContinuousStatsTable[[#This Row],[GroupByKey]]),(ContinuousStatsTable[GroupByKey]=ContinuousStatsTable[[#This Row],[GroupByKey]])*ContinuousStatsTable[Average]))</f>
        <v>0</v>
      </c>
      <c r="T616" s="5" cm="1">
        <f t="array" ref="T616">MAX(IF((ContinuousStatsTable[GroupByKey]=ContinuousStatsTable[[#This Row],[GroupByKey]]),(ContinuousStatsTable[GroupByKey]=ContinuousStatsTable[[#This Row],[GroupByKey]])*ContinuousStatsTable[Average]))</f>
        <v>0</v>
      </c>
      <c r="U616" s="5">
        <f>IF((ContinuousStatsTable[[#This Row],[RepsRequested]]&gt;1),ContinuousStatsTable[[#This Row],[HalfWidth]],ContinuousStatsTable[[#This Row],[BatchMeansHalfWidth]])</f>
        <v>0</v>
      </c>
    </row>
    <row r="617" spans="1:21" x14ac:dyDescent="0.25">
      <c r="A617" t="s">
        <v>68</v>
      </c>
      <c r="B617" t="s">
        <v>70</v>
      </c>
      <c r="C617">
        <v>48</v>
      </c>
      <c r="D617" t="s">
        <v>103</v>
      </c>
      <c r="E617" t="s">
        <v>106</v>
      </c>
      <c r="F617" t="s">
        <v>105</v>
      </c>
      <c r="G617">
        <v>0</v>
      </c>
      <c r="H617">
        <v>2E+20</v>
      </c>
      <c r="I617">
        <v>0</v>
      </c>
      <c r="J617">
        <v>0</v>
      </c>
      <c r="K617">
        <v>0</v>
      </c>
      <c r="L617">
        <v>0</v>
      </c>
      <c r="M61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17" s="5" cm="1">
        <f t="array" ref="N617">MAX(IF((ProjectInfoTable[ProjectName]=ContinuousStatsTable[[#This Row],[ProjectName]]),(ProjectInfoTable[ProjectName]=ContinuousStatsTable[[#This Row],[ProjectName]])*ProjectInfoTable[NumberOfReplications]))</f>
        <v>50</v>
      </c>
      <c r="O617" s="5" cm="1">
        <f t="array" ref="O617">IFERROR(AVERAGE(IF((ContinuousStatsTable[GroupByKey]=ContinuousStatsTable[[#This Row],[GroupByKey]]),(ContinuousStatsTable[GroupByKey]=ContinuousStatsTable[[#This Row],[GroupByKey]])*ContinuousStatsTable[Average])),0)</f>
        <v>0</v>
      </c>
      <c r="P617" s="5" cm="1">
        <f t="array" ref="P617">IFERROR(_xlfn.STDEV.S(IF((ContinuousStatsTable[GroupByKey]=ContinuousStatsTable[[#This Row],[GroupByKey]]),(ContinuousStatsTable[GroupByKey]=ContinuousStatsTable[[#This Row],[GroupByKey]])*ContinuousStatsTable[Average])),0)</f>
        <v>0</v>
      </c>
      <c r="Q617" s="5" cm="1">
        <f t="array" ref="Q617">MAX(IF((ProjectInfoTable[ProjectName]=ContinuousStatsTable[[#This Row],[ProjectName]]),(ProjectInfoTable[ProjectName]=ContinuousStatsTable[[#This Row],[ProjectName]])*ProjectInfoTable[ConfidenceInterval]))</f>
        <v>0.95</v>
      </c>
      <c r="R6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7" s="5" cm="1">
        <f t="array" ref="S617">MIN(IF((ContinuousStatsTable[GroupByKey]=ContinuousStatsTable[[#This Row],[GroupByKey]]),(ContinuousStatsTable[GroupByKey]=ContinuousStatsTable[[#This Row],[GroupByKey]])*ContinuousStatsTable[Average]))</f>
        <v>0</v>
      </c>
      <c r="T617" s="5" cm="1">
        <f t="array" ref="T617">MAX(IF((ContinuousStatsTable[GroupByKey]=ContinuousStatsTable[[#This Row],[GroupByKey]]),(ContinuousStatsTable[GroupByKey]=ContinuousStatsTable[[#This Row],[GroupByKey]])*ContinuousStatsTable[Average]))</f>
        <v>0</v>
      </c>
      <c r="U617" s="5">
        <f>IF((ContinuousStatsTable[[#This Row],[RepsRequested]]&gt;1),ContinuousStatsTable[[#This Row],[HalfWidth]],ContinuousStatsTable[[#This Row],[BatchMeansHalfWidth]])</f>
        <v>0</v>
      </c>
    </row>
    <row r="618" spans="1:21" x14ac:dyDescent="0.25">
      <c r="A618" t="s">
        <v>68</v>
      </c>
      <c r="B618" t="s">
        <v>70</v>
      </c>
      <c r="C618">
        <v>48</v>
      </c>
      <c r="D618" t="s">
        <v>103</v>
      </c>
      <c r="E618" t="s">
        <v>107</v>
      </c>
      <c r="F618" t="s">
        <v>105</v>
      </c>
      <c r="G618">
        <v>1</v>
      </c>
      <c r="H618">
        <v>2E+20</v>
      </c>
      <c r="I618">
        <v>1</v>
      </c>
      <c r="J618">
        <v>1</v>
      </c>
      <c r="K618">
        <v>1</v>
      </c>
      <c r="L618">
        <v>0</v>
      </c>
      <c r="M61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18" s="5" cm="1">
        <f t="array" ref="N618">MAX(IF((ProjectInfoTable[ProjectName]=ContinuousStatsTable[[#This Row],[ProjectName]]),(ProjectInfoTable[ProjectName]=ContinuousStatsTable[[#This Row],[ProjectName]])*ProjectInfoTable[NumberOfReplications]))</f>
        <v>50</v>
      </c>
      <c r="O618" s="5" cm="1">
        <f t="array" ref="O618">IFERROR(AVERAGE(IF((ContinuousStatsTable[GroupByKey]=ContinuousStatsTable[[#This Row],[GroupByKey]]),(ContinuousStatsTable[GroupByKey]=ContinuousStatsTable[[#This Row],[GroupByKey]])*ContinuousStatsTable[Average])),0)</f>
        <v>1</v>
      </c>
      <c r="P618" s="5" cm="1">
        <f t="array" ref="P618">IFERROR(_xlfn.STDEV.S(IF((ContinuousStatsTable[GroupByKey]=ContinuousStatsTable[[#This Row],[GroupByKey]]),(ContinuousStatsTable[GroupByKey]=ContinuousStatsTable[[#This Row],[GroupByKey]])*ContinuousStatsTable[Average])),0)</f>
        <v>0</v>
      </c>
      <c r="Q618" s="5" cm="1">
        <f t="array" ref="Q618">MAX(IF((ProjectInfoTable[ProjectName]=ContinuousStatsTable[[#This Row],[ProjectName]]),(ProjectInfoTable[ProjectName]=ContinuousStatsTable[[#This Row],[ProjectName]])*ProjectInfoTable[ConfidenceInterval]))</f>
        <v>0.95</v>
      </c>
      <c r="R6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8" s="5" cm="1">
        <f t="array" ref="S618">MIN(IF((ContinuousStatsTable[GroupByKey]=ContinuousStatsTable[[#This Row],[GroupByKey]]),(ContinuousStatsTable[GroupByKey]=ContinuousStatsTable[[#This Row],[GroupByKey]])*ContinuousStatsTable[Average]))</f>
        <v>1</v>
      </c>
      <c r="T618" s="5" cm="1">
        <f t="array" ref="T618">MAX(IF((ContinuousStatsTable[GroupByKey]=ContinuousStatsTable[[#This Row],[GroupByKey]]),(ContinuousStatsTable[GroupByKey]=ContinuousStatsTable[[#This Row],[GroupByKey]])*ContinuousStatsTable[Average]))</f>
        <v>1</v>
      </c>
      <c r="U618" s="5">
        <f>IF((ContinuousStatsTable[[#This Row],[RepsRequested]]&gt;1),ContinuousStatsTable[[#This Row],[HalfWidth]],ContinuousStatsTable[[#This Row],[BatchMeansHalfWidth]])</f>
        <v>0</v>
      </c>
    </row>
    <row r="619" spans="1:21" x14ac:dyDescent="0.25">
      <c r="A619" t="s">
        <v>68</v>
      </c>
      <c r="B619" t="s">
        <v>70</v>
      </c>
      <c r="C619">
        <v>48</v>
      </c>
      <c r="D619" t="s">
        <v>108</v>
      </c>
      <c r="E619" t="s">
        <v>104</v>
      </c>
      <c r="F619" t="s">
        <v>105</v>
      </c>
      <c r="G619">
        <v>0.843463390533438</v>
      </c>
      <c r="H619">
        <v>3.1979459627856199E-2</v>
      </c>
      <c r="I619">
        <v>0</v>
      </c>
      <c r="J619">
        <v>1</v>
      </c>
      <c r="K619">
        <v>1</v>
      </c>
      <c r="L619">
        <v>0</v>
      </c>
      <c r="M61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19" s="5" cm="1">
        <f t="array" ref="N619">MAX(IF((ProjectInfoTable[ProjectName]=ContinuousStatsTable[[#This Row],[ProjectName]]),(ProjectInfoTable[ProjectName]=ContinuousStatsTable[[#This Row],[ProjectName]])*ProjectInfoTable[NumberOfReplications]))</f>
        <v>50</v>
      </c>
      <c r="O619" s="5" cm="1">
        <f t="array" ref="O619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619" s="5" cm="1">
        <f t="array" ref="P619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619" s="5" cm="1">
        <f t="array" ref="Q619">MAX(IF((ProjectInfoTable[ProjectName]=ContinuousStatsTable[[#This Row],[ProjectName]]),(ProjectInfoTable[ProjectName]=ContinuousStatsTable[[#This Row],[ProjectName]])*ProjectInfoTable[ConfidenceInterval]))</f>
        <v>0.95</v>
      </c>
      <c r="R6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619" s="5" cm="1">
        <f t="array" ref="S619">MIN(IF((ContinuousStatsTable[GroupByKey]=ContinuousStatsTable[[#This Row],[GroupByKey]]),(ContinuousStatsTable[GroupByKey]=ContinuousStatsTable[[#This Row],[GroupByKey]])*ContinuousStatsTable[Average]))</f>
        <v>0.79765986915169196</v>
      </c>
      <c r="T619" s="5" cm="1">
        <f t="array" ref="T619">MAX(IF((ContinuousStatsTable[GroupByKey]=ContinuousStatsTable[[#This Row],[GroupByKey]]),(ContinuousStatsTable[GroupByKey]=ContinuousStatsTable[[#This Row],[GroupByKey]])*ContinuousStatsTable[Average]))</f>
        <v>0.86520865024807903</v>
      </c>
      <c r="U619" s="5">
        <f>IF((ContinuousStatsTable[[#This Row],[RepsRequested]]&gt;1),ContinuousStatsTable[[#This Row],[HalfWidth]],ContinuousStatsTable[[#This Row],[BatchMeansHalfWidth]])</f>
        <v>4.6132915210358458E-3</v>
      </c>
    </row>
    <row r="620" spans="1:21" x14ac:dyDescent="0.25">
      <c r="A620" t="s">
        <v>68</v>
      </c>
      <c r="B620" t="s">
        <v>70</v>
      </c>
      <c r="C620">
        <v>48</v>
      </c>
      <c r="D620" t="s">
        <v>108</v>
      </c>
      <c r="E620" t="s">
        <v>106</v>
      </c>
      <c r="F620" t="s">
        <v>105</v>
      </c>
      <c r="G620">
        <v>2.5303901716003199</v>
      </c>
      <c r="H620">
        <v>9.5938378883568404E-2</v>
      </c>
      <c r="I620">
        <v>0</v>
      </c>
      <c r="J620">
        <v>3</v>
      </c>
      <c r="K620">
        <v>3</v>
      </c>
      <c r="L620">
        <v>0</v>
      </c>
      <c r="M62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20" s="5" cm="1">
        <f t="array" ref="N620">MAX(IF((ProjectInfoTable[ProjectName]=ContinuousStatsTable[[#This Row],[ProjectName]]),(ProjectInfoTable[ProjectName]=ContinuousStatsTable[[#This Row],[ProjectName]])*ProjectInfoTable[NumberOfReplications]))</f>
        <v>50</v>
      </c>
      <c r="O620" s="5" cm="1">
        <f t="array" ref="O620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620" s="5" cm="1">
        <f t="array" ref="P620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620" s="5" cm="1">
        <f t="array" ref="Q620">MAX(IF((ProjectInfoTable[ProjectName]=ContinuousStatsTable[[#This Row],[ProjectName]]),(ProjectInfoTable[ProjectName]=ContinuousStatsTable[[#This Row],[ProjectName]])*ProjectInfoTable[ConfidenceInterval]))</f>
        <v>0.95</v>
      </c>
      <c r="R6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620" s="5" cm="1">
        <f t="array" ref="S620">MIN(IF((ContinuousStatsTable[GroupByKey]=ContinuousStatsTable[[#This Row],[GroupByKey]]),(ContinuousStatsTable[GroupByKey]=ContinuousStatsTable[[#This Row],[GroupByKey]])*ContinuousStatsTable[Average]))</f>
        <v>2.39297960745508</v>
      </c>
      <c r="T620" s="5" cm="1">
        <f t="array" ref="T620">MAX(IF((ContinuousStatsTable[GroupByKey]=ContinuousStatsTable[[#This Row],[GroupByKey]]),(ContinuousStatsTable[GroupByKey]=ContinuousStatsTable[[#This Row],[GroupByKey]])*ContinuousStatsTable[Average]))</f>
        <v>2.5956259507442399</v>
      </c>
      <c r="U620" s="5">
        <f>IF((ContinuousStatsTable[[#This Row],[RepsRequested]]&gt;1),ContinuousStatsTable[[#This Row],[HalfWidth]],ContinuousStatsTable[[#This Row],[BatchMeansHalfWidth]])</f>
        <v>1.3839874563107367E-2</v>
      </c>
    </row>
    <row r="621" spans="1:21" x14ac:dyDescent="0.25">
      <c r="A621" t="s">
        <v>68</v>
      </c>
      <c r="B621" t="s">
        <v>70</v>
      </c>
      <c r="C621">
        <v>48</v>
      </c>
      <c r="D621" t="s">
        <v>108</v>
      </c>
      <c r="E621" t="s">
        <v>107</v>
      </c>
      <c r="F621" t="s">
        <v>105</v>
      </c>
      <c r="G621">
        <v>3</v>
      </c>
      <c r="H621">
        <v>2E+20</v>
      </c>
      <c r="I621">
        <v>3</v>
      </c>
      <c r="J621">
        <v>3</v>
      </c>
      <c r="K621">
        <v>3</v>
      </c>
      <c r="L621">
        <v>0</v>
      </c>
      <c r="M62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21" s="5" cm="1">
        <f t="array" ref="N621">MAX(IF((ProjectInfoTable[ProjectName]=ContinuousStatsTable[[#This Row],[ProjectName]]),(ProjectInfoTable[ProjectName]=ContinuousStatsTable[[#This Row],[ProjectName]])*ProjectInfoTable[NumberOfReplications]))</f>
        <v>50</v>
      </c>
      <c r="O621" s="5" cm="1">
        <f t="array" ref="O621">IFERROR(AVERAGE(IF((ContinuousStatsTable[GroupByKey]=ContinuousStatsTable[[#This Row],[GroupByKey]]),(ContinuousStatsTable[GroupByKey]=ContinuousStatsTable[[#This Row],[GroupByKey]])*ContinuousStatsTable[Average])),0)</f>
        <v>3</v>
      </c>
      <c r="P621" s="5" cm="1">
        <f t="array" ref="P621">IFERROR(_xlfn.STDEV.S(IF((ContinuousStatsTable[GroupByKey]=ContinuousStatsTable[[#This Row],[GroupByKey]]),(ContinuousStatsTable[GroupByKey]=ContinuousStatsTable[[#This Row],[GroupByKey]])*ContinuousStatsTable[Average])),0)</f>
        <v>0</v>
      </c>
      <c r="Q621" s="5" cm="1">
        <f t="array" ref="Q621">MAX(IF((ProjectInfoTable[ProjectName]=ContinuousStatsTable[[#This Row],[ProjectName]]),(ProjectInfoTable[ProjectName]=ContinuousStatsTable[[#This Row],[ProjectName]])*ProjectInfoTable[ConfidenceInterval]))</f>
        <v>0.95</v>
      </c>
      <c r="R6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1" s="5" cm="1">
        <f t="array" ref="S621">MIN(IF((ContinuousStatsTable[GroupByKey]=ContinuousStatsTable[[#This Row],[GroupByKey]]),(ContinuousStatsTable[GroupByKey]=ContinuousStatsTable[[#This Row],[GroupByKey]])*ContinuousStatsTable[Average]))</f>
        <v>3</v>
      </c>
      <c r="T621" s="5" cm="1">
        <f t="array" ref="T621">MAX(IF((ContinuousStatsTable[GroupByKey]=ContinuousStatsTable[[#This Row],[GroupByKey]]),(ContinuousStatsTable[GroupByKey]=ContinuousStatsTable[[#This Row],[GroupByKey]])*ContinuousStatsTable[Average]))</f>
        <v>3</v>
      </c>
      <c r="U621" s="5">
        <f>IF((ContinuousStatsTable[[#This Row],[RepsRequested]]&gt;1),ContinuousStatsTable[[#This Row],[HalfWidth]],ContinuousStatsTable[[#This Row],[BatchMeansHalfWidth]])</f>
        <v>0</v>
      </c>
    </row>
    <row r="622" spans="1:21" x14ac:dyDescent="0.25">
      <c r="A622" t="s">
        <v>68</v>
      </c>
      <c r="B622" t="s">
        <v>70</v>
      </c>
      <c r="C622">
        <v>48</v>
      </c>
      <c r="D622" t="s">
        <v>100</v>
      </c>
      <c r="E622" t="s">
        <v>101</v>
      </c>
      <c r="F622" t="s">
        <v>81</v>
      </c>
      <c r="G622">
        <v>0.184831454695913</v>
      </c>
      <c r="H622">
        <v>2E+20</v>
      </c>
      <c r="I622">
        <v>0</v>
      </c>
      <c r="J622">
        <v>2</v>
      </c>
      <c r="K622">
        <v>0</v>
      </c>
      <c r="L622">
        <v>0</v>
      </c>
      <c r="M622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22" s="5" cm="1">
        <f t="array" ref="N622">MAX(IF((ProjectInfoTable[ProjectName]=ContinuousStatsTable[[#This Row],[ProjectName]]),(ProjectInfoTable[ProjectName]=ContinuousStatsTable[[#This Row],[ProjectName]])*ProjectInfoTable[NumberOfReplications]))</f>
        <v>50</v>
      </c>
      <c r="O622" s="5" cm="1">
        <f t="array" ref="O622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622" s="5" cm="1">
        <f t="array" ref="P622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622" s="5" cm="1">
        <f t="array" ref="Q622">MAX(IF((ProjectInfoTable[ProjectName]=ContinuousStatsTable[[#This Row],[ProjectName]]),(ProjectInfoTable[ProjectName]=ContinuousStatsTable[[#This Row],[ProjectName]])*ProjectInfoTable[ConfidenceInterval]))</f>
        <v>0.95</v>
      </c>
      <c r="R6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622" s="5" cm="1">
        <f t="array" ref="S622">MIN(IF((ContinuousStatsTable[GroupByKey]=ContinuousStatsTable[[#This Row],[GroupByKey]]),(ContinuousStatsTable[GroupByKey]=ContinuousStatsTable[[#This Row],[GroupByKey]])*ContinuousStatsTable[Average]))</f>
        <v>9.9137644846310199E-2</v>
      </c>
      <c r="T622" s="5" cm="1">
        <f t="array" ref="T622">MAX(IF((ContinuousStatsTable[GroupByKey]=ContinuousStatsTable[[#This Row],[GroupByKey]]),(ContinuousStatsTable[GroupByKey]=ContinuousStatsTable[[#This Row],[GroupByKey]])*ContinuousStatsTable[Average]))</f>
        <v>0.36895369110857401</v>
      </c>
      <c r="U622" s="5">
        <f>IF((ContinuousStatsTable[[#This Row],[RepsRequested]]&gt;1),ContinuousStatsTable[[#This Row],[HalfWidth]],ContinuousStatsTable[[#This Row],[BatchMeansHalfWidth]])</f>
        <v>1.3334817194682118E-2</v>
      </c>
    </row>
    <row r="623" spans="1:21" x14ac:dyDescent="0.25">
      <c r="A623" t="s">
        <v>68</v>
      </c>
      <c r="B623" t="s">
        <v>70</v>
      </c>
      <c r="C623">
        <v>48</v>
      </c>
      <c r="D623" t="s">
        <v>109</v>
      </c>
      <c r="E623" t="s">
        <v>104</v>
      </c>
      <c r="F623" t="s">
        <v>105</v>
      </c>
      <c r="G623">
        <v>0.80572181344031801</v>
      </c>
      <c r="H623">
        <v>3.5884646062044098E-2</v>
      </c>
      <c r="I623">
        <v>0</v>
      </c>
      <c r="J623">
        <v>1</v>
      </c>
      <c r="K623">
        <v>1</v>
      </c>
      <c r="L623">
        <v>0</v>
      </c>
      <c r="M623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23" s="5" cm="1">
        <f t="array" ref="N623">MAX(IF((ProjectInfoTable[ProjectName]=ContinuousStatsTable[[#This Row],[ProjectName]]),(ProjectInfoTable[ProjectName]=ContinuousStatsTable[[#This Row],[ProjectName]])*ProjectInfoTable[NumberOfReplications]))</f>
        <v>50</v>
      </c>
      <c r="O623" s="5" cm="1">
        <f t="array" ref="O623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623" s="5" cm="1">
        <f t="array" ref="P623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623" s="5" cm="1">
        <f t="array" ref="Q623">MAX(IF((ProjectInfoTable[ProjectName]=ContinuousStatsTable[[#This Row],[ProjectName]]),(ProjectInfoTable[ProjectName]=ContinuousStatsTable[[#This Row],[ProjectName]])*ProjectInfoTable[ConfidenceInterval]))</f>
        <v>0.95</v>
      </c>
      <c r="R6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623" s="5" cm="1">
        <f t="array" ref="S623">MIN(IF((ContinuousStatsTable[GroupByKey]=ContinuousStatsTable[[#This Row],[GroupByKey]]),(ContinuousStatsTable[GroupByKey]=ContinuousStatsTable[[#This Row],[GroupByKey]])*ContinuousStatsTable[Average]))</f>
        <v>0.75076558501961799</v>
      </c>
      <c r="T623" s="5" cm="1">
        <f t="array" ref="T623">MAX(IF((ContinuousStatsTable[GroupByKey]=ContinuousStatsTable[[#This Row],[GroupByKey]]),(ContinuousStatsTable[GroupByKey]=ContinuousStatsTable[[#This Row],[GroupByKey]])*ContinuousStatsTable[Average]))</f>
        <v>0.80927528725051701</v>
      </c>
      <c r="U623" s="5">
        <f>IF((ContinuousStatsTable[[#This Row],[RepsRequested]]&gt;1),ContinuousStatsTable[[#This Row],[HalfWidth]],ContinuousStatsTable[[#This Row],[BatchMeansHalfWidth]])</f>
        <v>4.4075088480020263E-3</v>
      </c>
    </row>
    <row r="624" spans="1:21" x14ac:dyDescent="0.25">
      <c r="A624" t="s">
        <v>68</v>
      </c>
      <c r="B624" t="s">
        <v>70</v>
      </c>
      <c r="C624">
        <v>48</v>
      </c>
      <c r="D624" t="s">
        <v>109</v>
      </c>
      <c r="E624" t="s">
        <v>106</v>
      </c>
      <c r="F624" t="s">
        <v>105</v>
      </c>
      <c r="G624">
        <v>1.61144362688064</v>
      </c>
      <c r="H624">
        <v>7.1769292124088294E-2</v>
      </c>
      <c r="I624">
        <v>0</v>
      </c>
      <c r="J624">
        <v>2</v>
      </c>
      <c r="K624">
        <v>2</v>
      </c>
      <c r="L624">
        <v>0</v>
      </c>
      <c r="M624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24" s="5" cm="1">
        <f t="array" ref="N624">MAX(IF((ProjectInfoTable[ProjectName]=ContinuousStatsTable[[#This Row],[ProjectName]]),(ProjectInfoTable[ProjectName]=ContinuousStatsTable[[#This Row],[ProjectName]])*ProjectInfoTable[NumberOfReplications]))</f>
        <v>50</v>
      </c>
      <c r="O624" s="5" cm="1">
        <f t="array" ref="O624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624" s="5" cm="1">
        <f t="array" ref="P624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624" s="5" cm="1">
        <f t="array" ref="Q624">MAX(IF((ProjectInfoTable[ProjectName]=ContinuousStatsTable[[#This Row],[ProjectName]]),(ProjectInfoTable[ProjectName]=ContinuousStatsTable[[#This Row],[ProjectName]])*ProjectInfoTable[ConfidenceInterval]))</f>
        <v>0.95</v>
      </c>
      <c r="R6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624" s="5" cm="1">
        <f t="array" ref="S624">MIN(IF((ContinuousStatsTable[GroupByKey]=ContinuousStatsTable[[#This Row],[GroupByKey]]),(ContinuousStatsTable[GroupByKey]=ContinuousStatsTable[[#This Row],[GroupByKey]])*ContinuousStatsTable[Average]))</f>
        <v>1.50153117003924</v>
      </c>
      <c r="T624" s="5" cm="1">
        <f t="array" ref="T624">MAX(IF((ContinuousStatsTable[GroupByKey]=ContinuousStatsTable[[#This Row],[GroupByKey]]),(ContinuousStatsTable[GroupByKey]=ContinuousStatsTable[[#This Row],[GroupByKey]])*ContinuousStatsTable[Average]))</f>
        <v>1.61855057450103</v>
      </c>
      <c r="U624" s="5">
        <f>IF((ContinuousStatsTable[[#This Row],[RepsRequested]]&gt;1),ContinuousStatsTable[[#This Row],[HalfWidth]],ContinuousStatsTable[[#This Row],[BatchMeansHalfWidth]])</f>
        <v>8.8150176960040336E-3</v>
      </c>
    </row>
    <row r="625" spans="1:21" x14ac:dyDescent="0.25">
      <c r="A625" t="s">
        <v>68</v>
      </c>
      <c r="B625" t="s">
        <v>70</v>
      </c>
      <c r="C625">
        <v>48</v>
      </c>
      <c r="D625" t="s">
        <v>109</v>
      </c>
      <c r="E625" t="s">
        <v>107</v>
      </c>
      <c r="F625" t="s">
        <v>105</v>
      </c>
      <c r="G625">
        <v>2</v>
      </c>
      <c r="H625">
        <v>2E+20</v>
      </c>
      <c r="I625">
        <v>2</v>
      </c>
      <c r="J625">
        <v>2</v>
      </c>
      <c r="K625">
        <v>2</v>
      </c>
      <c r="L625">
        <v>0</v>
      </c>
      <c r="M625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25" s="5" cm="1">
        <f t="array" ref="N625">MAX(IF((ProjectInfoTable[ProjectName]=ContinuousStatsTable[[#This Row],[ProjectName]]),(ProjectInfoTable[ProjectName]=ContinuousStatsTable[[#This Row],[ProjectName]])*ProjectInfoTable[NumberOfReplications]))</f>
        <v>50</v>
      </c>
      <c r="O625" s="5" cm="1">
        <f t="array" ref="O625">IFERROR(AVERAGE(IF((ContinuousStatsTable[GroupByKey]=ContinuousStatsTable[[#This Row],[GroupByKey]]),(ContinuousStatsTable[GroupByKey]=ContinuousStatsTable[[#This Row],[GroupByKey]])*ContinuousStatsTable[Average])),0)</f>
        <v>2</v>
      </c>
      <c r="P625" s="5" cm="1">
        <f t="array" ref="P625">IFERROR(_xlfn.STDEV.S(IF((ContinuousStatsTable[GroupByKey]=ContinuousStatsTable[[#This Row],[GroupByKey]]),(ContinuousStatsTable[GroupByKey]=ContinuousStatsTable[[#This Row],[GroupByKey]])*ContinuousStatsTable[Average])),0)</f>
        <v>0</v>
      </c>
      <c r="Q625" s="5" cm="1">
        <f t="array" ref="Q625">MAX(IF((ProjectInfoTable[ProjectName]=ContinuousStatsTable[[#This Row],[ProjectName]]),(ProjectInfoTable[ProjectName]=ContinuousStatsTable[[#This Row],[ProjectName]])*ProjectInfoTable[ConfidenceInterval]))</f>
        <v>0.95</v>
      </c>
      <c r="R6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5" s="5" cm="1">
        <f t="array" ref="S625">MIN(IF((ContinuousStatsTable[GroupByKey]=ContinuousStatsTable[[#This Row],[GroupByKey]]),(ContinuousStatsTable[GroupByKey]=ContinuousStatsTable[[#This Row],[GroupByKey]])*ContinuousStatsTable[Average]))</f>
        <v>2</v>
      </c>
      <c r="T625" s="5" cm="1">
        <f t="array" ref="T625">MAX(IF((ContinuousStatsTable[GroupByKey]=ContinuousStatsTable[[#This Row],[GroupByKey]]),(ContinuousStatsTable[GroupByKey]=ContinuousStatsTable[[#This Row],[GroupByKey]])*ContinuousStatsTable[Average]))</f>
        <v>2</v>
      </c>
      <c r="U625" s="5">
        <f>IF((ContinuousStatsTable[[#This Row],[RepsRequested]]&gt;1),ContinuousStatsTable[[#This Row],[HalfWidth]],ContinuousStatsTable[[#This Row],[BatchMeansHalfWidth]])</f>
        <v>0</v>
      </c>
    </row>
    <row r="626" spans="1:21" x14ac:dyDescent="0.25">
      <c r="A626" t="s">
        <v>68</v>
      </c>
      <c r="B626" t="s">
        <v>70</v>
      </c>
      <c r="C626">
        <v>49</v>
      </c>
      <c r="D626" t="s">
        <v>79</v>
      </c>
      <c r="E626" t="s">
        <v>101</v>
      </c>
      <c r="F626" t="s">
        <v>81</v>
      </c>
      <c r="G626">
        <v>1.31379025753579E-2</v>
      </c>
      <c r="H626">
        <v>2E+20</v>
      </c>
      <c r="I626">
        <v>0</v>
      </c>
      <c r="J626">
        <v>1</v>
      </c>
      <c r="K626">
        <v>0</v>
      </c>
      <c r="L626">
        <v>0</v>
      </c>
      <c r="M626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26" s="5" cm="1">
        <f t="array" ref="N626">MAX(IF((ProjectInfoTable[ProjectName]=ContinuousStatsTable[[#This Row],[ProjectName]]),(ProjectInfoTable[ProjectName]=ContinuousStatsTable[[#This Row],[ProjectName]])*ProjectInfoTable[NumberOfReplications]))</f>
        <v>50</v>
      </c>
      <c r="O626" s="5" cm="1">
        <f t="array" ref="O626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626" s="5" cm="1">
        <f t="array" ref="P626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626" s="5" cm="1">
        <f t="array" ref="Q626">MAX(IF((ProjectInfoTable[ProjectName]=ContinuousStatsTable[[#This Row],[ProjectName]]),(ProjectInfoTable[ProjectName]=ContinuousStatsTable[[#This Row],[ProjectName]])*ProjectInfoTable[ConfidenceInterval]))</f>
        <v>0.95</v>
      </c>
      <c r="R6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626" s="5" cm="1">
        <f t="array" ref="S626">MIN(IF((ContinuousStatsTable[GroupByKey]=ContinuousStatsTable[[#This Row],[GroupByKey]]),(ContinuousStatsTable[GroupByKey]=ContinuousStatsTable[[#This Row],[GroupByKey]])*ContinuousStatsTable[Average]))</f>
        <v>1.4504144806982299E-4</v>
      </c>
      <c r="T626" s="5" cm="1">
        <f t="array" ref="T626">MAX(IF((ContinuousStatsTable[GroupByKey]=ContinuousStatsTable[[#This Row],[GroupByKey]]),(ContinuousStatsTable[GroupByKey]=ContinuousStatsTable[[#This Row],[GroupByKey]])*ContinuousStatsTable[Average]))</f>
        <v>2.1326113129299901E-2</v>
      </c>
      <c r="U626" s="5">
        <f>IF((ContinuousStatsTable[[#This Row],[RepsRequested]]&gt;1),ContinuousStatsTable[[#This Row],[HalfWidth]],ContinuousStatsTable[[#This Row],[BatchMeansHalfWidth]])</f>
        <v>1.2980086891140777E-3</v>
      </c>
    </row>
    <row r="627" spans="1:21" x14ac:dyDescent="0.25">
      <c r="A627" t="s">
        <v>68</v>
      </c>
      <c r="B627" t="s">
        <v>70</v>
      </c>
      <c r="C627">
        <v>49</v>
      </c>
      <c r="D627" t="s">
        <v>84</v>
      </c>
      <c r="E627" t="s">
        <v>101</v>
      </c>
      <c r="F627" t="s">
        <v>81</v>
      </c>
      <c r="G627">
        <v>7.2256340749782502E-2</v>
      </c>
      <c r="H627">
        <v>2E+20</v>
      </c>
      <c r="I627">
        <v>0</v>
      </c>
      <c r="J627">
        <v>2</v>
      </c>
      <c r="K627">
        <v>0</v>
      </c>
      <c r="L627">
        <v>0</v>
      </c>
      <c r="M627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27" s="5" cm="1">
        <f t="array" ref="N627">MAX(IF((ProjectInfoTable[ProjectName]=ContinuousStatsTable[[#This Row],[ProjectName]]),(ProjectInfoTable[ProjectName]=ContinuousStatsTable[[#This Row],[ProjectName]])*ProjectInfoTable[NumberOfReplications]))</f>
        <v>50</v>
      </c>
      <c r="O627" s="5" cm="1">
        <f t="array" ref="O627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627" s="5" cm="1">
        <f t="array" ref="P627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627" s="5" cm="1">
        <f t="array" ref="Q627">MAX(IF((ProjectInfoTable[ProjectName]=ContinuousStatsTable[[#This Row],[ProjectName]]),(ProjectInfoTable[ProjectName]=ContinuousStatsTable[[#This Row],[ProjectName]])*ProjectInfoTable[ConfidenceInterval]))</f>
        <v>0.95</v>
      </c>
      <c r="R6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627" s="5" cm="1">
        <f t="array" ref="S627">MIN(IF((ContinuousStatsTable[GroupByKey]=ContinuousStatsTable[[#This Row],[GroupByKey]]),(ContinuousStatsTable[GroupByKey]=ContinuousStatsTable[[#This Row],[GroupByKey]])*ContinuousStatsTable[Average]))</f>
        <v>2.9159454357356899E-2</v>
      </c>
      <c r="T627" s="5" cm="1">
        <f t="array" ref="T627">MAX(IF((ContinuousStatsTable[GroupByKey]=ContinuousStatsTable[[#This Row],[GroupByKey]]),(ContinuousStatsTable[GroupByKey]=ContinuousStatsTable[[#This Row],[GroupByKey]])*ContinuousStatsTable[Average]))</f>
        <v>0.14757504287835599</v>
      </c>
      <c r="U627" s="5">
        <f>IF((ContinuousStatsTable[[#This Row],[RepsRequested]]&gt;1),ContinuousStatsTable[[#This Row],[HalfWidth]],ContinuousStatsTable[[#This Row],[BatchMeansHalfWidth]])</f>
        <v>7.2842344795549423E-3</v>
      </c>
    </row>
    <row r="628" spans="1:21" x14ac:dyDescent="0.25">
      <c r="A628" t="s">
        <v>68</v>
      </c>
      <c r="B628" t="s">
        <v>70</v>
      </c>
      <c r="C628">
        <v>49</v>
      </c>
      <c r="D628" t="s">
        <v>85</v>
      </c>
      <c r="E628" t="s">
        <v>102</v>
      </c>
      <c r="F628" t="s">
        <v>87</v>
      </c>
      <c r="G628">
        <v>2.7362089234377298</v>
      </c>
      <c r="H628">
        <v>0.20769150439817799</v>
      </c>
      <c r="I628">
        <v>0</v>
      </c>
      <c r="J628">
        <v>6</v>
      </c>
      <c r="K628">
        <v>3</v>
      </c>
      <c r="L628">
        <v>0</v>
      </c>
      <c r="M628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28" s="5" cm="1">
        <f t="array" ref="N628">MAX(IF((ProjectInfoTable[ProjectName]=ContinuousStatsTable[[#This Row],[ProjectName]]),(ProjectInfoTable[ProjectName]=ContinuousStatsTable[[#This Row],[ProjectName]])*ProjectInfoTable[NumberOfReplications]))</f>
        <v>50</v>
      </c>
      <c r="O628" s="5" cm="1">
        <f t="array" ref="O628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628" s="5" cm="1">
        <f t="array" ref="P628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628" s="5" cm="1">
        <f t="array" ref="Q628">MAX(IF((ProjectInfoTable[ProjectName]=ContinuousStatsTable[[#This Row],[ProjectName]]),(ProjectInfoTable[ProjectName]=ContinuousStatsTable[[#This Row],[ProjectName]])*ProjectInfoTable[ConfidenceInterval]))</f>
        <v>0.95</v>
      </c>
      <c r="R6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628" s="5" cm="1">
        <f t="array" ref="S628">MIN(IF((ContinuousStatsTable[GroupByKey]=ContinuousStatsTable[[#This Row],[GroupByKey]]),(ContinuousStatsTable[GroupByKey]=ContinuousStatsTable[[#This Row],[GroupByKey]])*ContinuousStatsTable[Average]))</f>
        <v>2.5364145931977098</v>
      </c>
      <c r="T628" s="5" cm="1">
        <f t="array" ref="T628">MAX(IF((ContinuousStatsTable[GroupByKey]=ContinuousStatsTable[[#This Row],[GroupByKey]]),(ContinuousStatsTable[GroupByKey]=ContinuousStatsTable[[#This Row],[GroupByKey]])*ContinuousStatsTable[Average]))</f>
        <v>3.0583425338020498</v>
      </c>
      <c r="U628" s="5">
        <f>IF((ContinuousStatsTable[[#This Row],[RepsRequested]]&gt;1),ContinuousStatsTable[[#This Row],[HalfWidth]],ContinuousStatsTable[[#This Row],[BatchMeansHalfWidth]])</f>
        <v>3.1226073401865992E-2</v>
      </c>
    </row>
    <row r="629" spans="1:21" x14ac:dyDescent="0.25">
      <c r="A629" t="s">
        <v>68</v>
      </c>
      <c r="B629" t="s">
        <v>70</v>
      </c>
      <c r="C629">
        <v>49</v>
      </c>
      <c r="D629" t="s">
        <v>103</v>
      </c>
      <c r="E629" t="s">
        <v>104</v>
      </c>
      <c r="F629" t="s">
        <v>105</v>
      </c>
      <c r="G629">
        <v>0</v>
      </c>
      <c r="H629">
        <v>2E+20</v>
      </c>
      <c r="I629">
        <v>0</v>
      </c>
      <c r="J629">
        <v>0</v>
      </c>
      <c r="K629">
        <v>0</v>
      </c>
      <c r="L629">
        <v>0</v>
      </c>
      <c r="M629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29" s="5" cm="1">
        <f t="array" ref="N629">MAX(IF((ProjectInfoTable[ProjectName]=ContinuousStatsTable[[#This Row],[ProjectName]]),(ProjectInfoTable[ProjectName]=ContinuousStatsTable[[#This Row],[ProjectName]])*ProjectInfoTable[NumberOfReplications]))</f>
        <v>50</v>
      </c>
      <c r="O629" s="5" cm="1">
        <f t="array" ref="O629">IFERROR(AVERAGE(IF((ContinuousStatsTable[GroupByKey]=ContinuousStatsTable[[#This Row],[GroupByKey]]),(ContinuousStatsTable[GroupByKey]=ContinuousStatsTable[[#This Row],[GroupByKey]])*ContinuousStatsTable[Average])),0)</f>
        <v>0</v>
      </c>
      <c r="P629" s="5" cm="1">
        <f t="array" ref="P629">IFERROR(_xlfn.STDEV.S(IF((ContinuousStatsTable[GroupByKey]=ContinuousStatsTable[[#This Row],[GroupByKey]]),(ContinuousStatsTable[GroupByKey]=ContinuousStatsTable[[#This Row],[GroupByKey]])*ContinuousStatsTable[Average])),0)</f>
        <v>0</v>
      </c>
      <c r="Q629" s="5" cm="1">
        <f t="array" ref="Q629">MAX(IF((ProjectInfoTable[ProjectName]=ContinuousStatsTable[[#This Row],[ProjectName]]),(ProjectInfoTable[ProjectName]=ContinuousStatsTable[[#This Row],[ProjectName]])*ProjectInfoTable[ConfidenceInterval]))</f>
        <v>0.95</v>
      </c>
      <c r="R6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9" s="5" cm="1">
        <f t="array" ref="S629">MIN(IF((ContinuousStatsTable[GroupByKey]=ContinuousStatsTable[[#This Row],[GroupByKey]]),(ContinuousStatsTable[GroupByKey]=ContinuousStatsTable[[#This Row],[GroupByKey]])*ContinuousStatsTable[Average]))</f>
        <v>0</v>
      </c>
      <c r="T629" s="5" cm="1">
        <f t="array" ref="T629">MAX(IF((ContinuousStatsTable[GroupByKey]=ContinuousStatsTable[[#This Row],[GroupByKey]]),(ContinuousStatsTable[GroupByKey]=ContinuousStatsTable[[#This Row],[GroupByKey]])*ContinuousStatsTable[Average]))</f>
        <v>0</v>
      </c>
      <c r="U629" s="5">
        <f>IF((ContinuousStatsTable[[#This Row],[RepsRequested]]&gt;1),ContinuousStatsTable[[#This Row],[HalfWidth]],ContinuousStatsTable[[#This Row],[BatchMeansHalfWidth]])</f>
        <v>0</v>
      </c>
    </row>
    <row r="630" spans="1:21" x14ac:dyDescent="0.25">
      <c r="A630" t="s">
        <v>68</v>
      </c>
      <c r="B630" t="s">
        <v>70</v>
      </c>
      <c r="C630">
        <v>49</v>
      </c>
      <c r="D630" t="s">
        <v>103</v>
      </c>
      <c r="E630" t="s">
        <v>106</v>
      </c>
      <c r="F630" t="s">
        <v>105</v>
      </c>
      <c r="G630">
        <v>0</v>
      </c>
      <c r="H630">
        <v>2E+20</v>
      </c>
      <c r="I630">
        <v>0</v>
      </c>
      <c r="J630">
        <v>0</v>
      </c>
      <c r="K630">
        <v>0</v>
      </c>
      <c r="L630">
        <v>0</v>
      </c>
      <c r="M63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30" s="5" cm="1">
        <f t="array" ref="N630">MAX(IF((ProjectInfoTable[ProjectName]=ContinuousStatsTable[[#This Row],[ProjectName]]),(ProjectInfoTable[ProjectName]=ContinuousStatsTable[[#This Row],[ProjectName]])*ProjectInfoTable[NumberOfReplications]))</f>
        <v>50</v>
      </c>
      <c r="O630" s="5" cm="1">
        <f t="array" ref="O630">IFERROR(AVERAGE(IF((ContinuousStatsTable[GroupByKey]=ContinuousStatsTable[[#This Row],[GroupByKey]]),(ContinuousStatsTable[GroupByKey]=ContinuousStatsTable[[#This Row],[GroupByKey]])*ContinuousStatsTable[Average])),0)</f>
        <v>0</v>
      </c>
      <c r="P630" s="5" cm="1">
        <f t="array" ref="P630">IFERROR(_xlfn.STDEV.S(IF((ContinuousStatsTable[GroupByKey]=ContinuousStatsTable[[#This Row],[GroupByKey]]),(ContinuousStatsTable[GroupByKey]=ContinuousStatsTable[[#This Row],[GroupByKey]])*ContinuousStatsTable[Average])),0)</f>
        <v>0</v>
      </c>
      <c r="Q630" s="5" cm="1">
        <f t="array" ref="Q630">MAX(IF((ProjectInfoTable[ProjectName]=ContinuousStatsTable[[#This Row],[ProjectName]]),(ProjectInfoTable[ProjectName]=ContinuousStatsTable[[#This Row],[ProjectName]])*ProjectInfoTable[ConfidenceInterval]))</f>
        <v>0.95</v>
      </c>
      <c r="R6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0" s="5" cm="1">
        <f t="array" ref="S630">MIN(IF((ContinuousStatsTable[GroupByKey]=ContinuousStatsTable[[#This Row],[GroupByKey]]),(ContinuousStatsTable[GroupByKey]=ContinuousStatsTable[[#This Row],[GroupByKey]])*ContinuousStatsTable[Average]))</f>
        <v>0</v>
      </c>
      <c r="T630" s="5" cm="1">
        <f t="array" ref="T630">MAX(IF((ContinuousStatsTable[GroupByKey]=ContinuousStatsTable[[#This Row],[GroupByKey]]),(ContinuousStatsTable[GroupByKey]=ContinuousStatsTable[[#This Row],[GroupByKey]])*ContinuousStatsTable[Average]))</f>
        <v>0</v>
      </c>
      <c r="U630" s="5">
        <f>IF((ContinuousStatsTable[[#This Row],[RepsRequested]]&gt;1),ContinuousStatsTable[[#This Row],[HalfWidth]],ContinuousStatsTable[[#This Row],[BatchMeansHalfWidth]])</f>
        <v>0</v>
      </c>
    </row>
    <row r="631" spans="1:21" x14ac:dyDescent="0.25">
      <c r="A631" t="s">
        <v>68</v>
      </c>
      <c r="B631" t="s">
        <v>70</v>
      </c>
      <c r="C631">
        <v>49</v>
      </c>
      <c r="D631" t="s">
        <v>103</v>
      </c>
      <c r="E631" t="s">
        <v>107</v>
      </c>
      <c r="F631" t="s">
        <v>105</v>
      </c>
      <c r="G631">
        <v>1</v>
      </c>
      <c r="H631">
        <v>2E+20</v>
      </c>
      <c r="I631">
        <v>1</v>
      </c>
      <c r="J631">
        <v>1</v>
      </c>
      <c r="K631">
        <v>1</v>
      </c>
      <c r="L631">
        <v>0</v>
      </c>
      <c r="M63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31" s="5" cm="1">
        <f t="array" ref="N631">MAX(IF((ProjectInfoTable[ProjectName]=ContinuousStatsTable[[#This Row],[ProjectName]]),(ProjectInfoTable[ProjectName]=ContinuousStatsTable[[#This Row],[ProjectName]])*ProjectInfoTable[NumberOfReplications]))</f>
        <v>50</v>
      </c>
      <c r="O631" s="5" cm="1">
        <f t="array" ref="O631">IFERROR(AVERAGE(IF((ContinuousStatsTable[GroupByKey]=ContinuousStatsTable[[#This Row],[GroupByKey]]),(ContinuousStatsTable[GroupByKey]=ContinuousStatsTable[[#This Row],[GroupByKey]])*ContinuousStatsTable[Average])),0)</f>
        <v>1</v>
      </c>
      <c r="P631" s="5" cm="1">
        <f t="array" ref="P631">IFERROR(_xlfn.STDEV.S(IF((ContinuousStatsTable[GroupByKey]=ContinuousStatsTable[[#This Row],[GroupByKey]]),(ContinuousStatsTable[GroupByKey]=ContinuousStatsTable[[#This Row],[GroupByKey]])*ContinuousStatsTable[Average])),0)</f>
        <v>0</v>
      </c>
      <c r="Q631" s="5" cm="1">
        <f t="array" ref="Q631">MAX(IF((ProjectInfoTable[ProjectName]=ContinuousStatsTable[[#This Row],[ProjectName]]),(ProjectInfoTable[ProjectName]=ContinuousStatsTable[[#This Row],[ProjectName]])*ProjectInfoTable[ConfidenceInterval]))</f>
        <v>0.95</v>
      </c>
      <c r="R6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1" s="5" cm="1">
        <f t="array" ref="S631">MIN(IF((ContinuousStatsTable[GroupByKey]=ContinuousStatsTable[[#This Row],[GroupByKey]]),(ContinuousStatsTable[GroupByKey]=ContinuousStatsTable[[#This Row],[GroupByKey]])*ContinuousStatsTable[Average]))</f>
        <v>1</v>
      </c>
      <c r="T631" s="5" cm="1">
        <f t="array" ref="T631">MAX(IF((ContinuousStatsTable[GroupByKey]=ContinuousStatsTable[[#This Row],[GroupByKey]]),(ContinuousStatsTable[GroupByKey]=ContinuousStatsTable[[#This Row],[GroupByKey]])*ContinuousStatsTable[Average]))</f>
        <v>1</v>
      </c>
      <c r="U631" s="5">
        <f>IF((ContinuousStatsTable[[#This Row],[RepsRequested]]&gt;1),ContinuousStatsTable[[#This Row],[HalfWidth]],ContinuousStatsTable[[#This Row],[BatchMeansHalfWidth]])</f>
        <v>0</v>
      </c>
    </row>
    <row r="632" spans="1:21" x14ac:dyDescent="0.25">
      <c r="A632" t="s">
        <v>68</v>
      </c>
      <c r="B632" t="s">
        <v>70</v>
      </c>
      <c r="C632">
        <v>49</v>
      </c>
      <c r="D632" t="s">
        <v>108</v>
      </c>
      <c r="E632" t="s">
        <v>104</v>
      </c>
      <c r="F632" t="s">
        <v>105</v>
      </c>
      <c r="G632">
        <v>0.82692468792176499</v>
      </c>
      <c r="H632">
        <v>3E+20</v>
      </c>
      <c r="I632">
        <v>0</v>
      </c>
      <c r="J632">
        <v>1</v>
      </c>
      <c r="K632">
        <v>1</v>
      </c>
      <c r="L632">
        <v>0</v>
      </c>
      <c r="M63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32" s="5" cm="1">
        <f t="array" ref="N632">MAX(IF((ProjectInfoTable[ProjectName]=ContinuousStatsTable[[#This Row],[ProjectName]]),(ProjectInfoTable[ProjectName]=ContinuousStatsTable[[#This Row],[ProjectName]])*ProjectInfoTable[NumberOfReplications]))</f>
        <v>50</v>
      </c>
      <c r="O632" s="5" cm="1">
        <f t="array" ref="O632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632" s="5" cm="1">
        <f t="array" ref="P632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632" s="5" cm="1">
        <f t="array" ref="Q632">MAX(IF((ProjectInfoTable[ProjectName]=ContinuousStatsTable[[#This Row],[ProjectName]]),(ProjectInfoTable[ProjectName]=ContinuousStatsTable[[#This Row],[ProjectName]])*ProjectInfoTable[ConfidenceInterval]))</f>
        <v>0.95</v>
      </c>
      <c r="R6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632" s="5" cm="1">
        <f t="array" ref="S632">MIN(IF((ContinuousStatsTable[GroupByKey]=ContinuousStatsTable[[#This Row],[GroupByKey]]),(ContinuousStatsTable[GroupByKey]=ContinuousStatsTable[[#This Row],[GroupByKey]])*ContinuousStatsTable[Average]))</f>
        <v>0.79765986915169196</v>
      </c>
      <c r="T632" s="5" cm="1">
        <f t="array" ref="T632">MAX(IF((ContinuousStatsTable[GroupByKey]=ContinuousStatsTable[[#This Row],[GroupByKey]]),(ContinuousStatsTable[GroupByKey]=ContinuousStatsTable[[#This Row],[GroupByKey]])*ContinuousStatsTable[Average]))</f>
        <v>0.86520865024807903</v>
      </c>
      <c r="U632" s="5">
        <f>IF((ContinuousStatsTable[[#This Row],[RepsRequested]]&gt;1),ContinuousStatsTable[[#This Row],[HalfWidth]],ContinuousStatsTable[[#This Row],[BatchMeansHalfWidth]])</f>
        <v>4.6132915210358458E-3</v>
      </c>
    </row>
    <row r="633" spans="1:21" x14ac:dyDescent="0.25">
      <c r="A633" t="s">
        <v>68</v>
      </c>
      <c r="B633" t="s">
        <v>70</v>
      </c>
      <c r="C633">
        <v>49</v>
      </c>
      <c r="D633" t="s">
        <v>108</v>
      </c>
      <c r="E633" t="s">
        <v>106</v>
      </c>
      <c r="F633" t="s">
        <v>105</v>
      </c>
      <c r="G633">
        <v>2.4807740637652902</v>
      </c>
      <c r="H633">
        <v>3E+20</v>
      </c>
      <c r="I633">
        <v>0</v>
      </c>
      <c r="J633">
        <v>3</v>
      </c>
      <c r="K633">
        <v>3</v>
      </c>
      <c r="L633">
        <v>0</v>
      </c>
      <c r="M63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33" s="5" cm="1">
        <f t="array" ref="N633">MAX(IF((ProjectInfoTable[ProjectName]=ContinuousStatsTable[[#This Row],[ProjectName]]),(ProjectInfoTable[ProjectName]=ContinuousStatsTable[[#This Row],[ProjectName]])*ProjectInfoTable[NumberOfReplications]))</f>
        <v>50</v>
      </c>
      <c r="O633" s="5" cm="1">
        <f t="array" ref="O633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633" s="5" cm="1">
        <f t="array" ref="P633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633" s="5" cm="1">
        <f t="array" ref="Q633">MAX(IF((ProjectInfoTable[ProjectName]=ContinuousStatsTable[[#This Row],[ProjectName]]),(ProjectInfoTable[ProjectName]=ContinuousStatsTable[[#This Row],[ProjectName]])*ProjectInfoTable[ConfidenceInterval]))</f>
        <v>0.95</v>
      </c>
      <c r="R6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633" s="5" cm="1">
        <f t="array" ref="S633">MIN(IF((ContinuousStatsTable[GroupByKey]=ContinuousStatsTable[[#This Row],[GroupByKey]]),(ContinuousStatsTable[GroupByKey]=ContinuousStatsTable[[#This Row],[GroupByKey]])*ContinuousStatsTable[Average]))</f>
        <v>2.39297960745508</v>
      </c>
      <c r="T633" s="5" cm="1">
        <f t="array" ref="T633">MAX(IF((ContinuousStatsTable[GroupByKey]=ContinuousStatsTable[[#This Row],[GroupByKey]]),(ContinuousStatsTable[GroupByKey]=ContinuousStatsTable[[#This Row],[GroupByKey]])*ContinuousStatsTable[Average]))</f>
        <v>2.5956259507442399</v>
      </c>
      <c r="U633" s="5">
        <f>IF((ContinuousStatsTable[[#This Row],[RepsRequested]]&gt;1),ContinuousStatsTable[[#This Row],[HalfWidth]],ContinuousStatsTable[[#This Row],[BatchMeansHalfWidth]])</f>
        <v>1.3839874563107367E-2</v>
      </c>
    </row>
    <row r="634" spans="1:21" x14ac:dyDescent="0.25">
      <c r="A634" t="s">
        <v>68</v>
      </c>
      <c r="B634" t="s">
        <v>70</v>
      </c>
      <c r="C634">
        <v>49</v>
      </c>
      <c r="D634" t="s">
        <v>108</v>
      </c>
      <c r="E634" t="s">
        <v>107</v>
      </c>
      <c r="F634" t="s">
        <v>105</v>
      </c>
      <c r="G634">
        <v>3</v>
      </c>
      <c r="H634">
        <v>2E+20</v>
      </c>
      <c r="I634">
        <v>3</v>
      </c>
      <c r="J634">
        <v>3</v>
      </c>
      <c r="K634">
        <v>3</v>
      </c>
      <c r="L634">
        <v>0</v>
      </c>
      <c r="M63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34" s="5" cm="1">
        <f t="array" ref="N634">MAX(IF((ProjectInfoTable[ProjectName]=ContinuousStatsTable[[#This Row],[ProjectName]]),(ProjectInfoTable[ProjectName]=ContinuousStatsTable[[#This Row],[ProjectName]])*ProjectInfoTable[NumberOfReplications]))</f>
        <v>50</v>
      </c>
      <c r="O634" s="5" cm="1">
        <f t="array" ref="O634">IFERROR(AVERAGE(IF((ContinuousStatsTable[GroupByKey]=ContinuousStatsTable[[#This Row],[GroupByKey]]),(ContinuousStatsTable[GroupByKey]=ContinuousStatsTable[[#This Row],[GroupByKey]])*ContinuousStatsTable[Average])),0)</f>
        <v>3</v>
      </c>
      <c r="P634" s="5" cm="1">
        <f t="array" ref="P634">IFERROR(_xlfn.STDEV.S(IF((ContinuousStatsTable[GroupByKey]=ContinuousStatsTable[[#This Row],[GroupByKey]]),(ContinuousStatsTable[GroupByKey]=ContinuousStatsTable[[#This Row],[GroupByKey]])*ContinuousStatsTable[Average])),0)</f>
        <v>0</v>
      </c>
      <c r="Q634" s="5" cm="1">
        <f t="array" ref="Q634">MAX(IF((ProjectInfoTable[ProjectName]=ContinuousStatsTable[[#This Row],[ProjectName]]),(ProjectInfoTable[ProjectName]=ContinuousStatsTable[[#This Row],[ProjectName]])*ProjectInfoTable[ConfidenceInterval]))</f>
        <v>0.95</v>
      </c>
      <c r="R6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4" s="5" cm="1">
        <f t="array" ref="S634">MIN(IF((ContinuousStatsTable[GroupByKey]=ContinuousStatsTable[[#This Row],[GroupByKey]]),(ContinuousStatsTable[GroupByKey]=ContinuousStatsTable[[#This Row],[GroupByKey]])*ContinuousStatsTable[Average]))</f>
        <v>3</v>
      </c>
      <c r="T634" s="5" cm="1">
        <f t="array" ref="T634">MAX(IF((ContinuousStatsTable[GroupByKey]=ContinuousStatsTable[[#This Row],[GroupByKey]]),(ContinuousStatsTable[GroupByKey]=ContinuousStatsTable[[#This Row],[GroupByKey]])*ContinuousStatsTable[Average]))</f>
        <v>3</v>
      </c>
      <c r="U634" s="5">
        <f>IF((ContinuousStatsTable[[#This Row],[RepsRequested]]&gt;1),ContinuousStatsTable[[#This Row],[HalfWidth]],ContinuousStatsTable[[#This Row],[BatchMeansHalfWidth]])</f>
        <v>0</v>
      </c>
    </row>
    <row r="635" spans="1:21" x14ac:dyDescent="0.25">
      <c r="A635" t="s">
        <v>68</v>
      </c>
      <c r="B635" t="s">
        <v>70</v>
      </c>
      <c r="C635">
        <v>49</v>
      </c>
      <c r="D635" t="s">
        <v>100</v>
      </c>
      <c r="E635" t="s">
        <v>101</v>
      </c>
      <c r="F635" t="s">
        <v>81</v>
      </c>
      <c r="G635">
        <v>0.170040616347304</v>
      </c>
      <c r="H635">
        <v>2E+20</v>
      </c>
      <c r="I635">
        <v>0</v>
      </c>
      <c r="J635">
        <v>3</v>
      </c>
      <c r="K635">
        <v>0</v>
      </c>
      <c r="L635">
        <v>0</v>
      </c>
      <c r="M635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35" s="5" cm="1">
        <f t="array" ref="N635">MAX(IF((ProjectInfoTable[ProjectName]=ContinuousStatsTable[[#This Row],[ProjectName]]),(ProjectInfoTable[ProjectName]=ContinuousStatsTable[[#This Row],[ProjectName]])*ProjectInfoTable[NumberOfReplications]))</f>
        <v>50</v>
      </c>
      <c r="O635" s="5" cm="1">
        <f t="array" ref="O635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635" s="5" cm="1">
        <f t="array" ref="P635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635" s="5" cm="1">
        <f t="array" ref="Q635">MAX(IF((ProjectInfoTable[ProjectName]=ContinuousStatsTable[[#This Row],[ProjectName]]),(ProjectInfoTable[ProjectName]=ContinuousStatsTable[[#This Row],[ProjectName]])*ProjectInfoTable[ConfidenceInterval]))</f>
        <v>0.95</v>
      </c>
      <c r="R6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635" s="5" cm="1">
        <f t="array" ref="S635">MIN(IF((ContinuousStatsTable[GroupByKey]=ContinuousStatsTable[[#This Row],[GroupByKey]]),(ContinuousStatsTable[GroupByKey]=ContinuousStatsTable[[#This Row],[GroupByKey]])*ContinuousStatsTable[Average]))</f>
        <v>9.9137644846310199E-2</v>
      </c>
      <c r="T635" s="5" cm="1">
        <f t="array" ref="T635">MAX(IF((ContinuousStatsTable[GroupByKey]=ContinuousStatsTable[[#This Row],[GroupByKey]]),(ContinuousStatsTable[GroupByKey]=ContinuousStatsTable[[#This Row],[GroupByKey]])*ContinuousStatsTable[Average]))</f>
        <v>0.36895369110857401</v>
      </c>
      <c r="U635" s="5">
        <f>IF((ContinuousStatsTable[[#This Row],[RepsRequested]]&gt;1),ContinuousStatsTable[[#This Row],[HalfWidth]],ContinuousStatsTable[[#This Row],[BatchMeansHalfWidth]])</f>
        <v>1.3334817194682118E-2</v>
      </c>
    </row>
    <row r="636" spans="1:21" x14ac:dyDescent="0.25">
      <c r="A636" t="s">
        <v>68</v>
      </c>
      <c r="B636" t="s">
        <v>70</v>
      </c>
      <c r="C636">
        <v>49</v>
      </c>
      <c r="D636" t="s">
        <v>109</v>
      </c>
      <c r="E636" t="s">
        <v>104</v>
      </c>
      <c r="F636" t="s">
        <v>105</v>
      </c>
      <c r="G636">
        <v>0.78368723279489905</v>
      </c>
      <c r="H636">
        <v>3E+20</v>
      </c>
      <c r="I636">
        <v>0</v>
      </c>
      <c r="J636">
        <v>1</v>
      </c>
      <c r="K636">
        <v>1</v>
      </c>
      <c r="L636">
        <v>0</v>
      </c>
      <c r="M636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36" s="5" cm="1">
        <f t="array" ref="N636">MAX(IF((ProjectInfoTable[ProjectName]=ContinuousStatsTable[[#This Row],[ProjectName]]),(ProjectInfoTable[ProjectName]=ContinuousStatsTable[[#This Row],[ProjectName]])*ProjectInfoTable[NumberOfReplications]))</f>
        <v>50</v>
      </c>
      <c r="O636" s="5" cm="1">
        <f t="array" ref="O636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636" s="5" cm="1">
        <f t="array" ref="P636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636" s="5" cm="1">
        <f t="array" ref="Q636">MAX(IF((ProjectInfoTable[ProjectName]=ContinuousStatsTable[[#This Row],[ProjectName]]),(ProjectInfoTable[ProjectName]=ContinuousStatsTable[[#This Row],[ProjectName]])*ProjectInfoTable[ConfidenceInterval]))</f>
        <v>0.95</v>
      </c>
      <c r="R6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636" s="5" cm="1">
        <f t="array" ref="S636">MIN(IF((ContinuousStatsTable[GroupByKey]=ContinuousStatsTable[[#This Row],[GroupByKey]]),(ContinuousStatsTable[GroupByKey]=ContinuousStatsTable[[#This Row],[GroupByKey]])*ContinuousStatsTable[Average]))</f>
        <v>0.75076558501961799</v>
      </c>
      <c r="T636" s="5" cm="1">
        <f t="array" ref="T636">MAX(IF((ContinuousStatsTable[GroupByKey]=ContinuousStatsTable[[#This Row],[GroupByKey]]),(ContinuousStatsTable[GroupByKey]=ContinuousStatsTable[[#This Row],[GroupByKey]])*ContinuousStatsTable[Average]))</f>
        <v>0.80927528725051701</v>
      </c>
      <c r="U636" s="5">
        <f>IF((ContinuousStatsTable[[#This Row],[RepsRequested]]&gt;1),ContinuousStatsTable[[#This Row],[HalfWidth]],ContinuousStatsTable[[#This Row],[BatchMeansHalfWidth]])</f>
        <v>4.4075088480020263E-3</v>
      </c>
    </row>
    <row r="637" spans="1:21" x14ac:dyDescent="0.25">
      <c r="A637" t="s">
        <v>68</v>
      </c>
      <c r="B637" t="s">
        <v>70</v>
      </c>
      <c r="C637">
        <v>49</v>
      </c>
      <c r="D637" t="s">
        <v>109</v>
      </c>
      <c r="E637" t="s">
        <v>106</v>
      </c>
      <c r="F637" t="s">
        <v>105</v>
      </c>
      <c r="G637">
        <v>1.5673744655898001</v>
      </c>
      <c r="H637">
        <v>3E+20</v>
      </c>
      <c r="I637">
        <v>0</v>
      </c>
      <c r="J637">
        <v>2</v>
      </c>
      <c r="K637">
        <v>2</v>
      </c>
      <c r="L637">
        <v>0</v>
      </c>
      <c r="M637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37" s="5" cm="1">
        <f t="array" ref="N637">MAX(IF((ProjectInfoTable[ProjectName]=ContinuousStatsTable[[#This Row],[ProjectName]]),(ProjectInfoTable[ProjectName]=ContinuousStatsTable[[#This Row],[ProjectName]])*ProjectInfoTable[NumberOfReplications]))</f>
        <v>50</v>
      </c>
      <c r="O637" s="5" cm="1">
        <f t="array" ref="O637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637" s="5" cm="1">
        <f t="array" ref="P637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637" s="5" cm="1">
        <f t="array" ref="Q637">MAX(IF((ProjectInfoTable[ProjectName]=ContinuousStatsTable[[#This Row],[ProjectName]]),(ProjectInfoTable[ProjectName]=ContinuousStatsTable[[#This Row],[ProjectName]])*ProjectInfoTable[ConfidenceInterval]))</f>
        <v>0.95</v>
      </c>
      <c r="R6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637" s="5" cm="1">
        <f t="array" ref="S637">MIN(IF((ContinuousStatsTable[GroupByKey]=ContinuousStatsTable[[#This Row],[GroupByKey]]),(ContinuousStatsTable[GroupByKey]=ContinuousStatsTable[[#This Row],[GroupByKey]])*ContinuousStatsTable[Average]))</f>
        <v>1.50153117003924</v>
      </c>
      <c r="T637" s="5" cm="1">
        <f t="array" ref="T637">MAX(IF((ContinuousStatsTable[GroupByKey]=ContinuousStatsTable[[#This Row],[GroupByKey]]),(ContinuousStatsTable[GroupByKey]=ContinuousStatsTable[[#This Row],[GroupByKey]])*ContinuousStatsTable[Average]))</f>
        <v>1.61855057450103</v>
      </c>
      <c r="U637" s="5">
        <f>IF((ContinuousStatsTable[[#This Row],[RepsRequested]]&gt;1),ContinuousStatsTable[[#This Row],[HalfWidth]],ContinuousStatsTable[[#This Row],[BatchMeansHalfWidth]])</f>
        <v>8.8150176960040336E-3</v>
      </c>
    </row>
    <row r="638" spans="1:21" x14ac:dyDescent="0.25">
      <c r="A638" t="s">
        <v>68</v>
      </c>
      <c r="B638" t="s">
        <v>70</v>
      </c>
      <c r="C638">
        <v>49</v>
      </c>
      <c r="D638" t="s">
        <v>109</v>
      </c>
      <c r="E638" t="s">
        <v>107</v>
      </c>
      <c r="F638" t="s">
        <v>105</v>
      </c>
      <c r="G638">
        <v>2</v>
      </c>
      <c r="H638">
        <v>2E+20</v>
      </c>
      <c r="I638">
        <v>2</v>
      </c>
      <c r="J638">
        <v>2</v>
      </c>
      <c r="K638">
        <v>2</v>
      </c>
      <c r="L638">
        <v>0</v>
      </c>
      <c r="M638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38" s="5" cm="1">
        <f t="array" ref="N638">MAX(IF((ProjectInfoTable[ProjectName]=ContinuousStatsTable[[#This Row],[ProjectName]]),(ProjectInfoTable[ProjectName]=ContinuousStatsTable[[#This Row],[ProjectName]])*ProjectInfoTable[NumberOfReplications]))</f>
        <v>50</v>
      </c>
      <c r="O638" s="5" cm="1">
        <f t="array" ref="O638">IFERROR(AVERAGE(IF((ContinuousStatsTable[GroupByKey]=ContinuousStatsTable[[#This Row],[GroupByKey]]),(ContinuousStatsTable[GroupByKey]=ContinuousStatsTable[[#This Row],[GroupByKey]])*ContinuousStatsTable[Average])),0)</f>
        <v>2</v>
      </c>
      <c r="P638" s="5" cm="1">
        <f t="array" ref="P638">IFERROR(_xlfn.STDEV.S(IF((ContinuousStatsTable[GroupByKey]=ContinuousStatsTable[[#This Row],[GroupByKey]]),(ContinuousStatsTable[GroupByKey]=ContinuousStatsTable[[#This Row],[GroupByKey]])*ContinuousStatsTable[Average])),0)</f>
        <v>0</v>
      </c>
      <c r="Q638" s="5" cm="1">
        <f t="array" ref="Q638">MAX(IF((ProjectInfoTable[ProjectName]=ContinuousStatsTable[[#This Row],[ProjectName]]),(ProjectInfoTable[ProjectName]=ContinuousStatsTable[[#This Row],[ProjectName]])*ProjectInfoTable[ConfidenceInterval]))</f>
        <v>0.95</v>
      </c>
      <c r="R6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8" s="5" cm="1">
        <f t="array" ref="S638">MIN(IF((ContinuousStatsTable[GroupByKey]=ContinuousStatsTable[[#This Row],[GroupByKey]]),(ContinuousStatsTable[GroupByKey]=ContinuousStatsTable[[#This Row],[GroupByKey]])*ContinuousStatsTable[Average]))</f>
        <v>2</v>
      </c>
      <c r="T638" s="5" cm="1">
        <f t="array" ref="T638">MAX(IF((ContinuousStatsTable[GroupByKey]=ContinuousStatsTable[[#This Row],[GroupByKey]]),(ContinuousStatsTable[GroupByKey]=ContinuousStatsTable[[#This Row],[GroupByKey]])*ContinuousStatsTable[Average]))</f>
        <v>2</v>
      </c>
      <c r="U638" s="5">
        <f>IF((ContinuousStatsTable[[#This Row],[RepsRequested]]&gt;1),ContinuousStatsTable[[#This Row],[HalfWidth]],ContinuousStatsTable[[#This Row],[BatchMeansHalfWidth]])</f>
        <v>0</v>
      </c>
    </row>
    <row r="639" spans="1:21" x14ac:dyDescent="0.25">
      <c r="A639" t="s">
        <v>68</v>
      </c>
      <c r="B639" t="s">
        <v>70</v>
      </c>
      <c r="C639">
        <v>50</v>
      </c>
      <c r="D639" t="s">
        <v>79</v>
      </c>
      <c r="E639" t="s">
        <v>101</v>
      </c>
      <c r="F639" t="s">
        <v>81</v>
      </c>
      <c r="G639">
        <v>9.5583199784716501E-3</v>
      </c>
      <c r="H639">
        <v>2E+20</v>
      </c>
      <c r="I639">
        <v>0</v>
      </c>
      <c r="J639">
        <v>1</v>
      </c>
      <c r="K639">
        <v>0</v>
      </c>
      <c r="L639">
        <v>0</v>
      </c>
      <c r="M639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39" s="5" cm="1">
        <f t="array" ref="N639">MAX(IF((ProjectInfoTable[ProjectName]=ContinuousStatsTable[[#This Row],[ProjectName]]),(ProjectInfoTable[ProjectName]=ContinuousStatsTable[[#This Row],[ProjectName]])*ProjectInfoTable[NumberOfReplications]))</f>
        <v>50</v>
      </c>
      <c r="O639" s="5" cm="1">
        <f t="array" ref="O639">IFERROR(AVERAGE(IF((ContinuousStatsTable[GroupByKey]=ContinuousStatsTable[[#This Row],[GroupByKey]]),(ContinuousStatsTable[GroupByKey]=ContinuousStatsTable[[#This Row],[GroupByKey]])*ContinuousStatsTable[Average])),0)</f>
        <v>7.6167049595272729E-3</v>
      </c>
      <c r="P639" s="5" cm="1">
        <f t="array" ref="P639">IFERROR(_xlfn.STDEV.S(IF((ContinuousStatsTable[GroupByKey]=ContinuousStatsTable[[#This Row],[GroupByKey]]),(ContinuousStatsTable[GroupByKey]=ContinuousStatsTable[[#This Row],[GroupByKey]])*ContinuousStatsTable[Average])),0)</f>
        <v>4.5672873010855E-3</v>
      </c>
      <c r="Q639" s="5" cm="1">
        <f t="array" ref="Q639">MAX(IF((ProjectInfoTable[ProjectName]=ContinuousStatsTable[[#This Row],[ProjectName]]),(ProjectInfoTable[ProjectName]=ContinuousStatsTable[[#This Row],[ProjectName]])*ProjectInfoTable[ConfidenceInterval]))</f>
        <v>0.95</v>
      </c>
      <c r="R6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1.2980086891140777E-3</v>
      </c>
      <c r="S639" s="5" cm="1">
        <f t="array" ref="S639">MIN(IF((ContinuousStatsTable[GroupByKey]=ContinuousStatsTable[[#This Row],[GroupByKey]]),(ContinuousStatsTable[GroupByKey]=ContinuousStatsTable[[#This Row],[GroupByKey]])*ContinuousStatsTable[Average]))</f>
        <v>1.4504144806982299E-4</v>
      </c>
      <c r="T639" s="5" cm="1">
        <f t="array" ref="T639">MAX(IF((ContinuousStatsTable[GroupByKey]=ContinuousStatsTable[[#This Row],[GroupByKey]]),(ContinuousStatsTable[GroupByKey]=ContinuousStatsTable[[#This Row],[GroupByKey]])*ContinuousStatsTable[Average]))</f>
        <v>2.1326113129299901E-2</v>
      </c>
      <c r="U639" s="5">
        <f>IF((ContinuousStatsTable[[#This Row],[RepsRequested]]&gt;1),ContinuousStatsTable[[#This Row],[HalfWidth]],ContinuousStatsTable[[#This Row],[BatchMeansHalfWidth]])</f>
        <v>1.2980086891140777E-3</v>
      </c>
    </row>
    <row r="640" spans="1:21" x14ac:dyDescent="0.25">
      <c r="A640" t="s">
        <v>68</v>
      </c>
      <c r="B640" t="s">
        <v>70</v>
      </c>
      <c r="C640">
        <v>50</v>
      </c>
      <c r="D640" t="s">
        <v>84</v>
      </c>
      <c r="E640" t="s">
        <v>101</v>
      </c>
      <c r="F640" t="s">
        <v>81</v>
      </c>
      <c r="G640">
        <v>5.4845855418070903E-2</v>
      </c>
      <c r="H640">
        <v>2E+20</v>
      </c>
      <c r="I640">
        <v>0</v>
      </c>
      <c r="J640">
        <v>2</v>
      </c>
      <c r="K640">
        <v>0</v>
      </c>
      <c r="L640">
        <v>0</v>
      </c>
      <c r="M640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40" s="5" cm="1">
        <f t="array" ref="N640">MAX(IF((ProjectInfoTable[ProjectName]=ContinuousStatsTable[[#This Row],[ProjectName]]),(ProjectInfoTable[ProjectName]=ContinuousStatsTable[[#This Row],[ProjectName]])*ProjectInfoTable[NumberOfReplications]))</f>
        <v>50</v>
      </c>
      <c r="O640" s="5" cm="1">
        <f t="array" ref="O640">IFERROR(AVERAGE(IF((ContinuousStatsTable[GroupByKey]=ContinuousStatsTable[[#This Row],[GroupByKey]]),(ContinuousStatsTable[GroupByKey]=ContinuousStatsTable[[#This Row],[GroupByKey]])*ContinuousStatsTable[Average])),0)</f>
        <v>7.7030041430743698E-2</v>
      </c>
      <c r="P640" s="5" cm="1">
        <f t="array" ref="P640">IFERROR(_xlfn.STDEV.S(IF((ContinuousStatsTable[GroupByKey]=ContinuousStatsTable[[#This Row],[GroupByKey]]),(ContinuousStatsTable[GroupByKey]=ContinuousStatsTable[[#This Row],[GroupByKey]])*ContinuousStatsTable[Average])),0)</f>
        <v>2.5630946784576197E-2</v>
      </c>
      <c r="Q640" s="5" cm="1">
        <f t="array" ref="Q640">MAX(IF((ProjectInfoTable[ProjectName]=ContinuousStatsTable[[#This Row],[ProjectName]]),(ProjectInfoTable[ProjectName]=ContinuousStatsTable[[#This Row],[ProjectName]])*ProjectInfoTable[ConfidenceInterval]))</f>
        <v>0.95</v>
      </c>
      <c r="R6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7.2842344795549423E-3</v>
      </c>
      <c r="S640" s="5" cm="1">
        <f t="array" ref="S640">MIN(IF((ContinuousStatsTable[GroupByKey]=ContinuousStatsTable[[#This Row],[GroupByKey]]),(ContinuousStatsTable[GroupByKey]=ContinuousStatsTable[[#This Row],[GroupByKey]])*ContinuousStatsTable[Average]))</f>
        <v>2.9159454357356899E-2</v>
      </c>
      <c r="T640" s="5" cm="1">
        <f t="array" ref="T640">MAX(IF((ContinuousStatsTable[GroupByKey]=ContinuousStatsTable[[#This Row],[GroupByKey]]),(ContinuousStatsTable[GroupByKey]=ContinuousStatsTable[[#This Row],[GroupByKey]])*ContinuousStatsTable[Average]))</f>
        <v>0.14757504287835599</v>
      </c>
      <c r="U640" s="5">
        <f>IF((ContinuousStatsTable[[#This Row],[RepsRequested]]&gt;1),ContinuousStatsTable[[#This Row],[HalfWidth]],ContinuousStatsTable[[#This Row],[BatchMeansHalfWidth]])</f>
        <v>7.2842344795549423E-3</v>
      </c>
    </row>
    <row r="641" spans="1:21" x14ac:dyDescent="0.25">
      <c r="A641" t="s">
        <v>68</v>
      </c>
      <c r="B641" t="s">
        <v>70</v>
      </c>
      <c r="C641">
        <v>50</v>
      </c>
      <c r="D641" t="s">
        <v>85</v>
      </c>
      <c r="E641" t="s">
        <v>102</v>
      </c>
      <c r="F641" t="s">
        <v>87</v>
      </c>
      <c r="G641">
        <v>2.64378241386069</v>
      </c>
      <c r="H641">
        <v>0.15280200240259301</v>
      </c>
      <c r="I641">
        <v>0</v>
      </c>
      <c r="J641">
        <v>5</v>
      </c>
      <c r="K641">
        <v>3</v>
      </c>
      <c r="L641">
        <v>0</v>
      </c>
      <c r="M641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41" s="5" cm="1">
        <f t="array" ref="N641">MAX(IF((ProjectInfoTable[ProjectName]=ContinuousStatsTable[[#This Row],[ProjectName]]),(ProjectInfoTable[ProjectName]=ContinuousStatsTable[[#This Row],[ProjectName]])*ProjectInfoTable[NumberOfReplications]))</f>
        <v>50</v>
      </c>
      <c r="O641" s="5" cm="1">
        <f t="array" ref="O641">IFERROR(AVERAGE(IF((ContinuousStatsTable[GroupByKey]=ContinuousStatsTable[[#This Row],[GroupByKey]]),(ContinuousStatsTable[GroupByKey]=ContinuousStatsTable[[#This Row],[GroupByKey]])*ContinuousStatsTable[Average])),0)</f>
        <v>2.7455866617053823</v>
      </c>
      <c r="P641" s="5" cm="1">
        <f t="array" ref="P641">IFERROR(_xlfn.STDEV.S(IF((ContinuousStatsTable[GroupByKey]=ContinuousStatsTable[[#This Row],[GroupByKey]]),(ContinuousStatsTable[GroupByKey]=ContinuousStatsTable[[#This Row],[GroupByKey]])*ContinuousStatsTable[Average])),0)</f>
        <v>0.10987480261665028</v>
      </c>
      <c r="Q641" s="5" cm="1">
        <f t="array" ref="Q641">MAX(IF((ProjectInfoTable[ProjectName]=ContinuousStatsTable[[#This Row],[ProjectName]]),(ProjectInfoTable[ProjectName]=ContinuousStatsTable[[#This Row],[ProjectName]])*ProjectInfoTable[ConfidenceInterval]))</f>
        <v>0.95</v>
      </c>
      <c r="R6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3.1226073401865992E-2</v>
      </c>
      <c r="S641" s="5" cm="1">
        <f t="array" ref="S641">MIN(IF((ContinuousStatsTable[GroupByKey]=ContinuousStatsTable[[#This Row],[GroupByKey]]),(ContinuousStatsTable[GroupByKey]=ContinuousStatsTable[[#This Row],[GroupByKey]])*ContinuousStatsTable[Average]))</f>
        <v>2.5364145931977098</v>
      </c>
      <c r="T641" s="5" cm="1">
        <f t="array" ref="T641">MAX(IF((ContinuousStatsTable[GroupByKey]=ContinuousStatsTable[[#This Row],[GroupByKey]]),(ContinuousStatsTable[GroupByKey]=ContinuousStatsTable[[#This Row],[GroupByKey]])*ContinuousStatsTable[Average]))</f>
        <v>3.0583425338020498</v>
      </c>
      <c r="U641" s="5">
        <f>IF((ContinuousStatsTable[[#This Row],[RepsRequested]]&gt;1),ContinuousStatsTable[[#This Row],[HalfWidth]],ContinuousStatsTable[[#This Row],[BatchMeansHalfWidth]])</f>
        <v>3.1226073401865992E-2</v>
      </c>
    </row>
    <row r="642" spans="1:21" x14ac:dyDescent="0.25">
      <c r="A642" t="s">
        <v>68</v>
      </c>
      <c r="B642" t="s">
        <v>70</v>
      </c>
      <c r="C642">
        <v>50</v>
      </c>
      <c r="D642" t="s">
        <v>103</v>
      </c>
      <c r="E642" t="s">
        <v>104</v>
      </c>
      <c r="F642" t="s">
        <v>105</v>
      </c>
      <c r="G642">
        <v>0</v>
      </c>
      <c r="H642">
        <v>2E+20</v>
      </c>
      <c r="I642">
        <v>0</v>
      </c>
      <c r="J642">
        <v>0</v>
      </c>
      <c r="K642">
        <v>0</v>
      </c>
      <c r="L642">
        <v>0</v>
      </c>
      <c r="M642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42" s="5" cm="1">
        <f t="array" ref="N642">MAX(IF((ProjectInfoTable[ProjectName]=ContinuousStatsTable[[#This Row],[ProjectName]]),(ProjectInfoTable[ProjectName]=ContinuousStatsTable[[#This Row],[ProjectName]])*ProjectInfoTable[NumberOfReplications]))</f>
        <v>50</v>
      </c>
      <c r="O642" s="5" cm="1">
        <f t="array" ref="O642">IFERROR(AVERAGE(IF((ContinuousStatsTable[GroupByKey]=ContinuousStatsTable[[#This Row],[GroupByKey]]),(ContinuousStatsTable[GroupByKey]=ContinuousStatsTable[[#This Row],[GroupByKey]])*ContinuousStatsTable[Average])),0)</f>
        <v>0</v>
      </c>
      <c r="P642" s="5" cm="1">
        <f t="array" ref="P642">IFERROR(_xlfn.STDEV.S(IF((ContinuousStatsTable[GroupByKey]=ContinuousStatsTable[[#This Row],[GroupByKey]]),(ContinuousStatsTable[GroupByKey]=ContinuousStatsTable[[#This Row],[GroupByKey]])*ContinuousStatsTable[Average])),0)</f>
        <v>0</v>
      </c>
      <c r="Q642" s="5" cm="1">
        <f t="array" ref="Q642">MAX(IF((ProjectInfoTable[ProjectName]=ContinuousStatsTable[[#This Row],[ProjectName]]),(ProjectInfoTable[ProjectName]=ContinuousStatsTable[[#This Row],[ProjectName]])*ProjectInfoTable[ConfidenceInterval]))</f>
        <v>0.95</v>
      </c>
      <c r="R6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2" s="5" cm="1">
        <f t="array" ref="S642">MIN(IF((ContinuousStatsTable[GroupByKey]=ContinuousStatsTable[[#This Row],[GroupByKey]]),(ContinuousStatsTable[GroupByKey]=ContinuousStatsTable[[#This Row],[GroupByKey]])*ContinuousStatsTable[Average]))</f>
        <v>0</v>
      </c>
      <c r="T642" s="5" cm="1">
        <f t="array" ref="T642">MAX(IF((ContinuousStatsTable[GroupByKey]=ContinuousStatsTable[[#This Row],[GroupByKey]]),(ContinuousStatsTable[GroupByKey]=ContinuousStatsTable[[#This Row],[GroupByKey]])*ContinuousStatsTable[Average]))</f>
        <v>0</v>
      </c>
      <c r="U642" s="5">
        <f>IF((ContinuousStatsTable[[#This Row],[RepsRequested]]&gt;1),ContinuousStatsTable[[#This Row],[HalfWidth]],ContinuousStatsTable[[#This Row],[BatchMeansHalfWidth]])</f>
        <v>0</v>
      </c>
    </row>
    <row r="643" spans="1:21" x14ac:dyDescent="0.25">
      <c r="A643" t="s">
        <v>68</v>
      </c>
      <c r="B643" t="s">
        <v>70</v>
      </c>
      <c r="C643">
        <v>50</v>
      </c>
      <c r="D643" t="s">
        <v>103</v>
      </c>
      <c r="E643" t="s">
        <v>106</v>
      </c>
      <c r="F643" t="s">
        <v>105</v>
      </c>
      <c r="G643">
        <v>0</v>
      </c>
      <c r="H643">
        <v>2E+20</v>
      </c>
      <c r="I643">
        <v>0</v>
      </c>
      <c r="J643">
        <v>0</v>
      </c>
      <c r="K643">
        <v>0</v>
      </c>
      <c r="L643">
        <v>0</v>
      </c>
      <c r="M64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43" s="5" cm="1">
        <f t="array" ref="N643">MAX(IF((ProjectInfoTable[ProjectName]=ContinuousStatsTable[[#This Row],[ProjectName]]),(ProjectInfoTable[ProjectName]=ContinuousStatsTable[[#This Row],[ProjectName]])*ProjectInfoTable[NumberOfReplications]))</f>
        <v>50</v>
      </c>
      <c r="O643" s="5" cm="1">
        <f t="array" ref="O643">IFERROR(AVERAGE(IF((ContinuousStatsTable[GroupByKey]=ContinuousStatsTable[[#This Row],[GroupByKey]]),(ContinuousStatsTable[GroupByKey]=ContinuousStatsTable[[#This Row],[GroupByKey]])*ContinuousStatsTable[Average])),0)</f>
        <v>0</v>
      </c>
      <c r="P643" s="5" cm="1">
        <f t="array" ref="P643">IFERROR(_xlfn.STDEV.S(IF((ContinuousStatsTable[GroupByKey]=ContinuousStatsTable[[#This Row],[GroupByKey]]),(ContinuousStatsTable[GroupByKey]=ContinuousStatsTable[[#This Row],[GroupByKey]])*ContinuousStatsTable[Average])),0)</f>
        <v>0</v>
      </c>
      <c r="Q643" s="5" cm="1">
        <f t="array" ref="Q643">MAX(IF((ProjectInfoTable[ProjectName]=ContinuousStatsTable[[#This Row],[ProjectName]]),(ProjectInfoTable[ProjectName]=ContinuousStatsTable[[#This Row],[ProjectName]])*ProjectInfoTable[ConfidenceInterval]))</f>
        <v>0.95</v>
      </c>
      <c r="R6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3" s="5" cm="1">
        <f t="array" ref="S643">MIN(IF((ContinuousStatsTable[GroupByKey]=ContinuousStatsTable[[#This Row],[GroupByKey]]),(ContinuousStatsTable[GroupByKey]=ContinuousStatsTable[[#This Row],[GroupByKey]])*ContinuousStatsTable[Average]))</f>
        <v>0</v>
      </c>
      <c r="T643" s="5" cm="1">
        <f t="array" ref="T643">MAX(IF((ContinuousStatsTable[GroupByKey]=ContinuousStatsTable[[#This Row],[GroupByKey]]),(ContinuousStatsTable[GroupByKey]=ContinuousStatsTable[[#This Row],[GroupByKey]])*ContinuousStatsTable[Average]))</f>
        <v>0</v>
      </c>
      <c r="U643" s="5">
        <f>IF((ContinuousStatsTable[[#This Row],[RepsRequested]]&gt;1),ContinuousStatsTable[[#This Row],[HalfWidth]],ContinuousStatsTable[[#This Row],[BatchMeansHalfWidth]])</f>
        <v>0</v>
      </c>
    </row>
    <row r="644" spans="1:21" x14ac:dyDescent="0.25">
      <c r="A644" t="s">
        <v>68</v>
      </c>
      <c r="B644" t="s">
        <v>70</v>
      </c>
      <c r="C644">
        <v>50</v>
      </c>
      <c r="D644" t="s">
        <v>103</v>
      </c>
      <c r="E644" t="s">
        <v>107</v>
      </c>
      <c r="F644" t="s">
        <v>105</v>
      </c>
      <c r="G644">
        <v>1</v>
      </c>
      <c r="H644">
        <v>2E+20</v>
      </c>
      <c r="I644">
        <v>1</v>
      </c>
      <c r="J644">
        <v>1</v>
      </c>
      <c r="K644">
        <v>1</v>
      </c>
      <c r="L644">
        <v>0</v>
      </c>
      <c r="M64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44" s="5" cm="1">
        <f t="array" ref="N644">MAX(IF((ProjectInfoTable[ProjectName]=ContinuousStatsTable[[#This Row],[ProjectName]]),(ProjectInfoTable[ProjectName]=ContinuousStatsTable[[#This Row],[ProjectName]])*ProjectInfoTable[NumberOfReplications]))</f>
        <v>50</v>
      </c>
      <c r="O644" s="5" cm="1">
        <f t="array" ref="O644">IFERROR(AVERAGE(IF((ContinuousStatsTable[GroupByKey]=ContinuousStatsTable[[#This Row],[GroupByKey]]),(ContinuousStatsTable[GroupByKey]=ContinuousStatsTable[[#This Row],[GroupByKey]])*ContinuousStatsTable[Average])),0)</f>
        <v>1</v>
      </c>
      <c r="P644" s="5" cm="1">
        <f t="array" ref="P644">IFERROR(_xlfn.STDEV.S(IF((ContinuousStatsTable[GroupByKey]=ContinuousStatsTable[[#This Row],[GroupByKey]]),(ContinuousStatsTable[GroupByKey]=ContinuousStatsTable[[#This Row],[GroupByKey]])*ContinuousStatsTable[Average])),0)</f>
        <v>0</v>
      </c>
      <c r="Q644" s="5" cm="1">
        <f t="array" ref="Q644">MAX(IF((ProjectInfoTable[ProjectName]=ContinuousStatsTable[[#This Row],[ProjectName]]),(ProjectInfoTable[ProjectName]=ContinuousStatsTable[[#This Row],[ProjectName]])*ProjectInfoTable[ConfidenceInterval]))</f>
        <v>0.95</v>
      </c>
      <c r="R6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4" s="5" cm="1">
        <f t="array" ref="S644">MIN(IF((ContinuousStatsTable[GroupByKey]=ContinuousStatsTable[[#This Row],[GroupByKey]]),(ContinuousStatsTable[GroupByKey]=ContinuousStatsTable[[#This Row],[GroupByKey]])*ContinuousStatsTable[Average]))</f>
        <v>1</v>
      </c>
      <c r="T644" s="5" cm="1">
        <f t="array" ref="T644">MAX(IF((ContinuousStatsTable[GroupByKey]=ContinuousStatsTable[[#This Row],[GroupByKey]]),(ContinuousStatsTable[GroupByKey]=ContinuousStatsTable[[#This Row],[GroupByKey]])*ContinuousStatsTable[Average]))</f>
        <v>1</v>
      </c>
      <c r="U644" s="5">
        <f>IF((ContinuousStatsTable[[#This Row],[RepsRequested]]&gt;1),ContinuousStatsTable[[#This Row],[HalfWidth]],ContinuousStatsTable[[#This Row],[BatchMeansHalfWidth]])</f>
        <v>0</v>
      </c>
    </row>
    <row r="645" spans="1:21" x14ac:dyDescent="0.25">
      <c r="A645" t="s">
        <v>68</v>
      </c>
      <c r="B645" t="s">
        <v>70</v>
      </c>
      <c r="C645">
        <v>50</v>
      </c>
      <c r="D645" t="s">
        <v>108</v>
      </c>
      <c r="E645" t="s">
        <v>104</v>
      </c>
      <c r="F645" t="s">
        <v>105</v>
      </c>
      <c r="G645">
        <v>0.81374258634315699</v>
      </c>
      <c r="H645">
        <v>3.0082603495193001E-2</v>
      </c>
      <c r="I645">
        <v>0</v>
      </c>
      <c r="J645">
        <v>1</v>
      </c>
      <c r="K645">
        <v>1</v>
      </c>
      <c r="L645">
        <v>0</v>
      </c>
      <c r="M64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45" s="5" cm="1">
        <f t="array" ref="N645">MAX(IF((ProjectInfoTable[ProjectName]=ContinuousStatsTable[[#This Row],[ProjectName]]),(ProjectInfoTable[ProjectName]=ContinuousStatsTable[[#This Row],[ProjectName]])*ProjectInfoTable[NumberOfReplications]))</f>
        <v>50</v>
      </c>
      <c r="O645" s="5" cm="1">
        <f t="array" ref="O645">IFERROR(AVERAGE(IF((ContinuousStatsTable[GroupByKey]=ContinuousStatsTable[[#This Row],[GroupByKey]]),(ContinuousStatsTable[GroupByKey]=ContinuousStatsTable[[#This Row],[GroupByKey]])*ContinuousStatsTable[Average])),0)</f>
        <v>0.83058725584180937</v>
      </c>
      <c r="P645" s="5" cm="1">
        <f t="array" ref="P645">IFERROR(_xlfn.STDEV.S(IF((ContinuousStatsTable[GroupByKey]=ContinuousStatsTable[[#This Row],[GroupByKey]]),(ContinuousStatsTable[GroupByKey]=ContinuousStatsTable[[#This Row],[GroupByKey]])*ContinuousStatsTable[Average])),0)</f>
        <v>1.623273245929761E-2</v>
      </c>
      <c r="Q645" s="5" cm="1">
        <f t="array" ref="Q645">MAX(IF((ProjectInfoTable[ProjectName]=ContinuousStatsTable[[#This Row],[ProjectName]]),(ProjectInfoTable[ProjectName]=ContinuousStatsTable[[#This Row],[ProjectName]])*ProjectInfoTable[ConfidenceInterval]))</f>
        <v>0.95</v>
      </c>
      <c r="R6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4.6132915210358458E-3</v>
      </c>
      <c r="S645" s="5" cm="1">
        <f t="array" ref="S645">MIN(IF((ContinuousStatsTable[GroupByKey]=ContinuousStatsTable[[#This Row],[GroupByKey]]),(ContinuousStatsTable[GroupByKey]=ContinuousStatsTable[[#This Row],[GroupByKey]])*ContinuousStatsTable[Average]))</f>
        <v>0.79765986915169196</v>
      </c>
      <c r="T645" s="5" cm="1">
        <f t="array" ref="T645">MAX(IF((ContinuousStatsTable[GroupByKey]=ContinuousStatsTable[[#This Row],[GroupByKey]]),(ContinuousStatsTable[GroupByKey]=ContinuousStatsTable[[#This Row],[GroupByKey]])*ContinuousStatsTable[Average]))</f>
        <v>0.86520865024807903</v>
      </c>
      <c r="U645" s="5">
        <f>IF((ContinuousStatsTable[[#This Row],[RepsRequested]]&gt;1),ContinuousStatsTable[[#This Row],[HalfWidth]],ContinuousStatsTable[[#This Row],[BatchMeansHalfWidth]])</f>
        <v>4.6132915210358458E-3</v>
      </c>
    </row>
    <row r="646" spans="1:21" x14ac:dyDescent="0.25">
      <c r="A646" t="s">
        <v>68</v>
      </c>
      <c r="B646" t="s">
        <v>70</v>
      </c>
      <c r="C646">
        <v>50</v>
      </c>
      <c r="D646" t="s">
        <v>108</v>
      </c>
      <c r="E646" t="s">
        <v>106</v>
      </c>
      <c r="F646" t="s">
        <v>105</v>
      </c>
      <c r="G646">
        <v>2.44122775902947</v>
      </c>
      <c r="H646">
        <v>9.0247810485579005E-2</v>
      </c>
      <c r="I646">
        <v>0</v>
      </c>
      <c r="J646">
        <v>3</v>
      </c>
      <c r="K646">
        <v>3</v>
      </c>
      <c r="L646">
        <v>0</v>
      </c>
      <c r="M64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46" s="5" cm="1">
        <f t="array" ref="N646">MAX(IF((ProjectInfoTable[ProjectName]=ContinuousStatsTable[[#This Row],[ProjectName]]),(ProjectInfoTable[ProjectName]=ContinuousStatsTable[[#This Row],[ProjectName]])*ProjectInfoTable[NumberOfReplications]))</f>
        <v>50</v>
      </c>
      <c r="O646" s="5" cm="1">
        <f t="array" ref="O646">IFERROR(AVERAGE(IF((ContinuousStatsTable[GroupByKey]=ContinuousStatsTable[[#This Row],[GroupByKey]]),(ContinuousStatsTable[GroupByKey]=ContinuousStatsTable[[#This Row],[GroupByKey]])*ContinuousStatsTable[Average])),0)</f>
        <v>2.4917617675254276</v>
      </c>
      <c r="P646" s="5" cm="1">
        <f t="array" ref="P646">IFERROR(_xlfn.STDEV.S(IF((ContinuousStatsTable[GroupByKey]=ContinuousStatsTable[[#This Row],[GroupByKey]]),(ContinuousStatsTable[GroupByKey]=ContinuousStatsTable[[#This Row],[GroupByKey]])*ContinuousStatsTable[Average])),0)</f>
        <v>4.8698197377892237E-2</v>
      </c>
      <c r="Q646" s="5" cm="1">
        <f t="array" ref="Q646">MAX(IF((ProjectInfoTable[ProjectName]=ContinuousStatsTable[[#This Row],[ProjectName]]),(ProjectInfoTable[ProjectName]=ContinuousStatsTable[[#This Row],[ProjectName]])*ProjectInfoTable[ConfidenceInterval]))</f>
        <v>0.95</v>
      </c>
      <c r="R6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1.3839874563107367E-2</v>
      </c>
      <c r="S646" s="5" cm="1">
        <f t="array" ref="S646">MIN(IF((ContinuousStatsTable[GroupByKey]=ContinuousStatsTable[[#This Row],[GroupByKey]]),(ContinuousStatsTable[GroupByKey]=ContinuousStatsTable[[#This Row],[GroupByKey]])*ContinuousStatsTable[Average]))</f>
        <v>2.39297960745508</v>
      </c>
      <c r="T646" s="5" cm="1">
        <f t="array" ref="T646">MAX(IF((ContinuousStatsTable[GroupByKey]=ContinuousStatsTable[[#This Row],[GroupByKey]]),(ContinuousStatsTable[GroupByKey]=ContinuousStatsTable[[#This Row],[GroupByKey]])*ContinuousStatsTable[Average]))</f>
        <v>2.5956259507442399</v>
      </c>
      <c r="U646" s="5">
        <f>IF((ContinuousStatsTable[[#This Row],[RepsRequested]]&gt;1),ContinuousStatsTable[[#This Row],[HalfWidth]],ContinuousStatsTable[[#This Row],[BatchMeansHalfWidth]])</f>
        <v>1.3839874563107367E-2</v>
      </c>
    </row>
    <row r="647" spans="1:21" x14ac:dyDescent="0.25">
      <c r="A647" t="s">
        <v>68</v>
      </c>
      <c r="B647" t="s">
        <v>70</v>
      </c>
      <c r="C647">
        <v>50</v>
      </c>
      <c r="D647" t="s">
        <v>108</v>
      </c>
      <c r="E647" t="s">
        <v>107</v>
      </c>
      <c r="F647" t="s">
        <v>105</v>
      </c>
      <c r="G647">
        <v>3</v>
      </c>
      <c r="H647">
        <v>2E+20</v>
      </c>
      <c r="I647">
        <v>3</v>
      </c>
      <c r="J647">
        <v>3</v>
      </c>
      <c r="K647">
        <v>3</v>
      </c>
      <c r="L647">
        <v>0</v>
      </c>
      <c r="M64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47" s="5" cm="1">
        <f t="array" ref="N647">MAX(IF((ProjectInfoTable[ProjectName]=ContinuousStatsTable[[#This Row],[ProjectName]]),(ProjectInfoTable[ProjectName]=ContinuousStatsTable[[#This Row],[ProjectName]])*ProjectInfoTable[NumberOfReplications]))</f>
        <v>50</v>
      </c>
      <c r="O647" s="5" cm="1">
        <f t="array" ref="O647">IFERROR(AVERAGE(IF((ContinuousStatsTable[GroupByKey]=ContinuousStatsTable[[#This Row],[GroupByKey]]),(ContinuousStatsTable[GroupByKey]=ContinuousStatsTable[[#This Row],[GroupByKey]])*ContinuousStatsTable[Average])),0)</f>
        <v>3</v>
      </c>
      <c r="P647" s="5" cm="1">
        <f t="array" ref="P647">IFERROR(_xlfn.STDEV.S(IF((ContinuousStatsTable[GroupByKey]=ContinuousStatsTable[[#This Row],[GroupByKey]]),(ContinuousStatsTable[GroupByKey]=ContinuousStatsTable[[#This Row],[GroupByKey]])*ContinuousStatsTable[Average])),0)</f>
        <v>0</v>
      </c>
      <c r="Q647" s="5" cm="1">
        <f t="array" ref="Q647">MAX(IF((ProjectInfoTable[ProjectName]=ContinuousStatsTable[[#This Row],[ProjectName]]),(ProjectInfoTable[ProjectName]=ContinuousStatsTable[[#This Row],[ProjectName]])*ProjectInfoTable[ConfidenceInterval]))</f>
        <v>0.95</v>
      </c>
      <c r="R6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7" s="5" cm="1">
        <f t="array" ref="S647">MIN(IF((ContinuousStatsTable[GroupByKey]=ContinuousStatsTable[[#This Row],[GroupByKey]]),(ContinuousStatsTable[GroupByKey]=ContinuousStatsTable[[#This Row],[GroupByKey]])*ContinuousStatsTable[Average]))</f>
        <v>3</v>
      </c>
      <c r="T647" s="5" cm="1">
        <f t="array" ref="T647">MAX(IF((ContinuousStatsTable[GroupByKey]=ContinuousStatsTable[[#This Row],[GroupByKey]]),(ContinuousStatsTable[GroupByKey]=ContinuousStatsTable[[#This Row],[GroupByKey]])*ContinuousStatsTable[Average]))</f>
        <v>3</v>
      </c>
      <c r="U647" s="5">
        <f>IF((ContinuousStatsTable[[#This Row],[RepsRequested]]&gt;1),ContinuousStatsTable[[#This Row],[HalfWidth]],ContinuousStatsTable[[#This Row],[BatchMeansHalfWidth]])</f>
        <v>0</v>
      </c>
    </row>
    <row r="648" spans="1:21" x14ac:dyDescent="0.25">
      <c r="A648" t="s">
        <v>68</v>
      </c>
      <c r="B648" t="s">
        <v>70</v>
      </c>
      <c r="C648">
        <v>50</v>
      </c>
      <c r="D648" t="s">
        <v>100</v>
      </c>
      <c r="E648" t="s">
        <v>101</v>
      </c>
      <c r="F648" t="s">
        <v>81</v>
      </c>
      <c r="G648">
        <v>0.13815047943467901</v>
      </c>
      <c r="H648">
        <v>2E+20</v>
      </c>
      <c r="I648">
        <v>0</v>
      </c>
      <c r="J648">
        <v>2</v>
      </c>
      <c r="K648">
        <v>0</v>
      </c>
      <c r="L648">
        <v>0</v>
      </c>
      <c r="M648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48" s="5" cm="1">
        <f t="array" ref="N648">MAX(IF((ProjectInfoTable[ProjectName]=ContinuousStatsTable[[#This Row],[ProjectName]]),(ProjectInfoTable[ProjectName]=ContinuousStatsTable[[#This Row],[ProjectName]])*ProjectInfoTable[NumberOfReplications]))</f>
        <v>50</v>
      </c>
      <c r="O648" s="5" cm="1">
        <f t="array" ref="O648">IFERROR(AVERAGE(IF((ContinuousStatsTable[GroupByKey]=ContinuousStatsTable[[#This Row],[GroupByKey]]),(ContinuousStatsTable[GroupByKey]=ContinuousStatsTable[[#This Row],[GroupByKey]])*ContinuousStatsTable[Average])),0)</f>
        <v>0.16917814778968399</v>
      </c>
      <c r="P648" s="5" cm="1">
        <f t="array" ref="P648">IFERROR(_xlfn.STDEV.S(IF((ContinuousStatsTable[GroupByKey]=ContinuousStatsTable[[#This Row],[GroupByKey]]),(ContinuousStatsTable[GroupByKey]=ContinuousStatsTable[[#This Row],[GroupByKey]])*ContinuousStatsTable[Average])),0)</f>
        <v>4.6921058191942172E-2</v>
      </c>
      <c r="Q648" s="5" cm="1">
        <f t="array" ref="Q648">MAX(IF((ProjectInfoTable[ProjectName]=ContinuousStatsTable[[#This Row],[ProjectName]]),(ProjectInfoTable[ProjectName]=ContinuousStatsTable[[#This Row],[ProjectName]])*ProjectInfoTable[ConfidenceInterval]))</f>
        <v>0.95</v>
      </c>
      <c r="R6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1.3334817194682118E-2</v>
      </c>
      <c r="S648" s="5" cm="1">
        <f t="array" ref="S648">MIN(IF((ContinuousStatsTable[GroupByKey]=ContinuousStatsTable[[#This Row],[GroupByKey]]),(ContinuousStatsTable[GroupByKey]=ContinuousStatsTable[[#This Row],[GroupByKey]])*ContinuousStatsTable[Average]))</f>
        <v>9.9137644846310199E-2</v>
      </c>
      <c r="T648" s="5" cm="1">
        <f t="array" ref="T648">MAX(IF((ContinuousStatsTable[GroupByKey]=ContinuousStatsTable[[#This Row],[GroupByKey]]),(ContinuousStatsTable[GroupByKey]=ContinuousStatsTable[[#This Row],[GroupByKey]])*ContinuousStatsTable[Average]))</f>
        <v>0.36895369110857401</v>
      </c>
      <c r="U648" s="5">
        <f>IF((ContinuousStatsTable[[#This Row],[RepsRequested]]&gt;1),ContinuousStatsTable[[#This Row],[HalfWidth]],ContinuousStatsTable[[#This Row],[BatchMeansHalfWidth]])</f>
        <v>1.3334817194682118E-2</v>
      </c>
    </row>
    <row r="649" spans="1:21" x14ac:dyDescent="0.25">
      <c r="A649" t="s">
        <v>68</v>
      </c>
      <c r="B649" t="s">
        <v>70</v>
      </c>
      <c r="C649">
        <v>50</v>
      </c>
      <c r="D649" t="s">
        <v>109</v>
      </c>
      <c r="E649" t="s">
        <v>104</v>
      </c>
      <c r="F649" t="s">
        <v>105</v>
      </c>
      <c r="G649">
        <v>0.76334922668785898</v>
      </c>
      <c r="H649">
        <v>2.7407457104130201E-2</v>
      </c>
      <c r="I649">
        <v>0</v>
      </c>
      <c r="J649">
        <v>1</v>
      </c>
      <c r="K649">
        <v>1</v>
      </c>
      <c r="L649">
        <v>0</v>
      </c>
      <c r="M649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49" s="5" cm="1">
        <f t="array" ref="N649">MAX(IF((ProjectInfoTable[ProjectName]=ContinuousStatsTable[[#This Row],[ProjectName]]),(ProjectInfoTable[ProjectName]=ContinuousStatsTable[[#This Row],[ProjectName]])*ProjectInfoTable[NumberOfReplications]))</f>
        <v>50</v>
      </c>
      <c r="O649" s="5" cm="1">
        <f t="array" ref="O649">IFERROR(AVERAGE(IF((ContinuousStatsTable[GroupByKey]=ContinuousStatsTable[[#This Row],[GroupByKey]]),(ContinuousStatsTable[GroupByKey]=ContinuousStatsTable[[#This Row],[GroupByKey]])*ContinuousStatsTable[Average])),0)</f>
        <v>0.77813255190936492</v>
      </c>
      <c r="P649" s="5" cm="1">
        <f t="array" ref="P649">IFERROR(_xlfn.STDEV.S(IF((ContinuousStatsTable[GroupByKey]=ContinuousStatsTable[[#This Row],[GroupByKey]]),(ContinuousStatsTable[GroupByKey]=ContinuousStatsTable[[#This Row],[GroupByKey]])*ContinuousStatsTable[Average])),0)</f>
        <v>1.5508647484202203E-2</v>
      </c>
      <c r="Q649" s="5" cm="1">
        <f t="array" ref="Q649">MAX(IF((ProjectInfoTable[ProjectName]=ContinuousStatsTable[[#This Row],[ProjectName]]),(ProjectInfoTable[ProjectName]=ContinuousStatsTable[[#This Row],[ProjectName]])*ProjectInfoTable[ConfidenceInterval]))</f>
        <v>0.95</v>
      </c>
      <c r="R6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4.4075088480020263E-3</v>
      </c>
      <c r="S649" s="5" cm="1">
        <f t="array" ref="S649">MIN(IF((ContinuousStatsTable[GroupByKey]=ContinuousStatsTable[[#This Row],[GroupByKey]]),(ContinuousStatsTable[GroupByKey]=ContinuousStatsTable[[#This Row],[GroupByKey]])*ContinuousStatsTable[Average]))</f>
        <v>0.75076558501961799</v>
      </c>
      <c r="T649" s="5" cm="1">
        <f t="array" ref="T649">MAX(IF((ContinuousStatsTable[GroupByKey]=ContinuousStatsTable[[#This Row],[GroupByKey]]),(ContinuousStatsTable[GroupByKey]=ContinuousStatsTable[[#This Row],[GroupByKey]])*ContinuousStatsTable[Average]))</f>
        <v>0.80927528725051701</v>
      </c>
      <c r="U649" s="5">
        <f>IF((ContinuousStatsTable[[#This Row],[RepsRequested]]&gt;1),ContinuousStatsTable[[#This Row],[HalfWidth]],ContinuousStatsTable[[#This Row],[BatchMeansHalfWidth]])</f>
        <v>4.4075088480020263E-3</v>
      </c>
    </row>
    <row r="650" spans="1:21" x14ac:dyDescent="0.25">
      <c r="A650" t="s">
        <v>68</v>
      </c>
      <c r="B650" t="s">
        <v>70</v>
      </c>
      <c r="C650">
        <v>50</v>
      </c>
      <c r="D650" t="s">
        <v>109</v>
      </c>
      <c r="E650" t="s">
        <v>106</v>
      </c>
      <c r="F650" t="s">
        <v>105</v>
      </c>
      <c r="G650">
        <v>1.52669845337572</v>
      </c>
      <c r="H650">
        <v>5.4814914208260401E-2</v>
      </c>
      <c r="I650">
        <v>0</v>
      </c>
      <c r="J650">
        <v>2</v>
      </c>
      <c r="K650">
        <v>2</v>
      </c>
      <c r="L650">
        <v>0</v>
      </c>
      <c r="M650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50" s="5" cm="1">
        <f t="array" ref="N650">MAX(IF((ProjectInfoTable[ProjectName]=ContinuousStatsTable[[#This Row],[ProjectName]]),(ProjectInfoTable[ProjectName]=ContinuousStatsTable[[#This Row],[ProjectName]])*ProjectInfoTable[NumberOfReplications]))</f>
        <v>50</v>
      </c>
      <c r="O650" s="5" cm="1">
        <f t="array" ref="O650">IFERROR(AVERAGE(IF((ContinuousStatsTable[GroupByKey]=ContinuousStatsTable[[#This Row],[GroupByKey]]),(ContinuousStatsTable[GroupByKey]=ContinuousStatsTable[[#This Row],[GroupByKey]])*ContinuousStatsTable[Average])),0)</f>
        <v>1.5562651038187301</v>
      </c>
      <c r="P650" s="5" cm="1">
        <f t="array" ref="P650">IFERROR(_xlfn.STDEV.S(IF((ContinuousStatsTable[GroupByKey]=ContinuousStatsTable[[#This Row],[GroupByKey]]),(ContinuousStatsTable[GroupByKey]=ContinuousStatsTable[[#This Row],[GroupByKey]])*ContinuousStatsTable[Average])),0)</f>
        <v>3.1017294968404333E-2</v>
      </c>
      <c r="Q650" s="5" cm="1">
        <f t="array" ref="Q650">MAX(IF((ProjectInfoTable[ProjectName]=ContinuousStatsTable[[#This Row],[ProjectName]]),(ProjectInfoTable[ProjectName]=ContinuousStatsTable[[#This Row],[ProjectName]])*ProjectInfoTable[ConfidenceInterval]))</f>
        <v>0.95</v>
      </c>
      <c r="R6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8.8150176960040336E-3</v>
      </c>
      <c r="S650" s="5" cm="1">
        <f t="array" ref="S650">MIN(IF((ContinuousStatsTable[GroupByKey]=ContinuousStatsTable[[#This Row],[GroupByKey]]),(ContinuousStatsTable[GroupByKey]=ContinuousStatsTable[[#This Row],[GroupByKey]])*ContinuousStatsTable[Average]))</f>
        <v>1.50153117003924</v>
      </c>
      <c r="T650" s="5" cm="1">
        <f t="array" ref="T650">MAX(IF((ContinuousStatsTable[GroupByKey]=ContinuousStatsTable[[#This Row],[GroupByKey]]),(ContinuousStatsTable[GroupByKey]=ContinuousStatsTable[[#This Row],[GroupByKey]])*ContinuousStatsTable[Average]))</f>
        <v>1.61855057450103</v>
      </c>
      <c r="U650" s="5">
        <f>IF((ContinuousStatsTable[[#This Row],[RepsRequested]]&gt;1),ContinuousStatsTable[[#This Row],[HalfWidth]],ContinuousStatsTable[[#This Row],[BatchMeansHalfWidth]])</f>
        <v>8.8150176960040336E-3</v>
      </c>
    </row>
    <row r="651" spans="1:21" x14ac:dyDescent="0.25">
      <c r="A651" t="s">
        <v>68</v>
      </c>
      <c r="B651" t="s">
        <v>70</v>
      </c>
      <c r="C651">
        <v>50</v>
      </c>
      <c r="D651" t="s">
        <v>109</v>
      </c>
      <c r="E651" t="s">
        <v>107</v>
      </c>
      <c r="F651" t="s">
        <v>105</v>
      </c>
      <c r="G651">
        <v>2</v>
      </c>
      <c r="H651">
        <v>2E+20</v>
      </c>
      <c r="I651">
        <v>2</v>
      </c>
      <c r="J651">
        <v>2</v>
      </c>
      <c r="K651">
        <v>2</v>
      </c>
      <c r="L651">
        <v>0</v>
      </c>
      <c r="M651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51" s="5" cm="1">
        <f t="array" ref="N651">MAX(IF((ProjectInfoTable[ProjectName]=ContinuousStatsTable[[#This Row],[ProjectName]]),(ProjectInfoTable[ProjectName]=ContinuousStatsTable[[#This Row],[ProjectName]])*ProjectInfoTable[NumberOfReplications]))</f>
        <v>50</v>
      </c>
      <c r="O651" s="5" cm="1">
        <f t="array" ref="O651">IFERROR(AVERAGE(IF((ContinuousStatsTable[GroupByKey]=ContinuousStatsTable[[#This Row],[GroupByKey]]),(ContinuousStatsTable[GroupByKey]=ContinuousStatsTable[[#This Row],[GroupByKey]])*ContinuousStatsTable[Average])),0)</f>
        <v>2</v>
      </c>
      <c r="P651" s="5" cm="1">
        <f t="array" ref="P651">IFERROR(_xlfn.STDEV.S(IF((ContinuousStatsTable[GroupByKey]=ContinuousStatsTable[[#This Row],[GroupByKey]]),(ContinuousStatsTable[GroupByKey]=ContinuousStatsTable[[#This Row],[GroupByKey]])*ContinuousStatsTable[Average])),0)</f>
        <v>0</v>
      </c>
      <c r="Q651" s="5" cm="1">
        <f t="array" ref="Q651">MAX(IF((ProjectInfoTable[ProjectName]=ContinuousStatsTable[[#This Row],[ProjectName]]),(ProjectInfoTable[ProjectName]=ContinuousStatsTable[[#This Row],[ProjectName]])*ProjectInfoTable[ConfidenceInterval]))</f>
        <v>0.95</v>
      </c>
      <c r="R6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1" s="5" cm="1">
        <f t="array" ref="S651">MIN(IF((ContinuousStatsTable[GroupByKey]=ContinuousStatsTable[[#This Row],[GroupByKey]]),(ContinuousStatsTable[GroupByKey]=ContinuousStatsTable[[#This Row],[GroupByKey]])*ContinuousStatsTable[Average]))</f>
        <v>2</v>
      </c>
      <c r="T651" s="5" cm="1">
        <f t="array" ref="T651">MAX(IF((ContinuousStatsTable[GroupByKey]=ContinuousStatsTable[[#This Row],[GroupByKey]]),(ContinuousStatsTable[GroupByKey]=ContinuousStatsTable[[#This Row],[GroupByKey]])*ContinuousStatsTable[Average]))</f>
        <v>2</v>
      </c>
      <c r="U651" s="5">
        <f>IF((ContinuousStatsTable[[#This Row],[RepsRequested]]&gt;1),ContinuousStatsTable[[#This Row],[HalfWidth]],ContinuousStatsTable[[#This Row],[BatchMeansHalfWidth]])</f>
        <v>0</v>
      </c>
    </row>
  </sheetData>
  <phoneticPr fontId="2" type="noConversion"/>
  <conditionalFormatting sqref="H2:H651">
    <cfRule type="expression" dxfId="11" priority="9">
      <formula>H2=200000000000000000000</formula>
    </cfRule>
  </conditionalFormatting>
  <conditionalFormatting sqref="H2:H651">
    <cfRule type="expression" dxfId="10" priority="7">
      <formula>H2=300000000000000000000</formula>
    </cfRule>
  </conditionalFormatting>
  <conditionalFormatting sqref="M2:U651">
    <cfRule type="expression" dxfId="9" priority="5">
      <formula>MOD(ROW(),2)=0</formula>
    </cfRule>
  </conditionalFormatting>
  <conditionalFormatting sqref="U2:U651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651 U2:U651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2651"/>
  <sheetViews>
    <sheetView workbookViewId="0">
      <selection activeCell="A2" sqref="A2:H31"/>
    </sheetView>
  </sheetViews>
  <sheetFormatPr defaultRowHeight="15" x14ac:dyDescent="0.25"/>
  <cols>
    <col min="1" max="1" width="23" bestFit="1" customWidth="1"/>
    <col min="2" max="2" width="22.28515625" bestFit="1" customWidth="1"/>
    <col min="3" max="3" width="13.28515625" bestFit="1" customWidth="1"/>
    <col min="4" max="4" width="48.425781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81.140625" bestFit="1" customWidth="1"/>
    <col min="10" max="10" width="17.28515625" bestFit="1" customWidth="1"/>
    <col min="11" max="11" width="12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68</v>
      </c>
      <c r="B2" t="s">
        <v>70</v>
      </c>
      <c r="C2">
        <v>1</v>
      </c>
      <c r="D2" t="s">
        <v>110</v>
      </c>
      <c r="E2" t="s">
        <v>111</v>
      </c>
      <c r="F2" t="s">
        <v>73</v>
      </c>
      <c r="G2">
        <v>2.0439687891028</v>
      </c>
      <c r="H2">
        <v>0</v>
      </c>
      <c r="I2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" cm="1">
        <f t="array" ref="J2">MAX(IF((ProjectInfoTable[ProjectName]=OutputTable[[#This Row],[ProjectName]]),(ProjectInfoTable[ProjectName]=OutputTable[[#This Row],[ProjectName]])*ProjectInfoTable[NumberOfReplications]))</f>
        <v>50</v>
      </c>
      <c r="K2" cm="1">
        <f t="array" ref="K2">IFERROR(AVERAGE(IF((OutputTable[GroupByKey]=OutputTable[[#This Row],[GroupByKey]]),(OutputTable[GroupByKey]=OutputTable[[#This Row],[GroupByKey]])*OutputTable[RecordedValue])),0)</f>
        <v>1.9749714551650996</v>
      </c>
      <c r="L2" cm="1">
        <f t="array" ref="L2">IFERROR(_xlfn.STDEV.S(IF((OutputTable[GroupByKey]=OutputTable[[#This Row],[GroupByKey]]),(OutputTable[GroupByKey]=OutputTable[[#This Row],[GroupByKey]])*OutputTable[RecordedValue])),0)</f>
        <v>0.45746437878232693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" cm="1">
        <f t="array" ref="O2">MIN(IF((OutputTable[GroupByKey]=OutputTable[[#This Row],[GroupByKey]]),(OutputTable[GroupByKey]=OutputTable[[#This Row],[GroupByKey]])*OutputTable[RecordedValue]))</f>
        <v>1.0281254127300199</v>
      </c>
      <c r="P2" cm="1">
        <f t="array" ref="P2">MAX(IF((OutputTable[GroupByKey]=OutputTable[[#This Row],[GroupByKey]]),(OutputTable[GroupByKey]=OutputTable[[#This Row],[GroupByKey]])*OutputTable[RecordedValue]))</f>
        <v>3.1673122909872098</v>
      </c>
    </row>
    <row r="3" spans="1:16" x14ac:dyDescent="0.25">
      <c r="A3" t="s">
        <v>68</v>
      </c>
      <c r="B3" t="s">
        <v>70</v>
      </c>
      <c r="C3">
        <v>1</v>
      </c>
      <c r="D3" t="s">
        <v>112</v>
      </c>
      <c r="E3" t="s">
        <v>113</v>
      </c>
      <c r="F3" t="s">
        <v>73</v>
      </c>
      <c r="G3">
        <v>122.63812734616801</v>
      </c>
      <c r="H3">
        <v>0</v>
      </c>
      <c r="I3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3" cm="1">
        <f t="array" ref="J3">MAX(IF((ProjectInfoTable[ProjectName]=OutputTable[[#This Row],[ProjectName]]),(ProjectInfoTable[ProjectName]=OutputTable[[#This Row],[ProjectName]])*ProjectInfoTable[NumberOfReplications]))</f>
        <v>50</v>
      </c>
      <c r="K3" cm="1">
        <f t="array" ref="K3">IFERROR(AVERAGE(IF((OutputTable[GroupByKey]=OutputTable[[#This Row],[GroupByKey]]),(OutputTable[GroupByKey]=OutputTable[[#This Row],[GroupByKey]])*OutputTable[RecordedValue])),0)</f>
        <v>118.49828730990606</v>
      </c>
      <c r="L3" cm="1">
        <f t="array" ref="L3">IFERROR(_xlfn.STDEV.S(IF((OutputTable[GroupByKey]=OutputTable[[#This Row],[GroupByKey]]),(OutputTable[GroupByKey]=OutputTable[[#This Row],[GroupByKey]])*OutputTable[RecordedValue])),0)</f>
        <v>27.447862726939679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3" cm="1">
        <f t="array" ref="O3">MIN(IF((OutputTable[GroupByKey]=OutputTable[[#This Row],[GroupByKey]]),(OutputTable[GroupByKey]=OutputTable[[#This Row],[GroupByKey]])*OutputTable[RecordedValue]))</f>
        <v>61.6875247638012</v>
      </c>
      <c r="P3" cm="1">
        <f t="array" ref="P3">MAX(IF((OutputTable[GroupByKey]=OutputTable[[#This Row],[GroupByKey]]),(OutputTable[GroupByKey]=OutputTable[[#This Row],[GroupByKey]])*OutputTable[RecordedValue]))</f>
        <v>190.038737459233</v>
      </c>
    </row>
    <row r="4" spans="1:16" x14ac:dyDescent="0.25">
      <c r="A4" t="s">
        <v>68</v>
      </c>
      <c r="B4" t="s">
        <v>70</v>
      </c>
      <c r="C4">
        <v>1</v>
      </c>
      <c r="D4" t="s">
        <v>114</v>
      </c>
      <c r="E4" t="s">
        <v>115</v>
      </c>
      <c r="F4" t="s">
        <v>73</v>
      </c>
      <c r="G4">
        <v>0</v>
      </c>
      <c r="H4">
        <v>0</v>
      </c>
      <c r="I4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4" cm="1">
        <f t="array" ref="J4">MAX(IF((ProjectInfoTable[ProjectName]=OutputTable[[#This Row],[ProjectName]]),(ProjectInfoTable[ProjectName]=OutputTable[[#This Row],[ProjectName]])*ProjectInfoTable[NumberOfReplications]))</f>
        <v>50</v>
      </c>
      <c r="K4" cm="1">
        <f t="array" ref="K4">IFERROR(AVERAGE(IF((OutputTable[GroupByKey]=OutputTable[[#This Row],[GroupByKey]]),(OutputTable[GroupByKey]=OutputTable[[#This Row],[GroupByKey]])*OutputTable[RecordedValue])),0)</f>
        <v>0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" cm="1">
        <f t="array" ref="O4">MIN(IF((OutputTable[GroupByKey]=OutputTable[[#This Row],[GroupByKey]]),(OutputTable[GroupByKey]=OutputTable[[#This Row],[GroupByKey]])*OutputTable[RecordedValue]))</f>
        <v>0</v>
      </c>
      <c r="P4" cm="1">
        <f t="array" ref="P4">MAX(IF((OutputTable[GroupByKey]=OutputTable[[#This Row],[GroupByKey]]),(OutputTable[GroupByKey]=OutputTable[[#This Row],[GroupByKey]])*OutputTable[RecordedValue]))</f>
        <v>0</v>
      </c>
    </row>
    <row r="5" spans="1:16" x14ac:dyDescent="0.25">
      <c r="A5" t="s">
        <v>68</v>
      </c>
      <c r="B5" t="s">
        <v>70</v>
      </c>
      <c r="C5">
        <v>1</v>
      </c>
      <c r="D5" t="s">
        <v>116</v>
      </c>
      <c r="E5" t="s">
        <v>117</v>
      </c>
      <c r="F5" t="s">
        <v>73</v>
      </c>
      <c r="G5">
        <v>5.5116975171374598</v>
      </c>
      <c r="H5">
        <v>0</v>
      </c>
      <c r="I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5" cm="1">
        <f t="array" ref="J5">MAX(IF((ProjectInfoTable[ProjectName]=OutputTable[[#This Row],[ProjectName]]),(ProjectInfoTable[ProjectName]=OutputTable[[#This Row],[ProjectName]])*ProjectInfoTable[NumberOfReplications]))</f>
        <v>50</v>
      </c>
      <c r="K5" cm="1">
        <f t="array" ref="K5">IFERROR(AVERAGE(IF((OutputTable[GroupByKey]=OutputTable[[#This Row],[GroupByKey]]),(OutputTable[GroupByKey]=OutputTable[[#This Row],[GroupByKey]])*OutputTable[RecordedValue])),0)</f>
        <v>5.4408066100724897</v>
      </c>
      <c r="L5" cm="1">
        <f t="array" ref="L5">IFERROR(_xlfn.STDEV.S(IF((OutputTable[GroupByKey]=OutputTable[[#This Row],[GroupByKey]]),(OutputTable[GroupByKey]=OutputTable[[#This Row],[GroupByKey]])*OutputTable[RecordedValue])),0)</f>
        <v>3.1898976373285977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5" cm="1">
        <f t="array" ref="O5">MIN(IF((OutputTable[GroupByKey]=OutputTable[[#This Row],[GroupByKey]]),(OutputTable[GroupByKey]=OutputTable[[#This Row],[GroupByKey]])*OutputTable[RecordedValue]))</f>
        <v>0.10442984261027299</v>
      </c>
      <c r="P5" cm="1">
        <f t="array" ref="P5">MAX(IF((OutputTable[GroupByKey]=OutputTable[[#This Row],[GroupByKey]]),(OutputTable[GroupByKey]=OutputTable[[#This Row],[GroupByKey]])*OutputTable[RecordedValue]))</f>
        <v>13.981021636077701</v>
      </c>
    </row>
    <row r="6" spans="1:16" x14ac:dyDescent="0.25">
      <c r="A6" t="s">
        <v>68</v>
      </c>
      <c r="B6" t="s">
        <v>70</v>
      </c>
      <c r="C6">
        <v>1</v>
      </c>
      <c r="D6" t="s">
        <v>118</v>
      </c>
      <c r="E6" t="s">
        <v>119</v>
      </c>
      <c r="F6" t="s">
        <v>73</v>
      </c>
      <c r="G6">
        <v>20</v>
      </c>
      <c r="H6">
        <v>0</v>
      </c>
      <c r="I6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6" cm="1">
        <f t="array" ref="J6">MAX(IF((ProjectInfoTable[ProjectName]=OutputTable[[#This Row],[ProjectName]]),(ProjectInfoTable[ProjectName]=OutputTable[[#This Row],[ProjectName]])*ProjectInfoTable[NumberOfReplications]))</f>
        <v>50</v>
      </c>
      <c r="K6" cm="1">
        <f t="array" ref="K6">IFERROR(AVERAGE(IF((OutputTable[GroupByKey]=OutputTable[[#This Row],[GroupByKey]]),(OutputTable[GroupByKey]=OutputTable[[#This Row],[GroupByKey]])*OutputTable[RecordedValue])),0)</f>
        <v>20.28</v>
      </c>
      <c r="L6" cm="1">
        <f t="array" ref="L6">IFERROR(_xlfn.STDEV.S(IF((OutputTable[GroupByKey]=OutputTable[[#This Row],[GroupByKey]]),(OutputTable[GroupByKey]=OutputTable[[#This Row],[GroupByKey]])*OutputTable[RecordedValue])),0)</f>
        <v>4.3191079955878688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6" cm="1">
        <f t="array" ref="O6">MIN(IF((OutputTable[GroupByKey]=OutputTable[[#This Row],[GroupByKey]]),(OutputTable[GroupByKey]=OutputTable[[#This Row],[GroupByKey]])*OutputTable[RecordedValue]))</f>
        <v>11</v>
      </c>
      <c r="P6" cm="1">
        <f t="array" ref="P6">MAX(IF((OutputTable[GroupByKey]=OutputTable[[#This Row],[GroupByKey]]),(OutputTable[GroupByKey]=OutputTable[[#This Row],[GroupByKey]])*OutputTable[RecordedValue]))</f>
        <v>31</v>
      </c>
    </row>
    <row r="7" spans="1:16" x14ac:dyDescent="0.25">
      <c r="A7" t="s">
        <v>68</v>
      </c>
      <c r="B7" t="s">
        <v>70</v>
      </c>
      <c r="C7">
        <v>1</v>
      </c>
      <c r="D7" t="s">
        <v>120</v>
      </c>
      <c r="E7" t="s">
        <v>121</v>
      </c>
      <c r="F7" t="s">
        <v>73</v>
      </c>
      <c r="G7">
        <v>20</v>
      </c>
      <c r="H7">
        <v>0</v>
      </c>
      <c r="I7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7" cm="1">
        <f t="array" ref="J7">MAX(IF((ProjectInfoTable[ProjectName]=OutputTable[[#This Row],[ProjectName]]),(ProjectInfoTable[ProjectName]=OutputTable[[#This Row],[ProjectName]])*ProjectInfoTable[NumberOfReplications]))</f>
        <v>50</v>
      </c>
      <c r="K7" cm="1">
        <f t="array" ref="K7">IFERROR(AVERAGE(IF((OutputTable[GroupByKey]=OutputTable[[#This Row],[GroupByKey]]),(OutputTable[GroupByKey]=OutputTable[[#This Row],[GroupByKey]])*OutputTable[RecordedValue])),0)</f>
        <v>20.14</v>
      </c>
      <c r="L7" cm="1">
        <f t="array" ref="L7">IFERROR(_xlfn.STDEV.S(IF((OutputTable[GroupByKey]=OutputTable[[#This Row],[GroupByKey]]),(OutputTable[GroupByKey]=OutputTable[[#This Row],[GroupByKey]])*OutputTable[RecordedValue])),0)</f>
        <v>4.309505393278199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7" cm="1">
        <f t="array" ref="O7">MIN(IF((OutputTable[GroupByKey]=OutputTable[[#This Row],[GroupByKey]]),(OutputTable[GroupByKey]=OutputTable[[#This Row],[GroupByKey]])*OutputTable[RecordedValue]))</f>
        <v>10</v>
      </c>
      <c r="P7" cm="1">
        <f t="array" ref="P7">MAX(IF((OutputTable[GroupByKey]=OutputTable[[#This Row],[GroupByKey]]),(OutputTable[GroupByKey]=OutputTable[[#This Row],[GroupByKey]])*OutputTable[RecordedValue]))</f>
        <v>31</v>
      </c>
    </row>
    <row r="8" spans="1:16" x14ac:dyDescent="0.25">
      <c r="A8" t="s">
        <v>68</v>
      </c>
      <c r="B8" t="s">
        <v>70</v>
      </c>
      <c r="C8">
        <v>1</v>
      </c>
      <c r="D8" t="s">
        <v>122</v>
      </c>
      <c r="E8" t="s">
        <v>123</v>
      </c>
      <c r="F8" t="s">
        <v>73</v>
      </c>
      <c r="G8">
        <v>2.0439687891028</v>
      </c>
      <c r="H8">
        <v>0</v>
      </c>
      <c r="I8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8" cm="1">
        <f t="array" ref="J8">MAX(IF((ProjectInfoTable[ProjectName]=OutputTable[[#This Row],[ProjectName]]),(ProjectInfoTable[ProjectName]=OutputTable[[#This Row],[ProjectName]])*ProjectInfoTable[NumberOfReplications]))</f>
        <v>50</v>
      </c>
      <c r="K8" cm="1">
        <f t="array" ref="K8">IFERROR(AVERAGE(IF((OutputTable[GroupByKey]=OutputTable[[#This Row],[GroupByKey]]),(OutputTable[GroupByKey]=OutputTable[[#This Row],[GroupByKey]])*OutputTable[RecordedValue])),0)</f>
        <v>1.9749714551650996</v>
      </c>
      <c r="L8" cm="1">
        <f t="array" ref="L8">IFERROR(_xlfn.STDEV.S(IF((OutputTable[GroupByKey]=OutputTable[[#This Row],[GroupByKey]]),(OutputTable[GroupByKey]=OutputTable[[#This Row],[GroupByKey]])*OutputTable[RecordedValue])),0)</f>
        <v>0.45746437878232693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8" cm="1">
        <f t="array" ref="O8">MIN(IF((OutputTable[GroupByKey]=OutputTable[[#This Row],[GroupByKey]]),(OutputTable[GroupByKey]=OutputTable[[#This Row],[GroupByKey]])*OutputTable[RecordedValue]))</f>
        <v>1.0281254127300199</v>
      </c>
      <c r="P8" cm="1">
        <f t="array" ref="P8">MAX(IF((OutputTable[GroupByKey]=OutputTable[[#This Row],[GroupByKey]]),(OutputTable[GroupByKey]=OutputTable[[#This Row],[GroupByKey]])*OutputTable[RecordedValue]))</f>
        <v>3.1673122909872098</v>
      </c>
    </row>
    <row r="9" spans="1:16" x14ac:dyDescent="0.25">
      <c r="A9" t="s">
        <v>68</v>
      </c>
      <c r="B9" t="s">
        <v>70</v>
      </c>
      <c r="C9">
        <v>1</v>
      </c>
      <c r="D9" t="s">
        <v>124</v>
      </c>
      <c r="E9" t="s">
        <v>125</v>
      </c>
      <c r="F9" t="s">
        <v>73</v>
      </c>
      <c r="G9">
        <v>128.14982486330601</v>
      </c>
      <c r="H9">
        <v>0</v>
      </c>
      <c r="I9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9" cm="1">
        <f t="array" ref="J9">MAX(IF((ProjectInfoTable[ProjectName]=OutputTable[[#This Row],[ProjectName]]),(ProjectInfoTable[ProjectName]=OutputTable[[#This Row],[ProjectName]])*ProjectInfoTable[NumberOfReplications]))</f>
        <v>50</v>
      </c>
      <c r="K9" cm="1">
        <f t="array" ref="K9">IFERROR(AVERAGE(IF((OutputTable[GroupByKey]=OutputTable[[#This Row],[GroupByKey]]),(OutputTable[GroupByKey]=OutputTable[[#This Row],[GroupByKey]])*OutputTable[RecordedValue])),0)</f>
        <v>123.93909391997848</v>
      </c>
      <c r="L9" cm="1">
        <f t="array" ref="L9">IFERROR(_xlfn.STDEV.S(IF((OutputTable[GroupByKey]=OutputTable[[#This Row],[GroupByKey]]),(OutputTable[GroupByKey]=OutputTable[[#This Row],[GroupByKey]])*OutputTable[RecordedValue])),0)</f>
        <v>29.164347943585724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9" cm="1">
        <f t="array" ref="O9">MIN(IF((OutputTable[GroupByKey]=OutputTable[[#This Row],[GroupByKey]]),(OutputTable[GroupByKey]=OutputTable[[#This Row],[GroupByKey]])*OutputTable[RecordedValue]))</f>
        <v>61.791954606411501</v>
      </c>
      <c r="P9" cm="1">
        <f t="array" ref="P9">MAX(IF((OutputTable[GroupByKey]=OutputTable[[#This Row],[GroupByKey]]),(OutputTable[GroupByKey]=OutputTable[[#This Row],[GroupByKey]])*OutputTable[RecordedValue]))</f>
        <v>204.019759095311</v>
      </c>
    </row>
    <row r="10" spans="1:16" x14ac:dyDescent="0.25">
      <c r="A10" t="s">
        <v>68</v>
      </c>
      <c r="B10" t="s">
        <v>70</v>
      </c>
      <c r="C10">
        <v>1</v>
      </c>
      <c r="D10" t="s">
        <v>126</v>
      </c>
      <c r="E10" t="s">
        <v>86</v>
      </c>
      <c r="F10" t="s">
        <v>127</v>
      </c>
      <c r="G10">
        <v>0</v>
      </c>
      <c r="H10">
        <v>0</v>
      </c>
      <c r="I10" t="str">
        <f>OutputTable[[#This Row],[ProjectName]]&amp;OutputTable[[#This Row],[Name]]&amp;OutputTable[[#This Row],[Type]]&amp;OutputTable[[#This Row],[Source]]</f>
        <v>Airport Security AnalysisAll Entities.NVACostNVA CostSystem</v>
      </c>
      <c r="J10" cm="1">
        <f t="array" ref="J10">MAX(IF((ProjectInfoTable[ProjectName]=OutputTable[[#This Row],[ProjectName]]),(ProjectInfoTable[ProjectName]=OutputTable[[#This Row],[ProjectName]])*ProjectInfoTable[NumberOfReplications]))</f>
        <v>50</v>
      </c>
      <c r="K10" cm="1">
        <f t="array" ref="K10">IFERROR(AVERAGE(IF((OutputTable[GroupByKey]=OutputTable[[#This Row],[GroupByKey]]),(OutputTable[GroupByKey]=OutputTable[[#This Row],[GroupByKey]])*OutputTable[RecordedValue])),0)</f>
        <v>0</v>
      </c>
      <c r="L10" cm="1">
        <f t="array" ref="L10">IFERROR(_xlfn.STDEV.S(IF((OutputTable[GroupByKey]=OutputTable[[#This Row],[GroupByKey]]),(OutputTable[GroupByKey]=OutputTable[[#This Row],[GroupByKey]])*OutputTable[RecordedValue])),0)</f>
        <v>0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" cm="1">
        <f t="array" ref="O10">MIN(IF((OutputTable[GroupByKey]=OutputTable[[#This Row],[GroupByKey]]),(OutputTable[GroupByKey]=OutputTable[[#This Row],[GroupByKey]])*OutputTable[RecordedValue]))</f>
        <v>0</v>
      </c>
      <c r="P10" cm="1">
        <f t="array" ref="P10">MAX(IF((OutputTable[GroupByKey]=OutputTable[[#This Row],[GroupByKey]]),(OutputTable[GroupByKey]=OutputTable[[#This Row],[GroupByKey]])*OutputTable[RecordedValue]))</f>
        <v>0</v>
      </c>
    </row>
    <row r="11" spans="1:16" x14ac:dyDescent="0.25">
      <c r="A11" t="s">
        <v>68</v>
      </c>
      <c r="B11" t="s">
        <v>70</v>
      </c>
      <c r="C11">
        <v>1</v>
      </c>
      <c r="D11" t="s">
        <v>128</v>
      </c>
      <c r="E11" t="s">
        <v>89</v>
      </c>
      <c r="F11" t="s">
        <v>127</v>
      </c>
      <c r="G11">
        <v>0</v>
      </c>
      <c r="H11">
        <v>0</v>
      </c>
      <c r="I11" t="str">
        <f>OutputTable[[#This Row],[ProjectName]]&amp;OutputTable[[#This Row],[Name]]&amp;OutputTable[[#This Row],[Type]]&amp;OutputTable[[#This Row],[Source]]</f>
        <v>Airport Security AnalysisAll Entities.OtherCostOther CostSystem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50</v>
      </c>
      <c r="K11" cm="1">
        <f t="array" ref="K11">IFERROR(AVERAGE(IF((OutputTable[GroupByKey]=OutputTable[[#This Row],[GroupByKey]]),(OutputTable[GroupByKey]=OutputTable[[#This Row],[GroupByKey]])*OutputTable[RecordedValue])),0)</f>
        <v>0</v>
      </c>
      <c r="L11" cm="1">
        <f t="array" ref="L11">IFERROR(_xlfn.STDEV.S(IF((OutputTable[GroupByKey]=OutputTable[[#This Row],[GroupByKey]]),(OutputTable[GroupByKey]=OutputTable[[#This Row],[GroupByKey]])*OutputTable[RecordedValue])),0)</f>
        <v>0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" cm="1">
        <f t="array" ref="O11">MIN(IF((OutputTable[GroupByKey]=OutputTable[[#This Row],[GroupByKey]]),(OutputTable[GroupByKey]=OutputTable[[#This Row],[GroupByKey]])*OutputTable[RecordedValue]))</f>
        <v>0</v>
      </c>
      <c r="P11" cm="1">
        <f t="array" ref="P11">MAX(IF((OutputTable[GroupByKey]=OutputTable[[#This Row],[GroupByKey]]),(OutputTable[GroupByKey]=OutputTable[[#This Row],[GroupByKey]])*OutputTable[RecordedValue]))</f>
        <v>0</v>
      </c>
    </row>
    <row r="12" spans="1:16" x14ac:dyDescent="0.25">
      <c r="A12" t="s">
        <v>68</v>
      </c>
      <c r="B12" t="s">
        <v>70</v>
      </c>
      <c r="C12">
        <v>1</v>
      </c>
      <c r="D12" t="s">
        <v>129</v>
      </c>
      <c r="E12" t="s">
        <v>91</v>
      </c>
      <c r="F12" t="s">
        <v>127</v>
      </c>
      <c r="G12">
        <v>48.191719331874602</v>
      </c>
      <c r="H12">
        <v>0</v>
      </c>
      <c r="I12" t="str">
        <f>OutputTable[[#This Row],[ProjectName]]&amp;OutputTable[[#This Row],[Name]]&amp;OutputTable[[#This Row],[Type]]&amp;OutputTable[[#This Row],[Source]]</f>
        <v>Airport Security AnalysisAll Entities.TotalCostTotal CostSystem</v>
      </c>
      <c r="J12" cm="1">
        <f t="array" ref="J12">MAX(IF((ProjectInfoTable[ProjectName]=OutputTable[[#This Row],[ProjectName]]),(ProjectInfoTable[ProjectName]=OutputTable[[#This Row],[ProjectName]])*ProjectInfoTable[NumberOfReplications]))</f>
        <v>50</v>
      </c>
      <c r="K12" cm="1">
        <f t="array" ref="K12">IFERROR(AVERAGE(IF((OutputTable[GroupByKey]=OutputTable[[#This Row],[GroupByKey]]),(OutputTable[GroupByKey]=OutputTable[[#This Row],[GroupByKey]])*OutputTable[RecordedValue])),0)</f>
        <v>48.448961029865458</v>
      </c>
      <c r="L12" cm="1">
        <f t="array" ref="L12">IFERROR(_xlfn.STDEV.S(IF((OutputTable[GroupByKey]=OutputTable[[#This Row],[GroupByKey]]),(OutputTable[GroupByKey]=OutputTable[[#This Row],[GroupByKey]])*OutputTable[RecordedValue])),0)</f>
        <v>0.864449879249923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2" cm="1">
        <f t="array" ref="O12">MIN(IF((OutputTable[GroupByKey]=OutputTable[[#This Row],[GroupByKey]]),(OutputTable[GroupByKey]=OutputTable[[#This Row],[GroupByKey]])*OutputTable[RecordedValue]))</f>
        <v>46.605834762066102</v>
      </c>
      <c r="P12" cm="1">
        <f t="array" ref="P12">MAX(IF((OutputTable[GroupByKey]=OutputTable[[#This Row],[GroupByKey]]),(OutputTable[GroupByKey]=OutputTable[[#This Row],[GroupByKey]])*OutputTable[RecordedValue]))</f>
        <v>50.321452117960597</v>
      </c>
    </row>
    <row r="13" spans="1:16" x14ac:dyDescent="0.25">
      <c r="A13" t="s">
        <v>68</v>
      </c>
      <c r="B13" t="s">
        <v>70</v>
      </c>
      <c r="C13">
        <v>1</v>
      </c>
      <c r="D13" t="s">
        <v>130</v>
      </c>
      <c r="E13" t="s">
        <v>131</v>
      </c>
      <c r="F13" t="s">
        <v>127</v>
      </c>
      <c r="G13">
        <v>0</v>
      </c>
      <c r="H13">
        <v>0</v>
      </c>
      <c r="I13" t="str">
        <f>OutputTable[[#This Row],[ProjectName]]&amp;OutputTable[[#This Row],[Name]]&amp;OutputTable[[#This Row],[Type]]&amp;OutputTable[[#This Row],[Source]]</f>
        <v>Airport Security AnalysisAll Entities.TranCostTran CostSystem</v>
      </c>
      <c r="J13" cm="1">
        <f t="array" ref="J13">MAX(IF((ProjectInfoTable[ProjectName]=OutputTable[[#This Row],[ProjectName]]),(ProjectInfoTable[ProjectName]=OutputTable[[#This Row],[ProjectName]])*ProjectInfoTable[NumberOfReplications]))</f>
        <v>50</v>
      </c>
      <c r="K13" cm="1">
        <f t="array" ref="K13">IFERROR(AVERAGE(IF((OutputTable[GroupByKey]=OutputTable[[#This Row],[GroupByKey]]),(OutputTable[GroupByKey]=OutputTable[[#This Row],[GroupByKey]])*OutputTable[RecordedValue])),0)</f>
        <v>0</v>
      </c>
      <c r="L13" cm="1">
        <f t="array" ref="L13">IFERROR(_xlfn.STDEV.S(IF((OutputTable[GroupByKey]=OutputTable[[#This Row],[GroupByKey]]),(OutputTable[GroupByKey]=OutputTable[[#This Row],[GroupByKey]])*OutputTable[RecordedValue])),0)</f>
        <v>0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" cm="1">
        <f t="array" ref="O13">MIN(IF((OutputTable[GroupByKey]=OutputTable[[#This Row],[GroupByKey]]),(OutputTable[GroupByKey]=OutputTable[[#This Row],[GroupByKey]])*OutputTable[RecordedValue]))</f>
        <v>0</v>
      </c>
      <c r="P13" cm="1">
        <f t="array" ref="P13">MAX(IF((OutputTable[GroupByKey]=OutputTable[[#This Row],[GroupByKey]]),(OutputTable[GroupByKey]=OutputTable[[#This Row],[GroupByKey]])*OutputTable[RecordedValue]))</f>
        <v>0</v>
      </c>
    </row>
    <row r="14" spans="1:16" x14ac:dyDescent="0.25">
      <c r="A14" t="s">
        <v>68</v>
      </c>
      <c r="B14" t="s">
        <v>70</v>
      </c>
      <c r="C14">
        <v>1</v>
      </c>
      <c r="D14" t="s">
        <v>132</v>
      </c>
      <c r="E14" t="s">
        <v>95</v>
      </c>
      <c r="F14" t="s">
        <v>127</v>
      </c>
      <c r="G14">
        <v>48.191719331874602</v>
      </c>
      <c r="H14">
        <v>0</v>
      </c>
      <c r="I14" t="str">
        <f>OutputTable[[#This Row],[ProjectName]]&amp;OutputTable[[#This Row],[Name]]&amp;OutputTable[[#This Row],[Type]]&amp;OutputTable[[#This Row],[Source]]</f>
        <v>Airport Security AnalysisAll Entities.VACostVA CostSystem</v>
      </c>
      <c r="J14" cm="1">
        <f t="array" ref="J14">MAX(IF((ProjectInfoTable[ProjectName]=OutputTable[[#This Row],[ProjectName]]),(ProjectInfoTable[ProjectName]=OutputTable[[#This Row],[ProjectName]])*ProjectInfoTable[NumberOfReplications]))</f>
        <v>50</v>
      </c>
      <c r="K14" cm="1">
        <f t="array" ref="K14">IFERROR(AVERAGE(IF((OutputTable[GroupByKey]=OutputTable[[#This Row],[GroupByKey]]),(OutputTable[GroupByKey]=OutputTable[[#This Row],[GroupByKey]])*OutputTable[RecordedValue])),0)</f>
        <v>48.448961029865458</v>
      </c>
      <c r="L14" cm="1">
        <f t="array" ref="L14">IFERROR(_xlfn.STDEV.S(IF((OutputTable[GroupByKey]=OutputTable[[#This Row],[GroupByKey]]),(OutputTable[GroupByKey]=OutputTable[[#This Row],[GroupByKey]])*OutputTable[RecordedValue])),0)</f>
        <v>0.864449879249923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4" cm="1">
        <f t="array" ref="O14">MIN(IF((OutputTable[GroupByKey]=OutputTable[[#This Row],[GroupByKey]]),(OutputTable[GroupByKey]=OutputTable[[#This Row],[GroupByKey]])*OutputTable[RecordedValue]))</f>
        <v>46.605834762066102</v>
      </c>
      <c r="P14" cm="1">
        <f t="array" ref="P14">MAX(IF((OutputTable[GroupByKey]=OutputTable[[#This Row],[GroupByKey]]),(OutputTable[GroupByKey]=OutputTable[[#This Row],[GroupByKey]])*OutputTable[RecordedValue]))</f>
        <v>50.321452117960597</v>
      </c>
    </row>
    <row r="15" spans="1:16" x14ac:dyDescent="0.25">
      <c r="A15" t="s">
        <v>68</v>
      </c>
      <c r="B15" t="s">
        <v>70</v>
      </c>
      <c r="C15">
        <v>1</v>
      </c>
      <c r="D15" t="s">
        <v>133</v>
      </c>
      <c r="E15" t="s">
        <v>97</v>
      </c>
      <c r="F15" t="s">
        <v>127</v>
      </c>
      <c r="G15">
        <v>0</v>
      </c>
      <c r="H15">
        <v>0</v>
      </c>
      <c r="I15" t="str">
        <f>OutputTable[[#This Row],[ProjectName]]&amp;OutputTable[[#This Row],[Name]]&amp;OutputTable[[#This Row],[Type]]&amp;OutputTable[[#This Row],[Source]]</f>
        <v>Airport Security AnalysisAll Entities.WaitCostWait CostSystem</v>
      </c>
      <c r="J15" cm="1">
        <f t="array" ref="J15">MAX(IF((ProjectInfoTable[ProjectName]=OutputTable[[#This Row],[ProjectName]]),(ProjectInfoTable[ProjectName]=OutputTable[[#This Row],[ProjectName]])*ProjectInfoTable[NumberOfReplications]))</f>
        <v>50</v>
      </c>
      <c r="K15" cm="1">
        <f t="array" ref="K15">IFERROR(AVERAGE(IF((OutputTable[GroupByKey]=OutputTable[[#This Row],[GroupByKey]]),(OutputTable[GroupByKey]=OutputTable[[#This Row],[GroupByKey]])*OutputTable[RecordedValue])),0)</f>
        <v>0</v>
      </c>
      <c r="L15" cm="1">
        <f t="array" ref="L15">IFERROR(_xlfn.STDEV.S(IF((OutputTable[GroupByKey]=OutputTable[[#This Row],[GroupByKey]]),(OutputTable[GroupByKey]=OutputTable[[#This Row],[GroupByKey]])*OutputTable[RecordedValue])),0)</f>
        <v>0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" cm="1">
        <f t="array" ref="O15">MIN(IF((OutputTable[GroupByKey]=OutputTable[[#This Row],[GroupByKey]]),(OutputTable[GroupByKey]=OutputTable[[#This Row],[GroupByKey]])*OutputTable[RecordedValue]))</f>
        <v>0</v>
      </c>
      <c r="P15" cm="1">
        <f t="array" ref="P15">MAX(IF((OutputTable[GroupByKey]=OutputTable[[#This Row],[GroupByKey]]),(OutputTable[GroupByKey]=OutputTable[[#This Row],[GroupByKey]])*OutputTable[RecordedValue]))</f>
        <v>0</v>
      </c>
    </row>
    <row r="16" spans="1:16" x14ac:dyDescent="0.25">
      <c r="A16" t="s">
        <v>68</v>
      </c>
      <c r="B16" t="s">
        <v>70</v>
      </c>
      <c r="C16">
        <v>1</v>
      </c>
      <c r="D16" t="s">
        <v>134</v>
      </c>
      <c r="E16" t="s">
        <v>135</v>
      </c>
      <c r="F16" t="s">
        <v>127</v>
      </c>
      <c r="G16">
        <v>48.191719331874502</v>
      </c>
      <c r="H16">
        <v>0</v>
      </c>
      <c r="I16" t="str">
        <f>OutputTable[[#This Row],[ProjectName]]&amp;OutputTable[[#This Row],[Name]]&amp;OutputTable[[#This Row],[Type]]&amp;OutputTable[[#This Row],[Source]]</f>
        <v>Airport Security AnalysisAll Resources.BusyCostBusy CostSystem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50</v>
      </c>
      <c r="K16" cm="1">
        <f t="array" ref="K16">IFERROR(AVERAGE(IF((OutputTable[GroupByKey]=OutputTable[[#This Row],[GroupByKey]]),(OutputTable[GroupByKey]=OutputTable[[#This Row],[GroupByKey]])*OutputTable[RecordedValue])),0)</f>
        <v>48.448961029865458</v>
      </c>
      <c r="L16" cm="1">
        <f t="array" ref="L16">IFERROR(_xlfn.STDEV.S(IF((OutputTable[GroupByKey]=OutputTable[[#This Row],[GroupByKey]]),(OutputTable[GroupByKey]=OutputTable[[#This Row],[GroupByKey]])*OutputTable[RecordedValue])),0)</f>
        <v>0.86444987924992722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6" cm="1">
        <f t="array" ref="O16">MIN(IF((OutputTable[GroupByKey]=OutputTable[[#This Row],[GroupByKey]]),(OutputTable[GroupByKey]=OutputTable[[#This Row],[GroupByKey]])*OutputTable[RecordedValue]))</f>
        <v>46.605834762066102</v>
      </c>
      <c r="P16" cm="1">
        <f t="array" ref="P16">MAX(IF((OutputTable[GroupByKey]=OutputTable[[#This Row],[GroupByKey]]),(OutputTable[GroupByKey]=OutputTable[[#This Row],[GroupByKey]])*OutputTable[RecordedValue]))</f>
        <v>50.321452117960497</v>
      </c>
    </row>
    <row r="17" spans="1:16" x14ac:dyDescent="0.25">
      <c r="A17" t="s">
        <v>68</v>
      </c>
      <c r="B17" t="s">
        <v>70</v>
      </c>
      <c r="C17">
        <v>1</v>
      </c>
      <c r="D17" t="s">
        <v>136</v>
      </c>
      <c r="E17" t="s">
        <v>137</v>
      </c>
      <c r="F17" t="s">
        <v>127</v>
      </c>
      <c r="G17">
        <v>23.727257830436699</v>
      </c>
      <c r="H17">
        <v>0</v>
      </c>
      <c r="I17" t="str">
        <f>OutputTable[[#This Row],[ProjectName]]&amp;OutputTable[[#This Row],[Name]]&amp;OutputTable[[#This Row],[Type]]&amp;OutputTable[[#This Row],[Source]]</f>
        <v>Airport Security AnalysisAll Resources.IdleCostIdle CostSystem</v>
      </c>
      <c r="J17" cm="1">
        <f t="array" ref="J17">MAX(IF((ProjectInfoTable[ProjectName]=OutputTable[[#This Row],[ProjectName]]),(ProjectInfoTable[ProjectName]=OutputTable[[#This Row],[ProjectName]])*ProjectInfoTable[NumberOfReplications]))</f>
        <v>50</v>
      </c>
      <c r="K17" cm="1">
        <f t="array" ref="K17">IFERROR(AVERAGE(IF((OutputTable[GroupByKey]=OutputTable[[#This Row],[GroupByKey]]),(OutputTable[GroupByKey]=OutputTable[[#This Row],[GroupByKey]])*OutputTable[RecordedValue])),0)</f>
        <v>23.423677543870127</v>
      </c>
      <c r="L17" cm="1">
        <f t="array" ref="L17">IFERROR(_xlfn.STDEV.S(IF((OutputTable[GroupByKey]=OutputTable[[#This Row],[GroupByKey]]),(OutputTable[GroupByKey]=OutputTable[[#This Row],[GroupByKey]])*OutputTable[RecordedValue])),0)</f>
        <v>0.86656285941984512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7" cm="1">
        <f t="array" ref="O17">MIN(IF((OutputTable[GroupByKey]=OutputTable[[#This Row],[GroupByKey]]),(OutputTable[GroupByKey]=OutputTable[[#This Row],[GroupByKey]])*OutputTable[RecordedValue]))</f>
        <v>21.655537571964</v>
      </c>
      <c r="P17" cm="1">
        <f t="array" ref="P17">MAX(IF((OutputTable[GroupByKey]=OutputTable[[#This Row],[GroupByKey]]),(OutputTable[GroupByKey]=OutputTable[[#This Row],[GroupByKey]])*OutputTable[RecordedValue]))</f>
        <v>25.265870670068299</v>
      </c>
    </row>
    <row r="18" spans="1:16" x14ac:dyDescent="0.25">
      <c r="A18" t="s">
        <v>68</v>
      </c>
      <c r="B18" t="s">
        <v>70</v>
      </c>
      <c r="C18">
        <v>1</v>
      </c>
      <c r="D18" t="s">
        <v>138</v>
      </c>
      <c r="E18" t="s">
        <v>91</v>
      </c>
      <c r="F18" t="s">
        <v>127</v>
      </c>
      <c r="G18">
        <v>71.918977162311194</v>
      </c>
      <c r="H18">
        <v>0</v>
      </c>
      <c r="I18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8" cm="1">
        <f t="array" ref="J18">MAX(IF((ProjectInfoTable[ProjectName]=OutputTable[[#This Row],[ProjectName]]),(ProjectInfoTable[ProjectName]=OutputTable[[#This Row],[ProjectName]])*ProjectInfoTable[NumberOfReplications]))</f>
        <v>50</v>
      </c>
      <c r="K18" cm="1">
        <f t="array" ref="K18">IFERROR(AVERAGE(IF((OutputTable[GroupByKey]=OutputTable[[#This Row],[GroupByKey]]),(OutputTable[GroupByKey]=OutputTable[[#This Row],[GroupByKey]])*OutputTable[RecordedValue])),0)</f>
        <v>71.872638573735571</v>
      </c>
      <c r="L18" cm="1">
        <f t="array" ref="L18">IFERROR(_xlfn.STDEV.S(IF((OutputTable[GroupByKey]=OutputTable[[#This Row],[GroupByKey]]),(OutputTable[GroupByKey]=OutputTable[[#This Row],[GroupByKey]])*OutputTable[RecordedValue])),0)</f>
        <v>5.859431361613459E-2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8" cm="1">
        <f t="array" ref="O18">MIN(IF((OutputTable[GroupByKey]=OutputTable[[#This Row],[GroupByKey]]),(OutputTable[GroupByKey]=OutputTable[[#This Row],[GroupByKey]])*OutputTable[RecordedValue]))</f>
        <v>71.718288096809104</v>
      </c>
      <c r="P18" cm="1">
        <f t="array" ref="P18">MAX(IF((OutputTable[GroupByKey]=OutputTable[[#This Row],[GroupByKey]]),(OutputTable[GroupByKey]=OutputTable[[#This Row],[GroupByKey]])*OutputTable[RecordedValue]))</f>
        <v>71.976989689924594</v>
      </c>
    </row>
    <row r="19" spans="1:16" x14ac:dyDescent="0.25">
      <c r="A19" t="s">
        <v>68</v>
      </c>
      <c r="B19" t="s">
        <v>70</v>
      </c>
      <c r="C19">
        <v>1</v>
      </c>
      <c r="D19" t="s">
        <v>139</v>
      </c>
      <c r="E19" t="s">
        <v>140</v>
      </c>
      <c r="F19" t="s">
        <v>127</v>
      </c>
      <c r="G19">
        <v>0</v>
      </c>
      <c r="H19">
        <v>0</v>
      </c>
      <c r="I19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9" cm="1">
        <f t="array" ref="J19">MAX(IF((ProjectInfoTable[ProjectName]=OutputTable[[#This Row],[ProjectName]]),(ProjectInfoTable[ProjectName]=OutputTable[[#This Row],[ProjectName]])*ProjectInfoTable[NumberOfReplications]))</f>
        <v>50</v>
      </c>
      <c r="K19" cm="1">
        <f t="array" ref="K19">IFERROR(AVERAGE(IF((OutputTable[GroupByKey]=OutputTable[[#This Row],[GroupByKey]]),(OutputTable[GroupByKey]=OutputTable[[#This Row],[GroupByKey]])*OutputTable[RecordedValue])),0)</f>
        <v>0</v>
      </c>
      <c r="L19" cm="1">
        <f t="array" ref="L19">IFERROR(_xlfn.STDEV.S(IF((OutputTable[GroupByKey]=OutputTable[[#This Row],[GroupByKey]]),(OutputTable[GroupByKey]=OutputTable[[#This Row],[GroupByKey]])*OutputTable[RecordedValue])),0)</f>
        <v>0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" cm="1">
        <f t="array" ref="O19">MIN(IF((OutputTable[GroupByKey]=OutputTable[[#This Row],[GroupByKey]]),(OutputTable[GroupByKey]=OutputTable[[#This Row],[GroupByKey]])*OutputTable[RecordedValue]))</f>
        <v>0</v>
      </c>
      <c r="P19" cm="1">
        <f t="array" ref="P19">MAX(IF((OutputTable[GroupByKey]=OutputTable[[#This Row],[GroupByKey]]),(OutputTable[GroupByKey]=OutputTable[[#This Row],[GroupByKey]])*OutputTable[RecordedValue]))</f>
        <v>0</v>
      </c>
    </row>
    <row r="20" spans="1:16" x14ac:dyDescent="0.25">
      <c r="A20" t="s">
        <v>68</v>
      </c>
      <c r="B20" t="s">
        <v>70</v>
      </c>
      <c r="C20">
        <v>1</v>
      </c>
      <c r="D20" t="s">
        <v>141</v>
      </c>
      <c r="E20" t="s">
        <v>111</v>
      </c>
      <c r="F20" t="s">
        <v>73</v>
      </c>
      <c r="G20">
        <v>9.3114041469450104</v>
      </c>
      <c r="H20">
        <v>0</v>
      </c>
      <c r="I20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0" cm="1">
        <f t="array" ref="J20">MAX(IF((ProjectInfoTable[ProjectName]=OutputTable[[#This Row],[ProjectName]]),(ProjectInfoTable[ProjectName]=OutputTable[[#This Row],[ProjectName]])*ProjectInfoTable[NumberOfReplications]))</f>
        <v>50</v>
      </c>
      <c r="K20" cm="1">
        <f t="array" ref="K20">IFERROR(AVERAGE(IF((OutputTable[GroupByKey]=OutputTable[[#This Row],[GroupByKey]]),(OutputTable[GroupByKey]=OutputTable[[#This Row],[GroupByKey]])*OutputTable[RecordedValue])),0)</f>
        <v>9.2356458312402427</v>
      </c>
      <c r="L20" cm="1">
        <f t="array" ref="L20">IFERROR(_xlfn.STDEV.S(IF((OutputTable[GroupByKey]=OutputTable[[#This Row],[GroupByKey]]),(OutputTable[GroupByKey]=OutputTable[[#This Row],[GroupByKey]])*OutputTable[RecordedValue])),0)</f>
        <v>0.11377584298148916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0" cm="1">
        <f t="array" ref="O20">MIN(IF((OutputTable[GroupByKey]=OutputTable[[#This Row],[GroupByKey]]),(OutputTable[GroupByKey]=OutputTable[[#This Row],[GroupByKey]])*OutputTable[RecordedValue]))</f>
        <v>8.9867833861246496</v>
      </c>
      <c r="P20" cm="1">
        <f t="array" ref="P20">MAX(IF((OutputTable[GroupByKey]=OutputTable[[#This Row],[GroupByKey]]),(OutputTable[GroupByKey]=OutputTable[[#This Row],[GroupByKey]])*OutputTable[RecordedValue]))</f>
        <v>9.4038725622795898</v>
      </c>
    </row>
    <row r="21" spans="1:16" x14ac:dyDescent="0.25">
      <c r="A21" t="s">
        <v>68</v>
      </c>
      <c r="B21" t="s">
        <v>70</v>
      </c>
      <c r="C21">
        <v>1</v>
      </c>
      <c r="D21" t="s">
        <v>142</v>
      </c>
      <c r="E21" t="s">
        <v>113</v>
      </c>
      <c r="F21" t="s">
        <v>73</v>
      </c>
      <c r="G21">
        <v>558.68424881670001</v>
      </c>
      <c r="H21">
        <v>0</v>
      </c>
      <c r="I21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1" cm="1">
        <f t="array" ref="J21">MAX(IF((ProjectInfoTable[ProjectName]=OutputTable[[#This Row],[ProjectName]]),(ProjectInfoTable[ProjectName]=OutputTable[[#This Row],[ProjectName]])*ProjectInfoTable[NumberOfReplications]))</f>
        <v>50</v>
      </c>
      <c r="K21" cm="1">
        <f t="array" ref="K21">IFERROR(AVERAGE(IF((OutputTable[GroupByKey]=OutputTable[[#This Row],[GroupByKey]]),(OutputTable[GroupByKey]=OutputTable[[#This Row],[GroupByKey]])*OutputTable[RecordedValue])),0)</f>
        <v>554.13874987441454</v>
      </c>
      <c r="L21" cm="1">
        <f t="array" ref="L21">IFERROR(_xlfn.STDEV.S(IF((OutputTable[GroupByKey]=OutputTable[[#This Row],[GroupByKey]]),(OutputTable[GroupByKey]=OutputTable[[#This Row],[GroupByKey]])*OutputTable[RecordedValue])),0)</f>
        <v>6.8265505788893126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1" cm="1">
        <f t="array" ref="O21">MIN(IF((OutputTable[GroupByKey]=OutputTable[[#This Row],[GroupByKey]]),(OutputTable[GroupByKey]=OutputTable[[#This Row],[GroupByKey]])*OutputTable[RecordedValue]))</f>
        <v>539.207003167479</v>
      </c>
      <c r="P21" cm="1">
        <f t="array" ref="P21">MAX(IF((OutputTable[GroupByKey]=OutputTable[[#This Row],[GroupByKey]]),(OutputTable[GroupByKey]=OutputTable[[#This Row],[GroupByKey]])*OutputTable[RecordedValue]))</f>
        <v>564.23235373677596</v>
      </c>
    </row>
    <row r="22" spans="1:16" x14ac:dyDescent="0.25">
      <c r="A22" t="s">
        <v>68</v>
      </c>
      <c r="B22" t="s">
        <v>70</v>
      </c>
      <c r="C22">
        <v>1</v>
      </c>
      <c r="D22" t="s">
        <v>143</v>
      </c>
      <c r="E22" t="s">
        <v>115</v>
      </c>
      <c r="F22" t="s">
        <v>73</v>
      </c>
      <c r="G22">
        <v>0</v>
      </c>
      <c r="H22">
        <v>0</v>
      </c>
      <c r="I22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2" cm="1">
        <f t="array" ref="J22">MAX(IF((ProjectInfoTable[ProjectName]=OutputTable[[#This Row],[ProjectName]]),(ProjectInfoTable[ProjectName]=OutputTable[[#This Row],[ProjectName]])*ProjectInfoTable[NumberOfReplications]))</f>
        <v>50</v>
      </c>
      <c r="K22" cm="1">
        <f t="array" ref="K22">IFERROR(AVERAGE(IF((OutputTable[GroupByKey]=OutputTable[[#This Row],[GroupByKey]]),(OutputTable[GroupByKey]=OutputTable[[#This Row],[GroupByKey]])*OutputTable[RecordedValue])),0)</f>
        <v>0</v>
      </c>
      <c r="L22" cm="1">
        <f t="array" ref="L22">IFERROR(_xlfn.STDEV.S(IF((OutputTable[GroupByKey]=OutputTable[[#This Row],[GroupByKey]]),(OutputTable[GroupByKey]=OutputTable[[#This Row],[GroupByKey]])*OutputTable[RecordedValue])),0)</f>
        <v>0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" cm="1">
        <f t="array" ref="O22">MIN(IF((OutputTable[GroupByKey]=OutputTable[[#This Row],[GroupByKey]]),(OutputTable[GroupByKey]=OutputTable[[#This Row],[GroupByKey]])*OutputTable[RecordedValue]))</f>
        <v>0</v>
      </c>
      <c r="P22" cm="1">
        <f t="array" ref="P22">MAX(IF((OutputTable[GroupByKey]=OutputTable[[#This Row],[GroupByKey]]),(OutputTable[GroupByKey]=OutputTable[[#This Row],[GroupByKey]])*OutputTable[RecordedValue]))</f>
        <v>0</v>
      </c>
    </row>
    <row r="23" spans="1:16" x14ac:dyDescent="0.25">
      <c r="A23" t="s">
        <v>68</v>
      </c>
      <c r="B23" t="s">
        <v>70</v>
      </c>
      <c r="C23">
        <v>1</v>
      </c>
      <c r="D23" t="s">
        <v>144</v>
      </c>
      <c r="E23" t="s">
        <v>117</v>
      </c>
      <c r="F23" t="s">
        <v>73</v>
      </c>
      <c r="G23">
        <v>59.168328540349997</v>
      </c>
      <c r="H23">
        <v>0</v>
      </c>
      <c r="I23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3" cm="1">
        <f t="array" ref="J23">MAX(IF((ProjectInfoTable[ProjectName]=OutputTable[[#This Row],[ProjectName]]),(ProjectInfoTable[ProjectName]=OutputTable[[#This Row],[ProjectName]])*ProjectInfoTable[NumberOfReplications]))</f>
        <v>50</v>
      </c>
      <c r="K23" cm="1">
        <f t="array" ref="K23">IFERROR(AVERAGE(IF((OutputTable[GroupByKey]=OutputTable[[#This Row],[GroupByKey]]),(OutputTable[GroupByKey]=OutputTable[[#This Row],[GroupByKey]])*OutputTable[RecordedValue])),0)</f>
        <v>55.339444015606816</v>
      </c>
      <c r="L23" cm="1">
        <f t="array" ref="L23">IFERROR(_xlfn.STDEV.S(IF((OutputTable[GroupByKey]=OutputTable[[#This Row],[GroupByKey]]),(OutputTable[GroupByKey]=OutputTable[[#This Row],[GroupByKey]])*OutputTable[RecordedValue])),0)</f>
        <v>18.463814595248238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3" cm="1">
        <f t="array" ref="O23">MIN(IF((OutputTable[GroupByKey]=OutputTable[[#This Row],[GroupByKey]]),(OutputTable[GroupByKey]=OutputTable[[#This Row],[GroupByKey]])*OutputTable[RecordedValue]))</f>
        <v>20.994807137296998</v>
      </c>
      <c r="P23" cm="1">
        <f t="array" ref="P23">MAX(IF((OutputTable[GroupByKey]=OutputTable[[#This Row],[GroupByKey]]),(OutputTable[GroupByKey]=OutputTable[[#This Row],[GroupByKey]])*OutputTable[RecordedValue]))</f>
        <v>106.254030872416</v>
      </c>
    </row>
    <row r="24" spans="1:16" x14ac:dyDescent="0.25">
      <c r="A24" t="s">
        <v>68</v>
      </c>
      <c r="B24" t="s">
        <v>70</v>
      </c>
      <c r="C24">
        <v>1</v>
      </c>
      <c r="D24" t="s">
        <v>145</v>
      </c>
      <c r="E24" t="s">
        <v>119</v>
      </c>
      <c r="F24" t="s">
        <v>73</v>
      </c>
      <c r="G24">
        <v>318</v>
      </c>
      <c r="H24">
        <v>0</v>
      </c>
      <c r="I24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4" cm="1">
        <f t="array" ref="J24">MAX(IF((ProjectInfoTable[ProjectName]=OutputTable[[#This Row],[ProjectName]]),(ProjectInfoTable[ProjectName]=OutputTable[[#This Row],[ProjectName]])*ProjectInfoTable[NumberOfReplications]))</f>
        <v>50</v>
      </c>
      <c r="K24" cm="1">
        <f t="array" ref="K24">IFERROR(AVERAGE(IF((OutputTable[GroupByKey]=OutputTable[[#This Row],[GroupByKey]]),(OutputTable[GroupByKey]=OutputTable[[#This Row],[GroupByKey]])*OutputTable[RecordedValue])),0)</f>
        <v>318</v>
      </c>
      <c r="L24" cm="1">
        <f t="array" ref="L24">IFERROR(_xlfn.STDEV.S(IF((OutputTable[GroupByKey]=OutputTable[[#This Row],[GroupByKey]]),(OutputTable[GroupByKey]=OutputTable[[#This Row],[GroupByKey]])*OutputTable[RecordedValue])),0)</f>
        <v>0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" cm="1">
        <f t="array" ref="O24">MIN(IF((OutputTable[GroupByKey]=OutputTable[[#This Row],[GroupByKey]]),(OutputTable[GroupByKey]=OutputTable[[#This Row],[GroupByKey]])*OutputTable[RecordedValue]))</f>
        <v>318</v>
      </c>
      <c r="P24" cm="1">
        <f t="array" ref="P24">MAX(IF((OutputTable[GroupByKey]=OutputTable[[#This Row],[GroupByKey]]),(OutputTable[GroupByKey]=OutputTable[[#This Row],[GroupByKey]])*OutputTable[RecordedValue]))</f>
        <v>318</v>
      </c>
    </row>
    <row r="25" spans="1:16" x14ac:dyDescent="0.25">
      <c r="A25" t="s">
        <v>68</v>
      </c>
      <c r="B25" t="s">
        <v>70</v>
      </c>
      <c r="C25">
        <v>1</v>
      </c>
      <c r="D25" t="s">
        <v>146</v>
      </c>
      <c r="E25" t="s">
        <v>121</v>
      </c>
      <c r="F25" t="s">
        <v>73</v>
      </c>
      <c r="G25">
        <v>317</v>
      </c>
      <c r="H25">
        <v>0</v>
      </c>
      <c r="I2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5" cm="1">
        <f t="array" ref="J25">MAX(IF((ProjectInfoTable[ProjectName]=OutputTable[[#This Row],[ProjectName]]),(ProjectInfoTable[ProjectName]=OutputTable[[#This Row],[ProjectName]])*ProjectInfoTable[NumberOfReplications]))</f>
        <v>50</v>
      </c>
      <c r="K25" cm="1">
        <f t="array" ref="K25">IFERROR(AVERAGE(IF((OutputTable[GroupByKey]=OutputTable[[#This Row],[GroupByKey]]),(OutputTable[GroupByKey]=OutputTable[[#This Row],[GroupByKey]])*OutputTable[RecordedValue])),0)</f>
        <v>316.94</v>
      </c>
      <c r="L25" cm="1">
        <f t="array" ref="L25">IFERROR(_xlfn.STDEV.S(IF((OutputTable[GroupByKey]=OutputTable[[#This Row],[GroupByKey]]),(OutputTable[GroupByKey]=OutputTable[[#This Row],[GroupByKey]])*OutputTable[RecordedValue])),0)</f>
        <v>0.23989793748209556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5" cm="1">
        <f t="array" ref="O25">MIN(IF((OutputTable[GroupByKey]=OutputTable[[#This Row],[GroupByKey]]),(OutputTable[GroupByKey]=OutputTable[[#This Row],[GroupByKey]])*OutputTable[RecordedValue]))</f>
        <v>316</v>
      </c>
      <c r="P25" cm="1">
        <f t="array" ref="P25">MAX(IF((OutputTable[GroupByKey]=OutputTable[[#This Row],[GroupByKey]]),(OutputTable[GroupByKey]=OutputTable[[#This Row],[GroupByKey]])*OutputTable[RecordedValue]))</f>
        <v>317</v>
      </c>
    </row>
    <row r="26" spans="1:16" x14ac:dyDescent="0.25">
      <c r="A26" t="s">
        <v>68</v>
      </c>
      <c r="B26" t="s">
        <v>70</v>
      </c>
      <c r="C26">
        <v>1</v>
      </c>
      <c r="D26" t="s">
        <v>147</v>
      </c>
      <c r="E26" t="s">
        <v>123</v>
      </c>
      <c r="F26" t="s">
        <v>73</v>
      </c>
      <c r="G26">
        <v>9.3114041469450104</v>
      </c>
      <c r="H26">
        <v>0</v>
      </c>
      <c r="I26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6" cm="1">
        <f t="array" ref="J26">MAX(IF((ProjectInfoTable[ProjectName]=OutputTable[[#This Row],[ProjectName]]),(ProjectInfoTable[ProjectName]=OutputTable[[#This Row],[ProjectName]])*ProjectInfoTable[NumberOfReplications]))</f>
        <v>50</v>
      </c>
      <c r="K26" cm="1">
        <f t="array" ref="K26">IFERROR(AVERAGE(IF((OutputTable[GroupByKey]=OutputTable[[#This Row],[GroupByKey]]),(OutputTable[GroupByKey]=OutputTable[[#This Row],[GroupByKey]])*OutputTable[RecordedValue])),0)</f>
        <v>9.2356458312402427</v>
      </c>
      <c r="L26" cm="1">
        <f t="array" ref="L26">IFERROR(_xlfn.STDEV.S(IF((OutputTable[GroupByKey]=OutputTable[[#This Row],[GroupByKey]]),(OutputTable[GroupByKey]=OutputTable[[#This Row],[GroupByKey]])*OutputTable[RecordedValue])),0)</f>
        <v>0.11377584298148916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6" cm="1">
        <f t="array" ref="O26">MIN(IF((OutputTable[GroupByKey]=OutputTable[[#This Row],[GroupByKey]]),(OutputTable[GroupByKey]=OutputTable[[#This Row],[GroupByKey]])*OutputTable[RecordedValue]))</f>
        <v>8.9867833861246496</v>
      </c>
      <c r="P26" cm="1">
        <f t="array" ref="P26">MAX(IF((OutputTable[GroupByKey]=OutputTable[[#This Row],[GroupByKey]]),(OutputTable[GroupByKey]=OutputTable[[#This Row],[GroupByKey]])*OutputTable[RecordedValue]))</f>
        <v>9.4038725622795898</v>
      </c>
    </row>
    <row r="27" spans="1:16" x14ac:dyDescent="0.25">
      <c r="A27" t="s">
        <v>68</v>
      </c>
      <c r="B27" t="s">
        <v>70</v>
      </c>
      <c r="C27">
        <v>1</v>
      </c>
      <c r="D27" t="s">
        <v>148</v>
      </c>
      <c r="E27" t="s">
        <v>125</v>
      </c>
      <c r="F27" t="s">
        <v>73</v>
      </c>
      <c r="G27">
        <v>617.85257735705</v>
      </c>
      <c r="H27">
        <v>0</v>
      </c>
      <c r="I27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7" cm="1">
        <f t="array" ref="J27">MAX(IF((ProjectInfoTable[ProjectName]=OutputTable[[#This Row],[ProjectName]]),(ProjectInfoTable[ProjectName]=OutputTable[[#This Row],[ProjectName]])*ProjectInfoTable[NumberOfReplications]))</f>
        <v>50</v>
      </c>
      <c r="K27" cm="1">
        <f t="array" ref="K27">IFERROR(AVERAGE(IF((OutputTable[GroupByKey]=OutputTable[[#This Row],[GroupByKey]]),(OutputTable[GroupByKey]=OutputTable[[#This Row],[GroupByKey]])*OutputTable[RecordedValue])),0)</f>
        <v>609.47819389002132</v>
      </c>
      <c r="L27" cm="1">
        <f t="array" ref="L27">IFERROR(_xlfn.STDEV.S(IF((OutputTable[GroupByKey]=OutputTable[[#This Row],[GroupByKey]]),(OutputTable[GroupByKey]=OutputTable[[#This Row],[GroupByKey]])*OutputTable[RecordedValue])),0)</f>
        <v>20.03379556554944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7" cm="1">
        <f t="array" ref="O27">MIN(IF((OutputTable[GroupByKey]=OutputTable[[#This Row],[GroupByKey]]),(OutputTable[GroupByKey]=OutputTable[[#This Row],[GroupByKey]])*OutputTable[RecordedValue]))</f>
        <v>560.39330190760404</v>
      </c>
      <c r="P27" cm="1">
        <f t="array" ref="P27">MAX(IF((OutputTable[GroupByKey]=OutputTable[[#This Row],[GroupByKey]]),(OutputTable[GroupByKey]=OutputTable[[#This Row],[GroupByKey]])*OutputTable[RecordedValue]))</f>
        <v>667.91125094200902</v>
      </c>
    </row>
    <row r="28" spans="1:16" x14ac:dyDescent="0.25">
      <c r="A28" t="s">
        <v>68</v>
      </c>
      <c r="B28" t="s">
        <v>70</v>
      </c>
      <c r="C28">
        <v>1</v>
      </c>
      <c r="D28" t="s">
        <v>149</v>
      </c>
      <c r="E28" t="s">
        <v>119</v>
      </c>
      <c r="F28" t="s">
        <v>87</v>
      </c>
      <c r="G28">
        <v>318</v>
      </c>
      <c r="H28">
        <v>0</v>
      </c>
      <c r="I28" t="str">
        <f>OutputTable[[#This Row],[ProjectName]]&amp;OutputTable[[#This Row],[Name]]&amp;OutputTable[[#This Row],[Type]]&amp;OutputTable[[#This Row],[Source]]</f>
        <v>Airport Security AnalysisEntity 1.NumberInNumber InEntity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50</v>
      </c>
      <c r="K28" cm="1">
        <f t="array" ref="K28">IFERROR(AVERAGE(IF((OutputTable[GroupByKey]=OutputTable[[#This Row],[GroupByKey]]),(OutputTable[GroupByKey]=OutputTable[[#This Row],[GroupByKey]])*OutputTable[RecordedValue])),0)</f>
        <v>318</v>
      </c>
      <c r="L28" cm="1">
        <f t="array" ref="L28">IFERROR(_xlfn.STDEV.S(IF((OutputTable[GroupByKey]=OutputTable[[#This Row],[GroupByKey]]),(OutputTable[GroupByKey]=OutputTable[[#This Row],[GroupByKey]])*OutputTable[RecordedValue])),0)</f>
        <v>0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" cm="1">
        <f t="array" ref="O28">MIN(IF((OutputTable[GroupByKey]=OutputTable[[#This Row],[GroupByKey]]),(OutputTable[GroupByKey]=OutputTable[[#This Row],[GroupByKey]])*OutputTable[RecordedValue]))</f>
        <v>318</v>
      </c>
      <c r="P28" cm="1">
        <f t="array" ref="P28">MAX(IF((OutputTable[GroupByKey]=OutputTable[[#This Row],[GroupByKey]]),(OutputTable[GroupByKey]=OutputTable[[#This Row],[GroupByKey]])*OutputTable[RecordedValue]))</f>
        <v>318</v>
      </c>
    </row>
    <row r="29" spans="1:16" x14ac:dyDescent="0.25">
      <c r="A29" t="s">
        <v>68</v>
      </c>
      <c r="B29" t="s">
        <v>70</v>
      </c>
      <c r="C29">
        <v>1</v>
      </c>
      <c r="D29" t="s">
        <v>150</v>
      </c>
      <c r="E29" t="s">
        <v>121</v>
      </c>
      <c r="F29" t="s">
        <v>87</v>
      </c>
      <c r="G29">
        <v>315</v>
      </c>
      <c r="H29">
        <v>0</v>
      </c>
      <c r="I29" t="str">
        <f>OutputTable[[#This Row],[ProjectName]]&amp;OutputTable[[#This Row],[Name]]&amp;OutputTable[[#This Row],[Type]]&amp;OutputTable[[#This Row],[Source]]</f>
        <v>Airport Security AnalysisEntity 1.NumberOutNumber OutEntity</v>
      </c>
      <c r="J29" cm="1">
        <f t="array" ref="J29">MAX(IF((ProjectInfoTable[ProjectName]=OutputTable[[#This Row],[ProjectName]]),(ProjectInfoTable[ProjectName]=OutputTable[[#This Row],[ProjectName]])*ProjectInfoTable[NumberOfReplications]))</f>
        <v>50</v>
      </c>
      <c r="K29" cm="1">
        <f t="array" ref="K29">IFERROR(AVERAGE(IF((OutputTable[GroupByKey]=OutputTable[[#This Row],[GroupByKey]]),(OutputTable[GroupByKey]=OutputTable[[#This Row],[GroupByKey]])*OutputTable[RecordedValue])),0)</f>
        <v>314.94</v>
      </c>
      <c r="L29" cm="1">
        <f t="array" ref="L29">IFERROR(_xlfn.STDEV.S(IF((OutputTable[GroupByKey]=OutputTable[[#This Row],[GroupByKey]]),(OutputTable[GroupByKey]=OutputTable[[#This Row],[GroupByKey]])*OutputTable[RecordedValue])),0)</f>
        <v>0.68243262357121037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9" cm="1">
        <f t="array" ref="O29">MIN(IF((OutputTable[GroupByKey]=OutputTable[[#This Row],[GroupByKey]]),(OutputTable[GroupByKey]=OutputTable[[#This Row],[GroupByKey]])*OutputTable[RecordedValue]))</f>
        <v>313</v>
      </c>
      <c r="P29" cm="1">
        <f t="array" ref="P29">MAX(IF((OutputTable[GroupByKey]=OutputTable[[#This Row],[GroupByKey]]),(OutputTable[GroupByKey]=OutputTable[[#This Row],[GroupByKey]])*OutputTable[RecordedValue]))</f>
        <v>316</v>
      </c>
    </row>
    <row r="30" spans="1:16" x14ac:dyDescent="0.25">
      <c r="A30" t="s">
        <v>68</v>
      </c>
      <c r="B30" t="s">
        <v>70</v>
      </c>
      <c r="C30">
        <v>1</v>
      </c>
      <c r="D30" t="s">
        <v>151</v>
      </c>
      <c r="E30" t="s">
        <v>135</v>
      </c>
      <c r="F30" t="s">
        <v>105</v>
      </c>
      <c r="G30">
        <v>0</v>
      </c>
      <c r="H30">
        <v>0</v>
      </c>
      <c r="I30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50</v>
      </c>
      <c r="K30" cm="1">
        <f t="array" ref="K30">IFERROR(AVERAGE(IF((OutputTable[GroupByKey]=OutputTable[[#This Row],[GroupByKey]]),(OutputTable[GroupByKey]=OutputTable[[#This Row],[GroupByKey]])*OutputTable[RecordedValue])),0)</f>
        <v>0</v>
      </c>
      <c r="L30" cm="1">
        <f t="array" ref="L30">IFERROR(_xlfn.STDEV.S(IF((OutputTable[GroupByKey]=OutputTable[[#This Row],[GroupByKey]]),(OutputTable[GroupByKey]=OutputTable[[#This Row],[GroupByKey]])*OutputTable[RecordedValue])),0)</f>
        <v>0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" cm="1">
        <f t="array" ref="O30">MIN(IF((OutputTable[GroupByKey]=OutputTable[[#This Row],[GroupByKey]]),(OutputTable[GroupByKey]=OutputTable[[#This Row],[GroupByKey]])*OutputTable[RecordedValue]))</f>
        <v>0</v>
      </c>
      <c r="P30" cm="1">
        <f t="array" ref="P30">MAX(IF((OutputTable[GroupByKey]=OutputTable[[#This Row],[GroupByKey]]),(OutputTable[GroupByKey]=OutputTable[[#This Row],[GroupByKey]])*OutputTable[RecordedValue]))</f>
        <v>0</v>
      </c>
    </row>
    <row r="31" spans="1:16" x14ac:dyDescent="0.25">
      <c r="A31" t="s">
        <v>68</v>
      </c>
      <c r="B31" t="s">
        <v>70</v>
      </c>
      <c r="C31">
        <v>1</v>
      </c>
      <c r="D31" t="s">
        <v>152</v>
      </c>
      <c r="E31" t="s">
        <v>137</v>
      </c>
      <c r="F31" t="s">
        <v>105</v>
      </c>
      <c r="G31">
        <v>12</v>
      </c>
      <c r="H31">
        <v>0</v>
      </c>
      <c r="I31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31" cm="1">
        <f t="array" ref="J31">MAX(IF((ProjectInfoTable[ProjectName]=OutputTable[[#This Row],[ProjectName]]),(ProjectInfoTable[ProjectName]=OutputTable[[#This Row],[ProjectName]])*ProjectInfoTable[NumberOfReplications]))</f>
        <v>50</v>
      </c>
      <c r="K31" cm="1">
        <f t="array" ref="K31">IFERROR(AVERAGE(IF((OutputTable[GroupByKey]=OutputTable[[#This Row],[GroupByKey]]),(OutputTable[GroupByKey]=OutputTable[[#This Row],[GroupByKey]])*OutputTable[RecordedValue])),0)</f>
        <v>12</v>
      </c>
      <c r="L31" cm="1">
        <f t="array" ref="L31">IFERROR(_xlfn.STDEV.S(IF((OutputTable[GroupByKey]=OutputTable[[#This Row],[GroupByKey]]),(OutputTable[GroupByKey]=OutputTable[[#This Row],[GroupByKey]])*OutputTable[RecordedValue])),0)</f>
        <v>0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" cm="1">
        <f t="array" ref="O31">MIN(IF((OutputTable[GroupByKey]=OutputTable[[#This Row],[GroupByKey]]),(OutputTable[GroupByKey]=OutputTable[[#This Row],[GroupByKey]])*OutputTable[RecordedValue]))</f>
        <v>12</v>
      </c>
      <c r="P31" cm="1">
        <f t="array" ref="P31">MAX(IF((OutputTable[GroupByKey]=OutputTable[[#This Row],[GroupByKey]]),(OutputTable[GroupByKey]=OutputTable[[#This Row],[GroupByKey]])*OutputTable[RecordedValue]))</f>
        <v>12</v>
      </c>
    </row>
    <row r="32" spans="1:16" x14ac:dyDescent="0.25">
      <c r="A32" t="s">
        <v>68</v>
      </c>
      <c r="B32" t="s">
        <v>70</v>
      </c>
      <c r="C32">
        <v>1</v>
      </c>
      <c r="D32" t="s">
        <v>153</v>
      </c>
      <c r="E32" t="s">
        <v>154</v>
      </c>
      <c r="F32" t="s">
        <v>105</v>
      </c>
      <c r="G32">
        <v>0</v>
      </c>
      <c r="H32">
        <v>0</v>
      </c>
      <c r="I32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32" s="5" cm="1">
        <f t="array" ref="J32">MAX(IF((ProjectInfoTable[ProjectName]=OutputTable[[#This Row],[ProjectName]]),(ProjectInfoTable[ProjectName]=OutputTable[[#This Row],[ProjectName]])*ProjectInfoTable[NumberOfReplications]))</f>
        <v>50</v>
      </c>
      <c r="K32" s="5" cm="1">
        <f t="array" ref="K32">IFERROR(AVERAGE(IF((OutputTable[GroupByKey]=OutputTable[[#This Row],[GroupByKey]]),(OutputTable[GroupByKey]=OutputTable[[#This Row],[GroupByKey]])*OutputTable[RecordedValue])),0)</f>
        <v>0</v>
      </c>
      <c r="L32" s="5" cm="1">
        <f t="array" ref="L32">IFERROR(_xlfn.STDEV.S(IF((OutputTable[GroupByKey]=OutputTable[[#This Row],[GroupByKey]]),(OutputTable[GroupByKey]=OutputTable[[#This Row],[GroupByKey]])*OutputTable[RecordedValue])),0)</f>
        <v>0</v>
      </c>
      <c r="M32" s="5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" s="5" cm="1">
        <f t="array" ref="O32">MIN(IF((OutputTable[GroupByKey]=OutputTable[[#This Row],[GroupByKey]]),(OutputTable[GroupByKey]=OutputTable[[#This Row],[GroupByKey]])*OutputTable[RecordedValue]))</f>
        <v>0</v>
      </c>
      <c r="P32" s="5" cm="1">
        <f t="array" ref="P32">MAX(IF((OutputTable[GroupByKey]=OutputTable[[#This Row],[GroupByKey]]),(OutputTable[GroupByKey]=OutputTable[[#This Row],[GroupByKey]])*OutputTable[RecordedValue]))</f>
        <v>0</v>
      </c>
    </row>
    <row r="33" spans="1:16" x14ac:dyDescent="0.25">
      <c r="A33" t="s">
        <v>68</v>
      </c>
      <c r="B33" t="s">
        <v>70</v>
      </c>
      <c r="C33">
        <v>1</v>
      </c>
      <c r="D33" t="s">
        <v>155</v>
      </c>
      <c r="E33" t="s">
        <v>156</v>
      </c>
      <c r="F33" t="s">
        <v>105</v>
      </c>
      <c r="G33">
        <v>0</v>
      </c>
      <c r="H33">
        <v>0</v>
      </c>
      <c r="I33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33" s="5" cm="1">
        <f t="array" ref="J33">MAX(IF((ProjectInfoTable[ProjectName]=OutputTable[[#This Row],[ProjectName]]),(ProjectInfoTable[ProjectName]=OutputTable[[#This Row],[ProjectName]])*ProjectInfoTable[NumberOfReplications]))</f>
        <v>50</v>
      </c>
      <c r="K33" s="5" cm="1">
        <f t="array" ref="K33">IFERROR(AVERAGE(IF((OutputTable[GroupByKey]=OutputTable[[#This Row],[GroupByKey]]),(OutputTable[GroupByKey]=OutputTable[[#This Row],[GroupByKey]])*OutputTable[RecordedValue])),0)</f>
        <v>0</v>
      </c>
      <c r="L33" s="5" cm="1">
        <f t="array" ref="L33">IFERROR(_xlfn.STDEV.S(IF((OutputTable[GroupByKey]=OutputTable[[#This Row],[GroupByKey]]),(OutputTable[GroupByKey]=OutputTable[[#This Row],[GroupByKey]])*OutputTable[RecordedValue])),0)</f>
        <v>0</v>
      </c>
      <c r="M33" s="5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" s="5" cm="1">
        <f t="array" ref="O33">MIN(IF((OutputTable[GroupByKey]=OutputTable[[#This Row],[GroupByKey]]),(OutputTable[GroupByKey]=OutputTable[[#This Row],[GroupByKey]])*OutputTable[RecordedValue]))</f>
        <v>0</v>
      </c>
      <c r="P33" s="5" cm="1">
        <f t="array" ref="P33">MAX(IF((OutputTable[GroupByKey]=OutputTable[[#This Row],[GroupByKey]]),(OutputTable[GroupByKey]=OutputTable[[#This Row],[GroupByKey]])*OutputTable[RecordedValue]))</f>
        <v>0</v>
      </c>
    </row>
    <row r="34" spans="1:16" x14ac:dyDescent="0.25">
      <c r="A34" t="s">
        <v>68</v>
      </c>
      <c r="B34" t="s">
        <v>70</v>
      </c>
      <c r="C34">
        <v>1</v>
      </c>
      <c r="D34" t="s">
        <v>157</v>
      </c>
      <c r="E34" t="s">
        <v>140</v>
      </c>
      <c r="F34" t="s">
        <v>105</v>
      </c>
      <c r="G34">
        <v>0</v>
      </c>
      <c r="H34">
        <v>0</v>
      </c>
      <c r="I34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34" s="5" cm="1">
        <f t="array" ref="J34">MAX(IF((ProjectInfoTable[ProjectName]=OutputTable[[#This Row],[ProjectName]]),(ProjectInfoTable[ProjectName]=OutputTable[[#This Row],[ProjectName]])*ProjectInfoTable[NumberOfReplications]))</f>
        <v>50</v>
      </c>
      <c r="K34" s="5" cm="1">
        <f t="array" ref="K34">IFERROR(AVERAGE(IF((OutputTable[GroupByKey]=OutputTable[[#This Row],[GroupByKey]]),(OutputTable[GroupByKey]=OutputTable[[#This Row],[GroupByKey]])*OutputTable[RecordedValue])),0)</f>
        <v>0</v>
      </c>
      <c r="L34" s="5" cm="1">
        <f t="array" ref="L34">IFERROR(_xlfn.STDEV.S(IF((OutputTable[GroupByKey]=OutputTable[[#This Row],[GroupByKey]]),(OutputTable[GroupByKey]=OutputTable[[#This Row],[GroupByKey]])*OutputTable[RecordedValue])),0)</f>
        <v>0</v>
      </c>
      <c r="M34" s="5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" s="5" cm="1">
        <f t="array" ref="O34">MIN(IF((OutputTable[GroupByKey]=OutputTable[[#This Row],[GroupByKey]]),(OutputTable[GroupByKey]=OutputTable[[#This Row],[GroupByKey]])*OutputTable[RecordedValue]))</f>
        <v>0</v>
      </c>
      <c r="P34" s="5" cm="1">
        <f t="array" ref="P34">MAX(IF((OutputTable[GroupByKey]=OutputTable[[#This Row],[GroupByKey]]),(OutputTable[GroupByKey]=OutputTable[[#This Row],[GroupByKey]])*OutputTable[RecordedValue]))</f>
        <v>0</v>
      </c>
    </row>
    <row r="35" spans="1:16" x14ac:dyDescent="0.25">
      <c r="A35" t="s">
        <v>68</v>
      </c>
      <c r="B35" t="s">
        <v>70</v>
      </c>
      <c r="C35">
        <v>1</v>
      </c>
      <c r="D35" t="s">
        <v>158</v>
      </c>
      <c r="E35" t="s">
        <v>121</v>
      </c>
      <c r="F35" t="s">
        <v>127</v>
      </c>
      <c r="G35">
        <v>315</v>
      </c>
      <c r="H35">
        <v>0</v>
      </c>
      <c r="I35" s="5" t="str">
        <f>OutputTable[[#This Row],[ProjectName]]&amp;OutputTable[[#This Row],[Name]]&amp;OutputTable[[#This Row],[Type]]&amp;OutputTable[[#This Row],[Source]]</f>
        <v>Airport Security AnalysisSystem.NumberOutNumber OutSystem</v>
      </c>
      <c r="J35" s="5" cm="1">
        <f t="array" ref="J35">MAX(IF((ProjectInfoTable[ProjectName]=OutputTable[[#This Row],[ProjectName]]),(ProjectInfoTable[ProjectName]=OutputTable[[#This Row],[ProjectName]])*ProjectInfoTable[NumberOfReplications]))</f>
        <v>50</v>
      </c>
      <c r="K35" s="5" cm="1">
        <f t="array" ref="K35">IFERROR(AVERAGE(IF((OutputTable[GroupByKey]=OutputTable[[#This Row],[GroupByKey]]),(OutputTable[GroupByKey]=OutputTable[[#This Row],[GroupByKey]])*OutputTable[RecordedValue])),0)</f>
        <v>314.94</v>
      </c>
      <c r="L35" s="5" cm="1">
        <f t="array" ref="L35">IFERROR(_xlfn.STDEV.S(IF((OutputTable[GroupByKey]=OutputTable[[#This Row],[GroupByKey]]),(OutputTable[GroupByKey]=OutputTable[[#This Row],[GroupByKey]])*OutputTable[RecordedValue])),0)</f>
        <v>0.68243262357121037</v>
      </c>
      <c r="M35" s="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35" s="5" cm="1">
        <f t="array" ref="O35">MIN(IF((OutputTable[GroupByKey]=OutputTable[[#This Row],[GroupByKey]]),(OutputTable[GroupByKey]=OutputTable[[#This Row],[GroupByKey]])*OutputTable[RecordedValue]))</f>
        <v>313</v>
      </c>
      <c r="P35" s="5" cm="1">
        <f t="array" ref="P35">MAX(IF((OutputTable[GroupByKey]=OutputTable[[#This Row],[GroupByKey]]),(OutputTable[GroupByKey]=OutputTable[[#This Row],[GroupByKey]])*OutputTable[RecordedValue]))</f>
        <v>316</v>
      </c>
    </row>
    <row r="36" spans="1:16" x14ac:dyDescent="0.25">
      <c r="A36" t="s">
        <v>68</v>
      </c>
      <c r="B36" t="s">
        <v>70</v>
      </c>
      <c r="C36">
        <v>1</v>
      </c>
      <c r="D36" t="s">
        <v>159</v>
      </c>
      <c r="E36" t="s">
        <v>91</v>
      </c>
      <c r="F36" t="s">
        <v>127</v>
      </c>
      <c r="G36">
        <v>71.918977162311194</v>
      </c>
      <c r="H36">
        <v>0</v>
      </c>
      <c r="I36" s="5" t="str">
        <f>OutputTable[[#This Row],[ProjectName]]&amp;OutputTable[[#This Row],[Name]]&amp;OutputTable[[#This Row],[Type]]&amp;OutputTable[[#This Row],[Source]]</f>
        <v>Airport Security AnalysisSystem.TotalCostTotal CostSystem</v>
      </c>
      <c r="J36" s="5" cm="1">
        <f t="array" ref="J36">MAX(IF((ProjectInfoTable[ProjectName]=OutputTable[[#This Row],[ProjectName]]),(ProjectInfoTable[ProjectName]=OutputTable[[#This Row],[ProjectName]])*ProjectInfoTable[NumberOfReplications]))</f>
        <v>50</v>
      </c>
      <c r="K36" s="5" cm="1">
        <f t="array" ref="K36">IFERROR(AVERAGE(IF((OutputTable[GroupByKey]=OutputTable[[#This Row],[GroupByKey]]),(OutputTable[GroupByKey]=OutputTable[[#This Row],[GroupByKey]])*OutputTable[RecordedValue])),0)</f>
        <v>71.872638573735571</v>
      </c>
      <c r="L36" s="5" cm="1">
        <f t="array" ref="L36">IFERROR(_xlfn.STDEV.S(IF((OutputTable[GroupByKey]=OutputTable[[#This Row],[GroupByKey]]),(OutputTable[GroupByKey]=OutputTable[[#This Row],[GroupByKey]])*OutputTable[RecordedValue])),0)</f>
        <v>5.859431361613459E-2</v>
      </c>
      <c r="M36" s="5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36" s="5" cm="1">
        <f t="array" ref="O36">MIN(IF((OutputTable[GroupByKey]=OutputTable[[#This Row],[GroupByKey]]),(OutputTable[GroupByKey]=OutputTable[[#This Row],[GroupByKey]])*OutputTable[RecordedValue]))</f>
        <v>71.718288096809104</v>
      </c>
      <c r="P36" s="5" cm="1">
        <f t="array" ref="P36">MAX(IF((OutputTable[GroupByKey]=OutputTable[[#This Row],[GroupByKey]]),(OutputTable[GroupByKey]=OutputTable[[#This Row],[GroupByKey]])*OutputTable[RecordedValue]))</f>
        <v>71.976989689924594</v>
      </c>
    </row>
    <row r="37" spans="1:16" x14ac:dyDescent="0.25">
      <c r="A37" t="s">
        <v>68</v>
      </c>
      <c r="B37" t="s">
        <v>70</v>
      </c>
      <c r="C37">
        <v>1</v>
      </c>
      <c r="D37" t="s">
        <v>160</v>
      </c>
      <c r="E37" t="s">
        <v>135</v>
      </c>
      <c r="F37" t="s">
        <v>105</v>
      </c>
      <c r="G37">
        <v>29.773546133961201</v>
      </c>
      <c r="H37">
        <v>0</v>
      </c>
      <c r="I37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37" s="5" cm="1">
        <f t="array" ref="J37">MAX(IF((ProjectInfoTable[ProjectName]=OutputTable[[#This Row],[ProjectName]]),(ProjectInfoTable[ProjectName]=OutputTable[[#This Row],[ProjectName]])*ProjectInfoTable[NumberOfReplications]))</f>
        <v>50</v>
      </c>
      <c r="K37" s="5" cm="1">
        <f t="array" ref="K37">IFERROR(AVERAGE(IF((OutputTable[GroupByKey]=OutputTable[[#This Row],[GroupByKey]]),(OutputTable[GroupByKey]=OutputTable[[#This Row],[GroupByKey]])*OutputTable[RecordedValue])),0)</f>
        <v>29.829789158135409</v>
      </c>
      <c r="L37" s="5" cm="1">
        <f t="array" ref="L37">IFERROR(_xlfn.STDEV.S(IF((OutputTable[GroupByKey]=OutputTable[[#This Row],[GroupByKey]]),(OutputTable[GroupByKey]=OutputTable[[#This Row],[GroupByKey]])*OutputTable[RecordedValue])),0)</f>
        <v>0.5851150785874778</v>
      </c>
      <c r="M37" s="5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37" s="5" cm="1">
        <f t="array" ref="O37">MIN(IF((OutputTable[GroupByKey]=OutputTable[[#This Row],[GroupByKey]]),(OutputTable[GroupByKey]=OutputTable[[#This Row],[GroupByKey]])*OutputTable[RecordedValue]))</f>
        <v>28.648191338861398</v>
      </c>
      <c r="P37" s="5" cm="1">
        <f t="array" ref="P37">MAX(IF((OutputTable[GroupByKey]=OutputTable[[#This Row],[GroupByKey]]),(OutputTable[GroupByKey]=OutputTable[[#This Row],[GroupByKey]])*OutputTable[RecordedValue]))</f>
        <v>31.087756920682502</v>
      </c>
    </row>
    <row r="38" spans="1:16" x14ac:dyDescent="0.25">
      <c r="A38" t="s">
        <v>68</v>
      </c>
      <c r="B38" t="s">
        <v>70</v>
      </c>
      <c r="C38">
        <v>1</v>
      </c>
      <c r="D38" t="s">
        <v>161</v>
      </c>
      <c r="E38" t="s">
        <v>137</v>
      </c>
      <c r="F38" t="s">
        <v>105</v>
      </c>
      <c r="G38">
        <v>6.1825257805277403</v>
      </c>
      <c r="H38">
        <v>0</v>
      </c>
      <c r="I38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38" s="5" cm="1">
        <f t="array" ref="J38">MAX(IF((ProjectInfoTable[ProjectName]=OutputTable[[#This Row],[ProjectName]]),(ProjectInfoTable[ProjectName]=OutputTable[[#This Row],[ProjectName]])*ProjectInfoTable[NumberOfReplications]))</f>
        <v>50</v>
      </c>
      <c r="K38" s="5" cm="1">
        <f t="array" ref="K38">IFERROR(AVERAGE(IF((OutputTable[GroupByKey]=OutputTable[[#This Row],[GroupByKey]]),(OutputTable[GroupByKey]=OutputTable[[#This Row],[GroupByKey]])*OutputTable[RecordedValue])),0)</f>
        <v>6.0988587896948685</v>
      </c>
      <c r="L38" s="5" cm="1">
        <f t="array" ref="L38">IFERROR(_xlfn.STDEV.S(IF((OutputTable[GroupByKey]=OutputTable[[#This Row],[GroupByKey]]),(OutputTable[GroupByKey]=OutputTable[[#This Row],[GroupByKey]])*OutputTable[RecordedValue])),0)</f>
        <v>0.58437836853471548</v>
      </c>
      <c r="M38" s="5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38" s="5" cm="1">
        <f t="array" ref="O38">MIN(IF((OutputTable[GroupByKey]=OutputTable[[#This Row],[GroupByKey]]),(OutputTable[GroupByKey]=OutputTable[[#This Row],[GroupByKey]])*OutputTable[RecordedValue]))</f>
        <v>4.8524885910691502</v>
      </c>
      <c r="P38" s="5" cm="1">
        <f t="array" ref="P38">MAX(IF((OutputTable[GroupByKey]=OutputTable[[#This Row],[GroupByKey]]),(OutputTable[GroupByKey]=OutputTable[[#This Row],[GroupByKey]])*OutputTable[RecordedValue]))</f>
        <v>7.28424471053909</v>
      </c>
    </row>
    <row r="39" spans="1:16" x14ac:dyDescent="0.25">
      <c r="A39" t="s">
        <v>68</v>
      </c>
      <c r="B39" t="s">
        <v>70</v>
      </c>
      <c r="C39">
        <v>1</v>
      </c>
      <c r="D39" t="s">
        <v>162</v>
      </c>
      <c r="E39" t="s">
        <v>154</v>
      </c>
      <c r="F39" t="s">
        <v>105</v>
      </c>
      <c r="G39">
        <v>648</v>
      </c>
      <c r="H39">
        <v>0</v>
      </c>
      <c r="I39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39" s="5" cm="1">
        <f t="array" ref="J39">MAX(IF((ProjectInfoTable[ProjectName]=OutputTable[[#This Row],[ProjectName]]),(ProjectInfoTable[ProjectName]=OutputTable[[#This Row],[ProjectName]])*ProjectInfoTable[NumberOfReplications]))</f>
        <v>50</v>
      </c>
      <c r="K39" s="5" cm="1">
        <f t="array" ref="K39">IFERROR(AVERAGE(IF((OutputTable[GroupByKey]=OutputTable[[#This Row],[GroupByKey]]),(OutputTable[GroupByKey]=OutputTable[[#This Row],[GroupByKey]])*OutputTable[RecordedValue])),0)</f>
        <v>645.70000000000005</v>
      </c>
      <c r="L39" s="5" cm="1">
        <f t="array" ref="L39">IFERROR(_xlfn.STDEV.S(IF((OutputTable[GroupByKey]=OutputTable[[#This Row],[GroupByKey]]),(OutputTable[GroupByKey]=OutputTable[[#This Row],[GroupByKey]])*OutputTable[RecordedValue])),0)</f>
        <v>5.4930382656372485</v>
      </c>
      <c r="M39" s="5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39" s="5" cm="1">
        <f t="array" ref="O39">MIN(IF((OutputTable[GroupByKey]=OutputTable[[#This Row],[GroupByKey]]),(OutputTable[GroupByKey]=OutputTable[[#This Row],[GroupByKey]])*OutputTable[RecordedValue]))</f>
        <v>633</v>
      </c>
      <c r="P39" s="5" cm="1">
        <f t="array" ref="P39">MAX(IF((OutputTable[GroupByKey]=OutputTable[[#This Row],[GroupByKey]]),(OutputTable[GroupByKey]=OutputTable[[#This Row],[GroupByKey]])*OutputTable[RecordedValue]))</f>
        <v>656</v>
      </c>
    </row>
    <row r="40" spans="1:16" x14ac:dyDescent="0.25">
      <c r="A40" t="s">
        <v>68</v>
      </c>
      <c r="B40" t="s">
        <v>70</v>
      </c>
      <c r="C40">
        <v>1</v>
      </c>
      <c r="D40" t="s">
        <v>163</v>
      </c>
      <c r="E40" t="s">
        <v>156</v>
      </c>
      <c r="F40" t="s">
        <v>105</v>
      </c>
      <c r="G40">
        <v>0.82826317276311801</v>
      </c>
      <c r="H40">
        <v>0</v>
      </c>
      <c r="I40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40" s="5" cm="1">
        <f t="array" ref="J40">MAX(IF((ProjectInfoTable[ProjectName]=OutputTable[[#This Row],[ProjectName]]),(ProjectInfoTable[ProjectName]=OutputTable[[#This Row],[ProjectName]])*ProjectInfoTable[NumberOfReplications]))</f>
        <v>50</v>
      </c>
      <c r="K40" s="5" cm="1">
        <f t="array" ref="K40">IFERROR(AVERAGE(IF((OutputTable[GroupByKey]=OutputTable[[#This Row],[GroupByKey]]),(OutputTable[GroupByKey]=OutputTable[[#This Row],[GroupByKey]])*OutputTable[RecordedValue])),0)</f>
        <v>0.83058725584180904</v>
      </c>
      <c r="L40" s="5" cm="1">
        <f t="array" ref="L40">IFERROR(_xlfn.STDEV.S(IF((OutputTable[GroupByKey]=OutputTable[[#This Row],[GroupByKey]]),(OutputTable[GroupByKey]=OutputTable[[#This Row],[GroupByKey]])*OutputTable[RecordedValue])),0)</f>
        <v>1.6232732459297416E-2</v>
      </c>
      <c r="M40" s="5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40" s="5" cm="1">
        <f t="array" ref="O40">MIN(IF((OutputTable[GroupByKey]=OutputTable[[#This Row],[GroupByKey]]),(OutputTable[GroupByKey]=OutputTable[[#This Row],[GroupByKey]])*OutputTable[RecordedValue]))</f>
        <v>0.79765986915169296</v>
      </c>
      <c r="P40" s="5" cm="1">
        <f t="array" ref="P40">MAX(IF((OutputTable[GroupByKey]=OutputTable[[#This Row],[GroupByKey]]),(OutputTable[GroupByKey]=OutputTable[[#This Row],[GroupByKey]])*OutputTable[RecordedValue]))</f>
        <v>0.86520865024807903</v>
      </c>
    </row>
    <row r="41" spans="1:16" x14ac:dyDescent="0.25">
      <c r="A41" t="s">
        <v>68</v>
      </c>
      <c r="B41" t="s">
        <v>70</v>
      </c>
      <c r="C41">
        <v>1</v>
      </c>
      <c r="D41" t="s">
        <v>164</v>
      </c>
      <c r="E41" t="s">
        <v>140</v>
      </c>
      <c r="F41" t="s">
        <v>105</v>
      </c>
      <c r="G41">
        <v>0</v>
      </c>
      <c r="H41">
        <v>0</v>
      </c>
      <c r="I41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41" s="5" cm="1">
        <f t="array" ref="J41">MAX(IF((ProjectInfoTable[ProjectName]=OutputTable[[#This Row],[ProjectName]]),(ProjectInfoTable[ProjectName]=OutputTable[[#This Row],[ProjectName]])*ProjectInfoTable[NumberOfReplications]))</f>
        <v>50</v>
      </c>
      <c r="K41" s="5" cm="1">
        <f t="array" ref="K41">IFERROR(AVERAGE(IF((OutputTable[GroupByKey]=OutputTable[[#This Row],[GroupByKey]]),(OutputTable[GroupByKey]=OutputTable[[#This Row],[GroupByKey]])*OutputTable[RecordedValue])),0)</f>
        <v>0</v>
      </c>
      <c r="L41" s="5" cm="1">
        <f t="array" ref="L41">IFERROR(_xlfn.STDEV.S(IF((OutputTable[GroupByKey]=OutputTable[[#This Row],[GroupByKey]]),(OutputTable[GroupByKey]=OutputTable[[#This Row],[GroupByKey]])*OutputTable[RecordedValue])),0)</f>
        <v>0</v>
      </c>
      <c r="M41" s="5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" s="5" cm="1">
        <f t="array" ref="O41">MIN(IF((OutputTable[GroupByKey]=OutputTable[[#This Row],[GroupByKey]]),(OutputTable[GroupByKey]=OutputTable[[#This Row],[GroupByKey]])*OutputTable[RecordedValue]))</f>
        <v>0</v>
      </c>
      <c r="P41" s="5" cm="1">
        <f t="array" ref="P41">MAX(IF((OutputTable[GroupByKey]=OutputTable[[#This Row],[GroupByKey]]),(OutputTable[GroupByKey]=OutputTable[[#This Row],[GroupByKey]])*OutputTable[RecordedValue]))</f>
        <v>0</v>
      </c>
    </row>
    <row r="42" spans="1:16" x14ac:dyDescent="0.25">
      <c r="A42" t="s">
        <v>68</v>
      </c>
      <c r="B42" t="s">
        <v>70</v>
      </c>
      <c r="C42">
        <v>1</v>
      </c>
      <c r="D42" t="s">
        <v>165</v>
      </c>
      <c r="E42" t="s">
        <v>111</v>
      </c>
      <c r="F42" t="s">
        <v>73</v>
      </c>
      <c r="G42">
        <v>36.836346395826702</v>
      </c>
      <c r="H42">
        <v>0</v>
      </c>
      <c r="I42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42" s="5" cm="1">
        <f t="array" ref="J42">MAX(IF((ProjectInfoTable[ProjectName]=OutputTable[[#This Row],[ProjectName]]),(ProjectInfoTable[ProjectName]=OutputTable[[#This Row],[ProjectName]])*ProjectInfoTable[NumberOfReplications]))</f>
        <v>50</v>
      </c>
      <c r="K42" s="5" cm="1">
        <f t="array" ref="K42">IFERROR(AVERAGE(IF((OutputTable[GroupByKey]=OutputTable[[#This Row],[GroupByKey]]),(OutputTable[GroupByKey]=OutputTable[[#This Row],[GroupByKey]])*OutputTable[RecordedValue])),0)</f>
        <v>37.238343743460135</v>
      </c>
      <c r="L42" s="5" cm="1">
        <f t="array" ref="L42">IFERROR(_xlfn.STDEV.S(IF((OutputTable[GroupByKey]=OutputTable[[#This Row],[GroupByKey]]),(OutputTable[GroupByKey]=OutputTable[[#This Row],[GroupByKey]])*OutputTable[RecordedValue])),0)</f>
        <v>0.73577360167133743</v>
      </c>
      <c r="M42" s="5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42" s="5" cm="1">
        <f t="array" ref="O42">MIN(IF((OutputTable[GroupByKey]=OutputTable[[#This Row],[GroupByKey]]),(OutputTable[GroupByKey]=OutputTable[[#This Row],[GroupByKey]])*OutputTable[RecordedValue]))</f>
        <v>35.915286846409401</v>
      </c>
      <c r="P42" s="5" cm="1">
        <f t="array" ref="P42">MAX(IF((OutputTable[GroupByKey]=OutputTable[[#This Row],[GroupByKey]]),(OutputTable[GroupByKey]=OutputTable[[#This Row],[GroupByKey]])*OutputTable[RecordedValue]))</f>
        <v>38.829036811282897</v>
      </c>
    </row>
    <row r="43" spans="1:16" x14ac:dyDescent="0.25">
      <c r="A43" t="s">
        <v>68</v>
      </c>
      <c r="B43" t="s">
        <v>70</v>
      </c>
      <c r="C43">
        <v>1</v>
      </c>
      <c r="D43" t="s">
        <v>166</v>
      </c>
      <c r="E43" t="s">
        <v>113</v>
      </c>
      <c r="F43" t="s">
        <v>73</v>
      </c>
      <c r="G43">
        <v>1105.0903918747999</v>
      </c>
      <c r="H43">
        <v>0</v>
      </c>
      <c r="I43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43" s="5" cm="1">
        <f t="array" ref="J43">MAX(IF((ProjectInfoTable[ProjectName]=OutputTable[[#This Row],[ProjectName]]),(ProjectInfoTable[ProjectName]=OutputTable[[#This Row],[ProjectName]])*ProjectInfoTable[NumberOfReplications]))</f>
        <v>50</v>
      </c>
      <c r="K43" s="5" cm="1">
        <f t="array" ref="K43">IFERROR(AVERAGE(IF((OutputTable[GroupByKey]=OutputTable[[#This Row],[GroupByKey]]),(OutputTable[GroupByKey]=OutputTable[[#This Row],[GroupByKey]])*OutputTable[RecordedValue])),0)</f>
        <v>1117.1503123038046</v>
      </c>
      <c r="L43" s="5" cm="1">
        <f t="array" ref="L43">IFERROR(_xlfn.STDEV.S(IF((OutputTable[GroupByKey]=OutputTable[[#This Row],[GroupByKey]]),(OutputTable[GroupByKey]=OutputTable[[#This Row],[GroupByKey]])*OutputTable[RecordedValue])),0)</f>
        <v>22.073208050140675</v>
      </c>
      <c r="M43" s="5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43" s="5" cm="1">
        <f t="array" ref="O43">MIN(IF((OutputTable[GroupByKey]=OutputTable[[#This Row],[GroupByKey]]),(OutputTable[GroupByKey]=OutputTable[[#This Row],[GroupByKey]])*OutputTable[RecordedValue]))</f>
        <v>1077.4586053922801</v>
      </c>
      <c r="P43" s="5" cm="1">
        <f t="array" ref="P43">MAX(IF((OutputTable[GroupByKey]=OutputTable[[#This Row],[GroupByKey]]),(OutputTable[GroupByKey]=OutputTable[[#This Row],[GroupByKey]])*OutputTable[RecordedValue]))</f>
        <v>1164.8711043384901</v>
      </c>
    </row>
    <row r="44" spans="1:16" x14ac:dyDescent="0.25">
      <c r="A44" t="s">
        <v>68</v>
      </c>
      <c r="B44" t="s">
        <v>70</v>
      </c>
      <c r="C44">
        <v>1</v>
      </c>
      <c r="D44" t="s">
        <v>167</v>
      </c>
      <c r="E44" t="s">
        <v>115</v>
      </c>
      <c r="F44" t="s">
        <v>73</v>
      </c>
      <c r="G44">
        <v>0</v>
      </c>
      <c r="H44">
        <v>0</v>
      </c>
      <c r="I44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44" s="5" cm="1">
        <f t="array" ref="J44">MAX(IF((ProjectInfoTable[ProjectName]=OutputTable[[#This Row],[ProjectName]]),(ProjectInfoTable[ProjectName]=OutputTable[[#This Row],[ProjectName]])*ProjectInfoTable[NumberOfReplications]))</f>
        <v>50</v>
      </c>
      <c r="K44" s="5" cm="1">
        <f t="array" ref="K44">IFERROR(AVERAGE(IF((OutputTable[GroupByKey]=OutputTable[[#This Row],[GroupByKey]]),(OutputTable[GroupByKey]=OutputTable[[#This Row],[GroupByKey]])*OutputTable[RecordedValue])),0)</f>
        <v>0</v>
      </c>
      <c r="L44" s="5" cm="1">
        <f t="array" ref="L44">IFERROR(_xlfn.STDEV.S(IF((OutputTable[GroupByKey]=OutputTable[[#This Row],[GroupByKey]]),(OutputTable[GroupByKey]=OutputTable[[#This Row],[GroupByKey]])*OutputTable[RecordedValue])),0)</f>
        <v>0</v>
      </c>
      <c r="M44" s="5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" s="5" cm="1">
        <f t="array" ref="O44">MIN(IF((OutputTable[GroupByKey]=OutputTable[[#This Row],[GroupByKey]]),(OutputTable[GroupByKey]=OutputTable[[#This Row],[GroupByKey]])*OutputTable[RecordedValue]))</f>
        <v>0</v>
      </c>
      <c r="P44" s="5" cm="1">
        <f t="array" ref="P44">MAX(IF((OutputTable[GroupByKey]=OutputTable[[#This Row],[GroupByKey]]),(OutputTable[GroupByKey]=OutputTable[[#This Row],[GroupByKey]])*OutputTable[RecordedValue]))</f>
        <v>0</v>
      </c>
    </row>
    <row r="45" spans="1:16" x14ac:dyDescent="0.25">
      <c r="A45" t="s">
        <v>68</v>
      </c>
      <c r="B45" t="s">
        <v>70</v>
      </c>
      <c r="C45">
        <v>1</v>
      </c>
      <c r="D45" t="s">
        <v>168</v>
      </c>
      <c r="E45" t="s">
        <v>117</v>
      </c>
      <c r="F45" t="s">
        <v>73</v>
      </c>
      <c r="G45">
        <v>100.757741369043</v>
      </c>
      <c r="H45">
        <v>0</v>
      </c>
      <c r="I45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45" s="5" cm="1">
        <f t="array" ref="J45">MAX(IF((ProjectInfoTable[ProjectName]=OutputTable[[#This Row],[ProjectName]]),(ProjectInfoTable[ProjectName]=OutputTable[[#This Row],[ProjectName]])*ProjectInfoTable[NumberOfReplications]))</f>
        <v>50</v>
      </c>
      <c r="K45" s="5" cm="1">
        <f t="array" ref="K45">IFERROR(AVERAGE(IF((OutputTable[GroupByKey]=OutputTable[[#This Row],[GroupByKey]]),(OutputTable[GroupByKey]=OutputTable[[#This Row],[GroupByKey]])*OutputTable[RecordedValue])),0)</f>
        <v>120.89653130002299</v>
      </c>
      <c r="L45" s="5" cm="1">
        <f t="array" ref="L45">IFERROR(_xlfn.STDEV.S(IF((OutputTable[GroupByKey]=OutputTable[[#This Row],[GroupByKey]]),(OutputTable[GroupByKey]=OutputTable[[#This Row],[GroupByKey]])*OutputTable[RecordedValue])),0)</f>
        <v>33.561725675720702</v>
      </c>
      <c r="M45" s="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45" s="5" cm="1">
        <f t="array" ref="O45">MIN(IF((OutputTable[GroupByKey]=OutputTable[[#This Row],[GroupByKey]]),(OutputTable[GroupByKey]=OutputTable[[#This Row],[GroupByKey]])*OutputTable[RecordedValue]))</f>
        <v>71.2298351699786</v>
      </c>
      <c r="P45" s="5" cm="1">
        <f t="array" ref="P45">MAX(IF((OutputTable[GroupByKey]=OutputTable[[#This Row],[GroupByKey]]),(OutputTable[GroupByKey]=OutputTable[[#This Row],[GroupByKey]])*OutputTable[RecordedValue]))</f>
        <v>265.63530965979299</v>
      </c>
    </row>
    <row r="46" spans="1:16" x14ac:dyDescent="0.25">
      <c r="A46" t="s">
        <v>68</v>
      </c>
      <c r="B46" t="s">
        <v>70</v>
      </c>
      <c r="C46">
        <v>1</v>
      </c>
      <c r="D46" t="s">
        <v>169</v>
      </c>
      <c r="E46" t="s">
        <v>119</v>
      </c>
      <c r="F46" t="s">
        <v>73</v>
      </c>
      <c r="G46">
        <v>310</v>
      </c>
      <c r="H46">
        <v>0</v>
      </c>
      <c r="I46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46" s="5" cm="1">
        <f t="array" ref="J46">MAX(IF((ProjectInfoTable[ProjectName]=OutputTable[[#This Row],[ProjectName]]),(ProjectInfoTable[ProjectName]=OutputTable[[#This Row],[ProjectName]])*ProjectInfoTable[NumberOfReplications]))</f>
        <v>50</v>
      </c>
      <c r="K46" s="5" cm="1">
        <f t="array" ref="K46">IFERROR(AVERAGE(IF((OutputTable[GroupByKey]=OutputTable[[#This Row],[GroupByKey]]),(OutputTable[GroupByKey]=OutputTable[[#This Row],[GroupByKey]])*OutputTable[RecordedValue])),0)</f>
        <v>307.66000000000003</v>
      </c>
      <c r="L46" s="5" cm="1">
        <f t="array" ref="L46">IFERROR(_xlfn.STDEV.S(IF((OutputTable[GroupByKey]=OutputTable[[#This Row],[GroupByKey]]),(OutputTable[GroupByKey]=OutputTable[[#This Row],[GroupByKey]])*OutputTable[RecordedValue])),0)</f>
        <v>3.1272991542223769</v>
      </c>
      <c r="M46" s="5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46" s="5" cm="1">
        <f t="array" ref="O46">MIN(IF((OutputTable[GroupByKey]=OutputTable[[#This Row],[GroupByKey]]),(OutputTable[GroupByKey]=OutputTable[[#This Row],[GroupByKey]])*OutputTable[RecordedValue]))</f>
        <v>300</v>
      </c>
      <c r="P46" s="5" cm="1">
        <f t="array" ref="P46">MAX(IF((OutputTable[GroupByKey]=OutputTable[[#This Row],[GroupByKey]]),(OutputTable[GroupByKey]=OutputTable[[#This Row],[GroupByKey]])*OutputTable[RecordedValue]))</f>
        <v>315</v>
      </c>
    </row>
    <row r="47" spans="1:16" x14ac:dyDescent="0.25">
      <c r="A47" t="s">
        <v>68</v>
      </c>
      <c r="B47" t="s">
        <v>70</v>
      </c>
      <c r="C47">
        <v>1</v>
      </c>
      <c r="D47" t="s">
        <v>170</v>
      </c>
      <c r="E47" t="s">
        <v>121</v>
      </c>
      <c r="F47" t="s">
        <v>73</v>
      </c>
      <c r="G47">
        <v>308</v>
      </c>
      <c r="H47">
        <v>0</v>
      </c>
      <c r="I47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47" s="5" cm="1">
        <f t="array" ref="J47">MAX(IF((ProjectInfoTable[ProjectName]=OutputTable[[#This Row],[ProjectName]]),(ProjectInfoTable[ProjectName]=OutputTable[[#This Row],[ProjectName]])*ProjectInfoTable[NumberOfReplications]))</f>
        <v>50</v>
      </c>
      <c r="K47" s="5" cm="1">
        <f t="array" ref="K47">IFERROR(AVERAGE(IF((OutputTable[GroupByKey]=OutputTable[[#This Row],[GroupByKey]]),(OutputTable[GroupByKey]=OutputTable[[#This Row],[GroupByKey]])*OutputTable[RecordedValue])),0)</f>
        <v>305.8</v>
      </c>
      <c r="L47" s="5" cm="1">
        <f t="array" ref="L47">IFERROR(_xlfn.STDEV.S(IF((OutputTable[GroupByKey]=OutputTable[[#This Row],[GroupByKey]]),(OutputTable[GroupByKey]=OutputTable[[#This Row],[GroupByKey]])*OutputTable[RecordedValue])),0)</f>
        <v>3.2324881425670751</v>
      </c>
      <c r="M47" s="5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47" s="5" cm="1">
        <f t="array" ref="O47">MIN(IF((OutputTable[GroupByKey]=OutputTable[[#This Row],[GroupByKey]]),(OutputTable[GroupByKey]=OutputTable[[#This Row],[GroupByKey]])*OutputTable[RecordedValue]))</f>
        <v>298</v>
      </c>
      <c r="P47" s="5" cm="1">
        <f t="array" ref="P47">MAX(IF((OutputTable[GroupByKey]=OutputTable[[#This Row],[GroupByKey]]),(OutputTable[GroupByKey]=OutputTable[[#This Row],[GroupByKey]])*OutputTable[RecordedValue]))</f>
        <v>313</v>
      </c>
    </row>
    <row r="48" spans="1:16" x14ac:dyDescent="0.25">
      <c r="A48" t="s">
        <v>68</v>
      </c>
      <c r="B48" t="s">
        <v>70</v>
      </c>
      <c r="C48">
        <v>1</v>
      </c>
      <c r="D48" t="s">
        <v>171</v>
      </c>
      <c r="E48" t="s">
        <v>123</v>
      </c>
      <c r="F48" t="s">
        <v>73</v>
      </c>
      <c r="G48">
        <v>36.836346395826702</v>
      </c>
      <c r="H48">
        <v>0</v>
      </c>
      <c r="I48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48" s="5" cm="1">
        <f t="array" ref="J48">MAX(IF((ProjectInfoTable[ProjectName]=OutputTable[[#This Row],[ProjectName]]),(ProjectInfoTable[ProjectName]=OutputTable[[#This Row],[ProjectName]])*ProjectInfoTable[NumberOfReplications]))</f>
        <v>50</v>
      </c>
      <c r="K48" s="5" cm="1">
        <f t="array" ref="K48">IFERROR(AVERAGE(IF((OutputTable[GroupByKey]=OutputTable[[#This Row],[GroupByKey]]),(OutputTable[GroupByKey]=OutputTable[[#This Row],[GroupByKey]])*OutputTable[RecordedValue])),0)</f>
        <v>37.238343743460135</v>
      </c>
      <c r="L48" s="5" cm="1">
        <f t="array" ref="L48">IFERROR(_xlfn.STDEV.S(IF((OutputTable[GroupByKey]=OutputTable[[#This Row],[GroupByKey]]),(OutputTable[GroupByKey]=OutputTable[[#This Row],[GroupByKey]])*OutputTable[RecordedValue])),0)</f>
        <v>0.73577360167133743</v>
      </c>
      <c r="M48" s="5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48" s="5" cm="1">
        <f t="array" ref="O48">MIN(IF((OutputTable[GroupByKey]=OutputTable[[#This Row],[GroupByKey]]),(OutputTable[GroupByKey]=OutputTable[[#This Row],[GroupByKey]])*OutputTable[RecordedValue]))</f>
        <v>35.915286846409401</v>
      </c>
      <c r="P48" s="5" cm="1">
        <f t="array" ref="P48">MAX(IF((OutputTable[GroupByKey]=OutputTable[[#This Row],[GroupByKey]]),(OutputTable[GroupByKey]=OutputTable[[#This Row],[GroupByKey]])*OutputTable[RecordedValue]))</f>
        <v>38.829036811282897</v>
      </c>
    </row>
    <row r="49" spans="1:16" x14ac:dyDescent="0.25">
      <c r="A49" t="s">
        <v>68</v>
      </c>
      <c r="B49" t="s">
        <v>70</v>
      </c>
      <c r="C49">
        <v>1</v>
      </c>
      <c r="D49" t="s">
        <v>172</v>
      </c>
      <c r="E49" t="s">
        <v>125</v>
      </c>
      <c r="F49" t="s">
        <v>73</v>
      </c>
      <c r="G49">
        <v>1205.84813324385</v>
      </c>
      <c r="H49">
        <v>0</v>
      </c>
      <c r="I49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49" s="5" cm="1">
        <f t="array" ref="J49">MAX(IF((ProjectInfoTable[ProjectName]=OutputTable[[#This Row],[ProjectName]]),(ProjectInfoTable[ProjectName]=OutputTable[[#This Row],[ProjectName]])*ProjectInfoTable[NumberOfReplications]))</f>
        <v>50</v>
      </c>
      <c r="K49" s="5" cm="1">
        <f t="array" ref="K49">IFERROR(AVERAGE(IF((OutputTable[GroupByKey]=OutputTable[[#This Row],[GroupByKey]]),(OutputTable[GroupByKey]=OutputTable[[#This Row],[GroupByKey]])*OutputTable[RecordedValue])),0)</f>
        <v>1238.0468436038263</v>
      </c>
      <c r="L49" s="5" cm="1">
        <f t="array" ref="L49">IFERROR(_xlfn.STDEV.S(IF((OutputTable[GroupByKey]=OutputTable[[#This Row],[GroupByKey]]),(OutputTable[GroupByKey]=OutputTable[[#This Row],[GroupByKey]])*OutputTable[RecordedValue])),0)</f>
        <v>49.802537130614866</v>
      </c>
      <c r="M49" s="5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49" s="5" cm="1">
        <f t="array" ref="O49">MIN(IF((OutputTable[GroupByKey]=OutputTable[[#This Row],[GroupByKey]]),(OutputTable[GroupByKey]=OutputTable[[#This Row],[GroupByKey]])*OutputTable[RecordedValue]))</f>
        <v>1148.68844056226</v>
      </c>
      <c r="P49" s="5" cm="1">
        <f t="array" ref="P49">MAX(IF((OutputTable[GroupByKey]=OutputTable[[#This Row],[GroupByKey]]),(OutputTable[GroupByKey]=OutputTable[[#This Row],[GroupByKey]])*OutputTable[RecordedValue]))</f>
        <v>1418.3176101245699</v>
      </c>
    </row>
    <row r="50" spans="1:16" x14ac:dyDescent="0.25">
      <c r="A50" t="s">
        <v>68</v>
      </c>
      <c r="B50" t="s">
        <v>70</v>
      </c>
      <c r="C50">
        <v>1</v>
      </c>
      <c r="D50" t="s">
        <v>173</v>
      </c>
      <c r="E50" t="s">
        <v>135</v>
      </c>
      <c r="F50" t="s">
        <v>105</v>
      </c>
      <c r="G50">
        <v>18.418173197913401</v>
      </c>
      <c r="H50">
        <v>0</v>
      </c>
      <c r="I50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50" s="5" cm="1">
        <f t="array" ref="J50">MAX(IF((ProjectInfoTable[ProjectName]=OutputTable[[#This Row],[ProjectName]]),(ProjectInfoTable[ProjectName]=OutputTable[[#This Row],[ProjectName]])*ProjectInfoTable[NumberOfReplications]))</f>
        <v>50</v>
      </c>
      <c r="K50" s="5" cm="1">
        <f t="array" ref="K50">IFERROR(AVERAGE(IF((OutputTable[GroupByKey]=OutputTable[[#This Row],[GroupByKey]]),(OutputTable[GroupByKey]=OutputTable[[#This Row],[GroupByKey]])*OutputTable[RecordedValue])),0)</f>
        <v>18.619171871730064</v>
      </c>
      <c r="L50" s="5" cm="1">
        <f t="array" ref="L50">IFERROR(_xlfn.STDEV.S(IF((OutputTable[GroupByKey]=OutputTable[[#This Row],[GroupByKey]]),(OutputTable[GroupByKey]=OutputTable[[#This Row],[GroupByKey]])*OutputTable[RecordedValue])),0)</f>
        <v>0.36788680083566072</v>
      </c>
      <c r="M50" s="5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50" s="5" cm="1">
        <f t="array" ref="O50">MIN(IF((OutputTable[GroupByKey]=OutputTable[[#This Row],[GroupByKey]]),(OutputTable[GroupByKey]=OutputTable[[#This Row],[GroupByKey]])*OutputTable[RecordedValue]))</f>
        <v>17.957643423204701</v>
      </c>
      <c r="P50" s="5" cm="1">
        <f t="array" ref="P50">MAX(IF((OutputTable[GroupByKey]=OutputTable[[#This Row],[GroupByKey]]),(OutputTable[GroupByKey]=OutputTable[[#This Row],[GroupByKey]])*OutputTable[RecordedValue]))</f>
        <v>19.414518405641399</v>
      </c>
    </row>
    <row r="51" spans="1:16" x14ac:dyDescent="0.25">
      <c r="A51" t="s">
        <v>68</v>
      </c>
      <c r="B51" t="s">
        <v>70</v>
      </c>
      <c r="C51">
        <v>1</v>
      </c>
      <c r="D51" t="s">
        <v>174</v>
      </c>
      <c r="E51" t="s">
        <v>137</v>
      </c>
      <c r="F51" t="s">
        <v>105</v>
      </c>
      <c r="G51">
        <v>5.5447320499089301</v>
      </c>
      <c r="H51">
        <v>0</v>
      </c>
      <c r="I51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51" s="5" cm="1">
        <f t="array" ref="J51">MAX(IF((ProjectInfoTable[ProjectName]=OutputTable[[#This Row],[ProjectName]]),(ProjectInfoTable[ProjectName]=OutputTable[[#This Row],[ProjectName]])*ProjectInfoTable[NumberOfReplications]))</f>
        <v>50</v>
      </c>
      <c r="K51" s="5" cm="1">
        <f t="array" ref="K51">IFERROR(AVERAGE(IF((OutputTable[GroupByKey]=OutputTable[[#This Row],[GroupByKey]]),(OutputTable[GroupByKey]=OutputTable[[#This Row],[GroupByKey]])*OutputTable[RecordedValue])),0)</f>
        <v>5.3248187541752463</v>
      </c>
      <c r="L51" s="5" cm="1">
        <f t="array" ref="L51">IFERROR(_xlfn.STDEV.S(IF((OutputTable[GroupByKey]=OutputTable[[#This Row],[GroupByKey]]),(OutputTable[GroupByKey]=OutputTable[[#This Row],[GroupByKey]])*OutputTable[RecordedValue])),0)</f>
        <v>0.37220753962085379</v>
      </c>
      <c r="M51" s="5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51" s="5" cm="1">
        <f t="array" ref="O51">MIN(IF((OutputTable[GroupByKey]=OutputTable[[#This Row],[GroupByKey]]),(OutputTable[GroupByKey]=OutputTable[[#This Row],[GroupByKey]])*OutputTable[RecordedValue]))</f>
        <v>4.5773931059875599</v>
      </c>
      <c r="P51" s="5" cm="1">
        <f t="array" ref="P51">MAX(IF((OutputTable[GroupByKey]=OutputTable[[#This Row],[GroupByKey]]),(OutputTable[GroupByKey]=OutputTable[[#This Row],[GroupByKey]])*OutputTable[RecordedValue]))</f>
        <v>5.9816259595291603</v>
      </c>
    </row>
    <row r="52" spans="1:16" x14ac:dyDescent="0.25">
      <c r="A52" t="s">
        <v>68</v>
      </c>
      <c r="B52" t="s">
        <v>70</v>
      </c>
      <c r="C52">
        <v>1</v>
      </c>
      <c r="D52" t="s">
        <v>175</v>
      </c>
      <c r="E52" t="s">
        <v>154</v>
      </c>
      <c r="F52" t="s">
        <v>105</v>
      </c>
      <c r="G52">
        <v>310</v>
      </c>
      <c r="H52">
        <v>0</v>
      </c>
      <c r="I52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52" s="5" cm="1">
        <f t="array" ref="J52">MAX(IF((ProjectInfoTable[ProjectName]=OutputTable[[#This Row],[ProjectName]]),(ProjectInfoTable[ProjectName]=OutputTable[[#This Row],[ProjectName]])*ProjectInfoTable[NumberOfReplications]))</f>
        <v>50</v>
      </c>
      <c r="K52" s="5" cm="1">
        <f t="array" ref="K52">IFERROR(AVERAGE(IF((OutputTable[GroupByKey]=OutputTable[[#This Row],[GroupByKey]]),(OutputTable[GroupByKey]=OutputTable[[#This Row],[GroupByKey]])*OutputTable[RecordedValue])),0)</f>
        <v>307.5</v>
      </c>
      <c r="L52" s="5" cm="1">
        <f t="array" ref="L52">IFERROR(_xlfn.STDEV.S(IF((OutputTable[GroupByKey]=OutputTable[[#This Row],[GroupByKey]]),(OutputTable[GroupByKey]=OutputTable[[#This Row],[GroupByKey]])*OutputTable[RecordedValue])),0)</f>
        <v>3.1831828507367419</v>
      </c>
      <c r="M52" s="5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52" s="5" cm="1">
        <f t="array" ref="O52">MIN(IF((OutputTable[GroupByKey]=OutputTable[[#This Row],[GroupByKey]]),(OutputTable[GroupByKey]=OutputTable[[#This Row],[GroupByKey]])*OutputTable[RecordedValue]))</f>
        <v>300</v>
      </c>
      <c r="P52" s="5" cm="1">
        <f t="array" ref="P52">MAX(IF((OutputTable[GroupByKey]=OutputTable[[#This Row],[GroupByKey]]),(OutputTable[GroupByKey]=OutputTable[[#This Row],[GroupByKey]])*OutputTable[RecordedValue]))</f>
        <v>315</v>
      </c>
    </row>
    <row r="53" spans="1:16" x14ac:dyDescent="0.25">
      <c r="A53" t="s">
        <v>68</v>
      </c>
      <c r="B53" t="s">
        <v>70</v>
      </c>
      <c r="C53">
        <v>1</v>
      </c>
      <c r="D53" t="s">
        <v>176</v>
      </c>
      <c r="E53" t="s">
        <v>156</v>
      </c>
      <c r="F53" t="s">
        <v>105</v>
      </c>
      <c r="G53">
        <v>0.76896949792046199</v>
      </c>
      <c r="H53">
        <v>0</v>
      </c>
      <c r="I53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53" s="5" cm="1">
        <f t="array" ref="J53">MAX(IF((ProjectInfoTable[ProjectName]=OutputTable[[#This Row],[ProjectName]]),(ProjectInfoTable[ProjectName]=OutputTable[[#This Row],[ProjectName]])*ProjectInfoTable[NumberOfReplications]))</f>
        <v>50</v>
      </c>
      <c r="K53" s="5" cm="1">
        <f t="array" ref="K53">IFERROR(AVERAGE(IF((OutputTable[GroupByKey]=OutputTable[[#This Row],[GroupByKey]]),(OutputTable[GroupByKey]=OutputTable[[#This Row],[GroupByKey]])*OutputTable[RecordedValue])),0)</f>
        <v>0.77813255190936492</v>
      </c>
      <c r="L53" s="5" cm="1">
        <f t="array" ref="L53">IFERROR(_xlfn.STDEV.S(IF((OutputTable[GroupByKey]=OutputTable[[#This Row],[GroupByKey]]),(OutputTable[GroupByKey]=OutputTable[[#This Row],[GroupByKey]])*OutputTable[RecordedValue])),0)</f>
        <v>1.5508647484202203E-2</v>
      </c>
      <c r="M53" s="5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53" s="5" cm="1">
        <f t="array" ref="O53">MIN(IF((OutputTable[GroupByKey]=OutputTable[[#This Row],[GroupByKey]]),(OutputTable[GroupByKey]=OutputTable[[#This Row],[GroupByKey]])*OutputTable[RecordedValue]))</f>
        <v>0.75076558501961799</v>
      </c>
      <c r="P53" s="5" cm="1">
        <f t="array" ref="P53">MAX(IF((OutputTable[GroupByKey]=OutputTable[[#This Row],[GroupByKey]]),(OutputTable[GroupByKey]=OutputTable[[#This Row],[GroupByKey]])*OutputTable[RecordedValue]))</f>
        <v>0.80927528725051701</v>
      </c>
    </row>
    <row r="54" spans="1:16" x14ac:dyDescent="0.25">
      <c r="A54" t="s">
        <v>68</v>
      </c>
      <c r="B54" t="s">
        <v>70</v>
      </c>
      <c r="C54">
        <v>1</v>
      </c>
      <c r="D54" t="s">
        <v>177</v>
      </c>
      <c r="E54" t="s">
        <v>140</v>
      </c>
      <c r="F54" t="s">
        <v>105</v>
      </c>
      <c r="G54">
        <v>0</v>
      </c>
      <c r="H54">
        <v>0</v>
      </c>
      <c r="I54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54" s="5" cm="1">
        <f t="array" ref="J54">MAX(IF((ProjectInfoTable[ProjectName]=OutputTable[[#This Row],[ProjectName]]),(ProjectInfoTable[ProjectName]=OutputTable[[#This Row],[ProjectName]])*ProjectInfoTable[NumberOfReplications]))</f>
        <v>50</v>
      </c>
      <c r="K54" s="5" cm="1">
        <f t="array" ref="K54">IFERROR(AVERAGE(IF((OutputTable[GroupByKey]=OutputTable[[#This Row],[GroupByKey]]),(OutputTable[GroupByKey]=OutputTable[[#This Row],[GroupByKey]])*OutputTable[RecordedValue])),0)</f>
        <v>0</v>
      </c>
      <c r="L54" s="5" cm="1">
        <f t="array" ref="L54">IFERROR(_xlfn.STDEV.S(IF((OutputTable[GroupByKey]=OutputTable[[#This Row],[GroupByKey]]),(OutputTable[GroupByKey]=OutputTable[[#This Row],[GroupByKey]])*OutputTable[RecordedValue])),0)</f>
        <v>0</v>
      </c>
      <c r="M54" s="5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" s="5" cm="1">
        <f t="array" ref="O54">MIN(IF((OutputTable[GroupByKey]=OutputTable[[#This Row],[GroupByKey]]),(OutputTable[GroupByKey]=OutputTable[[#This Row],[GroupByKey]])*OutputTable[RecordedValue]))</f>
        <v>0</v>
      </c>
      <c r="P54" s="5" cm="1">
        <f t="array" ref="P54">MAX(IF((OutputTable[GroupByKey]=OutputTable[[#This Row],[GroupByKey]]),(OutputTable[GroupByKey]=OutputTable[[#This Row],[GroupByKey]])*OutputTable[RecordedValue]))</f>
        <v>0</v>
      </c>
    </row>
    <row r="55" spans="1:16" x14ac:dyDescent="0.25">
      <c r="A55" t="s">
        <v>68</v>
      </c>
      <c r="B55" t="s">
        <v>70</v>
      </c>
      <c r="C55">
        <v>2</v>
      </c>
      <c r="D55" t="s">
        <v>110</v>
      </c>
      <c r="E55" t="s">
        <v>111</v>
      </c>
      <c r="F55" t="s">
        <v>73</v>
      </c>
      <c r="G55">
        <v>2.3329849075536502</v>
      </c>
      <c r="H55">
        <v>0</v>
      </c>
      <c r="I55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55" s="5" cm="1">
        <f t="array" ref="J55">MAX(IF((ProjectInfoTable[ProjectName]=OutputTable[[#This Row],[ProjectName]]),(ProjectInfoTable[ProjectName]=OutputTable[[#This Row],[ProjectName]])*ProjectInfoTable[NumberOfReplications]))</f>
        <v>50</v>
      </c>
      <c r="K55" s="5" cm="1">
        <f t="array" ref="K55">IFERROR(AVERAGE(IF((OutputTable[GroupByKey]=OutputTable[[#This Row],[GroupByKey]]),(OutputTable[GroupByKey]=OutputTable[[#This Row],[GroupByKey]])*OutputTable[RecordedValue])),0)</f>
        <v>1.9749714551650996</v>
      </c>
      <c r="L55" s="5" cm="1">
        <f t="array" ref="L55">IFERROR(_xlfn.STDEV.S(IF((OutputTable[GroupByKey]=OutputTable[[#This Row],[GroupByKey]]),(OutputTable[GroupByKey]=OutputTable[[#This Row],[GroupByKey]])*OutputTable[RecordedValue])),0)</f>
        <v>0.45746437878232693</v>
      </c>
      <c r="M55" s="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55" s="5" cm="1">
        <f t="array" ref="O55">MIN(IF((OutputTable[GroupByKey]=OutputTable[[#This Row],[GroupByKey]]),(OutputTable[GroupByKey]=OutputTable[[#This Row],[GroupByKey]])*OutputTable[RecordedValue]))</f>
        <v>1.0281254127300199</v>
      </c>
      <c r="P55" s="5" cm="1">
        <f t="array" ref="P55">MAX(IF((OutputTable[GroupByKey]=OutputTable[[#This Row],[GroupByKey]]),(OutputTable[GroupByKey]=OutputTable[[#This Row],[GroupByKey]])*OutputTable[RecordedValue]))</f>
        <v>3.1673122909872098</v>
      </c>
    </row>
    <row r="56" spans="1:16" x14ac:dyDescent="0.25">
      <c r="A56" t="s">
        <v>68</v>
      </c>
      <c r="B56" t="s">
        <v>70</v>
      </c>
      <c r="C56">
        <v>2</v>
      </c>
      <c r="D56" t="s">
        <v>112</v>
      </c>
      <c r="E56" t="s">
        <v>113</v>
      </c>
      <c r="F56" t="s">
        <v>73</v>
      </c>
      <c r="G56">
        <v>139.97909445321901</v>
      </c>
      <c r="H56">
        <v>0</v>
      </c>
      <c r="I56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56" s="5" cm="1">
        <f t="array" ref="J56">MAX(IF((ProjectInfoTable[ProjectName]=OutputTable[[#This Row],[ProjectName]]),(ProjectInfoTable[ProjectName]=OutputTable[[#This Row],[ProjectName]])*ProjectInfoTable[NumberOfReplications]))</f>
        <v>50</v>
      </c>
      <c r="K56" s="5" cm="1">
        <f t="array" ref="K56">IFERROR(AVERAGE(IF((OutputTable[GroupByKey]=OutputTable[[#This Row],[GroupByKey]]),(OutputTable[GroupByKey]=OutputTable[[#This Row],[GroupByKey]])*OutputTable[RecordedValue])),0)</f>
        <v>118.49828730990606</v>
      </c>
      <c r="L56" s="5" cm="1">
        <f t="array" ref="L56">IFERROR(_xlfn.STDEV.S(IF((OutputTable[GroupByKey]=OutputTable[[#This Row],[GroupByKey]]),(OutputTable[GroupByKey]=OutputTable[[#This Row],[GroupByKey]])*OutputTable[RecordedValue])),0)</f>
        <v>27.447862726939679</v>
      </c>
      <c r="M56" s="5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56" s="5" cm="1">
        <f t="array" ref="O56">MIN(IF((OutputTable[GroupByKey]=OutputTable[[#This Row],[GroupByKey]]),(OutputTable[GroupByKey]=OutputTable[[#This Row],[GroupByKey]])*OutputTable[RecordedValue]))</f>
        <v>61.6875247638012</v>
      </c>
      <c r="P56" s="5" cm="1">
        <f t="array" ref="P56">MAX(IF((OutputTable[GroupByKey]=OutputTable[[#This Row],[GroupByKey]]),(OutputTable[GroupByKey]=OutputTable[[#This Row],[GroupByKey]])*OutputTable[RecordedValue]))</f>
        <v>190.038737459233</v>
      </c>
    </row>
    <row r="57" spans="1:16" x14ac:dyDescent="0.25">
      <c r="A57" t="s">
        <v>68</v>
      </c>
      <c r="B57" t="s">
        <v>70</v>
      </c>
      <c r="C57">
        <v>2</v>
      </c>
      <c r="D57" t="s">
        <v>114</v>
      </c>
      <c r="E57" t="s">
        <v>115</v>
      </c>
      <c r="F57" t="s">
        <v>73</v>
      </c>
      <c r="G57">
        <v>0</v>
      </c>
      <c r="H57">
        <v>0</v>
      </c>
      <c r="I57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57" s="5" cm="1">
        <f t="array" ref="J57">MAX(IF((ProjectInfoTable[ProjectName]=OutputTable[[#This Row],[ProjectName]]),(ProjectInfoTable[ProjectName]=OutputTable[[#This Row],[ProjectName]])*ProjectInfoTable[NumberOfReplications]))</f>
        <v>50</v>
      </c>
      <c r="K57" s="5" cm="1">
        <f t="array" ref="K57">IFERROR(AVERAGE(IF((OutputTable[GroupByKey]=OutputTable[[#This Row],[GroupByKey]]),(OutputTable[GroupByKey]=OutputTable[[#This Row],[GroupByKey]])*OutputTable[RecordedValue])),0)</f>
        <v>0</v>
      </c>
      <c r="L57" s="5" cm="1">
        <f t="array" ref="L57">IFERROR(_xlfn.STDEV.S(IF((OutputTable[GroupByKey]=OutputTable[[#This Row],[GroupByKey]]),(OutputTable[GroupByKey]=OutputTable[[#This Row],[GroupByKey]])*OutputTable[RecordedValue])),0)</f>
        <v>0</v>
      </c>
      <c r="M57" s="5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7" s="5" cm="1">
        <f t="array" ref="O57">MIN(IF((OutputTable[GroupByKey]=OutputTable[[#This Row],[GroupByKey]]),(OutputTable[GroupByKey]=OutputTable[[#This Row],[GroupByKey]])*OutputTable[RecordedValue]))</f>
        <v>0</v>
      </c>
      <c r="P57" s="5" cm="1">
        <f t="array" ref="P57">MAX(IF((OutputTable[GroupByKey]=OutputTable[[#This Row],[GroupByKey]]),(OutputTable[GroupByKey]=OutputTable[[#This Row],[GroupByKey]])*OutputTable[RecordedValue]))</f>
        <v>0</v>
      </c>
    </row>
    <row r="58" spans="1:16" x14ac:dyDescent="0.25">
      <c r="A58" t="s">
        <v>68</v>
      </c>
      <c r="B58" t="s">
        <v>70</v>
      </c>
      <c r="C58">
        <v>2</v>
      </c>
      <c r="D58" t="s">
        <v>116</v>
      </c>
      <c r="E58" t="s">
        <v>117</v>
      </c>
      <c r="F58" t="s">
        <v>73</v>
      </c>
      <c r="G58">
        <v>1.08588114810968</v>
      </c>
      <c r="H58">
        <v>0</v>
      </c>
      <c r="I58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58" s="5" cm="1">
        <f t="array" ref="J58">MAX(IF((ProjectInfoTable[ProjectName]=OutputTable[[#This Row],[ProjectName]]),(ProjectInfoTable[ProjectName]=OutputTable[[#This Row],[ProjectName]])*ProjectInfoTable[NumberOfReplications]))</f>
        <v>50</v>
      </c>
      <c r="K58" s="5" cm="1">
        <f t="array" ref="K58">IFERROR(AVERAGE(IF((OutputTable[GroupByKey]=OutputTable[[#This Row],[GroupByKey]]),(OutputTable[GroupByKey]=OutputTable[[#This Row],[GroupByKey]])*OutputTable[RecordedValue])),0)</f>
        <v>5.4408066100724897</v>
      </c>
      <c r="L58" s="5" cm="1">
        <f t="array" ref="L58">IFERROR(_xlfn.STDEV.S(IF((OutputTable[GroupByKey]=OutputTable[[#This Row],[GroupByKey]]),(OutputTable[GroupByKey]=OutputTable[[#This Row],[GroupByKey]])*OutputTable[RecordedValue])),0)</f>
        <v>3.1898976373285977</v>
      </c>
      <c r="M58" s="5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58" s="5" cm="1">
        <f t="array" ref="O58">MIN(IF((OutputTable[GroupByKey]=OutputTable[[#This Row],[GroupByKey]]),(OutputTable[GroupByKey]=OutputTable[[#This Row],[GroupByKey]])*OutputTable[RecordedValue]))</f>
        <v>0.10442984261027299</v>
      </c>
      <c r="P58" s="5" cm="1">
        <f t="array" ref="P58">MAX(IF((OutputTable[GroupByKey]=OutputTable[[#This Row],[GroupByKey]]),(OutputTable[GroupByKey]=OutputTable[[#This Row],[GroupByKey]])*OutputTable[RecordedValue]))</f>
        <v>13.981021636077701</v>
      </c>
    </row>
    <row r="59" spans="1:16" x14ac:dyDescent="0.25">
      <c r="A59" t="s">
        <v>68</v>
      </c>
      <c r="B59" t="s">
        <v>70</v>
      </c>
      <c r="C59">
        <v>2</v>
      </c>
      <c r="D59" t="s">
        <v>118</v>
      </c>
      <c r="E59" t="s">
        <v>119</v>
      </c>
      <c r="F59" t="s">
        <v>73</v>
      </c>
      <c r="G59">
        <v>26</v>
      </c>
      <c r="H59">
        <v>0</v>
      </c>
      <c r="I59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59" s="5" cm="1">
        <f t="array" ref="J59">MAX(IF((ProjectInfoTable[ProjectName]=OutputTable[[#This Row],[ProjectName]]),(ProjectInfoTable[ProjectName]=OutputTable[[#This Row],[ProjectName]])*ProjectInfoTable[NumberOfReplications]))</f>
        <v>50</v>
      </c>
      <c r="K59" s="5" cm="1">
        <f t="array" ref="K59">IFERROR(AVERAGE(IF((OutputTable[GroupByKey]=OutputTable[[#This Row],[GroupByKey]]),(OutputTable[GroupByKey]=OutputTable[[#This Row],[GroupByKey]])*OutputTable[RecordedValue])),0)</f>
        <v>20.28</v>
      </c>
      <c r="L59" s="5" cm="1">
        <f t="array" ref="L59">IFERROR(_xlfn.STDEV.S(IF((OutputTable[GroupByKey]=OutputTable[[#This Row],[GroupByKey]]),(OutputTable[GroupByKey]=OutputTable[[#This Row],[GroupByKey]])*OutputTable[RecordedValue])),0)</f>
        <v>4.3191079955878688</v>
      </c>
      <c r="M59" s="5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59" s="5" cm="1">
        <f t="array" ref="O59">MIN(IF((OutputTable[GroupByKey]=OutputTable[[#This Row],[GroupByKey]]),(OutputTable[GroupByKey]=OutputTable[[#This Row],[GroupByKey]])*OutputTable[RecordedValue]))</f>
        <v>11</v>
      </c>
      <c r="P59" s="5" cm="1">
        <f t="array" ref="P59">MAX(IF((OutputTable[GroupByKey]=OutputTable[[#This Row],[GroupByKey]]),(OutputTable[GroupByKey]=OutputTable[[#This Row],[GroupByKey]])*OutputTable[RecordedValue]))</f>
        <v>31</v>
      </c>
    </row>
    <row r="60" spans="1:16" x14ac:dyDescent="0.25">
      <c r="A60" t="s">
        <v>68</v>
      </c>
      <c r="B60" t="s">
        <v>70</v>
      </c>
      <c r="C60">
        <v>2</v>
      </c>
      <c r="D60" t="s">
        <v>120</v>
      </c>
      <c r="E60" t="s">
        <v>121</v>
      </c>
      <c r="F60" t="s">
        <v>73</v>
      </c>
      <c r="G60">
        <v>25</v>
      </c>
      <c r="H60">
        <v>0</v>
      </c>
      <c r="I60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60" s="5" cm="1">
        <f t="array" ref="J60">MAX(IF((ProjectInfoTable[ProjectName]=OutputTable[[#This Row],[ProjectName]]),(ProjectInfoTable[ProjectName]=OutputTable[[#This Row],[ProjectName]])*ProjectInfoTable[NumberOfReplications]))</f>
        <v>50</v>
      </c>
      <c r="K60" s="5" cm="1">
        <f t="array" ref="K60">IFERROR(AVERAGE(IF((OutputTable[GroupByKey]=OutputTable[[#This Row],[GroupByKey]]),(OutputTable[GroupByKey]=OutputTable[[#This Row],[GroupByKey]])*OutputTable[RecordedValue])),0)</f>
        <v>20.14</v>
      </c>
      <c r="L60" s="5" cm="1">
        <f t="array" ref="L60">IFERROR(_xlfn.STDEV.S(IF((OutputTable[GroupByKey]=OutputTable[[#This Row],[GroupByKey]]),(OutputTable[GroupByKey]=OutputTable[[#This Row],[GroupByKey]])*OutputTable[RecordedValue])),0)</f>
        <v>4.309505393278199</v>
      </c>
      <c r="M60" s="5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60" s="5" cm="1">
        <f t="array" ref="O60">MIN(IF((OutputTable[GroupByKey]=OutputTable[[#This Row],[GroupByKey]]),(OutputTable[GroupByKey]=OutputTable[[#This Row],[GroupByKey]])*OutputTable[RecordedValue]))</f>
        <v>10</v>
      </c>
      <c r="P60" s="5" cm="1">
        <f t="array" ref="P60">MAX(IF((OutputTable[GroupByKey]=OutputTable[[#This Row],[GroupByKey]]),(OutputTable[GroupByKey]=OutputTable[[#This Row],[GroupByKey]])*OutputTable[RecordedValue]))</f>
        <v>31</v>
      </c>
    </row>
    <row r="61" spans="1:16" x14ac:dyDescent="0.25">
      <c r="A61" t="s">
        <v>68</v>
      </c>
      <c r="B61" t="s">
        <v>70</v>
      </c>
      <c r="C61">
        <v>2</v>
      </c>
      <c r="D61" t="s">
        <v>122</v>
      </c>
      <c r="E61" t="s">
        <v>123</v>
      </c>
      <c r="F61" t="s">
        <v>73</v>
      </c>
      <c r="G61">
        <v>2.3329849075536502</v>
      </c>
      <c r="H61">
        <v>0</v>
      </c>
      <c r="I61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61" s="5" cm="1">
        <f t="array" ref="J61">MAX(IF((ProjectInfoTable[ProjectName]=OutputTable[[#This Row],[ProjectName]]),(ProjectInfoTable[ProjectName]=OutputTable[[#This Row],[ProjectName]])*ProjectInfoTable[NumberOfReplications]))</f>
        <v>50</v>
      </c>
      <c r="K61" s="5" cm="1">
        <f t="array" ref="K61">IFERROR(AVERAGE(IF((OutputTable[GroupByKey]=OutputTable[[#This Row],[GroupByKey]]),(OutputTable[GroupByKey]=OutputTable[[#This Row],[GroupByKey]])*OutputTable[RecordedValue])),0)</f>
        <v>1.9749714551650996</v>
      </c>
      <c r="L61" s="5" cm="1">
        <f t="array" ref="L61">IFERROR(_xlfn.STDEV.S(IF((OutputTable[GroupByKey]=OutputTable[[#This Row],[GroupByKey]]),(OutputTable[GroupByKey]=OutputTable[[#This Row],[GroupByKey]])*OutputTable[RecordedValue])),0)</f>
        <v>0.45746437878232693</v>
      </c>
      <c r="M61" s="5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61" s="5" cm="1">
        <f t="array" ref="O61">MIN(IF((OutputTable[GroupByKey]=OutputTable[[#This Row],[GroupByKey]]),(OutputTable[GroupByKey]=OutputTable[[#This Row],[GroupByKey]])*OutputTable[RecordedValue]))</f>
        <v>1.0281254127300199</v>
      </c>
      <c r="P61" s="5" cm="1">
        <f t="array" ref="P61">MAX(IF((OutputTable[GroupByKey]=OutputTable[[#This Row],[GroupByKey]]),(OutputTable[GroupByKey]=OutputTable[[#This Row],[GroupByKey]])*OutputTable[RecordedValue]))</f>
        <v>3.1673122909872098</v>
      </c>
    </row>
    <row r="62" spans="1:16" x14ac:dyDescent="0.25">
      <c r="A62" t="s">
        <v>68</v>
      </c>
      <c r="B62" t="s">
        <v>70</v>
      </c>
      <c r="C62">
        <v>2</v>
      </c>
      <c r="D62" t="s">
        <v>124</v>
      </c>
      <c r="E62" t="s">
        <v>125</v>
      </c>
      <c r="F62" t="s">
        <v>73</v>
      </c>
      <c r="G62">
        <v>141.064975601329</v>
      </c>
      <c r="H62">
        <v>0</v>
      </c>
      <c r="I62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62" s="5" cm="1">
        <f t="array" ref="J62">MAX(IF((ProjectInfoTable[ProjectName]=OutputTable[[#This Row],[ProjectName]]),(ProjectInfoTable[ProjectName]=OutputTable[[#This Row],[ProjectName]])*ProjectInfoTable[NumberOfReplications]))</f>
        <v>50</v>
      </c>
      <c r="K62" s="5" cm="1">
        <f t="array" ref="K62">IFERROR(AVERAGE(IF((OutputTable[GroupByKey]=OutputTable[[#This Row],[GroupByKey]]),(OutputTable[GroupByKey]=OutputTable[[#This Row],[GroupByKey]])*OutputTable[RecordedValue])),0)</f>
        <v>123.93909391997848</v>
      </c>
      <c r="L62" s="5" cm="1">
        <f t="array" ref="L62">IFERROR(_xlfn.STDEV.S(IF((OutputTable[GroupByKey]=OutputTable[[#This Row],[GroupByKey]]),(OutputTable[GroupByKey]=OutputTable[[#This Row],[GroupByKey]])*OutputTable[RecordedValue])),0)</f>
        <v>29.164347943585724</v>
      </c>
      <c r="M62" s="5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62" s="5" cm="1">
        <f t="array" ref="O62">MIN(IF((OutputTable[GroupByKey]=OutputTable[[#This Row],[GroupByKey]]),(OutputTable[GroupByKey]=OutputTable[[#This Row],[GroupByKey]])*OutputTable[RecordedValue]))</f>
        <v>61.791954606411501</v>
      </c>
      <c r="P62" s="5" cm="1">
        <f t="array" ref="P62">MAX(IF((OutputTable[GroupByKey]=OutputTable[[#This Row],[GroupByKey]]),(OutputTable[GroupByKey]=OutputTable[[#This Row],[GroupByKey]])*OutputTable[RecordedValue]))</f>
        <v>204.019759095311</v>
      </c>
    </row>
    <row r="63" spans="1:16" x14ac:dyDescent="0.25">
      <c r="A63" t="s">
        <v>68</v>
      </c>
      <c r="B63" t="s">
        <v>70</v>
      </c>
      <c r="C63">
        <v>2</v>
      </c>
      <c r="D63" t="s">
        <v>126</v>
      </c>
      <c r="E63" t="s">
        <v>86</v>
      </c>
      <c r="F63" t="s">
        <v>127</v>
      </c>
      <c r="G63">
        <v>0</v>
      </c>
      <c r="H63">
        <v>0</v>
      </c>
      <c r="I63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63" s="5" cm="1">
        <f t="array" ref="J63">MAX(IF((ProjectInfoTable[ProjectName]=OutputTable[[#This Row],[ProjectName]]),(ProjectInfoTable[ProjectName]=OutputTable[[#This Row],[ProjectName]])*ProjectInfoTable[NumberOfReplications]))</f>
        <v>50</v>
      </c>
      <c r="K63" s="5" cm="1">
        <f t="array" ref="K63">IFERROR(AVERAGE(IF((OutputTable[GroupByKey]=OutputTable[[#This Row],[GroupByKey]]),(OutputTable[GroupByKey]=OutputTable[[#This Row],[GroupByKey]])*OutputTable[RecordedValue])),0)</f>
        <v>0</v>
      </c>
      <c r="L63" s="5" cm="1">
        <f t="array" ref="L63">IFERROR(_xlfn.STDEV.S(IF((OutputTable[GroupByKey]=OutputTable[[#This Row],[GroupByKey]]),(OutputTable[GroupByKey]=OutputTable[[#This Row],[GroupByKey]])*OutputTable[RecordedValue])),0)</f>
        <v>0</v>
      </c>
      <c r="M63" s="5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" s="5" cm="1">
        <f t="array" ref="O63">MIN(IF((OutputTable[GroupByKey]=OutputTable[[#This Row],[GroupByKey]]),(OutputTable[GroupByKey]=OutputTable[[#This Row],[GroupByKey]])*OutputTable[RecordedValue]))</f>
        <v>0</v>
      </c>
      <c r="P63" s="5" cm="1">
        <f t="array" ref="P63">MAX(IF((OutputTable[GroupByKey]=OutputTable[[#This Row],[GroupByKey]]),(OutputTable[GroupByKey]=OutputTable[[#This Row],[GroupByKey]])*OutputTable[RecordedValue]))</f>
        <v>0</v>
      </c>
    </row>
    <row r="64" spans="1:16" x14ac:dyDescent="0.25">
      <c r="A64" t="s">
        <v>68</v>
      </c>
      <c r="B64" t="s">
        <v>70</v>
      </c>
      <c r="C64">
        <v>2</v>
      </c>
      <c r="D64" t="s">
        <v>128</v>
      </c>
      <c r="E64" t="s">
        <v>89</v>
      </c>
      <c r="F64" t="s">
        <v>127</v>
      </c>
      <c r="G64">
        <v>0</v>
      </c>
      <c r="H64">
        <v>0</v>
      </c>
      <c r="I64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64" s="5" cm="1">
        <f t="array" ref="J64">MAX(IF((ProjectInfoTable[ProjectName]=OutputTable[[#This Row],[ProjectName]]),(ProjectInfoTable[ProjectName]=OutputTable[[#This Row],[ProjectName]])*ProjectInfoTable[NumberOfReplications]))</f>
        <v>50</v>
      </c>
      <c r="K64" s="5" cm="1">
        <f t="array" ref="K64">IFERROR(AVERAGE(IF((OutputTable[GroupByKey]=OutputTable[[#This Row],[GroupByKey]]),(OutputTable[GroupByKey]=OutputTable[[#This Row],[GroupByKey]])*OutputTable[RecordedValue])),0)</f>
        <v>0</v>
      </c>
      <c r="L64" s="5" cm="1">
        <f t="array" ref="L64">IFERROR(_xlfn.STDEV.S(IF((OutputTable[GroupByKey]=OutputTable[[#This Row],[GroupByKey]]),(OutputTable[GroupByKey]=OutputTable[[#This Row],[GroupByKey]])*OutputTable[RecordedValue])),0)</f>
        <v>0</v>
      </c>
      <c r="M64" s="5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" s="5" cm="1">
        <f t="array" ref="O64">MIN(IF((OutputTable[GroupByKey]=OutputTable[[#This Row],[GroupByKey]]),(OutputTable[GroupByKey]=OutputTable[[#This Row],[GroupByKey]])*OutputTable[RecordedValue]))</f>
        <v>0</v>
      </c>
      <c r="P64" s="5" cm="1">
        <f t="array" ref="P64">MAX(IF((OutputTable[GroupByKey]=OutputTable[[#This Row],[GroupByKey]]),(OutputTable[GroupByKey]=OutputTable[[#This Row],[GroupByKey]])*OutputTable[RecordedValue]))</f>
        <v>0</v>
      </c>
    </row>
    <row r="65" spans="1:16" x14ac:dyDescent="0.25">
      <c r="A65" t="s">
        <v>68</v>
      </c>
      <c r="B65" t="s">
        <v>70</v>
      </c>
      <c r="C65">
        <v>2</v>
      </c>
      <c r="D65" t="s">
        <v>129</v>
      </c>
      <c r="E65" t="s">
        <v>91</v>
      </c>
      <c r="F65" t="s">
        <v>127</v>
      </c>
      <c r="G65">
        <v>47.550795265099197</v>
      </c>
      <c r="H65">
        <v>0</v>
      </c>
      <c r="I65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65" s="5" cm="1">
        <f t="array" ref="J65">MAX(IF((ProjectInfoTable[ProjectName]=OutputTable[[#This Row],[ProjectName]]),(ProjectInfoTable[ProjectName]=OutputTable[[#This Row],[ProjectName]])*ProjectInfoTable[NumberOfReplications]))</f>
        <v>50</v>
      </c>
      <c r="K65" s="5" cm="1">
        <f t="array" ref="K65">IFERROR(AVERAGE(IF((OutputTable[GroupByKey]=OutputTable[[#This Row],[GroupByKey]]),(OutputTable[GroupByKey]=OutputTable[[#This Row],[GroupByKey]])*OutputTable[RecordedValue])),0)</f>
        <v>48.448961029865458</v>
      </c>
      <c r="L65" s="5" cm="1">
        <f t="array" ref="L65">IFERROR(_xlfn.STDEV.S(IF((OutputTable[GroupByKey]=OutputTable[[#This Row],[GroupByKey]]),(OutputTable[GroupByKey]=OutputTable[[#This Row],[GroupByKey]])*OutputTable[RecordedValue])),0)</f>
        <v>0.864449879249923</v>
      </c>
      <c r="M65" s="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65" s="5" cm="1">
        <f t="array" ref="O65">MIN(IF((OutputTable[GroupByKey]=OutputTable[[#This Row],[GroupByKey]]),(OutputTable[GroupByKey]=OutputTable[[#This Row],[GroupByKey]])*OutputTable[RecordedValue]))</f>
        <v>46.605834762066102</v>
      </c>
      <c r="P65" s="5" cm="1">
        <f t="array" ref="P65">MAX(IF((OutputTable[GroupByKey]=OutputTable[[#This Row],[GroupByKey]]),(OutputTable[GroupByKey]=OutputTable[[#This Row],[GroupByKey]])*OutputTable[RecordedValue]))</f>
        <v>50.321452117960597</v>
      </c>
    </row>
    <row r="66" spans="1:16" x14ac:dyDescent="0.25">
      <c r="A66" t="s">
        <v>68</v>
      </c>
      <c r="B66" t="s">
        <v>70</v>
      </c>
      <c r="C66">
        <v>2</v>
      </c>
      <c r="D66" t="s">
        <v>130</v>
      </c>
      <c r="E66" t="s">
        <v>131</v>
      </c>
      <c r="F66" t="s">
        <v>127</v>
      </c>
      <c r="G66">
        <v>0</v>
      </c>
      <c r="H66">
        <v>0</v>
      </c>
      <c r="I66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66" s="5" cm="1">
        <f t="array" ref="J66">MAX(IF((ProjectInfoTable[ProjectName]=OutputTable[[#This Row],[ProjectName]]),(ProjectInfoTable[ProjectName]=OutputTable[[#This Row],[ProjectName]])*ProjectInfoTable[NumberOfReplications]))</f>
        <v>50</v>
      </c>
      <c r="K66" s="5" cm="1">
        <f t="array" ref="K66">IFERROR(AVERAGE(IF((OutputTable[GroupByKey]=OutputTable[[#This Row],[GroupByKey]]),(OutputTable[GroupByKey]=OutputTable[[#This Row],[GroupByKey]])*OutputTable[RecordedValue])),0)</f>
        <v>0</v>
      </c>
      <c r="L66" s="5" cm="1">
        <f t="array" ref="L66">IFERROR(_xlfn.STDEV.S(IF((OutputTable[GroupByKey]=OutputTable[[#This Row],[GroupByKey]]),(OutputTable[GroupByKey]=OutputTable[[#This Row],[GroupByKey]])*OutputTable[RecordedValue])),0)</f>
        <v>0</v>
      </c>
      <c r="M66" s="5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" s="5" cm="1">
        <f t="array" ref="O66">MIN(IF((OutputTable[GroupByKey]=OutputTable[[#This Row],[GroupByKey]]),(OutputTable[GroupByKey]=OutputTable[[#This Row],[GroupByKey]])*OutputTable[RecordedValue]))</f>
        <v>0</v>
      </c>
      <c r="P66" s="5" cm="1">
        <f t="array" ref="P66">MAX(IF((OutputTable[GroupByKey]=OutputTable[[#This Row],[GroupByKey]]),(OutputTable[GroupByKey]=OutputTable[[#This Row],[GroupByKey]])*OutputTable[RecordedValue]))</f>
        <v>0</v>
      </c>
    </row>
    <row r="67" spans="1:16" x14ac:dyDescent="0.25">
      <c r="A67" t="s">
        <v>68</v>
      </c>
      <c r="B67" t="s">
        <v>70</v>
      </c>
      <c r="C67">
        <v>2</v>
      </c>
      <c r="D67" t="s">
        <v>132</v>
      </c>
      <c r="E67" t="s">
        <v>95</v>
      </c>
      <c r="F67" t="s">
        <v>127</v>
      </c>
      <c r="G67">
        <v>47.550795265099197</v>
      </c>
      <c r="H67">
        <v>0</v>
      </c>
      <c r="I67" s="5" t="str">
        <f>OutputTable[[#This Row],[ProjectName]]&amp;OutputTable[[#This Row],[Name]]&amp;OutputTable[[#This Row],[Type]]&amp;OutputTable[[#This Row],[Source]]</f>
        <v>Airport Security AnalysisAll Entities.VACostVA CostSystem</v>
      </c>
      <c r="J67" s="5" cm="1">
        <f t="array" ref="J67">MAX(IF((ProjectInfoTable[ProjectName]=OutputTable[[#This Row],[ProjectName]]),(ProjectInfoTable[ProjectName]=OutputTable[[#This Row],[ProjectName]])*ProjectInfoTable[NumberOfReplications]))</f>
        <v>50</v>
      </c>
      <c r="K67" s="5" cm="1">
        <f t="array" ref="K67">IFERROR(AVERAGE(IF((OutputTable[GroupByKey]=OutputTable[[#This Row],[GroupByKey]]),(OutputTable[GroupByKey]=OutputTable[[#This Row],[GroupByKey]])*OutputTable[RecordedValue])),0)</f>
        <v>48.448961029865458</v>
      </c>
      <c r="L67" s="5" cm="1">
        <f t="array" ref="L67">IFERROR(_xlfn.STDEV.S(IF((OutputTable[GroupByKey]=OutputTable[[#This Row],[GroupByKey]]),(OutputTable[GroupByKey]=OutputTable[[#This Row],[GroupByKey]])*OutputTable[RecordedValue])),0)</f>
        <v>0.864449879249923</v>
      </c>
      <c r="M67" s="5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67" s="5" cm="1">
        <f t="array" ref="O67">MIN(IF((OutputTable[GroupByKey]=OutputTable[[#This Row],[GroupByKey]]),(OutputTable[GroupByKey]=OutputTable[[#This Row],[GroupByKey]])*OutputTable[RecordedValue]))</f>
        <v>46.605834762066102</v>
      </c>
      <c r="P67" s="5" cm="1">
        <f t="array" ref="P67">MAX(IF((OutputTable[GroupByKey]=OutputTable[[#This Row],[GroupByKey]]),(OutputTable[GroupByKey]=OutputTable[[#This Row],[GroupByKey]])*OutputTable[RecordedValue]))</f>
        <v>50.321452117960597</v>
      </c>
    </row>
    <row r="68" spans="1:16" x14ac:dyDescent="0.25">
      <c r="A68" t="s">
        <v>68</v>
      </c>
      <c r="B68" t="s">
        <v>70</v>
      </c>
      <c r="C68">
        <v>2</v>
      </c>
      <c r="D68" t="s">
        <v>133</v>
      </c>
      <c r="E68" t="s">
        <v>97</v>
      </c>
      <c r="F68" t="s">
        <v>127</v>
      </c>
      <c r="G68">
        <v>0</v>
      </c>
      <c r="H68">
        <v>0</v>
      </c>
      <c r="I68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68" s="5" cm="1">
        <f t="array" ref="J68">MAX(IF((ProjectInfoTable[ProjectName]=OutputTable[[#This Row],[ProjectName]]),(ProjectInfoTable[ProjectName]=OutputTable[[#This Row],[ProjectName]])*ProjectInfoTable[NumberOfReplications]))</f>
        <v>50</v>
      </c>
      <c r="K68" s="5" cm="1">
        <f t="array" ref="K68">IFERROR(AVERAGE(IF((OutputTable[GroupByKey]=OutputTable[[#This Row],[GroupByKey]]),(OutputTable[GroupByKey]=OutputTable[[#This Row],[GroupByKey]])*OutputTable[RecordedValue])),0)</f>
        <v>0</v>
      </c>
      <c r="L68" s="5" cm="1">
        <f t="array" ref="L68">IFERROR(_xlfn.STDEV.S(IF((OutputTable[GroupByKey]=OutputTable[[#This Row],[GroupByKey]]),(OutputTable[GroupByKey]=OutputTable[[#This Row],[GroupByKey]])*OutputTable[RecordedValue])),0)</f>
        <v>0</v>
      </c>
      <c r="M68" s="5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8" s="5" cm="1">
        <f t="array" ref="O68">MIN(IF((OutputTable[GroupByKey]=OutputTable[[#This Row],[GroupByKey]]),(OutputTable[GroupByKey]=OutputTable[[#This Row],[GroupByKey]])*OutputTable[RecordedValue]))</f>
        <v>0</v>
      </c>
      <c r="P68" s="5" cm="1">
        <f t="array" ref="P68">MAX(IF((OutputTable[GroupByKey]=OutputTable[[#This Row],[GroupByKey]]),(OutputTable[GroupByKey]=OutputTable[[#This Row],[GroupByKey]])*OutputTable[RecordedValue]))</f>
        <v>0</v>
      </c>
    </row>
    <row r="69" spans="1:16" x14ac:dyDescent="0.25">
      <c r="A69" t="s">
        <v>68</v>
      </c>
      <c r="B69" t="s">
        <v>70</v>
      </c>
      <c r="C69">
        <v>2</v>
      </c>
      <c r="D69" t="s">
        <v>134</v>
      </c>
      <c r="E69" t="s">
        <v>135</v>
      </c>
      <c r="F69" t="s">
        <v>127</v>
      </c>
      <c r="G69">
        <v>47.550795265099303</v>
      </c>
      <c r="H69">
        <v>0</v>
      </c>
      <c r="I69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69" s="5" cm="1">
        <f t="array" ref="J69">MAX(IF((ProjectInfoTable[ProjectName]=OutputTable[[#This Row],[ProjectName]]),(ProjectInfoTable[ProjectName]=OutputTable[[#This Row],[ProjectName]])*ProjectInfoTable[NumberOfReplications]))</f>
        <v>50</v>
      </c>
      <c r="K69" s="5" cm="1">
        <f t="array" ref="K69">IFERROR(AVERAGE(IF((OutputTable[GroupByKey]=OutputTable[[#This Row],[GroupByKey]]),(OutputTable[GroupByKey]=OutputTable[[#This Row],[GroupByKey]])*OutputTable[RecordedValue])),0)</f>
        <v>48.448961029865458</v>
      </c>
      <c r="L69" s="5" cm="1">
        <f t="array" ref="L69">IFERROR(_xlfn.STDEV.S(IF((OutputTable[GroupByKey]=OutputTable[[#This Row],[GroupByKey]]),(OutputTable[GroupByKey]=OutputTable[[#This Row],[GroupByKey]])*OutputTable[RecordedValue])),0)</f>
        <v>0.86444987924992722</v>
      </c>
      <c r="M69" s="5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69" s="5" cm="1">
        <f t="array" ref="O69">MIN(IF((OutputTable[GroupByKey]=OutputTable[[#This Row],[GroupByKey]]),(OutputTable[GroupByKey]=OutputTable[[#This Row],[GroupByKey]])*OutputTable[RecordedValue]))</f>
        <v>46.605834762066102</v>
      </c>
      <c r="P69" s="5" cm="1">
        <f t="array" ref="P69">MAX(IF((OutputTable[GroupByKey]=OutputTable[[#This Row],[GroupByKey]]),(OutputTable[GroupByKey]=OutputTable[[#This Row],[GroupByKey]])*OutputTable[RecordedValue]))</f>
        <v>50.321452117960497</v>
      </c>
    </row>
    <row r="70" spans="1:16" x14ac:dyDescent="0.25">
      <c r="A70" t="s">
        <v>68</v>
      </c>
      <c r="B70" t="s">
        <v>70</v>
      </c>
      <c r="C70">
        <v>2</v>
      </c>
      <c r="D70" t="s">
        <v>136</v>
      </c>
      <c r="E70" t="s">
        <v>137</v>
      </c>
      <c r="F70" t="s">
        <v>127</v>
      </c>
      <c r="G70">
        <v>24.373502361088399</v>
      </c>
      <c r="H70">
        <v>0</v>
      </c>
      <c r="I70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70" s="5" cm="1">
        <f t="array" ref="J70">MAX(IF((ProjectInfoTable[ProjectName]=OutputTable[[#This Row],[ProjectName]]),(ProjectInfoTable[ProjectName]=OutputTable[[#This Row],[ProjectName]])*ProjectInfoTable[NumberOfReplications]))</f>
        <v>50</v>
      </c>
      <c r="K70" s="5" cm="1">
        <f t="array" ref="K70">IFERROR(AVERAGE(IF((OutputTable[GroupByKey]=OutputTable[[#This Row],[GroupByKey]]),(OutputTable[GroupByKey]=OutputTable[[#This Row],[GroupByKey]])*OutputTable[RecordedValue])),0)</f>
        <v>23.423677543870127</v>
      </c>
      <c r="L70" s="5" cm="1">
        <f t="array" ref="L70">IFERROR(_xlfn.STDEV.S(IF((OutputTable[GroupByKey]=OutputTable[[#This Row],[GroupByKey]]),(OutputTable[GroupByKey]=OutputTable[[#This Row],[GroupByKey]])*OutputTable[RecordedValue])),0)</f>
        <v>0.86656285941984512</v>
      </c>
      <c r="M70" s="5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70" s="5" cm="1">
        <f t="array" ref="O70">MIN(IF((OutputTable[GroupByKey]=OutputTable[[#This Row],[GroupByKey]]),(OutputTable[GroupByKey]=OutputTable[[#This Row],[GroupByKey]])*OutputTable[RecordedValue]))</f>
        <v>21.655537571964</v>
      </c>
      <c r="P70" s="5" cm="1">
        <f t="array" ref="P70">MAX(IF((OutputTable[GroupByKey]=OutputTable[[#This Row],[GroupByKey]]),(OutputTable[GroupByKey]=OutputTable[[#This Row],[GroupByKey]])*OutputTable[RecordedValue]))</f>
        <v>25.265870670068299</v>
      </c>
    </row>
    <row r="71" spans="1:16" x14ac:dyDescent="0.25">
      <c r="A71" t="s">
        <v>68</v>
      </c>
      <c r="B71" t="s">
        <v>70</v>
      </c>
      <c r="C71">
        <v>2</v>
      </c>
      <c r="D71" t="s">
        <v>138</v>
      </c>
      <c r="E71" t="s">
        <v>91</v>
      </c>
      <c r="F71" t="s">
        <v>127</v>
      </c>
      <c r="G71">
        <v>71.924297626187695</v>
      </c>
      <c r="H71">
        <v>0</v>
      </c>
      <c r="I71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71" s="5" cm="1">
        <f t="array" ref="J71">MAX(IF((ProjectInfoTable[ProjectName]=OutputTable[[#This Row],[ProjectName]]),(ProjectInfoTable[ProjectName]=OutputTable[[#This Row],[ProjectName]])*ProjectInfoTable[NumberOfReplications]))</f>
        <v>50</v>
      </c>
      <c r="K71" s="5" cm="1">
        <f t="array" ref="K71">IFERROR(AVERAGE(IF((OutputTable[GroupByKey]=OutputTable[[#This Row],[GroupByKey]]),(OutputTable[GroupByKey]=OutputTable[[#This Row],[GroupByKey]])*OutputTable[RecordedValue])),0)</f>
        <v>71.872638573735571</v>
      </c>
      <c r="L71" s="5" cm="1">
        <f t="array" ref="L71">IFERROR(_xlfn.STDEV.S(IF((OutputTable[GroupByKey]=OutputTable[[#This Row],[GroupByKey]]),(OutputTable[GroupByKey]=OutputTable[[#This Row],[GroupByKey]])*OutputTable[RecordedValue])),0)</f>
        <v>5.859431361613459E-2</v>
      </c>
      <c r="M71" s="5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71" s="5" cm="1">
        <f t="array" ref="O71">MIN(IF((OutputTable[GroupByKey]=OutputTable[[#This Row],[GroupByKey]]),(OutputTable[GroupByKey]=OutputTable[[#This Row],[GroupByKey]])*OutputTable[RecordedValue]))</f>
        <v>71.718288096809104</v>
      </c>
      <c r="P71" s="5" cm="1">
        <f t="array" ref="P71">MAX(IF((OutputTable[GroupByKey]=OutputTable[[#This Row],[GroupByKey]]),(OutputTable[GroupByKey]=OutputTable[[#This Row],[GroupByKey]])*OutputTable[RecordedValue]))</f>
        <v>71.976989689924594</v>
      </c>
    </row>
    <row r="72" spans="1:16" x14ac:dyDescent="0.25">
      <c r="A72" t="s">
        <v>68</v>
      </c>
      <c r="B72" t="s">
        <v>70</v>
      </c>
      <c r="C72">
        <v>2</v>
      </c>
      <c r="D72" t="s">
        <v>139</v>
      </c>
      <c r="E72" t="s">
        <v>140</v>
      </c>
      <c r="F72" t="s">
        <v>127</v>
      </c>
      <c r="G72">
        <v>0</v>
      </c>
      <c r="H72">
        <v>0</v>
      </c>
      <c r="I72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72" s="5" cm="1">
        <f t="array" ref="J72">MAX(IF((ProjectInfoTable[ProjectName]=OutputTable[[#This Row],[ProjectName]]),(ProjectInfoTable[ProjectName]=OutputTable[[#This Row],[ProjectName]])*ProjectInfoTable[NumberOfReplications]))</f>
        <v>50</v>
      </c>
      <c r="K72" s="5" cm="1">
        <f t="array" ref="K72">IFERROR(AVERAGE(IF((OutputTable[GroupByKey]=OutputTable[[#This Row],[GroupByKey]]),(OutputTable[GroupByKey]=OutputTable[[#This Row],[GroupByKey]])*OutputTable[RecordedValue])),0)</f>
        <v>0</v>
      </c>
      <c r="L72" s="5" cm="1">
        <f t="array" ref="L72">IFERROR(_xlfn.STDEV.S(IF((OutputTable[GroupByKey]=OutputTable[[#This Row],[GroupByKey]]),(OutputTable[GroupByKey]=OutputTable[[#This Row],[GroupByKey]])*OutputTable[RecordedValue])),0)</f>
        <v>0</v>
      </c>
      <c r="M72" s="5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" s="5" cm="1">
        <f t="array" ref="O72">MIN(IF((OutputTable[GroupByKey]=OutputTable[[#This Row],[GroupByKey]]),(OutputTable[GroupByKey]=OutputTable[[#This Row],[GroupByKey]])*OutputTable[RecordedValue]))</f>
        <v>0</v>
      </c>
      <c r="P72" s="5" cm="1">
        <f t="array" ref="P72">MAX(IF((OutputTable[GroupByKey]=OutputTable[[#This Row],[GroupByKey]]),(OutputTable[GroupByKey]=OutputTable[[#This Row],[GroupByKey]])*OutputTable[RecordedValue]))</f>
        <v>0</v>
      </c>
    </row>
    <row r="73" spans="1:16" x14ac:dyDescent="0.25">
      <c r="A73" t="s">
        <v>68</v>
      </c>
      <c r="B73" t="s">
        <v>70</v>
      </c>
      <c r="C73">
        <v>2</v>
      </c>
      <c r="D73" t="s">
        <v>141</v>
      </c>
      <c r="E73" t="s">
        <v>111</v>
      </c>
      <c r="F73" t="s">
        <v>73</v>
      </c>
      <c r="G73">
        <v>9.1594466992115393</v>
      </c>
      <c r="H73">
        <v>0</v>
      </c>
      <c r="I73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73" s="5" cm="1">
        <f t="array" ref="J73">MAX(IF((ProjectInfoTable[ProjectName]=OutputTable[[#This Row],[ProjectName]]),(ProjectInfoTable[ProjectName]=OutputTable[[#This Row],[ProjectName]])*ProjectInfoTable[NumberOfReplications]))</f>
        <v>50</v>
      </c>
      <c r="K73" s="5" cm="1">
        <f t="array" ref="K73">IFERROR(AVERAGE(IF((OutputTable[GroupByKey]=OutputTable[[#This Row],[GroupByKey]]),(OutputTable[GroupByKey]=OutputTable[[#This Row],[GroupByKey]])*OutputTable[RecordedValue])),0)</f>
        <v>9.2356458312402427</v>
      </c>
      <c r="L73" s="5" cm="1">
        <f t="array" ref="L73">IFERROR(_xlfn.STDEV.S(IF((OutputTable[GroupByKey]=OutputTable[[#This Row],[GroupByKey]]),(OutputTable[GroupByKey]=OutputTable[[#This Row],[GroupByKey]])*OutputTable[RecordedValue])),0)</f>
        <v>0.11377584298148916</v>
      </c>
      <c r="M73" s="5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73" s="5" cm="1">
        <f t="array" ref="O73">MIN(IF((OutputTable[GroupByKey]=OutputTable[[#This Row],[GroupByKey]]),(OutputTable[GroupByKey]=OutputTable[[#This Row],[GroupByKey]])*OutputTable[RecordedValue]))</f>
        <v>8.9867833861246496</v>
      </c>
      <c r="P73" s="5" cm="1">
        <f t="array" ref="P73">MAX(IF((OutputTable[GroupByKey]=OutputTable[[#This Row],[GroupByKey]]),(OutputTable[GroupByKey]=OutputTable[[#This Row],[GroupByKey]])*OutputTable[RecordedValue]))</f>
        <v>9.4038725622795898</v>
      </c>
    </row>
    <row r="74" spans="1:16" x14ac:dyDescent="0.25">
      <c r="A74" t="s">
        <v>68</v>
      </c>
      <c r="B74" t="s">
        <v>70</v>
      </c>
      <c r="C74">
        <v>2</v>
      </c>
      <c r="D74" t="s">
        <v>142</v>
      </c>
      <c r="E74" t="s">
        <v>113</v>
      </c>
      <c r="F74" t="s">
        <v>73</v>
      </c>
      <c r="G74">
        <v>549.566801952692</v>
      </c>
      <c r="H74">
        <v>0</v>
      </c>
      <c r="I74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74" s="5" cm="1">
        <f t="array" ref="J74">MAX(IF((ProjectInfoTable[ProjectName]=OutputTable[[#This Row],[ProjectName]]),(ProjectInfoTable[ProjectName]=OutputTable[[#This Row],[ProjectName]])*ProjectInfoTable[NumberOfReplications]))</f>
        <v>50</v>
      </c>
      <c r="K74" s="5" cm="1">
        <f t="array" ref="K74">IFERROR(AVERAGE(IF((OutputTable[GroupByKey]=OutputTable[[#This Row],[GroupByKey]]),(OutputTable[GroupByKey]=OutputTable[[#This Row],[GroupByKey]])*OutputTable[RecordedValue])),0)</f>
        <v>554.13874987441454</v>
      </c>
      <c r="L74" s="5" cm="1">
        <f t="array" ref="L74">IFERROR(_xlfn.STDEV.S(IF((OutputTable[GroupByKey]=OutputTable[[#This Row],[GroupByKey]]),(OutputTable[GroupByKey]=OutputTable[[#This Row],[GroupByKey]])*OutputTable[RecordedValue])),0)</f>
        <v>6.8265505788893126</v>
      </c>
      <c r="M74" s="5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74" s="5" cm="1">
        <f t="array" ref="O74">MIN(IF((OutputTable[GroupByKey]=OutputTable[[#This Row],[GroupByKey]]),(OutputTable[GroupByKey]=OutputTable[[#This Row],[GroupByKey]])*OutputTable[RecordedValue]))</f>
        <v>539.207003167479</v>
      </c>
      <c r="P74" s="5" cm="1">
        <f t="array" ref="P74">MAX(IF((OutputTable[GroupByKey]=OutputTable[[#This Row],[GroupByKey]]),(OutputTable[GroupByKey]=OutputTable[[#This Row],[GroupByKey]])*OutputTable[RecordedValue]))</f>
        <v>564.23235373677596</v>
      </c>
    </row>
    <row r="75" spans="1:16" x14ac:dyDescent="0.25">
      <c r="A75" t="s">
        <v>68</v>
      </c>
      <c r="B75" t="s">
        <v>70</v>
      </c>
      <c r="C75">
        <v>2</v>
      </c>
      <c r="D75" t="s">
        <v>143</v>
      </c>
      <c r="E75" t="s">
        <v>115</v>
      </c>
      <c r="F75" t="s">
        <v>73</v>
      </c>
      <c r="G75">
        <v>0</v>
      </c>
      <c r="H75">
        <v>0</v>
      </c>
      <c r="I75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75" s="5" cm="1">
        <f t="array" ref="J75">MAX(IF((ProjectInfoTable[ProjectName]=OutputTable[[#This Row],[ProjectName]]),(ProjectInfoTable[ProjectName]=OutputTable[[#This Row],[ProjectName]])*ProjectInfoTable[NumberOfReplications]))</f>
        <v>50</v>
      </c>
      <c r="K75" s="5" cm="1">
        <f t="array" ref="K75">IFERROR(AVERAGE(IF((OutputTable[GroupByKey]=OutputTable[[#This Row],[GroupByKey]]),(OutputTable[GroupByKey]=OutputTable[[#This Row],[GroupByKey]])*OutputTable[RecordedValue])),0)</f>
        <v>0</v>
      </c>
      <c r="L75" s="5" cm="1">
        <f t="array" ref="L75">IFERROR(_xlfn.STDEV.S(IF((OutputTable[GroupByKey]=OutputTable[[#This Row],[GroupByKey]]),(OutputTable[GroupByKey]=OutputTable[[#This Row],[GroupByKey]])*OutputTable[RecordedValue])),0)</f>
        <v>0</v>
      </c>
      <c r="M75" s="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" s="5" cm="1">
        <f t="array" ref="O75">MIN(IF((OutputTable[GroupByKey]=OutputTable[[#This Row],[GroupByKey]]),(OutputTable[GroupByKey]=OutputTable[[#This Row],[GroupByKey]])*OutputTable[RecordedValue]))</f>
        <v>0</v>
      </c>
      <c r="P75" s="5" cm="1">
        <f t="array" ref="P75">MAX(IF((OutputTable[GroupByKey]=OutputTable[[#This Row],[GroupByKey]]),(OutputTable[GroupByKey]=OutputTable[[#This Row],[GroupByKey]])*OutputTable[RecordedValue]))</f>
        <v>0</v>
      </c>
    </row>
    <row r="76" spans="1:16" x14ac:dyDescent="0.25">
      <c r="A76" t="s">
        <v>68</v>
      </c>
      <c r="B76" t="s">
        <v>70</v>
      </c>
      <c r="C76">
        <v>2</v>
      </c>
      <c r="D76" t="s">
        <v>144</v>
      </c>
      <c r="E76" t="s">
        <v>117</v>
      </c>
      <c r="F76" t="s">
        <v>73</v>
      </c>
      <c r="G76">
        <v>40.241565615630101</v>
      </c>
      <c r="H76">
        <v>0</v>
      </c>
      <c r="I76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76" s="5" cm="1">
        <f t="array" ref="J76">MAX(IF((ProjectInfoTable[ProjectName]=OutputTable[[#This Row],[ProjectName]]),(ProjectInfoTable[ProjectName]=OutputTable[[#This Row],[ProjectName]])*ProjectInfoTable[NumberOfReplications]))</f>
        <v>50</v>
      </c>
      <c r="K76" s="5" cm="1">
        <f t="array" ref="K76">IFERROR(AVERAGE(IF((OutputTable[GroupByKey]=OutputTable[[#This Row],[GroupByKey]]),(OutputTable[GroupByKey]=OutputTable[[#This Row],[GroupByKey]])*OutputTable[RecordedValue])),0)</f>
        <v>55.339444015606816</v>
      </c>
      <c r="L76" s="5" cm="1">
        <f t="array" ref="L76">IFERROR(_xlfn.STDEV.S(IF((OutputTable[GroupByKey]=OutputTable[[#This Row],[GroupByKey]]),(OutputTable[GroupByKey]=OutputTable[[#This Row],[GroupByKey]])*OutputTable[RecordedValue])),0)</f>
        <v>18.463814595248238</v>
      </c>
      <c r="M76" s="5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76" s="5" cm="1">
        <f t="array" ref="O76">MIN(IF((OutputTable[GroupByKey]=OutputTable[[#This Row],[GroupByKey]]),(OutputTable[GroupByKey]=OutputTable[[#This Row],[GroupByKey]])*OutputTable[RecordedValue]))</f>
        <v>20.994807137296998</v>
      </c>
      <c r="P76" s="5" cm="1">
        <f t="array" ref="P76">MAX(IF((OutputTable[GroupByKey]=OutputTable[[#This Row],[GroupByKey]]),(OutputTable[GroupByKey]=OutputTable[[#This Row],[GroupByKey]])*OutputTable[RecordedValue]))</f>
        <v>106.254030872416</v>
      </c>
    </row>
    <row r="77" spans="1:16" x14ac:dyDescent="0.25">
      <c r="A77" t="s">
        <v>68</v>
      </c>
      <c r="B77" t="s">
        <v>70</v>
      </c>
      <c r="C77">
        <v>2</v>
      </c>
      <c r="D77" t="s">
        <v>145</v>
      </c>
      <c r="E77" t="s">
        <v>119</v>
      </c>
      <c r="F77" t="s">
        <v>73</v>
      </c>
      <c r="G77">
        <v>318</v>
      </c>
      <c r="H77">
        <v>0</v>
      </c>
      <c r="I77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77" s="5" cm="1">
        <f t="array" ref="J77">MAX(IF((ProjectInfoTable[ProjectName]=OutputTable[[#This Row],[ProjectName]]),(ProjectInfoTable[ProjectName]=OutputTable[[#This Row],[ProjectName]])*ProjectInfoTable[NumberOfReplications]))</f>
        <v>50</v>
      </c>
      <c r="K77" s="5" cm="1">
        <f t="array" ref="K77">IFERROR(AVERAGE(IF((OutputTable[GroupByKey]=OutputTable[[#This Row],[GroupByKey]]),(OutputTable[GroupByKey]=OutputTable[[#This Row],[GroupByKey]])*OutputTable[RecordedValue])),0)</f>
        <v>318</v>
      </c>
      <c r="L77" s="5" cm="1">
        <f t="array" ref="L77">IFERROR(_xlfn.STDEV.S(IF((OutputTable[GroupByKey]=OutputTable[[#This Row],[GroupByKey]]),(OutputTable[GroupByKey]=OutputTable[[#This Row],[GroupByKey]])*OutputTable[RecordedValue])),0)</f>
        <v>0</v>
      </c>
      <c r="M77" s="5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" s="5" cm="1">
        <f t="array" ref="O77">MIN(IF((OutputTable[GroupByKey]=OutputTable[[#This Row],[GroupByKey]]),(OutputTable[GroupByKey]=OutputTable[[#This Row],[GroupByKey]])*OutputTable[RecordedValue]))</f>
        <v>318</v>
      </c>
      <c r="P77" s="5" cm="1">
        <f t="array" ref="P77">MAX(IF((OutputTable[GroupByKey]=OutputTable[[#This Row],[GroupByKey]]),(OutputTable[GroupByKey]=OutputTable[[#This Row],[GroupByKey]])*OutputTable[RecordedValue]))</f>
        <v>318</v>
      </c>
    </row>
    <row r="78" spans="1:16" x14ac:dyDescent="0.25">
      <c r="A78" t="s">
        <v>68</v>
      </c>
      <c r="B78" t="s">
        <v>70</v>
      </c>
      <c r="C78">
        <v>2</v>
      </c>
      <c r="D78" t="s">
        <v>146</v>
      </c>
      <c r="E78" t="s">
        <v>121</v>
      </c>
      <c r="F78" t="s">
        <v>73</v>
      </c>
      <c r="G78">
        <v>317</v>
      </c>
      <c r="H78">
        <v>0</v>
      </c>
      <c r="I78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78" s="5" cm="1">
        <f t="array" ref="J78">MAX(IF((ProjectInfoTable[ProjectName]=OutputTable[[#This Row],[ProjectName]]),(ProjectInfoTable[ProjectName]=OutputTable[[#This Row],[ProjectName]])*ProjectInfoTable[NumberOfReplications]))</f>
        <v>50</v>
      </c>
      <c r="K78" s="5" cm="1">
        <f t="array" ref="K78">IFERROR(AVERAGE(IF((OutputTable[GroupByKey]=OutputTable[[#This Row],[GroupByKey]]),(OutputTable[GroupByKey]=OutputTable[[#This Row],[GroupByKey]])*OutputTable[RecordedValue])),0)</f>
        <v>316.94</v>
      </c>
      <c r="L78" s="5" cm="1">
        <f t="array" ref="L78">IFERROR(_xlfn.STDEV.S(IF((OutputTable[GroupByKey]=OutputTable[[#This Row],[GroupByKey]]),(OutputTable[GroupByKey]=OutputTable[[#This Row],[GroupByKey]])*OutputTable[RecordedValue])),0)</f>
        <v>0.23989793748209556</v>
      </c>
      <c r="M78" s="5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78" s="5" cm="1">
        <f t="array" ref="O78">MIN(IF((OutputTable[GroupByKey]=OutputTable[[#This Row],[GroupByKey]]),(OutputTable[GroupByKey]=OutputTable[[#This Row],[GroupByKey]])*OutputTable[RecordedValue]))</f>
        <v>316</v>
      </c>
      <c r="P78" s="5" cm="1">
        <f t="array" ref="P78">MAX(IF((OutputTable[GroupByKey]=OutputTable[[#This Row],[GroupByKey]]),(OutputTable[GroupByKey]=OutputTable[[#This Row],[GroupByKey]])*OutputTable[RecordedValue]))</f>
        <v>317</v>
      </c>
    </row>
    <row r="79" spans="1:16" x14ac:dyDescent="0.25">
      <c r="A79" t="s">
        <v>68</v>
      </c>
      <c r="B79" t="s">
        <v>70</v>
      </c>
      <c r="C79">
        <v>2</v>
      </c>
      <c r="D79" t="s">
        <v>147</v>
      </c>
      <c r="E79" t="s">
        <v>123</v>
      </c>
      <c r="F79" t="s">
        <v>73</v>
      </c>
      <c r="G79">
        <v>9.1594466992115393</v>
      </c>
      <c r="H79">
        <v>0</v>
      </c>
      <c r="I79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79" s="5" cm="1">
        <f t="array" ref="J79">MAX(IF((ProjectInfoTable[ProjectName]=OutputTable[[#This Row],[ProjectName]]),(ProjectInfoTable[ProjectName]=OutputTable[[#This Row],[ProjectName]])*ProjectInfoTable[NumberOfReplications]))</f>
        <v>50</v>
      </c>
      <c r="K79" s="5" cm="1">
        <f t="array" ref="K79">IFERROR(AVERAGE(IF((OutputTable[GroupByKey]=OutputTable[[#This Row],[GroupByKey]]),(OutputTable[GroupByKey]=OutputTable[[#This Row],[GroupByKey]])*OutputTable[RecordedValue])),0)</f>
        <v>9.2356458312402427</v>
      </c>
      <c r="L79" s="5" cm="1">
        <f t="array" ref="L79">IFERROR(_xlfn.STDEV.S(IF((OutputTable[GroupByKey]=OutputTable[[#This Row],[GroupByKey]]),(OutputTable[GroupByKey]=OutputTable[[#This Row],[GroupByKey]])*OutputTable[RecordedValue])),0)</f>
        <v>0.11377584298148916</v>
      </c>
      <c r="M79" s="5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79" s="5" cm="1">
        <f t="array" ref="O79">MIN(IF((OutputTable[GroupByKey]=OutputTable[[#This Row],[GroupByKey]]),(OutputTable[GroupByKey]=OutputTable[[#This Row],[GroupByKey]])*OutputTable[RecordedValue]))</f>
        <v>8.9867833861246496</v>
      </c>
      <c r="P79" s="5" cm="1">
        <f t="array" ref="P79">MAX(IF((OutputTable[GroupByKey]=OutputTable[[#This Row],[GroupByKey]]),(OutputTable[GroupByKey]=OutputTable[[#This Row],[GroupByKey]])*OutputTable[RecordedValue]))</f>
        <v>9.4038725622795898</v>
      </c>
    </row>
    <row r="80" spans="1:16" x14ac:dyDescent="0.25">
      <c r="A80" t="s">
        <v>68</v>
      </c>
      <c r="B80" t="s">
        <v>70</v>
      </c>
      <c r="C80">
        <v>2</v>
      </c>
      <c r="D80" t="s">
        <v>148</v>
      </c>
      <c r="E80" t="s">
        <v>125</v>
      </c>
      <c r="F80" t="s">
        <v>73</v>
      </c>
      <c r="G80">
        <v>589.80836756832196</v>
      </c>
      <c r="H80">
        <v>0</v>
      </c>
      <c r="I80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80" s="5" cm="1">
        <f t="array" ref="J80">MAX(IF((ProjectInfoTable[ProjectName]=OutputTable[[#This Row],[ProjectName]]),(ProjectInfoTable[ProjectName]=OutputTable[[#This Row],[ProjectName]])*ProjectInfoTable[NumberOfReplications]))</f>
        <v>50</v>
      </c>
      <c r="K80" s="5" cm="1">
        <f t="array" ref="K80">IFERROR(AVERAGE(IF((OutputTable[GroupByKey]=OutputTable[[#This Row],[GroupByKey]]),(OutputTable[GroupByKey]=OutputTable[[#This Row],[GroupByKey]])*OutputTable[RecordedValue])),0)</f>
        <v>609.47819389002132</v>
      </c>
      <c r="L80" s="5" cm="1">
        <f t="array" ref="L80">IFERROR(_xlfn.STDEV.S(IF((OutputTable[GroupByKey]=OutputTable[[#This Row],[GroupByKey]]),(OutputTable[GroupByKey]=OutputTable[[#This Row],[GroupByKey]])*OutputTable[RecordedValue])),0)</f>
        <v>20.03379556554944</v>
      </c>
      <c r="M80" s="5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80" s="5" cm="1">
        <f t="array" ref="O80">MIN(IF((OutputTable[GroupByKey]=OutputTable[[#This Row],[GroupByKey]]),(OutputTable[GroupByKey]=OutputTable[[#This Row],[GroupByKey]])*OutputTable[RecordedValue]))</f>
        <v>560.39330190760404</v>
      </c>
      <c r="P80" s="5" cm="1">
        <f t="array" ref="P80">MAX(IF((OutputTable[GroupByKey]=OutputTable[[#This Row],[GroupByKey]]),(OutputTable[GroupByKey]=OutputTable[[#This Row],[GroupByKey]])*OutputTable[RecordedValue]))</f>
        <v>667.91125094200902</v>
      </c>
    </row>
    <row r="81" spans="1:16" x14ac:dyDescent="0.25">
      <c r="A81" t="s">
        <v>68</v>
      </c>
      <c r="B81" t="s">
        <v>70</v>
      </c>
      <c r="C81">
        <v>2</v>
      </c>
      <c r="D81" t="s">
        <v>149</v>
      </c>
      <c r="E81" t="s">
        <v>119</v>
      </c>
      <c r="F81" t="s">
        <v>87</v>
      </c>
      <c r="G81">
        <v>318</v>
      </c>
      <c r="H81">
        <v>0</v>
      </c>
      <c r="I81" s="5" t="str">
        <f>OutputTable[[#This Row],[ProjectName]]&amp;OutputTable[[#This Row],[Name]]&amp;OutputTable[[#This Row],[Type]]&amp;OutputTable[[#This Row],[Source]]</f>
        <v>Airport Security AnalysisEntity 1.NumberInNumber InEntity</v>
      </c>
      <c r="J81" s="5" cm="1">
        <f t="array" ref="J81">MAX(IF((ProjectInfoTable[ProjectName]=OutputTable[[#This Row],[ProjectName]]),(ProjectInfoTable[ProjectName]=OutputTable[[#This Row],[ProjectName]])*ProjectInfoTable[NumberOfReplications]))</f>
        <v>50</v>
      </c>
      <c r="K81" s="5" cm="1">
        <f t="array" ref="K81">IFERROR(AVERAGE(IF((OutputTable[GroupByKey]=OutputTable[[#This Row],[GroupByKey]]),(OutputTable[GroupByKey]=OutputTable[[#This Row],[GroupByKey]])*OutputTable[RecordedValue])),0)</f>
        <v>318</v>
      </c>
      <c r="L81" s="5" cm="1">
        <f t="array" ref="L81">IFERROR(_xlfn.STDEV.S(IF((OutputTable[GroupByKey]=OutputTable[[#This Row],[GroupByKey]]),(OutputTable[GroupByKey]=OutputTable[[#This Row],[GroupByKey]])*OutputTable[RecordedValue])),0)</f>
        <v>0</v>
      </c>
      <c r="M81" s="5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" s="5" cm="1">
        <f t="array" ref="O81">MIN(IF((OutputTable[GroupByKey]=OutputTable[[#This Row],[GroupByKey]]),(OutputTable[GroupByKey]=OutputTable[[#This Row],[GroupByKey]])*OutputTable[RecordedValue]))</f>
        <v>318</v>
      </c>
      <c r="P81" s="5" cm="1">
        <f t="array" ref="P81">MAX(IF((OutputTable[GroupByKey]=OutputTable[[#This Row],[GroupByKey]]),(OutputTable[GroupByKey]=OutputTable[[#This Row],[GroupByKey]])*OutputTable[RecordedValue]))</f>
        <v>318</v>
      </c>
    </row>
    <row r="82" spans="1:16" x14ac:dyDescent="0.25">
      <c r="A82" t="s">
        <v>68</v>
      </c>
      <c r="B82" t="s">
        <v>70</v>
      </c>
      <c r="C82">
        <v>2</v>
      </c>
      <c r="D82" t="s">
        <v>150</v>
      </c>
      <c r="E82" t="s">
        <v>121</v>
      </c>
      <c r="F82" t="s">
        <v>87</v>
      </c>
      <c r="G82">
        <v>315</v>
      </c>
      <c r="H82">
        <v>0</v>
      </c>
      <c r="I82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82" s="5" cm="1">
        <f t="array" ref="J82">MAX(IF((ProjectInfoTable[ProjectName]=OutputTable[[#This Row],[ProjectName]]),(ProjectInfoTable[ProjectName]=OutputTable[[#This Row],[ProjectName]])*ProjectInfoTable[NumberOfReplications]))</f>
        <v>50</v>
      </c>
      <c r="K82" s="5" cm="1">
        <f t="array" ref="K82">IFERROR(AVERAGE(IF((OutputTable[GroupByKey]=OutputTable[[#This Row],[GroupByKey]]),(OutputTable[GroupByKey]=OutputTable[[#This Row],[GroupByKey]])*OutputTable[RecordedValue])),0)</f>
        <v>314.94</v>
      </c>
      <c r="L82" s="5" cm="1">
        <f t="array" ref="L82">IFERROR(_xlfn.STDEV.S(IF((OutputTable[GroupByKey]=OutputTable[[#This Row],[GroupByKey]]),(OutputTable[GroupByKey]=OutputTable[[#This Row],[GroupByKey]])*OutputTable[RecordedValue])),0)</f>
        <v>0.68243262357121037</v>
      </c>
      <c r="M82" s="5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82" s="5" cm="1">
        <f t="array" ref="O82">MIN(IF((OutputTable[GroupByKey]=OutputTable[[#This Row],[GroupByKey]]),(OutputTable[GroupByKey]=OutputTable[[#This Row],[GroupByKey]])*OutputTable[RecordedValue]))</f>
        <v>313</v>
      </c>
      <c r="P82" s="5" cm="1">
        <f t="array" ref="P82">MAX(IF((OutputTable[GroupByKey]=OutputTable[[#This Row],[GroupByKey]]),(OutputTable[GroupByKey]=OutputTable[[#This Row],[GroupByKey]])*OutputTable[RecordedValue]))</f>
        <v>316</v>
      </c>
    </row>
    <row r="83" spans="1:16" x14ac:dyDescent="0.25">
      <c r="A83" t="s">
        <v>68</v>
      </c>
      <c r="B83" t="s">
        <v>70</v>
      </c>
      <c r="C83">
        <v>2</v>
      </c>
      <c r="D83" t="s">
        <v>151</v>
      </c>
      <c r="E83" t="s">
        <v>135</v>
      </c>
      <c r="F83" t="s">
        <v>105</v>
      </c>
      <c r="G83">
        <v>0</v>
      </c>
      <c r="H83">
        <v>0</v>
      </c>
      <c r="I83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83" s="5" cm="1">
        <f t="array" ref="J83">MAX(IF((ProjectInfoTable[ProjectName]=OutputTable[[#This Row],[ProjectName]]),(ProjectInfoTable[ProjectName]=OutputTable[[#This Row],[ProjectName]])*ProjectInfoTable[NumberOfReplications]))</f>
        <v>50</v>
      </c>
      <c r="K83" s="5" cm="1">
        <f t="array" ref="K83">IFERROR(AVERAGE(IF((OutputTable[GroupByKey]=OutputTable[[#This Row],[GroupByKey]]),(OutputTable[GroupByKey]=OutputTable[[#This Row],[GroupByKey]])*OutputTable[RecordedValue])),0)</f>
        <v>0</v>
      </c>
      <c r="L83" s="5" cm="1">
        <f t="array" ref="L83">IFERROR(_xlfn.STDEV.S(IF((OutputTable[GroupByKey]=OutputTable[[#This Row],[GroupByKey]]),(OutputTable[GroupByKey]=OutputTable[[#This Row],[GroupByKey]])*OutputTable[RecordedValue])),0)</f>
        <v>0</v>
      </c>
      <c r="M83" s="5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3" s="5" cm="1">
        <f t="array" ref="O83">MIN(IF((OutputTable[GroupByKey]=OutputTable[[#This Row],[GroupByKey]]),(OutputTable[GroupByKey]=OutputTable[[#This Row],[GroupByKey]])*OutputTable[RecordedValue]))</f>
        <v>0</v>
      </c>
      <c r="P83" s="5" cm="1">
        <f t="array" ref="P83">MAX(IF((OutputTable[GroupByKey]=OutputTable[[#This Row],[GroupByKey]]),(OutputTable[GroupByKey]=OutputTable[[#This Row],[GroupByKey]])*OutputTable[RecordedValue]))</f>
        <v>0</v>
      </c>
    </row>
    <row r="84" spans="1:16" x14ac:dyDescent="0.25">
      <c r="A84" t="s">
        <v>68</v>
      </c>
      <c r="B84" t="s">
        <v>70</v>
      </c>
      <c r="C84">
        <v>2</v>
      </c>
      <c r="D84" t="s">
        <v>152</v>
      </c>
      <c r="E84" t="s">
        <v>137</v>
      </c>
      <c r="F84" t="s">
        <v>105</v>
      </c>
      <c r="G84">
        <v>12</v>
      </c>
      <c r="H84">
        <v>0</v>
      </c>
      <c r="I84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84" s="5" cm="1">
        <f t="array" ref="J84">MAX(IF((ProjectInfoTable[ProjectName]=OutputTable[[#This Row],[ProjectName]]),(ProjectInfoTable[ProjectName]=OutputTable[[#This Row],[ProjectName]])*ProjectInfoTable[NumberOfReplications]))</f>
        <v>50</v>
      </c>
      <c r="K84" s="5" cm="1">
        <f t="array" ref="K84">IFERROR(AVERAGE(IF((OutputTable[GroupByKey]=OutputTable[[#This Row],[GroupByKey]]),(OutputTable[GroupByKey]=OutputTable[[#This Row],[GroupByKey]])*OutputTable[RecordedValue])),0)</f>
        <v>12</v>
      </c>
      <c r="L84" s="5" cm="1">
        <f t="array" ref="L84">IFERROR(_xlfn.STDEV.S(IF((OutputTable[GroupByKey]=OutputTable[[#This Row],[GroupByKey]]),(OutputTable[GroupByKey]=OutputTable[[#This Row],[GroupByKey]])*OutputTable[RecordedValue])),0)</f>
        <v>0</v>
      </c>
      <c r="M84" s="5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4" s="5" cm="1">
        <f t="array" ref="O84">MIN(IF((OutputTable[GroupByKey]=OutputTable[[#This Row],[GroupByKey]]),(OutputTable[GroupByKey]=OutputTable[[#This Row],[GroupByKey]])*OutputTable[RecordedValue]))</f>
        <v>12</v>
      </c>
      <c r="P84" s="5" cm="1">
        <f t="array" ref="P84">MAX(IF((OutputTable[GroupByKey]=OutputTable[[#This Row],[GroupByKey]]),(OutputTable[GroupByKey]=OutputTable[[#This Row],[GroupByKey]])*OutputTable[RecordedValue]))</f>
        <v>12</v>
      </c>
    </row>
    <row r="85" spans="1:16" x14ac:dyDescent="0.25">
      <c r="A85" t="s">
        <v>68</v>
      </c>
      <c r="B85" t="s">
        <v>70</v>
      </c>
      <c r="C85">
        <v>2</v>
      </c>
      <c r="D85" t="s">
        <v>153</v>
      </c>
      <c r="E85" t="s">
        <v>154</v>
      </c>
      <c r="F85" t="s">
        <v>105</v>
      </c>
      <c r="G85">
        <v>0</v>
      </c>
      <c r="H85">
        <v>0</v>
      </c>
      <c r="I85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85" s="5" cm="1">
        <f t="array" ref="J85">MAX(IF((ProjectInfoTable[ProjectName]=OutputTable[[#This Row],[ProjectName]]),(ProjectInfoTable[ProjectName]=OutputTable[[#This Row],[ProjectName]])*ProjectInfoTable[NumberOfReplications]))</f>
        <v>50</v>
      </c>
      <c r="K85" s="5" cm="1">
        <f t="array" ref="K85">IFERROR(AVERAGE(IF((OutputTable[GroupByKey]=OutputTable[[#This Row],[GroupByKey]]),(OutputTable[GroupByKey]=OutputTable[[#This Row],[GroupByKey]])*OutputTable[RecordedValue])),0)</f>
        <v>0</v>
      </c>
      <c r="L85" s="5" cm="1">
        <f t="array" ref="L85">IFERROR(_xlfn.STDEV.S(IF((OutputTable[GroupByKey]=OutputTable[[#This Row],[GroupByKey]]),(OutputTable[GroupByKey]=OutputTable[[#This Row],[GroupByKey]])*OutputTable[RecordedValue])),0)</f>
        <v>0</v>
      </c>
      <c r="M85" s="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" s="5" cm="1">
        <f t="array" ref="O85">MIN(IF((OutputTable[GroupByKey]=OutputTable[[#This Row],[GroupByKey]]),(OutputTable[GroupByKey]=OutputTable[[#This Row],[GroupByKey]])*OutputTable[RecordedValue]))</f>
        <v>0</v>
      </c>
      <c r="P85" s="5" cm="1">
        <f t="array" ref="P85">MAX(IF((OutputTable[GroupByKey]=OutputTable[[#This Row],[GroupByKey]]),(OutputTable[GroupByKey]=OutputTable[[#This Row],[GroupByKey]])*OutputTable[RecordedValue]))</f>
        <v>0</v>
      </c>
    </row>
    <row r="86" spans="1:16" x14ac:dyDescent="0.25">
      <c r="A86" t="s">
        <v>68</v>
      </c>
      <c r="B86" t="s">
        <v>70</v>
      </c>
      <c r="C86">
        <v>2</v>
      </c>
      <c r="D86" t="s">
        <v>155</v>
      </c>
      <c r="E86" t="s">
        <v>156</v>
      </c>
      <c r="F86" t="s">
        <v>105</v>
      </c>
      <c r="G86">
        <v>0</v>
      </c>
      <c r="H86">
        <v>0</v>
      </c>
      <c r="I86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86" s="5" cm="1">
        <f t="array" ref="J86">MAX(IF((ProjectInfoTable[ProjectName]=OutputTable[[#This Row],[ProjectName]]),(ProjectInfoTable[ProjectName]=OutputTable[[#This Row],[ProjectName]])*ProjectInfoTable[NumberOfReplications]))</f>
        <v>50</v>
      </c>
      <c r="K86" s="5" cm="1">
        <f t="array" ref="K86">IFERROR(AVERAGE(IF((OutputTable[GroupByKey]=OutputTable[[#This Row],[GroupByKey]]),(OutputTable[GroupByKey]=OutputTable[[#This Row],[GroupByKey]])*OutputTable[RecordedValue])),0)</f>
        <v>0</v>
      </c>
      <c r="L86" s="5" cm="1">
        <f t="array" ref="L86">IFERROR(_xlfn.STDEV.S(IF((OutputTable[GroupByKey]=OutputTable[[#This Row],[GroupByKey]]),(OutputTable[GroupByKey]=OutputTable[[#This Row],[GroupByKey]])*OutputTable[RecordedValue])),0)</f>
        <v>0</v>
      </c>
      <c r="M86" s="5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" s="5" cm="1">
        <f t="array" ref="O86">MIN(IF((OutputTable[GroupByKey]=OutputTable[[#This Row],[GroupByKey]]),(OutputTable[GroupByKey]=OutputTable[[#This Row],[GroupByKey]])*OutputTable[RecordedValue]))</f>
        <v>0</v>
      </c>
      <c r="P86" s="5" cm="1">
        <f t="array" ref="P86">MAX(IF((OutputTable[GroupByKey]=OutputTable[[#This Row],[GroupByKey]]),(OutputTable[GroupByKey]=OutputTable[[#This Row],[GroupByKey]])*OutputTable[RecordedValue]))</f>
        <v>0</v>
      </c>
    </row>
    <row r="87" spans="1:16" x14ac:dyDescent="0.25">
      <c r="A87" t="s">
        <v>68</v>
      </c>
      <c r="B87" t="s">
        <v>70</v>
      </c>
      <c r="C87">
        <v>2</v>
      </c>
      <c r="D87" t="s">
        <v>157</v>
      </c>
      <c r="E87" t="s">
        <v>140</v>
      </c>
      <c r="F87" t="s">
        <v>105</v>
      </c>
      <c r="G87">
        <v>0</v>
      </c>
      <c r="H87">
        <v>0</v>
      </c>
      <c r="I87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87" s="5" cm="1">
        <f t="array" ref="J87">MAX(IF((ProjectInfoTable[ProjectName]=OutputTable[[#This Row],[ProjectName]]),(ProjectInfoTable[ProjectName]=OutputTable[[#This Row],[ProjectName]])*ProjectInfoTable[NumberOfReplications]))</f>
        <v>50</v>
      </c>
      <c r="K87" s="5" cm="1">
        <f t="array" ref="K87">IFERROR(AVERAGE(IF((OutputTable[GroupByKey]=OutputTable[[#This Row],[GroupByKey]]),(OutputTable[GroupByKey]=OutputTable[[#This Row],[GroupByKey]])*OutputTable[RecordedValue])),0)</f>
        <v>0</v>
      </c>
      <c r="L87" s="5" cm="1">
        <f t="array" ref="L87">IFERROR(_xlfn.STDEV.S(IF((OutputTable[GroupByKey]=OutputTable[[#This Row],[GroupByKey]]),(OutputTable[GroupByKey]=OutputTable[[#This Row],[GroupByKey]])*OutputTable[RecordedValue])),0)</f>
        <v>0</v>
      </c>
      <c r="M87" s="5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" s="5" cm="1">
        <f t="array" ref="O87">MIN(IF((OutputTable[GroupByKey]=OutputTable[[#This Row],[GroupByKey]]),(OutputTable[GroupByKey]=OutputTable[[#This Row],[GroupByKey]])*OutputTable[RecordedValue]))</f>
        <v>0</v>
      </c>
      <c r="P87" s="5" cm="1">
        <f t="array" ref="P87">MAX(IF((OutputTable[GroupByKey]=OutputTable[[#This Row],[GroupByKey]]),(OutputTable[GroupByKey]=OutputTable[[#This Row],[GroupByKey]])*OutputTable[RecordedValue]))</f>
        <v>0</v>
      </c>
    </row>
    <row r="88" spans="1:16" x14ac:dyDescent="0.25">
      <c r="A88" t="s">
        <v>68</v>
      </c>
      <c r="B88" t="s">
        <v>70</v>
      </c>
      <c r="C88">
        <v>2</v>
      </c>
      <c r="D88" t="s">
        <v>158</v>
      </c>
      <c r="E88" t="s">
        <v>121</v>
      </c>
      <c r="F88" t="s">
        <v>127</v>
      </c>
      <c r="G88">
        <v>315</v>
      </c>
      <c r="H88">
        <v>0</v>
      </c>
      <c r="I88" s="5" t="str">
        <f>OutputTable[[#This Row],[ProjectName]]&amp;OutputTable[[#This Row],[Name]]&amp;OutputTable[[#This Row],[Type]]&amp;OutputTable[[#This Row],[Source]]</f>
        <v>Airport Security AnalysisSystem.NumberOutNumber OutSystem</v>
      </c>
      <c r="J88" s="5" cm="1">
        <f t="array" ref="J88">MAX(IF((ProjectInfoTable[ProjectName]=OutputTable[[#This Row],[ProjectName]]),(ProjectInfoTable[ProjectName]=OutputTable[[#This Row],[ProjectName]])*ProjectInfoTable[NumberOfReplications]))</f>
        <v>50</v>
      </c>
      <c r="K88" s="5" cm="1">
        <f t="array" ref="K88">IFERROR(AVERAGE(IF((OutputTable[GroupByKey]=OutputTable[[#This Row],[GroupByKey]]),(OutputTable[GroupByKey]=OutputTable[[#This Row],[GroupByKey]])*OutputTable[RecordedValue])),0)</f>
        <v>314.94</v>
      </c>
      <c r="L88" s="5" cm="1">
        <f t="array" ref="L88">IFERROR(_xlfn.STDEV.S(IF((OutputTable[GroupByKey]=OutputTable[[#This Row],[GroupByKey]]),(OutputTable[GroupByKey]=OutputTable[[#This Row],[GroupByKey]])*OutputTable[RecordedValue])),0)</f>
        <v>0.68243262357121037</v>
      </c>
      <c r="M88" s="5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88" s="5" cm="1">
        <f t="array" ref="O88">MIN(IF((OutputTable[GroupByKey]=OutputTable[[#This Row],[GroupByKey]]),(OutputTable[GroupByKey]=OutputTable[[#This Row],[GroupByKey]])*OutputTable[RecordedValue]))</f>
        <v>313</v>
      </c>
      <c r="P88" s="5" cm="1">
        <f t="array" ref="P88">MAX(IF((OutputTable[GroupByKey]=OutputTable[[#This Row],[GroupByKey]]),(OutputTable[GroupByKey]=OutputTable[[#This Row],[GroupByKey]])*OutputTable[RecordedValue]))</f>
        <v>316</v>
      </c>
    </row>
    <row r="89" spans="1:16" x14ac:dyDescent="0.25">
      <c r="A89" t="s">
        <v>68</v>
      </c>
      <c r="B89" t="s">
        <v>70</v>
      </c>
      <c r="C89">
        <v>2</v>
      </c>
      <c r="D89" t="s">
        <v>159</v>
      </c>
      <c r="E89" t="s">
        <v>91</v>
      </c>
      <c r="F89" t="s">
        <v>127</v>
      </c>
      <c r="G89">
        <v>71.924297626187695</v>
      </c>
      <c r="H89">
        <v>0</v>
      </c>
      <c r="I89" s="5" t="str">
        <f>OutputTable[[#This Row],[ProjectName]]&amp;OutputTable[[#This Row],[Name]]&amp;OutputTable[[#This Row],[Type]]&amp;OutputTable[[#This Row],[Source]]</f>
        <v>Airport Security AnalysisSystem.TotalCostTotal CostSystem</v>
      </c>
      <c r="J89" s="5" cm="1">
        <f t="array" ref="J89">MAX(IF((ProjectInfoTable[ProjectName]=OutputTable[[#This Row],[ProjectName]]),(ProjectInfoTable[ProjectName]=OutputTable[[#This Row],[ProjectName]])*ProjectInfoTable[NumberOfReplications]))</f>
        <v>50</v>
      </c>
      <c r="K89" s="5" cm="1">
        <f t="array" ref="K89">IFERROR(AVERAGE(IF((OutputTable[GroupByKey]=OutputTable[[#This Row],[GroupByKey]]),(OutputTable[GroupByKey]=OutputTable[[#This Row],[GroupByKey]])*OutputTable[RecordedValue])),0)</f>
        <v>71.872638573735571</v>
      </c>
      <c r="L89" s="5" cm="1">
        <f t="array" ref="L89">IFERROR(_xlfn.STDEV.S(IF((OutputTable[GroupByKey]=OutputTable[[#This Row],[GroupByKey]]),(OutputTable[GroupByKey]=OutputTable[[#This Row],[GroupByKey]])*OutputTable[RecordedValue])),0)</f>
        <v>5.859431361613459E-2</v>
      </c>
      <c r="M89" s="5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89" s="5" cm="1">
        <f t="array" ref="O89">MIN(IF((OutputTable[GroupByKey]=OutputTable[[#This Row],[GroupByKey]]),(OutputTable[GroupByKey]=OutputTable[[#This Row],[GroupByKey]])*OutputTable[RecordedValue]))</f>
        <v>71.718288096809104</v>
      </c>
      <c r="P89" s="5" cm="1">
        <f t="array" ref="P89">MAX(IF((OutputTable[GroupByKey]=OutputTable[[#This Row],[GroupByKey]]),(OutputTable[GroupByKey]=OutputTable[[#This Row],[GroupByKey]])*OutputTable[RecordedValue]))</f>
        <v>71.976989689924594</v>
      </c>
    </row>
    <row r="90" spans="1:16" x14ac:dyDescent="0.25">
      <c r="A90" t="s">
        <v>68</v>
      </c>
      <c r="B90" t="s">
        <v>70</v>
      </c>
      <c r="C90">
        <v>2</v>
      </c>
      <c r="D90" t="s">
        <v>160</v>
      </c>
      <c r="E90" t="s">
        <v>135</v>
      </c>
      <c r="F90" t="s">
        <v>105</v>
      </c>
      <c r="G90">
        <v>29.521613435932199</v>
      </c>
      <c r="H90">
        <v>0</v>
      </c>
      <c r="I90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90" s="5" cm="1">
        <f t="array" ref="J90">MAX(IF((ProjectInfoTable[ProjectName]=OutputTable[[#This Row],[ProjectName]]),(ProjectInfoTable[ProjectName]=OutputTable[[#This Row],[ProjectName]])*ProjectInfoTable[NumberOfReplications]))</f>
        <v>50</v>
      </c>
      <c r="K90" s="5" cm="1">
        <f t="array" ref="K90">IFERROR(AVERAGE(IF((OutputTable[GroupByKey]=OutputTable[[#This Row],[GroupByKey]]),(OutputTable[GroupByKey]=OutputTable[[#This Row],[GroupByKey]])*OutputTable[RecordedValue])),0)</f>
        <v>29.829789158135409</v>
      </c>
      <c r="L90" s="5" cm="1">
        <f t="array" ref="L90">IFERROR(_xlfn.STDEV.S(IF((OutputTable[GroupByKey]=OutputTable[[#This Row],[GroupByKey]]),(OutputTable[GroupByKey]=OutputTable[[#This Row],[GroupByKey]])*OutputTable[RecordedValue])),0)</f>
        <v>0.5851150785874778</v>
      </c>
      <c r="M90" s="5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90" s="5" cm="1">
        <f t="array" ref="O90">MIN(IF((OutputTable[GroupByKey]=OutputTable[[#This Row],[GroupByKey]]),(OutputTable[GroupByKey]=OutputTable[[#This Row],[GroupByKey]])*OutputTable[RecordedValue]))</f>
        <v>28.648191338861398</v>
      </c>
      <c r="P90" s="5" cm="1">
        <f t="array" ref="P90">MAX(IF((OutputTable[GroupByKey]=OutputTable[[#This Row],[GroupByKey]]),(OutputTable[GroupByKey]=OutputTable[[#This Row],[GroupByKey]])*OutputTable[RecordedValue]))</f>
        <v>31.087756920682502</v>
      </c>
    </row>
    <row r="91" spans="1:16" x14ac:dyDescent="0.25">
      <c r="A91" t="s">
        <v>68</v>
      </c>
      <c r="B91" t="s">
        <v>70</v>
      </c>
      <c r="C91">
        <v>2</v>
      </c>
      <c r="D91" t="s">
        <v>161</v>
      </c>
      <c r="E91" t="s">
        <v>137</v>
      </c>
      <c r="F91" t="s">
        <v>105</v>
      </c>
      <c r="G91">
        <v>6.4193873929332401</v>
      </c>
      <c r="H91">
        <v>0</v>
      </c>
      <c r="I91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91" s="5" cm="1">
        <f t="array" ref="J91">MAX(IF((ProjectInfoTable[ProjectName]=OutputTable[[#This Row],[ProjectName]]),(ProjectInfoTable[ProjectName]=OutputTable[[#This Row],[ProjectName]])*ProjectInfoTable[NumberOfReplications]))</f>
        <v>50</v>
      </c>
      <c r="K91" s="5" cm="1">
        <f t="array" ref="K91">IFERROR(AVERAGE(IF((OutputTable[GroupByKey]=OutputTable[[#This Row],[GroupByKey]]),(OutputTable[GroupByKey]=OutputTable[[#This Row],[GroupByKey]])*OutputTable[RecordedValue])),0)</f>
        <v>6.0988587896948685</v>
      </c>
      <c r="L91" s="5" cm="1">
        <f t="array" ref="L91">IFERROR(_xlfn.STDEV.S(IF((OutputTable[GroupByKey]=OutputTable[[#This Row],[GroupByKey]]),(OutputTable[GroupByKey]=OutputTable[[#This Row],[GroupByKey]])*OutputTable[RecordedValue])),0)</f>
        <v>0.58437836853471548</v>
      </c>
      <c r="M91" s="5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91" s="5" cm="1">
        <f t="array" ref="O91">MIN(IF((OutputTable[GroupByKey]=OutputTable[[#This Row],[GroupByKey]]),(OutputTable[GroupByKey]=OutputTable[[#This Row],[GroupByKey]])*OutputTable[RecordedValue]))</f>
        <v>4.8524885910691502</v>
      </c>
      <c r="P91" s="5" cm="1">
        <f t="array" ref="P91">MAX(IF((OutputTable[GroupByKey]=OutputTable[[#This Row],[GroupByKey]]),(OutputTable[GroupByKey]=OutputTable[[#This Row],[GroupByKey]])*OutputTable[RecordedValue]))</f>
        <v>7.28424471053909</v>
      </c>
    </row>
    <row r="92" spans="1:16" x14ac:dyDescent="0.25">
      <c r="A92" t="s">
        <v>68</v>
      </c>
      <c r="B92" t="s">
        <v>70</v>
      </c>
      <c r="C92">
        <v>2</v>
      </c>
      <c r="D92" t="s">
        <v>162</v>
      </c>
      <c r="E92" t="s">
        <v>154</v>
      </c>
      <c r="F92" t="s">
        <v>105</v>
      </c>
      <c r="G92">
        <v>650</v>
      </c>
      <c r="H92">
        <v>0</v>
      </c>
      <c r="I92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92" s="5" cm="1">
        <f t="array" ref="J92">MAX(IF((ProjectInfoTable[ProjectName]=OutputTable[[#This Row],[ProjectName]]),(ProjectInfoTable[ProjectName]=OutputTable[[#This Row],[ProjectName]])*ProjectInfoTable[NumberOfReplications]))</f>
        <v>50</v>
      </c>
      <c r="K92" s="5" cm="1">
        <f t="array" ref="K92">IFERROR(AVERAGE(IF((OutputTable[GroupByKey]=OutputTable[[#This Row],[GroupByKey]]),(OutputTable[GroupByKey]=OutputTable[[#This Row],[GroupByKey]])*OutputTable[RecordedValue])),0)</f>
        <v>645.70000000000005</v>
      </c>
      <c r="L92" s="5" cm="1">
        <f t="array" ref="L92">IFERROR(_xlfn.STDEV.S(IF((OutputTable[GroupByKey]=OutputTable[[#This Row],[GroupByKey]]),(OutputTable[GroupByKey]=OutputTable[[#This Row],[GroupByKey]])*OutputTable[RecordedValue])),0)</f>
        <v>5.4930382656372485</v>
      </c>
      <c r="M92" s="5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92" s="5" cm="1">
        <f t="array" ref="O92">MIN(IF((OutputTable[GroupByKey]=OutputTable[[#This Row],[GroupByKey]]),(OutputTable[GroupByKey]=OutputTable[[#This Row],[GroupByKey]])*OutputTable[RecordedValue]))</f>
        <v>633</v>
      </c>
      <c r="P92" s="5" cm="1">
        <f t="array" ref="P92">MAX(IF((OutputTable[GroupByKey]=OutputTable[[#This Row],[GroupByKey]]),(OutputTable[GroupByKey]=OutputTable[[#This Row],[GroupByKey]])*OutputTable[RecordedValue]))</f>
        <v>656</v>
      </c>
    </row>
    <row r="93" spans="1:16" x14ac:dyDescent="0.25">
      <c r="A93" t="s">
        <v>68</v>
      </c>
      <c r="B93" t="s">
        <v>70</v>
      </c>
      <c r="C93">
        <v>2</v>
      </c>
      <c r="D93" t="s">
        <v>163</v>
      </c>
      <c r="E93" t="s">
        <v>156</v>
      </c>
      <c r="F93" t="s">
        <v>105</v>
      </c>
      <c r="G93">
        <v>0.82168368352963295</v>
      </c>
      <c r="H93">
        <v>0</v>
      </c>
      <c r="I93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93" s="5" cm="1">
        <f t="array" ref="J93">MAX(IF((ProjectInfoTable[ProjectName]=OutputTable[[#This Row],[ProjectName]]),(ProjectInfoTable[ProjectName]=OutputTable[[#This Row],[ProjectName]])*ProjectInfoTable[NumberOfReplications]))</f>
        <v>50</v>
      </c>
      <c r="K93" s="5" cm="1">
        <f t="array" ref="K93">IFERROR(AVERAGE(IF((OutputTable[GroupByKey]=OutputTable[[#This Row],[GroupByKey]]),(OutputTable[GroupByKey]=OutputTable[[#This Row],[GroupByKey]])*OutputTable[RecordedValue])),0)</f>
        <v>0.83058725584180904</v>
      </c>
      <c r="L93" s="5" cm="1">
        <f t="array" ref="L93">IFERROR(_xlfn.STDEV.S(IF((OutputTable[GroupByKey]=OutputTable[[#This Row],[GroupByKey]]),(OutputTable[GroupByKey]=OutputTable[[#This Row],[GroupByKey]])*OutputTable[RecordedValue])),0)</f>
        <v>1.6232732459297416E-2</v>
      </c>
      <c r="M93" s="5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93" s="5" cm="1">
        <f t="array" ref="O93">MIN(IF((OutputTable[GroupByKey]=OutputTable[[#This Row],[GroupByKey]]),(OutputTable[GroupByKey]=OutputTable[[#This Row],[GroupByKey]])*OutputTable[RecordedValue]))</f>
        <v>0.79765986915169296</v>
      </c>
      <c r="P93" s="5" cm="1">
        <f t="array" ref="P93">MAX(IF((OutputTable[GroupByKey]=OutputTable[[#This Row],[GroupByKey]]),(OutputTable[GroupByKey]=OutputTable[[#This Row],[GroupByKey]])*OutputTable[RecordedValue]))</f>
        <v>0.86520865024807903</v>
      </c>
    </row>
    <row r="94" spans="1:16" x14ac:dyDescent="0.25">
      <c r="A94" t="s">
        <v>68</v>
      </c>
      <c r="B94" t="s">
        <v>70</v>
      </c>
      <c r="C94">
        <v>2</v>
      </c>
      <c r="D94" t="s">
        <v>164</v>
      </c>
      <c r="E94" t="s">
        <v>140</v>
      </c>
      <c r="F94" t="s">
        <v>105</v>
      </c>
      <c r="G94">
        <v>0</v>
      </c>
      <c r="H94">
        <v>0</v>
      </c>
      <c r="I94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94" s="5" cm="1">
        <f t="array" ref="J94">MAX(IF((ProjectInfoTable[ProjectName]=OutputTable[[#This Row],[ProjectName]]),(ProjectInfoTable[ProjectName]=OutputTable[[#This Row],[ProjectName]])*ProjectInfoTable[NumberOfReplications]))</f>
        <v>50</v>
      </c>
      <c r="K94" s="5" cm="1">
        <f t="array" ref="K94">IFERROR(AVERAGE(IF((OutputTable[GroupByKey]=OutputTable[[#This Row],[GroupByKey]]),(OutputTable[GroupByKey]=OutputTable[[#This Row],[GroupByKey]])*OutputTable[RecordedValue])),0)</f>
        <v>0</v>
      </c>
      <c r="L94" s="5" cm="1">
        <f t="array" ref="L94">IFERROR(_xlfn.STDEV.S(IF((OutputTable[GroupByKey]=OutputTable[[#This Row],[GroupByKey]]),(OutputTable[GroupByKey]=OutputTable[[#This Row],[GroupByKey]])*OutputTable[RecordedValue])),0)</f>
        <v>0</v>
      </c>
      <c r="M94" s="5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4" s="5" cm="1">
        <f t="array" ref="O94">MIN(IF((OutputTable[GroupByKey]=OutputTable[[#This Row],[GroupByKey]]),(OutputTable[GroupByKey]=OutputTable[[#This Row],[GroupByKey]])*OutputTable[RecordedValue]))</f>
        <v>0</v>
      </c>
      <c r="P94" s="5" cm="1">
        <f t="array" ref="P94">MAX(IF((OutputTable[GroupByKey]=OutputTable[[#This Row],[GroupByKey]]),(OutputTable[GroupByKey]=OutputTable[[#This Row],[GroupByKey]])*OutputTable[RecordedValue]))</f>
        <v>0</v>
      </c>
    </row>
    <row r="95" spans="1:16" x14ac:dyDescent="0.25">
      <c r="A95" t="s">
        <v>68</v>
      </c>
      <c r="B95" t="s">
        <v>70</v>
      </c>
      <c r="C95">
        <v>2</v>
      </c>
      <c r="D95" t="s">
        <v>165</v>
      </c>
      <c r="E95" t="s">
        <v>111</v>
      </c>
      <c r="F95" t="s">
        <v>73</v>
      </c>
      <c r="G95">
        <v>36.058363658334102</v>
      </c>
      <c r="H95">
        <v>0</v>
      </c>
      <c r="I95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95" s="5" cm="1">
        <f t="array" ref="J95">MAX(IF((ProjectInfoTable[ProjectName]=OutputTable[[#This Row],[ProjectName]]),(ProjectInfoTable[ProjectName]=OutputTable[[#This Row],[ProjectName]])*ProjectInfoTable[NumberOfReplications]))</f>
        <v>50</v>
      </c>
      <c r="K95" s="5" cm="1">
        <f t="array" ref="K95">IFERROR(AVERAGE(IF((OutputTable[GroupByKey]=OutputTable[[#This Row],[GroupByKey]]),(OutputTable[GroupByKey]=OutputTable[[#This Row],[GroupByKey]])*OutputTable[RecordedValue])),0)</f>
        <v>37.238343743460135</v>
      </c>
      <c r="L95" s="5" cm="1">
        <f t="array" ref="L95">IFERROR(_xlfn.STDEV.S(IF((OutputTable[GroupByKey]=OutputTable[[#This Row],[GroupByKey]]),(OutputTable[GroupByKey]=OutputTable[[#This Row],[GroupByKey]])*OutputTable[RecordedValue])),0)</f>
        <v>0.73577360167133743</v>
      </c>
      <c r="M95" s="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95" s="5" cm="1">
        <f t="array" ref="O95">MIN(IF((OutputTable[GroupByKey]=OutputTable[[#This Row],[GroupByKey]]),(OutputTable[GroupByKey]=OutputTable[[#This Row],[GroupByKey]])*OutputTable[RecordedValue]))</f>
        <v>35.915286846409401</v>
      </c>
      <c r="P95" s="5" cm="1">
        <f t="array" ref="P95">MAX(IF((OutputTable[GroupByKey]=OutputTable[[#This Row],[GroupByKey]]),(OutputTable[GroupByKey]=OutputTable[[#This Row],[GroupByKey]])*OutputTable[RecordedValue]))</f>
        <v>38.829036811282897</v>
      </c>
    </row>
    <row r="96" spans="1:16" x14ac:dyDescent="0.25">
      <c r="A96" t="s">
        <v>68</v>
      </c>
      <c r="B96" t="s">
        <v>70</v>
      </c>
      <c r="C96">
        <v>2</v>
      </c>
      <c r="D96" t="s">
        <v>166</v>
      </c>
      <c r="E96" t="s">
        <v>113</v>
      </c>
      <c r="F96" t="s">
        <v>73</v>
      </c>
      <c r="G96">
        <v>1081.7509097500199</v>
      </c>
      <c r="H96">
        <v>0</v>
      </c>
      <c r="I96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96" s="5" cm="1">
        <f t="array" ref="J96">MAX(IF((ProjectInfoTable[ProjectName]=OutputTable[[#This Row],[ProjectName]]),(ProjectInfoTable[ProjectName]=OutputTable[[#This Row],[ProjectName]])*ProjectInfoTable[NumberOfReplications]))</f>
        <v>50</v>
      </c>
      <c r="K96" s="5" cm="1">
        <f t="array" ref="K96">IFERROR(AVERAGE(IF((OutputTable[GroupByKey]=OutputTable[[#This Row],[GroupByKey]]),(OutputTable[GroupByKey]=OutputTable[[#This Row],[GroupByKey]])*OutputTable[RecordedValue])),0)</f>
        <v>1117.1503123038046</v>
      </c>
      <c r="L96" s="5" cm="1">
        <f t="array" ref="L96">IFERROR(_xlfn.STDEV.S(IF((OutputTable[GroupByKey]=OutputTable[[#This Row],[GroupByKey]]),(OutputTable[GroupByKey]=OutputTable[[#This Row],[GroupByKey]])*OutputTable[RecordedValue])),0)</f>
        <v>22.073208050140675</v>
      </c>
      <c r="M96" s="5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96" s="5" cm="1">
        <f t="array" ref="O96">MIN(IF((OutputTable[GroupByKey]=OutputTable[[#This Row],[GroupByKey]]),(OutputTable[GroupByKey]=OutputTable[[#This Row],[GroupByKey]])*OutputTable[RecordedValue]))</f>
        <v>1077.4586053922801</v>
      </c>
      <c r="P96" s="5" cm="1">
        <f t="array" ref="P96">MAX(IF((OutputTable[GroupByKey]=OutputTable[[#This Row],[GroupByKey]]),(OutputTable[GroupByKey]=OutputTable[[#This Row],[GroupByKey]])*OutputTable[RecordedValue]))</f>
        <v>1164.8711043384901</v>
      </c>
    </row>
    <row r="97" spans="1:16" x14ac:dyDescent="0.25">
      <c r="A97" t="s">
        <v>68</v>
      </c>
      <c r="B97" t="s">
        <v>70</v>
      </c>
      <c r="C97">
        <v>2</v>
      </c>
      <c r="D97" t="s">
        <v>167</v>
      </c>
      <c r="E97" t="s">
        <v>115</v>
      </c>
      <c r="F97" t="s">
        <v>73</v>
      </c>
      <c r="G97">
        <v>0</v>
      </c>
      <c r="H97">
        <v>0</v>
      </c>
      <c r="I97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97" s="5" cm="1">
        <f t="array" ref="J97">MAX(IF((ProjectInfoTable[ProjectName]=OutputTable[[#This Row],[ProjectName]]),(ProjectInfoTable[ProjectName]=OutputTable[[#This Row],[ProjectName]])*ProjectInfoTable[NumberOfReplications]))</f>
        <v>50</v>
      </c>
      <c r="K97" s="5" cm="1">
        <f t="array" ref="K97">IFERROR(AVERAGE(IF((OutputTable[GroupByKey]=OutputTable[[#This Row],[GroupByKey]]),(OutputTable[GroupByKey]=OutputTable[[#This Row],[GroupByKey]])*OutputTable[RecordedValue])),0)</f>
        <v>0</v>
      </c>
      <c r="L97" s="5" cm="1">
        <f t="array" ref="L97">IFERROR(_xlfn.STDEV.S(IF((OutputTable[GroupByKey]=OutputTable[[#This Row],[GroupByKey]]),(OutputTable[GroupByKey]=OutputTable[[#This Row],[GroupByKey]])*OutputTable[RecordedValue])),0)</f>
        <v>0</v>
      </c>
      <c r="M97" s="5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7" s="5" cm="1">
        <f t="array" ref="O97">MIN(IF((OutputTable[GroupByKey]=OutputTable[[#This Row],[GroupByKey]]),(OutputTable[GroupByKey]=OutputTable[[#This Row],[GroupByKey]])*OutputTable[RecordedValue]))</f>
        <v>0</v>
      </c>
      <c r="P97" s="5" cm="1">
        <f t="array" ref="P97">MAX(IF((OutputTable[GroupByKey]=OutputTable[[#This Row],[GroupByKey]]),(OutputTable[GroupByKey]=OutputTable[[#This Row],[GroupByKey]])*OutputTable[RecordedValue]))</f>
        <v>0</v>
      </c>
    </row>
    <row r="98" spans="1:16" x14ac:dyDescent="0.25">
      <c r="A98" t="s">
        <v>68</v>
      </c>
      <c r="B98" t="s">
        <v>70</v>
      </c>
      <c r="C98">
        <v>2</v>
      </c>
      <c r="D98" t="s">
        <v>168</v>
      </c>
      <c r="E98" t="s">
        <v>117</v>
      </c>
      <c r="F98" t="s">
        <v>73</v>
      </c>
      <c r="G98">
        <v>84.138621277453296</v>
      </c>
      <c r="H98">
        <v>0</v>
      </c>
      <c r="I98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98" s="5" cm="1">
        <f t="array" ref="J98">MAX(IF((ProjectInfoTable[ProjectName]=OutputTable[[#This Row],[ProjectName]]),(ProjectInfoTable[ProjectName]=OutputTable[[#This Row],[ProjectName]])*ProjectInfoTable[NumberOfReplications]))</f>
        <v>50</v>
      </c>
      <c r="K98" s="5" cm="1">
        <f t="array" ref="K98">IFERROR(AVERAGE(IF((OutputTable[GroupByKey]=OutputTable[[#This Row],[GroupByKey]]),(OutputTable[GroupByKey]=OutputTable[[#This Row],[GroupByKey]])*OutputTable[RecordedValue])),0)</f>
        <v>120.89653130002299</v>
      </c>
      <c r="L98" s="5" cm="1">
        <f t="array" ref="L98">IFERROR(_xlfn.STDEV.S(IF((OutputTable[GroupByKey]=OutputTable[[#This Row],[GroupByKey]]),(OutputTable[GroupByKey]=OutputTable[[#This Row],[GroupByKey]])*OutputTable[RecordedValue])),0)</f>
        <v>33.561725675720702</v>
      </c>
      <c r="M98" s="5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98" s="5" cm="1">
        <f t="array" ref="O98">MIN(IF((OutputTable[GroupByKey]=OutputTable[[#This Row],[GroupByKey]]),(OutputTable[GroupByKey]=OutputTable[[#This Row],[GroupByKey]])*OutputTable[RecordedValue]))</f>
        <v>71.2298351699786</v>
      </c>
      <c r="P98" s="5" cm="1">
        <f t="array" ref="P98">MAX(IF((OutputTable[GroupByKey]=OutputTable[[#This Row],[GroupByKey]]),(OutputTable[GroupByKey]=OutputTable[[#This Row],[GroupByKey]])*OutputTable[RecordedValue]))</f>
        <v>265.63530965979299</v>
      </c>
    </row>
    <row r="99" spans="1:16" x14ac:dyDescent="0.25">
      <c r="A99" t="s">
        <v>68</v>
      </c>
      <c r="B99" t="s">
        <v>70</v>
      </c>
      <c r="C99">
        <v>2</v>
      </c>
      <c r="D99" t="s">
        <v>169</v>
      </c>
      <c r="E99" t="s">
        <v>119</v>
      </c>
      <c r="F99" t="s">
        <v>73</v>
      </c>
      <c r="G99">
        <v>306</v>
      </c>
      <c r="H99">
        <v>0</v>
      </c>
      <c r="I99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99" s="5" cm="1">
        <f t="array" ref="J99">MAX(IF((ProjectInfoTable[ProjectName]=OutputTable[[#This Row],[ProjectName]]),(ProjectInfoTable[ProjectName]=OutputTable[[#This Row],[ProjectName]])*ProjectInfoTable[NumberOfReplications]))</f>
        <v>50</v>
      </c>
      <c r="K99" s="5" cm="1">
        <f t="array" ref="K99">IFERROR(AVERAGE(IF((OutputTable[GroupByKey]=OutputTable[[#This Row],[GroupByKey]]),(OutputTable[GroupByKey]=OutputTable[[#This Row],[GroupByKey]])*OutputTable[RecordedValue])),0)</f>
        <v>307.66000000000003</v>
      </c>
      <c r="L99" s="5" cm="1">
        <f t="array" ref="L99">IFERROR(_xlfn.STDEV.S(IF((OutputTable[GroupByKey]=OutputTable[[#This Row],[GroupByKey]]),(OutputTable[GroupByKey]=OutputTable[[#This Row],[GroupByKey]])*OutputTable[RecordedValue])),0)</f>
        <v>3.1272991542223769</v>
      </c>
      <c r="M99" s="5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99" s="5" cm="1">
        <f t="array" ref="O99">MIN(IF((OutputTable[GroupByKey]=OutputTable[[#This Row],[GroupByKey]]),(OutputTable[GroupByKey]=OutputTable[[#This Row],[GroupByKey]])*OutputTable[RecordedValue]))</f>
        <v>300</v>
      </c>
      <c r="P99" s="5" cm="1">
        <f t="array" ref="P99">MAX(IF((OutputTable[GroupByKey]=OutputTable[[#This Row],[GroupByKey]]),(OutputTable[GroupByKey]=OutputTable[[#This Row],[GroupByKey]])*OutputTable[RecordedValue]))</f>
        <v>315</v>
      </c>
    </row>
    <row r="100" spans="1:16" x14ac:dyDescent="0.25">
      <c r="A100" t="s">
        <v>68</v>
      </c>
      <c r="B100" t="s">
        <v>70</v>
      </c>
      <c r="C100">
        <v>2</v>
      </c>
      <c r="D100" t="s">
        <v>170</v>
      </c>
      <c r="E100" t="s">
        <v>121</v>
      </c>
      <c r="F100" t="s">
        <v>73</v>
      </c>
      <c r="G100">
        <v>305</v>
      </c>
      <c r="H100">
        <v>0</v>
      </c>
      <c r="I100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00" s="5" cm="1">
        <f t="array" ref="J100">MAX(IF((ProjectInfoTable[ProjectName]=OutputTable[[#This Row],[ProjectName]]),(ProjectInfoTable[ProjectName]=OutputTable[[#This Row],[ProjectName]])*ProjectInfoTable[NumberOfReplications]))</f>
        <v>50</v>
      </c>
      <c r="K100" s="5" cm="1">
        <f t="array" ref="K100">IFERROR(AVERAGE(IF((OutputTable[GroupByKey]=OutputTable[[#This Row],[GroupByKey]]),(OutputTable[GroupByKey]=OutputTable[[#This Row],[GroupByKey]])*OutputTable[RecordedValue])),0)</f>
        <v>305.8</v>
      </c>
      <c r="L100" s="5" cm="1">
        <f t="array" ref="L100">IFERROR(_xlfn.STDEV.S(IF((OutputTable[GroupByKey]=OutputTable[[#This Row],[GroupByKey]]),(OutputTable[GroupByKey]=OutputTable[[#This Row],[GroupByKey]])*OutputTable[RecordedValue])),0)</f>
        <v>3.2324881425670751</v>
      </c>
      <c r="M100" s="5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00" s="5" cm="1">
        <f t="array" ref="O100">MIN(IF((OutputTable[GroupByKey]=OutputTable[[#This Row],[GroupByKey]]),(OutputTable[GroupByKey]=OutputTable[[#This Row],[GroupByKey]])*OutputTable[RecordedValue]))</f>
        <v>298</v>
      </c>
      <c r="P100" s="5" cm="1">
        <f t="array" ref="P100">MAX(IF((OutputTable[GroupByKey]=OutputTable[[#This Row],[GroupByKey]]),(OutputTable[GroupByKey]=OutputTable[[#This Row],[GroupByKey]])*OutputTable[RecordedValue]))</f>
        <v>313</v>
      </c>
    </row>
    <row r="101" spans="1:16" x14ac:dyDescent="0.25">
      <c r="A101" t="s">
        <v>68</v>
      </c>
      <c r="B101" t="s">
        <v>70</v>
      </c>
      <c r="C101">
        <v>2</v>
      </c>
      <c r="D101" t="s">
        <v>171</v>
      </c>
      <c r="E101" t="s">
        <v>123</v>
      </c>
      <c r="F101" t="s">
        <v>73</v>
      </c>
      <c r="G101">
        <v>36.058363658334102</v>
      </c>
      <c r="H101">
        <v>0</v>
      </c>
      <c r="I101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01" s="5" cm="1">
        <f t="array" ref="J101">MAX(IF((ProjectInfoTable[ProjectName]=OutputTable[[#This Row],[ProjectName]]),(ProjectInfoTable[ProjectName]=OutputTable[[#This Row],[ProjectName]])*ProjectInfoTable[NumberOfReplications]))</f>
        <v>50</v>
      </c>
      <c r="K101" s="5" cm="1">
        <f t="array" ref="K101">IFERROR(AVERAGE(IF((OutputTable[GroupByKey]=OutputTable[[#This Row],[GroupByKey]]),(OutputTable[GroupByKey]=OutputTable[[#This Row],[GroupByKey]])*OutputTable[RecordedValue])),0)</f>
        <v>37.238343743460135</v>
      </c>
      <c r="L101" s="5" cm="1">
        <f t="array" ref="L101">IFERROR(_xlfn.STDEV.S(IF((OutputTable[GroupByKey]=OutputTable[[#This Row],[GroupByKey]]),(OutputTable[GroupByKey]=OutputTable[[#This Row],[GroupByKey]])*OutputTable[RecordedValue])),0)</f>
        <v>0.73577360167133743</v>
      </c>
      <c r="M101" s="5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01" s="5" cm="1">
        <f t="array" ref="O101">MIN(IF((OutputTable[GroupByKey]=OutputTable[[#This Row],[GroupByKey]]),(OutputTable[GroupByKey]=OutputTable[[#This Row],[GroupByKey]])*OutputTable[RecordedValue]))</f>
        <v>35.915286846409401</v>
      </c>
      <c r="P101" s="5" cm="1">
        <f t="array" ref="P101">MAX(IF((OutputTable[GroupByKey]=OutputTable[[#This Row],[GroupByKey]]),(OutputTable[GroupByKey]=OutputTable[[#This Row],[GroupByKey]])*OutputTable[RecordedValue]))</f>
        <v>38.829036811282897</v>
      </c>
    </row>
    <row r="102" spans="1:16" x14ac:dyDescent="0.25">
      <c r="A102" t="s">
        <v>68</v>
      </c>
      <c r="B102" t="s">
        <v>70</v>
      </c>
      <c r="C102">
        <v>2</v>
      </c>
      <c r="D102" t="s">
        <v>172</v>
      </c>
      <c r="E102" t="s">
        <v>125</v>
      </c>
      <c r="F102" t="s">
        <v>73</v>
      </c>
      <c r="G102">
        <v>1165.88953102748</v>
      </c>
      <c r="H102">
        <v>0</v>
      </c>
      <c r="I102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02" s="5" cm="1">
        <f t="array" ref="J102">MAX(IF((ProjectInfoTable[ProjectName]=OutputTable[[#This Row],[ProjectName]]),(ProjectInfoTable[ProjectName]=OutputTable[[#This Row],[ProjectName]])*ProjectInfoTable[NumberOfReplications]))</f>
        <v>50</v>
      </c>
      <c r="K102" s="5" cm="1">
        <f t="array" ref="K102">IFERROR(AVERAGE(IF((OutputTable[GroupByKey]=OutputTable[[#This Row],[GroupByKey]]),(OutputTable[GroupByKey]=OutputTable[[#This Row],[GroupByKey]])*OutputTable[RecordedValue])),0)</f>
        <v>1238.0468436038263</v>
      </c>
      <c r="L102" s="5" cm="1">
        <f t="array" ref="L102">IFERROR(_xlfn.STDEV.S(IF((OutputTable[GroupByKey]=OutputTable[[#This Row],[GroupByKey]]),(OutputTable[GroupByKey]=OutputTable[[#This Row],[GroupByKey]])*OutputTable[RecordedValue])),0)</f>
        <v>49.802537130614866</v>
      </c>
      <c r="M102" s="5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02" s="5" cm="1">
        <f t="array" ref="O102">MIN(IF((OutputTable[GroupByKey]=OutputTable[[#This Row],[GroupByKey]]),(OutputTable[GroupByKey]=OutputTable[[#This Row],[GroupByKey]])*OutputTable[RecordedValue]))</f>
        <v>1148.68844056226</v>
      </c>
      <c r="P102" s="5" cm="1">
        <f t="array" ref="P102">MAX(IF((OutputTable[GroupByKey]=OutputTable[[#This Row],[GroupByKey]]),(OutputTable[GroupByKey]=OutputTable[[#This Row],[GroupByKey]])*OutputTable[RecordedValue]))</f>
        <v>1418.3176101245699</v>
      </c>
    </row>
    <row r="103" spans="1:16" x14ac:dyDescent="0.25">
      <c r="A103" t="s">
        <v>68</v>
      </c>
      <c r="B103" t="s">
        <v>70</v>
      </c>
      <c r="C103">
        <v>2</v>
      </c>
      <c r="D103" t="s">
        <v>173</v>
      </c>
      <c r="E103" t="s">
        <v>135</v>
      </c>
      <c r="F103" t="s">
        <v>105</v>
      </c>
      <c r="G103">
        <v>18.029181829167101</v>
      </c>
      <c r="H103">
        <v>0</v>
      </c>
      <c r="I103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03" s="5" cm="1">
        <f t="array" ref="J103">MAX(IF((ProjectInfoTable[ProjectName]=OutputTable[[#This Row],[ProjectName]]),(ProjectInfoTable[ProjectName]=OutputTable[[#This Row],[ProjectName]])*ProjectInfoTable[NumberOfReplications]))</f>
        <v>50</v>
      </c>
      <c r="K103" s="5" cm="1">
        <f t="array" ref="K103">IFERROR(AVERAGE(IF((OutputTable[GroupByKey]=OutputTable[[#This Row],[GroupByKey]]),(OutputTable[GroupByKey]=OutputTable[[#This Row],[GroupByKey]])*OutputTable[RecordedValue])),0)</f>
        <v>18.619171871730064</v>
      </c>
      <c r="L103" s="5" cm="1">
        <f t="array" ref="L103">IFERROR(_xlfn.STDEV.S(IF((OutputTable[GroupByKey]=OutputTable[[#This Row],[GroupByKey]]),(OutputTable[GroupByKey]=OutputTable[[#This Row],[GroupByKey]])*OutputTable[RecordedValue])),0)</f>
        <v>0.36788680083566072</v>
      </c>
      <c r="M103" s="5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03" s="5" cm="1">
        <f t="array" ref="O103">MIN(IF((OutputTable[GroupByKey]=OutputTable[[#This Row],[GroupByKey]]),(OutputTable[GroupByKey]=OutputTable[[#This Row],[GroupByKey]])*OutputTable[RecordedValue]))</f>
        <v>17.957643423204701</v>
      </c>
      <c r="P103" s="5" cm="1">
        <f t="array" ref="P103">MAX(IF((OutputTable[GroupByKey]=OutputTable[[#This Row],[GroupByKey]]),(OutputTable[GroupByKey]=OutputTable[[#This Row],[GroupByKey]])*OutputTable[RecordedValue]))</f>
        <v>19.414518405641399</v>
      </c>
    </row>
    <row r="104" spans="1:16" x14ac:dyDescent="0.25">
      <c r="A104" t="s">
        <v>68</v>
      </c>
      <c r="B104" t="s">
        <v>70</v>
      </c>
      <c r="C104">
        <v>2</v>
      </c>
      <c r="D104" t="s">
        <v>174</v>
      </c>
      <c r="E104" t="s">
        <v>137</v>
      </c>
      <c r="F104" t="s">
        <v>105</v>
      </c>
      <c r="G104">
        <v>5.9541149681551797</v>
      </c>
      <c r="H104">
        <v>0</v>
      </c>
      <c r="I104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04" s="5" cm="1">
        <f t="array" ref="J104">MAX(IF((ProjectInfoTable[ProjectName]=OutputTable[[#This Row],[ProjectName]]),(ProjectInfoTable[ProjectName]=OutputTable[[#This Row],[ProjectName]])*ProjectInfoTable[NumberOfReplications]))</f>
        <v>50</v>
      </c>
      <c r="K104" s="5" cm="1">
        <f t="array" ref="K104">IFERROR(AVERAGE(IF((OutputTable[GroupByKey]=OutputTable[[#This Row],[GroupByKey]]),(OutputTable[GroupByKey]=OutputTable[[#This Row],[GroupByKey]])*OutputTable[RecordedValue])),0)</f>
        <v>5.3248187541752463</v>
      </c>
      <c r="L104" s="5" cm="1">
        <f t="array" ref="L104">IFERROR(_xlfn.STDEV.S(IF((OutputTable[GroupByKey]=OutputTable[[#This Row],[GroupByKey]]),(OutputTable[GroupByKey]=OutputTable[[#This Row],[GroupByKey]])*OutputTable[RecordedValue])),0)</f>
        <v>0.37220753962085379</v>
      </c>
      <c r="M104" s="5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04" s="5" cm="1">
        <f t="array" ref="O104">MIN(IF((OutputTable[GroupByKey]=OutputTable[[#This Row],[GroupByKey]]),(OutputTable[GroupByKey]=OutputTable[[#This Row],[GroupByKey]])*OutputTable[RecordedValue]))</f>
        <v>4.5773931059875599</v>
      </c>
      <c r="P104" s="5" cm="1">
        <f t="array" ref="P104">MAX(IF((OutputTable[GroupByKey]=OutputTable[[#This Row],[GroupByKey]]),(OutputTable[GroupByKey]=OutputTable[[#This Row],[GroupByKey]])*OutputTable[RecordedValue]))</f>
        <v>5.9816259595291603</v>
      </c>
    </row>
    <row r="105" spans="1:16" x14ac:dyDescent="0.25">
      <c r="A105" t="s">
        <v>68</v>
      </c>
      <c r="B105" t="s">
        <v>70</v>
      </c>
      <c r="C105">
        <v>2</v>
      </c>
      <c r="D105" t="s">
        <v>175</v>
      </c>
      <c r="E105" t="s">
        <v>154</v>
      </c>
      <c r="F105" t="s">
        <v>105</v>
      </c>
      <c r="G105">
        <v>306</v>
      </c>
      <c r="H105">
        <v>0</v>
      </c>
      <c r="I105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05" s="5" cm="1">
        <f t="array" ref="J105">MAX(IF((ProjectInfoTable[ProjectName]=OutputTable[[#This Row],[ProjectName]]),(ProjectInfoTable[ProjectName]=OutputTable[[#This Row],[ProjectName]])*ProjectInfoTable[NumberOfReplications]))</f>
        <v>50</v>
      </c>
      <c r="K105" s="5" cm="1">
        <f t="array" ref="K105">IFERROR(AVERAGE(IF((OutputTable[GroupByKey]=OutputTable[[#This Row],[GroupByKey]]),(OutputTable[GroupByKey]=OutputTable[[#This Row],[GroupByKey]])*OutputTable[RecordedValue])),0)</f>
        <v>307.5</v>
      </c>
      <c r="L105" s="5" cm="1">
        <f t="array" ref="L105">IFERROR(_xlfn.STDEV.S(IF((OutputTable[GroupByKey]=OutputTable[[#This Row],[GroupByKey]]),(OutputTable[GroupByKey]=OutputTable[[#This Row],[GroupByKey]])*OutputTable[RecordedValue])),0)</f>
        <v>3.1831828507367419</v>
      </c>
      <c r="M105" s="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05" s="5" cm="1">
        <f t="array" ref="O105">MIN(IF((OutputTable[GroupByKey]=OutputTable[[#This Row],[GroupByKey]]),(OutputTable[GroupByKey]=OutputTable[[#This Row],[GroupByKey]])*OutputTable[RecordedValue]))</f>
        <v>300</v>
      </c>
      <c r="P105" s="5" cm="1">
        <f t="array" ref="P105">MAX(IF((OutputTable[GroupByKey]=OutputTable[[#This Row],[GroupByKey]]),(OutputTable[GroupByKey]=OutputTable[[#This Row],[GroupByKey]])*OutputTable[RecordedValue]))</f>
        <v>315</v>
      </c>
    </row>
    <row r="106" spans="1:16" x14ac:dyDescent="0.25">
      <c r="A106" t="s">
        <v>68</v>
      </c>
      <c r="B106" t="s">
        <v>70</v>
      </c>
      <c r="C106">
        <v>2</v>
      </c>
      <c r="D106" t="s">
        <v>176</v>
      </c>
      <c r="E106" t="s">
        <v>156</v>
      </c>
      <c r="F106" t="s">
        <v>105</v>
      </c>
      <c r="G106">
        <v>0.75191187632686796</v>
      </c>
      <c r="H106">
        <v>0</v>
      </c>
      <c r="I106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06" s="5" cm="1">
        <f t="array" ref="J106">MAX(IF((ProjectInfoTable[ProjectName]=OutputTable[[#This Row],[ProjectName]]),(ProjectInfoTable[ProjectName]=OutputTable[[#This Row],[ProjectName]])*ProjectInfoTable[NumberOfReplications]))</f>
        <v>50</v>
      </c>
      <c r="K106" s="5" cm="1">
        <f t="array" ref="K106">IFERROR(AVERAGE(IF((OutputTable[GroupByKey]=OutputTable[[#This Row],[GroupByKey]]),(OutputTable[GroupByKey]=OutputTable[[#This Row],[GroupByKey]])*OutputTable[RecordedValue])),0)</f>
        <v>0.77813255190936492</v>
      </c>
      <c r="L106" s="5" cm="1">
        <f t="array" ref="L106">IFERROR(_xlfn.STDEV.S(IF((OutputTable[GroupByKey]=OutputTable[[#This Row],[GroupByKey]]),(OutputTable[GroupByKey]=OutputTable[[#This Row],[GroupByKey]])*OutputTable[RecordedValue])),0)</f>
        <v>1.5508647484202203E-2</v>
      </c>
      <c r="M106" s="5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06" s="5" cm="1">
        <f t="array" ref="O106">MIN(IF((OutputTable[GroupByKey]=OutputTable[[#This Row],[GroupByKey]]),(OutputTable[GroupByKey]=OutputTable[[#This Row],[GroupByKey]])*OutputTable[RecordedValue]))</f>
        <v>0.75076558501961799</v>
      </c>
      <c r="P106" s="5" cm="1">
        <f t="array" ref="P106">MAX(IF((OutputTable[GroupByKey]=OutputTable[[#This Row],[GroupByKey]]),(OutputTable[GroupByKey]=OutputTable[[#This Row],[GroupByKey]])*OutputTable[RecordedValue]))</f>
        <v>0.80927528725051701</v>
      </c>
    </row>
    <row r="107" spans="1:16" x14ac:dyDescent="0.25">
      <c r="A107" t="s">
        <v>68</v>
      </c>
      <c r="B107" t="s">
        <v>70</v>
      </c>
      <c r="C107">
        <v>2</v>
      </c>
      <c r="D107" t="s">
        <v>177</v>
      </c>
      <c r="E107" t="s">
        <v>140</v>
      </c>
      <c r="F107" t="s">
        <v>105</v>
      </c>
      <c r="G107">
        <v>0</v>
      </c>
      <c r="H107">
        <v>0</v>
      </c>
      <c r="I107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07" s="5" cm="1">
        <f t="array" ref="J107">MAX(IF((ProjectInfoTable[ProjectName]=OutputTable[[#This Row],[ProjectName]]),(ProjectInfoTable[ProjectName]=OutputTable[[#This Row],[ProjectName]])*ProjectInfoTable[NumberOfReplications]))</f>
        <v>50</v>
      </c>
      <c r="K107" s="5" cm="1">
        <f t="array" ref="K107">IFERROR(AVERAGE(IF((OutputTable[GroupByKey]=OutputTable[[#This Row],[GroupByKey]]),(OutputTable[GroupByKey]=OutputTable[[#This Row],[GroupByKey]])*OutputTable[RecordedValue])),0)</f>
        <v>0</v>
      </c>
      <c r="L107" s="5" cm="1">
        <f t="array" ref="L107">IFERROR(_xlfn.STDEV.S(IF((OutputTable[GroupByKey]=OutputTable[[#This Row],[GroupByKey]]),(OutputTable[GroupByKey]=OutputTable[[#This Row],[GroupByKey]])*OutputTable[RecordedValue])),0)</f>
        <v>0</v>
      </c>
      <c r="M107" s="5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" s="5" cm="1">
        <f t="array" ref="O107">MIN(IF((OutputTable[GroupByKey]=OutputTable[[#This Row],[GroupByKey]]),(OutputTable[GroupByKey]=OutputTable[[#This Row],[GroupByKey]])*OutputTable[RecordedValue]))</f>
        <v>0</v>
      </c>
      <c r="P107" s="5" cm="1">
        <f t="array" ref="P107">MAX(IF((OutputTable[GroupByKey]=OutputTable[[#This Row],[GroupByKey]]),(OutputTable[GroupByKey]=OutputTable[[#This Row],[GroupByKey]])*OutputTable[RecordedValue]))</f>
        <v>0</v>
      </c>
    </row>
    <row r="108" spans="1:16" x14ac:dyDescent="0.25">
      <c r="A108" t="s">
        <v>68</v>
      </c>
      <c r="B108" t="s">
        <v>70</v>
      </c>
      <c r="C108">
        <v>3</v>
      </c>
      <c r="D108" t="s">
        <v>110</v>
      </c>
      <c r="E108" t="s">
        <v>111</v>
      </c>
      <c r="F108" t="s">
        <v>73</v>
      </c>
      <c r="G108">
        <v>2.0996228298807602</v>
      </c>
      <c r="H108">
        <v>0</v>
      </c>
      <c r="I108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08" s="5" cm="1">
        <f t="array" ref="J108">MAX(IF((ProjectInfoTable[ProjectName]=OutputTable[[#This Row],[ProjectName]]),(ProjectInfoTable[ProjectName]=OutputTable[[#This Row],[ProjectName]])*ProjectInfoTable[NumberOfReplications]))</f>
        <v>50</v>
      </c>
      <c r="K108" s="5" cm="1">
        <f t="array" ref="K108">IFERROR(AVERAGE(IF((OutputTable[GroupByKey]=OutputTable[[#This Row],[GroupByKey]]),(OutputTable[GroupByKey]=OutputTable[[#This Row],[GroupByKey]])*OutputTable[RecordedValue])),0)</f>
        <v>1.9749714551650996</v>
      </c>
      <c r="L108" s="5" cm="1">
        <f t="array" ref="L108">IFERROR(_xlfn.STDEV.S(IF((OutputTable[GroupByKey]=OutputTable[[#This Row],[GroupByKey]]),(OutputTable[GroupByKey]=OutputTable[[#This Row],[GroupByKey]])*OutputTable[RecordedValue])),0)</f>
        <v>0.45746437878232693</v>
      </c>
      <c r="M108" s="5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08" s="5" cm="1">
        <f t="array" ref="O108">MIN(IF((OutputTable[GroupByKey]=OutputTable[[#This Row],[GroupByKey]]),(OutputTable[GroupByKey]=OutputTable[[#This Row],[GroupByKey]])*OutputTable[RecordedValue]))</f>
        <v>1.0281254127300199</v>
      </c>
      <c r="P108" s="5" cm="1">
        <f t="array" ref="P108">MAX(IF((OutputTable[GroupByKey]=OutputTable[[#This Row],[GroupByKey]]),(OutputTable[GroupByKey]=OutputTable[[#This Row],[GroupByKey]])*OutputTable[RecordedValue]))</f>
        <v>3.1673122909872098</v>
      </c>
    </row>
    <row r="109" spans="1:16" x14ac:dyDescent="0.25">
      <c r="A109" t="s">
        <v>68</v>
      </c>
      <c r="B109" t="s">
        <v>70</v>
      </c>
      <c r="C109">
        <v>3</v>
      </c>
      <c r="D109" t="s">
        <v>112</v>
      </c>
      <c r="E109" t="s">
        <v>113</v>
      </c>
      <c r="F109" t="s">
        <v>73</v>
      </c>
      <c r="G109">
        <v>125.97736979284601</v>
      </c>
      <c r="H109">
        <v>0</v>
      </c>
      <c r="I109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09" s="5" cm="1">
        <f t="array" ref="J109">MAX(IF((ProjectInfoTable[ProjectName]=OutputTable[[#This Row],[ProjectName]]),(ProjectInfoTable[ProjectName]=OutputTable[[#This Row],[ProjectName]])*ProjectInfoTable[NumberOfReplications]))</f>
        <v>50</v>
      </c>
      <c r="K109" s="5" cm="1">
        <f t="array" ref="K109">IFERROR(AVERAGE(IF((OutputTable[GroupByKey]=OutputTable[[#This Row],[GroupByKey]]),(OutputTable[GroupByKey]=OutputTable[[#This Row],[GroupByKey]])*OutputTable[RecordedValue])),0)</f>
        <v>118.49828730990606</v>
      </c>
      <c r="L109" s="5" cm="1">
        <f t="array" ref="L109">IFERROR(_xlfn.STDEV.S(IF((OutputTable[GroupByKey]=OutputTable[[#This Row],[GroupByKey]]),(OutputTable[GroupByKey]=OutputTable[[#This Row],[GroupByKey]])*OutputTable[RecordedValue])),0)</f>
        <v>27.447862726939679</v>
      </c>
      <c r="M109" s="5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09" s="5" cm="1">
        <f t="array" ref="O109">MIN(IF((OutputTable[GroupByKey]=OutputTable[[#This Row],[GroupByKey]]),(OutputTable[GroupByKey]=OutputTable[[#This Row],[GroupByKey]])*OutputTable[RecordedValue]))</f>
        <v>61.6875247638012</v>
      </c>
      <c r="P109" s="5" cm="1">
        <f t="array" ref="P109">MAX(IF((OutputTable[GroupByKey]=OutputTable[[#This Row],[GroupByKey]]),(OutputTable[GroupByKey]=OutputTable[[#This Row],[GroupByKey]])*OutputTable[RecordedValue]))</f>
        <v>190.038737459233</v>
      </c>
    </row>
    <row r="110" spans="1:16" x14ac:dyDescent="0.25">
      <c r="A110" t="s">
        <v>68</v>
      </c>
      <c r="B110" t="s">
        <v>70</v>
      </c>
      <c r="C110">
        <v>3</v>
      </c>
      <c r="D110" t="s">
        <v>114</v>
      </c>
      <c r="E110" t="s">
        <v>115</v>
      </c>
      <c r="F110" t="s">
        <v>73</v>
      </c>
      <c r="G110">
        <v>0</v>
      </c>
      <c r="H110">
        <v>0</v>
      </c>
      <c r="I110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10" s="5" cm="1">
        <f t="array" ref="J110">MAX(IF((ProjectInfoTable[ProjectName]=OutputTable[[#This Row],[ProjectName]]),(ProjectInfoTable[ProjectName]=OutputTable[[#This Row],[ProjectName]])*ProjectInfoTable[NumberOfReplications]))</f>
        <v>50</v>
      </c>
      <c r="K110" s="5" cm="1">
        <f t="array" ref="K110">IFERROR(AVERAGE(IF((OutputTable[GroupByKey]=OutputTable[[#This Row],[GroupByKey]]),(OutputTable[GroupByKey]=OutputTable[[#This Row],[GroupByKey]])*OutputTable[RecordedValue])),0)</f>
        <v>0</v>
      </c>
      <c r="L110" s="5" cm="1">
        <f t="array" ref="L110">IFERROR(_xlfn.STDEV.S(IF((OutputTable[GroupByKey]=OutputTable[[#This Row],[GroupByKey]]),(OutputTable[GroupByKey]=OutputTable[[#This Row],[GroupByKey]])*OutputTable[RecordedValue])),0)</f>
        <v>0</v>
      </c>
      <c r="M110" s="5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0" s="5" cm="1">
        <f t="array" ref="O110">MIN(IF((OutputTable[GroupByKey]=OutputTable[[#This Row],[GroupByKey]]),(OutputTable[GroupByKey]=OutputTable[[#This Row],[GroupByKey]])*OutputTable[RecordedValue]))</f>
        <v>0</v>
      </c>
      <c r="P110" s="5" cm="1">
        <f t="array" ref="P110">MAX(IF((OutputTable[GroupByKey]=OutputTable[[#This Row],[GroupByKey]]),(OutputTable[GroupByKey]=OutputTable[[#This Row],[GroupByKey]])*OutputTable[RecordedValue]))</f>
        <v>0</v>
      </c>
    </row>
    <row r="111" spans="1:16" x14ac:dyDescent="0.25">
      <c r="A111" t="s">
        <v>68</v>
      </c>
      <c r="B111" t="s">
        <v>70</v>
      </c>
      <c r="C111">
        <v>3</v>
      </c>
      <c r="D111" t="s">
        <v>116</v>
      </c>
      <c r="E111" t="s">
        <v>117</v>
      </c>
      <c r="F111" t="s">
        <v>73</v>
      </c>
      <c r="G111">
        <v>3.6243100373401802</v>
      </c>
      <c r="H111">
        <v>0</v>
      </c>
      <c r="I111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11" s="5" cm="1">
        <f t="array" ref="J111">MAX(IF((ProjectInfoTable[ProjectName]=OutputTable[[#This Row],[ProjectName]]),(ProjectInfoTable[ProjectName]=OutputTable[[#This Row],[ProjectName]])*ProjectInfoTable[NumberOfReplications]))</f>
        <v>50</v>
      </c>
      <c r="K111" s="5" cm="1">
        <f t="array" ref="K111">IFERROR(AVERAGE(IF((OutputTable[GroupByKey]=OutputTable[[#This Row],[GroupByKey]]),(OutputTable[GroupByKey]=OutputTable[[#This Row],[GroupByKey]])*OutputTable[RecordedValue])),0)</f>
        <v>5.4408066100724897</v>
      </c>
      <c r="L111" s="5" cm="1">
        <f t="array" ref="L111">IFERROR(_xlfn.STDEV.S(IF((OutputTable[GroupByKey]=OutputTable[[#This Row],[GroupByKey]]),(OutputTable[GroupByKey]=OutputTable[[#This Row],[GroupByKey]])*OutputTable[RecordedValue])),0)</f>
        <v>3.1898976373285977</v>
      </c>
      <c r="M111" s="5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11" s="5" cm="1">
        <f t="array" ref="O111">MIN(IF((OutputTable[GroupByKey]=OutputTable[[#This Row],[GroupByKey]]),(OutputTable[GroupByKey]=OutputTable[[#This Row],[GroupByKey]])*OutputTable[RecordedValue]))</f>
        <v>0.10442984261027299</v>
      </c>
      <c r="P111" s="5" cm="1">
        <f t="array" ref="P111">MAX(IF((OutputTable[GroupByKey]=OutputTable[[#This Row],[GroupByKey]]),(OutputTable[GroupByKey]=OutputTable[[#This Row],[GroupByKey]])*OutputTable[RecordedValue]))</f>
        <v>13.981021636077701</v>
      </c>
    </row>
    <row r="112" spans="1:16" x14ac:dyDescent="0.25">
      <c r="A112" t="s">
        <v>68</v>
      </c>
      <c r="B112" t="s">
        <v>70</v>
      </c>
      <c r="C112">
        <v>3</v>
      </c>
      <c r="D112" t="s">
        <v>118</v>
      </c>
      <c r="E112" t="s">
        <v>119</v>
      </c>
      <c r="F112" t="s">
        <v>73</v>
      </c>
      <c r="G112">
        <v>21</v>
      </c>
      <c r="H112">
        <v>0</v>
      </c>
      <c r="I112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50</v>
      </c>
      <c r="K112" s="5" cm="1">
        <f t="array" ref="K112">IFERROR(AVERAGE(IF((OutputTable[GroupByKey]=OutputTable[[#This Row],[GroupByKey]]),(OutputTable[GroupByKey]=OutputTable[[#This Row],[GroupByKey]])*OutputTable[RecordedValue])),0)</f>
        <v>20.28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4.3191079955878688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12" s="5" cm="1">
        <f t="array" ref="O112">MIN(IF((OutputTable[GroupByKey]=OutputTable[[#This Row],[GroupByKey]]),(OutputTable[GroupByKey]=OutputTable[[#This Row],[GroupByKey]])*OutputTable[RecordedValue]))</f>
        <v>11</v>
      </c>
      <c r="P112" s="5" cm="1">
        <f t="array" ref="P112">MAX(IF((OutputTable[GroupByKey]=OutputTable[[#This Row],[GroupByKey]]),(OutputTable[GroupByKey]=OutputTable[[#This Row],[GroupByKey]])*OutputTable[RecordedValue]))</f>
        <v>31</v>
      </c>
    </row>
    <row r="113" spans="1:16" x14ac:dyDescent="0.25">
      <c r="A113" t="s">
        <v>68</v>
      </c>
      <c r="B113" t="s">
        <v>70</v>
      </c>
      <c r="C113">
        <v>3</v>
      </c>
      <c r="D113" t="s">
        <v>120</v>
      </c>
      <c r="E113" t="s">
        <v>121</v>
      </c>
      <c r="F113" t="s">
        <v>73</v>
      </c>
      <c r="G113">
        <v>21</v>
      </c>
      <c r="H113">
        <v>0</v>
      </c>
      <c r="I113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50</v>
      </c>
      <c r="K113" s="5" cm="1">
        <f t="array" ref="K113">IFERROR(AVERAGE(IF((OutputTable[GroupByKey]=OutputTable[[#This Row],[GroupByKey]]),(OutputTable[GroupByKey]=OutputTable[[#This Row],[GroupByKey]])*OutputTable[RecordedValue])),0)</f>
        <v>20.14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4.309505393278199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13" s="5" cm="1">
        <f t="array" ref="O113">MIN(IF((OutputTable[GroupByKey]=OutputTable[[#This Row],[GroupByKey]]),(OutputTable[GroupByKey]=OutputTable[[#This Row],[GroupByKey]])*OutputTable[RecordedValue]))</f>
        <v>10</v>
      </c>
      <c r="P113" s="5" cm="1">
        <f t="array" ref="P113">MAX(IF((OutputTable[GroupByKey]=OutputTable[[#This Row],[GroupByKey]]),(OutputTable[GroupByKey]=OutputTable[[#This Row],[GroupByKey]])*OutputTable[RecordedValue]))</f>
        <v>31</v>
      </c>
    </row>
    <row r="114" spans="1:16" x14ac:dyDescent="0.25">
      <c r="A114" t="s">
        <v>68</v>
      </c>
      <c r="B114" t="s">
        <v>70</v>
      </c>
      <c r="C114">
        <v>3</v>
      </c>
      <c r="D114" t="s">
        <v>122</v>
      </c>
      <c r="E114" t="s">
        <v>123</v>
      </c>
      <c r="F114" t="s">
        <v>73</v>
      </c>
      <c r="G114">
        <v>2.0996228298807602</v>
      </c>
      <c r="H114">
        <v>0</v>
      </c>
      <c r="I114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50</v>
      </c>
      <c r="K114" s="5" cm="1">
        <f t="array" ref="K114">IFERROR(AVERAGE(IF((OutputTable[GroupByKey]=OutputTable[[#This Row],[GroupByKey]]),(OutputTable[GroupByKey]=OutputTable[[#This Row],[GroupByKey]])*OutputTable[RecordedValue])),0)</f>
        <v>1.9749714551650996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0.45746437878232693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14" s="5" cm="1">
        <f t="array" ref="O114">MIN(IF((OutputTable[GroupByKey]=OutputTable[[#This Row],[GroupByKey]]),(OutputTable[GroupByKey]=OutputTable[[#This Row],[GroupByKey]])*OutputTable[RecordedValue]))</f>
        <v>1.0281254127300199</v>
      </c>
      <c r="P114" s="5" cm="1">
        <f t="array" ref="P114">MAX(IF((OutputTable[GroupByKey]=OutputTable[[#This Row],[GroupByKey]]),(OutputTable[GroupByKey]=OutputTable[[#This Row],[GroupByKey]])*OutputTable[RecordedValue]))</f>
        <v>3.1673122909872098</v>
      </c>
    </row>
    <row r="115" spans="1:16" x14ac:dyDescent="0.25">
      <c r="A115" t="s">
        <v>68</v>
      </c>
      <c r="B115" t="s">
        <v>70</v>
      </c>
      <c r="C115">
        <v>3</v>
      </c>
      <c r="D115" t="s">
        <v>124</v>
      </c>
      <c r="E115" t="s">
        <v>125</v>
      </c>
      <c r="F115" t="s">
        <v>73</v>
      </c>
      <c r="G115">
        <v>129.60167983018599</v>
      </c>
      <c r="H115">
        <v>0</v>
      </c>
      <c r="I115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50</v>
      </c>
      <c r="K115" s="5" cm="1">
        <f t="array" ref="K115">IFERROR(AVERAGE(IF((OutputTable[GroupByKey]=OutputTable[[#This Row],[GroupByKey]]),(OutputTable[GroupByKey]=OutputTable[[#This Row],[GroupByKey]])*OutputTable[RecordedValue])),0)</f>
        <v>123.93909391997848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29.164347943585724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15" s="5" cm="1">
        <f t="array" ref="O115">MIN(IF((OutputTable[GroupByKey]=OutputTable[[#This Row],[GroupByKey]]),(OutputTable[GroupByKey]=OutputTable[[#This Row],[GroupByKey]])*OutputTable[RecordedValue]))</f>
        <v>61.791954606411501</v>
      </c>
      <c r="P115" s="5" cm="1">
        <f t="array" ref="P115">MAX(IF((OutputTable[GroupByKey]=OutputTable[[#This Row],[GroupByKey]]),(OutputTable[GroupByKey]=OutputTable[[#This Row],[GroupByKey]])*OutputTable[RecordedValue]))</f>
        <v>204.019759095311</v>
      </c>
    </row>
    <row r="116" spans="1:16" x14ac:dyDescent="0.25">
      <c r="A116" t="s">
        <v>68</v>
      </c>
      <c r="B116" t="s">
        <v>70</v>
      </c>
      <c r="C116">
        <v>3</v>
      </c>
      <c r="D116" t="s">
        <v>126</v>
      </c>
      <c r="E116" t="s">
        <v>86</v>
      </c>
      <c r="F116" t="s">
        <v>127</v>
      </c>
      <c r="G116">
        <v>0</v>
      </c>
      <c r="H116">
        <v>0</v>
      </c>
      <c r="I116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50</v>
      </c>
      <c r="K116" s="5" cm="1">
        <f t="array" ref="K116">IFERROR(AVERAGE(IF((OutputTable[GroupByKey]=OutputTable[[#This Row],[GroupByKey]]),(OutputTable[GroupByKey]=OutputTable[[#This Row],[GroupByKey]])*OutputTable[RecordedValue])),0)</f>
        <v>0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0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6" s="5" cm="1">
        <f t="array" ref="O116">MIN(IF((OutputTable[GroupByKey]=OutputTable[[#This Row],[GroupByKey]]),(OutputTable[GroupByKey]=OutputTable[[#This Row],[GroupByKey]])*OutputTable[RecordedValue]))</f>
        <v>0</v>
      </c>
      <c r="P116" s="5" cm="1">
        <f t="array" ref="P116">MAX(IF((OutputTable[GroupByKey]=OutputTable[[#This Row],[GroupByKey]]),(OutputTable[GroupByKey]=OutputTable[[#This Row],[GroupByKey]])*OutputTable[RecordedValue]))</f>
        <v>0</v>
      </c>
    </row>
    <row r="117" spans="1:16" x14ac:dyDescent="0.25">
      <c r="A117" t="s">
        <v>68</v>
      </c>
      <c r="B117" t="s">
        <v>70</v>
      </c>
      <c r="C117">
        <v>3</v>
      </c>
      <c r="D117" t="s">
        <v>128</v>
      </c>
      <c r="E117" t="s">
        <v>89</v>
      </c>
      <c r="F117" t="s">
        <v>127</v>
      </c>
      <c r="G117">
        <v>0</v>
      </c>
      <c r="H117">
        <v>0</v>
      </c>
      <c r="I117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50</v>
      </c>
      <c r="K117" s="5" cm="1">
        <f t="array" ref="K117">IFERROR(AVERAGE(IF((OutputTable[GroupByKey]=OutputTable[[#This Row],[GroupByKey]]),(OutputTable[GroupByKey]=OutputTable[[#This Row],[GroupByKey]])*OutputTable[RecordedValue])),0)</f>
        <v>0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0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" s="5" cm="1">
        <f t="array" ref="O117">MIN(IF((OutputTable[GroupByKey]=OutputTable[[#This Row],[GroupByKey]]),(OutputTable[GroupByKey]=OutputTable[[#This Row],[GroupByKey]])*OutputTable[RecordedValue]))</f>
        <v>0</v>
      </c>
      <c r="P117" s="5" cm="1">
        <f t="array" ref="P117">MAX(IF((OutputTable[GroupByKey]=OutputTable[[#This Row],[GroupByKey]]),(OutputTable[GroupByKey]=OutputTable[[#This Row],[GroupByKey]])*OutputTable[RecordedValue]))</f>
        <v>0</v>
      </c>
    </row>
    <row r="118" spans="1:16" x14ac:dyDescent="0.25">
      <c r="A118" t="s">
        <v>68</v>
      </c>
      <c r="B118" t="s">
        <v>70</v>
      </c>
      <c r="C118">
        <v>3</v>
      </c>
      <c r="D118" t="s">
        <v>129</v>
      </c>
      <c r="E118" t="s">
        <v>91</v>
      </c>
      <c r="F118" t="s">
        <v>127</v>
      </c>
      <c r="G118">
        <v>47.533827234593197</v>
      </c>
      <c r="H118">
        <v>0</v>
      </c>
      <c r="I118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50</v>
      </c>
      <c r="K118" s="5" cm="1">
        <f t="array" ref="K118">IFERROR(AVERAGE(IF((OutputTable[GroupByKey]=OutputTable[[#This Row],[GroupByKey]]),(OutputTable[GroupByKey]=OutputTable[[#This Row],[GroupByKey]])*OutputTable[RecordedValue])),0)</f>
        <v>48.448961029865458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0.864449879249923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18" s="5" cm="1">
        <f t="array" ref="O118">MIN(IF((OutputTable[GroupByKey]=OutputTable[[#This Row],[GroupByKey]]),(OutputTable[GroupByKey]=OutputTable[[#This Row],[GroupByKey]])*OutputTable[RecordedValue]))</f>
        <v>46.605834762066102</v>
      </c>
      <c r="P118" s="5" cm="1">
        <f t="array" ref="P118">MAX(IF((OutputTable[GroupByKey]=OutputTable[[#This Row],[GroupByKey]]),(OutputTable[GroupByKey]=OutputTable[[#This Row],[GroupByKey]])*OutputTable[RecordedValue]))</f>
        <v>50.321452117960597</v>
      </c>
    </row>
    <row r="119" spans="1:16" x14ac:dyDescent="0.25">
      <c r="A119" t="s">
        <v>68</v>
      </c>
      <c r="B119" t="s">
        <v>70</v>
      </c>
      <c r="C119">
        <v>3</v>
      </c>
      <c r="D119" t="s">
        <v>130</v>
      </c>
      <c r="E119" t="s">
        <v>131</v>
      </c>
      <c r="F119" t="s">
        <v>127</v>
      </c>
      <c r="G119">
        <v>0</v>
      </c>
      <c r="H119">
        <v>0</v>
      </c>
      <c r="I119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50</v>
      </c>
      <c r="K119" s="5" cm="1">
        <f t="array" ref="K119">IFERROR(AVERAGE(IF((OutputTable[GroupByKey]=OutputTable[[#This Row],[GroupByKey]]),(OutputTable[GroupByKey]=OutputTable[[#This Row],[GroupByKey]])*OutputTable[RecordedValue])),0)</f>
        <v>0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0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" s="5" cm="1">
        <f t="array" ref="O119">MIN(IF((OutputTable[GroupByKey]=OutputTable[[#This Row],[GroupByKey]]),(OutputTable[GroupByKey]=OutputTable[[#This Row],[GroupByKey]])*OutputTable[RecordedValue]))</f>
        <v>0</v>
      </c>
      <c r="P119" s="5" cm="1">
        <f t="array" ref="P119">MAX(IF((OutputTable[GroupByKey]=OutputTable[[#This Row],[GroupByKey]]),(OutputTable[GroupByKey]=OutputTable[[#This Row],[GroupByKey]])*OutputTable[RecordedValue]))</f>
        <v>0</v>
      </c>
    </row>
    <row r="120" spans="1:16" x14ac:dyDescent="0.25">
      <c r="A120" t="s">
        <v>68</v>
      </c>
      <c r="B120" t="s">
        <v>70</v>
      </c>
      <c r="C120">
        <v>3</v>
      </c>
      <c r="D120" t="s">
        <v>132</v>
      </c>
      <c r="E120" t="s">
        <v>95</v>
      </c>
      <c r="F120" t="s">
        <v>127</v>
      </c>
      <c r="G120">
        <v>47.533827234593197</v>
      </c>
      <c r="H120">
        <v>0</v>
      </c>
      <c r="I120" s="5" t="str">
        <f>OutputTable[[#This Row],[ProjectName]]&amp;OutputTable[[#This Row],[Name]]&amp;OutputTable[[#This Row],[Type]]&amp;OutputTable[[#This Row],[Source]]</f>
        <v>Airport Security AnalysisAll Entities.VACostVA CostSystem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50</v>
      </c>
      <c r="K120" s="5" cm="1">
        <f t="array" ref="K120">IFERROR(AVERAGE(IF((OutputTable[GroupByKey]=OutputTable[[#This Row],[GroupByKey]]),(OutputTable[GroupByKey]=OutputTable[[#This Row],[GroupByKey]])*OutputTable[RecordedValue])),0)</f>
        <v>48.448961029865458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0.864449879249923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20" s="5" cm="1">
        <f t="array" ref="O120">MIN(IF((OutputTable[GroupByKey]=OutputTable[[#This Row],[GroupByKey]]),(OutputTable[GroupByKey]=OutputTable[[#This Row],[GroupByKey]])*OutputTable[RecordedValue]))</f>
        <v>46.605834762066102</v>
      </c>
      <c r="P120" s="5" cm="1">
        <f t="array" ref="P120">MAX(IF((OutputTable[GroupByKey]=OutputTable[[#This Row],[GroupByKey]]),(OutputTable[GroupByKey]=OutputTable[[#This Row],[GroupByKey]])*OutputTable[RecordedValue]))</f>
        <v>50.321452117960597</v>
      </c>
    </row>
    <row r="121" spans="1:16" x14ac:dyDescent="0.25">
      <c r="A121" t="s">
        <v>68</v>
      </c>
      <c r="B121" t="s">
        <v>70</v>
      </c>
      <c r="C121">
        <v>3</v>
      </c>
      <c r="D121" t="s">
        <v>133</v>
      </c>
      <c r="E121" t="s">
        <v>97</v>
      </c>
      <c r="F121" t="s">
        <v>127</v>
      </c>
      <c r="G121">
        <v>0</v>
      </c>
      <c r="H121">
        <v>0</v>
      </c>
      <c r="I121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50</v>
      </c>
      <c r="K121" s="5" cm="1">
        <f t="array" ref="K121">IFERROR(AVERAGE(IF((OutputTable[GroupByKey]=OutputTable[[#This Row],[GroupByKey]]),(OutputTable[GroupByKey]=OutputTable[[#This Row],[GroupByKey]])*OutputTable[RecordedValue])),0)</f>
        <v>0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0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1" s="5" cm="1">
        <f t="array" ref="O121">MIN(IF((OutputTable[GroupByKey]=OutputTable[[#This Row],[GroupByKey]]),(OutputTable[GroupByKey]=OutputTable[[#This Row],[GroupByKey]])*OutputTable[RecordedValue]))</f>
        <v>0</v>
      </c>
      <c r="P121" s="5" cm="1">
        <f t="array" ref="P121">MAX(IF((OutputTable[GroupByKey]=OutputTable[[#This Row],[GroupByKey]]),(OutputTable[GroupByKey]=OutputTable[[#This Row],[GroupByKey]])*OutputTable[RecordedValue]))</f>
        <v>0</v>
      </c>
    </row>
    <row r="122" spans="1:16" x14ac:dyDescent="0.25">
      <c r="A122" t="s">
        <v>68</v>
      </c>
      <c r="B122" t="s">
        <v>70</v>
      </c>
      <c r="C122">
        <v>3</v>
      </c>
      <c r="D122" t="s">
        <v>134</v>
      </c>
      <c r="E122" t="s">
        <v>135</v>
      </c>
      <c r="F122" t="s">
        <v>127</v>
      </c>
      <c r="G122">
        <v>47.533827234593197</v>
      </c>
      <c r="H122">
        <v>0</v>
      </c>
      <c r="I122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50</v>
      </c>
      <c r="K122" s="5" cm="1">
        <f t="array" ref="K122">IFERROR(AVERAGE(IF((OutputTable[GroupByKey]=OutputTable[[#This Row],[GroupByKey]]),(OutputTable[GroupByKey]=OutputTable[[#This Row],[GroupByKey]])*OutputTable[RecordedValue])),0)</f>
        <v>48.448961029865458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0.86444987924992722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22" s="5" cm="1">
        <f t="array" ref="O122">MIN(IF((OutputTable[GroupByKey]=OutputTable[[#This Row],[GroupByKey]]),(OutputTable[GroupByKey]=OutputTable[[#This Row],[GroupByKey]])*OutputTable[RecordedValue]))</f>
        <v>46.605834762066102</v>
      </c>
      <c r="P122" s="5" cm="1">
        <f t="array" ref="P122">MAX(IF((OutputTable[GroupByKey]=OutputTable[[#This Row],[GroupByKey]]),(OutputTable[GroupByKey]=OutputTable[[#This Row],[GroupByKey]])*OutputTable[RecordedValue]))</f>
        <v>50.321452117960497</v>
      </c>
    </row>
    <row r="123" spans="1:16" x14ac:dyDescent="0.25">
      <c r="A123" t="s">
        <v>68</v>
      </c>
      <c r="B123" t="s">
        <v>70</v>
      </c>
      <c r="C123">
        <v>3</v>
      </c>
      <c r="D123" t="s">
        <v>136</v>
      </c>
      <c r="E123" t="s">
        <v>137</v>
      </c>
      <c r="F123" t="s">
        <v>127</v>
      </c>
      <c r="G123">
        <v>24.408070282538102</v>
      </c>
      <c r="H123">
        <v>0</v>
      </c>
      <c r="I123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50</v>
      </c>
      <c r="K123" s="5" cm="1">
        <f t="array" ref="K123">IFERROR(AVERAGE(IF((OutputTable[GroupByKey]=OutputTable[[#This Row],[GroupByKey]]),(OutputTable[GroupByKey]=OutputTable[[#This Row],[GroupByKey]])*OutputTable[RecordedValue])),0)</f>
        <v>23.423677543870127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0.86656285941984512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23" s="5" cm="1">
        <f t="array" ref="O123">MIN(IF((OutputTable[GroupByKey]=OutputTable[[#This Row],[GroupByKey]]),(OutputTable[GroupByKey]=OutputTable[[#This Row],[GroupByKey]])*OutputTable[RecordedValue]))</f>
        <v>21.655537571964</v>
      </c>
      <c r="P123" s="5" cm="1">
        <f t="array" ref="P123">MAX(IF((OutputTable[GroupByKey]=OutputTable[[#This Row],[GroupByKey]]),(OutputTable[GroupByKey]=OutputTable[[#This Row],[GroupByKey]])*OutputTable[RecordedValue]))</f>
        <v>25.265870670068299</v>
      </c>
    </row>
    <row r="124" spans="1:16" x14ac:dyDescent="0.25">
      <c r="A124" t="s">
        <v>68</v>
      </c>
      <c r="B124" t="s">
        <v>70</v>
      </c>
      <c r="C124">
        <v>3</v>
      </c>
      <c r="D124" t="s">
        <v>138</v>
      </c>
      <c r="E124" t="s">
        <v>91</v>
      </c>
      <c r="F124" t="s">
        <v>127</v>
      </c>
      <c r="G124">
        <v>71.941897517131196</v>
      </c>
      <c r="H124">
        <v>0</v>
      </c>
      <c r="I124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50</v>
      </c>
      <c r="K124" s="5" cm="1">
        <f t="array" ref="K124">IFERROR(AVERAGE(IF((OutputTable[GroupByKey]=OutputTable[[#This Row],[GroupByKey]]),(OutputTable[GroupByKey]=OutputTable[[#This Row],[GroupByKey]])*OutputTable[RecordedValue])),0)</f>
        <v>71.872638573735571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5.859431361613459E-2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24" s="5" cm="1">
        <f t="array" ref="O124">MIN(IF((OutputTable[GroupByKey]=OutputTable[[#This Row],[GroupByKey]]),(OutputTable[GroupByKey]=OutputTable[[#This Row],[GroupByKey]])*OutputTable[RecordedValue]))</f>
        <v>71.718288096809104</v>
      </c>
      <c r="P124" s="5" cm="1">
        <f t="array" ref="P124">MAX(IF((OutputTable[GroupByKey]=OutputTable[[#This Row],[GroupByKey]]),(OutputTable[GroupByKey]=OutputTable[[#This Row],[GroupByKey]])*OutputTable[RecordedValue]))</f>
        <v>71.976989689924594</v>
      </c>
    </row>
    <row r="125" spans="1:16" x14ac:dyDescent="0.25">
      <c r="A125" t="s">
        <v>68</v>
      </c>
      <c r="B125" t="s">
        <v>70</v>
      </c>
      <c r="C125">
        <v>3</v>
      </c>
      <c r="D125" t="s">
        <v>139</v>
      </c>
      <c r="E125" t="s">
        <v>140</v>
      </c>
      <c r="F125" t="s">
        <v>127</v>
      </c>
      <c r="G125">
        <v>0</v>
      </c>
      <c r="H125">
        <v>0</v>
      </c>
      <c r="I125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50</v>
      </c>
      <c r="K125" s="5" cm="1">
        <f t="array" ref="K125">IFERROR(AVERAGE(IF((OutputTable[GroupByKey]=OutputTable[[#This Row],[GroupByKey]]),(OutputTable[GroupByKey]=OutputTable[[#This Row],[GroupByKey]])*OutputTable[RecordedValue])),0)</f>
        <v>0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0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" s="5" cm="1">
        <f t="array" ref="O125">MIN(IF((OutputTable[GroupByKey]=OutputTable[[#This Row],[GroupByKey]]),(OutputTable[GroupByKey]=OutputTable[[#This Row],[GroupByKey]])*OutputTable[RecordedValue]))</f>
        <v>0</v>
      </c>
      <c r="P125" s="5" cm="1">
        <f t="array" ref="P125">MAX(IF((OutputTable[GroupByKey]=OutputTable[[#This Row],[GroupByKey]]),(OutputTable[GroupByKey]=OutputTable[[#This Row],[GroupByKey]])*OutputTable[RecordedValue]))</f>
        <v>0</v>
      </c>
    </row>
    <row r="126" spans="1:16" x14ac:dyDescent="0.25">
      <c r="A126" t="s">
        <v>68</v>
      </c>
      <c r="B126" t="s">
        <v>70</v>
      </c>
      <c r="C126">
        <v>3</v>
      </c>
      <c r="D126" t="s">
        <v>141</v>
      </c>
      <c r="E126" t="s">
        <v>111</v>
      </c>
      <c r="F126" t="s">
        <v>73</v>
      </c>
      <c r="G126">
        <v>8.9867833861246496</v>
      </c>
      <c r="H126">
        <v>0</v>
      </c>
      <c r="I126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50</v>
      </c>
      <c r="K126" s="5" cm="1">
        <f t="array" ref="K126">IFERROR(AVERAGE(IF((OutputTable[GroupByKey]=OutputTable[[#This Row],[GroupByKey]]),(OutputTable[GroupByKey]=OutputTable[[#This Row],[GroupByKey]])*OutputTable[RecordedValue])),0)</f>
        <v>9.2356458312402427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0.11377584298148916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26" s="5" cm="1">
        <f t="array" ref="O126">MIN(IF((OutputTable[GroupByKey]=OutputTable[[#This Row],[GroupByKey]]),(OutputTable[GroupByKey]=OutputTable[[#This Row],[GroupByKey]])*OutputTable[RecordedValue]))</f>
        <v>8.9867833861246496</v>
      </c>
      <c r="P126" s="5" cm="1">
        <f t="array" ref="P126">MAX(IF((OutputTable[GroupByKey]=OutputTable[[#This Row],[GroupByKey]]),(OutputTable[GroupByKey]=OutputTable[[#This Row],[GroupByKey]])*OutputTable[RecordedValue]))</f>
        <v>9.4038725622795898</v>
      </c>
    </row>
    <row r="127" spans="1:16" x14ac:dyDescent="0.25">
      <c r="A127" t="s">
        <v>68</v>
      </c>
      <c r="B127" t="s">
        <v>70</v>
      </c>
      <c r="C127">
        <v>3</v>
      </c>
      <c r="D127" t="s">
        <v>142</v>
      </c>
      <c r="E127" t="s">
        <v>113</v>
      </c>
      <c r="F127" t="s">
        <v>73</v>
      </c>
      <c r="G127">
        <v>539.207003167479</v>
      </c>
      <c r="H127">
        <v>0</v>
      </c>
      <c r="I127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50</v>
      </c>
      <c r="K127" s="5" cm="1">
        <f t="array" ref="K127">IFERROR(AVERAGE(IF((OutputTable[GroupByKey]=OutputTable[[#This Row],[GroupByKey]]),(OutputTable[GroupByKey]=OutputTable[[#This Row],[GroupByKey]])*OutputTable[RecordedValue])),0)</f>
        <v>554.13874987441454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6.8265505788893126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27" s="5" cm="1">
        <f t="array" ref="O127">MIN(IF((OutputTable[GroupByKey]=OutputTable[[#This Row],[GroupByKey]]),(OutputTable[GroupByKey]=OutputTable[[#This Row],[GroupByKey]])*OutputTable[RecordedValue]))</f>
        <v>539.207003167479</v>
      </c>
      <c r="P127" s="5" cm="1">
        <f t="array" ref="P127">MAX(IF((OutputTable[GroupByKey]=OutputTable[[#This Row],[GroupByKey]]),(OutputTable[GroupByKey]=OutputTable[[#This Row],[GroupByKey]])*OutputTable[RecordedValue]))</f>
        <v>564.23235373677596</v>
      </c>
    </row>
    <row r="128" spans="1:16" x14ac:dyDescent="0.25">
      <c r="A128" t="s">
        <v>68</v>
      </c>
      <c r="B128" t="s">
        <v>70</v>
      </c>
      <c r="C128">
        <v>3</v>
      </c>
      <c r="D128" t="s">
        <v>143</v>
      </c>
      <c r="E128" t="s">
        <v>115</v>
      </c>
      <c r="F128" t="s">
        <v>73</v>
      </c>
      <c r="G128">
        <v>0</v>
      </c>
      <c r="H128">
        <v>0</v>
      </c>
      <c r="I128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50</v>
      </c>
      <c r="K128" s="5" cm="1">
        <f t="array" ref="K128">IFERROR(AVERAGE(IF((OutputTable[GroupByKey]=OutputTable[[#This Row],[GroupByKey]]),(OutputTable[GroupByKey]=OutputTable[[#This Row],[GroupByKey]])*OutputTable[RecordedValue])),0)</f>
        <v>0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0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" s="5" cm="1">
        <f t="array" ref="O128">MIN(IF((OutputTable[GroupByKey]=OutputTable[[#This Row],[GroupByKey]]),(OutputTable[GroupByKey]=OutputTable[[#This Row],[GroupByKey]])*OutputTable[RecordedValue]))</f>
        <v>0</v>
      </c>
      <c r="P128" s="5" cm="1">
        <f t="array" ref="P128">MAX(IF((OutputTable[GroupByKey]=OutputTable[[#This Row],[GroupByKey]]),(OutputTable[GroupByKey]=OutputTable[[#This Row],[GroupByKey]])*OutputTable[RecordedValue]))</f>
        <v>0</v>
      </c>
    </row>
    <row r="129" spans="1:16" x14ac:dyDescent="0.25">
      <c r="A129" t="s">
        <v>68</v>
      </c>
      <c r="B129" t="s">
        <v>70</v>
      </c>
      <c r="C129">
        <v>3</v>
      </c>
      <c r="D129" t="s">
        <v>144</v>
      </c>
      <c r="E129" t="s">
        <v>117</v>
      </c>
      <c r="F129" t="s">
        <v>73</v>
      </c>
      <c r="G129">
        <v>37.847334791794601</v>
      </c>
      <c r="H129">
        <v>0</v>
      </c>
      <c r="I129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50</v>
      </c>
      <c r="K129" s="5" cm="1">
        <f t="array" ref="K129">IFERROR(AVERAGE(IF((OutputTable[GroupByKey]=OutputTable[[#This Row],[GroupByKey]]),(OutputTable[GroupByKey]=OutputTable[[#This Row],[GroupByKey]])*OutputTable[RecordedValue])),0)</f>
        <v>55.339444015606816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18.463814595248238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29" s="5" cm="1">
        <f t="array" ref="O129">MIN(IF((OutputTable[GroupByKey]=OutputTable[[#This Row],[GroupByKey]]),(OutputTable[GroupByKey]=OutputTable[[#This Row],[GroupByKey]])*OutputTable[RecordedValue]))</f>
        <v>20.994807137296998</v>
      </c>
      <c r="P129" s="5" cm="1">
        <f t="array" ref="P129">MAX(IF((OutputTable[GroupByKey]=OutputTable[[#This Row],[GroupByKey]]),(OutputTable[GroupByKey]=OutputTable[[#This Row],[GroupByKey]])*OutputTable[RecordedValue]))</f>
        <v>106.254030872416</v>
      </c>
    </row>
    <row r="130" spans="1:16" x14ac:dyDescent="0.25">
      <c r="A130" t="s">
        <v>68</v>
      </c>
      <c r="B130" t="s">
        <v>70</v>
      </c>
      <c r="C130">
        <v>3</v>
      </c>
      <c r="D130" t="s">
        <v>145</v>
      </c>
      <c r="E130" t="s">
        <v>119</v>
      </c>
      <c r="F130" t="s">
        <v>73</v>
      </c>
      <c r="G130">
        <v>318</v>
      </c>
      <c r="H130">
        <v>0</v>
      </c>
      <c r="I130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50</v>
      </c>
      <c r="K130" s="5" cm="1">
        <f t="array" ref="K130">IFERROR(AVERAGE(IF((OutputTable[GroupByKey]=OutputTable[[#This Row],[GroupByKey]]),(OutputTable[GroupByKey]=OutputTable[[#This Row],[GroupByKey]])*OutputTable[RecordedValue])),0)</f>
        <v>318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0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" s="5" cm="1">
        <f t="array" ref="O130">MIN(IF((OutputTable[GroupByKey]=OutputTable[[#This Row],[GroupByKey]]),(OutputTable[GroupByKey]=OutputTable[[#This Row],[GroupByKey]])*OutputTable[RecordedValue]))</f>
        <v>318</v>
      </c>
      <c r="P130" s="5" cm="1">
        <f t="array" ref="P130">MAX(IF((OutputTable[GroupByKey]=OutputTable[[#This Row],[GroupByKey]]),(OutputTable[GroupByKey]=OutputTable[[#This Row],[GroupByKey]])*OutputTable[RecordedValue]))</f>
        <v>318</v>
      </c>
    </row>
    <row r="131" spans="1:16" x14ac:dyDescent="0.25">
      <c r="A131" t="s">
        <v>68</v>
      </c>
      <c r="B131" t="s">
        <v>70</v>
      </c>
      <c r="C131">
        <v>3</v>
      </c>
      <c r="D131" t="s">
        <v>146</v>
      </c>
      <c r="E131" t="s">
        <v>121</v>
      </c>
      <c r="F131" t="s">
        <v>73</v>
      </c>
      <c r="G131">
        <v>317</v>
      </c>
      <c r="H131">
        <v>0</v>
      </c>
      <c r="I131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50</v>
      </c>
      <c r="K131" s="5" cm="1">
        <f t="array" ref="K131">IFERROR(AVERAGE(IF((OutputTable[GroupByKey]=OutputTable[[#This Row],[GroupByKey]]),(OutputTable[GroupByKey]=OutputTable[[#This Row],[GroupByKey]])*OutputTable[RecordedValue])),0)</f>
        <v>316.94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0.23989793748209556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31" s="5" cm="1">
        <f t="array" ref="O131">MIN(IF((OutputTable[GroupByKey]=OutputTable[[#This Row],[GroupByKey]]),(OutputTable[GroupByKey]=OutputTable[[#This Row],[GroupByKey]])*OutputTable[RecordedValue]))</f>
        <v>316</v>
      </c>
      <c r="P131" s="5" cm="1">
        <f t="array" ref="P131">MAX(IF((OutputTable[GroupByKey]=OutputTable[[#This Row],[GroupByKey]]),(OutputTable[GroupByKey]=OutputTable[[#This Row],[GroupByKey]])*OutputTable[RecordedValue]))</f>
        <v>317</v>
      </c>
    </row>
    <row r="132" spans="1:16" x14ac:dyDescent="0.25">
      <c r="A132" t="s">
        <v>68</v>
      </c>
      <c r="B132" t="s">
        <v>70</v>
      </c>
      <c r="C132">
        <v>3</v>
      </c>
      <c r="D132" t="s">
        <v>147</v>
      </c>
      <c r="E132" t="s">
        <v>123</v>
      </c>
      <c r="F132" t="s">
        <v>73</v>
      </c>
      <c r="G132">
        <v>8.9867833861246496</v>
      </c>
      <c r="H132">
        <v>0</v>
      </c>
      <c r="I132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50</v>
      </c>
      <c r="K132" s="5" cm="1">
        <f t="array" ref="K132">IFERROR(AVERAGE(IF((OutputTable[GroupByKey]=OutputTable[[#This Row],[GroupByKey]]),(OutputTable[GroupByKey]=OutputTable[[#This Row],[GroupByKey]])*OutputTable[RecordedValue])),0)</f>
        <v>9.2356458312402427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0.11377584298148916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32" s="5" cm="1">
        <f t="array" ref="O132">MIN(IF((OutputTable[GroupByKey]=OutputTable[[#This Row],[GroupByKey]]),(OutputTable[GroupByKey]=OutputTable[[#This Row],[GroupByKey]])*OutputTable[RecordedValue]))</f>
        <v>8.9867833861246496</v>
      </c>
      <c r="P132" s="5" cm="1">
        <f t="array" ref="P132">MAX(IF((OutputTable[GroupByKey]=OutputTable[[#This Row],[GroupByKey]]),(OutputTable[GroupByKey]=OutputTable[[#This Row],[GroupByKey]])*OutputTable[RecordedValue]))</f>
        <v>9.4038725622795898</v>
      </c>
    </row>
    <row r="133" spans="1:16" x14ac:dyDescent="0.25">
      <c r="A133" t="s">
        <v>68</v>
      </c>
      <c r="B133" t="s">
        <v>70</v>
      </c>
      <c r="C133">
        <v>3</v>
      </c>
      <c r="D133" t="s">
        <v>148</v>
      </c>
      <c r="E133" t="s">
        <v>125</v>
      </c>
      <c r="F133" t="s">
        <v>73</v>
      </c>
      <c r="G133">
        <v>577.05433795927399</v>
      </c>
      <c r="H133">
        <v>0</v>
      </c>
      <c r="I133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50</v>
      </c>
      <c r="K133" s="5" cm="1">
        <f t="array" ref="K133">IFERROR(AVERAGE(IF((OutputTable[GroupByKey]=OutputTable[[#This Row],[GroupByKey]]),(OutputTable[GroupByKey]=OutputTable[[#This Row],[GroupByKey]])*OutputTable[RecordedValue])),0)</f>
        <v>609.47819389002132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20.03379556554944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33" s="5" cm="1">
        <f t="array" ref="O133">MIN(IF((OutputTable[GroupByKey]=OutputTable[[#This Row],[GroupByKey]]),(OutputTable[GroupByKey]=OutputTable[[#This Row],[GroupByKey]])*OutputTable[RecordedValue]))</f>
        <v>560.39330190760404</v>
      </c>
      <c r="P133" s="5" cm="1">
        <f t="array" ref="P133">MAX(IF((OutputTable[GroupByKey]=OutputTable[[#This Row],[GroupByKey]]),(OutputTable[GroupByKey]=OutputTable[[#This Row],[GroupByKey]])*OutputTable[RecordedValue]))</f>
        <v>667.91125094200902</v>
      </c>
    </row>
    <row r="134" spans="1:16" x14ac:dyDescent="0.25">
      <c r="A134" t="s">
        <v>68</v>
      </c>
      <c r="B134" t="s">
        <v>70</v>
      </c>
      <c r="C134">
        <v>3</v>
      </c>
      <c r="D134" t="s">
        <v>149</v>
      </c>
      <c r="E134" t="s">
        <v>119</v>
      </c>
      <c r="F134" t="s">
        <v>87</v>
      </c>
      <c r="G134">
        <v>318</v>
      </c>
      <c r="H134">
        <v>0</v>
      </c>
      <c r="I134" s="5" t="str">
        <f>OutputTable[[#This Row],[ProjectName]]&amp;OutputTable[[#This Row],[Name]]&amp;OutputTable[[#This Row],[Type]]&amp;OutputTable[[#This Row],[Source]]</f>
        <v>Airport Security AnalysisEntity 1.NumberInNumber InEntity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50</v>
      </c>
      <c r="K134" s="5" cm="1">
        <f t="array" ref="K134">IFERROR(AVERAGE(IF((OutputTable[GroupByKey]=OutputTable[[#This Row],[GroupByKey]]),(OutputTable[GroupByKey]=OutputTable[[#This Row],[GroupByKey]])*OutputTable[RecordedValue])),0)</f>
        <v>318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0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" s="5" cm="1">
        <f t="array" ref="O134">MIN(IF((OutputTable[GroupByKey]=OutputTable[[#This Row],[GroupByKey]]),(OutputTable[GroupByKey]=OutputTable[[#This Row],[GroupByKey]])*OutputTable[RecordedValue]))</f>
        <v>318</v>
      </c>
      <c r="P134" s="5" cm="1">
        <f t="array" ref="P134">MAX(IF((OutputTable[GroupByKey]=OutputTable[[#This Row],[GroupByKey]]),(OutputTable[GroupByKey]=OutputTable[[#This Row],[GroupByKey]])*OutputTable[RecordedValue]))</f>
        <v>318</v>
      </c>
    </row>
    <row r="135" spans="1:16" x14ac:dyDescent="0.25">
      <c r="A135" t="s">
        <v>68</v>
      </c>
      <c r="B135" t="s">
        <v>70</v>
      </c>
      <c r="C135">
        <v>3</v>
      </c>
      <c r="D135" t="s">
        <v>150</v>
      </c>
      <c r="E135" t="s">
        <v>121</v>
      </c>
      <c r="F135" t="s">
        <v>87</v>
      </c>
      <c r="G135">
        <v>316</v>
      </c>
      <c r="H135">
        <v>0</v>
      </c>
      <c r="I135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50</v>
      </c>
      <c r="K135" s="5" cm="1">
        <f t="array" ref="K135">IFERROR(AVERAGE(IF((OutputTable[GroupByKey]=OutputTable[[#This Row],[GroupByKey]]),(OutputTable[GroupByKey]=OutputTable[[#This Row],[GroupByKey]])*OutputTable[RecordedValue])),0)</f>
        <v>314.94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0.68243262357121037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35" s="5" cm="1">
        <f t="array" ref="O135">MIN(IF((OutputTable[GroupByKey]=OutputTable[[#This Row],[GroupByKey]]),(OutputTable[GroupByKey]=OutputTable[[#This Row],[GroupByKey]])*OutputTable[RecordedValue]))</f>
        <v>313</v>
      </c>
      <c r="P135" s="5" cm="1">
        <f t="array" ref="P135">MAX(IF((OutputTable[GroupByKey]=OutputTable[[#This Row],[GroupByKey]]),(OutputTable[GroupByKey]=OutputTable[[#This Row],[GroupByKey]])*OutputTable[RecordedValue]))</f>
        <v>316</v>
      </c>
    </row>
    <row r="136" spans="1:16" x14ac:dyDescent="0.25">
      <c r="A136" t="s">
        <v>68</v>
      </c>
      <c r="B136" t="s">
        <v>70</v>
      </c>
      <c r="C136">
        <v>3</v>
      </c>
      <c r="D136" t="s">
        <v>151</v>
      </c>
      <c r="E136" t="s">
        <v>135</v>
      </c>
      <c r="F136" t="s">
        <v>105</v>
      </c>
      <c r="G136">
        <v>0</v>
      </c>
      <c r="H136">
        <v>0</v>
      </c>
      <c r="I136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50</v>
      </c>
      <c r="K136" s="5" cm="1">
        <f t="array" ref="K136">IFERROR(AVERAGE(IF((OutputTable[GroupByKey]=OutputTable[[#This Row],[GroupByKey]]),(OutputTable[GroupByKey]=OutputTable[[#This Row],[GroupByKey]])*OutputTable[RecordedValue])),0)</f>
        <v>0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0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6" s="5" cm="1">
        <f t="array" ref="O136">MIN(IF((OutputTable[GroupByKey]=OutputTable[[#This Row],[GroupByKey]]),(OutputTable[GroupByKey]=OutputTable[[#This Row],[GroupByKey]])*OutputTable[RecordedValue]))</f>
        <v>0</v>
      </c>
      <c r="P136" s="5" cm="1">
        <f t="array" ref="P136">MAX(IF((OutputTable[GroupByKey]=OutputTable[[#This Row],[GroupByKey]]),(OutputTable[GroupByKey]=OutputTable[[#This Row],[GroupByKey]])*OutputTable[RecordedValue]))</f>
        <v>0</v>
      </c>
    </row>
    <row r="137" spans="1:16" x14ac:dyDescent="0.25">
      <c r="A137" t="s">
        <v>68</v>
      </c>
      <c r="B137" t="s">
        <v>70</v>
      </c>
      <c r="C137">
        <v>3</v>
      </c>
      <c r="D137" t="s">
        <v>152</v>
      </c>
      <c r="E137" t="s">
        <v>137</v>
      </c>
      <c r="F137" t="s">
        <v>105</v>
      </c>
      <c r="G137">
        <v>12</v>
      </c>
      <c r="H137">
        <v>0</v>
      </c>
      <c r="I137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50</v>
      </c>
      <c r="K137" s="5" cm="1">
        <f t="array" ref="K137">IFERROR(AVERAGE(IF((OutputTable[GroupByKey]=OutputTable[[#This Row],[GroupByKey]]),(OutputTable[GroupByKey]=OutputTable[[#This Row],[GroupByKey]])*OutputTable[RecordedValue])),0)</f>
        <v>12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0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7" s="5" cm="1">
        <f t="array" ref="O137">MIN(IF((OutputTable[GroupByKey]=OutputTable[[#This Row],[GroupByKey]]),(OutputTable[GroupByKey]=OutputTable[[#This Row],[GroupByKey]])*OutputTable[RecordedValue]))</f>
        <v>12</v>
      </c>
      <c r="P137" s="5" cm="1">
        <f t="array" ref="P137">MAX(IF((OutputTable[GroupByKey]=OutputTable[[#This Row],[GroupByKey]]),(OutputTable[GroupByKey]=OutputTable[[#This Row],[GroupByKey]])*OutputTable[RecordedValue]))</f>
        <v>12</v>
      </c>
    </row>
    <row r="138" spans="1:16" x14ac:dyDescent="0.25">
      <c r="A138" t="s">
        <v>68</v>
      </c>
      <c r="B138" t="s">
        <v>70</v>
      </c>
      <c r="C138">
        <v>3</v>
      </c>
      <c r="D138" t="s">
        <v>153</v>
      </c>
      <c r="E138" t="s">
        <v>154</v>
      </c>
      <c r="F138" t="s">
        <v>105</v>
      </c>
      <c r="G138">
        <v>0</v>
      </c>
      <c r="H138">
        <v>0</v>
      </c>
      <c r="I138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50</v>
      </c>
      <c r="K138" s="5" cm="1">
        <f t="array" ref="K138">IFERROR(AVERAGE(IF((OutputTable[GroupByKey]=OutputTable[[#This Row],[GroupByKey]]),(OutputTable[GroupByKey]=OutputTable[[#This Row],[GroupByKey]])*OutputTable[RecordedValue])),0)</f>
        <v>0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0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8" s="5" cm="1">
        <f t="array" ref="O138">MIN(IF((OutputTable[GroupByKey]=OutputTable[[#This Row],[GroupByKey]]),(OutputTable[GroupByKey]=OutputTable[[#This Row],[GroupByKey]])*OutputTable[RecordedValue]))</f>
        <v>0</v>
      </c>
      <c r="P138" s="5" cm="1">
        <f t="array" ref="P138">MAX(IF((OutputTable[GroupByKey]=OutputTable[[#This Row],[GroupByKey]]),(OutputTable[GroupByKey]=OutputTable[[#This Row],[GroupByKey]])*OutputTable[RecordedValue]))</f>
        <v>0</v>
      </c>
    </row>
    <row r="139" spans="1:16" x14ac:dyDescent="0.25">
      <c r="A139" t="s">
        <v>68</v>
      </c>
      <c r="B139" t="s">
        <v>70</v>
      </c>
      <c r="C139">
        <v>3</v>
      </c>
      <c r="D139" t="s">
        <v>155</v>
      </c>
      <c r="E139" t="s">
        <v>156</v>
      </c>
      <c r="F139" t="s">
        <v>105</v>
      </c>
      <c r="G139">
        <v>0</v>
      </c>
      <c r="H139">
        <v>0</v>
      </c>
      <c r="I139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50</v>
      </c>
      <c r="K139" s="5" cm="1">
        <f t="array" ref="K139">IFERROR(AVERAGE(IF((OutputTable[GroupByKey]=OutputTable[[#This Row],[GroupByKey]]),(OutputTable[GroupByKey]=OutputTable[[#This Row],[GroupByKey]])*OutputTable[RecordedValue])),0)</f>
        <v>0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0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9" s="5" cm="1">
        <f t="array" ref="O139">MIN(IF((OutputTable[GroupByKey]=OutputTable[[#This Row],[GroupByKey]]),(OutputTable[GroupByKey]=OutputTable[[#This Row],[GroupByKey]])*OutputTable[RecordedValue]))</f>
        <v>0</v>
      </c>
      <c r="P139" s="5" cm="1">
        <f t="array" ref="P139">MAX(IF((OutputTable[GroupByKey]=OutputTable[[#This Row],[GroupByKey]]),(OutputTable[GroupByKey]=OutputTable[[#This Row],[GroupByKey]])*OutputTable[RecordedValue]))</f>
        <v>0</v>
      </c>
    </row>
    <row r="140" spans="1:16" x14ac:dyDescent="0.25">
      <c r="A140" t="s">
        <v>68</v>
      </c>
      <c r="B140" t="s">
        <v>70</v>
      </c>
      <c r="C140">
        <v>3</v>
      </c>
      <c r="D140" t="s">
        <v>157</v>
      </c>
      <c r="E140" t="s">
        <v>140</v>
      </c>
      <c r="F140" t="s">
        <v>105</v>
      </c>
      <c r="G140">
        <v>0</v>
      </c>
      <c r="H140">
        <v>0</v>
      </c>
      <c r="I140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50</v>
      </c>
      <c r="K140" s="5" cm="1">
        <f t="array" ref="K140">IFERROR(AVERAGE(IF((OutputTable[GroupByKey]=OutputTable[[#This Row],[GroupByKey]]),(OutputTable[GroupByKey]=OutputTable[[#This Row],[GroupByKey]])*OutputTable[RecordedValue])),0)</f>
        <v>0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0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" s="5" cm="1">
        <f t="array" ref="O140">MIN(IF((OutputTable[GroupByKey]=OutputTable[[#This Row],[GroupByKey]]),(OutputTable[GroupByKey]=OutputTable[[#This Row],[GroupByKey]])*OutputTable[RecordedValue]))</f>
        <v>0</v>
      </c>
      <c r="P140" s="5" cm="1">
        <f t="array" ref="P140">MAX(IF((OutputTable[GroupByKey]=OutputTable[[#This Row],[GroupByKey]]),(OutputTable[GroupByKey]=OutputTable[[#This Row],[GroupByKey]])*OutputTable[RecordedValue]))</f>
        <v>0</v>
      </c>
    </row>
    <row r="141" spans="1:16" x14ac:dyDescent="0.25">
      <c r="A141" t="s">
        <v>68</v>
      </c>
      <c r="B141" t="s">
        <v>70</v>
      </c>
      <c r="C141">
        <v>3</v>
      </c>
      <c r="D141" t="s">
        <v>158</v>
      </c>
      <c r="E141" t="s">
        <v>121</v>
      </c>
      <c r="F141" t="s">
        <v>127</v>
      </c>
      <c r="G141">
        <v>316</v>
      </c>
      <c r="H141">
        <v>0</v>
      </c>
      <c r="I141" s="5" t="str">
        <f>OutputTable[[#This Row],[ProjectName]]&amp;OutputTable[[#This Row],[Name]]&amp;OutputTable[[#This Row],[Type]]&amp;OutputTable[[#This Row],[Source]]</f>
        <v>Airport Security AnalysisSystem.NumberOutNumber OutSystem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50</v>
      </c>
      <c r="K141" s="5" cm="1">
        <f t="array" ref="K141">IFERROR(AVERAGE(IF((OutputTable[GroupByKey]=OutputTable[[#This Row],[GroupByKey]]),(OutputTable[GroupByKey]=OutputTable[[#This Row],[GroupByKey]])*OutputTable[RecordedValue])),0)</f>
        <v>314.94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0.68243262357121037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41" s="5" cm="1">
        <f t="array" ref="O141">MIN(IF((OutputTable[GroupByKey]=OutputTable[[#This Row],[GroupByKey]]),(OutputTable[GroupByKey]=OutputTable[[#This Row],[GroupByKey]])*OutputTable[RecordedValue]))</f>
        <v>313</v>
      </c>
      <c r="P141" s="5" cm="1">
        <f t="array" ref="P141">MAX(IF((OutputTable[GroupByKey]=OutputTable[[#This Row],[GroupByKey]]),(OutputTable[GroupByKey]=OutputTable[[#This Row],[GroupByKey]])*OutputTable[RecordedValue]))</f>
        <v>316</v>
      </c>
    </row>
    <row r="142" spans="1:16" x14ac:dyDescent="0.25">
      <c r="A142" t="s">
        <v>68</v>
      </c>
      <c r="B142" t="s">
        <v>70</v>
      </c>
      <c r="C142">
        <v>3</v>
      </c>
      <c r="D142" t="s">
        <v>159</v>
      </c>
      <c r="E142" t="s">
        <v>91</v>
      </c>
      <c r="F142" t="s">
        <v>127</v>
      </c>
      <c r="G142">
        <v>71.941897517131196</v>
      </c>
      <c r="H142">
        <v>0</v>
      </c>
      <c r="I142" s="5" t="str">
        <f>OutputTable[[#This Row],[ProjectName]]&amp;OutputTable[[#This Row],[Name]]&amp;OutputTable[[#This Row],[Type]]&amp;OutputTable[[#This Row],[Source]]</f>
        <v>Airport Security AnalysisSystem.TotalCostTotal CostSystem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50</v>
      </c>
      <c r="K142" s="5" cm="1">
        <f t="array" ref="K142">IFERROR(AVERAGE(IF((OutputTable[GroupByKey]=OutputTable[[#This Row],[GroupByKey]]),(OutputTable[GroupByKey]=OutputTable[[#This Row],[GroupByKey]])*OutputTable[RecordedValue])),0)</f>
        <v>71.872638573735571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5.859431361613459E-2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42" s="5" cm="1">
        <f t="array" ref="O142">MIN(IF((OutputTable[GroupByKey]=OutputTable[[#This Row],[GroupByKey]]),(OutputTable[GroupByKey]=OutputTable[[#This Row],[GroupByKey]])*OutputTable[RecordedValue]))</f>
        <v>71.718288096809104</v>
      </c>
      <c r="P142" s="5" cm="1">
        <f t="array" ref="P142">MAX(IF((OutputTable[GroupByKey]=OutputTable[[#This Row],[GroupByKey]]),(OutputTable[GroupByKey]=OutputTable[[#This Row],[GroupByKey]])*OutputTable[RecordedValue]))</f>
        <v>71.976989689924594</v>
      </c>
    </row>
    <row r="143" spans="1:16" x14ac:dyDescent="0.25">
      <c r="A143" t="s">
        <v>68</v>
      </c>
      <c r="B143" t="s">
        <v>70</v>
      </c>
      <c r="C143">
        <v>3</v>
      </c>
      <c r="D143" t="s">
        <v>160</v>
      </c>
      <c r="E143" t="s">
        <v>135</v>
      </c>
      <c r="F143" t="s">
        <v>105</v>
      </c>
      <c r="G143">
        <v>29.310116725299299</v>
      </c>
      <c r="H143">
        <v>0</v>
      </c>
      <c r="I143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50</v>
      </c>
      <c r="K143" s="5" cm="1">
        <f t="array" ref="K143">IFERROR(AVERAGE(IF((OutputTable[GroupByKey]=OutputTable[[#This Row],[GroupByKey]]),(OutputTable[GroupByKey]=OutputTable[[#This Row],[GroupByKey]])*OutputTable[RecordedValue])),0)</f>
        <v>29.829789158135409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0.5851150785874778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43" s="5" cm="1">
        <f t="array" ref="O143">MIN(IF((OutputTable[GroupByKey]=OutputTable[[#This Row],[GroupByKey]]),(OutputTable[GroupByKey]=OutputTable[[#This Row],[GroupByKey]])*OutputTable[RecordedValue]))</f>
        <v>28.648191338861398</v>
      </c>
      <c r="P143" s="5" cm="1">
        <f t="array" ref="P143">MAX(IF((OutputTable[GroupByKey]=OutputTable[[#This Row],[GroupByKey]]),(OutputTable[GroupByKey]=OutputTable[[#This Row],[GroupByKey]])*OutputTable[RecordedValue]))</f>
        <v>31.087756920682502</v>
      </c>
    </row>
    <row r="144" spans="1:16" x14ac:dyDescent="0.25">
      <c r="A144" t="s">
        <v>68</v>
      </c>
      <c r="B144" t="s">
        <v>70</v>
      </c>
      <c r="C144">
        <v>3</v>
      </c>
      <c r="D144" t="s">
        <v>161</v>
      </c>
      <c r="E144" t="s">
        <v>137</v>
      </c>
      <c r="F144" t="s">
        <v>105</v>
      </c>
      <c r="G144">
        <v>6.6574153665996398</v>
      </c>
      <c r="H144">
        <v>0</v>
      </c>
      <c r="I144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50</v>
      </c>
      <c r="K144" s="5" cm="1">
        <f t="array" ref="K144">IFERROR(AVERAGE(IF((OutputTable[GroupByKey]=OutputTable[[#This Row],[GroupByKey]]),(OutputTable[GroupByKey]=OutputTable[[#This Row],[GroupByKey]])*OutputTable[RecordedValue])),0)</f>
        <v>6.0988587896948685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0.58437836853471548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44" s="5" cm="1">
        <f t="array" ref="O144">MIN(IF((OutputTable[GroupByKey]=OutputTable[[#This Row],[GroupByKey]]),(OutputTable[GroupByKey]=OutputTable[[#This Row],[GroupByKey]])*OutputTable[RecordedValue]))</f>
        <v>4.8524885910691502</v>
      </c>
      <c r="P144" s="5" cm="1">
        <f t="array" ref="P144">MAX(IF((OutputTable[GroupByKey]=OutputTable[[#This Row],[GroupByKey]]),(OutputTable[GroupByKey]=OutputTable[[#This Row],[GroupByKey]])*OutputTable[RecordedValue]))</f>
        <v>7.28424471053909</v>
      </c>
    </row>
    <row r="145" spans="1:16" x14ac:dyDescent="0.25">
      <c r="A145" t="s">
        <v>68</v>
      </c>
      <c r="B145" t="s">
        <v>70</v>
      </c>
      <c r="C145">
        <v>3</v>
      </c>
      <c r="D145" t="s">
        <v>162</v>
      </c>
      <c r="E145" t="s">
        <v>154</v>
      </c>
      <c r="F145" t="s">
        <v>105</v>
      </c>
      <c r="G145">
        <v>647</v>
      </c>
      <c r="H145">
        <v>0</v>
      </c>
      <c r="I145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50</v>
      </c>
      <c r="K145" s="5" cm="1">
        <f t="array" ref="K145">IFERROR(AVERAGE(IF((OutputTable[GroupByKey]=OutputTable[[#This Row],[GroupByKey]]),(OutputTable[GroupByKey]=OutputTable[[#This Row],[GroupByKey]])*OutputTable[RecordedValue])),0)</f>
        <v>645.70000000000005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5.4930382656372485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45" s="5" cm="1">
        <f t="array" ref="O145">MIN(IF((OutputTable[GroupByKey]=OutputTable[[#This Row],[GroupByKey]]),(OutputTable[GroupByKey]=OutputTable[[#This Row],[GroupByKey]])*OutputTable[RecordedValue]))</f>
        <v>633</v>
      </c>
      <c r="P145" s="5" cm="1">
        <f t="array" ref="P145">MAX(IF((OutputTable[GroupByKey]=OutputTable[[#This Row],[GroupByKey]]),(OutputTable[GroupByKey]=OutputTable[[#This Row],[GroupByKey]])*OutputTable[RecordedValue]))</f>
        <v>656</v>
      </c>
    </row>
    <row r="146" spans="1:16" x14ac:dyDescent="0.25">
      <c r="A146" t="s">
        <v>68</v>
      </c>
      <c r="B146" t="s">
        <v>70</v>
      </c>
      <c r="C146">
        <v>3</v>
      </c>
      <c r="D146" t="s">
        <v>163</v>
      </c>
      <c r="E146" t="s">
        <v>156</v>
      </c>
      <c r="F146" t="s">
        <v>105</v>
      </c>
      <c r="G146">
        <v>0.81507179537223295</v>
      </c>
      <c r="H146">
        <v>0</v>
      </c>
      <c r="I146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50</v>
      </c>
      <c r="K146" s="5" cm="1">
        <f t="array" ref="K146">IFERROR(AVERAGE(IF((OutputTable[GroupByKey]=OutputTable[[#This Row],[GroupByKey]]),(OutputTable[GroupByKey]=OutputTable[[#This Row],[GroupByKey]])*OutputTable[RecordedValue])),0)</f>
        <v>0.83058725584180904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1.6232732459297416E-2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46" s="5" cm="1">
        <f t="array" ref="O146">MIN(IF((OutputTable[GroupByKey]=OutputTable[[#This Row],[GroupByKey]]),(OutputTable[GroupByKey]=OutputTable[[#This Row],[GroupByKey]])*OutputTable[RecordedValue]))</f>
        <v>0.79765986915169296</v>
      </c>
      <c r="P146" s="5" cm="1">
        <f t="array" ref="P146">MAX(IF((OutputTable[GroupByKey]=OutputTable[[#This Row],[GroupByKey]]),(OutputTable[GroupByKey]=OutputTable[[#This Row],[GroupByKey]])*OutputTable[RecordedValue]))</f>
        <v>0.86520865024807903</v>
      </c>
    </row>
    <row r="147" spans="1:16" x14ac:dyDescent="0.25">
      <c r="A147" t="s">
        <v>68</v>
      </c>
      <c r="B147" t="s">
        <v>70</v>
      </c>
      <c r="C147">
        <v>3</v>
      </c>
      <c r="D147" t="s">
        <v>164</v>
      </c>
      <c r="E147" t="s">
        <v>140</v>
      </c>
      <c r="F147" t="s">
        <v>105</v>
      </c>
      <c r="G147">
        <v>0</v>
      </c>
      <c r="H147">
        <v>0</v>
      </c>
      <c r="I147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50</v>
      </c>
      <c r="K147" s="5" cm="1">
        <f t="array" ref="K147">IFERROR(AVERAGE(IF((OutputTable[GroupByKey]=OutputTable[[#This Row],[GroupByKey]]),(OutputTable[GroupByKey]=OutputTable[[#This Row],[GroupByKey]])*OutputTable[RecordedValue])),0)</f>
        <v>0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0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7" s="5" cm="1">
        <f t="array" ref="O147">MIN(IF((OutputTable[GroupByKey]=OutputTable[[#This Row],[GroupByKey]]),(OutputTable[GroupByKey]=OutputTable[[#This Row],[GroupByKey]])*OutputTable[RecordedValue]))</f>
        <v>0</v>
      </c>
      <c r="P147" s="5" cm="1">
        <f t="array" ref="P147">MAX(IF((OutputTable[GroupByKey]=OutputTable[[#This Row],[GroupByKey]]),(OutputTable[GroupByKey]=OutputTable[[#This Row],[GroupByKey]])*OutputTable[RecordedValue]))</f>
        <v>0</v>
      </c>
    </row>
    <row r="148" spans="1:16" x14ac:dyDescent="0.25">
      <c r="A148" t="s">
        <v>68</v>
      </c>
      <c r="B148" t="s">
        <v>70</v>
      </c>
      <c r="C148">
        <v>3</v>
      </c>
      <c r="D148" t="s">
        <v>165</v>
      </c>
      <c r="E148" t="s">
        <v>111</v>
      </c>
      <c r="F148" t="s">
        <v>73</v>
      </c>
      <c r="G148">
        <v>36.447421018587697</v>
      </c>
      <c r="H148">
        <v>0</v>
      </c>
      <c r="I148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50</v>
      </c>
      <c r="K148" s="5" cm="1">
        <f t="array" ref="K148">IFERROR(AVERAGE(IF((OutputTable[GroupByKey]=OutputTable[[#This Row],[GroupByKey]]),(OutputTable[GroupByKey]=OutputTable[[#This Row],[GroupByKey]])*OutputTable[RecordedValue])),0)</f>
        <v>37.238343743460135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0.73577360167133743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48" s="5" cm="1">
        <f t="array" ref="O148">MIN(IF((OutputTable[GroupByKey]=OutputTable[[#This Row],[GroupByKey]]),(OutputTable[GroupByKey]=OutputTable[[#This Row],[GroupByKey]])*OutputTable[RecordedValue]))</f>
        <v>35.915286846409401</v>
      </c>
      <c r="P148" s="5" cm="1">
        <f t="array" ref="P148">MAX(IF((OutputTable[GroupByKey]=OutputTable[[#This Row],[GroupByKey]]),(OutputTable[GroupByKey]=OutputTable[[#This Row],[GroupByKey]])*OutputTable[RecordedValue]))</f>
        <v>38.829036811282897</v>
      </c>
    </row>
    <row r="149" spans="1:16" x14ac:dyDescent="0.25">
      <c r="A149" t="s">
        <v>68</v>
      </c>
      <c r="B149" t="s">
        <v>70</v>
      </c>
      <c r="C149">
        <v>3</v>
      </c>
      <c r="D149" t="s">
        <v>166</v>
      </c>
      <c r="E149" t="s">
        <v>113</v>
      </c>
      <c r="F149" t="s">
        <v>73</v>
      </c>
      <c r="G149">
        <v>1093.4226305576301</v>
      </c>
      <c r="H149">
        <v>0</v>
      </c>
      <c r="I149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50</v>
      </c>
      <c r="K149" s="5" cm="1">
        <f t="array" ref="K149">IFERROR(AVERAGE(IF((OutputTable[GroupByKey]=OutputTable[[#This Row],[GroupByKey]]),(OutputTable[GroupByKey]=OutputTable[[#This Row],[GroupByKey]])*OutputTable[RecordedValue])),0)</f>
        <v>1117.1503123038046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22.073208050140675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49" s="5" cm="1">
        <f t="array" ref="O149">MIN(IF((OutputTable[GroupByKey]=OutputTable[[#This Row],[GroupByKey]]),(OutputTable[GroupByKey]=OutputTable[[#This Row],[GroupByKey]])*OutputTable[RecordedValue]))</f>
        <v>1077.4586053922801</v>
      </c>
      <c r="P149" s="5" cm="1">
        <f t="array" ref="P149">MAX(IF((OutputTable[GroupByKey]=OutputTable[[#This Row],[GroupByKey]]),(OutputTable[GroupByKey]=OutputTable[[#This Row],[GroupByKey]])*OutputTable[RecordedValue]))</f>
        <v>1164.8711043384901</v>
      </c>
    </row>
    <row r="150" spans="1:16" x14ac:dyDescent="0.25">
      <c r="A150" t="s">
        <v>68</v>
      </c>
      <c r="B150" t="s">
        <v>70</v>
      </c>
      <c r="C150">
        <v>3</v>
      </c>
      <c r="D150" t="s">
        <v>167</v>
      </c>
      <c r="E150" t="s">
        <v>115</v>
      </c>
      <c r="F150" t="s">
        <v>73</v>
      </c>
      <c r="G150">
        <v>0</v>
      </c>
      <c r="H150">
        <v>0</v>
      </c>
      <c r="I150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50</v>
      </c>
      <c r="K150" s="5" cm="1">
        <f t="array" ref="K150">IFERROR(AVERAGE(IF((OutputTable[GroupByKey]=OutputTable[[#This Row],[GroupByKey]]),(OutputTable[GroupByKey]=OutputTable[[#This Row],[GroupByKey]])*OutputTable[RecordedValue])),0)</f>
        <v>0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0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0" s="5" cm="1">
        <f t="array" ref="O150">MIN(IF((OutputTable[GroupByKey]=OutputTable[[#This Row],[GroupByKey]]),(OutputTable[GroupByKey]=OutputTable[[#This Row],[GroupByKey]])*OutputTable[RecordedValue]))</f>
        <v>0</v>
      </c>
      <c r="P150" s="5" cm="1">
        <f t="array" ref="P150">MAX(IF((OutputTable[GroupByKey]=OutputTable[[#This Row],[GroupByKey]]),(OutputTable[GroupByKey]=OutputTable[[#This Row],[GroupByKey]])*OutputTable[RecordedValue]))</f>
        <v>0</v>
      </c>
    </row>
    <row r="151" spans="1:16" x14ac:dyDescent="0.25">
      <c r="A151" t="s">
        <v>68</v>
      </c>
      <c r="B151" t="s">
        <v>70</v>
      </c>
      <c r="C151">
        <v>3</v>
      </c>
      <c r="D151" t="s">
        <v>168</v>
      </c>
      <c r="E151" t="s">
        <v>117</v>
      </c>
      <c r="F151" t="s">
        <v>73</v>
      </c>
      <c r="G151">
        <v>85.998045901972105</v>
      </c>
      <c r="H151">
        <v>0</v>
      </c>
      <c r="I151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50</v>
      </c>
      <c r="K151" s="5" cm="1">
        <f t="array" ref="K151">IFERROR(AVERAGE(IF((OutputTable[GroupByKey]=OutputTable[[#This Row],[GroupByKey]]),(OutputTable[GroupByKey]=OutputTable[[#This Row],[GroupByKey]])*OutputTable[RecordedValue])),0)</f>
        <v>120.89653130002299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33.561725675720702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51" s="5" cm="1">
        <f t="array" ref="O151">MIN(IF((OutputTable[GroupByKey]=OutputTable[[#This Row],[GroupByKey]]),(OutputTable[GroupByKey]=OutputTable[[#This Row],[GroupByKey]])*OutputTable[RecordedValue]))</f>
        <v>71.2298351699786</v>
      </c>
      <c r="P151" s="5" cm="1">
        <f t="array" ref="P151">MAX(IF((OutputTable[GroupByKey]=OutputTable[[#This Row],[GroupByKey]]),(OutputTable[GroupByKey]=OutputTable[[#This Row],[GroupByKey]])*OutputTable[RecordedValue]))</f>
        <v>265.63530965979299</v>
      </c>
    </row>
    <row r="152" spans="1:16" x14ac:dyDescent="0.25">
      <c r="A152" t="s">
        <v>68</v>
      </c>
      <c r="B152" t="s">
        <v>70</v>
      </c>
      <c r="C152">
        <v>3</v>
      </c>
      <c r="D152" t="s">
        <v>169</v>
      </c>
      <c r="E152" t="s">
        <v>119</v>
      </c>
      <c r="F152" t="s">
        <v>73</v>
      </c>
      <c r="G152">
        <v>308</v>
      </c>
      <c r="H152">
        <v>0</v>
      </c>
      <c r="I152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52" s="5" cm="1">
        <f t="array" ref="J152">MAX(IF((ProjectInfoTable[ProjectName]=OutputTable[[#This Row],[ProjectName]]),(ProjectInfoTable[ProjectName]=OutputTable[[#This Row],[ProjectName]])*ProjectInfoTable[NumberOfReplications]))</f>
        <v>50</v>
      </c>
      <c r="K152" s="5" cm="1">
        <f t="array" ref="K152">IFERROR(AVERAGE(IF((OutputTable[GroupByKey]=OutputTable[[#This Row],[GroupByKey]]),(OutputTable[GroupByKey]=OutputTable[[#This Row],[GroupByKey]])*OutputTable[RecordedValue])),0)</f>
        <v>307.66000000000003</v>
      </c>
      <c r="L152" s="5" cm="1">
        <f t="array" ref="L152">IFERROR(_xlfn.STDEV.S(IF((OutputTable[GroupByKey]=OutputTable[[#This Row],[GroupByKey]]),(OutputTable[GroupByKey]=OutputTable[[#This Row],[GroupByKey]])*OutputTable[RecordedValue])),0)</f>
        <v>3.1272991542223769</v>
      </c>
      <c r="M152" s="5" cm="1">
        <f t="array" ref="M152">MAX(IF((ProjectInfoTable[ProjectName]=OutputTable[[#This Row],[ProjectName]]),(ProjectInfoTable[ProjectName]=OutputTable[[#This Row],[ProjectName]])*ProjectInfoTable[ConfidenceInterval]))</f>
        <v>0.95</v>
      </c>
      <c r="N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52" s="5" cm="1">
        <f t="array" ref="O152">MIN(IF((OutputTable[GroupByKey]=OutputTable[[#This Row],[GroupByKey]]),(OutputTable[GroupByKey]=OutputTable[[#This Row],[GroupByKey]])*OutputTable[RecordedValue]))</f>
        <v>300</v>
      </c>
      <c r="P152" s="5" cm="1">
        <f t="array" ref="P152">MAX(IF((OutputTable[GroupByKey]=OutputTable[[#This Row],[GroupByKey]]),(OutputTable[GroupByKey]=OutputTable[[#This Row],[GroupByKey]])*OutputTable[RecordedValue]))</f>
        <v>315</v>
      </c>
    </row>
    <row r="153" spans="1:16" x14ac:dyDescent="0.25">
      <c r="A153" t="s">
        <v>68</v>
      </c>
      <c r="B153" t="s">
        <v>70</v>
      </c>
      <c r="C153">
        <v>3</v>
      </c>
      <c r="D153" t="s">
        <v>170</v>
      </c>
      <c r="E153" t="s">
        <v>121</v>
      </c>
      <c r="F153" t="s">
        <v>73</v>
      </c>
      <c r="G153">
        <v>307</v>
      </c>
      <c r="H153">
        <v>0</v>
      </c>
      <c r="I153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53" s="5" cm="1">
        <f t="array" ref="J153">MAX(IF((ProjectInfoTable[ProjectName]=OutputTable[[#This Row],[ProjectName]]),(ProjectInfoTable[ProjectName]=OutputTable[[#This Row],[ProjectName]])*ProjectInfoTable[NumberOfReplications]))</f>
        <v>50</v>
      </c>
      <c r="K153" s="5" cm="1">
        <f t="array" ref="K153">IFERROR(AVERAGE(IF((OutputTable[GroupByKey]=OutputTable[[#This Row],[GroupByKey]]),(OutputTable[GroupByKey]=OutputTable[[#This Row],[GroupByKey]])*OutputTable[RecordedValue])),0)</f>
        <v>305.8</v>
      </c>
      <c r="L153" s="5" cm="1">
        <f t="array" ref="L153">IFERROR(_xlfn.STDEV.S(IF((OutputTable[GroupByKey]=OutputTable[[#This Row],[GroupByKey]]),(OutputTable[GroupByKey]=OutputTable[[#This Row],[GroupByKey]])*OutputTable[RecordedValue])),0)</f>
        <v>3.2324881425670751</v>
      </c>
      <c r="M153" s="5" cm="1">
        <f t="array" ref="M153">MAX(IF((ProjectInfoTable[ProjectName]=OutputTable[[#This Row],[ProjectName]]),(ProjectInfoTable[ProjectName]=OutputTable[[#This Row],[ProjectName]])*ProjectInfoTable[ConfidenceInterval]))</f>
        <v>0.95</v>
      </c>
      <c r="N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53" s="5" cm="1">
        <f t="array" ref="O153">MIN(IF((OutputTable[GroupByKey]=OutputTable[[#This Row],[GroupByKey]]),(OutputTable[GroupByKey]=OutputTable[[#This Row],[GroupByKey]])*OutputTable[RecordedValue]))</f>
        <v>298</v>
      </c>
      <c r="P153" s="5" cm="1">
        <f t="array" ref="P153">MAX(IF((OutputTable[GroupByKey]=OutputTable[[#This Row],[GroupByKey]]),(OutputTable[GroupByKey]=OutputTable[[#This Row],[GroupByKey]])*OutputTable[RecordedValue]))</f>
        <v>313</v>
      </c>
    </row>
    <row r="154" spans="1:16" x14ac:dyDescent="0.25">
      <c r="A154" t="s">
        <v>68</v>
      </c>
      <c r="B154" t="s">
        <v>70</v>
      </c>
      <c r="C154">
        <v>3</v>
      </c>
      <c r="D154" t="s">
        <v>171</v>
      </c>
      <c r="E154" t="s">
        <v>123</v>
      </c>
      <c r="F154" t="s">
        <v>73</v>
      </c>
      <c r="G154">
        <v>36.447421018587697</v>
      </c>
      <c r="H154">
        <v>0</v>
      </c>
      <c r="I154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54" s="5" cm="1">
        <f t="array" ref="J154">MAX(IF((ProjectInfoTable[ProjectName]=OutputTable[[#This Row],[ProjectName]]),(ProjectInfoTable[ProjectName]=OutputTable[[#This Row],[ProjectName]])*ProjectInfoTable[NumberOfReplications]))</f>
        <v>50</v>
      </c>
      <c r="K154" s="5" cm="1">
        <f t="array" ref="K154">IFERROR(AVERAGE(IF((OutputTable[GroupByKey]=OutputTable[[#This Row],[GroupByKey]]),(OutputTable[GroupByKey]=OutputTable[[#This Row],[GroupByKey]])*OutputTable[RecordedValue])),0)</f>
        <v>37.238343743460135</v>
      </c>
      <c r="L154" s="5" cm="1">
        <f t="array" ref="L154">IFERROR(_xlfn.STDEV.S(IF((OutputTable[GroupByKey]=OutputTable[[#This Row],[GroupByKey]]),(OutputTable[GroupByKey]=OutputTable[[#This Row],[GroupByKey]])*OutputTable[RecordedValue])),0)</f>
        <v>0.73577360167133743</v>
      </c>
      <c r="M154" s="5" cm="1">
        <f t="array" ref="M154">MAX(IF((ProjectInfoTable[ProjectName]=OutputTable[[#This Row],[ProjectName]]),(ProjectInfoTable[ProjectName]=OutputTable[[#This Row],[ProjectName]])*ProjectInfoTable[ConfidenceInterval]))</f>
        <v>0.95</v>
      </c>
      <c r="N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54" s="5" cm="1">
        <f t="array" ref="O154">MIN(IF((OutputTable[GroupByKey]=OutputTable[[#This Row],[GroupByKey]]),(OutputTable[GroupByKey]=OutputTable[[#This Row],[GroupByKey]])*OutputTable[RecordedValue]))</f>
        <v>35.915286846409401</v>
      </c>
      <c r="P154" s="5" cm="1">
        <f t="array" ref="P154">MAX(IF((OutputTable[GroupByKey]=OutputTable[[#This Row],[GroupByKey]]),(OutputTable[GroupByKey]=OutputTable[[#This Row],[GroupByKey]])*OutputTable[RecordedValue]))</f>
        <v>38.829036811282897</v>
      </c>
    </row>
    <row r="155" spans="1:16" x14ac:dyDescent="0.25">
      <c r="A155" t="s">
        <v>68</v>
      </c>
      <c r="B155" t="s">
        <v>70</v>
      </c>
      <c r="C155">
        <v>3</v>
      </c>
      <c r="D155" t="s">
        <v>172</v>
      </c>
      <c r="E155" t="s">
        <v>125</v>
      </c>
      <c r="F155" t="s">
        <v>73</v>
      </c>
      <c r="G155">
        <v>1179.4206764595999</v>
      </c>
      <c r="H155">
        <v>0</v>
      </c>
      <c r="I155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55" s="5" cm="1">
        <f t="array" ref="J155">MAX(IF((ProjectInfoTable[ProjectName]=OutputTable[[#This Row],[ProjectName]]),(ProjectInfoTable[ProjectName]=OutputTable[[#This Row],[ProjectName]])*ProjectInfoTable[NumberOfReplications]))</f>
        <v>50</v>
      </c>
      <c r="K155" s="5" cm="1">
        <f t="array" ref="K155">IFERROR(AVERAGE(IF((OutputTable[GroupByKey]=OutputTable[[#This Row],[GroupByKey]]),(OutputTable[GroupByKey]=OutputTable[[#This Row],[GroupByKey]])*OutputTable[RecordedValue])),0)</f>
        <v>1238.0468436038263</v>
      </c>
      <c r="L155" s="5" cm="1">
        <f t="array" ref="L155">IFERROR(_xlfn.STDEV.S(IF((OutputTable[GroupByKey]=OutputTable[[#This Row],[GroupByKey]]),(OutputTable[GroupByKey]=OutputTable[[#This Row],[GroupByKey]])*OutputTable[RecordedValue])),0)</f>
        <v>49.802537130614866</v>
      </c>
      <c r="M155" s="5" cm="1">
        <f t="array" ref="M155">MAX(IF((ProjectInfoTable[ProjectName]=OutputTable[[#This Row],[ProjectName]]),(ProjectInfoTable[ProjectName]=OutputTable[[#This Row],[ProjectName]])*ProjectInfoTable[ConfidenceInterval]))</f>
        <v>0.95</v>
      </c>
      <c r="N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55" s="5" cm="1">
        <f t="array" ref="O155">MIN(IF((OutputTable[GroupByKey]=OutputTable[[#This Row],[GroupByKey]]),(OutputTable[GroupByKey]=OutputTable[[#This Row],[GroupByKey]])*OutputTable[RecordedValue]))</f>
        <v>1148.68844056226</v>
      </c>
      <c r="P155" s="5" cm="1">
        <f t="array" ref="P155">MAX(IF((OutputTable[GroupByKey]=OutputTable[[#This Row],[GroupByKey]]),(OutputTable[GroupByKey]=OutputTable[[#This Row],[GroupByKey]])*OutputTable[RecordedValue]))</f>
        <v>1418.3176101245699</v>
      </c>
    </row>
    <row r="156" spans="1:16" x14ac:dyDescent="0.25">
      <c r="A156" t="s">
        <v>68</v>
      </c>
      <c r="B156" t="s">
        <v>70</v>
      </c>
      <c r="C156">
        <v>3</v>
      </c>
      <c r="D156" t="s">
        <v>173</v>
      </c>
      <c r="E156" t="s">
        <v>135</v>
      </c>
      <c r="F156" t="s">
        <v>105</v>
      </c>
      <c r="G156">
        <v>18.223710509293898</v>
      </c>
      <c r="H156">
        <v>0</v>
      </c>
      <c r="I156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56" s="5" cm="1">
        <f t="array" ref="J156">MAX(IF((ProjectInfoTable[ProjectName]=OutputTable[[#This Row],[ProjectName]]),(ProjectInfoTable[ProjectName]=OutputTable[[#This Row],[ProjectName]])*ProjectInfoTable[NumberOfReplications]))</f>
        <v>50</v>
      </c>
      <c r="K156" s="5" cm="1">
        <f t="array" ref="K156">IFERROR(AVERAGE(IF((OutputTable[GroupByKey]=OutputTable[[#This Row],[GroupByKey]]),(OutputTable[GroupByKey]=OutputTable[[#This Row],[GroupByKey]])*OutputTable[RecordedValue])),0)</f>
        <v>18.619171871730064</v>
      </c>
      <c r="L156" s="5" cm="1">
        <f t="array" ref="L156">IFERROR(_xlfn.STDEV.S(IF((OutputTable[GroupByKey]=OutputTable[[#This Row],[GroupByKey]]),(OutputTable[GroupByKey]=OutputTable[[#This Row],[GroupByKey]])*OutputTable[RecordedValue])),0)</f>
        <v>0.36788680083566072</v>
      </c>
      <c r="M156" s="5" cm="1">
        <f t="array" ref="M156">MAX(IF((ProjectInfoTable[ProjectName]=OutputTable[[#This Row],[ProjectName]]),(ProjectInfoTable[ProjectName]=OutputTable[[#This Row],[ProjectName]])*ProjectInfoTable[ConfidenceInterval]))</f>
        <v>0.95</v>
      </c>
      <c r="N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56" s="5" cm="1">
        <f t="array" ref="O156">MIN(IF((OutputTable[GroupByKey]=OutputTable[[#This Row],[GroupByKey]]),(OutputTable[GroupByKey]=OutputTable[[#This Row],[GroupByKey]])*OutputTable[RecordedValue]))</f>
        <v>17.957643423204701</v>
      </c>
      <c r="P156" s="5" cm="1">
        <f t="array" ref="P156">MAX(IF((OutputTable[GroupByKey]=OutputTable[[#This Row],[GroupByKey]]),(OutputTable[GroupByKey]=OutputTable[[#This Row],[GroupByKey]])*OutputTable[RecordedValue]))</f>
        <v>19.414518405641399</v>
      </c>
    </row>
    <row r="157" spans="1:16" x14ac:dyDescent="0.25">
      <c r="A157" t="s">
        <v>68</v>
      </c>
      <c r="B157" t="s">
        <v>70</v>
      </c>
      <c r="C157">
        <v>3</v>
      </c>
      <c r="D157" t="s">
        <v>174</v>
      </c>
      <c r="E157" t="s">
        <v>137</v>
      </c>
      <c r="F157" t="s">
        <v>105</v>
      </c>
      <c r="G157">
        <v>5.7506549159384397</v>
      </c>
      <c r="H157">
        <v>0</v>
      </c>
      <c r="I157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57" s="5" cm="1">
        <f t="array" ref="J157">MAX(IF((ProjectInfoTable[ProjectName]=OutputTable[[#This Row],[ProjectName]]),(ProjectInfoTable[ProjectName]=OutputTable[[#This Row],[ProjectName]])*ProjectInfoTable[NumberOfReplications]))</f>
        <v>50</v>
      </c>
      <c r="K157" s="5" cm="1">
        <f t="array" ref="K157">IFERROR(AVERAGE(IF((OutputTable[GroupByKey]=OutputTable[[#This Row],[GroupByKey]]),(OutputTable[GroupByKey]=OutputTable[[#This Row],[GroupByKey]])*OutputTable[RecordedValue])),0)</f>
        <v>5.3248187541752463</v>
      </c>
      <c r="L157" s="5" cm="1">
        <f t="array" ref="L157">IFERROR(_xlfn.STDEV.S(IF((OutputTable[GroupByKey]=OutputTable[[#This Row],[GroupByKey]]),(OutputTable[GroupByKey]=OutputTable[[#This Row],[GroupByKey]])*OutputTable[RecordedValue])),0)</f>
        <v>0.37220753962085379</v>
      </c>
      <c r="M157" s="5" cm="1">
        <f t="array" ref="M157">MAX(IF((ProjectInfoTable[ProjectName]=OutputTable[[#This Row],[ProjectName]]),(ProjectInfoTable[ProjectName]=OutputTable[[#This Row],[ProjectName]])*ProjectInfoTable[ConfidenceInterval]))</f>
        <v>0.95</v>
      </c>
      <c r="N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57" s="5" cm="1">
        <f t="array" ref="O157">MIN(IF((OutputTable[GroupByKey]=OutputTable[[#This Row],[GroupByKey]]),(OutputTable[GroupByKey]=OutputTable[[#This Row],[GroupByKey]])*OutputTable[RecordedValue]))</f>
        <v>4.5773931059875599</v>
      </c>
      <c r="P157" s="5" cm="1">
        <f t="array" ref="P157">MAX(IF((OutputTable[GroupByKey]=OutputTable[[#This Row],[GroupByKey]]),(OutputTable[GroupByKey]=OutputTable[[#This Row],[GroupByKey]])*OutputTable[RecordedValue]))</f>
        <v>5.9816259595291603</v>
      </c>
    </row>
    <row r="158" spans="1:16" x14ac:dyDescent="0.25">
      <c r="A158" t="s">
        <v>68</v>
      </c>
      <c r="B158" t="s">
        <v>70</v>
      </c>
      <c r="C158">
        <v>3</v>
      </c>
      <c r="D158" t="s">
        <v>175</v>
      </c>
      <c r="E158" t="s">
        <v>154</v>
      </c>
      <c r="F158" t="s">
        <v>105</v>
      </c>
      <c r="G158">
        <v>308</v>
      </c>
      <c r="H158">
        <v>0</v>
      </c>
      <c r="I158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58" s="5" cm="1">
        <f t="array" ref="J158">MAX(IF((ProjectInfoTable[ProjectName]=OutputTable[[#This Row],[ProjectName]]),(ProjectInfoTable[ProjectName]=OutputTable[[#This Row],[ProjectName]])*ProjectInfoTable[NumberOfReplications]))</f>
        <v>50</v>
      </c>
      <c r="K158" s="5" cm="1">
        <f t="array" ref="K158">IFERROR(AVERAGE(IF((OutputTable[GroupByKey]=OutputTable[[#This Row],[GroupByKey]]),(OutputTable[GroupByKey]=OutputTable[[#This Row],[GroupByKey]])*OutputTable[RecordedValue])),0)</f>
        <v>307.5</v>
      </c>
      <c r="L158" s="5" cm="1">
        <f t="array" ref="L158">IFERROR(_xlfn.STDEV.S(IF((OutputTable[GroupByKey]=OutputTable[[#This Row],[GroupByKey]]),(OutputTable[GroupByKey]=OutputTable[[#This Row],[GroupByKey]])*OutputTable[RecordedValue])),0)</f>
        <v>3.1831828507367419</v>
      </c>
      <c r="M158" s="5" cm="1">
        <f t="array" ref="M158">MAX(IF((ProjectInfoTable[ProjectName]=OutputTable[[#This Row],[ProjectName]]),(ProjectInfoTable[ProjectName]=OutputTable[[#This Row],[ProjectName]])*ProjectInfoTable[ConfidenceInterval]))</f>
        <v>0.95</v>
      </c>
      <c r="N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58" s="5" cm="1">
        <f t="array" ref="O158">MIN(IF((OutputTable[GroupByKey]=OutputTable[[#This Row],[GroupByKey]]),(OutputTable[GroupByKey]=OutputTable[[#This Row],[GroupByKey]])*OutputTable[RecordedValue]))</f>
        <v>300</v>
      </c>
      <c r="P158" s="5" cm="1">
        <f t="array" ref="P158">MAX(IF((OutputTable[GroupByKey]=OutputTable[[#This Row],[GroupByKey]]),(OutputTable[GroupByKey]=OutputTable[[#This Row],[GroupByKey]])*OutputTable[RecordedValue]))</f>
        <v>315</v>
      </c>
    </row>
    <row r="159" spans="1:16" x14ac:dyDescent="0.25">
      <c r="A159" t="s">
        <v>68</v>
      </c>
      <c r="B159" t="s">
        <v>70</v>
      </c>
      <c r="C159">
        <v>3</v>
      </c>
      <c r="D159" t="s">
        <v>176</v>
      </c>
      <c r="E159" t="s">
        <v>156</v>
      </c>
      <c r="F159" t="s">
        <v>105</v>
      </c>
      <c r="G159">
        <v>0.76038937850256605</v>
      </c>
      <c r="H159">
        <v>0</v>
      </c>
      <c r="I159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59" s="5" cm="1">
        <f t="array" ref="J159">MAX(IF((ProjectInfoTable[ProjectName]=OutputTable[[#This Row],[ProjectName]]),(ProjectInfoTable[ProjectName]=OutputTable[[#This Row],[ProjectName]])*ProjectInfoTable[NumberOfReplications]))</f>
        <v>50</v>
      </c>
      <c r="K159" s="5" cm="1">
        <f t="array" ref="K159">IFERROR(AVERAGE(IF((OutputTable[GroupByKey]=OutputTable[[#This Row],[GroupByKey]]),(OutputTable[GroupByKey]=OutputTable[[#This Row],[GroupByKey]])*OutputTable[RecordedValue])),0)</f>
        <v>0.77813255190936492</v>
      </c>
      <c r="L159" s="5" cm="1">
        <f t="array" ref="L159">IFERROR(_xlfn.STDEV.S(IF((OutputTable[GroupByKey]=OutputTable[[#This Row],[GroupByKey]]),(OutputTable[GroupByKey]=OutputTable[[#This Row],[GroupByKey]])*OutputTable[RecordedValue])),0)</f>
        <v>1.5508647484202203E-2</v>
      </c>
      <c r="M159" s="5" cm="1">
        <f t="array" ref="M159">MAX(IF((ProjectInfoTable[ProjectName]=OutputTable[[#This Row],[ProjectName]]),(ProjectInfoTable[ProjectName]=OutputTable[[#This Row],[ProjectName]])*ProjectInfoTable[ConfidenceInterval]))</f>
        <v>0.95</v>
      </c>
      <c r="N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59" s="5" cm="1">
        <f t="array" ref="O159">MIN(IF((OutputTable[GroupByKey]=OutputTable[[#This Row],[GroupByKey]]),(OutputTable[GroupByKey]=OutputTable[[#This Row],[GroupByKey]])*OutputTable[RecordedValue]))</f>
        <v>0.75076558501961799</v>
      </c>
      <c r="P159" s="5" cm="1">
        <f t="array" ref="P159">MAX(IF((OutputTable[GroupByKey]=OutputTable[[#This Row],[GroupByKey]]),(OutputTable[GroupByKey]=OutputTable[[#This Row],[GroupByKey]])*OutputTable[RecordedValue]))</f>
        <v>0.80927528725051701</v>
      </c>
    </row>
    <row r="160" spans="1:16" x14ac:dyDescent="0.25">
      <c r="A160" t="s">
        <v>68</v>
      </c>
      <c r="B160" t="s">
        <v>70</v>
      </c>
      <c r="C160">
        <v>3</v>
      </c>
      <c r="D160" t="s">
        <v>177</v>
      </c>
      <c r="E160" t="s">
        <v>140</v>
      </c>
      <c r="F160" t="s">
        <v>105</v>
      </c>
      <c r="G160">
        <v>0</v>
      </c>
      <c r="H160">
        <v>0</v>
      </c>
      <c r="I160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60" s="5" cm="1">
        <f t="array" ref="J160">MAX(IF((ProjectInfoTable[ProjectName]=OutputTable[[#This Row],[ProjectName]]),(ProjectInfoTable[ProjectName]=OutputTable[[#This Row],[ProjectName]])*ProjectInfoTable[NumberOfReplications]))</f>
        <v>50</v>
      </c>
      <c r="K160" s="5" cm="1">
        <f t="array" ref="K160">IFERROR(AVERAGE(IF((OutputTable[GroupByKey]=OutputTable[[#This Row],[GroupByKey]]),(OutputTable[GroupByKey]=OutputTable[[#This Row],[GroupByKey]])*OutputTable[RecordedValue])),0)</f>
        <v>0</v>
      </c>
      <c r="L160" s="5" cm="1">
        <f t="array" ref="L160">IFERROR(_xlfn.STDEV.S(IF((OutputTable[GroupByKey]=OutputTable[[#This Row],[GroupByKey]]),(OutputTable[GroupByKey]=OutputTable[[#This Row],[GroupByKey]])*OutputTable[RecordedValue])),0)</f>
        <v>0</v>
      </c>
      <c r="M160" s="5" cm="1">
        <f t="array" ref="M160">MAX(IF((ProjectInfoTable[ProjectName]=OutputTable[[#This Row],[ProjectName]]),(ProjectInfoTable[ProjectName]=OutputTable[[#This Row],[ProjectName]])*ProjectInfoTable[ConfidenceInterval]))</f>
        <v>0.95</v>
      </c>
      <c r="N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" s="5" cm="1">
        <f t="array" ref="O160">MIN(IF((OutputTable[GroupByKey]=OutputTable[[#This Row],[GroupByKey]]),(OutputTable[GroupByKey]=OutputTable[[#This Row],[GroupByKey]])*OutputTable[RecordedValue]))</f>
        <v>0</v>
      </c>
      <c r="P160" s="5" cm="1">
        <f t="array" ref="P160">MAX(IF((OutputTable[GroupByKey]=OutputTable[[#This Row],[GroupByKey]]),(OutputTable[GroupByKey]=OutputTable[[#This Row],[GroupByKey]])*OutputTable[RecordedValue]))</f>
        <v>0</v>
      </c>
    </row>
    <row r="161" spans="1:16" x14ac:dyDescent="0.25">
      <c r="A161" t="s">
        <v>68</v>
      </c>
      <c r="B161" t="s">
        <v>70</v>
      </c>
      <c r="C161">
        <v>4</v>
      </c>
      <c r="D161" t="s">
        <v>110</v>
      </c>
      <c r="E161" t="s">
        <v>111</v>
      </c>
      <c r="F161" t="s">
        <v>73</v>
      </c>
      <c r="G161">
        <v>2.0407589810063902</v>
      </c>
      <c r="H161">
        <v>0</v>
      </c>
      <c r="I161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61" s="5" cm="1">
        <f t="array" ref="J161">MAX(IF((ProjectInfoTable[ProjectName]=OutputTable[[#This Row],[ProjectName]]),(ProjectInfoTable[ProjectName]=OutputTable[[#This Row],[ProjectName]])*ProjectInfoTable[NumberOfReplications]))</f>
        <v>50</v>
      </c>
      <c r="K161" s="5" cm="1">
        <f t="array" ref="K161">IFERROR(AVERAGE(IF((OutputTable[GroupByKey]=OutputTable[[#This Row],[GroupByKey]]),(OutputTable[GroupByKey]=OutputTable[[#This Row],[GroupByKey]])*OutputTable[RecordedValue])),0)</f>
        <v>1.9749714551650996</v>
      </c>
      <c r="L161" s="5" cm="1">
        <f t="array" ref="L161">IFERROR(_xlfn.STDEV.S(IF((OutputTable[GroupByKey]=OutputTable[[#This Row],[GroupByKey]]),(OutputTable[GroupByKey]=OutputTable[[#This Row],[GroupByKey]])*OutputTable[RecordedValue])),0)</f>
        <v>0.45746437878232693</v>
      </c>
      <c r="M161" s="5" cm="1">
        <f t="array" ref="M161">MAX(IF((ProjectInfoTable[ProjectName]=OutputTable[[#This Row],[ProjectName]]),(ProjectInfoTable[ProjectName]=OutputTable[[#This Row],[ProjectName]])*ProjectInfoTable[ConfidenceInterval]))</f>
        <v>0.95</v>
      </c>
      <c r="N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61" s="5" cm="1">
        <f t="array" ref="O161">MIN(IF((OutputTable[GroupByKey]=OutputTable[[#This Row],[GroupByKey]]),(OutputTable[GroupByKey]=OutputTable[[#This Row],[GroupByKey]])*OutputTable[RecordedValue]))</f>
        <v>1.0281254127300199</v>
      </c>
      <c r="P161" s="5" cm="1">
        <f t="array" ref="P161">MAX(IF((OutputTable[GroupByKey]=OutputTable[[#This Row],[GroupByKey]]),(OutputTable[GroupByKey]=OutputTable[[#This Row],[GroupByKey]])*OutputTable[RecordedValue]))</f>
        <v>3.1673122909872098</v>
      </c>
    </row>
    <row r="162" spans="1:16" x14ac:dyDescent="0.25">
      <c r="A162" t="s">
        <v>68</v>
      </c>
      <c r="B162" t="s">
        <v>70</v>
      </c>
      <c r="C162">
        <v>4</v>
      </c>
      <c r="D162" t="s">
        <v>112</v>
      </c>
      <c r="E162" t="s">
        <v>113</v>
      </c>
      <c r="F162" t="s">
        <v>73</v>
      </c>
      <c r="G162">
        <v>122.445538860384</v>
      </c>
      <c r="H162">
        <v>0</v>
      </c>
      <c r="I162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62" s="5" cm="1">
        <f t="array" ref="J162">MAX(IF((ProjectInfoTable[ProjectName]=OutputTable[[#This Row],[ProjectName]]),(ProjectInfoTable[ProjectName]=OutputTable[[#This Row],[ProjectName]])*ProjectInfoTable[NumberOfReplications]))</f>
        <v>50</v>
      </c>
      <c r="K162" s="5" cm="1">
        <f t="array" ref="K162">IFERROR(AVERAGE(IF((OutputTable[GroupByKey]=OutputTable[[#This Row],[GroupByKey]]),(OutputTable[GroupByKey]=OutputTable[[#This Row],[GroupByKey]])*OutputTable[RecordedValue])),0)</f>
        <v>118.49828730990606</v>
      </c>
      <c r="L162" s="5" cm="1">
        <f t="array" ref="L162">IFERROR(_xlfn.STDEV.S(IF((OutputTable[GroupByKey]=OutputTable[[#This Row],[GroupByKey]]),(OutputTable[GroupByKey]=OutputTable[[#This Row],[GroupByKey]])*OutputTable[RecordedValue])),0)</f>
        <v>27.447862726939679</v>
      </c>
      <c r="M162" s="5" cm="1">
        <f t="array" ref="M162">MAX(IF((ProjectInfoTable[ProjectName]=OutputTable[[#This Row],[ProjectName]]),(ProjectInfoTable[ProjectName]=OutputTable[[#This Row],[ProjectName]])*ProjectInfoTable[ConfidenceInterval]))</f>
        <v>0.95</v>
      </c>
      <c r="N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62" s="5" cm="1">
        <f t="array" ref="O162">MIN(IF((OutputTable[GroupByKey]=OutputTable[[#This Row],[GroupByKey]]),(OutputTable[GroupByKey]=OutputTable[[#This Row],[GroupByKey]])*OutputTable[RecordedValue]))</f>
        <v>61.6875247638012</v>
      </c>
      <c r="P162" s="5" cm="1">
        <f t="array" ref="P162">MAX(IF((OutputTable[GroupByKey]=OutputTable[[#This Row],[GroupByKey]]),(OutputTable[GroupByKey]=OutputTable[[#This Row],[GroupByKey]])*OutputTable[RecordedValue]))</f>
        <v>190.038737459233</v>
      </c>
    </row>
    <row r="163" spans="1:16" x14ac:dyDescent="0.25">
      <c r="A163" t="s">
        <v>68</v>
      </c>
      <c r="B163" t="s">
        <v>70</v>
      </c>
      <c r="C163">
        <v>4</v>
      </c>
      <c r="D163" t="s">
        <v>114</v>
      </c>
      <c r="E163" t="s">
        <v>115</v>
      </c>
      <c r="F163" t="s">
        <v>73</v>
      </c>
      <c r="G163">
        <v>0</v>
      </c>
      <c r="H163">
        <v>0</v>
      </c>
      <c r="I163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63" s="5" cm="1">
        <f t="array" ref="J163">MAX(IF((ProjectInfoTable[ProjectName]=OutputTable[[#This Row],[ProjectName]]),(ProjectInfoTable[ProjectName]=OutputTable[[#This Row],[ProjectName]])*ProjectInfoTable[NumberOfReplications]))</f>
        <v>50</v>
      </c>
      <c r="K163" s="5" cm="1">
        <f t="array" ref="K163">IFERROR(AVERAGE(IF((OutputTable[GroupByKey]=OutputTable[[#This Row],[GroupByKey]]),(OutputTable[GroupByKey]=OutputTable[[#This Row],[GroupByKey]])*OutputTable[RecordedValue])),0)</f>
        <v>0</v>
      </c>
      <c r="L163" s="5" cm="1">
        <f t="array" ref="L163">IFERROR(_xlfn.STDEV.S(IF((OutputTable[GroupByKey]=OutputTable[[#This Row],[GroupByKey]]),(OutputTable[GroupByKey]=OutputTable[[#This Row],[GroupByKey]])*OutputTable[RecordedValue])),0)</f>
        <v>0</v>
      </c>
      <c r="M163" s="5" cm="1">
        <f t="array" ref="M163">MAX(IF((ProjectInfoTable[ProjectName]=OutputTable[[#This Row],[ProjectName]]),(ProjectInfoTable[ProjectName]=OutputTable[[#This Row],[ProjectName]])*ProjectInfoTable[ConfidenceInterval]))</f>
        <v>0.95</v>
      </c>
      <c r="N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3" s="5" cm="1">
        <f t="array" ref="O163">MIN(IF((OutputTable[GroupByKey]=OutputTable[[#This Row],[GroupByKey]]),(OutputTable[GroupByKey]=OutputTable[[#This Row],[GroupByKey]])*OutputTable[RecordedValue]))</f>
        <v>0</v>
      </c>
      <c r="P163" s="5" cm="1">
        <f t="array" ref="P163">MAX(IF((OutputTable[GroupByKey]=OutputTable[[#This Row],[GroupByKey]]),(OutputTable[GroupByKey]=OutputTable[[#This Row],[GroupByKey]])*OutputTable[RecordedValue]))</f>
        <v>0</v>
      </c>
    </row>
    <row r="164" spans="1:16" x14ac:dyDescent="0.25">
      <c r="A164" t="s">
        <v>68</v>
      </c>
      <c r="B164" t="s">
        <v>70</v>
      </c>
      <c r="C164">
        <v>4</v>
      </c>
      <c r="D164" t="s">
        <v>116</v>
      </c>
      <c r="E164" t="s">
        <v>117</v>
      </c>
      <c r="F164" t="s">
        <v>73</v>
      </c>
      <c r="G164">
        <v>3.0033902032815001</v>
      </c>
      <c r="H164">
        <v>0</v>
      </c>
      <c r="I164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64" s="5" cm="1">
        <f t="array" ref="J164">MAX(IF((ProjectInfoTable[ProjectName]=OutputTable[[#This Row],[ProjectName]]),(ProjectInfoTable[ProjectName]=OutputTable[[#This Row],[ProjectName]])*ProjectInfoTable[NumberOfReplications]))</f>
        <v>50</v>
      </c>
      <c r="K164" s="5" cm="1">
        <f t="array" ref="K164">IFERROR(AVERAGE(IF((OutputTable[GroupByKey]=OutputTable[[#This Row],[GroupByKey]]),(OutputTable[GroupByKey]=OutputTable[[#This Row],[GroupByKey]])*OutputTable[RecordedValue])),0)</f>
        <v>5.4408066100724897</v>
      </c>
      <c r="L164" s="5" cm="1">
        <f t="array" ref="L164">IFERROR(_xlfn.STDEV.S(IF((OutputTable[GroupByKey]=OutputTable[[#This Row],[GroupByKey]]),(OutputTable[GroupByKey]=OutputTable[[#This Row],[GroupByKey]])*OutputTable[RecordedValue])),0)</f>
        <v>3.1898976373285977</v>
      </c>
      <c r="M164" s="5" cm="1">
        <f t="array" ref="M164">MAX(IF((ProjectInfoTable[ProjectName]=OutputTable[[#This Row],[ProjectName]]),(ProjectInfoTable[ProjectName]=OutputTable[[#This Row],[ProjectName]])*ProjectInfoTable[ConfidenceInterval]))</f>
        <v>0.95</v>
      </c>
      <c r="N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64" s="5" cm="1">
        <f t="array" ref="O164">MIN(IF((OutputTable[GroupByKey]=OutputTable[[#This Row],[GroupByKey]]),(OutputTable[GroupByKey]=OutputTable[[#This Row],[GroupByKey]])*OutputTable[RecordedValue]))</f>
        <v>0.10442984261027299</v>
      </c>
      <c r="P164" s="5" cm="1">
        <f t="array" ref="P164">MAX(IF((OutputTable[GroupByKey]=OutputTable[[#This Row],[GroupByKey]]),(OutputTable[GroupByKey]=OutputTable[[#This Row],[GroupByKey]])*OutputTable[RecordedValue]))</f>
        <v>13.981021636077701</v>
      </c>
    </row>
    <row r="165" spans="1:16" x14ac:dyDescent="0.25">
      <c r="A165" t="s">
        <v>68</v>
      </c>
      <c r="B165" t="s">
        <v>70</v>
      </c>
      <c r="C165">
        <v>4</v>
      </c>
      <c r="D165" t="s">
        <v>118</v>
      </c>
      <c r="E165" t="s">
        <v>119</v>
      </c>
      <c r="F165" t="s">
        <v>73</v>
      </c>
      <c r="G165">
        <v>21</v>
      </c>
      <c r="H165">
        <v>0</v>
      </c>
      <c r="I165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65" s="5" cm="1">
        <f t="array" ref="J165">MAX(IF((ProjectInfoTable[ProjectName]=OutputTable[[#This Row],[ProjectName]]),(ProjectInfoTable[ProjectName]=OutputTable[[#This Row],[ProjectName]])*ProjectInfoTable[NumberOfReplications]))</f>
        <v>50</v>
      </c>
      <c r="K165" s="5" cm="1">
        <f t="array" ref="K165">IFERROR(AVERAGE(IF((OutputTable[GroupByKey]=OutputTable[[#This Row],[GroupByKey]]),(OutputTable[GroupByKey]=OutputTable[[#This Row],[GroupByKey]])*OutputTable[RecordedValue])),0)</f>
        <v>20.28</v>
      </c>
      <c r="L165" s="5" cm="1">
        <f t="array" ref="L165">IFERROR(_xlfn.STDEV.S(IF((OutputTable[GroupByKey]=OutputTable[[#This Row],[GroupByKey]]),(OutputTable[GroupByKey]=OutputTable[[#This Row],[GroupByKey]])*OutputTable[RecordedValue])),0)</f>
        <v>4.3191079955878688</v>
      </c>
      <c r="M165" s="5" cm="1">
        <f t="array" ref="M165">MAX(IF((ProjectInfoTable[ProjectName]=OutputTable[[#This Row],[ProjectName]]),(ProjectInfoTable[ProjectName]=OutputTable[[#This Row],[ProjectName]])*ProjectInfoTable[ConfidenceInterval]))</f>
        <v>0.95</v>
      </c>
      <c r="N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65" s="5" cm="1">
        <f t="array" ref="O165">MIN(IF((OutputTable[GroupByKey]=OutputTable[[#This Row],[GroupByKey]]),(OutputTable[GroupByKey]=OutputTable[[#This Row],[GroupByKey]])*OutputTable[RecordedValue]))</f>
        <v>11</v>
      </c>
      <c r="P165" s="5" cm="1">
        <f t="array" ref="P165">MAX(IF((OutputTable[GroupByKey]=OutputTable[[#This Row],[GroupByKey]]),(OutputTable[GroupByKey]=OutputTable[[#This Row],[GroupByKey]])*OutputTable[RecordedValue]))</f>
        <v>31</v>
      </c>
    </row>
    <row r="166" spans="1:16" x14ac:dyDescent="0.25">
      <c r="A166" t="s">
        <v>68</v>
      </c>
      <c r="B166" t="s">
        <v>70</v>
      </c>
      <c r="C166">
        <v>4</v>
      </c>
      <c r="D166" t="s">
        <v>120</v>
      </c>
      <c r="E166" t="s">
        <v>121</v>
      </c>
      <c r="F166" t="s">
        <v>73</v>
      </c>
      <c r="G166">
        <v>21</v>
      </c>
      <c r="H166">
        <v>0</v>
      </c>
      <c r="I166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66" s="5" cm="1">
        <f t="array" ref="J166">MAX(IF((ProjectInfoTable[ProjectName]=OutputTable[[#This Row],[ProjectName]]),(ProjectInfoTable[ProjectName]=OutputTable[[#This Row],[ProjectName]])*ProjectInfoTable[NumberOfReplications]))</f>
        <v>50</v>
      </c>
      <c r="K166" s="5" cm="1">
        <f t="array" ref="K166">IFERROR(AVERAGE(IF((OutputTable[GroupByKey]=OutputTable[[#This Row],[GroupByKey]]),(OutputTable[GroupByKey]=OutputTable[[#This Row],[GroupByKey]])*OutputTable[RecordedValue])),0)</f>
        <v>20.14</v>
      </c>
      <c r="L166" s="5" cm="1">
        <f t="array" ref="L166">IFERROR(_xlfn.STDEV.S(IF((OutputTable[GroupByKey]=OutputTable[[#This Row],[GroupByKey]]),(OutputTable[GroupByKey]=OutputTable[[#This Row],[GroupByKey]])*OutputTable[RecordedValue])),0)</f>
        <v>4.309505393278199</v>
      </c>
      <c r="M166" s="5" cm="1">
        <f t="array" ref="M166">MAX(IF((ProjectInfoTable[ProjectName]=OutputTable[[#This Row],[ProjectName]]),(ProjectInfoTable[ProjectName]=OutputTable[[#This Row],[ProjectName]])*ProjectInfoTable[ConfidenceInterval]))</f>
        <v>0.95</v>
      </c>
      <c r="N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66" s="5" cm="1">
        <f t="array" ref="O166">MIN(IF((OutputTable[GroupByKey]=OutputTable[[#This Row],[GroupByKey]]),(OutputTable[GroupByKey]=OutputTable[[#This Row],[GroupByKey]])*OutputTable[RecordedValue]))</f>
        <v>10</v>
      </c>
      <c r="P166" s="5" cm="1">
        <f t="array" ref="P166">MAX(IF((OutputTable[GroupByKey]=OutputTable[[#This Row],[GroupByKey]]),(OutputTable[GroupByKey]=OutputTable[[#This Row],[GroupByKey]])*OutputTable[RecordedValue]))</f>
        <v>31</v>
      </c>
    </row>
    <row r="167" spans="1:16" x14ac:dyDescent="0.25">
      <c r="A167" t="s">
        <v>68</v>
      </c>
      <c r="B167" t="s">
        <v>70</v>
      </c>
      <c r="C167">
        <v>4</v>
      </c>
      <c r="D167" t="s">
        <v>122</v>
      </c>
      <c r="E167" t="s">
        <v>123</v>
      </c>
      <c r="F167" t="s">
        <v>73</v>
      </c>
      <c r="G167">
        <v>2.0407589810063902</v>
      </c>
      <c r="H167">
        <v>0</v>
      </c>
      <c r="I167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67" s="5" cm="1">
        <f t="array" ref="J167">MAX(IF((ProjectInfoTable[ProjectName]=OutputTable[[#This Row],[ProjectName]]),(ProjectInfoTable[ProjectName]=OutputTable[[#This Row],[ProjectName]])*ProjectInfoTable[NumberOfReplications]))</f>
        <v>50</v>
      </c>
      <c r="K167" s="5" cm="1">
        <f t="array" ref="K167">IFERROR(AVERAGE(IF((OutputTable[GroupByKey]=OutputTable[[#This Row],[GroupByKey]]),(OutputTable[GroupByKey]=OutputTable[[#This Row],[GroupByKey]])*OutputTable[RecordedValue])),0)</f>
        <v>1.9749714551650996</v>
      </c>
      <c r="L167" s="5" cm="1">
        <f t="array" ref="L167">IFERROR(_xlfn.STDEV.S(IF((OutputTable[GroupByKey]=OutputTable[[#This Row],[GroupByKey]]),(OutputTable[GroupByKey]=OutputTable[[#This Row],[GroupByKey]])*OutputTable[RecordedValue])),0)</f>
        <v>0.45746437878232693</v>
      </c>
      <c r="M167" s="5" cm="1">
        <f t="array" ref="M167">MAX(IF((ProjectInfoTable[ProjectName]=OutputTable[[#This Row],[ProjectName]]),(ProjectInfoTable[ProjectName]=OutputTable[[#This Row],[ProjectName]])*ProjectInfoTable[ConfidenceInterval]))</f>
        <v>0.95</v>
      </c>
      <c r="N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67" s="5" cm="1">
        <f t="array" ref="O167">MIN(IF((OutputTable[GroupByKey]=OutputTable[[#This Row],[GroupByKey]]),(OutputTable[GroupByKey]=OutputTable[[#This Row],[GroupByKey]])*OutputTable[RecordedValue]))</f>
        <v>1.0281254127300199</v>
      </c>
      <c r="P167" s="5" cm="1">
        <f t="array" ref="P167">MAX(IF((OutputTable[GroupByKey]=OutputTable[[#This Row],[GroupByKey]]),(OutputTable[GroupByKey]=OutputTable[[#This Row],[GroupByKey]])*OutputTable[RecordedValue]))</f>
        <v>3.1673122909872098</v>
      </c>
    </row>
    <row r="168" spans="1:16" x14ac:dyDescent="0.25">
      <c r="A168" t="s">
        <v>68</v>
      </c>
      <c r="B168" t="s">
        <v>70</v>
      </c>
      <c r="C168">
        <v>4</v>
      </c>
      <c r="D168" t="s">
        <v>124</v>
      </c>
      <c r="E168" t="s">
        <v>125</v>
      </c>
      <c r="F168" t="s">
        <v>73</v>
      </c>
      <c r="G168">
        <v>125.44892906366501</v>
      </c>
      <c r="H168">
        <v>0</v>
      </c>
      <c r="I168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68" s="5" cm="1">
        <f t="array" ref="J168">MAX(IF((ProjectInfoTable[ProjectName]=OutputTable[[#This Row],[ProjectName]]),(ProjectInfoTable[ProjectName]=OutputTable[[#This Row],[ProjectName]])*ProjectInfoTable[NumberOfReplications]))</f>
        <v>50</v>
      </c>
      <c r="K168" s="5" cm="1">
        <f t="array" ref="K168">IFERROR(AVERAGE(IF((OutputTable[GroupByKey]=OutputTable[[#This Row],[GroupByKey]]),(OutputTable[GroupByKey]=OutputTable[[#This Row],[GroupByKey]])*OutputTable[RecordedValue])),0)</f>
        <v>123.93909391997848</v>
      </c>
      <c r="L168" s="5" cm="1">
        <f t="array" ref="L168">IFERROR(_xlfn.STDEV.S(IF((OutputTable[GroupByKey]=OutputTable[[#This Row],[GroupByKey]]),(OutputTable[GroupByKey]=OutputTable[[#This Row],[GroupByKey]])*OutputTable[RecordedValue])),0)</f>
        <v>29.164347943585724</v>
      </c>
      <c r="M168" s="5" cm="1">
        <f t="array" ref="M168">MAX(IF((ProjectInfoTable[ProjectName]=OutputTable[[#This Row],[ProjectName]]),(ProjectInfoTable[ProjectName]=OutputTable[[#This Row],[ProjectName]])*ProjectInfoTable[ConfidenceInterval]))</f>
        <v>0.95</v>
      </c>
      <c r="N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68" s="5" cm="1">
        <f t="array" ref="O168">MIN(IF((OutputTable[GroupByKey]=OutputTable[[#This Row],[GroupByKey]]),(OutputTable[GroupByKey]=OutputTable[[#This Row],[GroupByKey]])*OutputTable[RecordedValue]))</f>
        <v>61.791954606411501</v>
      </c>
      <c r="P168" s="5" cm="1">
        <f t="array" ref="P168">MAX(IF((OutputTable[GroupByKey]=OutputTable[[#This Row],[GroupByKey]]),(OutputTable[GroupByKey]=OutputTable[[#This Row],[GroupByKey]])*OutputTable[RecordedValue]))</f>
        <v>204.019759095311</v>
      </c>
    </row>
    <row r="169" spans="1:16" x14ac:dyDescent="0.25">
      <c r="A169" t="s">
        <v>68</v>
      </c>
      <c r="B169" t="s">
        <v>70</v>
      </c>
      <c r="C169">
        <v>4</v>
      </c>
      <c r="D169" t="s">
        <v>126</v>
      </c>
      <c r="E169" t="s">
        <v>86</v>
      </c>
      <c r="F169" t="s">
        <v>127</v>
      </c>
      <c r="G169">
        <v>0</v>
      </c>
      <c r="H169">
        <v>0</v>
      </c>
      <c r="I169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69" s="5" cm="1">
        <f t="array" ref="J169">MAX(IF((ProjectInfoTable[ProjectName]=OutputTable[[#This Row],[ProjectName]]),(ProjectInfoTable[ProjectName]=OutputTable[[#This Row],[ProjectName]])*ProjectInfoTable[NumberOfReplications]))</f>
        <v>50</v>
      </c>
      <c r="K169" s="5" cm="1">
        <f t="array" ref="K169">IFERROR(AVERAGE(IF((OutputTable[GroupByKey]=OutputTable[[#This Row],[GroupByKey]]),(OutputTable[GroupByKey]=OutputTable[[#This Row],[GroupByKey]])*OutputTable[RecordedValue])),0)</f>
        <v>0</v>
      </c>
      <c r="L169" s="5" cm="1">
        <f t="array" ref="L169">IFERROR(_xlfn.STDEV.S(IF((OutputTable[GroupByKey]=OutputTable[[#This Row],[GroupByKey]]),(OutputTable[GroupByKey]=OutputTable[[#This Row],[GroupByKey]])*OutputTable[RecordedValue])),0)</f>
        <v>0</v>
      </c>
      <c r="M169" s="5" cm="1">
        <f t="array" ref="M169">MAX(IF((ProjectInfoTable[ProjectName]=OutputTable[[#This Row],[ProjectName]]),(ProjectInfoTable[ProjectName]=OutputTable[[#This Row],[ProjectName]])*ProjectInfoTable[ConfidenceInterval]))</f>
        <v>0.95</v>
      </c>
      <c r="N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9" s="5" cm="1">
        <f t="array" ref="O169">MIN(IF((OutputTable[GroupByKey]=OutputTable[[#This Row],[GroupByKey]]),(OutputTable[GroupByKey]=OutputTable[[#This Row],[GroupByKey]])*OutputTable[RecordedValue]))</f>
        <v>0</v>
      </c>
      <c r="P169" s="5" cm="1">
        <f t="array" ref="P169">MAX(IF((OutputTable[GroupByKey]=OutputTable[[#This Row],[GroupByKey]]),(OutputTable[GroupByKey]=OutputTable[[#This Row],[GroupByKey]])*OutputTable[RecordedValue]))</f>
        <v>0</v>
      </c>
    </row>
    <row r="170" spans="1:16" x14ac:dyDescent="0.25">
      <c r="A170" t="s">
        <v>68</v>
      </c>
      <c r="B170" t="s">
        <v>70</v>
      </c>
      <c r="C170">
        <v>4</v>
      </c>
      <c r="D170" t="s">
        <v>128</v>
      </c>
      <c r="E170" t="s">
        <v>89</v>
      </c>
      <c r="F170" t="s">
        <v>127</v>
      </c>
      <c r="G170">
        <v>0</v>
      </c>
      <c r="H170">
        <v>0</v>
      </c>
      <c r="I170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70" s="5" cm="1">
        <f t="array" ref="J170">MAX(IF((ProjectInfoTable[ProjectName]=OutputTable[[#This Row],[ProjectName]]),(ProjectInfoTable[ProjectName]=OutputTable[[#This Row],[ProjectName]])*ProjectInfoTable[NumberOfReplications]))</f>
        <v>50</v>
      </c>
      <c r="K170" s="5" cm="1">
        <f t="array" ref="K170">IFERROR(AVERAGE(IF((OutputTable[GroupByKey]=OutputTable[[#This Row],[GroupByKey]]),(OutputTable[GroupByKey]=OutputTable[[#This Row],[GroupByKey]])*OutputTable[RecordedValue])),0)</f>
        <v>0</v>
      </c>
      <c r="L170" s="5" cm="1">
        <f t="array" ref="L170">IFERROR(_xlfn.STDEV.S(IF((OutputTable[GroupByKey]=OutputTable[[#This Row],[GroupByKey]]),(OutputTable[GroupByKey]=OutputTable[[#This Row],[GroupByKey]])*OutputTable[RecordedValue])),0)</f>
        <v>0</v>
      </c>
      <c r="M170" s="5" cm="1">
        <f t="array" ref="M170">MAX(IF((ProjectInfoTable[ProjectName]=OutputTable[[#This Row],[ProjectName]]),(ProjectInfoTable[ProjectName]=OutputTable[[#This Row],[ProjectName]])*ProjectInfoTable[ConfidenceInterval]))</f>
        <v>0.95</v>
      </c>
      <c r="N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" s="5" cm="1">
        <f t="array" ref="O170">MIN(IF((OutputTable[GroupByKey]=OutputTable[[#This Row],[GroupByKey]]),(OutputTable[GroupByKey]=OutputTable[[#This Row],[GroupByKey]])*OutputTable[RecordedValue]))</f>
        <v>0</v>
      </c>
      <c r="P170" s="5" cm="1">
        <f t="array" ref="P170">MAX(IF((OutputTable[GroupByKey]=OutputTable[[#This Row],[GroupByKey]]),(OutputTable[GroupByKey]=OutputTable[[#This Row],[GroupByKey]])*OutputTable[RecordedValue]))</f>
        <v>0</v>
      </c>
    </row>
    <row r="171" spans="1:16" x14ac:dyDescent="0.25">
      <c r="A171" t="s">
        <v>68</v>
      </c>
      <c r="B171" t="s">
        <v>70</v>
      </c>
      <c r="C171">
        <v>4</v>
      </c>
      <c r="D171" t="s">
        <v>129</v>
      </c>
      <c r="E171" t="s">
        <v>91</v>
      </c>
      <c r="F171" t="s">
        <v>127</v>
      </c>
      <c r="G171">
        <v>48.569496742717</v>
      </c>
      <c r="H171">
        <v>0</v>
      </c>
      <c r="I171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71" s="5" cm="1">
        <f t="array" ref="J171">MAX(IF((ProjectInfoTable[ProjectName]=OutputTable[[#This Row],[ProjectName]]),(ProjectInfoTable[ProjectName]=OutputTable[[#This Row],[ProjectName]])*ProjectInfoTable[NumberOfReplications]))</f>
        <v>50</v>
      </c>
      <c r="K171" s="5" cm="1">
        <f t="array" ref="K171">IFERROR(AVERAGE(IF((OutputTable[GroupByKey]=OutputTable[[#This Row],[GroupByKey]]),(OutputTable[GroupByKey]=OutputTable[[#This Row],[GroupByKey]])*OutputTable[RecordedValue])),0)</f>
        <v>48.448961029865458</v>
      </c>
      <c r="L171" s="5" cm="1">
        <f t="array" ref="L171">IFERROR(_xlfn.STDEV.S(IF((OutputTable[GroupByKey]=OutputTable[[#This Row],[GroupByKey]]),(OutputTable[GroupByKey]=OutputTable[[#This Row],[GroupByKey]])*OutputTable[RecordedValue])),0)</f>
        <v>0.864449879249923</v>
      </c>
      <c r="M171" s="5" cm="1">
        <f t="array" ref="M171">MAX(IF((ProjectInfoTable[ProjectName]=OutputTable[[#This Row],[ProjectName]]),(ProjectInfoTable[ProjectName]=OutputTable[[#This Row],[ProjectName]])*ProjectInfoTable[ConfidenceInterval]))</f>
        <v>0.95</v>
      </c>
      <c r="N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71" s="5" cm="1">
        <f t="array" ref="O171">MIN(IF((OutputTable[GroupByKey]=OutputTable[[#This Row],[GroupByKey]]),(OutputTable[GroupByKey]=OutputTable[[#This Row],[GroupByKey]])*OutputTable[RecordedValue]))</f>
        <v>46.605834762066102</v>
      </c>
      <c r="P171" s="5" cm="1">
        <f t="array" ref="P171">MAX(IF((OutputTable[GroupByKey]=OutputTable[[#This Row],[GroupByKey]]),(OutputTable[GroupByKey]=OutputTable[[#This Row],[GroupByKey]])*OutputTable[RecordedValue]))</f>
        <v>50.321452117960597</v>
      </c>
    </row>
    <row r="172" spans="1:16" x14ac:dyDescent="0.25">
      <c r="A172" t="s">
        <v>68</v>
      </c>
      <c r="B172" t="s">
        <v>70</v>
      </c>
      <c r="C172">
        <v>4</v>
      </c>
      <c r="D172" t="s">
        <v>130</v>
      </c>
      <c r="E172" t="s">
        <v>131</v>
      </c>
      <c r="F172" t="s">
        <v>127</v>
      </c>
      <c r="G172">
        <v>0</v>
      </c>
      <c r="H172">
        <v>0</v>
      </c>
      <c r="I172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72" s="5" cm="1">
        <f t="array" ref="J172">MAX(IF((ProjectInfoTable[ProjectName]=OutputTable[[#This Row],[ProjectName]]),(ProjectInfoTable[ProjectName]=OutputTable[[#This Row],[ProjectName]])*ProjectInfoTable[NumberOfReplications]))</f>
        <v>50</v>
      </c>
      <c r="K172" s="5" cm="1">
        <f t="array" ref="K172">IFERROR(AVERAGE(IF((OutputTable[GroupByKey]=OutputTable[[#This Row],[GroupByKey]]),(OutputTable[GroupByKey]=OutputTable[[#This Row],[GroupByKey]])*OutputTable[RecordedValue])),0)</f>
        <v>0</v>
      </c>
      <c r="L172" s="5" cm="1">
        <f t="array" ref="L172">IFERROR(_xlfn.STDEV.S(IF((OutputTable[GroupByKey]=OutputTable[[#This Row],[GroupByKey]]),(OutputTable[GroupByKey]=OutputTable[[#This Row],[GroupByKey]])*OutputTable[RecordedValue])),0)</f>
        <v>0</v>
      </c>
      <c r="M172" s="5" cm="1">
        <f t="array" ref="M172">MAX(IF((ProjectInfoTable[ProjectName]=OutputTable[[#This Row],[ProjectName]]),(ProjectInfoTable[ProjectName]=OutputTable[[#This Row],[ProjectName]])*ProjectInfoTable[ConfidenceInterval]))</f>
        <v>0.95</v>
      </c>
      <c r="N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" s="5" cm="1">
        <f t="array" ref="O172">MIN(IF((OutputTable[GroupByKey]=OutputTable[[#This Row],[GroupByKey]]),(OutputTable[GroupByKey]=OutputTable[[#This Row],[GroupByKey]])*OutputTable[RecordedValue]))</f>
        <v>0</v>
      </c>
      <c r="P172" s="5" cm="1">
        <f t="array" ref="P172">MAX(IF((OutputTable[GroupByKey]=OutputTable[[#This Row],[GroupByKey]]),(OutputTable[GroupByKey]=OutputTable[[#This Row],[GroupByKey]])*OutputTable[RecordedValue]))</f>
        <v>0</v>
      </c>
    </row>
    <row r="173" spans="1:16" x14ac:dyDescent="0.25">
      <c r="A173" t="s">
        <v>68</v>
      </c>
      <c r="B173" t="s">
        <v>70</v>
      </c>
      <c r="C173">
        <v>4</v>
      </c>
      <c r="D173" t="s">
        <v>132</v>
      </c>
      <c r="E173" t="s">
        <v>95</v>
      </c>
      <c r="F173" t="s">
        <v>127</v>
      </c>
      <c r="G173">
        <v>48.569496742717</v>
      </c>
      <c r="H173">
        <v>0</v>
      </c>
      <c r="I173" s="5" t="str">
        <f>OutputTable[[#This Row],[ProjectName]]&amp;OutputTable[[#This Row],[Name]]&amp;OutputTable[[#This Row],[Type]]&amp;OutputTable[[#This Row],[Source]]</f>
        <v>Airport Security AnalysisAll Entities.VACostVA CostSystem</v>
      </c>
      <c r="J173" s="5" cm="1">
        <f t="array" ref="J173">MAX(IF((ProjectInfoTable[ProjectName]=OutputTable[[#This Row],[ProjectName]]),(ProjectInfoTable[ProjectName]=OutputTable[[#This Row],[ProjectName]])*ProjectInfoTable[NumberOfReplications]))</f>
        <v>50</v>
      </c>
      <c r="K173" s="5" cm="1">
        <f t="array" ref="K173">IFERROR(AVERAGE(IF((OutputTable[GroupByKey]=OutputTable[[#This Row],[GroupByKey]]),(OutputTable[GroupByKey]=OutputTable[[#This Row],[GroupByKey]])*OutputTable[RecordedValue])),0)</f>
        <v>48.448961029865458</v>
      </c>
      <c r="L173" s="5" cm="1">
        <f t="array" ref="L173">IFERROR(_xlfn.STDEV.S(IF((OutputTable[GroupByKey]=OutputTable[[#This Row],[GroupByKey]]),(OutputTable[GroupByKey]=OutputTable[[#This Row],[GroupByKey]])*OutputTable[RecordedValue])),0)</f>
        <v>0.864449879249923</v>
      </c>
      <c r="M173" s="5" cm="1">
        <f t="array" ref="M173">MAX(IF((ProjectInfoTable[ProjectName]=OutputTable[[#This Row],[ProjectName]]),(ProjectInfoTable[ProjectName]=OutputTable[[#This Row],[ProjectName]])*ProjectInfoTable[ConfidenceInterval]))</f>
        <v>0.95</v>
      </c>
      <c r="N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73" s="5" cm="1">
        <f t="array" ref="O173">MIN(IF((OutputTable[GroupByKey]=OutputTable[[#This Row],[GroupByKey]]),(OutputTable[GroupByKey]=OutputTable[[#This Row],[GroupByKey]])*OutputTable[RecordedValue]))</f>
        <v>46.605834762066102</v>
      </c>
      <c r="P173" s="5" cm="1">
        <f t="array" ref="P173">MAX(IF((OutputTable[GroupByKey]=OutputTable[[#This Row],[GroupByKey]]),(OutputTable[GroupByKey]=OutputTable[[#This Row],[GroupByKey]])*OutputTable[RecordedValue]))</f>
        <v>50.321452117960597</v>
      </c>
    </row>
    <row r="174" spans="1:16" x14ac:dyDescent="0.25">
      <c r="A174" t="s">
        <v>68</v>
      </c>
      <c r="B174" t="s">
        <v>70</v>
      </c>
      <c r="C174">
        <v>4</v>
      </c>
      <c r="D174" t="s">
        <v>133</v>
      </c>
      <c r="E174" t="s">
        <v>97</v>
      </c>
      <c r="F174" t="s">
        <v>127</v>
      </c>
      <c r="G174">
        <v>0</v>
      </c>
      <c r="H174">
        <v>0</v>
      </c>
      <c r="I174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74" s="5" cm="1">
        <f t="array" ref="J174">MAX(IF((ProjectInfoTable[ProjectName]=OutputTable[[#This Row],[ProjectName]]),(ProjectInfoTable[ProjectName]=OutputTable[[#This Row],[ProjectName]])*ProjectInfoTable[NumberOfReplications]))</f>
        <v>50</v>
      </c>
      <c r="K174" s="5" cm="1">
        <f t="array" ref="K174">IFERROR(AVERAGE(IF((OutputTable[GroupByKey]=OutputTable[[#This Row],[GroupByKey]]),(OutputTable[GroupByKey]=OutputTable[[#This Row],[GroupByKey]])*OutputTable[RecordedValue])),0)</f>
        <v>0</v>
      </c>
      <c r="L174" s="5" cm="1">
        <f t="array" ref="L174">IFERROR(_xlfn.STDEV.S(IF((OutputTable[GroupByKey]=OutputTable[[#This Row],[GroupByKey]]),(OutputTable[GroupByKey]=OutputTable[[#This Row],[GroupByKey]])*OutputTable[RecordedValue])),0)</f>
        <v>0</v>
      </c>
      <c r="M174" s="5" cm="1">
        <f t="array" ref="M174">MAX(IF((ProjectInfoTable[ProjectName]=OutputTable[[#This Row],[ProjectName]]),(ProjectInfoTable[ProjectName]=OutputTable[[#This Row],[ProjectName]])*ProjectInfoTable[ConfidenceInterval]))</f>
        <v>0.95</v>
      </c>
      <c r="N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4" s="5" cm="1">
        <f t="array" ref="O174">MIN(IF((OutputTable[GroupByKey]=OutputTable[[#This Row],[GroupByKey]]),(OutputTable[GroupByKey]=OutputTable[[#This Row],[GroupByKey]])*OutputTable[RecordedValue]))</f>
        <v>0</v>
      </c>
      <c r="P174" s="5" cm="1">
        <f t="array" ref="P174">MAX(IF((OutputTable[GroupByKey]=OutputTable[[#This Row],[GroupByKey]]),(OutputTable[GroupByKey]=OutputTable[[#This Row],[GroupByKey]])*OutputTable[RecordedValue]))</f>
        <v>0</v>
      </c>
    </row>
    <row r="175" spans="1:16" x14ac:dyDescent="0.25">
      <c r="A175" t="s">
        <v>68</v>
      </c>
      <c r="B175" t="s">
        <v>70</v>
      </c>
      <c r="C175">
        <v>4</v>
      </c>
      <c r="D175" t="s">
        <v>134</v>
      </c>
      <c r="E175" t="s">
        <v>135</v>
      </c>
      <c r="F175" t="s">
        <v>127</v>
      </c>
      <c r="G175">
        <v>48.569496742717099</v>
      </c>
      <c r="H175">
        <v>0</v>
      </c>
      <c r="I175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75" s="5" cm="1">
        <f t="array" ref="J175">MAX(IF((ProjectInfoTable[ProjectName]=OutputTable[[#This Row],[ProjectName]]),(ProjectInfoTable[ProjectName]=OutputTable[[#This Row],[ProjectName]])*ProjectInfoTable[NumberOfReplications]))</f>
        <v>50</v>
      </c>
      <c r="K175" s="5" cm="1">
        <f t="array" ref="K175">IFERROR(AVERAGE(IF((OutputTable[GroupByKey]=OutputTable[[#This Row],[GroupByKey]]),(OutputTable[GroupByKey]=OutputTable[[#This Row],[GroupByKey]])*OutputTable[RecordedValue])),0)</f>
        <v>48.448961029865458</v>
      </c>
      <c r="L175" s="5" cm="1">
        <f t="array" ref="L175">IFERROR(_xlfn.STDEV.S(IF((OutputTable[GroupByKey]=OutputTable[[#This Row],[GroupByKey]]),(OutputTable[GroupByKey]=OutputTable[[#This Row],[GroupByKey]])*OutputTable[RecordedValue])),0)</f>
        <v>0.86444987924992722</v>
      </c>
      <c r="M175" s="5" cm="1">
        <f t="array" ref="M175">MAX(IF((ProjectInfoTable[ProjectName]=OutputTable[[#This Row],[ProjectName]]),(ProjectInfoTable[ProjectName]=OutputTable[[#This Row],[ProjectName]])*ProjectInfoTable[ConfidenceInterval]))</f>
        <v>0.95</v>
      </c>
      <c r="N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75" s="5" cm="1">
        <f t="array" ref="O175">MIN(IF((OutputTable[GroupByKey]=OutputTable[[#This Row],[GroupByKey]]),(OutputTable[GroupByKey]=OutputTable[[#This Row],[GroupByKey]])*OutputTable[RecordedValue]))</f>
        <v>46.605834762066102</v>
      </c>
      <c r="P175" s="5" cm="1">
        <f t="array" ref="P175">MAX(IF((OutputTable[GroupByKey]=OutputTable[[#This Row],[GroupByKey]]),(OutputTable[GroupByKey]=OutputTable[[#This Row],[GroupByKey]])*OutputTable[RecordedValue]))</f>
        <v>50.321452117960497</v>
      </c>
    </row>
    <row r="176" spans="1:16" x14ac:dyDescent="0.25">
      <c r="A176" t="s">
        <v>68</v>
      </c>
      <c r="B176" t="s">
        <v>70</v>
      </c>
      <c r="C176">
        <v>4</v>
      </c>
      <c r="D176" t="s">
        <v>136</v>
      </c>
      <c r="E176" t="s">
        <v>137</v>
      </c>
      <c r="F176" t="s">
        <v>127</v>
      </c>
      <c r="G176">
        <v>23.216613556086699</v>
      </c>
      <c r="H176">
        <v>0</v>
      </c>
      <c r="I176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76" s="5" cm="1">
        <f t="array" ref="J176">MAX(IF((ProjectInfoTable[ProjectName]=OutputTable[[#This Row],[ProjectName]]),(ProjectInfoTable[ProjectName]=OutputTable[[#This Row],[ProjectName]])*ProjectInfoTable[NumberOfReplications]))</f>
        <v>50</v>
      </c>
      <c r="K176" s="5" cm="1">
        <f t="array" ref="K176">IFERROR(AVERAGE(IF((OutputTable[GroupByKey]=OutputTable[[#This Row],[GroupByKey]]),(OutputTable[GroupByKey]=OutputTable[[#This Row],[GroupByKey]])*OutputTable[RecordedValue])),0)</f>
        <v>23.423677543870127</v>
      </c>
      <c r="L176" s="5" cm="1">
        <f t="array" ref="L176">IFERROR(_xlfn.STDEV.S(IF((OutputTable[GroupByKey]=OutputTable[[#This Row],[GroupByKey]]),(OutputTable[GroupByKey]=OutputTable[[#This Row],[GroupByKey]])*OutputTable[RecordedValue])),0)</f>
        <v>0.86656285941984512</v>
      </c>
      <c r="M176" s="5" cm="1">
        <f t="array" ref="M176">MAX(IF((ProjectInfoTable[ProjectName]=OutputTable[[#This Row],[ProjectName]]),(ProjectInfoTable[ProjectName]=OutputTable[[#This Row],[ProjectName]])*ProjectInfoTable[ConfidenceInterval]))</f>
        <v>0.95</v>
      </c>
      <c r="N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76" s="5" cm="1">
        <f t="array" ref="O176">MIN(IF((OutputTable[GroupByKey]=OutputTable[[#This Row],[GroupByKey]]),(OutputTable[GroupByKey]=OutputTable[[#This Row],[GroupByKey]])*OutputTable[RecordedValue]))</f>
        <v>21.655537571964</v>
      </c>
      <c r="P176" s="5" cm="1">
        <f t="array" ref="P176">MAX(IF((OutputTable[GroupByKey]=OutputTable[[#This Row],[GroupByKey]]),(OutputTable[GroupByKey]=OutputTable[[#This Row],[GroupByKey]])*OutputTable[RecordedValue]))</f>
        <v>25.265870670068299</v>
      </c>
    </row>
    <row r="177" spans="1:16" x14ac:dyDescent="0.25">
      <c r="A177" t="s">
        <v>68</v>
      </c>
      <c r="B177" t="s">
        <v>70</v>
      </c>
      <c r="C177">
        <v>4</v>
      </c>
      <c r="D177" t="s">
        <v>138</v>
      </c>
      <c r="E177" t="s">
        <v>91</v>
      </c>
      <c r="F177" t="s">
        <v>127</v>
      </c>
      <c r="G177">
        <v>71.786110298803706</v>
      </c>
      <c r="H177">
        <v>0</v>
      </c>
      <c r="I177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77" s="5" cm="1">
        <f t="array" ref="J177">MAX(IF((ProjectInfoTable[ProjectName]=OutputTable[[#This Row],[ProjectName]]),(ProjectInfoTable[ProjectName]=OutputTable[[#This Row],[ProjectName]])*ProjectInfoTable[NumberOfReplications]))</f>
        <v>50</v>
      </c>
      <c r="K177" s="5" cm="1">
        <f t="array" ref="K177">IFERROR(AVERAGE(IF((OutputTable[GroupByKey]=OutputTable[[#This Row],[GroupByKey]]),(OutputTable[GroupByKey]=OutputTable[[#This Row],[GroupByKey]])*OutputTable[RecordedValue])),0)</f>
        <v>71.872638573735571</v>
      </c>
      <c r="L177" s="5" cm="1">
        <f t="array" ref="L177">IFERROR(_xlfn.STDEV.S(IF((OutputTable[GroupByKey]=OutputTable[[#This Row],[GroupByKey]]),(OutputTable[GroupByKey]=OutputTable[[#This Row],[GroupByKey]])*OutputTable[RecordedValue])),0)</f>
        <v>5.859431361613459E-2</v>
      </c>
      <c r="M177" s="5" cm="1">
        <f t="array" ref="M177">MAX(IF((ProjectInfoTable[ProjectName]=OutputTable[[#This Row],[ProjectName]]),(ProjectInfoTable[ProjectName]=OutputTable[[#This Row],[ProjectName]])*ProjectInfoTable[ConfidenceInterval]))</f>
        <v>0.95</v>
      </c>
      <c r="N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77" s="5" cm="1">
        <f t="array" ref="O177">MIN(IF((OutputTable[GroupByKey]=OutputTable[[#This Row],[GroupByKey]]),(OutputTable[GroupByKey]=OutputTable[[#This Row],[GroupByKey]])*OutputTable[RecordedValue]))</f>
        <v>71.718288096809104</v>
      </c>
      <c r="P177" s="5" cm="1">
        <f t="array" ref="P177">MAX(IF((OutputTable[GroupByKey]=OutputTable[[#This Row],[GroupByKey]]),(OutputTable[GroupByKey]=OutputTable[[#This Row],[GroupByKey]])*OutputTable[RecordedValue]))</f>
        <v>71.976989689924594</v>
      </c>
    </row>
    <row r="178" spans="1:16" x14ac:dyDescent="0.25">
      <c r="A178" t="s">
        <v>68</v>
      </c>
      <c r="B178" t="s">
        <v>70</v>
      </c>
      <c r="C178">
        <v>4</v>
      </c>
      <c r="D178" t="s">
        <v>139</v>
      </c>
      <c r="E178" t="s">
        <v>140</v>
      </c>
      <c r="F178" t="s">
        <v>127</v>
      </c>
      <c r="G178">
        <v>0</v>
      </c>
      <c r="H178">
        <v>0</v>
      </c>
      <c r="I178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78" s="5" cm="1">
        <f t="array" ref="J178">MAX(IF((ProjectInfoTable[ProjectName]=OutputTable[[#This Row],[ProjectName]]),(ProjectInfoTable[ProjectName]=OutputTable[[#This Row],[ProjectName]])*ProjectInfoTable[NumberOfReplications]))</f>
        <v>50</v>
      </c>
      <c r="K178" s="5" cm="1">
        <f t="array" ref="K178">IFERROR(AVERAGE(IF((OutputTable[GroupByKey]=OutputTable[[#This Row],[GroupByKey]]),(OutputTable[GroupByKey]=OutputTable[[#This Row],[GroupByKey]])*OutputTable[RecordedValue])),0)</f>
        <v>0</v>
      </c>
      <c r="L178" s="5" cm="1">
        <f t="array" ref="L178">IFERROR(_xlfn.STDEV.S(IF((OutputTable[GroupByKey]=OutputTable[[#This Row],[GroupByKey]]),(OutputTable[GroupByKey]=OutputTable[[#This Row],[GroupByKey]])*OutputTable[RecordedValue])),0)</f>
        <v>0</v>
      </c>
      <c r="M178" s="5" cm="1">
        <f t="array" ref="M178">MAX(IF((ProjectInfoTable[ProjectName]=OutputTable[[#This Row],[ProjectName]]),(ProjectInfoTable[ProjectName]=OutputTable[[#This Row],[ProjectName]])*ProjectInfoTable[ConfidenceInterval]))</f>
        <v>0.95</v>
      </c>
      <c r="N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" s="5" cm="1">
        <f t="array" ref="O178">MIN(IF((OutputTable[GroupByKey]=OutputTable[[#This Row],[GroupByKey]]),(OutputTable[GroupByKey]=OutputTable[[#This Row],[GroupByKey]])*OutputTable[RecordedValue]))</f>
        <v>0</v>
      </c>
      <c r="P178" s="5" cm="1">
        <f t="array" ref="P178">MAX(IF((OutputTable[GroupByKey]=OutputTable[[#This Row],[GroupByKey]]),(OutputTable[GroupByKey]=OutputTable[[#This Row],[GroupByKey]])*OutputTable[RecordedValue]))</f>
        <v>0</v>
      </c>
    </row>
    <row r="179" spans="1:16" x14ac:dyDescent="0.25">
      <c r="A179" t="s">
        <v>68</v>
      </c>
      <c r="B179" t="s">
        <v>70</v>
      </c>
      <c r="C179">
        <v>4</v>
      </c>
      <c r="D179" t="s">
        <v>141</v>
      </c>
      <c r="E179" t="s">
        <v>111</v>
      </c>
      <c r="F179" t="s">
        <v>73</v>
      </c>
      <c r="G179">
        <v>9.2523740889818598</v>
      </c>
      <c r="H179">
        <v>0</v>
      </c>
      <c r="I179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79" s="5" cm="1">
        <f t="array" ref="J179">MAX(IF((ProjectInfoTable[ProjectName]=OutputTable[[#This Row],[ProjectName]]),(ProjectInfoTable[ProjectName]=OutputTable[[#This Row],[ProjectName]])*ProjectInfoTable[NumberOfReplications]))</f>
        <v>50</v>
      </c>
      <c r="K179" s="5" cm="1">
        <f t="array" ref="K179">IFERROR(AVERAGE(IF((OutputTable[GroupByKey]=OutputTable[[#This Row],[GroupByKey]]),(OutputTable[GroupByKey]=OutputTable[[#This Row],[GroupByKey]])*OutputTable[RecordedValue])),0)</f>
        <v>9.2356458312402427</v>
      </c>
      <c r="L179" s="5" cm="1">
        <f t="array" ref="L179">IFERROR(_xlfn.STDEV.S(IF((OutputTable[GroupByKey]=OutputTable[[#This Row],[GroupByKey]]),(OutputTable[GroupByKey]=OutputTable[[#This Row],[GroupByKey]])*OutputTable[RecordedValue])),0)</f>
        <v>0.11377584298148916</v>
      </c>
      <c r="M179" s="5" cm="1">
        <f t="array" ref="M179">MAX(IF((ProjectInfoTable[ProjectName]=OutputTable[[#This Row],[ProjectName]]),(ProjectInfoTable[ProjectName]=OutputTable[[#This Row],[ProjectName]])*ProjectInfoTable[ConfidenceInterval]))</f>
        <v>0.95</v>
      </c>
      <c r="N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79" s="5" cm="1">
        <f t="array" ref="O179">MIN(IF((OutputTable[GroupByKey]=OutputTable[[#This Row],[GroupByKey]]),(OutputTable[GroupByKey]=OutputTable[[#This Row],[GroupByKey]])*OutputTable[RecordedValue]))</f>
        <v>8.9867833861246496</v>
      </c>
      <c r="P179" s="5" cm="1">
        <f t="array" ref="P179">MAX(IF((OutputTable[GroupByKey]=OutputTable[[#This Row],[GroupByKey]]),(OutputTable[GroupByKey]=OutputTable[[#This Row],[GroupByKey]])*OutputTable[RecordedValue]))</f>
        <v>9.4038725622795898</v>
      </c>
    </row>
    <row r="180" spans="1:16" x14ac:dyDescent="0.25">
      <c r="A180" t="s">
        <v>68</v>
      </c>
      <c r="B180" t="s">
        <v>70</v>
      </c>
      <c r="C180">
        <v>4</v>
      </c>
      <c r="D180" t="s">
        <v>142</v>
      </c>
      <c r="E180" t="s">
        <v>113</v>
      </c>
      <c r="F180" t="s">
        <v>73</v>
      </c>
      <c r="G180">
        <v>555.14244533891099</v>
      </c>
      <c r="H180">
        <v>0</v>
      </c>
      <c r="I180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80" s="5" cm="1">
        <f t="array" ref="J180">MAX(IF((ProjectInfoTable[ProjectName]=OutputTable[[#This Row],[ProjectName]]),(ProjectInfoTable[ProjectName]=OutputTable[[#This Row],[ProjectName]])*ProjectInfoTable[NumberOfReplications]))</f>
        <v>50</v>
      </c>
      <c r="K180" s="5" cm="1">
        <f t="array" ref="K180">IFERROR(AVERAGE(IF((OutputTable[GroupByKey]=OutputTable[[#This Row],[GroupByKey]]),(OutputTable[GroupByKey]=OutputTable[[#This Row],[GroupByKey]])*OutputTable[RecordedValue])),0)</f>
        <v>554.13874987441454</v>
      </c>
      <c r="L180" s="5" cm="1">
        <f t="array" ref="L180">IFERROR(_xlfn.STDEV.S(IF((OutputTable[GroupByKey]=OutputTable[[#This Row],[GroupByKey]]),(OutputTable[GroupByKey]=OutputTable[[#This Row],[GroupByKey]])*OutputTable[RecordedValue])),0)</f>
        <v>6.8265505788893126</v>
      </c>
      <c r="M180" s="5" cm="1">
        <f t="array" ref="M180">MAX(IF((ProjectInfoTable[ProjectName]=OutputTable[[#This Row],[ProjectName]]),(ProjectInfoTable[ProjectName]=OutputTable[[#This Row],[ProjectName]])*ProjectInfoTable[ConfidenceInterval]))</f>
        <v>0.95</v>
      </c>
      <c r="N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80" s="5" cm="1">
        <f t="array" ref="O180">MIN(IF((OutputTable[GroupByKey]=OutputTable[[#This Row],[GroupByKey]]),(OutputTable[GroupByKey]=OutputTable[[#This Row],[GroupByKey]])*OutputTable[RecordedValue]))</f>
        <v>539.207003167479</v>
      </c>
      <c r="P180" s="5" cm="1">
        <f t="array" ref="P180">MAX(IF((OutputTable[GroupByKey]=OutputTable[[#This Row],[GroupByKey]]),(OutputTable[GroupByKey]=OutputTable[[#This Row],[GroupByKey]])*OutputTable[RecordedValue]))</f>
        <v>564.23235373677596</v>
      </c>
    </row>
    <row r="181" spans="1:16" x14ac:dyDescent="0.25">
      <c r="A181" t="s">
        <v>68</v>
      </c>
      <c r="B181" t="s">
        <v>70</v>
      </c>
      <c r="C181">
        <v>4</v>
      </c>
      <c r="D181" t="s">
        <v>143</v>
      </c>
      <c r="E181" t="s">
        <v>115</v>
      </c>
      <c r="F181" t="s">
        <v>73</v>
      </c>
      <c r="G181">
        <v>0</v>
      </c>
      <c r="H181">
        <v>0</v>
      </c>
      <c r="I181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81" s="5" cm="1">
        <f t="array" ref="J181">MAX(IF((ProjectInfoTable[ProjectName]=OutputTable[[#This Row],[ProjectName]]),(ProjectInfoTable[ProjectName]=OutputTable[[#This Row],[ProjectName]])*ProjectInfoTable[NumberOfReplications]))</f>
        <v>50</v>
      </c>
      <c r="K181" s="5" cm="1">
        <f t="array" ref="K181">IFERROR(AVERAGE(IF((OutputTable[GroupByKey]=OutputTable[[#This Row],[GroupByKey]]),(OutputTable[GroupByKey]=OutputTable[[#This Row],[GroupByKey]])*OutputTable[RecordedValue])),0)</f>
        <v>0</v>
      </c>
      <c r="L181" s="5" cm="1">
        <f t="array" ref="L181">IFERROR(_xlfn.STDEV.S(IF((OutputTable[GroupByKey]=OutputTable[[#This Row],[GroupByKey]]),(OutputTable[GroupByKey]=OutputTable[[#This Row],[GroupByKey]])*OutputTable[RecordedValue])),0)</f>
        <v>0</v>
      </c>
      <c r="M181" s="5" cm="1">
        <f t="array" ref="M181">MAX(IF((ProjectInfoTable[ProjectName]=OutputTable[[#This Row],[ProjectName]]),(ProjectInfoTable[ProjectName]=OutputTable[[#This Row],[ProjectName]])*ProjectInfoTable[ConfidenceInterval]))</f>
        <v>0.95</v>
      </c>
      <c r="N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" s="5" cm="1">
        <f t="array" ref="O181">MIN(IF((OutputTable[GroupByKey]=OutputTable[[#This Row],[GroupByKey]]),(OutputTable[GroupByKey]=OutputTable[[#This Row],[GroupByKey]])*OutputTable[RecordedValue]))</f>
        <v>0</v>
      </c>
      <c r="P181" s="5" cm="1">
        <f t="array" ref="P181">MAX(IF((OutputTable[GroupByKey]=OutputTable[[#This Row],[GroupByKey]]),(OutputTable[GroupByKey]=OutputTable[[#This Row],[GroupByKey]])*OutputTable[RecordedValue]))</f>
        <v>0</v>
      </c>
    </row>
    <row r="182" spans="1:16" x14ac:dyDescent="0.25">
      <c r="A182" t="s">
        <v>68</v>
      </c>
      <c r="B182" t="s">
        <v>70</v>
      </c>
      <c r="C182">
        <v>4</v>
      </c>
      <c r="D182" t="s">
        <v>144</v>
      </c>
      <c r="E182" t="s">
        <v>117</v>
      </c>
      <c r="F182" t="s">
        <v>73</v>
      </c>
      <c r="G182">
        <v>64.672446517817306</v>
      </c>
      <c r="H182">
        <v>0</v>
      </c>
      <c r="I182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82" s="5" cm="1">
        <f t="array" ref="J182">MAX(IF((ProjectInfoTable[ProjectName]=OutputTable[[#This Row],[ProjectName]]),(ProjectInfoTable[ProjectName]=OutputTable[[#This Row],[ProjectName]])*ProjectInfoTable[NumberOfReplications]))</f>
        <v>50</v>
      </c>
      <c r="K182" s="5" cm="1">
        <f t="array" ref="K182">IFERROR(AVERAGE(IF((OutputTable[GroupByKey]=OutputTable[[#This Row],[GroupByKey]]),(OutputTable[GroupByKey]=OutputTable[[#This Row],[GroupByKey]])*OutputTable[RecordedValue])),0)</f>
        <v>55.339444015606816</v>
      </c>
      <c r="L182" s="5" cm="1">
        <f t="array" ref="L182">IFERROR(_xlfn.STDEV.S(IF((OutputTable[GroupByKey]=OutputTable[[#This Row],[GroupByKey]]),(OutputTable[GroupByKey]=OutputTable[[#This Row],[GroupByKey]])*OutputTable[RecordedValue])),0)</f>
        <v>18.463814595248238</v>
      </c>
      <c r="M182" s="5" cm="1">
        <f t="array" ref="M182">MAX(IF((ProjectInfoTable[ProjectName]=OutputTable[[#This Row],[ProjectName]]),(ProjectInfoTable[ProjectName]=OutputTable[[#This Row],[ProjectName]])*ProjectInfoTable[ConfidenceInterval]))</f>
        <v>0.95</v>
      </c>
      <c r="N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82" s="5" cm="1">
        <f t="array" ref="O182">MIN(IF((OutputTable[GroupByKey]=OutputTable[[#This Row],[GroupByKey]]),(OutputTable[GroupByKey]=OutputTable[[#This Row],[GroupByKey]])*OutputTable[RecordedValue]))</f>
        <v>20.994807137296998</v>
      </c>
      <c r="P182" s="5" cm="1">
        <f t="array" ref="P182">MAX(IF((OutputTable[GroupByKey]=OutputTable[[#This Row],[GroupByKey]]),(OutputTable[GroupByKey]=OutputTable[[#This Row],[GroupByKey]])*OutputTable[RecordedValue]))</f>
        <v>106.254030872416</v>
      </c>
    </row>
    <row r="183" spans="1:16" x14ac:dyDescent="0.25">
      <c r="A183" t="s">
        <v>68</v>
      </c>
      <c r="B183" t="s">
        <v>70</v>
      </c>
      <c r="C183">
        <v>4</v>
      </c>
      <c r="D183" t="s">
        <v>145</v>
      </c>
      <c r="E183" t="s">
        <v>119</v>
      </c>
      <c r="F183" t="s">
        <v>73</v>
      </c>
      <c r="G183">
        <v>318</v>
      </c>
      <c r="H183">
        <v>0</v>
      </c>
      <c r="I183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83" s="5" cm="1">
        <f t="array" ref="J183">MAX(IF((ProjectInfoTable[ProjectName]=OutputTable[[#This Row],[ProjectName]]),(ProjectInfoTable[ProjectName]=OutputTable[[#This Row],[ProjectName]])*ProjectInfoTable[NumberOfReplications]))</f>
        <v>50</v>
      </c>
      <c r="K183" s="5" cm="1">
        <f t="array" ref="K183">IFERROR(AVERAGE(IF((OutputTable[GroupByKey]=OutputTable[[#This Row],[GroupByKey]]),(OutputTable[GroupByKey]=OutputTable[[#This Row],[GroupByKey]])*OutputTable[RecordedValue])),0)</f>
        <v>318</v>
      </c>
      <c r="L183" s="5" cm="1">
        <f t="array" ref="L183">IFERROR(_xlfn.STDEV.S(IF((OutputTable[GroupByKey]=OutputTable[[#This Row],[GroupByKey]]),(OutputTable[GroupByKey]=OutputTable[[#This Row],[GroupByKey]])*OutputTable[RecordedValue])),0)</f>
        <v>0</v>
      </c>
      <c r="M183" s="5" cm="1">
        <f t="array" ref="M183">MAX(IF((ProjectInfoTable[ProjectName]=OutputTable[[#This Row],[ProjectName]]),(ProjectInfoTable[ProjectName]=OutputTable[[#This Row],[ProjectName]])*ProjectInfoTable[ConfidenceInterval]))</f>
        <v>0.95</v>
      </c>
      <c r="N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" s="5" cm="1">
        <f t="array" ref="O183">MIN(IF((OutputTable[GroupByKey]=OutputTable[[#This Row],[GroupByKey]]),(OutputTable[GroupByKey]=OutputTable[[#This Row],[GroupByKey]])*OutputTable[RecordedValue]))</f>
        <v>318</v>
      </c>
      <c r="P183" s="5" cm="1">
        <f t="array" ref="P183">MAX(IF((OutputTable[GroupByKey]=OutputTable[[#This Row],[GroupByKey]]),(OutputTable[GroupByKey]=OutputTable[[#This Row],[GroupByKey]])*OutputTable[RecordedValue]))</f>
        <v>318</v>
      </c>
    </row>
    <row r="184" spans="1:16" x14ac:dyDescent="0.25">
      <c r="A184" t="s">
        <v>68</v>
      </c>
      <c r="B184" t="s">
        <v>70</v>
      </c>
      <c r="C184">
        <v>4</v>
      </c>
      <c r="D184" t="s">
        <v>146</v>
      </c>
      <c r="E184" t="s">
        <v>121</v>
      </c>
      <c r="F184" t="s">
        <v>73</v>
      </c>
      <c r="G184">
        <v>317</v>
      </c>
      <c r="H184">
        <v>0</v>
      </c>
      <c r="I184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84" s="5" cm="1">
        <f t="array" ref="J184">MAX(IF((ProjectInfoTable[ProjectName]=OutputTable[[#This Row],[ProjectName]]),(ProjectInfoTable[ProjectName]=OutputTable[[#This Row],[ProjectName]])*ProjectInfoTable[NumberOfReplications]))</f>
        <v>50</v>
      </c>
      <c r="K184" s="5" cm="1">
        <f t="array" ref="K184">IFERROR(AVERAGE(IF((OutputTable[GroupByKey]=OutputTable[[#This Row],[GroupByKey]]),(OutputTable[GroupByKey]=OutputTable[[#This Row],[GroupByKey]])*OutputTable[RecordedValue])),0)</f>
        <v>316.94</v>
      </c>
      <c r="L184" s="5" cm="1">
        <f t="array" ref="L184">IFERROR(_xlfn.STDEV.S(IF((OutputTable[GroupByKey]=OutputTable[[#This Row],[GroupByKey]]),(OutputTable[GroupByKey]=OutputTable[[#This Row],[GroupByKey]])*OutputTable[RecordedValue])),0)</f>
        <v>0.23989793748209556</v>
      </c>
      <c r="M184" s="5" cm="1">
        <f t="array" ref="M184">MAX(IF((ProjectInfoTable[ProjectName]=OutputTable[[#This Row],[ProjectName]]),(ProjectInfoTable[ProjectName]=OutputTable[[#This Row],[ProjectName]])*ProjectInfoTable[ConfidenceInterval]))</f>
        <v>0.95</v>
      </c>
      <c r="N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84" s="5" cm="1">
        <f t="array" ref="O184">MIN(IF((OutputTable[GroupByKey]=OutputTable[[#This Row],[GroupByKey]]),(OutputTable[GroupByKey]=OutputTable[[#This Row],[GroupByKey]])*OutputTable[RecordedValue]))</f>
        <v>316</v>
      </c>
      <c r="P184" s="5" cm="1">
        <f t="array" ref="P184">MAX(IF((OutputTable[GroupByKey]=OutputTable[[#This Row],[GroupByKey]]),(OutputTable[GroupByKey]=OutputTable[[#This Row],[GroupByKey]])*OutputTable[RecordedValue]))</f>
        <v>317</v>
      </c>
    </row>
    <row r="185" spans="1:16" x14ac:dyDescent="0.25">
      <c r="A185" t="s">
        <v>68</v>
      </c>
      <c r="B185" t="s">
        <v>70</v>
      </c>
      <c r="C185">
        <v>4</v>
      </c>
      <c r="D185" t="s">
        <v>147</v>
      </c>
      <c r="E185" t="s">
        <v>123</v>
      </c>
      <c r="F185" t="s">
        <v>73</v>
      </c>
      <c r="G185">
        <v>9.2523740889818598</v>
      </c>
      <c r="H185">
        <v>0</v>
      </c>
      <c r="I185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85" s="5" cm="1">
        <f t="array" ref="J185">MAX(IF((ProjectInfoTable[ProjectName]=OutputTable[[#This Row],[ProjectName]]),(ProjectInfoTable[ProjectName]=OutputTable[[#This Row],[ProjectName]])*ProjectInfoTable[NumberOfReplications]))</f>
        <v>50</v>
      </c>
      <c r="K185" s="5" cm="1">
        <f t="array" ref="K185">IFERROR(AVERAGE(IF((OutputTable[GroupByKey]=OutputTable[[#This Row],[GroupByKey]]),(OutputTable[GroupByKey]=OutputTable[[#This Row],[GroupByKey]])*OutputTable[RecordedValue])),0)</f>
        <v>9.2356458312402427</v>
      </c>
      <c r="L185" s="5" cm="1">
        <f t="array" ref="L185">IFERROR(_xlfn.STDEV.S(IF((OutputTable[GroupByKey]=OutputTable[[#This Row],[GroupByKey]]),(OutputTable[GroupByKey]=OutputTable[[#This Row],[GroupByKey]])*OutputTable[RecordedValue])),0)</f>
        <v>0.11377584298148916</v>
      </c>
      <c r="M185" s="5" cm="1">
        <f t="array" ref="M185">MAX(IF((ProjectInfoTable[ProjectName]=OutputTable[[#This Row],[ProjectName]]),(ProjectInfoTable[ProjectName]=OutputTable[[#This Row],[ProjectName]])*ProjectInfoTable[ConfidenceInterval]))</f>
        <v>0.95</v>
      </c>
      <c r="N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85" s="5" cm="1">
        <f t="array" ref="O185">MIN(IF((OutputTable[GroupByKey]=OutputTable[[#This Row],[GroupByKey]]),(OutputTable[GroupByKey]=OutputTable[[#This Row],[GroupByKey]])*OutputTable[RecordedValue]))</f>
        <v>8.9867833861246496</v>
      </c>
      <c r="P185" s="5" cm="1">
        <f t="array" ref="P185">MAX(IF((OutputTable[GroupByKey]=OutputTable[[#This Row],[GroupByKey]]),(OutputTable[GroupByKey]=OutputTable[[#This Row],[GroupByKey]])*OutputTable[RecordedValue]))</f>
        <v>9.4038725622795898</v>
      </c>
    </row>
    <row r="186" spans="1:16" x14ac:dyDescent="0.25">
      <c r="A186" t="s">
        <v>68</v>
      </c>
      <c r="B186" t="s">
        <v>70</v>
      </c>
      <c r="C186">
        <v>4</v>
      </c>
      <c r="D186" t="s">
        <v>148</v>
      </c>
      <c r="E186" t="s">
        <v>125</v>
      </c>
      <c r="F186" t="s">
        <v>73</v>
      </c>
      <c r="G186">
        <v>619.81489185672899</v>
      </c>
      <c r="H186">
        <v>0</v>
      </c>
      <c r="I186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86" s="5" cm="1">
        <f t="array" ref="J186">MAX(IF((ProjectInfoTable[ProjectName]=OutputTable[[#This Row],[ProjectName]]),(ProjectInfoTable[ProjectName]=OutputTable[[#This Row],[ProjectName]])*ProjectInfoTable[NumberOfReplications]))</f>
        <v>50</v>
      </c>
      <c r="K186" s="5" cm="1">
        <f t="array" ref="K186">IFERROR(AVERAGE(IF((OutputTable[GroupByKey]=OutputTable[[#This Row],[GroupByKey]]),(OutputTable[GroupByKey]=OutputTable[[#This Row],[GroupByKey]])*OutputTable[RecordedValue])),0)</f>
        <v>609.47819389002132</v>
      </c>
      <c r="L186" s="5" cm="1">
        <f t="array" ref="L186">IFERROR(_xlfn.STDEV.S(IF((OutputTable[GroupByKey]=OutputTable[[#This Row],[GroupByKey]]),(OutputTable[GroupByKey]=OutputTable[[#This Row],[GroupByKey]])*OutputTable[RecordedValue])),0)</f>
        <v>20.03379556554944</v>
      </c>
      <c r="M186" s="5" cm="1">
        <f t="array" ref="M186">MAX(IF((ProjectInfoTable[ProjectName]=OutputTable[[#This Row],[ProjectName]]),(ProjectInfoTable[ProjectName]=OutputTable[[#This Row],[ProjectName]])*ProjectInfoTable[ConfidenceInterval]))</f>
        <v>0.95</v>
      </c>
      <c r="N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86" s="5" cm="1">
        <f t="array" ref="O186">MIN(IF((OutputTable[GroupByKey]=OutputTable[[#This Row],[GroupByKey]]),(OutputTable[GroupByKey]=OutputTable[[#This Row],[GroupByKey]])*OutputTable[RecordedValue]))</f>
        <v>560.39330190760404</v>
      </c>
      <c r="P186" s="5" cm="1">
        <f t="array" ref="P186">MAX(IF((OutputTable[GroupByKey]=OutputTable[[#This Row],[GroupByKey]]),(OutputTable[GroupByKey]=OutputTable[[#This Row],[GroupByKey]])*OutputTable[RecordedValue]))</f>
        <v>667.91125094200902</v>
      </c>
    </row>
    <row r="187" spans="1:16" x14ac:dyDescent="0.25">
      <c r="A187" t="s">
        <v>68</v>
      </c>
      <c r="B187" t="s">
        <v>70</v>
      </c>
      <c r="C187">
        <v>4</v>
      </c>
      <c r="D187" t="s">
        <v>149</v>
      </c>
      <c r="E187" t="s">
        <v>119</v>
      </c>
      <c r="F187" t="s">
        <v>87</v>
      </c>
      <c r="G187">
        <v>318</v>
      </c>
      <c r="H187">
        <v>0</v>
      </c>
      <c r="I187" s="5" t="str">
        <f>OutputTable[[#This Row],[ProjectName]]&amp;OutputTable[[#This Row],[Name]]&amp;OutputTable[[#This Row],[Type]]&amp;OutputTable[[#This Row],[Source]]</f>
        <v>Airport Security AnalysisEntity 1.NumberInNumber InEntity</v>
      </c>
      <c r="J187" s="5" cm="1">
        <f t="array" ref="J187">MAX(IF((ProjectInfoTable[ProjectName]=OutputTable[[#This Row],[ProjectName]]),(ProjectInfoTable[ProjectName]=OutputTable[[#This Row],[ProjectName]])*ProjectInfoTable[NumberOfReplications]))</f>
        <v>50</v>
      </c>
      <c r="K187" s="5" cm="1">
        <f t="array" ref="K187">IFERROR(AVERAGE(IF((OutputTable[GroupByKey]=OutputTable[[#This Row],[GroupByKey]]),(OutputTable[GroupByKey]=OutputTable[[#This Row],[GroupByKey]])*OutputTable[RecordedValue])),0)</f>
        <v>318</v>
      </c>
      <c r="L187" s="5" cm="1">
        <f t="array" ref="L187">IFERROR(_xlfn.STDEV.S(IF((OutputTable[GroupByKey]=OutputTable[[#This Row],[GroupByKey]]),(OutputTable[GroupByKey]=OutputTable[[#This Row],[GroupByKey]])*OutputTable[RecordedValue])),0)</f>
        <v>0</v>
      </c>
      <c r="M187" s="5" cm="1">
        <f t="array" ref="M187">MAX(IF((ProjectInfoTable[ProjectName]=OutputTable[[#This Row],[ProjectName]]),(ProjectInfoTable[ProjectName]=OutputTable[[#This Row],[ProjectName]])*ProjectInfoTable[ConfidenceInterval]))</f>
        <v>0.95</v>
      </c>
      <c r="N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" s="5" cm="1">
        <f t="array" ref="O187">MIN(IF((OutputTable[GroupByKey]=OutputTable[[#This Row],[GroupByKey]]),(OutputTable[GroupByKey]=OutputTable[[#This Row],[GroupByKey]])*OutputTable[RecordedValue]))</f>
        <v>318</v>
      </c>
      <c r="P187" s="5" cm="1">
        <f t="array" ref="P187">MAX(IF((OutputTable[GroupByKey]=OutputTable[[#This Row],[GroupByKey]]),(OutputTable[GroupByKey]=OutputTable[[#This Row],[GroupByKey]])*OutputTable[RecordedValue]))</f>
        <v>318</v>
      </c>
    </row>
    <row r="188" spans="1:16" x14ac:dyDescent="0.25">
      <c r="A188" t="s">
        <v>68</v>
      </c>
      <c r="B188" t="s">
        <v>70</v>
      </c>
      <c r="C188">
        <v>4</v>
      </c>
      <c r="D188" t="s">
        <v>150</v>
      </c>
      <c r="E188" t="s">
        <v>121</v>
      </c>
      <c r="F188" t="s">
        <v>87</v>
      </c>
      <c r="G188">
        <v>314</v>
      </c>
      <c r="H188">
        <v>0</v>
      </c>
      <c r="I188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88" s="5" cm="1">
        <f t="array" ref="J188">MAX(IF((ProjectInfoTable[ProjectName]=OutputTable[[#This Row],[ProjectName]]),(ProjectInfoTable[ProjectName]=OutputTable[[#This Row],[ProjectName]])*ProjectInfoTable[NumberOfReplications]))</f>
        <v>50</v>
      </c>
      <c r="K188" s="5" cm="1">
        <f t="array" ref="K188">IFERROR(AVERAGE(IF((OutputTable[GroupByKey]=OutputTable[[#This Row],[GroupByKey]]),(OutputTable[GroupByKey]=OutputTable[[#This Row],[GroupByKey]])*OutputTable[RecordedValue])),0)</f>
        <v>314.94</v>
      </c>
      <c r="L188" s="5" cm="1">
        <f t="array" ref="L188">IFERROR(_xlfn.STDEV.S(IF((OutputTable[GroupByKey]=OutputTable[[#This Row],[GroupByKey]]),(OutputTable[GroupByKey]=OutputTable[[#This Row],[GroupByKey]])*OutputTable[RecordedValue])),0)</f>
        <v>0.68243262357121037</v>
      </c>
      <c r="M188" s="5" cm="1">
        <f t="array" ref="M188">MAX(IF((ProjectInfoTable[ProjectName]=OutputTable[[#This Row],[ProjectName]]),(ProjectInfoTable[ProjectName]=OutputTable[[#This Row],[ProjectName]])*ProjectInfoTable[ConfidenceInterval]))</f>
        <v>0.95</v>
      </c>
      <c r="N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88" s="5" cm="1">
        <f t="array" ref="O188">MIN(IF((OutputTable[GroupByKey]=OutputTable[[#This Row],[GroupByKey]]),(OutputTable[GroupByKey]=OutputTable[[#This Row],[GroupByKey]])*OutputTable[RecordedValue]))</f>
        <v>313</v>
      </c>
      <c r="P188" s="5" cm="1">
        <f t="array" ref="P188">MAX(IF((OutputTable[GroupByKey]=OutputTable[[#This Row],[GroupByKey]]),(OutputTable[GroupByKey]=OutputTable[[#This Row],[GroupByKey]])*OutputTable[RecordedValue]))</f>
        <v>316</v>
      </c>
    </row>
    <row r="189" spans="1:16" x14ac:dyDescent="0.25">
      <c r="A189" t="s">
        <v>68</v>
      </c>
      <c r="B189" t="s">
        <v>70</v>
      </c>
      <c r="C189">
        <v>4</v>
      </c>
      <c r="D189" t="s">
        <v>151</v>
      </c>
      <c r="E189" t="s">
        <v>135</v>
      </c>
      <c r="F189" t="s">
        <v>105</v>
      </c>
      <c r="G189">
        <v>0</v>
      </c>
      <c r="H189">
        <v>0</v>
      </c>
      <c r="I189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89" s="5" cm="1">
        <f t="array" ref="J189">MAX(IF((ProjectInfoTable[ProjectName]=OutputTable[[#This Row],[ProjectName]]),(ProjectInfoTable[ProjectName]=OutputTable[[#This Row],[ProjectName]])*ProjectInfoTable[NumberOfReplications]))</f>
        <v>50</v>
      </c>
      <c r="K189" s="5" cm="1">
        <f t="array" ref="K189">IFERROR(AVERAGE(IF((OutputTable[GroupByKey]=OutputTable[[#This Row],[GroupByKey]]),(OutputTable[GroupByKey]=OutputTable[[#This Row],[GroupByKey]])*OutputTable[RecordedValue])),0)</f>
        <v>0</v>
      </c>
      <c r="L189" s="5" cm="1">
        <f t="array" ref="L189">IFERROR(_xlfn.STDEV.S(IF((OutputTable[GroupByKey]=OutputTable[[#This Row],[GroupByKey]]),(OutputTable[GroupByKey]=OutputTable[[#This Row],[GroupByKey]])*OutputTable[RecordedValue])),0)</f>
        <v>0</v>
      </c>
      <c r="M189" s="5" cm="1">
        <f t="array" ref="M189">MAX(IF((ProjectInfoTable[ProjectName]=OutputTable[[#This Row],[ProjectName]]),(ProjectInfoTable[ProjectName]=OutputTable[[#This Row],[ProjectName]])*ProjectInfoTable[ConfidenceInterval]))</f>
        <v>0.95</v>
      </c>
      <c r="N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9" s="5" cm="1">
        <f t="array" ref="O189">MIN(IF((OutputTable[GroupByKey]=OutputTable[[#This Row],[GroupByKey]]),(OutputTable[GroupByKey]=OutputTable[[#This Row],[GroupByKey]])*OutputTable[RecordedValue]))</f>
        <v>0</v>
      </c>
      <c r="P189" s="5" cm="1">
        <f t="array" ref="P189">MAX(IF((OutputTable[GroupByKey]=OutputTable[[#This Row],[GroupByKey]]),(OutputTable[GroupByKey]=OutputTable[[#This Row],[GroupByKey]])*OutputTable[RecordedValue]))</f>
        <v>0</v>
      </c>
    </row>
    <row r="190" spans="1:16" x14ac:dyDescent="0.25">
      <c r="A190" t="s">
        <v>68</v>
      </c>
      <c r="B190" t="s">
        <v>70</v>
      </c>
      <c r="C190">
        <v>4</v>
      </c>
      <c r="D190" t="s">
        <v>152</v>
      </c>
      <c r="E190" t="s">
        <v>137</v>
      </c>
      <c r="F190" t="s">
        <v>105</v>
      </c>
      <c r="G190">
        <v>12</v>
      </c>
      <c r="H190">
        <v>0</v>
      </c>
      <c r="I190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90" s="5" cm="1">
        <f t="array" ref="J190">MAX(IF((ProjectInfoTable[ProjectName]=OutputTable[[#This Row],[ProjectName]]),(ProjectInfoTable[ProjectName]=OutputTable[[#This Row],[ProjectName]])*ProjectInfoTable[NumberOfReplications]))</f>
        <v>50</v>
      </c>
      <c r="K190" s="5" cm="1">
        <f t="array" ref="K190">IFERROR(AVERAGE(IF((OutputTable[GroupByKey]=OutputTable[[#This Row],[GroupByKey]]),(OutputTable[GroupByKey]=OutputTable[[#This Row],[GroupByKey]])*OutputTable[RecordedValue])),0)</f>
        <v>12</v>
      </c>
      <c r="L190" s="5" cm="1">
        <f t="array" ref="L190">IFERROR(_xlfn.STDEV.S(IF((OutputTable[GroupByKey]=OutputTable[[#This Row],[GroupByKey]]),(OutputTable[GroupByKey]=OutputTable[[#This Row],[GroupByKey]])*OutputTable[RecordedValue])),0)</f>
        <v>0</v>
      </c>
      <c r="M190" s="5" cm="1">
        <f t="array" ref="M190">MAX(IF((ProjectInfoTable[ProjectName]=OutputTable[[#This Row],[ProjectName]]),(ProjectInfoTable[ProjectName]=OutputTable[[#This Row],[ProjectName]])*ProjectInfoTable[ConfidenceInterval]))</f>
        <v>0.95</v>
      </c>
      <c r="N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0" s="5" cm="1">
        <f t="array" ref="O190">MIN(IF((OutputTable[GroupByKey]=OutputTable[[#This Row],[GroupByKey]]),(OutputTable[GroupByKey]=OutputTable[[#This Row],[GroupByKey]])*OutputTable[RecordedValue]))</f>
        <v>12</v>
      </c>
      <c r="P190" s="5" cm="1">
        <f t="array" ref="P190">MAX(IF((OutputTable[GroupByKey]=OutputTable[[#This Row],[GroupByKey]]),(OutputTable[GroupByKey]=OutputTable[[#This Row],[GroupByKey]])*OutputTable[RecordedValue]))</f>
        <v>12</v>
      </c>
    </row>
    <row r="191" spans="1:16" x14ac:dyDescent="0.25">
      <c r="A191" t="s">
        <v>68</v>
      </c>
      <c r="B191" t="s">
        <v>70</v>
      </c>
      <c r="C191">
        <v>4</v>
      </c>
      <c r="D191" t="s">
        <v>153</v>
      </c>
      <c r="E191" t="s">
        <v>154</v>
      </c>
      <c r="F191" t="s">
        <v>105</v>
      </c>
      <c r="G191">
        <v>0</v>
      </c>
      <c r="H191">
        <v>0</v>
      </c>
      <c r="I191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91" s="5" cm="1">
        <f t="array" ref="J191">MAX(IF((ProjectInfoTable[ProjectName]=OutputTable[[#This Row],[ProjectName]]),(ProjectInfoTable[ProjectName]=OutputTable[[#This Row],[ProjectName]])*ProjectInfoTable[NumberOfReplications]))</f>
        <v>50</v>
      </c>
      <c r="K191" s="5" cm="1">
        <f t="array" ref="K191">IFERROR(AVERAGE(IF((OutputTable[GroupByKey]=OutputTable[[#This Row],[GroupByKey]]),(OutputTable[GroupByKey]=OutputTable[[#This Row],[GroupByKey]])*OutputTable[RecordedValue])),0)</f>
        <v>0</v>
      </c>
      <c r="L191" s="5" cm="1">
        <f t="array" ref="L191">IFERROR(_xlfn.STDEV.S(IF((OutputTable[GroupByKey]=OutputTable[[#This Row],[GroupByKey]]),(OutputTable[GroupByKey]=OutputTable[[#This Row],[GroupByKey]])*OutputTable[RecordedValue])),0)</f>
        <v>0</v>
      </c>
      <c r="M191" s="5" cm="1">
        <f t="array" ref="M191">MAX(IF((ProjectInfoTable[ProjectName]=OutputTable[[#This Row],[ProjectName]]),(ProjectInfoTable[ProjectName]=OutputTable[[#This Row],[ProjectName]])*ProjectInfoTable[ConfidenceInterval]))</f>
        <v>0.95</v>
      </c>
      <c r="N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" s="5" cm="1">
        <f t="array" ref="O191">MIN(IF((OutputTable[GroupByKey]=OutputTable[[#This Row],[GroupByKey]]),(OutputTable[GroupByKey]=OutputTable[[#This Row],[GroupByKey]])*OutputTable[RecordedValue]))</f>
        <v>0</v>
      </c>
      <c r="P191" s="5" cm="1">
        <f t="array" ref="P191">MAX(IF((OutputTable[GroupByKey]=OutputTable[[#This Row],[GroupByKey]]),(OutputTable[GroupByKey]=OutputTable[[#This Row],[GroupByKey]])*OutputTable[RecordedValue]))</f>
        <v>0</v>
      </c>
    </row>
    <row r="192" spans="1:16" x14ac:dyDescent="0.25">
      <c r="A192" t="s">
        <v>68</v>
      </c>
      <c r="B192" t="s">
        <v>70</v>
      </c>
      <c r="C192">
        <v>4</v>
      </c>
      <c r="D192" t="s">
        <v>155</v>
      </c>
      <c r="E192" t="s">
        <v>156</v>
      </c>
      <c r="F192" t="s">
        <v>105</v>
      </c>
      <c r="G192">
        <v>0</v>
      </c>
      <c r="H192">
        <v>0</v>
      </c>
      <c r="I192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92" s="5" cm="1">
        <f t="array" ref="J192">MAX(IF((ProjectInfoTable[ProjectName]=OutputTable[[#This Row],[ProjectName]]),(ProjectInfoTable[ProjectName]=OutputTable[[#This Row],[ProjectName]])*ProjectInfoTable[NumberOfReplications]))</f>
        <v>50</v>
      </c>
      <c r="K192" s="5" cm="1">
        <f t="array" ref="K192">IFERROR(AVERAGE(IF((OutputTable[GroupByKey]=OutputTable[[#This Row],[GroupByKey]]),(OutputTable[GroupByKey]=OutputTable[[#This Row],[GroupByKey]])*OutputTable[RecordedValue])),0)</f>
        <v>0</v>
      </c>
      <c r="L192" s="5" cm="1">
        <f t="array" ref="L192">IFERROR(_xlfn.STDEV.S(IF((OutputTable[GroupByKey]=OutputTable[[#This Row],[GroupByKey]]),(OutputTable[GroupByKey]=OutputTable[[#This Row],[GroupByKey]])*OutputTable[RecordedValue])),0)</f>
        <v>0</v>
      </c>
      <c r="M192" s="5" cm="1">
        <f t="array" ref="M192">MAX(IF((ProjectInfoTable[ProjectName]=OutputTable[[#This Row],[ProjectName]]),(ProjectInfoTable[ProjectName]=OutputTable[[#This Row],[ProjectName]])*ProjectInfoTable[ConfidenceInterval]))</f>
        <v>0.95</v>
      </c>
      <c r="N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2" s="5" cm="1">
        <f t="array" ref="O192">MIN(IF((OutputTable[GroupByKey]=OutputTable[[#This Row],[GroupByKey]]),(OutputTable[GroupByKey]=OutputTable[[#This Row],[GroupByKey]])*OutputTable[RecordedValue]))</f>
        <v>0</v>
      </c>
      <c r="P192" s="5" cm="1">
        <f t="array" ref="P192">MAX(IF((OutputTable[GroupByKey]=OutputTable[[#This Row],[GroupByKey]]),(OutputTable[GroupByKey]=OutputTable[[#This Row],[GroupByKey]])*OutputTable[RecordedValue]))</f>
        <v>0</v>
      </c>
    </row>
    <row r="193" spans="1:16" x14ac:dyDescent="0.25">
      <c r="A193" t="s">
        <v>68</v>
      </c>
      <c r="B193" t="s">
        <v>70</v>
      </c>
      <c r="C193">
        <v>4</v>
      </c>
      <c r="D193" t="s">
        <v>157</v>
      </c>
      <c r="E193" t="s">
        <v>140</v>
      </c>
      <c r="F193" t="s">
        <v>105</v>
      </c>
      <c r="G193">
        <v>0</v>
      </c>
      <c r="H193">
        <v>0</v>
      </c>
      <c r="I193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93" s="5" cm="1">
        <f t="array" ref="J193">MAX(IF((ProjectInfoTable[ProjectName]=OutputTable[[#This Row],[ProjectName]]),(ProjectInfoTable[ProjectName]=OutputTable[[#This Row],[ProjectName]])*ProjectInfoTable[NumberOfReplications]))</f>
        <v>50</v>
      </c>
      <c r="K193" s="5" cm="1">
        <f t="array" ref="K193">IFERROR(AVERAGE(IF((OutputTable[GroupByKey]=OutputTable[[#This Row],[GroupByKey]]),(OutputTable[GroupByKey]=OutputTable[[#This Row],[GroupByKey]])*OutputTable[RecordedValue])),0)</f>
        <v>0</v>
      </c>
      <c r="L193" s="5" cm="1">
        <f t="array" ref="L193">IFERROR(_xlfn.STDEV.S(IF((OutputTable[GroupByKey]=OutputTable[[#This Row],[GroupByKey]]),(OutputTable[GroupByKey]=OutputTable[[#This Row],[GroupByKey]])*OutputTable[RecordedValue])),0)</f>
        <v>0</v>
      </c>
      <c r="M193" s="5" cm="1">
        <f t="array" ref="M193">MAX(IF((ProjectInfoTable[ProjectName]=OutputTable[[#This Row],[ProjectName]]),(ProjectInfoTable[ProjectName]=OutputTable[[#This Row],[ProjectName]])*ProjectInfoTable[ConfidenceInterval]))</f>
        <v>0.95</v>
      </c>
      <c r="N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" s="5" cm="1">
        <f t="array" ref="O193">MIN(IF((OutputTable[GroupByKey]=OutputTable[[#This Row],[GroupByKey]]),(OutputTable[GroupByKey]=OutputTable[[#This Row],[GroupByKey]])*OutputTable[RecordedValue]))</f>
        <v>0</v>
      </c>
      <c r="P193" s="5" cm="1">
        <f t="array" ref="P193">MAX(IF((OutputTable[GroupByKey]=OutputTable[[#This Row],[GroupByKey]]),(OutputTable[GroupByKey]=OutputTable[[#This Row],[GroupByKey]])*OutputTable[RecordedValue]))</f>
        <v>0</v>
      </c>
    </row>
    <row r="194" spans="1:16" x14ac:dyDescent="0.25">
      <c r="A194" t="s">
        <v>68</v>
      </c>
      <c r="B194" t="s">
        <v>70</v>
      </c>
      <c r="C194">
        <v>4</v>
      </c>
      <c r="D194" t="s">
        <v>158</v>
      </c>
      <c r="E194" t="s">
        <v>121</v>
      </c>
      <c r="F194" t="s">
        <v>127</v>
      </c>
      <c r="G194">
        <v>314</v>
      </c>
      <c r="H194">
        <v>0</v>
      </c>
      <c r="I194" s="5" t="str">
        <f>OutputTable[[#This Row],[ProjectName]]&amp;OutputTable[[#This Row],[Name]]&amp;OutputTable[[#This Row],[Type]]&amp;OutputTable[[#This Row],[Source]]</f>
        <v>Airport Security AnalysisSystem.NumberOutNumber OutSystem</v>
      </c>
      <c r="J194" s="5" cm="1">
        <f t="array" ref="J194">MAX(IF((ProjectInfoTable[ProjectName]=OutputTable[[#This Row],[ProjectName]]),(ProjectInfoTable[ProjectName]=OutputTable[[#This Row],[ProjectName]])*ProjectInfoTable[NumberOfReplications]))</f>
        <v>50</v>
      </c>
      <c r="K194" s="5" cm="1">
        <f t="array" ref="K194">IFERROR(AVERAGE(IF((OutputTable[GroupByKey]=OutputTable[[#This Row],[GroupByKey]]),(OutputTable[GroupByKey]=OutputTable[[#This Row],[GroupByKey]])*OutputTable[RecordedValue])),0)</f>
        <v>314.94</v>
      </c>
      <c r="L194" s="5" cm="1">
        <f t="array" ref="L194">IFERROR(_xlfn.STDEV.S(IF((OutputTable[GroupByKey]=OutputTable[[#This Row],[GroupByKey]]),(OutputTable[GroupByKey]=OutputTable[[#This Row],[GroupByKey]])*OutputTable[RecordedValue])),0)</f>
        <v>0.68243262357121037</v>
      </c>
      <c r="M194" s="5" cm="1">
        <f t="array" ref="M194">MAX(IF((ProjectInfoTable[ProjectName]=OutputTable[[#This Row],[ProjectName]]),(ProjectInfoTable[ProjectName]=OutputTable[[#This Row],[ProjectName]])*ProjectInfoTable[ConfidenceInterval]))</f>
        <v>0.95</v>
      </c>
      <c r="N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94" s="5" cm="1">
        <f t="array" ref="O194">MIN(IF((OutputTable[GroupByKey]=OutputTable[[#This Row],[GroupByKey]]),(OutputTable[GroupByKey]=OutputTable[[#This Row],[GroupByKey]])*OutputTable[RecordedValue]))</f>
        <v>313</v>
      </c>
      <c r="P194" s="5" cm="1">
        <f t="array" ref="P194">MAX(IF((OutputTable[GroupByKey]=OutputTable[[#This Row],[GroupByKey]]),(OutputTable[GroupByKey]=OutputTable[[#This Row],[GroupByKey]])*OutputTable[RecordedValue]))</f>
        <v>316</v>
      </c>
    </row>
    <row r="195" spans="1:16" x14ac:dyDescent="0.25">
      <c r="A195" t="s">
        <v>68</v>
      </c>
      <c r="B195" t="s">
        <v>70</v>
      </c>
      <c r="C195">
        <v>4</v>
      </c>
      <c r="D195" t="s">
        <v>159</v>
      </c>
      <c r="E195" t="s">
        <v>91</v>
      </c>
      <c r="F195" t="s">
        <v>127</v>
      </c>
      <c r="G195">
        <v>71.786110298803706</v>
      </c>
      <c r="H195">
        <v>0</v>
      </c>
      <c r="I195" s="5" t="str">
        <f>OutputTable[[#This Row],[ProjectName]]&amp;OutputTable[[#This Row],[Name]]&amp;OutputTable[[#This Row],[Type]]&amp;OutputTable[[#This Row],[Source]]</f>
        <v>Airport Security AnalysisSystem.TotalCostTotal CostSystem</v>
      </c>
      <c r="J195" s="5" cm="1">
        <f t="array" ref="J195">MAX(IF((ProjectInfoTable[ProjectName]=OutputTable[[#This Row],[ProjectName]]),(ProjectInfoTable[ProjectName]=OutputTable[[#This Row],[ProjectName]])*ProjectInfoTable[NumberOfReplications]))</f>
        <v>50</v>
      </c>
      <c r="K195" s="5" cm="1">
        <f t="array" ref="K195">IFERROR(AVERAGE(IF((OutputTable[GroupByKey]=OutputTable[[#This Row],[GroupByKey]]),(OutputTable[GroupByKey]=OutputTable[[#This Row],[GroupByKey]])*OutputTable[RecordedValue])),0)</f>
        <v>71.872638573735571</v>
      </c>
      <c r="L195" s="5" cm="1">
        <f t="array" ref="L195">IFERROR(_xlfn.STDEV.S(IF((OutputTable[GroupByKey]=OutputTable[[#This Row],[GroupByKey]]),(OutputTable[GroupByKey]=OutputTable[[#This Row],[GroupByKey]])*OutputTable[RecordedValue])),0)</f>
        <v>5.859431361613459E-2</v>
      </c>
      <c r="M195" s="5" cm="1">
        <f t="array" ref="M195">MAX(IF((ProjectInfoTable[ProjectName]=OutputTable[[#This Row],[ProjectName]]),(ProjectInfoTable[ProjectName]=OutputTable[[#This Row],[ProjectName]])*ProjectInfoTable[ConfidenceInterval]))</f>
        <v>0.95</v>
      </c>
      <c r="N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95" s="5" cm="1">
        <f t="array" ref="O195">MIN(IF((OutputTable[GroupByKey]=OutputTable[[#This Row],[GroupByKey]]),(OutputTable[GroupByKey]=OutputTable[[#This Row],[GroupByKey]])*OutputTable[RecordedValue]))</f>
        <v>71.718288096809104</v>
      </c>
      <c r="P195" s="5" cm="1">
        <f t="array" ref="P195">MAX(IF((OutputTable[GroupByKey]=OutputTable[[#This Row],[GroupByKey]]),(OutputTable[GroupByKey]=OutputTable[[#This Row],[GroupByKey]])*OutputTable[RecordedValue]))</f>
        <v>71.976989689924594</v>
      </c>
    </row>
    <row r="196" spans="1:16" x14ac:dyDescent="0.25">
      <c r="A196" t="s">
        <v>68</v>
      </c>
      <c r="B196" t="s">
        <v>70</v>
      </c>
      <c r="C196">
        <v>4</v>
      </c>
      <c r="D196" t="s">
        <v>160</v>
      </c>
      <c r="E196" t="s">
        <v>135</v>
      </c>
      <c r="F196" t="s">
        <v>105</v>
      </c>
      <c r="G196">
        <v>29.9313149063527</v>
      </c>
      <c r="H196">
        <v>0</v>
      </c>
      <c r="I196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96" s="5" cm="1">
        <f t="array" ref="J196">MAX(IF((ProjectInfoTable[ProjectName]=OutputTable[[#This Row],[ProjectName]]),(ProjectInfoTable[ProjectName]=OutputTable[[#This Row],[ProjectName]])*ProjectInfoTable[NumberOfReplications]))</f>
        <v>50</v>
      </c>
      <c r="K196" s="5" cm="1">
        <f t="array" ref="K196">IFERROR(AVERAGE(IF((OutputTable[GroupByKey]=OutputTable[[#This Row],[GroupByKey]]),(OutputTable[GroupByKey]=OutputTable[[#This Row],[GroupByKey]])*OutputTable[RecordedValue])),0)</f>
        <v>29.829789158135409</v>
      </c>
      <c r="L196" s="5" cm="1">
        <f t="array" ref="L196">IFERROR(_xlfn.STDEV.S(IF((OutputTable[GroupByKey]=OutputTable[[#This Row],[GroupByKey]]),(OutputTable[GroupByKey]=OutputTable[[#This Row],[GroupByKey]])*OutputTable[RecordedValue])),0)</f>
        <v>0.5851150785874778</v>
      </c>
      <c r="M196" s="5" cm="1">
        <f t="array" ref="M196">MAX(IF((ProjectInfoTable[ProjectName]=OutputTable[[#This Row],[ProjectName]]),(ProjectInfoTable[ProjectName]=OutputTable[[#This Row],[ProjectName]])*ProjectInfoTable[ConfidenceInterval]))</f>
        <v>0.95</v>
      </c>
      <c r="N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96" s="5" cm="1">
        <f t="array" ref="O196">MIN(IF((OutputTable[GroupByKey]=OutputTable[[#This Row],[GroupByKey]]),(OutputTable[GroupByKey]=OutputTable[[#This Row],[GroupByKey]])*OutputTable[RecordedValue]))</f>
        <v>28.648191338861398</v>
      </c>
      <c r="P196" s="5" cm="1">
        <f t="array" ref="P196">MAX(IF((OutputTable[GroupByKey]=OutputTable[[#This Row],[GroupByKey]]),(OutputTable[GroupByKey]=OutputTable[[#This Row],[GroupByKey]])*OutputTable[RecordedValue]))</f>
        <v>31.087756920682502</v>
      </c>
    </row>
    <row r="197" spans="1:16" x14ac:dyDescent="0.25">
      <c r="A197" t="s">
        <v>68</v>
      </c>
      <c r="B197" t="s">
        <v>70</v>
      </c>
      <c r="C197">
        <v>4</v>
      </c>
      <c r="D197" t="s">
        <v>161</v>
      </c>
      <c r="E197" t="s">
        <v>137</v>
      </c>
      <c r="F197" t="s">
        <v>105</v>
      </c>
      <c r="G197">
        <v>5.95832357638254</v>
      </c>
      <c r="H197">
        <v>0</v>
      </c>
      <c r="I197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97" s="5" cm="1">
        <f t="array" ref="J197">MAX(IF((ProjectInfoTable[ProjectName]=OutputTable[[#This Row],[ProjectName]]),(ProjectInfoTable[ProjectName]=OutputTable[[#This Row],[ProjectName]])*ProjectInfoTable[NumberOfReplications]))</f>
        <v>50</v>
      </c>
      <c r="K197" s="5" cm="1">
        <f t="array" ref="K197">IFERROR(AVERAGE(IF((OutputTable[GroupByKey]=OutputTable[[#This Row],[GroupByKey]]),(OutputTable[GroupByKey]=OutputTable[[#This Row],[GroupByKey]])*OutputTable[RecordedValue])),0)</f>
        <v>6.0988587896948685</v>
      </c>
      <c r="L197" s="5" cm="1">
        <f t="array" ref="L197">IFERROR(_xlfn.STDEV.S(IF((OutputTable[GroupByKey]=OutputTable[[#This Row],[GroupByKey]]),(OutputTable[GroupByKey]=OutputTable[[#This Row],[GroupByKey]])*OutputTable[RecordedValue])),0)</f>
        <v>0.58437836853471548</v>
      </c>
      <c r="M197" s="5" cm="1">
        <f t="array" ref="M197">MAX(IF((ProjectInfoTable[ProjectName]=OutputTable[[#This Row],[ProjectName]]),(ProjectInfoTable[ProjectName]=OutputTable[[#This Row],[ProjectName]])*ProjectInfoTable[ConfidenceInterval]))</f>
        <v>0.95</v>
      </c>
      <c r="N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97" s="5" cm="1">
        <f t="array" ref="O197">MIN(IF((OutputTable[GroupByKey]=OutputTable[[#This Row],[GroupByKey]]),(OutputTable[GroupByKey]=OutputTable[[#This Row],[GroupByKey]])*OutputTable[RecordedValue]))</f>
        <v>4.8524885910691502</v>
      </c>
      <c r="P197" s="5" cm="1">
        <f t="array" ref="P197">MAX(IF((OutputTable[GroupByKey]=OutputTable[[#This Row],[GroupByKey]]),(OutputTable[GroupByKey]=OutputTable[[#This Row],[GroupByKey]])*OutputTable[RecordedValue]))</f>
        <v>7.28424471053909</v>
      </c>
    </row>
    <row r="198" spans="1:16" x14ac:dyDescent="0.25">
      <c r="A198" t="s">
        <v>68</v>
      </c>
      <c r="B198" t="s">
        <v>70</v>
      </c>
      <c r="C198">
        <v>4</v>
      </c>
      <c r="D198" t="s">
        <v>162</v>
      </c>
      <c r="E198" t="s">
        <v>154</v>
      </c>
      <c r="F198" t="s">
        <v>105</v>
      </c>
      <c r="G198">
        <v>646</v>
      </c>
      <c r="H198">
        <v>0</v>
      </c>
      <c r="I198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98" s="5" cm="1">
        <f t="array" ref="J198">MAX(IF((ProjectInfoTable[ProjectName]=OutputTable[[#This Row],[ProjectName]]),(ProjectInfoTable[ProjectName]=OutputTable[[#This Row],[ProjectName]])*ProjectInfoTable[NumberOfReplications]))</f>
        <v>50</v>
      </c>
      <c r="K198" s="5" cm="1">
        <f t="array" ref="K198">IFERROR(AVERAGE(IF((OutputTable[GroupByKey]=OutputTable[[#This Row],[GroupByKey]]),(OutputTable[GroupByKey]=OutputTable[[#This Row],[GroupByKey]])*OutputTable[RecordedValue])),0)</f>
        <v>645.70000000000005</v>
      </c>
      <c r="L198" s="5" cm="1">
        <f t="array" ref="L198">IFERROR(_xlfn.STDEV.S(IF((OutputTable[GroupByKey]=OutputTable[[#This Row],[GroupByKey]]),(OutputTable[GroupByKey]=OutputTable[[#This Row],[GroupByKey]])*OutputTable[RecordedValue])),0)</f>
        <v>5.4930382656372485</v>
      </c>
      <c r="M198" s="5" cm="1">
        <f t="array" ref="M198">MAX(IF((ProjectInfoTable[ProjectName]=OutputTable[[#This Row],[ProjectName]]),(ProjectInfoTable[ProjectName]=OutputTable[[#This Row],[ProjectName]])*ProjectInfoTable[ConfidenceInterval]))</f>
        <v>0.95</v>
      </c>
      <c r="N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98" s="5" cm="1">
        <f t="array" ref="O198">MIN(IF((OutputTable[GroupByKey]=OutputTable[[#This Row],[GroupByKey]]),(OutputTable[GroupByKey]=OutputTable[[#This Row],[GroupByKey]])*OutputTable[RecordedValue]))</f>
        <v>633</v>
      </c>
      <c r="P198" s="5" cm="1">
        <f t="array" ref="P198">MAX(IF((OutputTable[GroupByKey]=OutputTable[[#This Row],[GroupByKey]]),(OutputTable[GroupByKey]=OutputTable[[#This Row],[GroupByKey]])*OutputTable[RecordedValue]))</f>
        <v>656</v>
      </c>
    </row>
    <row r="199" spans="1:16" x14ac:dyDescent="0.25">
      <c r="A199" t="s">
        <v>68</v>
      </c>
      <c r="B199" t="s">
        <v>70</v>
      </c>
      <c r="C199">
        <v>4</v>
      </c>
      <c r="D199" t="s">
        <v>163</v>
      </c>
      <c r="E199" t="s">
        <v>156</v>
      </c>
      <c r="F199" t="s">
        <v>105</v>
      </c>
      <c r="G199">
        <v>0.83449101176715201</v>
      </c>
      <c r="H199">
        <v>0</v>
      </c>
      <c r="I199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99" s="5" cm="1">
        <f t="array" ref="J199">MAX(IF((ProjectInfoTable[ProjectName]=OutputTable[[#This Row],[ProjectName]]),(ProjectInfoTable[ProjectName]=OutputTable[[#This Row],[ProjectName]])*ProjectInfoTable[NumberOfReplications]))</f>
        <v>50</v>
      </c>
      <c r="K199" s="5" cm="1">
        <f t="array" ref="K199">IFERROR(AVERAGE(IF((OutputTable[GroupByKey]=OutputTable[[#This Row],[GroupByKey]]),(OutputTable[GroupByKey]=OutputTable[[#This Row],[GroupByKey]])*OutputTable[RecordedValue])),0)</f>
        <v>0.83058725584180904</v>
      </c>
      <c r="L199" s="5" cm="1">
        <f t="array" ref="L199">IFERROR(_xlfn.STDEV.S(IF((OutputTable[GroupByKey]=OutputTable[[#This Row],[GroupByKey]]),(OutputTable[GroupByKey]=OutputTable[[#This Row],[GroupByKey]])*OutputTable[RecordedValue])),0)</f>
        <v>1.6232732459297416E-2</v>
      </c>
      <c r="M199" s="5" cm="1">
        <f t="array" ref="M199">MAX(IF((ProjectInfoTable[ProjectName]=OutputTable[[#This Row],[ProjectName]]),(ProjectInfoTable[ProjectName]=OutputTable[[#This Row],[ProjectName]])*ProjectInfoTable[ConfidenceInterval]))</f>
        <v>0.95</v>
      </c>
      <c r="N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99" s="5" cm="1">
        <f t="array" ref="O199">MIN(IF((OutputTable[GroupByKey]=OutputTable[[#This Row],[GroupByKey]]),(OutputTable[GroupByKey]=OutputTable[[#This Row],[GroupByKey]])*OutputTable[RecordedValue]))</f>
        <v>0.79765986915169296</v>
      </c>
      <c r="P199" s="5" cm="1">
        <f t="array" ref="P199">MAX(IF((OutputTable[GroupByKey]=OutputTable[[#This Row],[GroupByKey]]),(OutputTable[GroupByKey]=OutputTable[[#This Row],[GroupByKey]])*OutputTable[RecordedValue]))</f>
        <v>0.86520865024807903</v>
      </c>
    </row>
    <row r="200" spans="1:16" x14ac:dyDescent="0.25">
      <c r="A200" t="s">
        <v>68</v>
      </c>
      <c r="B200" t="s">
        <v>70</v>
      </c>
      <c r="C200">
        <v>4</v>
      </c>
      <c r="D200" t="s">
        <v>164</v>
      </c>
      <c r="E200" t="s">
        <v>140</v>
      </c>
      <c r="F200" t="s">
        <v>105</v>
      </c>
      <c r="G200">
        <v>0</v>
      </c>
      <c r="H200">
        <v>0</v>
      </c>
      <c r="I200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00" s="5" cm="1">
        <f t="array" ref="J200">MAX(IF((ProjectInfoTable[ProjectName]=OutputTable[[#This Row],[ProjectName]]),(ProjectInfoTable[ProjectName]=OutputTable[[#This Row],[ProjectName]])*ProjectInfoTable[NumberOfReplications]))</f>
        <v>50</v>
      </c>
      <c r="K200" s="5" cm="1">
        <f t="array" ref="K200">IFERROR(AVERAGE(IF((OutputTable[GroupByKey]=OutputTable[[#This Row],[GroupByKey]]),(OutputTable[GroupByKey]=OutputTable[[#This Row],[GroupByKey]])*OutputTable[RecordedValue])),0)</f>
        <v>0</v>
      </c>
      <c r="L200" s="5" cm="1">
        <f t="array" ref="L200">IFERROR(_xlfn.STDEV.S(IF((OutputTable[GroupByKey]=OutputTable[[#This Row],[GroupByKey]]),(OutputTable[GroupByKey]=OutputTable[[#This Row],[GroupByKey]])*OutputTable[RecordedValue])),0)</f>
        <v>0</v>
      </c>
      <c r="M200" s="5" cm="1">
        <f t="array" ref="M200">MAX(IF((ProjectInfoTable[ProjectName]=OutputTable[[#This Row],[ProjectName]]),(ProjectInfoTable[ProjectName]=OutputTable[[#This Row],[ProjectName]])*ProjectInfoTable[ConfidenceInterval]))</f>
        <v>0.95</v>
      </c>
      <c r="N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0" s="5" cm="1">
        <f t="array" ref="O200">MIN(IF((OutputTable[GroupByKey]=OutputTable[[#This Row],[GroupByKey]]),(OutputTable[GroupByKey]=OutputTable[[#This Row],[GroupByKey]])*OutputTable[RecordedValue]))</f>
        <v>0</v>
      </c>
      <c r="P200" s="5" cm="1">
        <f t="array" ref="P200">MAX(IF((OutputTable[GroupByKey]=OutputTable[[#This Row],[GroupByKey]]),(OutputTable[GroupByKey]=OutputTable[[#This Row],[GroupByKey]])*OutputTable[RecordedValue]))</f>
        <v>0</v>
      </c>
    </row>
    <row r="201" spans="1:16" x14ac:dyDescent="0.25">
      <c r="A201" t="s">
        <v>68</v>
      </c>
      <c r="B201" t="s">
        <v>70</v>
      </c>
      <c r="C201">
        <v>4</v>
      </c>
      <c r="D201" t="s">
        <v>165</v>
      </c>
      <c r="E201" t="s">
        <v>111</v>
      </c>
      <c r="F201" t="s">
        <v>73</v>
      </c>
      <c r="G201">
        <v>37.276363672728799</v>
      </c>
      <c r="H201">
        <v>0</v>
      </c>
      <c r="I201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01" s="5" cm="1">
        <f t="array" ref="J201">MAX(IF((ProjectInfoTable[ProjectName]=OutputTable[[#This Row],[ProjectName]]),(ProjectInfoTable[ProjectName]=OutputTable[[#This Row],[ProjectName]])*ProjectInfoTable[NumberOfReplications]))</f>
        <v>50</v>
      </c>
      <c r="K201" s="5" cm="1">
        <f t="array" ref="K201">IFERROR(AVERAGE(IF((OutputTable[GroupByKey]=OutputTable[[#This Row],[GroupByKey]]),(OutputTable[GroupByKey]=OutputTable[[#This Row],[GroupByKey]])*OutputTable[RecordedValue])),0)</f>
        <v>37.238343743460135</v>
      </c>
      <c r="L201" s="5" cm="1">
        <f t="array" ref="L201">IFERROR(_xlfn.STDEV.S(IF((OutputTable[GroupByKey]=OutputTable[[#This Row],[GroupByKey]]),(OutputTable[GroupByKey]=OutputTable[[#This Row],[GroupByKey]])*OutputTable[RecordedValue])),0)</f>
        <v>0.73577360167133743</v>
      </c>
      <c r="M201" s="5" cm="1">
        <f t="array" ref="M201">MAX(IF((ProjectInfoTable[ProjectName]=OutputTable[[#This Row],[ProjectName]]),(ProjectInfoTable[ProjectName]=OutputTable[[#This Row],[ProjectName]])*ProjectInfoTable[ConfidenceInterval]))</f>
        <v>0.95</v>
      </c>
      <c r="N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01" s="5" cm="1">
        <f t="array" ref="O201">MIN(IF((OutputTable[GroupByKey]=OutputTable[[#This Row],[GroupByKey]]),(OutputTable[GroupByKey]=OutputTable[[#This Row],[GroupByKey]])*OutputTable[RecordedValue]))</f>
        <v>35.915286846409401</v>
      </c>
      <c r="P201" s="5" cm="1">
        <f t="array" ref="P201">MAX(IF((OutputTable[GroupByKey]=OutputTable[[#This Row],[GroupByKey]]),(OutputTable[GroupByKey]=OutputTable[[#This Row],[GroupByKey]])*OutputTable[RecordedValue]))</f>
        <v>38.829036811282897</v>
      </c>
    </row>
    <row r="202" spans="1:16" x14ac:dyDescent="0.25">
      <c r="A202" t="s">
        <v>68</v>
      </c>
      <c r="B202" t="s">
        <v>70</v>
      </c>
      <c r="C202">
        <v>4</v>
      </c>
      <c r="D202" t="s">
        <v>166</v>
      </c>
      <c r="E202" t="s">
        <v>113</v>
      </c>
      <c r="F202" t="s">
        <v>73</v>
      </c>
      <c r="G202">
        <v>1118.29091018187</v>
      </c>
      <c r="H202">
        <v>0</v>
      </c>
      <c r="I202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02" s="5" cm="1">
        <f t="array" ref="J202">MAX(IF((ProjectInfoTable[ProjectName]=OutputTable[[#This Row],[ProjectName]]),(ProjectInfoTable[ProjectName]=OutputTable[[#This Row],[ProjectName]])*ProjectInfoTable[NumberOfReplications]))</f>
        <v>50</v>
      </c>
      <c r="K202" s="5" cm="1">
        <f t="array" ref="K202">IFERROR(AVERAGE(IF((OutputTable[GroupByKey]=OutputTable[[#This Row],[GroupByKey]]),(OutputTable[GroupByKey]=OutputTable[[#This Row],[GroupByKey]])*OutputTable[RecordedValue])),0)</f>
        <v>1117.1503123038046</v>
      </c>
      <c r="L202" s="5" cm="1">
        <f t="array" ref="L202">IFERROR(_xlfn.STDEV.S(IF((OutputTable[GroupByKey]=OutputTable[[#This Row],[GroupByKey]]),(OutputTable[GroupByKey]=OutputTable[[#This Row],[GroupByKey]])*OutputTable[RecordedValue])),0)</f>
        <v>22.073208050140675</v>
      </c>
      <c r="M202" s="5" cm="1">
        <f t="array" ref="M202">MAX(IF((ProjectInfoTable[ProjectName]=OutputTable[[#This Row],[ProjectName]]),(ProjectInfoTable[ProjectName]=OutputTable[[#This Row],[ProjectName]])*ProjectInfoTable[ConfidenceInterval]))</f>
        <v>0.95</v>
      </c>
      <c r="N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02" s="5" cm="1">
        <f t="array" ref="O202">MIN(IF((OutputTable[GroupByKey]=OutputTable[[#This Row],[GroupByKey]]),(OutputTable[GroupByKey]=OutputTable[[#This Row],[GroupByKey]])*OutputTable[RecordedValue]))</f>
        <v>1077.4586053922801</v>
      </c>
      <c r="P202" s="5" cm="1">
        <f t="array" ref="P202">MAX(IF((OutputTable[GroupByKey]=OutputTable[[#This Row],[GroupByKey]]),(OutputTable[GroupByKey]=OutputTable[[#This Row],[GroupByKey]])*OutputTable[RecordedValue]))</f>
        <v>1164.8711043384901</v>
      </c>
    </row>
    <row r="203" spans="1:16" x14ac:dyDescent="0.25">
      <c r="A203" t="s">
        <v>68</v>
      </c>
      <c r="B203" t="s">
        <v>70</v>
      </c>
      <c r="C203">
        <v>4</v>
      </c>
      <c r="D203" t="s">
        <v>167</v>
      </c>
      <c r="E203" t="s">
        <v>115</v>
      </c>
      <c r="F203" t="s">
        <v>73</v>
      </c>
      <c r="G203">
        <v>0</v>
      </c>
      <c r="H203">
        <v>0</v>
      </c>
      <c r="I203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03" s="5" cm="1">
        <f t="array" ref="J203">MAX(IF((ProjectInfoTable[ProjectName]=OutputTable[[#This Row],[ProjectName]]),(ProjectInfoTable[ProjectName]=OutputTable[[#This Row],[ProjectName]])*ProjectInfoTable[NumberOfReplications]))</f>
        <v>50</v>
      </c>
      <c r="K203" s="5" cm="1">
        <f t="array" ref="K203">IFERROR(AVERAGE(IF((OutputTable[GroupByKey]=OutputTable[[#This Row],[GroupByKey]]),(OutputTable[GroupByKey]=OutputTable[[#This Row],[GroupByKey]])*OutputTable[RecordedValue])),0)</f>
        <v>0</v>
      </c>
      <c r="L203" s="5" cm="1">
        <f t="array" ref="L203">IFERROR(_xlfn.STDEV.S(IF((OutputTable[GroupByKey]=OutputTable[[#This Row],[GroupByKey]]),(OutputTable[GroupByKey]=OutputTable[[#This Row],[GroupByKey]])*OutputTable[RecordedValue])),0)</f>
        <v>0</v>
      </c>
      <c r="M203" s="5" cm="1">
        <f t="array" ref="M203">MAX(IF((ProjectInfoTable[ProjectName]=OutputTable[[#This Row],[ProjectName]]),(ProjectInfoTable[ProjectName]=OutputTable[[#This Row],[ProjectName]])*ProjectInfoTable[ConfidenceInterval]))</f>
        <v>0.95</v>
      </c>
      <c r="N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3" s="5" cm="1">
        <f t="array" ref="O203">MIN(IF((OutputTable[GroupByKey]=OutputTable[[#This Row],[GroupByKey]]),(OutputTable[GroupByKey]=OutputTable[[#This Row],[GroupByKey]])*OutputTable[RecordedValue]))</f>
        <v>0</v>
      </c>
      <c r="P203" s="5" cm="1">
        <f t="array" ref="P203">MAX(IF((OutputTable[GroupByKey]=OutputTable[[#This Row],[GroupByKey]]),(OutputTable[GroupByKey]=OutputTable[[#This Row],[GroupByKey]])*OutputTable[RecordedValue]))</f>
        <v>0</v>
      </c>
    </row>
    <row r="204" spans="1:16" x14ac:dyDescent="0.25">
      <c r="A204" t="s">
        <v>68</v>
      </c>
      <c r="B204" t="s">
        <v>70</v>
      </c>
      <c r="C204">
        <v>4</v>
      </c>
      <c r="D204" t="s">
        <v>168</v>
      </c>
      <c r="E204" t="s">
        <v>117</v>
      </c>
      <c r="F204" t="s">
        <v>73</v>
      </c>
      <c r="G204">
        <v>121.484360937868</v>
      </c>
      <c r="H204">
        <v>0</v>
      </c>
      <c r="I204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04" s="5" cm="1">
        <f t="array" ref="J204">MAX(IF((ProjectInfoTable[ProjectName]=OutputTable[[#This Row],[ProjectName]]),(ProjectInfoTable[ProjectName]=OutputTable[[#This Row],[ProjectName]])*ProjectInfoTable[NumberOfReplications]))</f>
        <v>50</v>
      </c>
      <c r="K204" s="5" cm="1">
        <f t="array" ref="K204">IFERROR(AVERAGE(IF((OutputTable[GroupByKey]=OutputTable[[#This Row],[GroupByKey]]),(OutputTable[GroupByKey]=OutputTable[[#This Row],[GroupByKey]])*OutputTable[RecordedValue])),0)</f>
        <v>120.89653130002299</v>
      </c>
      <c r="L204" s="5" cm="1">
        <f t="array" ref="L204">IFERROR(_xlfn.STDEV.S(IF((OutputTable[GroupByKey]=OutputTable[[#This Row],[GroupByKey]]),(OutputTable[GroupByKey]=OutputTable[[#This Row],[GroupByKey]])*OutputTable[RecordedValue])),0)</f>
        <v>33.561725675720702</v>
      </c>
      <c r="M204" s="5" cm="1">
        <f t="array" ref="M204">MAX(IF((ProjectInfoTable[ProjectName]=OutputTable[[#This Row],[ProjectName]]),(ProjectInfoTable[ProjectName]=OutputTable[[#This Row],[ProjectName]])*ProjectInfoTable[ConfidenceInterval]))</f>
        <v>0.95</v>
      </c>
      <c r="N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04" s="5" cm="1">
        <f t="array" ref="O204">MIN(IF((OutputTable[GroupByKey]=OutputTable[[#This Row],[GroupByKey]]),(OutputTable[GroupByKey]=OutputTable[[#This Row],[GroupByKey]])*OutputTable[RecordedValue]))</f>
        <v>71.2298351699786</v>
      </c>
      <c r="P204" s="5" cm="1">
        <f t="array" ref="P204">MAX(IF((OutputTable[GroupByKey]=OutputTable[[#This Row],[GroupByKey]]),(OutputTable[GroupByKey]=OutputTable[[#This Row],[GroupByKey]])*OutputTable[RecordedValue]))</f>
        <v>265.63530965979299</v>
      </c>
    </row>
    <row r="205" spans="1:16" x14ac:dyDescent="0.25">
      <c r="A205" t="s">
        <v>68</v>
      </c>
      <c r="B205" t="s">
        <v>70</v>
      </c>
      <c r="C205">
        <v>4</v>
      </c>
      <c r="D205" t="s">
        <v>169</v>
      </c>
      <c r="E205" t="s">
        <v>119</v>
      </c>
      <c r="F205" t="s">
        <v>73</v>
      </c>
      <c r="G205">
        <v>308</v>
      </c>
      <c r="H205">
        <v>0</v>
      </c>
      <c r="I205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05" s="5" cm="1">
        <f t="array" ref="J205">MAX(IF((ProjectInfoTable[ProjectName]=OutputTable[[#This Row],[ProjectName]]),(ProjectInfoTable[ProjectName]=OutputTable[[#This Row],[ProjectName]])*ProjectInfoTable[NumberOfReplications]))</f>
        <v>50</v>
      </c>
      <c r="K205" s="5" cm="1">
        <f t="array" ref="K205">IFERROR(AVERAGE(IF((OutputTable[GroupByKey]=OutputTable[[#This Row],[GroupByKey]]),(OutputTable[GroupByKey]=OutputTable[[#This Row],[GroupByKey]])*OutputTable[RecordedValue])),0)</f>
        <v>307.66000000000003</v>
      </c>
      <c r="L205" s="5" cm="1">
        <f t="array" ref="L205">IFERROR(_xlfn.STDEV.S(IF((OutputTable[GroupByKey]=OutputTable[[#This Row],[GroupByKey]]),(OutputTable[GroupByKey]=OutputTable[[#This Row],[GroupByKey]])*OutputTable[RecordedValue])),0)</f>
        <v>3.1272991542223769</v>
      </c>
      <c r="M205" s="5" cm="1">
        <f t="array" ref="M205">MAX(IF((ProjectInfoTable[ProjectName]=OutputTable[[#This Row],[ProjectName]]),(ProjectInfoTable[ProjectName]=OutputTable[[#This Row],[ProjectName]])*ProjectInfoTable[ConfidenceInterval]))</f>
        <v>0.95</v>
      </c>
      <c r="N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05" s="5" cm="1">
        <f t="array" ref="O205">MIN(IF((OutputTable[GroupByKey]=OutputTable[[#This Row],[GroupByKey]]),(OutputTable[GroupByKey]=OutputTable[[#This Row],[GroupByKey]])*OutputTable[RecordedValue]))</f>
        <v>300</v>
      </c>
      <c r="P205" s="5" cm="1">
        <f t="array" ref="P205">MAX(IF((OutputTable[GroupByKey]=OutputTable[[#This Row],[GroupByKey]]),(OutputTable[GroupByKey]=OutputTable[[#This Row],[GroupByKey]])*OutputTable[RecordedValue]))</f>
        <v>315</v>
      </c>
    </row>
    <row r="206" spans="1:16" x14ac:dyDescent="0.25">
      <c r="A206" t="s">
        <v>68</v>
      </c>
      <c r="B206" t="s">
        <v>70</v>
      </c>
      <c r="C206">
        <v>4</v>
      </c>
      <c r="D206" t="s">
        <v>170</v>
      </c>
      <c r="E206" t="s">
        <v>121</v>
      </c>
      <c r="F206" t="s">
        <v>73</v>
      </c>
      <c r="G206">
        <v>305</v>
      </c>
      <c r="H206">
        <v>0</v>
      </c>
      <c r="I206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06" s="5" cm="1">
        <f t="array" ref="J206">MAX(IF((ProjectInfoTable[ProjectName]=OutputTable[[#This Row],[ProjectName]]),(ProjectInfoTable[ProjectName]=OutputTable[[#This Row],[ProjectName]])*ProjectInfoTable[NumberOfReplications]))</f>
        <v>50</v>
      </c>
      <c r="K206" s="5" cm="1">
        <f t="array" ref="K206">IFERROR(AVERAGE(IF((OutputTable[GroupByKey]=OutputTable[[#This Row],[GroupByKey]]),(OutputTable[GroupByKey]=OutputTable[[#This Row],[GroupByKey]])*OutputTable[RecordedValue])),0)</f>
        <v>305.8</v>
      </c>
      <c r="L206" s="5" cm="1">
        <f t="array" ref="L206">IFERROR(_xlfn.STDEV.S(IF((OutputTable[GroupByKey]=OutputTable[[#This Row],[GroupByKey]]),(OutputTable[GroupByKey]=OutputTable[[#This Row],[GroupByKey]])*OutputTable[RecordedValue])),0)</f>
        <v>3.2324881425670751</v>
      </c>
      <c r="M206" s="5" cm="1">
        <f t="array" ref="M206">MAX(IF((ProjectInfoTable[ProjectName]=OutputTable[[#This Row],[ProjectName]]),(ProjectInfoTable[ProjectName]=OutputTable[[#This Row],[ProjectName]])*ProjectInfoTable[ConfidenceInterval]))</f>
        <v>0.95</v>
      </c>
      <c r="N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06" s="5" cm="1">
        <f t="array" ref="O206">MIN(IF((OutputTable[GroupByKey]=OutputTable[[#This Row],[GroupByKey]]),(OutputTable[GroupByKey]=OutputTable[[#This Row],[GroupByKey]])*OutputTable[RecordedValue]))</f>
        <v>298</v>
      </c>
      <c r="P206" s="5" cm="1">
        <f t="array" ref="P206">MAX(IF((OutputTable[GroupByKey]=OutputTable[[#This Row],[GroupByKey]]),(OutputTable[GroupByKey]=OutputTable[[#This Row],[GroupByKey]])*OutputTable[RecordedValue]))</f>
        <v>313</v>
      </c>
    </row>
    <row r="207" spans="1:16" x14ac:dyDescent="0.25">
      <c r="A207" t="s">
        <v>68</v>
      </c>
      <c r="B207" t="s">
        <v>70</v>
      </c>
      <c r="C207">
        <v>4</v>
      </c>
      <c r="D207" t="s">
        <v>171</v>
      </c>
      <c r="E207" t="s">
        <v>123</v>
      </c>
      <c r="F207" t="s">
        <v>73</v>
      </c>
      <c r="G207">
        <v>37.276363672728799</v>
      </c>
      <c r="H207">
        <v>0</v>
      </c>
      <c r="I207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07" s="5" cm="1">
        <f t="array" ref="J207">MAX(IF((ProjectInfoTable[ProjectName]=OutputTable[[#This Row],[ProjectName]]),(ProjectInfoTable[ProjectName]=OutputTable[[#This Row],[ProjectName]])*ProjectInfoTable[NumberOfReplications]))</f>
        <v>50</v>
      </c>
      <c r="K207" s="5" cm="1">
        <f t="array" ref="K207">IFERROR(AVERAGE(IF((OutputTable[GroupByKey]=OutputTable[[#This Row],[GroupByKey]]),(OutputTable[GroupByKey]=OutputTable[[#This Row],[GroupByKey]])*OutputTable[RecordedValue])),0)</f>
        <v>37.238343743460135</v>
      </c>
      <c r="L207" s="5" cm="1">
        <f t="array" ref="L207">IFERROR(_xlfn.STDEV.S(IF((OutputTable[GroupByKey]=OutputTable[[#This Row],[GroupByKey]]),(OutputTable[GroupByKey]=OutputTable[[#This Row],[GroupByKey]])*OutputTable[RecordedValue])),0)</f>
        <v>0.73577360167133743</v>
      </c>
      <c r="M207" s="5" cm="1">
        <f t="array" ref="M207">MAX(IF((ProjectInfoTable[ProjectName]=OutputTable[[#This Row],[ProjectName]]),(ProjectInfoTable[ProjectName]=OutputTable[[#This Row],[ProjectName]])*ProjectInfoTable[ConfidenceInterval]))</f>
        <v>0.95</v>
      </c>
      <c r="N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07" s="5" cm="1">
        <f t="array" ref="O207">MIN(IF((OutputTable[GroupByKey]=OutputTable[[#This Row],[GroupByKey]]),(OutputTable[GroupByKey]=OutputTable[[#This Row],[GroupByKey]])*OutputTable[RecordedValue]))</f>
        <v>35.915286846409401</v>
      </c>
      <c r="P207" s="5" cm="1">
        <f t="array" ref="P207">MAX(IF((OutputTable[GroupByKey]=OutputTable[[#This Row],[GroupByKey]]),(OutputTable[GroupByKey]=OutputTable[[#This Row],[GroupByKey]])*OutputTable[RecordedValue]))</f>
        <v>38.829036811282897</v>
      </c>
    </row>
    <row r="208" spans="1:16" x14ac:dyDescent="0.25">
      <c r="A208" t="s">
        <v>68</v>
      </c>
      <c r="B208" t="s">
        <v>70</v>
      </c>
      <c r="C208">
        <v>4</v>
      </c>
      <c r="D208" t="s">
        <v>172</v>
      </c>
      <c r="E208" t="s">
        <v>125</v>
      </c>
      <c r="F208" t="s">
        <v>73</v>
      </c>
      <c r="G208">
        <v>1239.77527111973</v>
      </c>
      <c r="H208">
        <v>0</v>
      </c>
      <c r="I208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08" s="5" cm="1">
        <f t="array" ref="J208">MAX(IF((ProjectInfoTable[ProjectName]=OutputTable[[#This Row],[ProjectName]]),(ProjectInfoTable[ProjectName]=OutputTable[[#This Row],[ProjectName]])*ProjectInfoTable[NumberOfReplications]))</f>
        <v>50</v>
      </c>
      <c r="K208" s="5" cm="1">
        <f t="array" ref="K208">IFERROR(AVERAGE(IF((OutputTable[GroupByKey]=OutputTable[[#This Row],[GroupByKey]]),(OutputTable[GroupByKey]=OutputTable[[#This Row],[GroupByKey]])*OutputTable[RecordedValue])),0)</f>
        <v>1238.0468436038263</v>
      </c>
      <c r="L208" s="5" cm="1">
        <f t="array" ref="L208">IFERROR(_xlfn.STDEV.S(IF((OutputTable[GroupByKey]=OutputTable[[#This Row],[GroupByKey]]),(OutputTable[GroupByKey]=OutputTable[[#This Row],[GroupByKey]])*OutputTable[RecordedValue])),0)</f>
        <v>49.802537130614866</v>
      </c>
      <c r="M208" s="5" cm="1">
        <f t="array" ref="M208">MAX(IF((ProjectInfoTable[ProjectName]=OutputTable[[#This Row],[ProjectName]]),(ProjectInfoTable[ProjectName]=OutputTable[[#This Row],[ProjectName]])*ProjectInfoTable[ConfidenceInterval]))</f>
        <v>0.95</v>
      </c>
      <c r="N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08" s="5" cm="1">
        <f t="array" ref="O208">MIN(IF((OutputTable[GroupByKey]=OutputTable[[#This Row],[GroupByKey]]),(OutputTable[GroupByKey]=OutputTable[[#This Row],[GroupByKey]])*OutputTable[RecordedValue]))</f>
        <v>1148.68844056226</v>
      </c>
      <c r="P208" s="5" cm="1">
        <f t="array" ref="P208">MAX(IF((OutputTable[GroupByKey]=OutputTable[[#This Row],[GroupByKey]]),(OutputTable[GroupByKey]=OutputTable[[#This Row],[GroupByKey]])*OutputTable[RecordedValue]))</f>
        <v>1418.3176101245699</v>
      </c>
    </row>
    <row r="209" spans="1:16" x14ac:dyDescent="0.25">
      <c r="A209" t="s">
        <v>68</v>
      </c>
      <c r="B209" t="s">
        <v>70</v>
      </c>
      <c r="C209">
        <v>4</v>
      </c>
      <c r="D209" t="s">
        <v>173</v>
      </c>
      <c r="E209" t="s">
        <v>135</v>
      </c>
      <c r="F209" t="s">
        <v>105</v>
      </c>
      <c r="G209">
        <v>18.638181836364399</v>
      </c>
      <c r="H209">
        <v>0</v>
      </c>
      <c r="I209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09" s="5" cm="1">
        <f t="array" ref="J209">MAX(IF((ProjectInfoTable[ProjectName]=OutputTable[[#This Row],[ProjectName]]),(ProjectInfoTable[ProjectName]=OutputTable[[#This Row],[ProjectName]])*ProjectInfoTable[NumberOfReplications]))</f>
        <v>50</v>
      </c>
      <c r="K209" s="5" cm="1">
        <f t="array" ref="K209">IFERROR(AVERAGE(IF((OutputTable[GroupByKey]=OutputTable[[#This Row],[GroupByKey]]),(OutputTable[GroupByKey]=OutputTable[[#This Row],[GroupByKey]])*OutputTable[RecordedValue])),0)</f>
        <v>18.619171871730064</v>
      </c>
      <c r="L209" s="5" cm="1">
        <f t="array" ref="L209">IFERROR(_xlfn.STDEV.S(IF((OutputTable[GroupByKey]=OutputTable[[#This Row],[GroupByKey]]),(OutputTable[GroupByKey]=OutputTable[[#This Row],[GroupByKey]])*OutputTable[RecordedValue])),0)</f>
        <v>0.36788680083566072</v>
      </c>
      <c r="M209" s="5" cm="1">
        <f t="array" ref="M209">MAX(IF((ProjectInfoTable[ProjectName]=OutputTable[[#This Row],[ProjectName]]),(ProjectInfoTable[ProjectName]=OutputTable[[#This Row],[ProjectName]])*ProjectInfoTable[ConfidenceInterval]))</f>
        <v>0.95</v>
      </c>
      <c r="N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09" s="5" cm="1">
        <f t="array" ref="O209">MIN(IF((OutputTable[GroupByKey]=OutputTable[[#This Row],[GroupByKey]]),(OutputTable[GroupByKey]=OutputTable[[#This Row],[GroupByKey]])*OutputTable[RecordedValue]))</f>
        <v>17.957643423204701</v>
      </c>
      <c r="P209" s="5" cm="1">
        <f t="array" ref="P209">MAX(IF((OutputTable[GroupByKey]=OutputTable[[#This Row],[GroupByKey]]),(OutputTable[GroupByKey]=OutputTable[[#This Row],[GroupByKey]])*OutputTable[RecordedValue]))</f>
        <v>19.414518405641399</v>
      </c>
    </row>
    <row r="210" spans="1:16" x14ac:dyDescent="0.25">
      <c r="A210" t="s">
        <v>68</v>
      </c>
      <c r="B210" t="s">
        <v>70</v>
      </c>
      <c r="C210">
        <v>4</v>
      </c>
      <c r="D210" t="s">
        <v>174</v>
      </c>
      <c r="E210" t="s">
        <v>137</v>
      </c>
      <c r="F210" t="s">
        <v>105</v>
      </c>
      <c r="G210">
        <v>5.2582899797041698</v>
      </c>
      <c r="H210">
        <v>0</v>
      </c>
      <c r="I210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10" s="5" cm="1">
        <f t="array" ref="J210">MAX(IF((ProjectInfoTable[ProjectName]=OutputTable[[#This Row],[ProjectName]]),(ProjectInfoTable[ProjectName]=OutputTable[[#This Row],[ProjectName]])*ProjectInfoTable[NumberOfReplications]))</f>
        <v>50</v>
      </c>
      <c r="K210" s="5" cm="1">
        <f t="array" ref="K210">IFERROR(AVERAGE(IF((OutputTable[GroupByKey]=OutputTable[[#This Row],[GroupByKey]]),(OutputTable[GroupByKey]=OutputTable[[#This Row],[GroupByKey]])*OutputTable[RecordedValue])),0)</f>
        <v>5.3248187541752463</v>
      </c>
      <c r="L210" s="5" cm="1">
        <f t="array" ref="L210">IFERROR(_xlfn.STDEV.S(IF((OutputTable[GroupByKey]=OutputTable[[#This Row],[GroupByKey]]),(OutputTable[GroupByKey]=OutputTable[[#This Row],[GroupByKey]])*OutputTable[RecordedValue])),0)</f>
        <v>0.37220753962085379</v>
      </c>
      <c r="M210" s="5" cm="1">
        <f t="array" ref="M210">MAX(IF((ProjectInfoTable[ProjectName]=OutputTable[[#This Row],[ProjectName]]),(ProjectInfoTable[ProjectName]=OutputTable[[#This Row],[ProjectName]])*ProjectInfoTable[ConfidenceInterval]))</f>
        <v>0.95</v>
      </c>
      <c r="N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10" s="5" cm="1">
        <f t="array" ref="O210">MIN(IF((OutputTable[GroupByKey]=OutputTable[[#This Row],[GroupByKey]]),(OutputTable[GroupByKey]=OutputTable[[#This Row],[GroupByKey]])*OutputTable[RecordedValue]))</f>
        <v>4.5773931059875599</v>
      </c>
      <c r="P210" s="5" cm="1">
        <f t="array" ref="P210">MAX(IF((OutputTable[GroupByKey]=OutputTable[[#This Row],[GroupByKey]]),(OutputTable[GroupByKey]=OutputTable[[#This Row],[GroupByKey]])*OutputTable[RecordedValue]))</f>
        <v>5.9816259595291603</v>
      </c>
    </row>
    <row r="211" spans="1:16" x14ac:dyDescent="0.25">
      <c r="A211" t="s">
        <v>68</v>
      </c>
      <c r="B211" t="s">
        <v>70</v>
      </c>
      <c r="C211">
        <v>4</v>
      </c>
      <c r="D211" t="s">
        <v>175</v>
      </c>
      <c r="E211" t="s">
        <v>154</v>
      </c>
      <c r="F211" t="s">
        <v>105</v>
      </c>
      <c r="G211">
        <v>307</v>
      </c>
      <c r="H211">
        <v>0</v>
      </c>
      <c r="I211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11" s="5" cm="1">
        <f t="array" ref="J211">MAX(IF((ProjectInfoTable[ProjectName]=OutputTable[[#This Row],[ProjectName]]),(ProjectInfoTable[ProjectName]=OutputTable[[#This Row],[ProjectName]])*ProjectInfoTable[NumberOfReplications]))</f>
        <v>50</v>
      </c>
      <c r="K211" s="5" cm="1">
        <f t="array" ref="K211">IFERROR(AVERAGE(IF((OutputTable[GroupByKey]=OutputTable[[#This Row],[GroupByKey]]),(OutputTable[GroupByKey]=OutputTable[[#This Row],[GroupByKey]])*OutputTable[RecordedValue])),0)</f>
        <v>307.5</v>
      </c>
      <c r="L211" s="5" cm="1">
        <f t="array" ref="L211">IFERROR(_xlfn.STDEV.S(IF((OutputTable[GroupByKey]=OutputTable[[#This Row],[GroupByKey]]),(OutputTable[GroupByKey]=OutputTable[[#This Row],[GroupByKey]])*OutputTable[RecordedValue])),0)</f>
        <v>3.1831828507367419</v>
      </c>
      <c r="M211" s="5" cm="1">
        <f t="array" ref="M211">MAX(IF((ProjectInfoTable[ProjectName]=OutputTable[[#This Row],[ProjectName]]),(ProjectInfoTable[ProjectName]=OutputTable[[#This Row],[ProjectName]])*ProjectInfoTable[ConfidenceInterval]))</f>
        <v>0.95</v>
      </c>
      <c r="N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11" s="5" cm="1">
        <f t="array" ref="O211">MIN(IF((OutputTable[GroupByKey]=OutputTable[[#This Row],[GroupByKey]]),(OutputTable[GroupByKey]=OutputTable[[#This Row],[GroupByKey]])*OutputTable[RecordedValue]))</f>
        <v>300</v>
      </c>
      <c r="P211" s="5" cm="1">
        <f t="array" ref="P211">MAX(IF((OutputTable[GroupByKey]=OutputTable[[#This Row],[GroupByKey]]),(OutputTable[GroupByKey]=OutputTable[[#This Row],[GroupByKey]])*OutputTable[RecordedValue]))</f>
        <v>315</v>
      </c>
    </row>
    <row r="212" spans="1:16" x14ac:dyDescent="0.25">
      <c r="A212" t="s">
        <v>68</v>
      </c>
      <c r="B212" t="s">
        <v>70</v>
      </c>
      <c r="C212">
        <v>4</v>
      </c>
      <c r="D212" t="s">
        <v>176</v>
      </c>
      <c r="E212" t="s">
        <v>156</v>
      </c>
      <c r="F212" t="s">
        <v>105</v>
      </c>
      <c r="G212">
        <v>0.780904584178993</v>
      </c>
      <c r="H212">
        <v>0</v>
      </c>
      <c r="I212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12" s="5" cm="1">
        <f t="array" ref="J212">MAX(IF((ProjectInfoTable[ProjectName]=OutputTable[[#This Row],[ProjectName]]),(ProjectInfoTable[ProjectName]=OutputTable[[#This Row],[ProjectName]])*ProjectInfoTable[NumberOfReplications]))</f>
        <v>50</v>
      </c>
      <c r="K212" s="5" cm="1">
        <f t="array" ref="K212">IFERROR(AVERAGE(IF((OutputTable[GroupByKey]=OutputTable[[#This Row],[GroupByKey]]),(OutputTable[GroupByKey]=OutputTable[[#This Row],[GroupByKey]])*OutputTable[RecordedValue])),0)</f>
        <v>0.77813255190936492</v>
      </c>
      <c r="L212" s="5" cm="1">
        <f t="array" ref="L212">IFERROR(_xlfn.STDEV.S(IF((OutputTable[GroupByKey]=OutputTable[[#This Row],[GroupByKey]]),(OutputTable[GroupByKey]=OutputTable[[#This Row],[GroupByKey]])*OutputTable[RecordedValue])),0)</f>
        <v>1.5508647484202203E-2</v>
      </c>
      <c r="M212" s="5" cm="1">
        <f t="array" ref="M212">MAX(IF((ProjectInfoTable[ProjectName]=OutputTable[[#This Row],[ProjectName]]),(ProjectInfoTable[ProjectName]=OutputTable[[#This Row],[ProjectName]])*ProjectInfoTable[ConfidenceInterval]))</f>
        <v>0.95</v>
      </c>
      <c r="N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12" s="5" cm="1">
        <f t="array" ref="O212">MIN(IF((OutputTable[GroupByKey]=OutputTable[[#This Row],[GroupByKey]]),(OutputTable[GroupByKey]=OutputTable[[#This Row],[GroupByKey]])*OutputTable[RecordedValue]))</f>
        <v>0.75076558501961799</v>
      </c>
      <c r="P212" s="5" cm="1">
        <f t="array" ref="P212">MAX(IF((OutputTable[GroupByKey]=OutputTable[[#This Row],[GroupByKey]]),(OutputTable[GroupByKey]=OutputTable[[#This Row],[GroupByKey]])*OutputTable[RecordedValue]))</f>
        <v>0.80927528725051701</v>
      </c>
    </row>
    <row r="213" spans="1:16" x14ac:dyDescent="0.25">
      <c r="A213" t="s">
        <v>68</v>
      </c>
      <c r="B213" t="s">
        <v>70</v>
      </c>
      <c r="C213">
        <v>4</v>
      </c>
      <c r="D213" t="s">
        <v>177</v>
      </c>
      <c r="E213" t="s">
        <v>140</v>
      </c>
      <c r="F213" t="s">
        <v>105</v>
      </c>
      <c r="G213">
        <v>0</v>
      </c>
      <c r="H213">
        <v>0</v>
      </c>
      <c r="I213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13" s="5" cm="1">
        <f t="array" ref="J213">MAX(IF((ProjectInfoTable[ProjectName]=OutputTable[[#This Row],[ProjectName]]),(ProjectInfoTable[ProjectName]=OutputTable[[#This Row],[ProjectName]])*ProjectInfoTable[NumberOfReplications]))</f>
        <v>50</v>
      </c>
      <c r="K213" s="5" cm="1">
        <f t="array" ref="K213">IFERROR(AVERAGE(IF((OutputTable[GroupByKey]=OutputTable[[#This Row],[GroupByKey]]),(OutputTable[GroupByKey]=OutputTable[[#This Row],[GroupByKey]])*OutputTable[RecordedValue])),0)</f>
        <v>0</v>
      </c>
      <c r="L213" s="5" cm="1">
        <f t="array" ref="L213">IFERROR(_xlfn.STDEV.S(IF((OutputTable[GroupByKey]=OutputTable[[#This Row],[GroupByKey]]),(OutputTable[GroupByKey]=OutputTable[[#This Row],[GroupByKey]])*OutputTable[RecordedValue])),0)</f>
        <v>0</v>
      </c>
      <c r="M213" s="5" cm="1">
        <f t="array" ref="M213">MAX(IF((ProjectInfoTable[ProjectName]=OutputTable[[#This Row],[ProjectName]]),(ProjectInfoTable[ProjectName]=OutputTable[[#This Row],[ProjectName]])*ProjectInfoTable[ConfidenceInterval]))</f>
        <v>0.95</v>
      </c>
      <c r="N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" s="5" cm="1">
        <f t="array" ref="O213">MIN(IF((OutputTable[GroupByKey]=OutputTable[[#This Row],[GroupByKey]]),(OutputTable[GroupByKey]=OutputTable[[#This Row],[GroupByKey]])*OutputTable[RecordedValue]))</f>
        <v>0</v>
      </c>
      <c r="P213" s="5" cm="1">
        <f t="array" ref="P213">MAX(IF((OutputTable[GroupByKey]=OutputTable[[#This Row],[GroupByKey]]),(OutputTable[GroupByKey]=OutputTable[[#This Row],[GroupByKey]])*OutputTable[RecordedValue]))</f>
        <v>0</v>
      </c>
    </row>
    <row r="214" spans="1:16" x14ac:dyDescent="0.25">
      <c r="A214" t="s">
        <v>68</v>
      </c>
      <c r="B214" t="s">
        <v>70</v>
      </c>
      <c r="C214">
        <v>5</v>
      </c>
      <c r="D214" t="s">
        <v>110</v>
      </c>
      <c r="E214" t="s">
        <v>111</v>
      </c>
      <c r="F214" t="s">
        <v>73</v>
      </c>
      <c r="G214">
        <v>1.8625955152504801</v>
      </c>
      <c r="H214">
        <v>0</v>
      </c>
      <c r="I214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14" s="5" cm="1">
        <f t="array" ref="J214">MAX(IF((ProjectInfoTable[ProjectName]=OutputTable[[#This Row],[ProjectName]]),(ProjectInfoTable[ProjectName]=OutputTable[[#This Row],[ProjectName]])*ProjectInfoTable[NumberOfReplications]))</f>
        <v>50</v>
      </c>
      <c r="K214" s="5" cm="1">
        <f t="array" ref="K214">IFERROR(AVERAGE(IF((OutputTable[GroupByKey]=OutputTable[[#This Row],[GroupByKey]]),(OutputTable[GroupByKey]=OutputTable[[#This Row],[GroupByKey]])*OutputTable[RecordedValue])),0)</f>
        <v>1.9749714551650996</v>
      </c>
      <c r="L214" s="5" cm="1">
        <f t="array" ref="L214">IFERROR(_xlfn.STDEV.S(IF((OutputTable[GroupByKey]=OutputTable[[#This Row],[GroupByKey]]),(OutputTable[GroupByKey]=OutputTable[[#This Row],[GroupByKey]])*OutputTable[RecordedValue])),0)</f>
        <v>0.45746437878232693</v>
      </c>
      <c r="M214" s="5" cm="1">
        <f t="array" ref="M214">MAX(IF((ProjectInfoTable[ProjectName]=OutputTable[[#This Row],[ProjectName]]),(ProjectInfoTable[ProjectName]=OutputTable[[#This Row],[ProjectName]])*ProjectInfoTable[ConfidenceInterval]))</f>
        <v>0.95</v>
      </c>
      <c r="N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14" s="5" cm="1">
        <f t="array" ref="O214">MIN(IF((OutputTable[GroupByKey]=OutputTable[[#This Row],[GroupByKey]]),(OutputTable[GroupByKey]=OutputTable[[#This Row],[GroupByKey]])*OutputTable[RecordedValue]))</f>
        <v>1.0281254127300199</v>
      </c>
      <c r="P214" s="5" cm="1">
        <f t="array" ref="P214">MAX(IF((OutputTable[GroupByKey]=OutputTable[[#This Row],[GroupByKey]]),(OutputTable[GroupByKey]=OutputTable[[#This Row],[GroupByKey]])*OutputTable[RecordedValue]))</f>
        <v>3.1673122909872098</v>
      </c>
    </row>
    <row r="215" spans="1:16" x14ac:dyDescent="0.25">
      <c r="A215" t="s">
        <v>68</v>
      </c>
      <c r="B215" t="s">
        <v>70</v>
      </c>
      <c r="C215">
        <v>5</v>
      </c>
      <c r="D215" t="s">
        <v>112</v>
      </c>
      <c r="E215" t="s">
        <v>113</v>
      </c>
      <c r="F215" t="s">
        <v>73</v>
      </c>
      <c r="G215">
        <v>111.75573091502901</v>
      </c>
      <c r="H215">
        <v>0</v>
      </c>
      <c r="I215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15" s="5" cm="1">
        <f t="array" ref="J215">MAX(IF((ProjectInfoTable[ProjectName]=OutputTable[[#This Row],[ProjectName]]),(ProjectInfoTable[ProjectName]=OutputTable[[#This Row],[ProjectName]])*ProjectInfoTable[NumberOfReplications]))</f>
        <v>50</v>
      </c>
      <c r="K215" s="5" cm="1">
        <f t="array" ref="K215">IFERROR(AVERAGE(IF((OutputTable[GroupByKey]=OutputTable[[#This Row],[GroupByKey]]),(OutputTable[GroupByKey]=OutputTable[[#This Row],[GroupByKey]])*OutputTable[RecordedValue])),0)</f>
        <v>118.49828730990606</v>
      </c>
      <c r="L215" s="5" cm="1">
        <f t="array" ref="L215">IFERROR(_xlfn.STDEV.S(IF((OutputTable[GroupByKey]=OutputTable[[#This Row],[GroupByKey]]),(OutputTable[GroupByKey]=OutputTable[[#This Row],[GroupByKey]])*OutputTable[RecordedValue])),0)</f>
        <v>27.447862726939679</v>
      </c>
      <c r="M215" s="5" cm="1">
        <f t="array" ref="M215">MAX(IF((ProjectInfoTable[ProjectName]=OutputTable[[#This Row],[ProjectName]]),(ProjectInfoTable[ProjectName]=OutputTable[[#This Row],[ProjectName]])*ProjectInfoTable[ConfidenceInterval]))</f>
        <v>0.95</v>
      </c>
      <c r="N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15" s="5" cm="1">
        <f t="array" ref="O215">MIN(IF((OutputTable[GroupByKey]=OutputTable[[#This Row],[GroupByKey]]),(OutputTable[GroupByKey]=OutputTable[[#This Row],[GroupByKey]])*OutputTable[RecordedValue]))</f>
        <v>61.6875247638012</v>
      </c>
      <c r="P215" s="5" cm="1">
        <f t="array" ref="P215">MAX(IF((OutputTable[GroupByKey]=OutputTable[[#This Row],[GroupByKey]]),(OutputTable[GroupByKey]=OutputTable[[#This Row],[GroupByKey]])*OutputTable[RecordedValue]))</f>
        <v>190.038737459233</v>
      </c>
    </row>
    <row r="216" spans="1:16" x14ac:dyDescent="0.25">
      <c r="A216" t="s">
        <v>68</v>
      </c>
      <c r="B216" t="s">
        <v>70</v>
      </c>
      <c r="C216">
        <v>5</v>
      </c>
      <c r="D216" t="s">
        <v>114</v>
      </c>
      <c r="E216" t="s">
        <v>115</v>
      </c>
      <c r="F216" t="s">
        <v>73</v>
      </c>
      <c r="G216">
        <v>0</v>
      </c>
      <c r="H216">
        <v>0</v>
      </c>
      <c r="I216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16" s="5" cm="1">
        <f t="array" ref="J216">MAX(IF((ProjectInfoTable[ProjectName]=OutputTable[[#This Row],[ProjectName]]),(ProjectInfoTable[ProjectName]=OutputTable[[#This Row],[ProjectName]])*ProjectInfoTable[NumberOfReplications]))</f>
        <v>50</v>
      </c>
      <c r="K216" s="5" cm="1">
        <f t="array" ref="K216">IFERROR(AVERAGE(IF((OutputTable[GroupByKey]=OutputTable[[#This Row],[GroupByKey]]),(OutputTable[GroupByKey]=OutputTable[[#This Row],[GroupByKey]])*OutputTable[RecordedValue])),0)</f>
        <v>0</v>
      </c>
      <c r="L216" s="5" cm="1">
        <f t="array" ref="L216">IFERROR(_xlfn.STDEV.S(IF((OutputTable[GroupByKey]=OutputTable[[#This Row],[GroupByKey]]),(OutputTable[GroupByKey]=OutputTable[[#This Row],[GroupByKey]])*OutputTable[RecordedValue])),0)</f>
        <v>0</v>
      </c>
      <c r="M216" s="5" cm="1">
        <f t="array" ref="M216">MAX(IF((ProjectInfoTable[ProjectName]=OutputTable[[#This Row],[ProjectName]]),(ProjectInfoTable[ProjectName]=OutputTable[[#This Row],[ProjectName]])*ProjectInfoTable[ConfidenceInterval]))</f>
        <v>0.95</v>
      </c>
      <c r="N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6" s="5" cm="1">
        <f t="array" ref="O216">MIN(IF((OutputTable[GroupByKey]=OutputTable[[#This Row],[GroupByKey]]),(OutputTable[GroupByKey]=OutputTable[[#This Row],[GroupByKey]])*OutputTable[RecordedValue]))</f>
        <v>0</v>
      </c>
      <c r="P216" s="5" cm="1">
        <f t="array" ref="P216">MAX(IF((OutputTable[GroupByKey]=OutputTable[[#This Row],[GroupByKey]]),(OutputTable[GroupByKey]=OutputTable[[#This Row],[GroupByKey]])*OutputTable[RecordedValue]))</f>
        <v>0</v>
      </c>
    </row>
    <row r="217" spans="1:16" x14ac:dyDescent="0.25">
      <c r="A217" t="s">
        <v>68</v>
      </c>
      <c r="B217" t="s">
        <v>70</v>
      </c>
      <c r="C217">
        <v>5</v>
      </c>
      <c r="D217" t="s">
        <v>116</v>
      </c>
      <c r="E217" t="s">
        <v>117</v>
      </c>
      <c r="F217" t="s">
        <v>73</v>
      </c>
      <c r="G217">
        <v>4.0797127381328604</v>
      </c>
      <c r="H217">
        <v>0</v>
      </c>
      <c r="I217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17" s="5" cm="1">
        <f t="array" ref="J217">MAX(IF((ProjectInfoTable[ProjectName]=OutputTable[[#This Row],[ProjectName]]),(ProjectInfoTable[ProjectName]=OutputTable[[#This Row],[ProjectName]])*ProjectInfoTable[NumberOfReplications]))</f>
        <v>50</v>
      </c>
      <c r="K217" s="5" cm="1">
        <f t="array" ref="K217">IFERROR(AVERAGE(IF((OutputTable[GroupByKey]=OutputTable[[#This Row],[GroupByKey]]),(OutputTable[GroupByKey]=OutputTable[[#This Row],[GroupByKey]])*OutputTable[RecordedValue])),0)</f>
        <v>5.4408066100724897</v>
      </c>
      <c r="L217" s="5" cm="1">
        <f t="array" ref="L217">IFERROR(_xlfn.STDEV.S(IF((OutputTable[GroupByKey]=OutputTable[[#This Row],[GroupByKey]]),(OutputTable[GroupByKey]=OutputTable[[#This Row],[GroupByKey]])*OutputTable[RecordedValue])),0)</f>
        <v>3.1898976373285977</v>
      </c>
      <c r="M217" s="5" cm="1">
        <f t="array" ref="M217">MAX(IF((ProjectInfoTable[ProjectName]=OutputTable[[#This Row],[ProjectName]]),(ProjectInfoTable[ProjectName]=OutputTable[[#This Row],[ProjectName]])*ProjectInfoTable[ConfidenceInterval]))</f>
        <v>0.95</v>
      </c>
      <c r="N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17" s="5" cm="1">
        <f t="array" ref="O217">MIN(IF((OutputTable[GroupByKey]=OutputTable[[#This Row],[GroupByKey]]),(OutputTable[GroupByKey]=OutputTable[[#This Row],[GroupByKey]])*OutputTable[RecordedValue]))</f>
        <v>0.10442984261027299</v>
      </c>
      <c r="P217" s="5" cm="1">
        <f t="array" ref="P217">MAX(IF((OutputTable[GroupByKey]=OutputTable[[#This Row],[GroupByKey]]),(OutputTable[GroupByKey]=OutputTable[[#This Row],[GroupByKey]])*OutputTable[RecordedValue]))</f>
        <v>13.981021636077701</v>
      </c>
    </row>
    <row r="218" spans="1:16" x14ac:dyDescent="0.25">
      <c r="A218" t="s">
        <v>68</v>
      </c>
      <c r="B218" t="s">
        <v>70</v>
      </c>
      <c r="C218">
        <v>5</v>
      </c>
      <c r="D218" t="s">
        <v>118</v>
      </c>
      <c r="E218" t="s">
        <v>119</v>
      </c>
      <c r="F218" t="s">
        <v>73</v>
      </c>
      <c r="G218">
        <v>19</v>
      </c>
      <c r="H218">
        <v>0</v>
      </c>
      <c r="I218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18" s="5" cm="1">
        <f t="array" ref="J218">MAX(IF((ProjectInfoTable[ProjectName]=OutputTable[[#This Row],[ProjectName]]),(ProjectInfoTable[ProjectName]=OutputTable[[#This Row],[ProjectName]])*ProjectInfoTable[NumberOfReplications]))</f>
        <v>50</v>
      </c>
      <c r="K218" s="5" cm="1">
        <f t="array" ref="K218">IFERROR(AVERAGE(IF((OutputTable[GroupByKey]=OutputTable[[#This Row],[GroupByKey]]),(OutputTable[GroupByKey]=OutputTable[[#This Row],[GroupByKey]])*OutputTable[RecordedValue])),0)</f>
        <v>20.28</v>
      </c>
      <c r="L218" s="5" cm="1">
        <f t="array" ref="L218">IFERROR(_xlfn.STDEV.S(IF((OutputTable[GroupByKey]=OutputTable[[#This Row],[GroupByKey]]),(OutputTable[GroupByKey]=OutputTable[[#This Row],[GroupByKey]])*OutputTable[RecordedValue])),0)</f>
        <v>4.3191079955878688</v>
      </c>
      <c r="M218" s="5" cm="1">
        <f t="array" ref="M218">MAX(IF((ProjectInfoTable[ProjectName]=OutputTable[[#This Row],[ProjectName]]),(ProjectInfoTable[ProjectName]=OutputTable[[#This Row],[ProjectName]])*ProjectInfoTable[ConfidenceInterval]))</f>
        <v>0.95</v>
      </c>
      <c r="N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18" s="5" cm="1">
        <f t="array" ref="O218">MIN(IF((OutputTable[GroupByKey]=OutputTable[[#This Row],[GroupByKey]]),(OutputTable[GroupByKey]=OutputTable[[#This Row],[GroupByKey]])*OutputTable[RecordedValue]))</f>
        <v>11</v>
      </c>
      <c r="P218" s="5" cm="1">
        <f t="array" ref="P218">MAX(IF((OutputTable[GroupByKey]=OutputTable[[#This Row],[GroupByKey]]),(OutputTable[GroupByKey]=OutputTable[[#This Row],[GroupByKey]])*OutputTable[RecordedValue]))</f>
        <v>31</v>
      </c>
    </row>
    <row r="219" spans="1:16" x14ac:dyDescent="0.25">
      <c r="A219" t="s">
        <v>68</v>
      </c>
      <c r="B219" t="s">
        <v>70</v>
      </c>
      <c r="C219">
        <v>5</v>
      </c>
      <c r="D219" t="s">
        <v>120</v>
      </c>
      <c r="E219" t="s">
        <v>121</v>
      </c>
      <c r="F219" t="s">
        <v>73</v>
      </c>
      <c r="G219">
        <v>19</v>
      </c>
      <c r="H219">
        <v>0</v>
      </c>
      <c r="I219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19" s="5" cm="1">
        <f t="array" ref="J219">MAX(IF((ProjectInfoTable[ProjectName]=OutputTable[[#This Row],[ProjectName]]),(ProjectInfoTable[ProjectName]=OutputTable[[#This Row],[ProjectName]])*ProjectInfoTable[NumberOfReplications]))</f>
        <v>50</v>
      </c>
      <c r="K219" s="5" cm="1">
        <f t="array" ref="K219">IFERROR(AVERAGE(IF((OutputTable[GroupByKey]=OutputTable[[#This Row],[GroupByKey]]),(OutputTable[GroupByKey]=OutputTable[[#This Row],[GroupByKey]])*OutputTable[RecordedValue])),0)</f>
        <v>20.14</v>
      </c>
      <c r="L219" s="5" cm="1">
        <f t="array" ref="L219">IFERROR(_xlfn.STDEV.S(IF((OutputTable[GroupByKey]=OutputTable[[#This Row],[GroupByKey]]),(OutputTable[GroupByKey]=OutputTable[[#This Row],[GroupByKey]])*OutputTable[RecordedValue])),0)</f>
        <v>4.309505393278199</v>
      </c>
      <c r="M219" s="5" cm="1">
        <f t="array" ref="M219">MAX(IF((ProjectInfoTable[ProjectName]=OutputTable[[#This Row],[ProjectName]]),(ProjectInfoTable[ProjectName]=OutputTable[[#This Row],[ProjectName]])*ProjectInfoTable[ConfidenceInterval]))</f>
        <v>0.95</v>
      </c>
      <c r="N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19" s="5" cm="1">
        <f t="array" ref="O219">MIN(IF((OutputTable[GroupByKey]=OutputTable[[#This Row],[GroupByKey]]),(OutputTable[GroupByKey]=OutputTable[[#This Row],[GroupByKey]])*OutputTable[RecordedValue]))</f>
        <v>10</v>
      </c>
      <c r="P219" s="5" cm="1">
        <f t="array" ref="P219">MAX(IF((OutputTable[GroupByKey]=OutputTable[[#This Row],[GroupByKey]]),(OutputTable[GroupByKey]=OutputTable[[#This Row],[GroupByKey]])*OutputTable[RecordedValue]))</f>
        <v>31</v>
      </c>
    </row>
    <row r="220" spans="1:16" x14ac:dyDescent="0.25">
      <c r="A220" t="s">
        <v>68</v>
      </c>
      <c r="B220" t="s">
        <v>70</v>
      </c>
      <c r="C220">
        <v>5</v>
      </c>
      <c r="D220" t="s">
        <v>122</v>
      </c>
      <c r="E220" t="s">
        <v>123</v>
      </c>
      <c r="F220" t="s">
        <v>73</v>
      </c>
      <c r="G220">
        <v>1.8625955152504801</v>
      </c>
      <c r="H220">
        <v>0</v>
      </c>
      <c r="I220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20" s="5" cm="1">
        <f t="array" ref="J220">MAX(IF((ProjectInfoTable[ProjectName]=OutputTable[[#This Row],[ProjectName]]),(ProjectInfoTable[ProjectName]=OutputTable[[#This Row],[ProjectName]])*ProjectInfoTable[NumberOfReplications]))</f>
        <v>50</v>
      </c>
      <c r="K220" s="5" cm="1">
        <f t="array" ref="K220">IFERROR(AVERAGE(IF((OutputTable[GroupByKey]=OutputTable[[#This Row],[GroupByKey]]),(OutputTable[GroupByKey]=OutputTable[[#This Row],[GroupByKey]])*OutputTable[RecordedValue])),0)</f>
        <v>1.9749714551650996</v>
      </c>
      <c r="L220" s="5" cm="1">
        <f t="array" ref="L220">IFERROR(_xlfn.STDEV.S(IF((OutputTable[GroupByKey]=OutputTable[[#This Row],[GroupByKey]]),(OutputTable[GroupByKey]=OutputTable[[#This Row],[GroupByKey]])*OutputTable[RecordedValue])),0)</f>
        <v>0.45746437878232693</v>
      </c>
      <c r="M220" s="5" cm="1">
        <f t="array" ref="M220">MAX(IF((ProjectInfoTable[ProjectName]=OutputTable[[#This Row],[ProjectName]]),(ProjectInfoTable[ProjectName]=OutputTable[[#This Row],[ProjectName]])*ProjectInfoTable[ConfidenceInterval]))</f>
        <v>0.95</v>
      </c>
      <c r="N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20" s="5" cm="1">
        <f t="array" ref="O220">MIN(IF((OutputTable[GroupByKey]=OutputTable[[#This Row],[GroupByKey]]),(OutputTable[GroupByKey]=OutputTable[[#This Row],[GroupByKey]])*OutputTable[RecordedValue]))</f>
        <v>1.0281254127300199</v>
      </c>
      <c r="P220" s="5" cm="1">
        <f t="array" ref="P220">MAX(IF((OutputTable[GroupByKey]=OutputTable[[#This Row],[GroupByKey]]),(OutputTable[GroupByKey]=OutputTable[[#This Row],[GroupByKey]])*OutputTable[RecordedValue]))</f>
        <v>3.1673122909872098</v>
      </c>
    </row>
    <row r="221" spans="1:16" x14ac:dyDescent="0.25">
      <c r="A221" t="s">
        <v>68</v>
      </c>
      <c r="B221" t="s">
        <v>70</v>
      </c>
      <c r="C221">
        <v>5</v>
      </c>
      <c r="D221" t="s">
        <v>124</v>
      </c>
      <c r="E221" t="s">
        <v>125</v>
      </c>
      <c r="F221" t="s">
        <v>73</v>
      </c>
      <c r="G221">
        <v>115.835443653162</v>
      </c>
      <c r="H221">
        <v>0</v>
      </c>
      <c r="I221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21" s="5" cm="1">
        <f t="array" ref="J221">MAX(IF((ProjectInfoTable[ProjectName]=OutputTable[[#This Row],[ProjectName]]),(ProjectInfoTable[ProjectName]=OutputTable[[#This Row],[ProjectName]])*ProjectInfoTable[NumberOfReplications]))</f>
        <v>50</v>
      </c>
      <c r="K221" s="5" cm="1">
        <f t="array" ref="K221">IFERROR(AVERAGE(IF((OutputTable[GroupByKey]=OutputTable[[#This Row],[GroupByKey]]),(OutputTable[GroupByKey]=OutputTable[[#This Row],[GroupByKey]])*OutputTable[RecordedValue])),0)</f>
        <v>123.93909391997848</v>
      </c>
      <c r="L221" s="5" cm="1">
        <f t="array" ref="L221">IFERROR(_xlfn.STDEV.S(IF((OutputTable[GroupByKey]=OutputTable[[#This Row],[GroupByKey]]),(OutputTable[GroupByKey]=OutputTable[[#This Row],[GroupByKey]])*OutputTable[RecordedValue])),0)</f>
        <v>29.164347943585724</v>
      </c>
      <c r="M221" s="5" cm="1">
        <f t="array" ref="M221">MAX(IF((ProjectInfoTable[ProjectName]=OutputTable[[#This Row],[ProjectName]]),(ProjectInfoTable[ProjectName]=OutputTable[[#This Row],[ProjectName]])*ProjectInfoTable[ConfidenceInterval]))</f>
        <v>0.95</v>
      </c>
      <c r="N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21" s="5" cm="1">
        <f t="array" ref="O221">MIN(IF((OutputTable[GroupByKey]=OutputTable[[#This Row],[GroupByKey]]),(OutputTable[GroupByKey]=OutputTable[[#This Row],[GroupByKey]])*OutputTable[RecordedValue]))</f>
        <v>61.791954606411501</v>
      </c>
      <c r="P221" s="5" cm="1">
        <f t="array" ref="P221">MAX(IF((OutputTable[GroupByKey]=OutputTable[[#This Row],[GroupByKey]]),(OutputTable[GroupByKey]=OutputTable[[#This Row],[GroupByKey]])*OutputTable[RecordedValue]))</f>
        <v>204.019759095311</v>
      </c>
    </row>
    <row r="222" spans="1:16" x14ac:dyDescent="0.25">
      <c r="A222" t="s">
        <v>68</v>
      </c>
      <c r="B222" t="s">
        <v>70</v>
      </c>
      <c r="C222">
        <v>5</v>
      </c>
      <c r="D222" t="s">
        <v>126</v>
      </c>
      <c r="E222" t="s">
        <v>86</v>
      </c>
      <c r="F222" t="s">
        <v>127</v>
      </c>
      <c r="G222">
        <v>0</v>
      </c>
      <c r="H222">
        <v>0</v>
      </c>
      <c r="I222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22" s="5" cm="1">
        <f t="array" ref="J222">MAX(IF((ProjectInfoTable[ProjectName]=OutputTable[[#This Row],[ProjectName]]),(ProjectInfoTable[ProjectName]=OutputTable[[#This Row],[ProjectName]])*ProjectInfoTable[NumberOfReplications]))</f>
        <v>50</v>
      </c>
      <c r="K222" s="5" cm="1">
        <f t="array" ref="K222">IFERROR(AVERAGE(IF((OutputTable[GroupByKey]=OutputTable[[#This Row],[GroupByKey]]),(OutputTable[GroupByKey]=OutputTable[[#This Row],[GroupByKey]])*OutputTable[RecordedValue])),0)</f>
        <v>0</v>
      </c>
      <c r="L222" s="5" cm="1">
        <f t="array" ref="L222">IFERROR(_xlfn.STDEV.S(IF((OutputTable[GroupByKey]=OutputTable[[#This Row],[GroupByKey]]),(OutputTable[GroupByKey]=OutputTable[[#This Row],[GroupByKey]])*OutputTable[RecordedValue])),0)</f>
        <v>0</v>
      </c>
      <c r="M222" s="5" cm="1">
        <f t="array" ref="M222">MAX(IF((ProjectInfoTable[ProjectName]=OutputTable[[#This Row],[ProjectName]]),(ProjectInfoTable[ProjectName]=OutputTable[[#This Row],[ProjectName]])*ProjectInfoTable[ConfidenceInterval]))</f>
        <v>0.95</v>
      </c>
      <c r="N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2" s="5" cm="1">
        <f t="array" ref="O222">MIN(IF((OutputTable[GroupByKey]=OutputTable[[#This Row],[GroupByKey]]),(OutputTable[GroupByKey]=OutputTable[[#This Row],[GroupByKey]])*OutputTable[RecordedValue]))</f>
        <v>0</v>
      </c>
      <c r="P222" s="5" cm="1">
        <f t="array" ref="P222">MAX(IF((OutputTable[GroupByKey]=OutputTable[[#This Row],[GroupByKey]]),(OutputTable[GroupByKey]=OutputTable[[#This Row],[GroupByKey]])*OutputTable[RecordedValue]))</f>
        <v>0</v>
      </c>
    </row>
    <row r="223" spans="1:16" x14ac:dyDescent="0.25">
      <c r="A223" t="s">
        <v>68</v>
      </c>
      <c r="B223" t="s">
        <v>70</v>
      </c>
      <c r="C223">
        <v>5</v>
      </c>
      <c r="D223" t="s">
        <v>128</v>
      </c>
      <c r="E223" t="s">
        <v>89</v>
      </c>
      <c r="F223" t="s">
        <v>127</v>
      </c>
      <c r="G223">
        <v>0</v>
      </c>
      <c r="H223">
        <v>0</v>
      </c>
      <c r="I223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23" s="5" cm="1">
        <f t="array" ref="J223">MAX(IF((ProjectInfoTable[ProjectName]=OutputTable[[#This Row],[ProjectName]]),(ProjectInfoTable[ProjectName]=OutputTable[[#This Row],[ProjectName]])*ProjectInfoTable[NumberOfReplications]))</f>
        <v>50</v>
      </c>
      <c r="K223" s="5" cm="1">
        <f t="array" ref="K223">IFERROR(AVERAGE(IF((OutputTable[GroupByKey]=OutputTable[[#This Row],[GroupByKey]]),(OutputTable[GroupByKey]=OutputTable[[#This Row],[GroupByKey]])*OutputTable[RecordedValue])),0)</f>
        <v>0</v>
      </c>
      <c r="L223" s="5" cm="1">
        <f t="array" ref="L223">IFERROR(_xlfn.STDEV.S(IF((OutputTable[GroupByKey]=OutputTable[[#This Row],[GroupByKey]]),(OutputTable[GroupByKey]=OutputTable[[#This Row],[GroupByKey]])*OutputTable[RecordedValue])),0)</f>
        <v>0</v>
      </c>
      <c r="M223" s="5" cm="1">
        <f t="array" ref="M223">MAX(IF((ProjectInfoTable[ProjectName]=OutputTable[[#This Row],[ProjectName]]),(ProjectInfoTable[ProjectName]=OutputTable[[#This Row],[ProjectName]])*ProjectInfoTable[ConfidenceInterval]))</f>
        <v>0.95</v>
      </c>
      <c r="N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" s="5" cm="1">
        <f t="array" ref="O223">MIN(IF((OutputTable[GroupByKey]=OutputTable[[#This Row],[GroupByKey]]),(OutputTable[GroupByKey]=OutputTable[[#This Row],[GroupByKey]])*OutputTable[RecordedValue]))</f>
        <v>0</v>
      </c>
      <c r="P223" s="5" cm="1">
        <f t="array" ref="P223">MAX(IF((OutputTable[GroupByKey]=OutputTable[[#This Row],[GroupByKey]]),(OutputTable[GroupByKey]=OutputTable[[#This Row],[GroupByKey]])*OutputTable[RecordedValue]))</f>
        <v>0</v>
      </c>
    </row>
    <row r="224" spans="1:16" x14ac:dyDescent="0.25">
      <c r="A224" t="s">
        <v>68</v>
      </c>
      <c r="B224" t="s">
        <v>70</v>
      </c>
      <c r="C224">
        <v>5</v>
      </c>
      <c r="D224" t="s">
        <v>129</v>
      </c>
      <c r="E224" t="s">
        <v>91</v>
      </c>
      <c r="F224" t="s">
        <v>127</v>
      </c>
      <c r="G224">
        <v>47.746258848612797</v>
      </c>
      <c r="H224">
        <v>0</v>
      </c>
      <c r="I224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24" s="5" cm="1">
        <f t="array" ref="J224">MAX(IF((ProjectInfoTable[ProjectName]=OutputTable[[#This Row],[ProjectName]]),(ProjectInfoTable[ProjectName]=OutputTable[[#This Row],[ProjectName]])*ProjectInfoTable[NumberOfReplications]))</f>
        <v>50</v>
      </c>
      <c r="K224" s="5" cm="1">
        <f t="array" ref="K224">IFERROR(AVERAGE(IF((OutputTable[GroupByKey]=OutputTable[[#This Row],[GroupByKey]]),(OutputTable[GroupByKey]=OutputTable[[#This Row],[GroupByKey]])*OutputTable[RecordedValue])),0)</f>
        <v>48.448961029865458</v>
      </c>
      <c r="L224" s="5" cm="1">
        <f t="array" ref="L224">IFERROR(_xlfn.STDEV.S(IF((OutputTable[GroupByKey]=OutputTable[[#This Row],[GroupByKey]]),(OutputTable[GroupByKey]=OutputTable[[#This Row],[GroupByKey]])*OutputTable[RecordedValue])),0)</f>
        <v>0.864449879249923</v>
      </c>
      <c r="M224" s="5" cm="1">
        <f t="array" ref="M224">MAX(IF((ProjectInfoTable[ProjectName]=OutputTable[[#This Row],[ProjectName]]),(ProjectInfoTable[ProjectName]=OutputTable[[#This Row],[ProjectName]])*ProjectInfoTable[ConfidenceInterval]))</f>
        <v>0.95</v>
      </c>
      <c r="N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24" s="5" cm="1">
        <f t="array" ref="O224">MIN(IF((OutputTable[GroupByKey]=OutputTable[[#This Row],[GroupByKey]]),(OutputTable[GroupByKey]=OutputTable[[#This Row],[GroupByKey]])*OutputTable[RecordedValue]))</f>
        <v>46.605834762066102</v>
      </c>
      <c r="P224" s="5" cm="1">
        <f t="array" ref="P224">MAX(IF((OutputTable[GroupByKey]=OutputTable[[#This Row],[GroupByKey]]),(OutputTable[GroupByKey]=OutputTable[[#This Row],[GroupByKey]])*OutputTable[RecordedValue]))</f>
        <v>50.321452117960597</v>
      </c>
    </row>
    <row r="225" spans="1:16" x14ac:dyDescent="0.25">
      <c r="A225" t="s">
        <v>68</v>
      </c>
      <c r="B225" t="s">
        <v>70</v>
      </c>
      <c r="C225">
        <v>5</v>
      </c>
      <c r="D225" t="s">
        <v>130</v>
      </c>
      <c r="E225" t="s">
        <v>131</v>
      </c>
      <c r="F225" t="s">
        <v>127</v>
      </c>
      <c r="G225">
        <v>0</v>
      </c>
      <c r="H225">
        <v>0</v>
      </c>
      <c r="I225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25" s="5" cm="1">
        <f t="array" ref="J225">MAX(IF((ProjectInfoTable[ProjectName]=OutputTable[[#This Row],[ProjectName]]),(ProjectInfoTable[ProjectName]=OutputTable[[#This Row],[ProjectName]])*ProjectInfoTable[NumberOfReplications]))</f>
        <v>50</v>
      </c>
      <c r="K225" s="5" cm="1">
        <f t="array" ref="K225">IFERROR(AVERAGE(IF((OutputTable[GroupByKey]=OutputTable[[#This Row],[GroupByKey]]),(OutputTable[GroupByKey]=OutputTable[[#This Row],[GroupByKey]])*OutputTable[RecordedValue])),0)</f>
        <v>0</v>
      </c>
      <c r="L225" s="5" cm="1">
        <f t="array" ref="L225">IFERROR(_xlfn.STDEV.S(IF((OutputTable[GroupByKey]=OutputTable[[#This Row],[GroupByKey]]),(OutputTable[GroupByKey]=OutputTable[[#This Row],[GroupByKey]])*OutputTable[RecordedValue])),0)</f>
        <v>0</v>
      </c>
      <c r="M225" s="5" cm="1">
        <f t="array" ref="M225">MAX(IF((ProjectInfoTable[ProjectName]=OutputTable[[#This Row],[ProjectName]]),(ProjectInfoTable[ProjectName]=OutputTable[[#This Row],[ProjectName]])*ProjectInfoTable[ConfidenceInterval]))</f>
        <v>0.95</v>
      </c>
      <c r="N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" s="5" cm="1">
        <f t="array" ref="O225">MIN(IF((OutputTable[GroupByKey]=OutputTable[[#This Row],[GroupByKey]]),(OutputTable[GroupByKey]=OutputTable[[#This Row],[GroupByKey]])*OutputTable[RecordedValue]))</f>
        <v>0</v>
      </c>
      <c r="P225" s="5" cm="1">
        <f t="array" ref="P225">MAX(IF((OutputTable[GroupByKey]=OutputTable[[#This Row],[GroupByKey]]),(OutputTable[GroupByKey]=OutputTable[[#This Row],[GroupByKey]])*OutputTable[RecordedValue]))</f>
        <v>0</v>
      </c>
    </row>
    <row r="226" spans="1:16" x14ac:dyDescent="0.25">
      <c r="A226" t="s">
        <v>68</v>
      </c>
      <c r="B226" t="s">
        <v>70</v>
      </c>
      <c r="C226">
        <v>5</v>
      </c>
      <c r="D226" t="s">
        <v>132</v>
      </c>
      <c r="E226" t="s">
        <v>95</v>
      </c>
      <c r="F226" t="s">
        <v>127</v>
      </c>
      <c r="G226">
        <v>47.746258848612797</v>
      </c>
      <c r="H226">
        <v>0</v>
      </c>
      <c r="I226" s="5" t="str">
        <f>OutputTable[[#This Row],[ProjectName]]&amp;OutputTable[[#This Row],[Name]]&amp;OutputTable[[#This Row],[Type]]&amp;OutputTable[[#This Row],[Source]]</f>
        <v>Airport Security AnalysisAll Entities.VACostVA CostSystem</v>
      </c>
      <c r="J226" s="5" cm="1">
        <f t="array" ref="J226">MAX(IF((ProjectInfoTable[ProjectName]=OutputTable[[#This Row],[ProjectName]]),(ProjectInfoTable[ProjectName]=OutputTable[[#This Row],[ProjectName]])*ProjectInfoTable[NumberOfReplications]))</f>
        <v>50</v>
      </c>
      <c r="K226" s="5" cm="1">
        <f t="array" ref="K226">IFERROR(AVERAGE(IF((OutputTable[GroupByKey]=OutputTable[[#This Row],[GroupByKey]]),(OutputTable[GroupByKey]=OutputTable[[#This Row],[GroupByKey]])*OutputTable[RecordedValue])),0)</f>
        <v>48.448961029865458</v>
      </c>
      <c r="L226" s="5" cm="1">
        <f t="array" ref="L226">IFERROR(_xlfn.STDEV.S(IF((OutputTable[GroupByKey]=OutputTable[[#This Row],[GroupByKey]]),(OutputTable[GroupByKey]=OutputTable[[#This Row],[GroupByKey]])*OutputTable[RecordedValue])),0)</f>
        <v>0.864449879249923</v>
      </c>
      <c r="M226" s="5" cm="1">
        <f t="array" ref="M226">MAX(IF((ProjectInfoTable[ProjectName]=OutputTable[[#This Row],[ProjectName]]),(ProjectInfoTable[ProjectName]=OutputTable[[#This Row],[ProjectName]])*ProjectInfoTable[ConfidenceInterval]))</f>
        <v>0.95</v>
      </c>
      <c r="N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26" s="5" cm="1">
        <f t="array" ref="O226">MIN(IF((OutputTable[GroupByKey]=OutputTable[[#This Row],[GroupByKey]]),(OutputTable[GroupByKey]=OutputTable[[#This Row],[GroupByKey]])*OutputTable[RecordedValue]))</f>
        <v>46.605834762066102</v>
      </c>
      <c r="P226" s="5" cm="1">
        <f t="array" ref="P226">MAX(IF((OutputTable[GroupByKey]=OutputTable[[#This Row],[GroupByKey]]),(OutputTable[GroupByKey]=OutputTable[[#This Row],[GroupByKey]])*OutputTable[RecordedValue]))</f>
        <v>50.321452117960597</v>
      </c>
    </row>
    <row r="227" spans="1:16" x14ac:dyDescent="0.25">
      <c r="A227" t="s">
        <v>68</v>
      </c>
      <c r="B227" t="s">
        <v>70</v>
      </c>
      <c r="C227">
        <v>5</v>
      </c>
      <c r="D227" t="s">
        <v>133</v>
      </c>
      <c r="E227" t="s">
        <v>97</v>
      </c>
      <c r="F227" t="s">
        <v>127</v>
      </c>
      <c r="G227">
        <v>0</v>
      </c>
      <c r="H227">
        <v>0</v>
      </c>
      <c r="I227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27" s="5" cm="1">
        <f t="array" ref="J227">MAX(IF((ProjectInfoTable[ProjectName]=OutputTable[[#This Row],[ProjectName]]),(ProjectInfoTable[ProjectName]=OutputTable[[#This Row],[ProjectName]])*ProjectInfoTable[NumberOfReplications]))</f>
        <v>50</v>
      </c>
      <c r="K227" s="5" cm="1">
        <f t="array" ref="K227">IFERROR(AVERAGE(IF((OutputTable[GroupByKey]=OutputTable[[#This Row],[GroupByKey]]),(OutputTable[GroupByKey]=OutputTable[[#This Row],[GroupByKey]])*OutputTable[RecordedValue])),0)</f>
        <v>0</v>
      </c>
      <c r="L227" s="5" cm="1">
        <f t="array" ref="L227">IFERROR(_xlfn.STDEV.S(IF((OutputTable[GroupByKey]=OutputTable[[#This Row],[GroupByKey]]),(OutputTable[GroupByKey]=OutputTable[[#This Row],[GroupByKey]])*OutputTable[RecordedValue])),0)</f>
        <v>0</v>
      </c>
      <c r="M227" s="5" cm="1">
        <f t="array" ref="M227">MAX(IF((ProjectInfoTable[ProjectName]=OutputTable[[#This Row],[ProjectName]]),(ProjectInfoTable[ProjectName]=OutputTable[[#This Row],[ProjectName]])*ProjectInfoTable[ConfidenceInterval]))</f>
        <v>0.95</v>
      </c>
      <c r="N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7" s="5" cm="1">
        <f t="array" ref="O227">MIN(IF((OutputTable[GroupByKey]=OutputTable[[#This Row],[GroupByKey]]),(OutputTable[GroupByKey]=OutputTable[[#This Row],[GroupByKey]])*OutputTable[RecordedValue]))</f>
        <v>0</v>
      </c>
      <c r="P227" s="5" cm="1">
        <f t="array" ref="P227">MAX(IF((OutputTable[GroupByKey]=OutputTable[[#This Row],[GroupByKey]]),(OutputTable[GroupByKey]=OutputTable[[#This Row],[GroupByKey]])*OutputTable[RecordedValue]))</f>
        <v>0</v>
      </c>
    </row>
    <row r="228" spans="1:16" x14ac:dyDescent="0.25">
      <c r="A228" t="s">
        <v>68</v>
      </c>
      <c r="B228" t="s">
        <v>70</v>
      </c>
      <c r="C228">
        <v>5</v>
      </c>
      <c r="D228" t="s">
        <v>134</v>
      </c>
      <c r="E228" t="s">
        <v>135</v>
      </c>
      <c r="F228" t="s">
        <v>127</v>
      </c>
      <c r="G228">
        <v>47.746258848612797</v>
      </c>
      <c r="H228">
        <v>0</v>
      </c>
      <c r="I228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28" s="5" cm="1">
        <f t="array" ref="J228">MAX(IF((ProjectInfoTable[ProjectName]=OutputTable[[#This Row],[ProjectName]]),(ProjectInfoTable[ProjectName]=OutputTable[[#This Row],[ProjectName]])*ProjectInfoTable[NumberOfReplications]))</f>
        <v>50</v>
      </c>
      <c r="K228" s="5" cm="1">
        <f t="array" ref="K228">IFERROR(AVERAGE(IF((OutputTable[GroupByKey]=OutputTable[[#This Row],[GroupByKey]]),(OutputTable[GroupByKey]=OutputTable[[#This Row],[GroupByKey]])*OutputTable[RecordedValue])),0)</f>
        <v>48.448961029865458</v>
      </c>
      <c r="L228" s="5" cm="1">
        <f t="array" ref="L228">IFERROR(_xlfn.STDEV.S(IF((OutputTable[GroupByKey]=OutputTable[[#This Row],[GroupByKey]]),(OutputTable[GroupByKey]=OutputTable[[#This Row],[GroupByKey]])*OutputTable[RecordedValue])),0)</f>
        <v>0.86444987924992722</v>
      </c>
      <c r="M228" s="5" cm="1">
        <f t="array" ref="M228">MAX(IF((ProjectInfoTable[ProjectName]=OutputTable[[#This Row],[ProjectName]]),(ProjectInfoTable[ProjectName]=OutputTable[[#This Row],[ProjectName]])*ProjectInfoTable[ConfidenceInterval]))</f>
        <v>0.95</v>
      </c>
      <c r="N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28" s="5" cm="1">
        <f t="array" ref="O228">MIN(IF((OutputTable[GroupByKey]=OutputTable[[#This Row],[GroupByKey]]),(OutputTable[GroupByKey]=OutputTable[[#This Row],[GroupByKey]])*OutputTable[RecordedValue]))</f>
        <v>46.605834762066102</v>
      </c>
      <c r="P228" s="5" cm="1">
        <f t="array" ref="P228">MAX(IF((OutputTable[GroupByKey]=OutputTable[[#This Row],[GroupByKey]]),(OutputTable[GroupByKey]=OutputTable[[#This Row],[GroupByKey]])*OutputTable[RecordedValue]))</f>
        <v>50.321452117960497</v>
      </c>
    </row>
    <row r="229" spans="1:16" x14ac:dyDescent="0.25">
      <c r="A229" t="s">
        <v>68</v>
      </c>
      <c r="B229" t="s">
        <v>70</v>
      </c>
      <c r="C229">
        <v>5</v>
      </c>
      <c r="D229" t="s">
        <v>136</v>
      </c>
      <c r="E229" t="s">
        <v>137</v>
      </c>
      <c r="F229" t="s">
        <v>127</v>
      </c>
      <c r="G229">
        <v>24.113593880401499</v>
      </c>
      <c r="H229">
        <v>0</v>
      </c>
      <c r="I229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29" s="5" cm="1">
        <f t="array" ref="J229">MAX(IF((ProjectInfoTable[ProjectName]=OutputTable[[#This Row],[ProjectName]]),(ProjectInfoTable[ProjectName]=OutputTable[[#This Row],[ProjectName]])*ProjectInfoTable[NumberOfReplications]))</f>
        <v>50</v>
      </c>
      <c r="K229" s="5" cm="1">
        <f t="array" ref="K229">IFERROR(AVERAGE(IF((OutputTable[GroupByKey]=OutputTable[[#This Row],[GroupByKey]]),(OutputTable[GroupByKey]=OutputTable[[#This Row],[GroupByKey]])*OutputTable[RecordedValue])),0)</f>
        <v>23.423677543870127</v>
      </c>
      <c r="L229" s="5" cm="1">
        <f t="array" ref="L229">IFERROR(_xlfn.STDEV.S(IF((OutputTable[GroupByKey]=OutputTable[[#This Row],[GroupByKey]]),(OutputTable[GroupByKey]=OutputTable[[#This Row],[GroupByKey]])*OutputTable[RecordedValue])),0)</f>
        <v>0.86656285941984512</v>
      </c>
      <c r="M229" s="5" cm="1">
        <f t="array" ref="M229">MAX(IF((ProjectInfoTable[ProjectName]=OutputTable[[#This Row],[ProjectName]]),(ProjectInfoTable[ProjectName]=OutputTable[[#This Row],[ProjectName]])*ProjectInfoTable[ConfidenceInterval]))</f>
        <v>0.95</v>
      </c>
      <c r="N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29" s="5" cm="1">
        <f t="array" ref="O229">MIN(IF((OutputTable[GroupByKey]=OutputTable[[#This Row],[GroupByKey]]),(OutputTable[GroupByKey]=OutputTable[[#This Row],[GroupByKey]])*OutputTable[RecordedValue]))</f>
        <v>21.655537571964</v>
      </c>
      <c r="P229" s="5" cm="1">
        <f t="array" ref="P229">MAX(IF((OutputTable[GroupByKey]=OutputTable[[#This Row],[GroupByKey]]),(OutputTable[GroupByKey]=OutputTable[[#This Row],[GroupByKey]])*OutputTable[RecordedValue]))</f>
        <v>25.265870670068299</v>
      </c>
    </row>
    <row r="230" spans="1:16" x14ac:dyDescent="0.25">
      <c r="A230" t="s">
        <v>68</v>
      </c>
      <c r="B230" t="s">
        <v>70</v>
      </c>
      <c r="C230">
        <v>5</v>
      </c>
      <c r="D230" t="s">
        <v>138</v>
      </c>
      <c r="E230" t="s">
        <v>91</v>
      </c>
      <c r="F230" t="s">
        <v>127</v>
      </c>
      <c r="G230">
        <v>71.859852729014307</v>
      </c>
      <c r="H230">
        <v>0</v>
      </c>
      <c r="I230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30" s="5" cm="1">
        <f t="array" ref="J230">MAX(IF((ProjectInfoTable[ProjectName]=OutputTable[[#This Row],[ProjectName]]),(ProjectInfoTable[ProjectName]=OutputTable[[#This Row],[ProjectName]])*ProjectInfoTable[NumberOfReplications]))</f>
        <v>50</v>
      </c>
      <c r="K230" s="5" cm="1">
        <f t="array" ref="K230">IFERROR(AVERAGE(IF((OutputTable[GroupByKey]=OutputTable[[#This Row],[GroupByKey]]),(OutputTable[GroupByKey]=OutputTable[[#This Row],[GroupByKey]])*OutputTable[RecordedValue])),0)</f>
        <v>71.872638573735571</v>
      </c>
      <c r="L230" s="5" cm="1">
        <f t="array" ref="L230">IFERROR(_xlfn.STDEV.S(IF((OutputTable[GroupByKey]=OutputTable[[#This Row],[GroupByKey]]),(OutputTable[GroupByKey]=OutputTable[[#This Row],[GroupByKey]])*OutputTable[RecordedValue])),0)</f>
        <v>5.859431361613459E-2</v>
      </c>
      <c r="M230" s="5" cm="1">
        <f t="array" ref="M230">MAX(IF((ProjectInfoTable[ProjectName]=OutputTable[[#This Row],[ProjectName]]),(ProjectInfoTable[ProjectName]=OutputTable[[#This Row],[ProjectName]])*ProjectInfoTable[ConfidenceInterval]))</f>
        <v>0.95</v>
      </c>
      <c r="N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30" s="5" cm="1">
        <f t="array" ref="O230">MIN(IF((OutputTable[GroupByKey]=OutputTable[[#This Row],[GroupByKey]]),(OutputTable[GroupByKey]=OutputTable[[#This Row],[GroupByKey]])*OutputTable[RecordedValue]))</f>
        <v>71.718288096809104</v>
      </c>
      <c r="P230" s="5" cm="1">
        <f t="array" ref="P230">MAX(IF((OutputTable[GroupByKey]=OutputTable[[#This Row],[GroupByKey]]),(OutputTable[GroupByKey]=OutputTable[[#This Row],[GroupByKey]])*OutputTable[RecordedValue]))</f>
        <v>71.976989689924594</v>
      </c>
    </row>
    <row r="231" spans="1:16" x14ac:dyDescent="0.25">
      <c r="A231" t="s">
        <v>68</v>
      </c>
      <c r="B231" t="s">
        <v>70</v>
      </c>
      <c r="C231">
        <v>5</v>
      </c>
      <c r="D231" t="s">
        <v>139</v>
      </c>
      <c r="E231" t="s">
        <v>140</v>
      </c>
      <c r="F231" t="s">
        <v>127</v>
      </c>
      <c r="G231">
        <v>0</v>
      </c>
      <c r="H231">
        <v>0</v>
      </c>
      <c r="I231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31" s="5" cm="1">
        <f t="array" ref="J231">MAX(IF((ProjectInfoTable[ProjectName]=OutputTable[[#This Row],[ProjectName]]),(ProjectInfoTable[ProjectName]=OutputTable[[#This Row],[ProjectName]])*ProjectInfoTable[NumberOfReplications]))</f>
        <v>50</v>
      </c>
      <c r="K231" s="5" cm="1">
        <f t="array" ref="K231">IFERROR(AVERAGE(IF((OutputTable[GroupByKey]=OutputTable[[#This Row],[GroupByKey]]),(OutputTable[GroupByKey]=OutputTable[[#This Row],[GroupByKey]])*OutputTable[RecordedValue])),0)</f>
        <v>0</v>
      </c>
      <c r="L231" s="5" cm="1">
        <f t="array" ref="L231">IFERROR(_xlfn.STDEV.S(IF((OutputTable[GroupByKey]=OutputTable[[#This Row],[GroupByKey]]),(OutputTable[GroupByKey]=OutputTable[[#This Row],[GroupByKey]])*OutputTable[RecordedValue])),0)</f>
        <v>0</v>
      </c>
      <c r="M231" s="5" cm="1">
        <f t="array" ref="M231">MAX(IF((ProjectInfoTable[ProjectName]=OutputTable[[#This Row],[ProjectName]]),(ProjectInfoTable[ProjectName]=OutputTable[[#This Row],[ProjectName]])*ProjectInfoTable[ConfidenceInterval]))</f>
        <v>0.95</v>
      </c>
      <c r="N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" s="5" cm="1">
        <f t="array" ref="O231">MIN(IF((OutputTable[GroupByKey]=OutputTable[[#This Row],[GroupByKey]]),(OutputTable[GroupByKey]=OutputTable[[#This Row],[GroupByKey]])*OutputTable[RecordedValue]))</f>
        <v>0</v>
      </c>
      <c r="P231" s="5" cm="1">
        <f t="array" ref="P231">MAX(IF((OutputTable[GroupByKey]=OutputTable[[#This Row],[GroupByKey]]),(OutputTable[GroupByKey]=OutputTable[[#This Row],[GroupByKey]])*OutputTable[RecordedValue]))</f>
        <v>0</v>
      </c>
    </row>
    <row r="232" spans="1:16" x14ac:dyDescent="0.25">
      <c r="A232" t="s">
        <v>68</v>
      </c>
      <c r="B232" t="s">
        <v>70</v>
      </c>
      <c r="C232">
        <v>5</v>
      </c>
      <c r="D232" t="s">
        <v>141</v>
      </c>
      <c r="E232" t="s">
        <v>111</v>
      </c>
      <c r="F232" t="s">
        <v>73</v>
      </c>
      <c r="G232">
        <v>9.2399714143009604</v>
      </c>
      <c r="H232">
        <v>0</v>
      </c>
      <c r="I232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32" s="5" cm="1">
        <f t="array" ref="J232">MAX(IF((ProjectInfoTable[ProjectName]=OutputTable[[#This Row],[ProjectName]]),(ProjectInfoTable[ProjectName]=OutputTable[[#This Row],[ProjectName]])*ProjectInfoTable[NumberOfReplications]))</f>
        <v>50</v>
      </c>
      <c r="K232" s="5" cm="1">
        <f t="array" ref="K232">IFERROR(AVERAGE(IF((OutputTable[GroupByKey]=OutputTable[[#This Row],[GroupByKey]]),(OutputTable[GroupByKey]=OutputTable[[#This Row],[GroupByKey]])*OutputTable[RecordedValue])),0)</f>
        <v>9.2356458312402427</v>
      </c>
      <c r="L232" s="5" cm="1">
        <f t="array" ref="L232">IFERROR(_xlfn.STDEV.S(IF((OutputTable[GroupByKey]=OutputTable[[#This Row],[GroupByKey]]),(OutputTable[GroupByKey]=OutputTable[[#This Row],[GroupByKey]])*OutputTable[RecordedValue])),0)</f>
        <v>0.11377584298148916</v>
      </c>
      <c r="M232" s="5" cm="1">
        <f t="array" ref="M232">MAX(IF((ProjectInfoTable[ProjectName]=OutputTable[[#This Row],[ProjectName]]),(ProjectInfoTable[ProjectName]=OutputTable[[#This Row],[ProjectName]])*ProjectInfoTable[ConfidenceInterval]))</f>
        <v>0.95</v>
      </c>
      <c r="N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32" s="5" cm="1">
        <f t="array" ref="O232">MIN(IF((OutputTable[GroupByKey]=OutputTable[[#This Row],[GroupByKey]]),(OutputTable[GroupByKey]=OutputTable[[#This Row],[GroupByKey]])*OutputTable[RecordedValue]))</f>
        <v>8.9867833861246496</v>
      </c>
      <c r="P232" s="5" cm="1">
        <f t="array" ref="P232">MAX(IF((OutputTable[GroupByKey]=OutputTable[[#This Row],[GroupByKey]]),(OutputTable[GroupByKey]=OutputTable[[#This Row],[GroupByKey]])*OutputTable[RecordedValue]))</f>
        <v>9.4038725622795898</v>
      </c>
    </row>
    <row r="233" spans="1:16" x14ac:dyDescent="0.25">
      <c r="A233" t="s">
        <v>68</v>
      </c>
      <c r="B233" t="s">
        <v>70</v>
      </c>
      <c r="C233">
        <v>5</v>
      </c>
      <c r="D233" t="s">
        <v>142</v>
      </c>
      <c r="E233" t="s">
        <v>113</v>
      </c>
      <c r="F233" t="s">
        <v>73</v>
      </c>
      <c r="G233">
        <v>554.39828485805697</v>
      </c>
      <c r="H233">
        <v>0</v>
      </c>
      <c r="I233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33" s="5" cm="1">
        <f t="array" ref="J233">MAX(IF((ProjectInfoTable[ProjectName]=OutputTable[[#This Row],[ProjectName]]),(ProjectInfoTable[ProjectName]=OutputTable[[#This Row],[ProjectName]])*ProjectInfoTable[NumberOfReplications]))</f>
        <v>50</v>
      </c>
      <c r="K233" s="5" cm="1">
        <f t="array" ref="K233">IFERROR(AVERAGE(IF((OutputTable[GroupByKey]=OutputTable[[#This Row],[GroupByKey]]),(OutputTable[GroupByKey]=OutputTable[[#This Row],[GroupByKey]])*OutputTable[RecordedValue])),0)</f>
        <v>554.13874987441454</v>
      </c>
      <c r="L233" s="5" cm="1">
        <f t="array" ref="L233">IFERROR(_xlfn.STDEV.S(IF((OutputTable[GroupByKey]=OutputTable[[#This Row],[GroupByKey]]),(OutputTable[GroupByKey]=OutputTable[[#This Row],[GroupByKey]])*OutputTable[RecordedValue])),0)</f>
        <v>6.8265505788893126</v>
      </c>
      <c r="M233" s="5" cm="1">
        <f t="array" ref="M233">MAX(IF((ProjectInfoTable[ProjectName]=OutputTable[[#This Row],[ProjectName]]),(ProjectInfoTable[ProjectName]=OutputTable[[#This Row],[ProjectName]])*ProjectInfoTable[ConfidenceInterval]))</f>
        <v>0.95</v>
      </c>
      <c r="N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33" s="5" cm="1">
        <f t="array" ref="O233">MIN(IF((OutputTable[GroupByKey]=OutputTable[[#This Row],[GroupByKey]]),(OutputTable[GroupByKey]=OutputTable[[#This Row],[GroupByKey]])*OutputTable[RecordedValue]))</f>
        <v>539.207003167479</v>
      </c>
      <c r="P233" s="5" cm="1">
        <f t="array" ref="P233">MAX(IF((OutputTable[GroupByKey]=OutputTable[[#This Row],[GroupByKey]]),(OutputTable[GroupByKey]=OutputTable[[#This Row],[GroupByKey]])*OutputTable[RecordedValue]))</f>
        <v>564.23235373677596</v>
      </c>
    </row>
    <row r="234" spans="1:16" x14ac:dyDescent="0.25">
      <c r="A234" t="s">
        <v>68</v>
      </c>
      <c r="B234" t="s">
        <v>70</v>
      </c>
      <c r="C234">
        <v>5</v>
      </c>
      <c r="D234" t="s">
        <v>143</v>
      </c>
      <c r="E234" t="s">
        <v>115</v>
      </c>
      <c r="F234" t="s">
        <v>73</v>
      </c>
      <c r="G234">
        <v>0</v>
      </c>
      <c r="H234">
        <v>0</v>
      </c>
      <c r="I234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34" s="5" cm="1">
        <f t="array" ref="J234">MAX(IF((ProjectInfoTable[ProjectName]=OutputTable[[#This Row],[ProjectName]]),(ProjectInfoTable[ProjectName]=OutputTable[[#This Row],[ProjectName]])*ProjectInfoTable[NumberOfReplications]))</f>
        <v>50</v>
      </c>
      <c r="K234" s="5" cm="1">
        <f t="array" ref="K234">IFERROR(AVERAGE(IF((OutputTable[GroupByKey]=OutputTable[[#This Row],[GroupByKey]]),(OutputTable[GroupByKey]=OutputTable[[#This Row],[GroupByKey]])*OutputTable[RecordedValue])),0)</f>
        <v>0</v>
      </c>
      <c r="L234" s="5" cm="1">
        <f t="array" ref="L234">IFERROR(_xlfn.STDEV.S(IF((OutputTable[GroupByKey]=OutputTable[[#This Row],[GroupByKey]]),(OutputTable[GroupByKey]=OutputTable[[#This Row],[GroupByKey]])*OutputTable[RecordedValue])),0)</f>
        <v>0</v>
      </c>
      <c r="M234" s="5" cm="1">
        <f t="array" ref="M234">MAX(IF((ProjectInfoTable[ProjectName]=OutputTable[[#This Row],[ProjectName]]),(ProjectInfoTable[ProjectName]=OutputTable[[#This Row],[ProjectName]])*ProjectInfoTable[ConfidenceInterval]))</f>
        <v>0.95</v>
      </c>
      <c r="N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" s="5" cm="1">
        <f t="array" ref="O234">MIN(IF((OutputTable[GroupByKey]=OutputTable[[#This Row],[GroupByKey]]),(OutputTable[GroupByKey]=OutputTable[[#This Row],[GroupByKey]])*OutputTable[RecordedValue]))</f>
        <v>0</v>
      </c>
      <c r="P234" s="5" cm="1">
        <f t="array" ref="P234">MAX(IF((OutputTable[GroupByKey]=OutputTable[[#This Row],[GroupByKey]]),(OutputTable[GroupByKey]=OutputTable[[#This Row],[GroupByKey]])*OutputTable[RecordedValue]))</f>
        <v>0</v>
      </c>
    </row>
    <row r="235" spans="1:16" x14ac:dyDescent="0.25">
      <c r="A235" t="s">
        <v>68</v>
      </c>
      <c r="B235" t="s">
        <v>70</v>
      </c>
      <c r="C235">
        <v>5</v>
      </c>
      <c r="D235" t="s">
        <v>144</v>
      </c>
      <c r="E235" t="s">
        <v>117</v>
      </c>
      <c r="F235" t="s">
        <v>73</v>
      </c>
      <c r="G235">
        <v>51.298560826120401</v>
      </c>
      <c r="H235">
        <v>0</v>
      </c>
      <c r="I235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35" s="5" cm="1">
        <f t="array" ref="J235">MAX(IF((ProjectInfoTable[ProjectName]=OutputTable[[#This Row],[ProjectName]]),(ProjectInfoTable[ProjectName]=OutputTable[[#This Row],[ProjectName]])*ProjectInfoTable[NumberOfReplications]))</f>
        <v>50</v>
      </c>
      <c r="K235" s="5" cm="1">
        <f t="array" ref="K235">IFERROR(AVERAGE(IF((OutputTable[GroupByKey]=OutputTable[[#This Row],[GroupByKey]]),(OutputTable[GroupByKey]=OutputTable[[#This Row],[GroupByKey]])*OutputTable[RecordedValue])),0)</f>
        <v>55.339444015606816</v>
      </c>
      <c r="L235" s="5" cm="1">
        <f t="array" ref="L235">IFERROR(_xlfn.STDEV.S(IF((OutputTable[GroupByKey]=OutputTable[[#This Row],[GroupByKey]]),(OutputTable[GroupByKey]=OutputTable[[#This Row],[GroupByKey]])*OutputTable[RecordedValue])),0)</f>
        <v>18.463814595248238</v>
      </c>
      <c r="M235" s="5" cm="1">
        <f t="array" ref="M235">MAX(IF((ProjectInfoTable[ProjectName]=OutputTable[[#This Row],[ProjectName]]),(ProjectInfoTable[ProjectName]=OutputTable[[#This Row],[ProjectName]])*ProjectInfoTable[ConfidenceInterval]))</f>
        <v>0.95</v>
      </c>
      <c r="N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35" s="5" cm="1">
        <f t="array" ref="O235">MIN(IF((OutputTable[GroupByKey]=OutputTable[[#This Row],[GroupByKey]]),(OutputTable[GroupByKey]=OutputTable[[#This Row],[GroupByKey]])*OutputTable[RecordedValue]))</f>
        <v>20.994807137296998</v>
      </c>
      <c r="P235" s="5" cm="1">
        <f t="array" ref="P235">MAX(IF((OutputTable[GroupByKey]=OutputTable[[#This Row],[GroupByKey]]),(OutputTable[GroupByKey]=OutputTable[[#This Row],[GroupByKey]])*OutputTable[RecordedValue]))</f>
        <v>106.254030872416</v>
      </c>
    </row>
    <row r="236" spans="1:16" x14ac:dyDescent="0.25">
      <c r="A236" t="s">
        <v>68</v>
      </c>
      <c r="B236" t="s">
        <v>70</v>
      </c>
      <c r="C236">
        <v>5</v>
      </c>
      <c r="D236" t="s">
        <v>145</v>
      </c>
      <c r="E236" t="s">
        <v>119</v>
      </c>
      <c r="F236" t="s">
        <v>73</v>
      </c>
      <c r="G236">
        <v>318</v>
      </c>
      <c r="H236">
        <v>0</v>
      </c>
      <c r="I236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36" s="5" cm="1">
        <f t="array" ref="J236">MAX(IF((ProjectInfoTable[ProjectName]=OutputTable[[#This Row],[ProjectName]]),(ProjectInfoTable[ProjectName]=OutputTable[[#This Row],[ProjectName]])*ProjectInfoTable[NumberOfReplications]))</f>
        <v>50</v>
      </c>
      <c r="K236" s="5" cm="1">
        <f t="array" ref="K236">IFERROR(AVERAGE(IF((OutputTable[GroupByKey]=OutputTable[[#This Row],[GroupByKey]]),(OutputTable[GroupByKey]=OutputTable[[#This Row],[GroupByKey]])*OutputTable[RecordedValue])),0)</f>
        <v>318</v>
      </c>
      <c r="L236" s="5" cm="1">
        <f t="array" ref="L236">IFERROR(_xlfn.STDEV.S(IF((OutputTable[GroupByKey]=OutputTable[[#This Row],[GroupByKey]]),(OutputTable[GroupByKey]=OutputTable[[#This Row],[GroupByKey]])*OutputTable[RecordedValue])),0)</f>
        <v>0</v>
      </c>
      <c r="M236" s="5" cm="1">
        <f t="array" ref="M236">MAX(IF((ProjectInfoTable[ProjectName]=OutputTable[[#This Row],[ProjectName]]),(ProjectInfoTable[ProjectName]=OutputTable[[#This Row],[ProjectName]])*ProjectInfoTable[ConfidenceInterval]))</f>
        <v>0.95</v>
      </c>
      <c r="N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" s="5" cm="1">
        <f t="array" ref="O236">MIN(IF((OutputTable[GroupByKey]=OutputTable[[#This Row],[GroupByKey]]),(OutputTable[GroupByKey]=OutputTable[[#This Row],[GroupByKey]])*OutputTable[RecordedValue]))</f>
        <v>318</v>
      </c>
      <c r="P236" s="5" cm="1">
        <f t="array" ref="P236">MAX(IF((OutputTable[GroupByKey]=OutputTable[[#This Row],[GroupByKey]]),(OutputTable[GroupByKey]=OutputTable[[#This Row],[GroupByKey]])*OutputTable[RecordedValue]))</f>
        <v>318</v>
      </c>
    </row>
    <row r="237" spans="1:16" x14ac:dyDescent="0.25">
      <c r="A237" t="s">
        <v>68</v>
      </c>
      <c r="B237" t="s">
        <v>70</v>
      </c>
      <c r="C237">
        <v>5</v>
      </c>
      <c r="D237" t="s">
        <v>146</v>
      </c>
      <c r="E237" t="s">
        <v>121</v>
      </c>
      <c r="F237" t="s">
        <v>73</v>
      </c>
      <c r="G237">
        <v>317</v>
      </c>
      <c r="H237">
        <v>0</v>
      </c>
      <c r="I237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37" s="5" cm="1">
        <f t="array" ref="J237">MAX(IF((ProjectInfoTable[ProjectName]=OutputTable[[#This Row],[ProjectName]]),(ProjectInfoTable[ProjectName]=OutputTable[[#This Row],[ProjectName]])*ProjectInfoTable[NumberOfReplications]))</f>
        <v>50</v>
      </c>
      <c r="K237" s="5" cm="1">
        <f t="array" ref="K237">IFERROR(AVERAGE(IF((OutputTable[GroupByKey]=OutputTable[[#This Row],[GroupByKey]]),(OutputTable[GroupByKey]=OutputTable[[#This Row],[GroupByKey]])*OutputTable[RecordedValue])),0)</f>
        <v>316.94</v>
      </c>
      <c r="L237" s="5" cm="1">
        <f t="array" ref="L237">IFERROR(_xlfn.STDEV.S(IF((OutputTable[GroupByKey]=OutputTable[[#This Row],[GroupByKey]]),(OutputTable[GroupByKey]=OutputTable[[#This Row],[GroupByKey]])*OutputTable[RecordedValue])),0)</f>
        <v>0.23989793748209556</v>
      </c>
      <c r="M237" s="5" cm="1">
        <f t="array" ref="M237">MAX(IF((ProjectInfoTable[ProjectName]=OutputTable[[#This Row],[ProjectName]]),(ProjectInfoTable[ProjectName]=OutputTable[[#This Row],[ProjectName]])*ProjectInfoTable[ConfidenceInterval]))</f>
        <v>0.95</v>
      </c>
      <c r="N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37" s="5" cm="1">
        <f t="array" ref="O237">MIN(IF((OutputTable[GroupByKey]=OutputTable[[#This Row],[GroupByKey]]),(OutputTable[GroupByKey]=OutputTable[[#This Row],[GroupByKey]])*OutputTable[RecordedValue]))</f>
        <v>316</v>
      </c>
      <c r="P237" s="5" cm="1">
        <f t="array" ref="P237">MAX(IF((OutputTable[GroupByKey]=OutputTable[[#This Row],[GroupByKey]]),(OutputTable[GroupByKey]=OutputTable[[#This Row],[GroupByKey]])*OutputTable[RecordedValue]))</f>
        <v>317</v>
      </c>
    </row>
    <row r="238" spans="1:16" x14ac:dyDescent="0.25">
      <c r="A238" t="s">
        <v>68</v>
      </c>
      <c r="B238" t="s">
        <v>70</v>
      </c>
      <c r="C238">
        <v>5</v>
      </c>
      <c r="D238" t="s">
        <v>147</v>
      </c>
      <c r="E238" t="s">
        <v>123</v>
      </c>
      <c r="F238" t="s">
        <v>73</v>
      </c>
      <c r="G238">
        <v>9.2399714143009604</v>
      </c>
      <c r="H238">
        <v>0</v>
      </c>
      <c r="I238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38" s="5" cm="1">
        <f t="array" ref="J238">MAX(IF((ProjectInfoTable[ProjectName]=OutputTable[[#This Row],[ProjectName]]),(ProjectInfoTable[ProjectName]=OutputTable[[#This Row],[ProjectName]])*ProjectInfoTable[NumberOfReplications]))</f>
        <v>50</v>
      </c>
      <c r="K238" s="5" cm="1">
        <f t="array" ref="K238">IFERROR(AVERAGE(IF((OutputTable[GroupByKey]=OutputTable[[#This Row],[GroupByKey]]),(OutputTable[GroupByKey]=OutputTable[[#This Row],[GroupByKey]])*OutputTable[RecordedValue])),0)</f>
        <v>9.2356458312402427</v>
      </c>
      <c r="L238" s="5" cm="1">
        <f t="array" ref="L238">IFERROR(_xlfn.STDEV.S(IF((OutputTable[GroupByKey]=OutputTable[[#This Row],[GroupByKey]]),(OutputTable[GroupByKey]=OutputTable[[#This Row],[GroupByKey]])*OutputTable[RecordedValue])),0)</f>
        <v>0.11377584298148916</v>
      </c>
      <c r="M238" s="5" cm="1">
        <f t="array" ref="M238">MAX(IF((ProjectInfoTable[ProjectName]=OutputTable[[#This Row],[ProjectName]]),(ProjectInfoTable[ProjectName]=OutputTable[[#This Row],[ProjectName]])*ProjectInfoTable[ConfidenceInterval]))</f>
        <v>0.95</v>
      </c>
      <c r="N2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38" s="5" cm="1">
        <f t="array" ref="O238">MIN(IF((OutputTable[GroupByKey]=OutputTable[[#This Row],[GroupByKey]]),(OutputTable[GroupByKey]=OutputTable[[#This Row],[GroupByKey]])*OutputTable[RecordedValue]))</f>
        <v>8.9867833861246496</v>
      </c>
      <c r="P238" s="5" cm="1">
        <f t="array" ref="P238">MAX(IF((OutputTable[GroupByKey]=OutputTable[[#This Row],[GroupByKey]]),(OutputTable[GroupByKey]=OutputTable[[#This Row],[GroupByKey]])*OutputTable[RecordedValue]))</f>
        <v>9.4038725622795898</v>
      </c>
    </row>
    <row r="239" spans="1:16" x14ac:dyDescent="0.25">
      <c r="A239" t="s">
        <v>68</v>
      </c>
      <c r="B239" t="s">
        <v>70</v>
      </c>
      <c r="C239">
        <v>5</v>
      </c>
      <c r="D239" t="s">
        <v>148</v>
      </c>
      <c r="E239" t="s">
        <v>125</v>
      </c>
      <c r="F239" t="s">
        <v>73</v>
      </c>
      <c r="G239">
        <v>605.69684568417802</v>
      </c>
      <c r="H239">
        <v>0</v>
      </c>
      <c r="I239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39" s="5" cm="1">
        <f t="array" ref="J239">MAX(IF((ProjectInfoTable[ProjectName]=OutputTable[[#This Row],[ProjectName]]),(ProjectInfoTable[ProjectName]=OutputTable[[#This Row],[ProjectName]])*ProjectInfoTable[NumberOfReplications]))</f>
        <v>50</v>
      </c>
      <c r="K239" s="5" cm="1">
        <f t="array" ref="K239">IFERROR(AVERAGE(IF((OutputTable[GroupByKey]=OutputTable[[#This Row],[GroupByKey]]),(OutputTable[GroupByKey]=OutputTable[[#This Row],[GroupByKey]])*OutputTable[RecordedValue])),0)</f>
        <v>609.47819389002132</v>
      </c>
      <c r="L239" s="5" cm="1">
        <f t="array" ref="L239">IFERROR(_xlfn.STDEV.S(IF((OutputTable[GroupByKey]=OutputTable[[#This Row],[GroupByKey]]),(OutputTable[GroupByKey]=OutputTable[[#This Row],[GroupByKey]])*OutputTable[RecordedValue])),0)</f>
        <v>20.03379556554944</v>
      </c>
      <c r="M239" s="5" cm="1">
        <f t="array" ref="M239">MAX(IF((ProjectInfoTable[ProjectName]=OutputTable[[#This Row],[ProjectName]]),(ProjectInfoTable[ProjectName]=OutputTable[[#This Row],[ProjectName]])*ProjectInfoTable[ConfidenceInterval]))</f>
        <v>0.95</v>
      </c>
      <c r="N2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39" s="5" cm="1">
        <f t="array" ref="O239">MIN(IF((OutputTable[GroupByKey]=OutputTable[[#This Row],[GroupByKey]]),(OutputTable[GroupByKey]=OutputTable[[#This Row],[GroupByKey]])*OutputTable[RecordedValue]))</f>
        <v>560.39330190760404</v>
      </c>
      <c r="P239" s="5" cm="1">
        <f t="array" ref="P239">MAX(IF((OutputTable[GroupByKey]=OutputTable[[#This Row],[GroupByKey]]),(OutputTable[GroupByKey]=OutputTable[[#This Row],[GroupByKey]])*OutputTable[RecordedValue]))</f>
        <v>667.91125094200902</v>
      </c>
    </row>
    <row r="240" spans="1:16" x14ac:dyDescent="0.25">
      <c r="A240" t="s">
        <v>68</v>
      </c>
      <c r="B240" t="s">
        <v>70</v>
      </c>
      <c r="C240">
        <v>5</v>
      </c>
      <c r="D240" t="s">
        <v>149</v>
      </c>
      <c r="E240" t="s">
        <v>119</v>
      </c>
      <c r="F240" t="s">
        <v>87</v>
      </c>
      <c r="G240">
        <v>318</v>
      </c>
      <c r="H240">
        <v>0</v>
      </c>
      <c r="I240" s="5" t="str">
        <f>OutputTable[[#This Row],[ProjectName]]&amp;OutputTable[[#This Row],[Name]]&amp;OutputTable[[#This Row],[Type]]&amp;OutputTable[[#This Row],[Source]]</f>
        <v>Airport Security AnalysisEntity 1.NumberInNumber InEntity</v>
      </c>
      <c r="J240" s="5" cm="1">
        <f t="array" ref="J240">MAX(IF((ProjectInfoTable[ProjectName]=OutputTable[[#This Row],[ProjectName]]),(ProjectInfoTable[ProjectName]=OutputTable[[#This Row],[ProjectName]])*ProjectInfoTable[NumberOfReplications]))</f>
        <v>50</v>
      </c>
      <c r="K240" s="5" cm="1">
        <f t="array" ref="K240">IFERROR(AVERAGE(IF((OutputTable[GroupByKey]=OutputTable[[#This Row],[GroupByKey]]),(OutputTable[GroupByKey]=OutputTable[[#This Row],[GroupByKey]])*OutputTable[RecordedValue])),0)</f>
        <v>318</v>
      </c>
      <c r="L240" s="5" cm="1">
        <f t="array" ref="L240">IFERROR(_xlfn.STDEV.S(IF((OutputTable[GroupByKey]=OutputTable[[#This Row],[GroupByKey]]),(OutputTable[GroupByKey]=OutputTable[[#This Row],[GroupByKey]])*OutputTable[RecordedValue])),0)</f>
        <v>0</v>
      </c>
      <c r="M240" s="5" cm="1">
        <f t="array" ref="M240">MAX(IF((ProjectInfoTable[ProjectName]=OutputTable[[#This Row],[ProjectName]]),(ProjectInfoTable[ProjectName]=OutputTable[[#This Row],[ProjectName]])*ProjectInfoTable[ConfidenceInterval]))</f>
        <v>0.95</v>
      </c>
      <c r="N2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" s="5" cm="1">
        <f t="array" ref="O240">MIN(IF((OutputTable[GroupByKey]=OutputTable[[#This Row],[GroupByKey]]),(OutputTable[GroupByKey]=OutputTable[[#This Row],[GroupByKey]])*OutputTable[RecordedValue]))</f>
        <v>318</v>
      </c>
      <c r="P240" s="5" cm="1">
        <f t="array" ref="P240">MAX(IF((OutputTable[GroupByKey]=OutputTable[[#This Row],[GroupByKey]]),(OutputTable[GroupByKey]=OutputTable[[#This Row],[GroupByKey]])*OutputTable[RecordedValue]))</f>
        <v>318</v>
      </c>
    </row>
    <row r="241" spans="1:16" x14ac:dyDescent="0.25">
      <c r="A241" t="s">
        <v>68</v>
      </c>
      <c r="B241" t="s">
        <v>70</v>
      </c>
      <c r="C241">
        <v>5</v>
      </c>
      <c r="D241" t="s">
        <v>150</v>
      </c>
      <c r="E241" t="s">
        <v>121</v>
      </c>
      <c r="F241" t="s">
        <v>87</v>
      </c>
      <c r="G241">
        <v>315</v>
      </c>
      <c r="H241">
        <v>0</v>
      </c>
      <c r="I241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41" s="5" cm="1">
        <f t="array" ref="J241">MAX(IF((ProjectInfoTable[ProjectName]=OutputTable[[#This Row],[ProjectName]]),(ProjectInfoTable[ProjectName]=OutputTable[[#This Row],[ProjectName]])*ProjectInfoTable[NumberOfReplications]))</f>
        <v>50</v>
      </c>
      <c r="K241" s="5" cm="1">
        <f t="array" ref="K241">IFERROR(AVERAGE(IF((OutputTable[GroupByKey]=OutputTable[[#This Row],[GroupByKey]]),(OutputTable[GroupByKey]=OutputTable[[#This Row],[GroupByKey]])*OutputTable[RecordedValue])),0)</f>
        <v>314.94</v>
      </c>
      <c r="L241" s="5" cm="1">
        <f t="array" ref="L241">IFERROR(_xlfn.STDEV.S(IF((OutputTable[GroupByKey]=OutputTable[[#This Row],[GroupByKey]]),(OutputTable[GroupByKey]=OutputTable[[#This Row],[GroupByKey]])*OutputTable[RecordedValue])),0)</f>
        <v>0.68243262357121037</v>
      </c>
      <c r="M241" s="5" cm="1">
        <f t="array" ref="M241">MAX(IF((ProjectInfoTable[ProjectName]=OutputTable[[#This Row],[ProjectName]]),(ProjectInfoTable[ProjectName]=OutputTable[[#This Row],[ProjectName]])*ProjectInfoTable[ConfidenceInterval]))</f>
        <v>0.95</v>
      </c>
      <c r="N2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41" s="5" cm="1">
        <f t="array" ref="O241">MIN(IF((OutputTable[GroupByKey]=OutputTable[[#This Row],[GroupByKey]]),(OutputTable[GroupByKey]=OutputTable[[#This Row],[GroupByKey]])*OutputTable[RecordedValue]))</f>
        <v>313</v>
      </c>
      <c r="P241" s="5" cm="1">
        <f t="array" ref="P241">MAX(IF((OutputTable[GroupByKey]=OutputTable[[#This Row],[GroupByKey]]),(OutputTable[GroupByKey]=OutputTable[[#This Row],[GroupByKey]])*OutputTable[RecordedValue]))</f>
        <v>316</v>
      </c>
    </row>
    <row r="242" spans="1:16" x14ac:dyDescent="0.25">
      <c r="A242" t="s">
        <v>68</v>
      </c>
      <c r="B242" t="s">
        <v>70</v>
      </c>
      <c r="C242">
        <v>5</v>
      </c>
      <c r="D242" t="s">
        <v>151</v>
      </c>
      <c r="E242" t="s">
        <v>135</v>
      </c>
      <c r="F242" t="s">
        <v>105</v>
      </c>
      <c r="G242">
        <v>0</v>
      </c>
      <c r="H242">
        <v>0</v>
      </c>
      <c r="I242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42" s="5" cm="1">
        <f t="array" ref="J242">MAX(IF((ProjectInfoTable[ProjectName]=OutputTable[[#This Row],[ProjectName]]),(ProjectInfoTable[ProjectName]=OutputTable[[#This Row],[ProjectName]])*ProjectInfoTable[NumberOfReplications]))</f>
        <v>50</v>
      </c>
      <c r="K242" s="5" cm="1">
        <f t="array" ref="K242">IFERROR(AVERAGE(IF((OutputTable[GroupByKey]=OutputTable[[#This Row],[GroupByKey]]),(OutputTable[GroupByKey]=OutputTable[[#This Row],[GroupByKey]])*OutputTable[RecordedValue])),0)</f>
        <v>0</v>
      </c>
      <c r="L242" s="5" cm="1">
        <f t="array" ref="L242">IFERROR(_xlfn.STDEV.S(IF((OutputTable[GroupByKey]=OutputTable[[#This Row],[GroupByKey]]),(OutputTable[GroupByKey]=OutputTable[[#This Row],[GroupByKey]])*OutputTable[RecordedValue])),0)</f>
        <v>0</v>
      </c>
      <c r="M242" s="5" cm="1">
        <f t="array" ref="M242">MAX(IF((ProjectInfoTable[ProjectName]=OutputTable[[#This Row],[ProjectName]]),(ProjectInfoTable[ProjectName]=OutputTable[[#This Row],[ProjectName]])*ProjectInfoTable[ConfidenceInterval]))</f>
        <v>0.95</v>
      </c>
      <c r="N2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2" s="5" cm="1">
        <f t="array" ref="O242">MIN(IF((OutputTable[GroupByKey]=OutputTable[[#This Row],[GroupByKey]]),(OutputTable[GroupByKey]=OutputTable[[#This Row],[GroupByKey]])*OutputTable[RecordedValue]))</f>
        <v>0</v>
      </c>
      <c r="P242" s="5" cm="1">
        <f t="array" ref="P242">MAX(IF((OutputTable[GroupByKey]=OutputTable[[#This Row],[GroupByKey]]),(OutputTable[GroupByKey]=OutputTable[[#This Row],[GroupByKey]])*OutputTable[RecordedValue]))</f>
        <v>0</v>
      </c>
    </row>
    <row r="243" spans="1:16" x14ac:dyDescent="0.25">
      <c r="A243" t="s">
        <v>68</v>
      </c>
      <c r="B243" t="s">
        <v>70</v>
      </c>
      <c r="C243">
        <v>5</v>
      </c>
      <c r="D243" t="s">
        <v>152</v>
      </c>
      <c r="E243" t="s">
        <v>137</v>
      </c>
      <c r="F243" t="s">
        <v>105</v>
      </c>
      <c r="G243">
        <v>12</v>
      </c>
      <c r="H243">
        <v>0</v>
      </c>
      <c r="I243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43" s="5" cm="1">
        <f t="array" ref="J243">MAX(IF((ProjectInfoTable[ProjectName]=OutputTable[[#This Row],[ProjectName]]),(ProjectInfoTable[ProjectName]=OutputTable[[#This Row],[ProjectName]])*ProjectInfoTable[NumberOfReplications]))</f>
        <v>50</v>
      </c>
      <c r="K243" s="5" cm="1">
        <f t="array" ref="K243">IFERROR(AVERAGE(IF((OutputTable[GroupByKey]=OutputTable[[#This Row],[GroupByKey]]),(OutputTable[GroupByKey]=OutputTable[[#This Row],[GroupByKey]])*OutputTable[RecordedValue])),0)</f>
        <v>12</v>
      </c>
      <c r="L243" s="5" cm="1">
        <f t="array" ref="L243">IFERROR(_xlfn.STDEV.S(IF((OutputTable[GroupByKey]=OutputTable[[#This Row],[GroupByKey]]),(OutputTable[GroupByKey]=OutputTable[[#This Row],[GroupByKey]])*OutputTable[RecordedValue])),0)</f>
        <v>0</v>
      </c>
      <c r="M243" s="5" cm="1">
        <f t="array" ref="M243">MAX(IF((ProjectInfoTable[ProjectName]=OutputTable[[#This Row],[ProjectName]]),(ProjectInfoTable[ProjectName]=OutputTable[[#This Row],[ProjectName]])*ProjectInfoTable[ConfidenceInterval]))</f>
        <v>0.95</v>
      </c>
      <c r="N2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3" s="5" cm="1">
        <f t="array" ref="O243">MIN(IF((OutputTable[GroupByKey]=OutputTable[[#This Row],[GroupByKey]]),(OutputTable[GroupByKey]=OutputTable[[#This Row],[GroupByKey]])*OutputTable[RecordedValue]))</f>
        <v>12</v>
      </c>
      <c r="P243" s="5" cm="1">
        <f t="array" ref="P243">MAX(IF((OutputTable[GroupByKey]=OutputTable[[#This Row],[GroupByKey]]),(OutputTable[GroupByKey]=OutputTable[[#This Row],[GroupByKey]])*OutputTable[RecordedValue]))</f>
        <v>12</v>
      </c>
    </row>
    <row r="244" spans="1:16" x14ac:dyDescent="0.25">
      <c r="A244" t="s">
        <v>68</v>
      </c>
      <c r="B244" t="s">
        <v>70</v>
      </c>
      <c r="C244">
        <v>5</v>
      </c>
      <c r="D244" t="s">
        <v>153</v>
      </c>
      <c r="E244" t="s">
        <v>154</v>
      </c>
      <c r="F244" t="s">
        <v>105</v>
      </c>
      <c r="G244">
        <v>0</v>
      </c>
      <c r="H244">
        <v>0</v>
      </c>
      <c r="I244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44" s="5" cm="1">
        <f t="array" ref="J244">MAX(IF((ProjectInfoTable[ProjectName]=OutputTable[[#This Row],[ProjectName]]),(ProjectInfoTable[ProjectName]=OutputTable[[#This Row],[ProjectName]])*ProjectInfoTable[NumberOfReplications]))</f>
        <v>50</v>
      </c>
      <c r="K244" s="5" cm="1">
        <f t="array" ref="K244">IFERROR(AVERAGE(IF((OutputTable[GroupByKey]=OutputTable[[#This Row],[GroupByKey]]),(OutputTable[GroupByKey]=OutputTable[[#This Row],[GroupByKey]])*OutputTable[RecordedValue])),0)</f>
        <v>0</v>
      </c>
      <c r="L244" s="5" cm="1">
        <f t="array" ref="L244">IFERROR(_xlfn.STDEV.S(IF((OutputTable[GroupByKey]=OutputTable[[#This Row],[GroupByKey]]),(OutputTable[GroupByKey]=OutputTable[[#This Row],[GroupByKey]])*OutputTable[RecordedValue])),0)</f>
        <v>0</v>
      </c>
      <c r="M244" s="5" cm="1">
        <f t="array" ref="M244">MAX(IF((ProjectInfoTable[ProjectName]=OutputTable[[#This Row],[ProjectName]]),(ProjectInfoTable[ProjectName]=OutputTable[[#This Row],[ProjectName]])*ProjectInfoTable[ConfidenceInterval]))</f>
        <v>0.95</v>
      </c>
      <c r="N2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" s="5" cm="1">
        <f t="array" ref="O244">MIN(IF((OutputTable[GroupByKey]=OutputTable[[#This Row],[GroupByKey]]),(OutputTable[GroupByKey]=OutputTable[[#This Row],[GroupByKey]])*OutputTable[RecordedValue]))</f>
        <v>0</v>
      </c>
      <c r="P244" s="5" cm="1">
        <f t="array" ref="P244">MAX(IF((OutputTable[GroupByKey]=OutputTable[[#This Row],[GroupByKey]]),(OutputTable[GroupByKey]=OutputTable[[#This Row],[GroupByKey]])*OutputTable[RecordedValue]))</f>
        <v>0</v>
      </c>
    </row>
    <row r="245" spans="1:16" x14ac:dyDescent="0.25">
      <c r="A245" t="s">
        <v>68</v>
      </c>
      <c r="B245" t="s">
        <v>70</v>
      </c>
      <c r="C245">
        <v>5</v>
      </c>
      <c r="D245" t="s">
        <v>155</v>
      </c>
      <c r="E245" t="s">
        <v>156</v>
      </c>
      <c r="F245" t="s">
        <v>105</v>
      </c>
      <c r="G245">
        <v>0</v>
      </c>
      <c r="H245">
        <v>0</v>
      </c>
      <c r="I245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45" s="5" cm="1">
        <f t="array" ref="J245">MAX(IF((ProjectInfoTable[ProjectName]=OutputTable[[#This Row],[ProjectName]]),(ProjectInfoTable[ProjectName]=OutputTable[[#This Row],[ProjectName]])*ProjectInfoTable[NumberOfReplications]))</f>
        <v>50</v>
      </c>
      <c r="K245" s="5" cm="1">
        <f t="array" ref="K245">IFERROR(AVERAGE(IF((OutputTable[GroupByKey]=OutputTable[[#This Row],[GroupByKey]]),(OutputTable[GroupByKey]=OutputTable[[#This Row],[GroupByKey]])*OutputTable[RecordedValue])),0)</f>
        <v>0</v>
      </c>
      <c r="L245" s="5" cm="1">
        <f t="array" ref="L245">IFERROR(_xlfn.STDEV.S(IF((OutputTable[GroupByKey]=OutputTable[[#This Row],[GroupByKey]]),(OutputTable[GroupByKey]=OutputTable[[#This Row],[GroupByKey]])*OutputTable[RecordedValue])),0)</f>
        <v>0</v>
      </c>
      <c r="M245" s="5" cm="1">
        <f t="array" ref="M245">MAX(IF((ProjectInfoTable[ProjectName]=OutputTable[[#This Row],[ProjectName]]),(ProjectInfoTable[ProjectName]=OutputTable[[#This Row],[ProjectName]])*ProjectInfoTable[ConfidenceInterval]))</f>
        <v>0.95</v>
      </c>
      <c r="N2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" s="5" cm="1">
        <f t="array" ref="O245">MIN(IF((OutputTable[GroupByKey]=OutputTable[[#This Row],[GroupByKey]]),(OutputTable[GroupByKey]=OutputTable[[#This Row],[GroupByKey]])*OutputTable[RecordedValue]))</f>
        <v>0</v>
      </c>
      <c r="P245" s="5" cm="1">
        <f t="array" ref="P245">MAX(IF((OutputTable[GroupByKey]=OutputTable[[#This Row],[GroupByKey]]),(OutputTable[GroupByKey]=OutputTable[[#This Row],[GroupByKey]])*OutputTable[RecordedValue]))</f>
        <v>0</v>
      </c>
    </row>
    <row r="246" spans="1:16" x14ac:dyDescent="0.25">
      <c r="A246" t="s">
        <v>68</v>
      </c>
      <c r="B246" t="s">
        <v>70</v>
      </c>
      <c r="C246">
        <v>5</v>
      </c>
      <c r="D246" t="s">
        <v>157</v>
      </c>
      <c r="E246" t="s">
        <v>140</v>
      </c>
      <c r="F246" t="s">
        <v>105</v>
      </c>
      <c r="G246">
        <v>0</v>
      </c>
      <c r="H246">
        <v>0</v>
      </c>
      <c r="I246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46" s="5" cm="1">
        <f t="array" ref="J246">MAX(IF((ProjectInfoTable[ProjectName]=OutputTable[[#This Row],[ProjectName]]),(ProjectInfoTable[ProjectName]=OutputTable[[#This Row],[ProjectName]])*ProjectInfoTable[NumberOfReplications]))</f>
        <v>50</v>
      </c>
      <c r="K246" s="5" cm="1">
        <f t="array" ref="K246">IFERROR(AVERAGE(IF((OutputTable[GroupByKey]=OutputTable[[#This Row],[GroupByKey]]),(OutputTable[GroupByKey]=OutputTable[[#This Row],[GroupByKey]])*OutputTable[RecordedValue])),0)</f>
        <v>0</v>
      </c>
      <c r="L246" s="5" cm="1">
        <f t="array" ref="L246">IFERROR(_xlfn.STDEV.S(IF((OutputTable[GroupByKey]=OutputTable[[#This Row],[GroupByKey]]),(OutputTable[GroupByKey]=OutputTable[[#This Row],[GroupByKey]])*OutputTable[RecordedValue])),0)</f>
        <v>0</v>
      </c>
      <c r="M246" s="5" cm="1">
        <f t="array" ref="M246">MAX(IF((ProjectInfoTable[ProjectName]=OutputTable[[#This Row],[ProjectName]]),(ProjectInfoTable[ProjectName]=OutputTable[[#This Row],[ProjectName]])*ProjectInfoTable[ConfidenceInterval]))</f>
        <v>0.95</v>
      </c>
      <c r="N2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" s="5" cm="1">
        <f t="array" ref="O246">MIN(IF((OutputTable[GroupByKey]=OutputTable[[#This Row],[GroupByKey]]),(OutputTable[GroupByKey]=OutputTable[[#This Row],[GroupByKey]])*OutputTable[RecordedValue]))</f>
        <v>0</v>
      </c>
      <c r="P246" s="5" cm="1">
        <f t="array" ref="P246">MAX(IF((OutputTable[GroupByKey]=OutputTable[[#This Row],[GroupByKey]]),(OutputTable[GroupByKey]=OutputTable[[#This Row],[GroupByKey]])*OutputTable[RecordedValue]))</f>
        <v>0</v>
      </c>
    </row>
    <row r="247" spans="1:16" x14ac:dyDescent="0.25">
      <c r="A247" t="s">
        <v>68</v>
      </c>
      <c r="B247" t="s">
        <v>70</v>
      </c>
      <c r="C247">
        <v>5</v>
      </c>
      <c r="D247" t="s">
        <v>158</v>
      </c>
      <c r="E247" t="s">
        <v>121</v>
      </c>
      <c r="F247" t="s">
        <v>127</v>
      </c>
      <c r="G247">
        <v>315</v>
      </c>
      <c r="H247">
        <v>0</v>
      </c>
      <c r="I247" s="5" t="str">
        <f>OutputTable[[#This Row],[ProjectName]]&amp;OutputTable[[#This Row],[Name]]&amp;OutputTable[[#This Row],[Type]]&amp;OutputTable[[#This Row],[Source]]</f>
        <v>Airport Security AnalysisSystem.NumberOutNumber OutSystem</v>
      </c>
      <c r="J247" s="5" cm="1">
        <f t="array" ref="J247">MAX(IF((ProjectInfoTable[ProjectName]=OutputTable[[#This Row],[ProjectName]]),(ProjectInfoTable[ProjectName]=OutputTable[[#This Row],[ProjectName]])*ProjectInfoTable[NumberOfReplications]))</f>
        <v>50</v>
      </c>
      <c r="K247" s="5" cm="1">
        <f t="array" ref="K247">IFERROR(AVERAGE(IF((OutputTable[GroupByKey]=OutputTable[[#This Row],[GroupByKey]]),(OutputTable[GroupByKey]=OutputTable[[#This Row],[GroupByKey]])*OutputTable[RecordedValue])),0)</f>
        <v>314.94</v>
      </c>
      <c r="L247" s="5" cm="1">
        <f t="array" ref="L247">IFERROR(_xlfn.STDEV.S(IF((OutputTable[GroupByKey]=OutputTable[[#This Row],[GroupByKey]]),(OutputTable[GroupByKey]=OutputTable[[#This Row],[GroupByKey]])*OutputTable[RecordedValue])),0)</f>
        <v>0.68243262357121037</v>
      </c>
      <c r="M247" s="5" cm="1">
        <f t="array" ref="M247">MAX(IF((ProjectInfoTable[ProjectName]=OutputTable[[#This Row],[ProjectName]]),(ProjectInfoTable[ProjectName]=OutputTable[[#This Row],[ProjectName]])*ProjectInfoTable[ConfidenceInterval]))</f>
        <v>0.95</v>
      </c>
      <c r="N2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47" s="5" cm="1">
        <f t="array" ref="O247">MIN(IF((OutputTable[GroupByKey]=OutputTable[[#This Row],[GroupByKey]]),(OutputTable[GroupByKey]=OutputTable[[#This Row],[GroupByKey]])*OutputTable[RecordedValue]))</f>
        <v>313</v>
      </c>
      <c r="P247" s="5" cm="1">
        <f t="array" ref="P247">MAX(IF((OutputTable[GroupByKey]=OutputTable[[#This Row],[GroupByKey]]),(OutputTable[GroupByKey]=OutputTable[[#This Row],[GroupByKey]])*OutputTable[RecordedValue]))</f>
        <v>316</v>
      </c>
    </row>
    <row r="248" spans="1:16" x14ac:dyDescent="0.25">
      <c r="A248" t="s">
        <v>68</v>
      </c>
      <c r="B248" t="s">
        <v>70</v>
      </c>
      <c r="C248">
        <v>5</v>
      </c>
      <c r="D248" t="s">
        <v>159</v>
      </c>
      <c r="E248" t="s">
        <v>91</v>
      </c>
      <c r="F248" t="s">
        <v>127</v>
      </c>
      <c r="G248">
        <v>71.859852729014307</v>
      </c>
      <c r="H248">
        <v>0</v>
      </c>
      <c r="I248" s="5" t="str">
        <f>OutputTable[[#This Row],[ProjectName]]&amp;OutputTable[[#This Row],[Name]]&amp;OutputTable[[#This Row],[Type]]&amp;OutputTable[[#This Row],[Source]]</f>
        <v>Airport Security AnalysisSystem.TotalCostTotal CostSystem</v>
      </c>
      <c r="J248" s="5" cm="1">
        <f t="array" ref="J248">MAX(IF((ProjectInfoTable[ProjectName]=OutputTable[[#This Row],[ProjectName]]),(ProjectInfoTable[ProjectName]=OutputTable[[#This Row],[ProjectName]])*ProjectInfoTable[NumberOfReplications]))</f>
        <v>50</v>
      </c>
      <c r="K248" s="5" cm="1">
        <f t="array" ref="K248">IFERROR(AVERAGE(IF((OutputTable[GroupByKey]=OutputTable[[#This Row],[GroupByKey]]),(OutputTable[GroupByKey]=OutputTable[[#This Row],[GroupByKey]])*OutputTable[RecordedValue])),0)</f>
        <v>71.872638573735571</v>
      </c>
      <c r="L248" s="5" cm="1">
        <f t="array" ref="L248">IFERROR(_xlfn.STDEV.S(IF((OutputTable[GroupByKey]=OutputTable[[#This Row],[GroupByKey]]),(OutputTable[GroupByKey]=OutputTable[[#This Row],[GroupByKey]])*OutputTable[RecordedValue])),0)</f>
        <v>5.859431361613459E-2</v>
      </c>
      <c r="M248" s="5" cm="1">
        <f t="array" ref="M248">MAX(IF((ProjectInfoTable[ProjectName]=OutputTable[[#This Row],[ProjectName]]),(ProjectInfoTable[ProjectName]=OutputTable[[#This Row],[ProjectName]])*ProjectInfoTable[ConfidenceInterval]))</f>
        <v>0.95</v>
      </c>
      <c r="N2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48" s="5" cm="1">
        <f t="array" ref="O248">MIN(IF((OutputTable[GroupByKey]=OutputTable[[#This Row],[GroupByKey]]),(OutputTable[GroupByKey]=OutputTable[[#This Row],[GroupByKey]])*OutputTable[RecordedValue]))</f>
        <v>71.718288096809104</v>
      </c>
      <c r="P248" s="5" cm="1">
        <f t="array" ref="P248">MAX(IF((OutputTable[GroupByKey]=OutputTable[[#This Row],[GroupByKey]]),(OutputTable[GroupByKey]=OutputTable[[#This Row],[GroupByKey]])*OutputTable[RecordedValue]))</f>
        <v>71.976989689924594</v>
      </c>
    </row>
    <row r="249" spans="1:16" x14ac:dyDescent="0.25">
      <c r="A249" t="s">
        <v>68</v>
      </c>
      <c r="B249" t="s">
        <v>70</v>
      </c>
      <c r="C249">
        <v>5</v>
      </c>
      <c r="D249" t="s">
        <v>160</v>
      </c>
      <c r="E249" t="s">
        <v>135</v>
      </c>
      <c r="F249" t="s">
        <v>105</v>
      </c>
      <c r="G249">
        <v>29.424412889082099</v>
      </c>
      <c r="H249">
        <v>0</v>
      </c>
      <c r="I249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49" s="5" cm="1">
        <f t="array" ref="J249">MAX(IF((ProjectInfoTable[ProjectName]=OutputTable[[#This Row],[ProjectName]]),(ProjectInfoTable[ProjectName]=OutputTable[[#This Row],[ProjectName]])*ProjectInfoTable[NumberOfReplications]))</f>
        <v>50</v>
      </c>
      <c r="K249" s="5" cm="1">
        <f t="array" ref="K249">IFERROR(AVERAGE(IF((OutputTable[GroupByKey]=OutputTable[[#This Row],[GroupByKey]]),(OutputTable[GroupByKey]=OutputTable[[#This Row],[GroupByKey]])*OutputTable[RecordedValue])),0)</f>
        <v>29.829789158135409</v>
      </c>
      <c r="L249" s="5" cm="1">
        <f t="array" ref="L249">IFERROR(_xlfn.STDEV.S(IF((OutputTable[GroupByKey]=OutputTable[[#This Row],[GroupByKey]]),(OutputTable[GroupByKey]=OutputTable[[#This Row],[GroupByKey]])*OutputTable[RecordedValue])),0)</f>
        <v>0.5851150785874778</v>
      </c>
      <c r="M249" s="5" cm="1">
        <f t="array" ref="M249">MAX(IF((ProjectInfoTable[ProjectName]=OutputTable[[#This Row],[ProjectName]]),(ProjectInfoTable[ProjectName]=OutputTable[[#This Row],[ProjectName]])*ProjectInfoTable[ConfidenceInterval]))</f>
        <v>0.95</v>
      </c>
      <c r="N2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49" s="5" cm="1">
        <f t="array" ref="O249">MIN(IF((OutputTable[GroupByKey]=OutputTable[[#This Row],[GroupByKey]]),(OutputTable[GroupByKey]=OutputTable[[#This Row],[GroupByKey]])*OutputTable[RecordedValue]))</f>
        <v>28.648191338861398</v>
      </c>
      <c r="P249" s="5" cm="1">
        <f t="array" ref="P249">MAX(IF((OutputTable[GroupByKey]=OutputTable[[#This Row],[GroupByKey]]),(OutputTable[GroupByKey]=OutputTable[[#This Row],[GroupByKey]])*OutputTable[RecordedValue]))</f>
        <v>31.087756920682502</v>
      </c>
    </row>
    <row r="250" spans="1:16" x14ac:dyDescent="0.25">
      <c r="A250" t="s">
        <v>68</v>
      </c>
      <c r="B250" t="s">
        <v>70</v>
      </c>
      <c r="C250">
        <v>5</v>
      </c>
      <c r="D250" t="s">
        <v>161</v>
      </c>
      <c r="E250" t="s">
        <v>137</v>
      </c>
      <c r="F250" t="s">
        <v>105</v>
      </c>
      <c r="G250">
        <v>6.5020968087583597</v>
      </c>
      <c r="H250">
        <v>0</v>
      </c>
      <c r="I250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50" s="5" cm="1">
        <f t="array" ref="J250">MAX(IF((ProjectInfoTable[ProjectName]=OutputTable[[#This Row],[ProjectName]]),(ProjectInfoTable[ProjectName]=OutputTable[[#This Row],[ProjectName]])*ProjectInfoTable[NumberOfReplications]))</f>
        <v>50</v>
      </c>
      <c r="K250" s="5" cm="1">
        <f t="array" ref="K250">IFERROR(AVERAGE(IF((OutputTable[GroupByKey]=OutputTable[[#This Row],[GroupByKey]]),(OutputTable[GroupByKey]=OutputTable[[#This Row],[GroupByKey]])*OutputTable[RecordedValue])),0)</f>
        <v>6.0988587896948685</v>
      </c>
      <c r="L250" s="5" cm="1">
        <f t="array" ref="L250">IFERROR(_xlfn.STDEV.S(IF((OutputTable[GroupByKey]=OutputTable[[#This Row],[GroupByKey]]),(OutputTable[GroupByKey]=OutputTable[[#This Row],[GroupByKey]])*OutputTable[RecordedValue])),0)</f>
        <v>0.58437836853471548</v>
      </c>
      <c r="M250" s="5" cm="1">
        <f t="array" ref="M250">MAX(IF((ProjectInfoTable[ProjectName]=OutputTable[[#This Row],[ProjectName]]),(ProjectInfoTable[ProjectName]=OutputTable[[#This Row],[ProjectName]])*ProjectInfoTable[ConfidenceInterval]))</f>
        <v>0.95</v>
      </c>
      <c r="N2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50" s="5" cm="1">
        <f t="array" ref="O250">MIN(IF((OutputTable[GroupByKey]=OutputTable[[#This Row],[GroupByKey]]),(OutputTable[GroupByKey]=OutputTable[[#This Row],[GroupByKey]])*OutputTable[RecordedValue]))</f>
        <v>4.8524885910691502</v>
      </c>
      <c r="P250" s="5" cm="1">
        <f t="array" ref="P250">MAX(IF((OutputTable[GroupByKey]=OutputTable[[#This Row],[GroupByKey]]),(OutputTable[GroupByKey]=OutputTable[[#This Row],[GroupByKey]])*OutputTable[RecordedValue]))</f>
        <v>7.28424471053909</v>
      </c>
    </row>
    <row r="251" spans="1:16" x14ac:dyDescent="0.25">
      <c r="A251" t="s">
        <v>68</v>
      </c>
      <c r="B251" t="s">
        <v>70</v>
      </c>
      <c r="C251">
        <v>5</v>
      </c>
      <c r="D251" t="s">
        <v>162</v>
      </c>
      <c r="E251" t="s">
        <v>154</v>
      </c>
      <c r="F251" t="s">
        <v>105</v>
      </c>
      <c r="G251">
        <v>640</v>
      </c>
      <c r="H251">
        <v>0</v>
      </c>
      <c r="I251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51" s="5" cm="1">
        <f t="array" ref="J251">MAX(IF((ProjectInfoTable[ProjectName]=OutputTable[[#This Row],[ProjectName]]),(ProjectInfoTable[ProjectName]=OutputTable[[#This Row],[ProjectName]])*ProjectInfoTable[NumberOfReplications]))</f>
        <v>50</v>
      </c>
      <c r="K251" s="5" cm="1">
        <f t="array" ref="K251">IFERROR(AVERAGE(IF((OutputTable[GroupByKey]=OutputTable[[#This Row],[GroupByKey]]),(OutputTable[GroupByKey]=OutputTable[[#This Row],[GroupByKey]])*OutputTable[RecordedValue])),0)</f>
        <v>645.70000000000005</v>
      </c>
      <c r="L251" s="5" cm="1">
        <f t="array" ref="L251">IFERROR(_xlfn.STDEV.S(IF((OutputTable[GroupByKey]=OutputTable[[#This Row],[GroupByKey]]),(OutputTable[GroupByKey]=OutputTable[[#This Row],[GroupByKey]])*OutputTable[RecordedValue])),0)</f>
        <v>5.4930382656372485</v>
      </c>
      <c r="M251" s="5" cm="1">
        <f t="array" ref="M251">MAX(IF((ProjectInfoTable[ProjectName]=OutputTable[[#This Row],[ProjectName]]),(ProjectInfoTable[ProjectName]=OutputTable[[#This Row],[ProjectName]])*ProjectInfoTable[ConfidenceInterval]))</f>
        <v>0.95</v>
      </c>
      <c r="N2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51" s="5" cm="1">
        <f t="array" ref="O251">MIN(IF((OutputTable[GroupByKey]=OutputTable[[#This Row],[GroupByKey]]),(OutputTable[GroupByKey]=OutputTable[[#This Row],[GroupByKey]])*OutputTable[RecordedValue]))</f>
        <v>633</v>
      </c>
      <c r="P251" s="5" cm="1">
        <f t="array" ref="P251">MAX(IF((OutputTable[GroupByKey]=OutputTable[[#This Row],[GroupByKey]]),(OutputTable[GroupByKey]=OutputTable[[#This Row],[GroupByKey]])*OutputTable[RecordedValue]))</f>
        <v>656</v>
      </c>
    </row>
    <row r="252" spans="1:16" x14ac:dyDescent="0.25">
      <c r="A252" t="s">
        <v>68</v>
      </c>
      <c r="B252" t="s">
        <v>70</v>
      </c>
      <c r="C252">
        <v>5</v>
      </c>
      <c r="D252" t="s">
        <v>163</v>
      </c>
      <c r="E252" t="s">
        <v>156</v>
      </c>
      <c r="F252" t="s">
        <v>105</v>
      </c>
      <c r="G252">
        <v>0.81938619975671201</v>
      </c>
      <c r="H252">
        <v>0</v>
      </c>
      <c r="I252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52" s="5" cm="1">
        <f t="array" ref="J252">MAX(IF((ProjectInfoTable[ProjectName]=OutputTable[[#This Row],[ProjectName]]),(ProjectInfoTable[ProjectName]=OutputTable[[#This Row],[ProjectName]])*ProjectInfoTable[NumberOfReplications]))</f>
        <v>50</v>
      </c>
      <c r="K252" s="5" cm="1">
        <f t="array" ref="K252">IFERROR(AVERAGE(IF((OutputTable[GroupByKey]=OutputTable[[#This Row],[GroupByKey]]),(OutputTable[GroupByKey]=OutputTable[[#This Row],[GroupByKey]])*OutputTable[RecordedValue])),0)</f>
        <v>0.83058725584180904</v>
      </c>
      <c r="L252" s="5" cm="1">
        <f t="array" ref="L252">IFERROR(_xlfn.STDEV.S(IF((OutputTable[GroupByKey]=OutputTable[[#This Row],[GroupByKey]]),(OutputTable[GroupByKey]=OutputTable[[#This Row],[GroupByKey]])*OutputTable[RecordedValue])),0)</f>
        <v>1.6232732459297416E-2</v>
      </c>
      <c r="M252" s="5" cm="1">
        <f t="array" ref="M252">MAX(IF((ProjectInfoTable[ProjectName]=OutputTable[[#This Row],[ProjectName]]),(ProjectInfoTable[ProjectName]=OutputTable[[#This Row],[ProjectName]])*ProjectInfoTable[ConfidenceInterval]))</f>
        <v>0.95</v>
      </c>
      <c r="N2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52" s="5" cm="1">
        <f t="array" ref="O252">MIN(IF((OutputTable[GroupByKey]=OutputTable[[#This Row],[GroupByKey]]),(OutputTable[GroupByKey]=OutputTable[[#This Row],[GroupByKey]])*OutputTable[RecordedValue]))</f>
        <v>0.79765986915169296</v>
      </c>
      <c r="P252" s="5" cm="1">
        <f t="array" ref="P252">MAX(IF((OutputTable[GroupByKey]=OutputTable[[#This Row],[GroupByKey]]),(OutputTable[GroupByKey]=OutputTable[[#This Row],[GroupByKey]])*OutputTable[RecordedValue]))</f>
        <v>0.86520865024807903</v>
      </c>
    </row>
    <row r="253" spans="1:16" x14ac:dyDescent="0.25">
      <c r="A253" t="s">
        <v>68</v>
      </c>
      <c r="B253" t="s">
        <v>70</v>
      </c>
      <c r="C253">
        <v>5</v>
      </c>
      <c r="D253" t="s">
        <v>164</v>
      </c>
      <c r="E253" t="s">
        <v>140</v>
      </c>
      <c r="F253" t="s">
        <v>105</v>
      </c>
      <c r="G253">
        <v>0</v>
      </c>
      <c r="H253">
        <v>0</v>
      </c>
      <c r="I253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53" s="5" cm="1">
        <f t="array" ref="J253">MAX(IF((ProjectInfoTable[ProjectName]=OutputTable[[#This Row],[ProjectName]]),(ProjectInfoTable[ProjectName]=OutputTable[[#This Row],[ProjectName]])*ProjectInfoTable[NumberOfReplications]))</f>
        <v>50</v>
      </c>
      <c r="K253" s="5" cm="1">
        <f t="array" ref="K253">IFERROR(AVERAGE(IF((OutputTable[GroupByKey]=OutputTable[[#This Row],[GroupByKey]]),(OutputTable[GroupByKey]=OutputTable[[#This Row],[GroupByKey]])*OutputTable[RecordedValue])),0)</f>
        <v>0</v>
      </c>
      <c r="L253" s="5" cm="1">
        <f t="array" ref="L253">IFERROR(_xlfn.STDEV.S(IF((OutputTable[GroupByKey]=OutputTable[[#This Row],[GroupByKey]]),(OutputTable[GroupByKey]=OutputTable[[#This Row],[GroupByKey]])*OutputTable[RecordedValue])),0)</f>
        <v>0</v>
      </c>
      <c r="M253" s="5" cm="1">
        <f t="array" ref="M253">MAX(IF((ProjectInfoTable[ProjectName]=OutputTable[[#This Row],[ProjectName]]),(ProjectInfoTable[ProjectName]=OutputTable[[#This Row],[ProjectName]])*ProjectInfoTable[ConfidenceInterval]))</f>
        <v>0.95</v>
      </c>
      <c r="N2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3" s="5" cm="1">
        <f t="array" ref="O253">MIN(IF((OutputTable[GroupByKey]=OutputTable[[#This Row],[GroupByKey]]),(OutputTable[GroupByKey]=OutputTable[[#This Row],[GroupByKey]])*OutputTable[RecordedValue]))</f>
        <v>0</v>
      </c>
      <c r="P253" s="5" cm="1">
        <f t="array" ref="P253">MAX(IF((OutputTable[GroupByKey]=OutputTable[[#This Row],[GroupByKey]]),(OutputTable[GroupByKey]=OutputTable[[#This Row],[GroupByKey]])*OutputTable[RecordedValue]))</f>
        <v>0</v>
      </c>
    </row>
    <row r="254" spans="1:16" x14ac:dyDescent="0.25">
      <c r="A254" t="s">
        <v>68</v>
      </c>
      <c r="B254" t="s">
        <v>70</v>
      </c>
      <c r="C254">
        <v>5</v>
      </c>
      <c r="D254" t="s">
        <v>165</v>
      </c>
      <c r="E254" t="s">
        <v>111</v>
      </c>
      <c r="F254" t="s">
        <v>73</v>
      </c>
      <c r="G254">
        <v>36.643691919061297</v>
      </c>
      <c r="H254">
        <v>0</v>
      </c>
      <c r="I254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54" s="5" cm="1">
        <f t="array" ref="J254">MAX(IF((ProjectInfoTable[ProjectName]=OutputTable[[#This Row],[ProjectName]]),(ProjectInfoTable[ProjectName]=OutputTable[[#This Row],[ProjectName]])*ProjectInfoTable[NumberOfReplications]))</f>
        <v>50</v>
      </c>
      <c r="K254" s="5" cm="1">
        <f t="array" ref="K254">IFERROR(AVERAGE(IF((OutputTable[GroupByKey]=OutputTable[[#This Row],[GroupByKey]]),(OutputTable[GroupByKey]=OutputTable[[#This Row],[GroupByKey]])*OutputTable[RecordedValue])),0)</f>
        <v>37.238343743460135</v>
      </c>
      <c r="L254" s="5" cm="1">
        <f t="array" ref="L254">IFERROR(_xlfn.STDEV.S(IF((OutputTable[GroupByKey]=OutputTable[[#This Row],[GroupByKey]]),(OutputTable[GroupByKey]=OutputTable[[#This Row],[GroupByKey]])*OutputTable[RecordedValue])),0)</f>
        <v>0.73577360167133743</v>
      </c>
      <c r="M254" s="5" cm="1">
        <f t="array" ref="M254">MAX(IF((ProjectInfoTable[ProjectName]=OutputTable[[#This Row],[ProjectName]]),(ProjectInfoTable[ProjectName]=OutputTable[[#This Row],[ProjectName]])*ProjectInfoTable[ConfidenceInterval]))</f>
        <v>0.95</v>
      </c>
      <c r="N2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54" s="5" cm="1">
        <f t="array" ref="O254">MIN(IF((OutputTable[GroupByKey]=OutputTable[[#This Row],[GroupByKey]]),(OutputTable[GroupByKey]=OutputTable[[#This Row],[GroupByKey]])*OutputTable[RecordedValue]))</f>
        <v>35.915286846409401</v>
      </c>
      <c r="P254" s="5" cm="1">
        <f t="array" ref="P254">MAX(IF((OutputTable[GroupByKey]=OutputTable[[#This Row],[GroupByKey]]),(OutputTable[GroupByKey]=OutputTable[[#This Row],[GroupByKey]])*OutputTable[RecordedValue]))</f>
        <v>38.829036811282897</v>
      </c>
    </row>
    <row r="255" spans="1:16" x14ac:dyDescent="0.25">
      <c r="A255" t="s">
        <v>68</v>
      </c>
      <c r="B255" t="s">
        <v>70</v>
      </c>
      <c r="C255">
        <v>5</v>
      </c>
      <c r="D255" t="s">
        <v>166</v>
      </c>
      <c r="E255" t="s">
        <v>113</v>
      </c>
      <c r="F255" t="s">
        <v>73</v>
      </c>
      <c r="G255">
        <v>1099.31075757184</v>
      </c>
      <c r="H255">
        <v>0</v>
      </c>
      <c r="I255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55" s="5" cm="1">
        <f t="array" ref="J255">MAX(IF((ProjectInfoTable[ProjectName]=OutputTable[[#This Row],[ProjectName]]),(ProjectInfoTable[ProjectName]=OutputTable[[#This Row],[ProjectName]])*ProjectInfoTable[NumberOfReplications]))</f>
        <v>50</v>
      </c>
      <c r="K255" s="5" cm="1">
        <f t="array" ref="K255">IFERROR(AVERAGE(IF((OutputTable[GroupByKey]=OutputTable[[#This Row],[GroupByKey]]),(OutputTable[GroupByKey]=OutputTable[[#This Row],[GroupByKey]])*OutputTable[RecordedValue])),0)</f>
        <v>1117.1503123038046</v>
      </c>
      <c r="L255" s="5" cm="1">
        <f t="array" ref="L255">IFERROR(_xlfn.STDEV.S(IF((OutputTable[GroupByKey]=OutputTable[[#This Row],[GroupByKey]]),(OutputTable[GroupByKey]=OutputTable[[#This Row],[GroupByKey]])*OutputTable[RecordedValue])),0)</f>
        <v>22.073208050140675</v>
      </c>
      <c r="M255" s="5" cm="1">
        <f t="array" ref="M255">MAX(IF((ProjectInfoTable[ProjectName]=OutputTable[[#This Row],[ProjectName]]),(ProjectInfoTable[ProjectName]=OutputTable[[#This Row],[ProjectName]])*ProjectInfoTable[ConfidenceInterval]))</f>
        <v>0.95</v>
      </c>
      <c r="N2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55" s="5" cm="1">
        <f t="array" ref="O255">MIN(IF((OutputTable[GroupByKey]=OutputTable[[#This Row],[GroupByKey]]),(OutputTable[GroupByKey]=OutputTable[[#This Row],[GroupByKey]])*OutputTable[RecordedValue]))</f>
        <v>1077.4586053922801</v>
      </c>
      <c r="P255" s="5" cm="1">
        <f t="array" ref="P255">MAX(IF((OutputTable[GroupByKey]=OutputTable[[#This Row],[GroupByKey]]),(OutputTable[GroupByKey]=OutputTable[[#This Row],[GroupByKey]])*OutputTable[RecordedValue]))</f>
        <v>1164.8711043384901</v>
      </c>
    </row>
    <row r="256" spans="1:16" x14ac:dyDescent="0.25">
      <c r="A256" t="s">
        <v>68</v>
      </c>
      <c r="B256" t="s">
        <v>70</v>
      </c>
      <c r="C256">
        <v>5</v>
      </c>
      <c r="D256" t="s">
        <v>167</v>
      </c>
      <c r="E256" t="s">
        <v>115</v>
      </c>
      <c r="F256" t="s">
        <v>73</v>
      </c>
      <c r="G256">
        <v>0</v>
      </c>
      <c r="H256">
        <v>0</v>
      </c>
      <c r="I256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56" s="5" cm="1">
        <f t="array" ref="J256">MAX(IF((ProjectInfoTable[ProjectName]=OutputTable[[#This Row],[ProjectName]]),(ProjectInfoTable[ProjectName]=OutputTable[[#This Row],[ProjectName]])*ProjectInfoTable[NumberOfReplications]))</f>
        <v>50</v>
      </c>
      <c r="K256" s="5" cm="1">
        <f t="array" ref="K256">IFERROR(AVERAGE(IF((OutputTable[GroupByKey]=OutputTable[[#This Row],[GroupByKey]]),(OutputTable[GroupByKey]=OutputTable[[#This Row],[GroupByKey]])*OutputTable[RecordedValue])),0)</f>
        <v>0</v>
      </c>
      <c r="L256" s="5" cm="1">
        <f t="array" ref="L256">IFERROR(_xlfn.STDEV.S(IF((OutputTable[GroupByKey]=OutputTable[[#This Row],[GroupByKey]]),(OutputTable[GroupByKey]=OutputTable[[#This Row],[GroupByKey]])*OutputTable[RecordedValue])),0)</f>
        <v>0</v>
      </c>
      <c r="M256" s="5" cm="1">
        <f t="array" ref="M256">MAX(IF((ProjectInfoTable[ProjectName]=OutputTable[[#This Row],[ProjectName]]),(ProjectInfoTable[ProjectName]=OutputTable[[#This Row],[ProjectName]])*ProjectInfoTable[ConfidenceInterval]))</f>
        <v>0.95</v>
      </c>
      <c r="N2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6" s="5" cm="1">
        <f t="array" ref="O256">MIN(IF((OutputTable[GroupByKey]=OutputTable[[#This Row],[GroupByKey]]),(OutputTable[GroupByKey]=OutputTable[[#This Row],[GroupByKey]])*OutputTable[RecordedValue]))</f>
        <v>0</v>
      </c>
      <c r="P256" s="5" cm="1">
        <f t="array" ref="P256">MAX(IF((OutputTable[GroupByKey]=OutputTable[[#This Row],[GroupByKey]]),(OutputTable[GroupByKey]=OutputTable[[#This Row],[GroupByKey]])*OutputTable[RecordedValue]))</f>
        <v>0</v>
      </c>
    </row>
    <row r="257" spans="1:16" x14ac:dyDescent="0.25">
      <c r="A257" t="s">
        <v>68</v>
      </c>
      <c r="B257" t="s">
        <v>70</v>
      </c>
      <c r="C257">
        <v>5</v>
      </c>
      <c r="D257" t="s">
        <v>168</v>
      </c>
      <c r="E257" t="s">
        <v>117</v>
      </c>
      <c r="F257" t="s">
        <v>73</v>
      </c>
      <c r="G257">
        <v>117.212237426155</v>
      </c>
      <c r="H257">
        <v>0</v>
      </c>
      <c r="I257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57" s="5" cm="1">
        <f t="array" ref="J257">MAX(IF((ProjectInfoTable[ProjectName]=OutputTable[[#This Row],[ProjectName]]),(ProjectInfoTable[ProjectName]=OutputTable[[#This Row],[ProjectName]])*ProjectInfoTable[NumberOfReplications]))</f>
        <v>50</v>
      </c>
      <c r="K257" s="5" cm="1">
        <f t="array" ref="K257">IFERROR(AVERAGE(IF((OutputTable[GroupByKey]=OutputTable[[#This Row],[GroupByKey]]),(OutputTable[GroupByKey]=OutputTable[[#This Row],[GroupByKey]])*OutputTable[RecordedValue])),0)</f>
        <v>120.89653130002299</v>
      </c>
      <c r="L257" s="5" cm="1">
        <f t="array" ref="L257">IFERROR(_xlfn.STDEV.S(IF((OutputTable[GroupByKey]=OutputTable[[#This Row],[GroupByKey]]),(OutputTable[GroupByKey]=OutputTable[[#This Row],[GroupByKey]])*OutputTable[RecordedValue])),0)</f>
        <v>33.561725675720702</v>
      </c>
      <c r="M257" s="5" cm="1">
        <f t="array" ref="M257">MAX(IF((ProjectInfoTable[ProjectName]=OutputTable[[#This Row],[ProjectName]]),(ProjectInfoTable[ProjectName]=OutputTable[[#This Row],[ProjectName]])*ProjectInfoTable[ConfidenceInterval]))</f>
        <v>0.95</v>
      </c>
      <c r="N2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57" s="5" cm="1">
        <f t="array" ref="O257">MIN(IF((OutputTable[GroupByKey]=OutputTable[[#This Row],[GroupByKey]]),(OutputTable[GroupByKey]=OutputTable[[#This Row],[GroupByKey]])*OutputTable[RecordedValue]))</f>
        <v>71.2298351699786</v>
      </c>
      <c r="P257" s="5" cm="1">
        <f t="array" ref="P257">MAX(IF((OutputTable[GroupByKey]=OutputTable[[#This Row],[GroupByKey]]),(OutputTable[GroupByKey]=OutputTable[[#This Row],[GroupByKey]])*OutputTable[RecordedValue]))</f>
        <v>265.63530965979299</v>
      </c>
    </row>
    <row r="258" spans="1:16" x14ac:dyDescent="0.25">
      <c r="A258" t="s">
        <v>68</v>
      </c>
      <c r="B258" t="s">
        <v>70</v>
      </c>
      <c r="C258">
        <v>5</v>
      </c>
      <c r="D258" t="s">
        <v>169</v>
      </c>
      <c r="E258" t="s">
        <v>119</v>
      </c>
      <c r="F258" t="s">
        <v>73</v>
      </c>
      <c r="G258">
        <v>303</v>
      </c>
      <c r="H258">
        <v>0</v>
      </c>
      <c r="I258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58" s="5" cm="1">
        <f t="array" ref="J258">MAX(IF((ProjectInfoTable[ProjectName]=OutputTable[[#This Row],[ProjectName]]),(ProjectInfoTable[ProjectName]=OutputTable[[#This Row],[ProjectName]])*ProjectInfoTable[NumberOfReplications]))</f>
        <v>50</v>
      </c>
      <c r="K258" s="5" cm="1">
        <f t="array" ref="K258">IFERROR(AVERAGE(IF((OutputTable[GroupByKey]=OutputTable[[#This Row],[GroupByKey]]),(OutputTable[GroupByKey]=OutputTable[[#This Row],[GroupByKey]])*OutputTable[RecordedValue])),0)</f>
        <v>307.66000000000003</v>
      </c>
      <c r="L258" s="5" cm="1">
        <f t="array" ref="L258">IFERROR(_xlfn.STDEV.S(IF((OutputTable[GroupByKey]=OutputTable[[#This Row],[GroupByKey]]),(OutputTable[GroupByKey]=OutputTable[[#This Row],[GroupByKey]])*OutputTable[RecordedValue])),0)</f>
        <v>3.1272991542223769</v>
      </c>
      <c r="M258" s="5" cm="1">
        <f t="array" ref="M258">MAX(IF((ProjectInfoTable[ProjectName]=OutputTable[[#This Row],[ProjectName]]),(ProjectInfoTable[ProjectName]=OutputTable[[#This Row],[ProjectName]])*ProjectInfoTable[ConfidenceInterval]))</f>
        <v>0.95</v>
      </c>
      <c r="N2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58" s="5" cm="1">
        <f t="array" ref="O258">MIN(IF((OutputTable[GroupByKey]=OutputTable[[#This Row],[GroupByKey]]),(OutputTable[GroupByKey]=OutputTable[[#This Row],[GroupByKey]])*OutputTable[RecordedValue]))</f>
        <v>300</v>
      </c>
      <c r="P258" s="5" cm="1">
        <f t="array" ref="P258">MAX(IF((OutputTable[GroupByKey]=OutputTable[[#This Row],[GroupByKey]]),(OutputTable[GroupByKey]=OutputTable[[#This Row],[GroupByKey]])*OutputTable[RecordedValue]))</f>
        <v>315</v>
      </c>
    </row>
    <row r="259" spans="1:16" x14ac:dyDescent="0.25">
      <c r="A259" t="s">
        <v>68</v>
      </c>
      <c r="B259" t="s">
        <v>70</v>
      </c>
      <c r="C259">
        <v>5</v>
      </c>
      <c r="D259" t="s">
        <v>170</v>
      </c>
      <c r="E259" t="s">
        <v>121</v>
      </c>
      <c r="F259" t="s">
        <v>73</v>
      </c>
      <c r="G259">
        <v>301</v>
      </c>
      <c r="H259">
        <v>0</v>
      </c>
      <c r="I259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59" s="5" cm="1">
        <f t="array" ref="J259">MAX(IF((ProjectInfoTable[ProjectName]=OutputTable[[#This Row],[ProjectName]]),(ProjectInfoTable[ProjectName]=OutputTable[[#This Row],[ProjectName]])*ProjectInfoTable[NumberOfReplications]))</f>
        <v>50</v>
      </c>
      <c r="K259" s="5" cm="1">
        <f t="array" ref="K259">IFERROR(AVERAGE(IF((OutputTable[GroupByKey]=OutputTable[[#This Row],[GroupByKey]]),(OutputTable[GroupByKey]=OutputTable[[#This Row],[GroupByKey]])*OutputTable[RecordedValue])),0)</f>
        <v>305.8</v>
      </c>
      <c r="L259" s="5" cm="1">
        <f t="array" ref="L259">IFERROR(_xlfn.STDEV.S(IF((OutputTable[GroupByKey]=OutputTable[[#This Row],[GroupByKey]]),(OutputTable[GroupByKey]=OutputTable[[#This Row],[GroupByKey]])*OutputTable[RecordedValue])),0)</f>
        <v>3.2324881425670751</v>
      </c>
      <c r="M259" s="5" cm="1">
        <f t="array" ref="M259">MAX(IF((ProjectInfoTable[ProjectName]=OutputTable[[#This Row],[ProjectName]]),(ProjectInfoTable[ProjectName]=OutputTable[[#This Row],[ProjectName]])*ProjectInfoTable[ConfidenceInterval]))</f>
        <v>0.95</v>
      </c>
      <c r="N2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59" s="5" cm="1">
        <f t="array" ref="O259">MIN(IF((OutputTable[GroupByKey]=OutputTable[[#This Row],[GroupByKey]]),(OutputTable[GroupByKey]=OutputTable[[#This Row],[GroupByKey]])*OutputTable[RecordedValue]))</f>
        <v>298</v>
      </c>
      <c r="P259" s="5" cm="1">
        <f t="array" ref="P259">MAX(IF((OutputTable[GroupByKey]=OutputTable[[#This Row],[GroupByKey]]),(OutputTable[GroupByKey]=OutputTable[[#This Row],[GroupByKey]])*OutputTable[RecordedValue]))</f>
        <v>313</v>
      </c>
    </row>
    <row r="260" spans="1:16" x14ac:dyDescent="0.25">
      <c r="A260" t="s">
        <v>68</v>
      </c>
      <c r="B260" t="s">
        <v>70</v>
      </c>
      <c r="C260">
        <v>5</v>
      </c>
      <c r="D260" t="s">
        <v>171</v>
      </c>
      <c r="E260" t="s">
        <v>123</v>
      </c>
      <c r="F260" t="s">
        <v>73</v>
      </c>
      <c r="G260">
        <v>36.643691919061297</v>
      </c>
      <c r="H260">
        <v>0</v>
      </c>
      <c r="I260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60" s="5" cm="1">
        <f t="array" ref="J260">MAX(IF((ProjectInfoTable[ProjectName]=OutputTable[[#This Row],[ProjectName]]),(ProjectInfoTable[ProjectName]=OutputTable[[#This Row],[ProjectName]])*ProjectInfoTable[NumberOfReplications]))</f>
        <v>50</v>
      </c>
      <c r="K260" s="5" cm="1">
        <f t="array" ref="K260">IFERROR(AVERAGE(IF((OutputTable[GroupByKey]=OutputTable[[#This Row],[GroupByKey]]),(OutputTable[GroupByKey]=OutputTable[[#This Row],[GroupByKey]])*OutputTable[RecordedValue])),0)</f>
        <v>37.238343743460135</v>
      </c>
      <c r="L260" s="5" cm="1">
        <f t="array" ref="L260">IFERROR(_xlfn.STDEV.S(IF((OutputTable[GroupByKey]=OutputTable[[#This Row],[GroupByKey]]),(OutputTable[GroupByKey]=OutputTable[[#This Row],[GroupByKey]])*OutputTable[RecordedValue])),0)</f>
        <v>0.73577360167133743</v>
      </c>
      <c r="M260" s="5" cm="1">
        <f t="array" ref="M260">MAX(IF((ProjectInfoTable[ProjectName]=OutputTable[[#This Row],[ProjectName]]),(ProjectInfoTable[ProjectName]=OutputTable[[#This Row],[ProjectName]])*ProjectInfoTable[ConfidenceInterval]))</f>
        <v>0.95</v>
      </c>
      <c r="N2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60" s="5" cm="1">
        <f t="array" ref="O260">MIN(IF((OutputTable[GroupByKey]=OutputTable[[#This Row],[GroupByKey]]),(OutputTable[GroupByKey]=OutputTable[[#This Row],[GroupByKey]])*OutputTable[RecordedValue]))</f>
        <v>35.915286846409401</v>
      </c>
      <c r="P260" s="5" cm="1">
        <f t="array" ref="P260">MAX(IF((OutputTable[GroupByKey]=OutputTable[[#This Row],[GroupByKey]]),(OutputTable[GroupByKey]=OutputTable[[#This Row],[GroupByKey]])*OutputTable[RecordedValue]))</f>
        <v>38.829036811282897</v>
      </c>
    </row>
    <row r="261" spans="1:16" x14ac:dyDescent="0.25">
      <c r="A261" t="s">
        <v>68</v>
      </c>
      <c r="B261" t="s">
        <v>70</v>
      </c>
      <c r="C261">
        <v>5</v>
      </c>
      <c r="D261" t="s">
        <v>172</v>
      </c>
      <c r="E261" t="s">
        <v>125</v>
      </c>
      <c r="F261" t="s">
        <v>73</v>
      </c>
      <c r="G261">
        <v>1216.5229949979901</v>
      </c>
      <c r="H261">
        <v>0</v>
      </c>
      <c r="I261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61" s="5" cm="1">
        <f t="array" ref="J261">MAX(IF((ProjectInfoTable[ProjectName]=OutputTable[[#This Row],[ProjectName]]),(ProjectInfoTable[ProjectName]=OutputTable[[#This Row],[ProjectName]])*ProjectInfoTable[NumberOfReplications]))</f>
        <v>50</v>
      </c>
      <c r="K261" s="5" cm="1">
        <f t="array" ref="K261">IFERROR(AVERAGE(IF((OutputTable[GroupByKey]=OutputTable[[#This Row],[GroupByKey]]),(OutputTable[GroupByKey]=OutputTable[[#This Row],[GroupByKey]])*OutputTable[RecordedValue])),0)</f>
        <v>1238.0468436038263</v>
      </c>
      <c r="L261" s="5" cm="1">
        <f t="array" ref="L261">IFERROR(_xlfn.STDEV.S(IF((OutputTable[GroupByKey]=OutputTable[[#This Row],[GroupByKey]]),(OutputTable[GroupByKey]=OutputTable[[#This Row],[GroupByKey]])*OutputTable[RecordedValue])),0)</f>
        <v>49.802537130614866</v>
      </c>
      <c r="M261" s="5" cm="1">
        <f t="array" ref="M261">MAX(IF((ProjectInfoTable[ProjectName]=OutputTable[[#This Row],[ProjectName]]),(ProjectInfoTable[ProjectName]=OutputTable[[#This Row],[ProjectName]])*ProjectInfoTable[ConfidenceInterval]))</f>
        <v>0.95</v>
      </c>
      <c r="N2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61" s="5" cm="1">
        <f t="array" ref="O261">MIN(IF((OutputTable[GroupByKey]=OutputTable[[#This Row],[GroupByKey]]),(OutputTable[GroupByKey]=OutputTable[[#This Row],[GroupByKey]])*OutputTable[RecordedValue]))</f>
        <v>1148.68844056226</v>
      </c>
      <c r="P261" s="5" cm="1">
        <f t="array" ref="P261">MAX(IF((OutputTable[GroupByKey]=OutputTable[[#This Row],[GroupByKey]]),(OutputTable[GroupByKey]=OutputTable[[#This Row],[GroupByKey]])*OutputTable[RecordedValue]))</f>
        <v>1418.3176101245699</v>
      </c>
    </row>
    <row r="262" spans="1:16" x14ac:dyDescent="0.25">
      <c r="A262" t="s">
        <v>68</v>
      </c>
      <c r="B262" t="s">
        <v>70</v>
      </c>
      <c r="C262">
        <v>5</v>
      </c>
      <c r="D262" t="s">
        <v>173</v>
      </c>
      <c r="E262" t="s">
        <v>135</v>
      </c>
      <c r="F262" t="s">
        <v>105</v>
      </c>
      <c r="G262">
        <v>18.321845959530702</v>
      </c>
      <c r="H262">
        <v>0</v>
      </c>
      <c r="I262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62" s="5" cm="1">
        <f t="array" ref="J262">MAX(IF((ProjectInfoTable[ProjectName]=OutputTable[[#This Row],[ProjectName]]),(ProjectInfoTable[ProjectName]=OutputTable[[#This Row],[ProjectName]])*ProjectInfoTable[NumberOfReplications]))</f>
        <v>50</v>
      </c>
      <c r="K262" s="5" cm="1">
        <f t="array" ref="K262">IFERROR(AVERAGE(IF((OutputTable[GroupByKey]=OutputTable[[#This Row],[GroupByKey]]),(OutputTable[GroupByKey]=OutputTable[[#This Row],[GroupByKey]])*OutputTable[RecordedValue])),0)</f>
        <v>18.619171871730064</v>
      </c>
      <c r="L262" s="5" cm="1">
        <f t="array" ref="L262">IFERROR(_xlfn.STDEV.S(IF((OutputTable[GroupByKey]=OutputTable[[#This Row],[GroupByKey]]),(OutputTable[GroupByKey]=OutputTable[[#This Row],[GroupByKey]])*OutputTable[RecordedValue])),0)</f>
        <v>0.36788680083566072</v>
      </c>
      <c r="M262" s="5" cm="1">
        <f t="array" ref="M262">MAX(IF((ProjectInfoTable[ProjectName]=OutputTable[[#This Row],[ProjectName]]),(ProjectInfoTable[ProjectName]=OutputTable[[#This Row],[ProjectName]])*ProjectInfoTable[ConfidenceInterval]))</f>
        <v>0.95</v>
      </c>
      <c r="N2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62" s="5" cm="1">
        <f t="array" ref="O262">MIN(IF((OutputTable[GroupByKey]=OutputTable[[#This Row],[GroupByKey]]),(OutputTable[GroupByKey]=OutputTable[[#This Row],[GroupByKey]])*OutputTable[RecordedValue]))</f>
        <v>17.957643423204701</v>
      </c>
      <c r="P262" s="5" cm="1">
        <f t="array" ref="P262">MAX(IF((OutputTable[GroupByKey]=OutputTable[[#This Row],[GroupByKey]]),(OutputTable[GroupByKey]=OutputTable[[#This Row],[GroupByKey]])*OutputTable[RecordedValue]))</f>
        <v>19.414518405641399</v>
      </c>
    </row>
    <row r="263" spans="1:16" x14ac:dyDescent="0.25">
      <c r="A263" t="s">
        <v>68</v>
      </c>
      <c r="B263" t="s">
        <v>70</v>
      </c>
      <c r="C263">
        <v>5</v>
      </c>
      <c r="D263" t="s">
        <v>174</v>
      </c>
      <c r="E263" t="s">
        <v>137</v>
      </c>
      <c r="F263" t="s">
        <v>105</v>
      </c>
      <c r="G263">
        <v>5.61149707164319</v>
      </c>
      <c r="H263">
        <v>0</v>
      </c>
      <c r="I263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63" s="5" cm="1">
        <f t="array" ref="J263">MAX(IF((ProjectInfoTable[ProjectName]=OutputTable[[#This Row],[ProjectName]]),(ProjectInfoTable[ProjectName]=OutputTable[[#This Row],[ProjectName]])*ProjectInfoTable[NumberOfReplications]))</f>
        <v>50</v>
      </c>
      <c r="K263" s="5" cm="1">
        <f t="array" ref="K263">IFERROR(AVERAGE(IF((OutputTable[GroupByKey]=OutputTable[[#This Row],[GroupByKey]]),(OutputTable[GroupByKey]=OutputTable[[#This Row],[GroupByKey]])*OutputTable[RecordedValue])),0)</f>
        <v>5.3248187541752463</v>
      </c>
      <c r="L263" s="5" cm="1">
        <f t="array" ref="L263">IFERROR(_xlfn.STDEV.S(IF((OutputTable[GroupByKey]=OutputTable[[#This Row],[GroupByKey]]),(OutputTable[GroupByKey]=OutputTable[[#This Row],[GroupByKey]])*OutputTable[RecordedValue])),0)</f>
        <v>0.37220753962085379</v>
      </c>
      <c r="M263" s="5" cm="1">
        <f t="array" ref="M263">MAX(IF((ProjectInfoTable[ProjectName]=OutputTable[[#This Row],[ProjectName]]),(ProjectInfoTable[ProjectName]=OutputTable[[#This Row],[ProjectName]])*ProjectInfoTable[ConfidenceInterval]))</f>
        <v>0.95</v>
      </c>
      <c r="N2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63" s="5" cm="1">
        <f t="array" ref="O263">MIN(IF((OutputTable[GroupByKey]=OutputTable[[#This Row],[GroupByKey]]),(OutputTable[GroupByKey]=OutputTable[[#This Row],[GroupByKey]])*OutputTable[RecordedValue]))</f>
        <v>4.5773931059875599</v>
      </c>
      <c r="P263" s="5" cm="1">
        <f t="array" ref="P263">MAX(IF((OutputTable[GroupByKey]=OutputTable[[#This Row],[GroupByKey]]),(OutputTable[GroupByKey]=OutputTable[[#This Row],[GroupByKey]])*OutputTable[RecordedValue]))</f>
        <v>5.9816259595291603</v>
      </c>
    </row>
    <row r="264" spans="1:16" x14ac:dyDescent="0.25">
      <c r="A264" t="s">
        <v>68</v>
      </c>
      <c r="B264" t="s">
        <v>70</v>
      </c>
      <c r="C264">
        <v>5</v>
      </c>
      <c r="D264" t="s">
        <v>175</v>
      </c>
      <c r="E264" t="s">
        <v>154</v>
      </c>
      <c r="F264" t="s">
        <v>105</v>
      </c>
      <c r="G264">
        <v>303</v>
      </c>
      <c r="H264">
        <v>0</v>
      </c>
      <c r="I264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64" s="5" cm="1">
        <f t="array" ref="J264">MAX(IF((ProjectInfoTable[ProjectName]=OutputTable[[#This Row],[ProjectName]]),(ProjectInfoTable[ProjectName]=OutputTable[[#This Row],[ProjectName]])*ProjectInfoTable[NumberOfReplications]))</f>
        <v>50</v>
      </c>
      <c r="K264" s="5" cm="1">
        <f t="array" ref="K264">IFERROR(AVERAGE(IF((OutputTable[GroupByKey]=OutputTable[[#This Row],[GroupByKey]]),(OutputTable[GroupByKey]=OutputTable[[#This Row],[GroupByKey]])*OutputTable[RecordedValue])),0)</f>
        <v>307.5</v>
      </c>
      <c r="L264" s="5" cm="1">
        <f t="array" ref="L264">IFERROR(_xlfn.STDEV.S(IF((OutputTable[GroupByKey]=OutputTable[[#This Row],[GroupByKey]]),(OutputTable[GroupByKey]=OutputTable[[#This Row],[GroupByKey]])*OutputTable[RecordedValue])),0)</f>
        <v>3.1831828507367419</v>
      </c>
      <c r="M264" s="5" cm="1">
        <f t="array" ref="M264">MAX(IF((ProjectInfoTable[ProjectName]=OutputTable[[#This Row],[ProjectName]]),(ProjectInfoTable[ProjectName]=OutputTable[[#This Row],[ProjectName]])*ProjectInfoTable[ConfidenceInterval]))</f>
        <v>0.95</v>
      </c>
      <c r="N2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64" s="5" cm="1">
        <f t="array" ref="O264">MIN(IF((OutputTable[GroupByKey]=OutputTable[[#This Row],[GroupByKey]]),(OutputTable[GroupByKey]=OutputTable[[#This Row],[GroupByKey]])*OutputTable[RecordedValue]))</f>
        <v>300</v>
      </c>
      <c r="P264" s="5" cm="1">
        <f t="array" ref="P264">MAX(IF((OutputTable[GroupByKey]=OutputTable[[#This Row],[GroupByKey]]),(OutputTable[GroupByKey]=OutputTable[[#This Row],[GroupByKey]])*OutputTable[RecordedValue]))</f>
        <v>315</v>
      </c>
    </row>
    <row r="265" spans="1:16" x14ac:dyDescent="0.25">
      <c r="A265" t="s">
        <v>68</v>
      </c>
      <c r="B265" t="s">
        <v>70</v>
      </c>
      <c r="C265">
        <v>5</v>
      </c>
      <c r="D265" t="s">
        <v>176</v>
      </c>
      <c r="E265" t="s">
        <v>156</v>
      </c>
      <c r="F265" t="s">
        <v>105</v>
      </c>
      <c r="G265">
        <v>0.76618762201486801</v>
      </c>
      <c r="H265">
        <v>0</v>
      </c>
      <c r="I265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65" s="5" cm="1">
        <f t="array" ref="J265">MAX(IF((ProjectInfoTable[ProjectName]=OutputTable[[#This Row],[ProjectName]]),(ProjectInfoTable[ProjectName]=OutputTable[[#This Row],[ProjectName]])*ProjectInfoTable[NumberOfReplications]))</f>
        <v>50</v>
      </c>
      <c r="K265" s="5" cm="1">
        <f t="array" ref="K265">IFERROR(AVERAGE(IF((OutputTable[GroupByKey]=OutputTable[[#This Row],[GroupByKey]]),(OutputTable[GroupByKey]=OutputTable[[#This Row],[GroupByKey]])*OutputTable[RecordedValue])),0)</f>
        <v>0.77813255190936492</v>
      </c>
      <c r="L265" s="5" cm="1">
        <f t="array" ref="L265">IFERROR(_xlfn.STDEV.S(IF((OutputTable[GroupByKey]=OutputTable[[#This Row],[GroupByKey]]),(OutputTable[GroupByKey]=OutputTable[[#This Row],[GroupByKey]])*OutputTable[RecordedValue])),0)</f>
        <v>1.5508647484202203E-2</v>
      </c>
      <c r="M265" s="5" cm="1">
        <f t="array" ref="M265">MAX(IF((ProjectInfoTable[ProjectName]=OutputTable[[#This Row],[ProjectName]]),(ProjectInfoTable[ProjectName]=OutputTable[[#This Row],[ProjectName]])*ProjectInfoTable[ConfidenceInterval]))</f>
        <v>0.95</v>
      </c>
      <c r="N2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65" s="5" cm="1">
        <f t="array" ref="O265">MIN(IF((OutputTable[GroupByKey]=OutputTable[[#This Row],[GroupByKey]]),(OutputTable[GroupByKey]=OutputTable[[#This Row],[GroupByKey]])*OutputTable[RecordedValue]))</f>
        <v>0.75076558501961799</v>
      </c>
      <c r="P265" s="5" cm="1">
        <f t="array" ref="P265">MAX(IF((OutputTable[GroupByKey]=OutputTable[[#This Row],[GroupByKey]]),(OutputTable[GroupByKey]=OutputTable[[#This Row],[GroupByKey]])*OutputTable[RecordedValue]))</f>
        <v>0.80927528725051701</v>
      </c>
    </row>
    <row r="266" spans="1:16" x14ac:dyDescent="0.25">
      <c r="A266" t="s">
        <v>68</v>
      </c>
      <c r="B266" t="s">
        <v>70</v>
      </c>
      <c r="C266">
        <v>5</v>
      </c>
      <c r="D266" t="s">
        <v>177</v>
      </c>
      <c r="E266" t="s">
        <v>140</v>
      </c>
      <c r="F266" t="s">
        <v>105</v>
      </c>
      <c r="G266">
        <v>0</v>
      </c>
      <c r="H266">
        <v>0</v>
      </c>
      <c r="I266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66" s="5" cm="1">
        <f t="array" ref="J266">MAX(IF((ProjectInfoTable[ProjectName]=OutputTable[[#This Row],[ProjectName]]),(ProjectInfoTable[ProjectName]=OutputTable[[#This Row],[ProjectName]])*ProjectInfoTable[NumberOfReplications]))</f>
        <v>50</v>
      </c>
      <c r="K266" s="5" cm="1">
        <f t="array" ref="K266">IFERROR(AVERAGE(IF((OutputTable[GroupByKey]=OutputTable[[#This Row],[GroupByKey]]),(OutputTable[GroupByKey]=OutputTable[[#This Row],[GroupByKey]])*OutputTable[RecordedValue])),0)</f>
        <v>0</v>
      </c>
      <c r="L266" s="5" cm="1">
        <f t="array" ref="L266">IFERROR(_xlfn.STDEV.S(IF((OutputTable[GroupByKey]=OutputTable[[#This Row],[GroupByKey]]),(OutputTable[GroupByKey]=OutputTable[[#This Row],[GroupByKey]])*OutputTable[RecordedValue])),0)</f>
        <v>0</v>
      </c>
      <c r="M266" s="5" cm="1">
        <f t="array" ref="M266">MAX(IF((ProjectInfoTable[ProjectName]=OutputTable[[#This Row],[ProjectName]]),(ProjectInfoTable[ProjectName]=OutputTable[[#This Row],[ProjectName]])*ProjectInfoTable[ConfidenceInterval]))</f>
        <v>0.95</v>
      </c>
      <c r="N2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6" s="5" cm="1">
        <f t="array" ref="O266">MIN(IF((OutputTable[GroupByKey]=OutputTable[[#This Row],[GroupByKey]]),(OutputTable[GroupByKey]=OutputTable[[#This Row],[GroupByKey]])*OutputTable[RecordedValue]))</f>
        <v>0</v>
      </c>
      <c r="P266" s="5" cm="1">
        <f t="array" ref="P266">MAX(IF((OutputTable[GroupByKey]=OutputTable[[#This Row],[GroupByKey]]),(OutputTable[GroupByKey]=OutputTable[[#This Row],[GroupByKey]])*OutputTable[RecordedValue]))</f>
        <v>0</v>
      </c>
    </row>
    <row r="267" spans="1:16" x14ac:dyDescent="0.25">
      <c r="A267" t="s">
        <v>68</v>
      </c>
      <c r="B267" t="s">
        <v>70</v>
      </c>
      <c r="C267">
        <v>6</v>
      </c>
      <c r="D267" t="s">
        <v>110</v>
      </c>
      <c r="E267" t="s">
        <v>111</v>
      </c>
      <c r="F267" t="s">
        <v>73</v>
      </c>
      <c r="G267">
        <v>1.77928619304734</v>
      </c>
      <c r="H267">
        <v>0</v>
      </c>
      <c r="I267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67" s="5" cm="1">
        <f t="array" ref="J267">MAX(IF((ProjectInfoTable[ProjectName]=OutputTable[[#This Row],[ProjectName]]),(ProjectInfoTable[ProjectName]=OutputTable[[#This Row],[ProjectName]])*ProjectInfoTable[NumberOfReplications]))</f>
        <v>50</v>
      </c>
      <c r="K267" s="5" cm="1">
        <f t="array" ref="K267">IFERROR(AVERAGE(IF((OutputTable[GroupByKey]=OutputTable[[#This Row],[GroupByKey]]),(OutputTable[GroupByKey]=OutputTable[[#This Row],[GroupByKey]])*OutputTable[RecordedValue])),0)</f>
        <v>1.9749714551650996</v>
      </c>
      <c r="L267" s="5" cm="1">
        <f t="array" ref="L267">IFERROR(_xlfn.STDEV.S(IF((OutputTable[GroupByKey]=OutputTable[[#This Row],[GroupByKey]]),(OutputTable[GroupByKey]=OutputTable[[#This Row],[GroupByKey]])*OutputTable[RecordedValue])),0)</f>
        <v>0.45746437878232693</v>
      </c>
      <c r="M267" s="5" cm="1">
        <f t="array" ref="M267">MAX(IF((ProjectInfoTable[ProjectName]=OutputTable[[#This Row],[ProjectName]]),(ProjectInfoTable[ProjectName]=OutputTable[[#This Row],[ProjectName]])*ProjectInfoTable[ConfidenceInterval]))</f>
        <v>0.95</v>
      </c>
      <c r="N2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67" s="5" cm="1">
        <f t="array" ref="O267">MIN(IF((OutputTable[GroupByKey]=OutputTable[[#This Row],[GroupByKey]]),(OutputTable[GroupByKey]=OutputTable[[#This Row],[GroupByKey]])*OutputTable[RecordedValue]))</f>
        <v>1.0281254127300199</v>
      </c>
      <c r="P267" s="5" cm="1">
        <f t="array" ref="P267">MAX(IF((OutputTable[GroupByKey]=OutputTable[[#This Row],[GroupByKey]]),(OutputTable[GroupByKey]=OutputTable[[#This Row],[GroupByKey]])*OutputTable[RecordedValue]))</f>
        <v>3.1673122909872098</v>
      </c>
    </row>
    <row r="268" spans="1:16" x14ac:dyDescent="0.25">
      <c r="A268" t="s">
        <v>68</v>
      </c>
      <c r="B268" t="s">
        <v>70</v>
      </c>
      <c r="C268">
        <v>6</v>
      </c>
      <c r="D268" t="s">
        <v>112</v>
      </c>
      <c r="E268" t="s">
        <v>113</v>
      </c>
      <c r="F268" t="s">
        <v>73</v>
      </c>
      <c r="G268">
        <v>106.757171582841</v>
      </c>
      <c r="H268">
        <v>0</v>
      </c>
      <c r="I268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68" s="5" cm="1">
        <f t="array" ref="J268">MAX(IF((ProjectInfoTable[ProjectName]=OutputTable[[#This Row],[ProjectName]]),(ProjectInfoTable[ProjectName]=OutputTable[[#This Row],[ProjectName]])*ProjectInfoTable[NumberOfReplications]))</f>
        <v>50</v>
      </c>
      <c r="K268" s="5" cm="1">
        <f t="array" ref="K268">IFERROR(AVERAGE(IF((OutputTable[GroupByKey]=OutputTable[[#This Row],[GroupByKey]]),(OutputTable[GroupByKey]=OutputTable[[#This Row],[GroupByKey]])*OutputTable[RecordedValue])),0)</f>
        <v>118.49828730990606</v>
      </c>
      <c r="L268" s="5" cm="1">
        <f t="array" ref="L268">IFERROR(_xlfn.STDEV.S(IF((OutputTable[GroupByKey]=OutputTable[[#This Row],[GroupByKey]]),(OutputTable[GroupByKey]=OutputTable[[#This Row],[GroupByKey]])*OutputTable[RecordedValue])),0)</f>
        <v>27.447862726939679</v>
      </c>
      <c r="M268" s="5" cm="1">
        <f t="array" ref="M268">MAX(IF((ProjectInfoTable[ProjectName]=OutputTable[[#This Row],[ProjectName]]),(ProjectInfoTable[ProjectName]=OutputTable[[#This Row],[ProjectName]])*ProjectInfoTable[ConfidenceInterval]))</f>
        <v>0.95</v>
      </c>
      <c r="N2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68" s="5" cm="1">
        <f t="array" ref="O268">MIN(IF((OutputTable[GroupByKey]=OutputTable[[#This Row],[GroupByKey]]),(OutputTable[GroupByKey]=OutputTable[[#This Row],[GroupByKey]])*OutputTable[RecordedValue]))</f>
        <v>61.6875247638012</v>
      </c>
      <c r="P268" s="5" cm="1">
        <f t="array" ref="P268">MAX(IF((OutputTable[GroupByKey]=OutputTable[[#This Row],[GroupByKey]]),(OutputTable[GroupByKey]=OutputTable[[#This Row],[GroupByKey]])*OutputTable[RecordedValue]))</f>
        <v>190.038737459233</v>
      </c>
    </row>
    <row r="269" spans="1:16" x14ac:dyDescent="0.25">
      <c r="A269" t="s">
        <v>68</v>
      </c>
      <c r="B269" t="s">
        <v>70</v>
      </c>
      <c r="C269">
        <v>6</v>
      </c>
      <c r="D269" t="s">
        <v>114</v>
      </c>
      <c r="E269" t="s">
        <v>115</v>
      </c>
      <c r="F269" t="s">
        <v>73</v>
      </c>
      <c r="G269">
        <v>0</v>
      </c>
      <c r="H269">
        <v>0</v>
      </c>
      <c r="I269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69" s="5" cm="1">
        <f t="array" ref="J269">MAX(IF((ProjectInfoTable[ProjectName]=OutputTable[[#This Row],[ProjectName]]),(ProjectInfoTable[ProjectName]=OutputTable[[#This Row],[ProjectName]])*ProjectInfoTable[NumberOfReplications]))</f>
        <v>50</v>
      </c>
      <c r="K269" s="5" cm="1">
        <f t="array" ref="K269">IFERROR(AVERAGE(IF((OutputTable[GroupByKey]=OutputTable[[#This Row],[GroupByKey]]),(OutputTable[GroupByKey]=OutputTable[[#This Row],[GroupByKey]])*OutputTable[RecordedValue])),0)</f>
        <v>0</v>
      </c>
      <c r="L269" s="5" cm="1">
        <f t="array" ref="L269">IFERROR(_xlfn.STDEV.S(IF((OutputTable[GroupByKey]=OutputTable[[#This Row],[GroupByKey]]),(OutputTable[GroupByKey]=OutputTable[[#This Row],[GroupByKey]])*OutputTable[RecordedValue])),0)</f>
        <v>0</v>
      </c>
      <c r="M269" s="5" cm="1">
        <f t="array" ref="M269">MAX(IF((ProjectInfoTable[ProjectName]=OutputTable[[#This Row],[ProjectName]]),(ProjectInfoTable[ProjectName]=OutputTable[[#This Row],[ProjectName]])*ProjectInfoTable[ConfidenceInterval]))</f>
        <v>0.95</v>
      </c>
      <c r="N2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9" s="5" cm="1">
        <f t="array" ref="O269">MIN(IF((OutputTable[GroupByKey]=OutputTable[[#This Row],[GroupByKey]]),(OutputTable[GroupByKey]=OutputTable[[#This Row],[GroupByKey]])*OutputTable[RecordedValue]))</f>
        <v>0</v>
      </c>
      <c r="P269" s="5" cm="1">
        <f t="array" ref="P269">MAX(IF((OutputTable[GroupByKey]=OutputTable[[#This Row],[GroupByKey]]),(OutputTable[GroupByKey]=OutputTable[[#This Row],[GroupByKey]])*OutputTable[RecordedValue]))</f>
        <v>0</v>
      </c>
    </row>
    <row r="270" spans="1:16" x14ac:dyDescent="0.25">
      <c r="A270" t="s">
        <v>68</v>
      </c>
      <c r="B270" t="s">
        <v>70</v>
      </c>
      <c r="C270">
        <v>6</v>
      </c>
      <c r="D270" t="s">
        <v>116</v>
      </c>
      <c r="E270" t="s">
        <v>117</v>
      </c>
      <c r="F270" t="s">
        <v>73</v>
      </c>
      <c r="G270">
        <v>4.2813904451544698</v>
      </c>
      <c r="H270">
        <v>0</v>
      </c>
      <c r="I270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70" s="5" cm="1">
        <f t="array" ref="J270">MAX(IF((ProjectInfoTable[ProjectName]=OutputTable[[#This Row],[ProjectName]]),(ProjectInfoTable[ProjectName]=OutputTable[[#This Row],[ProjectName]])*ProjectInfoTable[NumberOfReplications]))</f>
        <v>50</v>
      </c>
      <c r="K270" s="5" cm="1">
        <f t="array" ref="K270">IFERROR(AVERAGE(IF((OutputTable[GroupByKey]=OutputTable[[#This Row],[GroupByKey]]),(OutputTable[GroupByKey]=OutputTable[[#This Row],[GroupByKey]])*OutputTable[RecordedValue])),0)</f>
        <v>5.4408066100724897</v>
      </c>
      <c r="L270" s="5" cm="1">
        <f t="array" ref="L270">IFERROR(_xlfn.STDEV.S(IF((OutputTable[GroupByKey]=OutputTable[[#This Row],[GroupByKey]]),(OutputTable[GroupByKey]=OutputTable[[#This Row],[GroupByKey]])*OutputTable[RecordedValue])),0)</f>
        <v>3.1898976373285977</v>
      </c>
      <c r="M270" s="5" cm="1">
        <f t="array" ref="M270">MAX(IF((ProjectInfoTable[ProjectName]=OutputTable[[#This Row],[ProjectName]]),(ProjectInfoTable[ProjectName]=OutputTable[[#This Row],[ProjectName]])*ProjectInfoTable[ConfidenceInterval]))</f>
        <v>0.95</v>
      </c>
      <c r="N2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70" s="5" cm="1">
        <f t="array" ref="O270">MIN(IF((OutputTable[GroupByKey]=OutputTable[[#This Row],[GroupByKey]]),(OutputTable[GroupByKey]=OutputTable[[#This Row],[GroupByKey]])*OutputTable[RecordedValue]))</f>
        <v>0.10442984261027299</v>
      </c>
      <c r="P270" s="5" cm="1">
        <f t="array" ref="P270">MAX(IF((OutputTable[GroupByKey]=OutputTable[[#This Row],[GroupByKey]]),(OutputTable[GroupByKey]=OutputTable[[#This Row],[GroupByKey]])*OutputTable[RecordedValue]))</f>
        <v>13.981021636077701</v>
      </c>
    </row>
    <row r="271" spans="1:16" x14ac:dyDescent="0.25">
      <c r="A271" t="s">
        <v>68</v>
      </c>
      <c r="B271" t="s">
        <v>70</v>
      </c>
      <c r="C271">
        <v>6</v>
      </c>
      <c r="D271" t="s">
        <v>118</v>
      </c>
      <c r="E271" t="s">
        <v>119</v>
      </c>
      <c r="F271" t="s">
        <v>73</v>
      </c>
      <c r="G271">
        <v>18</v>
      </c>
      <c r="H271">
        <v>0</v>
      </c>
      <c r="I271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71" s="5" cm="1">
        <f t="array" ref="J271">MAX(IF((ProjectInfoTable[ProjectName]=OutputTable[[#This Row],[ProjectName]]),(ProjectInfoTable[ProjectName]=OutputTable[[#This Row],[ProjectName]])*ProjectInfoTable[NumberOfReplications]))</f>
        <v>50</v>
      </c>
      <c r="K271" s="5" cm="1">
        <f t="array" ref="K271">IFERROR(AVERAGE(IF((OutputTable[GroupByKey]=OutputTable[[#This Row],[GroupByKey]]),(OutputTable[GroupByKey]=OutputTable[[#This Row],[GroupByKey]])*OutputTable[RecordedValue])),0)</f>
        <v>20.28</v>
      </c>
      <c r="L271" s="5" cm="1">
        <f t="array" ref="L271">IFERROR(_xlfn.STDEV.S(IF((OutputTable[GroupByKey]=OutputTable[[#This Row],[GroupByKey]]),(OutputTable[GroupByKey]=OutputTable[[#This Row],[GroupByKey]])*OutputTable[RecordedValue])),0)</f>
        <v>4.3191079955878688</v>
      </c>
      <c r="M271" s="5" cm="1">
        <f t="array" ref="M271">MAX(IF((ProjectInfoTable[ProjectName]=OutputTable[[#This Row],[ProjectName]]),(ProjectInfoTable[ProjectName]=OutputTable[[#This Row],[ProjectName]])*ProjectInfoTable[ConfidenceInterval]))</f>
        <v>0.95</v>
      </c>
      <c r="N2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71" s="5" cm="1">
        <f t="array" ref="O271">MIN(IF((OutputTable[GroupByKey]=OutputTable[[#This Row],[GroupByKey]]),(OutputTable[GroupByKey]=OutputTable[[#This Row],[GroupByKey]])*OutputTable[RecordedValue]))</f>
        <v>11</v>
      </c>
      <c r="P271" s="5" cm="1">
        <f t="array" ref="P271">MAX(IF((OutputTable[GroupByKey]=OutputTable[[#This Row],[GroupByKey]]),(OutputTable[GroupByKey]=OutputTable[[#This Row],[GroupByKey]])*OutputTable[RecordedValue]))</f>
        <v>31</v>
      </c>
    </row>
    <row r="272" spans="1:16" x14ac:dyDescent="0.25">
      <c r="A272" t="s">
        <v>68</v>
      </c>
      <c r="B272" t="s">
        <v>70</v>
      </c>
      <c r="C272">
        <v>6</v>
      </c>
      <c r="D272" t="s">
        <v>120</v>
      </c>
      <c r="E272" t="s">
        <v>121</v>
      </c>
      <c r="F272" t="s">
        <v>73</v>
      </c>
      <c r="G272">
        <v>18</v>
      </c>
      <c r="H272">
        <v>0</v>
      </c>
      <c r="I272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72" s="5" cm="1">
        <f t="array" ref="J272">MAX(IF((ProjectInfoTable[ProjectName]=OutputTable[[#This Row],[ProjectName]]),(ProjectInfoTable[ProjectName]=OutputTable[[#This Row],[ProjectName]])*ProjectInfoTable[NumberOfReplications]))</f>
        <v>50</v>
      </c>
      <c r="K272" s="5" cm="1">
        <f t="array" ref="K272">IFERROR(AVERAGE(IF((OutputTable[GroupByKey]=OutputTable[[#This Row],[GroupByKey]]),(OutputTable[GroupByKey]=OutputTable[[#This Row],[GroupByKey]])*OutputTable[RecordedValue])),0)</f>
        <v>20.14</v>
      </c>
      <c r="L272" s="5" cm="1">
        <f t="array" ref="L272">IFERROR(_xlfn.STDEV.S(IF((OutputTable[GroupByKey]=OutputTable[[#This Row],[GroupByKey]]),(OutputTable[GroupByKey]=OutputTable[[#This Row],[GroupByKey]])*OutputTable[RecordedValue])),0)</f>
        <v>4.309505393278199</v>
      </c>
      <c r="M272" s="5" cm="1">
        <f t="array" ref="M272">MAX(IF((ProjectInfoTable[ProjectName]=OutputTable[[#This Row],[ProjectName]]),(ProjectInfoTable[ProjectName]=OutputTable[[#This Row],[ProjectName]])*ProjectInfoTable[ConfidenceInterval]))</f>
        <v>0.95</v>
      </c>
      <c r="N2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72" s="5" cm="1">
        <f t="array" ref="O272">MIN(IF((OutputTable[GroupByKey]=OutputTable[[#This Row],[GroupByKey]]),(OutputTable[GroupByKey]=OutputTable[[#This Row],[GroupByKey]])*OutputTable[RecordedValue]))</f>
        <v>10</v>
      </c>
      <c r="P272" s="5" cm="1">
        <f t="array" ref="P272">MAX(IF((OutputTable[GroupByKey]=OutputTable[[#This Row],[GroupByKey]]),(OutputTable[GroupByKey]=OutputTable[[#This Row],[GroupByKey]])*OutputTable[RecordedValue]))</f>
        <v>31</v>
      </c>
    </row>
    <row r="273" spans="1:16" x14ac:dyDescent="0.25">
      <c r="A273" t="s">
        <v>68</v>
      </c>
      <c r="B273" t="s">
        <v>70</v>
      </c>
      <c r="C273">
        <v>6</v>
      </c>
      <c r="D273" t="s">
        <v>122</v>
      </c>
      <c r="E273" t="s">
        <v>123</v>
      </c>
      <c r="F273" t="s">
        <v>73</v>
      </c>
      <c r="G273">
        <v>1.77928619304734</v>
      </c>
      <c r="H273">
        <v>0</v>
      </c>
      <c r="I273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73" s="5" cm="1">
        <f t="array" ref="J273">MAX(IF((ProjectInfoTable[ProjectName]=OutputTable[[#This Row],[ProjectName]]),(ProjectInfoTable[ProjectName]=OutputTable[[#This Row],[ProjectName]])*ProjectInfoTable[NumberOfReplications]))</f>
        <v>50</v>
      </c>
      <c r="K273" s="5" cm="1">
        <f t="array" ref="K273">IFERROR(AVERAGE(IF((OutputTable[GroupByKey]=OutputTable[[#This Row],[GroupByKey]]),(OutputTable[GroupByKey]=OutputTable[[#This Row],[GroupByKey]])*OutputTable[RecordedValue])),0)</f>
        <v>1.9749714551650996</v>
      </c>
      <c r="L273" s="5" cm="1">
        <f t="array" ref="L273">IFERROR(_xlfn.STDEV.S(IF((OutputTable[GroupByKey]=OutputTable[[#This Row],[GroupByKey]]),(OutputTable[GroupByKey]=OutputTable[[#This Row],[GroupByKey]])*OutputTable[RecordedValue])),0)</f>
        <v>0.45746437878232693</v>
      </c>
      <c r="M273" s="5" cm="1">
        <f t="array" ref="M273">MAX(IF((ProjectInfoTable[ProjectName]=OutputTable[[#This Row],[ProjectName]]),(ProjectInfoTable[ProjectName]=OutputTable[[#This Row],[ProjectName]])*ProjectInfoTable[ConfidenceInterval]))</f>
        <v>0.95</v>
      </c>
      <c r="N2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73" s="5" cm="1">
        <f t="array" ref="O273">MIN(IF((OutputTable[GroupByKey]=OutputTable[[#This Row],[GroupByKey]]),(OutputTable[GroupByKey]=OutputTable[[#This Row],[GroupByKey]])*OutputTable[RecordedValue]))</f>
        <v>1.0281254127300199</v>
      </c>
      <c r="P273" s="5" cm="1">
        <f t="array" ref="P273">MAX(IF((OutputTable[GroupByKey]=OutputTable[[#This Row],[GroupByKey]]),(OutputTable[GroupByKey]=OutputTable[[#This Row],[GroupByKey]])*OutputTable[RecordedValue]))</f>
        <v>3.1673122909872098</v>
      </c>
    </row>
    <row r="274" spans="1:16" x14ac:dyDescent="0.25">
      <c r="A274" t="s">
        <v>68</v>
      </c>
      <c r="B274" t="s">
        <v>70</v>
      </c>
      <c r="C274">
        <v>6</v>
      </c>
      <c r="D274" t="s">
        <v>124</v>
      </c>
      <c r="E274" t="s">
        <v>125</v>
      </c>
      <c r="F274" t="s">
        <v>73</v>
      </c>
      <c r="G274">
        <v>111.038562027995</v>
      </c>
      <c r="H274">
        <v>0</v>
      </c>
      <c r="I274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74" s="5" cm="1">
        <f t="array" ref="J274">MAX(IF((ProjectInfoTable[ProjectName]=OutputTable[[#This Row],[ProjectName]]),(ProjectInfoTable[ProjectName]=OutputTable[[#This Row],[ProjectName]])*ProjectInfoTable[NumberOfReplications]))</f>
        <v>50</v>
      </c>
      <c r="K274" s="5" cm="1">
        <f t="array" ref="K274">IFERROR(AVERAGE(IF((OutputTable[GroupByKey]=OutputTable[[#This Row],[GroupByKey]]),(OutputTable[GroupByKey]=OutputTable[[#This Row],[GroupByKey]])*OutputTable[RecordedValue])),0)</f>
        <v>123.93909391997848</v>
      </c>
      <c r="L274" s="5" cm="1">
        <f t="array" ref="L274">IFERROR(_xlfn.STDEV.S(IF((OutputTable[GroupByKey]=OutputTable[[#This Row],[GroupByKey]]),(OutputTable[GroupByKey]=OutputTable[[#This Row],[GroupByKey]])*OutputTable[RecordedValue])),0)</f>
        <v>29.164347943585724</v>
      </c>
      <c r="M274" s="5" cm="1">
        <f t="array" ref="M274">MAX(IF((ProjectInfoTable[ProjectName]=OutputTable[[#This Row],[ProjectName]]),(ProjectInfoTable[ProjectName]=OutputTable[[#This Row],[ProjectName]])*ProjectInfoTable[ConfidenceInterval]))</f>
        <v>0.95</v>
      </c>
      <c r="N2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74" s="5" cm="1">
        <f t="array" ref="O274">MIN(IF((OutputTable[GroupByKey]=OutputTable[[#This Row],[GroupByKey]]),(OutputTable[GroupByKey]=OutputTable[[#This Row],[GroupByKey]])*OutputTable[RecordedValue]))</f>
        <v>61.791954606411501</v>
      </c>
      <c r="P274" s="5" cm="1">
        <f t="array" ref="P274">MAX(IF((OutputTable[GroupByKey]=OutputTable[[#This Row],[GroupByKey]]),(OutputTable[GroupByKey]=OutputTable[[#This Row],[GroupByKey]])*OutputTable[RecordedValue]))</f>
        <v>204.019759095311</v>
      </c>
    </row>
    <row r="275" spans="1:16" x14ac:dyDescent="0.25">
      <c r="A275" t="s">
        <v>68</v>
      </c>
      <c r="B275" t="s">
        <v>70</v>
      </c>
      <c r="C275">
        <v>6</v>
      </c>
      <c r="D275" t="s">
        <v>126</v>
      </c>
      <c r="E275" t="s">
        <v>86</v>
      </c>
      <c r="F275" t="s">
        <v>127</v>
      </c>
      <c r="G275">
        <v>0</v>
      </c>
      <c r="H275">
        <v>0</v>
      </c>
      <c r="I275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75" s="5" cm="1">
        <f t="array" ref="J275">MAX(IF((ProjectInfoTable[ProjectName]=OutputTable[[#This Row],[ProjectName]]),(ProjectInfoTable[ProjectName]=OutputTable[[#This Row],[ProjectName]])*ProjectInfoTable[NumberOfReplications]))</f>
        <v>50</v>
      </c>
      <c r="K275" s="5" cm="1">
        <f t="array" ref="K275">IFERROR(AVERAGE(IF((OutputTable[GroupByKey]=OutputTable[[#This Row],[GroupByKey]]),(OutputTable[GroupByKey]=OutputTable[[#This Row],[GroupByKey]])*OutputTable[RecordedValue])),0)</f>
        <v>0</v>
      </c>
      <c r="L275" s="5" cm="1">
        <f t="array" ref="L275">IFERROR(_xlfn.STDEV.S(IF((OutputTable[GroupByKey]=OutputTable[[#This Row],[GroupByKey]]),(OutputTable[GroupByKey]=OutputTable[[#This Row],[GroupByKey]])*OutputTable[RecordedValue])),0)</f>
        <v>0</v>
      </c>
      <c r="M275" s="5" cm="1">
        <f t="array" ref="M275">MAX(IF((ProjectInfoTable[ProjectName]=OutputTable[[#This Row],[ProjectName]]),(ProjectInfoTable[ProjectName]=OutputTable[[#This Row],[ProjectName]])*ProjectInfoTable[ConfidenceInterval]))</f>
        <v>0.95</v>
      </c>
      <c r="N2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5" s="5" cm="1">
        <f t="array" ref="O275">MIN(IF((OutputTable[GroupByKey]=OutputTable[[#This Row],[GroupByKey]]),(OutputTable[GroupByKey]=OutputTable[[#This Row],[GroupByKey]])*OutputTable[RecordedValue]))</f>
        <v>0</v>
      </c>
      <c r="P275" s="5" cm="1">
        <f t="array" ref="P275">MAX(IF((OutputTable[GroupByKey]=OutputTable[[#This Row],[GroupByKey]]),(OutputTable[GroupByKey]=OutputTable[[#This Row],[GroupByKey]])*OutputTable[RecordedValue]))</f>
        <v>0</v>
      </c>
    </row>
    <row r="276" spans="1:16" x14ac:dyDescent="0.25">
      <c r="A276" t="s">
        <v>68</v>
      </c>
      <c r="B276" t="s">
        <v>70</v>
      </c>
      <c r="C276">
        <v>6</v>
      </c>
      <c r="D276" t="s">
        <v>128</v>
      </c>
      <c r="E276" t="s">
        <v>89</v>
      </c>
      <c r="F276" t="s">
        <v>127</v>
      </c>
      <c r="G276">
        <v>0</v>
      </c>
      <c r="H276">
        <v>0</v>
      </c>
      <c r="I276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76" s="5" cm="1">
        <f t="array" ref="J276">MAX(IF((ProjectInfoTable[ProjectName]=OutputTable[[#This Row],[ProjectName]]),(ProjectInfoTable[ProjectName]=OutputTable[[#This Row],[ProjectName]])*ProjectInfoTable[NumberOfReplications]))</f>
        <v>50</v>
      </c>
      <c r="K276" s="5" cm="1">
        <f t="array" ref="K276">IFERROR(AVERAGE(IF((OutputTable[GroupByKey]=OutputTable[[#This Row],[GroupByKey]]),(OutputTable[GroupByKey]=OutputTable[[#This Row],[GroupByKey]])*OutputTable[RecordedValue])),0)</f>
        <v>0</v>
      </c>
      <c r="L276" s="5" cm="1">
        <f t="array" ref="L276">IFERROR(_xlfn.STDEV.S(IF((OutputTable[GroupByKey]=OutputTable[[#This Row],[GroupByKey]]),(OutputTable[GroupByKey]=OutputTable[[#This Row],[GroupByKey]])*OutputTable[RecordedValue])),0)</f>
        <v>0</v>
      </c>
      <c r="M276" s="5" cm="1">
        <f t="array" ref="M276">MAX(IF((ProjectInfoTable[ProjectName]=OutputTable[[#This Row],[ProjectName]]),(ProjectInfoTable[ProjectName]=OutputTable[[#This Row],[ProjectName]])*ProjectInfoTable[ConfidenceInterval]))</f>
        <v>0.95</v>
      </c>
      <c r="N2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6" s="5" cm="1">
        <f t="array" ref="O276">MIN(IF((OutputTable[GroupByKey]=OutputTable[[#This Row],[GroupByKey]]),(OutputTable[GroupByKey]=OutputTable[[#This Row],[GroupByKey]])*OutputTable[RecordedValue]))</f>
        <v>0</v>
      </c>
      <c r="P276" s="5" cm="1">
        <f t="array" ref="P276">MAX(IF((OutputTable[GroupByKey]=OutputTable[[#This Row],[GroupByKey]]),(OutputTable[GroupByKey]=OutputTable[[#This Row],[GroupByKey]])*OutputTable[RecordedValue]))</f>
        <v>0</v>
      </c>
    </row>
    <row r="277" spans="1:16" x14ac:dyDescent="0.25">
      <c r="A277" t="s">
        <v>68</v>
      </c>
      <c r="B277" t="s">
        <v>70</v>
      </c>
      <c r="C277">
        <v>6</v>
      </c>
      <c r="D277" t="s">
        <v>129</v>
      </c>
      <c r="E277" t="s">
        <v>91</v>
      </c>
      <c r="F277" t="s">
        <v>127</v>
      </c>
      <c r="G277">
        <v>49.008910007642797</v>
      </c>
      <c r="H277">
        <v>0</v>
      </c>
      <c r="I277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77" s="5" cm="1">
        <f t="array" ref="J277">MAX(IF((ProjectInfoTable[ProjectName]=OutputTable[[#This Row],[ProjectName]]),(ProjectInfoTable[ProjectName]=OutputTable[[#This Row],[ProjectName]])*ProjectInfoTable[NumberOfReplications]))</f>
        <v>50</v>
      </c>
      <c r="K277" s="5" cm="1">
        <f t="array" ref="K277">IFERROR(AVERAGE(IF((OutputTable[GroupByKey]=OutputTable[[#This Row],[GroupByKey]]),(OutputTable[GroupByKey]=OutputTable[[#This Row],[GroupByKey]])*OutputTable[RecordedValue])),0)</f>
        <v>48.448961029865458</v>
      </c>
      <c r="L277" s="5" cm="1">
        <f t="array" ref="L277">IFERROR(_xlfn.STDEV.S(IF((OutputTable[GroupByKey]=OutputTable[[#This Row],[GroupByKey]]),(OutputTable[GroupByKey]=OutputTable[[#This Row],[GroupByKey]])*OutputTable[RecordedValue])),0)</f>
        <v>0.864449879249923</v>
      </c>
      <c r="M277" s="5" cm="1">
        <f t="array" ref="M277">MAX(IF((ProjectInfoTable[ProjectName]=OutputTable[[#This Row],[ProjectName]]),(ProjectInfoTable[ProjectName]=OutputTable[[#This Row],[ProjectName]])*ProjectInfoTable[ConfidenceInterval]))</f>
        <v>0.95</v>
      </c>
      <c r="N2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77" s="5" cm="1">
        <f t="array" ref="O277">MIN(IF((OutputTable[GroupByKey]=OutputTable[[#This Row],[GroupByKey]]),(OutputTable[GroupByKey]=OutputTable[[#This Row],[GroupByKey]])*OutputTable[RecordedValue]))</f>
        <v>46.605834762066102</v>
      </c>
      <c r="P277" s="5" cm="1">
        <f t="array" ref="P277">MAX(IF((OutputTable[GroupByKey]=OutputTable[[#This Row],[GroupByKey]]),(OutputTable[GroupByKey]=OutputTable[[#This Row],[GroupByKey]])*OutputTable[RecordedValue]))</f>
        <v>50.321452117960597</v>
      </c>
    </row>
    <row r="278" spans="1:16" x14ac:dyDescent="0.25">
      <c r="A278" t="s">
        <v>68</v>
      </c>
      <c r="B278" t="s">
        <v>70</v>
      </c>
      <c r="C278">
        <v>6</v>
      </c>
      <c r="D278" t="s">
        <v>130</v>
      </c>
      <c r="E278" t="s">
        <v>131</v>
      </c>
      <c r="F278" t="s">
        <v>127</v>
      </c>
      <c r="G278">
        <v>0</v>
      </c>
      <c r="H278">
        <v>0</v>
      </c>
      <c r="I278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78" s="5" cm="1">
        <f t="array" ref="J278">MAX(IF((ProjectInfoTable[ProjectName]=OutputTable[[#This Row],[ProjectName]]),(ProjectInfoTable[ProjectName]=OutputTable[[#This Row],[ProjectName]])*ProjectInfoTable[NumberOfReplications]))</f>
        <v>50</v>
      </c>
      <c r="K278" s="5" cm="1">
        <f t="array" ref="K278">IFERROR(AVERAGE(IF((OutputTable[GroupByKey]=OutputTable[[#This Row],[GroupByKey]]),(OutputTable[GroupByKey]=OutputTable[[#This Row],[GroupByKey]])*OutputTable[RecordedValue])),0)</f>
        <v>0</v>
      </c>
      <c r="L278" s="5" cm="1">
        <f t="array" ref="L278">IFERROR(_xlfn.STDEV.S(IF((OutputTable[GroupByKey]=OutputTable[[#This Row],[GroupByKey]]),(OutputTable[GroupByKey]=OutputTable[[#This Row],[GroupByKey]])*OutputTable[RecordedValue])),0)</f>
        <v>0</v>
      </c>
      <c r="M278" s="5" cm="1">
        <f t="array" ref="M278">MAX(IF((ProjectInfoTable[ProjectName]=OutputTable[[#This Row],[ProjectName]]),(ProjectInfoTable[ProjectName]=OutputTable[[#This Row],[ProjectName]])*ProjectInfoTable[ConfidenceInterval]))</f>
        <v>0.95</v>
      </c>
      <c r="N2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8" s="5" cm="1">
        <f t="array" ref="O278">MIN(IF((OutputTable[GroupByKey]=OutputTable[[#This Row],[GroupByKey]]),(OutputTable[GroupByKey]=OutputTable[[#This Row],[GroupByKey]])*OutputTable[RecordedValue]))</f>
        <v>0</v>
      </c>
      <c r="P278" s="5" cm="1">
        <f t="array" ref="P278">MAX(IF((OutputTable[GroupByKey]=OutputTable[[#This Row],[GroupByKey]]),(OutputTable[GroupByKey]=OutputTable[[#This Row],[GroupByKey]])*OutputTable[RecordedValue]))</f>
        <v>0</v>
      </c>
    </row>
    <row r="279" spans="1:16" x14ac:dyDescent="0.25">
      <c r="A279" t="s">
        <v>68</v>
      </c>
      <c r="B279" t="s">
        <v>70</v>
      </c>
      <c r="C279">
        <v>6</v>
      </c>
      <c r="D279" t="s">
        <v>132</v>
      </c>
      <c r="E279" t="s">
        <v>95</v>
      </c>
      <c r="F279" t="s">
        <v>127</v>
      </c>
      <c r="G279">
        <v>49.008910007642797</v>
      </c>
      <c r="H279">
        <v>0</v>
      </c>
      <c r="I279" s="5" t="str">
        <f>OutputTable[[#This Row],[ProjectName]]&amp;OutputTable[[#This Row],[Name]]&amp;OutputTable[[#This Row],[Type]]&amp;OutputTable[[#This Row],[Source]]</f>
        <v>Airport Security AnalysisAll Entities.VACostVA CostSystem</v>
      </c>
      <c r="J279" s="5" cm="1">
        <f t="array" ref="J279">MAX(IF((ProjectInfoTable[ProjectName]=OutputTable[[#This Row],[ProjectName]]),(ProjectInfoTable[ProjectName]=OutputTable[[#This Row],[ProjectName]])*ProjectInfoTable[NumberOfReplications]))</f>
        <v>50</v>
      </c>
      <c r="K279" s="5" cm="1">
        <f t="array" ref="K279">IFERROR(AVERAGE(IF((OutputTable[GroupByKey]=OutputTable[[#This Row],[GroupByKey]]),(OutputTable[GroupByKey]=OutputTable[[#This Row],[GroupByKey]])*OutputTable[RecordedValue])),0)</f>
        <v>48.448961029865458</v>
      </c>
      <c r="L279" s="5" cm="1">
        <f t="array" ref="L279">IFERROR(_xlfn.STDEV.S(IF((OutputTable[GroupByKey]=OutputTable[[#This Row],[GroupByKey]]),(OutputTable[GroupByKey]=OutputTable[[#This Row],[GroupByKey]])*OutputTable[RecordedValue])),0)</f>
        <v>0.864449879249923</v>
      </c>
      <c r="M279" s="5" cm="1">
        <f t="array" ref="M279">MAX(IF((ProjectInfoTable[ProjectName]=OutputTable[[#This Row],[ProjectName]]),(ProjectInfoTable[ProjectName]=OutputTable[[#This Row],[ProjectName]])*ProjectInfoTable[ConfidenceInterval]))</f>
        <v>0.95</v>
      </c>
      <c r="N2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79" s="5" cm="1">
        <f t="array" ref="O279">MIN(IF((OutputTable[GroupByKey]=OutputTable[[#This Row],[GroupByKey]]),(OutputTable[GroupByKey]=OutputTable[[#This Row],[GroupByKey]])*OutputTable[RecordedValue]))</f>
        <v>46.605834762066102</v>
      </c>
      <c r="P279" s="5" cm="1">
        <f t="array" ref="P279">MAX(IF((OutputTable[GroupByKey]=OutputTable[[#This Row],[GroupByKey]]),(OutputTable[GroupByKey]=OutputTable[[#This Row],[GroupByKey]])*OutputTable[RecordedValue]))</f>
        <v>50.321452117960597</v>
      </c>
    </row>
    <row r="280" spans="1:16" x14ac:dyDescent="0.25">
      <c r="A280" t="s">
        <v>68</v>
      </c>
      <c r="B280" t="s">
        <v>70</v>
      </c>
      <c r="C280">
        <v>6</v>
      </c>
      <c r="D280" t="s">
        <v>133</v>
      </c>
      <c r="E280" t="s">
        <v>97</v>
      </c>
      <c r="F280" t="s">
        <v>127</v>
      </c>
      <c r="G280">
        <v>0</v>
      </c>
      <c r="H280">
        <v>0</v>
      </c>
      <c r="I280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80" s="5" cm="1">
        <f t="array" ref="J280">MAX(IF((ProjectInfoTable[ProjectName]=OutputTable[[#This Row],[ProjectName]]),(ProjectInfoTable[ProjectName]=OutputTable[[#This Row],[ProjectName]])*ProjectInfoTable[NumberOfReplications]))</f>
        <v>50</v>
      </c>
      <c r="K280" s="5" cm="1">
        <f t="array" ref="K280">IFERROR(AVERAGE(IF((OutputTable[GroupByKey]=OutputTable[[#This Row],[GroupByKey]]),(OutputTable[GroupByKey]=OutputTable[[#This Row],[GroupByKey]])*OutputTable[RecordedValue])),0)</f>
        <v>0</v>
      </c>
      <c r="L280" s="5" cm="1">
        <f t="array" ref="L280">IFERROR(_xlfn.STDEV.S(IF((OutputTable[GroupByKey]=OutputTable[[#This Row],[GroupByKey]]),(OutputTable[GroupByKey]=OutputTable[[#This Row],[GroupByKey]])*OutputTable[RecordedValue])),0)</f>
        <v>0</v>
      </c>
      <c r="M280" s="5" cm="1">
        <f t="array" ref="M280">MAX(IF((ProjectInfoTable[ProjectName]=OutputTable[[#This Row],[ProjectName]]),(ProjectInfoTable[ProjectName]=OutputTable[[#This Row],[ProjectName]])*ProjectInfoTable[ConfidenceInterval]))</f>
        <v>0.95</v>
      </c>
      <c r="N2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0" s="5" cm="1">
        <f t="array" ref="O280">MIN(IF((OutputTable[GroupByKey]=OutputTable[[#This Row],[GroupByKey]]),(OutputTable[GroupByKey]=OutputTable[[#This Row],[GroupByKey]])*OutputTable[RecordedValue]))</f>
        <v>0</v>
      </c>
      <c r="P280" s="5" cm="1">
        <f t="array" ref="P280">MAX(IF((OutputTable[GroupByKey]=OutputTable[[#This Row],[GroupByKey]]),(OutputTable[GroupByKey]=OutputTable[[#This Row],[GroupByKey]])*OutputTable[RecordedValue]))</f>
        <v>0</v>
      </c>
    </row>
    <row r="281" spans="1:16" x14ac:dyDescent="0.25">
      <c r="A281" t="s">
        <v>68</v>
      </c>
      <c r="B281" t="s">
        <v>70</v>
      </c>
      <c r="C281">
        <v>6</v>
      </c>
      <c r="D281" t="s">
        <v>134</v>
      </c>
      <c r="E281" t="s">
        <v>135</v>
      </c>
      <c r="F281" t="s">
        <v>127</v>
      </c>
      <c r="G281">
        <v>49.008910007642797</v>
      </c>
      <c r="H281">
        <v>0</v>
      </c>
      <c r="I281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81" s="5" cm="1">
        <f t="array" ref="J281">MAX(IF((ProjectInfoTable[ProjectName]=OutputTable[[#This Row],[ProjectName]]),(ProjectInfoTable[ProjectName]=OutputTable[[#This Row],[ProjectName]])*ProjectInfoTable[NumberOfReplications]))</f>
        <v>50</v>
      </c>
      <c r="K281" s="5" cm="1">
        <f t="array" ref="K281">IFERROR(AVERAGE(IF((OutputTable[GroupByKey]=OutputTable[[#This Row],[GroupByKey]]),(OutputTable[GroupByKey]=OutputTable[[#This Row],[GroupByKey]])*OutputTable[RecordedValue])),0)</f>
        <v>48.448961029865458</v>
      </c>
      <c r="L281" s="5" cm="1">
        <f t="array" ref="L281">IFERROR(_xlfn.STDEV.S(IF((OutputTable[GroupByKey]=OutputTable[[#This Row],[GroupByKey]]),(OutputTable[GroupByKey]=OutputTable[[#This Row],[GroupByKey]])*OutputTable[RecordedValue])),0)</f>
        <v>0.86444987924992722</v>
      </c>
      <c r="M281" s="5" cm="1">
        <f t="array" ref="M281">MAX(IF((ProjectInfoTable[ProjectName]=OutputTable[[#This Row],[ProjectName]]),(ProjectInfoTable[ProjectName]=OutputTable[[#This Row],[ProjectName]])*ProjectInfoTable[ConfidenceInterval]))</f>
        <v>0.95</v>
      </c>
      <c r="N2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81" s="5" cm="1">
        <f t="array" ref="O281">MIN(IF((OutputTable[GroupByKey]=OutputTable[[#This Row],[GroupByKey]]),(OutputTable[GroupByKey]=OutputTable[[#This Row],[GroupByKey]])*OutputTable[RecordedValue]))</f>
        <v>46.605834762066102</v>
      </c>
      <c r="P281" s="5" cm="1">
        <f t="array" ref="P281">MAX(IF((OutputTable[GroupByKey]=OutputTable[[#This Row],[GroupByKey]]),(OutputTable[GroupByKey]=OutputTable[[#This Row],[GroupByKey]])*OutputTable[RecordedValue]))</f>
        <v>50.321452117960497</v>
      </c>
    </row>
    <row r="282" spans="1:16" x14ac:dyDescent="0.25">
      <c r="A282" t="s">
        <v>68</v>
      </c>
      <c r="B282" t="s">
        <v>70</v>
      </c>
      <c r="C282">
        <v>6</v>
      </c>
      <c r="D282" t="s">
        <v>136</v>
      </c>
      <c r="E282" t="s">
        <v>137</v>
      </c>
      <c r="F282" t="s">
        <v>127</v>
      </c>
      <c r="G282">
        <v>22.7379050125524</v>
      </c>
      <c r="H282">
        <v>0</v>
      </c>
      <c r="I282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82" s="5" cm="1">
        <f t="array" ref="J282">MAX(IF((ProjectInfoTable[ProjectName]=OutputTable[[#This Row],[ProjectName]]),(ProjectInfoTable[ProjectName]=OutputTable[[#This Row],[ProjectName]])*ProjectInfoTable[NumberOfReplications]))</f>
        <v>50</v>
      </c>
      <c r="K282" s="5" cm="1">
        <f t="array" ref="K282">IFERROR(AVERAGE(IF((OutputTable[GroupByKey]=OutputTable[[#This Row],[GroupByKey]]),(OutputTable[GroupByKey]=OutputTable[[#This Row],[GroupByKey]])*OutputTable[RecordedValue])),0)</f>
        <v>23.423677543870127</v>
      </c>
      <c r="L282" s="5" cm="1">
        <f t="array" ref="L282">IFERROR(_xlfn.STDEV.S(IF((OutputTable[GroupByKey]=OutputTable[[#This Row],[GroupByKey]]),(OutputTable[GroupByKey]=OutputTable[[#This Row],[GroupByKey]])*OutputTable[RecordedValue])),0)</f>
        <v>0.86656285941984512</v>
      </c>
      <c r="M282" s="5" cm="1">
        <f t="array" ref="M282">MAX(IF((ProjectInfoTable[ProjectName]=OutputTable[[#This Row],[ProjectName]]),(ProjectInfoTable[ProjectName]=OutputTable[[#This Row],[ProjectName]])*ProjectInfoTable[ConfidenceInterval]))</f>
        <v>0.95</v>
      </c>
      <c r="N2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82" s="5" cm="1">
        <f t="array" ref="O282">MIN(IF((OutputTable[GroupByKey]=OutputTable[[#This Row],[GroupByKey]]),(OutputTable[GroupByKey]=OutputTable[[#This Row],[GroupByKey]])*OutputTable[RecordedValue]))</f>
        <v>21.655537571964</v>
      </c>
      <c r="P282" s="5" cm="1">
        <f t="array" ref="P282">MAX(IF((OutputTable[GroupByKey]=OutputTable[[#This Row],[GroupByKey]]),(OutputTable[GroupByKey]=OutputTable[[#This Row],[GroupByKey]])*OutputTable[RecordedValue]))</f>
        <v>25.265870670068299</v>
      </c>
    </row>
    <row r="283" spans="1:16" x14ac:dyDescent="0.25">
      <c r="A283" t="s">
        <v>68</v>
      </c>
      <c r="B283" t="s">
        <v>70</v>
      </c>
      <c r="C283">
        <v>6</v>
      </c>
      <c r="D283" t="s">
        <v>138</v>
      </c>
      <c r="E283" t="s">
        <v>91</v>
      </c>
      <c r="F283" t="s">
        <v>127</v>
      </c>
      <c r="G283">
        <v>71.7468150201952</v>
      </c>
      <c r="H283">
        <v>0</v>
      </c>
      <c r="I283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83" s="5" cm="1">
        <f t="array" ref="J283">MAX(IF((ProjectInfoTable[ProjectName]=OutputTable[[#This Row],[ProjectName]]),(ProjectInfoTable[ProjectName]=OutputTable[[#This Row],[ProjectName]])*ProjectInfoTable[NumberOfReplications]))</f>
        <v>50</v>
      </c>
      <c r="K283" s="5" cm="1">
        <f t="array" ref="K283">IFERROR(AVERAGE(IF((OutputTable[GroupByKey]=OutputTable[[#This Row],[GroupByKey]]),(OutputTable[GroupByKey]=OutputTable[[#This Row],[GroupByKey]])*OutputTable[RecordedValue])),0)</f>
        <v>71.872638573735571</v>
      </c>
      <c r="L283" s="5" cm="1">
        <f t="array" ref="L283">IFERROR(_xlfn.STDEV.S(IF((OutputTable[GroupByKey]=OutputTable[[#This Row],[GroupByKey]]),(OutputTable[GroupByKey]=OutputTable[[#This Row],[GroupByKey]])*OutputTable[RecordedValue])),0)</f>
        <v>5.859431361613459E-2</v>
      </c>
      <c r="M283" s="5" cm="1">
        <f t="array" ref="M283">MAX(IF((ProjectInfoTable[ProjectName]=OutputTable[[#This Row],[ProjectName]]),(ProjectInfoTable[ProjectName]=OutputTable[[#This Row],[ProjectName]])*ProjectInfoTable[ConfidenceInterval]))</f>
        <v>0.95</v>
      </c>
      <c r="N2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83" s="5" cm="1">
        <f t="array" ref="O283">MIN(IF((OutputTable[GroupByKey]=OutputTable[[#This Row],[GroupByKey]]),(OutputTable[GroupByKey]=OutputTable[[#This Row],[GroupByKey]])*OutputTable[RecordedValue]))</f>
        <v>71.718288096809104</v>
      </c>
      <c r="P283" s="5" cm="1">
        <f t="array" ref="P283">MAX(IF((OutputTable[GroupByKey]=OutputTable[[#This Row],[GroupByKey]]),(OutputTable[GroupByKey]=OutputTable[[#This Row],[GroupByKey]])*OutputTable[RecordedValue]))</f>
        <v>71.976989689924594</v>
      </c>
    </row>
    <row r="284" spans="1:16" x14ac:dyDescent="0.25">
      <c r="A284" t="s">
        <v>68</v>
      </c>
      <c r="B284" t="s">
        <v>70</v>
      </c>
      <c r="C284">
        <v>6</v>
      </c>
      <c r="D284" t="s">
        <v>139</v>
      </c>
      <c r="E284" t="s">
        <v>140</v>
      </c>
      <c r="F284" t="s">
        <v>127</v>
      </c>
      <c r="G284">
        <v>0</v>
      </c>
      <c r="H284">
        <v>0</v>
      </c>
      <c r="I284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84" s="5" cm="1">
        <f t="array" ref="J284">MAX(IF((ProjectInfoTable[ProjectName]=OutputTable[[#This Row],[ProjectName]]),(ProjectInfoTable[ProjectName]=OutputTable[[#This Row],[ProjectName]])*ProjectInfoTable[NumberOfReplications]))</f>
        <v>50</v>
      </c>
      <c r="K284" s="5" cm="1">
        <f t="array" ref="K284">IFERROR(AVERAGE(IF((OutputTable[GroupByKey]=OutputTable[[#This Row],[GroupByKey]]),(OutputTable[GroupByKey]=OutputTable[[#This Row],[GroupByKey]])*OutputTable[RecordedValue])),0)</f>
        <v>0</v>
      </c>
      <c r="L284" s="5" cm="1">
        <f t="array" ref="L284">IFERROR(_xlfn.STDEV.S(IF((OutputTable[GroupByKey]=OutputTable[[#This Row],[GroupByKey]]),(OutputTable[GroupByKey]=OutputTable[[#This Row],[GroupByKey]])*OutputTable[RecordedValue])),0)</f>
        <v>0</v>
      </c>
      <c r="M284" s="5" cm="1">
        <f t="array" ref="M284">MAX(IF((ProjectInfoTable[ProjectName]=OutputTable[[#This Row],[ProjectName]]),(ProjectInfoTable[ProjectName]=OutputTable[[#This Row],[ProjectName]])*ProjectInfoTable[ConfidenceInterval]))</f>
        <v>0.95</v>
      </c>
      <c r="N2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4" s="5" cm="1">
        <f t="array" ref="O284">MIN(IF((OutputTable[GroupByKey]=OutputTable[[#This Row],[GroupByKey]]),(OutputTable[GroupByKey]=OutputTable[[#This Row],[GroupByKey]])*OutputTable[RecordedValue]))</f>
        <v>0</v>
      </c>
      <c r="P284" s="5" cm="1">
        <f t="array" ref="P284">MAX(IF((OutputTable[GroupByKey]=OutputTable[[#This Row],[GroupByKey]]),(OutputTable[GroupByKey]=OutputTable[[#This Row],[GroupByKey]])*OutputTable[RecordedValue]))</f>
        <v>0</v>
      </c>
    </row>
    <row r="285" spans="1:16" x14ac:dyDescent="0.25">
      <c r="A285" t="s">
        <v>68</v>
      </c>
      <c r="B285" t="s">
        <v>70</v>
      </c>
      <c r="C285">
        <v>6</v>
      </c>
      <c r="D285" t="s">
        <v>141</v>
      </c>
      <c r="E285" t="s">
        <v>111</v>
      </c>
      <c r="F285" t="s">
        <v>73</v>
      </c>
      <c r="G285">
        <v>9.2377550872291803</v>
      </c>
      <c r="H285">
        <v>0</v>
      </c>
      <c r="I285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85" s="5" cm="1">
        <f t="array" ref="J285">MAX(IF((ProjectInfoTable[ProjectName]=OutputTable[[#This Row],[ProjectName]]),(ProjectInfoTable[ProjectName]=OutputTable[[#This Row],[ProjectName]])*ProjectInfoTable[NumberOfReplications]))</f>
        <v>50</v>
      </c>
      <c r="K285" s="5" cm="1">
        <f t="array" ref="K285">IFERROR(AVERAGE(IF((OutputTable[GroupByKey]=OutputTable[[#This Row],[GroupByKey]]),(OutputTable[GroupByKey]=OutputTable[[#This Row],[GroupByKey]])*OutputTable[RecordedValue])),0)</f>
        <v>9.2356458312402427</v>
      </c>
      <c r="L285" s="5" cm="1">
        <f t="array" ref="L285">IFERROR(_xlfn.STDEV.S(IF((OutputTable[GroupByKey]=OutputTable[[#This Row],[GroupByKey]]),(OutputTable[GroupByKey]=OutputTable[[#This Row],[GroupByKey]])*OutputTable[RecordedValue])),0)</f>
        <v>0.11377584298148916</v>
      </c>
      <c r="M285" s="5" cm="1">
        <f t="array" ref="M285">MAX(IF((ProjectInfoTable[ProjectName]=OutputTable[[#This Row],[ProjectName]]),(ProjectInfoTable[ProjectName]=OutputTable[[#This Row],[ProjectName]])*ProjectInfoTable[ConfidenceInterval]))</f>
        <v>0.95</v>
      </c>
      <c r="N2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85" s="5" cm="1">
        <f t="array" ref="O285">MIN(IF((OutputTable[GroupByKey]=OutputTable[[#This Row],[GroupByKey]]),(OutputTable[GroupByKey]=OutputTable[[#This Row],[GroupByKey]])*OutputTable[RecordedValue]))</f>
        <v>8.9867833861246496</v>
      </c>
      <c r="P285" s="5" cm="1">
        <f t="array" ref="P285">MAX(IF((OutputTable[GroupByKey]=OutputTable[[#This Row],[GroupByKey]]),(OutputTable[GroupByKey]=OutputTable[[#This Row],[GroupByKey]])*OutputTable[RecordedValue]))</f>
        <v>9.4038725622795898</v>
      </c>
    </row>
    <row r="286" spans="1:16" x14ac:dyDescent="0.25">
      <c r="A286" t="s">
        <v>68</v>
      </c>
      <c r="B286" t="s">
        <v>70</v>
      </c>
      <c r="C286">
        <v>6</v>
      </c>
      <c r="D286" t="s">
        <v>142</v>
      </c>
      <c r="E286" t="s">
        <v>113</v>
      </c>
      <c r="F286" t="s">
        <v>73</v>
      </c>
      <c r="G286">
        <v>554.26530523375095</v>
      </c>
      <c r="H286">
        <v>0</v>
      </c>
      <c r="I286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86" s="5" cm="1">
        <f t="array" ref="J286">MAX(IF((ProjectInfoTable[ProjectName]=OutputTable[[#This Row],[ProjectName]]),(ProjectInfoTable[ProjectName]=OutputTable[[#This Row],[ProjectName]])*ProjectInfoTable[NumberOfReplications]))</f>
        <v>50</v>
      </c>
      <c r="K286" s="5" cm="1">
        <f t="array" ref="K286">IFERROR(AVERAGE(IF((OutputTable[GroupByKey]=OutputTable[[#This Row],[GroupByKey]]),(OutputTable[GroupByKey]=OutputTable[[#This Row],[GroupByKey]])*OutputTable[RecordedValue])),0)</f>
        <v>554.13874987441454</v>
      </c>
      <c r="L286" s="5" cm="1">
        <f t="array" ref="L286">IFERROR(_xlfn.STDEV.S(IF((OutputTable[GroupByKey]=OutputTable[[#This Row],[GroupByKey]]),(OutputTable[GroupByKey]=OutputTable[[#This Row],[GroupByKey]])*OutputTable[RecordedValue])),0)</f>
        <v>6.8265505788893126</v>
      </c>
      <c r="M286" s="5" cm="1">
        <f t="array" ref="M286">MAX(IF((ProjectInfoTable[ProjectName]=OutputTable[[#This Row],[ProjectName]]),(ProjectInfoTable[ProjectName]=OutputTable[[#This Row],[ProjectName]])*ProjectInfoTable[ConfidenceInterval]))</f>
        <v>0.95</v>
      </c>
      <c r="N2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86" s="5" cm="1">
        <f t="array" ref="O286">MIN(IF((OutputTable[GroupByKey]=OutputTable[[#This Row],[GroupByKey]]),(OutputTable[GroupByKey]=OutputTable[[#This Row],[GroupByKey]])*OutputTable[RecordedValue]))</f>
        <v>539.207003167479</v>
      </c>
      <c r="P286" s="5" cm="1">
        <f t="array" ref="P286">MAX(IF((OutputTable[GroupByKey]=OutputTable[[#This Row],[GroupByKey]]),(OutputTable[GroupByKey]=OutputTable[[#This Row],[GroupByKey]])*OutputTable[RecordedValue]))</f>
        <v>564.23235373677596</v>
      </c>
    </row>
    <row r="287" spans="1:16" x14ac:dyDescent="0.25">
      <c r="A287" t="s">
        <v>68</v>
      </c>
      <c r="B287" t="s">
        <v>70</v>
      </c>
      <c r="C287">
        <v>6</v>
      </c>
      <c r="D287" t="s">
        <v>143</v>
      </c>
      <c r="E287" t="s">
        <v>115</v>
      </c>
      <c r="F287" t="s">
        <v>73</v>
      </c>
      <c r="G287">
        <v>0</v>
      </c>
      <c r="H287">
        <v>0</v>
      </c>
      <c r="I287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87" s="5" cm="1">
        <f t="array" ref="J287">MAX(IF((ProjectInfoTable[ProjectName]=OutputTable[[#This Row],[ProjectName]]),(ProjectInfoTable[ProjectName]=OutputTable[[#This Row],[ProjectName]])*ProjectInfoTable[NumberOfReplications]))</f>
        <v>50</v>
      </c>
      <c r="K287" s="5" cm="1">
        <f t="array" ref="K287">IFERROR(AVERAGE(IF((OutputTable[GroupByKey]=OutputTable[[#This Row],[GroupByKey]]),(OutputTable[GroupByKey]=OutputTable[[#This Row],[GroupByKey]])*OutputTable[RecordedValue])),0)</f>
        <v>0</v>
      </c>
      <c r="L287" s="5" cm="1">
        <f t="array" ref="L287">IFERROR(_xlfn.STDEV.S(IF((OutputTable[GroupByKey]=OutputTable[[#This Row],[GroupByKey]]),(OutputTable[GroupByKey]=OutputTable[[#This Row],[GroupByKey]])*OutputTable[RecordedValue])),0)</f>
        <v>0</v>
      </c>
      <c r="M287" s="5" cm="1">
        <f t="array" ref="M287">MAX(IF((ProjectInfoTable[ProjectName]=OutputTable[[#This Row],[ProjectName]]),(ProjectInfoTable[ProjectName]=OutputTable[[#This Row],[ProjectName]])*ProjectInfoTable[ConfidenceInterval]))</f>
        <v>0.95</v>
      </c>
      <c r="N2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7" s="5" cm="1">
        <f t="array" ref="O287">MIN(IF((OutputTable[GroupByKey]=OutputTable[[#This Row],[GroupByKey]]),(OutputTable[GroupByKey]=OutputTable[[#This Row],[GroupByKey]])*OutputTable[RecordedValue]))</f>
        <v>0</v>
      </c>
      <c r="P287" s="5" cm="1">
        <f t="array" ref="P287">MAX(IF((OutputTable[GroupByKey]=OutputTable[[#This Row],[GroupByKey]]),(OutputTable[GroupByKey]=OutputTable[[#This Row],[GroupByKey]])*OutputTable[RecordedValue]))</f>
        <v>0</v>
      </c>
    </row>
    <row r="288" spans="1:16" x14ac:dyDescent="0.25">
      <c r="A288" t="s">
        <v>68</v>
      </c>
      <c r="B288" t="s">
        <v>70</v>
      </c>
      <c r="C288">
        <v>6</v>
      </c>
      <c r="D288" t="s">
        <v>144</v>
      </c>
      <c r="E288" t="s">
        <v>117</v>
      </c>
      <c r="F288" t="s">
        <v>73</v>
      </c>
      <c r="G288">
        <v>53.814732714694202</v>
      </c>
      <c r="H288">
        <v>0</v>
      </c>
      <c r="I288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88" s="5" cm="1">
        <f t="array" ref="J288">MAX(IF((ProjectInfoTable[ProjectName]=OutputTable[[#This Row],[ProjectName]]),(ProjectInfoTable[ProjectName]=OutputTable[[#This Row],[ProjectName]])*ProjectInfoTable[NumberOfReplications]))</f>
        <v>50</v>
      </c>
      <c r="K288" s="5" cm="1">
        <f t="array" ref="K288">IFERROR(AVERAGE(IF((OutputTable[GroupByKey]=OutputTable[[#This Row],[GroupByKey]]),(OutputTable[GroupByKey]=OutputTable[[#This Row],[GroupByKey]])*OutputTable[RecordedValue])),0)</f>
        <v>55.339444015606816</v>
      </c>
      <c r="L288" s="5" cm="1">
        <f t="array" ref="L288">IFERROR(_xlfn.STDEV.S(IF((OutputTable[GroupByKey]=OutputTable[[#This Row],[GroupByKey]]),(OutputTable[GroupByKey]=OutputTable[[#This Row],[GroupByKey]])*OutputTable[RecordedValue])),0)</f>
        <v>18.463814595248238</v>
      </c>
      <c r="M288" s="5" cm="1">
        <f t="array" ref="M288">MAX(IF((ProjectInfoTable[ProjectName]=OutputTable[[#This Row],[ProjectName]]),(ProjectInfoTable[ProjectName]=OutputTable[[#This Row],[ProjectName]])*ProjectInfoTable[ConfidenceInterval]))</f>
        <v>0.95</v>
      </c>
      <c r="N2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88" s="5" cm="1">
        <f t="array" ref="O288">MIN(IF((OutputTable[GroupByKey]=OutputTable[[#This Row],[GroupByKey]]),(OutputTable[GroupByKey]=OutputTable[[#This Row],[GroupByKey]])*OutputTable[RecordedValue]))</f>
        <v>20.994807137296998</v>
      </c>
      <c r="P288" s="5" cm="1">
        <f t="array" ref="P288">MAX(IF((OutputTable[GroupByKey]=OutputTable[[#This Row],[GroupByKey]]),(OutputTable[GroupByKey]=OutputTable[[#This Row],[GroupByKey]])*OutputTable[RecordedValue]))</f>
        <v>106.254030872416</v>
      </c>
    </row>
    <row r="289" spans="1:16" x14ac:dyDescent="0.25">
      <c r="A289" t="s">
        <v>68</v>
      </c>
      <c r="B289" t="s">
        <v>70</v>
      </c>
      <c r="C289">
        <v>6</v>
      </c>
      <c r="D289" t="s">
        <v>145</v>
      </c>
      <c r="E289" t="s">
        <v>119</v>
      </c>
      <c r="F289" t="s">
        <v>73</v>
      </c>
      <c r="G289">
        <v>318</v>
      </c>
      <c r="H289">
        <v>0</v>
      </c>
      <c r="I289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89" s="5" cm="1">
        <f t="array" ref="J289">MAX(IF((ProjectInfoTable[ProjectName]=OutputTable[[#This Row],[ProjectName]]),(ProjectInfoTable[ProjectName]=OutputTable[[#This Row],[ProjectName]])*ProjectInfoTable[NumberOfReplications]))</f>
        <v>50</v>
      </c>
      <c r="K289" s="5" cm="1">
        <f t="array" ref="K289">IFERROR(AVERAGE(IF((OutputTable[GroupByKey]=OutputTable[[#This Row],[GroupByKey]]),(OutputTable[GroupByKey]=OutputTable[[#This Row],[GroupByKey]])*OutputTable[RecordedValue])),0)</f>
        <v>318</v>
      </c>
      <c r="L289" s="5" cm="1">
        <f t="array" ref="L289">IFERROR(_xlfn.STDEV.S(IF((OutputTable[GroupByKey]=OutputTable[[#This Row],[GroupByKey]]),(OutputTable[GroupByKey]=OutputTable[[#This Row],[GroupByKey]])*OutputTable[RecordedValue])),0)</f>
        <v>0</v>
      </c>
      <c r="M289" s="5" cm="1">
        <f t="array" ref="M289">MAX(IF((ProjectInfoTable[ProjectName]=OutputTable[[#This Row],[ProjectName]]),(ProjectInfoTable[ProjectName]=OutputTable[[#This Row],[ProjectName]])*ProjectInfoTable[ConfidenceInterval]))</f>
        <v>0.95</v>
      </c>
      <c r="N2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9" s="5" cm="1">
        <f t="array" ref="O289">MIN(IF((OutputTable[GroupByKey]=OutputTable[[#This Row],[GroupByKey]]),(OutputTable[GroupByKey]=OutputTable[[#This Row],[GroupByKey]])*OutputTable[RecordedValue]))</f>
        <v>318</v>
      </c>
      <c r="P289" s="5" cm="1">
        <f t="array" ref="P289">MAX(IF((OutputTable[GroupByKey]=OutputTable[[#This Row],[GroupByKey]]),(OutputTable[GroupByKey]=OutputTable[[#This Row],[GroupByKey]])*OutputTable[RecordedValue]))</f>
        <v>318</v>
      </c>
    </row>
    <row r="290" spans="1:16" x14ac:dyDescent="0.25">
      <c r="A290" t="s">
        <v>68</v>
      </c>
      <c r="B290" t="s">
        <v>70</v>
      </c>
      <c r="C290">
        <v>6</v>
      </c>
      <c r="D290" t="s">
        <v>146</v>
      </c>
      <c r="E290" t="s">
        <v>121</v>
      </c>
      <c r="F290" t="s">
        <v>73</v>
      </c>
      <c r="G290">
        <v>317</v>
      </c>
      <c r="H290">
        <v>0</v>
      </c>
      <c r="I290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90" s="5" cm="1">
        <f t="array" ref="J290">MAX(IF((ProjectInfoTable[ProjectName]=OutputTable[[#This Row],[ProjectName]]),(ProjectInfoTable[ProjectName]=OutputTable[[#This Row],[ProjectName]])*ProjectInfoTable[NumberOfReplications]))</f>
        <v>50</v>
      </c>
      <c r="K290" s="5" cm="1">
        <f t="array" ref="K290">IFERROR(AVERAGE(IF((OutputTable[GroupByKey]=OutputTable[[#This Row],[GroupByKey]]),(OutputTable[GroupByKey]=OutputTable[[#This Row],[GroupByKey]])*OutputTable[RecordedValue])),0)</f>
        <v>316.94</v>
      </c>
      <c r="L290" s="5" cm="1">
        <f t="array" ref="L290">IFERROR(_xlfn.STDEV.S(IF((OutputTable[GroupByKey]=OutputTable[[#This Row],[GroupByKey]]),(OutputTable[GroupByKey]=OutputTable[[#This Row],[GroupByKey]])*OutputTable[RecordedValue])),0)</f>
        <v>0.23989793748209556</v>
      </c>
      <c r="M290" s="5" cm="1">
        <f t="array" ref="M290">MAX(IF((ProjectInfoTable[ProjectName]=OutputTable[[#This Row],[ProjectName]]),(ProjectInfoTable[ProjectName]=OutputTable[[#This Row],[ProjectName]])*ProjectInfoTable[ConfidenceInterval]))</f>
        <v>0.95</v>
      </c>
      <c r="N2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90" s="5" cm="1">
        <f t="array" ref="O290">MIN(IF((OutputTable[GroupByKey]=OutputTable[[#This Row],[GroupByKey]]),(OutputTable[GroupByKey]=OutputTable[[#This Row],[GroupByKey]])*OutputTable[RecordedValue]))</f>
        <v>316</v>
      </c>
      <c r="P290" s="5" cm="1">
        <f t="array" ref="P290">MAX(IF((OutputTable[GroupByKey]=OutputTable[[#This Row],[GroupByKey]]),(OutputTable[GroupByKey]=OutputTable[[#This Row],[GroupByKey]])*OutputTable[RecordedValue]))</f>
        <v>317</v>
      </c>
    </row>
    <row r="291" spans="1:16" x14ac:dyDescent="0.25">
      <c r="A291" t="s">
        <v>68</v>
      </c>
      <c r="B291" t="s">
        <v>70</v>
      </c>
      <c r="C291">
        <v>6</v>
      </c>
      <c r="D291" t="s">
        <v>147</v>
      </c>
      <c r="E291" t="s">
        <v>123</v>
      </c>
      <c r="F291" t="s">
        <v>73</v>
      </c>
      <c r="G291">
        <v>9.2377550872291803</v>
      </c>
      <c r="H291">
        <v>0</v>
      </c>
      <c r="I291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91" s="5" cm="1">
        <f t="array" ref="J291">MAX(IF((ProjectInfoTable[ProjectName]=OutputTable[[#This Row],[ProjectName]]),(ProjectInfoTable[ProjectName]=OutputTable[[#This Row],[ProjectName]])*ProjectInfoTable[NumberOfReplications]))</f>
        <v>50</v>
      </c>
      <c r="K291" s="5" cm="1">
        <f t="array" ref="K291">IFERROR(AVERAGE(IF((OutputTable[GroupByKey]=OutputTable[[#This Row],[GroupByKey]]),(OutputTable[GroupByKey]=OutputTable[[#This Row],[GroupByKey]])*OutputTable[RecordedValue])),0)</f>
        <v>9.2356458312402427</v>
      </c>
      <c r="L291" s="5" cm="1">
        <f t="array" ref="L291">IFERROR(_xlfn.STDEV.S(IF((OutputTable[GroupByKey]=OutputTable[[#This Row],[GroupByKey]]),(OutputTable[GroupByKey]=OutputTable[[#This Row],[GroupByKey]])*OutputTable[RecordedValue])),0)</f>
        <v>0.11377584298148916</v>
      </c>
      <c r="M291" s="5" cm="1">
        <f t="array" ref="M291">MAX(IF((ProjectInfoTable[ProjectName]=OutputTable[[#This Row],[ProjectName]]),(ProjectInfoTable[ProjectName]=OutputTable[[#This Row],[ProjectName]])*ProjectInfoTable[ConfidenceInterval]))</f>
        <v>0.95</v>
      </c>
      <c r="N2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91" s="5" cm="1">
        <f t="array" ref="O291">MIN(IF((OutputTable[GroupByKey]=OutputTable[[#This Row],[GroupByKey]]),(OutputTable[GroupByKey]=OutputTable[[#This Row],[GroupByKey]])*OutputTable[RecordedValue]))</f>
        <v>8.9867833861246496</v>
      </c>
      <c r="P291" s="5" cm="1">
        <f t="array" ref="P291">MAX(IF((OutputTable[GroupByKey]=OutputTable[[#This Row],[GroupByKey]]),(OutputTable[GroupByKey]=OutputTable[[#This Row],[GroupByKey]])*OutputTable[RecordedValue]))</f>
        <v>9.4038725622795898</v>
      </c>
    </row>
    <row r="292" spans="1:16" x14ac:dyDescent="0.25">
      <c r="A292" t="s">
        <v>68</v>
      </c>
      <c r="B292" t="s">
        <v>70</v>
      </c>
      <c r="C292">
        <v>6</v>
      </c>
      <c r="D292" t="s">
        <v>148</v>
      </c>
      <c r="E292" t="s">
        <v>125</v>
      </c>
      <c r="F292" t="s">
        <v>73</v>
      </c>
      <c r="G292">
        <v>608.08003794844501</v>
      </c>
      <c r="H292">
        <v>0</v>
      </c>
      <c r="I292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92" s="5" cm="1">
        <f t="array" ref="J292">MAX(IF((ProjectInfoTable[ProjectName]=OutputTable[[#This Row],[ProjectName]]),(ProjectInfoTable[ProjectName]=OutputTable[[#This Row],[ProjectName]])*ProjectInfoTable[NumberOfReplications]))</f>
        <v>50</v>
      </c>
      <c r="K292" s="5" cm="1">
        <f t="array" ref="K292">IFERROR(AVERAGE(IF((OutputTable[GroupByKey]=OutputTable[[#This Row],[GroupByKey]]),(OutputTable[GroupByKey]=OutputTable[[#This Row],[GroupByKey]])*OutputTable[RecordedValue])),0)</f>
        <v>609.47819389002132</v>
      </c>
      <c r="L292" s="5" cm="1">
        <f t="array" ref="L292">IFERROR(_xlfn.STDEV.S(IF((OutputTable[GroupByKey]=OutputTable[[#This Row],[GroupByKey]]),(OutputTable[GroupByKey]=OutputTable[[#This Row],[GroupByKey]])*OutputTable[RecordedValue])),0)</f>
        <v>20.03379556554944</v>
      </c>
      <c r="M292" s="5" cm="1">
        <f t="array" ref="M292">MAX(IF((ProjectInfoTable[ProjectName]=OutputTable[[#This Row],[ProjectName]]),(ProjectInfoTable[ProjectName]=OutputTable[[#This Row],[ProjectName]])*ProjectInfoTable[ConfidenceInterval]))</f>
        <v>0.95</v>
      </c>
      <c r="N2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92" s="5" cm="1">
        <f t="array" ref="O292">MIN(IF((OutputTable[GroupByKey]=OutputTable[[#This Row],[GroupByKey]]),(OutputTable[GroupByKey]=OutputTable[[#This Row],[GroupByKey]])*OutputTable[RecordedValue]))</f>
        <v>560.39330190760404</v>
      </c>
      <c r="P292" s="5" cm="1">
        <f t="array" ref="P292">MAX(IF((OutputTable[GroupByKey]=OutputTable[[#This Row],[GroupByKey]]),(OutputTable[GroupByKey]=OutputTable[[#This Row],[GroupByKey]])*OutputTable[RecordedValue]))</f>
        <v>667.91125094200902</v>
      </c>
    </row>
    <row r="293" spans="1:16" x14ac:dyDescent="0.25">
      <c r="A293" t="s">
        <v>68</v>
      </c>
      <c r="B293" t="s">
        <v>70</v>
      </c>
      <c r="C293">
        <v>6</v>
      </c>
      <c r="D293" t="s">
        <v>149</v>
      </c>
      <c r="E293" t="s">
        <v>119</v>
      </c>
      <c r="F293" t="s">
        <v>87</v>
      </c>
      <c r="G293">
        <v>318</v>
      </c>
      <c r="H293">
        <v>0</v>
      </c>
      <c r="I293" s="5" t="str">
        <f>OutputTable[[#This Row],[ProjectName]]&amp;OutputTable[[#This Row],[Name]]&amp;OutputTable[[#This Row],[Type]]&amp;OutputTable[[#This Row],[Source]]</f>
        <v>Airport Security AnalysisEntity 1.NumberInNumber InEntity</v>
      </c>
      <c r="J293" s="5" cm="1">
        <f t="array" ref="J293">MAX(IF((ProjectInfoTable[ProjectName]=OutputTable[[#This Row],[ProjectName]]),(ProjectInfoTable[ProjectName]=OutputTable[[#This Row],[ProjectName]])*ProjectInfoTable[NumberOfReplications]))</f>
        <v>50</v>
      </c>
      <c r="K293" s="5" cm="1">
        <f t="array" ref="K293">IFERROR(AVERAGE(IF((OutputTable[GroupByKey]=OutputTable[[#This Row],[GroupByKey]]),(OutputTable[GroupByKey]=OutputTable[[#This Row],[GroupByKey]])*OutputTable[RecordedValue])),0)</f>
        <v>318</v>
      </c>
      <c r="L293" s="5" cm="1">
        <f t="array" ref="L293">IFERROR(_xlfn.STDEV.S(IF((OutputTable[GroupByKey]=OutputTable[[#This Row],[GroupByKey]]),(OutputTable[GroupByKey]=OutputTable[[#This Row],[GroupByKey]])*OutputTable[RecordedValue])),0)</f>
        <v>0</v>
      </c>
      <c r="M293" s="5" cm="1">
        <f t="array" ref="M293">MAX(IF((ProjectInfoTable[ProjectName]=OutputTable[[#This Row],[ProjectName]]),(ProjectInfoTable[ProjectName]=OutputTable[[#This Row],[ProjectName]])*ProjectInfoTable[ConfidenceInterval]))</f>
        <v>0.95</v>
      </c>
      <c r="N2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3" s="5" cm="1">
        <f t="array" ref="O293">MIN(IF((OutputTable[GroupByKey]=OutputTable[[#This Row],[GroupByKey]]),(OutputTable[GroupByKey]=OutputTable[[#This Row],[GroupByKey]])*OutputTable[RecordedValue]))</f>
        <v>318</v>
      </c>
      <c r="P293" s="5" cm="1">
        <f t="array" ref="P293">MAX(IF((OutputTable[GroupByKey]=OutputTable[[#This Row],[GroupByKey]]),(OutputTable[GroupByKey]=OutputTable[[#This Row],[GroupByKey]])*OutputTable[RecordedValue]))</f>
        <v>318</v>
      </c>
    </row>
    <row r="294" spans="1:16" x14ac:dyDescent="0.25">
      <c r="A294" t="s">
        <v>68</v>
      </c>
      <c r="B294" t="s">
        <v>70</v>
      </c>
      <c r="C294">
        <v>6</v>
      </c>
      <c r="D294" t="s">
        <v>150</v>
      </c>
      <c r="E294" t="s">
        <v>121</v>
      </c>
      <c r="F294" t="s">
        <v>87</v>
      </c>
      <c r="G294">
        <v>314</v>
      </c>
      <c r="H294">
        <v>0</v>
      </c>
      <c r="I294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94" s="5" cm="1">
        <f t="array" ref="J294">MAX(IF((ProjectInfoTable[ProjectName]=OutputTable[[#This Row],[ProjectName]]),(ProjectInfoTable[ProjectName]=OutputTable[[#This Row],[ProjectName]])*ProjectInfoTable[NumberOfReplications]))</f>
        <v>50</v>
      </c>
      <c r="K294" s="5" cm="1">
        <f t="array" ref="K294">IFERROR(AVERAGE(IF((OutputTable[GroupByKey]=OutputTable[[#This Row],[GroupByKey]]),(OutputTable[GroupByKey]=OutputTable[[#This Row],[GroupByKey]])*OutputTable[RecordedValue])),0)</f>
        <v>314.94</v>
      </c>
      <c r="L294" s="5" cm="1">
        <f t="array" ref="L294">IFERROR(_xlfn.STDEV.S(IF((OutputTable[GroupByKey]=OutputTable[[#This Row],[GroupByKey]]),(OutputTable[GroupByKey]=OutputTable[[#This Row],[GroupByKey]])*OutputTable[RecordedValue])),0)</f>
        <v>0.68243262357121037</v>
      </c>
      <c r="M294" s="5" cm="1">
        <f t="array" ref="M294">MAX(IF((ProjectInfoTable[ProjectName]=OutputTable[[#This Row],[ProjectName]]),(ProjectInfoTable[ProjectName]=OutputTable[[#This Row],[ProjectName]])*ProjectInfoTable[ConfidenceInterval]))</f>
        <v>0.95</v>
      </c>
      <c r="N2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94" s="5" cm="1">
        <f t="array" ref="O294">MIN(IF((OutputTable[GroupByKey]=OutputTable[[#This Row],[GroupByKey]]),(OutputTable[GroupByKey]=OutputTable[[#This Row],[GroupByKey]])*OutputTable[RecordedValue]))</f>
        <v>313</v>
      </c>
      <c r="P294" s="5" cm="1">
        <f t="array" ref="P294">MAX(IF((OutputTable[GroupByKey]=OutputTable[[#This Row],[GroupByKey]]),(OutputTable[GroupByKey]=OutputTable[[#This Row],[GroupByKey]])*OutputTable[RecordedValue]))</f>
        <v>316</v>
      </c>
    </row>
    <row r="295" spans="1:16" x14ac:dyDescent="0.25">
      <c r="A295" t="s">
        <v>68</v>
      </c>
      <c r="B295" t="s">
        <v>70</v>
      </c>
      <c r="C295">
        <v>6</v>
      </c>
      <c r="D295" t="s">
        <v>151</v>
      </c>
      <c r="E295" t="s">
        <v>135</v>
      </c>
      <c r="F295" t="s">
        <v>105</v>
      </c>
      <c r="G295">
        <v>0</v>
      </c>
      <c r="H295">
        <v>0</v>
      </c>
      <c r="I295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95" s="5" cm="1">
        <f t="array" ref="J295">MAX(IF((ProjectInfoTable[ProjectName]=OutputTable[[#This Row],[ProjectName]]),(ProjectInfoTable[ProjectName]=OutputTable[[#This Row],[ProjectName]])*ProjectInfoTable[NumberOfReplications]))</f>
        <v>50</v>
      </c>
      <c r="K295" s="5" cm="1">
        <f t="array" ref="K295">IFERROR(AVERAGE(IF((OutputTable[GroupByKey]=OutputTable[[#This Row],[GroupByKey]]),(OutputTable[GroupByKey]=OutputTable[[#This Row],[GroupByKey]])*OutputTable[RecordedValue])),0)</f>
        <v>0</v>
      </c>
      <c r="L295" s="5" cm="1">
        <f t="array" ref="L295">IFERROR(_xlfn.STDEV.S(IF((OutputTable[GroupByKey]=OutputTable[[#This Row],[GroupByKey]]),(OutputTable[GroupByKey]=OutputTable[[#This Row],[GroupByKey]])*OutputTable[RecordedValue])),0)</f>
        <v>0</v>
      </c>
      <c r="M295" s="5" cm="1">
        <f t="array" ref="M295">MAX(IF((ProjectInfoTable[ProjectName]=OutputTable[[#This Row],[ProjectName]]),(ProjectInfoTable[ProjectName]=OutputTable[[#This Row],[ProjectName]])*ProjectInfoTable[ConfidenceInterval]))</f>
        <v>0.95</v>
      </c>
      <c r="N2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5" s="5" cm="1">
        <f t="array" ref="O295">MIN(IF((OutputTable[GroupByKey]=OutputTable[[#This Row],[GroupByKey]]),(OutputTable[GroupByKey]=OutputTable[[#This Row],[GroupByKey]])*OutputTable[RecordedValue]))</f>
        <v>0</v>
      </c>
      <c r="P295" s="5" cm="1">
        <f t="array" ref="P295">MAX(IF((OutputTable[GroupByKey]=OutputTable[[#This Row],[GroupByKey]]),(OutputTable[GroupByKey]=OutputTable[[#This Row],[GroupByKey]])*OutputTable[RecordedValue]))</f>
        <v>0</v>
      </c>
    </row>
    <row r="296" spans="1:16" x14ac:dyDescent="0.25">
      <c r="A296" t="s">
        <v>68</v>
      </c>
      <c r="B296" t="s">
        <v>70</v>
      </c>
      <c r="C296">
        <v>6</v>
      </c>
      <c r="D296" t="s">
        <v>152</v>
      </c>
      <c r="E296" t="s">
        <v>137</v>
      </c>
      <c r="F296" t="s">
        <v>105</v>
      </c>
      <c r="G296">
        <v>12</v>
      </c>
      <c r="H296">
        <v>0</v>
      </c>
      <c r="I296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96" s="5" cm="1">
        <f t="array" ref="J296">MAX(IF((ProjectInfoTable[ProjectName]=OutputTable[[#This Row],[ProjectName]]),(ProjectInfoTable[ProjectName]=OutputTable[[#This Row],[ProjectName]])*ProjectInfoTable[NumberOfReplications]))</f>
        <v>50</v>
      </c>
      <c r="K296" s="5" cm="1">
        <f t="array" ref="K296">IFERROR(AVERAGE(IF((OutputTable[GroupByKey]=OutputTable[[#This Row],[GroupByKey]]),(OutputTable[GroupByKey]=OutputTable[[#This Row],[GroupByKey]])*OutputTable[RecordedValue])),0)</f>
        <v>12</v>
      </c>
      <c r="L296" s="5" cm="1">
        <f t="array" ref="L296">IFERROR(_xlfn.STDEV.S(IF((OutputTable[GroupByKey]=OutputTable[[#This Row],[GroupByKey]]),(OutputTable[GroupByKey]=OutputTable[[#This Row],[GroupByKey]])*OutputTable[RecordedValue])),0)</f>
        <v>0</v>
      </c>
      <c r="M296" s="5" cm="1">
        <f t="array" ref="M296">MAX(IF((ProjectInfoTable[ProjectName]=OutputTable[[#This Row],[ProjectName]]),(ProjectInfoTable[ProjectName]=OutputTable[[#This Row],[ProjectName]])*ProjectInfoTable[ConfidenceInterval]))</f>
        <v>0.95</v>
      </c>
      <c r="N2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6" s="5" cm="1">
        <f t="array" ref="O296">MIN(IF((OutputTable[GroupByKey]=OutputTable[[#This Row],[GroupByKey]]),(OutputTable[GroupByKey]=OutputTable[[#This Row],[GroupByKey]])*OutputTable[RecordedValue]))</f>
        <v>12</v>
      </c>
      <c r="P296" s="5" cm="1">
        <f t="array" ref="P296">MAX(IF((OutputTable[GroupByKey]=OutputTable[[#This Row],[GroupByKey]]),(OutputTable[GroupByKey]=OutputTable[[#This Row],[GroupByKey]])*OutputTable[RecordedValue]))</f>
        <v>12</v>
      </c>
    </row>
    <row r="297" spans="1:16" x14ac:dyDescent="0.25">
      <c r="A297" t="s">
        <v>68</v>
      </c>
      <c r="B297" t="s">
        <v>70</v>
      </c>
      <c r="C297">
        <v>6</v>
      </c>
      <c r="D297" t="s">
        <v>153</v>
      </c>
      <c r="E297" t="s">
        <v>154</v>
      </c>
      <c r="F297" t="s">
        <v>105</v>
      </c>
      <c r="G297">
        <v>0</v>
      </c>
      <c r="H297">
        <v>0</v>
      </c>
      <c r="I297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97" s="5" cm="1">
        <f t="array" ref="J297">MAX(IF((ProjectInfoTable[ProjectName]=OutputTable[[#This Row],[ProjectName]]),(ProjectInfoTable[ProjectName]=OutputTable[[#This Row],[ProjectName]])*ProjectInfoTable[NumberOfReplications]))</f>
        <v>50</v>
      </c>
      <c r="K297" s="5" cm="1">
        <f t="array" ref="K297">IFERROR(AVERAGE(IF((OutputTable[GroupByKey]=OutputTable[[#This Row],[GroupByKey]]),(OutputTable[GroupByKey]=OutputTable[[#This Row],[GroupByKey]])*OutputTable[RecordedValue])),0)</f>
        <v>0</v>
      </c>
      <c r="L297" s="5" cm="1">
        <f t="array" ref="L297">IFERROR(_xlfn.STDEV.S(IF((OutputTable[GroupByKey]=OutputTable[[#This Row],[GroupByKey]]),(OutputTable[GroupByKey]=OutputTable[[#This Row],[GroupByKey]])*OutputTable[RecordedValue])),0)</f>
        <v>0</v>
      </c>
      <c r="M297" s="5" cm="1">
        <f t="array" ref="M297">MAX(IF((ProjectInfoTable[ProjectName]=OutputTable[[#This Row],[ProjectName]]),(ProjectInfoTable[ProjectName]=OutputTable[[#This Row],[ProjectName]])*ProjectInfoTable[ConfidenceInterval]))</f>
        <v>0.95</v>
      </c>
      <c r="N2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7" s="5" cm="1">
        <f t="array" ref="O297">MIN(IF((OutputTable[GroupByKey]=OutputTable[[#This Row],[GroupByKey]]),(OutputTable[GroupByKey]=OutputTable[[#This Row],[GroupByKey]])*OutputTable[RecordedValue]))</f>
        <v>0</v>
      </c>
      <c r="P297" s="5" cm="1">
        <f t="array" ref="P297">MAX(IF((OutputTable[GroupByKey]=OutputTable[[#This Row],[GroupByKey]]),(OutputTable[GroupByKey]=OutputTable[[#This Row],[GroupByKey]])*OutputTable[RecordedValue]))</f>
        <v>0</v>
      </c>
    </row>
    <row r="298" spans="1:16" x14ac:dyDescent="0.25">
      <c r="A298" t="s">
        <v>68</v>
      </c>
      <c r="B298" t="s">
        <v>70</v>
      </c>
      <c r="C298">
        <v>6</v>
      </c>
      <c r="D298" t="s">
        <v>155</v>
      </c>
      <c r="E298" t="s">
        <v>156</v>
      </c>
      <c r="F298" t="s">
        <v>105</v>
      </c>
      <c r="G298">
        <v>0</v>
      </c>
      <c r="H298">
        <v>0</v>
      </c>
      <c r="I298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98" s="5" cm="1">
        <f t="array" ref="J298">MAX(IF((ProjectInfoTable[ProjectName]=OutputTable[[#This Row],[ProjectName]]),(ProjectInfoTable[ProjectName]=OutputTable[[#This Row],[ProjectName]])*ProjectInfoTable[NumberOfReplications]))</f>
        <v>50</v>
      </c>
      <c r="K298" s="5" cm="1">
        <f t="array" ref="K298">IFERROR(AVERAGE(IF((OutputTable[GroupByKey]=OutputTable[[#This Row],[GroupByKey]]),(OutputTable[GroupByKey]=OutputTable[[#This Row],[GroupByKey]])*OutputTable[RecordedValue])),0)</f>
        <v>0</v>
      </c>
      <c r="L298" s="5" cm="1">
        <f t="array" ref="L298">IFERROR(_xlfn.STDEV.S(IF((OutputTable[GroupByKey]=OutputTable[[#This Row],[GroupByKey]]),(OutputTable[GroupByKey]=OutputTable[[#This Row],[GroupByKey]])*OutputTable[RecordedValue])),0)</f>
        <v>0</v>
      </c>
      <c r="M298" s="5" cm="1">
        <f t="array" ref="M298">MAX(IF((ProjectInfoTable[ProjectName]=OutputTable[[#This Row],[ProjectName]]),(ProjectInfoTable[ProjectName]=OutputTable[[#This Row],[ProjectName]])*ProjectInfoTable[ConfidenceInterval]))</f>
        <v>0.95</v>
      </c>
      <c r="N2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8" s="5" cm="1">
        <f t="array" ref="O298">MIN(IF((OutputTable[GroupByKey]=OutputTable[[#This Row],[GroupByKey]]),(OutputTable[GroupByKey]=OutputTable[[#This Row],[GroupByKey]])*OutputTable[RecordedValue]))</f>
        <v>0</v>
      </c>
      <c r="P298" s="5" cm="1">
        <f t="array" ref="P298">MAX(IF((OutputTable[GroupByKey]=OutputTable[[#This Row],[GroupByKey]]),(OutputTable[GroupByKey]=OutputTable[[#This Row],[GroupByKey]])*OutputTable[RecordedValue]))</f>
        <v>0</v>
      </c>
    </row>
    <row r="299" spans="1:16" x14ac:dyDescent="0.25">
      <c r="A299" t="s">
        <v>68</v>
      </c>
      <c r="B299" t="s">
        <v>70</v>
      </c>
      <c r="C299">
        <v>6</v>
      </c>
      <c r="D299" t="s">
        <v>157</v>
      </c>
      <c r="E299" t="s">
        <v>140</v>
      </c>
      <c r="F299" t="s">
        <v>105</v>
      </c>
      <c r="G299">
        <v>0</v>
      </c>
      <c r="H299">
        <v>0</v>
      </c>
      <c r="I299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99" s="5" cm="1">
        <f t="array" ref="J299">MAX(IF((ProjectInfoTable[ProjectName]=OutputTable[[#This Row],[ProjectName]]),(ProjectInfoTable[ProjectName]=OutputTable[[#This Row],[ProjectName]])*ProjectInfoTable[NumberOfReplications]))</f>
        <v>50</v>
      </c>
      <c r="K299" s="5" cm="1">
        <f t="array" ref="K299">IFERROR(AVERAGE(IF((OutputTable[GroupByKey]=OutputTable[[#This Row],[GroupByKey]]),(OutputTable[GroupByKey]=OutputTable[[#This Row],[GroupByKey]])*OutputTable[RecordedValue])),0)</f>
        <v>0</v>
      </c>
      <c r="L299" s="5" cm="1">
        <f t="array" ref="L299">IFERROR(_xlfn.STDEV.S(IF((OutputTable[GroupByKey]=OutputTable[[#This Row],[GroupByKey]]),(OutputTable[GroupByKey]=OutputTable[[#This Row],[GroupByKey]])*OutputTable[RecordedValue])),0)</f>
        <v>0</v>
      </c>
      <c r="M299" s="5" cm="1">
        <f t="array" ref="M299">MAX(IF((ProjectInfoTable[ProjectName]=OutputTable[[#This Row],[ProjectName]]),(ProjectInfoTable[ProjectName]=OutputTable[[#This Row],[ProjectName]])*ProjectInfoTable[ConfidenceInterval]))</f>
        <v>0.95</v>
      </c>
      <c r="N2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9" s="5" cm="1">
        <f t="array" ref="O299">MIN(IF((OutputTable[GroupByKey]=OutputTable[[#This Row],[GroupByKey]]),(OutputTable[GroupByKey]=OutputTable[[#This Row],[GroupByKey]])*OutputTable[RecordedValue]))</f>
        <v>0</v>
      </c>
      <c r="P299" s="5" cm="1">
        <f t="array" ref="P299">MAX(IF((OutputTable[GroupByKey]=OutputTable[[#This Row],[GroupByKey]]),(OutputTable[GroupByKey]=OutputTable[[#This Row],[GroupByKey]])*OutputTable[RecordedValue]))</f>
        <v>0</v>
      </c>
    </row>
    <row r="300" spans="1:16" x14ac:dyDescent="0.25">
      <c r="A300" t="s">
        <v>68</v>
      </c>
      <c r="B300" t="s">
        <v>70</v>
      </c>
      <c r="C300">
        <v>6</v>
      </c>
      <c r="D300" t="s">
        <v>158</v>
      </c>
      <c r="E300" t="s">
        <v>121</v>
      </c>
      <c r="F300" t="s">
        <v>127</v>
      </c>
      <c r="G300">
        <v>314</v>
      </c>
      <c r="H300">
        <v>0</v>
      </c>
      <c r="I300" s="5" t="str">
        <f>OutputTable[[#This Row],[ProjectName]]&amp;OutputTable[[#This Row],[Name]]&amp;OutputTable[[#This Row],[Type]]&amp;OutputTable[[#This Row],[Source]]</f>
        <v>Airport Security AnalysisSystem.NumberOutNumber OutSystem</v>
      </c>
      <c r="J300" s="5" cm="1">
        <f t="array" ref="J300">MAX(IF((ProjectInfoTable[ProjectName]=OutputTable[[#This Row],[ProjectName]]),(ProjectInfoTable[ProjectName]=OutputTable[[#This Row],[ProjectName]])*ProjectInfoTable[NumberOfReplications]))</f>
        <v>50</v>
      </c>
      <c r="K300" s="5" cm="1">
        <f t="array" ref="K300">IFERROR(AVERAGE(IF((OutputTable[GroupByKey]=OutputTable[[#This Row],[GroupByKey]]),(OutputTable[GroupByKey]=OutputTable[[#This Row],[GroupByKey]])*OutputTable[RecordedValue])),0)</f>
        <v>314.94</v>
      </c>
      <c r="L300" s="5" cm="1">
        <f t="array" ref="L300">IFERROR(_xlfn.STDEV.S(IF((OutputTable[GroupByKey]=OutputTable[[#This Row],[GroupByKey]]),(OutputTable[GroupByKey]=OutputTable[[#This Row],[GroupByKey]])*OutputTable[RecordedValue])),0)</f>
        <v>0.68243262357121037</v>
      </c>
      <c r="M300" s="5" cm="1">
        <f t="array" ref="M300">MAX(IF((ProjectInfoTable[ProjectName]=OutputTable[[#This Row],[ProjectName]]),(ProjectInfoTable[ProjectName]=OutputTable[[#This Row],[ProjectName]])*ProjectInfoTable[ConfidenceInterval]))</f>
        <v>0.95</v>
      </c>
      <c r="N3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300" s="5" cm="1">
        <f t="array" ref="O300">MIN(IF((OutputTable[GroupByKey]=OutputTable[[#This Row],[GroupByKey]]),(OutputTable[GroupByKey]=OutputTable[[#This Row],[GroupByKey]])*OutputTable[RecordedValue]))</f>
        <v>313</v>
      </c>
      <c r="P300" s="5" cm="1">
        <f t="array" ref="P300">MAX(IF((OutputTable[GroupByKey]=OutputTable[[#This Row],[GroupByKey]]),(OutputTable[GroupByKey]=OutputTable[[#This Row],[GroupByKey]])*OutputTable[RecordedValue]))</f>
        <v>316</v>
      </c>
    </row>
    <row r="301" spans="1:16" x14ac:dyDescent="0.25">
      <c r="A301" t="s">
        <v>68</v>
      </c>
      <c r="B301" t="s">
        <v>70</v>
      </c>
      <c r="C301">
        <v>6</v>
      </c>
      <c r="D301" t="s">
        <v>159</v>
      </c>
      <c r="E301" t="s">
        <v>91</v>
      </c>
      <c r="F301" t="s">
        <v>127</v>
      </c>
      <c r="G301">
        <v>71.7468150201952</v>
      </c>
      <c r="H301">
        <v>0</v>
      </c>
      <c r="I301" s="5" t="str">
        <f>OutputTable[[#This Row],[ProjectName]]&amp;OutputTable[[#This Row],[Name]]&amp;OutputTable[[#This Row],[Type]]&amp;OutputTable[[#This Row],[Source]]</f>
        <v>Airport Security AnalysisSystem.TotalCostTotal CostSystem</v>
      </c>
      <c r="J301" s="5" cm="1">
        <f t="array" ref="J301">MAX(IF((ProjectInfoTable[ProjectName]=OutputTable[[#This Row],[ProjectName]]),(ProjectInfoTable[ProjectName]=OutputTable[[#This Row],[ProjectName]])*ProjectInfoTable[NumberOfReplications]))</f>
        <v>50</v>
      </c>
      <c r="K301" s="5" cm="1">
        <f t="array" ref="K301">IFERROR(AVERAGE(IF((OutputTable[GroupByKey]=OutputTable[[#This Row],[GroupByKey]]),(OutputTable[GroupByKey]=OutputTable[[#This Row],[GroupByKey]])*OutputTable[RecordedValue])),0)</f>
        <v>71.872638573735571</v>
      </c>
      <c r="L301" s="5" cm="1">
        <f t="array" ref="L301">IFERROR(_xlfn.STDEV.S(IF((OutputTable[GroupByKey]=OutputTable[[#This Row],[GroupByKey]]),(OutputTable[GroupByKey]=OutputTable[[#This Row],[GroupByKey]])*OutputTable[RecordedValue])),0)</f>
        <v>5.859431361613459E-2</v>
      </c>
      <c r="M301" s="5" cm="1">
        <f t="array" ref="M301">MAX(IF((ProjectInfoTable[ProjectName]=OutputTable[[#This Row],[ProjectName]]),(ProjectInfoTable[ProjectName]=OutputTable[[#This Row],[ProjectName]])*ProjectInfoTable[ConfidenceInterval]))</f>
        <v>0.95</v>
      </c>
      <c r="N3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301" s="5" cm="1">
        <f t="array" ref="O301">MIN(IF((OutputTable[GroupByKey]=OutputTable[[#This Row],[GroupByKey]]),(OutputTable[GroupByKey]=OutputTable[[#This Row],[GroupByKey]])*OutputTable[RecordedValue]))</f>
        <v>71.718288096809104</v>
      </c>
      <c r="P301" s="5" cm="1">
        <f t="array" ref="P301">MAX(IF((OutputTable[GroupByKey]=OutputTable[[#This Row],[GroupByKey]]),(OutputTable[GroupByKey]=OutputTable[[#This Row],[GroupByKey]])*OutputTable[RecordedValue]))</f>
        <v>71.976989689924594</v>
      </c>
    </row>
    <row r="302" spans="1:16" x14ac:dyDescent="0.25">
      <c r="A302" t="s">
        <v>68</v>
      </c>
      <c r="B302" t="s">
        <v>70</v>
      </c>
      <c r="C302">
        <v>6</v>
      </c>
      <c r="D302" t="s">
        <v>160</v>
      </c>
      <c r="E302" t="s">
        <v>135</v>
      </c>
      <c r="F302" t="s">
        <v>105</v>
      </c>
      <c r="G302">
        <v>30.012975643959599</v>
      </c>
      <c r="H302">
        <v>0</v>
      </c>
      <c r="I302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302" s="5" cm="1">
        <f t="array" ref="J302">MAX(IF((ProjectInfoTable[ProjectName]=OutputTable[[#This Row],[ProjectName]]),(ProjectInfoTable[ProjectName]=OutputTable[[#This Row],[ProjectName]])*ProjectInfoTable[NumberOfReplications]))</f>
        <v>50</v>
      </c>
      <c r="K302" s="5" cm="1">
        <f t="array" ref="K302">IFERROR(AVERAGE(IF((OutputTable[GroupByKey]=OutputTable[[#This Row],[GroupByKey]]),(OutputTable[GroupByKey]=OutputTable[[#This Row],[GroupByKey]])*OutputTable[RecordedValue])),0)</f>
        <v>29.829789158135409</v>
      </c>
      <c r="L302" s="5" cm="1">
        <f t="array" ref="L302">IFERROR(_xlfn.STDEV.S(IF((OutputTable[GroupByKey]=OutputTable[[#This Row],[GroupByKey]]),(OutputTable[GroupByKey]=OutputTable[[#This Row],[GroupByKey]])*OutputTable[RecordedValue])),0)</f>
        <v>0.5851150785874778</v>
      </c>
      <c r="M302" s="5" cm="1">
        <f t="array" ref="M302">MAX(IF((ProjectInfoTable[ProjectName]=OutputTable[[#This Row],[ProjectName]]),(ProjectInfoTable[ProjectName]=OutputTable[[#This Row],[ProjectName]])*ProjectInfoTable[ConfidenceInterval]))</f>
        <v>0.95</v>
      </c>
      <c r="N3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302" s="5" cm="1">
        <f t="array" ref="O302">MIN(IF((OutputTable[GroupByKey]=OutputTable[[#This Row],[GroupByKey]]),(OutputTable[GroupByKey]=OutputTable[[#This Row],[GroupByKey]])*OutputTable[RecordedValue]))</f>
        <v>28.648191338861398</v>
      </c>
      <c r="P302" s="5" cm="1">
        <f t="array" ref="P302">MAX(IF((OutputTable[GroupByKey]=OutputTable[[#This Row],[GroupByKey]]),(OutputTable[GroupByKey]=OutputTable[[#This Row],[GroupByKey]])*OutputTable[RecordedValue]))</f>
        <v>31.087756920682502</v>
      </c>
    </row>
    <row r="303" spans="1:16" x14ac:dyDescent="0.25">
      <c r="A303" t="s">
        <v>68</v>
      </c>
      <c r="B303" t="s">
        <v>70</v>
      </c>
      <c r="C303">
        <v>6</v>
      </c>
      <c r="D303" t="s">
        <v>161</v>
      </c>
      <c r="E303" t="s">
        <v>137</v>
      </c>
      <c r="F303" t="s">
        <v>105</v>
      </c>
      <c r="G303">
        <v>5.8570151994712196</v>
      </c>
      <c r="H303">
        <v>0</v>
      </c>
      <c r="I303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303" s="5" cm="1">
        <f t="array" ref="J303">MAX(IF((ProjectInfoTable[ProjectName]=OutputTable[[#This Row],[ProjectName]]),(ProjectInfoTable[ProjectName]=OutputTable[[#This Row],[ProjectName]])*ProjectInfoTable[NumberOfReplications]))</f>
        <v>50</v>
      </c>
      <c r="K303" s="5" cm="1">
        <f t="array" ref="K303">IFERROR(AVERAGE(IF((OutputTable[GroupByKey]=OutputTable[[#This Row],[GroupByKey]]),(OutputTable[GroupByKey]=OutputTable[[#This Row],[GroupByKey]])*OutputTable[RecordedValue])),0)</f>
        <v>6.0988587896948685</v>
      </c>
      <c r="L303" s="5" cm="1">
        <f t="array" ref="L303">IFERROR(_xlfn.STDEV.S(IF((OutputTable[GroupByKey]=OutputTable[[#This Row],[GroupByKey]]),(OutputTable[GroupByKey]=OutputTable[[#This Row],[GroupByKey]])*OutputTable[RecordedValue])),0)</f>
        <v>0.58437836853471548</v>
      </c>
      <c r="M303" s="5" cm="1">
        <f t="array" ref="M303">MAX(IF((ProjectInfoTable[ProjectName]=OutputTable[[#This Row],[ProjectName]]),(ProjectInfoTable[ProjectName]=OutputTable[[#This Row],[ProjectName]])*ProjectInfoTable[ConfidenceInterval]))</f>
        <v>0.95</v>
      </c>
      <c r="N3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303" s="5" cm="1">
        <f t="array" ref="O303">MIN(IF((OutputTable[GroupByKey]=OutputTable[[#This Row],[GroupByKey]]),(OutputTable[GroupByKey]=OutputTable[[#This Row],[GroupByKey]])*OutputTable[RecordedValue]))</f>
        <v>4.8524885910691502</v>
      </c>
      <c r="P303" s="5" cm="1">
        <f t="array" ref="P303">MAX(IF((OutputTable[GroupByKey]=OutputTable[[#This Row],[GroupByKey]]),(OutputTable[GroupByKey]=OutputTable[[#This Row],[GroupByKey]])*OutputTable[RecordedValue]))</f>
        <v>7.28424471053909</v>
      </c>
    </row>
    <row r="304" spans="1:16" x14ac:dyDescent="0.25">
      <c r="A304" t="s">
        <v>68</v>
      </c>
      <c r="B304" t="s">
        <v>70</v>
      </c>
      <c r="C304">
        <v>6</v>
      </c>
      <c r="D304" t="s">
        <v>162</v>
      </c>
      <c r="E304" t="s">
        <v>154</v>
      </c>
      <c r="F304" t="s">
        <v>105</v>
      </c>
      <c r="G304">
        <v>641</v>
      </c>
      <c r="H304">
        <v>0</v>
      </c>
      <c r="I304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304" s="5" cm="1">
        <f t="array" ref="J304">MAX(IF((ProjectInfoTable[ProjectName]=OutputTable[[#This Row],[ProjectName]]),(ProjectInfoTable[ProjectName]=OutputTable[[#This Row],[ProjectName]])*ProjectInfoTable[NumberOfReplications]))</f>
        <v>50</v>
      </c>
      <c r="K304" s="5" cm="1">
        <f t="array" ref="K304">IFERROR(AVERAGE(IF((OutputTable[GroupByKey]=OutputTable[[#This Row],[GroupByKey]]),(OutputTable[GroupByKey]=OutputTable[[#This Row],[GroupByKey]])*OutputTable[RecordedValue])),0)</f>
        <v>645.70000000000005</v>
      </c>
      <c r="L304" s="5" cm="1">
        <f t="array" ref="L304">IFERROR(_xlfn.STDEV.S(IF((OutputTable[GroupByKey]=OutputTable[[#This Row],[GroupByKey]]),(OutputTable[GroupByKey]=OutputTable[[#This Row],[GroupByKey]])*OutputTable[RecordedValue])),0)</f>
        <v>5.4930382656372485</v>
      </c>
      <c r="M304" s="5" cm="1">
        <f t="array" ref="M304">MAX(IF((ProjectInfoTable[ProjectName]=OutputTable[[#This Row],[ProjectName]]),(ProjectInfoTable[ProjectName]=OutputTable[[#This Row],[ProjectName]])*ProjectInfoTable[ConfidenceInterval]))</f>
        <v>0.95</v>
      </c>
      <c r="N3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304" s="5" cm="1">
        <f t="array" ref="O304">MIN(IF((OutputTable[GroupByKey]=OutputTable[[#This Row],[GroupByKey]]),(OutputTable[GroupByKey]=OutputTable[[#This Row],[GroupByKey]])*OutputTable[RecordedValue]))</f>
        <v>633</v>
      </c>
      <c r="P304" s="5" cm="1">
        <f t="array" ref="P304">MAX(IF((OutputTable[GroupByKey]=OutputTable[[#This Row],[GroupByKey]]),(OutputTable[GroupByKey]=OutputTable[[#This Row],[GroupByKey]])*OutputTable[RecordedValue]))</f>
        <v>656</v>
      </c>
    </row>
    <row r="305" spans="1:16" x14ac:dyDescent="0.25">
      <c r="A305" t="s">
        <v>68</v>
      </c>
      <c r="B305" t="s">
        <v>70</v>
      </c>
      <c r="C305">
        <v>6</v>
      </c>
      <c r="D305" t="s">
        <v>163</v>
      </c>
      <c r="E305" t="s">
        <v>156</v>
      </c>
      <c r="F305" t="s">
        <v>105</v>
      </c>
      <c r="G305">
        <v>0.83730513334802303</v>
      </c>
      <c r="H305">
        <v>0</v>
      </c>
      <c r="I305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305" s="5" cm="1">
        <f t="array" ref="J305">MAX(IF((ProjectInfoTable[ProjectName]=OutputTable[[#This Row],[ProjectName]]),(ProjectInfoTable[ProjectName]=OutputTable[[#This Row],[ProjectName]])*ProjectInfoTable[NumberOfReplications]))</f>
        <v>50</v>
      </c>
      <c r="K305" s="5" cm="1">
        <f t="array" ref="K305">IFERROR(AVERAGE(IF((OutputTable[GroupByKey]=OutputTable[[#This Row],[GroupByKey]]),(OutputTable[GroupByKey]=OutputTable[[#This Row],[GroupByKey]])*OutputTable[RecordedValue])),0)</f>
        <v>0.83058725584180904</v>
      </c>
      <c r="L305" s="5" cm="1">
        <f t="array" ref="L305">IFERROR(_xlfn.STDEV.S(IF((OutputTable[GroupByKey]=OutputTable[[#This Row],[GroupByKey]]),(OutputTable[GroupByKey]=OutputTable[[#This Row],[GroupByKey]])*OutputTable[RecordedValue])),0)</f>
        <v>1.6232732459297416E-2</v>
      </c>
      <c r="M305" s="5" cm="1">
        <f t="array" ref="M305">MAX(IF((ProjectInfoTable[ProjectName]=OutputTable[[#This Row],[ProjectName]]),(ProjectInfoTable[ProjectName]=OutputTable[[#This Row],[ProjectName]])*ProjectInfoTable[ConfidenceInterval]))</f>
        <v>0.95</v>
      </c>
      <c r="N3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305" s="5" cm="1">
        <f t="array" ref="O305">MIN(IF((OutputTable[GroupByKey]=OutputTable[[#This Row],[GroupByKey]]),(OutputTable[GroupByKey]=OutputTable[[#This Row],[GroupByKey]])*OutputTable[RecordedValue]))</f>
        <v>0.79765986915169296</v>
      </c>
      <c r="P305" s="5" cm="1">
        <f t="array" ref="P305">MAX(IF((OutputTable[GroupByKey]=OutputTable[[#This Row],[GroupByKey]]),(OutputTable[GroupByKey]=OutputTable[[#This Row],[GroupByKey]])*OutputTable[RecordedValue]))</f>
        <v>0.86520865024807903</v>
      </c>
    </row>
    <row r="306" spans="1:16" x14ac:dyDescent="0.25">
      <c r="A306" t="s">
        <v>68</v>
      </c>
      <c r="B306" t="s">
        <v>70</v>
      </c>
      <c r="C306">
        <v>6</v>
      </c>
      <c r="D306" t="s">
        <v>164</v>
      </c>
      <c r="E306" t="s">
        <v>140</v>
      </c>
      <c r="F306" t="s">
        <v>105</v>
      </c>
      <c r="G306">
        <v>0</v>
      </c>
      <c r="H306">
        <v>0</v>
      </c>
      <c r="I306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306" s="5" cm="1">
        <f t="array" ref="J306">MAX(IF((ProjectInfoTable[ProjectName]=OutputTable[[#This Row],[ProjectName]]),(ProjectInfoTable[ProjectName]=OutputTable[[#This Row],[ProjectName]])*ProjectInfoTable[NumberOfReplications]))</f>
        <v>50</v>
      </c>
      <c r="K306" s="5" cm="1">
        <f t="array" ref="K306">IFERROR(AVERAGE(IF((OutputTable[GroupByKey]=OutputTable[[#This Row],[GroupByKey]]),(OutputTable[GroupByKey]=OutputTable[[#This Row],[GroupByKey]])*OutputTable[RecordedValue])),0)</f>
        <v>0</v>
      </c>
      <c r="L306" s="5" cm="1">
        <f t="array" ref="L306">IFERROR(_xlfn.STDEV.S(IF((OutputTable[GroupByKey]=OutputTable[[#This Row],[GroupByKey]]),(OutputTable[GroupByKey]=OutputTable[[#This Row],[GroupByKey]])*OutputTable[RecordedValue])),0)</f>
        <v>0</v>
      </c>
      <c r="M306" s="5" cm="1">
        <f t="array" ref="M306">MAX(IF((ProjectInfoTable[ProjectName]=OutputTable[[#This Row],[ProjectName]]),(ProjectInfoTable[ProjectName]=OutputTable[[#This Row],[ProjectName]])*ProjectInfoTable[ConfidenceInterval]))</f>
        <v>0.95</v>
      </c>
      <c r="N3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6" s="5" cm="1">
        <f t="array" ref="O306">MIN(IF((OutputTable[GroupByKey]=OutputTable[[#This Row],[GroupByKey]]),(OutputTable[GroupByKey]=OutputTable[[#This Row],[GroupByKey]])*OutputTable[RecordedValue]))</f>
        <v>0</v>
      </c>
      <c r="P306" s="5" cm="1">
        <f t="array" ref="P306">MAX(IF((OutputTable[GroupByKey]=OutputTable[[#This Row],[GroupByKey]]),(OutputTable[GroupByKey]=OutputTable[[#This Row],[GroupByKey]])*OutputTable[RecordedValue]))</f>
        <v>0</v>
      </c>
    </row>
    <row r="307" spans="1:16" x14ac:dyDescent="0.25">
      <c r="A307" t="s">
        <v>68</v>
      </c>
      <c r="B307" t="s">
        <v>70</v>
      </c>
      <c r="C307">
        <v>6</v>
      </c>
      <c r="D307" t="s">
        <v>165</v>
      </c>
      <c r="E307" t="s">
        <v>111</v>
      </c>
      <c r="F307" t="s">
        <v>73</v>
      </c>
      <c r="G307">
        <v>37.991868727366302</v>
      </c>
      <c r="H307">
        <v>0</v>
      </c>
      <c r="I307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307" s="5" cm="1">
        <f t="array" ref="J307">MAX(IF((ProjectInfoTable[ProjectName]=OutputTable[[#This Row],[ProjectName]]),(ProjectInfoTable[ProjectName]=OutputTable[[#This Row],[ProjectName]])*ProjectInfoTable[NumberOfReplications]))</f>
        <v>50</v>
      </c>
      <c r="K307" s="5" cm="1">
        <f t="array" ref="K307">IFERROR(AVERAGE(IF((OutputTable[GroupByKey]=OutputTable[[#This Row],[GroupByKey]]),(OutputTable[GroupByKey]=OutputTable[[#This Row],[GroupByKey]])*OutputTable[RecordedValue])),0)</f>
        <v>37.238343743460135</v>
      </c>
      <c r="L307" s="5" cm="1">
        <f t="array" ref="L307">IFERROR(_xlfn.STDEV.S(IF((OutputTable[GroupByKey]=OutputTable[[#This Row],[GroupByKey]]),(OutputTable[GroupByKey]=OutputTable[[#This Row],[GroupByKey]])*OutputTable[RecordedValue])),0)</f>
        <v>0.73577360167133743</v>
      </c>
      <c r="M307" s="5" cm="1">
        <f t="array" ref="M307">MAX(IF((ProjectInfoTable[ProjectName]=OutputTable[[#This Row],[ProjectName]]),(ProjectInfoTable[ProjectName]=OutputTable[[#This Row],[ProjectName]])*ProjectInfoTable[ConfidenceInterval]))</f>
        <v>0.95</v>
      </c>
      <c r="N3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307" s="5" cm="1">
        <f t="array" ref="O307">MIN(IF((OutputTable[GroupByKey]=OutputTable[[#This Row],[GroupByKey]]),(OutputTable[GroupByKey]=OutputTable[[#This Row],[GroupByKey]])*OutputTable[RecordedValue]))</f>
        <v>35.915286846409401</v>
      </c>
      <c r="P307" s="5" cm="1">
        <f t="array" ref="P307">MAX(IF((OutputTable[GroupByKey]=OutputTable[[#This Row],[GroupByKey]]),(OutputTable[GroupByKey]=OutputTable[[#This Row],[GroupByKey]])*OutputTable[RecordedValue]))</f>
        <v>38.829036811282897</v>
      </c>
    </row>
    <row r="308" spans="1:16" x14ac:dyDescent="0.25">
      <c r="A308" t="s">
        <v>68</v>
      </c>
      <c r="B308" t="s">
        <v>70</v>
      </c>
      <c r="C308">
        <v>6</v>
      </c>
      <c r="D308" t="s">
        <v>166</v>
      </c>
      <c r="E308" t="s">
        <v>113</v>
      </c>
      <c r="F308" t="s">
        <v>73</v>
      </c>
      <c r="G308">
        <v>1139.75606182099</v>
      </c>
      <c r="H308">
        <v>0</v>
      </c>
      <c r="I308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308" s="5" cm="1">
        <f t="array" ref="J308">MAX(IF((ProjectInfoTable[ProjectName]=OutputTable[[#This Row],[ProjectName]]),(ProjectInfoTable[ProjectName]=OutputTable[[#This Row],[ProjectName]])*ProjectInfoTable[NumberOfReplications]))</f>
        <v>50</v>
      </c>
      <c r="K308" s="5" cm="1">
        <f t="array" ref="K308">IFERROR(AVERAGE(IF((OutputTable[GroupByKey]=OutputTable[[#This Row],[GroupByKey]]),(OutputTable[GroupByKey]=OutputTable[[#This Row],[GroupByKey]])*OutputTable[RecordedValue])),0)</f>
        <v>1117.1503123038046</v>
      </c>
      <c r="L308" s="5" cm="1">
        <f t="array" ref="L308">IFERROR(_xlfn.STDEV.S(IF((OutputTable[GroupByKey]=OutputTable[[#This Row],[GroupByKey]]),(OutputTable[GroupByKey]=OutputTable[[#This Row],[GroupByKey]])*OutputTable[RecordedValue])),0)</f>
        <v>22.073208050140675</v>
      </c>
      <c r="M308" s="5" cm="1">
        <f t="array" ref="M308">MAX(IF((ProjectInfoTable[ProjectName]=OutputTable[[#This Row],[ProjectName]]),(ProjectInfoTable[ProjectName]=OutputTable[[#This Row],[ProjectName]])*ProjectInfoTable[ConfidenceInterval]))</f>
        <v>0.95</v>
      </c>
      <c r="N3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308" s="5" cm="1">
        <f t="array" ref="O308">MIN(IF((OutputTable[GroupByKey]=OutputTable[[#This Row],[GroupByKey]]),(OutputTable[GroupByKey]=OutputTable[[#This Row],[GroupByKey]])*OutputTable[RecordedValue]))</f>
        <v>1077.4586053922801</v>
      </c>
      <c r="P308" s="5" cm="1">
        <f t="array" ref="P308">MAX(IF((OutputTable[GroupByKey]=OutputTable[[#This Row],[GroupByKey]]),(OutputTable[GroupByKey]=OutputTable[[#This Row],[GroupByKey]])*OutputTable[RecordedValue]))</f>
        <v>1164.8711043384901</v>
      </c>
    </row>
    <row r="309" spans="1:16" x14ac:dyDescent="0.25">
      <c r="A309" t="s">
        <v>68</v>
      </c>
      <c r="B309" t="s">
        <v>70</v>
      </c>
      <c r="C309">
        <v>6</v>
      </c>
      <c r="D309" t="s">
        <v>167</v>
      </c>
      <c r="E309" t="s">
        <v>115</v>
      </c>
      <c r="F309" t="s">
        <v>73</v>
      </c>
      <c r="G309">
        <v>0</v>
      </c>
      <c r="H309">
        <v>0</v>
      </c>
      <c r="I309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309" s="5" cm="1">
        <f t="array" ref="J309">MAX(IF((ProjectInfoTable[ProjectName]=OutputTable[[#This Row],[ProjectName]]),(ProjectInfoTable[ProjectName]=OutputTable[[#This Row],[ProjectName]])*ProjectInfoTable[NumberOfReplications]))</f>
        <v>50</v>
      </c>
      <c r="K309" s="5" cm="1">
        <f t="array" ref="K309">IFERROR(AVERAGE(IF((OutputTable[GroupByKey]=OutputTable[[#This Row],[GroupByKey]]),(OutputTable[GroupByKey]=OutputTable[[#This Row],[GroupByKey]])*OutputTable[RecordedValue])),0)</f>
        <v>0</v>
      </c>
      <c r="L309" s="5" cm="1">
        <f t="array" ref="L309">IFERROR(_xlfn.STDEV.S(IF((OutputTable[GroupByKey]=OutputTable[[#This Row],[GroupByKey]]),(OutputTable[GroupByKey]=OutputTable[[#This Row],[GroupByKey]])*OutputTable[RecordedValue])),0)</f>
        <v>0</v>
      </c>
      <c r="M309" s="5" cm="1">
        <f t="array" ref="M309">MAX(IF((ProjectInfoTable[ProjectName]=OutputTable[[#This Row],[ProjectName]]),(ProjectInfoTable[ProjectName]=OutputTable[[#This Row],[ProjectName]])*ProjectInfoTable[ConfidenceInterval]))</f>
        <v>0.95</v>
      </c>
      <c r="N3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9" s="5" cm="1">
        <f t="array" ref="O309">MIN(IF((OutputTable[GroupByKey]=OutputTable[[#This Row],[GroupByKey]]),(OutputTable[GroupByKey]=OutputTable[[#This Row],[GroupByKey]])*OutputTable[RecordedValue]))</f>
        <v>0</v>
      </c>
      <c r="P309" s="5" cm="1">
        <f t="array" ref="P309">MAX(IF((OutputTable[GroupByKey]=OutputTable[[#This Row],[GroupByKey]]),(OutputTable[GroupByKey]=OutputTable[[#This Row],[GroupByKey]])*OutputTable[RecordedValue]))</f>
        <v>0</v>
      </c>
    </row>
    <row r="310" spans="1:16" x14ac:dyDescent="0.25">
      <c r="A310" t="s">
        <v>68</v>
      </c>
      <c r="B310" t="s">
        <v>70</v>
      </c>
      <c r="C310">
        <v>6</v>
      </c>
      <c r="D310" t="s">
        <v>168</v>
      </c>
      <c r="E310" t="s">
        <v>117</v>
      </c>
      <c r="F310" t="s">
        <v>73</v>
      </c>
      <c r="G310">
        <v>174.647920753016</v>
      </c>
      <c r="H310">
        <v>0</v>
      </c>
      <c r="I310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310" s="5" cm="1">
        <f t="array" ref="J310">MAX(IF((ProjectInfoTable[ProjectName]=OutputTable[[#This Row],[ProjectName]]),(ProjectInfoTable[ProjectName]=OutputTable[[#This Row],[ProjectName]])*ProjectInfoTable[NumberOfReplications]))</f>
        <v>50</v>
      </c>
      <c r="K310" s="5" cm="1">
        <f t="array" ref="K310">IFERROR(AVERAGE(IF((OutputTable[GroupByKey]=OutputTable[[#This Row],[GroupByKey]]),(OutputTable[GroupByKey]=OutputTable[[#This Row],[GroupByKey]])*OutputTable[RecordedValue])),0)</f>
        <v>120.89653130002299</v>
      </c>
      <c r="L310" s="5" cm="1">
        <f t="array" ref="L310">IFERROR(_xlfn.STDEV.S(IF((OutputTable[GroupByKey]=OutputTable[[#This Row],[GroupByKey]]),(OutputTable[GroupByKey]=OutputTable[[#This Row],[GroupByKey]])*OutputTable[RecordedValue])),0)</f>
        <v>33.561725675720702</v>
      </c>
      <c r="M310" s="5" cm="1">
        <f t="array" ref="M310">MAX(IF((ProjectInfoTable[ProjectName]=OutputTable[[#This Row],[ProjectName]]),(ProjectInfoTable[ProjectName]=OutputTable[[#This Row],[ProjectName]])*ProjectInfoTable[ConfidenceInterval]))</f>
        <v>0.95</v>
      </c>
      <c r="N3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310" s="5" cm="1">
        <f t="array" ref="O310">MIN(IF((OutputTable[GroupByKey]=OutputTable[[#This Row],[GroupByKey]]),(OutputTable[GroupByKey]=OutputTable[[#This Row],[GroupByKey]])*OutputTable[RecordedValue]))</f>
        <v>71.2298351699786</v>
      </c>
      <c r="P310" s="5" cm="1">
        <f t="array" ref="P310">MAX(IF((OutputTable[GroupByKey]=OutputTable[[#This Row],[GroupByKey]]),(OutputTable[GroupByKey]=OutputTable[[#This Row],[GroupByKey]])*OutputTable[RecordedValue]))</f>
        <v>265.63530965979299</v>
      </c>
    </row>
    <row r="311" spans="1:16" x14ac:dyDescent="0.25">
      <c r="A311" t="s">
        <v>68</v>
      </c>
      <c r="B311" t="s">
        <v>70</v>
      </c>
      <c r="C311">
        <v>6</v>
      </c>
      <c r="D311" t="s">
        <v>169</v>
      </c>
      <c r="E311" t="s">
        <v>119</v>
      </c>
      <c r="F311" t="s">
        <v>73</v>
      </c>
      <c r="G311">
        <v>306</v>
      </c>
      <c r="H311">
        <v>0</v>
      </c>
      <c r="I311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311" s="5" cm="1">
        <f t="array" ref="J311">MAX(IF((ProjectInfoTable[ProjectName]=OutputTable[[#This Row],[ProjectName]]),(ProjectInfoTable[ProjectName]=OutputTable[[#This Row],[ProjectName]])*ProjectInfoTable[NumberOfReplications]))</f>
        <v>50</v>
      </c>
      <c r="K311" s="5" cm="1">
        <f t="array" ref="K311">IFERROR(AVERAGE(IF((OutputTable[GroupByKey]=OutputTable[[#This Row],[GroupByKey]]),(OutputTable[GroupByKey]=OutputTable[[#This Row],[GroupByKey]])*OutputTable[RecordedValue])),0)</f>
        <v>307.66000000000003</v>
      </c>
      <c r="L311" s="5" cm="1">
        <f t="array" ref="L311">IFERROR(_xlfn.STDEV.S(IF((OutputTable[GroupByKey]=OutputTable[[#This Row],[GroupByKey]]),(OutputTable[GroupByKey]=OutputTable[[#This Row],[GroupByKey]])*OutputTable[RecordedValue])),0)</f>
        <v>3.1272991542223769</v>
      </c>
      <c r="M311" s="5" cm="1">
        <f t="array" ref="M311">MAX(IF((ProjectInfoTable[ProjectName]=OutputTable[[#This Row],[ProjectName]]),(ProjectInfoTable[ProjectName]=OutputTable[[#This Row],[ProjectName]])*ProjectInfoTable[ConfidenceInterval]))</f>
        <v>0.95</v>
      </c>
      <c r="N3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311" s="5" cm="1">
        <f t="array" ref="O311">MIN(IF((OutputTable[GroupByKey]=OutputTable[[#This Row],[GroupByKey]]),(OutputTable[GroupByKey]=OutputTable[[#This Row],[GroupByKey]])*OutputTable[RecordedValue]))</f>
        <v>300</v>
      </c>
      <c r="P311" s="5" cm="1">
        <f t="array" ref="P311">MAX(IF((OutputTable[GroupByKey]=OutputTable[[#This Row],[GroupByKey]]),(OutputTable[GroupByKey]=OutputTable[[#This Row],[GroupByKey]])*OutputTable[RecordedValue]))</f>
        <v>315</v>
      </c>
    </row>
    <row r="312" spans="1:16" x14ac:dyDescent="0.25">
      <c r="A312" t="s">
        <v>68</v>
      </c>
      <c r="B312" t="s">
        <v>70</v>
      </c>
      <c r="C312">
        <v>6</v>
      </c>
      <c r="D312" t="s">
        <v>170</v>
      </c>
      <c r="E312" t="s">
        <v>121</v>
      </c>
      <c r="F312" t="s">
        <v>73</v>
      </c>
      <c r="G312">
        <v>303</v>
      </c>
      <c r="H312">
        <v>0</v>
      </c>
      <c r="I312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312" s="5" cm="1">
        <f t="array" ref="J312">MAX(IF((ProjectInfoTable[ProjectName]=OutputTable[[#This Row],[ProjectName]]),(ProjectInfoTable[ProjectName]=OutputTable[[#This Row],[ProjectName]])*ProjectInfoTable[NumberOfReplications]))</f>
        <v>50</v>
      </c>
      <c r="K312" s="5" cm="1">
        <f t="array" ref="K312">IFERROR(AVERAGE(IF((OutputTable[GroupByKey]=OutputTable[[#This Row],[GroupByKey]]),(OutputTable[GroupByKey]=OutputTable[[#This Row],[GroupByKey]])*OutputTable[RecordedValue])),0)</f>
        <v>305.8</v>
      </c>
      <c r="L312" s="5" cm="1">
        <f t="array" ref="L312">IFERROR(_xlfn.STDEV.S(IF((OutputTable[GroupByKey]=OutputTable[[#This Row],[GroupByKey]]),(OutputTable[GroupByKey]=OutputTable[[#This Row],[GroupByKey]])*OutputTable[RecordedValue])),0)</f>
        <v>3.2324881425670751</v>
      </c>
      <c r="M312" s="5" cm="1">
        <f t="array" ref="M312">MAX(IF((ProjectInfoTable[ProjectName]=OutputTable[[#This Row],[ProjectName]]),(ProjectInfoTable[ProjectName]=OutputTable[[#This Row],[ProjectName]])*ProjectInfoTable[ConfidenceInterval]))</f>
        <v>0.95</v>
      </c>
      <c r="N3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312" s="5" cm="1">
        <f t="array" ref="O312">MIN(IF((OutputTable[GroupByKey]=OutputTable[[#This Row],[GroupByKey]]),(OutputTable[GroupByKey]=OutputTable[[#This Row],[GroupByKey]])*OutputTable[RecordedValue]))</f>
        <v>298</v>
      </c>
      <c r="P312" s="5" cm="1">
        <f t="array" ref="P312">MAX(IF((OutputTable[GroupByKey]=OutputTable[[#This Row],[GroupByKey]]),(OutputTable[GroupByKey]=OutputTable[[#This Row],[GroupByKey]])*OutputTable[RecordedValue]))</f>
        <v>313</v>
      </c>
    </row>
    <row r="313" spans="1:16" x14ac:dyDescent="0.25">
      <c r="A313" t="s">
        <v>68</v>
      </c>
      <c r="B313" t="s">
        <v>70</v>
      </c>
      <c r="C313">
        <v>6</v>
      </c>
      <c r="D313" t="s">
        <v>171</v>
      </c>
      <c r="E313" t="s">
        <v>123</v>
      </c>
      <c r="F313" t="s">
        <v>73</v>
      </c>
      <c r="G313">
        <v>37.991868727366302</v>
      </c>
      <c r="H313">
        <v>0</v>
      </c>
      <c r="I313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313" s="5" cm="1">
        <f t="array" ref="J313">MAX(IF((ProjectInfoTable[ProjectName]=OutputTable[[#This Row],[ProjectName]]),(ProjectInfoTable[ProjectName]=OutputTable[[#This Row],[ProjectName]])*ProjectInfoTable[NumberOfReplications]))</f>
        <v>50</v>
      </c>
      <c r="K313" s="5" cm="1">
        <f t="array" ref="K313">IFERROR(AVERAGE(IF((OutputTable[GroupByKey]=OutputTable[[#This Row],[GroupByKey]]),(OutputTable[GroupByKey]=OutputTable[[#This Row],[GroupByKey]])*OutputTable[RecordedValue])),0)</f>
        <v>37.238343743460135</v>
      </c>
      <c r="L313" s="5" cm="1">
        <f t="array" ref="L313">IFERROR(_xlfn.STDEV.S(IF((OutputTable[GroupByKey]=OutputTable[[#This Row],[GroupByKey]]),(OutputTable[GroupByKey]=OutputTable[[#This Row],[GroupByKey]])*OutputTable[RecordedValue])),0)</f>
        <v>0.73577360167133743</v>
      </c>
      <c r="M313" s="5" cm="1">
        <f t="array" ref="M313">MAX(IF((ProjectInfoTable[ProjectName]=OutputTable[[#This Row],[ProjectName]]),(ProjectInfoTable[ProjectName]=OutputTable[[#This Row],[ProjectName]])*ProjectInfoTable[ConfidenceInterval]))</f>
        <v>0.95</v>
      </c>
      <c r="N3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313" s="5" cm="1">
        <f t="array" ref="O313">MIN(IF((OutputTable[GroupByKey]=OutputTable[[#This Row],[GroupByKey]]),(OutputTable[GroupByKey]=OutputTable[[#This Row],[GroupByKey]])*OutputTable[RecordedValue]))</f>
        <v>35.915286846409401</v>
      </c>
      <c r="P313" s="5" cm="1">
        <f t="array" ref="P313">MAX(IF((OutputTable[GroupByKey]=OutputTable[[#This Row],[GroupByKey]]),(OutputTable[GroupByKey]=OutputTable[[#This Row],[GroupByKey]])*OutputTable[RecordedValue]))</f>
        <v>38.829036811282897</v>
      </c>
    </row>
    <row r="314" spans="1:16" x14ac:dyDescent="0.25">
      <c r="A314" t="s">
        <v>68</v>
      </c>
      <c r="B314" t="s">
        <v>70</v>
      </c>
      <c r="C314">
        <v>6</v>
      </c>
      <c r="D314" t="s">
        <v>172</v>
      </c>
      <c r="E314" t="s">
        <v>125</v>
      </c>
      <c r="F314" t="s">
        <v>73</v>
      </c>
      <c r="G314">
        <v>1314.4039825740001</v>
      </c>
      <c r="H314">
        <v>0</v>
      </c>
      <c r="I314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314" s="5" cm="1">
        <f t="array" ref="J314">MAX(IF((ProjectInfoTable[ProjectName]=OutputTable[[#This Row],[ProjectName]]),(ProjectInfoTable[ProjectName]=OutputTable[[#This Row],[ProjectName]])*ProjectInfoTable[NumberOfReplications]))</f>
        <v>50</v>
      </c>
      <c r="K314" s="5" cm="1">
        <f t="array" ref="K314">IFERROR(AVERAGE(IF((OutputTable[GroupByKey]=OutputTable[[#This Row],[GroupByKey]]),(OutputTable[GroupByKey]=OutputTable[[#This Row],[GroupByKey]])*OutputTable[RecordedValue])),0)</f>
        <v>1238.0468436038263</v>
      </c>
      <c r="L314" s="5" cm="1">
        <f t="array" ref="L314">IFERROR(_xlfn.STDEV.S(IF((OutputTable[GroupByKey]=OutputTable[[#This Row],[GroupByKey]]),(OutputTable[GroupByKey]=OutputTable[[#This Row],[GroupByKey]])*OutputTable[RecordedValue])),0)</f>
        <v>49.802537130614866</v>
      </c>
      <c r="M314" s="5" cm="1">
        <f t="array" ref="M314">MAX(IF((ProjectInfoTable[ProjectName]=OutputTable[[#This Row],[ProjectName]]),(ProjectInfoTable[ProjectName]=OutputTable[[#This Row],[ProjectName]])*ProjectInfoTable[ConfidenceInterval]))</f>
        <v>0.95</v>
      </c>
      <c r="N3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314" s="5" cm="1">
        <f t="array" ref="O314">MIN(IF((OutputTable[GroupByKey]=OutputTable[[#This Row],[GroupByKey]]),(OutputTable[GroupByKey]=OutputTable[[#This Row],[GroupByKey]])*OutputTable[RecordedValue]))</f>
        <v>1148.68844056226</v>
      </c>
      <c r="P314" s="5" cm="1">
        <f t="array" ref="P314">MAX(IF((OutputTable[GroupByKey]=OutputTable[[#This Row],[GroupByKey]]),(OutputTable[GroupByKey]=OutputTable[[#This Row],[GroupByKey]])*OutputTable[RecordedValue]))</f>
        <v>1418.3176101245699</v>
      </c>
    </row>
    <row r="315" spans="1:16" x14ac:dyDescent="0.25">
      <c r="A315" t="s">
        <v>68</v>
      </c>
      <c r="B315" t="s">
        <v>70</v>
      </c>
      <c r="C315">
        <v>6</v>
      </c>
      <c r="D315" t="s">
        <v>173</v>
      </c>
      <c r="E315" t="s">
        <v>135</v>
      </c>
      <c r="F315" t="s">
        <v>105</v>
      </c>
      <c r="G315">
        <v>18.995934363683102</v>
      </c>
      <c r="H315">
        <v>0</v>
      </c>
      <c r="I315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315" s="5" cm="1">
        <f t="array" ref="J315">MAX(IF((ProjectInfoTable[ProjectName]=OutputTable[[#This Row],[ProjectName]]),(ProjectInfoTable[ProjectName]=OutputTable[[#This Row],[ProjectName]])*ProjectInfoTable[NumberOfReplications]))</f>
        <v>50</v>
      </c>
      <c r="K315" s="5" cm="1">
        <f t="array" ref="K315">IFERROR(AVERAGE(IF((OutputTable[GroupByKey]=OutputTable[[#This Row],[GroupByKey]]),(OutputTable[GroupByKey]=OutputTable[[#This Row],[GroupByKey]])*OutputTable[RecordedValue])),0)</f>
        <v>18.619171871730064</v>
      </c>
      <c r="L315" s="5" cm="1">
        <f t="array" ref="L315">IFERROR(_xlfn.STDEV.S(IF((OutputTable[GroupByKey]=OutputTable[[#This Row],[GroupByKey]]),(OutputTable[GroupByKey]=OutputTable[[#This Row],[GroupByKey]])*OutputTable[RecordedValue])),0)</f>
        <v>0.36788680083566072</v>
      </c>
      <c r="M315" s="5" cm="1">
        <f t="array" ref="M315">MAX(IF((ProjectInfoTable[ProjectName]=OutputTable[[#This Row],[ProjectName]]),(ProjectInfoTable[ProjectName]=OutputTable[[#This Row],[ProjectName]])*ProjectInfoTable[ConfidenceInterval]))</f>
        <v>0.95</v>
      </c>
      <c r="N3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315" s="5" cm="1">
        <f t="array" ref="O315">MIN(IF((OutputTable[GroupByKey]=OutputTable[[#This Row],[GroupByKey]]),(OutputTable[GroupByKey]=OutputTable[[#This Row],[GroupByKey]])*OutputTable[RecordedValue]))</f>
        <v>17.957643423204701</v>
      </c>
      <c r="P315" s="5" cm="1">
        <f t="array" ref="P315">MAX(IF((OutputTable[GroupByKey]=OutputTable[[#This Row],[GroupByKey]]),(OutputTable[GroupByKey]=OutputTable[[#This Row],[GroupByKey]])*OutputTable[RecordedValue]))</f>
        <v>19.414518405641399</v>
      </c>
    </row>
    <row r="316" spans="1:16" x14ac:dyDescent="0.25">
      <c r="A316" t="s">
        <v>68</v>
      </c>
      <c r="B316" t="s">
        <v>70</v>
      </c>
      <c r="C316">
        <v>6</v>
      </c>
      <c r="D316" t="s">
        <v>174</v>
      </c>
      <c r="E316" t="s">
        <v>137</v>
      </c>
      <c r="F316" t="s">
        <v>105</v>
      </c>
      <c r="G316">
        <v>4.8808898130811302</v>
      </c>
      <c r="H316">
        <v>0</v>
      </c>
      <c r="I316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316" s="5" cm="1">
        <f t="array" ref="J316">MAX(IF((ProjectInfoTable[ProjectName]=OutputTable[[#This Row],[ProjectName]]),(ProjectInfoTable[ProjectName]=OutputTable[[#This Row],[ProjectName]])*ProjectInfoTable[NumberOfReplications]))</f>
        <v>50</v>
      </c>
      <c r="K316" s="5" cm="1">
        <f t="array" ref="K316">IFERROR(AVERAGE(IF((OutputTable[GroupByKey]=OutputTable[[#This Row],[GroupByKey]]),(OutputTable[GroupByKey]=OutputTable[[#This Row],[GroupByKey]])*OutputTable[RecordedValue])),0)</f>
        <v>5.3248187541752463</v>
      </c>
      <c r="L316" s="5" cm="1">
        <f t="array" ref="L316">IFERROR(_xlfn.STDEV.S(IF((OutputTable[GroupByKey]=OutputTable[[#This Row],[GroupByKey]]),(OutputTable[GroupByKey]=OutputTable[[#This Row],[GroupByKey]])*OutputTable[RecordedValue])),0)</f>
        <v>0.37220753962085379</v>
      </c>
      <c r="M316" s="5" cm="1">
        <f t="array" ref="M316">MAX(IF((ProjectInfoTable[ProjectName]=OutputTable[[#This Row],[ProjectName]]),(ProjectInfoTable[ProjectName]=OutputTable[[#This Row],[ProjectName]])*ProjectInfoTable[ConfidenceInterval]))</f>
        <v>0.95</v>
      </c>
      <c r="N3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316" s="5" cm="1">
        <f t="array" ref="O316">MIN(IF((OutputTable[GroupByKey]=OutputTable[[#This Row],[GroupByKey]]),(OutputTable[GroupByKey]=OutputTable[[#This Row],[GroupByKey]])*OutputTable[RecordedValue]))</f>
        <v>4.5773931059875599</v>
      </c>
      <c r="P316" s="5" cm="1">
        <f t="array" ref="P316">MAX(IF((OutputTable[GroupByKey]=OutputTable[[#This Row],[GroupByKey]]),(OutputTable[GroupByKey]=OutputTable[[#This Row],[GroupByKey]])*OutputTable[RecordedValue]))</f>
        <v>5.9816259595291603</v>
      </c>
    </row>
    <row r="317" spans="1:16" x14ac:dyDescent="0.25">
      <c r="A317" t="s">
        <v>68</v>
      </c>
      <c r="B317" t="s">
        <v>70</v>
      </c>
      <c r="C317">
        <v>6</v>
      </c>
      <c r="D317" t="s">
        <v>175</v>
      </c>
      <c r="E317" t="s">
        <v>154</v>
      </c>
      <c r="F317" t="s">
        <v>105</v>
      </c>
      <c r="G317">
        <v>305</v>
      </c>
      <c r="H317">
        <v>0</v>
      </c>
      <c r="I317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317" s="5" cm="1">
        <f t="array" ref="J317">MAX(IF((ProjectInfoTable[ProjectName]=OutputTable[[#This Row],[ProjectName]]),(ProjectInfoTable[ProjectName]=OutputTable[[#This Row],[ProjectName]])*ProjectInfoTable[NumberOfReplications]))</f>
        <v>50</v>
      </c>
      <c r="K317" s="5" cm="1">
        <f t="array" ref="K317">IFERROR(AVERAGE(IF((OutputTable[GroupByKey]=OutputTable[[#This Row],[GroupByKey]]),(OutputTable[GroupByKey]=OutputTable[[#This Row],[GroupByKey]])*OutputTable[RecordedValue])),0)</f>
        <v>307.5</v>
      </c>
      <c r="L317" s="5" cm="1">
        <f t="array" ref="L317">IFERROR(_xlfn.STDEV.S(IF((OutputTable[GroupByKey]=OutputTable[[#This Row],[GroupByKey]]),(OutputTable[GroupByKey]=OutputTable[[#This Row],[GroupByKey]])*OutputTable[RecordedValue])),0)</f>
        <v>3.1831828507367419</v>
      </c>
      <c r="M317" s="5" cm="1">
        <f t="array" ref="M317">MAX(IF((ProjectInfoTable[ProjectName]=OutputTable[[#This Row],[ProjectName]]),(ProjectInfoTable[ProjectName]=OutputTable[[#This Row],[ProjectName]])*ProjectInfoTable[ConfidenceInterval]))</f>
        <v>0.95</v>
      </c>
      <c r="N3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317" s="5" cm="1">
        <f t="array" ref="O317">MIN(IF((OutputTable[GroupByKey]=OutputTable[[#This Row],[GroupByKey]]),(OutputTable[GroupByKey]=OutputTable[[#This Row],[GroupByKey]])*OutputTable[RecordedValue]))</f>
        <v>300</v>
      </c>
      <c r="P317" s="5" cm="1">
        <f t="array" ref="P317">MAX(IF((OutputTable[GroupByKey]=OutputTable[[#This Row],[GroupByKey]]),(OutputTable[GroupByKey]=OutputTable[[#This Row],[GroupByKey]])*OutputTable[RecordedValue]))</f>
        <v>315</v>
      </c>
    </row>
    <row r="318" spans="1:16" x14ac:dyDescent="0.25">
      <c r="A318" t="s">
        <v>68</v>
      </c>
      <c r="B318" t="s">
        <v>70</v>
      </c>
      <c r="C318">
        <v>6</v>
      </c>
      <c r="D318" t="s">
        <v>176</v>
      </c>
      <c r="E318" t="s">
        <v>156</v>
      </c>
      <c r="F318" t="s">
        <v>105</v>
      </c>
      <c r="G318">
        <v>0.79662959112161902</v>
      </c>
      <c r="H318">
        <v>0</v>
      </c>
      <c r="I318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318" s="5" cm="1">
        <f t="array" ref="J318">MAX(IF((ProjectInfoTable[ProjectName]=OutputTable[[#This Row],[ProjectName]]),(ProjectInfoTable[ProjectName]=OutputTable[[#This Row],[ProjectName]])*ProjectInfoTable[NumberOfReplications]))</f>
        <v>50</v>
      </c>
      <c r="K318" s="5" cm="1">
        <f t="array" ref="K318">IFERROR(AVERAGE(IF((OutputTable[GroupByKey]=OutputTable[[#This Row],[GroupByKey]]),(OutputTable[GroupByKey]=OutputTable[[#This Row],[GroupByKey]])*OutputTable[RecordedValue])),0)</f>
        <v>0.77813255190936492</v>
      </c>
      <c r="L318" s="5" cm="1">
        <f t="array" ref="L318">IFERROR(_xlfn.STDEV.S(IF((OutputTable[GroupByKey]=OutputTable[[#This Row],[GroupByKey]]),(OutputTable[GroupByKey]=OutputTable[[#This Row],[GroupByKey]])*OutputTable[RecordedValue])),0)</f>
        <v>1.5508647484202203E-2</v>
      </c>
      <c r="M318" s="5" cm="1">
        <f t="array" ref="M318">MAX(IF((ProjectInfoTable[ProjectName]=OutputTable[[#This Row],[ProjectName]]),(ProjectInfoTable[ProjectName]=OutputTable[[#This Row],[ProjectName]])*ProjectInfoTable[ConfidenceInterval]))</f>
        <v>0.95</v>
      </c>
      <c r="N3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318" s="5" cm="1">
        <f t="array" ref="O318">MIN(IF((OutputTable[GroupByKey]=OutputTable[[#This Row],[GroupByKey]]),(OutputTable[GroupByKey]=OutputTable[[#This Row],[GroupByKey]])*OutputTable[RecordedValue]))</f>
        <v>0.75076558501961799</v>
      </c>
      <c r="P318" s="5" cm="1">
        <f t="array" ref="P318">MAX(IF((OutputTable[GroupByKey]=OutputTable[[#This Row],[GroupByKey]]),(OutputTable[GroupByKey]=OutputTable[[#This Row],[GroupByKey]])*OutputTable[RecordedValue]))</f>
        <v>0.80927528725051701</v>
      </c>
    </row>
    <row r="319" spans="1:16" x14ac:dyDescent="0.25">
      <c r="A319" t="s">
        <v>68</v>
      </c>
      <c r="B319" t="s">
        <v>70</v>
      </c>
      <c r="C319">
        <v>6</v>
      </c>
      <c r="D319" t="s">
        <v>177</v>
      </c>
      <c r="E319" t="s">
        <v>140</v>
      </c>
      <c r="F319" t="s">
        <v>105</v>
      </c>
      <c r="G319">
        <v>0</v>
      </c>
      <c r="H319">
        <v>0</v>
      </c>
      <c r="I319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319" s="5" cm="1">
        <f t="array" ref="J319">MAX(IF((ProjectInfoTable[ProjectName]=OutputTable[[#This Row],[ProjectName]]),(ProjectInfoTable[ProjectName]=OutputTable[[#This Row],[ProjectName]])*ProjectInfoTable[NumberOfReplications]))</f>
        <v>50</v>
      </c>
      <c r="K319" s="5" cm="1">
        <f t="array" ref="K319">IFERROR(AVERAGE(IF((OutputTable[GroupByKey]=OutputTable[[#This Row],[GroupByKey]]),(OutputTable[GroupByKey]=OutputTable[[#This Row],[GroupByKey]])*OutputTable[RecordedValue])),0)</f>
        <v>0</v>
      </c>
      <c r="L319" s="5" cm="1">
        <f t="array" ref="L319">IFERROR(_xlfn.STDEV.S(IF((OutputTable[GroupByKey]=OutputTable[[#This Row],[GroupByKey]]),(OutputTable[GroupByKey]=OutputTable[[#This Row],[GroupByKey]])*OutputTable[RecordedValue])),0)</f>
        <v>0</v>
      </c>
      <c r="M319" s="5" cm="1">
        <f t="array" ref="M319">MAX(IF((ProjectInfoTable[ProjectName]=OutputTable[[#This Row],[ProjectName]]),(ProjectInfoTable[ProjectName]=OutputTable[[#This Row],[ProjectName]])*ProjectInfoTable[ConfidenceInterval]))</f>
        <v>0.95</v>
      </c>
      <c r="N3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9" s="5" cm="1">
        <f t="array" ref="O319">MIN(IF((OutputTable[GroupByKey]=OutputTable[[#This Row],[GroupByKey]]),(OutputTable[GroupByKey]=OutputTable[[#This Row],[GroupByKey]])*OutputTable[RecordedValue]))</f>
        <v>0</v>
      </c>
      <c r="P319" s="5" cm="1">
        <f t="array" ref="P319">MAX(IF((OutputTable[GroupByKey]=OutputTable[[#This Row],[GroupByKey]]),(OutputTable[GroupByKey]=OutputTable[[#This Row],[GroupByKey]])*OutputTable[RecordedValue]))</f>
        <v>0</v>
      </c>
    </row>
    <row r="320" spans="1:16" x14ac:dyDescent="0.25">
      <c r="A320" t="s">
        <v>68</v>
      </c>
      <c r="B320" t="s">
        <v>70</v>
      </c>
      <c r="C320">
        <v>7</v>
      </c>
      <c r="D320" t="s">
        <v>110</v>
      </c>
      <c r="E320" t="s">
        <v>111</v>
      </c>
      <c r="F320" t="s">
        <v>73</v>
      </c>
      <c r="G320">
        <v>1.7030260204390599</v>
      </c>
      <c r="H320">
        <v>0</v>
      </c>
      <c r="I320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320" s="5" cm="1">
        <f t="array" ref="J320">MAX(IF((ProjectInfoTable[ProjectName]=OutputTable[[#This Row],[ProjectName]]),(ProjectInfoTable[ProjectName]=OutputTable[[#This Row],[ProjectName]])*ProjectInfoTable[NumberOfReplications]))</f>
        <v>50</v>
      </c>
      <c r="K320" s="5" cm="1">
        <f t="array" ref="K320">IFERROR(AVERAGE(IF((OutputTable[GroupByKey]=OutputTable[[#This Row],[GroupByKey]]),(OutputTable[GroupByKey]=OutputTable[[#This Row],[GroupByKey]])*OutputTable[RecordedValue])),0)</f>
        <v>1.9749714551650996</v>
      </c>
      <c r="L320" s="5" cm="1">
        <f t="array" ref="L320">IFERROR(_xlfn.STDEV.S(IF((OutputTable[GroupByKey]=OutputTable[[#This Row],[GroupByKey]]),(OutputTable[GroupByKey]=OutputTable[[#This Row],[GroupByKey]])*OutputTable[RecordedValue])),0)</f>
        <v>0.45746437878232693</v>
      </c>
      <c r="M320" s="5" cm="1">
        <f t="array" ref="M320">MAX(IF((ProjectInfoTable[ProjectName]=OutputTable[[#This Row],[ProjectName]]),(ProjectInfoTable[ProjectName]=OutputTable[[#This Row],[ProjectName]])*ProjectInfoTable[ConfidenceInterval]))</f>
        <v>0.95</v>
      </c>
      <c r="N3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320" s="5" cm="1">
        <f t="array" ref="O320">MIN(IF((OutputTable[GroupByKey]=OutputTable[[#This Row],[GroupByKey]]),(OutputTable[GroupByKey]=OutputTable[[#This Row],[GroupByKey]])*OutputTable[RecordedValue]))</f>
        <v>1.0281254127300199</v>
      </c>
      <c r="P320" s="5" cm="1">
        <f t="array" ref="P320">MAX(IF((OutputTable[GroupByKey]=OutputTable[[#This Row],[GroupByKey]]),(OutputTable[GroupByKey]=OutputTable[[#This Row],[GroupByKey]])*OutputTable[RecordedValue]))</f>
        <v>3.1673122909872098</v>
      </c>
    </row>
    <row r="321" spans="1:16" x14ac:dyDescent="0.25">
      <c r="A321" t="s">
        <v>68</v>
      </c>
      <c r="B321" t="s">
        <v>70</v>
      </c>
      <c r="C321">
        <v>7</v>
      </c>
      <c r="D321" t="s">
        <v>112</v>
      </c>
      <c r="E321" t="s">
        <v>113</v>
      </c>
      <c r="F321" t="s">
        <v>73</v>
      </c>
      <c r="G321">
        <v>102.181561226344</v>
      </c>
      <c r="H321">
        <v>0</v>
      </c>
      <c r="I321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321" s="5" cm="1">
        <f t="array" ref="J321">MAX(IF((ProjectInfoTable[ProjectName]=OutputTable[[#This Row],[ProjectName]]),(ProjectInfoTable[ProjectName]=OutputTable[[#This Row],[ProjectName]])*ProjectInfoTable[NumberOfReplications]))</f>
        <v>50</v>
      </c>
      <c r="K321" s="5" cm="1">
        <f t="array" ref="K321">IFERROR(AVERAGE(IF((OutputTable[GroupByKey]=OutputTable[[#This Row],[GroupByKey]]),(OutputTable[GroupByKey]=OutputTable[[#This Row],[GroupByKey]])*OutputTable[RecordedValue])),0)</f>
        <v>118.49828730990606</v>
      </c>
      <c r="L321" s="5" cm="1">
        <f t="array" ref="L321">IFERROR(_xlfn.STDEV.S(IF((OutputTable[GroupByKey]=OutputTable[[#This Row],[GroupByKey]]),(OutputTable[GroupByKey]=OutputTable[[#This Row],[GroupByKey]])*OutputTable[RecordedValue])),0)</f>
        <v>27.447862726939679</v>
      </c>
      <c r="M321" s="5" cm="1">
        <f t="array" ref="M321">MAX(IF((ProjectInfoTable[ProjectName]=OutputTable[[#This Row],[ProjectName]]),(ProjectInfoTable[ProjectName]=OutputTable[[#This Row],[ProjectName]])*ProjectInfoTable[ConfidenceInterval]))</f>
        <v>0.95</v>
      </c>
      <c r="N3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321" s="5" cm="1">
        <f t="array" ref="O321">MIN(IF((OutputTable[GroupByKey]=OutputTable[[#This Row],[GroupByKey]]),(OutputTable[GroupByKey]=OutputTable[[#This Row],[GroupByKey]])*OutputTable[RecordedValue]))</f>
        <v>61.6875247638012</v>
      </c>
      <c r="P321" s="5" cm="1">
        <f t="array" ref="P321">MAX(IF((OutputTable[GroupByKey]=OutputTable[[#This Row],[GroupByKey]]),(OutputTable[GroupByKey]=OutputTable[[#This Row],[GroupByKey]])*OutputTable[RecordedValue]))</f>
        <v>190.038737459233</v>
      </c>
    </row>
    <row r="322" spans="1:16" x14ac:dyDescent="0.25">
      <c r="A322" t="s">
        <v>68</v>
      </c>
      <c r="B322" t="s">
        <v>70</v>
      </c>
      <c r="C322">
        <v>7</v>
      </c>
      <c r="D322" t="s">
        <v>114</v>
      </c>
      <c r="E322" t="s">
        <v>115</v>
      </c>
      <c r="F322" t="s">
        <v>73</v>
      </c>
      <c r="G322">
        <v>0</v>
      </c>
      <c r="H322">
        <v>0</v>
      </c>
      <c r="I322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322" s="5" cm="1">
        <f t="array" ref="J322">MAX(IF((ProjectInfoTable[ProjectName]=OutputTable[[#This Row],[ProjectName]]),(ProjectInfoTable[ProjectName]=OutputTable[[#This Row],[ProjectName]])*ProjectInfoTable[NumberOfReplications]))</f>
        <v>50</v>
      </c>
      <c r="K322" s="5" cm="1">
        <f t="array" ref="K322">IFERROR(AVERAGE(IF((OutputTable[GroupByKey]=OutputTable[[#This Row],[GroupByKey]]),(OutputTable[GroupByKey]=OutputTable[[#This Row],[GroupByKey]])*OutputTable[RecordedValue])),0)</f>
        <v>0</v>
      </c>
      <c r="L322" s="5" cm="1">
        <f t="array" ref="L322">IFERROR(_xlfn.STDEV.S(IF((OutputTable[GroupByKey]=OutputTable[[#This Row],[GroupByKey]]),(OutputTable[GroupByKey]=OutputTable[[#This Row],[GroupByKey]])*OutputTable[RecordedValue])),0)</f>
        <v>0</v>
      </c>
      <c r="M322" s="5" cm="1">
        <f t="array" ref="M322">MAX(IF((ProjectInfoTable[ProjectName]=OutputTable[[#This Row],[ProjectName]]),(ProjectInfoTable[ProjectName]=OutputTable[[#This Row],[ProjectName]])*ProjectInfoTable[ConfidenceInterval]))</f>
        <v>0.95</v>
      </c>
      <c r="N3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2" s="5" cm="1">
        <f t="array" ref="O322">MIN(IF((OutputTable[GroupByKey]=OutputTable[[#This Row],[GroupByKey]]),(OutputTable[GroupByKey]=OutputTable[[#This Row],[GroupByKey]])*OutputTable[RecordedValue]))</f>
        <v>0</v>
      </c>
      <c r="P322" s="5" cm="1">
        <f t="array" ref="P322">MAX(IF((OutputTable[GroupByKey]=OutputTable[[#This Row],[GroupByKey]]),(OutputTable[GroupByKey]=OutputTable[[#This Row],[GroupByKey]])*OutputTable[RecordedValue]))</f>
        <v>0</v>
      </c>
    </row>
    <row r="323" spans="1:16" x14ac:dyDescent="0.25">
      <c r="A323" t="s">
        <v>68</v>
      </c>
      <c r="B323" t="s">
        <v>70</v>
      </c>
      <c r="C323">
        <v>7</v>
      </c>
      <c r="D323" t="s">
        <v>116</v>
      </c>
      <c r="E323" t="s">
        <v>117</v>
      </c>
      <c r="F323" t="s">
        <v>73</v>
      </c>
      <c r="G323">
        <v>4.0227814626135698</v>
      </c>
      <c r="H323">
        <v>0</v>
      </c>
      <c r="I323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323" s="5" cm="1">
        <f t="array" ref="J323">MAX(IF((ProjectInfoTable[ProjectName]=OutputTable[[#This Row],[ProjectName]]),(ProjectInfoTable[ProjectName]=OutputTable[[#This Row],[ProjectName]])*ProjectInfoTable[NumberOfReplications]))</f>
        <v>50</v>
      </c>
      <c r="K323" s="5" cm="1">
        <f t="array" ref="K323">IFERROR(AVERAGE(IF((OutputTable[GroupByKey]=OutputTable[[#This Row],[GroupByKey]]),(OutputTable[GroupByKey]=OutputTable[[#This Row],[GroupByKey]])*OutputTable[RecordedValue])),0)</f>
        <v>5.4408066100724897</v>
      </c>
      <c r="L323" s="5" cm="1">
        <f t="array" ref="L323">IFERROR(_xlfn.STDEV.S(IF((OutputTable[GroupByKey]=OutputTable[[#This Row],[GroupByKey]]),(OutputTable[GroupByKey]=OutputTable[[#This Row],[GroupByKey]])*OutputTable[RecordedValue])),0)</f>
        <v>3.1898976373285977</v>
      </c>
      <c r="M323" s="5" cm="1">
        <f t="array" ref="M323">MAX(IF((ProjectInfoTable[ProjectName]=OutputTable[[#This Row],[ProjectName]]),(ProjectInfoTable[ProjectName]=OutputTable[[#This Row],[ProjectName]])*ProjectInfoTable[ConfidenceInterval]))</f>
        <v>0.95</v>
      </c>
      <c r="N3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323" s="5" cm="1">
        <f t="array" ref="O323">MIN(IF((OutputTable[GroupByKey]=OutputTable[[#This Row],[GroupByKey]]),(OutputTable[GroupByKey]=OutputTable[[#This Row],[GroupByKey]])*OutputTable[RecordedValue]))</f>
        <v>0.10442984261027299</v>
      </c>
      <c r="P323" s="5" cm="1">
        <f t="array" ref="P323">MAX(IF((OutputTable[GroupByKey]=OutputTable[[#This Row],[GroupByKey]]),(OutputTable[GroupByKey]=OutputTable[[#This Row],[GroupByKey]])*OutputTable[RecordedValue]))</f>
        <v>13.981021636077701</v>
      </c>
    </row>
    <row r="324" spans="1:16" x14ac:dyDescent="0.25">
      <c r="A324" t="s">
        <v>68</v>
      </c>
      <c r="B324" t="s">
        <v>70</v>
      </c>
      <c r="C324">
        <v>7</v>
      </c>
      <c r="D324" t="s">
        <v>118</v>
      </c>
      <c r="E324" t="s">
        <v>119</v>
      </c>
      <c r="F324" t="s">
        <v>73</v>
      </c>
      <c r="G324">
        <v>17</v>
      </c>
      <c r="H324">
        <v>0</v>
      </c>
      <c r="I324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324" s="5" cm="1">
        <f t="array" ref="J324">MAX(IF((ProjectInfoTable[ProjectName]=OutputTable[[#This Row],[ProjectName]]),(ProjectInfoTable[ProjectName]=OutputTable[[#This Row],[ProjectName]])*ProjectInfoTable[NumberOfReplications]))</f>
        <v>50</v>
      </c>
      <c r="K324" s="5" cm="1">
        <f t="array" ref="K324">IFERROR(AVERAGE(IF((OutputTable[GroupByKey]=OutputTable[[#This Row],[GroupByKey]]),(OutputTable[GroupByKey]=OutputTable[[#This Row],[GroupByKey]])*OutputTable[RecordedValue])),0)</f>
        <v>20.28</v>
      </c>
      <c r="L324" s="5" cm="1">
        <f t="array" ref="L324">IFERROR(_xlfn.STDEV.S(IF((OutputTable[GroupByKey]=OutputTable[[#This Row],[GroupByKey]]),(OutputTable[GroupByKey]=OutputTable[[#This Row],[GroupByKey]])*OutputTable[RecordedValue])),0)</f>
        <v>4.3191079955878688</v>
      </c>
      <c r="M324" s="5" cm="1">
        <f t="array" ref="M324">MAX(IF((ProjectInfoTable[ProjectName]=OutputTable[[#This Row],[ProjectName]]),(ProjectInfoTable[ProjectName]=OutputTable[[#This Row],[ProjectName]])*ProjectInfoTable[ConfidenceInterval]))</f>
        <v>0.95</v>
      </c>
      <c r="N3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324" s="5" cm="1">
        <f t="array" ref="O324">MIN(IF((OutputTable[GroupByKey]=OutputTable[[#This Row],[GroupByKey]]),(OutputTable[GroupByKey]=OutputTable[[#This Row],[GroupByKey]])*OutputTable[RecordedValue]))</f>
        <v>11</v>
      </c>
      <c r="P324" s="5" cm="1">
        <f t="array" ref="P324">MAX(IF((OutputTable[GroupByKey]=OutputTable[[#This Row],[GroupByKey]]),(OutputTable[GroupByKey]=OutputTable[[#This Row],[GroupByKey]])*OutputTable[RecordedValue]))</f>
        <v>31</v>
      </c>
    </row>
    <row r="325" spans="1:16" x14ac:dyDescent="0.25">
      <c r="A325" t="s">
        <v>68</v>
      </c>
      <c r="B325" t="s">
        <v>70</v>
      </c>
      <c r="C325">
        <v>7</v>
      </c>
      <c r="D325" t="s">
        <v>120</v>
      </c>
      <c r="E325" t="s">
        <v>121</v>
      </c>
      <c r="F325" t="s">
        <v>73</v>
      </c>
      <c r="G325">
        <v>17</v>
      </c>
      <c r="H325">
        <v>0</v>
      </c>
      <c r="I325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325" s="5" cm="1">
        <f t="array" ref="J325">MAX(IF((ProjectInfoTable[ProjectName]=OutputTable[[#This Row],[ProjectName]]),(ProjectInfoTable[ProjectName]=OutputTable[[#This Row],[ProjectName]])*ProjectInfoTable[NumberOfReplications]))</f>
        <v>50</v>
      </c>
      <c r="K325" s="5" cm="1">
        <f t="array" ref="K325">IFERROR(AVERAGE(IF((OutputTable[GroupByKey]=OutputTable[[#This Row],[GroupByKey]]),(OutputTable[GroupByKey]=OutputTable[[#This Row],[GroupByKey]])*OutputTable[RecordedValue])),0)</f>
        <v>20.14</v>
      </c>
      <c r="L325" s="5" cm="1">
        <f t="array" ref="L325">IFERROR(_xlfn.STDEV.S(IF((OutputTable[GroupByKey]=OutputTable[[#This Row],[GroupByKey]]),(OutputTable[GroupByKey]=OutputTable[[#This Row],[GroupByKey]])*OutputTable[RecordedValue])),0)</f>
        <v>4.309505393278199</v>
      </c>
      <c r="M325" s="5" cm="1">
        <f t="array" ref="M325">MAX(IF((ProjectInfoTable[ProjectName]=OutputTable[[#This Row],[ProjectName]]),(ProjectInfoTable[ProjectName]=OutputTable[[#This Row],[ProjectName]])*ProjectInfoTable[ConfidenceInterval]))</f>
        <v>0.95</v>
      </c>
      <c r="N3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325" s="5" cm="1">
        <f t="array" ref="O325">MIN(IF((OutputTable[GroupByKey]=OutputTable[[#This Row],[GroupByKey]]),(OutputTable[GroupByKey]=OutputTable[[#This Row],[GroupByKey]])*OutputTable[RecordedValue]))</f>
        <v>10</v>
      </c>
      <c r="P325" s="5" cm="1">
        <f t="array" ref="P325">MAX(IF((OutputTable[GroupByKey]=OutputTable[[#This Row],[GroupByKey]]),(OutputTable[GroupByKey]=OutputTable[[#This Row],[GroupByKey]])*OutputTable[RecordedValue]))</f>
        <v>31</v>
      </c>
    </row>
    <row r="326" spans="1:16" x14ac:dyDescent="0.25">
      <c r="A326" t="s">
        <v>68</v>
      </c>
      <c r="B326" t="s">
        <v>70</v>
      </c>
      <c r="C326">
        <v>7</v>
      </c>
      <c r="D326" t="s">
        <v>122</v>
      </c>
      <c r="E326" t="s">
        <v>123</v>
      </c>
      <c r="F326" t="s">
        <v>73</v>
      </c>
      <c r="G326">
        <v>1.7030260204390599</v>
      </c>
      <c r="H326">
        <v>0</v>
      </c>
      <c r="I326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326" s="5" cm="1">
        <f t="array" ref="J326">MAX(IF((ProjectInfoTable[ProjectName]=OutputTable[[#This Row],[ProjectName]]),(ProjectInfoTable[ProjectName]=OutputTable[[#This Row],[ProjectName]])*ProjectInfoTable[NumberOfReplications]))</f>
        <v>50</v>
      </c>
      <c r="K326" s="5" cm="1">
        <f t="array" ref="K326">IFERROR(AVERAGE(IF((OutputTable[GroupByKey]=OutputTable[[#This Row],[GroupByKey]]),(OutputTable[GroupByKey]=OutputTable[[#This Row],[GroupByKey]])*OutputTable[RecordedValue])),0)</f>
        <v>1.9749714551650996</v>
      </c>
      <c r="L326" s="5" cm="1">
        <f t="array" ref="L326">IFERROR(_xlfn.STDEV.S(IF((OutputTable[GroupByKey]=OutputTable[[#This Row],[GroupByKey]]),(OutputTable[GroupByKey]=OutputTable[[#This Row],[GroupByKey]])*OutputTable[RecordedValue])),0)</f>
        <v>0.45746437878232693</v>
      </c>
      <c r="M326" s="5" cm="1">
        <f t="array" ref="M326">MAX(IF((ProjectInfoTable[ProjectName]=OutputTable[[#This Row],[ProjectName]]),(ProjectInfoTable[ProjectName]=OutputTable[[#This Row],[ProjectName]])*ProjectInfoTable[ConfidenceInterval]))</f>
        <v>0.95</v>
      </c>
      <c r="N3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326" s="5" cm="1">
        <f t="array" ref="O326">MIN(IF((OutputTable[GroupByKey]=OutputTable[[#This Row],[GroupByKey]]),(OutputTable[GroupByKey]=OutputTable[[#This Row],[GroupByKey]])*OutputTable[RecordedValue]))</f>
        <v>1.0281254127300199</v>
      </c>
      <c r="P326" s="5" cm="1">
        <f t="array" ref="P326">MAX(IF((OutputTable[GroupByKey]=OutputTable[[#This Row],[GroupByKey]]),(OutputTable[GroupByKey]=OutputTable[[#This Row],[GroupByKey]])*OutputTable[RecordedValue]))</f>
        <v>3.1673122909872098</v>
      </c>
    </row>
    <row r="327" spans="1:16" x14ac:dyDescent="0.25">
      <c r="A327" t="s">
        <v>68</v>
      </c>
      <c r="B327" t="s">
        <v>70</v>
      </c>
      <c r="C327">
        <v>7</v>
      </c>
      <c r="D327" t="s">
        <v>124</v>
      </c>
      <c r="E327" t="s">
        <v>125</v>
      </c>
      <c r="F327" t="s">
        <v>73</v>
      </c>
      <c r="G327">
        <v>106.204342688957</v>
      </c>
      <c r="H327">
        <v>0</v>
      </c>
      <c r="I327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327" s="5" cm="1">
        <f t="array" ref="J327">MAX(IF((ProjectInfoTable[ProjectName]=OutputTable[[#This Row],[ProjectName]]),(ProjectInfoTable[ProjectName]=OutputTable[[#This Row],[ProjectName]])*ProjectInfoTable[NumberOfReplications]))</f>
        <v>50</v>
      </c>
      <c r="K327" s="5" cm="1">
        <f t="array" ref="K327">IFERROR(AVERAGE(IF((OutputTable[GroupByKey]=OutputTable[[#This Row],[GroupByKey]]),(OutputTable[GroupByKey]=OutputTable[[#This Row],[GroupByKey]])*OutputTable[RecordedValue])),0)</f>
        <v>123.93909391997848</v>
      </c>
      <c r="L327" s="5" cm="1">
        <f t="array" ref="L327">IFERROR(_xlfn.STDEV.S(IF((OutputTable[GroupByKey]=OutputTable[[#This Row],[GroupByKey]]),(OutputTable[GroupByKey]=OutputTable[[#This Row],[GroupByKey]])*OutputTable[RecordedValue])),0)</f>
        <v>29.164347943585724</v>
      </c>
      <c r="M327" s="5" cm="1">
        <f t="array" ref="M327">MAX(IF((ProjectInfoTable[ProjectName]=OutputTable[[#This Row],[ProjectName]]),(ProjectInfoTable[ProjectName]=OutputTable[[#This Row],[ProjectName]])*ProjectInfoTable[ConfidenceInterval]))</f>
        <v>0.95</v>
      </c>
      <c r="N3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327" s="5" cm="1">
        <f t="array" ref="O327">MIN(IF((OutputTable[GroupByKey]=OutputTable[[#This Row],[GroupByKey]]),(OutputTable[GroupByKey]=OutputTable[[#This Row],[GroupByKey]])*OutputTable[RecordedValue]))</f>
        <v>61.791954606411501</v>
      </c>
      <c r="P327" s="5" cm="1">
        <f t="array" ref="P327">MAX(IF((OutputTable[GroupByKey]=OutputTable[[#This Row],[GroupByKey]]),(OutputTable[GroupByKey]=OutputTable[[#This Row],[GroupByKey]])*OutputTable[RecordedValue]))</f>
        <v>204.019759095311</v>
      </c>
    </row>
    <row r="328" spans="1:16" x14ac:dyDescent="0.25">
      <c r="A328" t="s">
        <v>68</v>
      </c>
      <c r="B328" t="s">
        <v>70</v>
      </c>
      <c r="C328">
        <v>7</v>
      </c>
      <c r="D328" t="s">
        <v>126</v>
      </c>
      <c r="E328" t="s">
        <v>86</v>
      </c>
      <c r="F328" t="s">
        <v>127</v>
      </c>
      <c r="G328">
        <v>0</v>
      </c>
      <c r="H328">
        <v>0</v>
      </c>
      <c r="I328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328" s="5" cm="1">
        <f t="array" ref="J328">MAX(IF((ProjectInfoTable[ProjectName]=OutputTable[[#This Row],[ProjectName]]),(ProjectInfoTable[ProjectName]=OutputTable[[#This Row],[ProjectName]])*ProjectInfoTable[NumberOfReplications]))</f>
        <v>50</v>
      </c>
      <c r="K328" s="5" cm="1">
        <f t="array" ref="K328">IFERROR(AVERAGE(IF((OutputTable[GroupByKey]=OutputTable[[#This Row],[GroupByKey]]),(OutputTable[GroupByKey]=OutputTable[[#This Row],[GroupByKey]])*OutputTable[RecordedValue])),0)</f>
        <v>0</v>
      </c>
      <c r="L328" s="5" cm="1">
        <f t="array" ref="L328">IFERROR(_xlfn.STDEV.S(IF((OutputTable[GroupByKey]=OutputTable[[#This Row],[GroupByKey]]),(OutputTable[GroupByKey]=OutputTable[[#This Row],[GroupByKey]])*OutputTable[RecordedValue])),0)</f>
        <v>0</v>
      </c>
      <c r="M328" s="5" cm="1">
        <f t="array" ref="M328">MAX(IF((ProjectInfoTable[ProjectName]=OutputTable[[#This Row],[ProjectName]]),(ProjectInfoTable[ProjectName]=OutputTable[[#This Row],[ProjectName]])*ProjectInfoTable[ConfidenceInterval]))</f>
        <v>0.95</v>
      </c>
      <c r="N3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8" s="5" cm="1">
        <f t="array" ref="O328">MIN(IF((OutputTable[GroupByKey]=OutputTable[[#This Row],[GroupByKey]]),(OutputTable[GroupByKey]=OutputTable[[#This Row],[GroupByKey]])*OutputTable[RecordedValue]))</f>
        <v>0</v>
      </c>
      <c r="P328" s="5" cm="1">
        <f t="array" ref="P328">MAX(IF((OutputTable[GroupByKey]=OutputTable[[#This Row],[GroupByKey]]),(OutputTable[GroupByKey]=OutputTable[[#This Row],[GroupByKey]])*OutputTable[RecordedValue]))</f>
        <v>0</v>
      </c>
    </row>
    <row r="329" spans="1:16" x14ac:dyDescent="0.25">
      <c r="A329" t="s">
        <v>68</v>
      </c>
      <c r="B329" t="s">
        <v>70</v>
      </c>
      <c r="C329">
        <v>7</v>
      </c>
      <c r="D329" t="s">
        <v>128</v>
      </c>
      <c r="E329" t="s">
        <v>89</v>
      </c>
      <c r="F329" t="s">
        <v>127</v>
      </c>
      <c r="G329">
        <v>0</v>
      </c>
      <c r="H329">
        <v>0</v>
      </c>
      <c r="I329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329" s="5" cm="1">
        <f t="array" ref="J329">MAX(IF((ProjectInfoTable[ProjectName]=OutputTable[[#This Row],[ProjectName]]),(ProjectInfoTable[ProjectName]=OutputTable[[#This Row],[ProjectName]])*ProjectInfoTable[NumberOfReplications]))</f>
        <v>50</v>
      </c>
      <c r="K329" s="5" cm="1">
        <f t="array" ref="K329">IFERROR(AVERAGE(IF((OutputTable[GroupByKey]=OutputTable[[#This Row],[GroupByKey]]),(OutputTable[GroupByKey]=OutputTable[[#This Row],[GroupByKey]])*OutputTable[RecordedValue])),0)</f>
        <v>0</v>
      </c>
      <c r="L329" s="5" cm="1">
        <f t="array" ref="L329">IFERROR(_xlfn.STDEV.S(IF((OutputTable[GroupByKey]=OutputTable[[#This Row],[GroupByKey]]),(OutputTable[GroupByKey]=OutputTable[[#This Row],[GroupByKey]])*OutputTable[RecordedValue])),0)</f>
        <v>0</v>
      </c>
      <c r="M329" s="5" cm="1">
        <f t="array" ref="M329">MAX(IF((ProjectInfoTable[ProjectName]=OutputTable[[#This Row],[ProjectName]]),(ProjectInfoTable[ProjectName]=OutputTable[[#This Row],[ProjectName]])*ProjectInfoTable[ConfidenceInterval]))</f>
        <v>0.95</v>
      </c>
      <c r="N3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9" s="5" cm="1">
        <f t="array" ref="O329">MIN(IF((OutputTable[GroupByKey]=OutputTable[[#This Row],[GroupByKey]]),(OutputTable[GroupByKey]=OutputTable[[#This Row],[GroupByKey]])*OutputTable[RecordedValue]))</f>
        <v>0</v>
      </c>
      <c r="P329" s="5" cm="1">
        <f t="array" ref="P329">MAX(IF((OutputTable[GroupByKey]=OutputTable[[#This Row],[GroupByKey]]),(OutputTable[GroupByKey]=OutputTable[[#This Row],[GroupByKey]])*OutputTable[RecordedValue]))</f>
        <v>0</v>
      </c>
    </row>
    <row r="330" spans="1:16" x14ac:dyDescent="0.25">
      <c r="A330" t="s">
        <v>68</v>
      </c>
      <c r="B330" t="s">
        <v>70</v>
      </c>
      <c r="C330">
        <v>7</v>
      </c>
      <c r="D330" t="s">
        <v>129</v>
      </c>
      <c r="E330" t="s">
        <v>91</v>
      </c>
      <c r="F330" t="s">
        <v>127</v>
      </c>
      <c r="G330">
        <v>47.714351839167399</v>
      </c>
      <c r="H330">
        <v>0</v>
      </c>
      <c r="I330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330" s="5" cm="1">
        <f t="array" ref="J330">MAX(IF((ProjectInfoTable[ProjectName]=OutputTable[[#This Row],[ProjectName]]),(ProjectInfoTable[ProjectName]=OutputTable[[#This Row],[ProjectName]])*ProjectInfoTable[NumberOfReplications]))</f>
        <v>50</v>
      </c>
      <c r="K330" s="5" cm="1">
        <f t="array" ref="K330">IFERROR(AVERAGE(IF((OutputTable[GroupByKey]=OutputTable[[#This Row],[GroupByKey]]),(OutputTable[GroupByKey]=OutputTable[[#This Row],[GroupByKey]])*OutputTable[RecordedValue])),0)</f>
        <v>48.448961029865458</v>
      </c>
      <c r="L330" s="5" cm="1">
        <f t="array" ref="L330">IFERROR(_xlfn.STDEV.S(IF((OutputTable[GroupByKey]=OutputTable[[#This Row],[GroupByKey]]),(OutputTable[GroupByKey]=OutputTable[[#This Row],[GroupByKey]])*OutputTable[RecordedValue])),0)</f>
        <v>0.864449879249923</v>
      </c>
      <c r="M330" s="5" cm="1">
        <f t="array" ref="M330">MAX(IF((ProjectInfoTable[ProjectName]=OutputTable[[#This Row],[ProjectName]]),(ProjectInfoTable[ProjectName]=OutputTable[[#This Row],[ProjectName]])*ProjectInfoTable[ConfidenceInterval]))</f>
        <v>0.95</v>
      </c>
      <c r="N3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330" s="5" cm="1">
        <f t="array" ref="O330">MIN(IF((OutputTable[GroupByKey]=OutputTable[[#This Row],[GroupByKey]]),(OutputTable[GroupByKey]=OutputTable[[#This Row],[GroupByKey]])*OutputTable[RecordedValue]))</f>
        <v>46.605834762066102</v>
      </c>
      <c r="P330" s="5" cm="1">
        <f t="array" ref="P330">MAX(IF((OutputTable[GroupByKey]=OutputTable[[#This Row],[GroupByKey]]),(OutputTable[GroupByKey]=OutputTable[[#This Row],[GroupByKey]])*OutputTable[RecordedValue]))</f>
        <v>50.321452117960597</v>
      </c>
    </row>
    <row r="331" spans="1:16" x14ac:dyDescent="0.25">
      <c r="A331" t="s">
        <v>68</v>
      </c>
      <c r="B331" t="s">
        <v>70</v>
      </c>
      <c r="C331">
        <v>7</v>
      </c>
      <c r="D331" t="s">
        <v>130</v>
      </c>
      <c r="E331" t="s">
        <v>131</v>
      </c>
      <c r="F331" t="s">
        <v>127</v>
      </c>
      <c r="G331">
        <v>0</v>
      </c>
      <c r="H331">
        <v>0</v>
      </c>
      <c r="I331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331" s="5" cm="1">
        <f t="array" ref="J331">MAX(IF((ProjectInfoTable[ProjectName]=OutputTable[[#This Row],[ProjectName]]),(ProjectInfoTable[ProjectName]=OutputTable[[#This Row],[ProjectName]])*ProjectInfoTable[NumberOfReplications]))</f>
        <v>50</v>
      </c>
      <c r="K331" s="5" cm="1">
        <f t="array" ref="K331">IFERROR(AVERAGE(IF((OutputTable[GroupByKey]=OutputTable[[#This Row],[GroupByKey]]),(OutputTable[GroupByKey]=OutputTable[[#This Row],[GroupByKey]])*OutputTable[RecordedValue])),0)</f>
        <v>0</v>
      </c>
      <c r="L331" s="5" cm="1">
        <f t="array" ref="L331">IFERROR(_xlfn.STDEV.S(IF((OutputTable[GroupByKey]=OutputTable[[#This Row],[GroupByKey]]),(OutputTable[GroupByKey]=OutputTable[[#This Row],[GroupByKey]])*OutputTable[RecordedValue])),0)</f>
        <v>0</v>
      </c>
      <c r="M331" s="5" cm="1">
        <f t="array" ref="M331">MAX(IF((ProjectInfoTable[ProjectName]=OutputTable[[#This Row],[ProjectName]]),(ProjectInfoTable[ProjectName]=OutputTable[[#This Row],[ProjectName]])*ProjectInfoTable[ConfidenceInterval]))</f>
        <v>0.95</v>
      </c>
      <c r="N3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1" s="5" cm="1">
        <f t="array" ref="O331">MIN(IF((OutputTable[GroupByKey]=OutputTable[[#This Row],[GroupByKey]]),(OutputTable[GroupByKey]=OutputTable[[#This Row],[GroupByKey]])*OutputTable[RecordedValue]))</f>
        <v>0</v>
      </c>
      <c r="P331" s="5" cm="1">
        <f t="array" ref="P331">MAX(IF((OutputTable[GroupByKey]=OutputTable[[#This Row],[GroupByKey]]),(OutputTable[GroupByKey]=OutputTable[[#This Row],[GroupByKey]])*OutputTable[RecordedValue]))</f>
        <v>0</v>
      </c>
    </row>
    <row r="332" spans="1:16" x14ac:dyDescent="0.25">
      <c r="A332" t="s">
        <v>68</v>
      </c>
      <c r="B332" t="s">
        <v>70</v>
      </c>
      <c r="C332">
        <v>7</v>
      </c>
      <c r="D332" t="s">
        <v>132</v>
      </c>
      <c r="E332" t="s">
        <v>95</v>
      </c>
      <c r="F332" t="s">
        <v>127</v>
      </c>
      <c r="G332">
        <v>47.714351839167399</v>
      </c>
      <c r="H332">
        <v>0</v>
      </c>
      <c r="I332" s="5" t="str">
        <f>OutputTable[[#This Row],[ProjectName]]&amp;OutputTable[[#This Row],[Name]]&amp;OutputTable[[#This Row],[Type]]&amp;OutputTable[[#This Row],[Source]]</f>
        <v>Airport Security AnalysisAll Entities.VACostVA CostSystem</v>
      </c>
      <c r="J332" s="5" cm="1">
        <f t="array" ref="J332">MAX(IF((ProjectInfoTable[ProjectName]=OutputTable[[#This Row],[ProjectName]]),(ProjectInfoTable[ProjectName]=OutputTable[[#This Row],[ProjectName]])*ProjectInfoTable[NumberOfReplications]))</f>
        <v>50</v>
      </c>
      <c r="K332" s="5" cm="1">
        <f t="array" ref="K332">IFERROR(AVERAGE(IF((OutputTable[GroupByKey]=OutputTable[[#This Row],[GroupByKey]]),(OutputTable[GroupByKey]=OutputTable[[#This Row],[GroupByKey]])*OutputTable[RecordedValue])),0)</f>
        <v>48.448961029865458</v>
      </c>
      <c r="L332" s="5" cm="1">
        <f t="array" ref="L332">IFERROR(_xlfn.STDEV.S(IF((OutputTable[GroupByKey]=OutputTable[[#This Row],[GroupByKey]]),(OutputTable[GroupByKey]=OutputTable[[#This Row],[GroupByKey]])*OutputTable[RecordedValue])),0)</f>
        <v>0.864449879249923</v>
      </c>
      <c r="M332" s="5" cm="1">
        <f t="array" ref="M332">MAX(IF((ProjectInfoTable[ProjectName]=OutputTable[[#This Row],[ProjectName]]),(ProjectInfoTable[ProjectName]=OutputTable[[#This Row],[ProjectName]])*ProjectInfoTable[ConfidenceInterval]))</f>
        <v>0.95</v>
      </c>
      <c r="N3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332" s="5" cm="1">
        <f t="array" ref="O332">MIN(IF((OutputTable[GroupByKey]=OutputTable[[#This Row],[GroupByKey]]),(OutputTable[GroupByKey]=OutputTable[[#This Row],[GroupByKey]])*OutputTable[RecordedValue]))</f>
        <v>46.605834762066102</v>
      </c>
      <c r="P332" s="5" cm="1">
        <f t="array" ref="P332">MAX(IF((OutputTable[GroupByKey]=OutputTable[[#This Row],[GroupByKey]]),(OutputTable[GroupByKey]=OutputTable[[#This Row],[GroupByKey]])*OutputTable[RecordedValue]))</f>
        <v>50.321452117960597</v>
      </c>
    </row>
    <row r="333" spans="1:16" x14ac:dyDescent="0.25">
      <c r="A333" t="s">
        <v>68</v>
      </c>
      <c r="B333" t="s">
        <v>70</v>
      </c>
      <c r="C333">
        <v>7</v>
      </c>
      <c r="D333" t="s">
        <v>133</v>
      </c>
      <c r="E333" t="s">
        <v>97</v>
      </c>
      <c r="F333" t="s">
        <v>127</v>
      </c>
      <c r="G333">
        <v>0</v>
      </c>
      <c r="H333">
        <v>0</v>
      </c>
      <c r="I333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333" s="5" cm="1">
        <f t="array" ref="J333">MAX(IF((ProjectInfoTable[ProjectName]=OutputTable[[#This Row],[ProjectName]]),(ProjectInfoTable[ProjectName]=OutputTable[[#This Row],[ProjectName]])*ProjectInfoTable[NumberOfReplications]))</f>
        <v>50</v>
      </c>
      <c r="K333" s="5" cm="1">
        <f t="array" ref="K333">IFERROR(AVERAGE(IF((OutputTable[GroupByKey]=OutputTable[[#This Row],[GroupByKey]]),(OutputTable[GroupByKey]=OutputTable[[#This Row],[GroupByKey]])*OutputTable[RecordedValue])),0)</f>
        <v>0</v>
      </c>
      <c r="L333" s="5" cm="1">
        <f t="array" ref="L333">IFERROR(_xlfn.STDEV.S(IF((OutputTable[GroupByKey]=OutputTable[[#This Row],[GroupByKey]]),(OutputTable[GroupByKey]=OutputTable[[#This Row],[GroupByKey]])*OutputTable[RecordedValue])),0)</f>
        <v>0</v>
      </c>
      <c r="M333" s="5" cm="1">
        <f t="array" ref="M333">MAX(IF((ProjectInfoTable[ProjectName]=OutputTable[[#This Row],[ProjectName]]),(ProjectInfoTable[ProjectName]=OutputTable[[#This Row],[ProjectName]])*ProjectInfoTable[ConfidenceInterval]))</f>
        <v>0.95</v>
      </c>
      <c r="N3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3" s="5" cm="1">
        <f t="array" ref="O333">MIN(IF((OutputTable[GroupByKey]=OutputTable[[#This Row],[GroupByKey]]),(OutputTable[GroupByKey]=OutputTable[[#This Row],[GroupByKey]])*OutputTable[RecordedValue]))</f>
        <v>0</v>
      </c>
      <c r="P333" s="5" cm="1">
        <f t="array" ref="P333">MAX(IF((OutputTable[GroupByKey]=OutputTable[[#This Row],[GroupByKey]]),(OutputTable[GroupByKey]=OutputTable[[#This Row],[GroupByKey]])*OutputTable[RecordedValue]))</f>
        <v>0</v>
      </c>
    </row>
    <row r="334" spans="1:16" x14ac:dyDescent="0.25">
      <c r="A334" t="s">
        <v>68</v>
      </c>
      <c r="B334" t="s">
        <v>70</v>
      </c>
      <c r="C334">
        <v>7</v>
      </c>
      <c r="D334" t="s">
        <v>134</v>
      </c>
      <c r="E334" t="s">
        <v>135</v>
      </c>
      <c r="F334" t="s">
        <v>127</v>
      </c>
      <c r="G334">
        <v>47.714351839167399</v>
      </c>
      <c r="H334">
        <v>0</v>
      </c>
      <c r="I334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334" s="5" cm="1">
        <f t="array" ref="J334">MAX(IF((ProjectInfoTable[ProjectName]=OutputTable[[#This Row],[ProjectName]]),(ProjectInfoTable[ProjectName]=OutputTable[[#This Row],[ProjectName]])*ProjectInfoTable[NumberOfReplications]))</f>
        <v>50</v>
      </c>
      <c r="K334" s="5" cm="1">
        <f t="array" ref="K334">IFERROR(AVERAGE(IF((OutputTable[GroupByKey]=OutputTable[[#This Row],[GroupByKey]]),(OutputTable[GroupByKey]=OutputTable[[#This Row],[GroupByKey]])*OutputTable[RecordedValue])),0)</f>
        <v>48.448961029865458</v>
      </c>
      <c r="L334" s="5" cm="1">
        <f t="array" ref="L334">IFERROR(_xlfn.STDEV.S(IF((OutputTable[GroupByKey]=OutputTable[[#This Row],[GroupByKey]]),(OutputTable[GroupByKey]=OutputTable[[#This Row],[GroupByKey]])*OutputTable[RecordedValue])),0)</f>
        <v>0.86444987924992722</v>
      </c>
      <c r="M334" s="5" cm="1">
        <f t="array" ref="M334">MAX(IF((ProjectInfoTable[ProjectName]=OutputTable[[#This Row],[ProjectName]]),(ProjectInfoTable[ProjectName]=OutputTable[[#This Row],[ProjectName]])*ProjectInfoTable[ConfidenceInterval]))</f>
        <v>0.95</v>
      </c>
      <c r="N3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334" s="5" cm="1">
        <f t="array" ref="O334">MIN(IF((OutputTable[GroupByKey]=OutputTable[[#This Row],[GroupByKey]]),(OutputTable[GroupByKey]=OutputTable[[#This Row],[GroupByKey]])*OutputTable[RecordedValue]))</f>
        <v>46.605834762066102</v>
      </c>
      <c r="P334" s="5" cm="1">
        <f t="array" ref="P334">MAX(IF((OutputTable[GroupByKey]=OutputTable[[#This Row],[GroupByKey]]),(OutputTable[GroupByKey]=OutputTable[[#This Row],[GroupByKey]])*OutputTable[RecordedValue]))</f>
        <v>50.321452117960497</v>
      </c>
    </row>
    <row r="335" spans="1:16" x14ac:dyDescent="0.25">
      <c r="A335" t="s">
        <v>68</v>
      </c>
      <c r="B335" t="s">
        <v>70</v>
      </c>
      <c r="C335">
        <v>7</v>
      </c>
      <c r="D335" t="s">
        <v>136</v>
      </c>
      <c r="E335" t="s">
        <v>137</v>
      </c>
      <c r="F335" t="s">
        <v>127</v>
      </c>
      <c r="G335">
        <v>24.2119095649667</v>
      </c>
      <c r="H335">
        <v>0</v>
      </c>
      <c r="I335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335" s="5" cm="1">
        <f t="array" ref="J335">MAX(IF((ProjectInfoTable[ProjectName]=OutputTable[[#This Row],[ProjectName]]),(ProjectInfoTable[ProjectName]=OutputTable[[#This Row],[ProjectName]])*ProjectInfoTable[NumberOfReplications]))</f>
        <v>50</v>
      </c>
      <c r="K335" s="5" cm="1">
        <f t="array" ref="K335">IFERROR(AVERAGE(IF((OutputTable[GroupByKey]=OutputTable[[#This Row],[GroupByKey]]),(OutputTable[GroupByKey]=OutputTable[[#This Row],[GroupByKey]])*OutputTable[RecordedValue])),0)</f>
        <v>23.423677543870127</v>
      </c>
      <c r="L335" s="5" cm="1">
        <f t="array" ref="L335">IFERROR(_xlfn.STDEV.S(IF((OutputTable[GroupByKey]=OutputTable[[#This Row],[GroupByKey]]),(OutputTable[GroupByKey]=OutputTable[[#This Row],[GroupByKey]])*OutputTable[RecordedValue])),0)</f>
        <v>0.86656285941984512</v>
      </c>
      <c r="M335" s="5" cm="1">
        <f t="array" ref="M335">MAX(IF((ProjectInfoTable[ProjectName]=OutputTable[[#This Row],[ProjectName]]),(ProjectInfoTable[ProjectName]=OutputTable[[#This Row],[ProjectName]])*ProjectInfoTable[ConfidenceInterval]))</f>
        <v>0.95</v>
      </c>
      <c r="N3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335" s="5" cm="1">
        <f t="array" ref="O335">MIN(IF((OutputTable[GroupByKey]=OutputTable[[#This Row],[GroupByKey]]),(OutputTable[GroupByKey]=OutputTable[[#This Row],[GroupByKey]])*OutputTable[RecordedValue]))</f>
        <v>21.655537571964</v>
      </c>
      <c r="P335" s="5" cm="1">
        <f t="array" ref="P335">MAX(IF((OutputTable[GroupByKey]=OutputTable[[#This Row],[GroupByKey]]),(OutputTable[GroupByKey]=OutputTable[[#This Row],[GroupByKey]])*OutputTable[RecordedValue]))</f>
        <v>25.265870670068299</v>
      </c>
    </row>
    <row r="336" spans="1:16" x14ac:dyDescent="0.25">
      <c r="A336" t="s">
        <v>68</v>
      </c>
      <c r="B336" t="s">
        <v>70</v>
      </c>
      <c r="C336">
        <v>7</v>
      </c>
      <c r="D336" t="s">
        <v>138</v>
      </c>
      <c r="E336" t="s">
        <v>91</v>
      </c>
      <c r="F336" t="s">
        <v>127</v>
      </c>
      <c r="G336">
        <v>71.926261404134095</v>
      </c>
      <c r="H336">
        <v>0</v>
      </c>
      <c r="I336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336" s="5" cm="1">
        <f t="array" ref="J336">MAX(IF((ProjectInfoTable[ProjectName]=OutputTable[[#This Row],[ProjectName]]),(ProjectInfoTable[ProjectName]=OutputTable[[#This Row],[ProjectName]])*ProjectInfoTable[NumberOfReplications]))</f>
        <v>50</v>
      </c>
      <c r="K336" s="5" cm="1">
        <f t="array" ref="K336">IFERROR(AVERAGE(IF((OutputTable[GroupByKey]=OutputTable[[#This Row],[GroupByKey]]),(OutputTable[GroupByKey]=OutputTable[[#This Row],[GroupByKey]])*OutputTable[RecordedValue])),0)</f>
        <v>71.872638573735571</v>
      </c>
      <c r="L336" s="5" cm="1">
        <f t="array" ref="L336">IFERROR(_xlfn.STDEV.S(IF((OutputTable[GroupByKey]=OutputTable[[#This Row],[GroupByKey]]),(OutputTable[GroupByKey]=OutputTable[[#This Row],[GroupByKey]])*OutputTable[RecordedValue])),0)</f>
        <v>5.859431361613459E-2</v>
      </c>
      <c r="M336" s="5" cm="1">
        <f t="array" ref="M336">MAX(IF((ProjectInfoTable[ProjectName]=OutputTable[[#This Row],[ProjectName]]),(ProjectInfoTable[ProjectName]=OutputTable[[#This Row],[ProjectName]])*ProjectInfoTable[ConfidenceInterval]))</f>
        <v>0.95</v>
      </c>
      <c r="N3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336" s="5" cm="1">
        <f t="array" ref="O336">MIN(IF((OutputTable[GroupByKey]=OutputTable[[#This Row],[GroupByKey]]),(OutputTable[GroupByKey]=OutputTable[[#This Row],[GroupByKey]])*OutputTable[RecordedValue]))</f>
        <v>71.718288096809104</v>
      </c>
      <c r="P336" s="5" cm="1">
        <f t="array" ref="P336">MAX(IF((OutputTable[GroupByKey]=OutputTable[[#This Row],[GroupByKey]]),(OutputTable[GroupByKey]=OutputTable[[#This Row],[GroupByKey]])*OutputTable[RecordedValue]))</f>
        <v>71.976989689924594</v>
      </c>
    </row>
    <row r="337" spans="1:16" x14ac:dyDescent="0.25">
      <c r="A337" t="s">
        <v>68</v>
      </c>
      <c r="B337" t="s">
        <v>70</v>
      </c>
      <c r="C337">
        <v>7</v>
      </c>
      <c r="D337" t="s">
        <v>139</v>
      </c>
      <c r="E337" t="s">
        <v>140</v>
      </c>
      <c r="F337" t="s">
        <v>127</v>
      </c>
      <c r="G337">
        <v>0</v>
      </c>
      <c r="H337">
        <v>0</v>
      </c>
      <c r="I337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337" s="5" cm="1">
        <f t="array" ref="J337">MAX(IF((ProjectInfoTable[ProjectName]=OutputTable[[#This Row],[ProjectName]]),(ProjectInfoTable[ProjectName]=OutputTable[[#This Row],[ProjectName]])*ProjectInfoTable[NumberOfReplications]))</f>
        <v>50</v>
      </c>
      <c r="K337" s="5" cm="1">
        <f t="array" ref="K337">IFERROR(AVERAGE(IF((OutputTable[GroupByKey]=OutputTable[[#This Row],[GroupByKey]]),(OutputTable[GroupByKey]=OutputTable[[#This Row],[GroupByKey]])*OutputTable[RecordedValue])),0)</f>
        <v>0</v>
      </c>
      <c r="L337" s="5" cm="1">
        <f t="array" ref="L337">IFERROR(_xlfn.STDEV.S(IF((OutputTable[GroupByKey]=OutputTable[[#This Row],[GroupByKey]]),(OutputTable[GroupByKey]=OutputTable[[#This Row],[GroupByKey]])*OutputTable[RecordedValue])),0)</f>
        <v>0</v>
      </c>
      <c r="M337" s="5" cm="1">
        <f t="array" ref="M337">MAX(IF((ProjectInfoTable[ProjectName]=OutputTable[[#This Row],[ProjectName]]),(ProjectInfoTable[ProjectName]=OutputTable[[#This Row],[ProjectName]])*ProjectInfoTable[ConfidenceInterval]))</f>
        <v>0.95</v>
      </c>
      <c r="N3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7" s="5" cm="1">
        <f t="array" ref="O337">MIN(IF((OutputTable[GroupByKey]=OutputTable[[#This Row],[GroupByKey]]),(OutputTable[GroupByKey]=OutputTable[[#This Row],[GroupByKey]])*OutputTable[RecordedValue]))</f>
        <v>0</v>
      </c>
      <c r="P337" s="5" cm="1">
        <f t="array" ref="P337">MAX(IF((OutputTable[GroupByKey]=OutputTable[[#This Row],[GroupByKey]]),(OutputTable[GroupByKey]=OutputTable[[#This Row],[GroupByKey]])*OutputTable[RecordedValue]))</f>
        <v>0</v>
      </c>
    </row>
    <row r="338" spans="1:16" x14ac:dyDescent="0.25">
      <c r="A338" t="s">
        <v>68</v>
      </c>
      <c r="B338" t="s">
        <v>70</v>
      </c>
      <c r="C338">
        <v>7</v>
      </c>
      <c r="D338" t="s">
        <v>141</v>
      </c>
      <c r="E338" t="s">
        <v>111</v>
      </c>
      <c r="F338" t="s">
        <v>73</v>
      </c>
      <c r="G338">
        <v>9.1725177196927206</v>
      </c>
      <c r="H338">
        <v>0</v>
      </c>
      <c r="I338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338" s="5" cm="1">
        <f t="array" ref="J338">MAX(IF((ProjectInfoTable[ProjectName]=OutputTable[[#This Row],[ProjectName]]),(ProjectInfoTable[ProjectName]=OutputTable[[#This Row],[ProjectName]])*ProjectInfoTable[NumberOfReplications]))</f>
        <v>50</v>
      </c>
      <c r="K338" s="5" cm="1">
        <f t="array" ref="K338">IFERROR(AVERAGE(IF((OutputTable[GroupByKey]=OutputTable[[#This Row],[GroupByKey]]),(OutputTable[GroupByKey]=OutputTable[[#This Row],[GroupByKey]])*OutputTable[RecordedValue])),0)</f>
        <v>9.2356458312402427</v>
      </c>
      <c r="L338" s="5" cm="1">
        <f t="array" ref="L338">IFERROR(_xlfn.STDEV.S(IF((OutputTable[GroupByKey]=OutputTable[[#This Row],[GroupByKey]]),(OutputTable[GroupByKey]=OutputTable[[#This Row],[GroupByKey]])*OutputTable[RecordedValue])),0)</f>
        <v>0.11377584298148916</v>
      </c>
      <c r="M338" s="5" cm="1">
        <f t="array" ref="M338">MAX(IF((ProjectInfoTable[ProjectName]=OutputTable[[#This Row],[ProjectName]]),(ProjectInfoTable[ProjectName]=OutputTable[[#This Row],[ProjectName]])*ProjectInfoTable[ConfidenceInterval]))</f>
        <v>0.95</v>
      </c>
      <c r="N3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338" s="5" cm="1">
        <f t="array" ref="O338">MIN(IF((OutputTable[GroupByKey]=OutputTable[[#This Row],[GroupByKey]]),(OutputTable[GroupByKey]=OutputTable[[#This Row],[GroupByKey]])*OutputTable[RecordedValue]))</f>
        <v>8.9867833861246496</v>
      </c>
      <c r="P338" s="5" cm="1">
        <f t="array" ref="P338">MAX(IF((OutputTable[GroupByKey]=OutputTable[[#This Row],[GroupByKey]]),(OutputTable[GroupByKey]=OutputTable[[#This Row],[GroupByKey]])*OutputTable[RecordedValue]))</f>
        <v>9.4038725622795898</v>
      </c>
    </row>
    <row r="339" spans="1:16" x14ac:dyDescent="0.25">
      <c r="A339" t="s">
        <v>68</v>
      </c>
      <c r="B339" t="s">
        <v>70</v>
      </c>
      <c r="C339">
        <v>7</v>
      </c>
      <c r="D339" t="s">
        <v>142</v>
      </c>
      <c r="E339" t="s">
        <v>113</v>
      </c>
      <c r="F339" t="s">
        <v>73</v>
      </c>
      <c r="G339">
        <v>550.35106318156295</v>
      </c>
      <c r="H339">
        <v>0</v>
      </c>
      <c r="I339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339" s="5" cm="1">
        <f t="array" ref="J339">MAX(IF((ProjectInfoTable[ProjectName]=OutputTable[[#This Row],[ProjectName]]),(ProjectInfoTable[ProjectName]=OutputTable[[#This Row],[ProjectName]])*ProjectInfoTable[NumberOfReplications]))</f>
        <v>50</v>
      </c>
      <c r="K339" s="5" cm="1">
        <f t="array" ref="K339">IFERROR(AVERAGE(IF((OutputTable[GroupByKey]=OutputTable[[#This Row],[GroupByKey]]),(OutputTable[GroupByKey]=OutputTable[[#This Row],[GroupByKey]])*OutputTable[RecordedValue])),0)</f>
        <v>554.13874987441454</v>
      </c>
      <c r="L339" s="5" cm="1">
        <f t="array" ref="L339">IFERROR(_xlfn.STDEV.S(IF((OutputTable[GroupByKey]=OutputTable[[#This Row],[GroupByKey]]),(OutputTable[GroupByKey]=OutputTable[[#This Row],[GroupByKey]])*OutputTable[RecordedValue])),0)</f>
        <v>6.8265505788893126</v>
      </c>
      <c r="M339" s="5" cm="1">
        <f t="array" ref="M339">MAX(IF((ProjectInfoTable[ProjectName]=OutputTable[[#This Row],[ProjectName]]),(ProjectInfoTable[ProjectName]=OutputTable[[#This Row],[ProjectName]])*ProjectInfoTable[ConfidenceInterval]))</f>
        <v>0.95</v>
      </c>
      <c r="N3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339" s="5" cm="1">
        <f t="array" ref="O339">MIN(IF((OutputTable[GroupByKey]=OutputTable[[#This Row],[GroupByKey]]),(OutputTable[GroupByKey]=OutputTable[[#This Row],[GroupByKey]])*OutputTable[RecordedValue]))</f>
        <v>539.207003167479</v>
      </c>
      <c r="P339" s="5" cm="1">
        <f t="array" ref="P339">MAX(IF((OutputTable[GroupByKey]=OutputTable[[#This Row],[GroupByKey]]),(OutputTable[GroupByKey]=OutputTable[[#This Row],[GroupByKey]])*OutputTable[RecordedValue]))</f>
        <v>564.23235373677596</v>
      </c>
    </row>
    <row r="340" spans="1:16" x14ac:dyDescent="0.25">
      <c r="A340" t="s">
        <v>68</v>
      </c>
      <c r="B340" t="s">
        <v>70</v>
      </c>
      <c r="C340">
        <v>7</v>
      </c>
      <c r="D340" t="s">
        <v>143</v>
      </c>
      <c r="E340" t="s">
        <v>115</v>
      </c>
      <c r="F340" t="s">
        <v>73</v>
      </c>
      <c r="G340">
        <v>0</v>
      </c>
      <c r="H340">
        <v>0</v>
      </c>
      <c r="I340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340" s="5" cm="1">
        <f t="array" ref="J340">MAX(IF((ProjectInfoTable[ProjectName]=OutputTable[[#This Row],[ProjectName]]),(ProjectInfoTable[ProjectName]=OutputTable[[#This Row],[ProjectName]])*ProjectInfoTable[NumberOfReplications]))</f>
        <v>50</v>
      </c>
      <c r="K340" s="5" cm="1">
        <f t="array" ref="K340">IFERROR(AVERAGE(IF((OutputTable[GroupByKey]=OutputTable[[#This Row],[GroupByKey]]),(OutputTable[GroupByKey]=OutputTable[[#This Row],[GroupByKey]])*OutputTable[RecordedValue])),0)</f>
        <v>0</v>
      </c>
      <c r="L340" s="5" cm="1">
        <f t="array" ref="L340">IFERROR(_xlfn.STDEV.S(IF((OutputTable[GroupByKey]=OutputTable[[#This Row],[GroupByKey]]),(OutputTable[GroupByKey]=OutputTable[[#This Row],[GroupByKey]])*OutputTable[RecordedValue])),0)</f>
        <v>0</v>
      </c>
      <c r="M340" s="5" cm="1">
        <f t="array" ref="M340">MAX(IF((ProjectInfoTable[ProjectName]=OutputTable[[#This Row],[ProjectName]]),(ProjectInfoTable[ProjectName]=OutputTable[[#This Row],[ProjectName]])*ProjectInfoTable[ConfidenceInterval]))</f>
        <v>0.95</v>
      </c>
      <c r="N3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0" s="5" cm="1">
        <f t="array" ref="O340">MIN(IF((OutputTable[GroupByKey]=OutputTable[[#This Row],[GroupByKey]]),(OutputTable[GroupByKey]=OutputTable[[#This Row],[GroupByKey]])*OutputTable[RecordedValue]))</f>
        <v>0</v>
      </c>
      <c r="P340" s="5" cm="1">
        <f t="array" ref="P340">MAX(IF((OutputTable[GroupByKey]=OutputTable[[#This Row],[GroupByKey]]),(OutputTable[GroupByKey]=OutputTable[[#This Row],[GroupByKey]])*OutputTable[RecordedValue]))</f>
        <v>0</v>
      </c>
    </row>
    <row r="341" spans="1:16" x14ac:dyDescent="0.25">
      <c r="A341" t="s">
        <v>68</v>
      </c>
      <c r="B341" t="s">
        <v>70</v>
      </c>
      <c r="C341">
        <v>7</v>
      </c>
      <c r="D341" t="s">
        <v>144</v>
      </c>
      <c r="E341" t="s">
        <v>117</v>
      </c>
      <c r="F341" t="s">
        <v>73</v>
      </c>
      <c r="G341">
        <v>37.4680594995286</v>
      </c>
      <c r="H341">
        <v>0</v>
      </c>
      <c r="I341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341" s="5" cm="1">
        <f t="array" ref="J341">MAX(IF((ProjectInfoTable[ProjectName]=OutputTable[[#This Row],[ProjectName]]),(ProjectInfoTable[ProjectName]=OutputTable[[#This Row],[ProjectName]])*ProjectInfoTable[NumberOfReplications]))</f>
        <v>50</v>
      </c>
      <c r="K341" s="5" cm="1">
        <f t="array" ref="K341">IFERROR(AVERAGE(IF((OutputTable[GroupByKey]=OutputTable[[#This Row],[GroupByKey]]),(OutputTable[GroupByKey]=OutputTable[[#This Row],[GroupByKey]])*OutputTable[RecordedValue])),0)</f>
        <v>55.339444015606816</v>
      </c>
      <c r="L341" s="5" cm="1">
        <f t="array" ref="L341">IFERROR(_xlfn.STDEV.S(IF((OutputTable[GroupByKey]=OutputTable[[#This Row],[GroupByKey]]),(OutputTable[GroupByKey]=OutputTable[[#This Row],[GroupByKey]])*OutputTable[RecordedValue])),0)</f>
        <v>18.463814595248238</v>
      </c>
      <c r="M341" s="5" cm="1">
        <f t="array" ref="M341">MAX(IF((ProjectInfoTable[ProjectName]=OutputTable[[#This Row],[ProjectName]]),(ProjectInfoTable[ProjectName]=OutputTable[[#This Row],[ProjectName]])*ProjectInfoTable[ConfidenceInterval]))</f>
        <v>0.95</v>
      </c>
      <c r="N3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341" s="5" cm="1">
        <f t="array" ref="O341">MIN(IF((OutputTable[GroupByKey]=OutputTable[[#This Row],[GroupByKey]]),(OutputTable[GroupByKey]=OutputTable[[#This Row],[GroupByKey]])*OutputTable[RecordedValue]))</f>
        <v>20.994807137296998</v>
      </c>
      <c r="P341" s="5" cm="1">
        <f t="array" ref="P341">MAX(IF((OutputTable[GroupByKey]=OutputTable[[#This Row],[GroupByKey]]),(OutputTable[GroupByKey]=OutputTable[[#This Row],[GroupByKey]])*OutputTable[RecordedValue]))</f>
        <v>106.254030872416</v>
      </c>
    </row>
    <row r="342" spans="1:16" x14ac:dyDescent="0.25">
      <c r="A342" t="s">
        <v>68</v>
      </c>
      <c r="B342" t="s">
        <v>70</v>
      </c>
      <c r="C342">
        <v>7</v>
      </c>
      <c r="D342" t="s">
        <v>145</v>
      </c>
      <c r="E342" t="s">
        <v>119</v>
      </c>
      <c r="F342" t="s">
        <v>73</v>
      </c>
      <c r="G342">
        <v>318</v>
      </c>
      <c r="H342">
        <v>0</v>
      </c>
      <c r="I342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342" s="5" cm="1">
        <f t="array" ref="J342">MAX(IF((ProjectInfoTable[ProjectName]=OutputTable[[#This Row],[ProjectName]]),(ProjectInfoTable[ProjectName]=OutputTable[[#This Row],[ProjectName]])*ProjectInfoTable[NumberOfReplications]))</f>
        <v>50</v>
      </c>
      <c r="K342" s="5" cm="1">
        <f t="array" ref="K342">IFERROR(AVERAGE(IF((OutputTable[GroupByKey]=OutputTable[[#This Row],[GroupByKey]]),(OutputTable[GroupByKey]=OutputTable[[#This Row],[GroupByKey]])*OutputTable[RecordedValue])),0)</f>
        <v>318</v>
      </c>
      <c r="L342" s="5" cm="1">
        <f t="array" ref="L342">IFERROR(_xlfn.STDEV.S(IF((OutputTable[GroupByKey]=OutputTable[[#This Row],[GroupByKey]]),(OutputTable[GroupByKey]=OutputTable[[#This Row],[GroupByKey]])*OutputTable[RecordedValue])),0)</f>
        <v>0</v>
      </c>
      <c r="M342" s="5" cm="1">
        <f t="array" ref="M342">MAX(IF((ProjectInfoTable[ProjectName]=OutputTable[[#This Row],[ProjectName]]),(ProjectInfoTable[ProjectName]=OutputTable[[#This Row],[ProjectName]])*ProjectInfoTable[ConfidenceInterval]))</f>
        <v>0.95</v>
      </c>
      <c r="N3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2" s="5" cm="1">
        <f t="array" ref="O342">MIN(IF((OutputTable[GroupByKey]=OutputTable[[#This Row],[GroupByKey]]),(OutputTable[GroupByKey]=OutputTable[[#This Row],[GroupByKey]])*OutputTable[RecordedValue]))</f>
        <v>318</v>
      </c>
      <c r="P342" s="5" cm="1">
        <f t="array" ref="P342">MAX(IF((OutputTable[GroupByKey]=OutputTable[[#This Row],[GroupByKey]]),(OutputTable[GroupByKey]=OutputTable[[#This Row],[GroupByKey]])*OutputTable[RecordedValue]))</f>
        <v>318</v>
      </c>
    </row>
    <row r="343" spans="1:16" x14ac:dyDescent="0.25">
      <c r="A343" t="s">
        <v>68</v>
      </c>
      <c r="B343" t="s">
        <v>70</v>
      </c>
      <c r="C343">
        <v>7</v>
      </c>
      <c r="D343" t="s">
        <v>146</v>
      </c>
      <c r="E343" t="s">
        <v>121</v>
      </c>
      <c r="F343" t="s">
        <v>73</v>
      </c>
      <c r="G343">
        <v>317</v>
      </c>
      <c r="H343">
        <v>0</v>
      </c>
      <c r="I343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343" s="5" cm="1">
        <f t="array" ref="J343">MAX(IF((ProjectInfoTable[ProjectName]=OutputTable[[#This Row],[ProjectName]]),(ProjectInfoTable[ProjectName]=OutputTable[[#This Row],[ProjectName]])*ProjectInfoTable[NumberOfReplications]))</f>
        <v>50</v>
      </c>
      <c r="K343" s="5" cm="1">
        <f t="array" ref="K343">IFERROR(AVERAGE(IF((OutputTable[GroupByKey]=OutputTable[[#This Row],[GroupByKey]]),(OutputTable[GroupByKey]=OutputTable[[#This Row],[GroupByKey]])*OutputTable[RecordedValue])),0)</f>
        <v>316.94</v>
      </c>
      <c r="L343" s="5" cm="1">
        <f t="array" ref="L343">IFERROR(_xlfn.STDEV.S(IF((OutputTable[GroupByKey]=OutputTable[[#This Row],[GroupByKey]]),(OutputTable[GroupByKey]=OutputTable[[#This Row],[GroupByKey]])*OutputTable[RecordedValue])),0)</f>
        <v>0.23989793748209556</v>
      </c>
      <c r="M343" s="5" cm="1">
        <f t="array" ref="M343">MAX(IF((ProjectInfoTable[ProjectName]=OutputTable[[#This Row],[ProjectName]]),(ProjectInfoTable[ProjectName]=OutputTable[[#This Row],[ProjectName]])*ProjectInfoTable[ConfidenceInterval]))</f>
        <v>0.95</v>
      </c>
      <c r="N3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343" s="5" cm="1">
        <f t="array" ref="O343">MIN(IF((OutputTable[GroupByKey]=OutputTable[[#This Row],[GroupByKey]]),(OutputTable[GroupByKey]=OutputTable[[#This Row],[GroupByKey]])*OutputTable[RecordedValue]))</f>
        <v>316</v>
      </c>
      <c r="P343" s="5" cm="1">
        <f t="array" ref="P343">MAX(IF((OutputTable[GroupByKey]=OutputTable[[#This Row],[GroupByKey]]),(OutputTable[GroupByKey]=OutputTable[[#This Row],[GroupByKey]])*OutputTable[RecordedValue]))</f>
        <v>317</v>
      </c>
    </row>
    <row r="344" spans="1:16" x14ac:dyDescent="0.25">
      <c r="A344" t="s">
        <v>68</v>
      </c>
      <c r="B344" t="s">
        <v>70</v>
      </c>
      <c r="C344">
        <v>7</v>
      </c>
      <c r="D344" t="s">
        <v>147</v>
      </c>
      <c r="E344" t="s">
        <v>123</v>
      </c>
      <c r="F344" t="s">
        <v>73</v>
      </c>
      <c r="G344">
        <v>9.1725177196927206</v>
      </c>
      <c r="H344">
        <v>0</v>
      </c>
      <c r="I344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344" s="5" cm="1">
        <f t="array" ref="J344">MAX(IF((ProjectInfoTable[ProjectName]=OutputTable[[#This Row],[ProjectName]]),(ProjectInfoTable[ProjectName]=OutputTable[[#This Row],[ProjectName]])*ProjectInfoTable[NumberOfReplications]))</f>
        <v>50</v>
      </c>
      <c r="K344" s="5" cm="1">
        <f t="array" ref="K344">IFERROR(AVERAGE(IF((OutputTable[GroupByKey]=OutputTable[[#This Row],[GroupByKey]]),(OutputTable[GroupByKey]=OutputTable[[#This Row],[GroupByKey]])*OutputTable[RecordedValue])),0)</f>
        <v>9.2356458312402427</v>
      </c>
      <c r="L344" s="5" cm="1">
        <f t="array" ref="L344">IFERROR(_xlfn.STDEV.S(IF((OutputTable[GroupByKey]=OutputTable[[#This Row],[GroupByKey]]),(OutputTable[GroupByKey]=OutputTable[[#This Row],[GroupByKey]])*OutputTable[RecordedValue])),0)</f>
        <v>0.11377584298148916</v>
      </c>
      <c r="M344" s="5" cm="1">
        <f t="array" ref="M344">MAX(IF((ProjectInfoTable[ProjectName]=OutputTable[[#This Row],[ProjectName]]),(ProjectInfoTable[ProjectName]=OutputTable[[#This Row],[ProjectName]])*ProjectInfoTable[ConfidenceInterval]))</f>
        <v>0.95</v>
      </c>
      <c r="N3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344" s="5" cm="1">
        <f t="array" ref="O344">MIN(IF((OutputTable[GroupByKey]=OutputTable[[#This Row],[GroupByKey]]),(OutputTable[GroupByKey]=OutputTable[[#This Row],[GroupByKey]])*OutputTable[RecordedValue]))</f>
        <v>8.9867833861246496</v>
      </c>
      <c r="P344" s="5" cm="1">
        <f t="array" ref="P344">MAX(IF((OutputTable[GroupByKey]=OutputTable[[#This Row],[GroupByKey]]),(OutputTable[GroupByKey]=OutputTable[[#This Row],[GroupByKey]])*OutputTable[RecordedValue]))</f>
        <v>9.4038725622795898</v>
      </c>
    </row>
    <row r="345" spans="1:16" x14ac:dyDescent="0.25">
      <c r="A345" t="s">
        <v>68</v>
      </c>
      <c r="B345" t="s">
        <v>70</v>
      </c>
      <c r="C345">
        <v>7</v>
      </c>
      <c r="D345" t="s">
        <v>148</v>
      </c>
      <c r="E345" t="s">
        <v>125</v>
      </c>
      <c r="F345" t="s">
        <v>73</v>
      </c>
      <c r="G345">
        <v>587.81912268109204</v>
      </c>
      <c r="H345">
        <v>0</v>
      </c>
      <c r="I345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345" s="5" cm="1">
        <f t="array" ref="J345">MAX(IF((ProjectInfoTable[ProjectName]=OutputTable[[#This Row],[ProjectName]]),(ProjectInfoTable[ProjectName]=OutputTable[[#This Row],[ProjectName]])*ProjectInfoTable[NumberOfReplications]))</f>
        <v>50</v>
      </c>
      <c r="K345" s="5" cm="1">
        <f t="array" ref="K345">IFERROR(AVERAGE(IF((OutputTable[GroupByKey]=OutputTable[[#This Row],[GroupByKey]]),(OutputTable[GroupByKey]=OutputTable[[#This Row],[GroupByKey]])*OutputTable[RecordedValue])),0)</f>
        <v>609.47819389002132</v>
      </c>
      <c r="L345" s="5" cm="1">
        <f t="array" ref="L345">IFERROR(_xlfn.STDEV.S(IF((OutputTable[GroupByKey]=OutputTable[[#This Row],[GroupByKey]]),(OutputTable[GroupByKey]=OutputTable[[#This Row],[GroupByKey]])*OutputTable[RecordedValue])),0)</f>
        <v>20.03379556554944</v>
      </c>
      <c r="M345" s="5" cm="1">
        <f t="array" ref="M345">MAX(IF((ProjectInfoTable[ProjectName]=OutputTable[[#This Row],[ProjectName]]),(ProjectInfoTable[ProjectName]=OutputTable[[#This Row],[ProjectName]])*ProjectInfoTable[ConfidenceInterval]))</f>
        <v>0.95</v>
      </c>
      <c r="N3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345" s="5" cm="1">
        <f t="array" ref="O345">MIN(IF((OutputTable[GroupByKey]=OutputTable[[#This Row],[GroupByKey]]),(OutputTable[GroupByKey]=OutputTable[[#This Row],[GroupByKey]])*OutputTable[RecordedValue]))</f>
        <v>560.39330190760404</v>
      </c>
      <c r="P345" s="5" cm="1">
        <f t="array" ref="P345">MAX(IF((OutputTable[GroupByKey]=OutputTable[[#This Row],[GroupByKey]]),(OutputTable[GroupByKey]=OutputTable[[#This Row],[GroupByKey]])*OutputTable[RecordedValue]))</f>
        <v>667.91125094200902</v>
      </c>
    </row>
    <row r="346" spans="1:16" x14ac:dyDescent="0.25">
      <c r="A346" t="s">
        <v>68</v>
      </c>
      <c r="B346" t="s">
        <v>70</v>
      </c>
      <c r="C346">
        <v>7</v>
      </c>
      <c r="D346" t="s">
        <v>149</v>
      </c>
      <c r="E346" t="s">
        <v>119</v>
      </c>
      <c r="F346" t="s">
        <v>87</v>
      </c>
      <c r="G346">
        <v>318</v>
      </c>
      <c r="H346">
        <v>0</v>
      </c>
      <c r="I346" s="5" t="str">
        <f>OutputTable[[#This Row],[ProjectName]]&amp;OutputTable[[#This Row],[Name]]&amp;OutputTable[[#This Row],[Type]]&amp;OutputTable[[#This Row],[Source]]</f>
        <v>Airport Security AnalysisEntity 1.NumberInNumber InEntity</v>
      </c>
      <c r="J346" s="5" cm="1">
        <f t="array" ref="J346">MAX(IF((ProjectInfoTable[ProjectName]=OutputTable[[#This Row],[ProjectName]]),(ProjectInfoTable[ProjectName]=OutputTable[[#This Row],[ProjectName]])*ProjectInfoTable[NumberOfReplications]))</f>
        <v>50</v>
      </c>
      <c r="K346" s="5" cm="1">
        <f t="array" ref="K346">IFERROR(AVERAGE(IF((OutputTable[GroupByKey]=OutputTable[[#This Row],[GroupByKey]]),(OutputTable[GroupByKey]=OutputTable[[#This Row],[GroupByKey]])*OutputTable[RecordedValue])),0)</f>
        <v>318</v>
      </c>
      <c r="L346" s="5" cm="1">
        <f t="array" ref="L346">IFERROR(_xlfn.STDEV.S(IF((OutputTable[GroupByKey]=OutputTable[[#This Row],[GroupByKey]]),(OutputTable[GroupByKey]=OutputTable[[#This Row],[GroupByKey]])*OutputTable[RecordedValue])),0)</f>
        <v>0</v>
      </c>
      <c r="M346" s="5" cm="1">
        <f t="array" ref="M346">MAX(IF((ProjectInfoTable[ProjectName]=OutputTable[[#This Row],[ProjectName]]),(ProjectInfoTable[ProjectName]=OutputTable[[#This Row],[ProjectName]])*ProjectInfoTable[ConfidenceInterval]))</f>
        <v>0.95</v>
      </c>
      <c r="N3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6" s="5" cm="1">
        <f t="array" ref="O346">MIN(IF((OutputTable[GroupByKey]=OutputTable[[#This Row],[GroupByKey]]),(OutputTable[GroupByKey]=OutputTable[[#This Row],[GroupByKey]])*OutputTable[RecordedValue]))</f>
        <v>318</v>
      </c>
      <c r="P346" s="5" cm="1">
        <f t="array" ref="P346">MAX(IF((OutputTable[GroupByKey]=OutputTable[[#This Row],[GroupByKey]]),(OutputTable[GroupByKey]=OutputTable[[#This Row],[GroupByKey]])*OutputTable[RecordedValue]))</f>
        <v>318</v>
      </c>
    </row>
    <row r="347" spans="1:16" x14ac:dyDescent="0.25">
      <c r="A347" t="s">
        <v>68</v>
      </c>
      <c r="B347" t="s">
        <v>70</v>
      </c>
      <c r="C347">
        <v>7</v>
      </c>
      <c r="D347" t="s">
        <v>150</v>
      </c>
      <c r="E347" t="s">
        <v>121</v>
      </c>
      <c r="F347" t="s">
        <v>87</v>
      </c>
      <c r="G347">
        <v>315</v>
      </c>
      <c r="H347">
        <v>0</v>
      </c>
      <c r="I347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347" s="5" cm="1">
        <f t="array" ref="J347">MAX(IF((ProjectInfoTable[ProjectName]=OutputTable[[#This Row],[ProjectName]]),(ProjectInfoTable[ProjectName]=OutputTable[[#This Row],[ProjectName]])*ProjectInfoTable[NumberOfReplications]))</f>
        <v>50</v>
      </c>
      <c r="K347" s="5" cm="1">
        <f t="array" ref="K347">IFERROR(AVERAGE(IF((OutputTable[GroupByKey]=OutputTable[[#This Row],[GroupByKey]]),(OutputTable[GroupByKey]=OutputTable[[#This Row],[GroupByKey]])*OutputTable[RecordedValue])),0)</f>
        <v>314.94</v>
      </c>
      <c r="L347" s="5" cm="1">
        <f t="array" ref="L347">IFERROR(_xlfn.STDEV.S(IF((OutputTable[GroupByKey]=OutputTable[[#This Row],[GroupByKey]]),(OutputTable[GroupByKey]=OutputTable[[#This Row],[GroupByKey]])*OutputTable[RecordedValue])),0)</f>
        <v>0.68243262357121037</v>
      </c>
      <c r="M347" s="5" cm="1">
        <f t="array" ref="M347">MAX(IF((ProjectInfoTable[ProjectName]=OutputTable[[#This Row],[ProjectName]]),(ProjectInfoTable[ProjectName]=OutputTable[[#This Row],[ProjectName]])*ProjectInfoTable[ConfidenceInterval]))</f>
        <v>0.95</v>
      </c>
      <c r="N3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347" s="5" cm="1">
        <f t="array" ref="O347">MIN(IF((OutputTable[GroupByKey]=OutputTable[[#This Row],[GroupByKey]]),(OutputTable[GroupByKey]=OutputTable[[#This Row],[GroupByKey]])*OutputTable[RecordedValue]))</f>
        <v>313</v>
      </c>
      <c r="P347" s="5" cm="1">
        <f t="array" ref="P347">MAX(IF((OutputTable[GroupByKey]=OutputTable[[#This Row],[GroupByKey]]),(OutputTable[GroupByKey]=OutputTable[[#This Row],[GroupByKey]])*OutputTable[RecordedValue]))</f>
        <v>316</v>
      </c>
    </row>
    <row r="348" spans="1:16" x14ac:dyDescent="0.25">
      <c r="A348" t="s">
        <v>68</v>
      </c>
      <c r="B348" t="s">
        <v>70</v>
      </c>
      <c r="C348">
        <v>7</v>
      </c>
      <c r="D348" t="s">
        <v>151</v>
      </c>
      <c r="E348" t="s">
        <v>135</v>
      </c>
      <c r="F348" t="s">
        <v>105</v>
      </c>
      <c r="G348">
        <v>0</v>
      </c>
      <c r="H348">
        <v>0</v>
      </c>
      <c r="I348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348" s="5" cm="1">
        <f t="array" ref="J348">MAX(IF((ProjectInfoTable[ProjectName]=OutputTable[[#This Row],[ProjectName]]),(ProjectInfoTable[ProjectName]=OutputTable[[#This Row],[ProjectName]])*ProjectInfoTable[NumberOfReplications]))</f>
        <v>50</v>
      </c>
      <c r="K348" s="5" cm="1">
        <f t="array" ref="K348">IFERROR(AVERAGE(IF((OutputTable[GroupByKey]=OutputTable[[#This Row],[GroupByKey]]),(OutputTable[GroupByKey]=OutputTable[[#This Row],[GroupByKey]])*OutputTable[RecordedValue])),0)</f>
        <v>0</v>
      </c>
      <c r="L348" s="5" cm="1">
        <f t="array" ref="L348">IFERROR(_xlfn.STDEV.S(IF((OutputTable[GroupByKey]=OutputTable[[#This Row],[GroupByKey]]),(OutputTable[GroupByKey]=OutputTable[[#This Row],[GroupByKey]])*OutputTable[RecordedValue])),0)</f>
        <v>0</v>
      </c>
      <c r="M348" s="5" cm="1">
        <f t="array" ref="M348">MAX(IF((ProjectInfoTable[ProjectName]=OutputTable[[#This Row],[ProjectName]]),(ProjectInfoTable[ProjectName]=OutputTable[[#This Row],[ProjectName]])*ProjectInfoTable[ConfidenceInterval]))</f>
        <v>0.95</v>
      </c>
      <c r="N3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8" s="5" cm="1">
        <f t="array" ref="O348">MIN(IF((OutputTable[GroupByKey]=OutputTable[[#This Row],[GroupByKey]]),(OutputTable[GroupByKey]=OutputTable[[#This Row],[GroupByKey]])*OutputTable[RecordedValue]))</f>
        <v>0</v>
      </c>
      <c r="P348" s="5" cm="1">
        <f t="array" ref="P348">MAX(IF((OutputTable[GroupByKey]=OutputTable[[#This Row],[GroupByKey]]),(OutputTable[GroupByKey]=OutputTable[[#This Row],[GroupByKey]])*OutputTable[RecordedValue]))</f>
        <v>0</v>
      </c>
    </row>
    <row r="349" spans="1:16" x14ac:dyDescent="0.25">
      <c r="A349" t="s">
        <v>68</v>
      </c>
      <c r="B349" t="s">
        <v>70</v>
      </c>
      <c r="C349">
        <v>7</v>
      </c>
      <c r="D349" t="s">
        <v>152</v>
      </c>
      <c r="E349" t="s">
        <v>137</v>
      </c>
      <c r="F349" t="s">
        <v>105</v>
      </c>
      <c r="G349">
        <v>12</v>
      </c>
      <c r="H349">
        <v>0</v>
      </c>
      <c r="I349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349" s="5" cm="1">
        <f t="array" ref="J349">MAX(IF((ProjectInfoTable[ProjectName]=OutputTable[[#This Row],[ProjectName]]),(ProjectInfoTable[ProjectName]=OutputTable[[#This Row],[ProjectName]])*ProjectInfoTable[NumberOfReplications]))</f>
        <v>50</v>
      </c>
      <c r="K349" s="5" cm="1">
        <f t="array" ref="K349">IFERROR(AVERAGE(IF((OutputTable[GroupByKey]=OutputTable[[#This Row],[GroupByKey]]),(OutputTable[GroupByKey]=OutputTable[[#This Row],[GroupByKey]])*OutputTable[RecordedValue])),0)</f>
        <v>12</v>
      </c>
      <c r="L349" s="5" cm="1">
        <f t="array" ref="L349">IFERROR(_xlfn.STDEV.S(IF((OutputTable[GroupByKey]=OutputTable[[#This Row],[GroupByKey]]),(OutputTable[GroupByKey]=OutputTable[[#This Row],[GroupByKey]])*OutputTable[RecordedValue])),0)</f>
        <v>0</v>
      </c>
      <c r="M349" s="5" cm="1">
        <f t="array" ref="M349">MAX(IF((ProjectInfoTable[ProjectName]=OutputTable[[#This Row],[ProjectName]]),(ProjectInfoTable[ProjectName]=OutputTable[[#This Row],[ProjectName]])*ProjectInfoTable[ConfidenceInterval]))</f>
        <v>0.95</v>
      </c>
      <c r="N3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9" s="5" cm="1">
        <f t="array" ref="O349">MIN(IF((OutputTable[GroupByKey]=OutputTable[[#This Row],[GroupByKey]]),(OutputTable[GroupByKey]=OutputTable[[#This Row],[GroupByKey]])*OutputTable[RecordedValue]))</f>
        <v>12</v>
      </c>
      <c r="P349" s="5" cm="1">
        <f t="array" ref="P349">MAX(IF((OutputTable[GroupByKey]=OutputTable[[#This Row],[GroupByKey]]),(OutputTable[GroupByKey]=OutputTable[[#This Row],[GroupByKey]])*OutputTable[RecordedValue]))</f>
        <v>12</v>
      </c>
    </row>
    <row r="350" spans="1:16" x14ac:dyDescent="0.25">
      <c r="A350" t="s">
        <v>68</v>
      </c>
      <c r="B350" t="s">
        <v>70</v>
      </c>
      <c r="C350">
        <v>7</v>
      </c>
      <c r="D350" t="s">
        <v>153</v>
      </c>
      <c r="E350" t="s">
        <v>154</v>
      </c>
      <c r="F350" t="s">
        <v>105</v>
      </c>
      <c r="G350">
        <v>0</v>
      </c>
      <c r="H350">
        <v>0</v>
      </c>
      <c r="I350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350" s="5" cm="1">
        <f t="array" ref="J350">MAX(IF((ProjectInfoTable[ProjectName]=OutputTable[[#This Row],[ProjectName]]),(ProjectInfoTable[ProjectName]=OutputTable[[#This Row],[ProjectName]])*ProjectInfoTable[NumberOfReplications]))</f>
        <v>50</v>
      </c>
      <c r="K350" s="5" cm="1">
        <f t="array" ref="K350">IFERROR(AVERAGE(IF((OutputTable[GroupByKey]=OutputTable[[#This Row],[GroupByKey]]),(OutputTable[GroupByKey]=OutputTable[[#This Row],[GroupByKey]])*OutputTable[RecordedValue])),0)</f>
        <v>0</v>
      </c>
      <c r="L350" s="5" cm="1">
        <f t="array" ref="L350">IFERROR(_xlfn.STDEV.S(IF((OutputTable[GroupByKey]=OutputTable[[#This Row],[GroupByKey]]),(OutputTable[GroupByKey]=OutputTable[[#This Row],[GroupByKey]])*OutputTable[RecordedValue])),0)</f>
        <v>0</v>
      </c>
      <c r="M350" s="5" cm="1">
        <f t="array" ref="M350">MAX(IF((ProjectInfoTable[ProjectName]=OutputTable[[#This Row],[ProjectName]]),(ProjectInfoTable[ProjectName]=OutputTable[[#This Row],[ProjectName]])*ProjectInfoTable[ConfidenceInterval]))</f>
        <v>0.95</v>
      </c>
      <c r="N3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0" s="5" cm="1">
        <f t="array" ref="O350">MIN(IF((OutputTable[GroupByKey]=OutputTable[[#This Row],[GroupByKey]]),(OutputTable[GroupByKey]=OutputTable[[#This Row],[GroupByKey]])*OutputTable[RecordedValue]))</f>
        <v>0</v>
      </c>
      <c r="P350" s="5" cm="1">
        <f t="array" ref="P350">MAX(IF((OutputTable[GroupByKey]=OutputTable[[#This Row],[GroupByKey]]),(OutputTable[GroupByKey]=OutputTable[[#This Row],[GroupByKey]])*OutputTable[RecordedValue]))</f>
        <v>0</v>
      </c>
    </row>
    <row r="351" spans="1:16" x14ac:dyDescent="0.25">
      <c r="A351" t="s">
        <v>68</v>
      </c>
      <c r="B351" t="s">
        <v>70</v>
      </c>
      <c r="C351">
        <v>7</v>
      </c>
      <c r="D351" t="s">
        <v>155</v>
      </c>
      <c r="E351" t="s">
        <v>156</v>
      </c>
      <c r="F351" t="s">
        <v>105</v>
      </c>
      <c r="G351">
        <v>0</v>
      </c>
      <c r="H351">
        <v>0</v>
      </c>
      <c r="I351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351" s="5" cm="1">
        <f t="array" ref="J351">MAX(IF((ProjectInfoTable[ProjectName]=OutputTable[[#This Row],[ProjectName]]),(ProjectInfoTable[ProjectName]=OutputTable[[#This Row],[ProjectName]])*ProjectInfoTable[NumberOfReplications]))</f>
        <v>50</v>
      </c>
      <c r="K351" s="5" cm="1">
        <f t="array" ref="K351">IFERROR(AVERAGE(IF((OutputTable[GroupByKey]=OutputTable[[#This Row],[GroupByKey]]),(OutputTable[GroupByKey]=OutputTable[[#This Row],[GroupByKey]])*OutputTable[RecordedValue])),0)</f>
        <v>0</v>
      </c>
      <c r="L351" s="5" cm="1">
        <f t="array" ref="L351">IFERROR(_xlfn.STDEV.S(IF((OutputTable[GroupByKey]=OutputTable[[#This Row],[GroupByKey]]),(OutputTable[GroupByKey]=OutputTable[[#This Row],[GroupByKey]])*OutputTable[RecordedValue])),0)</f>
        <v>0</v>
      </c>
      <c r="M351" s="5" cm="1">
        <f t="array" ref="M351">MAX(IF((ProjectInfoTable[ProjectName]=OutputTable[[#This Row],[ProjectName]]),(ProjectInfoTable[ProjectName]=OutputTable[[#This Row],[ProjectName]])*ProjectInfoTable[ConfidenceInterval]))</f>
        <v>0.95</v>
      </c>
      <c r="N3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1" s="5" cm="1">
        <f t="array" ref="O351">MIN(IF((OutputTable[GroupByKey]=OutputTable[[#This Row],[GroupByKey]]),(OutputTable[GroupByKey]=OutputTable[[#This Row],[GroupByKey]])*OutputTable[RecordedValue]))</f>
        <v>0</v>
      </c>
      <c r="P351" s="5" cm="1">
        <f t="array" ref="P351">MAX(IF((OutputTable[GroupByKey]=OutputTable[[#This Row],[GroupByKey]]),(OutputTable[GroupByKey]=OutputTable[[#This Row],[GroupByKey]])*OutputTable[RecordedValue]))</f>
        <v>0</v>
      </c>
    </row>
    <row r="352" spans="1:16" x14ac:dyDescent="0.25">
      <c r="A352" t="s">
        <v>68</v>
      </c>
      <c r="B352" t="s">
        <v>70</v>
      </c>
      <c r="C352">
        <v>7</v>
      </c>
      <c r="D352" t="s">
        <v>157</v>
      </c>
      <c r="E352" t="s">
        <v>140</v>
      </c>
      <c r="F352" t="s">
        <v>105</v>
      </c>
      <c r="G352">
        <v>0</v>
      </c>
      <c r="H352">
        <v>0</v>
      </c>
      <c r="I352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352" s="5" cm="1">
        <f t="array" ref="J352">MAX(IF((ProjectInfoTable[ProjectName]=OutputTable[[#This Row],[ProjectName]]),(ProjectInfoTable[ProjectName]=OutputTable[[#This Row],[ProjectName]])*ProjectInfoTable[NumberOfReplications]))</f>
        <v>50</v>
      </c>
      <c r="K352" s="5" cm="1">
        <f t="array" ref="K352">IFERROR(AVERAGE(IF((OutputTable[GroupByKey]=OutputTable[[#This Row],[GroupByKey]]),(OutputTable[GroupByKey]=OutputTable[[#This Row],[GroupByKey]])*OutputTable[RecordedValue])),0)</f>
        <v>0</v>
      </c>
      <c r="L352" s="5" cm="1">
        <f t="array" ref="L352">IFERROR(_xlfn.STDEV.S(IF((OutputTable[GroupByKey]=OutputTable[[#This Row],[GroupByKey]]),(OutputTable[GroupByKey]=OutputTable[[#This Row],[GroupByKey]])*OutputTable[RecordedValue])),0)</f>
        <v>0</v>
      </c>
      <c r="M352" s="5" cm="1">
        <f t="array" ref="M352">MAX(IF((ProjectInfoTable[ProjectName]=OutputTable[[#This Row],[ProjectName]]),(ProjectInfoTable[ProjectName]=OutputTable[[#This Row],[ProjectName]])*ProjectInfoTable[ConfidenceInterval]))</f>
        <v>0.95</v>
      </c>
      <c r="N3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2" s="5" cm="1">
        <f t="array" ref="O352">MIN(IF((OutputTable[GroupByKey]=OutputTable[[#This Row],[GroupByKey]]),(OutputTable[GroupByKey]=OutputTable[[#This Row],[GroupByKey]])*OutputTable[RecordedValue]))</f>
        <v>0</v>
      </c>
      <c r="P352" s="5" cm="1">
        <f t="array" ref="P352">MAX(IF((OutputTable[GroupByKey]=OutputTable[[#This Row],[GroupByKey]]),(OutputTable[GroupByKey]=OutputTable[[#This Row],[GroupByKey]])*OutputTable[RecordedValue]))</f>
        <v>0</v>
      </c>
    </row>
    <row r="353" spans="1:16" x14ac:dyDescent="0.25">
      <c r="A353" t="s">
        <v>68</v>
      </c>
      <c r="B353" t="s">
        <v>70</v>
      </c>
      <c r="C353">
        <v>7</v>
      </c>
      <c r="D353" t="s">
        <v>158</v>
      </c>
      <c r="E353" t="s">
        <v>121</v>
      </c>
      <c r="F353" t="s">
        <v>127</v>
      </c>
      <c r="G353">
        <v>315</v>
      </c>
      <c r="H353">
        <v>0</v>
      </c>
      <c r="I353" s="5" t="str">
        <f>OutputTable[[#This Row],[ProjectName]]&amp;OutputTable[[#This Row],[Name]]&amp;OutputTable[[#This Row],[Type]]&amp;OutputTable[[#This Row],[Source]]</f>
        <v>Airport Security AnalysisSystem.NumberOutNumber OutSystem</v>
      </c>
      <c r="J353" s="5" cm="1">
        <f t="array" ref="J353">MAX(IF((ProjectInfoTable[ProjectName]=OutputTable[[#This Row],[ProjectName]]),(ProjectInfoTable[ProjectName]=OutputTable[[#This Row],[ProjectName]])*ProjectInfoTable[NumberOfReplications]))</f>
        <v>50</v>
      </c>
      <c r="K353" s="5" cm="1">
        <f t="array" ref="K353">IFERROR(AVERAGE(IF((OutputTable[GroupByKey]=OutputTable[[#This Row],[GroupByKey]]),(OutputTable[GroupByKey]=OutputTable[[#This Row],[GroupByKey]])*OutputTable[RecordedValue])),0)</f>
        <v>314.94</v>
      </c>
      <c r="L353" s="5" cm="1">
        <f t="array" ref="L353">IFERROR(_xlfn.STDEV.S(IF((OutputTable[GroupByKey]=OutputTable[[#This Row],[GroupByKey]]),(OutputTable[GroupByKey]=OutputTable[[#This Row],[GroupByKey]])*OutputTable[RecordedValue])),0)</f>
        <v>0.68243262357121037</v>
      </c>
      <c r="M353" s="5" cm="1">
        <f t="array" ref="M353">MAX(IF((ProjectInfoTable[ProjectName]=OutputTable[[#This Row],[ProjectName]]),(ProjectInfoTable[ProjectName]=OutputTable[[#This Row],[ProjectName]])*ProjectInfoTable[ConfidenceInterval]))</f>
        <v>0.95</v>
      </c>
      <c r="N3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353" s="5" cm="1">
        <f t="array" ref="O353">MIN(IF((OutputTable[GroupByKey]=OutputTable[[#This Row],[GroupByKey]]),(OutputTable[GroupByKey]=OutputTable[[#This Row],[GroupByKey]])*OutputTable[RecordedValue]))</f>
        <v>313</v>
      </c>
      <c r="P353" s="5" cm="1">
        <f t="array" ref="P353">MAX(IF((OutputTable[GroupByKey]=OutputTable[[#This Row],[GroupByKey]]),(OutputTable[GroupByKey]=OutputTable[[#This Row],[GroupByKey]])*OutputTable[RecordedValue]))</f>
        <v>316</v>
      </c>
    </row>
    <row r="354" spans="1:16" x14ac:dyDescent="0.25">
      <c r="A354" t="s">
        <v>68</v>
      </c>
      <c r="B354" t="s">
        <v>70</v>
      </c>
      <c r="C354">
        <v>7</v>
      </c>
      <c r="D354" t="s">
        <v>159</v>
      </c>
      <c r="E354" t="s">
        <v>91</v>
      </c>
      <c r="F354" t="s">
        <v>127</v>
      </c>
      <c r="G354">
        <v>71.926261404134095</v>
      </c>
      <c r="H354">
        <v>0</v>
      </c>
      <c r="I354" s="5" t="str">
        <f>OutputTable[[#This Row],[ProjectName]]&amp;OutputTable[[#This Row],[Name]]&amp;OutputTable[[#This Row],[Type]]&amp;OutputTable[[#This Row],[Source]]</f>
        <v>Airport Security AnalysisSystem.TotalCostTotal CostSystem</v>
      </c>
      <c r="J354" s="5" cm="1">
        <f t="array" ref="J354">MAX(IF((ProjectInfoTable[ProjectName]=OutputTable[[#This Row],[ProjectName]]),(ProjectInfoTable[ProjectName]=OutputTable[[#This Row],[ProjectName]])*ProjectInfoTable[NumberOfReplications]))</f>
        <v>50</v>
      </c>
      <c r="K354" s="5" cm="1">
        <f t="array" ref="K354">IFERROR(AVERAGE(IF((OutputTable[GroupByKey]=OutputTable[[#This Row],[GroupByKey]]),(OutputTable[GroupByKey]=OutputTable[[#This Row],[GroupByKey]])*OutputTable[RecordedValue])),0)</f>
        <v>71.872638573735571</v>
      </c>
      <c r="L354" s="5" cm="1">
        <f t="array" ref="L354">IFERROR(_xlfn.STDEV.S(IF((OutputTable[GroupByKey]=OutputTable[[#This Row],[GroupByKey]]),(OutputTable[GroupByKey]=OutputTable[[#This Row],[GroupByKey]])*OutputTable[RecordedValue])),0)</f>
        <v>5.859431361613459E-2</v>
      </c>
      <c r="M354" s="5" cm="1">
        <f t="array" ref="M354">MAX(IF((ProjectInfoTable[ProjectName]=OutputTable[[#This Row],[ProjectName]]),(ProjectInfoTable[ProjectName]=OutputTable[[#This Row],[ProjectName]])*ProjectInfoTable[ConfidenceInterval]))</f>
        <v>0.95</v>
      </c>
      <c r="N3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354" s="5" cm="1">
        <f t="array" ref="O354">MIN(IF((OutputTable[GroupByKey]=OutputTable[[#This Row],[GroupByKey]]),(OutputTable[GroupByKey]=OutputTable[[#This Row],[GroupByKey]])*OutputTable[RecordedValue]))</f>
        <v>71.718288096809104</v>
      </c>
      <c r="P354" s="5" cm="1">
        <f t="array" ref="P354">MAX(IF((OutputTable[GroupByKey]=OutputTable[[#This Row],[GroupByKey]]),(OutputTable[GroupByKey]=OutputTable[[#This Row],[GroupByKey]])*OutputTable[RecordedValue]))</f>
        <v>71.976989689924594</v>
      </c>
    </row>
    <row r="355" spans="1:16" x14ac:dyDescent="0.25">
      <c r="A355" t="s">
        <v>68</v>
      </c>
      <c r="B355" t="s">
        <v>70</v>
      </c>
      <c r="C355">
        <v>7</v>
      </c>
      <c r="D355" t="s">
        <v>160</v>
      </c>
      <c r="E355" t="s">
        <v>135</v>
      </c>
      <c r="F355" t="s">
        <v>105</v>
      </c>
      <c r="G355">
        <v>29.294947789649601</v>
      </c>
      <c r="H355">
        <v>0</v>
      </c>
      <c r="I355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355" s="5" cm="1">
        <f t="array" ref="J355">MAX(IF((ProjectInfoTable[ProjectName]=OutputTable[[#This Row],[ProjectName]]),(ProjectInfoTable[ProjectName]=OutputTable[[#This Row],[ProjectName]])*ProjectInfoTable[NumberOfReplications]))</f>
        <v>50</v>
      </c>
      <c r="K355" s="5" cm="1">
        <f t="array" ref="K355">IFERROR(AVERAGE(IF((OutputTable[GroupByKey]=OutputTable[[#This Row],[GroupByKey]]),(OutputTable[GroupByKey]=OutputTable[[#This Row],[GroupByKey]])*OutputTable[RecordedValue])),0)</f>
        <v>29.829789158135409</v>
      </c>
      <c r="L355" s="5" cm="1">
        <f t="array" ref="L355">IFERROR(_xlfn.STDEV.S(IF((OutputTable[GroupByKey]=OutputTable[[#This Row],[GroupByKey]]),(OutputTable[GroupByKey]=OutputTable[[#This Row],[GroupByKey]])*OutputTable[RecordedValue])),0)</f>
        <v>0.5851150785874778</v>
      </c>
      <c r="M355" s="5" cm="1">
        <f t="array" ref="M355">MAX(IF((ProjectInfoTable[ProjectName]=OutputTable[[#This Row],[ProjectName]]),(ProjectInfoTable[ProjectName]=OutputTable[[#This Row],[ProjectName]])*ProjectInfoTable[ConfidenceInterval]))</f>
        <v>0.95</v>
      </c>
      <c r="N3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355" s="5" cm="1">
        <f t="array" ref="O355">MIN(IF((OutputTable[GroupByKey]=OutputTable[[#This Row],[GroupByKey]]),(OutputTable[GroupByKey]=OutputTable[[#This Row],[GroupByKey]])*OutputTable[RecordedValue]))</f>
        <v>28.648191338861398</v>
      </c>
      <c r="P355" s="5" cm="1">
        <f t="array" ref="P355">MAX(IF((OutputTable[GroupByKey]=OutputTable[[#This Row],[GroupByKey]]),(OutputTable[GroupByKey]=OutputTable[[#This Row],[GroupByKey]])*OutputTable[RecordedValue]))</f>
        <v>31.087756920682502</v>
      </c>
    </row>
    <row r="356" spans="1:16" x14ac:dyDescent="0.25">
      <c r="A356" t="s">
        <v>68</v>
      </c>
      <c r="B356" t="s">
        <v>70</v>
      </c>
      <c r="C356">
        <v>7</v>
      </c>
      <c r="D356" t="s">
        <v>161</v>
      </c>
      <c r="E356" t="s">
        <v>137</v>
      </c>
      <c r="F356" t="s">
        <v>105</v>
      </c>
      <c r="G356">
        <v>6.6647662457507799</v>
      </c>
      <c r="H356">
        <v>0</v>
      </c>
      <c r="I356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356" s="5" cm="1">
        <f t="array" ref="J356">MAX(IF((ProjectInfoTable[ProjectName]=OutputTable[[#This Row],[ProjectName]]),(ProjectInfoTable[ProjectName]=OutputTable[[#This Row],[ProjectName]])*ProjectInfoTable[NumberOfReplications]))</f>
        <v>50</v>
      </c>
      <c r="K356" s="5" cm="1">
        <f t="array" ref="K356">IFERROR(AVERAGE(IF((OutputTable[GroupByKey]=OutputTable[[#This Row],[GroupByKey]]),(OutputTable[GroupByKey]=OutputTable[[#This Row],[GroupByKey]])*OutputTable[RecordedValue])),0)</f>
        <v>6.0988587896948685</v>
      </c>
      <c r="L356" s="5" cm="1">
        <f t="array" ref="L356">IFERROR(_xlfn.STDEV.S(IF((OutputTable[GroupByKey]=OutputTable[[#This Row],[GroupByKey]]),(OutputTable[GroupByKey]=OutputTable[[#This Row],[GroupByKey]])*OutputTable[RecordedValue])),0)</f>
        <v>0.58437836853471548</v>
      </c>
      <c r="M356" s="5" cm="1">
        <f t="array" ref="M356">MAX(IF((ProjectInfoTable[ProjectName]=OutputTable[[#This Row],[ProjectName]]),(ProjectInfoTable[ProjectName]=OutputTable[[#This Row],[ProjectName]])*ProjectInfoTable[ConfidenceInterval]))</f>
        <v>0.95</v>
      </c>
      <c r="N3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356" s="5" cm="1">
        <f t="array" ref="O356">MIN(IF((OutputTable[GroupByKey]=OutputTable[[#This Row],[GroupByKey]]),(OutputTable[GroupByKey]=OutputTable[[#This Row],[GroupByKey]])*OutputTable[RecordedValue]))</f>
        <v>4.8524885910691502</v>
      </c>
      <c r="P356" s="5" cm="1">
        <f t="array" ref="P356">MAX(IF((OutputTable[GroupByKey]=OutputTable[[#This Row],[GroupByKey]]),(OutputTable[GroupByKey]=OutputTable[[#This Row],[GroupByKey]])*OutputTable[RecordedValue]))</f>
        <v>7.28424471053909</v>
      </c>
    </row>
    <row r="357" spans="1:16" x14ac:dyDescent="0.25">
      <c r="A357" t="s">
        <v>68</v>
      </c>
      <c r="B357" t="s">
        <v>70</v>
      </c>
      <c r="C357">
        <v>7</v>
      </c>
      <c r="D357" t="s">
        <v>162</v>
      </c>
      <c r="E357" t="s">
        <v>154</v>
      </c>
      <c r="F357" t="s">
        <v>105</v>
      </c>
      <c r="G357">
        <v>642</v>
      </c>
      <c r="H357">
        <v>0</v>
      </c>
      <c r="I357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357" s="5" cm="1">
        <f t="array" ref="J357">MAX(IF((ProjectInfoTable[ProjectName]=OutputTable[[#This Row],[ProjectName]]),(ProjectInfoTable[ProjectName]=OutputTable[[#This Row],[ProjectName]])*ProjectInfoTable[NumberOfReplications]))</f>
        <v>50</v>
      </c>
      <c r="K357" s="5" cm="1">
        <f t="array" ref="K357">IFERROR(AVERAGE(IF((OutputTable[GroupByKey]=OutputTable[[#This Row],[GroupByKey]]),(OutputTable[GroupByKey]=OutputTable[[#This Row],[GroupByKey]])*OutputTable[RecordedValue])),0)</f>
        <v>645.70000000000005</v>
      </c>
      <c r="L357" s="5" cm="1">
        <f t="array" ref="L357">IFERROR(_xlfn.STDEV.S(IF((OutputTable[GroupByKey]=OutputTable[[#This Row],[GroupByKey]]),(OutputTable[GroupByKey]=OutputTable[[#This Row],[GroupByKey]])*OutputTable[RecordedValue])),0)</f>
        <v>5.4930382656372485</v>
      </c>
      <c r="M357" s="5" cm="1">
        <f t="array" ref="M357">MAX(IF((ProjectInfoTable[ProjectName]=OutputTable[[#This Row],[ProjectName]]),(ProjectInfoTable[ProjectName]=OutputTable[[#This Row],[ProjectName]])*ProjectInfoTable[ConfidenceInterval]))</f>
        <v>0.95</v>
      </c>
      <c r="N3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357" s="5" cm="1">
        <f t="array" ref="O357">MIN(IF((OutputTable[GroupByKey]=OutputTable[[#This Row],[GroupByKey]]),(OutputTable[GroupByKey]=OutputTable[[#This Row],[GroupByKey]])*OutputTable[RecordedValue]))</f>
        <v>633</v>
      </c>
      <c r="P357" s="5" cm="1">
        <f t="array" ref="P357">MAX(IF((OutputTable[GroupByKey]=OutputTable[[#This Row],[GroupByKey]]),(OutputTable[GroupByKey]=OutputTable[[#This Row],[GroupByKey]])*OutputTable[RecordedValue]))</f>
        <v>656</v>
      </c>
    </row>
    <row r="358" spans="1:16" x14ac:dyDescent="0.25">
      <c r="A358" t="s">
        <v>68</v>
      </c>
      <c r="B358" t="s">
        <v>70</v>
      </c>
      <c r="C358">
        <v>7</v>
      </c>
      <c r="D358" t="s">
        <v>163</v>
      </c>
      <c r="E358" t="s">
        <v>156</v>
      </c>
      <c r="F358" t="s">
        <v>105</v>
      </c>
      <c r="G358">
        <v>0.81486760428470195</v>
      </c>
      <c r="H358">
        <v>0</v>
      </c>
      <c r="I358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358" s="5" cm="1">
        <f t="array" ref="J358">MAX(IF((ProjectInfoTable[ProjectName]=OutputTable[[#This Row],[ProjectName]]),(ProjectInfoTable[ProjectName]=OutputTable[[#This Row],[ProjectName]])*ProjectInfoTable[NumberOfReplications]))</f>
        <v>50</v>
      </c>
      <c r="K358" s="5" cm="1">
        <f t="array" ref="K358">IFERROR(AVERAGE(IF((OutputTable[GroupByKey]=OutputTable[[#This Row],[GroupByKey]]),(OutputTable[GroupByKey]=OutputTable[[#This Row],[GroupByKey]])*OutputTable[RecordedValue])),0)</f>
        <v>0.83058725584180904</v>
      </c>
      <c r="L358" s="5" cm="1">
        <f t="array" ref="L358">IFERROR(_xlfn.STDEV.S(IF((OutputTable[GroupByKey]=OutputTable[[#This Row],[GroupByKey]]),(OutputTable[GroupByKey]=OutputTable[[#This Row],[GroupByKey]])*OutputTable[RecordedValue])),0)</f>
        <v>1.6232732459297416E-2</v>
      </c>
      <c r="M358" s="5" cm="1">
        <f t="array" ref="M358">MAX(IF((ProjectInfoTable[ProjectName]=OutputTable[[#This Row],[ProjectName]]),(ProjectInfoTable[ProjectName]=OutputTable[[#This Row],[ProjectName]])*ProjectInfoTable[ConfidenceInterval]))</f>
        <v>0.95</v>
      </c>
      <c r="N3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358" s="5" cm="1">
        <f t="array" ref="O358">MIN(IF((OutputTable[GroupByKey]=OutputTable[[#This Row],[GroupByKey]]),(OutputTable[GroupByKey]=OutputTable[[#This Row],[GroupByKey]])*OutputTable[RecordedValue]))</f>
        <v>0.79765986915169296</v>
      </c>
      <c r="P358" s="5" cm="1">
        <f t="array" ref="P358">MAX(IF((OutputTable[GroupByKey]=OutputTable[[#This Row],[GroupByKey]]),(OutputTable[GroupByKey]=OutputTable[[#This Row],[GroupByKey]])*OutputTable[RecordedValue]))</f>
        <v>0.86520865024807903</v>
      </c>
    </row>
    <row r="359" spans="1:16" x14ac:dyDescent="0.25">
      <c r="A359" t="s">
        <v>68</v>
      </c>
      <c r="B359" t="s">
        <v>70</v>
      </c>
      <c r="C359">
        <v>7</v>
      </c>
      <c r="D359" t="s">
        <v>164</v>
      </c>
      <c r="E359" t="s">
        <v>140</v>
      </c>
      <c r="F359" t="s">
        <v>105</v>
      </c>
      <c r="G359">
        <v>0</v>
      </c>
      <c r="H359">
        <v>0</v>
      </c>
      <c r="I359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359" s="5" cm="1">
        <f t="array" ref="J359">MAX(IF((ProjectInfoTable[ProjectName]=OutputTable[[#This Row],[ProjectName]]),(ProjectInfoTable[ProjectName]=OutputTable[[#This Row],[ProjectName]])*ProjectInfoTable[NumberOfReplications]))</f>
        <v>50</v>
      </c>
      <c r="K359" s="5" cm="1">
        <f t="array" ref="K359">IFERROR(AVERAGE(IF((OutputTable[GroupByKey]=OutputTable[[#This Row],[GroupByKey]]),(OutputTable[GroupByKey]=OutputTable[[#This Row],[GroupByKey]])*OutputTable[RecordedValue])),0)</f>
        <v>0</v>
      </c>
      <c r="L359" s="5" cm="1">
        <f t="array" ref="L359">IFERROR(_xlfn.STDEV.S(IF((OutputTable[GroupByKey]=OutputTable[[#This Row],[GroupByKey]]),(OutputTable[GroupByKey]=OutputTable[[#This Row],[GroupByKey]])*OutputTable[RecordedValue])),0)</f>
        <v>0</v>
      </c>
      <c r="M359" s="5" cm="1">
        <f t="array" ref="M359">MAX(IF((ProjectInfoTable[ProjectName]=OutputTable[[#This Row],[ProjectName]]),(ProjectInfoTable[ProjectName]=OutputTable[[#This Row],[ProjectName]])*ProjectInfoTable[ConfidenceInterval]))</f>
        <v>0.95</v>
      </c>
      <c r="N3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9" s="5" cm="1">
        <f t="array" ref="O359">MIN(IF((OutputTable[GroupByKey]=OutputTable[[#This Row],[GroupByKey]]),(OutputTable[GroupByKey]=OutputTable[[#This Row],[GroupByKey]])*OutputTable[RecordedValue]))</f>
        <v>0</v>
      </c>
      <c r="P359" s="5" cm="1">
        <f t="array" ref="P359">MAX(IF((OutputTable[GroupByKey]=OutputTable[[#This Row],[GroupByKey]]),(OutputTable[GroupByKey]=OutputTable[[#This Row],[GroupByKey]])*OutputTable[RecordedValue]))</f>
        <v>0</v>
      </c>
    </row>
    <row r="360" spans="1:16" x14ac:dyDescent="0.25">
      <c r="A360" t="s">
        <v>68</v>
      </c>
      <c r="B360" t="s">
        <v>70</v>
      </c>
      <c r="C360">
        <v>7</v>
      </c>
      <c r="D360" t="s">
        <v>165</v>
      </c>
      <c r="E360" t="s">
        <v>111</v>
      </c>
      <c r="F360" t="s">
        <v>73</v>
      </c>
      <c r="G360">
        <v>36.838808099035703</v>
      </c>
      <c r="H360">
        <v>0</v>
      </c>
      <c r="I360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360" s="5" cm="1">
        <f t="array" ref="J360">MAX(IF((ProjectInfoTable[ProjectName]=OutputTable[[#This Row],[ProjectName]]),(ProjectInfoTable[ProjectName]=OutputTable[[#This Row],[ProjectName]])*ProjectInfoTable[NumberOfReplications]))</f>
        <v>50</v>
      </c>
      <c r="K360" s="5" cm="1">
        <f t="array" ref="K360">IFERROR(AVERAGE(IF((OutputTable[GroupByKey]=OutputTable[[#This Row],[GroupByKey]]),(OutputTable[GroupByKey]=OutputTable[[#This Row],[GroupByKey]])*OutputTable[RecordedValue])),0)</f>
        <v>37.238343743460135</v>
      </c>
      <c r="L360" s="5" cm="1">
        <f t="array" ref="L360">IFERROR(_xlfn.STDEV.S(IF((OutputTable[GroupByKey]=OutputTable[[#This Row],[GroupByKey]]),(OutputTable[GroupByKey]=OutputTable[[#This Row],[GroupByKey]])*OutputTable[RecordedValue])),0)</f>
        <v>0.73577360167133743</v>
      </c>
      <c r="M360" s="5" cm="1">
        <f t="array" ref="M360">MAX(IF((ProjectInfoTable[ProjectName]=OutputTable[[#This Row],[ProjectName]]),(ProjectInfoTable[ProjectName]=OutputTable[[#This Row],[ProjectName]])*ProjectInfoTable[ConfidenceInterval]))</f>
        <v>0.95</v>
      </c>
      <c r="N3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360" s="5" cm="1">
        <f t="array" ref="O360">MIN(IF((OutputTable[GroupByKey]=OutputTable[[#This Row],[GroupByKey]]),(OutputTable[GroupByKey]=OutputTable[[#This Row],[GroupByKey]])*OutputTable[RecordedValue]))</f>
        <v>35.915286846409401</v>
      </c>
      <c r="P360" s="5" cm="1">
        <f t="array" ref="P360">MAX(IF((OutputTable[GroupByKey]=OutputTable[[#This Row],[GroupByKey]]),(OutputTable[GroupByKey]=OutputTable[[#This Row],[GroupByKey]])*OutputTable[RecordedValue]))</f>
        <v>38.829036811282897</v>
      </c>
    </row>
    <row r="361" spans="1:16" x14ac:dyDescent="0.25">
      <c r="A361" t="s">
        <v>68</v>
      </c>
      <c r="B361" t="s">
        <v>70</v>
      </c>
      <c r="C361">
        <v>7</v>
      </c>
      <c r="D361" t="s">
        <v>166</v>
      </c>
      <c r="E361" t="s">
        <v>113</v>
      </c>
      <c r="F361" t="s">
        <v>73</v>
      </c>
      <c r="G361">
        <v>1105.1642429710701</v>
      </c>
      <c r="H361">
        <v>0</v>
      </c>
      <c r="I361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361" s="5" cm="1">
        <f t="array" ref="J361">MAX(IF((ProjectInfoTable[ProjectName]=OutputTable[[#This Row],[ProjectName]]),(ProjectInfoTable[ProjectName]=OutputTable[[#This Row],[ProjectName]])*ProjectInfoTable[NumberOfReplications]))</f>
        <v>50</v>
      </c>
      <c r="K361" s="5" cm="1">
        <f t="array" ref="K361">IFERROR(AVERAGE(IF((OutputTable[GroupByKey]=OutputTable[[#This Row],[GroupByKey]]),(OutputTable[GroupByKey]=OutputTable[[#This Row],[GroupByKey]])*OutputTable[RecordedValue])),0)</f>
        <v>1117.1503123038046</v>
      </c>
      <c r="L361" s="5" cm="1">
        <f t="array" ref="L361">IFERROR(_xlfn.STDEV.S(IF((OutputTable[GroupByKey]=OutputTable[[#This Row],[GroupByKey]]),(OutputTable[GroupByKey]=OutputTable[[#This Row],[GroupByKey]])*OutputTable[RecordedValue])),0)</f>
        <v>22.073208050140675</v>
      </c>
      <c r="M361" s="5" cm="1">
        <f t="array" ref="M361">MAX(IF((ProjectInfoTable[ProjectName]=OutputTable[[#This Row],[ProjectName]]),(ProjectInfoTable[ProjectName]=OutputTable[[#This Row],[ProjectName]])*ProjectInfoTable[ConfidenceInterval]))</f>
        <v>0.95</v>
      </c>
      <c r="N3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361" s="5" cm="1">
        <f t="array" ref="O361">MIN(IF((OutputTable[GroupByKey]=OutputTable[[#This Row],[GroupByKey]]),(OutputTable[GroupByKey]=OutputTable[[#This Row],[GroupByKey]])*OutputTable[RecordedValue]))</f>
        <v>1077.4586053922801</v>
      </c>
      <c r="P361" s="5" cm="1">
        <f t="array" ref="P361">MAX(IF((OutputTable[GroupByKey]=OutputTable[[#This Row],[GroupByKey]]),(OutputTable[GroupByKey]=OutputTable[[#This Row],[GroupByKey]])*OutputTable[RecordedValue]))</f>
        <v>1164.8711043384901</v>
      </c>
    </row>
    <row r="362" spans="1:16" x14ac:dyDescent="0.25">
      <c r="A362" t="s">
        <v>68</v>
      </c>
      <c r="B362" t="s">
        <v>70</v>
      </c>
      <c r="C362">
        <v>7</v>
      </c>
      <c r="D362" t="s">
        <v>167</v>
      </c>
      <c r="E362" t="s">
        <v>115</v>
      </c>
      <c r="F362" t="s">
        <v>73</v>
      </c>
      <c r="G362">
        <v>0</v>
      </c>
      <c r="H362">
        <v>0</v>
      </c>
      <c r="I362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362" s="5" cm="1">
        <f t="array" ref="J362">MAX(IF((ProjectInfoTable[ProjectName]=OutputTable[[#This Row],[ProjectName]]),(ProjectInfoTable[ProjectName]=OutputTable[[#This Row],[ProjectName]])*ProjectInfoTable[NumberOfReplications]))</f>
        <v>50</v>
      </c>
      <c r="K362" s="5" cm="1">
        <f t="array" ref="K362">IFERROR(AVERAGE(IF((OutputTable[GroupByKey]=OutputTable[[#This Row],[GroupByKey]]),(OutputTable[GroupByKey]=OutputTable[[#This Row],[GroupByKey]])*OutputTable[RecordedValue])),0)</f>
        <v>0</v>
      </c>
      <c r="L362" s="5" cm="1">
        <f t="array" ref="L362">IFERROR(_xlfn.STDEV.S(IF((OutputTable[GroupByKey]=OutputTable[[#This Row],[GroupByKey]]),(OutputTable[GroupByKey]=OutputTable[[#This Row],[GroupByKey]])*OutputTable[RecordedValue])),0)</f>
        <v>0</v>
      </c>
      <c r="M362" s="5" cm="1">
        <f t="array" ref="M362">MAX(IF((ProjectInfoTable[ProjectName]=OutputTable[[#This Row],[ProjectName]]),(ProjectInfoTable[ProjectName]=OutputTable[[#This Row],[ProjectName]])*ProjectInfoTable[ConfidenceInterval]))</f>
        <v>0.95</v>
      </c>
      <c r="N3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2" s="5" cm="1">
        <f t="array" ref="O362">MIN(IF((OutputTable[GroupByKey]=OutputTable[[#This Row],[GroupByKey]]),(OutputTable[GroupByKey]=OutputTable[[#This Row],[GroupByKey]])*OutputTable[RecordedValue]))</f>
        <v>0</v>
      </c>
      <c r="P362" s="5" cm="1">
        <f t="array" ref="P362">MAX(IF((OutputTable[GroupByKey]=OutputTable[[#This Row],[GroupByKey]]),(OutputTable[GroupByKey]=OutputTable[[#This Row],[GroupByKey]])*OutputTable[RecordedValue]))</f>
        <v>0</v>
      </c>
    </row>
    <row r="363" spans="1:16" x14ac:dyDescent="0.25">
      <c r="A363" t="s">
        <v>68</v>
      </c>
      <c r="B363" t="s">
        <v>70</v>
      </c>
      <c r="C363">
        <v>7</v>
      </c>
      <c r="D363" t="s">
        <v>168</v>
      </c>
      <c r="E363" t="s">
        <v>117</v>
      </c>
      <c r="F363" t="s">
        <v>73</v>
      </c>
      <c r="G363">
        <v>101.36301745264799</v>
      </c>
      <c r="H363">
        <v>0</v>
      </c>
      <c r="I363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363" s="5" cm="1">
        <f t="array" ref="J363">MAX(IF((ProjectInfoTable[ProjectName]=OutputTable[[#This Row],[ProjectName]]),(ProjectInfoTable[ProjectName]=OutputTable[[#This Row],[ProjectName]])*ProjectInfoTable[NumberOfReplications]))</f>
        <v>50</v>
      </c>
      <c r="K363" s="5" cm="1">
        <f t="array" ref="K363">IFERROR(AVERAGE(IF((OutputTable[GroupByKey]=OutputTable[[#This Row],[GroupByKey]]),(OutputTable[GroupByKey]=OutputTable[[#This Row],[GroupByKey]])*OutputTable[RecordedValue])),0)</f>
        <v>120.89653130002299</v>
      </c>
      <c r="L363" s="5" cm="1">
        <f t="array" ref="L363">IFERROR(_xlfn.STDEV.S(IF((OutputTable[GroupByKey]=OutputTable[[#This Row],[GroupByKey]]),(OutputTable[GroupByKey]=OutputTable[[#This Row],[GroupByKey]])*OutputTable[RecordedValue])),0)</f>
        <v>33.561725675720702</v>
      </c>
      <c r="M363" s="5" cm="1">
        <f t="array" ref="M363">MAX(IF((ProjectInfoTable[ProjectName]=OutputTable[[#This Row],[ProjectName]]),(ProjectInfoTable[ProjectName]=OutputTable[[#This Row],[ProjectName]])*ProjectInfoTable[ConfidenceInterval]))</f>
        <v>0.95</v>
      </c>
      <c r="N3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363" s="5" cm="1">
        <f t="array" ref="O363">MIN(IF((OutputTable[GroupByKey]=OutputTable[[#This Row],[GroupByKey]]),(OutputTable[GroupByKey]=OutputTable[[#This Row],[GroupByKey]])*OutputTable[RecordedValue]))</f>
        <v>71.2298351699786</v>
      </c>
      <c r="P363" s="5" cm="1">
        <f t="array" ref="P363">MAX(IF((OutputTable[GroupByKey]=OutputTable[[#This Row],[GroupByKey]]),(OutputTable[GroupByKey]=OutputTable[[#This Row],[GroupByKey]])*OutputTable[RecordedValue]))</f>
        <v>265.63530965979299</v>
      </c>
    </row>
    <row r="364" spans="1:16" x14ac:dyDescent="0.25">
      <c r="A364" t="s">
        <v>68</v>
      </c>
      <c r="B364" t="s">
        <v>70</v>
      </c>
      <c r="C364">
        <v>7</v>
      </c>
      <c r="D364" t="s">
        <v>169</v>
      </c>
      <c r="E364" t="s">
        <v>119</v>
      </c>
      <c r="F364" t="s">
        <v>73</v>
      </c>
      <c r="G364">
        <v>307</v>
      </c>
      <c r="H364">
        <v>0</v>
      </c>
      <c r="I364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364" s="5" cm="1">
        <f t="array" ref="J364">MAX(IF((ProjectInfoTable[ProjectName]=OutputTable[[#This Row],[ProjectName]]),(ProjectInfoTable[ProjectName]=OutputTable[[#This Row],[ProjectName]])*ProjectInfoTable[NumberOfReplications]))</f>
        <v>50</v>
      </c>
      <c r="K364" s="5" cm="1">
        <f t="array" ref="K364">IFERROR(AVERAGE(IF((OutputTable[GroupByKey]=OutputTable[[#This Row],[GroupByKey]]),(OutputTable[GroupByKey]=OutputTable[[#This Row],[GroupByKey]])*OutputTable[RecordedValue])),0)</f>
        <v>307.66000000000003</v>
      </c>
      <c r="L364" s="5" cm="1">
        <f t="array" ref="L364">IFERROR(_xlfn.STDEV.S(IF((OutputTable[GroupByKey]=OutputTable[[#This Row],[GroupByKey]]),(OutputTable[GroupByKey]=OutputTable[[#This Row],[GroupByKey]])*OutputTable[RecordedValue])),0)</f>
        <v>3.1272991542223769</v>
      </c>
      <c r="M364" s="5" cm="1">
        <f t="array" ref="M364">MAX(IF((ProjectInfoTable[ProjectName]=OutputTable[[#This Row],[ProjectName]]),(ProjectInfoTable[ProjectName]=OutputTable[[#This Row],[ProjectName]])*ProjectInfoTable[ConfidenceInterval]))</f>
        <v>0.95</v>
      </c>
      <c r="N3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364" s="5" cm="1">
        <f t="array" ref="O364">MIN(IF((OutputTable[GroupByKey]=OutputTable[[#This Row],[GroupByKey]]),(OutputTable[GroupByKey]=OutputTable[[#This Row],[GroupByKey]])*OutputTable[RecordedValue]))</f>
        <v>300</v>
      </c>
      <c r="P364" s="5" cm="1">
        <f t="array" ref="P364">MAX(IF((OutputTable[GroupByKey]=OutputTable[[#This Row],[GroupByKey]]),(OutputTable[GroupByKey]=OutputTable[[#This Row],[GroupByKey]])*OutputTable[RecordedValue]))</f>
        <v>315</v>
      </c>
    </row>
    <row r="365" spans="1:16" x14ac:dyDescent="0.25">
      <c r="A365" t="s">
        <v>68</v>
      </c>
      <c r="B365" t="s">
        <v>70</v>
      </c>
      <c r="C365">
        <v>7</v>
      </c>
      <c r="D365" t="s">
        <v>170</v>
      </c>
      <c r="E365" t="s">
        <v>121</v>
      </c>
      <c r="F365" t="s">
        <v>73</v>
      </c>
      <c r="G365">
        <v>305</v>
      </c>
      <c r="H365">
        <v>0</v>
      </c>
      <c r="I365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365" s="5" cm="1">
        <f t="array" ref="J365">MAX(IF((ProjectInfoTable[ProjectName]=OutputTable[[#This Row],[ProjectName]]),(ProjectInfoTable[ProjectName]=OutputTable[[#This Row],[ProjectName]])*ProjectInfoTable[NumberOfReplications]))</f>
        <v>50</v>
      </c>
      <c r="K365" s="5" cm="1">
        <f t="array" ref="K365">IFERROR(AVERAGE(IF((OutputTable[GroupByKey]=OutputTable[[#This Row],[GroupByKey]]),(OutputTable[GroupByKey]=OutputTable[[#This Row],[GroupByKey]])*OutputTable[RecordedValue])),0)</f>
        <v>305.8</v>
      </c>
      <c r="L365" s="5" cm="1">
        <f t="array" ref="L365">IFERROR(_xlfn.STDEV.S(IF((OutputTable[GroupByKey]=OutputTable[[#This Row],[GroupByKey]]),(OutputTable[GroupByKey]=OutputTable[[#This Row],[GroupByKey]])*OutputTable[RecordedValue])),0)</f>
        <v>3.2324881425670751</v>
      </c>
      <c r="M365" s="5" cm="1">
        <f t="array" ref="M365">MAX(IF((ProjectInfoTable[ProjectName]=OutputTable[[#This Row],[ProjectName]]),(ProjectInfoTable[ProjectName]=OutputTable[[#This Row],[ProjectName]])*ProjectInfoTable[ConfidenceInterval]))</f>
        <v>0.95</v>
      </c>
      <c r="N3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365" s="5" cm="1">
        <f t="array" ref="O365">MIN(IF((OutputTable[GroupByKey]=OutputTable[[#This Row],[GroupByKey]]),(OutputTable[GroupByKey]=OutputTable[[#This Row],[GroupByKey]])*OutputTable[RecordedValue]))</f>
        <v>298</v>
      </c>
      <c r="P365" s="5" cm="1">
        <f t="array" ref="P365">MAX(IF((OutputTable[GroupByKey]=OutputTable[[#This Row],[GroupByKey]]),(OutputTable[GroupByKey]=OutputTable[[#This Row],[GroupByKey]])*OutputTable[RecordedValue]))</f>
        <v>313</v>
      </c>
    </row>
    <row r="366" spans="1:16" x14ac:dyDescent="0.25">
      <c r="A366" t="s">
        <v>68</v>
      </c>
      <c r="B366" t="s">
        <v>70</v>
      </c>
      <c r="C366">
        <v>7</v>
      </c>
      <c r="D366" t="s">
        <v>171</v>
      </c>
      <c r="E366" t="s">
        <v>123</v>
      </c>
      <c r="F366" t="s">
        <v>73</v>
      </c>
      <c r="G366">
        <v>36.838808099035703</v>
      </c>
      <c r="H366">
        <v>0</v>
      </c>
      <c r="I366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366" s="5" cm="1">
        <f t="array" ref="J366">MAX(IF((ProjectInfoTable[ProjectName]=OutputTable[[#This Row],[ProjectName]]),(ProjectInfoTable[ProjectName]=OutputTable[[#This Row],[ProjectName]])*ProjectInfoTable[NumberOfReplications]))</f>
        <v>50</v>
      </c>
      <c r="K366" s="5" cm="1">
        <f t="array" ref="K366">IFERROR(AVERAGE(IF((OutputTable[GroupByKey]=OutputTable[[#This Row],[GroupByKey]]),(OutputTable[GroupByKey]=OutputTable[[#This Row],[GroupByKey]])*OutputTable[RecordedValue])),0)</f>
        <v>37.238343743460135</v>
      </c>
      <c r="L366" s="5" cm="1">
        <f t="array" ref="L366">IFERROR(_xlfn.STDEV.S(IF((OutputTable[GroupByKey]=OutputTable[[#This Row],[GroupByKey]]),(OutputTable[GroupByKey]=OutputTable[[#This Row],[GroupByKey]])*OutputTable[RecordedValue])),0)</f>
        <v>0.73577360167133743</v>
      </c>
      <c r="M366" s="5" cm="1">
        <f t="array" ref="M366">MAX(IF((ProjectInfoTable[ProjectName]=OutputTable[[#This Row],[ProjectName]]),(ProjectInfoTable[ProjectName]=OutputTable[[#This Row],[ProjectName]])*ProjectInfoTable[ConfidenceInterval]))</f>
        <v>0.95</v>
      </c>
      <c r="N3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366" s="5" cm="1">
        <f t="array" ref="O366">MIN(IF((OutputTable[GroupByKey]=OutputTable[[#This Row],[GroupByKey]]),(OutputTable[GroupByKey]=OutputTable[[#This Row],[GroupByKey]])*OutputTable[RecordedValue]))</f>
        <v>35.915286846409401</v>
      </c>
      <c r="P366" s="5" cm="1">
        <f t="array" ref="P366">MAX(IF((OutputTable[GroupByKey]=OutputTable[[#This Row],[GroupByKey]]),(OutputTable[GroupByKey]=OutputTable[[#This Row],[GroupByKey]])*OutputTable[RecordedValue]))</f>
        <v>38.829036811282897</v>
      </c>
    </row>
    <row r="367" spans="1:16" x14ac:dyDescent="0.25">
      <c r="A367" t="s">
        <v>68</v>
      </c>
      <c r="B367" t="s">
        <v>70</v>
      </c>
      <c r="C367">
        <v>7</v>
      </c>
      <c r="D367" t="s">
        <v>172</v>
      </c>
      <c r="E367" t="s">
        <v>125</v>
      </c>
      <c r="F367" t="s">
        <v>73</v>
      </c>
      <c r="G367">
        <v>1206.52726042372</v>
      </c>
      <c r="H367">
        <v>0</v>
      </c>
      <c r="I367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367" s="5" cm="1">
        <f t="array" ref="J367">MAX(IF((ProjectInfoTable[ProjectName]=OutputTable[[#This Row],[ProjectName]]),(ProjectInfoTable[ProjectName]=OutputTable[[#This Row],[ProjectName]])*ProjectInfoTable[NumberOfReplications]))</f>
        <v>50</v>
      </c>
      <c r="K367" s="5" cm="1">
        <f t="array" ref="K367">IFERROR(AVERAGE(IF((OutputTable[GroupByKey]=OutputTable[[#This Row],[GroupByKey]]),(OutputTable[GroupByKey]=OutputTable[[#This Row],[GroupByKey]])*OutputTable[RecordedValue])),0)</f>
        <v>1238.0468436038263</v>
      </c>
      <c r="L367" s="5" cm="1">
        <f t="array" ref="L367">IFERROR(_xlfn.STDEV.S(IF((OutputTable[GroupByKey]=OutputTable[[#This Row],[GroupByKey]]),(OutputTable[GroupByKey]=OutputTable[[#This Row],[GroupByKey]])*OutputTable[RecordedValue])),0)</f>
        <v>49.802537130614866</v>
      </c>
      <c r="M367" s="5" cm="1">
        <f t="array" ref="M367">MAX(IF((ProjectInfoTable[ProjectName]=OutputTable[[#This Row],[ProjectName]]),(ProjectInfoTable[ProjectName]=OutputTable[[#This Row],[ProjectName]])*ProjectInfoTable[ConfidenceInterval]))</f>
        <v>0.95</v>
      </c>
      <c r="N3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367" s="5" cm="1">
        <f t="array" ref="O367">MIN(IF((OutputTable[GroupByKey]=OutputTable[[#This Row],[GroupByKey]]),(OutputTable[GroupByKey]=OutputTable[[#This Row],[GroupByKey]])*OutputTable[RecordedValue]))</f>
        <v>1148.68844056226</v>
      </c>
      <c r="P367" s="5" cm="1">
        <f t="array" ref="P367">MAX(IF((OutputTable[GroupByKey]=OutputTable[[#This Row],[GroupByKey]]),(OutputTable[GroupByKey]=OutputTable[[#This Row],[GroupByKey]])*OutputTable[RecordedValue]))</f>
        <v>1418.3176101245699</v>
      </c>
    </row>
    <row r="368" spans="1:16" x14ac:dyDescent="0.25">
      <c r="A368" t="s">
        <v>68</v>
      </c>
      <c r="B368" t="s">
        <v>70</v>
      </c>
      <c r="C368">
        <v>7</v>
      </c>
      <c r="D368" t="s">
        <v>173</v>
      </c>
      <c r="E368" t="s">
        <v>135</v>
      </c>
      <c r="F368" t="s">
        <v>105</v>
      </c>
      <c r="G368">
        <v>18.419404049517802</v>
      </c>
      <c r="H368">
        <v>0</v>
      </c>
      <c r="I368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368" s="5" cm="1">
        <f t="array" ref="J368">MAX(IF((ProjectInfoTable[ProjectName]=OutputTable[[#This Row],[ProjectName]]),(ProjectInfoTable[ProjectName]=OutputTable[[#This Row],[ProjectName]])*ProjectInfoTable[NumberOfReplications]))</f>
        <v>50</v>
      </c>
      <c r="K368" s="5" cm="1">
        <f t="array" ref="K368">IFERROR(AVERAGE(IF((OutputTable[GroupByKey]=OutputTable[[#This Row],[GroupByKey]]),(OutputTable[GroupByKey]=OutputTable[[#This Row],[GroupByKey]])*OutputTable[RecordedValue])),0)</f>
        <v>18.619171871730064</v>
      </c>
      <c r="L368" s="5" cm="1">
        <f t="array" ref="L368">IFERROR(_xlfn.STDEV.S(IF((OutputTable[GroupByKey]=OutputTable[[#This Row],[GroupByKey]]),(OutputTable[GroupByKey]=OutputTable[[#This Row],[GroupByKey]])*OutputTable[RecordedValue])),0)</f>
        <v>0.36788680083566072</v>
      </c>
      <c r="M368" s="5" cm="1">
        <f t="array" ref="M368">MAX(IF((ProjectInfoTable[ProjectName]=OutputTable[[#This Row],[ProjectName]]),(ProjectInfoTable[ProjectName]=OutputTable[[#This Row],[ProjectName]])*ProjectInfoTable[ConfidenceInterval]))</f>
        <v>0.95</v>
      </c>
      <c r="N3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368" s="5" cm="1">
        <f t="array" ref="O368">MIN(IF((OutputTable[GroupByKey]=OutputTable[[#This Row],[GroupByKey]]),(OutputTable[GroupByKey]=OutputTable[[#This Row],[GroupByKey]])*OutputTable[RecordedValue]))</f>
        <v>17.957643423204701</v>
      </c>
      <c r="P368" s="5" cm="1">
        <f t="array" ref="P368">MAX(IF((OutputTable[GroupByKey]=OutputTable[[#This Row],[GroupByKey]]),(OutputTable[GroupByKey]=OutputTable[[#This Row],[GroupByKey]])*OutputTable[RecordedValue]))</f>
        <v>19.414518405641399</v>
      </c>
    </row>
    <row r="369" spans="1:16" x14ac:dyDescent="0.25">
      <c r="A369" t="s">
        <v>68</v>
      </c>
      <c r="B369" t="s">
        <v>70</v>
      </c>
      <c r="C369">
        <v>7</v>
      </c>
      <c r="D369" t="s">
        <v>174</v>
      </c>
      <c r="E369" t="s">
        <v>137</v>
      </c>
      <c r="F369" t="s">
        <v>105</v>
      </c>
      <c r="G369">
        <v>5.5471433192159401</v>
      </c>
      <c r="H369">
        <v>0</v>
      </c>
      <c r="I369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369" s="5" cm="1">
        <f t="array" ref="J369">MAX(IF((ProjectInfoTable[ProjectName]=OutputTable[[#This Row],[ProjectName]]),(ProjectInfoTable[ProjectName]=OutputTable[[#This Row],[ProjectName]])*ProjectInfoTable[NumberOfReplications]))</f>
        <v>50</v>
      </c>
      <c r="K369" s="5" cm="1">
        <f t="array" ref="K369">IFERROR(AVERAGE(IF((OutputTable[GroupByKey]=OutputTable[[#This Row],[GroupByKey]]),(OutputTable[GroupByKey]=OutputTable[[#This Row],[GroupByKey]])*OutputTable[RecordedValue])),0)</f>
        <v>5.3248187541752463</v>
      </c>
      <c r="L369" s="5" cm="1">
        <f t="array" ref="L369">IFERROR(_xlfn.STDEV.S(IF((OutputTable[GroupByKey]=OutputTable[[#This Row],[GroupByKey]]),(OutputTable[GroupByKey]=OutputTable[[#This Row],[GroupByKey]])*OutputTable[RecordedValue])),0)</f>
        <v>0.37220753962085379</v>
      </c>
      <c r="M369" s="5" cm="1">
        <f t="array" ref="M369">MAX(IF((ProjectInfoTable[ProjectName]=OutputTable[[#This Row],[ProjectName]]),(ProjectInfoTable[ProjectName]=OutputTable[[#This Row],[ProjectName]])*ProjectInfoTable[ConfidenceInterval]))</f>
        <v>0.95</v>
      </c>
      <c r="N3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369" s="5" cm="1">
        <f t="array" ref="O369">MIN(IF((OutputTable[GroupByKey]=OutputTable[[#This Row],[GroupByKey]]),(OutputTable[GroupByKey]=OutputTable[[#This Row],[GroupByKey]])*OutputTable[RecordedValue]))</f>
        <v>4.5773931059875599</v>
      </c>
      <c r="P369" s="5" cm="1">
        <f t="array" ref="P369">MAX(IF((OutputTable[GroupByKey]=OutputTable[[#This Row],[GroupByKey]]),(OutputTable[GroupByKey]=OutputTable[[#This Row],[GroupByKey]])*OutputTable[RecordedValue]))</f>
        <v>5.9816259595291603</v>
      </c>
    </row>
    <row r="370" spans="1:16" x14ac:dyDescent="0.25">
      <c r="A370" t="s">
        <v>68</v>
      </c>
      <c r="B370" t="s">
        <v>70</v>
      </c>
      <c r="C370">
        <v>7</v>
      </c>
      <c r="D370" t="s">
        <v>175</v>
      </c>
      <c r="E370" t="s">
        <v>154</v>
      </c>
      <c r="F370" t="s">
        <v>105</v>
      </c>
      <c r="G370">
        <v>307</v>
      </c>
      <c r="H370">
        <v>0</v>
      </c>
      <c r="I370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370" s="5" cm="1">
        <f t="array" ref="J370">MAX(IF((ProjectInfoTable[ProjectName]=OutputTable[[#This Row],[ProjectName]]),(ProjectInfoTable[ProjectName]=OutputTable[[#This Row],[ProjectName]])*ProjectInfoTable[NumberOfReplications]))</f>
        <v>50</v>
      </c>
      <c r="K370" s="5" cm="1">
        <f t="array" ref="K370">IFERROR(AVERAGE(IF((OutputTable[GroupByKey]=OutputTable[[#This Row],[GroupByKey]]),(OutputTable[GroupByKey]=OutputTable[[#This Row],[GroupByKey]])*OutputTable[RecordedValue])),0)</f>
        <v>307.5</v>
      </c>
      <c r="L370" s="5" cm="1">
        <f t="array" ref="L370">IFERROR(_xlfn.STDEV.S(IF((OutputTable[GroupByKey]=OutputTable[[#This Row],[GroupByKey]]),(OutputTable[GroupByKey]=OutputTable[[#This Row],[GroupByKey]])*OutputTable[RecordedValue])),0)</f>
        <v>3.1831828507367419</v>
      </c>
      <c r="M370" s="5" cm="1">
        <f t="array" ref="M370">MAX(IF((ProjectInfoTable[ProjectName]=OutputTable[[#This Row],[ProjectName]]),(ProjectInfoTable[ProjectName]=OutputTable[[#This Row],[ProjectName]])*ProjectInfoTable[ConfidenceInterval]))</f>
        <v>0.95</v>
      </c>
      <c r="N3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370" s="5" cm="1">
        <f t="array" ref="O370">MIN(IF((OutputTable[GroupByKey]=OutputTable[[#This Row],[GroupByKey]]),(OutputTable[GroupByKey]=OutputTable[[#This Row],[GroupByKey]])*OutputTable[RecordedValue]))</f>
        <v>300</v>
      </c>
      <c r="P370" s="5" cm="1">
        <f t="array" ref="P370">MAX(IF((OutputTable[GroupByKey]=OutputTable[[#This Row],[GroupByKey]]),(OutputTable[GroupByKey]=OutputTable[[#This Row],[GroupByKey]])*OutputTable[RecordedValue]))</f>
        <v>315</v>
      </c>
    </row>
    <row r="371" spans="1:16" x14ac:dyDescent="0.25">
      <c r="A371" t="s">
        <v>68</v>
      </c>
      <c r="B371" t="s">
        <v>70</v>
      </c>
      <c r="C371">
        <v>7</v>
      </c>
      <c r="D371" t="s">
        <v>176</v>
      </c>
      <c r="E371" t="s">
        <v>156</v>
      </c>
      <c r="F371" t="s">
        <v>105</v>
      </c>
      <c r="G371">
        <v>0.76886902836600202</v>
      </c>
      <c r="H371">
        <v>0</v>
      </c>
      <c r="I371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371" s="5" cm="1">
        <f t="array" ref="J371">MAX(IF((ProjectInfoTable[ProjectName]=OutputTable[[#This Row],[ProjectName]]),(ProjectInfoTable[ProjectName]=OutputTable[[#This Row],[ProjectName]])*ProjectInfoTable[NumberOfReplications]))</f>
        <v>50</v>
      </c>
      <c r="K371" s="5" cm="1">
        <f t="array" ref="K371">IFERROR(AVERAGE(IF((OutputTable[GroupByKey]=OutputTable[[#This Row],[GroupByKey]]),(OutputTable[GroupByKey]=OutputTable[[#This Row],[GroupByKey]])*OutputTable[RecordedValue])),0)</f>
        <v>0.77813255190936492</v>
      </c>
      <c r="L371" s="5" cm="1">
        <f t="array" ref="L371">IFERROR(_xlfn.STDEV.S(IF((OutputTable[GroupByKey]=OutputTable[[#This Row],[GroupByKey]]),(OutputTable[GroupByKey]=OutputTable[[#This Row],[GroupByKey]])*OutputTable[RecordedValue])),0)</f>
        <v>1.5508647484202203E-2</v>
      </c>
      <c r="M371" s="5" cm="1">
        <f t="array" ref="M371">MAX(IF((ProjectInfoTable[ProjectName]=OutputTable[[#This Row],[ProjectName]]),(ProjectInfoTable[ProjectName]=OutputTable[[#This Row],[ProjectName]])*ProjectInfoTable[ConfidenceInterval]))</f>
        <v>0.95</v>
      </c>
      <c r="N3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371" s="5" cm="1">
        <f t="array" ref="O371">MIN(IF((OutputTable[GroupByKey]=OutputTable[[#This Row],[GroupByKey]]),(OutputTable[GroupByKey]=OutputTable[[#This Row],[GroupByKey]])*OutputTable[RecordedValue]))</f>
        <v>0.75076558501961799</v>
      </c>
      <c r="P371" s="5" cm="1">
        <f t="array" ref="P371">MAX(IF((OutputTable[GroupByKey]=OutputTable[[#This Row],[GroupByKey]]),(OutputTable[GroupByKey]=OutputTable[[#This Row],[GroupByKey]])*OutputTable[RecordedValue]))</f>
        <v>0.80927528725051701</v>
      </c>
    </row>
    <row r="372" spans="1:16" x14ac:dyDescent="0.25">
      <c r="A372" t="s">
        <v>68</v>
      </c>
      <c r="B372" t="s">
        <v>70</v>
      </c>
      <c r="C372">
        <v>7</v>
      </c>
      <c r="D372" t="s">
        <v>177</v>
      </c>
      <c r="E372" t="s">
        <v>140</v>
      </c>
      <c r="F372" t="s">
        <v>105</v>
      </c>
      <c r="G372">
        <v>0</v>
      </c>
      <c r="H372">
        <v>0</v>
      </c>
      <c r="I372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372" s="5" cm="1">
        <f t="array" ref="J372">MAX(IF((ProjectInfoTable[ProjectName]=OutputTable[[#This Row],[ProjectName]]),(ProjectInfoTable[ProjectName]=OutputTable[[#This Row],[ProjectName]])*ProjectInfoTable[NumberOfReplications]))</f>
        <v>50</v>
      </c>
      <c r="K372" s="5" cm="1">
        <f t="array" ref="K372">IFERROR(AVERAGE(IF((OutputTable[GroupByKey]=OutputTable[[#This Row],[GroupByKey]]),(OutputTable[GroupByKey]=OutputTable[[#This Row],[GroupByKey]])*OutputTable[RecordedValue])),0)</f>
        <v>0</v>
      </c>
      <c r="L372" s="5" cm="1">
        <f t="array" ref="L372">IFERROR(_xlfn.STDEV.S(IF((OutputTable[GroupByKey]=OutputTable[[#This Row],[GroupByKey]]),(OutputTable[GroupByKey]=OutputTable[[#This Row],[GroupByKey]])*OutputTable[RecordedValue])),0)</f>
        <v>0</v>
      </c>
      <c r="M372" s="5" cm="1">
        <f t="array" ref="M372">MAX(IF((ProjectInfoTable[ProjectName]=OutputTable[[#This Row],[ProjectName]]),(ProjectInfoTable[ProjectName]=OutputTable[[#This Row],[ProjectName]])*ProjectInfoTable[ConfidenceInterval]))</f>
        <v>0.95</v>
      </c>
      <c r="N3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2" s="5" cm="1">
        <f t="array" ref="O372">MIN(IF((OutputTable[GroupByKey]=OutputTable[[#This Row],[GroupByKey]]),(OutputTable[GroupByKey]=OutputTable[[#This Row],[GroupByKey]])*OutputTable[RecordedValue]))</f>
        <v>0</v>
      </c>
      <c r="P372" s="5" cm="1">
        <f t="array" ref="P372">MAX(IF((OutputTable[GroupByKey]=OutputTable[[#This Row],[GroupByKey]]),(OutputTable[GroupByKey]=OutputTable[[#This Row],[GroupByKey]])*OutputTable[RecordedValue]))</f>
        <v>0</v>
      </c>
    </row>
    <row r="373" spans="1:16" x14ac:dyDescent="0.25">
      <c r="A373" t="s">
        <v>68</v>
      </c>
      <c r="B373" t="s">
        <v>70</v>
      </c>
      <c r="C373">
        <v>8</v>
      </c>
      <c r="D373" t="s">
        <v>110</v>
      </c>
      <c r="E373" t="s">
        <v>111</v>
      </c>
      <c r="F373" t="s">
        <v>73</v>
      </c>
      <c r="G373">
        <v>1.2646021505791201</v>
      </c>
      <c r="H373">
        <v>0</v>
      </c>
      <c r="I373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373" s="5" cm="1">
        <f t="array" ref="J373">MAX(IF((ProjectInfoTable[ProjectName]=OutputTable[[#This Row],[ProjectName]]),(ProjectInfoTable[ProjectName]=OutputTable[[#This Row],[ProjectName]])*ProjectInfoTable[NumberOfReplications]))</f>
        <v>50</v>
      </c>
      <c r="K373" s="5" cm="1">
        <f t="array" ref="K373">IFERROR(AVERAGE(IF((OutputTable[GroupByKey]=OutputTable[[#This Row],[GroupByKey]]),(OutputTable[GroupByKey]=OutputTable[[#This Row],[GroupByKey]])*OutputTable[RecordedValue])),0)</f>
        <v>1.9749714551650996</v>
      </c>
      <c r="L373" s="5" cm="1">
        <f t="array" ref="L373">IFERROR(_xlfn.STDEV.S(IF((OutputTable[GroupByKey]=OutputTable[[#This Row],[GroupByKey]]),(OutputTable[GroupByKey]=OutputTable[[#This Row],[GroupByKey]])*OutputTable[RecordedValue])),0)</f>
        <v>0.45746437878232693</v>
      </c>
      <c r="M373" s="5" cm="1">
        <f t="array" ref="M373">MAX(IF((ProjectInfoTable[ProjectName]=OutputTable[[#This Row],[ProjectName]]),(ProjectInfoTable[ProjectName]=OutputTable[[#This Row],[ProjectName]])*ProjectInfoTable[ConfidenceInterval]))</f>
        <v>0.95</v>
      </c>
      <c r="N3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373" s="5" cm="1">
        <f t="array" ref="O373">MIN(IF((OutputTable[GroupByKey]=OutputTable[[#This Row],[GroupByKey]]),(OutputTable[GroupByKey]=OutputTable[[#This Row],[GroupByKey]])*OutputTable[RecordedValue]))</f>
        <v>1.0281254127300199</v>
      </c>
      <c r="P373" s="5" cm="1">
        <f t="array" ref="P373">MAX(IF((OutputTable[GroupByKey]=OutputTable[[#This Row],[GroupByKey]]),(OutputTable[GroupByKey]=OutputTable[[#This Row],[GroupByKey]])*OutputTable[RecordedValue]))</f>
        <v>3.1673122909872098</v>
      </c>
    </row>
    <row r="374" spans="1:16" x14ac:dyDescent="0.25">
      <c r="A374" t="s">
        <v>68</v>
      </c>
      <c r="B374" t="s">
        <v>70</v>
      </c>
      <c r="C374">
        <v>8</v>
      </c>
      <c r="D374" t="s">
        <v>112</v>
      </c>
      <c r="E374" t="s">
        <v>113</v>
      </c>
      <c r="F374" t="s">
        <v>73</v>
      </c>
      <c r="G374">
        <v>75.876129034747095</v>
      </c>
      <c r="H374">
        <v>0</v>
      </c>
      <c r="I374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374" s="5" cm="1">
        <f t="array" ref="J374">MAX(IF((ProjectInfoTable[ProjectName]=OutputTable[[#This Row],[ProjectName]]),(ProjectInfoTable[ProjectName]=OutputTable[[#This Row],[ProjectName]])*ProjectInfoTable[NumberOfReplications]))</f>
        <v>50</v>
      </c>
      <c r="K374" s="5" cm="1">
        <f t="array" ref="K374">IFERROR(AVERAGE(IF((OutputTable[GroupByKey]=OutputTable[[#This Row],[GroupByKey]]),(OutputTable[GroupByKey]=OutputTable[[#This Row],[GroupByKey]])*OutputTable[RecordedValue])),0)</f>
        <v>118.49828730990606</v>
      </c>
      <c r="L374" s="5" cm="1">
        <f t="array" ref="L374">IFERROR(_xlfn.STDEV.S(IF((OutputTable[GroupByKey]=OutputTable[[#This Row],[GroupByKey]]),(OutputTable[GroupByKey]=OutputTable[[#This Row],[GroupByKey]])*OutputTable[RecordedValue])),0)</f>
        <v>27.447862726939679</v>
      </c>
      <c r="M374" s="5" cm="1">
        <f t="array" ref="M374">MAX(IF((ProjectInfoTable[ProjectName]=OutputTable[[#This Row],[ProjectName]]),(ProjectInfoTable[ProjectName]=OutputTable[[#This Row],[ProjectName]])*ProjectInfoTable[ConfidenceInterval]))</f>
        <v>0.95</v>
      </c>
      <c r="N3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374" s="5" cm="1">
        <f t="array" ref="O374">MIN(IF((OutputTable[GroupByKey]=OutputTable[[#This Row],[GroupByKey]]),(OutputTable[GroupByKey]=OutputTable[[#This Row],[GroupByKey]])*OutputTable[RecordedValue]))</f>
        <v>61.6875247638012</v>
      </c>
      <c r="P374" s="5" cm="1">
        <f t="array" ref="P374">MAX(IF((OutputTable[GroupByKey]=OutputTable[[#This Row],[GroupByKey]]),(OutputTable[GroupByKey]=OutputTable[[#This Row],[GroupByKey]])*OutputTable[RecordedValue]))</f>
        <v>190.038737459233</v>
      </c>
    </row>
    <row r="375" spans="1:16" x14ac:dyDescent="0.25">
      <c r="A375" t="s">
        <v>68</v>
      </c>
      <c r="B375" t="s">
        <v>70</v>
      </c>
      <c r="C375">
        <v>8</v>
      </c>
      <c r="D375" t="s">
        <v>114</v>
      </c>
      <c r="E375" t="s">
        <v>115</v>
      </c>
      <c r="F375" t="s">
        <v>73</v>
      </c>
      <c r="G375">
        <v>0</v>
      </c>
      <c r="H375">
        <v>0</v>
      </c>
      <c r="I375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375" s="5" cm="1">
        <f t="array" ref="J375">MAX(IF((ProjectInfoTable[ProjectName]=OutputTable[[#This Row],[ProjectName]]),(ProjectInfoTable[ProjectName]=OutputTable[[#This Row],[ProjectName]])*ProjectInfoTable[NumberOfReplications]))</f>
        <v>50</v>
      </c>
      <c r="K375" s="5" cm="1">
        <f t="array" ref="K375">IFERROR(AVERAGE(IF((OutputTable[GroupByKey]=OutputTable[[#This Row],[GroupByKey]]),(OutputTable[GroupByKey]=OutputTable[[#This Row],[GroupByKey]])*OutputTable[RecordedValue])),0)</f>
        <v>0</v>
      </c>
      <c r="L375" s="5" cm="1">
        <f t="array" ref="L375">IFERROR(_xlfn.STDEV.S(IF((OutputTable[GroupByKey]=OutputTable[[#This Row],[GroupByKey]]),(OutputTable[GroupByKey]=OutputTable[[#This Row],[GroupByKey]])*OutputTable[RecordedValue])),0)</f>
        <v>0</v>
      </c>
      <c r="M375" s="5" cm="1">
        <f t="array" ref="M375">MAX(IF((ProjectInfoTable[ProjectName]=OutputTable[[#This Row],[ProjectName]]),(ProjectInfoTable[ProjectName]=OutputTable[[#This Row],[ProjectName]])*ProjectInfoTable[ConfidenceInterval]))</f>
        <v>0.95</v>
      </c>
      <c r="N3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5" s="5" cm="1">
        <f t="array" ref="O375">MIN(IF((OutputTable[GroupByKey]=OutputTable[[#This Row],[GroupByKey]]),(OutputTable[GroupByKey]=OutputTable[[#This Row],[GroupByKey]])*OutputTable[RecordedValue]))</f>
        <v>0</v>
      </c>
      <c r="P375" s="5" cm="1">
        <f t="array" ref="P375">MAX(IF((OutputTable[GroupByKey]=OutputTable[[#This Row],[GroupByKey]]),(OutputTable[GroupByKey]=OutputTable[[#This Row],[GroupByKey]])*OutputTable[RecordedValue]))</f>
        <v>0</v>
      </c>
    </row>
    <row r="376" spans="1:16" x14ac:dyDescent="0.25">
      <c r="A376" t="s">
        <v>68</v>
      </c>
      <c r="B376" t="s">
        <v>70</v>
      </c>
      <c r="C376">
        <v>8</v>
      </c>
      <c r="D376" t="s">
        <v>116</v>
      </c>
      <c r="E376" t="s">
        <v>117</v>
      </c>
      <c r="F376" t="s">
        <v>73</v>
      </c>
      <c r="G376">
        <v>6.0888139970032498</v>
      </c>
      <c r="H376">
        <v>0</v>
      </c>
      <c r="I376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376" s="5" cm="1">
        <f t="array" ref="J376">MAX(IF((ProjectInfoTable[ProjectName]=OutputTable[[#This Row],[ProjectName]]),(ProjectInfoTable[ProjectName]=OutputTable[[#This Row],[ProjectName]])*ProjectInfoTable[NumberOfReplications]))</f>
        <v>50</v>
      </c>
      <c r="K376" s="5" cm="1">
        <f t="array" ref="K376">IFERROR(AVERAGE(IF((OutputTable[GroupByKey]=OutputTable[[#This Row],[GroupByKey]]),(OutputTable[GroupByKey]=OutputTable[[#This Row],[GroupByKey]])*OutputTable[RecordedValue])),0)</f>
        <v>5.4408066100724897</v>
      </c>
      <c r="L376" s="5" cm="1">
        <f t="array" ref="L376">IFERROR(_xlfn.STDEV.S(IF((OutputTable[GroupByKey]=OutputTable[[#This Row],[GroupByKey]]),(OutputTable[GroupByKey]=OutputTable[[#This Row],[GroupByKey]])*OutputTable[RecordedValue])),0)</f>
        <v>3.1898976373285977</v>
      </c>
      <c r="M376" s="5" cm="1">
        <f t="array" ref="M376">MAX(IF((ProjectInfoTable[ProjectName]=OutputTable[[#This Row],[ProjectName]]),(ProjectInfoTable[ProjectName]=OutputTable[[#This Row],[ProjectName]])*ProjectInfoTable[ConfidenceInterval]))</f>
        <v>0.95</v>
      </c>
      <c r="N3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376" s="5" cm="1">
        <f t="array" ref="O376">MIN(IF((OutputTable[GroupByKey]=OutputTable[[#This Row],[GroupByKey]]),(OutputTable[GroupByKey]=OutputTable[[#This Row],[GroupByKey]])*OutputTable[RecordedValue]))</f>
        <v>0.10442984261027299</v>
      </c>
      <c r="P376" s="5" cm="1">
        <f t="array" ref="P376">MAX(IF((OutputTable[GroupByKey]=OutputTable[[#This Row],[GroupByKey]]),(OutputTable[GroupByKey]=OutputTable[[#This Row],[GroupByKey]])*OutputTable[RecordedValue]))</f>
        <v>13.981021636077701</v>
      </c>
    </row>
    <row r="377" spans="1:16" x14ac:dyDescent="0.25">
      <c r="A377" t="s">
        <v>68</v>
      </c>
      <c r="B377" t="s">
        <v>70</v>
      </c>
      <c r="C377">
        <v>8</v>
      </c>
      <c r="D377" t="s">
        <v>118</v>
      </c>
      <c r="E377" t="s">
        <v>119</v>
      </c>
      <c r="F377" t="s">
        <v>73</v>
      </c>
      <c r="G377">
        <v>14</v>
      </c>
      <c r="H377">
        <v>0</v>
      </c>
      <c r="I377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377" s="5" cm="1">
        <f t="array" ref="J377">MAX(IF((ProjectInfoTable[ProjectName]=OutputTable[[#This Row],[ProjectName]]),(ProjectInfoTable[ProjectName]=OutputTable[[#This Row],[ProjectName]])*ProjectInfoTable[NumberOfReplications]))</f>
        <v>50</v>
      </c>
      <c r="K377" s="5" cm="1">
        <f t="array" ref="K377">IFERROR(AVERAGE(IF((OutputTable[GroupByKey]=OutputTable[[#This Row],[GroupByKey]]),(OutputTable[GroupByKey]=OutputTable[[#This Row],[GroupByKey]])*OutputTable[RecordedValue])),0)</f>
        <v>20.28</v>
      </c>
      <c r="L377" s="5" cm="1">
        <f t="array" ref="L377">IFERROR(_xlfn.STDEV.S(IF((OutputTable[GroupByKey]=OutputTable[[#This Row],[GroupByKey]]),(OutputTable[GroupByKey]=OutputTable[[#This Row],[GroupByKey]])*OutputTable[RecordedValue])),0)</f>
        <v>4.3191079955878688</v>
      </c>
      <c r="M377" s="5" cm="1">
        <f t="array" ref="M377">MAX(IF((ProjectInfoTable[ProjectName]=OutputTable[[#This Row],[ProjectName]]),(ProjectInfoTable[ProjectName]=OutputTable[[#This Row],[ProjectName]])*ProjectInfoTable[ConfidenceInterval]))</f>
        <v>0.95</v>
      </c>
      <c r="N3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377" s="5" cm="1">
        <f t="array" ref="O377">MIN(IF((OutputTable[GroupByKey]=OutputTable[[#This Row],[GroupByKey]]),(OutputTable[GroupByKey]=OutputTable[[#This Row],[GroupByKey]])*OutputTable[RecordedValue]))</f>
        <v>11</v>
      </c>
      <c r="P377" s="5" cm="1">
        <f t="array" ref="P377">MAX(IF((OutputTable[GroupByKey]=OutputTable[[#This Row],[GroupByKey]]),(OutputTable[GroupByKey]=OutputTable[[#This Row],[GroupByKey]])*OutputTable[RecordedValue]))</f>
        <v>31</v>
      </c>
    </row>
    <row r="378" spans="1:16" x14ac:dyDescent="0.25">
      <c r="A378" t="s">
        <v>68</v>
      </c>
      <c r="B378" t="s">
        <v>70</v>
      </c>
      <c r="C378">
        <v>8</v>
      </c>
      <c r="D378" t="s">
        <v>120</v>
      </c>
      <c r="E378" t="s">
        <v>121</v>
      </c>
      <c r="F378" t="s">
        <v>73</v>
      </c>
      <c r="G378">
        <v>14</v>
      </c>
      <c r="H378">
        <v>0</v>
      </c>
      <c r="I378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378" s="5" cm="1">
        <f t="array" ref="J378">MAX(IF((ProjectInfoTable[ProjectName]=OutputTable[[#This Row],[ProjectName]]),(ProjectInfoTable[ProjectName]=OutputTable[[#This Row],[ProjectName]])*ProjectInfoTable[NumberOfReplications]))</f>
        <v>50</v>
      </c>
      <c r="K378" s="5" cm="1">
        <f t="array" ref="K378">IFERROR(AVERAGE(IF((OutputTable[GroupByKey]=OutputTable[[#This Row],[GroupByKey]]),(OutputTable[GroupByKey]=OutputTable[[#This Row],[GroupByKey]])*OutputTable[RecordedValue])),0)</f>
        <v>20.14</v>
      </c>
      <c r="L378" s="5" cm="1">
        <f t="array" ref="L378">IFERROR(_xlfn.STDEV.S(IF((OutputTable[GroupByKey]=OutputTable[[#This Row],[GroupByKey]]),(OutputTable[GroupByKey]=OutputTable[[#This Row],[GroupByKey]])*OutputTable[RecordedValue])),0)</f>
        <v>4.309505393278199</v>
      </c>
      <c r="M378" s="5" cm="1">
        <f t="array" ref="M378">MAX(IF((ProjectInfoTable[ProjectName]=OutputTable[[#This Row],[ProjectName]]),(ProjectInfoTable[ProjectName]=OutputTable[[#This Row],[ProjectName]])*ProjectInfoTable[ConfidenceInterval]))</f>
        <v>0.95</v>
      </c>
      <c r="N3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378" s="5" cm="1">
        <f t="array" ref="O378">MIN(IF((OutputTable[GroupByKey]=OutputTable[[#This Row],[GroupByKey]]),(OutputTable[GroupByKey]=OutputTable[[#This Row],[GroupByKey]])*OutputTable[RecordedValue]))</f>
        <v>10</v>
      </c>
      <c r="P378" s="5" cm="1">
        <f t="array" ref="P378">MAX(IF((OutputTable[GroupByKey]=OutputTable[[#This Row],[GroupByKey]]),(OutputTable[GroupByKey]=OutputTable[[#This Row],[GroupByKey]])*OutputTable[RecordedValue]))</f>
        <v>31</v>
      </c>
    </row>
    <row r="379" spans="1:16" x14ac:dyDescent="0.25">
      <c r="A379" t="s">
        <v>68</v>
      </c>
      <c r="B379" t="s">
        <v>70</v>
      </c>
      <c r="C379">
        <v>8</v>
      </c>
      <c r="D379" t="s">
        <v>122</v>
      </c>
      <c r="E379" t="s">
        <v>123</v>
      </c>
      <c r="F379" t="s">
        <v>73</v>
      </c>
      <c r="G379">
        <v>1.2646021505791201</v>
      </c>
      <c r="H379">
        <v>0</v>
      </c>
      <c r="I379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379" s="5" cm="1">
        <f t="array" ref="J379">MAX(IF((ProjectInfoTable[ProjectName]=OutputTable[[#This Row],[ProjectName]]),(ProjectInfoTable[ProjectName]=OutputTable[[#This Row],[ProjectName]])*ProjectInfoTable[NumberOfReplications]))</f>
        <v>50</v>
      </c>
      <c r="K379" s="5" cm="1">
        <f t="array" ref="K379">IFERROR(AVERAGE(IF((OutputTable[GroupByKey]=OutputTable[[#This Row],[GroupByKey]]),(OutputTable[GroupByKey]=OutputTable[[#This Row],[GroupByKey]])*OutputTable[RecordedValue])),0)</f>
        <v>1.9749714551650996</v>
      </c>
      <c r="L379" s="5" cm="1">
        <f t="array" ref="L379">IFERROR(_xlfn.STDEV.S(IF((OutputTable[GroupByKey]=OutputTable[[#This Row],[GroupByKey]]),(OutputTable[GroupByKey]=OutputTable[[#This Row],[GroupByKey]])*OutputTable[RecordedValue])),0)</f>
        <v>0.45746437878232693</v>
      </c>
      <c r="M379" s="5" cm="1">
        <f t="array" ref="M379">MAX(IF((ProjectInfoTable[ProjectName]=OutputTable[[#This Row],[ProjectName]]),(ProjectInfoTable[ProjectName]=OutputTable[[#This Row],[ProjectName]])*ProjectInfoTable[ConfidenceInterval]))</f>
        <v>0.95</v>
      </c>
      <c r="N3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379" s="5" cm="1">
        <f t="array" ref="O379">MIN(IF((OutputTable[GroupByKey]=OutputTable[[#This Row],[GroupByKey]]),(OutputTable[GroupByKey]=OutputTable[[#This Row],[GroupByKey]])*OutputTable[RecordedValue]))</f>
        <v>1.0281254127300199</v>
      </c>
      <c r="P379" s="5" cm="1">
        <f t="array" ref="P379">MAX(IF((OutputTable[GroupByKey]=OutputTable[[#This Row],[GroupByKey]]),(OutputTable[GroupByKey]=OutputTable[[#This Row],[GroupByKey]])*OutputTable[RecordedValue]))</f>
        <v>3.1673122909872098</v>
      </c>
    </row>
    <row r="380" spans="1:16" x14ac:dyDescent="0.25">
      <c r="A380" t="s">
        <v>68</v>
      </c>
      <c r="B380" t="s">
        <v>70</v>
      </c>
      <c r="C380">
        <v>8</v>
      </c>
      <c r="D380" t="s">
        <v>124</v>
      </c>
      <c r="E380" t="s">
        <v>125</v>
      </c>
      <c r="F380" t="s">
        <v>73</v>
      </c>
      <c r="G380">
        <v>81.964943031750295</v>
      </c>
      <c r="H380">
        <v>0</v>
      </c>
      <c r="I380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380" s="5" cm="1">
        <f t="array" ref="J380">MAX(IF((ProjectInfoTable[ProjectName]=OutputTable[[#This Row],[ProjectName]]),(ProjectInfoTable[ProjectName]=OutputTable[[#This Row],[ProjectName]])*ProjectInfoTable[NumberOfReplications]))</f>
        <v>50</v>
      </c>
      <c r="K380" s="5" cm="1">
        <f t="array" ref="K380">IFERROR(AVERAGE(IF((OutputTable[GroupByKey]=OutputTable[[#This Row],[GroupByKey]]),(OutputTable[GroupByKey]=OutputTable[[#This Row],[GroupByKey]])*OutputTable[RecordedValue])),0)</f>
        <v>123.93909391997848</v>
      </c>
      <c r="L380" s="5" cm="1">
        <f t="array" ref="L380">IFERROR(_xlfn.STDEV.S(IF((OutputTable[GroupByKey]=OutputTable[[#This Row],[GroupByKey]]),(OutputTable[GroupByKey]=OutputTable[[#This Row],[GroupByKey]])*OutputTable[RecordedValue])),0)</f>
        <v>29.164347943585724</v>
      </c>
      <c r="M380" s="5" cm="1">
        <f t="array" ref="M380">MAX(IF((ProjectInfoTable[ProjectName]=OutputTable[[#This Row],[ProjectName]]),(ProjectInfoTable[ProjectName]=OutputTable[[#This Row],[ProjectName]])*ProjectInfoTable[ConfidenceInterval]))</f>
        <v>0.95</v>
      </c>
      <c r="N3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380" s="5" cm="1">
        <f t="array" ref="O380">MIN(IF((OutputTable[GroupByKey]=OutputTable[[#This Row],[GroupByKey]]),(OutputTable[GroupByKey]=OutputTable[[#This Row],[GroupByKey]])*OutputTable[RecordedValue]))</f>
        <v>61.791954606411501</v>
      </c>
      <c r="P380" s="5" cm="1">
        <f t="array" ref="P380">MAX(IF((OutputTable[GroupByKey]=OutputTable[[#This Row],[GroupByKey]]),(OutputTable[GroupByKey]=OutputTable[[#This Row],[GroupByKey]])*OutputTable[RecordedValue]))</f>
        <v>204.019759095311</v>
      </c>
    </row>
    <row r="381" spans="1:16" x14ac:dyDescent="0.25">
      <c r="A381" t="s">
        <v>68</v>
      </c>
      <c r="B381" t="s">
        <v>70</v>
      </c>
      <c r="C381">
        <v>8</v>
      </c>
      <c r="D381" t="s">
        <v>126</v>
      </c>
      <c r="E381" t="s">
        <v>86</v>
      </c>
      <c r="F381" t="s">
        <v>127</v>
      </c>
      <c r="G381">
        <v>0</v>
      </c>
      <c r="H381">
        <v>0</v>
      </c>
      <c r="I381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381" s="5" cm="1">
        <f t="array" ref="J381">MAX(IF((ProjectInfoTable[ProjectName]=OutputTable[[#This Row],[ProjectName]]),(ProjectInfoTable[ProjectName]=OutputTable[[#This Row],[ProjectName]])*ProjectInfoTable[NumberOfReplications]))</f>
        <v>50</v>
      </c>
      <c r="K381" s="5" cm="1">
        <f t="array" ref="K381">IFERROR(AVERAGE(IF((OutputTable[GroupByKey]=OutputTable[[#This Row],[GroupByKey]]),(OutputTable[GroupByKey]=OutputTable[[#This Row],[GroupByKey]])*OutputTable[RecordedValue])),0)</f>
        <v>0</v>
      </c>
      <c r="L381" s="5" cm="1">
        <f t="array" ref="L381">IFERROR(_xlfn.STDEV.S(IF((OutputTable[GroupByKey]=OutputTable[[#This Row],[GroupByKey]]),(OutputTable[GroupByKey]=OutputTable[[#This Row],[GroupByKey]])*OutputTable[RecordedValue])),0)</f>
        <v>0</v>
      </c>
      <c r="M381" s="5" cm="1">
        <f t="array" ref="M381">MAX(IF((ProjectInfoTable[ProjectName]=OutputTable[[#This Row],[ProjectName]]),(ProjectInfoTable[ProjectName]=OutputTable[[#This Row],[ProjectName]])*ProjectInfoTable[ConfidenceInterval]))</f>
        <v>0.95</v>
      </c>
      <c r="N3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1" s="5" cm="1">
        <f t="array" ref="O381">MIN(IF((OutputTable[GroupByKey]=OutputTable[[#This Row],[GroupByKey]]),(OutputTable[GroupByKey]=OutputTable[[#This Row],[GroupByKey]])*OutputTable[RecordedValue]))</f>
        <v>0</v>
      </c>
      <c r="P381" s="5" cm="1">
        <f t="array" ref="P381">MAX(IF((OutputTable[GroupByKey]=OutputTable[[#This Row],[GroupByKey]]),(OutputTable[GroupByKey]=OutputTable[[#This Row],[GroupByKey]])*OutputTable[RecordedValue]))</f>
        <v>0</v>
      </c>
    </row>
    <row r="382" spans="1:16" x14ac:dyDescent="0.25">
      <c r="A382" t="s">
        <v>68</v>
      </c>
      <c r="B382" t="s">
        <v>70</v>
      </c>
      <c r="C382">
        <v>8</v>
      </c>
      <c r="D382" t="s">
        <v>128</v>
      </c>
      <c r="E382" t="s">
        <v>89</v>
      </c>
      <c r="F382" t="s">
        <v>127</v>
      </c>
      <c r="G382">
        <v>0</v>
      </c>
      <c r="H382">
        <v>0</v>
      </c>
      <c r="I382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382" s="5" cm="1">
        <f t="array" ref="J382">MAX(IF((ProjectInfoTable[ProjectName]=OutputTable[[#This Row],[ProjectName]]),(ProjectInfoTable[ProjectName]=OutputTable[[#This Row],[ProjectName]])*ProjectInfoTable[NumberOfReplications]))</f>
        <v>50</v>
      </c>
      <c r="K382" s="5" cm="1">
        <f t="array" ref="K382">IFERROR(AVERAGE(IF((OutputTable[GroupByKey]=OutputTable[[#This Row],[GroupByKey]]),(OutputTable[GroupByKey]=OutputTable[[#This Row],[GroupByKey]])*OutputTable[RecordedValue])),0)</f>
        <v>0</v>
      </c>
      <c r="L382" s="5" cm="1">
        <f t="array" ref="L382">IFERROR(_xlfn.STDEV.S(IF((OutputTable[GroupByKey]=OutputTable[[#This Row],[GroupByKey]]),(OutputTable[GroupByKey]=OutputTable[[#This Row],[GroupByKey]])*OutputTable[RecordedValue])),0)</f>
        <v>0</v>
      </c>
      <c r="M382" s="5" cm="1">
        <f t="array" ref="M382">MAX(IF((ProjectInfoTable[ProjectName]=OutputTable[[#This Row],[ProjectName]]),(ProjectInfoTable[ProjectName]=OutputTable[[#This Row],[ProjectName]])*ProjectInfoTable[ConfidenceInterval]))</f>
        <v>0.95</v>
      </c>
      <c r="N3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2" s="5" cm="1">
        <f t="array" ref="O382">MIN(IF((OutputTable[GroupByKey]=OutputTable[[#This Row],[GroupByKey]]),(OutputTable[GroupByKey]=OutputTable[[#This Row],[GroupByKey]])*OutputTable[RecordedValue]))</f>
        <v>0</v>
      </c>
      <c r="P382" s="5" cm="1">
        <f t="array" ref="P382">MAX(IF((OutputTable[GroupByKey]=OutputTable[[#This Row],[GroupByKey]]),(OutputTable[GroupByKey]=OutputTable[[#This Row],[GroupByKey]])*OutputTable[RecordedValue]))</f>
        <v>0</v>
      </c>
    </row>
    <row r="383" spans="1:16" x14ac:dyDescent="0.25">
      <c r="A383" t="s">
        <v>68</v>
      </c>
      <c r="B383" t="s">
        <v>70</v>
      </c>
      <c r="C383">
        <v>8</v>
      </c>
      <c r="D383" t="s">
        <v>129</v>
      </c>
      <c r="E383" t="s">
        <v>91</v>
      </c>
      <c r="F383" t="s">
        <v>127</v>
      </c>
      <c r="G383">
        <v>48.9932820204506</v>
      </c>
      <c r="H383">
        <v>0</v>
      </c>
      <c r="I383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383" s="5" cm="1">
        <f t="array" ref="J383">MAX(IF((ProjectInfoTable[ProjectName]=OutputTable[[#This Row],[ProjectName]]),(ProjectInfoTable[ProjectName]=OutputTable[[#This Row],[ProjectName]])*ProjectInfoTable[NumberOfReplications]))</f>
        <v>50</v>
      </c>
      <c r="K383" s="5" cm="1">
        <f t="array" ref="K383">IFERROR(AVERAGE(IF((OutputTable[GroupByKey]=OutputTable[[#This Row],[GroupByKey]]),(OutputTable[GroupByKey]=OutputTable[[#This Row],[GroupByKey]])*OutputTable[RecordedValue])),0)</f>
        <v>48.448961029865458</v>
      </c>
      <c r="L383" s="5" cm="1">
        <f t="array" ref="L383">IFERROR(_xlfn.STDEV.S(IF((OutputTable[GroupByKey]=OutputTable[[#This Row],[GroupByKey]]),(OutputTable[GroupByKey]=OutputTable[[#This Row],[GroupByKey]])*OutputTable[RecordedValue])),0)</f>
        <v>0.864449879249923</v>
      </c>
      <c r="M383" s="5" cm="1">
        <f t="array" ref="M383">MAX(IF((ProjectInfoTable[ProjectName]=OutputTable[[#This Row],[ProjectName]]),(ProjectInfoTable[ProjectName]=OutputTable[[#This Row],[ProjectName]])*ProjectInfoTable[ConfidenceInterval]))</f>
        <v>0.95</v>
      </c>
      <c r="N3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383" s="5" cm="1">
        <f t="array" ref="O383">MIN(IF((OutputTable[GroupByKey]=OutputTable[[#This Row],[GroupByKey]]),(OutputTable[GroupByKey]=OutputTable[[#This Row],[GroupByKey]])*OutputTable[RecordedValue]))</f>
        <v>46.605834762066102</v>
      </c>
      <c r="P383" s="5" cm="1">
        <f t="array" ref="P383">MAX(IF((OutputTable[GroupByKey]=OutputTable[[#This Row],[GroupByKey]]),(OutputTable[GroupByKey]=OutputTable[[#This Row],[GroupByKey]])*OutputTable[RecordedValue]))</f>
        <v>50.321452117960597</v>
      </c>
    </row>
    <row r="384" spans="1:16" x14ac:dyDescent="0.25">
      <c r="A384" t="s">
        <v>68</v>
      </c>
      <c r="B384" t="s">
        <v>70</v>
      </c>
      <c r="C384">
        <v>8</v>
      </c>
      <c r="D384" t="s">
        <v>130</v>
      </c>
      <c r="E384" t="s">
        <v>131</v>
      </c>
      <c r="F384" t="s">
        <v>127</v>
      </c>
      <c r="G384">
        <v>0</v>
      </c>
      <c r="H384">
        <v>0</v>
      </c>
      <c r="I384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384" s="5" cm="1">
        <f t="array" ref="J384">MAX(IF((ProjectInfoTable[ProjectName]=OutputTable[[#This Row],[ProjectName]]),(ProjectInfoTable[ProjectName]=OutputTable[[#This Row],[ProjectName]])*ProjectInfoTable[NumberOfReplications]))</f>
        <v>50</v>
      </c>
      <c r="K384" s="5" cm="1">
        <f t="array" ref="K384">IFERROR(AVERAGE(IF((OutputTable[GroupByKey]=OutputTable[[#This Row],[GroupByKey]]),(OutputTable[GroupByKey]=OutputTable[[#This Row],[GroupByKey]])*OutputTable[RecordedValue])),0)</f>
        <v>0</v>
      </c>
      <c r="L384" s="5" cm="1">
        <f t="array" ref="L384">IFERROR(_xlfn.STDEV.S(IF((OutputTable[GroupByKey]=OutputTable[[#This Row],[GroupByKey]]),(OutputTable[GroupByKey]=OutputTable[[#This Row],[GroupByKey]])*OutputTable[RecordedValue])),0)</f>
        <v>0</v>
      </c>
      <c r="M384" s="5" cm="1">
        <f t="array" ref="M384">MAX(IF((ProjectInfoTable[ProjectName]=OutputTable[[#This Row],[ProjectName]]),(ProjectInfoTable[ProjectName]=OutputTable[[#This Row],[ProjectName]])*ProjectInfoTable[ConfidenceInterval]))</f>
        <v>0.95</v>
      </c>
      <c r="N3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4" s="5" cm="1">
        <f t="array" ref="O384">MIN(IF((OutputTable[GroupByKey]=OutputTable[[#This Row],[GroupByKey]]),(OutputTable[GroupByKey]=OutputTable[[#This Row],[GroupByKey]])*OutputTable[RecordedValue]))</f>
        <v>0</v>
      </c>
      <c r="P384" s="5" cm="1">
        <f t="array" ref="P384">MAX(IF((OutputTable[GroupByKey]=OutputTable[[#This Row],[GroupByKey]]),(OutputTable[GroupByKey]=OutputTable[[#This Row],[GroupByKey]])*OutputTable[RecordedValue]))</f>
        <v>0</v>
      </c>
    </row>
    <row r="385" spans="1:16" x14ac:dyDescent="0.25">
      <c r="A385" t="s">
        <v>68</v>
      </c>
      <c r="B385" t="s">
        <v>70</v>
      </c>
      <c r="C385">
        <v>8</v>
      </c>
      <c r="D385" t="s">
        <v>132</v>
      </c>
      <c r="E385" t="s">
        <v>95</v>
      </c>
      <c r="F385" t="s">
        <v>127</v>
      </c>
      <c r="G385">
        <v>48.9932820204506</v>
      </c>
      <c r="H385">
        <v>0</v>
      </c>
      <c r="I385" s="5" t="str">
        <f>OutputTable[[#This Row],[ProjectName]]&amp;OutputTable[[#This Row],[Name]]&amp;OutputTable[[#This Row],[Type]]&amp;OutputTable[[#This Row],[Source]]</f>
        <v>Airport Security AnalysisAll Entities.VACostVA CostSystem</v>
      </c>
      <c r="J385" s="5" cm="1">
        <f t="array" ref="J385">MAX(IF((ProjectInfoTable[ProjectName]=OutputTable[[#This Row],[ProjectName]]),(ProjectInfoTable[ProjectName]=OutputTable[[#This Row],[ProjectName]])*ProjectInfoTable[NumberOfReplications]))</f>
        <v>50</v>
      </c>
      <c r="K385" s="5" cm="1">
        <f t="array" ref="K385">IFERROR(AVERAGE(IF((OutputTable[GroupByKey]=OutputTable[[#This Row],[GroupByKey]]),(OutputTable[GroupByKey]=OutputTable[[#This Row],[GroupByKey]])*OutputTable[RecordedValue])),0)</f>
        <v>48.448961029865458</v>
      </c>
      <c r="L385" s="5" cm="1">
        <f t="array" ref="L385">IFERROR(_xlfn.STDEV.S(IF((OutputTable[GroupByKey]=OutputTable[[#This Row],[GroupByKey]]),(OutputTable[GroupByKey]=OutputTable[[#This Row],[GroupByKey]])*OutputTable[RecordedValue])),0)</f>
        <v>0.864449879249923</v>
      </c>
      <c r="M385" s="5" cm="1">
        <f t="array" ref="M385">MAX(IF((ProjectInfoTable[ProjectName]=OutputTable[[#This Row],[ProjectName]]),(ProjectInfoTable[ProjectName]=OutputTable[[#This Row],[ProjectName]])*ProjectInfoTable[ConfidenceInterval]))</f>
        <v>0.95</v>
      </c>
      <c r="N3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385" s="5" cm="1">
        <f t="array" ref="O385">MIN(IF((OutputTable[GroupByKey]=OutputTable[[#This Row],[GroupByKey]]),(OutputTable[GroupByKey]=OutputTable[[#This Row],[GroupByKey]])*OutputTable[RecordedValue]))</f>
        <v>46.605834762066102</v>
      </c>
      <c r="P385" s="5" cm="1">
        <f t="array" ref="P385">MAX(IF((OutputTable[GroupByKey]=OutputTable[[#This Row],[GroupByKey]]),(OutputTable[GroupByKey]=OutputTable[[#This Row],[GroupByKey]])*OutputTable[RecordedValue]))</f>
        <v>50.321452117960597</v>
      </c>
    </row>
    <row r="386" spans="1:16" x14ac:dyDescent="0.25">
      <c r="A386" t="s">
        <v>68</v>
      </c>
      <c r="B386" t="s">
        <v>70</v>
      </c>
      <c r="C386">
        <v>8</v>
      </c>
      <c r="D386" t="s">
        <v>133</v>
      </c>
      <c r="E386" t="s">
        <v>97</v>
      </c>
      <c r="F386" t="s">
        <v>127</v>
      </c>
      <c r="G386">
        <v>0</v>
      </c>
      <c r="H386">
        <v>0</v>
      </c>
      <c r="I386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386" s="5" cm="1">
        <f t="array" ref="J386">MAX(IF((ProjectInfoTable[ProjectName]=OutputTable[[#This Row],[ProjectName]]),(ProjectInfoTable[ProjectName]=OutputTable[[#This Row],[ProjectName]])*ProjectInfoTable[NumberOfReplications]))</f>
        <v>50</v>
      </c>
      <c r="K386" s="5" cm="1">
        <f t="array" ref="K386">IFERROR(AVERAGE(IF((OutputTable[GroupByKey]=OutputTable[[#This Row],[GroupByKey]]),(OutputTable[GroupByKey]=OutputTable[[#This Row],[GroupByKey]])*OutputTable[RecordedValue])),0)</f>
        <v>0</v>
      </c>
      <c r="L386" s="5" cm="1">
        <f t="array" ref="L386">IFERROR(_xlfn.STDEV.S(IF((OutputTable[GroupByKey]=OutputTable[[#This Row],[GroupByKey]]),(OutputTable[GroupByKey]=OutputTable[[#This Row],[GroupByKey]])*OutputTable[RecordedValue])),0)</f>
        <v>0</v>
      </c>
      <c r="M386" s="5" cm="1">
        <f t="array" ref="M386">MAX(IF((ProjectInfoTable[ProjectName]=OutputTable[[#This Row],[ProjectName]]),(ProjectInfoTable[ProjectName]=OutputTable[[#This Row],[ProjectName]])*ProjectInfoTable[ConfidenceInterval]))</f>
        <v>0.95</v>
      </c>
      <c r="N3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6" s="5" cm="1">
        <f t="array" ref="O386">MIN(IF((OutputTable[GroupByKey]=OutputTable[[#This Row],[GroupByKey]]),(OutputTable[GroupByKey]=OutputTable[[#This Row],[GroupByKey]])*OutputTable[RecordedValue]))</f>
        <v>0</v>
      </c>
      <c r="P386" s="5" cm="1">
        <f t="array" ref="P386">MAX(IF((OutputTable[GroupByKey]=OutputTable[[#This Row],[GroupByKey]]),(OutputTable[GroupByKey]=OutputTable[[#This Row],[GroupByKey]])*OutputTable[RecordedValue]))</f>
        <v>0</v>
      </c>
    </row>
    <row r="387" spans="1:16" x14ac:dyDescent="0.25">
      <c r="A387" t="s">
        <v>68</v>
      </c>
      <c r="B387" t="s">
        <v>70</v>
      </c>
      <c r="C387">
        <v>8</v>
      </c>
      <c r="D387" t="s">
        <v>134</v>
      </c>
      <c r="E387" t="s">
        <v>135</v>
      </c>
      <c r="F387" t="s">
        <v>127</v>
      </c>
      <c r="G387">
        <v>48.9932820204506</v>
      </c>
      <c r="H387">
        <v>0</v>
      </c>
      <c r="I387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387" s="5" cm="1">
        <f t="array" ref="J387">MAX(IF((ProjectInfoTable[ProjectName]=OutputTable[[#This Row],[ProjectName]]),(ProjectInfoTable[ProjectName]=OutputTable[[#This Row],[ProjectName]])*ProjectInfoTable[NumberOfReplications]))</f>
        <v>50</v>
      </c>
      <c r="K387" s="5" cm="1">
        <f t="array" ref="K387">IFERROR(AVERAGE(IF((OutputTable[GroupByKey]=OutputTable[[#This Row],[GroupByKey]]),(OutputTable[GroupByKey]=OutputTable[[#This Row],[GroupByKey]])*OutputTable[RecordedValue])),0)</f>
        <v>48.448961029865458</v>
      </c>
      <c r="L387" s="5" cm="1">
        <f t="array" ref="L387">IFERROR(_xlfn.STDEV.S(IF((OutputTable[GroupByKey]=OutputTable[[#This Row],[GroupByKey]]),(OutputTable[GroupByKey]=OutputTable[[#This Row],[GroupByKey]])*OutputTable[RecordedValue])),0)</f>
        <v>0.86444987924992722</v>
      </c>
      <c r="M387" s="5" cm="1">
        <f t="array" ref="M387">MAX(IF((ProjectInfoTable[ProjectName]=OutputTable[[#This Row],[ProjectName]]),(ProjectInfoTable[ProjectName]=OutputTable[[#This Row],[ProjectName]])*ProjectInfoTable[ConfidenceInterval]))</f>
        <v>0.95</v>
      </c>
      <c r="N3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387" s="5" cm="1">
        <f t="array" ref="O387">MIN(IF((OutputTable[GroupByKey]=OutputTable[[#This Row],[GroupByKey]]),(OutputTable[GroupByKey]=OutputTable[[#This Row],[GroupByKey]])*OutputTable[RecordedValue]))</f>
        <v>46.605834762066102</v>
      </c>
      <c r="P387" s="5" cm="1">
        <f t="array" ref="P387">MAX(IF((OutputTable[GroupByKey]=OutputTable[[#This Row],[GroupByKey]]),(OutputTable[GroupByKey]=OutputTable[[#This Row],[GroupByKey]])*OutputTable[RecordedValue]))</f>
        <v>50.321452117960497</v>
      </c>
    </row>
    <row r="388" spans="1:16" x14ac:dyDescent="0.25">
      <c r="A388" t="s">
        <v>68</v>
      </c>
      <c r="B388" t="s">
        <v>70</v>
      </c>
      <c r="C388">
        <v>8</v>
      </c>
      <c r="D388" t="s">
        <v>136</v>
      </c>
      <c r="E388" t="s">
        <v>137</v>
      </c>
      <c r="F388" t="s">
        <v>127</v>
      </c>
      <c r="G388">
        <v>22.841037765646501</v>
      </c>
      <c r="H388">
        <v>0</v>
      </c>
      <c r="I388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388" s="5" cm="1">
        <f t="array" ref="J388">MAX(IF((ProjectInfoTable[ProjectName]=OutputTable[[#This Row],[ProjectName]]),(ProjectInfoTable[ProjectName]=OutputTable[[#This Row],[ProjectName]])*ProjectInfoTable[NumberOfReplications]))</f>
        <v>50</v>
      </c>
      <c r="K388" s="5" cm="1">
        <f t="array" ref="K388">IFERROR(AVERAGE(IF((OutputTable[GroupByKey]=OutputTable[[#This Row],[GroupByKey]]),(OutputTable[GroupByKey]=OutputTable[[#This Row],[GroupByKey]])*OutputTable[RecordedValue])),0)</f>
        <v>23.423677543870127</v>
      </c>
      <c r="L388" s="5" cm="1">
        <f t="array" ref="L388">IFERROR(_xlfn.STDEV.S(IF((OutputTable[GroupByKey]=OutputTable[[#This Row],[GroupByKey]]),(OutputTable[GroupByKey]=OutputTable[[#This Row],[GroupByKey]])*OutputTable[RecordedValue])),0)</f>
        <v>0.86656285941984512</v>
      </c>
      <c r="M388" s="5" cm="1">
        <f t="array" ref="M388">MAX(IF((ProjectInfoTable[ProjectName]=OutputTable[[#This Row],[ProjectName]]),(ProjectInfoTable[ProjectName]=OutputTable[[#This Row],[ProjectName]])*ProjectInfoTable[ConfidenceInterval]))</f>
        <v>0.95</v>
      </c>
      <c r="N3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388" s="5" cm="1">
        <f t="array" ref="O388">MIN(IF((OutputTable[GroupByKey]=OutputTable[[#This Row],[GroupByKey]]),(OutputTable[GroupByKey]=OutputTable[[#This Row],[GroupByKey]])*OutputTable[RecordedValue]))</f>
        <v>21.655537571964</v>
      </c>
      <c r="P388" s="5" cm="1">
        <f t="array" ref="P388">MAX(IF((OutputTable[GroupByKey]=OutputTable[[#This Row],[GroupByKey]]),(OutputTable[GroupByKey]=OutputTable[[#This Row],[GroupByKey]])*OutputTable[RecordedValue]))</f>
        <v>25.265870670068299</v>
      </c>
    </row>
    <row r="389" spans="1:16" x14ac:dyDescent="0.25">
      <c r="A389" t="s">
        <v>68</v>
      </c>
      <c r="B389" t="s">
        <v>70</v>
      </c>
      <c r="C389">
        <v>8</v>
      </c>
      <c r="D389" t="s">
        <v>138</v>
      </c>
      <c r="E389" t="s">
        <v>91</v>
      </c>
      <c r="F389" t="s">
        <v>127</v>
      </c>
      <c r="G389">
        <v>71.834319786097197</v>
      </c>
      <c r="H389">
        <v>0</v>
      </c>
      <c r="I389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389" s="5" cm="1">
        <f t="array" ref="J389">MAX(IF((ProjectInfoTable[ProjectName]=OutputTable[[#This Row],[ProjectName]]),(ProjectInfoTable[ProjectName]=OutputTable[[#This Row],[ProjectName]])*ProjectInfoTable[NumberOfReplications]))</f>
        <v>50</v>
      </c>
      <c r="K389" s="5" cm="1">
        <f t="array" ref="K389">IFERROR(AVERAGE(IF((OutputTable[GroupByKey]=OutputTable[[#This Row],[GroupByKey]]),(OutputTable[GroupByKey]=OutputTable[[#This Row],[GroupByKey]])*OutputTable[RecordedValue])),0)</f>
        <v>71.872638573735571</v>
      </c>
      <c r="L389" s="5" cm="1">
        <f t="array" ref="L389">IFERROR(_xlfn.STDEV.S(IF((OutputTable[GroupByKey]=OutputTable[[#This Row],[GroupByKey]]),(OutputTable[GroupByKey]=OutputTable[[#This Row],[GroupByKey]])*OutputTable[RecordedValue])),0)</f>
        <v>5.859431361613459E-2</v>
      </c>
      <c r="M389" s="5" cm="1">
        <f t="array" ref="M389">MAX(IF((ProjectInfoTable[ProjectName]=OutputTable[[#This Row],[ProjectName]]),(ProjectInfoTable[ProjectName]=OutputTable[[#This Row],[ProjectName]])*ProjectInfoTable[ConfidenceInterval]))</f>
        <v>0.95</v>
      </c>
      <c r="N3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389" s="5" cm="1">
        <f t="array" ref="O389">MIN(IF((OutputTable[GroupByKey]=OutputTable[[#This Row],[GroupByKey]]),(OutputTable[GroupByKey]=OutputTable[[#This Row],[GroupByKey]])*OutputTable[RecordedValue]))</f>
        <v>71.718288096809104</v>
      </c>
      <c r="P389" s="5" cm="1">
        <f t="array" ref="P389">MAX(IF((OutputTable[GroupByKey]=OutputTable[[#This Row],[GroupByKey]]),(OutputTable[GroupByKey]=OutputTable[[#This Row],[GroupByKey]])*OutputTable[RecordedValue]))</f>
        <v>71.976989689924594</v>
      </c>
    </row>
    <row r="390" spans="1:16" x14ac:dyDescent="0.25">
      <c r="A390" t="s">
        <v>68</v>
      </c>
      <c r="B390" t="s">
        <v>70</v>
      </c>
      <c r="C390">
        <v>8</v>
      </c>
      <c r="D390" t="s">
        <v>139</v>
      </c>
      <c r="E390" t="s">
        <v>140</v>
      </c>
      <c r="F390" t="s">
        <v>127</v>
      </c>
      <c r="G390">
        <v>0</v>
      </c>
      <c r="H390">
        <v>0</v>
      </c>
      <c r="I390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390" s="5" cm="1">
        <f t="array" ref="J390">MAX(IF((ProjectInfoTable[ProjectName]=OutputTable[[#This Row],[ProjectName]]),(ProjectInfoTable[ProjectName]=OutputTable[[#This Row],[ProjectName]])*ProjectInfoTable[NumberOfReplications]))</f>
        <v>50</v>
      </c>
      <c r="K390" s="5" cm="1">
        <f t="array" ref="K390">IFERROR(AVERAGE(IF((OutputTable[GroupByKey]=OutputTable[[#This Row],[GroupByKey]]),(OutputTable[GroupByKey]=OutputTable[[#This Row],[GroupByKey]])*OutputTable[RecordedValue])),0)</f>
        <v>0</v>
      </c>
      <c r="L390" s="5" cm="1">
        <f t="array" ref="L390">IFERROR(_xlfn.STDEV.S(IF((OutputTable[GroupByKey]=OutputTable[[#This Row],[GroupByKey]]),(OutputTable[GroupByKey]=OutputTable[[#This Row],[GroupByKey]])*OutputTable[RecordedValue])),0)</f>
        <v>0</v>
      </c>
      <c r="M390" s="5" cm="1">
        <f t="array" ref="M390">MAX(IF((ProjectInfoTable[ProjectName]=OutputTable[[#This Row],[ProjectName]]),(ProjectInfoTable[ProjectName]=OutputTable[[#This Row],[ProjectName]])*ProjectInfoTable[ConfidenceInterval]))</f>
        <v>0.95</v>
      </c>
      <c r="N3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0" s="5" cm="1">
        <f t="array" ref="O390">MIN(IF((OutputTable[GroupByKey]=OutputTable[[#This Row],[GroupByKey]]),(OutputTable[GroupByKey]=OutputTable[[#This Row],[GroupByKey]])*OutputTable[RecordedValue]))</f>
        <v>0</v>
      </c>
      <c r="P390" s="5" cm="1">
        <f t="array" ref="P390">MAX(IF((OutputTable[GroupByKey]=OutputTable[[#This Row],[GroupByKey]]),(OutputTable[GroupByKey]=OutputTable[[#This Row],[GroupByKey]])*OutputTable[RecordedValue]))</f>
        <v>0</v>
      </c>
    </row>
    <row r="391" spans="1:16" x14ac:dyDescent="0.25">
      <c r="A391" t="s">
        <v>68</v>
      </c>
      <c r="B391" t="s">
        <v>70</v>
      </c>
      <c r="C391">
        <v>8</v>
      </c>
      <c r="D391" t="s">
        <v>141</v>
      </c>
      <c r="E391" t="s">
        <v>111</v>
      </c>
      <c r="F391" t="s">
        <v>73</v>
      </c>
      <c r="G391">
        <v>9.2238736076126706</v>
      </c>
      <c r="H391">
        <v>0</v>
      </c>
      <c r="I391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391" s="5" cm="1">
        <f t="array" ref="J391">MAX(IF((ProjectInfoTable[ProjectName]=OutputTable[[#This Row],[ProjectName]]),(ProjectInfoTable[ProjectName]=OutputTable[[#This Row],[ProjectName]])*ProjectInfoTable[NumberOfReplications]))</f>
        <v>50</v>
      </c>
      <c r="K391" s="5" cm="1">
        <f t="array" ref="K391">IFERROR(AVERAGE(IF((OutputTable[GroupByKey]=OutputTable[[#This Row],[GroupByKey]]),(OutputTable[GroupByKey]=OutputTable[[#This Row],[GroupByKey]])*OutputTable[RecordedValue])),0)</f>
        <v>9.2356458312402427</v>
      </c>
      <c r="L391" s="5" cm="1">
        <f t="array" ref="L391">IFERROR(_xlfn.STDEV.S(IF((OutputTable[GroupByKey]=OutputTable[[#This Row],[GroupByKey]]),(OutputTable[GroupByKey]=OutputTable[[#This Row],[GroupByKey]])*OutputTable[RecordedValue])),0)</f>
        <v>0.11377584298148916</v>
      </c>
      <c r="M391" s="5" cm="1">
        <f t="array" ref="M391">MAX(IF((ProjectInfoTable[ProjectName]=OutputTable[[#This Row],[ProjectName]]),(ProjectInfoTable[ProjectName]=OutputTable[[#This Row],[ProjectName]])*ProjectInfoTable[ConfidenceInterval]))</f>
        <v>0.95</v>
      </c>
      <c r="N3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391" s="5" cm="1">
        <f t="array" ref="O391">MIN(IF((OutputTable[GroupByKey]=OutputTable[[#This Row],[GroupByKey]]),(OutputTable[GroupByKey]=OutputTable[[#This Row],[GroupByKey]])*OutputTable[RecordedValue]))</f>
        <v>8.9867833861246496</v>
      </c>
      <c r="P391" s="5" cm="1">
        <f t="array" ref="P391">MAX(IF((OutputTable[GroupByKey]=OutputTable[[#This Row],[GroupByKey]]),(OutputTable[GroupByKey]=OutputTable[[#This Row],[GroupByKey]])*OutputTable[RecordedValue]))</f>
        <v>9.4038725622795898</v>
      </c>
    </row>
    <row r="392" spans="1:16" x14ac:dyDescent="0.25">
      <c r="A392" t="s">
        <v>68</v>
      </c>
      <c r="B392" t="s">
        <v>70</v>
      </c>
      <c r="C392">
        <v>8</v>
      </c>
      <c r="D392" t="s">
        <v>142</v>
      </c>
      <c r="E392" t="s">
        <v>113</v>
      </c>
      <c r="F392" t="s">
        <v>73</v>
      </c>
      <c r="G392">
        <v>553.43241645675903</v>
      </c>
      <c r="H392">
        <v>0</v>
      </c>
      <c r="I392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392" s="5" cm="1">
        <f t="array" ref="J392">MAX(IF((ProjectInfoTable[ProjectName]=OutputTable[[#This Row],[ProjectName]]),(ProjectInfoTable[ProjectName]=OutputTable[[#This Row],[ProjectName]])*ProjectInfoTable[NumberOfReplications]))</f>
        <v>50</v>
      </c>
      <c r="K392" s="5" cm="1">
        <f t="array" ref="K392">IFERROR(AVERAGE(IF((OutputTable[GroupByKey]=OutputTable[[#This Row],[GroupByKey]]),(OutputTable[GroupByKey]=OutputTable[[#This Row],[GroupByKey]])*OutputTable[RecordedValue])),0)</f>
        <v>554.13874987441454</v>
      </c>
      <c r="L392" s="5" cm="1">
        <f t="array" ref="L392">IFERROR(_xlfn.STDEV.S(IF((OutputTable[GroupByKey]=OutputTable[[#This Row],[GroupByKey]]),(OutputTable[GroupByKey]=OutputTable[[#This Row],[GroupByKey]])*OutputTable[RecordedValue])),0)</f>
        <v>6.8265505788893126</v>
      </c>
      <c r="M392" s="5" cm="1">
        <f t="array" ref="M392">MAX(IF((ProjectInfoTable[ProjectName]=OutputTable[[#This Row],[ProjectName]]),(ProjectInfoTable[ProjectName]=OutputTable[[#This Row],[ProjectName]])*ProjectInfoTable[ConfidenceInterval]))</f>
        <v>0.95</v>
      </c>
      <c r="N3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392" s="5" cm="1">
        <f t="array" ref="O392">MIN(IF((OutputTable[GroupByKey]=OutputTable[[#This Row],[GroupByKey]]),(OutputTable[GroupByKey]=OutputTable[[#This Row],[GroupByKey]])*OutputTable[RecordedValue]))</f>
        <v>539.207003167479</v>
      </c>
      <c r="P392" s="5" cm="1">
        <f t="array" ref="P392">MAX(IF((OutputTable[GroupByKey]=OutputTable[[#This Row],[GroupByKey]]),(OutputTable[GroupByKey]=OutputTable[[#This Row],[GroupByKey]])*OutputTable[RecordedValue]))</f>
        <v>564.23235373677596</v>
      </c>
    </row>
    <row r="393" spans="1:16" x14ac:dyDescent="0.25">
      <c r="A393" t="s">
        <v>68</v>
      </c>
      <c r="B393" t="s">
        <v>70</v>
      </c>
      <c r="C393">
        <v>8</v>
      </c>
      <c r="D393" t="s">
        <v>143</v>
      </c>
      <c r="E393" t="s">
        <v>115</v>
      </c>
      <c r="F393" t="s">
        <v>73</v>
      </c>
      <c r="G393">
        <v>0</v>
      </c>
      <c r="H393">
        <v>0</v>
      </c>
      <c r="I393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393" s="5" cm="1">
        <f t="array" ref="J393">MAX(IF((ProjectInfoTable[ProjectName]=OutputTable[[#This Row],[ProjectName]]),(ProjectInfoTable[ProjectName]=OutputTable[[#This Row],[ProjectName]])*ProjectInfoTable[NumberOfReplications]))</f>
        <v>50</v>
      </c>
      <c r="K393" s="5" cm="1">
        <f t="array" ref="K393">IFERROR(AVERAGE(IF((OutputTable[GroupByKey]=OutputTable[[#This Row],[GroupByKey]]),(OutputTable[GroupByKey]=OutputTable[[#This Row],[GroupByKey]])*OutputTable[RecordedValue])),0)</f>
        <v>0</v>
      </c>
      <c r="L393" s="5" cm="1">
        <f t="array" ref="L393">IFERROR(_xlfn.STDEV.S(IF((OutputTable[GroupByKey]=OutputTable[[#This Row],[GroupByKey]]),(OutputTable[GroupByKey]=OutputTable[[#This Row],[GroupByKey]])*OutputTable[RecordedValue])),0)</f>
        <v>0</v>
      </c>
      <c r="M393" s="5" cm="1">
        <f t="array" ref="M393">MAX(IF((ProjectInfoTable[ProjectName]=OutputTable[[#This Row],[ProjectName]]),(ProjectInfoTable[ProjectName]=OutputTable[[#This Row],[ProjectName]])*ProjectInfoTable[ConfidenceInterval]))</f>
        <v>0.95</v>
      </c>
      <c r="N3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3" s="5" cm="1">
        <f t="array" ref="O393">MIN(IF((OutputTable[GroupByKey]=OutputTable[[#This Row],[GroupByKey]]),(OutputTable[GroupByKey]=OutputTable[[#This Row],[GroupByKey]])*OutputTable[RecordedValue]))</f>
        <v>0</v>
      </c>
      <c r="P393" s="5" cm="1">
        <f t="array" ref="P393">MAX(IF((OutputTable[GroupByKey]=OutputTable[[#This Row],[GroupByKey]]),(OutputTable[GroupByKey]=OutputTable[[#This Row],[GroupByKey]])*OutputTable[RecordedValue]))</f>
        <v>0</v>
      </c>
    </row>
    <row r="394" spans="1:16" x14ac:dyDescent="0.25">
      <c r="A394" t="s">
        <v>68</v>
      </c>
      <c r="B394" t="s">
        <v>70</v>
      </c>
      <c r="C394">
        <v>8</v>
      </c>
      <c r="D394" t="s">
        <v>144</v>
      </c>
      <c r="E394" t="s">
        <v>117</v>
      </c>
      <c r="F394" t="s">
        <v>73</v>
      </c>
      <c r="G394">
        <v>58.736473334620499</v>
      </c>
      <c r="H394">
        <v>0</v>
      </c>
      <c r="I394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394" s="5" cm="1">
        <f t="array" ref="J394">MAX(IF((ProjectInfoTable[ProjectName]=OutputTable[[#This Row],[ProjectName]]),(ProjectInfoTable[ProjectName]=OutputTable[[#This Row],[ProjectName]])*ProjectInfoTable[NumberOfReplications]))</f>
        <v>50</v>
      </c>
      <c r="K394" s="5" cm="1">
        <f t="array" ref="K394">IFERROR(AVERAGE(IF((OutputTable[GroupByKey]=OutputTable[[#This Row],[GroupByKey]]),(OutputTable[GroupByKey]=OutputTable[[#This Row],[GroupByKey]])*OutputTable[RecordedValue])),0)</f>
        <v>55.339444015606816</v>
      </c>
      <c r="L394" s="5" cm="1">
        <f t="array" ref="L394">IFERROR(_xlfn.STDEV.S(IF((OutputTable[GroupByKey]=OutputTable[[#This Row],[GroupByKey]]),(OutputTable[GroupByKey]=OutputTable[[#This Row],[GroupByKey]])*OutputTable[RecordedValue])),0)</f>
        <v>18.463814595248238</v>
      </c>
      <c r="M394" s="5" cm="1">
        <f t="array" ref="M394">MAX(IF((ProjectInfoTable[ProjectName]=OutputTable[[#This Row],[ProjectName]]),(ProjectInfoTable[ProjectName]=OutputTable[[#This Row],[ProjectName]])*ProjectInfoTable[ConfidenceInterval]))</f>
        <v>0.95</v>
      </c>
      <c r="N3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394" s="5" cm="1">
        <f t="array" ref="O394">MIN(IF((OutputTable[GroupByKey]=OutputTable[[#This Row],[GroupByKey]]),(OutputTable[GroupByKey]=OutputTable[[#This Row],[GroupByKey]])*OutputTable[RecordedValue]))</f>
        <v>20.994807137296998</v>
      </c>
      <c r="P394" s="5" cm="1">
        <f t="array" ref="P394">MAX(IF((OutputTable[GroupByKey]=OutputTable[[#This Row],[GroupByKey]]),(OutputTable[GroupByKey]=OutputTable[[#This Row],[GroupByKey]])*OutputTable[RecordedValue]))</f>
        <v>106.254030872416</v>
      </c>
    </row>
    <row r="395" spans="1:16" x14ac:dyDescent="0.25">
      <c r="A395" t="s">
        <v>68</v>
      </c>
      <c r="B395" t="s">
        <v>70</v>
      </c>
      <c r="C395">
        <v>8</v>
      </c>
      <c r="D395" t="s">
        <v>145</v>
      </c>
      <c r="E395" t="s">
        <v>119</v>
      </c>
      <c r="F395" t="s">
        <v>73</v>
      </c>
      <c r="G395">
        <v>318</v>
      </c>
      <c r="H395">
        <v>0</v>
      </c>
      <c r="I395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395" s="5" cm="1">
        <f t="array" ref="J395">MAX(IF((ProjectInfoTable[ProjectName]=OutputTable[[#This Row],[ProjectName]]),(ProjectInfoTable[ProjectName]=OutputTable[[#This Row],[ProjectName]])*ProjectInfoTable[NumberOfReplications]))</f>
        <v>50</v>
      </c>
      <c r="K395" s="5" cm="1">
        <f t="array" ref="K395">IFERROR(AVERAGE(IF((OutputTable[GroupByKey]=OutputTable[[#This Row],[GroupByKey]]),(OutputTable[GroupByKey]=OutputTable[[#This Row],[GroupByKey]])*OutputTable[RecordedValue])),0)</f>
        <v>318</v>
      </c>
      <c r="L395" s="5" cm="1">
        <f t="array" ref="L395">IFERROR(_xlfn.STDEV.S(IF((OutputTable[GroupByKey]=OutputTable[[#This Row],[GroupByKey]]),(OutputTable[GroupByKey]=OutputTable[[#This Row],[GroupByKey]])*OutputTable[RecordedValue])),0)</f>
        <v>0</v>
      </c>
      <c r="M395" s="5" cm="1">
        <f t="array" ref="M395">MAX(IF((ProjectInfoTable[ProjectName]=OutputTable[[#This Row],[ProjectName]]),(ProjectInfoTable[ProjectName]=OutputTable[[#This Row],[ProjectName]])*ProjectInfoTable[ConfidenceInterval]))</f>
        <v>0.95</v>
      </c>
      <c r="N3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5" s="5" cm="1">
        <f t="array" ref="O395">MIN(IF((OutputTable[GroupByKey]=OutputTable[[#This Row],[GroupByKey]]),(OutputTable[GroupByKey]=OutputTable[[#This Row],[GroupByKey]])*OutputTable[RecordedValue]))</f>
        <v>318</v>
      </c>
      <c r="P395" s="5" cm="1">
        <f t="array" ref="P395">MAX(IF((OutputTable[GroupByKey]=OutputTable[[#This Row],[GroupByKey]]),(OutputTable[GroupByKey]=OutputTable[[#This Row],[GroupByKey]])*OutputTable[RecordedValue]))</f>
        <v>318</v>
      </c>
    </row>
    <row r="396" spans="1:16" x14ac:dyDescent="0.25">
      <c r="A396" t="s">
        <v>68</v>
      </c>
      <c r="B396" t="s">
        <v>70</v>
      </c>
      <c r="C396">
        <v>8</v>
      </c>
      <c r="D396" t="s">
        <v>146</v>
      </c>
      <c r="E396" t="s">
        <v>121</v>
      </c>
      <c r="F396" t="s">
        <v>73</v>
      </c>
      <c r="G396">
        <v>317</v>
      </c>
      <c r="H396">
        <v>0</v>
      </c>
      <c r="I396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396" s="5" cm="1">
        <f t="array" ref="J396">MAX(IF((ProjectInfoTable[ProjectName]=OutputTable[[#This Row],[ProjectName]]),(ProjectInfoTable[ProjectName]=OutputTable[[#This Row],[ProjectName]])*ProjectInfoTable[NumberOfReplications]))</f>
        <v>50</v>
      </c>
      <c r="K396" s="5" cm="1">
        <f t="array" ref="K396">IFERROR(AVERAGE(IF((OutputTable[GroupByKey]=OutputTable[[#This Row],[GroupByKey]]),(OutputTable[GroupByKey]=OutputTable[[#This Row],[GroupByKey]])*OutputTable[RecordedValue])),0)</f>
        <v>316.94</v>
      </c>
      <c r="L396" s="5" cm="1">
        <f t="array" ref="L396">IFERROR(_xlfn.STDEV.S(IF((OutputTable[GroupByKey]=OutputTable[[#This Row],[GroupByKey]]),(OutputTable[GroupByKey]=OutputTable[[#This Row],[GroupByKey]])*OutputTable[RecordedValue])),0)</f>
        <v>0.23989793748209556</v>
      </c>
      <c r="M396" s="5" cm="1">
        <f t="array" ref="M396">MAX(IF((ProjectInfoTable[ProjectName]=OutputTable[[#This Row],[ProjectName]]),(ProjectInfoTable[ProjectName]=OutputTable[[#This Row],[ProjectName]])*ProjectInfoTable[ConfidenceInterval]))</f>
        <v>0.95</v>
      </c>
      <c r="N3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396" s="5" cm="1">
        <f t="array" ref="O396">MIN(IF((OutputTable[GroupByKey]=OutputTable[[#This Row],[GroupByKey]]),(OutputTable[GroupByKey]=OutputTable[[#This Row],[GroupByKey]])*OutputTable[RecordedValue]))</f>
        <v>316</v>
      </c>
      <c r="P396" s="5" cm="1">
        <f t="array" ref="P396">MAX(IF((OutputTable[GroupByKey]=OutputTable[[#This Row],[GroupByKey]]),(OutputTable[GroupByKey]=OutputTable[[#This Row],[GroupByKey]])*OutputTable[RecordedValue]))</f>
        <v>317</v>
      </c>
    </row>
    <row r="397" spans="1:16" x14ac:dyDescent="0.25">
      <c r="A397" t="s">
        <v>68</v>
      </c>
      <c r="B397" t="s">
        <v>70</v>
      </c>
      <c r="C397">
        <v>8</v>
      </c>
      <c r="D397" t="s">
        <v>147</v>
      </c>
      <c r="E397" t="s">
        <v>123</v>
      </c>
      <c r="F397" t="s">
        <v>73</v>
      </c>
      <c r="G397">
        <v>9.2238736076126706</v>
      </c>
      <c r="H397">
        <v>0</v>
      </c>
      <c r="I397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397" s="5" cm="1">
        <f t="array" ref="J397">MAX(IF((ProjectInfoTable[ProjectName]=OutputTable[[#This Row],[ProjectName]]),(ProjectInfoTable[ProjectName]=OutputTable[[#This Row],[ProjectName]])*ProjectInfoTable[NumberOfReplications]))</f>
        <v>50</v>
      </c>
      <c r="K397" s="5" cm="1">
        <f t="array" ref="K397">IFERROR(AVERAGE(IF((OutputTable[GroupByKey]=OutputTable[[#This Row],[GroupByKey]]),(OutputTable[GroupByKey]=OutputTable[[#This Row],[GroupByKey]])*OutputTable[RecordedValue])),0)</f>
        <v>9.2356458312402427</v>
      </c>
      <c r="L397" s="5" cm="1">
        <f t="array" ref="L397">IFERROR(_xlfn.STDEV.S(IF((OutputTable[GroupByKey]=OutputTable[[#This Row],[GroupByKey]]),(OutputTable[GroupByKey]=OutputTable[[#This Row],[GroupByKey]])*OutputTable[RecordedValue])),0)</f>
        <v>0.11377584298148916</v>
      </c>
      <c r="M397" s="5" cm="1">
        <f t="array" ref="M397">MAX(IF((ProjectInfoTable[ProjectName]=OutputTable[[#This Row],[ProjectName]]),(ProjectInfoTable[ProjectName]=OutputTable[[#This Row],[ProjectName]])*ProjectInfoTable[ConfidenceInterval]))</f>
        <v>0.95</v>
      </c>
      <c r="N3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397" s="5" cm="1">
        <f t="array" ref="O397">MIN(IF((OutputTable[GroupByKey]=OutputTable[[#This Row],[GroupByKey]]),(OutputTable[GroupByKey]=OutputTable[[#This Row],[GroupByKey]])*OutputTable[RecordedValue]))</f>
        <v>8.9867833861246496</v>
      </c>
      <c r="P397" s="5" cm="1">
        <f t="array" ref="P397">MAX(IF((OutputTable[GroupByKey]=OutputTable[[#This Row],[GroupByKey]]),(OutputTable[GroupByKey]=OutputTable[[#This Row],[GroupByKey]])*OutputTable[RecordedValue]))</f>
        <v>9.4038725622795898</v>
      </c>
    </row>
    <row r="398" spans="1:16" x14ac:dyDescent="0.25">
      <c r="A398" t="s">
        <v>68</v>
      </c>
      <c r="B398" t="s">
        <v>70</v>
      </c>
      <c r="C398">
        <v>8</v>
      </c>
      <c r="D398" t="s">
        <v>148</v>
      </c>
      <c r="E398" t="s">
        <v>125</v>
      </c>
      <c r="F398" t="s">
        <v>73</v>
      </c>
      <c r="G398">
        <v>612.16888979138002</v>
      </c>
      <c r="H398">
        <v>0</v>
      </c>
      <c r="I398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398" s="5" cm="1">
        <f t="array" ref="J398">MAX(IF((ProjectInfoTable[ProjectName]=OutputTable[[#This Row],[ProjectName]]),(ProjectInfoTable[ProjectName]=OutputTable[[#This Row],[ProjectName]])*ProjectInfoTable[NumberOfReplications]))</f>
        <v>50</v>
      </c>
      <c r="K398" s="5" cm="1">
        <f t="array" ref="K398">IFERROR(AVERAGE(IF((OutputTable[GroupByKey]=OutputTable[[#This Row],[GroupByKey]]),(OutputTable[GroupByKey]=OutputTable[[#This Row],[GroupByKey]])*OutputTable[RecordedValue])),0)</f>
        <v>609.47819389002132</v>
      </c>
      <c r="L398" s="5" cm="1">
        <f t="array" ref="L398">IFERROR(_xlfn.STDEV.S(IF((OutputTable[GroupByKey]=OutputTable[[#This Row],[GroupByKey]]),(OutputTable[GroupByKey]=OutputTable[[#This Row],[GroupByKey]])*OutputTable[RecordedValue])),0)</f>
        <v>20.03379556554944</v>
      </c>
      <c r="M398" s="5" cm="1">
        <f t="array" ref="M398">MAX(IF((ProjectInfoTable[ProjectName]=OutputTable[[#This Row],[ProjectName]]),(ProjectInfoTable[ProjectName]=OutputTable[[#This Row],[ProjectName]])*ProjectInfoTable[ConfidenceInterval]))</f>
        <v>0.95</v>
      </c>
      <c r="N3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398" s="5" cm="1">
        <f t="array" ref="O398">MIN(IF((OutputTable[GroupByKey]=OutputTable[[#This Row],[GroupByKey]]),(OutputTable[GroupByKey]=OutputTable[[#This Row],[GroupByKey]])*OutputTable[RecordedValue]))</f>
        <v>560.39330190760404</v>
      </c>
      <c r="P398" s="5" cm="1">
        <f t="array" ref="P398">MAX(IF((OutputTable[GroupByKey]=OutputTable[[#This Row],[GroupByKey]]),(OutputTable[GroupByKey]=OutputTable[[#This Row],[GroupByKey]])*OutputTable[RecordedValue]))</f>
        <v>667.91125094200902</v>
      </c>
    </row>
    <row r="399" spans="1:16" x14ac:dyDescent="0.25">
      <c r="A399" t="s">
        <v>68</v>
      </c>
      <c r="B399" t="s">
        <v>70</v>
      </c>
      <c r="C399">
        <v>8</v>
      </c>
      <c r="D399" t="s">
        <v>149</v>
      </c>
      <c r="E399" t="s">
        <v>119</v>
      </c>
      <c r="F399" t="s">
        <v>87</v>
      </c>
      <c r="G399">
        <v>318</v>
      </c>
      <c r="H399">
        <v>0</v>
      </c>
      <c r="I399" s="5" t="str">
        <f>OutputTable[[#This Row],[ProjectName]]&amp;OutputTable[[#This Row],[Name]]&amp;OutputTable[[#This Row],[Type]]&amp;OutputTable[[#This Row],[Source]]</f>
        <v>Airport Security AnalysisEntity 1.NumberInNumber InEntity</v>
      </c>
      <c r="J399" s="5" cm="1">
        <f t="array" ref="J399">MAX(IF((ProjectInfoTable[ProjectName]=OutputTable[[#This Row],[ProjectName]]),(ProjectInfoTable[ProjectName]=OutputTable[[#This Row],[ProjectName]])*ProjectInfoTable[NumberOfReplications]))</f>
        <v>50</v>
      </c>
      <c r="K399" s="5" cm="1">
        <f t="array" ref="K399">IFERROR(AVERAGE(IF((OutputTable[GroupByKey]=OutputTable[[#This Row],[GroupByKey]]),(OutputTable[GroupByKey]=OutputTable[[#This Row],[GroupByKey]])*OutputTable[RecordedValue])),0)</f>
        <v>318</v>
      </c>
      <c r="L399" s="5" cm="1">
        <f t="array" ref="L399">IFERROR(_xlfn.STDEV.S(IF((OutputTable[GroupByKey]=OutputTable[[#This Row],[GroupByKey]]),(OutputTable[GroupByKey]=OutputTable[[#This Row],[GroupByKey]])*OutputTable[RecordedValue])),0)</f>
        <v>0</v>
      </c>
      <c r="M399" s="5" cm="1">
        <f t="array" ref="M399">MAX(IF((ProjectInfoTable[ProjectName]=OutputTable[[#This Row],[ProjectName]]),(ProjectInfoTable[ProjectName]=OutputTable[[#This Row],[ProjectName]])*ProjectInfoTable[ConfidenceInterval]))</f>
        <v>0.95</v>
      </c>
      <c r="N3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9" s="5" cm="1">
        <f t="array" ref="O399">MIN(IF((OutputTable[GroupByKey]=OutputTable[[#This Row],[GroupByKey]]),(OutputTable[GroupByKey]=OutputTable[[#This Row],[GroupByKey]])*OutputTable[RecordedValue]))</f>
        <v>318</v>
      </c>
      <c r="P399" s="5" cm="1">
        <f t="array" ref="P399">MAX(IF((OutputTable[GroupByKey]=OutputTable[[#This Row],[GroupByKey]]),(OutputTable[GroupByKey]=OutputTable[[#This Row],[GroupByKey]])*OutputTable[RecordedValue]))</f>
        <v>318</v>
      </c>
    </row>
    <row r="400" spans="1:16" x14ac:dyDescent="0.25">
      <c r="A400" t="s">
        <v>68</v>
      </c>
      <c r="B400" t="s">
        <v>70</v>
      </c>
      <c r="C400">
        <v>8</v>
      </c>
      <c r="D400" t="s">
        <v>150</v>
      </c>
      <c r="E400" t="s">
        <v>121</v>
      </c>
      <c r="F400" t="s">
        <v>87</v>
      </c>
      <c r="G400">
        <v>314</v>
      </c>
      <c r="H400">
        <v>0</v>
      </c>
      <c r="I400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400" s="5" cm="1">
        <f t="array" ref="J400">MAX(IF((ProjectInfoTable[ProjectName]=OutputTable[[#This Row],[ProjectName]]),(ProjectInfoTable[ProjectName]=OutputTable[[#This Row],[ProjectName]])*ProjectInfoTable[NumberOfReplications]))</f>
        <v>50</v>
      </c>
      <c r="K400" s="5" cm="1">
        <f t="array" ref="K400">IFERROR(AVERAGE(IF((OutputTable[GroupByKey]=OutputTable[[#This Row],[GroupByKey]]),(OutputTable[GroupByKey]=OutputTable[[#This Row],[GroupByKey]])*OutputTable[RecordedValue])),0)</f>
        <v>314.94</v>
      </c>
      <c r="L400" s="5" cm="1">
        <f t="array" ref="L400">IFERROR(_xlfn.STDEV.S(IF((OutputTable[GroupByKey]=OutputTable[[#This Row],[GroupByKey]]),(OutputTable[GroupByKey]=OutputTable[[#This Row],[GroupByKey]])*OutputTable[RecordedValue])),0)</f>
        <v>0.68243262357121037</v>
      </c>
      <c r="M400" s="5" cm="1">
        <f t="array" ref="M400">MAX(IF((ProjectInfoTable[ProjectName]=OutputTable[[#This Row],[ProjectName]]),(ProjectInfoTable[ProjectName]=OutputTable[[#This Row],[ProjectName]])*ProjectInfoTable[ConfidenceInterval]))</f>
        <v>0.95</v>
      </c>
      <c r="N4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400" s="5" cm="1">
        <f t="array" ref="O400">MIN(IF((OutputTable[GroupByKey]=OutputTable[[#This Row],[GroupByKey]]),(OutputTable[GroupByKey]=OutputTable[[#This Row],[GroupByKey]])*OutputTable[RecordedValue]))</f>
        <v>313</v>
      </c>
      <c r="P400" s="5" cm="1">
        <f t="array" ref="P400">MAX(IF((OutputTable[GroupByKey]=OutputTable[[#This Row],[GroupByKey]]),(OutputTable[GroupByKey]=OutputTable[[#This Row],[GroupByKey]])*OutputTable[RecordedValue]))</f>
        <v>316</v>
      </c>
    </row>
    <row r="401" spans="1:16" x14ac:dyDescent="0.25">
      <c r="A401" t="s">
        <v>68</v>
      </c>
      <c r="B401" t="s">
        <v>70</v>
      </c>
      <c r="C401">
        <v>8</v>
      </c>
      <c r="D401" t="s">
        <v>151</v>
      </c>
      <c r="E401" t="s">
        <v>135</v>
      </c>
      <c r="F401" t="s">
        <v>105</v>
      </c>
      <c r="G401">
        <v>0</v>
      </c>
      <c r="H401">
        <v>0</v>
      </c>
      <c r="I401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401" s="5" cm="1">
        <f t="array" ref="J401">MAX(IF((ProjectInfoTable[ProjectName]=OutputTable[[#This Row],[ProjectName]]),(ProjectInfoTable[ProjectName]=OutputTable[[#This Row],[ProjectName]])*ProjectInfoTable[NumberOfReplications]))</f>
        <v>50</v>
      </c>
      <c r="K401" s="5" cm="1">
        <f t="array" ref="K401">IFERROR(AVERAGE(IF((OutputTable[GroupByKey]=OutputTable[[#This Row],[GroupByKey]]),(OutputTable[GroupByKey]=OutputTable[[#This Row],[GroupByKey]])*OutputTable[RecordedValue])),0)</f>
        <v>0</v>
      </c>
      <c r="L401" s="5" cm="1">
        <f t="array" ref="L401">IFERROR(_xlfn.STDEV.S(IF((OutputTable[GroupByKey]=OutputTable[[#This Row],[GroupByKey]]),(OutputTable[GroupByKey]=OutputTable[[#This Row],[GroupByKey]])*OutputTable[RecordedValue])),0)</f>
        <v>0</v>
      </c>
      <c r="M401" s="5" cm="1">
        <f t="array" ref="M401">MAX(IF((ProjectInfoTable[ProjectName]=OutputTable[[#This Row],[ProjectName]]),(ProjectInfoTable[ProjectName]=OutputTable[[#This Row],[ProjectName]])*ProjectInfoTable[ConfidenceInterval]))</f>
        <v>0.95</v>
      </c>
      <c r="N4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1" s="5" cm="1">
        <f t="array" ref="O401">MIN(IF((OutputTable[GroupByKey]=OutputTable[[#This Row],[GroupByKey]]),(OutputTable[GroupByKey]=OutputTable[[#This Row],[GroupByKey]])*OutputTable[RecordedValue]))</f>
        <v>0</v>
      </c>
      <c r="P401" s="5" cm="1">
        <f t="array" ref="P401">MAX(IF((OutputTable[GroupByKey]=OutputTable[[#This Row],[GroupByKey]]),(OutputTable[GroupByKey]=OutputTable[[#This Row],[GroupByKey]])*OutputTable[RecordedValue]))</f>
        <v>0</v>
      </c>
    </row>
    <row r="402" spans="1:16" x14ac:dyDescent="0.25">
      <c r="A402" t="s">
        <v>68</v>
      </c>
      <c r="B402" t="s">
        <v>70</v>
      </c>
      <c r="C402">
        <v>8</v>
      </c>
      <c r="D402" t="s">
        <v>152</v>
      </c>
      <c r="E402" t="s">
        <v>137</v>
      </c>
      <c r="F402" t="s">
        <v>105</v>
      </c>
      <c r="G402">
        <v>12</v>
      </c>
      <c r="H402">
        <v>0</v>
      </c>
      <c r="I402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402" s="5" cm="1">
        <f t="array" ref="J402">MAX(IF((ProjectInfoTable[ProjectName]=OutputTable[[#This Row],[ProjectName]]),(ProjectInfoTable[ProjectName]=OutputTable[[#This Row],[ProjectName]])*ProjectInfoTable[NumberOfReplications]))</f>
        <v>50</v>
      </c>
      <c r="K402" s="5" cm="1">
        <f t="array" ref="K402">IFERROR(AVERAGE(IF((OutputTable[GroupByKey]=OutputTable[[#This Row],[GroupByKey]]),(OutputTable[GroupByKey]=OutputTable[[#This Row],[GroupByKey]])*OutputTable[RecordedValue])),0)</f>
        <v>12</v>
      </c>
      <c r="L402" s="5" cm="1">
        <f t="array" ref="L402">IFERROR(_xlfn.STDEV.S(IF((OutputTable[GroupByKey]=OutputTable[[#This Row],[GroupByKey]]),(OutputTable[GroupByKey]=OutputTable[[#This Row],[GroupByKey]])*OutputTable[RecordedValue])),0)</f>
        <v>0</v>
      </c>
      <c r="M402" s="5" cm="1">
        <f t="array" ref="M402">MAX(IF((ProjectInfoTable[ProjectName]=OutputTable[[#This Row],[ProjectName]]),(ProjectInfoTable[ProjectName]=OutputTable[[#This Row],[ProjectName]])*ProjectInfoTable[ConfidenceInterval]))</f>
        <v>0.95</v>
      </c>
      <c r="N4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2" s="5" cm="1">
        <f t="array" ref="O402">MIN(IF((OutputTable[GroupByKey]=OutputTable[[#This Row],[GroupByKey]]),(OutputTable[GroupByKey]=OutputTable[[#This Row],[GroupByKey]])*OutputTable[RecordedValue]))</f>
        <v>12</v>
      </c>
      <c r="P402" s="5" cm="1">
        <f t="array" ref="P402">MAX(IF((OutputTable[GroupByKey]=OutputTable[[#This Row],[GroupByKey]]),(OutputTable[GroupByKey]=OutputTable[[#This Row],[GroupByKey]])*OutputTable[RecordedValue]))</f>
        <v>12</v>
      </c>
    </row>
    <row r="403" spans="1:16" x14ac:dyDescent="0.25">
      <c r="A403" t="s">
        <v>68</v>
      </c>
      <c r="B403" t="s">
        <v>70</v>
      </c>
      <c r="C403">
        <v>8</v>
      </c>
      <c r="D403" t="s">
        <v>153</v>
      </c>
      <c r="E403" t="s">
        <v>154</v>
      </c>
      <c r="F403" t="s">
        <v>105</v>
      </c>
      <c r="G403">
        <v>0</v>
      </c>
      <c r="H403">
        <v>0</v>
      </c>
      <c r="I403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403" s="5" cm="1">
        <f t="array" ref="J403">MAX(IF((ProjectInfoTable[ProjectName]=OutputTable[[#This Row],[ProjectName]]),(ProjectInfoTable[ProjectName]=OutputTable[[#This Row],[ProjectName]])*ProjectInfoTable[NumberOfReplications]))</f>
        <v>50</v>
      </c>
      <c r="K403" s="5" cm="1">
        <f t="array" ref="K403">IFERROR(AVERAGE(IF((OutputTable[GroupByKey]=OutputTable[[#This Row],[GroupByKey]]),(OutputTable[GroupByKey]=OutputTable[[#This Row],[GroupByKey]])*OutputTable[RecordedValue])),0)</f>
        <v>0</v>
      </c>
      <c r="L403" s="5" cm="1">
        <f t="array" ref="L403">IFERROR(_xlfn.STDEV.S(IF((OutputTable[GroupByKey]=OutputTable[[#This Row],[GroupByKey]]),(OutputTable[GroupByKey]=OutputTable[[#This Row],[GroupByKey]])*OutputTable[RecordedValue])),0)</f>
        <v>0</v>
      </c>
      <c r="M403" s="5" cm="1">
        <f t="array" ref="M403">MAX(IF((ProjectInfoTable[ProjectName]=OutputTable[[#This Row],[ProjectName]]),(ProjectInfoTable[ProjectName]=OutputTable[[#This Row],[ProjectName]])*ProjectInfoTable[ConfidenceInterval]))</f>
        <v>0.95</v>
      </c>
      <c r="N4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3" s="5" cm="1">
        <f t="array" ref="O403">MIN(IF((OutputTable[GroupByKey]=OutputTable[[#This Row],[GroupByKey]]),(OutputTable[GroupByKey]=OutputTable[[#This Row],[GroupByKey]])*OutputTable[RecordedValue]))</f>
        <v>0</v>
      </c>
      <c r="P403" s="5" cm="1">
        <f t="array" ref="P403">MAX(IF((OutputTable[GroupByKey]=OutputTable[[#This Row],[GroupByKey]]),(OutputTable[GroupByKey]=OutputTable[[#This Row],[GroupByKey]])*OutputTable[RecordedValue]))</f>
        <v>0</v>
      </c>
    </row>
    <row r="404" spans="1:16" x14ac:dyDescent="0.25">
      <c r="A404" t="s">
        <v>68</v>
      </c>
      <c r="B404" t="s">
        <v>70</v>
      </c>
      <c r="C404">
        <v>8</v>
      </c>
      <c r="D404" t="s">
        <v>155</v>
      </c>
      <c r="E404" t="s">
        <v>156</v>
      </c>
      <c r="F404" t="s">
        <v>105</v>
      </c>
      <c r="G404">
        <v>0</v>
      </c>
      <c r="H404">
        <v>0</v>
      </c>
      <c r="I404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404" s="5" cm="1">
        <f t="array" ref="J404">MAX(IF((ProjectInfoTable[ProjectName]=OutputTable[[#This Row],[ProjectName]]),(ProjectInfoTable[ProjectName]=OutputTable[[#This Row],[ProjectName]])*ProjectInfoTable[NumberOfReplications]))</f>
        <v>50</v>
      </c>
      <c r="K404" s="5" cm="1">
        <f t="array" ref="K404">IFERROR(AVERAGE(IF((OutputTable[GroupByKey]=OutputTable[[#This Row],[GroupByKey]]),(OutputTable[GroupByKey]=OutputTable[[#This Row],[GroupByKey]])*OutputTable[RecordedValue])),0)</f>
        <v>0</v>
      </c>
      <c r="L404" s="5" cm="1">
        <f t="array" ref="L404">IFERROR(_xlfn.STDEV.S(IF((OutputTable[GroupByKey]=OutputTable[[#This Row],[GroupByKey]]),(OutputTable[GroupByKey]=OutputTable[[#This Row],[GroupByKey]])*OutputTable[RecordedValue])),0)</f>
        <v>0</v>
      </c>
      <c r="M404" s="5" cm="1">
        <f t="array" ref="M404">MAX(IF((ProjectInfoTable[ProjectName]=OutputTable[[#This Row],[ProjectName]]),(ProjectInfoTable[ProjectName]=OutputTable[[#This Row],[ProjectName]])*ProjectInfoTable[ConfidenceInterval]))</f>
        <v>0.95</v>
      </c>
      <c r="N4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4" s="5" cm="1">
        <f t="array" ref="O404">MIN(IF((OutputTable[GroupByKey]=OutputTable[[#This Row],[GroupByKey]]),(OutputTable[GroupByKey]=OutputTable[[#This Row],[GroupByKey]])*OutputTable[RecordedValue]))</f>
        <v>0</v>
      </c>
      <c r="P404" s="5" cm="1">
        <f t="array" ref="P404">MAX(IF((OutputTable[GroupByKey]=OutputTable[[#This Row],[GroupByKey]]),(OutputTable[GroupByKey]=OutputTable[[#This Row],[GroupByKey]])*OutputTable[RecordedValue]))</f>
        <v>0</v>
      </c>
    </row>
    <row r="405" spans="1:16" x14ac:dyDescent="0.25">
      <c r="A405" t="s">
        <v>68</v>
      </c>
      <c r="B405" t="s">
        <v>70</v>
      </c>
      <c r="C405">
        <v>8</v>
      </c>
      <c r="D405" t="s">
        <v>157</v>
      </c>
      <c r="E405" t="s">
        <v>140</v>
      </c>
      <c r="F405" t="s">
        <v>105</v>
      </c>
      <c r="G405">
        <v>0</v>
      </c>
      <c r="H405">
        <v>0</v>
      </c>
      <c r="I405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405" s="5" cm="1">
        <f t="array" ref="J405">MAX(IF((ProjectInfoTable[ProjectName]=OutputTable[[#This Row],[ProjectName]]),(ProjectInfoTable[ProjectName]=OutputTable[[#This Row],[ProjectName]])*ProjectInfoTable[NumberOfReplications]))</f>
        <v>50</v>
      </c>
      <c r="K405" s="5" cm="1">
        <f t="array" ref="K405">IFERROR(AVERAGE(IF((OutputTable[GroupByKey]=OutputTable[[#This Row],[GroupByKey]]),(OutputTable[GroupByKey]=OutputTable[[#This Row],[GroupByKey]])*OutputTable[RecordedValue])),0)</f>
        <v>0</v>
      </c>
      <c r="L405" s="5" cm="1">
        <f t="array" ref="L405">IFERROR(_xlfn.STDEV.S(IF((OutputTable[GroupByKey]=OutputTable[[#This Row],[GroupByKey]]),(OutputTable[GroupByKey]=OutputTable[[#This Row],[GroupByKey]])*OutputTable[RecordedValue])),0)</f>
        <v>0</v>
      </c>
      <c r="M405" s="5" cm="1">
        <f t="array" ref="M405">MAX(IF((ProjectInfoTable[ProjectName]=OutputTable[[#This Row],[ProjectName]]),(ProjectInfoTable[ProjectName]=OutputTable[[#This Row],[ProjectName]])*ProjectInfoTable[ConfidenceInterval]))</f>
        <v>0.95</v>
      </c>
      <c r="N4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5" s="5" cm="1">
        <f t="array" ref="O405">MIN(IF((OutputTable[GroupByKey]=OutputTable[[#This Row],[GroupByKey]]),(OutputTable[GroupByKey]=OutputTable[[#This Row],[GroupByKey]])*OutputTable[RecordedValue]))</f>
        <v>0</v>
      </c>
      <c r="P405" s="5" cm="1">
        <f t="array" ref="P405">MAX(IF((OutputTable[GroupByKey]=OutputTable[[#This Row],[GroupByKey]]),(OutputTable[GroupByKey]=OutputTable[[#This Row],[GroupByKey]])*OutputTable[RecordedValue]))</f>
        <v>0</v>
      </c>
    </row>
    <row r="406" spans="1:16" x14ac:dyDescent="0.25">
      <c r="A406" t="s">
        <v>68</v>
      </c>
      <c r="B406" t="s">
        <v>70</v>
      </c>
      <c r="C406">
        <v>8</v>
      </c>
      <c r="D406" t="s">
        <v>158</v>
      </c>
      <c r="E406" t="s">
        <v>121</v>
      </c>
      <c r="F406" t="s">
        <v>127</v>
      </c>
      <c r="G406">
        <v>314</v>
      </c>
      <c r="H406">
        <v>0</v>
      </c>
      <c r="I406" s="5" t="str">
        <f>OutputTable[[#This Row],[ProjectName]]&amp;OutputTable[[#This Row],[Name]]&amp;OutputTable[[#This Row],[Type]]&amp;OutputTable[[#This Row],[Source]]</f>
        <v>Airport Security AnalysisSystem.NumberOutNumber OutSystem</v>
      </c>
      <c r="J406" s="5" cm="1">
        <f t="array" ref="J406">MAX(IF((ProjectInfoTable[ProjectName]=OutputTable[[#This Row],[ProjectName]]),(ProjectInfoTable[ProjectName]=OutputTable[[#This Row],[ProjectName]])*ProjectInfoTable[NumberOfReplications]))</f>
        <v>50</v>
      </c>
      <c r="K406" s="5" cm="1">
        <f t="array" ref="K406">IFERROR(AVERAGE(IF((OutputTable[GroupByKey]=OutputTable[[#This Row],[GroupByKey]]),(OutputTable[GroupByKey]=OutputTable[[#This Row],[GroupByKey]])*OutputTable[RecordedValue])),0)</f>
        <v>314.94</v>
      </c>
      <c r="L406" s="5" cm="1">
        <f t="array" ref="L406">IFERROR(_xlfn.STDEV.S(IF((OutputTable[GroupByKey]=OutputTable[[#This Row],[GroupByKey]]),(OutputTable[GroupByKey]=OutputTable[[#This Row],[GroupByKey]])*OutputTable[RecordedValue])),0)</f>
        <v>0.68243262357121037</v>
      </c>
      <c r="M406" s="5" cm="1">
        <f t="array" ref="M406">MAX(IF((ProjectInfoTable[ProjectName]=OutputTable[[#This Row],[ProjectName]]),(ProjectInfoTable[ProjectName]=OutputTable[[#This Row],[ProjectName]])*ProjectInfoTable[ConfidenceInterval]))</f>
        <v>0.95</v>
      </c>
      <c r="N4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406" s="5" cm="1">
        <f t="array" ref="O406">MIN(IF((OutputTable[GroupByKey]=OutputTable[[#This Row],[GroupByKey]]),(OutputTable[GroupByKey]=OutputTable[[#This Row],[GroupByKey]])*OutputTable[RecordedValue]))</f>
        <v>313</v>
      </c>
      <c r="P406" s="5" cm="1">
        <f t="array" ref="P406">MAX(IF((OutputTable[GroupByKey]=OutputTable[[#This Row],[GroupByKey]]),(OutputTable[GroupByKey]=OutputTable[[#This Row],[GroupByKey]])*OutputTable[RecordedValue]))</f>
        <v>316</v>
      </c>
    </row>
    <row r="407" spans="1:16" x14ac:dyDescent="0.25">
      <c r="A407" t="s">
        <v>68</v>
      </c>
      <c r="B407" t="s">
        <v>70</v>
      </c>
      <c r="C407">
        <v>8</v>
      </c>
      <c r="D407" t="s">
        <v>159</v>
      </c>
      <c r="E407" t="s">
        <v>91</v>
      </c>
      <c r="F407" t="s">
        <v>127</v>
      </c>
      <c r="G407">
        <v>71.834319786097197</v>
      </c>
      <c r="H407">
        <v>0</v>
      </c>
      <c r="I407" s="5" t="str">
        <f>OutputTable[[#This Row],[ProjectName]]&amp;OutputTable[[#This Row],[Name]]&amp;OutputTable[[#This Row],[Type]]&amp;OutputTable[[#This Row],[Source]]</f>
        <v>Airport Security AnalysisSystem.TotalCostTotal CostSystem</v>
      </c>
      <c r="J407" s="5" cm="1">
        <f t="array" ref="J407">MAX(IF((ProjectInfoTable[ProjectName]=OutputTable[[#This Row],[ProjectName]]),(ProjectInfoTable[ProjectName]=OutputTable[[#This Row],[ProjectName]])*ProjectInfoTable[NumberOfReplications]))</f>
        <v>50</v>
      </c>
      <c r="K407" s="5" cm="1">
        <f t="array" ref="K407">IFERROR(AVERAGE(IF((OutputTable[GroupByKey]=OutputTable[[#This Row],[GroupByKey]]),(OutputTable[GroupByKey]=OutputTable[[#This Row],[GroupByKey]])*OutputTable[RecordedValue])),0)</f>
        <v>71.872638573735571</v>
      </c>
      <c r="L407" s="5" cm="1">
        <f t="array" ref="L407">IFERROR(_xlfn.STDEV.S(IF((OutputTable[GroupByKey]=OutputTable[[#This Row],[GroupByKey]]),(OutputTable[GroupByKey]=OutputTable[[#This Row],[GroupByKey]])*OutputTable[RecordedValue])),0)</f>
        <v>5.859431361613459E-2</v>
      </c>
      <c r="M407" s="5" cm="1">
        <f t="array" ref="M407">MAX(IF((ProjectInfoTable[ProjectName]=OutputTable[[#This Row],[ProjectName]]),(ProjectInfoTable[ProjectName]=OutputTable[[#This Row],[ProjectName]])*ProjectInfoTable[ConfidenceInterval]))</f>
        <v>0.95</v>
      </c>
      <c r="N4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407" s="5" cm="1">
        <f t="array" ref="O407">MIN(IF((OutputTable[GroupByKey]=OutputTable[[#This Row],[GroupByKey]]),(OutputTable[GroupByKey]=OutputTable[[#This Row],[GroupByKey]])*OutputTable[RecordedValue]))</f>
        <v>71.718288096809104</v>
      </c>
      <c r="P407" s="5" cm="1">
        <f t="array" ref="P407">MAX(IF((OutputTable[GroupByKey]=OutputTable[[#This Row],[GroupByKey]]),(OutputTable[GroupByKey]=OutputTable[[#This Row],[GroupByKey]])*OutputTable[RecordedValue]))</f>
        <v>71.976989689924594</v>
      </c>
    </row>
    <row r="408" spans="1:16" x14ac:dyDescent="0.25">
      <c r="A408" t="s">
        <v>68</v>
      </c>
      <c r="B408" t="s">
        <v>70</v>
      </c>
      <c r="C408">
        <v>8</v>
      </c>
      <c r="D408" t="s">
        <v>160</v>
      </c>
      <c r="E408" t="s">
        <v>135</v>
      </c>
      <c r="F408" t="s">
        <v>105</v>
      </c>
      <c r="G408">
        <v>29.740878889321198</v>
      </c>
      <c r="H408">
        <v>0</v>
      </c>
      <c r="I408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408" s="5" cm="1">
        <f t="array" ref="J408">MAX(IF((ProjectInfoTable[ProjectName]=OutputTable[[#This Row],[ProjectName]]),(ProjectInfoTable[ProjectName]=OutputTable[[#This Row],[ProjectName]])*ProjectInfoTable[NumberOfReplications]))</f>
        <v>50</v>
      </c>
      <c r="K408" s="5" cm="1">
        <f t="array" ref="K408">IFERROR(AVERAGE(IF((OutputTable[GroupByKey]=OutputTable[[#This Row],[GroupByKey]]),(OutputTable[GroupByKey]=OutputTable[[#This Row],[GroupByKey]])*OutputTable[RecordedValue])),0)</f>
        <v>29.829789158135409</v>
      </c>
      <c r="L408" s="5" cm="1">
        <f t="array" ref="L408">IFERROR(_xlfn.STDEV.S(IF((OutputTable[GroupByKey]=OutputTable[[#This Row],[GroupByKey]]),(OutputTable[GroupByKey]=OutputTable[[#This Row],[GroupByKey]])*OutputTable[RecordedValue])),0)</f>
        <v>0.5851150785874778</v>
      </c>
      <c r="M408" s="5" cm="1">
        <f t="array" ref="M408">MAX(IF((ProjectInfoTable[ProjectName]=OutputTable[[#This Row],[ProjectName]]),(ProjectInfoTable[ProjectName]=OutputTable[[#This Row],[ProjectName]])*ProjectInfoTable[ConfidenceInterval]))</f>
        <v>0.95</v>
      </c>
      <c r="N4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408" s="5" cm="1">
        <f t="array" ref="O408">MIN(IF((OutputTable[GroupByKey]=OutputTable[[#This Row],[GroupByKey]]),(OutputTable[GroupByKey]=OutputTable[[#This Row],[GroupByKey]])*OutputTable[RecordedValue]))</f>
        <v>28.648191338861398</v>
      </c>
      <c r="P408" s="5" cm="1">
        <f t="array" ref="P408">MAX(IF((OutputTable[GroupByKey]=OutputTable[[#This Row],[GroupByKey]]),(OutputTable[GroupByKey]=OutputTable[[#This Row],[GroupByKey]])*OutputTable[RecordedValue]))</f>
        <v>31.087756920682502</v>
      </c>
    </row>
    <row r="409" spans="1:16" x14ac:dyDescent="0.25">
      <c r="A409" t="s">
        <v>68</v>
      </c>
      <c r="B409" t="s">
        <v>70</v>
      </c>
      <c r="C409">
        <v>8</v>
      </c>
      <c r="D409" t="s">
        <v>161</v>
      </c>
      <c r="E409" t="s">
        <v>137</v>
      </c>
      <c r="F409" t="s">
        <v>105</v>
      </c>
      <c r="G409">
        <v>6.1728643370606804</v>
      </c>
      <c r="H409">
        <v>0</v>
      </c>
      <c r="I409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409" s="5" cm="1">
        <f t="array" ref="J409">MAX(IF((ProjectInfoTable[ProjectName]=OutputTable[[#This Row],[ProjectName]]),(ProjectInfoTable[ProjectName]=OutputTable[[#This Row],[ProjectName]])*ProjectInfoTable[NumberOfReplications]))</f>
        <v>50</v>
      </c>
      <c r="K409" s="5" cm="1">
        <f t="array" ref="K409">IFERROR(AVERAGE(IF((OutputTable[GroupByKey]=OutputTable[[#This Row],[GroupByKey]]),(OutputTable[GroupByKey]=OutputTable[[#This Row],[GroupByKey]])*OutputTable[RecordedValue])),0)</f>
        <v>6.0988587896948685</v>
      </c>
      <c r="L409" s="5" cm="1">
        <f t="array" ref="L409">IFERROR(_xlfn.STDEV.S(IF((OutputTable[GroupByKey]=OutputTable[[#This Row],[GroupByKey]]),(OutputTable[GroupByKey]=OutputTable[[#This Row],[GroupByKey]])*OutputTable[RecordedValue])),0)</f>
        <v>0.58437836853471548</v>
      </c>
      <c r="M409" s="5" cm="1">
        <f t="array" ref="M409">MAX(IF((ProjectInfoTable[ProjectName]=OutputTable[[#This Row],[ProjectName]]),(ProjectInfoTable[ProjectName]=OutputTable[[#This Row],[ProjectName]])*ProjectInfoTable[ConfidenceInterval]))</f>
        <v>0.95</v>
      </c>
      <c r="N4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409" s="5" cm="1">
        <f t="array" ref="O409">MIN(IF((OutputTable[GroupByKey]=OutputTable[[#This Row],[GroupByKey]]),(OutputTable[GroupByKey]=OutputTable[[#This Row],[GroupByKey]])*OutputTable[RecordedValue]))</f>
        <v>4.8524885910691502</v>
      </c>
      <c r="P409" s="5" cm="1">
        <f t="array" ref="P409">MAX(IF((OutputTable[GroupByKey]=OutputTable[[#This Row],[GroupByKey]]),(OutputTable[GroupByKey]=OutputTable[[#This Row],[GroupByKey]])*OutputTable[RecordedValue]))</f>
        <v>7.28424471053909</v>
      </c>
    </row>
    <row r="410" spans="1:16" x14ac:dyDescent="0.25">
      <c r="A410" t="s">
        <v>68</v>
      </c>
      <c r="B410" t="s">
        <v>70</v>
      </c>
      <c r="C410">
        <v>8</v>
      </c>
      <c r="D410" t="s">
        <v>162</v>
      </c>
      <c r="E410" t="s">
        <v>154</v>
      </c>
      <c r="F410" t="s">
        <v>105</v>
      </c>
      <c r="G410">
        <v>639</v>
      </c>
      <c r="H410">
        <v>0</v>
      </c>
      <c r="I410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410" s="5" cm="1">
        <f t="array" ref="J410">MAX(IF((ProjectInfoTable[ProjectName]=OutputTable[[#This Row],[ProjectName]]),(ProjectInfoTable[ProjectName]=OutputTable[[#This Row],[ProjectName]])*ProjectInfoTable[NumberOfReplications]))</f>
        <v>50</v>
      </c>
      <c r="K410" s="5" cm="1">
        <f t="array" ref="K410">IFERROR(AVERAGE(IF((OutputTable[GroupByKey]=OutputTable[[#This Row],[GroupByKey]]),(OutputTable[GroupByKey]=OutputTable[[#This Row],[GroupByKey]])*OutputTable[RecordedValue])),0)</f>
        <v>645.70000000000005</v>
      </c>
      <c r="L410" s="5" cm="1">
        <f t="array" ref="L410">IFERROR(_xlfn.STDEV.S(IF((OutputTable[GroupByKey]=OutputTable[[#This Row],[GroupByKey]]),(OutputTable[GroupByKey]=OutputTable[[#This Row],[GroupByKey]])*OutputTable[RecordedValue])),0)</f>
        <v>5.4930382656372485</v>
      </c>
      <c r="M410" s="5" cm="1">
        <f t="array" ref="M410">MAX(IF((ProjectInfoTable[ProjectName]=OutputTable[[#This Row],[ProjectName]]),(ProjectInfoTable[ProjectName]=OutputTable[[#This Row],[ProjectName]])*ProjectInfoTable[ConfidenceInterval]))</f>
        <v>0.95</v>
      </c>
      <c r="N4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410" s="5" cm="1">
        <f t="array" ref="O410">MIN(IF((OutputTable[GroupByKey]=OutputTable[[#This Row],[GroupByKey]]),(OutputTable[GroupByKey]=OutputTable[[#This Row],[GroupByKey]])*OutputTable[RecordedValue]))</f>
        <v>633</v>
      </c>
      <c r="P410" s="5" cm="1">
        <f t="array" ref="P410">MAX(IF((OutputTable[GroupByKey]=OutputTable[[#This Row],[GroupByKey]]),(OutputTable[GroupByKey]=OutputTable[[#This Row],[GroupByKey]])*OutputTable[RecordedValue]))</f>
        <v>656</v>
      </c>
    </row>
    <row r="411" spans="1:16" x14ac:dyDescent="0.25">
      <c r="A411" t="s">
        <v>68</v>
      </c>
      <c r="B411" t="s">
        <v>70</v>
      </c>
      <c r="C411">
        <v>8</v>
      </c>
      <c r="D411" t="s">
        <v>163</v>
      </c>
      <c r="E411" t="s">
        <v>156</v>
      </c>
      <c r="F411" t="s">
        <v>105</v>
      </c>
      <c r="G411">
        <v>0.82853154619275804</v>
      </c>
      <c r="H411">
        <v>0</v>
      </c>
      <c r="I411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411" s="5" cm="1">
        <f t="array" ref="J411">MAX(IF((ProjectInfoTable[ProjectName]=OutputTable[[#This Row],[ProjectName]]),(ProjectInfoTable[ProjectName]=OutputTable[[#This Row],[ProjectName]])*ProjectInfoTable[NumberOfReplications]))</f>
        <v>50</v>
      </c>
      <c r="K411" s="5" cm="1">
        <f t="array" ref="K411">IFERROR(AVERAGE(IF((OutputTable[GroupByKey]=OutputTable[[#This Row],[GroupByKey]]),(OutputTable[GroupByKey]=OutputTable[[#This Row],[GroupByKey]])*OutputTable[RecordedValue])),0)</f>
        <v>0.83058725584180904</v>
      </c>
      <c r="L411" s="5" cm="1">
        <f t="array" ref="L411">IFERROR(_xlfn.STDEV.S(IF((OutputTable[GroupByKey]=OutputTable[[#This Row],[GroupByKey]]),(OutputTable[GroupByKey]=OutputTable[[#This Row],[GroupByKey]])*OutputTable[RecordedValue])),0)</f>
        <v>1.6232732459297416E-2</v>
      </c>
      <c r="M411" s="5" cm="1">
        <f t="array" ref="M411">MAX(IF((ProjectInfoTable[ProjectName]=OutputTable[[#This Row],[ProjectName]]),(ProjectInfoTable[ProjectName]=OutputTable[[#This Row],[ProjectName]])*ProjectInfoTable[ConfidenceInterval]))</f>
        <v>0.95</v>
      </c>
      <c r="N4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411" s="5" cm="1">
        <f t="array" ref="O411">MIN(IF((OutputTable[GroupByKey]=OutputTable[[#This Row],[GroupByKey]]),(OutputTable[GroupByKey]=OutputTable[[#This Row],[GroupByKey]])*OutputTable[RecordedValue]))</f>
        <v>0.79765986915169296</v>
      </c>
      <c r="P411" s="5" cm="1">
        <f t="array" ref="P411">MAX(IF((OutputTable[GroupByKey]=OutputTable[[#This Row],[GroupByKey]]),(OutputTable[GroupByKey]=OutputTable[[#This Row],[GroupByKey]])*OutputTable[RecordedValue]))</f>
        <v>0.86520865024807903</v>
      </c>
    </row>
    <row r="412" spans="1:16" x14ac:dyDescent="0.25">
      <c r="A412" t="s">
        <v>68</v>
      </c>
      <c r="B412" t="s">
        <v>70</v>
      </c>
      <c r="C412">
        <v>8</v>
      </c>
      <c r="D412" t="s">
        <v>164</v>
      </c>
      <c r="E412" t="s">
        <v>140</v>
      </c>
      <c r="F412" t="s">
        <v>105</v>
      </c>
      <c r="G412">
        <v>0</v>
      </c>
      <c r="H412">
        <v>0</v>
      </c>
      <c r="I412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412" s="5" cm="1">
        <f t="array" ref="J412">MAX(IF((ProjectInfoTable[ProjectName]=OutputTable[[#This Row],[ProjectName]]),(ProjectInfoTable[ProjectName]=OutputTable[[#This Row],[ProjectName]])*ProjectInfoTable[NumberOfReplications]))</f>
        <v>50</v>
      </c>
      <c r="K412" s="5" cm="1">
        <f t="array" ref="K412">IFERROR(AVERAGE(IF((OutputTable[GroupByKey]=OutputTable[[#This Row],[GroupByKey]]),(OutputTable[GroupByKey]=OutputTable[[#This Row],[GroupByKey]])*OutputTable[RecordedValue])),0)</f>
        <v>0</v>
      </c>
      <c r="L412" s="5" cm="1">
        <f t="array" ref="L412">IFERROR(_xlfn.STDEV.S(IF((OutputTable[GroupByKey]=OutputTable[[#This Row],[GroupByKey]]),(OutputTable[GroupByKey]=OutputTable[[#This Row],[GroupByKey]])*OutputTable[RecordedValue])),0)</f>
        <v>0</v>
      </c>
      <c r="M412" s="5" cm="1">
        <f t="array" ref="M412">MAX(IF((ProjectInfoTable[ProjectName]=OutputTable[[#This Row],[ProjectName]]),(ProjectInfoTable[ProjectName]=OutputTable[[#This Row],[ProjectName]])*ProjectInfoTable[ConfidenceInterval]))</f>
        <v>0.95</v>
      </c>
      <c r="N4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2" s="5" cm="1">
        <f t="array" ref="O412">MIN(IF((OutputTable[GroupByKey]=OutputTable[[#This Row],[GroupByKey]]),(OutputTable[GroupByKey]=OutputTable[[#This Row],[GroupByKey]])*OutputTable[RecordedValue]))</f>
        <v>0</v>
      </c>
      <c r="P412" s="5" cm="1">
        <f t="array" ref="P412">MAX(IF((OutputTable[GroupByKey]=OutputTable[[#This Row],[GroupByKey]]),(OutputTable[GroupByKey]=OutputTable[[#This Row],[GroupByKey]])*OutputTable[RecordedValue]))</f>
        <v>0</v>
      </c>
    </row>
    <row r="413" spans="1:16" x14ac:dyDescent="0.25">
      <c r="A413" t="s">
        <v>68</v>
      </c>
      <c r="B413" t="s">
        <v>70</v>
      </c>
      <c r="C413">
        <v>8</v>
      </c>
      <c r="D413" t="s">
        <v>165</v>
      </c>
      <c r="E413" t="s">
        <v>111</v>
      </c>
      <c r="F413" t="s">
        <v>73</v>
      </c>
      <c r="G413">
        <v>38.504806262258903</v>
      </c>
      <c r="H413">
        <v>0</v>
      </c>
      <c r="I413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413" s="5" cm="1">
        <f t="array" ref="J413">MAX(IF((ProjectInfoTable[ProjectName]=OutputTable[[#This Row],[ProjectName]]),(ProjectInfoTable[ProjectName]=OutputTable[[#This Row],[ProjectName]])*ProjectInfoTable[NumberOfReplications]))</f>
        <v>50</v>
      </c>
      <c r="K413" s="5" cm="1">
        <f t="array" ref="K413">IFERROR(AVERAGE(IF((OutputTable[GroupByKey]=OutputTable[[#This Row],[GroupByKey]]),(OutputTable[GroupByKey]=OutputTable[[#This Row],[GroupByKey]])*OutputTable[RecordedValue])),0)</f>
        <v>37.238343743460135</v>
      </c>
      <c r="L413" s="5" cm="1">
        <f t="array" ref="L413">IFERROR(_xlfn.STDEV.S(IF((OutputTable[GroupByKey]=OutputTable[[#This Row],[GroupByKey]]),(OutputTable[GroupByKey]=OutputTable[[#This Row],[GroupByKey]])*OutputTable[RecordedValue])),0)</f>
        <v>0.73577360167133743</v>
      </c>
      <c r="M413" s="5" cm="1">
        <f t="array" ref="M413">MAX(IF((ProjectInfoTable[ProjectName]=OutputTable[[#This Row],[ProjectName]]),(ProjectInfoTable[ProjectName]=OutputTable[[#This Row],[ProjectName]])*ProjectInfoTable[ConfidenceInterval]))</f>
        <v>0.95</v>
      </c>
      <c r="N4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413" s="5" cm="1">
        <f t="array" ref="O413">MIN(IF((OutputTable[GroupByKey]=OutputTable[[#This Row],[GroupByKey]]),(OutputTable[GroupByKey]=OutputTable[[#This Row],[GroupByKey]])*OutputTable[RecordedValue]))</f>
        <v>35.915286846409401</v>
      </c>
      <c r="P413" s="5" cm="1">
        <f t="array" ref="P413">MAX(IF((OutputTable[GroupByKey]=OutputTable[[#This Row],[GroupByKey]]),(OutputTable[GroupByKey]=OutputTable[[#This Row],[GroupByKey]])*OutputTable[RecordedValue]))</f>
        <v>38.829036811282897</v>
      </c>
    </row>
    <row r="414" spans="1:16" x14ac:dyDescent="0.25">
      <c r="A414" t="s">
        <v>68</v>
      </c>
      <c r="B414" t="s">
        <v>70</v>
      </c>
      <c r="C414">
        <v>8</v>
      </c>
      <c r="D414" t="s">
        <v>166</v>
      </c>
      <c r="E414" t="s">
        <v>113</v>
      </c>
      <c r="F414" t="s">
        <v>73</v>
      </c>
      <c r="G414">
        <v>1155.1441878677699</v>
      </c>
      <c r="H414">
        <v>0</v>
      </c>
      <c r="I414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414" s="5" cm="1">
        <f t="array" ref="J414">MAX(IF((ProjectInfoTable[ProjectName]=OutputTable[[#This Row],[ProjectName]]),(ProjectInfoTable[ProjectName]=OutputTable[[#This Row],[ProjectName]])*ProjectInfoTable[NumberOfReplications]))</f>
        <v>50</v>
      </c>
      <c r="K414" s="5" cm="1">
        <f t="array" ref="K414">IFERROR(AVERAGE(IF((OutputTable[GroupByKey]=OutputTable[[#This Row],[GroupByKey]]),(OutputTable[GroupByKey]=OutputTable[[#This Row],[GroupByKey]])*OutputTable[RecordedValue])),0)</f>
        <v>1117.1503123038046</v>
      </c>
      <c r="L414" s="5" cm="1">
        <f t="array" ref="L414">IFERROR(_xlfn.STDEV.S(IF((OutputTable[GroupByKey]=OutputTable[[#This Row],[GroupByKey]]),(OutputTable[GroupByKey]=OutputTable[[#This Row],[GroupByKey]])*OutputTable[RecordedValue])),0)</f>
        <v>22.073208050140675</v>
      </c>
      <c r="M414" s="5" cm="1">
        <f t="array" ref="M414">MAX(IF((ProjectInfoTable[ProjectName]=OutputTable[[#This Row],[ProjectName]]),(ProjectInfoTable[ProjectName]=OutputTable[[#This Row],[ProjectName]])*ProjectInfoTable[ConfidenceInterval]))</f>
        <v>0.95</v>
      </c>
      <c r="N4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414" s="5" cm="1">
        <f t="array" ref="O414">MIN(IF((OutputTable[GroupByKey]=OutputTable[[#This Row],[GroupByKey]]),(OutputTable[GroupByKey]=OutputTable[[#This Row],[GroupByKey]])*OutputTable[RecordedValue]))</f>
        <v>1077.4586053922801</v>
      </c>
      <c r="P414" s="5" cm="1">
        <f t="array" ref="P414">MAX(IF((OutputTable[GroupByKey]=OutputTable[[#This Row],[GroupByKey]]),(OutputTable[GroupByKey]=OutputTable[[#This Row],[GroupByKey]])*OutputTable[RecordedValue]))</f>
        <v>1164.8711043384901</v>
      </c>
    </row>
    <row r="415" spans="1:16" x14ac:dyDescent="0.25">
      <c r="A415" t="s">
        <v>68</v>
      </c>
      <c r="B415" t="s">
        <v>70</v>
      </c>
      <c r="C415">
        <v>8</v>
      </c>
      <c r="D415" t="s">
        <v>167</v>
      </c>
      <c r="E415" t="s">
        <v>115</v>
      </c>
      <c r="F415" t="s">
        <v>73</v>
      </c>
      <c r="G415">
        <v>0</v>
      </c>
      <c r="H415">
        <v>0</v>
      </c>
      <c r="I415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415" s="5" cm="1">
        <f t="array" ref="J415">MAX(IF((ProjectInfoTable[ProjectName]=OutputTable[[#This Row],[ProjectName]]),(ProjectInfoTable[ProjectName]=OutputTable[[#This Row],[ProjectName]])*ProjectInfoTable[NumberOfReplications]))</f>
        <v>50</v>
      </c>
      <c r="K415" s="5" cm="1">
        <f t="array" ref="K415">IFERROR(AVERAGE(IF((OutputTable[GroupByKey]=OutputTable[[#This Row],[GroupByKey]]),(OutputTable[GroupByKey]=OutputTable[[#This Row],[GroupByKey]])*OutputTable[RecordedValue])),0)</f>
        <v>0</v>
      </c>
      <c r="L415" s="5" cm="1">
        <f t="array" ref="L415">IFERROR(_xlfn.STDEV.S(IF((OutputTable[GroupByKey]=OutputTable[[#This Row],[GroupByKey]]),(OutputTable[GroupByKey]=OutputTable[[#This Row],[GroupByKey]])*OutputTable[RecordedValue])),0)</f>
        <v>0</v>
      </c>
      <c r="M415" s="5" cm="1">
        <f t="array" ref="M415">MAX(IF((ProjectInfoTable[ProjectName]=OutputTable[[#This Row],[ProjectName]]),(ProjectInfoTable[ProjectName]=OutputTable[[#This Row],[ProjectName]])*ProjectInfoTable[ConfidenceInterval]))</f>
        <v>0.95</v>
      </c>
      <c r="N4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5" s="5" cm="1">
        <f t="array" ref="O415">MIN(IF((OutputTable[GroupByKey]=OutputTable[[#This Row],[GroupByKey]]),(OutputTable[GroupByKey]=OutputTable[[#This Row],[GroupByKey]])*OutputTable[RecordedValue]))</f>
        <v>0</v>
      </c>
      <c r="P415" s="5" cm="1">
        <f t="array" ref="P415">MAX(IF((OutputTable[GroupByKey]=OutputTable[[#This Row],[GroupByKey]]),(OutputTable[GroupByKey]=OutputTable[[#This Row],[GroupByKey]])*OutputTable[RecordedValue]))</f>
        <v>0</v>
      </c>
    </row>
    <row r="416" spans="1:16" x14ac:dyDescent="0.25">
      <c r="A416" t="s">
        <v>68</v>
      </c>
      <c r="B416" t="s">
        <v>70</v>
      </c>
      <c r="C416">
        <v>8</v>
      </c>
      <c r="D416" t="s">
        <v>168</v>
      </c>
      <c r="E416" t="s">
        <v>117</v>
      </c>
      <c r="F416" t="s">
        <v>73</v>
      </c>
      <c r="G416">
        <v>191.53011585076999</v>
      </c>
      <c r="H416">
        <v>0</v>
      </c>
      <c r="I416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416" s="5" cm="1">
        <f t="array" ref="J416">MAX(IF((ProjectInfoTable[ProjectName]=OutputTable[[#This Row],[ProjectName]]),(ProjectInfoTable[ProjectName]=OutputTable[[#This Row],[ProjectName]])*ProjectInfoTable[NumberOfReplications]))</f>
        <v>50</v>
      </c>
      <c r="K416" s="5" cm="1">
        <f t="array" ref="K416">IFERROR(AVERAGE(IF((OutputTable[GroupByKey]=OutputTable[[#This Row],[GroupByKey]]),(OutputTable[GroupByKey]=OutputTable[[#This Row],[GroupByKey]])*OutputTable[RecordedValue])),0)</f>
        <v>120.89653130002299</v>
      </c>
      <c r="L416" s="5" cm="1">
        <f t="array" ref="L416">IFERROR(_xlfn.STDEV.S(IF((OutputTable[GroupByKey]=OutputTable[[#This Row],[GroupByKey]]),(OutputTable[GroupByKey]=OutputTable[[#This Row],[GroupByKey]])*OutputTable[RecordedValue])),0)</f>
        <v>33.561725675720702</v>
      </c>
      <c r="M416" s="5" cm="1">
        <f t="array" ref="M416">MAX(IF((ProjectInfoTable[ProjectName]=OutputTable[[#This Row],[ProjectName]]),(ProjectInfoTable[ProjectName]=OutputTable[[#This Row],[ProjectName]])*ProjectInfoTable[ConfidenceInterval]))</f>
        <v>0.95</v>
      </c>
      <c r="N4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416" s="5" cm="1">
        <f t="array" ref="O416">MIN(IF((OutputTable[GroupByKey]=OutputTable[[#This Row],[GroupByKey]]),(OutputTable[GroupByKey]=OutputTable[[#This Row],[GroupByKey]])*OutputTable[RecordedValue]))</f>
        <v>71.2298351699786</v>
      </c>
      <c r="P416" s="5" cm="1">
        <f t="array" ref="P416">MAX(IF((OutputTable[GroupByKey]=OutputTable[[#This Row],[GroupByKey]]),(OutputTable[GroupByKey]=OutputTable[[#This Row],[GroupByKey]])*OutputTable[RecordedValue]))</f>
        <v>265.63530965979299</v>
      </c>
    </row>
    <row r="417" spans="1:16" x14ac:dyDescent="0.25">
      <c r="A417" t="s">
        <v>68</v>
      </c>
      <c r="B417" t="s">
        <v>70</v>
      </c>
      <c r="C417">
        <v>8</v>
      </c>
      <c r="D417" t="s">
        <v>169</v>
      </c>
      <c r="E417" t="s">
        <v>119</v>
      </c>
      <c r="F417" t="s">
        <v>73</v>
      </c>
      <c r="G417">
        <v>308</v>
      </c>
      <c r="H417">
        <v>0</v>
      </c>
      <c r="I417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417" s="5" cm="1">
        <f t="array" ref="J417">MAX(IF((ProjectInfoTable[ProjectName]=OutputTable[[#This Row],[ProjectName]]),(ProjectInfoTable[ProjectName]=OutputTable[[#This Row],[ProjectName]])*ProjectInfoTable[NumberOfReplications]))</f>
        <v>50</v>
      </c>
      <c r="K417" s="5" cm="1">
        <f t="array" ref="K417">IFERROR(AVERAGE(IF((OutputTable[GroupByKey]=OutputTable[[#This Row],[GroupByKey]]),(OutputTable[GroupByKey]=OutputTable[[#This Row],[GroupByKey]])*OutputTable[RecordedValue])),0)</f>
        <v>307.66000000000003</v>
      </c>
      <c r="L417" s="5" cm="1">
        <f t="array" ref="L417">IFERROR(_xlfn.STDEV.S(IF((OutputTable[GroupByKey]=OutputTable[[#This Row],[GroupByKey]]),(OutputTable[GroupByKey]=OutputTable[[#This Row],[GroupByKey]])*OutputTable[RecordedValue])),0)</f>
        <v>3.1272991542223769</v>
      </c>
      <c r="M417" s="5" cm="1">
        <f t="array" ref="M417">MAX(IF((ProjectInfoTable[ProjectName]=OutputTable[[#This Row],[ProjectName]]),(ProjectInfoTable[ProjectName]=OutputTable[[#This Row],[ProjectName]])*ProjectInfoTable[ConfidenceInterval]))</f>
        <v>0.95</v>
      </c>
      <c r="N4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417" s="5" cm="1">
        <f t="array" ref="O417">MIN(IF((OutputTable[GroupByKey]=OutputTable[[#This Row],[GroupByKey]]),(OutputTable[GroupByKey]=OutputTable[[#This Row],[GroupByKey]])*OutputTable[RecordedValue]))</f>
        <v>300</v>
      </c>
      <c r="P417" s="5" cm="1">
        <f t="array" ref="P417">MAX(IF((OutputTable[GroupByKey]=OutputTable[[#This Row],[GroupByKey]]),(OutputTable[GroupByKey]=OutputTable[[#This Row],[GroupByKey]])*OutputTable[RecordedValue]))</f>
        <v>315</v>
      </c>
    </row>
    <row r="418" spans="1:16" x14ac:dyDescent="0.25">
      <c r="A418" t="s">
        <v>68</v>
      </c>
      <c r="B418" t="s">
        <v>70</v>
      </c>
      <c r="C418">
        <v>8</v>
      </c>
      <c r="D418" t="s">
        <v>170</v>
      </c>
      <c r="E418" t="s">
        <v>121</v>
      </c>
      <c r="F418" t="s">
        <v>73</v>
      </c>
      <c r="G418">
        <v>305</v>
      </c>
      <c r="H418">
        <v>0</v>
      </c>
      <c r="I418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418" s="5" cm="1">
        <f t="array" ref="J418">MAX(IF((ProjectInfoTable[ProjectName]=OutputTable[[#This Row],[ProjectName]]),(ProjectInfoTable[ProjectName]=OutputTable[[#This Row],[ProjectName]])*ProjectInfoTable[NumberOfReplications]))</f>
        <v>50</v>
      </c>
      <c r="K418" s="5" cm="1">
        <f t="array" ref="K418">IFERROR(AVERAGE(IF((OutputTable[GroupByKey]=OutputTable[[#This Row],[GroupByKey]]),(OutputTable[GroupByKey]=OutputTable[[#This Row],[GroupByKey]])*OutputTable[RecordedValue])),0)</f>
        <v>305.8</v>
      </c>
      <c r="L418" s="5" cm="1">
        <f t="array" ref="L418">IFERROR(_xlfn.STDEV.S(IF((OutputTable[GroupByKey]=OutputTable[[#This Row],[GroupByKey]]),(OutputTable[GroupByKey]=OutputTable[[#This Row],[GroupByKey]])*OutputTable[RecordedValue])),0)</f>
        <v>3.2324881425670751</v>
      </c>
      <c r="M418" s="5" cm="1">
        <f t="array" ref="M418">MAX(IF((ProjectInfoTable[ProjectName]=OutputTable[[#This Row],[ProjectName]]),(ProjectInfoTable[ProjectName]=OutputTable[[#This Row],[ProjectName]])*ProjectInfoTable[ConfidenceInterval]))</f>
        <v>0.95</v>
      </c>
      <c r="N4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418" s="5" cm="1">
        <f t="array" ref="O418">MIN(IF((OutputTable[GroupByKey]=OutputTable[[#This Row],[GroupByKey]]),(OutputTable[GroupByKey]=OutputTable[[#This Row],[GroupByKey]])*OutputTable[RecordedValue]))</f>
        <v>298</v>
      </c>
      <c r="P418" s="5" cm="1">
        <f t="array" ref="P418">MAX(IF((OutputTable[GroupByKey]=OutputTable[[#This Row],[GroupByKey]]),(OutputTable[GroupByKey]=OutputTable[[#This Row],[GroupByKey]])*OutputTable[RecordedValue]))</f>
        <v>313</v>
      </c>
    </row>
    <row r="419" spans="1:16" x14ac:dyDescent="0.25">
      <c r="A419" t="s">
        <v>68</v>
      </c>
      <c r="B419" t="s">
        <v>70</v>
      </c>
      <c r="C419">
        <v>8</v>
      </c>
      <c r="D419" t="s">
        <v>171</v>
      </c>
      <c r="E419" t="s">
        <v>123</v>
      </c>
      <c r="F419" t="s">
        <v>73</v>
      </c>
      <c r="G419">
        <v>38.504806262258903</v>
      </c>
      <c r="H419">
        <v>0</v>
      </c>
      <c r="I419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419" s="5" cm="1">
        <f t="array" ref="J419">MAX(IF((ProjectInfoTable[ProjectName]=OutputTable[[#This Row],[ProjectName]]),(ProjectInfoTable[ProjectName]=OutputTable[[#This Row],[ProjectName]])*ProjectInfoTable[NumberOfReplications]))</f>
        <v>50</v>
      </c>
      <c r="K419" s="5" cm="1">
        <f t="array" ref="K419">IFERROR(AVERAGE(IF((OutputTable[GroupByKey]=OutputTable[[#This Row],[GroupByKey]]),(OutputTable[GroupByKey]=OutputTable[[#This Row],[GroupByKey]])*OutputTable[RecordedValue])),0)</f>
        <v>37.238343743460135</v>
      </c>
      <c r="L419" s="5" cm="1">
        <f t="array" ref="L419">IFERROR(_xlfn.STDEV.S(IF((OutputTable[GroupByKey]=OutputTable[[#This Row],[GroupByKey]]),(OutputTable[GroupByKey]=OutputTable[[#This Row],[GroupByKey]])*OutputTable[RecordedValue])),0)</f>
        <v>0.73577360167133743</v>
      </c>
      <c r="M419" s="5" cm="1">
        <f t="array" ref="M419">MAX(IF((ProjectInfoTable[ProjectName]=OutputTable[[#This Row],[ProjectName]]),(ProjectInfoTable[ProjectName]=OutputTable[[#This Row],[ProjectName]])*ProjectInfoTable[ConfidenceInterval]))</f>
        <v>0.95</v>
      </c>
      <c r="N4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419" s="5" cm="1">
        <f t="array" ref="O419">MIN(IF((OutputTable[GroupByKey]=OutputTable[[#This Row],[GroupByKey]]),(OutputTable[GroupByKey]=OutputTable[[#This Row],[GroupByKey]])*OutputTable[RecordedValue]))</f>
        <v>35.915286846409401</v>
      </c>
      <c r="P419" s="5" cm="1">
        <f t="array" ref="P419">MAX(IF((OutputTable[GroupByKey]=OutputTable[[#This Row],[GroupByKey]]),(OutputTable[GroupByKey]=OutputTable[[#This Row],[GroupByKey]])*OutputTable[RecordedValue]))</f>
        <v>38.829036811282897</v>
      </c>
    </row>
    <row r="420" spans="1:16" x14ac:dyDescent="0.25">
      <c r="A420" t="s">
        <v>68</v>
      </c>
      <c r="B420" t="s">
        <v>70</v>
      </c>
      <c r="C420">
        <v>8</v>
      </c>
      <c r="D420" t="s">
        <v>172</v>
      </c>
      <c r="E420" t="s">
        <v>125</v>
      </c>
      <c r="F420" t="s">
        <v>73</v>
      </c>
      <c r="G420">
        <v>1346.6743037185399</v>
      </c>
      <c r="H420">
        <v>0</v>
      </c>
      <c r="I420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420" s="5" cm="1">
        <f t="array" ref="J420">MAX(IF((ProjectInfoTable[ProjectName]=OutputTable[[#This Row],[ProjectName]]),(ProjectInfoTable[ProjectName]=OutputTable[[#This Row],[ProjectName]])*ProjectInfoTable[NumberOfReplications]))</f>
        <v>50</v>
      </c>
      <c r="K420" s="5" cm="1">
        <f t="array" ref="K420">IFERROR(AVERAGE(IF((OutputTable[GroupByKey]=OutputTable[[#This Row],[GroupByKey]]),(OutputTable[GroupByKey]=OutputTable[[#This Row],[GroupByKey]])*OutputTable[RecordedValue])),0)</f>
        <v>1238.0468436038263</v>
      </c>
      <c r="L420" s="5" cm="1">
        <f t="array" ref="L420">IFERROR(_xlfn.STDEV.S(IF((OutputTable[GroupByKey]=OutputTable[[#This Row],[GroupByKey]]),(OutputTable[GroupByKey]=OutputTable[[#This Row],[GroupByKey]])*OutputTable[RecordedValue])),0)</f>
        <v>49.802537130614866</v>
      </c>
      <c r="M420" s="5" cm="1">
        <f t="array" ref="M420">MAX(IF((ProjectInfoTable[ProjectName]=OutputTable[[#This Row],[ProjectName]]),(ProjectInfoTable[ProjectName]=OutputTable[[#This Row],[ProjectName]])*ProjectInfoTable[ConfidenceInterval]))</f>
        <v>0.95</v>
      </c>
      <c r="N4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420" s="5" cm="1">
        <f t="array" ref="O420">MIN(IF((OutputTable[GroupByKey]=OutputTable[[#This Row],[GroupByKey]]),(OutputTable[GroupByKey]=OutputTable[[#This Row],[GroupByKey]])*OutputTable[RecordedValue]))</f>
        <v>1148.68844056226</v>
      </c>
      <c r="P420" s="5" cm="1">
        <f t="array" ref="P420">MAX(IF((OutputTable[GroupByKey]=OutputTable[[#This Row],[GroupByKey]]),(OutputTable[GroupByKey]=OutputTable[[#This Row],[GroupByKey]])*OutputTable[RecordedValue]))</f>
        <v>1418.3176101245699</v>
      </c>
    </row>
    <row r="421" spans="1:16" x14ac:dyDescent="0.25">
      <c r="A421" t="s">
        <v>68</v>
      </c>
      <c r="B421" t="s">
        <v>70</v>
      </c>
      <c r="C421">
        <v>8</v>
      </c>
      <c r="D421" t="s">
        <v>173</v>
      </c>
      <c r="E421" t="s">
        <v>135</v>
      </c>
      <c r="F421" t="s">
        <v>105</v>
      </c>
      <c r="G421">
        <v>19.252403131129402</v>
      </c>
      <c r="H421">
        <v>0</v>
      </c>
      <c r="I421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421" s="5" cm="1">
        <f t="array" ref="J421">MAX(IF((ProjectInfoTable[ProjectName]=OutputTable[[#This Row],[ProjectName]]),(ProjectInfoTable[ProjectName]=OutputTable[[#This Row],[ProjectName]])*ProjectInfoTable[NumberOfReplications]))</f>
        <v>50</v>
      </c>
      <c r="K421" s="5" cm="1">
        <f t="array" ref="K421">IFERROR(AVERAGE(IF((OutputTable[GroupByKey]=OutputTable[[#This Row],[GroupByKey]]),(OutputTable[GroupByKey]=OutputTable[[#This Row],[GroupByKey]])*OutputTable[RecordedValue])),0)</f>
        <v>18.619171871730064</v>
      </c>
      <c r="L421" s="5" cm="1">
        <f t="array" ref="L421">IFERROR(_xlfn.STDEV.S(IF((OutputTable[GroupByKey]=OutputTable[[#This Row],[GroupByKey]]),(OutputTable[GroupByKey]=OutputTable[[#This Row],[GroupByKey]])*OutputTable[RecordedValue])),0)</f>
        <v>0.36788680083566072</v>
      </c>
      <c r="M421" s="5" cm="1">
        <f t="array" ref="M421">MAX(IF((ProjectInfoTable[ProjectName]=OutputTable[[#This Row],[ProjectName]]),(ProjectInfoTable[ProjectName]=OutputTable[[#This Row],[ProjectName]])*ProjectInfoTable[ConfidenceInterval]))</f>
        <v>0.95</v>
      </c>
      <c r="N4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421" s="5" cm="1">
        <f t="array" ref="O421">MIN(IF((OutputTable[GroupByKey]=OutputTable[[#This Row],[GroupByKey]]),(OutputTable[GroupByKey]=OutputTable[[#This Row],[GroupByKey]])*OutputTable[RecordedValue]))</f>
        <v>17.957643423204701</v>
      </c>
      <c r="P421" s="5" cm="1">
        <f t="array" ref="P421">MAX(IF((OutputTable[GroupByKey]=OutputTable[[#This Row],[GroupByKey]]),(OutputTable[GroupByKey]=OutputTable[[#This Row],[GroupByKey]])*OutputTable[RecordedValue]))</f>
        <v>19.414518405641399</v>
      </c>
    </row>
    <row r="422" spans="1:16" x14ac:dyDescent="0.25">
      <c r="A422" t="s">
        <v>68</v>
      </c>
      <c r="B422" t="s">
        <v>70</v>
      </c>
      <c r="C422">
        <v>8</v>
      </c>
      <c r="D422" t="s">
        <v>174</v>
      </c>
      <c r="E422" t="s">
        <v>137</v>
      </c>
      <c r="F422" t="s">
        <v>105</v>
      </c>
      <c r="G422">
        <v>4.6681734285858401</v>
      </c>
      <c r="H422">
        <v>0</v>
      </c>
      <c r="I422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422" s="5" cm="1">
        <f t="array" ref="J422">MAX(IF((ProjectInfoTable[ProjectName]=OutputTable[[#This Row],[ProjectName]]),(ProjectInfoTable[ProjectName]=OutputTable[[#This Row],[ProjectName]])*ProjectInfoTable[NumberOfReplications]))</f>
        <v>50</v>
      </c>
      <c r="K422" s="5" cm="1">
        <f t="array" ref="K422">IFERROR(AVERAGE(IF((OutputTable[GroupByKey]=OutputTable[[#This Row],[GroupByKey]]),(OutputTable[GroupByKey]=OutputTable[[#This Row],[GroupByKey]])*OutputTable[RecordedValue])),0)</f>
        <v>5.3248187541752463</v>
      </c>
      <c r="L422" s="5" cm="1">
        <f t="array" ref="L422">IFERROR(_xlfn.STDEV.S(IF((OutputTable[GroupByKey]=OutputTable[[#This Row],[GroupByKey]]),(OutputTable[GroupByKey]=OutputTable[[#This Row],[GroupByKey]])*OutputTable[RecordedValue])),0)</f>
        <v>0.37220753962085379</v>
      </c>
      <c r="M422" s="5" cm="1">
        <f t="array" ref="M422">MAX(IF((ProjectInfoTable[ProjectName]=OutputTable[[#This Row],[ProjectName]]),(ProjectInfoTable[ProjectName]=OutputTable[[#This Row],[ProjectName]])*ProjectInfoTable[ConfidenceInterval]))</f>
        <v>0.95</v>
      </c>
      <c r="N4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422" s="5" cm="1">
        <f t="array" ref="O422">MIN(IF((OutputTable[GroupByKey]=OutputTable[[#This Row],[GroupByKey]]),(OutputTable[GroupByKey]=OutputTable[[#This Row],[GroupByKey]])*OutputTable[RecordedValue]))</f>
        <v>4.5773931059875599</v>
      </c>
      <c r="P422" s="5" cm="1">
        <f t="array" ref="P422">MAX(IF((OutputTable[GroupByKey]=OutputTable[[#This Row],[GroupByKey]]),(OutputTable[GroupByKey]=OutputTable[[#This Row],[GroupByKey]])*OutputTable[RecordedValue]))</f>
        <v>5.9816259595291603</v>
      </c>
    </row>
    <row r="423" spans="1:16" x14ac:dyDescent="0.25">
      <c r="A423" t="s">
        <v>68</v>
      </c>
      <c r="B423" t="s">
        <v>70</v>
      </c>
      <c r="C423">
        <v>8</v>
      </c>
      <c r="D423" t="s">
        <v>175</v>
      </c>
      <c r="E423" t="s">
        <v>154</v>
      </c>
      <c r="F423" t="s">
        <v>105</v>
      </c>
      <c r="G423">
        <v>307</v>
      </c>
      <c r="H423">
        <v>0</v>
      </c>
      <c r="I423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423" s="5" cm="1">
        <f t="array" ref="J423">MAX(IF((ProjectInfoTable[ProjectName]=OutputTable[[#This Row],[ProjectName]]),(ProjectInfoTable[ProjectName]=OutputTable[[#This Row],[ProjectName]])*ProjectInfoTable[NumberOfReplications]))</f>
        <v>50</v>
      </c>
      <c r="K423" s="5" cm="1">
        <f t="array" ref="K423">IFERROR(AVERAGE(IF((OutputTable[GroupByKey]=OutputTable[[#This Row],[GroupByKey]]),(OutputTable[GroupByKey]=OutputTable[[#This Row],[GroupByKey]])*OutputTable[RecordedValue])),0)</f>
        <v>307.5</v>
      </c>
      <c r="L423" s="5" cm="1">
        <f t="array" ref="L423">IFERROR(_xlfn.STDEV.S(IF((OutputTable[GroupByKey]=OutputTable[[#This Row],[GroupByKey]]),(OutputTable[GroupByKey]=OutputTable[[#This Row],[GroupByKey]])*OutputTable[RecordedValue])),0)</f>
        <v>3.1831828507367419</v>
      </c>
      <c r="M423" s="5" cm="1">
        <f t="array" ref="M423">MAX(IF((ProjectInfoTable[ProjectName]=OutputTable[[#This Row],[ProjectName]]),(ProjectInfoTable[ProjectName]=OutputTable[[#This Row],[ProjectName]])*ProjectInfoTable[ConfidenceInterval]))</f>
        <v>0.95</v>
      </c>
      <c r="N4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423" s="5" cm="1">
        <f t="array" ref="O423">MIN(IF((OutputTable[GroupByKey]=OutputTable[[#This Row],[GroupByKey]]),(OutputTable[GroupByKey]=OutputTable[[#This Row],[GroupByKey]])*OutputTable[RecordedValue]))</f>
        <v>300</v>
      </c>
      <c r="P423" s="5" cm="1">
        <f t="array" ref="P423">MAX(IF((OutputTable[GroupByKey]=OutputTable[[#This Row],[GroupByKey]]),(OutputTable[GroupByKey]=OutputTable[[#This Row],[GroupByKey]])*OutputTable[RecordedValue]))</f>
        <v>315</v>
      </c>
    </row>
    <row r="424" spans="1:16" x14ac:dyDescent="0.25">
      <c r="A424" t="s">
        <v>68</v>
      </c>
      <c r="B424" t="s">
        <v>70</v>
      </c>
      <c r="C424">
        <v>8</v>
      </c>
      <c r="D424" t="s">
        <v>176</v>
      </c>
      <c r="E424" t="s">
        <v>156</v>
      </c>
      <c r="F424" t="s">
        <v>105</v>
      </c>
      <c r="G424">
        <v>0.80549277380892303</v>
      </c>
      <c r="H424">
        <v>0</v>
      </c>
      <c r="I424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424" s="5" cm="1">
        <f t="array" ref="J424">MAX(IF((ProjectInfoTable[ProjectName]=OutputTable[[#This Row],[ProjectName]]),(ProjectInfoTable[ProjectName]=OutputTable[[#This Row],[ProjectName]])*ProjectInfoTable[NumberOfReplications]))</f>
        <v>50</v>
      </c>
      <c r="K424" s="5" cm="1">
        <f t="array" ref="K424">IFERROR(AVERAGE(IF((OutputTable[GroupByKey]=OutputTable[[#This Row],[GroupByKey]]),(OutputTable[GroupByKey]=OutputTable[[#This Row],[GroupByKey]])*OutputTable[RecordedValue])),0)</f>
        <v>0.77813255190936492</v>
      </c>
      <c r="L424" s="5" cm="1">
        <f t="array" ref="L424">IFERROR(_xlfn.STDEV.S(IF((OutputTable[GroupByKey]=OutputTable[[#This Row],[GroupByKey]]),(OutputTable[GroupByKey]=OutputTable[[#This Row],[GroupByKey]])*OutputTable[RecordedValue])),0)</f>
        <v>1.5508647484202203E-2</v>
      </c>
      <c r="M424" s="5" cm="1">
        <f t="array" ref="M424">MAX(IF((ProjectInfoTable[ProjectName]=OutputTable[[#This Row],[ProjectName]]),(ProjectInfoTable[ProjectName]=OutputTable[[#This Row],[ProjectName]])*ProjectInfoTable[ConfidenceInterval]))</f>
        <v>0.95</v>
      </c>
      <c r="N4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424" s="5" cm="1">
        <f t="array" ref="O424">MIN(IF((OutputTable[GroupByKey]=OutputTable[[#This Row],[GroupByKey]]),(OutputTable[GroupByKey]=OutputTable[[#This Row],[GroupByKey]])*OutputTable[RecordedValue]))</f>
        <v>0.75076558501961799</v>
      </c>
      <c r="P424" s="5" cm="1">
        <f t="array" ref="P424">MAX(IF((OutputTable[GroupByKey]=OutputTable[[#This Row],[GroupByKey]]),(OutputTable[GroupByKey]=OutputTable[[#This Row],[GroupByKey]])*OutputTable[RecordedValue]))</f>
        <v>0.80927528725051701</v>
      </c>
    </row>
    <row r="425" spans="1:16" x14ac:dyDescent="0.25">
      <c r="A425" t="s">
        <v>68</v>
      </c>
      <c r="B425" t="s">
        <v>70</v>
      </c>
      <c r="C425">
        <v>8</v>
      </c>
      <c r="D425" t="s">
        <v>177</v>
      </c>
      <c r="E425" t="s">
        <v>140</v>
      </c>
      <c r="F425" t="s">
        <v>105</v>
      </c>
      <c r="G425">
        <v>0</v>
      </c>
      <c r="H425">
        <v>0</v>
      </c>
      <c r="I425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425" s="5" cm="1">
        <f t="array" ref="J425">MAX(IF((ProjectInfoTable[ProjectName]=OutputTable[[#This Row],[ProjectName]]),(ProjectInfoTable[ProjectName]=OutputTable[[#This Row],[ProjectName]])*ProjectInfoTable[NumberOfReplications]))</f>
        <v>50</v>
      </c>
      <c r="K425" s="5" cm="1">
        <f t="array" ref="K425">IFERROR(AVERAGE(IF((OutputTable[GroupByKey]=OutputTable[[#This Row],[GroupByKey]]),(OutputTable[GroupByKey]=OutputTable[[#This Row],[GroupByKey]])*OutputTable[RecordedValue])),0)</f>
        <v>0</v>
      </c>
      <c r="L425" s="5" cm="1">
        <f t="array" ref="L425">IFERROR(_xlfn.STDEV.S(IF((OutputTable[GroupByKey]=OutputTable[[#This Row],[GroupByKey]]),(OutputTable[GroupByKey]=OutputTable[[#This Row],[GroupByKey]])*OutputTable[RecordedValue])),0)</f>
        <v>0</v>
      </c>
      <c r="M425" s="5" cm="1">
        <f t="array" ref="M425">MAX(IF((ProjectInfoTable[ProjectName]=OutputTable[[#This Row],[ProjectName]]),(ProjectInfoTable[ProjectName]=OutputTable[[#This Row],[ProjectName]])*ProjectInfoTable[ConfidenceInterval]))</f>
        <v>0.95</v>
      </c>
      <c r="N4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25" s="5" cm="1">
        <f t="array" ref="O425">MIN(IF((OutputTable[GroupByKey]=OutputTable[[#This Row],[GroupByKey]]),(OutputTable[GroupByKey]=OutputTable[[#This Row],[GroupByKey]])*OutputTable[RecordedValue]))</f>
        <v>0</v>
      </c>
      <c r="P425" s="5" cm="1">
        <f t="array" ref="P425">MAX(IF((OutputTable[GroupByKey]=OutputTable[[#This Row],[GroupByKey]]),(OutputTable[GroupByKey]=OutputTable[[#This Row],[GroupByKey]])*OutputTable[RecordedValue]))</f>
        <v>0</v>
      </c>
    </row>
    <row r="426" spans="1:16" x14ac:dyDescent="0.25">
      <c r="A426" t="s">
        <v>68</v>
      </c>
      <c r="B426" t="s">
        <v>70</v>
      </c>
      <c r="C426">
        <v>9</v>
      </c>
      <c r="D426" t="s">
        <v>110</v>
      </c>
      <c r="E426" t="s">
        <v>111</v>
      </c>
      <c r="F426" t="s">
        <v>73</v>
      </c>
      <c r="G426">
        <v>1.81599652049767</v>
      </c>
      <c r="H426">
        <v>0</v>
      </c>
      <c r="I426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426" s="5" cm="1">
        <f t="array" ref="J426">MAX(IF((ProjectInfoTable[ProjectName]=OutputTable[[#This Row],[ProjectName]]),(ProjectInfoTable[ProjectName]=OutputTable[[#This Row],[ProjectName]])*ProjectInfoTable[NumberOfReplications]))</f>
        <v>50</v>
      </c>
      <c r="K426" s="5" cm="1">
        <f t="array" ref="K426">IFERROR(AVERAGE(IF((OutputTable[GroupByKey]=OutputTable[[#This Row],[GroupByKey]]),(OutputTable[GroupByKey]=OutputTable[[#This Row],[GroupByKey]])*OutputTable[RecordedValue])),0)</f>
        <v>1.9749714551650996</v>
      </c>
      <c r="L426" s="5" cm="1">
        <f t="array" ref="L426">IFERROR(_xlfn.STDEV.S(IF((OutputTable[GroupByKey]=OutputTable[[#This Row],[GroupByKey]]),(OutputTable[GroupByKey]=OutputTable[[#This Row],[GroupByKey]])*OutputTable[RecordedValue])),0)</f>
        <v>0.45746437878232693</v>
      </c>
      <c r="M426" s="5" cm="1">
        <f t="array" ref="M426">MAX(IF((ProjectInfoTable[ProjectName]=OutputTable[[#This Row],[ProjectName]]),(ProjectInfoTable[ProjectName]=OutputTable[[#This Row],[ProjectName]])*ProjectInfoTable[ConfidenceInterval]))</f>
        <v>0.95</v>
      </c>
      <c r="N4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426" s="5" cm="1">
        <f t="array" ref="O426">MIN(IF((OutputTable[GroupByKey]=OutputTable[[#This Row],[GroupByKey]]),(OutputTable[GroupByKey]=OutputTable[[#This Row],[GroupByKey]])*OutputTable[RecordedValue]))</f>
        <v>1.0281254127300199</v>
      </c>
      <c r="P426" s="5" cm="1">
        <f t="array" ref="P426">MAX(IF((OutputTable[GroupByKey]=OutputTable[[#This Row],[GroupByKey]]),(OutputTable[GroupByKey]=OutputTable[[#This Row],[GroupByKey]])*OutputTable[RecordedValue]))</f>
        <v>3.1673122909872098</v>
      </c>
    </row>
    <row r="427" spans="1:16" x14ac:dyDescent="0.25">
      <c r="A427" t="s">
        <v>68</v>
      </c>
      <c r="B427" t="s">
        <v>70</v>
      </c>
      <c r="C427">
        <v>9</v>
      </c>
      <c r="D427" t="s">
        <v>112</v>
      </c>
      <c r="E427" t="s">
        <v>113</v>
      </c>
      <c r="F427" t="s">
        <v>73</v>
      </c>
      <c r="G427">
        <v>108.95979122986</v>
      </c>
      <c r="H427">
        <v>0</v>
      </c>
      <c r="I427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427" s="5" cm="1">
        <f t="array" ref="J427">MAX(IF((ProjectInfoTable[ProjectName]=OutputTable[[#This Row],[ProjectName]]),(ProjectInfoTable[ProjectName]=OutputTable[[#This Row],[ProjectName]])*ProjectInfoTable[NumberOfReplications]))</f>
        <v>50</v>
      </c>
      <c r="K427" s="5" cm="1">
        <f t="array" ref="K427">IFERROR(AVERAGE(IF((OutputTable[GroupByKey]=OutputTable[[#This Row],[GroupByKey]]),(OutputTable[GroupByKey]=OutputTable[[#This Row],[GroupByKey]])*OutputTable[RecordedValue])),0)</f>
        <v>118.49828730990606</v>
      </c>
      <c r="L427" s="5" cm="1">
        <f t="array" ref="L427">IFERROR(_xlfn.STDEV.S(IF((OutputTable[GroupByKey]=OutputTable[[#This Row],[GroupByKey]]),(OutputTable[GroupByKey]=OutputTable[[#This Row],[GroupByKey]])*OutputTable[RecordedValue])),0)</f>
        <v>27.447862726939679</v>
      </c>
      <c r="M427" s="5" cm="1">
        <f t="array" ref="M427">MAX(IF((ProjectInfoTable[ProjectName]=OutputTable[[#This Row],[ProjectName]]),(ProjectInfoTable[ProjectName]=OutputTable[[#This Row],[ProjectName]])*ProjectInfoTable[ConfidenceInterval]))</f>
        <v>0.95</v>
      </c>
      <c r="N4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427" s="5" cm="1">
        <f t="array" ref="O427">MIN(IF((OutputTable[GroupByKey]=OutputTable[[#This Row],[GroupByKey]]),(OutputTable[GroupByKey]=OutputTable[[#This Row],[GroupByKey]])*OutputTable[RecordedValue]))</f>
        <v>61.6875247638012</v>
      </c>
      <c r="P427" s="5" cm="1">
        <f t="array" ref="P427">MAX(IF((OutputTable[GroupByKey]=OutputTable[[#This Row],[GroupByKey]]),(OutputTable[GroupByKey]=OutputTable[[#This Row],[GroupByKey]])*OutputTable[RecordedValue]))</f>
        <v>190.038737459233</v>
      </c>
    </row>
    <row r="428" spans="1:16" x14ac:dyDescent="0.25">
      <c r="A428" t="s">
        <v>68</v>
      </c>
      <c r="B428" t="s">
        <v>70</v>
      </c>
      <c r="C428">
        <v>9</v>
      </c>
      <c r="D428" t="s">
        <v>114</v>
      </c>
      <c r="E428" t="s">
        <v>115</v>
      </c>
      <c r="F428" t="s">
        <v>73</v>
      </c>
      <c r="G428">
        <v>0</v>
      </c>
      <c r="H428">
        <v>0</v>
      </c>
      <c r="I428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428" s="5" cm="1">
        <f t="array" ref="J428">MAX(IF((ProjectInfoTable[ProjectName]=OutputTable[[#This Row],[ProjectName]]),(ProjectInfoTable[ProjectName]=OutputTable[[#This Row],[ProjectName]])*ProjectInfoTable[NumberOfReplications]))</f>
        <v>50</v>
      </c>
      <c r="K428" s="5" cm="1">
        <f t="array" ref="K428">IFERROR(AVERAGE(IF((OutputTable[GroupByKey]=OutputTable[[#This Row],[GroupByKey]]),(OutputTable[GroupByKey]=OutputTable[[#This Row],[GroupByKey]])*OutputTable[RecordedValue])),0)</f>
        <v>0</v>
      </c>
      <c r="L428" s="5" cm="1">
        <f t="array" ref="L428">IFERROR(_xlfn.STDEV.S(IF((OutputTable[GroupByKey]=OutputTable[[#This Row],[GroupByKey]]),(OutputTable[GroupByKey]=OutputTable[[#This Row],[GroupByKey]])*OutputTable[RecordedValue])),0)</f>
        <v>0</v>
      </c>
      <c r="M428" s="5" cm="1">
        <f t="array" ref="M428">MAX(IF((ProjectInfoTable[ProjectName]=OutputTable[[#This Row],[ProjectName]]),(ProjectInfoTable[ProjectName]=OutputTable[[#This Row],[ProjectName]])*ProjectInfoTable[ConfidenceInterval]))</f>
        <v>0.95</v>
      </c>
      <c r="N4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28" s="5" cm="1">
        <f t="array" ref="O428">MIN(IF((OutputTable[GroupByKey]=OutputTable[[#This Row],[GroupByKey]]),(OutputTable[GroupByKey]=OutputTable[[#This Row],[GroupByKey]])*OutputTable[RecordedValue]))</f>
        <v>0</v>
      </c>
      <c r="P428" s="5" cm="1">
        <f t="array" ref="P428">MAX(IF((OutputTable[GroupByKey]=OutputTable[[#This Row],[GroupByKey]]),(OutputTable[GroupByKey]=OutputTable[[#This Row],[GroupByKey]])*OutputTable[RecordedValue]))</f>
        <v>0</v>
      </c>
    </row>
    <row r="429" spans="1:16" x14ac:dyDescent="0.25">
      <c r="A429" t="s">
        <v>68</v>
      </c>
      <c r="B429" t="s">
        <v>70</v>
      </c>
      <c r="C429">
        <v>9</v>
      </c>
      <c r="D429" t="s">
        <v>116</v>
      </c>
      <c r="E429" t="s">
        <v>117</v>
      </c>
      <c r="F429" t="s">
        <v>73</v>
      </c>
      <c r="G429">
        <v>1.6806372330522801</v>
      </c>
      <c r="H429">
        <v>0</v>
      </c>
      <c r="I429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429" s="5" cm="1">
        <f t="array" ref="J429">MAX(IF((ProjectInfoTable[ProjectName]=OutputTable[[#This Row],[ProjectName]]),(ProjectInfoTable[ProjectName]=OutputTable[[#This Row],[ProjectName]])*ProjectInfoTable[NumberOfReplications]))</f>
        <v>50</v>
      </c>
      <c r="K429" s="5" cm="1">
        <f t="array" ref="K429">IFERROR(AVERAGE(IF((OutputTable[GroupByKey]=OutputTable[[#This Row],[GroupByKey]]),(OutputTable[GroupByKey]=OutputTable[[#This Row],[GroupByKey]])*OutputTable[RecordedValue])),0)</f>
        <v>5.4408066100724897</v>
      </c>
      <c r="L429" s="5" cm="1">
        <f t="array" ref="L429">IFERROR(_xlfn.STDEV.S(IF((OutputTable[GroupByKey]=OutputTable[[#This Row],[GroupByKey]]),(OutputTable[GroupByKey]=OutputTable[[#This Row],[GroupByKey]])*OutputTable[RecordedValue])),0)</f>
        <v>3.1898976373285977</v>
      </c>
      <c r="M429" s="5" cm="1">
        <f t="array" ref="M429">MAX(IF((ProjectInfoTable[ProjectName]=OutputTable[[#This Row],[ProjectName]]),(ProjectInfoTable[ProjectName]=OutputTable[[#This Row],[ProjectName]])*ProjectInfoTable[ConfidenceInterval]))</f>
        <v>0.95</v>
      </c>
      <c r="N4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429" s="5" cm="1">
        <f t="array" ref="O429">MIN(IF((OutputTable[GroupByKey]=OutputTable[[#This Row],[GroupByKey]]),(OutputTable[GroupByKey]=OutputTable[[#This Row],[GroupByKey]])*OutputTable[RecordedValue]))</f>
        <v>0.10442984261027299</v>
      </c>
      <c r="P429" s="5" cm="1">
        <f t="array" ref="P429">MAX(IF((OutputTable[GroupByKey]=OutputTable[[#This Row],[GroupByKey]]),(OutputTable[GroupByKey]=OutputTable[[#This Row],[GroupByKey]])*OutputTable[RecordedValue]))</f>
        <v>13.981021636077701</v>
      </c>
    </row>
    <row r="430" spans="1:16" x14ac:dyDescent="0.25">
      <c r="A430" t="s">
        <v>68</v>
      </c>
      <c r="B430" t="s">
        <v>70</v>
      </c>
      <c r="C430">
        <v>9</v>
      </c>
      <c r="D430" t="s">
        <v>118</v>
      </c>
      <c r="E430" t="s">
        <v>119</v>
      </c>
      <c r="F430" t="s">
        <v>73</v>
      </c>
      <c r="G430">
        <v>18</v>
      </c>
      <c r="H430">
        <v>0</v>
      </c>
      <c r="I430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430" s="5" cm="1">
        <f t="array" ref="J430">MAX(IF((ProjectInfoTable[ProjectName]=OutputTable[[#This Row],[ProjectName]]),(ProjectInfoTable[ProjectName]=OutputTable[[#This Row],[ProjectName]])*ProjectInfoTable[NumberOfReplications]))</f>
        <v>50</v>
      </c>
      <c r="K430" s="5" cm="1">
        <f t="array" ref="K430">IFERROR(AVERAGE(IF((OutputTable[GroupByKey]=OutputTable[[#This Row],[GroupByKey]]),(OutputTable[GroupByKey]=OutputTable[[#This Row],[GroupByKey]])*OutputTable[RecordedValue])),0)</f>
        <v>20.28</v>
      </c>
      <c r="L430" s="5" cm="1">
        <f t="array" ref="L430">IFERROR(_xlfn.STDEV.S(IF((OutputTable[GroupByKey]=OutputTable[[#This Row],[GroupByKey]]),(OutputTable[GroupByKey]=OutputTable[[#This Row],[GroupByKey]])*OutputTable[RecordedValue])),0)</f>
        <v>4.3191079955878688</v>
      </c>
      <c r="M430" s="5" cm="1">
        <f t="array" ref="M430">MAX(IF((ProjectInfoTable[ProjectName]=OutputTable[[#This Row],[ProjectName]]),(ProjectInfoTable[ProjectName]=OutputTable[[#This Row],[ProjectName]])*ProjectInfoTable[ConfidenceInterval]))</f>
        <v>0.95</v>
      </c>
      <c r="N4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430" s="5" cm="1">
        <f t="array" ref="O430">MIN(IF((OutputTable[GroupByKey]=OutputTable[[#This Row],[GroupByKey]]),(OutputTable[GroupByKey]=OutputTable[[#This Row],[GroupByKey]])*OutputTable[RecordedValue]))</f>
        <v>11</v>
      </c>
      <c r="P430" s="5" cm="1">
        <f t="array" ref="P430">MAX(IF((OutputTable[GroupByKey]=OutputTable[[#This Row],[GroupByKey]]),(OutputTable[GroupByKey]=OutputTable[[#This Row],[GroupByKey]])*OutputTable[RecordedValue]))</f>
        <v>31</v>
      </c>
    </row>
    <row r="431" spans="1:16" x14ac:dyDescent="0.25">
      <c r="A431" t="s">
        <v>68</v>
      </c>
      <c r="B431" t="s">
        <v>70</v>
      </c>
      <c r="C431">
        <v>9</v>
      </c>
      <c r="D431" t="s">
        <v>120</v>
      </c>
      <c r="E431" t="s">
        <v>121</v>
      </c>
      <c r="F431" t="s">
        <v>73</v>
      </c>
      <c r="G431">
        <v>18</v>
      </c>
      <c r="H431">
        <v>0</v>
      </c>
      <c r="I431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431" s="5" cm="1">
        <f t="array" ref="J431">MAX(IF((ProjectInfoTable[ProjectName]=OutputTable[[#This Row],[ProjectName]]),(ProjectInfoTable[ProjectName]=OutputTable[[#This Row],[ProjectName]])*ProjectInfoTable[NumberOfReplications]))</f>
        <v>50</v>
      </c>
      <c r="K431" s="5" cm="1">
        <f t="array" ref="K431">IFERROR(AVERAGE(IF((OutputTable[GroupByKey]=OutputTable[[#This Row],[GroupByKey]]),(OutputTable[GroupByKey]=OutputTable[[#This Row],[GroupByKey]])*OutputTable[RecordedValue])),0)</f>
        <v>20.14</v>
      </c>
      <c r="L431" s="5" cm="1">
        <f t="array" ref="L431">IFERROR(_xlfn.STDEV.S(IF((OutputTable[GroupByKey]=OutputTable[[#This Row],[GroupByKey]]),(OutputTable[GroupByKey]=OutputTable[[#This Row],[GroupByKey]])*OutputTable[RecordedValue])),0)</f>
        <v>4.309505393278199</v>
      </c>
      <c r="M431" s="5" cm="1">
        <f t="array" ref="M431">MAX(IF((ProjectInfoTable[ProjectName]=OutputTable[[#This Row],[ProjectName]]),(ProjectInfoTable[ProjectName]=OutputTable[[#This Row],[ProjectName]])*ProjectInfoTable[ConfidenceInterval]))</f>
        <v>0.95</v>
      </c>
      <c r="N4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431" s="5" cm="1">
        <f t="array" ref="O431">MIN(IF((OutputTable[GroupByKey]=OutputTable[[#This Row],[GroupByKey]]),(OutputTable[GroupByKey]=OutputTable[[#This Row],[GroupByKey]])*OutputTable[RecordedValue]))</f>
        <v>10</v>
      </c>
      <c r="P431" s="5" cm="1">
        <f t="array" ref="P431">MAX(IF((OutputTable[GroupByKey]=OutputTable[[#This Row],[GroupByKey]]),(OutputTable[GroupByKey]=OutputTable[[#This Row],[GroupByKey]])*OutputTable[RecordedValue]))</f>
        <v>31</v>
      </c>
    </row>
    <row r="432" spans="1:16" x14ac:dyDescent="0.25">
      <c r="A432" t="s">
        <v>68</v>
      </c>
      <c r="B432" t="s">
        <v>70</v>
      </c>
      <c r="C432">
        <v>9</v>
      </c>
      <c r="D432" t="s">
        <v>122</v>
      </c>
      <c r="E432" t="s">
        <v>123</v>
      </c>
      <c r="F432" t="s">
        <v>73</v>
      </c>
      <c r="G432">
        <v>1.81599652049767</v>
      </c>
      <c r="H432">
        <v>0</v>
      </c>
      <c r="I432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432" s="5" cm="1">
        <f t="array" ref="J432">MAX(IF((ProjectInfoTable[ProjectName]=OutputTable[[#This Row],[ProjectName]]),(ProjectInfoTable[ProjectName]=OutputTable[[#This Row],[ProjectName]])*ProjectInfoTable[NumberOfReplications]))</f>
        <v>50</v>
      </c>
      <c r="K432" s="5" cm="1">
        <f t="array" ref="K432">IFERROR(AVERAGE(IF((OutputTable[GroupByKey]=OutputTable[[#This Row],[GroupByKey]]),(OutputTable[GroupByKey]=OutputTable[[#This Row],[GroupByKey]])*OutputTable[RecordedValue])),0)</f>
        <v>1.9749714551650996</v>
      </c>
      <c r="L432" s="5" cm="1">
        <f t="array" ref="L432">IFERROR(_xlfn.STDEV.S(IF((OutputTable[GroupByKey]=OutputTable[[#This Row],[GroupByKey]]),(OutputTable[GroupByKey]=OutputTable[[#This Row],[GroupByKey]])*OutputTable[RecordedValue])),0)</f>
        <v>0.45746437878232693</v>
      </c>
      <c r="M432" s="5" cm="1">
        <f t="array" ref="M432">MAX(IF((ProjectInfoTable[ProjectName]=OutputTable[[#This Row],[ProjectName]]),(ProjectInfoTable[ProjectName]=OutputTable[[#This Row],[ProjectName]])*ProjectInfoTable[ConfidenceInterval]))</f>
        <v>0.95</v>
      </c>
      <c r="N4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432" s="5" cm="1">
        <f t="array" ref="O432">MIN(IF((OutputTable[GroupByKey]=OutputTable[[#This Row],[GroupByKey]]),(OutputTable[GroupByKey]=OutputTable[[#This Row],[GroupByKey]])*OutputTable[RecordedValue]))</f>
        <v>1.0281254127300199</v>
      </c>
      <c r="P432" s="5" cm="1">
        <f t="array" ref="P432">MAX(IF((OutputTable[GroupByKey]=OutputTable[[#This Row],[GroupByKey]]),(OutputTable[GroupByKey]=OutputTable[[#This Row],[GroupByKey]])*OutputTable[RecordedValue]))</f>
        <v>3.1673122909872098</v>
      </c>
    </row>
    <row r="433" spans="1:16" x14ac:dyDescent="0.25">
      <c r="A433" t="s">
        <v>68</v>
      </c>
      <c r="B433" t="s">
        <v>70</v>
      </c>
      <c r="C433">
        <v>9</v>
      </c>
      <c r="D433" t="s">
        <v>124</v>
      </c>
      <c r="E433" t="s">
        <v>125</v>
      </c>
      <c r="F433" t="s">
        <v>73</v>
      </c>
      <c r="G433">
        <v>110.64042846291299</v>
      </c>
      <c r="H433">
        <v>0</v>
      </c>
      <c r="I433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433" s="5" cm="1">
        <f t="array" ref="J433">MAX(IF((ProjectInfoTable[ProjectName]=OutputTable[[#This Row],[ProjectName]]),(ProjectInfoTable[ProjectName]=OutputTable[[#This Row],[ProjectName]])*ProjectInfoTable[NumberOfReplications]))</f>
        <v>50</v>
      </c>
      <c r="K433" s="5" cm="1">
        <f t="array" ref="K433">IFERROR(AVERAGE(IF((OutputTable[GroupByKey]=OutputTable[[#This Row],[GroupByKey]]),(OutputTable[GroupByKey]=OutputTable[[#This Row],[GroupByKey]])*OutputTable[RecordedValue])),0)</f>
        <v>123.93909391997848</v>
      </c>
      <c r="L433" s="5" cm="1">
        <f t="array" ref="L433">IFERROR(_xlfn.STDEV.S(IF((OutputTable[GroupByKey]=OutputTable[[#This Row],[GroupByKey]]),(OutputTable[GroupByKey]=OutputTable[[#This Row],[GroupByKey]])*OutputTable[RecordedValue])),0)</f>
        <v>29.164347943585724</v>
      </c>
      <c r="M433" s="5" cm="1">
        <f t="array" ref="M433">MAX(IF((ProjectInfoTable[ProjectName]=OutputTable[[#This Row],[ProjectName]]),(ProjectInfoTable[ProjectName]=OutputTable[[#This Row],[ProjectName]])*ProjectInfoTable[ConfidenceInterval]))</f>
        <v>0.95</v>
      </c>
      <c r="N4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433" s="5" cm="1">
        <f t="array" ref="O433">MIN(IF((OutputTable[GroupByKey]=OutputTable[[#This Row],[GroupByKey]]),(OutputTable[GroupByKey]=OutputTable[[#This Row],[GroupByKey]])*OutputTable[RecordedValue]))</f>
        <v>61.791954606411501</v>
      </c>
      <c r="P433" s="5" cm="1">
        <f t="array" ref="P433">MAX(IF((OutputTable[GroupByKey]=OutputTable[[#This Row],[GroupByKey]]),(OutputTable[GroupByKey]=OutputTable[[#This Row],[GroupByKey]])*OutputTable[RecordedValue]))</f>
        <v>204.019759095311</v>
      </c>
    </row>
    <row r="434" spans="1:16" x14ac:dyDescent="0.25">
      <c r="A434" t="s">
        <v>68</v>
      </c>
      <c r="B434" t="s">
        <v>70</v>
      </c>
      <c r="C434">
        <v>9</v>
      </c>
      <c r="D434" t="s">
        <v>126</v>
      </c>
      <c r="E434" t="s">
        <v>86</v>
      </c>
      <c r="F434" t="s">
        <v>127</v>
      </c>
      <c r="G434">
        <v>0</v>
      </c>
      <c r="H434">
        <v>0</v>
      </c>
      <c r="I434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434" s="5" cm="1">
        <f t="array" ref="J434">MAX(IF((ProjectInfoTable[ProjectName]=OutputTable[[#This Row],[ProjectName]]),(ProjectInfoTable[ProjectName]=OutputTable[[#This Row],[ProjectName]])*ProjectInfoTable[NumberOfReplications]))</f>
        <v>50</v>
      </c>
      <c r="K434" s="5" cm="1">
        <f t="array" ref="K434">IFERROR(AVERAGE(IF((OutputTable[GroupByKey]=OutputTable[[#This Row],[GroupByKey]]),(OutputTable[GroupByKey]=OutputTable[[#This Row],[GroupByKey]])*OutputTable[RecordedValue])),0)</f>
        <v>0</v>
      </c>
      <c r="L434" s="5" cm="1">
        <f t="array" ref="L434">IFERROR(_xlfn.STDEV.S(IF((OutputTable[GroupByKey]=OutputTable[[#This Row],[GroupByKey]]),(OutputTable[GroupByKey]=OutputTable[[#This Row],[GroupByKey]])*OutputTable[RecordedValue])),0)</f>
        <v>0</v>
      </c>
      <c r="M434" s="5" cm="1">
        <f t="array" ref="M434">MAX(IF((ProjectInfoTable[ProjectName]=OutputTable[[#This Row],[ProjectName]]),(ProjectInfoTable[ProjectName]=OutputTable[[#This Row],[ProjectName]])*ProjectInfoTable[ConfidenceInterval]))</f>
        <v>0.95</v>
      </c>
      <c r="N4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4" s="5" cm="1">
        <f t="array" ref="O434">MIN(IF((OutputTable[GroupByKey]=OutputTable[[#This Row],[GroupByKey]]),(OutputTable[GroupByKey]=OutputTable[[#This Row],[GroupByKey]])*OutputTable[RecordedValue]))</f>
        <v>0</v>
      </c>
      <c r="P434" s="5" cm="1">
        <f t="array" ref="P434">MAX(IF((OutputTable[GroupByKey]=OutputTable[[#This Row],[GroupByKey]]),(OutputTable[GroupByKey]=OutputTable[[#This Row],[GroupByKey]])*OutputTable[RecordedValue]))</f>
        <v>0</v>
      </c>
    </row>
    <row r="435" spans="1:16" x14ac:dyDescent="0.25">
      <c r="A435" t="s">
        <v>68</v>
      </c>
      <c r="B435" t="s">
        <v>70</v>
      </c>
      <c r="C435">
        <v>9</v>
      </c>
      <c r="D435" t="s">
        <v>128</v>
      </c>
      <c r="E435" t="s">
        <v>89</v>
      </c>
      <c r="F435" t="s">
        <v>127</v>
      </c>
      <c r="G435">
        <v>0</v>
      </c>
      <c r="H435">
        <v>0</v>
      </c>
      <c r="I435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435" s="5" cm="1">
        <f t="array" ref="J435">MAX(IF((ProjectInfoTable[ProjectName]=OutputTable[[#This Row],[ProjectName]]),(ProjectInfoTable[ProjectName]=OutputTable[[#This Row],[ProjectName]])*ProjectInfoTable[NumberOfReplications]))</f>
        <v>50</v>
      </c>
      <c r="K435" s="5" cm="1">
        <f t="array" ref="K435">IFERROR(AVERAGE(IF((OutputTable[GroupByKey]=OutputTable[[#This Row],[GroupByKey]]),(OutputTable[GroupByKey]=OutputTable[[#This Row],[GroupByKey]])*OutputTable[RecordedValue])),0)</f>
        <v>0</v>
      </c>
      <c r="L435" s="5" cm="1">
        <f t="array" ref="L435">IFERROR(_xlfn.STDEV.S(IF((OutputTable[GroupByKey]=OutputTable[[#This Row],[GroupByKey]]),(OutputTable[GroupByKey]=OutputTable[[#This Row],[GroupByKey]])*OutputTable[RecordedValue])),0)</f>
        <v>0</v>
      </c>
      <c r="M435" s="5" cm="1">
        <f t="array" ref="M435">MAX(IF((ProjectInfoTable[ProjectName]=OutputTable[[#This Row],[ProjectName]]),(ProjectInfoTable[ProjectName]=OutputTable[[#This Row],[ProjectName]])*ProjectInfoTable[ConfidenceInterval]))</f>
        <v>0.95</v>
      </c>
      <c r="N4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5" s="5" cm="1">
        <f t="array" ref="O435">MIN(IF((OutputTable[GroupByKey]=OutputTable[[#This Row],[GroupByKey]]),(OutputTable[GroupByKey]=OutputTable[[#This Row],[GroupByKey]])*OutputTable[RecordedValue]))</f>
        <v>0</v>
      </c>
      <c r="P435" s="5" cm="1">
        <f t="array" ref="P435">MAX(IF((OutputTable[GroupByKey]=OutputTable[[#This Row],[GroupByKey]]),(OutputTable[GroupByKey]=OutputTable[[#This Row],[GroupByKey]])*OutputTable[RecordedValue]))</f>
        <v>0</v>
      </c>
    </row>
    <row r="436" spans="1:16" x14ac:dyDescent="0.25">
      <c r="A436" t="s">
        <v>68</v>
      </c>
      <c r="B436" t="s">
        <v>70</v>
      </c>
      <c r="C436">
        <v>9</v>
      </c>
      <c r="D436" t="s">
        <v>129</v>
      </c>
      <c r="E436" t="s">
        <v>91</v>
      </c>
      <c r="F436" t="s">
        <v>127</v>
      </c>
      <c r="G436">
        <v>47.7742835411049</v>
      </c>
      <c r="H436">
        <v>0</v>
      </c>
      <c r="I436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436" s="5" cm="1">
        <f t="array" ref="J436">MAX(IF((ProjectInfoTable[ProjectName]=OutputTable[[#This Row],[ProjectName]]),(ProjectInfoTable[ProjectName]=OutputTable[[#This Row],[ProjectName]])*ProjectInfoTable[NumberOfReplications]))</f>
        <v>50</v>
      </c>
      <c r="K436" s="5" cm="1">
        <f t="array" ref="K436">IFERROR(AVERAGE(IF((OutputTable[GroupByKey]=OutputTable[[#This Row],[GroupByKey]]),(OutputTable[GroupByKey]=OutputTable[[#This Row],[GroupByKey]])*OutputTable[RecordedValue])),0)</f>
        <v>48.448961029865458</v>
      </c>
      <c r="L436" s="5" cm="1">
        <f t="array" ref="L436">IFERROR(_xlfn.STDEV.S(IF((OutputTable[GroupByKey]=OutputTable[[#This Row],[GroupByKey]]),(OutputTable[GroupByKey]=OutputTable[[#This Row],[GroupByKey]])*OutputTable[RecordedValue])),0)</f>
        <v>0.864449879249923</v>
      </c>
      <c r="M436" s="5" cm="1">
        <f t="array" ref="M436">MAX(IF((ProjectInfoTable[ProjectName]=OutputTable[[#This Row],[ProjectName]]),(ProjectInfoTable[ProjectName]=OutputTable[[#This Row],[ProjectName]])*ProjectInfoTable[ConfidenceInterval]))</f>
        <v>0.95</v>
      </c>
      <c r="N4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436" s="5" cm="1">
        <f t="array" ref="O436">MIN(IF((OutputTable[GroupByKey]=OutputTable[[#This Row],[GroupByKey]]),(OutputTable[GroupByKey]=OutputTable[[#This Row],[GroupByKey]])*OutputTable[RecordedValue]))</f>
        <v>46.605834762066102</v>
      </c>
      <c r="P436" s="5" cm="1">
        <f t="array" ref="P436">MAX(IF((OutputTable[GroupByKey]=OutputTable[[#This Row],[GroupByKey]]),(OutputTable[GroupByKey]=OutputTable[[#This Row],[GroupByKey]])*OutputTable[RecordedValue]))</f>
        <v>50.321452117960597</v>
      </c>
    </row>
    <row r="437" spans="1:16" x14ac:dyDescent="0.25">
      <c r="A437" t="s">
        <v>68</v>
      </c>
      <c r="B437" t="s">
        <v>70</v>
      </c>
      <c r="C437">
        <v>9</v>
      </c>
      <c r="D437" t="s">
        <v>130</v>
      </c>
      <c r="E437" t="s">
        <v>131</v>
      </c>
      <c r="F437" t="s">
        <v>127</v>
      </c>
      <c r="G437">
        <v>0</v>
      </c>
      <c r="H437">
        <v>0</v>
      </c>
      <c r="I437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437" s="5" cm="1">
        <f t="array" ref="J437">MAX(IF((ProjectInfoTable[ProjectName]=OutputTable[[#This Row],[ProjectName]]),(ProjectInfoTable[ProjectName]=OutputTable[[#This Row],[ProjectName]])*ProjectInfoTable[NumberOfReplications]))</f>
        <v>50</v>
      </c>
      <c r="K437" s="5" cm="1">
        <f t="array" ref="K437">IFERROR(AVERAGE(IF((OutputTable[GroupByKey]=OutputTable[[#This Row],[GroupByKey]]),(OutputTable[GroupByKey]=OutputTable[[#This Row],[GroupByKey]])*OutputTable[RecordedValue])),0)</f>
        <v>0</v>
      </c>
      <c r="L437" s="5" cm="1">
        <f t="array" ref="L437">IFERROR(_xlfn.STDEV.S(IF((OutputTable[GroupByKey]=OutputTable[[#This Row],[GroupByKey]]),(OutputTable[GroupByKey]=OutputTable[[#This Row],[GroupByKey]])*OutputTable[RecordedValue])),0)</f>
        <v>0</v>
      </c>
      <c r="M437" s="5" cm="1">
        <f t="array" ref="M437">MAX(IF((ProjectInfoTable[ProjectName]=OutputTable[[#This Row],[ProjectName]]),(ProjectInfoTable[ProjectName]=OutputTable[[#This Row],[ProjectName]])*ProjectInfoTable[ConfidenceInterval]))</f>
        <v>0.95</v>
      </c>
      <c r="N4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7" s="5" cm="1">
        <f t="array" ref="O437">MIN(IF((OutputTable[GroupByKey]=OutputTable[[#This Row],[GroupByKey]]),(OutputTable[GroupByKey]=OutputTable[[#This Row],[GroupByKey]])*OutputTable[RecordedValue]))</f>
        <v>0</v>
      </c>
      <c r="P437" s="5" cm="1">
        <f t="array" ref="P437">MAX(IF((OutputTable[GroupByKey]=OutputTable[[#This Row],[GroupByKey]]),(OutputTable[GroupByKey]=OutputTable[[#This Row],[GroupByKey]])*OutputTable[RecordedValue]))</f>
        <v>0</v>
      </c>
    </row>
    <row r="438" spans="1:16" x14ac:dyDescent="0.25">
      <c r="A438" t="s">
        <v>68</v>
      </c>
      <c r="B438" t="s">
        <v>70</v>
      </c>
      <c r="C438">
        <v>9</v>
      </c>
      <c r="D438" t="s">
        <v>132</v>
      </c>
      <c r="E438" t="s">
        <v>95</v>
      </c>
      <c r="F438" t="s">
        <v>127</v>
      </c>
      <c r="G438">
        <v>47.7742835411049</v>
      </c>
      <c r="H438">
        <v>0</v>
      </c>
      <c r="I438" s="5" t="str">
        <f>OutputTable[[#This Row],[ProjectName]]&amp;OutputTable[[#This Row],[Name]]&amp;OutputTable[[#This Row],[Type]]&amp;OutputTable[[#This Row],[Source]]</f>
        <v>Airport Security AnalysisAll Entities.VACostVA CostSystem</v>
      </c>
      <c r="J438" s="5" cm="1">
        <f t="array" ref="J438">MAX(IF((ProjectInfoTable[ProjectName]=OutputTable[[#This Row],[ProjectName]]),(ProjectInfoTable[ProjectName]=OutputTable[[#This Row],[ProjectName]])*ProjectInfoTable[NumberOfReplications]))</f>
        <v>50</v>
      </c>
      <c r="K438" s="5" cm="1">
        <f t="array" ref="K438">IFERROR(AVERAGE(IF((OutputTable[GroupByKey]=OutputTable[[#This Row],[GroupByKey]]),(OutputTable[GroupByKey]=OutputTable[[#This Row],[GroupByKey]])*OutputTable[RecordedValue])),0)</f>
        <v>48.448961029865458</v>
      </c>
      <c r="L438" s="5" cm="1">
        <f t="array" ref="L438">IFERROR(_xlfn.STDEV.S(IF((OutputTable[GroupByKey]=OutputTable[[#This Row],[GroupByKey]]),(OutputTable[GroupByKey]=OutputTable[[#This Row],[GroupByKey]])*OutputTable[RecordedValue])),0)</f>
        <v>0.864449879249923</v>
      </c>
      <c r="M438" s="5" cm="1">
        <f t="array" ref="M438">MAX(IF((ProjectInfoTable[ProjectName]=OutputTable[[#This Row],[ProjectName]]),(ProjectInfoTable[ProjectName]=OutputTable[[#This Row],[ProjectName]])*ProjectInfoTable[ConfidenceInterval]))</f>
        <v>0.95</v>
      </c>
      <c r="N4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438" s="5" cm="1">
        <f t="array" ref="O438">MIN(IF((OutputTable[GroupByKey]=OutputTable[[#This Row],[GroupByKey]]),(OutputTable[GroupByKey]=OutputTable[[#This Row],[GroupByKey]])*OutputTable[RecordedValue]))</f>
        <v>46.605834762066102</v>
      </c>
      <c r="P438" s="5" cm="1">
        <f t="array" ref="P438">MAX(IF((OutputTable[GroupByKey]=OutputTable[[#This Row],[GroupByKey]]),(OutputTable[GroupByKey]=OutputTable[[#This Row],[GroupByKey]])*OutputTable[RecordedValue]))</f>
        <v>50.321452117960597</v>
      </c>
    </row>
    <row r="439" spans="1:16" x14ac:dyDescent="0.25">
      <c r="A439" t="s">
        <v>68</v>
      </c>
      <c r="B439" t="s">
        <v>70</v>
      </c>
      <c r="C439">
        <v>9</v>
      </c>
      <c r="D439" t="s">
        <v>133</v>
      </c>
      <c r="E439" t="s">
        <v>97</v>
      </c>
      <c r="F439" t="s">
        <v>127</v>
      </c>
      <c r="G439">
        <v>0</v>
      </c>
      <c r="H439">
        <v>0</v>
      </c>
      <c r="I439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439" s="5" cm="1">
        <f t="array" ref="J439">MAX(IF((ProjectInfoTable[ProjectName]=OutputTable[[#This Row],[ProjectName]]),(ProjectInfoTable[ProjectName]=OutputTable[[#This Row],[ProjectName]])*ProjectInfoTable[NumberOfReplications]))</f>
        <v>50</v>
      </c>
      <c r="K439" s="5" cm="1">
        <f t="array" ref="K439">IFERROR(AVERAGE(IF((OutputTable[GroupByKey]=OutputTable[[#This Row],[GroupByKey]]),(OutputTable[GroupByKey]=OutputTable[[#This Row],[GroupByKey]])*OutputTable[RecordedValue])),0)</f>
        <v>0</v>
      </c>
      <c r="L439" s="5" cm="1">
        <f t="array" ref="L439">IFERROR(_xlfn.STDEV.S(IF((OutputTable[GroupByKey]=OutputTable[[#This Row],[GroupByKey]]),(OutputTable[GroupByKey]=OutputTable[[#This Row],[GroupByKey]])*OutputTable[RecordedValue])),0)</f>
        <v>0</v>
      </c>
      <c r="M439" s="5" cm="1">
        <f t="array" ref="M439">MAX(IF((ProjectInfoTable[ProjectName]=OutputTable[[#This Row],[ProjectName]]),(ProjectInfoTable[ProjectName]=OutputTable[[#This Row],[ProjectName]])*ProjectInfoTable[ConfidenceInterval]))</f>
        <v>0.95</v>
      </c>
      <c r="N4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9" s="5" cm="1">
        <f t="array" ref="O439">MIN(IF((OutputTable[GroupByKey]=OutputTable[[#This Row],[GroupByKey]]),(OutputTable[GroupByKey]=OutputTable[[#This Row],[GroupByKey]])*OutputTable[RecordedValue]))</f>
        <v>0</v>
      </c>
      <c r="P439" s="5" cm="1">
        <f t="array" ref="P439">MAX(IF((OutputTable[GroupByKey]=OutputTable[[#This Row],[GroupByKey]]),(OutputTable[GroupByKey]=OutputTable[[#This Row],[GroupByKey]])*OutputTable[RecordedValue]))</f>
        <v>0</v>
      </c>
    </row>
    <row r="440" spans="1:16" x14ac:dyDescent="0.25">
      <c r="A440" t="s">
        <v>68</v>
      </c>
      <c r="B440" t="s">
        <v>70</v>
      </c>
      <c r="C440">
        <v>9</v>
      </c>
      <c r="D440" t="s">
        <v>134</v>
      </c>
      <c r="E440" t="s">
        <v>135</v>
      </c>
      <c r="F440" t="s">
        <v>127</v>
      </c>
      <c r="G440">
        <v>47.7742835411049</v>
      </c>
      <c r="H440">
        <v>0</v>
      </c>
      <c r="I440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440" s="5" cm="1">
        <f t="array" ref="J440">MAX(IF((ProjectInfoTable[ProjectName]=OutputTable[[#This Row],[ProjectName]]),(ProjectInfoTable[ProjectName]=OutputTable[[#This Row],[ProjectName]])*ProjectInfoTable[NumberOfReplications]))</f>
        <v>50</v>
      </c>
      <c r="K440" s="5" cm="1">
        <f t="array" ref="K440">IFERROR(AVERAGE(IF((OutputTable[GroupByKey]=OutputTable[[#This Row],[GroupByKey]]),(OutputTable[GroupByKey]=OutputTable[[#This Row],[GroupByKey]])*OutputTable[RecordedValue])),0)</f>
        <v>48.448961029865458</v>
      </c>
      <c r="L440" s="5" cm="1">
        <f t="array" ref="L440">IFERROR(_xlfn.STDEV.S(IF((OutputTable[GroupByKey]=OutputTable[[#This Row],[GroupByKey]]),(OutputTable[GroupByKey]=OutputTable[[#This Row],[GroupByKey]])*OutputTable[RecordedValue])),0)</f>
        <v>0.86444987924992722</v>
      </c>
      <c r="M440" s="5" cm="1">
        <f t="array" ref="M440">MAX(IF((ProjectInfoTable[ProjectName]=OutputTable[[#This Row],[ProjectName]]),(ProjectInfoTable[ProjectName]=OutputTable[[#This Row],[ProjectName]])*ProjectInfoTable[ConfidenceInterval]))</f>
        <v>0.95</v>
      </c>
      <c r="N4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440" s="5" cm="1">
        <f t="array" ref="O440">MIN(IF((OutputTable[GroupByKey]=OutputTable[[#This Row],[GroupByKey]]),(OutputTable[GroupByKey]=OutputTable[[#This Row],[GroupByKey]])*OutputTable[RecordedValue]))</f>
        <v>46.605834762066102</v>
      </c>
      <c r="P440" s="5" cm="1">
        <f t="array" ref="P440">MAX(IF((OutputTable[GroupByKey]=OutputTable[[#This Row],[GroupByKey]]),(OutputTable[GroupByKey]=OutputTable[[#This Row],[GroupByKey]])*OutputTable[RecordedValue]))</f>
        <v>50.321452117960497</v>
      </c>
    </row>
    <row r="441" spans="1:16" x14ac:dyDescent="0.25">
      <c r="A441" t="s">
        <v>68</v>
      </c>
      <c r="B441" t="s">
        <v>70</v>
      </c>
      <c r="C441">
        <v>9</v>
      </c>
      <c r="D441" t="s">
        <v>136</v>
      </c>
      <c r="E441" t="s">
        <v>137</v>
      </c>
      <c r="F441" t="s">
        <v>127</v>
      </c>
      <c r="G441">
        <v>24.0897398230723</v>
      </c>
      <c r="H441">
        <v>0</v>
      </c>
      <c r="I441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441" s="5" cm="1">
        <f t="array" ref="J441">MAX(IF((ProjectInfoTable[ProjectName]=OutputTable[[#This Row],[ProjectName]]),(ProjectInfoTable[ProjectName]=OutputTable[[#This Row],[ProjectName]])*ProjectInfoTable[NumberOfReplications]))</f>
        <v>50</v>
      </c>
      <c r="K441" s="5" cm="1">
        <f t="array" ref="K441">IFERROR(AVERAGE(IF((OutputTable[GroupByKey]=OutputTable[[#This Row],[GroupByKey]]),(OutputTable[GroupByKey]=OutputTable[[#This Row],[GroupByKey]])*OutputTable[RecordedValue])),0)</f>
        <v>23.423677543870127</v>
      </c>
      <c r="L441" s="5" cm="1">
        <f t="array" ref="L441">IFERROR(_xlfn.STDEV.S(IF((OutputTable[GroupByKey]=OutputTable[[#This Row],[GroupByKey]]),(OutputTable[GroupByKey]=OutputTable[[#This Row],[GroupByKey]])*OutputTable[RecordedValue])),0)</f>
        <v>0.86656285941984512</v>
      </c>
      <c r="M441" s="5" cm="1">
        <f t="array" ref="M441">MAX(IF((ProjectInfoTable[ProjectName]=OutputTable[[#This Row],[ProjectName]]),(ProjectInfoTable[ProjectName]=OutputTable[[#This Row],[ProjectName]])*ProjectInfoTable[ConfidenceInterval]))</f>
        <v>0.95</v>
      </c>
      <c r="N4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441" s="5" cm="1">
        <f t="array" ref="O441">MIN(IF((OutputTable[GroupByKey]=OutputTable[[#This Row],[GroupByKey]]),(OutputTable[GroupByKey]=OutputTable[[#This Row],[GroupByKey]])*OutputTable[RecordedValue]))</f>
        <v>21.655537571964</v>
      </c>
      <c r="P441" s="5" cm="1">
        <f t="array" ref="P441">MAX(IF((OutputTable[GroupByKey]=OutputTable[[#This Row],[GroupByKey]]),(OutputTable[GroupByKey]=OutputTable[[#This Row],[GroupByKey]])*OutputTable[RecordedValue]))</f>
        <v>25.265870670068299</v>
      </c>
    </row>
    <row r="442" spans="1:16" x14ac:dyDescent="0.25">
      <c r="A442" t="s">
        <v>68</v>
      </c>
      <c r="B442" t="s">
        <v>70</v>
      </c>
      <c r="C442">
        <v>9</v>
      </c>
      <c r="D442" t="s">
        <v>138</v>
      </c>
      <c r="E442" t="s">
        <v>91</v>
      </c>
      <c r="F442" t="s">
        <v>127</v>
      </c>
      <c r="G442">
        <v>71.8640233641772</v>
      </c>
      <c r="H442">
        <v>0</v>
      </c>
      <c r="I442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442" s="5" cm="1">
        <f t="array" ref="J442">MAX(IF((ProjectInfoTable[ProjectName]=OutputTable[[#This Row],[ProjectName]]),(ProjectInfoTable[ProjectName]=OutputTable[[#This Row],[ProjectName]])*ProjectInfoTable[NumberOfReplications]))</f>
        <v>50</v>
      </c>
      <c r="K442" s="5" cm="1">
        <f t="array" ref="K442">IFERROR(AVERAGE(IF((OutputTable[GroupByKey]=OutputTable[[#This Row],[GroupByKey]]),(OutputTable[GroupByKey]=OutputTable[[#This Row],[GroupByKey]])*OutputTable[RecordedValue])),0)</f>
        <v>71.872638573735571</v>
      </c>
      <c r="L442" s="5" cm="1">
        <f t="array" ref="L442">IFERROR(_xlfn.STDEV.S(IF((OutputTable[GroupByKey]=OutputTable[[#This Row],[GroupByKey]]),(OutputTable[GroupByKey]=OutputTable[[#This Row],[GroupByKey]])*OutputTable[RecordedValue])),0)</f>
        <v>5.859431361613459E-2</v>
      </c>
      <c r="M442" s="5" cm="1">
        <f t="array" ref="M442">MAX(IF((ProjectInfoTable[ProjectName]=OutputTable[[#This Row],[ProjectName]]),(ProjectInfoTable[ProjectName]=OutputTable[[#This Row],[ProjectName]])*ProjectInfoTable[ConfidenceInterval]))</f>
        <v>0.95</v>
      </c>
      <c r="N4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442" s="5" cm="1">
        <f t="array" ref="O442">MIN(IF((OutputTable[GroupByKey]=OutputTable[[#This Row],[GroupByKey]]),(OutputTable[GroupByKey]=OutputTable[[#This Row],[GroupByKey]])*OutputTable[RecordedValue]))</f>
        <v>71.718288096809104</v>
      </c>
      <c r="P442" s="5" cm="1">
        <f t="array" ref="P442">MAX(IF((OutputTable[GroupByKey]=OutputTable[[#This Row],[GroupByKey]]),(OutputTable[GroupByKey]=OutputTable[[#This Row],[GroupByKey]])*OutputTable[RecordedValue]))</f>
        <v>71.976989689924594</v>
      </c>
    </row>
    <row r="443" spans="1:16" x14ac:dyDescent="0.25">
      <c r="A443" t="s">
        <v>68</v>
      </c>
      <c r="B443" t="s">
        <v>70</v>
      </c>
      <c r="C443">
        <v>9</v>
      </c>
      <c r="D443" t="s">
        <v>139</v>
      </c>
      <c r="E443" t="s">
        <v>140</v>
      </c>
      <c r="F443" t="s">
        <v>127</v>
      </c>
      <c r="G443">
        <v>0</v>
      </c>
      <c r="H443">
        <v>0</v>
      </c>
      <c r="I443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443" s="5" cm="1">
        <f t="array" ref="J443">MAX(IF((ProjectInfoTable[ProjectName]=OutputTable[[#This Row],[ProjectName]]),(ProjectInfoTable[ProjectName]=OutputTable[[#This Row],[ProjectName]])*ProjectInfoTable[NumberOfReplications]))</f>
        <v>50</v>
      </c>
      <c r="K443" s="5" cm="1">
        <f t="array" ref="K443">IFERROR(AVERAGE(IF((OutputTable[GroupByKey]=OutputTable[[#This Row],[GroupByKey]]),(OutputTable[GroupByKey]=OutputTable[[#This Row],[GroupByKey]])*OutputTable[RecordedValue])),0)</f>
        <v>0</v>
      </c>
      <c r="L443" s="5" cm="1">
        <f t="array" ref="L443">IFERROR(_xlfn.STDEV.S(IF((OutputTable[GroupByKey]=OutputTable[[#This Row],[GroupByKey]]),(OutputTable[GroupByKey]=OutputTable[[#This Row],[GroupByKey]])*OutputTable[RecordedValue])),0)</f>
        <v>0</v>
      </c>
      <c r="M443" s="5" cm="1">
        <f t="array" ref="M443">MAX(IF((ProjectInfoTable[ProjectName]=OutputTable[[#This Row],[ProjectName]]),(ProjectInfoTable[ProjectName]=OutputTable[[#This Row],[ProjectName]])*ProjectInfoTable[ConfidenceInterval]))</f>
        <v>0.95</v>
      </c>
      <c r="N4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3" s="5" cm="1">
        <f t="array" ref="O443">MIN(IF((OutputTable[GroupByKey]=OutputTable[[#This Row],[GroupByKey]]),(OutputTable[GroupByKey]=OutputTable[[#This Row],[GroupByKey]])*OutputTable[RecordedValue]))</f>
        <v>0</v>
      </c>
      <c r="P443" s="5" cm="1">
        <f t="array" ref="P443">MAX(IF((OutputTable[GroupByKey]=OutputTable[[#This Row],[GroupByKey]]),(OutputTable[GroupByKey]=OutputTable[[#This Row],[GroupByKey]])*OutputTable[RecordedValue]))</f>
        <v>0</v>
      </c>
    </row>
    <row r="444" spans="1:16" x14ac:dyDescent="0.25">
      <c r="A444" t="s">
        <v>68</v>
      </c>
      <c r="B444" t="s">
        <v>70</v>
      </c>
      <c r="C444">
        <v>9</v>
      </c>
      <c r="D444" t="s">
        <v>141</v>
      </c>
      <c r="E444" t="s">
        <v>111</v>
      </c>
      <c r="F444" t="s">
        <v>73</v>
      </c>
      <c r="G444">
        <v>9.3814257013038294</v>
      </c>
      <c r="H444">
        <v>0</v>
      </c>
      <c r="I444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444" s="5" cm="1">
        <f t="array" ref="J444">MAX(IF((ProjectInfoTable[ProjectName]=OutputTable[[#This Row],[ProjectName]]),(ProjectInfoTable[ProjectName]=OutputTable[[#This Row],[ProjectName]])*ProjectInfoTable[NumberOfReplications]))</f>
        <v>50</v>
      </c>
      <c r="K444" s="5" cm="1">
        <f t="array" ref="K444">IFERROR(AVERAGE(IF((OutputTable[GroupByKey]=OutputTable[[#This Row],[GroupByKey]]),(OutputTable[GroupByKey]=OutputTable[[#This Row],[GroupByKey]])*OutputTable[RecordedValue])),0)</f>
        <v>9.2356458312402427</v>
      </c>
      <c r="L444" s="5" cm="1">
        <f t="array" ref="L444">IFERROR(_xlfn.STDEV.S(IF((OutputTable[GroupByKey]=OutputTable[[#This Row],[GroupByKey]]),(OutputTable[GroupByKey]=OutputTable[[#This Row],[GroupByKey]])*OutputTable[RecordedValue])),0)</f>
        <v>0.11377584298148916</v>
      </c>
      <c r="M444" s="5" cm="1">
        <f t="array" ref="M444">MAX(IF((ProjectInfoTable[ProjectName]=OutputTable[[#This Row],[ProjectName]]),(ProjectInfoTable[ProjectName]=OutputTable[[#This Row],[ProjectName]])*ProjectInfoTable[ConfidenceInterval]))</f>
        <v>0.95</v>
      </c>
      <c r="N4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444" s="5" cm="1">
        <f t="array" ref="O444">MIN(IF((OutputTable[GroupByKey]=OutputTable[[#This Row],[GroupByKey]]),(OutputTable[GroupByKey]=OutputTable[[#This Row],[GroupByKey]])*OutputTable[RecordedValue]))</f>
        <v>8.9867833861246496</v>
      </c>
      <c r="P444" s="5" cm="1">
        <f t="array" ref="P444">MAX(IF((OutputTable[GroupByKey]=OutputTable[[#This Row],[GroupByKey]]),(OutputTable[GroupByKey]=OutputTable[[#This Row],[GroupByKey]])*OutputTable[RecordedValue]))</f>
        <v>9.4038725622795898</v>
      </c>
    </row>
    <row r="445" spans="1:16" x14ac:dyDescent="0.25">
      <c r="A445" t="s">
        <v>68</v>
      </c>
      <c r="B445" t="s">
        <v>70</v>
      </c>
      <c r="C445">
        <v>9</v>
      </c>
      <c r="D445" t="s">
        <v>142</v>
      </c>
      <c r="E445" t="s">
        <v>113</v>
      </c>
      <c r="F445" t="s">
        <v>73</v>
      </c>
      <c r="G445">
        <v>562.88554207822995</v>
      </c>
      <c r="H445">
        <v>0</v>
      </c>
      <c r="I445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445" s="5" cm="1">
        <f t="array" ref="J445">MAX(IF((ProjectInfoTable[ProjectName]=OutputTable[[#This Row],[ProjectName]]),(ProjectInfoTable[ProjectName]=OutputTable[[#This Row],[ProjectName]])*ProjectInfoTable[NumberOfReplications]))</f>
        <v>50</v>
      </c>
      <c r="K445" s="5" cm="1">
        <f t="array" ref="K445">IFERROR(AVERAGE(IF((OutputTable[GroupByKey]=OutputTable[[#This Row],[GroupByKey]]),(OutputTable[GroupByKey]=OutputTable[[#This Row],[GroupByKey]])*OutputTable[RecordedValue])),0)</f>
        <v>554.13874987441454</v>
      </c>
      <c r="L445" s="5" cm="1">
        <f t="array" ref="L445">IFERROR(_xlfn.STDEV.S(IF((OutputTable[GroupByKey]=OutputTable[[#This Row],[GroupByKey]]),(OutputTable[GroupByKey]=OutputTable[[#This Row],[GroupByKey]])*OutputTable[RecordedValue])),0)</f>
        <v>6.8265505788893126</v>
      </c>
      <c r="M445" s="5" cm="1">
        <f t="array" ref="M445">MAX(IF((ProjectInfoTable[ProjectName]=OutputTable[[#This Row],[ProjectName]]),(ProjectInfoTable[ProjectName]=OutputTable[[#This Row],[ProjectName]])*ProjectInfoTable[ConfidenceInterval]))</f>
        <v>0.95</v>
      </c>
      <c r="N4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445" s="5" cm="1">
        <f t="array" ref="O445">MIN(IF((OutputTable[GroupByKey]=OutputTable[[#This Row],[GroupByKey]]),(OutputTable[GroupByKey]=OutputTable[[#This Row],[GroupByKey]])*OutputTable[RecordedValue]))</f>
        <v>539.207003167479</v>
      </c>
      <c r="P445" s="5" cm="1">
        <f t="array" ref="P445">MAX(IF((OutputTable[GroupByKey]=OutputTable[[#This Row],[GroupByKey]]),(OutputTable[GroupByKey]=OutputTable[[#This Row],[GroupByKey]])*OutputTable[RecordedValue]))</f>
        <v>564.23235373677596</v>
      </c>
    </row>
    <row r="446" spans="1:16" x14ac:dyDescent="0.25">
      <c r="A446" t="s">
        <v>68</v>
      </c>
      <c r="B446" t="s">
        <v>70</v>
      </c>
      <c r="C446">
        <v>9</v>
      </c>
      <c r="D446" t="s">
        <v>143</v>
      </c>
      <c r="E446" t="s">
        <v>115</v>
      </c>
      <c r="F446" t="s">
        <v>73</v>
      </c>
      <c r="G446">
        <v>0</v>
      </c>
      <c r="H446">
        <v>0</v>
      </c>
      <c r="I446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446" s="5" cm="1">
        <f t="array" ref="J446">MAX(IF((ProjectInfoTable[ProjectName]=OutputTable[[#This Row],[ProjectName]]),(ProjectInfoTable[ProjectName]=OutputTable[[#This Row],[ProjectName]])*ProjectInfoTable[NumberOfReplications]))</f>
        <v>50</v>
      </c>
      <c r="K446" s="5" cm="1">
        <f t="array" ref="K446">IFERROR(AVERAGE(IF((OutputTable[GroupByKey]=OutputTable[[#This Row],[GroupByKey]]),(OutputTable[GroupByKey]=OutputTable[[#This Row],[GroupByKey]])*OutputTable[RecordedValue])),0)</f>
        <v>0</v>
      </c>
      <c r="L446" s="5" cm="1">
        <f t="array" ref="L446">IFERROR(_xlfn.STDEV.S(IF((OutputTable[GroupByKey]=OutputTable[[#This Row],[GroupByKey]]),(OutputTable[GroupByKey]=OutputTable[[#This Row],[GroupByKey]])*OutputTable[RecordedValue])),0)</f>
        <v>0</v>
      </c>
      <c r="M446" s="5" cm="1">
        <f t="array" ref="M446">MAX(IF((ProjectInfoTable[ProjectName]=OutputTable[[#This Row],[ProjectName]]),(ProjectInfoTable[ProjectName]=OutputTable[[#This Row],[ProjectName]])*ProjectInfoTable[ConfidenceInterval]))</f>
        <v>0.95</v>
      </c>
      <c r="N4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6" s="5" cm="1">
        <f t="array" ref="O446">MIN(IF((OutputTable[GroupByKey]=OutputTable[[#This Row],[GroupByKey]]),(OutputTable[GroupByKey]=OutputTable[[#This Row],[GroupByKey]])*OutputTable[RecordedValue]))</f>
        <v>0</v>
      </c>
      <c r="P446" s="5" cm="1">
        <f t="array" ref="P446">MAX(IF((OutputTable[GroupByKey]=OutputTable[[#This Row],[GroupByKey]]),(OutputTable[GroupByKey]=OutputTable[[#This Row],[GroupByKey]])*OutputTable[RecordedValue]))</f>
        <v>0</v>
      </c>
    </row>
    <row r="447" spans="1:16" x14ac:dyDescent="0.25">
      <c r="A447" t="s">
        <v>68</v>
      </c>
      <c r="B447" t="s">
        <v>70</v>
      </c>
      <c r="C447">
        <v>9</v>
      </c>
      <c r="D447" t="s">
        <v>144</v>
      </c>
      <c r="E447" t="s">
        <v>117</v>
      </c>
      <c r="F447" t="s">
        <v>73</v>
      </c>
      <c r="G447">
        <v>31.382877810631101</v>
      </c>
      <c r="H447">
        <v>0</v>
      </c>
      <c r="I447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447" s="5" cm="1">
        <f t="array" ref="J447">MAX(IF((ProjectInfoTable[ProjectName]=OutputTable[[#This Row],[ProjectName]]),(ProjectInfoTable[ProjectName]=OutputTable[[#This Row],[ProjectName]])*ProjectInfoTable[NumberOfReplications]))</f>
        <v>50</v>
      </c>
      <c r="K447" s="5" cm="1">
        <f t="array" ref="K447">IFERROR(AVERAGE(IF((OutputTable[GroupByKey]=OutputTable[[#This Row],[GroupByKey]]),(OutputTable[GroupByKey]=OutputTable[[#This Row],[GroupByKey]])*OutputTable[RecordedValue])),0)</f>
        <v>55.339444015606816</v>
      </c>
      <c r="L447" s="5" cm="1">
        <f t="array" ref="L447">IFERROR(_xlfn.STDEV.S(IF((OutputTable[GroupByKey]=OutputTable[[#This Row],[GroupByKey]]),(OutputTable[GroupByKey]=OutputTable[[#This Row],[GroupByKey]])*OutputTable[RecordedValue])),0)</f>
        <v>18.463814595248238</v>
      </c>
      <c r="M447" s="5" cm="1">
        <f t="array" ref="M447">MAX(IF((ProjectInfoTable[ProjectName]=OutputTable[[#This Row],[ProjectName]]),(ProjectInfoTable[ProjectName]=OutputTable[[#This Row],[ProjectName]])*ProjectInfoTable[ConfidenceInterval]))</f>
        <v>0.95</v>
      </c>
      <c r="N4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447" s="5" cm="1">
        <f t="array" ref="O447">MIN(IF((OutputTable[GroupByKey]=OutputTable[[#This Row],[GroupByKey]]),(OutputTable[GroupByKey]=OutputTable[[#This Row],[GroupByKey]])*OutputTable[RecordedValue]))</f>
        <v>20.994807137296998</v>
      </c>
      <c r="P447" s="5" cm="1">
        <f t="array" ref="P447">MAX(IF((OutputTable[GroupByKey]=OutputTable[[#This Row],[GroupByKey]]),(OutputTable[GroupByKey]=OutputTable[[#This Row],[GroupByKey]])*OutputTable[RecordedValue]))</f>
        <v>106.254030872416</v>
      </c>
    </row>
    <row r="448" spans="1:16" x14ac:dyDescent="0.25">
      <c r="A448" t="s">
        <v>68</v>
      </c>
      <c r="B448" t="s">
        <v>70</v>
      </c>
      <c r="C448">
        <v>9</v>
      </c>
      <c r="D448" t="s">
        <v>145</v>
      </c>
      <c r="E448" t="s">
        <v>119</v>
      </c>
      <c r="F448" t="s">
        <v>73</v>
      </c>
      <c r="G448">
        <v>318</v>
      </c>
      <c r="H448">
        <v>0</v>
      </c>
      <c r="I448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448" s="5" cm="1">
        <f t="array" ref="J448">MAX(IF((ProjectInfoTable[ProjectName]=OutputTable[[#This Row],[ProjectName]]),(ProjectInfoTable[ProjectName]=OutputTable[[#This Row],[ProjectName]])*ProjectInfoTable[NumberOfReplications]))</f>
        <v>50</v>
      </c>
      <c r="K448" s="5" cm="1">
        <f t="array" ref="K448">IFERROR(AVERAGE(IF((OutputTable[GroupByKey]=OutputTable[[#This Row],[GroupByKey]]),(OutputTable[GroupByKey]=OutputTable[[#This Row],[GroupByKey]])*OutputTable[RecordedValue])),0)</f>
        <v>318</v>
      </c>
      <c r="L448" s="5" cm="1">
        <f t="array" ref="L448">IFERROR(_xlfn.STDEV.S(IF((OutputTable[GroupByKey]=OutputTable[[#This Row],[GroupByKey]]),(OutputTable[GroupByKey]=OutputTable[[#This Row],[GroupByKey]])*OutputTable[RecordedValue])),0)</f>
        <v>0</v>
      </c>
      <c r="M448" s="5" cm="1">
        <f t="array" ref="M448">MAX(IF((ProjectInfoTable[ProjectName]=OutputTable[[#This Row],[ProjectName]]),(ProjectInfoTable[ProjectName]=OutputTable[[#This Row],[ProjectName]])*ProjectInfoTable[ConfidenceInterval]))</f>
        <v>0.95</v>
      </c>
      <c r="N4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8" s="5" cm="1">
        <f t="array" ref="O448">MIN(IF((OutputTable[GroupByKey]=OutputTable[[#This Row],[GroupByKey]]),(OutputTable[GroupByKey]=OutputTable[[#This Row],[GroupByKey]])*OutputTable[RecordedValue]))</f>
        <v>318</v>
      </c>
      <c r="P448" s="5" cm="1">
        <f t="array" ref="P448">MAX(IF((OutputTable[GroupByKey]=OutputTable[[#This Row],[GroupByKey]]),(OutputTable[GroupByKey]=OutputTable[[#This Row],[GroupByKey]])*OutputTable[RecordedValue]))</f>
        <v>318</v>
      </c>
    </row>
    <row r="449" spans="1:16" x14ac:dyDescent="0.25">
      <c r="A449" t="s">
        <v>68</v>
      </c>
      <c r="B449" t="s">
        <v>70</v>
      </c>
      <c r="C449">
        <v>9</v>
      </c>
      <c r="D449" t="s">
        <v>146</v>
      </c>
      <c r="E449" t="s">
        <v>121</v>
      </c>
      <c r="F449" t="s">
        <v>73</v>
      </c>
      <c r="G449">
        <v>317</v>
      </c>
      <c r="H449">
        <v>0</v>
      </c>
      <c r="I449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449" s="5" cm="1">
        <f t="array" ref="J449">MAX(IF((ProjectInfoTable[ProjectName]=OutputTable[[#This Row],[ProjectName]]),(ProjectInfoTable[ProjectName]=OutputTable[[#This Row],[ProjectName]])*ProjectInfoTable[NumberOfReplications]))</f>
        <v>50</v>
      </c>
      <c r="K449" s="5" cm="1">
        <f t="array" ref="K449">IFERROR(AVERAGE(IF((OutputTable[GroupByKey]=OutputTable[[#This Row],[GroupByKey]]),(OutputTable[GroupByKey]=OutputTable[[#This Row],[GroupByKey]])*OutputTable[RecordedValue])),0)</f>
        <v>316.94</v>
      </c>
      <c r="L449" s="5" cm="1">
        <f t="array" ref="L449">IFERROR(_xlfn.STDEV.S(IF((OutputTable[GroupByKey]=OutputTable[[#This Row],[GroupByKey]]),(OutputTable[GroupByKey]=OutputTable[[#This Row],[GroupByKey]])*OutputTable[RecordedValue])),0)</f>
        <v>0.23989793748209556</v>
      </c>
      <c r="M449" s="5" cm="1">
        <f t="array" ref="M449">MAX(IF((ProjectInfoTable[ProjectName]=OutputTable[[#This Row],[ProjectName]]),(ProjectInfoTable[ProjectName]=OutputTable[[#This Row],[ProjectName]])*ProjectInfoTable[ConfidenceInterval]))</f>
        <v>0.95</v>
      </c>
      <c r="N4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449" s="5" cm="1">
        <f t="array" ref="O449">MIN(IF((OutputTable[GroupByKey]=OutputTable[[#This Row],[GroupByKey]]),(OutputTable[GroupByKey]=OutputTable[[#This Row],[GroupByKey]])*OutputTable[RecordedValue]))</f>
        <v>316</v>
      </c>
      <c r="P449" s="5" cm="1">
        <f t="array" ref="P449">MAX(IF((OutputTable[GroupByKey]=OutputTable[[#This Row],[GroupByKey]]),(OutputTable[GroupByKey]=OutputTable[[#This Row],[GroupByKey]])*OutputTable[RecordedValue]))</f>
        <v>317</v>
      </c>
    </row>
    <row r="450" spans="1:16" x14ac:dyDescent="0.25">
      <c r="A450" t="s">
        <v>68</v>
      </c>
      <c r="B450" t="s">
        <v>70</v>
      </c>
      <c r="C450">
        <v>9</v>
      </c>
      <c r="D450" t="s">
        <v>147</v>
      </c>
      <c r="E450" t="s">
        <v>123</v>
      </c>
      <c r="F450" t="s">
        <v>73</v>
      </c>
      <c r="G450">
        <v>9.3814257013038294</v>
      </c>
      <c r="H450">
        <v>0</v>
      </c>
      <c r="I450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450" s="5" cm="1">
        <f t="array" ref="J450">MAX(IF((ProjectInfoTable[ProjectName]=OutputTable[[#This Row],[ProjectName]]),(ProjectInfoTable[ProjectName]=OutputTable[[#This Row],[ProjectName]])*ProjectInfoTable[NumberOfReplications]))</f>
        <v>50</v>
      </c>
      <c r="K450" s="5" cm="1">
        <f t="array" ref="K450">IFERROR(AVERAGE(IF((OutputTable[GroupByKey]=OutputTable[[#This Row],[GroupByKey]]),(OutputTable[GroupByKey]=OutputTable[[#This Row],[GroupByKey]])*OutputTable[RecordedValue])),0)</f>
        <v>9.2356458312402427</v>
      </c>
      <c r="L450" s="5" cm="1">
        <f t="array" ref="L450">IFERROR(_xlfn.STDEV.S(IF((OutputTable[GroupByKey]=OutputTable[[#This Row],[GroupByKey]]),(OutputTable[GroupByKey]=OutputTable[[#This Row],[GroupByKey]])*OutputTable[RecordedValue])),0)</f>
        <v>0.11377584298148916</v>
      </c>
      <c r="M450" s="5" cm="1">
        <f t="array" ref="M450">MAX(IF((ProjectInfoTable[ProjectName]=OutputTable[[#This Row],[ProjectName]]),(ProjectInfoTable[ProjectName]=OutputTable[[#This Row],[ProjectName]])*ProjectInfoTable[ConfidenceInterval]))</f>
        <v>0.95</v>
      </c>
      <c r="N4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450" s="5" cm="1">
        <f t="array" ref="O450">MIN(IF((OutputTable[GroupByKey]=OutputTable[[#This Row],[GroupByKey]]),(OutputTable[GroupByKey]=OutputTable[[#This Row],[GroupByKey]])*OutputTable[RecordedValue]))</f>
        <v>8.9867833861246496</v>
      </c>
      <c r="P450" s="5" cm="1">
        <f t="array" ref="P450">MAX(IF((OutputTable[GroupByKey]=OutputTable[[#This Row],[GroupByKey]]),(OutputTable[GroupByKey]=OutputTable[[#This Row],[GroupByKey]])*OutputTable[RecordedValue]))</f>
        <v>9.4038725622795898</v>
      </c>
    </row>
    <row r="451" spans="1:16" x14ac:dyDescent="0.25">
      <c r="A451" t="s">
        <v>68</v>
      </c>
      <c r="B451" t="s">
        <v>70</v>
      </c>
      <c r="C451">
        <v>9</v>
      </c>
      <c r="D451" t="s">
        <v>148</v>
      </c>
      <c r="E451" t="s">
        <v>125</v>
      </c>
      <c r="F451" t="s">
        <v>73</v>
      </c>
      <c r="G451">
        <v>594.26841988886099</v>
      </c>
      <c r="H451">
        <v>0</v>
      </c>
      <c r="I451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451" s="5" cm="1">
        <f t="array" ref="J451">MAX(IF((ProjectInfoTable[ProjectName]=OutputTable[[#This Row],[ProjectName]]),(ProjectInfoTable[ProjectName]=OutputTable[[#This Row],[ProjectName]])*ProjectInfoTable[NumberOfReplications]))</f>
        <v>50</v>
      </c>
      <c r="K451" s="5" cm="1">
        <f t="array" ref="K451">IFERROR(AVERAGE(IF((OutputTable[GroupByKey]=OutputTable[[#This Row],[GroupByKey]]),(OutputTable[GroupByKey]=OutputTable[[#This Row],[GroupByKey]])*OutputTable[RecordedValue])),0)</f>
        <v>609.47819389002132</v>
      </c>
      <c r="L451" s="5" cm="1">
        <f t="array" ref="L451">IFERROR(_xlfn.STDEV.S(IF((OutputTable[GroupByKey]=OutputTable[[#This Row],[GroupByKey]]),(OutputTable[GroupByKey]=OutputTable[[#This Row],[GroupByKey]])*OutputTable[RecordedValue])),0)</f>
        <v>20.03379556554944</v>
      </c>
      <c r="M451" s="5" cm="1">
        <f t="array" ref="M451">MAX(IF((ProjectInfoTable[ProjectName]=OutputTable[[#This Row],[ProjectName]]),(ProjectInfoTable[ProjectName]=OutputTable[[#This Row],[ProjectName]])*ProjectInfoTable[ConfidenceInterval]))</f>
        <v>0.95</v>
      </c>
      <c r="N4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451" s="5" cm="1">
        <f t="array" ref="O451">MIN(IF((OutputTable[GroupByKey]=OutputTable[[#This Row],[GroupByKey]]),(OutputTable[GroupByKey]=OutputTable[[#This Row],[GroupByKey]])*OutputTable[RecordedValue]))</f>
        <v>560.39330190760404</v>
      </c>
      <c r="P451" s="5" cm="1">
        <f t="array" ref="P451">MAX(IF((OutputTable[GroupByKey]=OutputTable[[#This Row],[GroupByKey]]),(OutputTable[GroupByKey]=OutputTable[[#This Row],[GroupByKey]])*OutputTable[RecordedValue]))</f>
        <v>667.91125094200902</v>
      </c>
    </row>
    <row r="452" spans="1:16" x14ac:dyDescent="0.25">
      <c r="A452" t="s">
        <v>68</v>
      </c>
      <c r="B452" t="s">
        <v>70</v>
      </c>
      <c r="C452">
        <v>9</v>
      </c>
      <c r="D452" t="s">
        <v>149</v>
      </c>
      <c r="E452" t="s">
        <v>119</v>
      </c>
      <c r="F452" t="s">
        <v>87</v>
      </c>
      <c r="G452">
        <v>318</v>
      </c>
      <c r="H452">
        <v>0</v>
      </c>
      <c r="I452" s="5" t="str">
        <f>OutputTable[[#This Row],[ProjectName]]&amp;OutputTable[[#This Row],[Name]]&amp;OutputTable[[#This Row],[Type]]&amp;OutputTable[[#This Row],[Source]]</f>
        <v>Airport Security AnalysisEntity 1.NumberInNumber InEntity</v>
      </c>
      <c r="J452" s="5" cm="1">
        <f t="array" ref="J452">MAX(IF((ProjectInfoTable[ProjectName]=OutputTable[[#This Row],[ProjectName]]),(ProjectInfoTable[ProjectName]=OutputTable[[#This Row],[ProjectName]])*ProjectInfoTable[NumberOfReplications]))</f>
        <v>50</v>
      </c>
      <c r="K452" s="5" cm="1">
        <f t="array" ref="K452">IFERROR(AVERAGE(IF((OutputTable[GroupByKey]=OutputTable[[#This Row],[GroupByKey]]),(OutputTable[GroupByKey]=OutputTable[[#This Row],[GroupByKey]])*OutputTable[RecordedValue])),0)</f>
        <v>318</v>
      </c>
      <c r="L452" s="5" cm="1">
        <f t="array" ref="L452">IFERROR(_xlfn.STDEV.S(IF((OutputTable[GroupByKey]=OutputTable[[#This Row],[GroupByKey]]),(OutputTable[GroupByKey]=OutputTable[[#This Row],[GroupByKey]])*OutputTable[RecordedValue])),0)</f>
        <v>0</v>
      </c>
      <c r="M452" s="5" cm="1">
        <f t="array" ref="M452">MAX(IF((ProjectInfoTable[ProjectName]=OutputTable[[#This Row],[ProjectName]]),(ProjectInfoTable[ProjectName]=OutputTable[[#This Row],[ProjectName]])*ProjectInfoTable[ConfidenceInterval]))</f>
        <v>0.95</v>
      </c>
      <c r="N4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2" s="5" cm="1">
        <f t="array" ref="O452">MIN(IF((OutputTable[GroupByKey]=OutputTable[[#This Row],[GroupByKey]]),(OutputTable[GroupByKey]=OutputTable[[#This Row],[GroupByKey]])*OutputTable[RecordedValue]))</f>
        <v>318</v>
      </c>
      <c r="P452" s="5" cm="1">
        <f t="array" ref="P452">MAX(IF((OutputTable[GroupByKey]=OutputTable[[#This Row],[GroupByKey]]),(OutputTable[GroupByKey]=OutputTable[[#This Row],[GroupByKey]])*OutputTable[RecordedValue]))</f>
        <v>318</v>
      </c>
    </row>
    <row r="453" spans="1:16" x14ac:dyDescent="0.25">
      <c r="A453" t="s">
        <v>68</v>
      </c>
      <c r="B453" t="s">
        <v>70</v>
      </c>
      <c r="C453">
        <v>9</v>
      </c>
      <c r="D453" t="s">
        <v>150</v>
      </c>
      <c r="E453" t="s">
        <v>121</v>
      </c>
      <c r="F453" t="s">
        <v>87</v>
      </c>
      <c r="G453">
        <v>315</v>
      </c>
      <c r="H453">
        <v>0</v>
      </c>
      <c r="I453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453" s="5" cm="1">
        <f t="array" ref="J453">MAX(IF((ProjectInfoTable[ProjectName]=OutputTable[[#This Row],[ProjectName]]),(ProjectInfoTable[ProjectName]=OutputTable[[#This Row],[ProjectName]])*ProjectInfoTable[NumberOfReplications]))</f>
        <v>50</v>
      </c>
      <c r="K453" s="5" cm="1">
        <f t="array" ref="K453">IFERROR(AVERAGE(IF((OutputTable[GroupByKey]=OutputTable[[#This Row],[GroupByKey]]),(OutputTable[GroupByKey]=OutputTable[[#This Row],[GroupByKey]])*OutputTable[RecordedValue])),0)</f>
        <v>314.94</v>
      </c>
      <c r="L453" s="5" cm="1">
        <f t="array" ref="L453">IFERROR(_xlfn.STDEV.S(IF((OutputTable[GroupByKey]=OutputTable[[#This Row],[GroupByKey]]),(OutputTable[GroupByKey]=OutputTable[[#This Row],[GroupByKey]])*OutputTable[RecordedValue])),0)</f>
        <v>0.68243262357121037</v>
      </c>
      <c r="M453" s="5" cm="1">
        <f t="array" ref="M453">MAX(IF((ProjectInfoTable[ProjectName]=OutputTable[[#This Row],[ProjectName]]),(ProjectInfoTable[ProjectName]=OutputTable[[#This Row],[ProjectName]])*ProjectInfoTable[ConfidenceInterval]))</f>
        <v>0.95</v>
      </c>
      <c r="N4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453" s="5" cm="1">
        <f t="array" ref="O453">MIN(IF((OutputTable[GroupByKey]=OutputTable[[#This Row],[GroupByKey]]),(OutputTable[GroupByKey]=OutputTable[[#This Row],[GroupByKey]])*OutputTable[RecordedValue]))</f>
        <v>313</v>
      </c>
      <c r="P453" s="5" cm="1">
        <f t="array" ref="P453">MAX(IF((OutputTable[GroupByKey]=OutputTable[[#This Row],[GroupByKey]]),(OutputTable[GroupByKey]=OutputTable[[#This Row],[GroupByKey]])*OutputTable[RecordedValue]))</f>
        <v>316</v>
      </c>
    </row>
    <row r="454" spans="1:16" x14ac:dyDescent="0.25">
      <c r="A454" t="s">
        <v>68</v>
      </c>
      <c r="B454" t="s">
        <v>70</v>
      </c>
      <c r="C454">
        <v>9</v>
      </c>
      <c r="D454" t="s">
        <v>151</v>
      </c>
      <c r="E454" t="s">
        <v>135</v>
      </c>
      <c r="F454" t="s">
        <v>105</v>
      </c>
      <c r="G454">
        <v>0</v>
      </c>
      <c r="H454">
        <v>0</v>
      </c>
      <c r="I454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454" s="5" cm="1">
        <f t="array" ref="J454">MAX(IF((ProjectInfoTable[ProjectName]=OutputTable[[#This Row],[ProjectName]]),(ProjectInfoTable[ProjectName]=OutputTable[[#This Row],[ProjectName]])*ProjectInfoTable[NumberOfReplications]))</f>
        <v>50</v>
      </c>
      <c r="K454" s="5" cm="1">
        <f t="array" ref="K454">IFERROR(AVERAGE(IF((OutputTable[GroupByKey]=OutputTable[[#This Row],[GroupByKey]]),(OutputTable[GroupByKey]=OutputTable[[#This Row],[GroupByKey]])*OutputTable[RecordedValue])),0)</f>
        <v>0</v>
      </c>
      <c r="L454" s="5" cm="1">
        <f t="array" ref="L454">IFERROR(_xlfn.STDEV.S(IF((OutputTable[GroupByKey]=OutputTable[[#This Row],[GroupByKey]]),(OutputTable[GroupByKey]=OutputTable[[#This Row],[GroupByKey]])*OutputTable[RecordedValue])),0)</f>
        <v>0</v>
      </c>
      <c r="M454" s="5" cm="1">
        <f t="array" ref="M454">MAX(IF((ProjectInfoTable[ProjectName]=OutputTable[[#This Row],[ProjectName]]),(ProjectInfoTable[ProjectName]=OutputTable[[#This Row],[ProjectName]])*ProjectInfoTable[ConfidenceInterval]))</f>
        <v>0.95</v>
      </c>
      <c r="N4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4" s="5" cm="1">
        <f t="array" ref="O454">MIN(IF((OutputTable[GroupByKey]=OutputTable[[#This Row],[GroupByKey]]),(OutputTable[GroupByKey]=OutputTable[[#This Row],[GroupByKey]])*OutputTable[RecordedValue]))</f>
        <v>0</v>
      </c>
      <c r="P454" s="5" cm="1">
        <f t="array" ref="P454">MAX(IF((OutputTable[GroupByKey]=OutputTable[[#This Row],[GroupByKey]]),(OutputTable[GroupByKey]=OutputTable[[#This Row],[GroupByKey]])*OutputTable[RecordedValue]))</f>
        <v>0</v>
      </c>
    </row>
    <row r="455" spans="1:16" x14ac:dyDescent="0.25">
      <c r="A455" t="s">
        <v>68</v>
      </c>
      <c r="B455" t="s">
        <v>70</v>
      </c>
      <c r="C455">
        <v>9</v>
      </c>
      <c r="D455" t="s">
        <v>152</v>
      </c>
      <c r="E455" t="s">
        <v>137</v>
      </c>
      <c r="F455" t="s">
        <v>105</v>
      </c>
      <c r="G455">
        <v>12</v>
      </c>
      <c r="H455">
        <v>0</v>
      </c>
      <c r="I455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455" s="5" cm="1">
        <f t="array" ref="J455">MAX(IF((ProjectInfoTable[ProjectName]=OutputTable[[#This Row],[ProjectName]]),(ProjectInfoTable[ProjectName]=OutputTable[[#This Row],[ProjectName]])*ProjectInfoTable[NumberOfReplications]))</f>
        <v>50</v>
      </c>
      <c r="K455" s="5" cm="1">
        <f t="array" ref="K455">IFERROR(AVERAGE(IF((OutputTable[GroupByKey]=OutputTable[[#This Row],[GroupByKey]]),(OutputTable[GroupByKey]=OutputTable[[#This Row],[GroupByKey]])*OutputTable[RecordedValue])),0)</f>
        <v>12</v>
      </c>
      <c r="L455" s="5" cm="1">
        <f t="array" ref="L455">IFERROR(_xlfn.STDEV.S(IF((OutputTable[GroupByKey]=OutputTable[[#This Row],[GroupByKey]]),(OutputTable[GroupByKey]=OutputTable[[#This Row],[GroupByKey]])*OutputTable[RecordedValue])),0)</f>
        <v>0</v>
      </c>
      <c r="M455" s="5" cm="1">
        <f t="array" ref="M455">MAX(IF((ProjectInfoTable[ProjectName]=OutputTable[[#This Row],[ProjectName]]),(ProjectInfoTable[ProjectName]=OutputTable[[#This Row],[ProjectName]])*ProjectInfoTable[ConfidenceInterval]))</f>
        <v>0.95</v>
      </c>
      <c r="N4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5" s="5" cm="1">
        <f t="array" ref="O455">MIN(IF((OutputTable[GroupByKey]=OutputTable[[#This Row],[GroupByKey]]),(OutputTable[GroupByKey]=OutputTable[[#This Row],[GroupByKey]])*OutputTable[RecordedValue]))</f>
        <v>12</v>
      </c>
      <c r="P455" s="5" cm="1">
        <f t="array" ref="P455">MAX(IF((OutputTable[GroupByKey]=OutputTable[[#This Row],[GroupByKey]]),(OutputTable[GroupByKey]=OutputTable[[#This Row],[GroupByKey]])*OutputTable[RecordedValue]))</f>
        <v>12</v>
      </c>
    </row>
    <row r="456" spans="1:16" x14ac:dyDescent="0.25">
      <c r="A456" t="s">
        <v>68</v>
      </c>
      <c r="B456" t="s">
        <v>70</v>
      </c>
      <c r="C456">
        <v>9</v>
      </c>
      <c r="D456" t="s">
        <v>153</v>
      </c>
      <c r="E456" t="s">
        <v>154</v>
      </c>
      <c r="F456" t="s">
        <v>105</v>
      </c>
      <c r="G456">
        <v>0</v>
      </c>
      <c r="H456">
        <v>0</v>
      </c>
      <c r="I456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456" s="5" cm="1">
        <f t="array" ref="J456">MAX(IF((ProjectInfoTable[ProjectName]=OutputTable[[#This Row],[ProjectName]]),(ProjectInfoTable[ProjectName]=OutputTable[[#This Row],[ProjectName]])*ProjectInfoTable[NumberOfReplications]))</f>
        <v>50</v>
      </c>
      <c r="K456" s="5" cm="1">
        <f t="array" ref="K456">IFERROR(AVERAGE(IF((OutputTable[GroupByKey]=OutputTable[[#This Row],[GroupByKey]]),(OutputTable[GroupByKey]=OutputTable[[#This Row],[GroupByKey]])*OutputTable[RecordedValue])),0)</f>
        <v>0</v>
      </c>
      <c r="L456" s="5" cm="1">
        <f t="array" ref="L456">IFERROR(_xlfn.STDEV.S(IF((OutputTable[GroupByKey]=OutputTable[[#This Row],[GroupByKey]]),(OutputTable[GroupByKey]=OutputTable[[#This Row],[GroupByKey]])*OutputTable[RecordedValue])),0)</f>
        <v>0</v>
      </c>
      <c r="M456" s="5" cm="1">
        <f t="array" ref="M456">MAX(IF((ProjectInfoTable[ProjectName]=OutputTable[[#This Row],[ProjectName]]),(ProjectInfoTable[ProjectName]=OutputTable[[#This Row],[ProjectName]])*ProjectInfoTable[ConfidenceInterval]))</f>
        <v>0.95</v>
      </c>
      <c r="N4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6" s="5" cm="1">
        <f t="array" ref="O456">MIN(IF((OutputTable[GroupByKey]=OutputTable[[#This Row],[GroupByKey]]),(OutputTable[GroupByKey]=OutputTable[[#This Row],[GroupByKey]])*OutputTable[RecordedValue]))</f>
        <v>0</v>
      </c>
      <c r="P456" s="5" cm="1">
        <f t="array" ref="P456">MAX(IF((OutputTable[GroupByKey]=OutputTable[[#This Row],[GroupByKey]]),(OutputTable[GroupByKey]=OutputTable[[#This Row],[GroupByKey]])*OutputTable[RecordedValue]))</f>
        <v>0</v>
      </c>
    </row>
    <row r="457" spans="1:16" x14ac:dyDescent="0.25">
      <c r="A457" t="s">
        <v>68</v>
      </c>
      <c r="B457" t="s">
        <v>70</v>
      </c>
      <c r="C457">
        <v>9</v>
      </c>
      <c r="D457" t="s">
        <v>155</v>
      </c>
      <c r="E457" t="s">
        <v>156</v>
      </c>
      <c r="F457" t="s">
        <v>105</v>
      </c>
      <c r="G457">
        <v>0</v>
      </c>
      <c r="H457">
        <v>0</v>
      </c>
      <c r="I457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457" s="5" cm="1">
        <f t="array" ref="J457">MAX(IF((ProjectInfoTable[ProjectName]=OutputTable[[#This Row],[ProjectName]]),(ProjectInfoTable[ProjectName]=OutputTable[[#This Row],[ProjectName]])*ProjectInfoTable[NumberOfReplications]))</f>
        <v>50</v>
      </c>
      <c r="K457" s="5" cm="1">
        <f t="array" ref="K457">IFERROR(AVERAGE(IF((OutputTable[GroupByKey]=OutputTable[[#This Row],[GroupByKey]]),(OutputTable[GroupByKey]=OutputTable[[#This Row],[GroupByKey]])*OutputTable[RecordedValue])),0)</f>
        <v>0</v>
      </c>
      <c r="L457" s="5" cm="1">
        <f t="array" ref="L457">IFERROR(_xlfn.STDEV.S(IF((OutputTable[GroupByKey]=OutputTable[[#This Row],[GroupByKey]]),(OutputTable[GroupByKey]=OutputTable[[#This Row],[GroupByKey]])*OutputTable[RecordedValue])),0)</f>
        <v>0</v>
      </c>
      <c r="M457" s="5" cm="1">
        <f t="array" ref="M457">MAX(IF((ProjectInfoTable[ProjectName]=OutputTable[[#This Row],[ProjectName]]),(ProjectInfoTable[ProjectName]=OutputTable[[#This Row],[ProjectName]])*ProjectInfoTable[ConfidenceInterval]))</f>
        <v>0.95</v>
      </c>
      <c r="N4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7" s="5" cm="1">
        <f t="array" ref="O457">MIN(IF((OutputTable[GroupByKey]=OutputTable[[#This Row],[GroupByKey]]),(OutputTable[GroupByKey]=OutputTable[[#This Row],[GroupByKey]])*OutputTable[RecordedValue]))</f>
        <v>0</v>
      </c>
      <c r="P457" s="5" cm="1">
        <f t="array" ref="P457">MAX(IF((OutputTable[GroupByKey]=OutputTable[[#This Row],[GroupByKey]]),(OutputTable[GroupByKey]=OutputTable[[#This Row],[GroupByKey]])*OutputTable[RecordedValue]))</f>
        <v>0</v>
      </c>
    </row>
    <row r="458" spans="1:16" x14ac:dyDescent="0.25">
      <c r="A458" t="s">
        <v>68</v>
      </c>
      <c r="B458" t="s">
        <v>70</v>
      </c>
      <c r="C458">
        <v>9</v>
      </c>
      <c r="D458" t="s">
        <v>157</v>
      </c>
      <c r="E458" t="s">
        <v>140</v>
      </c>
      <c r="F458" t="s">
        <v>105</v>
      </c>
      <c r="G458">
        <v>0</v>
      </c>
      <c r="H458">
        <v>0</v>
      </c>
      <c r="I458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458" s="5" cm="1">
        <f t="array" ref="J458">MAX(IF((ProjectInfoTable[ProjectName]=OutputTable[[#This Row],[ProjectName]]),(ProjectInfoTable[ProjectName]=OutputTable[[#This Row],[ProjectName]])*ProjectInfoTable[NumberOfReplications]))</f>
        <v>50</v>
      </c>
      <c r="K458" s="5" cm="1">
        <f t="array" ref="K458">IFERROR(AVERAGE(IF((OutputTable[GroupByKey]=OutputTable[[#This Row],[GroupByKey]]),(OutputTable[GroupByKey]=OutputTable[[#This Row],[GroupByKey]])*OutputTable[RecordedValue])),0)</f>
        <v>0</v>
      </c>
      <c r="L458" s="5" cm="1">
        <f t="array" ref="L458">IFERROR(_xlfn.STDEV.S(IF((OutputTable[GroupByKey]=OutputTable[[#This Row],[GroupByKey]]),(OutputTable[GroupByKey]=OutputTable[[#This Row],[GroupByKey]])*OutputTable[RecordedValue])),0)</f>
        <v>0</v>
      </c>
      <c r="M458" s="5" cm="1">
        <f t="array" ref="M458">MAX(IF((ProjectInfoTable[ProjectName]=OutputTable[[#This Row],[ProjectName]]),(ProjectInfoTable[ProjectName]=OutputTable[[#This Row],[ProjectName]])*ProjectInfoTable[ConfidenceInterval]))</f>
        <v>0.95</v>
      </c>
      <c r="N4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8" s="5" cm="1">
        <f t="array" ref="O458">MIN(IF((OutputTable[GroupByKey]=OutputTable[[#This Row],[GroupByKey]]),(OutputTable[GroupByKey]=OutputTable[[#This Row],[GroupByKey]])*OutputTable[RecordedValue]))</f>
        <v>0</v>
      </c>
      <c r="P458" s="5" cm="1">
        <f t="array" ref="P458">MAX(IF((OutputTable[GroupByKey]=OutputTable[[#This Row],[GroupByKey]]),(OutputTable[GroupByKey]=OutputTable[[#This Row],[GroupByKey]])*OutputTable[RecordedValue]))</f>
        <v>0</v>
      </c>
    </row>
    <row r="459" spans="1:16" x14ac:dyDescent="0.25">
      <c r="A459" t="s">
        <v>68</v>
      </c>
      <c r="B459" t="s">
        <v>70</v>
      </c>
      <c r="C459">
        <v>9</v>
      </c>
      <c r="D459" t="s">
        <v>158</v>
      </c>
      <c r="E459" t="s">
        <v>121</v>
      </c>
      <c r="F459" t="s">
        <v>127</v>
      </c>
      <c r="G459">
        <v>315</v>
      </c>
      <c r="H459">
        <v>0</v>
      </c>
      <c r="I459" s="5" t="str">
        <f>OutputTable[[#This Row],[ProjectName]]&amp;OutputTable[[#This Row],[Name]]&amp;OutputTable[[#This Row],[Type]]&amp;OutputTable[[#This Row],[Source]]</f>
        <v>Airport Security AnalysisSystem.NumberOutNumber OutSystem</v>
      </c>
      <c r="J459" s="5" cm="1">
        <f t="array" ref="J459">MAX(IF((ProjectInfoTable[ProjectName]=OutputTable[[#This Row],[ProjectName]]),(ProjectInfoTable[ProjectName]=OutputTable[[#This Row],[ProjectName]])*ProjectInfoTable[NumberOfReplications]))</f>
        <v>50</v>
      </c>
      <c r="K459" s="5" cm="1">
        <f t="array" ref="K459">IFERROR(AVERAGE(IF((OutputTable[GroupByKey]=OutputTable[[#This Row],[GroupByKey]]),(OutputTable[GroupByKey]=OutputTable[[#This Row],[GroupByKey]])*OutputTable[RecordedValue])),0)</f>
        <v>314.94</v>
      </c>
      <c r="L459" s="5" cm="1">
        <f t="array" ref="L459">IFERROR(_xlfn.STDEV.S(IF((OutputTable[GroupByKey]=OutputTable[[#This Row],[GroupByKey]]),(OutputTable[GroupByKey]=OutputTable[[#This Row],[GroupByKey]])*OutputTable[RecordedValue])),0)</f>
        <v>0.68243262357121037</v>
      </c>
      <c r="M459" s="5" cm="1">
        <f t="array" ref="M459">MAX(IF((ProjectInfoTable[ProjectName]=OutputTable[[#This Row],[ProjectName]]),(ProjectInfoTable[ProjectName]=OutputTable[[#This Row],[ProjectName]])*ProjectInfoTable[ConfidenceInterval]))</f>
        <v>0.95</v>
      </c>
      <c r="N4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459" s="5" cm="1">
        <f t="array" ref="O459">MIN(IF((OutputTable[GroupByKey]=OutputTable[[#This Row],[GroupByKey]]),(OutputTable[GroupByKey]=OutputTable[[#This Row],[GroupByKey]])*OutputTable[RecordedValue]))</f>
        <v>313</v>
      </c>
      <c r="P459" s="5" cm="1">
        <f t="array" ref="P459">MAX(IF((OutputTable[GroupByKey]=OutputTable[[#This Row],[GroupByKey]]),(OutputTable[GroupByKey]=OutputTable[[#This Row],[GroupByKey]])*OutputTable[RecordedValue]))</f>
        <v>316</v>
      </c>
    </row>
    <row r="460" spans="1:16" x14ac:dyDescent="0.25">
      <c r="A460" t="s">
        <v>68</v>
      </c>
      <c r="B460" t="s">
        <v>70</v>
      </c>
      <c r="C460">
        <v>9</v>
      </c>
      <c r="D460" t="s">
        <v>159</v>
      </c>
      <c r="E460" t="s">
        <v>91</v>
      </c>
      <c r="F460" t="s">
        <v>127</v>
      </c>
      <c r="G460">
        <v>71.8640233641772</v>
      </c>
      <c r="H460">
        <v>0</v>
      </c>
      <c r="I460" s="5" t="str">
        <f>OutputTable[[#This Row],[ProjectName]]&amp;OutputTable[[#This Row],[Name]]&amp;OutputTable[[#This Row],[Type]]&amp;OutputTable[[#This Row],[Source]]</f>
        <v>Airport Security AnalysisSystem.TotalCostTotal CostSystem</v>
      </c>
      <c r="J460" s="5" cm="1">
        <f t="array" ref="J460">MAX(IF((ProjectInfoTable[ProjectName]=OutputTable[[#This Row],[ProjectName]]),(ProjectInfoTable[ProjectName]=OutputTable[[#This Row],[ProjectName]])*ProjectInfoTable[NumberOfReplications]))</f>
        <v>50</v>
      </c>
      <c r="K460" s="5" cm="1">
        <f t="array" ref="K460">IFERROR(AVERAGE(IF((OutputTable[GroupByKey]=OutputTable[[#This Row],[GroupByKey]]),(OutputTable[GroupByKey]=OutputTable[[#This Row],[GroupByKey]])*OutputTable[RecordedValue])),0)</f>
        <v>71.872638573735571</v>
      </c>
      <c r="L460" s="5" cm="1">
        <f t="array" ref="L460">IFERROR(_xlfn.STDEV.S(IF((OutputTable[GroupByKey]=OutputTable[[#This Row],[GroupByKey]]),(OutputTable[GroupByKey]=OutputTable[[#This Row],[GroupByKey]])*OutputTable[RecordedValue])),0)</f>
        <v>5.859431361613459E-2</v>
      </c>
      <c r="M460" s="5" cm="1">
        <f t="array" ref="M460">MAX(IF((ProjectInfoTable[ProjectName]=OutputTable[[#This Row],[ProjectName]]),(ProjectInfoTable[ProjectName]=OutputTable[[#This Row],[ProjectName]])*ProjectInfoTable[ConfidenceInterval]))</f>
        <v>0.95</v>
      </c>
      <c r="N4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460" s="5" cm="1">
        <f t="array" ref="O460">MIN(IF((OutputTable[GroupByKey]=OutputTable[[#This Row],[GroupByKey]]),(OutputTable[GroupByKey]=OutputTable[[#This Row],[GroupByKey]])*OutputTable[RecordedValue]))</f>
        <v>71.718288096809104</v>
      </c>
      <c r="P460" s="5" cm="1">
        <f t="array" ref="P460">MAX(IF((OutputTable[GroupByKey]=OutputTable[[#This Row],[GroupByKey]]),(OutputTable[GroupByKey]=OutputTable[[#This Row],[GroupByKey]])*OutputTable[RecordedValue]))</f>
        <v>71.976989689924594</v>
      </c>
    </row>
    <row r="461" spans="1:16" x14ac:dyDescent="0.25">
      <c r="A461" t="s">
        <v>68</v>
      </c>
      <c r="B461" t="s">
        <v>70</v>
      </c>
      <c r="C461">
        <v>9</v>
      </c>
      <c r="D461" t="s">
        <v>160</v>
      </c>
      <c r="E461" t="s">
        <v>135</v>
      </c>
      <c r="F461" t="s">
        <v>105</v>
      </c>
      <c r="G461">
        <v>29.485852881453201</v>
      </c>
      <c r="H461">
        <v>0</v>
      </c>
      <c r="I461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461" s="5" cm="1">
        <f t="array" ref="J461">MAX(IF((ProjectInfoTable[ProjectName]=OutputTable[[#This Row],[ProjectName]]),(ProjectInfoTable[ProjectName]=OutputTable[[#This Row],[ProjectName]])*ProjectInfoTable[NumberOfReplications]))</f>
        <v>50</v>
      </c>
      <c r="K461" s="5" cm="1">
        <f t="array" ref="K461">IFERROR(AVERAGE(IF((OutputTable[GroupByKey]=OutputTable[[#This Row],[GroupByKey]]),(OutputTable[GroupByKey]=OutputTable[[#This Row],[GroupByKey]])*OutputTable[RecordedValue])),0)</f>
        <v>29.829789158135409</v>
      </c>
      <c r="L461" s="5" cm="1">
        <f t="array" ref="L461">IFERROR(_xlfn.STDEV.S(IF((OutputTable[GroupByKey]=OutputTable[[#This Row],[GroupByKey]]),(OutputTable[GroupByKey]=OutputTable[[#This Row],[GroupByKey]])*OutputTable[RecordedValue])),0)</f>
        <v>0.5851150785874778</v>
      </c>
      <c r="M461" s="5" cm="1">
        <f t="array" ref="M461">MAX(IF((ProjectInfoTable[ProjectName]=OutputTable[[#This Row],[ProjectName]]),(ProjectInfoTable[ProjectName]=OutputTable[[#This Row],[ProjectName]])*ProjectInfoTable[ConfidenceInterval]))</f>
        <v>0.95</v>
      </c>
      <c r="N4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461" s="5" cm="1">
        <f t="array" ref="O461">MIN(IF((OutputTable[GroupByKey]=OutputTable[[#This Row],[GroupByKey]]),(OutputTable[GroupByKey]=OutputTable[[#This Row],[GroupByKey]])*OutputTable[RecordedValue]))</f>
        <v>28.648191338861398</v>
      </c>
      <c r="P461" s="5" cm="1">
        <f t="array" ref="P461">MAX(IF((OutputTable[GroupByKey]=OutputTable[[#This Row],[GroupByKey]]),(OutputTable[GroupByKey]=OutputTable[[#This Row],[GroupByKey]])*OutputTable[RecordedValue]))</f>
        <v>31.087756920682502</v>
      </c>
    </row>
    <row r="462" spans="1:16" x14ac:dyDescent="0.25">
      <c r="A462" t="s">
        <v>68</v>
      </c>
      <c r="B462" t="s">
        <v>70</v>
      </c>
      <c r="C462">
        <v>9</v>
      </c>
      <c r="D462" t="s">
        <v>161</v>
      </c>
      <c r="E462" t="s">
        <v>137</v>
      </c>
      <c r="F462" t="s">
        <v>105</v>
      </c>
      <c r="G462">
        <v>6.4427421339686797</v>
      </c>
      <c r="H462">
        <v>0</v>
      </c>
      <c r="I462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462" s="5" cm="1">
        <f t="array" ref="J462">MAX(IF((ProjectInfoTable[ProjectName]=OutputTable[[#This Row],[ProjectName]]),(ProjectInfoTable[ProjectName]=OutputTable[[#This Row],[ProjectName]])*ProjectInfoTable[NumberOfReplications]))</f>
        <v>50</v>
      </c>
      <c r="K462" s="5" cm="1">
        <f t="array" ref="K462">IFERROR(AVERAGE(IF((OutputTable[GroupByKey]=OutputTable[[#This Row],[GroupByKey]]),(OutputTable[GroupByKey]=OutputTable[[#This Row],[GroupByKey]])*OutputTable[RecordedValue])),0)</f>
        <v>6.0988587896948685</v>
      </c>
      <c r="L462" s="5" cm="1">
        <f t="array" ref="L462">IFERROR(_xlfn.STDEV.S(IF((OutputTable[GroupByKey]=OutputTable[[#This Row],[GroupByKey]]),(OutputTable[GroupByKey]=OutputTable[[#This Row],[GroupByKey]])*OutputTable[RecordedValue])),0)</f>
        <v>0.58437836853471548</v>
      </c>
      <c r="M462" s="5" cm="1">
        <f t="array" ref="M462">MAX(IF((ProjectInfoTable[ProjectName]=OutputTable[[#This Row],[ProjectName]]),(ProjectInfoTable[ProjectName]=OutputTable[[#This Row],[ProjectName]])*ProjectInfoTable[ConfidenceInterval]))</f>
        <v>0.95</v>
      </c>
      <c r="N4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462" s="5" cm="1">
        <f t="array" ref="O462">MIN(IF((OutputTable[GroupByKey]=OutputTable[[#This Row],[GroupByKey]]),(OutputTable[GroupByKey]=OutputTable[[#This Row],[GroupByKey]])*OutputTable[RecordedValue]))</f>
        <v>4.8524885910691502</v>
      </c>
      <c r="P462" s="5" cm="1">
        <f t="array" ref="P462">MAX(IF((OutputTable[GroupByKey]=OutputTable[[#This Row],[GroupByKey]]),(OutputTable[GroupByKey]=OutputTable[[#This Row],[GroupByKey]])*OutputTable[RecordedValue]))</f>
        <v>7.28424471053909</v>
      </c>
    </row>
    <row r="463" spans="1:16" x14ac:dyDescent="0.25">
      <c r="A463" t="s">
        <v>68</v>
      </c>
      <c r="B463" t="s">
        <v>70</v>
      </c>
      <c r="C463">
        <v>9</v>
      </c>
      <c r="D463" t="s">
        <v>162</v>
      </c>
      <c r="E463" t="s">
        <v>154</v>
      </c>
      <c r="F463" t="s">
        <v>105</v>
      </c>
      <c r="G463">
        <v>646</v>
      </c>
      <c r="H463">
        <v>0</v>
      </c>
      <c r="I463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463" s="5" cm="1">
        <f t="array" ref="J463">MAX(IF((ProjectInfoTable[ProjectName]=OutputTable[[#This Row],[ProjectName]]),(ProjectInfoTable[ProjectName]=OutputTable[[#This Row],[ProjectName]])*ProjectInfoTable[NumberOfReplications]))</f>
        <v>50</v>
      </c>
      <c r="K463" s="5" cm="1">
        <f t="array" ref="K463">IFERROR(AVERAGE(IF((OutputTable[GroupByKey]=OutputTable[[#This Row],[GroupByKey]]),(OutputTable[GroupByKey]=OutputTable[[#This Row],[GroupByKey]])*OutputTable[RecordedValue])),0)</f>
        <v>645.70000000000005</v>
      </c>
      <c r="L463" s="5" cm="1">
        <f t="array" ref="L463">IFERROR(_xlfn.STDEV.S(IF((OutputTable[GroupByKey]=OutputTable[[#This Row],[GroupByKey]]),(OutputTable[GroupByKey]=OutputTable[[#This Row],[GroupByKey]])*OutputTable[RecordedValue])),0)</f>
        <v>5.4930382656372485</v>
      </c>
      <c r="M463" s="5" cm="1">
        <f t="array" ref="M463">MAX(IF((ProjectInfoTable[ProjectName]=OutputTable[[#This Row],[ProjectName]]),(ProjectInfoTable[ProjectName]=OutputTable[[#This Row],[ProjectName]])*ProjectInfoTable[ConfidenceInterval]))</f>
        <v>0.95</v>
      </c>
      <c r="N4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463" s="5" cm="1">
        <f t="array" ref="O463">MIN(IF((OutputTable[GroupByKey]=OutputTable[[#This Row],[GroupByKey]]),(OutputTable[GroupByKey]=OutputTable[[#This Row],[GroupByKey]])*OutputTable[RecordedValue]))</f>
        <v>633</v>
      </c>
      <c r="P463" s="5" cm="1">
        <f t="array" ref="P463">MAX(IF((OutputTable[GroupByKey]=OutputTable[[#This Row],[GroupByKey]]),(OutputTable[GroupByKey]=OutputTable[[#This Row],[GroupByKey]])*OutputTable[RecordedValue]))</f>
        <v>656</v>
      </c>
    </row>
    <row r="464" spans="1:16" x14ac:dyDescent="0.25">
      <c r="A464" t="s">
        <v>68</v>
      </c>
      <c r="B464" t="s">
        <v>70</v>
      </c>
      <c r="C464">
        <v>9</v>
      </c>
      <c r="D464" t="s">
        <v>163</v>
      </c>
      <c r="E464" t="s">
        <v>156</v>
      </c>
      <c r="F464" t="s">
        <v>105</v>
      </c>
      <c r="G464">
        <v>0.82103494072309302</v>
      </c>
      <c r="H464">
        <v>0</v>
      </c>
      <c r="I464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464" s="5" cm="1">
        <f t="array" ref="J464">MAX(IF((ProjectInfoTable[ProjectName]=OutputTable[[#This Row],[ProjectName]]),(ProjectInfoTable[ProjectName]=OutputTable[[#This Row],[ProjectName]])*ProjectInfoTable[NumberOfReplications]))</f>
        <v>50</v>
      </c>
      <c r="K464" s="5" cm="1">
        <f t="array" ref="K464">IFERROR(AVERAGE(IF((OutputTable[GroupByKey]=OutputTable[[#This Row],[GroupByKey]]),(OutputTable[GroupByKey]=OutputTable[[#This Row],[GroupByKey]])*OutputTable[RecordedValue])),0)</f>
        <v>0.83058725584180904</v>
      </c>
      <c r="L464" s="5" cm="1">
        <f t="array" ref="L464">IFERROR(_xlfn.STDEV.S(IF((OutputTable[GroupByKey]=OutputTable[[#This Row],[GroupByKey]]),(OutputTable[GroupByKey]=OutputTable[[#This Row],[GroupByKey]])*OutputTable[RecordedValue])),0)</f>
        <v>1.6232732459297416E-2</v>
      </c>
      <c r="M464" s="5" cm="1">
        <f t="array" ref="M464">MAX(IF((ProjectInfoTable[ProjectName]=OutputTable[[#This Row],[ProjectName]]),(ProjectInfoTable[ProjectName]=OutputTable[[#This Row],[ProjectName]])*ProjectInfoTable[ConfidenceInterval]))</f>
        <v>0.95</v>
      </c>
      <c r="N4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464" s="5" cm="1">
        <f t="array" ref="O464">MIN(IF((OutputTable[GroupByKey]=OutputTable[[#This Row],[GroupByKey]]),(OutputTable[GroupByKey]=OutputTable[[#This Row],[GroupByKey]])*OutputTable[RecordedValue]))</f>
        <v>0.79765986915169296</v>
      </c>
      <c r="P464" s="5" cm="1">
        <f t="array" ref="P464">MAX(IF((OutputTable[GroupByKey]=OutputTable[[#This Row],[GroupByKey]]),(OutputTable[GroupByKey]=OutputTable[[#This Row],[GroupByKey]])*OutputTable[RecordedValue]))</f>
        <v>0.86520865024807903</v>
      </c>
    </row>
    <row r="465" spans="1:16" x14ac:dyDescent="0.25">
      <c r="A465" t="s">
        <v>68</v>
      </c>
      <c r="B465" t="s">
        <v>70</v>
      </c>
      <c r="C465">
        <v>9</v>
      </c>
      <c r="D465" t="s">
        <v>164</v>
      </c>
      <c r="E465" t="s">
        <v>140</v>
      </c>
      <c r="F465" t="s">
        <v>105</v>
      </c>
      <c r="G465">
        <v>0</v>
      </c>
      <c r="H465">
        <v>0</v>
      </c>
      <c r="I465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465" s="5" cm="1">
        <f t="array" ref="J465">MAX(IF((ProjectInfoTable[ProjectName]=OutputTable[[#This Row],[ProjectName]]),(ProjectInfoTable[ProjectName]=OutputTable[[#This Row],[ProjectName]])*ProjectInfoTable[NumberOfReplications]))</f>
        <v>50</v>
      </c>
      <c r="K465" s="5" cm="1">
        <f t="array" ref="K465">IFERROR(AVERAGE(IF((OutputTable[GroupByKey]=OutputTable[[#This Row],[GroupByKey]]),(OutputTable[GroupByKey]=OutputTable[[#This Row],[GroupByKey]])*OutputTable[RecordedValue])),0)</f>
        <v>0</v>
      </c>
      <c r="L465" s="5" cm="1">
        <f t="array" ref="L465">IFERROR(_xlfn.STDEV.S(IF((OutputTable[GroupByKey]=OutputTable[[#This Row],[GroupByKey]]),(OutputTable[GroupByKey]=OutputTable[[#This Row],[GroupByKey]])*OutputTable[RecordedValue])),0)</f>
        <v>0</v>
      </c>
      <c r="M465" s="5" cm="1">
        <f t="array" ref="M465">MAX(IF((ProjectInfoTable[ProjectName]=OutputTable[[#This Row],[ProjectName]]),(ProjectInfoTable[ProjectName]=OutputTable[[#This Row],[ProjectName]])*ProjectInfoTable[ConfidenceInterval]))</f>
        <v>0.95</v>
      </c>
      <c r="N4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65" s="5" cm="1">
        <f t="array" ref="O465">MIN(IF((OutputTable[GroupByKey]=OutputTable[[#This Row],[GroupByKey]]),(OutputTable[GroupByKey]=OutputTable[[#This Row],[GroupByKey]])*OutputTable[RecordedValue]))</f>
        <v>0</v>
      </c>
      <c r="P465" s="5" cm="1">
        <f t="array" ref="P465">MAX(IF((OutputTable[GroupByKey]=OutputTable[[#This Row],[GroupByKey]]),(OutputTable[GroupByKey]=OutputTable[[#This Row],[GroupByKey]])*OutputTable[RecordedValue]))</f>
        <v>0</v>
      </c>
    </row>
    <row r="466" spans="1:16" x14ac:dyDescent="0.25">
      <c r="A466" t="s">
        <v>68</v>
      </c>
      <c r="B466" t="s">
        <v>70</v>
      </c>
      <c r="C466">
        <v>9</v>
      </c>
      <c r="D466" t="s">
        <v>165</v>
      </c>
      <c r="E466" t="s">
        <v>111</v>
      </c>
      <c r="F466" t="s">
        <v>73</v>
      </c>
      <c r="G466">
        <v>36.576861319303397</v>
      </c>
      <c r="H466">
        <v>0</v>
      </c>
      <c r="I466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466" s="5" cm="1">
        <f t="array" ref="J466">MAX(IF((ProjectInfoTable[ProjectName]=OutputTable[[#This Row],[ProjectName]]),(ProjectInfoTable[ProjectName]=OutputTable[[#This Row],[ProjectName]])*ProjectInfoTable[NumberOfReplications]))</f>
        <v>50</v>
      </c>
      <c r="K466" s="5" cm="1">
        <f t="array" ref="K466">IFERROR(AVERAGE(IF((OutputTable[GroupByKey]=OutputTable[[#This Row],[GroupByKey]]),(OutputTable[GroupByKey]=OutputTable[[#This Row],[GroupByKey]])*OutputTable[RecordedValue])),0)</f>
        <v>37.238343743460135</v>
      </c>
      <c r="L466" s="5" cm="1">
        <f t="array" ref="L466">IFERROR(_xlfn.STDEV.S(IF((OutputTable[GroupByKey]=OutputTable[[#This Row],[GroupByKey]]),(OutputTable[GroupByKey]=OutputTable[[#This Row],[GroupByKey]])*OutputTable[RecordedValue])),0)</f>
        <v>0.73577360167133743</v>
      </c>
      <c r="M466" s="5" cm="1">
        <f t="array" ref="M466">MAX(IF((ProjectInfoTable[ProjectName]=OutputTable[[#This Row],[ProjectName]]),(ProjectInfoTable[ProjectName]=OutputTable[[#This Row],[ProjectName]])*ProjectInfoTable[ConfidenceInterval]))</f>
        <v>0.95</v>
      </c>
      <c r="N4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466" s="5" cm="1">
        <f t="array" ref="O466">MIN(IF((OutputTable[GroupByKey]=OutputTable[[#This Row],[GroupByKey]]),(OutputTable[GroupByKey]=OutputTable[[#This Row],[GroupByKey]])*OutputTable[RecordedValue]))</f>
        <v>35.915286846409401</v>
      </c>
      <c r="P466" s="5" cm="1">
        <f t="array" ref="P466">MAX(IF((OutputTable[GroupByKey]=OutputTable[[#This Row],[GroupByKey]]),(OutputTable[GroupByKey]=OutputTable[[#This Row],[GroupByKey]])*OutputTable[RecordedValue]))</f>
        <v>38.829036811282897</v>
      </c>
    </row>
    <row r="467" spans="1:16" x14ac:dyDescent="0.25">
      <c r="A467" t="s">
        <v>68</v>
      </c>
      <c r="B467" t="s">
        <v>70</v>
      </c>
      <c r="C467">
        <v>9</v>
      </c>
      <c r="D467" t="s">
        <v>166</v>
      </c>
      <c r="E467" t="s">
        <v>113</v>
      </c>
      <c r="F467" t="s">
        <v>73</v>
      </c>
      <c r="G467">
        <v>1097.3058395790999</v>
      </c>
      <c r="H467">
        <v>0</v>
      </c>
      <c r="I467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467" s="5" cm="1">
        <f t="array" ref="J467">MAX(IF((ProjectInfoTable[ProjectName]=OutputTable[[#This Row],[ProjectName]]),(ProjectInfoTable[ProjectName]=OutputTable[[#This Row],[ProjectName]])*ProjectInfoTable[NumberOfReplications]))</f>
        <v>50</v>
      </c>
      <c r="K467" s="5" cm="1">
        <f t="array" ref="K467">IFERROR(AVERAGE(IF((OutputTable[GroupByKey]=OutputTable[[#This Row],[GroupByKey]]),(OutputTable[GroupByKey]=OutputTable[[#This Row],[GroupByKey]])*OutputTable[RecordedValue])),0)</f>
        <v>1117.1503123038046</v>
      </c>
      <c r="L467" s="5" cm="1">
        <f t="array" ref="L467">IFERROR(_xlfn.STDEV.S(IF((OutputTable[GroupByKey]=OutputTable[[#This Row],[GroupByKey]]),(OutputTable[GroupByKey]=OutputTable[[#This Row],[GroupByKey]])*OutputTable[RecordedValue])),0)</f>
        <v>22.073208050140675</v>
      </c>
      <c r="M467" s="5" cm="1">
        <f t="array" ref="M467">MAX(IF((ProjectInfoTable[ProjectName]=OutputTable[[#This Row],[ProjectName]]),(ProjectInfoTable[ProjectName]=OutputTable[[#This Row],[ProjectName]])*ProjectInfoTable[ConfidenceInterval]))</f>
        <v>0.95</v>
      </c>
      <c r="N4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467" s="5" cm="1">
        <f t="array" ref="O467">MIN(IF((OutputTable[GroupByKey]=OutputTable[[#This Row],[GroupByKey]]),(OutputTable[GroupByKey]=OutputTable[[#This Row],[GroupByKey]])*OutputTable[RecordedValue]))</f>
        <v>1077.4586053922801</v>
      </c>
      <c r="P467" s="5" cm="1">
        <f t="array" ref="P467">MAX(IF((OutputTable[GroupByKey]=OutputTable[[#This Row],[GroupByKey]]),(OutputTable[GroupByKey]=OutputTable[[#This Row],[GroupByKey]])*OutputTable[RecordedValue]))</f>
        <v>1164.8711043384901</v>
      </c>
    </row>
    <row r="468" spans="1:16" x14ac:dyDescent="0.25">
      <c r="A468" t="s">
        <v>68</v>
      </c>
      <c r="B468" t="s">
        <v>70</v>
      </c>
      <c r="C468">
        <v>9</v>
      </c>
      <c r="D468" t="s">
        <v>167</v>
      </c>
      <c r="E468" t="s">
        <v>115</v>
      </c>
      <c r="F468" t="s">
        <v>73</v>
      </c>
      <c r="G468">
        <v>0</v>
      </c>
      <c r="H468">
        <v>0</v>
      </c>
      <c r="I468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468" s="5" cm="1">
        <f t="array" ref="J468">MAX(IF((ProjectInfoTable[ProjectName]=OutputTable[[#This Row],[ProjectName]]),(ProjectInfoTable[ProjectName]=OutputTable[[#This Row],[ProjectName]])*ProjectInfoTable[NumberOfReplications]))</f>
        <v>50</v>
      </c>
      <c r="K468" s="5" cm="1">
        <f t="array" ref="K468">IFERROR(AVERAGE(IF((OutputTable[GroupByKey]=OutputTable[[#This Row],[GroupByKey]]),(OutputTable[GroupByKey]=OutputTable[[#This Row],[GroupByKey]])*OutputTable[RecordedValue])),0)</f>
        <v>0</v>
      </c>
      <c r="L468" s="5" cm="1">
        <f t="array" ref="L468">IFERROR(_xlfn.STDEV.S(IF((OutputTable[GroupByKey]=OutputTable[[#This Row],[GroupByKey]]),(OutputTable[GroupByKey]=OutputTable[[#This Row],[GroupByKey]])*OutputTable[RecordedValue])),0)</f>
        <v>0</v>
      </c>
      <c r="M468" s="5" cm="1">
        <f t="array" ref="M468">MAX(IF((ProjectInfoTable[ProjectName]=OutputTable[[#This Row],[ProjectName]]),(ProjectInfoTable[ProjectName]=OutputTable[[#This Row],[ProjectName]])*ProjectInfoTable[ConfidenceInterval]))</f>
        <v>0.95</v>
      </c>
      <c r="N4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68" s="5" cm="1">
        <f t="array" ref="O468">MIN(IF((OutputTable[GroupByKey]=OutputTable[[#This Row],[GroupByKey]]),(OutputTable[GroupByKey]=OutputTable[[#This Row],[GroupByKey]])*OutputTable[RecordedValue]))</f>
        <v>0</v>
      </c>
      <c r="P468" s="5" cm="1">
        <f t="array" ref="P468">MAX(IF((OutputTable[GroupByKey]=OutputTable[[#This Row],[GroupByKey]]),(OutputTable[GroupByKey]=OutputTable[[#This Row],[GroupByKey]])*OutputTable[RecordedValue]))</f>
        <v>0</v>
      </c>
    </row>
    <row r="469" spans="1:16" x14ac:dyDescent="0.25">
      <c r="A469" t="s">
        <v>68</v>
      </c>
      <c r="B469" t="s">
        <v>70</v>
      </c>
      <c r="C469">
        <v>9</v>
      </c>
      <c r="D469" t="s">
        <v>168</v>
      </c>
      <c r="E469" t="s">
        <v>117</v>
      </c>
      <c r="F469" t="s">
        <v>73</v>
      </c>
      <c r="G469">
        <v>91.739134666349202</v>
      </c>
      <c r="H469">
        <v>0</v>
      </c>
      <c r="I469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469" s="5" cm="1">
        <f t="array" ref="J469">MAX(IF((ProjectInfoTable[ProjectName]=OutputTable[[#This Row],[ProjectName]]),(ProjectInfoTable[ProjectName]=OutputTable[[#This Row],[ProjectName]])*ProjectInfoTable[NumberOfReplications]))</f>
        <v>50</v>
      </c>
      <c r="K469" s="5" cm="1">
        <f t="array" ref="K469">IFERROR(AVERAGE(IF((OutputTable[GroupByKey]=OutputTable[[#This Row],[GroupByKey]]),(OutputTable[GroupByKey]=OutputTable[[#This Row],[GroupByKey]])*OutputTable[RecordedValue])),0)</f>
        <v>120.89653130002299</v>
      </c>
      <c r="L469" s="5" cm="1">
        <f t="array" ref="L469">IFERROR(_xlfn.STDEV.S(IF((OutputTable[GroupByKey]=OutputTable[[#This Row],[GroupByKey]]),(OutputTable[GroupByKey]=OutputTable[[#This Row],[GroupByKey]])*OutputTable[RecordedValue])),0)</f>
        <v>33.561725675720702</v>
      </c>
      <c r="M469" s="5" cm="1">
        <f t="array" ref="M469">MAX(IF((ProjectInfoTable[ProjectName]=OutputTable[[#This Row],[ProjectName]]),(ProjectInfoTable[ProjectName]=OutputTable[[#This Row],[ProjectName]])*ProjectInfoTable[ConfidenceInterval]))</f>
        <v>0.95</v>
      </c>
      <c r="N4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469" s="5" cm="1">
        <f t="array" ref="O469">MIN(IF((OutputTable[GroupByKey]=OutputTable[[#This Row],[GroupByKey]]),(OutputTable[GroupByKey]=OutputTable[[#This Row],[GroupByKey]])*OutputTable[RecordedValue]))</f>
        <v>71.2298351699786</v>
      </c>
      <c r="P469" s="5" cm="1">
        <f t="array" ref="P469">MAX(IF((OutputTable[GroupByKey]=OutputTable[[#This Row],[GroupByKey]]),(OutputTable[GroupByKey]=OutputTable[[#This Row],[GroupByKey]])*OutputTable[RecordedValue]))</f>
        <v>265.63530965979299</v>
      </c>
    </row>
    <row r="470" spans="1:16" x14ac:dyDescent="0.25">
      <c r="A470" t="s">
        <v>68</v>
      </c>
      <c r="B470" t="s">
        <v>70</v>
      </c>
      <c r="C470">
        <v>9</v>
      </c>
      <c r="D470" t="s">
        <v>169</v>
      </c>
      <c r="E470" t="s">
        <v>119</v>
      </c>
      <c r="F470" t="s">
        <v>73</v>
      </c>
      <c r="G470">
        <v>310</v>
      </c>
      <c r="H470">
        <v>0</v>
      </c>
      <c r="I470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470" s="5" cm="1">
        <f t="array" ref="J470">MAX(IF((ProjectInfoTable[ProjectName]=OutputTable[[#This Row],[ProjectName]]),(ProjectInfoTable[ProjectName]=OutputTable[[#This Row],[ProjectName]])*ProjectInfoTable[NumberOfReplications]))</f>
        <v>50</v>
      </c>
      <c r="K470" s="5" cm="1">
        <f t="array" ref="K470">IFERROR(AVERAGE(IF((OutputTable[GroupByKey]=OutputTable[[#This Row],[GroupByKey]]),(OutputTable[GroupByKey]=OutputTable[[#This Row],[GroupByKey]])*OutputTable[RecordedValue])),0)</f>
        <v>307.66000000000003</v>
      </c>
      <c r="L470" s="5" cm="1">
        <f t="array" ref="L470">IFERROR(_xlfn.STDEV.S(IF((OutputTable[GroupByKey]=OutputTable[[#This Row],[GroupByKey]]),(OutputTable[GroupByKey]=OutputTable[[#This Row],[GroupByKey]])*OutputTable[RecordedValue])),0)</f>
        <v>3.1272991542223769</v>
      </c>
      <c r="M470" s="5" cm="1">
        <f t="array" ref="M470">MAX(IF((ProjectInfoTable[ProjectName]=OutputTable[[#This Row],[ProjectName]]),(ProjectInfoTable[ProjectName]=OutputTable[[#This Row],[ProjectName]])*ProjectInfoTable[ConfidenceInterval]))</f>
        <v>0.95</v>
      </c>
      <c r="N4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470" s="5" cm="1">
        <f t="array" ref="O470">MIN(IF((OutputTable[GroupByKey]=OutputTable[[#This Row],[GroupByKey]]),(OutputTable[GroupByKey]=OutputTable[[#This Row],[GroupByKey]])*OutputTable[RecordedValue]))</f>
        <v>300</v>
      </c>
      <c r="P470" s="5" cm="1">
        <f t="array" ref="P470">MAX(IF((OutputTable[GroupByKey]=OutputTable[[#This Row],[GroupByKey]]),(OutputTable[GroupByKey]=OutputTable[[#This Row],[GroupByKey]])*OutputTable[RecordedValue]))</f>
        <v>315</v>
      </c>
    </row>
    <row r="471" spans="1:16" x14ac:dyDescent="0.25">
      <c r="A471" t="s">
        <v>68</v>
      </c>
      <c r="B471" t="s">
        <v>70</v>
      </c>
      <c r="C471">
        <v>9</v>
      </c>
      <c r="D471" t="s">
        <v>170</v>
      </c>
      <c r="E471" t="s">
        <v>121</v>
      </c>
      <c r="F471" t="s">
        <v>73</v>
      </c>
      <c r="G471">
        <v>308</v>
      </c>
      <c r="H471">
        <v>0</v>
      </c>
      <c r="I471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471" s="5" cm="1">
        <f t="array" ref="J471">MAX(IF((ProjectInfoTable[ProjectName]=OutputTable[[#This Row],[ProjectName]]),(ProjectInfoTable[ProjectName]=OutputTable[[#This Row],[ProjectName]])*ProjectInfoTable[NumberOfReplications]))</f>
        <v>50</v>
      </c>
      <c r="K471" s="5" cm="1">
        <f t="array" ref="K471">IFERROR(AVERAGE(IF((OutputTable[GroupByKey]=OutputTable[[#This Row],[GroupByKey]]),(OutputTable[GroupByKey]=OutputTable[[#This Row],[GroupByKey]])*OutputTable[RecordedValue])),0)</f>
        <v>305.8</v>
      </c>
      <c r="L471" s="5" cm="1">
        <f t="array" ref="L471">IFERROR(_xlfn.STDEV.S(IF((OutputTable[GroupByKey]=OutputTable[[#This Row],[GroupByKey]]),(OutputTable[GroupByKey]=OutputTable[[#This Row],[GroupByKey]])*OutputTable[RecordedValue])),0)</f>
        <v>3.2324881425670751</v>
      </c>
      <c r="M471" s="5" cm="1">
        <f t="array" ref="M471">MAX(IF((ProjectInfoTable[ProjectName]=OutputTable[[#This Row],[ProjectName]]),(ProjectInfoTable[ProjectName]=OutputTable[[#This Row],[ProjectName]])*ProjectInfoTable[ConfidenceInterval]))</f>
        <v>0.95</v>
      </c>
      <c r="N4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471" s="5" cm="1">
        <f t="array" ref="O471">MIN(IF((OutputTable[GroupByKey]=OutputTable[[#This Row],[GroupByKey]]),(OutputTable[GroupByKey]=OutputTable[[#This Row],[GroupByKey]])*OutputTable[RecordedValue]))</f>
        <v>298</v>
      </c>
      <c r="P471" s="5" cm="1">
        <f t="array" ref="P471">MAX(IF((OutputTable[GroupByKey]=OutputTable[[#This Row],[GroupByKey]]),(OutputTable[GroupByKey]=OutputTable[[#This Row],[GroupByKey]])*OutputTable[RecordedValue]))</f>
        <v>313</v>
      </c>
    </row>
    <row r="472" spans="1:16" x14ac:dyDescent="0.25">
      <c r="A472" t="s">
        <v>68</v>
      </c>
      <c r="B472" t="s">
        <v>70</v>
      </c>
      <c r="C472">
        <v>9</v>
      </c>
      <c r="D472" t="s">
        <v>171</v>
      </c>
      <c r="E472" t="s">
        <v>123</v>
      </c>
      <c r="F472" t="s">
        <v>73</v>
      </c>
      <c r="G472">
        <v>36.576861319303397</v>
      </c>
      <c r="H472">
        <v>0</v>
      </c>
      <c r="I472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472" s="5" cm="1">
        <f t="array" ref="J472">MAX(IF((ProjectInfoTable[ProjectName]=OutputTable[[#This Row],[ProjectName]]),(ProjectInfoTable[ProjectName]=OutputTable[[#This Row],[ProjectName]])*ProjectInfoTable[NumberOfReplications]))</f>
        <v>50</v>
      </c>
      <c r="K472" s="5" cm="1">
        <f t="array" ref="K472">IFERROR(AVERAGE(IF((OutputTable[GroupByKey]=OutputTable[[#This Row],[GroupByKey]]),(OutputTable[GroupByKey]=OutputTable[[#This Row],[GroupByKey]])*OutputTable[RecordedValue])),0)</f>
        <v>37.238343743460135</v>
      </c>
      <c r="L472" s="5" cm="1">
        <f t="array" ref="L472">IFERROR(_xlfn.STDEV.S(IF((OutputTable[GroupByKey]=OutputTable[[#This Row],[GroupByKey]]),(OutputTable[GroupByKey]=OutputTable[[#This Row],[GroupByKey]])*OutputTable[RecordedValue])),0)</f>
        <v>0.73577360167133743</v>
      </c>
      <c r="M472" s="5" cm="1">
        <f t="array" ref="M472">MAX(IF((ProjectInfoTable[ProjectName]=OutputTable[[#This Row],[ProjectName]]),(ProjectInfoTable[ProjectName]=OutputTable[[#This Row],[ProjectName]])*ProjectInfoTable[ConfidenceInterval]))</f>
        <v>0.95</v>
      </c>
      <c r="N4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472" s="5" cm="1">
        <f t="array" ref="O472">MIN(IF((OutputTable[GroupByKey]=OutputTable[[#This Row],[GroupByKey]]),(OutputTable[GroupByKey]=OutputTable[[#This Row],[GroupByKey]])*OutputTable[RecordedValue]))</f>
        <v>35.915286846409401</v>
      </c>
      <c r="P472" s="5" cm="1">
        <f t="array" ref="P472">MAX(IF((OutputTable[GroupByKey]=OutputTable[[#This Row],[GroupByKey]]),(OutputTable[GroupByKey]=OutputTable[[#This Row],[GroupByKey]])*OutputTable[RecordedValue]))</f>
        <v>38.829036811282897</v>
      </c>
    </row>
    <row r="473" spans="1:16" x14ac:dyDescent="0.25">
      <c r="A473" t="s">
        <v>68</v>
      </c>
      <c r="B473" t="s">
        <v>70</v>
      </c>
      <c r="C473">
        <v>9</v>
      </c>
      <c r="D473" t="s">
        <v>172</v>
      </c>
      <c r="E473" t="s">
        <v>125</v>
      </c>
      <c r="F473" t="s">
        <v>73</v>
      </c>
      <c r="G473">
        <v>1189.04497424545</v>
      </c>
      <c r="H473">
        <v>0</v>
      </c>
      <c r="I473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473" s="5" cm="1">
        <f t="array" ref="J473">MAX(IF((ProjectInfoTable[ProjectName]=OutputTable[[#This Row],[ProjectName]]),(ProjectInfoTable[ProjectName]=OutputTable[[#This Row],[ProjectName]])*ProjectInfoTable[NumberOfReplications]))</f>
        <v>50</v>
      </c>
      <c r="K473" s="5" cm="1">
        <f t="array" ref="K473">IFERROR(AVERAGE(IF((OutputTable[GroupByKey]=OutputTable[[#This Row],[GroupByKey]]),(OutputTable[GroupByKey]=OutputTable[[#This Row],[GroupByKey]])*OutputTable[RecordedValue])),0)</f>
        <v>1238.0468436038263</v>
      </c>
      <c r="L473" s="5" cm="1">
        <f t="array" ref="L473">IFERROR(_xlfn.STDEV.S(IF((OutputTable[GroupByKey]=OutputTable[[#This Row],[GroupByKey]]),(OutputTable[GroupByKey]=OutputTable[[#This Row],[GroupByKey]])*OutputTable[RecordedValue])),0)</f>
        <v>49.802537130614866</v>
      </c>
      <c r="M473" s="5" cm="1">
        <f t="array" ref="M473">MAX(IF((ProjectInfoTable[ProjectName]=OutputTable[[#This Row],[ProjectName]]),(ProjectInfoTable[ProjectName]=OutputTable[[#This Row],[ProjectName]])*ProjectInfoTable[ConfidenceInterval]))</f>
        <v>0.95</v>
      </c>
      <c r="N4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473" s="5" cm="1">
        <f t="array" ref="O473">MIN(IF((OutputTable[GroupByKey]=OutputTable[[#This Row],[GroupByKey]]),(OutputTable[GroupByKey]=OutputTable[[#This Row],[GroupByKey]])*OutputTable[RecordedValue]))</f>
        <v>1148.68844056226</v>
      </c>
      <c r="P473" s="5" cm="1">
        <f t="array" ref="P473">MAX(IF((OutputTable[GroupByKey]=OutputTable[[#This Row],[GroupByKey]]),(OutputTable[GroupByKey]=OutputTable[[#This Row],[GroupByKey]])*OutputTable[RecordedValue]))</f>
        <v>1418.3176101245699</v>
      </c>
    </row>
    <row r="474" spans="1:16" x14ac:dyDescent="0.25">
      <c r="A474" t="s">
        <v>68</v>
      </c>
      <c r="B474" t="s">
        <v>70</v>
      </c>
      <c r="C474">
        <v>9</v>
      </c>
      <c r="D474" t="s">
        <v>173</v>
      </c>
      <c r="E474" t="s">
        <v>135</v>
      </c>
      <c r="F474" t="s">
        <v>105</v>
      </c>
      <c r="G474">
        <v>18.288430659651699</v>
      </c>
      <c r="H474">
        <v>0</v>
      </c>
      <c r="I474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474" s="5" cm="1">
        <f t="array" ref="J474">MAX(IF((ProjectInfoTable[ProjectName]=OutputTable[[#This Row],[ProjectName]]),(ProjectInfoTable[ProjectName]=OutputTable[[#This Row],[ProjectName]])*ProjectInfoTable[NumberOfReplications]))</f>
        <v>50</v>
      </c>
      <c r="K474" s="5" cm="1">
        <f t="array" ref="K474">IFERROR(AVERAGE(IF((OutputTable[GroupByKey]=OutputTable[[#This Row],[GroupByKey]]),(OutputTable[GroupByKey]=OutputTable[[#This Row],[GroupByKey]])*OutputTable[RecordedValue])),0)</f>
        <v>18.619171871730064</v>
      </c>
      <c r="L474" s="5" cm="1">
        <f t="array" ref="L474">IFERROR(_xlfn.STDEV.S(IF((OutputTable[GroupByKey]=OutputTable[[#This Row],[GroupByKey]]),(OutputTable[GroupByKey]=OutputTable[[#This Row],[GroupByKey]])*OutputTable[RecordedValue])),0)</f>
        <v>0.36788680083566072</v>
      </c>
      <c r="M474" s="5" cm="1">
        <f t="array" ref="M474">MAX(IF((ProjectInfoTable[ProjectName]=OutputTable[[#This Row],[ProjectName]]),(ProjectInfoTable[ProjectName]=OutputTable[[#This Row],[ProjectName]])*ProjectInfoTable[ConfidenceInterval]))</f>
        <v>0.95</v>
      </c>
      <c r="N4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474" s="5" cm="1">
        <f t="array" ref="O474">MIN(IF((OutputTable[GroupByKey]=OutputTable[[#This Row],[GroupByKey]]),(OutputTable[GroupByKey]=OutputTable[[#This Row],[GroupByKey]])*OutputTable[RecordedValue]))</f>
        <v>17.957643423204701</v>
      </c>
      <c r="P474" s="5" cm="1">
        <f t="array" ref="P474">MAX(IF((OutputTable[GroupByKey]=OutputTable[[#This Row],[GroupByKey]]),(OutputTable[GroupByKey]=OutputTable[[#This Row],[GroupByKey]])*OutputTable[RecordedValue]))</f>
        <v>19.414518405641399</v>
      </c>
    </row>
    <row r="475" spans="1:16" x14ac:dyDescent="0.25">
      <c r="A475" t="s">
        <v>68</v>
      </c>
      <c r="B475" t="s">
        <v>70</v>
      </c>
      <c r="C475">
        <v>9</v>
      </c>
      <c r="D475" t="s">
        <v>174</v>
      </c>
      <c r="E475" t="s">
        <v>137</v>
      </c>
      <c r="F475" t="s">
        <v>105</v>
      </c>
      <c r="G475">
        <v>5.6469976891035802</v>
      </c>
      <c r="H475">
        <v>0</v>
      </c>
      <c r="I475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475" s="5" cm="1">
        <f t="array" ref="J475">MAX(IF((ProjectInfoTable[ProjectName]=OutputTable[[#This Row],[ProjectName]]),(ProjectInfoTable[ProjectName]=OutputTable[[#This Row],[ProjectName]])*ProjectInfoTable[NumberOfReplications]))</f>
        <v>50</v>
      </c>
      <c r="K475" s="5" cm="1">
        <f t="array" ref="K475">IFERROR(AVERAGE(IF((OutputTable[GroupByKey]=OutputTable[[#This Row],[GroupByKey]]),(OutputTable[GroupByKey]=OutputTable[[#This Row],[GroupByKey]])*OutputTable[RecordedValue])),0)</f>
        <v>5.3248187541752463</v>
      </c>
      <c r="L475" s="5" cm="1">
        <f t="array" ref="L475">IFERROR(_xlfn.STDEV.S(IF((OutputTable[GroupByKey]=OutputTable[[#This Row],[GroupByKey]]),(OutputTable[GroupByKey]=OutputTable[[#This Row],[GroupByKey]])*OutputTable[RecordedValue])),0)</f>
        <v>0.37220753962085379</v>
      </c>
      <c r="M475" s="5" cm="1">
        <f t="array" ref="M475">MAX(IF((ProjectInfoTable[ProjectName]=OutputTable[[#This Row],[ProjectName]]),(ProjectInfoTable[ProjectName]=OutputTable[[#This Row],[ProjectName]])*ProjectInfoTable[ConfidenceInterval]))</f>
        <v>0.95</v>
      </c>
      <c r="N4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475" s="5" cm="1">
        <f t="array" ref="O475">MIN(IF((OutputTable[GroupByKey]=OutputTable[[#This Row],[GroupByKey]]),(OutputTable[GroupByKey]=OutputTable[[#This Row],[GroupByKey]])*OutputTable[RecordedValue]))</f>
        <v>4.5773931059875599</v>
      </c>
      <c r="P475" s="5" cm="1">
        <f t="array" ref="P475">MAX(IF((OutputTable[GroupByKey]=OutputTable[[#This Row],[GroupByKey]]),(OutputTable[GroupByKey]=OutputTable[[#This Row],[GroupByKey]])*OutputTable[RecordedValue]))</f>
        <v>5.9816259595291603</v>
      </c>
    </row>
    <row r="476" spans="1:16" x14ac:dyDescent="0.25">
      <c r="A476" t="s">
        <v>68</v>
      </c>
      <c r="B476" t="s">
        <v>70</v>
      </c>
      <c r="C476">
        <v>9</v>
      </c>
      <c r="D476" t="s">
        <v>175</v>
      </c>
      <c r="E476" t="s">
        <v>154</v>
      </c>
      <c r="F476" t="s">
        <v>105</v>
      </c>
      <c r="G476">
        <v>310</v>
      </c>
      <c r="H476">
        <v>0</v>
      </c>
      <c r="I476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476" s="5" cm="1">
        <f t="array" ref="J476">MAX(IF((ProjectInfoTable[ProjectName]=OutputTable[[#This Row],[ProjectName]]),(ProjectInfoTable[ProjectName]=OutputTable[[#This Row],[ProjectName]])*ProjectInfoTable[NumberOfReplications]))</f>
        <v>50</v>
      </c>
      <c r="K476" s="5" cm="1">
        <f t="array" ref="K476">IFERROR(AVERAGE(IF((OutputTable[GroupByKey]=OutputTable[[#This Row],[GroupByKey]]),(OutputTable[GroupByKey]=OutputTable[[#This Row],[GroupByKey]])*OutputTable[RecordedValue])),0)</f>
        <v>307.5</v>
      </c>
      <c r="L476" s="5" cm="1">
        <f t="array" ref="L476">IFERROR(_xlfn.STDEV.S(IF((OutputTable[GroupByKey]=OutputTable[[#This Row],[GroupByKey]]),(OutputTable[GroupByKey]=OutputTable[[#This Row],[GroupByKey]])*OutputTable[RecordedValue])),0)</f>
        <v>3.1831828507367419</v>
      </c>
      <c r="M476" s="5" cm="1">
        <f t="array" ref="M476">MAX(IF((ProjectInfoTable[ProjectName]=OutputTable[[#This Row],[ProjectName]]),(ProjectInfoTable[ProjectName]=OutputTable[[#This Row],[ProjectName]])*ProjectInfoTable[ConfidenceInterval]))</f>
        <v>0.95</v>
      </c>
      <c r="N4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476" s="5" cm="1">
        <f t="array" ref="O476">MIN(IF((OutputTable[GroupByKey]=OutputTable[[#This Row],[GroupByKey]]),(OutputTable[GroupByKey]=OutputTable[[#This Row],[GroupByKey]])*OutputTable[RecordedValue]))</f>
        <v>300</v>
      </c>
      <c r="P476" s="5" cm="1">
        <f t="array" ref="P476">MAX(IF((OutputTable[GroupByKey]=OutputTable[[#This Row],[GroupByKey]]),(OutputTable[GroupByKey]=OutputTable[[#This Row],[GroupByKey]])*OutputTable[RecordedValue]))</f>
        <v>315</v>
      </c>
    </row>
    <row r="477" spans="1:16" x14ac:dyDescent="0.25">
      <c r="A477" t="s">
        <v>68</v>
      </c>
      <c r="B477" t="s">
        <v>70</v>
      </c>
      <c r="C477">
        <v>9</v>
      </c>
      <c r="D477" t="s">
        <v>176</v>
      </c>
      <c r="E477" t="s">
        <v>156</v>
      </c>
      <c r="F477" t="s">
        <v>105</v>
      </c>
      <c r="G477">
        <v>0.76470842962068397</v>
      </c>
      <c r="H477">
        <v>0</v>
      </c>
      <c r="I477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477" s="5" cm="1">
        <f t="array" ref="J477">MAX(IF((ProjectInfoTable[ProjectName]=OutputTable[[#This Row],[ProjectName]]),(ProjectInfoTable[ProjectName]=OutputTable[[#This Row],[ProjectName]])*ProjectInfoTable[NumberOfReplications]))</f>
        <v>50</v>
      </c>
      <c r="K477" s="5" cm="1">
        <f t="array" ref="K477">IFERROR(AVERAGE(IF((OutputTable[GroupByKey]=OutputTable[[#This Row],[GroupByKey]]),(OutputTable[GroupByKey]=OutputTable[[#This Row],[GroupByKey]])*OutputTable[RecordedValue])),0)</f>
        <v>0.77813255190936492</v>
      </c>
      <c r="L477" s="5" cm="1">
        <f t="array" ref="L477">IFERROR(_xlfn.STDEV.S(IF((OutputTable[GroupByKey]=OutputTable[[#This Row],[GroupByKey]]),(OutputTable[GroupByKey]=OutputTable[[#This Row],[GroupByKey]])*OutputTable[RecordedValue])),0)</f>
        <v>1.5508647484202203E-2</v>
      </c>
      <c r="M477" s="5" cm="1">
        <f t="array" ref="M477">MAX(IF((ProjectInfoTable[ProjectName]=OutputTable[[#This Row],[ProjectName]]),(ProjectInfoTable[ProjectName]=OutputTable[[#This Row],[ProjectName]])*ProjectInfoTable[ConfidenceInterval]))</f>
        <v>0.95</v>
      </c>
      <c r="N4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477" s="5" cm="1">
        <f t="array" ref="O477">MIN(IF((OutputTable[GroupByKey]=OutputTable[[#This Row],[GroupByKey]]),(OutputTable[GroupByKey]=OutputTable[[#This Row],[GroupByKey]])*OutputTable[RecordedValue]))</f>
        <v>0.75076558501961799</v>
      </c>
      <c r="P477" s="5" cm="1">
        <f t="array" ref="P477">MAX(IF((OutputTable[GroupByKey]=OutputTable[[#This Row],[GroupByKey]]),(OutputTable[GroupByKey]=OutputTable[[#This Row],[GroupByKey]])*OutputTable[RecordedValue]))</f>
        <v>0.80927528725051701</v>
      </c>
    </row>
    <row r="478" spans="1:16" x14ac:dyDescent="0.25">
      <c r="A478" t="s">
        <v>68</v>
      </c>
      <c r="B478" t="s">
        <v>70</v>
      </c>
      <c r="C478">
        <v>9</v>
      </c>
      <c r="D478" t="s">
        <v>177</v>
      </c>
      <c r="E478" t="s">
        <v>140</v>
      </c>
      <c r="F478" t="s">
        <v>105</v>
      </c>
      <c r="G478">
        <v>0</v>
      </c>
      <c r="H478">
        <v>0</v>
      </c>
      <c r="I478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478" s="5" cm="1">
        <f t="array" ref="J478">MAX(IF((ProjectInfoTable[ProjectName]=OutputTable[[#This Row],[ProjectName]]),(ProjectInfoTable[ProjectName]=OutputTable[[#This Row],[ProjectName]])*ProjectInfoTable[NumberOfReplications]))</f>
        <v>50</v>
      </c>
      <c r="K478" s="5" cm="1">
        <f t="array" ref="K478">IFERROR(AVERAGE(IF((OutputTable[GroupByKey]=OutputTable[[#This Row],[GroupByKey]]),(OutputTable[GroupByKey]=OutputTable[[#This Row],[GroupByKey]])*OutputTable[RecordedValue])),0)</f>
        <v>0</v>
      </c>
      <c r="L478" s="5" cm="1">
        <f t="array" ref="L478">IFERROR(_xlfn.STDEV.S(IF((OutputTable[GroupByKey]=OutputTable[[#This Row],[GroupByKey]]),(OutputTable[GroupByKey]=OutputTable[[#This Row],[GroupByKey]])*OutputTable[RecordedValue])),0)</f>
        <v>0</v>
      </c>
      <c r="M478" s="5" cm="1">
        <f t="array" ref="M478">MAX(IF((ProjectInfoTable[ProjectName]=OutputTable[[#This Row],[ProjectName]]),(ProjectInfoTable[ProjectName]=OutputTable[[#This Row],[ProjectName]])*ProjectInfoTable[ConfidenceInterval]))</f>
        <v>0.95</v>
      </c>
      <c r="N4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78" s="5" cm="1">
        <f t="array" ref="O478">MIN(IF((OutputTable[GroupByKey]=OutputTable[[#This Row],[GroupByKey]]),(OutputTable[GroupByKey]=OutputTable[[#This Row],[GroupByKey]])*OutputTable[RecordedValue]))</f>
        <v>0</v>
      </c>
      <c r="P478" s="5" cm="1">
        <f t="array" ref="P478">MAX(IF((OutputTable[GroupByKey]=OutputTable[[#This Row],[GroupByKey]]),(OutputTable[GroupByKey]=OutputTable[[#This Row],[GroupByKey]])*OutputTable[RecordedValue]))</f>
        <v>0</v>
      </c>
    </row>
    <row r="479" spans="1:16" x14ac:dyDescent="0.25">
      <c r="A479" t="s">
        <v>68</v>
      </c>
      <c r="B479" t="s">
        <v>70</v>
      </c>
      <c r="C479">
        <v>10</v>
      </c>
      <c r="D479" t="s">
        <v>110</v>
      </c>
      <c r="E479" t="s">
        <v>111</v>
      </c>
      <c r="F479" t="s">
        <v>73</v>
      </c>
      <c r="G479">
        <v>1.0281254127300199</v>
      </c>
      <c r="H479">
        <v>0</v>
      </c>
      <c r="I479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479" s="5" cm="1">
        <f t="array" ref="J479">MAX(IF((ProjectInfoTable[ProjectName]=OutputTable[[#This Row],[ProjectName]]),(ProjectInfoTable[ProjectName]=OutputTable[[#This Row],[ProjectName]])*ProjectInfoTable[NumberOfReplications]))</f>
        <v>50</v>
      </c>
      <c r="K479" s="5" cm="1">
        <f t="array" ref="K479">IFERROR(AVERAGE(IF((OutputTable[GroupByKey]=OutputTable[[#This Row],[GroupByKey]]),(OutputTable[GroupByKey]=OutputTable[[#This Row],[GroupByKey]])*OutputTable[RecordedValue])),0)</f>
        <v>1.9749714551650996</v>
      </c>
      <c r="L479" s="5" cm="1">
        <f t="array" ref="L479">IFERROR(_xlfn.STDEV.S(IF((OutputTable[GroupByKey]=OutputTable[[#This Row],[GroupByKey]]),(OutputTable[GroupByKey]=OutputTable[[#This Row],[GroupByKey]])*OutputTable[RecordedValue])),0)</f>
        <v>0.45746437878232693</v>
      </c>
      <c r="M479" s="5" cm="1">
        <f t="array" ref="M479">MAX(IF((ProjectInfoTable[ProjectName]=OutputTable[[#This Row],[ProjectName]]),(ProjectInfoTable[ProjectName]=OutputTable[[#This Row],[ProjectName]])*ProjectInfoTable[ConfidenceInterval]))</f>
        <v>0.95</v>
      </c>
      <c r="N4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479" s="5" cm="1">
        <f t="array" ref="O479">MIN(IF((OutputTable[GroupByKey]=OutputTable[[#This Row],[GroupByKey]]),(OutputTable[GroupByKey]=OutputTable[[#This Row],[GroupByKey]])*OutputTable[RecordedValue]))</f>
        <v>1.0281254127300199</v>
      </c>
      <c r="P479" s="5" cm="1">
        <f t="array" ref="P479">MAX(IF((OutputTable[GroupByKey]=OutputTable[[#This Row],[GroupByKey]]),(OutputTable[GroupByKey]=OutputTable[[#This Row],[GroupByKey]])*OutputTable[RecordedValue]))</f>
        <v>3.1673122909872098</v>
      </c>
    </row>
    <row r="480" spans="1:16" x14ac:dyDescent="0.25">
      <c r="A480" t="s">
        <v>68</v>
      </c>
      <c r="B480" t="s">
        <v>70</v>
      </c>
      <c r="C480">
        <v>10</v>
      </c>
      <c r="D480" t="s">
        <v>112</v>
      </c>
      <c r="E480" t="s">
        <v>113</v>
      </c>
      <c r="F480" t="s">
        <v>73</v>
      </c>
      <c r="G480">
        <v>61.6875247638012</v>
      </c>
      <c r="H480">
        <v>0</v>
      </c>
      <c r="I480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480" s="5" cm="1">
        <f t="array" ref="J480">MAX(IF((ProjectInfoTable[ProjectName]=OutputTable[[#This Row],[ProjectName]]),(ProjectInfoTable[ProjectName]=OutputTable[[#This Row],[ProjectName]])*ProjectInfoTable[NumberOfReplications]))</f>
        <v>50</v>
      </c>
      <c r="K480" s="5" cm="1">
        <f t="array" ref="K480">IFERROR(AVERAGE(IF((OutputTable[GroupByKey]=OutputTable[[#This Row],[GroupByKey]]),(OutputTable[GroupByKey]=OutputTable[[#This Row],[GroupByKey]])*OutputTable[RecordedValue])),0)</f>
        <v>118.49828730990606</v>
      </c>
      <c r="L480" s="5" cm="1">
        <f t="array" ref="L480">IFERROR(_xlfn.STDEV.S(IF((OutputTable[GroupByKey]=OutputTable[[#This Row],[GroupByKey]]),(OutputTable[GroupByKey]=OutputTable[[#This Row],[GroupByKey]])*OutputTable[RecordedValue])),0)</f>
        <v>27.447862726939679</v>
      </c>
      <c r="M480" s="5" cm="1">
        <f t="array" ref="M480">MAX(IF((ProjectInfoTable[ProjectName]=OutputTable[[#This Row],[ProjectName]]),(ProjectInfoTable[ProjectName]=OutputTable[[#This Row],[ProjectName]])*ProjectInfoTable[ConfidenceInterval]))</f>
        <v>0.95</v>
      </c>
      <c r="N4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480" s="5" cm="1">
        <f t="array" ref="O480">MIN(IF((OutputTable[GroupByKey]=OutputTable[[#This Row],[GroupByKey]]),(OutputTable[GroupByKey]=OutputTable[[#This Row],[GroupByKey]])*OutputTable[RecordedValue]))</f>
        <v>61.6875247638012</v>
      </c>
      <c r="P480" s="5" cm="1">
        <f t="array" ref="P480">MAX(IF((OutputTable[GroupByKey]=OutputTable[[#This Row],[GroupByKey]]),(OutputTable[GroupByKey]=OutputTable[[#This Row],[GroupByKey]])*OutputTable[RecordedValue]))</f>
        <v>190.038737459233</v>
      </c>
    </row>
    <row r="481" spans="1:16" x14ac:dyDescent="0.25">
      <c r="A481" t="s">
        <v>68</v>
      </c>
      <c r="B481" t="s">
        <v>70</v>
      </c>
      <c r="C481">
        <v>10</v>
      </c>
      <c r="D481" t="s">
        <v>114</v>
      </c>
      <c r="E481" t="s">
        <v>115</v>
      </c>
      <c r="F481" t="s">
        <v>73</v>
      </c>
      <c r="G481">
        <v>0</v>
      </c>
      <c r="H481">
        <v>0</v>
      </c>
      <c r="I481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481" s="5" cm="1">
        <f t="array" ref="J481">MAX(IF((ProjectInfoTable[ProjectName]=OutputTable[[#This Row],[ProjectName]]),(ProjectInfoTable[ProjectName]=OutputTable[[#This Row],[ProjectName]])*ProjectInfoTable[NumberOfReplications]))</f>
        <v>50</v>
      </c>
      <c r="K481" s="5" cm="1">
        <f t="array" ref="K481">IFERROR(AVERAGE(IF((OutputTable[GroupByKey]=OutputTable[[#This Row],[GroupByKey]]),(OutputTable[GroupByKey]=OutputTable[[#This Row],[GroupByKey]])*OutputTable[RecordedValue])),0)</f>
        <v>0</v>
      </c>
      <c r="L481" s="5" cm="1">
        <f t="array" ref="L481">IFERROR(_xlfn.STDEV.S(IF((OutputTable[GroupByKey]=OutputTable[[#This Row],[GroupByKey]]),(OutputTable[GroupByKey]=OutputTable[[#This Row],[GroupByKey]])*OutputTable[RecordedValue])),0)</f>
        <v>0</v>
      </c>
      <c r="M481" s="5" cm="1">
        <f t="array" ref="M481">MAX(IF((ProjectInfoTable[ProjectName]=OutputTable[[#This Row],[ProjectName]]),(ProjectInfoTable[ProjectName]=OutputTable[[#This Row],[ProjectName]])*ProjectInfoTable[ConfidenceInterval]))</f>
        <v>0.95</v>
      </c>
      <c r="N4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1" s="5" cm="1">
        <f t="array" ref="O481">MIN(IF((OutputTable[GroupByKey]=OutputTable[[#This Row],[GroupByKey]]),(OutputTable[GroupByKey]=OutputTable[[#This Row],[GroupByKey]])*OutputTable[RecordedValue]))</f>
        <v>0</v>
      </c>
      <c r="P481" s="5" cm="1">
        <f t="array" ref="P481">MAX(IF((OutputTable[GroupByKey]=OutputTable[[#This Row],[GroupByKey]]),(OutputTable[GroupByKey]=OutputTable[[#This Row],[GroupByKey]])*OutputTable[RecordedValue]))</f>
        <v>0</v>
      </c>
    </row>
    <row r="482" spans="1:16" x14ac:dyDescent="0.25">
      <c r="A482" t="s">
        <v>68</v>
      </c>
      <c r="B482" t="s">
        <v>70</v>
      </c>
      <c r="C482">
        <v>10</v>
      </c>
      <c r="D482" t="s">
        <v>116</v>
      </c>
      <c r="E482" t="s">
        <v>117</v>
      </c>
      <c r="F482" t="s">
        <v>73</v>
      </c>
      <c r="G482">
        <v>0.10442984261027299</v>
      </c>
      <c r="H482">
        <v>0</v>
      </c>
      <c r="I482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482" s="5" cm="1">
        <f t="array" ref="J482">MAX(IF((ProjectInfoTable[ProjectName]=OutputTable[[#This Row],[ProjectName]]),(ProjectInfoTable[ProjectName]=OutputTable[[#This Row],[ProjectName]])*ProjectInfoTable[NumberOfReplications]))</f>
        <v>50</v>
      </c>
      <c r="K482" s="5" cm="1">
        <f t="array" ref="K482">IFERROR(AVERAGE(IF((OutputTable[GroupByKey]=OutputTable[[#This Row],[GroupByKey]]),(OutputTable[GroupByKey]=OutputTable[[#This Row],[GroupByKey]])*OutputTable[RecordedValue])),0)</f>
        <v>5.4408066100724897</v>
      </c>
      <c r="L482" s="5" cm="1">
        <f t="array" ref="L482">IFERROR(_xlfn.STDEV.S(IF((OutputTable[GroupByKey]=OutputTable[[#This Row],[GroupByKey]]),(OutputTable[GroupByKey]=OutputTable[[#This Row],[GroupByKey]])*OutputTable[RecordedValue])),0)</f>
        <v>3.1898976373285977</v>
      </c>
      <c r="M482" s="5" cm="1">
        <f t="array" ref="M482">MAX(IF((ProjectInfoTable[ProjectName]=OutputTable[[#This Row],[ProjectName]]),(ProjectInfoTable[ProjectName]=OutputTable[[#This Row],[ProjectName]])*ProjectInfoTable[ConfidenceInterval]))</f>
        <v>0.95</v>
      </c>
      <c r="N4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482" s="5" cm="1">
        <f t="array" ref="O482">MIN(IF((OutputTable[GroupByKey]=OutputTable[[#This Row],[GroupByKey]]),(OutputTable[GroupByKey]=OutputTable[[#This Row],[GroupByKey]])*OutputTable[RecordedValue]))</f>
        <v>0.10442984261027299</v>
      </c>
      <c r="P482" s="5" cm="1">
        <f t="array" ref="P482">MAX(IF((OutputTable[GroupByKey]=OutputTable[[#This Row],[GroupByKey]]),(OutputTable[GroupByKey]=OutputTable[[#This Row],[GroupByKey]])*OutputTable[RecordedValue]))</f>
        <v>13.981021636077701</v>
      </c>
    </row>
    <row r="483" spans="1:16" x14ac:dyDescent="0.25">
      <c r="A483" t="s">
        <v>68</v>
      </c>
      <c r="B483" t="s">
        <v>70</v>
      </c>
      <c r="C483">
        <v>10</v>
      </c>
      <c r="D483" t="s">
        <v>118</v>
      </c>
      <c r="E483" t="s">
        <v>119</v>
      </c>
      <c r="F483" t="s">
        <v>73</v>
      </c>
      <c r="G483">
        <v>11</v>
      </c>
      <c r="H483">
        <v>0</v>
      </c>
      <c r="I483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483" s="5" cm="1">
        <f t="array" ref="J483">MAX(IF((ProjectInfoTable[ProjectName]=OutputTable[[#This Row],[ProjectName]]),(ProjectInfoTable[ProjectName]=OutputTable[[#This Row],[ProjectName]])*ProjectInfoTable[NumberOfReplications]))</f>
        <v>50</v>
      </c>
      <c r="K483" s="5" cm="1">
        <f t="array" ref="K483">IFERROR(AVERAGE(IF((OutputTable[GroupByKey]=OutputTable[[#This Row],[GroupByKey]]),(OutputTable[GroupByKey]=OutputTable[[#This Row],[GroupByKey]])*OutputTable[RecordedValue])),0)</f>
        <v>20.28</v>
      </c>
      <c r="L483" s="5" cm="1">
        <f t="array" ref="L483">IFERROR(_xlfn.STDEV.S(IF((OutputTable[GroupByKey]=OutputTable[[#This Row],[GroupByKey]]),(OutputTable[GroupByKey]=OutputTable[[#This Row],[GroupByKey]])*OutputTable[RecordedValue])),0)</f>
        <v>4.3191079955878688</v>
      </c>
      <c r="M483" s="5" cm="1">
        <f t="array" ref="M483">MAX(IF((ProjectInfoTable[ProjectName]=OutputTable[[#This Row],[ProjectName]]),(ProjectInfoTable[ProjectName]=OutputTable[[#This Row],[ProjectName]])*ProjectInfoTable[ConfidenceInterval]))</f>
        <v>0.95</v>
      </c>
      <c r="N4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483" s="5" cm="1">
        <f t="array" ref="O483">MIN(IF((OutputTable[GroupByKey]=OutputTable[[#This Row],[GroupByKey]]),(OutputTable[GroupByKey]=OutputTable[[#This Row],[GroupByKey]])*OutputTable[RecordedValue]))</f>
        <v>11</v>
      </c>
      <c r="P483" s="5" cm="1">
        <f t="array" ref="P483">MAX(IF((OutputTable[GroupByKey]=OutputTable[[#This Row],[GroupByKey]]),(OutputTable[GroupByKey]=OutputTable[[#This Row],[GroupByKey]])*OutputTable[RecordedValue]))</f>
        <v>31</v>
      </c>
    </row>
    <row r="484" spans="1:16" x14ac:dyDescent="0.25">
      <c r="A484" t="s">
        <v>68</v>
      </c>
      <c r="B484" t="s">
        <v>70</v>
      </c>
      <c r="C484">
        <v>10</v>
      </c>
      <c r="D484" t="s">
        <v>120</v>
      </c>
      <c r="E484" t="s">
        <v>121</v>
      </c>
      <c r="F484" t="s">
        <v>73</v>
      </c>
      <c r="G484">
        <v>10</v>
      </c>
      <c r="H484">
        <v>0</v>
      </c>
      <c r="I484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484" s="5" cm="1">
        <f t="array" ref="J484">MAX(IF((ProjectInfoTable[ProjectName]=OutputTable[[#This Row],[ProjectName]]),(ProjectInfoTable[ProjectName]=OutputTable[[#This Row],[ProjectName]])*ProjectInfoTable[NumberOfReplications]))</f>
        <v>50</v>
      </c>
      <c r="K484" s="5" cm="1">
        <f t="array" ref="K484">IFERROR(AVERAGE(IF((OutputTable[GroupByKey]=OutputTable[[#This Row],[GroupByKey]]),(OutputTable[GroupByKey]=OutputTable[[#This Row],[GroupByKey]])*OutputTable[RecordedValue])),0)</f>
        <v>20.14</v>
      </c>
      <c r="L484" s="5" cm="1">
        <f t="array" ref="L484">IFERROR(_xlfn.STDEV.S(IF((OutputTable[GroupByKey]=OutputTable[[#This Row],[GroupByKey]]),(OutputTable[GroupByKey]=OutputTable[[#This Row],[GroupByKey]])*OutputTable[RecordedValue])),0)</f>
        <v>4.309505393278199</v>
      </c>
      <c r="M484" s="5" cm="1">
        <f t="array" ref="M484">MAX(IF((ProjectInfoTable[ProjectName]=OutputTable[[#This Row],[ProjectName]]),(ProjectInfoTable[ProjectName]=OutputTable[[#This Row],[ProjectName]])*ProjectInfoTable[ConfidenceInterval]))</f>
        <v>0.95</v>
      </c>
      <c r="N4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484" s="5" cm="1">
        <f t="array" ref="O484">MIN(IF((OutputTable[GroupByKey]=OutputTable[[#This Row],[GroupByKey]]),(OutputTable[GroupByKey]=OutputTable[[#This Row],[GroupByKey]])*OutputTable[RecordedValue]))</f>
        <v>10</v>
      </c>
      <c r="P484" s="5" cm="1">
        <f t="array" ref="P484">MAX(IF((OutputTable[GroupByKey]=OutputTable[[#This Row],[GroupByKey]]),(OutputTable[GroupByKey]=OutputTable[[#This Row],[GroupByKey]])*OutputTable[RecordedValue]))</f>
        <v>31</v>
      </c>
    </row>
    <row r="485" spans="1:16" x14ac:dyDescent="0.25">
      <c r="A485" t="s">
        <v>68</v>
      </c>
      <c r="B485" t="s">
        <v>70</v>
      </c>
      <c r="C485">
        <v>10</v>
      </c>
      <c r="D485" t="s">
        <v>122</v>
      </c>
      <c r="E485" t="s">
        <v>123</v>
      </c>
      <c r="F485" t="s">
        <v>73</v>
      </c>
      <c r="G485">
        <v>1.0281254127300199</v>
      </c>
      <c r="H485">
        <v>0</v>
      </c>
      <c r="I485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485" s="5" cm="1">
        <f t="array" ref="J485">MAX(IF((ProjectInfoTable[ProjectName]=OutputTable[[#This Row],[ProjectName]]),(ProjectInfoTable[ProjectName]=OutputTable[[#This Row],[ProjectName]])*ProjectInfoTable[NumberOfReplications]))</f>
        <v>50</v>
      </c>
      <c r="K485" s="5" cm="1">
        <f t="array" ref="K485">IFERROR(AVERAGE(IF((OutputTable[GroupByKey]=OutputTable[[#This Row],[GroupByKey]]),(OutputTable[GroupByKey]=OutputTable[[#This Row],[GroupByKey]])*OutputTable[RecordedValue])),0)</f>
        <v>1.9749714551650996</v>
      </c>
      <c r="L485" s="5" cm="1">
        <f t="array" ref="L485">IFERROR(_xlfn.STDEV.S(IF((OutputTable[GroupByKey]=OutputTable[[#This Row],[GroupByKey]]),(OutputTable[GroupByKey]=OutputTable[[#This Row],[GroupByKey]])*OutputTable[RecordedValue])),0)</f>
        <v>0.45746437878232693</v>
      </c>
      <c r="M485" s="5" cm="1">
        <f t="array" ref="M485">MAX(IF((ProjectInfoTable[ProjectName]=OutputTable[[#This Row],[ProjectName]]),(ProjectInfoTable[ProjectName]=OutputTable[[#This Row],[ProjectName]])*ProjectInfoTable[ConfidenceInterval]))</f>
        <v>0.95</v>
      </c>
      <c r="N4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485" s="5" cm="1">
        <f t="array" ref="O485">MIN(IF((OutputTable[GroupByKey]=OutputTable[[#This Row],[GroupByKey]]),(OutputTable[GroupByKey]=OutputTable[[#This Row],[GroupByKey]])*OutputTable[RecordedValue]))</f>
        <v>1.0281254127300199</v>
      </c>
      <c r="P485" s="5" cm="1">
        <f t="array" ref="P485">MAX(IF((OutputTable[GroupByKey]=OutputTable[[#This Row],[GroupByKey]]),(OutputTable[GroupByKey]=OutputTable[[#This Row],[GroupByKey]])*OutputTable[RecordedValue]))</f>
        <v>3.1673122909872098</v>
      </c>
    </row>
    <row r="486" spans="1:16" x14ac:dyDescent="0.25">
      <c r="A486" t="s">
        <v>68</v>
      </c>
      <c r="B486" t="s">
        <v>70</v>
      </c>
      <c r="C486">
        <v>10</v>
      </c>
      <c r="D486" t="s">
        <v>124</v>
      </c>
      <c r="E486" t="s">
        <v>125</v>
      </c>
      <c r="F486" t="s">
        <v>73</v>
      </c>
      <c r="G486">
        <v>61.791954606411501</v>
      </c>
      <c r="H486">
        <v>0</v>
      </c>
      <c r="I486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486" s="5" cm="1">
        <f t="array" ref="J486">MAX(IF((ProjectInfoTable[ProjectName]=OutputTable[[#This Row],[ProjectName]]),(ProjectInfoTable[ProjectName]=OutputTable[[#This Row],[ProjectName]])*ProjectInfoTable[NumberOfReplications]))</f>
        <v>50</v>
      </c>
      <c r="K486" s="5" cm="1">
        <f t="array" ref="K486">IFERROR(AVERAGE(IF((OutputTable[GroupByKey]=OutputTable[[#This Row],[GroupByKey]]),(OutputTable[GroupByKey]=OutputTable[[#This Row],[GroupByKey]])*OutputTable[RecordedValue])),0)</f>
        <v>123.93909391997848</v>
      </c>
      <c r="L486" s="5" cm="1">
        <f t="array" ref="L486">IFERROR(_xlfn.STDEV.S(IF((OutputTable[GroupByKey]=OutputTable[[#This Row],[GroupByKey]]),(OutputTable[GroupByKey]=OutputTable[[#This Row],[GroupByKey]])*OutputTable[RecordedValue])),0)</f>
        <v>29.164347943585724</v>
      </c>
      <c r="M486" s="5" cm="1">
        <f t="array" ref="M486">MAX(IF((ProjectInfoTable[ProjectName]=OutputTable[[#This Row],[ProjectName]]),(ProjectInfoTable[ProjectName]=OutputTable[[#This Row],[ProjectName]])*ProjectInfoTable[ConfidenceInterval]))</f>
        <v>0.95</v>
      </c>
      <c r="N4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486" s="5" cm="1">
        <f t="array" ref="O486">MIN(IF((OutputTable[GroupByKey]=OutputTable[[#This Row],[GroupByKey]]),(OutputTable[GroupByKey]=OutputTable[[#This Row],[GroupByKey]])*OutputTable[RecordedValue]))</f>
        <v>61.791954606411501</v>
      </c>
      <c r="P486" s="5" cm="1">
        <f t="array" ref="P486">MAX(IF((OutputTable[GroupByKey]=OutputTable[[#This Row],[GroupByKey]]),(OutputTable[GroupByKey]=OutputTable[[#This Row],[GroupByKey]])*OutputTable[RecordedValue]))</f>
        <v>204.019759095311</v>
      </c>
    </row>
    <row r="487" spans="1:16" x14ac:dyDescent="0.25">
      <c r="A487" t="s">
        <v>68</v>
      </c>
      <c r="B487" t="s">
        <v>70</v>
      </c>
      <c r="C487">
        <v>10</v>
      </c>
      <c r="D487" t="s">
        <v>126</v>
      </c>
      <c r="E487" t="s">
        <v>86</v>
      </c>
      <c r="F487" t="s">
        <v>127</v>
      </c>
      <c r="G487">
        <v>0</v>
      </c>
      <c r="H487">
        <v>0</v>
      </c>
      <c r="I487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487" s="5" cm="1">
        <f t="array" ref="J487">MAX(IF((ProjectInfoTable[ProjectName]=OutputTable[[#This Row],[ProjectName]]),(ProjectInfoTable[ProjectName]=OutputTable[[#This Row],[ProjectName]])*ProjectInfoTable[NumberOfReplications]))</f>
        <v>50</v>
      </c>
      <c r="K487" s="5" cm="1">
        <f t="array" ref="K487">IFERROR(AVERAGE(IF((OutputTable[GroupByKey]=OutputTable[[#This Row],[GroupByKey]]),(OutputTable[GroupByKey]=OutputTable[[#This Row],[GroupByKey]])*OutputTable[RecordedValue])),0)</f>
        <v>0</v>
      </c>
      <c r="L487" s="5" cm="1">
        <f t="array" ref="L487">IFERROR(_xlfn.STDEV.S(IF((OutputTable[GroupByKey]=OutputTable[[#This Row],[GroupByKey]]),(OutputTable[GroupByKey]=OutputTable[[#This Row],[GroupByKey]])*OutputTable[RecordedValue])),0)</f>
        <v>0</v>
      </c>
      <c r="M487" s="5" cm="1">
        <f t="array" ref="M487">MAX(IF((ProjectInfoTable[ProjectName]=OutputTable[[#This Row],[ProjectName]]),(ProjectInfoTable[ProjectName]=OutputTable[[#This Row],[ProjectName]])*ProjectInfoTable[ConfidenceInterval]))</f>
        <v>0.95</v>
      </c>
      <c r="N4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7" s="5" cm="1">
        <f t="array" ref="O487">MIN(IF((OutputTable[GroupByKey]=OutputTable[[#This Row],[GroupByKey]]),(OutputTable[GroupByKey]=OutputTable[[#This Row],[GroupByKey]])*OutputTable[RecordedValue]))</f>
        <v>0</v>
      </c>
      <c r="P487" s="5" cm="1">
        <f t="array" ref="P487">MAX(IF((OutputTable[GroupByKey]=OutputTable[[#This Row],[GroupByKey]]),(OutputTable[GroupByKey]=OutputTable[[#This Row],[GroupByKey]])*OutputTable[RecordedValue]))</f>
        <v>0</v>
      </c>
    </row>
    <row r="488" spans="1:16" x14ac:dyDescent="0.25">
      <c r="A488" t="s">
        <v>68</v>
      </c>
      <c r="B488" t="s">
        <v>70</v>
      </c>
      <c r="C488">
        <v>10</v>
      </c>
      <c r="D488" t="s">
        <v>128</v>
      </c>
      <c r="E488" t="s">
        <v>89</v>
      </c>
      <c r="F488" t="s">
        <v>127</v>
      </c>
      <c r="G488">
        <v>0</v>
      </c>
      <c r="H488">
        <v>0</v>
      </c>
      <c r="I488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488" s="5" cm="1">
        <f t="array" ref="J488">MAX(IF((ProjectInfoTable[ProjectName]=OutputTable[[#This Row],[ProjectName]]),(ProjectInfoTable[ProjectName]=OutputTable[[#This Row],[ProjectName]])*ProjectInfoTable[NumberOfReplications]))</f>
        <v>50</v>
      </c>
      <c r="K488" s="5" cm="1">
        <f t="array" ref="K488">IFERROR(AVERAGE(IF((OutputTable[GroupByKey]=OutputTable[[#This Row],[GroupByKey]]),(OutputTable[GroupByKey]=OutputTable[[#This Row],[GroupByKey]])*OutputTable[RecordedValue])),0)</f>
        <v>0</v>
      </c>
      <c r="L488" s="5" cm="1">
        <f t="array" ref="L488">IFERROR(_xlfn.STDEV.S(IF((OutputTable[GroupByKey]=OutputTable[[#This Row],[GroupByKey]]),(OutputTable[GroupByKey]=OutputTable[[#This Row],[GroupByKey]])*OutputTable[RecordedValue])),0)</f>
        <v>0</v>
      </c>
      <c r="M488" s="5" cm="1">
        <f t="array" ref="M488">MAX(IF((ProjectInfoTable[ProjectName]=OutputTable[[#This Row],[ProjectName]]),(ProjectInfoTable[ProjectName]=OutputTable[[#This Row],[ProjectName]])*ProjectInfoTable[ConfidenceInterval]))</f>
        <v>0.95</v>
      </c>
      <c r="N4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8" s="5" cm="1">
        <f t="array" ref="O488">MIN(IF((OutputTable[GroupByKey]=OutputTable[[#This Row],[GroupByKey]]),(OutputTable[GroupByKey]=OutputTable[[#This Row],[GroupByKey]])*OutputTable[RecordedValue]))</f>
        <v>0</v>
      </c>
      <c r="P488" s="5" cm="1">
        <f t="array" ref="P488">MAX(IF((OutputTable[GroupByKey]=OutputTable[[#This Row],[GroupByKey]]),(OutputTable[GroupByKey]=OutputTable[[#This Row],[GroupByKey]])*OutputTable[RecordedValue]))</f>
        <v>0</v>
      </c>
    </row>
    <row r="489" spans="1:16" x14ac:dyDescent="0.25">
      <c r="A489" t="s">
        <v>68</v>
      </c>
      <c r="B489" t="s">
        <v>70</v>
      </c>
      <c r="C489">
        <v>10</v>
      </c>
      <c r="D489" t="s">
        <v>129</v>
      </c>
      <c r="E489" t="s">
        <v>91</v>
      </c>
      <c r="F489" t="s">
        <v>127</v>
      </c>
      <c r="G489">
        <v>47.397616670756904</v>
      </c>
      <c r="H489">
        <v>0</v>
      </c>
      <c r="I489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489" s="5" cm="1">
        <f t="array" ref="J489">MAX(IF((ProjectInfoTable[ProjectName]=OutputTable[[#This Row],[ProjectName]]),(ProjectInfoTable[ProjectName]=OutputTable[[#This Row],[ProjectName]])*ProjectInfoTable[NumberOfReplications]))</f>
        <v>50</v>
      </c>
      <c r="K489" s="5" cm="1">
        <f t="array" ref="K489">IFERROR(AVERAGE(IF((OutputTable[GroupByKey]=OutputTable[[#This Row],[GroupByKey]]),(OutputTable[GroupByKey]=OutputTable[[#This Row],[GroupByKey]])*OutputTable[RecordedValue])),0)</f>
        <v>48.448961029865458</v>
      </c>
      <c r="L489" s="5" cm="1">
        <f t="array" ref="L489">IFERROR(_xlfn.STDEV.S(IF((OutputTable[GroupByKey]=OutputTable[[#This Row],[GroupByKey]]),(OutputTable[GroupByKey]=OutputTable[[#This Row],[GroupByKey]])*OutputTable[RecordedValue])),0)</f>
        <v>0.864449879249923</v>
      </c>
      <c r="M489" s="5" cm="1">
        <f t="array" ref="M489">MAX(IF((ProjectInfoTable[ProjectName]=OutputTable[[#This Row],[ProjectName]]),(ProjectInfoTable[ProjectName]=OutputTable[[#This Row],[ProjectName]])*ProjectInfoTable[ConfidenceInterval]))</f>
        <v>0.95</v>
      </c>
      <c r="N4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489" s="5" cm="1">
        <f t="array" ref="O489">MIN(IF((OutputTable[GroupByKey]=OutputTable[[#This Row],[GroupByKey]]),(OutputTable[GroupByKey]=OutputTable[[#This Row],[GroupByKey]])*OutputTable[RecordedValue]))</f>
        <v>46.605834762066102</v>
      </c>
      <c r="P489" s="5" cm="1">
        <f t="array" ref="P489">MAX(IF((OutputTable[GroupByKey]=OutputTable[[#This Row],[GroupByKey]]),(OutputTable[GroupByKey]=OutputTable[[#This Row],[GroupByKey]])*OutputTable[RecordedValue]))</f>
        <v>50.321452117960597</v>
      </c>
    </row>
    <row r="490" spans="1:16" x14ac:dyDescent="0.25">
      <c r="A490" t="s">
        <v>68</v>
      </c>
      <c r="B490" t="s">
        <v>70</v>
      </c>
      <c r="C490">
        <v>10</v>
      </c>
      <c r="D490" t="s">
        <v>130</v>
      </c>
      <c r="E490" t="s">
        <v>131</v>
      </c>
      <c r="F490" t="s">
        <v>127</v>
      </c>
      <c r="G490">
        <v>0</v>
      </c>
      <c r="H490">
        <v>0</v>
      </c>
      <c r="I490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490" s="5" cm="1">
        <f t="array" ref="J490">MAX(IF((ProjectInfoTable[ProjectName]=OutputTable[[#This Row],[ProjectName]]),(ProjectInfoTable[ProjectName]=OutputTable[[#This Row],[ProjectName]])*ProjectInfoTable[NumberOfReplications]))</f>
        <v>50</v>
      </c>
      <c r="K490" s="5" cm="1">
        <f t="array" ref="K490">IFERROR(AVERAGE(IF((OutputTable[GroupByKey]=OutputTable[[#This Row],[GroupByKey]]),(OutputTable[GroupByKey]=OutputTable[[#This Row],[GroupByKey]])*OutputTable[RecordedValue])),0)</f>
        <v>0</v>
      </c>
      <c r="L490" s="5" cm="1">
        <f t="array" ref="L490">IFERROR(_xlfn.STDEV.S(IF((OutputTable[GroupByKey]=OutputTable[[#This Row],[GroupByKey]]),(OutputTable[GroupByKey]=OutputTable[[#This Row],[GroupByKey]])*OutputTable[RecordedValue])),0)</f>
        <v>0</v>
      </c>
      <c r="M490" s="5" cm="1">
        <f t="array" ref="M490">MAX(IF((ProjectInfoTable[ProjectName]=OutputTable[[#This Row],[ProjectName]]),(ProjectInfoTable[ProjectName]=OutputTable[[#This Row],[ProjectName]])*ProjectInfoTable[ConfidenceInterval]))</f>
        <v>0.95</v>
      </c>
      <c r="N4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0" s="5" cm="1">
        <f t="array" ref="O490">MIN(IF((OutputTable[GroupByKey]=OutputTable[[#This Row],[GroupByKey]]),(OutputTable[GroupByKey]=OutputTable[[#This Row],[GroupByKey]])*OutputTable[RecordedValue]))</f>
        <v>0</v>
      </c>
      <c r="P490" s="5" cm="1">
        <f t="array" ref="P490">MAX(IF((OutputTable[GroupByKey]=OutputTable[[#This Row],[GroupByKey]]),(OutputTable[GroupByKey]=OutputTable[[#This Row],[GroupByKey]])*OutputTable[RecordedValue]))</f>
        <v>0</v>
      </c>
    </row>
    <row r="491" spans="1:16" x14ac:dyDescent="0.25">
      <c r="A491" t="s">
        <v>68</v>
      </c>
      <c r="B491" t="s">
        <v>70</v>
      </c>
      <c r="C491">
        <v>10</v>
      </c>
      <c r="D491" t="s">
        <v>132</v>
      </c>
      <c r="E491" t="s">
        <v>95</v>
      </c>
      <c r="F491" t="s">
        <v>127</v>
      </c>
      <c r="G491">
        <v>47.397616670756904</v>
      </c>
      <c r="H491">
        <v>0</v>
      </c>
      <c r="I491" s="5" t="str">
        <f>OutputTable[[#This Row],[ProjectName]]&amp;OutputTable[[#This Row],[Name]]&amp;OutputTable[[#This Row],[Type]]&amp;OutputTable[[#This Row],[Source]]</f>
        <v>Airport Security AnalysisAll Entities.VACostVA CostSystem</v>
      </c>
      <c r="J491" s="5" cm="1">
        <f t="array" ref="J491">MAX(IF((ProjectInfoTable[ProjectName]=OutputTable[[#This Row],[ProjectName]]),(ProjectInfoTable[ProjectName]=OutputTable[[#This Row],[ProjectName]])*ProjectInfoTable[NumberOfReplications]))</f>
        <v>50</v>
      </c>
      <c r="K491" s="5" cm="1">
        <f t="array" ref="K491">IFERROR(AVERAGE(IF((OutputTable[GroupByKey]=OutputTable[[#This Row],[GroupByKey]]),(OutputTable[GroupByKey]=OutputTable[[#This Row],[GroupByKey]])*OutputTable[RecordedValue])),0)</f>
        <v>48.448961029865458</v>
      </c>
      <c r="L491" s="5" cm="1">
        <f t="array" ref="L491">IFERROR(_xlfn.STDEV.S(IF((OutputTable[GroupByKey]=OutputTable[[#This Row],[GroupByKey]]),(OutputTable[GroupByKey]=OutputTable[[#This Row],[GroupByKey]])*OutputTable[RecordedValue])),0)</f>
        <v>0.864449879249923</v>
      </c>
      <c r="M491" s="5" cm="1">
        <f t="array" ref="M491">MAX(IF((ProjectInfoTable[ProjectName]=OutputTable[[#This Row],[ProjectName]]),(ProjectInfoTable[ProjectName]=OutputTable[[#This Row],[ProjectName]])*ProjectInfoTable[ConfidenceInterval]))</f>
        <v>0.95</v>
      </c>
      <c r="N4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491" s="5" cm="1">
        <f t="array" ref="O491">MIN(IF((OutputTable[GroupByKey]=OutputTable[[#This Row],[GroupByKey]]),(OutputTable[GroupByKey]=OutputTable[[#This Row],[GroupByKey]])*OutputTable[RecordedValue]))</f>
        <v>46.605834762066102</v>
      </c>
      <c r="P491" s="5" cm="1">
        <f t="array" ref="P491">MAX(IF((OutputTable[GroupByKey]=OutputTable[[#This Row],[GroupByKey]]),(OutputTable[GroupByKey]=OutputTable[[#This Row],[GroupByKey]])*OutputTable[RecordedValue]))</f>
        <v>50.321452117960597</v>
      </c>
    </row>
    <row r="492" spans="1:16" x14ac:dyDescent="0.25">
      <c r="A492" t="s">
        <v>68</v>
      </c>
      <c r="B492" t="s">
        <v>70</v>
      </c>
      <c r="C492">
        <v>10</v>
      </c>
      <c r="D492" t="s">
        <v>133</v>
      </c>
      <c r="E492" t="s">
        <v>97</v>
      </c>
      <c r="F492" t="s">
        <v>127</v>
      </c>
      <c r="G492">
        <v>0</v>
      </c>
      <c r="H492">
        <v>0</v>
      </c>
      <c r="I492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492" s="5" cm="1">
        <f t="array" ref="J492">MAX(IF((ProjectInfoTable[ProjectName]=OutputTable[[#This Row],[ProjectName]]),(ProjectInfoTable[ProjectName]=OutputTable[[#This Row],[ProjectName]])*ProjectInfoTable[NumberOfReplications]))</f>
        <v>50</v>
      </c>
      <c r="K492" s="5" cm="1">
        <f t="array" ref="K492">IFERROR(AVERAGE(IF((OutputTable[GroupByKey]=OutputTable[[#This Row],[GroupByKey]]),(OutputTable[GroupByKey]=OutputTable[[#This Row],[GroupByKey]])*OutputTable[RecordedValue])),0)</f>
        <v>0</v>
      </c>
      <c r="L492" s="5" cm="1">
        <f t="array" ref="L492">IFERROR(_xlfn.STDEV.S(IF((OutputTable[GroupByKey]=OutputTable[[#This Row],[GroupByKey]]),(OutputTable[GroupByKey]=OutputTable[[#This Row],[GroupByKey]])*OutputTable[RecordedValue])),0)</f>
        <v>0</v>
      </c>
      <c r="M492" s="5" cm="1">
        <f t="array" ref="M492">MAX(IF((ProjectInfoTable[ProjectName]=OutputTable[[#This Row],[ProjectName]]),(ProjectInfoTable[ProjectName]=OutputTable[[#This Row],[ProjectName]])*ProjectInfoTable[ConfidenceInterval]))</f>
        <v>0.95</v>
      </c>
      <c r="N4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2" s="5" cm="1">
        <f t="array" ref="O492">MIN(IF((OutputTable[GroupByKey]=OutputTable[[#This Row],[GroupByKey]]),(OutputTable[GroupByKey]=OutputTable[[#This Row],[GroupByKey]])*OutputTable[RecordedValue]))</f>
        <v>0</v>
      </c>
      <c r="P492" s="5" cm="1">
        <f t="array" ref="P492">MAX(IF((OutputTable[GroupByKey]=OutputTable[[#This Row],[GroupByKey]]),(OutputTable[GroupByKey]=OutputTable[[#This Row],[GroupByKey]])*OutputTable[RecordedValue]))</f>
        <v>0</v>
      </c>
    </row>
    <row r="493" spans="1:16" x14ac:dyDescent="0.25">
      <c r="A493" t="s">
        <v>68</v>
      </c>
      <c r="B493" t="s">
        <v>70</v>
      </c>
      <c r="C493">
        <v>10</v>
      </c>
      <c r="D493" t="s">
        <v>134</v>
      </c>
      <c r="E493" t="s">
        <v>135</v>
      </c>
      <c r="F493" t="s">
        <v>127</v>
      </c>
      <c r="G493">
        <v>47.397616670756904</v>
      </c>
      <c r="H493">
        <v>0</v>
      </c>
      <c r="I493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493" s="5" cm="1">
        <f t="array" ref="J493">MAX(IF((ProjectInfoTable[ProjectName]=OutputTable[[#This Row],[ProjectName]]),(ProjectInfoTable[ProjectName]=OutputTable[[#This Row],[ProjectName]])*ProjectInfoTable[NumberOfReplications]))</f>
        <v>50</v>
      </c>
      <c r="K493" s="5" cm="1">
        <f t="array" ref="K493">IFERROR(AVERAGE(IF((OutputTable[GroupByKey]=OutputTable[[#This Row],[GroupByKey]]),(OutputTable[GroupByKey]=OutputTable[[#This Row],[GroupByKey]])*OutputTable[RecordedValue])),0)</f>
        <v>48.448961029865458</v>
      </c>
      <c r="L493" s="5" cm="1">
        <f t="array" ref="L493">IFERROR(_xlfn.STDEV.S(IF((OutputTable[GroupByKey]=OutputTable[[#This Row],[GroupByKey]]),(OutputTable[GroupByKey]=OutputTable[[#This Row],[GroupByKey]])*OutputTable[RecordedValue])),0)</f>
        <v>0.86444987924992722</v>
      </c>
      <c r="M493" s="5" cm="1">
        <f t="array" ref="M493">MAX(IF((ProjectInfoTable[ProjectName]=OutputTable[[#This Row],[ProjectName]]),(ProjectInfoTable[ProjectName]=OutputTable[[#This Row],[ProjectName]])*ProjectInfoTable[ConfidenceInterval]))</f>
        <v>0.95</v>
      </c>
      <c r="N4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493" s="5" cm="1">
        <f t="array" ref="O493">MIN(IF((OutputTable[GroupByKey]=OutputTable[[#This Row],[GroupByKey]]),(OutputTable[GroupByKey]=OutputTable[[#This Row],[GroupByKey]])*OutputTable[RecordedValue]))</f>
        <v>46.605834762066102</v>
      </c>
      <c r="P493" s="5" cm="1">
        <f t="array" ref="P493">MAX(IF((OutputTable[GroupByKey]=OutputTable[[#This Row],[GroupByKey]]),(OutputTable[GroupByKey]=OutputTable[[#This Row],[GroupByKey]])*OutputTable[RecordedValue]))</f>
        <v>50.321452117960497</v>
      </c>
    </row>
    <row r="494" spans="1:16" x14ac:dyDescent="0.25">
      <c r="A494" t="s">
        <v>68</v>
      </c>
      <c r="B494" t="s">
        <v>70</v>
      </c>
      <c r="C494">
        <v>10</v>
      </c>
      <c r="D494" t="s">
        <v>136</v>
      </c>
      <c r="E494" t="s">
        <v>137</v>
      </c>
      <c r="F494" t="s">
        <v>127</v>
      </c>
      <c r="G494">
        <v>24.5092286150776</v>
      </c>
      <c r="H494">
        <v>0</v>
      </c>
      <c r="I494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494" s="5" cm="1">
        <f t="array" ref="J494">MAX(IF((ProjectInfoTable[ProjectName]=OutputTable[[#This Row],[ProjectName]]),(ProjectInfoTable[ProjectName]=OutputTable[[#This Row],[ProjectName]])*ProjectInfoTable[NumberOfReplications]))</f>
        <v>50</v>
      </c>
      <c r="K494" s="5" cm="1">
        <f t="array" ref="K494">IFERROR(AVERAGE(IF((OutputTable[GroupByKey]=OutputTable[[#This Row],[GroupByKey]]),(OutputTable[GroupByKey]=OutputTable[[#This Row],[GroupByKey]])*OutputTable[RecordedValue])),0)</f>
        <v>23.423677543870127</v>
      </c>
      <c r="L494" s="5" cm="1">
        <f t="array" ref="L494">IFERROR(_xlfn.STDEV.S(IF((OutputTable[GroupByKey]=OutputTable[[#This Row],[GroupByKey]]),(OutputTable[GroupByKey]=OutputTable[[#This Row],[GroupByKey]])*OutputTable[RecordedValue])),0)</f>
        <v>0.86656285941984512</v>
      </c>
      <c r="M494" s="5" cm="1">
        <f t="array" ref="M494">MAX(IF((ProjectInfoTable[ProjectName]=OutputTable[[#This Row],[ProjectName]]),(ProjectInfoTable[ProjectName]=OutputTable[[#This Row],[ProjectName]])*ProjectInfoTable[ConfidenceInterval]))</f>
        <v>0.95</v>
      </c>
      <c r="N4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494" s="5" cm="1">
        <f t="array" ref="O494">MIN(IF((OutputTable[GroupByKey]=OutputTable[[#This Row],[GroupByKey]]),(OutputTable[GroupByKey]=OutputTable[[#This Row],[GroupByKey]])*OutputTable[RecordedValue]))</f>
        <v>21.655537571964</v>
      </c>
      <c r="P494" s="5" cm="1">
        <f t="array" ref="P494">MAX(IF((OutputTable[GroupByKey]=OutputTable[[#This Row],[GroupByKey]]),(OutputTable[GroupByKey]=OutputTable[[#This Row],[GroupByKey]])*OutputTable[RecordedValue]))</f>
        <v>25.265870670068299</v>
      </c>
    </row>
    <row r="495" spans="1:16" x14ac:dyDescent="0.25">
      <c r="A495" t="s">
        <v>68</v>
      </c>
      <c r="B495" t="s">
        <v>70</v>
      </c>
      <c r="C495">
        <v>10</v>
      </c>
      <c r="D495" t="s">
        <v>138</v>
      </c>
      <c r="E495" t="s">
        <v>91</v>
      </c>
      <c r="F495" t="s">
        <v>127</v>
      </c>
      <c r="G495">
        <v>71.906845285834507</v>
      </c>
      <c r="H495">
        <v>0</v>
      </c>
      <c r="I495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495" s="5" cm="1">
        <f t="array" ref="J495">MAX(IF((ProjectInfoTable[ProjectName]=OutputTable[[#This Row],[ProjectName]]),(ProjectInfoTable[ProjectName]=OutputTable[[#This Row],[ProjectName]])*ProjectInfoTable[NumberOfReplications]))</f>
        <v>50</v>
      </c>
      <c r="K495" s="5" cm="1">
        <f t="array" ref="K495">IFERROR(AVERAGE(IF((OutputTable[GroupByKey]=OutputTable[[#This Row],[GroupByKey]]),(OutputTable[GroupByKey]=OutputTable[[#This Row],[GroupByKey]])*OutputTable[RecordedValue])),0)</f>
        <v>71.872638573735571</v>
      </c>
      <c r="L495" s="5" cm="1">
        <f t="array" ref="L495">IFERROR(_xlfn.STDEV.S(IF((OutputTable[GroupByKey]=OutputTable[[#This Row],[GroupByKey]]),(OutputTable[GroupByKey]=OutputTable[[#This Row],[GroupByKey]])*OutputTable[RecordedValue])),0)</f>
        <v>5.859431361613459E-2</v>
      </c>
      <c r="M495" s="5" cm="1">
        <f t="array" ref="M495">MAX(IF((ProjectInfoTable[ProjectName]=OutputTable[[#This Row],[ProjectName]]),(ProjectInfoTable[ProjectName]=OutputTable[[#This Row],[ProjectName]])*ProjectInfoTable[ConfidenceInterval]))</f>
        <v>0.95</v>
      </c>
      <c r="N4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495" s="5" cm="1">
        <f t="array" ref="O495">MIN(IF((OutputTable[GroupByKey]=OutputTable[[#This Row],[GroupByKey]]),(OutputTable[GroupByKey]=OutputTable[[#This Row],[GroupByKey]])*OutputTable[RecordedValue]))</f>
        <v>71.718288096809104</v>
      </c>
      <c r="P495" s="5" cm="1">
        <f t="array" ref="P495">MAX(IF((OutputTable[GroupByKey]=OutputTable[[#This Row],[GroupByKey]]),(OutputTable[GroupByKey]=OutputTable[[#This Row],[GroupByKey]])*OutputTable[RecordedValue]))</f>
        <v>71.976989689924594</v>
      </c>
    </row>
    <row r="496" spans="1:16" x14ac:dyDescent="0.25">
      <c r="A496" t="s">
        <v>68</v>
      </c>
      <c r="B496" t="s">
        <v>70</v>
      </c>
      <c r="C496">
        <v>10</v>
      </c>
      <c r="D496" t="s">
        <v>139</v>
      </c>
      <c r="E496" t="s">
        <v>140</v>
      </c>
      <c r="F496" t="s">
        <v>127</v>
      </c>
      <c r="G496">
        <v>0</v>
      </c>
      <c r="H496">
        <v>0</v>
      </c>
      <c r="I496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496" s="5" cm="1">
        <f t="array" ref="J496">MAX(IF((ProjectInfoTable[ProjectName]=OutputTable[[#This Row],[ProjectName]]),(ProjectInfoTable[ProjectName]=OutputTable[[#This Row],[ProjectName]])*ProjectInfoTable[NumberOfReplications]))</f>
        <v>50</v>
      </c>
      <c r="K496" s="5" cm="1">
        <f t="array" ref="K496">IFERROR(AVERAGE(IF((OutputTable[GroupByKey]=OutputTable[[#This Row],[GroupByKey]]),(OutputTable[GroupByKey]=OutputTable[[#This Row],[GroupByKey]])*OutputTable[RecordedValue])),0)</f>
        <v>0</v>
      </c>
      <c r="L496" s="5" cm="1">
        <f t="array" ref="L496">IFERROR(_xlfn.STDEV.S(IF((OutputTable[GroupByKey]=OutputTable[[#This Row],[GroupByKey]]),(OutputTable[GroupByKey]=OutputTable[[#This Row],[GroupByKey]])*OutputTable[RecordedValue])),0)</f>
        <v>0</v>
      </c>
      <c r="M496" s="5" cm="1">
        <f t="array" ref="M496">MAX(IF((ProjectInfoTable[ProjectName]=OutputTable[[#This Row],[ProjectName]]),(ProjectInfoTable[ProjectName]=OutputTable[[#This Row],[ProjectName]])*ProjectInfoTable[ConfidenceInterval]))</f>
        <v>0.95</v>
      </c>
      <c r="N4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6" s="5" cm="1">
        <f t="array" ref="O496">MIN(IF((OutputTable[GroupByKey]=OutputTable[[#This Row],[GroupByKey]]),(OutputTable[GroupByKey]=OutputTable[[#This Row],[GroupByKey]])*OutputTable[RecordedValue]))</f>
        <v>0</v>
      </c>
      <c r="P496" s="5" cm="1">
        <f t="array" ref="P496">MAX(IF((OutputTable[GroupByKey]=OutputTable[[#This Row],[GroupByKey]]),(OutputTable[GroupByKey]=OutputTable[[#This Row],[GroupByKey]])*OutputTable[RecordedValue]))</f>
        <v>0</v>
      </c>
    </row>
    <row r="497" spans="1:16" x14ac:dyDescent="0.25">
      <c r="A497" t="s">
        <v>68</v>
      </c>
      <c r="B497" t="s">
        <v>70</v>
      </c>
      <c r="C497">
        <v>10</v>
      </c>
      <c r="D497" t="s">
        <v>141</v>
      </c>
      <c r="E497" t="s">
        <v>111</v>
      </c>
      <c r="F497" t="s">
        <v>73</v>
      </c>
      <c r="G497">
        <v>8.9899749128384503</v>
      </c>
      <c r="H497">
        <v>0</v>
      </c>
      <c r="I497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497" s="5" cm="1">
        <f t="array" ref="J497">MAX(IF((ProjectInfoTable[ProjectName]=OutputTable[[#This Row],[ProjectName]]),(ProjectInfoTable[ProjectName]=OutputTable[[#This Row],[ProjectName]])*ProjectInfoTable[NumberOfReplications]))</f>
        <v>50</v>
      </c>
      <c r="K497" s="5" cm="1">
        <f t="array" ref="K497">IFERROR(AVERAGE(IF((OutputTable[GroupByKey]=OutputTable[[#This Row],[GroupByKey]]),(OutputTable[GroupByKey]=OutputTable[[#This Row],[GroupByKey]])*OutputTable[RecordedValue])),0)</f>
        <v>9.2356458312402427</v>
      </c>
      <c r="L497" s="5" cm="1">
        <f t="array" ref="L497">IFERROR(_xlfn.STDEV.S(IF((OutputTable[GroupByKey]=OutputTable[[#This Row],[GroupByKey]]),(OutputTable[GroupByKey]=OutputTable[[#This Row],[GroupByKey]])*OutputTable[RecordedValue])),0)</f>
        <v>0.11377584298148916</v>
      </c>
      <c r="M497" s="5" cm="1">
        <f t="array" ref="M497">MAX(IF((ProjectInfoTable[ProjectName]=OutputTable[[#This Row],[ProjectName]]),(ProjectInfoTable[ProjectName]=OutputTable[[#This Row],[ProjectName]])*ProjectInfoTable[ConfidenceInterval]))</f>
        <v>0.95</v>
      </c>
      <c r="N4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497" s="5" cm="1">
        <f t="array" ref="O497">MIN(IF((OutputTable[GroupByKey]=OutputTable[[#This Row],[GroupByKey]]),(OutputTable[GroupByKey]=OutputTable[[#This Row],[GroupByKey]])*OutputTable[RecordedValue]))</f>
        <v>8.9867833861246496</v>
      </c>
      <c r="P497" s="5" cm="1">
        <f t="array" ref="P497">MAX(IF((OutputTable[GroupByKey]=OutputTable[[#This Row],[GroupByKey]]),(OutputTable[GroupByKey]=OutputTable[[#This Row],[GroupByKey]])*OutputTable[RecordedValue]))</f>
        <v>9.4038725622795898</v>
      </c>
    </row>
    <row r="498" spans="1:16" x14ac:dyDescent="0.25">
      <c r="A498" t="s">
        <v>68</v>
      </c>
      <c r="B498" t="s">
        <v>70</v>
      </c>
      <c r="C498">
        <v>10</v>
      </c>
      <c r="D498" t="s">
        <v>142</v>
      </c>
      <c r="E498" t="s">
        <v>113</v>
      </c>
      <c r="F498" t="s">
        <v>73</v>
      </c>
      <c r="G498">
        <v>539.39849477030702</v>
      </c>
      <c r="H498">
        <v>0</v>
      </c>
      <c r="I498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498" s="5" cm="1">
        <f t="array" ref="J498">MAX(IF((ProjectInfoTable[ProjectName]=OutputTable[[#This Row],[ProjectName]]),(ProjectInfoTable[ProjectName]=OutputTable[[#This Row],[ProjectName]])*ProjectInfoTable[NumberOfReplications]))</f>
        <v>50</v>
      </c>
      <c r="K498" s="5" cm="1">
        <f t="array" ref="K498">IFERROR(AVERAGE(IF((OutputTable[GroupByKey]=OutputTable[[#This Row],[GroupByKey]]),(OutputTable[GroupByKey]=OutputTable[[#This Row],[GroupByKey]])*OutputTable[RecordedValue])),0)</f>
        <v>554.13874987441454</v>
      </c>
      <c r="L498" s="5" cm="1">
        <f t="array" ref="L498">IFERROR(_xlfn.STDEV.S(IF((OutputTable[GroupByKey]=OutputTable[[#This Row],[GroupByKey]]),(OutputTable[GroupByKey]=OutputTable[[#This Row],[GroupByKey]])*OutputTable[RecordedValue])),0)</f>
        <v>6.8265505788893126</v>
      </c>
      <c r="M498" s="5" cm="1">
        <f t="array" ref="M498">MAX(IF((ProjectInfoTable[ProjectName]=OutputTable[[#This Row],[ProjectName]]),(ProjectInfoTable[ProjectName]=OutputTable[[#This Row],[ProjectName]])*ProjectInfoTable[ConfidenceInterval]))</f>
        <v>0.95</v>
      </c>
      <c r="N4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498" s="5" cm="1">
        <f t="array" ref="O498">MIN(IF((OutputTable[GroupByKey]=OutputTable[[#This Row],[GroupByKey]]),(OutputTable[GroupByKey]=OutputTable[[#This Row],[GroupByKey]])*OutputTable[RecordedValue]))</f>
        <v>539.207003167479</v>
      </c>
      <c r="P498" s="5" cm="1">
        <f t="array" ref="P498">MAX(IF((OutputTable[GroupByKey]=OutputTable[[#This Row],[GroupByKey]]),(OutputTable[GroupByKey]=OutputTable[[#This Row],[GroupByKey]])*OutputTable[RecordedValue]))</f>
        <v>564.23235373677596</v>
      </c>
    </row>
    <row r="499" spans="1:16" x14ac:dyDescent="0.25">
      <c r="A499" t="s">
        <v>68</v>
      </c>
      <c r="B499" t="s">
        <v>70</v>
      </c>
      <c r="C499">
        <v>10</v>
      </c>
      <c r="D499" t="s">
        <v>143</v>
      </c>
      <c r="E499" t="s">
        <v>115</v>
      </c>
      <c r="F499" t="s">
        <v>73</v>
      </c>
      <c r="G499">
        <v>0</v>
      </c>
      <c r="H499">
        <v>0</v>
      </c>
      <c r="I499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499" s="5" cm="1">
        <f t="array" ref="J499">MAX(IF((ProjectInfoTable[ProjectName]=OutputTable[[#This Row],[ProjectName]]),(ProjectInfoTable[ProjectName]=OutputTable[[#This Row],[ProjectName]])*ProjectInfoTable[NumberOfReplications]))</f>
        <v>50</v>
      </c>
      <c r="K499" s="5" cm="1">
        <f t="array" ref="K499">IFERROR(AVERAGE(IF((OutputTable[GroupByKey]=OutputTable[[#This Row],[GroupByKey]]),(OutputTable[GroupByKey]=OutputTable[[#This Row],[GroupByKey]])*OutputTable[RecordedValue])),0)</f>
        <v>0</v>
      </c>
      <c r="L499" s="5" cm="1">
        <f t="array" ref="L499">IFERROR(_xlfn.STDEV.S(IF((OutputTable[GroupByKey]=OutputTable[[#This Row],[GroupByKey]]),(OutputTable[GroupByKey]=OutputTable[[#This Row],[GroupByKey]])*OutputTable[RecordedValue])),0)</f>
        <v>0</v>
      </c>
      <c r="M499" s="5" cm="1">
        <f t="array" ref="M499">MAX(IF((ProjectInfoTable[ProjectName]=OutputTable[[#This Row],[ProjectName]]),(ProjectInfoTable[ProjectName]=OutputTable[[#This Row],[ProjectName]])*ProjectInfoTable[ConfidenceInterval]))</f>
        <v>0.95</v>
      </c>
      <c r="N4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9" s="5" cm="1">
        <f t="array" ref="O499">MIN(IF((OutputTable[GroupByKey]=OutputTable[[#This Row],[GroupByKey]]),(OutputTable[GroupByKey]=OutputTable[[#This Row],[GroupByKey]])*OutputTable[RecordedValue]))</f>
        <v>0</v>
      </c>
      <c r="P499" s="5" cm="1">
        <f t="array" ref="P499">MAX(IF((OutputTable[GroupByKey]=OutputTable[[#This Row],[GroupByKey]]),(OutputTable[GroupByKey]=OutputTable[[#This Row],[GroupByKey]])*OutputTable[RecordedValue]))</f>
        <v>0</v>
      </c>
    </row>
    <row r="500" spans="1:16" x14ac:dyDescent="0.25">
      <c r="A500" t="s">
        <v>68</v>
      </c>
      <c r="B500" t="s">
        <v>70</v>
      </c>
      <c r="C500">
        <v>10</v>
      </c>
      <c r="D500" t="s">
        <v>144</v>
      </c>
      <c r="E500" t="s">
        <v>117</v>
      </c>
      <c r="F500" t="s">
        <v>73</v>
      </c>
      <c r="G500">
        <v>20.994807137296998</v>
      </c>
      <c r="H500">
        <v>0</v>
      </c>
      <c r="I500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500" s="5" cm="1">
        <f t="array" ref="J500">MAX(IF((ProjectInfoTable[ProjectName]=OutputTable[[#This Row],[ProjectName]]),(ProjectInfoTable[ProjectName]=OutputTable[[#This Row],[ProjectName]])*ProjectInfoTable[NumberOfReplications]))</f>
        <v>50</v>
      </c>
      <c r="K500" s="5" cm="1">
        <f t="array" ref="K500">IFERROR(AVERAGE(IF((OutputTable[GroupByKey]=OutputTable[[#This Row],[GroupByKey]]),(OutputTable[GroupByKey]=OutputTable[[#This Row],[GroupByKey]])*OutputTable[RecordedValue])),0)</f>
        <v>55.339444015606816</v>
      </c>
      <c r="L500" s="5" cm="1">
        <f t="array" ref="L500">IFERROR(_xlfn.STDEV.S(IF((OutputTable[GroupByKey]=OutputTable[[#This Row],[GroupByKey]]),(OutputTable[GroupByKey]=OutputTable[[#This Row],[GroupByKey]])*OutputTable[RecordedValue])),0)</f>
        <v>18.463814595248238</v>
      </c>
      <c r="M500" s="5" cm="1">
        <f t="array" ref="M500">MAX(IF((ProjectInfoTable[ProjectName]=OutputTable[[#This Row],[ProjectName]]),(ProjectInfoTable[ProjectName]=OutputTable[[#This Row],[ProjectName]])*ProjectInfoTable[ConfidenceInterval]))</f>
        <v>0.95</v>
      </c>
      <c r="N5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500" s="5" cm="1">
        <f t="array" ref="O500">MIN(IF((OutputTable[GroupByKey]=OutputTable[[#This Row],[GroupByKey]]),(OutputTable[GroupByKey]=OutputTable[[#This Row],[GroupByKey]])*OutputTable[RecordedValue]))</f>
        <v>20.994807137296998</v>
      </c>
      <c r="P500" s="5" cm="1">
        <f t="array" ref="P500">MAX(IF((OutputTable[GroupByKey]=OutputTable[[#This Row],[GroupByKey]]),(OutputTable[GroupByKey]=OutputTable[[#This Row],[GroupByKey]])*OutputTable[RecordedValue]))</f>
        <v>106.254030872416</v>
      </c>
    </row>
    <row r="501" spans="1:16" x14ac:dyDescent="0.25">
      <c r="A501" t="s">
        <v>68</v>
      </c>
      <c r="B501" t="s">
        <v>70</v>
      </c>
      <c r="C501">
        <v>10</v>
      </c>
      <c r="D501" t="s">
        <v>145</v>
      </c>
      <c r="E501" t="s">
        <v>119</v>
      </c>
      <c r="F501" t="s">
        <v>73</v>
      </c>
      <c r="G501">
        <v>318</v>
      </c>
      <c r="H501">
        <v>0</v>
      </c>
      <c r="I501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501" s="5" cm="1">
        <f t="array" ref="J501">MAX(IF((ProjectInfoTable[ProjectName]=OutputTable[[#This Row],[ProjectName]]),(ProjectInfoTable[ProjectName]=OutputTable[[#This Row],[ProjectName]])*ProjectInfoTable[NumberOfReplications]))</f>
        <v>50</v>
      </c>
      <c r="K501" s="5" cm="1">
        <f t="array" ref="K501">IFERROR(AVERAGE(IF((OutputTable[GroupByKey]=OutputTable[[#This Row],[GroupByKey]]),(OutputTable[GroupByKey]=OutputTable[[#This Row],[GroupByKey]])*OutputTable[RecordedValue])),0)</f>
        <v>318</v>
      </c>
      <c r="L501" s="5" cm="1">
        <f t="array" ref="L501">IFERROR(_xlfn.STDEV.S(IF((OutputTable[GroupByKey]=OutputTable[[#This Row],[GroupByKey]]),(OutputTable[GroupByKey]=OutputTable[[#This Row],[GroupByKey]])*OutputTable[RecordedValue])),0)</f>
        <v>0</v>
      </c>
      <c r="M501" s="5" cm="1">
        <f t="array" ref="M501">MAX(IF((ProjectInfoTable[ProjectName]=OutputTable[[#This Row],[ProjectName]]),(ProjectInfoTable[ProjectName]=OutputTable[[#This Row],[ProjectName]])*ProjectInfoTable[ConfidenceInterval]))</f>
        <v>0.95</v>
      </c>
      <c r="N5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1" s="5" cm="1">
        <f t="array" ref="O501">MIN(IF((OutputTable[GroupByKey]=OutputTable[[#This Row],[GroupByKey]]),(OutputTable[GroupByKey]=OutputTable[[#This Row],[GroupByKey]])*OutputTable[RecordedValue]))</f>
        <v>318</v>
      </c>
      <c r="P501" s="5" cm="1">
        <f t="array" ref="P501">MAX(IF((OutputTable[GroupByKey]=OutputTable[[#This Row],[GroupByKey]]),(OutputTable[GroupByKey]=OutputTable[[#This Row],[GroupByKey]])*OutputTable[RecordedValue]))</f>
        <v>318</v>
      </c>
    </row>
    <row r="502" spans="1:16" x14ac:dyDescent="0.25">
      <c r="A502" t="s">
        <v>68</v>
      </c>
      <c r="B502" t="s">
        <v>70</v>
      </c>
      <c r="C502">
        <v>10</v>
      </c>
      <c r="D502" t="s">
        <v>146</v>
      </c>
      <c r="E502" t="s">
        <v>121</v>
      </c>
      <c r="F502" t="s">
        <v>73</v>
      </c>
      <c r="G502">
        <v>317</v>
      </c>
      <c r="H502">
        <v>0</v>
      </c>
      <c r="I502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502" s="5" cm="1">
        <f t="array" ref="J502">MAX(IF((ProjectInfoTable[ProjectName]=OutputTable[[#This Row],[ProjectName]]),(ProjectInfoTable[ProjectName]=OutputTable[[#This Row],[ProjectName]])*ProjectInfoTable[NumberOfReplications]))</f>
        <v>50</v>
      </c>
      <c r="K502" s="5" cm="1">
        <f t="array" ref="K502">IFERROR(AVERAGE(IF((OutputTable[GroupByKey]=OutputTable[[#This Row],[GroupByKey]]),(OutputTable[GroupByKey]=OutputTable[[#This Row],[GroupByKey]])*OutputTable[RecordedValue])),0)</f>
        <v>316.94</v>
      </c>
      <c r="L502" s="5" cm="1">
        <f t="array" ref="L502">IFERROR(_xlfn.STDEV.S(IF((OutputTable[GroupByKey]=OutputTable[[#This Row],[GroupByKey]]),(OutputTable[GroupByKey]=OutputTable[[#This Row],[GroupByKey]])*OutputTable[RecordedValue])),0)</f>
        <v>0.23989793748209556</v>
      </c>
      <c r="M502" s="5" cm="1">
        <f t="array" ref="M502">MAX(IF((ProjectInfoTable[ProjectName]=OutputTable[[#This Row],[ProjectName]]),(ProjectInfoTable[ProjectName]=OutputTable[[#This Row],[ProjectName]])*ProjectInfoTable[ConfidenceInterval]))</f>
        <v>0.95</v>
      </c>
      <c r="N5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502" s="5" cm="1">
        <f t="array" ref="O502">MIN(IF((OutputTable[GroupByKey]=OutputTable[[#This Row],[GroupByKey]]),(OutputTable[GroupByKey]=OutputTable[[#This Row],[GroupByKey]])*OutputTable[RecordedValue]))</f>
        <v>316</v>
      </c>
      <c r="P502" s="5" cm="1">
        <f t="array" ref="P502">MAX(IF((OutputTable[GroupByKey]=OutputTable[[#This Row],[GroupByKey]]),(OutputTable[GroupByKey]=OutputTable[[#This Row],[GroupByKey]])*OutputTable[RecordedValue]))</f>
        <v>317</v>
      </c>
    </row>
    <row r="503" spans="1:16" x14ac:dyDescent="0.25">
      <c r="A503" t="s">
        <v>68</v>
      </c>
      <c r="B503" t="s">
        <v>70</v>
      </c>
      <c r="C503">
        <v>10</v>
      </c>
      <c r="D503" t="s">
        <v>147</v>
      </c>
      <c r="E503" t="s">
        <v>123</v>
      </c>
      <c r="F503" t="s">
        <v>73</v>
      </c>
      <c r="G503">
        <v>8.9899749128384503</v>
      </c>
      <c r="H503">
        <v>0</v>
      </c>
      <c r="I503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503" s="5" cm="1">
        <f t="array" ref="J503">MAX(IF((ProjectInfoTable[ProjectName]=OutputTable[[#This Row],[ProjectName]]),(ProjectInfoTable[ProjectName]=OutputTable[[#This Row],[ProjectName]])*ProjectInfoTable[NumberOfReplications]))</f>
        <v>50</v>
      </c>
      <c r="K503" s="5" cm="1">
        <f t="array" ref="K503">IFERROR(AVERAGE(IF((OutputTable[GroupByKey]=OutputTable[[#This Row],[GroupByKey]]),(OutputTable[GroupByKey]=OutputTable[[#This Row],[GroupByKey]])*OutputTable[RecordedValue])),0)</f>
        <v>9.2356458312402427</v>
      </c>
      <c r="L503" s="5" cm="1">
        <f t="array" ref="L503">IFERROR(_xlfn.STDEV.S(IF((OutputTable[GroupByKey]=OutputTable[[#This Row],[GroupByKey]]),(OutputTable[GroupByKey]=OutputTable[[#This Row],[GroupByKey]])*OutputTable[RecordedValue])),0)</f>
        <v>0.11377584298148916</v>
      </c>
      <c r="M503" s="5" cm="1">
        <f t="array" ref="M503">MAX(IF((ProjectInfoTable[ProjectName]=OutputTable[[#This Row],[ProjectName]]),(ProjectInfoTable[ProjectName]=OutputTable[[#This Row],[ProjectName]])*ProjectInfoTable[ConfidenceInterval]))</f>
        <v>0.95</v>
      </c>
      <c r="N5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503" s="5" cm="1">
        <f t="array" ref="O503">MIN(IF((OutputTable[GroupByKey]=OutputTable[[#This Row],[GroupByKey]]),(OutputTable[GroupByKey]=OutputTable[[#This Row],[GroupByKey]])*OutputTable[RecordedValue]))</f>
        <v>8.9867833861246496</v>
      </c>
      <c r="P503" s="5" cm="1">
        <f t="array" ref="P503">MAX(IF((OutputTable[GroupByKey]=OutputTable[[#This Row],[GroupByKey]]),(OutputTable[GroupByKey]=OutputTable[[#This Row],[GroupByKey]])*OutputTable[RecordedValue]))</f>
        <v>9.4038725622795898</v>
      </c>
    </row>
    <row r="504" spans="1:16" x14ac:dyDescent="0.25">
      <c r="A504" t="s">
        <v>68</v>
      </c>
      <c r="B504" t="s">
        <v>70</v>
      </c>
      <c r="C504">
        <v>10</v>
      </c>
      <c r="D504" t="s">
        <v>148</v>
      </c>
      <c r="E504" t="s">
        <v>125</v>
      </c>
      <c r="F504" t="s">
        <v>73</v>
      </c>
      <c r="G504">
        <v>560.39330190760404</v>
      </c>
      <c r="H504">
        <v>0</v>
      </c>
      <c r="I504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504" s="5" cm="1">
        <f t="array" ref="J504">MAX(IF((ProjectInfoTable[ProjectName]=OutputTable[[#This Row],[ProjectName]]),(ProjectInfoTable[ProjectName]=OutputTable[[#This Row],[ProjectName]])*ProjectInfoTable[NumberOfReplications]))</f>
        <v>50</v>
      </c>
      <c r="K504" s="5" cm="1">
        <f t="array" ref="K504">IFERROR(AVERAGE(IF((OutputTable[GroupByKey]=OutputTable[[#This Row],[GroupByKey]]),(OutputTable[GroupByKey]=OutputTable[[#This Row],[GroupByKey]])*OutputTable[RecordedValue])),0)</f>
        <v>609.47819389002132</v>
      </c>
      <c r="L504" s="5" cm="1">
        <f t="array" ref="L504">IFERROR(_xlfn.STDEV.S(IF((OutputTable[GroupByKey]=OutputTable[[#This Row],[GroupByKey]]),(OutputTable[GroupByKey]=OutputTable[[#This Row],[GroupByKey]])*OutputTable[RecordedValue])),0)</f>
        <v>20.03379556554944</v>
      </c>
      <c r="M504" s="5" cm="1">
        <f t="array" ref="M504">MAX(IF((ProjectInfoTable[ProjectName]=OutputTable[[#This Row],[ProjectName]]),(ProjectInfoTable[ProjectName]=OutputTable[[#This Row],[ProjectName]])*ProjectInfoTable[ConfidenceInterval]))</f>
        <v>0.95</v>
      </c>
      <c r="N5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504" s="5" cm="1">
        <f t="array" ref="O504">MIN(IF((OutputTable[GroupByKey]=OutputTable[[#This Row],[GroupByKey]]),(OutputTable[GroupByKey]=OutputTable[[#This Row],[GroupByKey]])*OutputTable[RecordedValue]))</f>
        <v>560.39330190760404</v>
      </c>
      <c r="P504" s="5" cm="1">
        <f t="array" ref="P504">MAX(IF((OutputTable[GroupByKey]=OutputTable[[#This Row],[GroupByKey]]),(OutputTable[GroupByKey]=OutputTable[[#This Row],[GroupByKey]])*OutputTable[RecordedValue]))</f>
        <v>667.91125094200902</v>
      </c>
    </row>
    <row r="505" spans="1:16" x14ac:dyDescent="0.25">
      <c r="A505" t="s">
        <v>68</v>
      </c>
      <c r="B505" t="s">
        <v>70</v>
      </c>
      <c r="C505">
        <v>10</v>
      </c>
      <c r="D505" t="s">
        <v>149</v>
      </c>
      <c r="E505" t="s">
        <v>119</v>
      </c>
      <c r="F505" t="s">
        <v>87</v>
      </c>
      <c r="G505">
        <v>318</v>
      </c>
      <c r="H505">
        <v>0</v>
      </c>
      <c r="I505" s="5" t="str">
        <f>OutputTable[[#This Row],[ProjectName]]&amp;OutputTable[[#This Row],[Name]]&amp;OutputTable[[#This Row],[Type]]&amp;OutputTable[[#This Row],[Source]]</f>
        <v>Airport Security AnalysisEntity 1.NumberInNumber InEntity</v>
      </c>
      <c r="J505" s="5" cm="1">
        <f t="array" ref="J505">MAX(IF((ProjectInfoTable[ProjectName]=OutputTable[[#This Row],[ProjectName]]),(ProjectInfoTable[ProjectName]=OutputTable[[#This Row],[ProjectName]])*ProjectInfoTable[NumberOfReplications]))</f>
        <v>50</v>
      </c>
      <c r="K505" s="5" cm="1">
        <f t="array" ref="K505">IFERROR(AVERAGE(IF((OutputTable[GroupByKey]=OutputTable[[#This Row],[GroupByKey]]),(OutputTable[GroupByKey]=OutputTable[[#This Row],[GroupByKey]])*OutputTable[RecordedValue])),0)</f>
        <v>318</v>
      </c>
      <c r="L505" s="5" cm="1">
        <f t="array" ref="L505">IFERROR(_xlfn.STDEV.S(IF((OutputTable[GroupByKey]=OutputTable[[#This Row],[GroupByKey]]),(OutputTable[GroupByKey]=OutputTable[[#This Row],[GroupByKey]])*OutputTable[RecordedValue])),0)</f>
        <v>0</v>
      </c>
      <c r="M505" s="5" cm="1">
        <f t="array" ref="M505">MAX(IF((ProjectInfoTable[ProjectName]=OutputTable[[#This Row],[ProjectName]]),(ProjectInfoTable[ProjectName]=OutputTable[[#This Row],[ProjectName]])*ProjectInfoTable[ConfidenceInterval]))</f>
        <v>0.95</v>
      </c>
      <c r="N5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5" s="5" cm="1">
        <f t="array" ref="O505">MIN(IF((OutputTable[GroupByKey]=OutputTable[[#This Row],[GroupByKey]]),(OutputTable[GroupByKey]=OutputTable[[#This Row],[GroupByKey]])*OutputTable[RecordedValue]))</f>
        <v>318</v>
      </c>
      <c r="P505" s="5" cm="1">
        <f t="array" ref="P505">MAX(IF((OutputTable[GroupByKey]=OutputTable[[#This Row],[GroupByKey]]),(OutputTable[GroupByKey]=OutputTable[[#This Row],[GroupByKey]])*OutputTable[RecordedValue]))</f>
        <v>318</v>
      </c>
    </row>
    <row r="506" spans="1:16" x14ac:dyDescent="0.25">
      <c r="A506" t="s">
        <v>68</v>
      </c>
      <c r="B506" t="s">
        <v>70</v>
      </c>
      <c r="C506">
        <v>10</v>
      </c>
      <c r="D506" t="s">
        <v>150</v>
      </c>
      <c r="E506" t="s">
        <v>121</v>
      </c>
      <c r="F506" t="s">
        <v>87</v>
      </c>
      <c r="G506">
        <v>315</v>
      </c>
      <c r="H506">
        <v>0</v>
      </c>
      <c r="I506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506" s="5" cm="1">
        <f t="array" ref="J506">MAX(IF((ProjectInfoTable[ProjectName]=OutputTable[[#This Row],[ProjectName]]),(ProjectInfoTable[ProjectName]=OutputTable[[#This Row],[ProjectName]])*ProjectInfoTable[NumberOfReplications]))</f>
        <v>50</v>
      </c>
      <c r="K506" s="5" cm="1">
        <f t="array" ref="K506">IFERROR(AVERAGE(IF((OutputTable[GroupByKey]=OutputTable[[#This Row],[GroupByKey]]),(OutputTable[GroupByKey]=OutputTable[[#This Row],[GroupByKey]])*OutputTable[RecordedValue])),0)</f>
        <v>314.94</v>
      </c>
      <c r="L506" s="5" cm="1">
        <f t="array" ref="L506">IFERROR(_xlfn.STDEV.S(IF((OutputTable[GroupByKey]=OutputTable[[#This Row],[GroupByKey]]),(OutputTable[GroupByKey]=OutputTable[[#This Row],[GroupByKey]])*OutputTable[RecordedValue])),0)</f>
        <v>0.68243262357121037</v>
      </c>
      <c r="M506" s="5" cm="1">
        <f t="array" ref="M506">MAX(IF((ProjectInfoTable[ProjectName]=OutputTable[[#This Row],[ProjectName]]),(ProjectInfoTable[ProjectName]=OutputTable[[#This Row],[ProjectName]])*ProjectInfoTable[ConfidenceInterval]))</f>
        <v>0.95</v>
      </c>
      <c r="N5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506" s="5" cm="1">
        <f t="array" ref="O506">MIN(IF((OutputTable[GroupByKey]=OutputTable[[#This Row],[GroupByKey]]),(OutputTable[GroupByKey]=OutputTable[[#This Row],[GroupByKey]])*OutputTable[RecordedValue]))</f>
        <v>313</v>
      </c>
      <c r="P506" s="5" cm="1">
        <f t="array" ref="P506">MAX(IF((OutputTable[GroupByKey]=OutputTable[[#This Row],[GroupByKey]]),(OutputTable[GroupByKey]=OutputTable[[#This Row],[GroupByKey]])*OutputTable[RecordedValue]))</f>
        <v>316</v>
      </c>
    </row>
    <row r="507" spans="1:16" x14ac:dyDescent="0.25">
      <c r="A507" t="s">
        <v>68</v>
      </c>
      <c r="B507" t="s">
        <v>70</v>
      </c>
      <c r="C507">
        <v>10</v>
      </c>
      <c r="D507" t="s">
        <v>151</v>
      </c>
      <c r="E507" t="s">
        <v>135</v>
      </c>
      <c r="F507" t="s">
        <v>105</v>
      </c>
      <c r="G507">
        <v>0</v>
      </c>
      <c r="H507">
        <v>0</v>
      </c>
      <c r="I507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507" s="5" cm="1">
        <f t="array" ref="J507">MAX(IF((ProjectInfoTable[ProjectName]=OutputTable[[#This Row],[ProjectName]]),(ProjectInfoTable[ProjectName]=OutputTable[[#This Row],[ProjectName]])*ProjectInfoTable[NumberOfReplications]))</f>
        <v>50</v>
      </c>
      <c r="K507" s="5" cm="1">
        <f t="array" ref="K507">IFERROR(AVERAGE(IF((OutputTable[GroupByKey]=OutputTable[[#This Row],[GroupByKey]]),(OutputTable[GroupByKey]=OutputTable[[#This Row],[GroupByKey]])*OutputTable[RecordedValue])),0)</f>
        <v>0</v>
      </c>
      <c r="L507" s="5" cm="1">
        <f t="array" ref="L507">IFERROR(_xlfn.STDEV.S(IF((OutputTable[GroupByKey]=OutputTable[[#This Row],[GroupByKey]]),(OutputTable[GroupByKey]=OutputTable[[#This Row],[GroupByKey]])*OutputTable[RecordedValue])),0)</f>
        <v>0</v>
      </c>
      <c r="M507" s="5" cm="1">
        <f t="array" ref="M507">MAX(IF((ProjectInfoTable[ProjectName]=OutputTable[[#This Row],[ProjectName]]),(ProjectInfoTable[ProjectName]=OutputTable[[#This Row],[ProjectName]])*ProjectInfoTable[ConfidenceInterval]))</f>
        <v>0.95</v>
      </c>
      <c r="N5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7" s="5" cm="1">
        <f t="array" ref="O507">MIN(IF((OutputTable[GroupByKey]=OutputTable[[#This Row],[GroupByKey]]),(OutputTable[GroupByKey]=OutputTable[[#This Row],[GroupByKey]])*OutputTable[RecordedValue]))</f>
        <v>0</v>
      </c>
      <c r="P507" s="5" cm="1">
        <f t="array" ref="P507">MAX(IF((OutputTable[GroupByKey]=OutputTable[[#This Row],[GroupByKey]]),(OutputTable[GroupByKey]=OutputTable[[#This Row],[GroupByKey]])*OutputTable[RecordedValue]))</f>
        <v>0</v>
      </c>
    </row>
    <row r="508" spans="1:16" x14ac:dyDescent="0.25">
      <c r="A508" t="s">
        <v>68</v>
      </c>
      <c r="B508" t="s">
        <v>70</v>
      </c>
      <c r="C508">
        <v>10</v>
      </c>
      <c r="D508" t="s">
        <v>152</v>
      </c>
      <c r="E508" t="s">
        <v>137</v>
      </c>
      <c r="F508" t="s">
        <v>105</v>
      </c>
      <c r="G508">
        <v>12</v>
      </c>
      <c r="H508">
        <v>0</v>
      </c>
      <c r="I508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508" s="5" cm="1">
        <f t="array" ref="J508">MAX(IF((ProjectInfoTable[ProjectName]=OutputTable[[#This Row],[ProjectName]]),(ProjectInfoTable[ProjectName]=OutputTable[[#This Row],[ProjectName]])*ProjectInfoTable[NumberOfReplications]))</f>
        <v>50</v>
      </c>
      <c r="K508" s="5" cm="1">
        <f t="array" ref="K508">IFERROR(AVERAGE(IF((OutputTable[GroupByKey]=OutputTable[[#This Row],[GroupByKey]]),(OutputTable[GroupByKey]=OutputTable[[#This Row],[GroupByKey]])*OutputTable[RecordedValue])),0)</f>
        <v>12</v>
      </c>
      <c r="L508" s="5" cm="1">
        <f t="array" ref="L508">IFERROR(_xlfn.STDEV.S(IF((OutputTable[GroupByKey]=OutputTable[[#This Row],[GroupByKey]]),(OutputTable[GroupByKey]=OutputTable[[#This Row],[GroupByKey]])*OutputTable[RecordedValue])),0)</f>
        <v>0</v>
      </c>
      <c r="M508" s="5" cm="1">
        <f t="array" ref="M508">MAX(IF((ProjectInfoTable[ProjectName]=OutputTable[[#This Row],[ProjectName]]),(ProjectInfoTable[ProjectName]=OutputTable[[#This Row],[ProjectName]])*ProjectInfoTable[ConfidenceInterval]))</f>
        <v>0.95</v>
      </c>
      <c r="N5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8" s="5" cm="1">
        <f t="array" ref="O508">MIN(IF((OutputTable[GroupByKey]=OutputTable[[#This Row],[GroupByKey]]),(OutputTable[GroupByKey]=OutputTable[[#This Row],[GroupByKey]])*OutputTable[RecordedValue]))</f>
        <v>12</v>
      </c>
      <c r="P508" s="5" cm="1">
        <f t="array" ref="P508">MAX(IF((OutputTable[GroupByKey]=OutputTable[[#This Row],[GroupByKey]]),(OutputTable[GroupByKey]=OutputTable[[#This Row],[GroupByKey]])*OutputTable[RecordedValue]))</f>
        <v>12</v>
      </c>
    </row>
    <row r="509" spans="1:16" x14ac:dyDescent="0.25">
      <c r="A509" t="s">
        <v>68</v>
      </c>
      <c r="B509" t="s">
        <v>70</v>
      </c>
      <c r="C509">
        <v>10</v>
      </c>
      <c r="D509" t="s">
        <v>153</v>
      </c>
      <c r="E509" t="s">
        <v>154</v>
      </c>
      <c r="F509" t="s">
        <v>105</v>
      </c>
      <c r="G509">
        <v>0</v>
      </c>
      <c r="H509">
        <v>0</v>
      </c>
      <c r="I509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509" s="5" cm="1">
        <f t="array" ref="J509">MAX(IF((ProjectInfoTable[ProjectName]=OutputTable[[#This Row],[ProjectName]]),(ProjectInfoTable[ProjectName]=OutputTable[[#This Row],[ProjectName]])*ProjectInfoTable[NumberOfReplications]))</f>
        <v>50</v>
      </c>
      <c r="K509" s="5" cm="1">
        <f t="array" ref="K509">IFERROR(AVERAGE(IF((OutputTable[GroupByKey]=OutputTable[[#This Row],[GroupByKey]]),(OutputTable[GroupByKey]=OutputTable[[#This Row],[GroupByKey]])*OutputTable[RecordedValue])),0)</f>
        <v>0</v>
      </c>
      <c r="L509" s="5" cm="1">
        <f t="array" ref="L509">IFERROR(_xlfn.STDEV.S(IF((OutputTable[GroupByKey]=OutputTable[[#This Row],[GroupByKey]]),(OutputTable[GroupByKey]=OutputTable[[#This Row],[GroupByKey]])*OutputTable[RecordedValue])),0)</f>
        <v>0</v>
      </c>
      <c r="M509" s="5" cm="1">
        <f t="array" ref="M509">MAX(IF((ProjectInfoTable[ProjectName]=OutputTable[[#This Row],[ProjectName]]),(ProjectInfoTable[ProjectName]=OutputTable[[#This Row],[ProjectName]])*ProjectInfoTable[ConfidenceInterval]))</f>
        <v>0.95</v>
      </c>
      <c r="N5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9" s="5" cm="1">
        <f t="array" ref="O509">MIN(IF((OutputTable[GroupByKey]=OutputTable[[#This Row],[GroupByKey]]),(OutputTable[GroupByKey]=OutputTable[[#This Row],[GroupByKey]])*OutputTable[RecordedValue]))</f>
        <v>0</v>
      </c>
      <c r="P509" s="5" cm="1">
        <f t="array" ref="P509">MAX(IF((OutputTable[GroupByKey]=OutputTable[[#This Row],[GroupByKey]]),(OutputTable[GroupByKey]=OutputTable[[#This Row],[GroupByKey]])*OutputTable[RecordedValue]))</f>
        <v>0</v>
      </c>
    </row>
    <row r="510" spans="1:16" x14ac:dyDescent="0.25">
      <c r="A510" t="s">
        <v>68</v>
      </c>
      <c r="B510" t="s">
        <v>70</v>
      </c>
      <c r="C510">
        <v>10</v>
      </c>
      <c r="D510" t="s">
        <v>155</v>
      </c>
      <c r="E510" t="s">
        <v>156</v>
      </c>
      <c r="F510" t="s">
        <v>105</v>
      </c>
      <c r="G510">
        <v>0</v>
      </c>
      <c r="H510">
        <v>0</v>
      </c>
      <c r="I510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510" s="5" cm="1">
        <f t="array" ref="J510">MAX(IF((ProjectInfoTable[ProjectName]=OutputTable[[#This Row],[ProjectName]]),(ProjectInfoTable[ProjectName]=OutputTable[[#This Row],[ProjectName]])*ProjectInfoTable[NumberOfReplications]))</f>
        <v>50</v>
      </c>
      <c r="K510" s="5" cm="1">
        <f t="array" ref="K510">IFERROR(AVERAGE(IF((OutputTable[GroupByKey]=OutputTable[[#This Row],[GroupByKey]]),(OutputTable[GroupByKey]=OutputTable[[#This Row],[GroupByKey]])*OutputTable[RecordedValue])),0)</f>
        <v>0</v>
      </c>
      <c r="L510" s="5" cm="1">
        <f t="array" ref="L510">IFERROR(_xlfn.STDEV.S(IF((OutputTable[GroupByKey]=OutputTable[[#This Row],[GroupByKey]]),(OutputTable[GroupByKey]=OutputTable[[#This Row],[GroupByKey]])*OutputTable[RecordedValue])),0)</f>
        <v>0</v>
      </c>
      <c r="M510" s="5" cm="1">
        <f t="array" ref="M510">MAX(IF((ProjectInfoTable[ProjectName]=OutputTable[[#This Row],[ProjectName]]),(ProjectInfoTable[ProjectName]=OutputTable[[#This Row],[ProjectName]])*ProjectInfoTable[ConfidenceInterval]))</f>
        <v>0.95</v>
      </c>
      <c r="N5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0" s="5" cm="1">
        <f t="array" ref="O510">MIN(IF((OutputTable[GroupByKey]=OutputTable[[#This Row],[GroupByKey]]),(OutputTable[GroupByKey]=OutputTable[[#This Row],[GroupByKey]])*OutputTable[RecordedValue]))</f>
        <v>0</v>
      </c>
      <c r="P510" s="5" cm="1">
        <f t="array" ref="P510">MAX(IF((OutputTable[GroupByKey]=OutputTable[[#This Row],[GroupByKey]]),(OutputTable[GroupByKey]=OutputTable[[#This Row],[GroupByKey]])*OutputTable[RecordedValue]))</f>
        <v>0</v>
      </c>
    </row>
    <row r="511" spans="1:16" x14ac:dyDescent="0.25">
      <c r="A511" t="s">
        <v>68</v>
      </c>
      <c r="B511" t="s">
        <v>70</v>
      </c>
      <c r="C511">
        <v>10</v>
      </c>
      <c r="D511" t="s">
        <v>157</v>
      </c>
      <c r="E511" t="s">
        <v>140</v>
      </c>
      <c r="F511" t="s">
        <v>105</v>
      </c>
      <c r="G511">
        <v>0</v>
      </c>
      <c r="H511">
        <v>0</v>
      </c>
      <c r="I511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511" s="5" cm="1">
        <f t="array" ref="J511">MAX(IF((ProjectInfoTable[ProjectName]=OutputTable[[#This Row],[ProjectName]]),(ProjectInfoTable[ProjectName]=OutputTable[[#This Row],[ProjectName]])*ProjectInfoTable[NumberOfReplications]))</f>
        <v>50</v>
      </c>
      <c r="K511" s="5" cm="1">
        <f t="array" ref="K511">IFERROR(AVERAGE(IF((OutputTable[GroupByKey]=OutputTable[[#This Row],[GroupByKey]]),(OutputTable[GroupByKey]=OutputTable[[#This Row],[GroupByKey]])*OutputTable[RecordedValue])),0)</f>
        <v>0</v>
      </c>
      <c r="L511" s="5" cm="1">
        <f t="array" ref="L511">IFERROR(_xlfn.STDEV.S(IF((OutputTable[GroupByKey]=OutputTable[[#This Row],[GroupByKey]]),(OutputTable[GroupByKey]=OutputTable[[#This Row],[GroupByKey]])*OutputTable[RecordedValue])),0)</f>
        <v>0</v>
      </c>
      <c r="M511" s="5" cm="1">
        <f t="array" ref="M511">MAX(IF((ProjectInfoTable[ProjectName]=OutputTable[[#This Row],[ProjectName]]),(ProjectInfoTable[ProjectName]=OutputTable[[#This Row],[ProjectName]])*ProjectInfoTable[ConfidenceInterval]))</f>
        <v>0.95</v>
      </c>
      <c r="N5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1" s="5" cm="1">
        <f t="array" ref="O511">MIN(IF((OutputTable[GroupByKey]=OutputTable[[#This Row],[GroupByKey]]),(OutputTable[GroupByKey]=OutputTable[[#This Row],[GroupByKey]])*OutputTable[RecordedValue]))</f>
        <v>0</v>
      </c>
      <c r="P511" s="5" cm="1">
        <f t="array" ref="P511">MAX(IF((OutputTable[GroupByKey]=OutputTable[[#This Row],[GroupByKey]]),(OutputTable[GroupByKey]=OutputTable[[#This Row],[GroupByKey]])*OutputTable[RecordedValue]))</f>
        <v>0</v>
      </c>
    </row>
    <row r="512" spans="1:16" x14ac:dyDescent="0.25">
      <c r="A512" t="s">
        <v>68</v>
      </c>
      <c r="B512" t="s">
        <v>70</v>
      </c>
      <c r="C512">
        <v>10</v>
      </c>
      <c r="D512" t="s">
        <v>158</v>
      </c>
      <c r="E512" t="s">
        <v>121</v>
      </c>
      <c r="F512" t="s">
        <v>127</v>
      </c>
      <c r="G512">
        <v>315</v>
      </c>
      <c r="H512">
        <v>0</v>
      </c>
      <c r="I512" s="5" t="str">
        <f>OutputTable[[#This Row],[ProjectName]]&amp;OutputTable[[#This Row],[Name]]&amp;OutputTable[[#This Row],[Type]]&amp;OutputTable[[#This Row],[Source]]</f>
        <v>Airport Security AnalysisSystem.NumberOutNumber OutSystem</v>
      </c>
      <c r="J512" s="5" cm="1">
        <f t="array" ref="J512">MAX(IF((ProjectInfoTable[ProjectName]=OutputTable[[#This Row],[ProjectName]]),(ProjectInfoTable[ProjectName]=OutputTable[[#This Row],[ProjectName]])*ProjectInfoTable[NumberOfReplications]))</f>
        <v>50</v>
      </c>
      <c r="K512" s="5" cm="1">
        <f t="array" ref="K512">IFERROR(AVERAGE(IF((OutputTable[GroupByKey]=OutputTable[[#This Row],[GroupByKey]]),(OutputTable[GroupByKey]=OutputTable[[#This Row],[GroupByKey]])*OutputTable[RecordedValue])),0)</f>
        <v>314.94</v>
      </c>
      <c r="L512" s="5" cm="1">
        <f t="array" ref="L512">IFERROR(_xlfn.STDEV.S(IF((OutputTable[GroupByKey]=OutputTable[[#This Row],[GroupByKey]]),(OutputTable[GroupByKey]=OutputTable[[#This Row],[GroupByKey]])*OutputTable[RecordedValue])),0)</f>
        <v>0.68243262357121037</v>
      </c>
      <c r="M512" s="5" cm="1">
        <f t="array" ref="M512">MAX(IF((ProjectInfoTable[ProjectName]=OutputTable[[#This Row],[ProjectName]]),(ProjectInfoTable[ProjectName]=OutputTable[[#This Row],[ProjectName]])*ProjectInfoTable[ConfidenceInterval]))</f>
        <v>0.95</v>
      </c>
      <c r="N5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512" s="5" cm="1">
        <f t="array" ref="O512">MIN(IF((OutputTable[GroupByKey]=OutputTable[[#This Row],[GroupByKey]]),(OutputTable[GroupByKey]=OutputTable[[#This Row],[GroupByKey]])*OutputTable[RecordedValue]))</f>
        <v>313</v>
      </c>
      <c r="P512" s="5" cm="1">
        <f t="array" ref="P512">MAX(IF((OutputTable[GroupByKey]=OutputTable[[#This Row],[GroupByKey]]),(OutputTable[GroupByKey]=OutputTable[[#This Row],[GroupByKey]])*OutputTable[RecordedValue]))</f>
        <v>316</v>
      </c>
    </row>
    <row r="513" spans="1:16" x14ac:dyDescent="0.25">
      <c r="A513" t="s">
        <v>68</v>
      </c>
      <c r="B513" t="s">
        <v>70</v>
      </c>
      <c r="C513">
        <v>10</v>
      </c>
      <c r="D513" t="s">
        <v>159</v>
      </c>
      <c r="E513" t="s">
        <v>91</v>
      </c>
      <c r="F513" t="s">
        <v>127</v>
      </c>
      <c r="G513">
        <v>71.906845285834507</v>
      </c>
      <c r="H513">
        <v>0</v>
      </c>
      <c r="I513" s="5" t="str">
        <f>OutputTable[[#This Row],[ProjectName]]&amp;OutputTable[[#This Row],[Name]]&amp;OutputTable[[#This Row],[Type]]&amp;OutputTable[[#This Row],[Source]]</f>
        <v>Airport Security AnalysisSystem.TotalCostTotal CostSystem</v>
      </c>
      <c r="J513" s="5" cm="1">
        <f t="array" ref="J513">MAX(IF((ProjectInfoTable[ProjectName]=OutputTable[[#This Row],[ProjectName]]),(ProjectInfoTable[ProjectName]=OutputTable[[#This Row],[ProjectName]])*ProjectInfoTable[NumberOfReplications]))</f>
        <v>50</v>
      </c>
      <c r="K513" s="5" cm="1">
        <f t="array" ref="K513">IFERROR(AVERAGE(IF((OutputTable[GroupByKey]=OutputTable[[#This Row],[GroupByKey]]),(OutputTable[GroupByKey]=OutputTable[[#This Row],[GroupByKey]])*OutputTable[RecordedValue])),0)</f>
        <v>71.872638573735571</v>
      </c>
      <c r="L513" s="5" cm="1">
        <f t="array" ref="L513">IFERROR(_xlfn.STDEV.S(IF((OutputTable[GroupByKey]=OutputTable[[#This Row],[GroupByKey]]),(OutputTable[GroupByKey]=OutputTable[[#This Row],[GroupByKey]])*OutputTable[RecordedValue])),0)</f>
        <v>5.859431361613459E-2</v>
      </c>
      <c r="M513" s="5" cm="1">
        <f t="array" ref="M513">MAX(IF((ProjectInfoTable[ProjectName]=OutputTable[[#This Row],[ProjectName]]),(ProjectInfoTable[ProjectName]=OutputTable[[#This Row],[ProjectName]])*ProjectInfoTable[ConfidenceInterval]))</f>
        <v>0.95</v>
      </c>
      <c r="N5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513" s="5" cm="1">
        <f t="array" ref="O513">MIN(IF((OutputTable[GroupByKey]=OutputTable[[#This Row],[GroupByKey]]),(OutputTable[GroupByKey]=OutputTable[[#This Row],[GroupByKey]])*OutputTable[RecordedValue]))</f>
        <v>71.718288096809104</v>
      </c>
      <c r="P513" s="5" cm="1">
        <f t="array" ref="P513">MAX(IF((OutputTable[GroupByKey]=OutputTable[[#This Row],[GroupByKey]]),(OutputTable[GroupByKey]=OutputTable[[#This Row],[GroupByKey]])*OutputTable[RecordedValue]))</f>
        <v>71.976989689924594</v>
      </c>
    </row>
    <row r="514" spans="1:16" x14ac:dyDescent="0.25">
      <c r="A514" t="s">
        <v>68</v>
      </c>
      <c r="B514" t="s">
        <v>70</v>
      </c>
      <c r="C514">
        <v>10</v>
      </c>
      <c r="D514" t="s">
        <v>160</v>
      </c>
      <c r="E514" t="s">
        <v>135</v>
      </c>
      <c r="F514" t="s">
        <v>105</v>
      </c>
      <c r="G514">
        <v>28.7078584981627</v>
      </c>
      <c r="H514">
        <v>0</v>
      </c>
      <c r="I514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514" s="5" cm="1">
        <f t="array" ref="J514">MAX(IF((ProjectInfoTable[ProjectName]=OutputTable[[#This Row],[ProjectName]]),(ProjectInfoTable[ProjectName]=OutputTable[[#This Row],[ProjectName]])*ProjectInfoTable[NumberOfReplications]))</f>
        <v>50</v>
      </c>
      <c r="K514" s="5" cm="1">
        <f t="array" ref="K514">IFERROR(AVERAGE(IF((OutputTable[GroupByKey]=OutputTable[[#This Row],[GroupByKey]]),(OutputTable[GroupByKey]=OutputTable[[#This Row],[GroupByKey]])*OutputTable[RecordedValue])),0)</f>
        <v>29.829789158135409</v>
      </c>
      <c r="L514" s="5" cm="1">
        <f t="array" ref="L514">IFERROR(_xlfn.STDEV.S(IF((OutputTable[GroupByKey]=OutputTable[[#This Row],[GroupByKey]]),(OutputTable[GroupByKey]=OutputTable[[#This Row],[GroupByKey]])*OutputTable[RecordedValue])),0)</f>
        <v>0.5851150785874778</v>
      </c>
      <c r="M514" s="5" cm="1">
        <f t="array" ref="M514">MAX(IF((ProjectInfoTable[ProjectName]=OutputTable[[#This Row],[ProjectName]]),(ProjectInfoTable[ProjectName]=OutputTable[[#This Row],[ProjectName]])*ProjectInfoTable[ConfidenceInterval]))</f>
        <v>0.95</v>
      </c>
      <c r="N5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514" s="5" cm="1">
        <f t="array" ref="O514">MIN(IF((OutputTable[GroupByKey]=OutputTable[[#This Row],[GroupByKey]]),(OutputTable[GroupByKey]=OutputTable[[#This Row],[GroupByKey]])*OutputTable[RecordedValue]))</f>
        <v>28.648191338861398</v>
      </c>
      <c r="P514" s="5" cm="1">
        <f t="array" ref="P514">MAX(IF((OutputTable[GroupByKey]=OutputTable[[#This Row],[GroupByKey]]),(OutputTable[GroupByKey]=OutputTable[[#This Row],[GroupByKey]])*OutputTable[RecordedValue]))</f>
        <v>31.087756920682502</v>
      </c>
    </row>
    <row r="515" spans="1:16" x14ac:dyDescent="0.25">
      <c r="A515" t="s">
        <v>68</v>
      </c>
      <c r="B515" t="s">
        <v>70</v>
      </c>
      <c r="C515">
        <v>10</v>
      </c>
      <c r="D515" t="s">
        <v>161</v>
      </c>
      <c r="E515" t="s">
        <v>137</v>
      </c>
      <c r="F515" t="s">
        <v>105</v>
      </c>
      <c r="G515">
        <v>7.21719872184054</v>
      </c>
      <c r="H515">
        <v>0</v>
      </c>
      <c r="I515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515" s="5" cm="1">
        <f t="array" ref="J515">MAX(IF((ProjectInfoTable[ProjectName]=OutputTable[[#This Row],[ProjectName]]),(ProjectInfoTable[ProjectName]=OutputTable[[#This Row],[ProjectName]])*ProjectInfoTable[NumberOfReplications]))</f>
        <v>50</v>
      </c>
      <c r="K515" s="5" cm="1">
        <f t="array" ref="K515">IFERROR(AVERAGE(IF((OutputTable[GroupByKey]=OutputTable[[#This Row],[GroupByKey]]),(OutputTable[GroupByKey]=OutputTable[[#This Row],[GroupByKey]])*OutputTable[RecordedValue])),0)</f>
        <v>6.0988587896948685</v>
      </c>
      <c r="L515" s="5" cm="1">
        <f t="array" ref="L515">IFERROR(_xlfn.STDEV.S(IF((OutputTable[GroupByKey]=OutputTable[[#This Row],[GroupByKey]]),(OutputTable[GroupByKey]=OutputTable[[#This Row],[GroupByKey]])*OutputTable[RecordedValue])),0)</f>
        <v>0.58437836853471548</v>
      </c>
      <c r="M515" s="5" cm="1">
        <f t="array" ref="M515">MAX(IF((ProjectInfoTable[ProjectName]=OutputTable[[#This Row],[ProjectName]]),(ProjectInfoTable[ProjectName]=OutputTable[[#This Row],[ProjectName]])*ProjectInfoTable[ConfidenceInterval]))</f>
        <v>0.95</v>
      </c>
      <c r="N5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515" s="5" cm="1">
        <f t="array" ref="O515">MIN(IF((OutputTable[GroupByKey]=OutputTable[[#This Row],[GroupByKey]]),(OutputTable[GroupByKey]=OutputTable[[#This Row],[GroupByKey]])*OutputTable[RecordedValue]))</f>
        <v>4.8524885910691502</v>
      </c>
      <c r="P515" s="5" cm="1">
        <f t="array" ref="P515">MAX(IF((OutputTable[GroupByKey]=OutputTable[[#This Row],[GroupByKey]]),(OutputTable[GroupByKey]=OutputTable[[#This Row],[GroupByKey]])*OutputTable[RecordedValue]))</f>
        <v>7.28424471053909</v>
      </c>
    </row>
    <row r="516" spans="1:16" x14ac:dyDescent="0.25">
      <c r="A516" t="s">
        <v>68</v>
      </c>
      <c r="B516" t="s">
        <v>70</v>
      </c>
      <c r="C516">
        <v>10</v>
      </c>
      <c r="D516" t="s">
        <v>162</v>
      </c>
      <c r="E516" t="s">
        <v>154</v>
      </c>
      <c r="F516" t="s">
        <v>105</v>
      </c>
      <c r="G516">
        <v>633</v>
      </c>
      <c r="H516">
        <v>0</v>
      </c>
      <c r="I516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516" s="5" cm="1">
        <f t="array" ref="J516">MAX(IF((ProjectInfoTable[ProjectName]=OutputTable[[#This Row],[ProjectName]]),(ProjectInfoTable[ProjectName]=OutputTable[[#This Row],[ProjectName]])*ProjectInfoTable[NumberOfReplications]))</f>
        <v>50</v>
      </c>
      <c r="K516" s="5" cm="1">
        <f t="array" ref="K516">IFERROR(AVERAGE(IF((OutputTable[GroupByKey]=OutputTable[[#This Row],[GroupByKey]]),(OutputTable[GroupByKey]=OutputTable[[#This Row],[GroupByKey]])*OutputTable[RecordedValue])),0)</f>
        <v>645.70000000000005</v>
      </c>
      <c r="L516" s="5" cm="1">
        <f t="array" ref="L516">IFERROR(_xlfn.STDEV.S(IF((OutputTable[GroupByKey]=OutputTable[[#This Row],[GroupByKey]]),(OutputTable[GroupByKey]=OutputTable[[#This Row],[GroupByKey]])*OutputTable[RecordedValue])),0)</f>
        <v>5.4930382656372485</v>
      </c>
      <c r="M516" s="5" cm="1">
        <f t="array" ref="M516">MAX(IF((ProjectInfoTable[ProjectName]=OutputTable[[#This Row],[ProjectName]]),(ProjectInfoTable[ProjectName]=OutputTable[[#This Row],[ProjectName]])*ProjectInfoTable[ConfidenceInterval]))</f>
        <v>0.95</v>
      </c>
      <c r="N5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516" s="5" cm="1">
        <f t="array" ref="O516">MIN(IF((OutputTable[GroupByKey]=OutputTable[[#This Row],[GroupByKey]]),(OutputTable[GroupByKey]=OutputTable[[#This Row],[GroupByKey]])*OutputTable[RecordedValue]))</f>
        <v>633</v>
      </c>
      <c r="P516" s="5" cm="1">
        <f t="array" ref="P516">MAX(IF((OutputTable[GroupByKey]=OutputTable[[#This Row],[GroupByKey]]),(OutputTable[GroupByKey]=OutputTable[[#This Row],[GroupByKey]])*OutputTable[RecordedValue]))</f>
        <v>656</v>
      </c>
    </row>
    <row r="517" spans="1:16" x14ac:dyDescent="0.25">
      <c r="A517" t="s">
        <v>68</v>
      </c>
      <c r="B517" t="s">
        <v>70</v>
      </c>
      <c r="C517">
        <v>10</v>
      </c>
      <c r="D517" t="s">
        <v>163</v>
      </c>
      <c r="E517" t="s">
        <v>156</v>
      </c>
      <c r="F517" t="s">
        <v>105</v>
      </c>
      <c r="G517">
        <v>0.79952225772665297</v>
      </c>
      <c r="H517">
        <v>0</v>
      </c>
      <c r="I517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517" s="5" cm="1">
        <f t="array" ref="J517">MAX(IF((ProjectInfoTable[ProjectName]=OutputTable[[#This Row],[ProjectName]]),(ProjectInfoTable[ProjectName]=OutputTable[[#This Row],[ProjectName]])*ProjectInfoTable[NumberOfReplications]))</f>
        <v>50</v>
      </c>
      <c r="K517" s="5" cm="1">
        <f t="array" ref="K517">IFERROR(AVERAGE(IF((OutputTable[GroupByKey]=OutputTable[[#This Row],[GroupByKey]]),(OutputTable[GroupByKey]=OutputTable[[#This Row],[GroupByKey]])*OutputTable[RecordedValue])),0)</f>
        <v>0.83058725584180904</v>
      </c>
      <c r="L517" s="5" cm="1">
        <f t="array" ref="L517">IFERROR(_xlfn.STDEV.S(IF((OutputTable[GroupByKey]=OutputTable[[#This Row],[GroupByKey]]),(OutputTable[GroupByKey]=OutputTable[[#This Row],[GroupByKey]])*OutputTable[RecordedValue])),0)</f>
        <v>1.6232732459297416E-2</v>
      </c>
      <c r="M517" s="5" cm="1">
        <f t="array" ref="M517">MAX(IF((ProjectInfoTable[ProjectName]=OutputTable[[#This Row],[ProjectName]]),(ProjectInfoTable[ProjectName]=OutputTable[[#This Row],[ProjectName]])*ProjectInfoTable[ConfidenceInterval]))</f>
        <v>0.95</v>
      </c>
      <c r="N5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517" s="5" cm="1">
        <f t="array" ref="O517">MIN(IF((OutputTable[GroupByKey]=OutputTable[[#This Row],[GroupByKey]]),(OutputTable[GroupByKey]=OutputTable[[#This Row],[GroupByKey]])*OutputTable[RecordedValue]))</f>
        <v>0.79765986915169296</v>
      </c>
      <c r="P517" s="5" cm="1">
        <f t="array" ref="P517">MAX(IF((OutputTable[GroupByKey]=OutputTable[[#This Row],[GroupByKey]]),(OutputTable[GroupByKey]=OutputTable[[#This Row],[GroupByKey]])*OutputTable[RecordedValue]))</f>
        <v>0.86520865024807903</v>
      </c>
    </row>
    <row r="518" spans="1:16" x14ac:dyDescent="0.25">
      <c r="A518" t="s">
        <v>68</v>
      </c>
      <c r="B518" t="s">
        <v>70</v>
      </c>
      <c r="C518">
        <v>10</v>
      </c>
      <c r="D518" t="s">
        <v>164</v>
      </c>
      <c r="E518" t="s">
        <v>140</v>
      </c>
      <c r="F518" t="s">
        <v>105</v>
      </c>
      <c r="G518">
        <v>0</v>
      </c>
      <c r="H518">
        <v>0</v>
      </c>
      <c r="I518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518" s="5" cm="1">
        <f t="array" ref="J518">MAX(IF((ProjectInfoTable[ProjectName]=OutputTable[[#This Row],[ProjectName]]),(ProjectInfoTable[ProjectName]=OutputTable[[#This Row],[ProjectName]])*ProjectInfoTable[NumberOfReplications]))</f>
        <v>50</v>
      </c>
      <c r="K518" s="5" cm="1">
        <f t="array" ref="K518">IFERROR(AVERAGE(IF((OutputTable[GroupByKey]=OutputTable[[#This Row],[GroupByKey]]),(OutputTable[GroupByKey]=OutputTable[[#This Row],[GroupByKey]])*OutputTable[RecordedValue])),0)</f>
        <v>0</v>
      </c>
      <c r="L518" s="5" cm="1">
        <f t="array" ref="L518">IFERROR(_xlfn.STDEV.S(IF((OutputTable[GroupByKey]=OutputTable[[#This Row],[GroupByKey]]),(OutputTable[GroupByKey]=OutputTable[[#This Row],[GroupByKey]])*OutputTable[RecordedValue])),0)</f>
        <v>0</v>
      </c>
      <c r="M518" s="5" cm="1">
        <f t="array" ref="M518">MAX(IF((ProjectInfoTable[ProjectName]=OutputTable[[#This Row],[ProjectName]]),(ProjectInfoTable[ProjectName]=OutputTable[[#This Row],[ProjectName]])*ProjectInfoTable[ConfidenceInterval]))</f>
        <v>0.95</v>
      </c>
      <c r="N5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8" s="5" cm="1">
        <f t="array" ref="O518">MIN(IF((OutputTable[GroupByKey]=OutputTable[[#This Row],[GroupByKey]]),(OutputTable[GroupByKey]=OutputTable[[#This Row],[GroupByKey]])*OutputTable[RecordedValue]))</f>
        <v>0</v>
      </c>
      <c r="P518" s="5" cm="1">
        <f t="array" ref="P518">MAX(IF((OutputTable[GroupByKey]=OutputTable[[#This Row],[GroupByKey]]),(OutputTable[GroupByKey]=OutputTable[[#This Row],[GroupByKey]])*OutputTable[RecordedValue]))</f>
        <v>0</v>
      </c>
    </row>
    <row r="519" spans="1:16" x14ac:dyDescent="0.25">
      <c r="A519" t="s">
        <v>68</v>
      </c>
      <c r="B519" t="s">
        <v>70</v>
      </c>
      <c r="C519">
        <v>10</v>
      </c>
      <c r="D519" t="s">
        <v>165</v>
      </c>
      <c r="E519" t="s">
        <v>111</v>
      </c>
      <c r="F519" t="s">
        <v>73</v>
      </c>
      <c r="G519">
        <v>37.379516345188399</v>
      </c>
      <c r="H519">
        <v>0</v>
      </c>
      <c r="I519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519" s="5" cm="1">
        <f t="array" ref="J519">MAX(IF((ProjectInfoTable[ProjectName]=OutputTable[[#This Row],[ProjectName]]),(ProjectInfoTable[ProjectName]=OutputTable[[#This Row],[ProjectName]])*ProjectInfoTable[NumberOfReplications]))</f>
        <v>50</v>
      </c>
      <c r="K519" s="5" cm="1">
        <f t="array" ref="K519">IFERROR(AVERAGE(IF((OutputTable[GroupByKey]=OutputTable[[#This Row],[GroupByKey]]),(OutputTable[GroupByKey]=OutputTable[[#This Row],[GroupByKey]])*OutputTable[RecordedValue])),0)</f>
        <v>37.238343743460135</v>
      </c>
      <c r="L519" s="5" cm="1">
        <f t="array" ref="L519">IFERROR(_xlfn.STDEV.S(IF((OutputTable[GroupByKey]=OutputTable[[#This Row],[GroupByKey]]),(OutputTable[GroupByKey]=OutputTable[[#This Row],[GroupByKey]])*OutputTable[RecordedValue])),0)</f>
        <v>0.73577360167133743</v>
      </c>
      <c r="M519" s="5" cm="1">
        <f t="array" ref="M519">MAX(IF((ProjectInfoTable[ProjectName]=OutputTable[[#This Row],[ProjectName]]),(ProjectInfoTable[ProjectName]=OutputTable[[#This Row],[ProjectName]])*ProjectInfoTable[ConfidenceInterval]))</f>
        <v>0.95</v>
      </c>
      <c r="N5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519" s="5" cm="1">
        <f t="array" ref="O519">MIN(IF((OutputTable[GroupByKey]=OutputTable[[#This Row],[GroupByKey]]),(OutputTable[GroupByKey]=OutputTable[[#This Row],[GroupByKey]])*OutputTable[RecordedValue]))</f>
        <v>35.915286846409401</v>
      </c>
      <c r="P519" s="5" cm="1">
        <f t="array" ref="P519">MAX(IF((OutputTable[GroupByKey]=OutputTable[[#This Row],[GroupByKey]]),(OutputTable[GroupByKey]=OutputTable[[#This Row],[GroupByKey]])*OutputTable[RecordedValue]))</f>
        <v>38.829036811282897</v>
      </c>
    </row>
    <row r="520" spans="1:16" x14ac:dyDescent="0.25">
      <c r="A520" t="s">
        <v>68</v>
      </c>
      <c r="B520" t="s">
        <v>70</v>
      </c>
      <c r="C520">
        <v>10</v>
      </c>
      <c r="D520" t="s">
        <v>166</v>
      </c>
      <c r="E520" t="s">
        <v>113</v>
      </c>
      <c r="F520" t="s">
        <v>73</v>
      </c>
      <c r="G520">
        <v>1121.3854903556501</v>
      </c>
      <c r="H520">
        <v>0</v>
      </c>
      <c r="I520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520" s="5" cm="1">
        <f t="array" ref="J520">MAX(IF((ProjectInfoTable[ProjectName]=OutputTable[[#This Row],[ProjectName]]),(ProjectInfoTable[ProjectName]=OutputTable[[#This Row],[ProjectName]])*ProjectInfoTable[NumberOfReplications]))</f>
        <v>50</v>
      </c>
      <c r="K520" s="5" cm="1">
        <f t="array" ref="K520">IFERROR(AVERAGE(IF((OutputTable[GroupByKey]=OutputTable[[#This Row],[GroupByKey]]),(OutputTable[GroupByKey]=OutputTable[[#This Row],[GroupByKey]])*OutputTable[RecordedValue])),0)</f>
        <v>1117.1503123038046</v>
      </c>
      <c r="L520" s="5" cm="1">
        <f t="array" ref="L520">IFERROR(_xlfn.STDEV.S(IF((OutputTable[GroupByKey]=OutputTable[[#This Row],[GroupByKey]]),(OutputTable[GroupByKey]=OutputTable[[#This Row],[GroupByKey]])*OutputTable[RecordedValue])),0)</f>
        <v>22.073208050140675</v>
      </c>
      <c r="M520" s="5" cm="1">
        <f t="array" ref="M520">MAX(IF((ProjectInfoTable[ProjectName]=OutputTable[[#This Row],[ProjectName]]),(ProjectInfoTable[ProjectName]=OutputTable[[#This Row],[ProjectName]])*ProjectInfoTable[ConfidenceInterval]))</f>
        <v>0.95</v>
      </c>
      <c r="N5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520" s="5" cm="1">
        <f t="array" ref="O520">MIN(IF((OutputTable[GroupByKey]=OutputTable[[#This Row],[GroupByKey]]),(OutputTable[GroupByKey]=OutputTable[[#This Row],[GroupByKey]])*OutputTable[RecordedValue]))</f>
        <v>1077.4586053922801</v>
      </c>
      <c r="P520" s="5" cm="1">
        <f t="array" ref="P520">MAX(IF((OutputTable[GroupByKey]=OutputTable[[#This Row],[GroupByKey]]),(OutputTable[GroupByKey]=OutputTable[[#This Row],[GroupByKey]])*OutputTable[RecordedValue]))</f>
        <v>1164.8711043384901</v>
      </c>
    </row>
    <row r="521" spans="1:16" x14ac:dyDescent="0.25">
      <c r="A521" t="s">
        <v>68</v>
      </c>
      <c r="B521" t="s">
        <v>70</v>
      </c>
      <c r="C521">
        <v>10</v>
      </c>
      <c r="D521" t="s">
        <v>167</v>
      </c>
      <c r="E521" t="s">
        <v>115</v>
      </c>
      <c r="F521" t="s">
        <v>73</v>
      </c>
      <c r="G521">
        <v>0</v>
      </c>
      <c r="H521">
        <v>0</v>
      </c>
      <c r="I521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521" s="5" cm="1">
        <f t="array" ref="J521">MAX(IF((ProjectInfoTable[ProjectName]=OutputTable[[#This Row],[ProjectName]]),(ProjectInfoTable[ProjectName]=OutputTable[[#This Row],[ProjectName]])*ProjectInfoTable[NumberOfReplications]))</f>
        <v>50</v>
      </c>
      <c r="K521" s="5" cm="1">
        <f t="array" ref="K521">IFERROR(AVERAGE(IF((OutputTable[GroupByKey]=OutputTable[[#This Row],[GroupByKey]]),(OutputTable[GroupByKey]=OutputTable[[#This Row],[GroupByKey]])*OutputTable[RecordedValue])),0)</f>
        <v>0</v>
      </c>
      <c r="L521" s="5" cm="1">
        <f t="array" ref="L521">IFERROR(_xlfn.STDEV.S(IF((OutputTable[GroupByKey]=OutputTable[[#This Row],[GroupByKey]]),(OutputTable[GroupByKey]=OutputTable[[#This Row],[GroupByKey]])*OutputTable[RecordedValue])),0)</f>
        <v>0</v>
      </c>
      <c r="M521" s="5" cm="1">
        <f t="array" ref="M521">MAX(IF((ProjectInfoTable[ProjectName]=OutputTable[[#This Row],[ProjectName]]),(ProjectInfoTable[ProjectName]=OutputTable[[#This Row],[ProjectName]])*ProjectInfoTable[ConfidenceInterval]))</f>
        <v>0.95</v>
      </c>
      <c r="N5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21" s="5" cm="1">
        <f t="array" ref="O521">MIN(IF((OutputTable[GroupByKey]=OutputTable[[#This Row],[GroupByKey]]),(OutputTable[GroupByKey]=OutputTable[[#This Row],[GroupByKey]])*OutputTable[RecordedValue]))</f>
        <v>0</v>
      </c>
      <c r="P521" s="5" cm="1">
        <f t="array" ref="P521">MAX(IF((OutputTable[GroupByKey]=OutputTable[[#This Row],[GroupByKey]]),(OutputTable[GroupByKey]=OutputTable[[#This Row],[GroupByKey]])*OutputTable[RecordedValue]))</f>
        <v>0</v>
      </c>
    </row>
    <row r="522" spans="1:16" x14ac:dyDescent="0.25">
      <c r="A522" t="s">
        <v>68</v>
      </c>
      <c r="B522" t="s">
        <v>70</v>
      </c>
      <c r="C522">
        <v>10</v>
      </c>
      <c r="D522" t="s">
        <v>168</v>
      </c>
      <c r="E522" t="s">
        <v>117</v>
      </c>
      <c r="F522" t="s">
        <v>73</v>
      </c>
      <c r="G522">
        <v>91.155375283221701</v>
      </c>
      <c r="H522">
        <v>0</v>
      </c>
      <c r="I522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522" s="5" cm="1">
        <f t="array" ref="J522">MAX(IF((ProjectInfoTable[ProjectName]=OutputTable[[#This Row],[ProjectName]]),(ProjectInfoTable[ProjectName]=OutputTable[[#This Row],[ProjectName]])*ProjectInfoTable[NumberOfReplications]))</f>
        <v>50</v>
      </c>
      <c r="K522" s="5" cm="1">
        <f t="array" ref="K522">IFERROR(AVERAGE(IF((OutputTable[GroupByKey]=OutputTable[[#This Row],[GroupByKey]]),(OutputTable[GroupByKey]=OutputTable[[#This Row],[GroupByKey]])*OutputTable[RecordedValue])),0)</f>
        <v>120.89653130002299</v>
      </c>
      <c r="L522" s="5" cm="1">
        <f t="array" ref="L522">IFERROR(_xlfn.STDEV.S(IF((OutputTable[GroupByKey]=OutputTable[[#This Row],[GroupByKey]]),(OutputTable[GroupByKey]=OutputTable[[#This Row],[GroupByKey]])*OutputTable[RecordedValue])),0)</f>
        <v>33.561725675720702</v>
      </c>
      <c r="M522" s="5" cm="1">
        <f t="array" ref="M522">MAX(IF((ProjectInfoTable[ProjectName]=OutputTable[[#This Row],[ProjectName]]),(ProjectInfoTable[ProjectName]=OutputTable[[#This Row],[ProjectName]])*ProjectInfoTable[ConfidenceInterval]))</f>
        <v>0.95</v>
      </c>
      <c r="N5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522" s="5" cm="1">
        <f t="array" ref="O522">MIN(IF((OutputTable[GroupByKey]=OutputTable[[#This Row],[GroupByKey]]),(OutputTable[GroupByKey]=OutputTable[[#This Row],[GroupByKey]])*OutputTable[RecordedValue]))</f>
        <v>71.2298351699786</v>
      </c>
      <c r="P522" s="5" cm="1">
        <f t="array" ref="P522">MAX(IF((OutputTable[GroupByKey]=OutputTable[[#This Row],[GroupByKey]]),(OutputTable[GroupByKey]=OutputTable[[#This Row],[GroupByKey]])*OutputTable[RecordedValue]))</f>
        <v>265.63530965979299</v>
      </c>
    </row>
    <row r="523" spans="1:16" x14ac:dyDescent="0.25">
      <c r="A523" t="s">
        <v>68</v>
      </c>
      <c r="B523" t="s">
        <v>70</v>
      </c>
      <c r="C523">
        <v>10</v>
      </c>
      <c r="D523" t="s">
        <v>169</v>
      </c>
      <c r="E523" t="s">
        <v>119</v>
      </c>
      <c r="F523" t="s">
        <v>73</v>
      </c>
      <c r="G523">
        <v>304</v>
      </c>
      <c r="H523">
        <v>0</v>
      </c>
      <c r="I523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523" s="5" cm="1">
        <f t="array" ref="J523">MAX(IF((ProjectInfoTable[ProjectName]=OutputTable[[#This Row],[ProjectName]]),(ProjectInfoTable[ProjectName]=OutputTable[[#This Row],[ProjectName]])*ProjectInfoTable[NumberOfReplications]))</f>
        <v>50</v>
      </c>
      <c r="K523" s="5" cm="1">
        <f t="array" ref="K523">IFERROR(AVERAGE(IF((OutputTable[GroupByKey]=OutputTable[[#This Row],[GroupByKey]]),(OutputTable[GroupByKey]=OutputTable[[#This Row],[GroupByKey]])*OutputTable[RecordedValue])),0)</f>
        <v>307.66000000000003</v>
      </c>
      <c r="L523" s="5" cm="1">
        <f t="array" ref="L523">IFERROR(_xlfn.STDEV.S(IF((OutputTable[GroupByKey]=OutputTable[[#This Row],[GroupByKey]]),(OutputTable[GroupByKey]=OutputTable[[#This Row],[GroupByKey]])*OutputTable[RecordedValue])),0)</f>
        <v>3.1272991542223769</v>
      </c>
      <c r="M523" s="5" cm="1">
        <f t="array" ref="M523">MAX(IF((ProjectInfoTable[ProjectName]=OutputTable[[#This Row],[ProjectName]]),(ProjectInfoTable[ProjectName]=OutputTable[[#This Row],[ProjectName]])*ProjectInfoTable[ConfidenceInterval]))</f>
        <v>0.95</v>
      </c>
      <c r="N5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523" s="5" cm="1">
        <f t="array" ref="O523">MIN(IF((OutputTable[GroupByKey]=OutputTable[[#This Row],[GroupByKey]]),(OutputTable[GroupByKey]=OutputTable[[#This Row],[GroupByKey]])*OutputTable[RecordedValue]))</f>
        <v>300</v>
      </c>
      <c r="P523" s="5" cm="1">
        <f t="array" ref="P523">MAX(IF((OutputTable[GroupByKey]=OutputTable[[#This Row],[GroupByKey]]),(OutputTable[GroupByKey]=OutputTable[[#This Row],[GroupByKey]])*OutputTable[RecordedValue]))</f>
        <v>315</v>
      </c>
    </row>
    <row r="524" spans="1:16" x14ac:dyDescent="0.25">
      <c r="A524" t="s">
        <v>68</v>
      </c>
      <c r="B524" t="s">
        <v>70</v>
      </c>
      <c r="C524">
        <v>10</v>
      </c>
      <c r="D524" t="s">
        <v>170</v>
      </c>
      <c r="E524" t="s">
        <v>121</v>
      </c>
      <c r="F524" t="s">
        <v>73</v>
      </c>
      <c r="G524">
        <v>303</v>
      </c>
      <c r="H524">
        <v>0</v>
      </c>
      <c r="I524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524" s="5" cm="1">
        <f t="array" ref="J524">MAX(IF((ProjectInfoTable[ProjectName]=OutputTable[[#This Row],[ProjectName]]),(ProjectInfoTable[ProjectName]=OutputTable[[#This Row],[ProjectName]])*ProjectInfoTable[NumberOfReplications]))</f>
        <v>50</v>
      </c>
      <c r="K524" s="5" cm="1">
        <f t="array" ref="K524">IFERROR(AVERAGE(IF((OutputTable[GroupByKey]=OutputTable[[#This Row],[GroupByKey]]),(OutputTable[GroupByKey]=OutputTable[[#This Row],[GroupByKey]])*OutputTable[RecordedValue])),0)</f>
        <v>305.8</v>
      </c>
      <c r="L524" s="5" cm="1">
        <f t="array" ref="L524">IFERROR(_xlfn.STDEV.S(IF((OutputTable[GroupByKey]=OutputTable[[#This Row],[GroupByKey]]),(OutputTable[GroupByKey]=OutputTable[[#This Row],[GroupByKey]])*OutputTable[RecordedValue])),0)</f>
        <v>3.2324881425670751</v>
      </c>
      <c r="M524" s="5" cm="1">
        <f t="array" ref="M524">MAX(IF((ProjectInfoTable[ProjectName]=OutputTable[[#This Row],[ProjectName]]),(ProjectInfoTable[ProjectName]=OutputTable[[#This Row],[ProjectName]])*ProjectInfoTable[ConfidenceInterval]))</f>
        <v>0.95</v>
      </c>
      <c r="N5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524" s="5" cm="1">
        <f t="array" ref="O524">MIN(IF((OutputTable[GroupByKey]=OutputTable[[#This Row],[GroupByKey]]),(OutputTable[GroupByKey]=OutputTable[[#This Row],[GroupByKey]])*OutputTable[RecordedValue]))</f>
        <v>298</v>
      </c>
      <c r="P524" s="5" cm="1">
        <f t="array" ref="P524">MAX(IF((OutputTable[GroupByKey]=OutputTable[[#This Row],[GroupByKey]]),(OutputTable[GroupByKey]=OutputTable[[#This Row],[GroupByKey]])*OutputTable[RecordedValue]))</f>
        <v>313</v>
      </c>
    </row>
    <row r="525" spans="1:16" x14ac:dyDescent="0.25">
      <c r="A525" t="s">
        <v>68</v>
      </c>
      <c r="B525" t="s">
        <v>70</v>
      </c>
      <c r="C525">
        <v>10</v>
      </c>
      <c r="D525" t="s">
        <v>171</v>
      </c>
      <c r="E525" t="s">
        <v>123</v>
      </c>
      <c r="F525" t="s">
        <v>73</v>
      </c>
      <c r="G525">
        <v>37.379516345188399</v>
      </c>
      <c r="H525">
        <v>0</v>
      </c>
      <c r="I525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525" s="5" cm="1">
        <f t="array" ref="J525">MAX(IF((ProjectInfoTable[ProjectName]=OutputTable[[#This Row],[ProjectName]]),(ProjectInfoTable[ProjectName]=OutputTable[[#This Row],[ProjectName]])*ProjectInfoTable[NumberOfReplications]))</f>
        <v>50</v>
      </c>
      <c r="K525" s="5" cm="1">
        <f t="array" ref="K525">IFERROR(AVERAGE(IF((OutputTable[GroupByKey]=OutputTable[[#This Row],[GroupByKey]]),(OutputTable[GroupByKey]=OutputTable[[#This Row],[GroupByKey]])*OutputTable[RecordedValue])),0)</f>
        <v>37.238343743460135</v>
      </c>
      <c r="L525" s="5" cm="1">
        <f t="array" ref="L525">IFERROR(_xlfn.STDEV.S(IF((OutputTable[GroupByKey]=OutputTable[[#This Row],[GroupByKey]]),(OutputTable[GroupByKey]=OutputTable[[#This Row],[GroupByKey]])*OutputTable[RecordedValue])),0)</f>
        <v>0.73577360167133743</v>
      </c>
      <c r="M525" s="5" cm="1">
        <f t="array" ref="M525">MAX(IF((ProjectInfoTable[ProjectName]=OutputTable[[#This Row],[ProjectName]]),(ProjectInfoTable[ProjectName]=OutputTable[[#This Row],[ProjectName]])*ProjectInfoTable[ConfidenceInterval]))</f>
        <v>0.95</v>
      </c>
      <c r="N5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525" s="5" cm="1">
        <f t="array" ref="O525">MIN(IF((OutputTable[GroupByKey]=OutputTable[[#This Row],[GroupByKey]]),(OutputTable[GroupByKey]=OutputTable[[#This Row],[GroupByKey]])*OutputTable[RecordedValue]))</f>
        <v>35.915286846409401</v>
      </c>
      <c r="P525" s="5" cm="1">
        <f t="array" ref="P525">MAX(IF((OutputTable[GroupByKey]=OutputTable[[#This Row],[GroupByKey]]),(OutputTable[GroupByKey]=OutputTable[[#This Row],[GroupByKey]])*OutputTable[RecordedValue]))</f>
        <v>38.829036811282897</v>
      </c>
    </row>
    <row r="526" spans="1:16" x14ac:dyDescent="0.25">
      <c r="A526" t="s">
        <v>68</v>
      </c>
      <c r="B526" t="s">
        <v>70</v>
      </c>
      <c r="C526">
        <v>10</v>
      </c>
      <c r="D526" t="s">
        <v>172</v>
      </c>
      <c r="E526" t="s">
        <v>125</v>
      </c>
      <c r="F526" t="s">
        <v>73</v>
      </c>
      <c r="G526">
        <v>1212.5408656388699</v>
      </c>
      <c r="H526">
        <v>0</v>
      </c>
      <c r="I526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526" s="5" cm="1">
        <f t="array" ref="J526">MAX(IF((ProjectInfoTable[ProjectName]=OutputTable[[#This Row],[ProjectName]]),(ProjectInfoTable[ProjectName]=OutputTable[[#This Row],[ProjectName]])*ProjectInfoTable[NumberOfReplications]))</f>
        <v>50</v>
      </c>
      <c r="K526" s="5" cm="1">
        <f t="array" ref="K526">IFERROR(AVERAGE(IF((OutputTable[GroupByKey]=OutputTable[[#This Row],[GroupByKey]]),(OutputTable[GroupByKey]=OutputTable[[#This Row],[GroupByKey]])*OutputTable[RecordedValue])),0)</f>
        <v>1238.0468436038263</v>
      </c>
      <c r="L526" s="5" cm="1">
        <f t="array" ref="L526">IFERROR(_xlfn.STDEV.S(IF((OutputTable[GroupByKey]=OutputTable[[#This Row],[GroupByKey]]),(OutputTable[GroupByKey]=OutputTable[[#This Row],[GroupByKey]])*OutputTable[RecordedValue])),0)</f>
        <v>49.802537130614866</v>
      </c>
      <c r="M526" s="5" cm="1">
        <f t="array" ref="M526">MAX(IF((ProjectInfoTable[ProjectName]=OutputTable[[#This Row],[ProjectName]]),(ProjectInfoTable[ProjectName]=OutputTable[[#This Row],[ProjectName]])*ProjectInfoTable[ConfidenceInterval]))</f>
        <v>0.95</v>
      </c>
      <c r="N5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526" s="5" cm="1">
        <f t="array" ref="O526">MIN(IF((OutputTable[GroupByKey]=OutputTable[[#This Row],[GroupByKey]]),(OutputTable[GroupByKey]=OutputTable[[#This Row],[GroupByKey]])*OutputTable[RecordedValue]))</f>
        <v>1148.68844056226</v>
      </c>
      <c r="P526" s="5" cm="1">
        <f t="array" ref="P526">MAX(IF((OutputTable[GroupByKey]=OutputTable[[#This Row],[GroupByKey]]),(OutputTable[GroupByKey]=OutputTable[[#This Row],[GroupByKey]])*OutputTable[RecordedValue]))</f>
        <v>1418.3176101245699</v>
      </c>
    </row>
    <row r="527" spans="1:16" x14ac:dyDescent="0.25">
      <c r="A527" t="s">
        <v>68</v>
      </c>
      <c r="B527" t="s">
        <v>70</v>
      </c>
      <c r="C527">
        <v>10</v>
      </c>
      <c r="D527" t="s">
        <v>173</v>
      </c>
      <c r="E527" t="s">
        <v>135</v>
      </c>
      <c r="F527" t="s">
        <v>105</v>
      </c>
      <c r="G527">
        <v>18.6897581725942</v>
      </c>
      <c r="H527">
        <v>0</v>
      </c>
      <c r="I527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527" s="5" cm="1">
        <f t="array" ref="J527">MAX(IF((ProjectInfoTable[ProjectName]=OutputTable[[#This Row],[ProjectName]]),(ProjectInfoTable[ProjectName]=OutputTable[[#This Row],[ProjectName]])*ProjectInfoTable[NumberOfReplications]))</f>
        <v>50</v>
      </c>
      <c r="K527" s="5" cm="1">
        <f t="array" ref="K527">IFERROR(AVERAGE(IF((OutputTable[GroupByKey]=OutputTable[[#This Row],[GroupByKey]]),(OutputTable[GroupByKey]=OutputTable[[#This Row],[GroupByKey]])*OutputTable[RecordedValue])),0)</f>
        <v>18.619171871730064</v>
      </c>
      <c r="L527" s="5" cm="1">
        <f t="array" ref="L527">IFERROR(_xlfn.STDEV.S(IF((OutputTable[GroupByKey]=OutputTable[[#This Row],[GroupByKey]]),(OutputTable[GroupByKey]=OutputTable[[#This Row],[GroupByKey]])*OutputTable[RecordedValue])),0)</f>
        <v>0.36788680083566072</v>
      </c>
      <c r="M527" s="5" cm="1">
        <f t="array" ref="M527">MAX(IF((ProjectInfoTable[ProjectName]=OutputTable[[#This Row],[ProjectName]]),(ProjectInfoTable[ProjectName]=OutputTable[[#This Row],[ProjectName]])*ProjectInfoTable[ConfidenceInterval]))</f>
        <v>0.95</v>
      </c>
      <c r="N5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527" s="5" cm="1">
        <f t="array" ref="O527">MIN(IF((OutputTable[GroupByKey]=OutputTable[[#This Row],[GroupByKey]]),(OutputTable[GroupByKey]=OutputTable[[#This Row],[GroupByKey]])*OutputTable[RecordedValue]))</f>
        <v>17.957643423204701</v>
      </c>
      <c r="P527" s="5" cm="1">
        <f t="array" ref="P527">MAX(IF((OutputTable[GroupByKey]=OutputTable[[#This Row],[GroupByKey]]),(OutputTable[GroupByKey]=OutputTable[[#This Row],[GroupByKey]])*OutputTable[RecordedValue]))</f>
        <v>19.414518405641399</v>
      </c>
    </row>
    <row r="528" spans="1:16" x14ac:dyDescent="0.25">
      <c r="A528" t="s">
        <v>68</v>
      </c>
      <c r="B528" t="s">
        <v>70</v>
      </c>
      <c r="C528">
        <v>10</v>
      </c>
      <c r="D528" t="s">
        <v>174</v>
      </c>
      <c r="E528" t="s">
        <v>137</v>
      </c>
      <c r="F528" t="s">
        <v>105</v>
      </c>
      <c r="G528">
        <v>5.2920298932370899</v>
      </c>
      <c r="H528">
        <v>0</v>
      </c>
      <c r="I528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528" s="5" cm="1">
        <f t="array" ref="J528">MAX(IF((ProjectInfoTable[ProjectName]=OutputTable[[#This Row],[ProjectName]]),(ProjectInfoTable[ProjectName]=OutputTable[[#This Row],[ProjectName]])*ProjectInfoTable[NumberOfReplications]))</f>
        <v>50</v>
      </c>
      <c r="K528" s="5" cm="1">
        <f t="array" ref="K528">IFERROR(AVERAGE(IF((OutputTable[GroupByKey]=OutputTable[[#This Row],[GroupByKey]]),(OutputTable[GroupByKey]=OutputTable[[#This Row],[GroupByKey]])*OutputTable[RecordedValue])),0)</f>
        <v>5.3248187541752463</v>
      </c>
      <c r="L528" s="5" cm="1">
        <f t="array" ref="L528">IFERROR(_xlfn.STDEV.S(IF((OutputTable[GroupByKey]=OutputTable[[#This Row],[GroupByKey]]),(OutputTable[GroupByKey]=OutputTable[[#This Row],[GroupByKey]])*OutputTable[RecordedValue])),0)</f>
        <v>0.37220753962085379</v>
      </c>
      <c r="M528" s="5" cm="1">
        <f t="array" ref="M528">MAX(IF((ProjectInfoTable[ProjectName]=OutputTable[[#This Row],[ProjectName]]),(ProjectInfoTable[ProjectName]=OutputTable[[#This Row],[ProjectName]])*ProjectInfoTable[ConfidenceInterval]))</f>
        <v>0.95</v>
      </c>
      <c r="N5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528" s="5" cm="1">
        <f t="array" ref="O528">MIN(IF((OutputTable[GroupByKey]=OutputTable[[#This Row],[GroupByKey]]),(OutputTable[GroupByKey]=OutputTable[[#This Row],[GroupByKey]])*OutputTable[RecordedValue]))</f>
        <v>4.5773931059875599</v>
      </c>
      <c r="P528" s="5" cm="1">
        <f t="array" ref="P528">MAX(IF((OutputTable[GroupByKey]=OutputTable[[#This Row],[GroupByKey]]),(OutputTable[GroupByKey]=OutputTable[[#This Row],[GroupByKey]])*OutputTable[RecordedValue]))</f>
        <v>5.9816259595291603</v>
      </c>
    </row>
    <row r="529" spans="1:16" x14ac:dyDescent="0.25">
      <c r="A529" t="s">
        <v>68</v>
      </c>
      <c r="B529" t="s">
        <v>70</v>
      </c>
      <c r="C529">
        <v>10</v>
      </c>
      <c r="D529" t="s">
        <v>175</v>
      </c>
      <c r="E529" t="s">
        <v>154</v>
      </c>
      <c r="F529" t="s">
        <v>105</v>
      </c>
      <c r="G529">
        <v>304</v>
      </c>
      <c r="H529">
        <v>0</v>
      </c>
      <c r="I529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529" s="5" cm="1">
        <f t="array" ref="J529">MAX(IF((ProjectInfoTable[ProjectName]=OutputTable[[#This Row],[ProjectName]]),(ProjectInfoTable[ProjectName]=OutputTable[[#This Row],[ProjectName]])*ProjectInfoTable[NumberOfReplications]))</f>
        <v>50</v>
      </c>
      <c r="K529" s="5" cm="1">
        <f t="array" ref="K529">IFERROR(AVERAGE(IF((OutputTable[GroupByKey]=OutputTable[[#This Row],[GroupByKey]]),(OutputTable[GroupByKey]=OutputTable[[#This Row],[GroupByKey]])*OutputTable[RecordedValue])),0)</f>
        <v>307.5</v>
      </c>
      <c r="L529" s="5" cm="1">
        <f t="array" ref="L529">IFERROR(_xlfn.STDEV.S(IF((OutputTable[GroupByKey]=OutputTable[[#This Row],[GroupByKey]]),(OutputTable[GroupByKey]=OutputTable[[#This Row],[GroupByKey]])*OutputTable[RecordedValue])),0)</f>
        <v>3.1831828507367419</v>
      </c>
      <c r="M529" s="5" cm="1">
        <f t="array" ref="M529">MAX(IF((ProjectInfoTable[ProjectName]=OutputTable[[#This Row],[ProjectName]]),(ProjectInfoTable[ProjectName]=OutputTable[[#This Row],[ProjectName]])*ProjectInfoTable[ConfidenceInterval]))</f>
        <v>0.95</v>
      </c>
      <c r="N5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529" s="5" cm="1">
        <f t="array" ref="O529">MIN(IF((OutputTable[GroupByKey]=OutputTable[[#This Row],[GroupByKey]]),(OutputTable[GroupByKey]=OutputTable[[#This Row],[GroupByKey]])*OutputTable[RecordedValue]))</f>
        <v>300</v>
      </c>
      <c r="P529" s="5" cm="1">
        <f t="array" ref="P529">MAX(IF((OutputTable[GroupByKey]=OutputTable[[#This Row],[GroupByKey]]),(OutputTable[GroupByKey]=OutputTable[[#This Row],[GroupByKey]])*OutputTable[RecordedValue]))</f>
        <v>315</v>
      </c>
    </row>
    <row r="530" spans="1:16" x14ac:dyDescent="0.25">
      <c r="A530" t="s">
        <v>68</v>
      </c>
      <c r="B530" t="s">
        <v>70</v>
      </c>
      <c r="C530">
        <v>10</v>
      </c>
      <c r="D530" t="s">
        <v>176</v>
      </c>
      <c r="E530" t="s">
        <v>156</v>
      </c>
      <c r="F530" t="s">
        <v>105</v>
      </c>
      <c r="G530">
        <v>0.77949875444845396</v>
      </c>
      <c r="H530">
        <v>0</v>
      </c>
      <c r="I530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530" s="5" cm="1">
        <f t="array" ref="J530">MAX(IF((ProjectInfoTable[ProjectName]=OutputTable[[#This Row],[ProjectName]]),(ProjectInfoTable[ProjectName]=OutputTable[[#This Row],[ProjectName]])*ProjectInfoTable[NumberOfReplications]))</f>
        <v>50</v>
      </c>
      <c r="K530" s="5" cm="1">
        <f t="array" ref="K530">IFERROR(AVERAGE(IF((OutputTable[GroupByKey]=OutputTable[[#This Row],[GroupByKey]]),(OutputTable[GroupByKey]=OutputTable[[#This Row],[GroupByKey]])*OutputTable[RecordedValue])),0)</f>
        <v>0.77813255190936492</v>
      </c>
      <c r="L530" s="5" cm="1">
        <f t="array" ref="L530">IFERROR(_xlfn.STDEV.S(IF((OutputTable[GroupByKey]=OutputTable[[#This Row],[GroupByKey]]),(OutputTable[GroupByKey]=OutputTable[[#This Row],[GroupByKey]])*OutputTable[RecordedValue])),0)</f>
        <v>1.5508647484202203E-2</v>
      </c>
      <c r="M530" s="5" cm="1">
        <f t="array" ref="M530">MAX(IF((ProjectInfoTable[ProjectName]=OutputTable[[#This Row],[ProjectName]]),(ProjectInfoTable[ProjectName]=OutputTable[[#This Row],[ProjectName]])*ProjectInfoTable[ConfidenceInterval]))</f>
        <v>0.95</v>
      </c>
      <c r="N5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530" s="5" cm="1">
        <f t="array" ref="O530">MIN(IF((OutputTable[GroupByKey]=OutputTable[[#This Row],[GroupByKey]]),(OutputTable[GroupByKey]=OutputTable[[#This Row],[GroupByKey]])*OutputTable[RecordedValue]))</f>
        <v>0.75076558501961799</v>
      </c>
      <c r="P530" s="5" cm="1">
        <f t="array" ref="P530">MAX(IF((OutputTable[GroupByKey]=OutputTable[[#This Row],[GroupByKey]]),(OutputTable[GroupByKey]=OutputTable[[#This Row],[GroupByKey]])*OutputTable[RecordedValue]))</f>
        <v>0.80927528725051701</v>
      </c>
    </row>
    <row r="531" spans="1:16" x14ac:dyDescent="0.25">
      <c r="A531" t="s">
        <v>68</v>
      </c>
      <c r="B531" t="s">
        <v>70</v>
      </c>
      <c r="C531">
        <v>10</v>
      </c>
      <c r="D531" t="s">
        <v>177</v>
      </c>
      <c r="E531" t="s">
        <v>140</v>
      </c>
      <c r="F531" t="s">
        <v>105</v>
      </c>
      <c r="G531">
        <v>0</v>
      </c>
      <c r="H531">
        <v>0</v>
      </c>
      <c r="I531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531" s="5" cm="1">
        <f t="array" ref="J531">MAX(IF((ProjectInfoTable[ProjectName]=OutputTable[[#This Row],[ProjectName]]),(ProjectInfoTable[ProjectName]=OutputTable[[#This Row],[ProjectName]])*ProjectInfoTable[NumberOfReplications]))</f>
        <v>50</v>
      </c>
      <c r="K531" s="5" cm="1">
        <f t="array" ref="K531">IFERROR(AVERAGE(IF((OutputTable[GroupByKey]=OutputTable[[#This Row],[GroupByKey]]),(OutputTable[GroupByKey]=OutputTable[[#This Row],[GroupByKey]])*OutputTable[RecordedValue])),0)</f>
        <v>0</v>
      </c>
      <c r="L531" s="5" cm="1">
        <f t="array" ref="L531">IFERROR(_xlfn.STDEV.S(IF((OutputTable[GroupByKey]=OutputTable[[#This Row],[GroupByKey]]),(OutputTable[GroupByKey]=OutputTable[[#This Row],[GroupByKey]])*OutputTable[RecordedValue])),0)</f>
        <v>0</v>
      </c>
      <c r="M531" s="5" cm="1">
        <f t="array" ref="M531">MAX(IF((ProjectInfoTable[ProjectName]=OutputTable[[#This Row],[ProjectName]]),(ProjectInfoTable[ProjectName]=OutputTable[[#This Row],[ProjectName]])*ProjectInfoTable[ConfidenceInterval]))</f>
        <v>0.95</v>
      </c>
      <c r="N5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1" s="5" cm="1">
        <f t="array" ref="O531">MIN(IF((OutputTable[GroupByKey]=OutputTable[[#This Row],[GroupByKey]]),(OutputTable[GroupByKey]=OutputTable[[#This Row],[GroupByKey]])*OutputTable[RecordedValue]))</f>
        <v>0</v>
      </c>
      <c r="P531" s="5" cm="1">
        <f t="array" ref="P531">MAX(IF((OutputTable[GroupByKey]=OutputTable[[#This Row],[GroupByKey]]),(OutputTable[GroupByKey]=OutputTable[[#This Row],[GroupByKey]])*OutputTable[RecordedValue]))</f>
        <v>0</v>
      </c>
    </row>
    <row r="532" spans="1:16" x14ac:dyDescent="0.25">
      <c r="A532" t="s">
        <v>68</v>
      </c>
      <c r="B532" t="s">
        <v>70</v>
      </c>
      <c r="C532">
        <v>11</v>
      </c>
      <c r="D532" t="s">
        <v>110</v>
      </c>
      <c r="E532" t="s">
        <v>111</v>
      </c>
      <c r="F532" t="s">
        <v>73</v>
      </c>
      <c r="G532">
        <v>2.7630451609429101</v>
      </c>
      <c r="H532">
        <v>0</v>
      </c>
      <c r="I532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532" s="5" cm="1">
        <f t="array" ref="J532">MAX(IF((ProjectInfoTable[ProjectName]=OutputTable[[#This Row],[ProjectName]]),(ProjectInfoTable[ProjectName]=OutputTable[[#This Row],[ProjectName]])*ProjectInfoTable[NumberOfReplications]))</f>
        <v>50</v>
      </c>
      <c r="K532" s="5" cm="1">
        <f t="array" ref="K532">IFERROR(AVERAGE(IF((OutputTable[GroupByKey]=OutputTable[[#This Row],[GroupByKey]]),(OutputTable[GroupByKey]=OutputTable[[#This Row],[GroupByKey]])*OutputTable[RecordedValue])),0)</f>
        <v>1.9749714551650996</v>
      </c>
      <c r="L532" s="5" cm="1">
        <f t="array" ref="L532">IFERROR(_xlfn.STDEV.S(IF((OutputTable[GroupByKey]=OutputTable[[#This Row],[GroupByKey]]),(OutputTable[GroupByKey]=OutputTable[[#This Row],[GroupByKey]])*OutputTable[RecordedValue])),0)</f>
        <v>0.45746437878232693</v>
      </c>
      <c r="M532" s="5" cm="1">
        <f t="array" ref="M532">MAX(IF((ProjectInfoTable[ProjectName]=OutputTable[[#This Row],[ProjectName]]),(ProjectInfoTable[ProjectName]=OutputTable[[#This Row],[ProjectName]])*ProjectInfoTable[ConfidenceInterval]))</f>
        <v>0.95</v>
      </c>
      <c r="N5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532" s="5" cm="1">
        <f t="array" ref="O532">MIN(IF((OutputTable[GroupByKey]=OutputTable[[#This Row],[GroupByKey]]),(OutputTable[GroupByKey]=OutputTable[[#This Row],[GroupByKey]])*OutputTable[RecordedValue]))</f>
        <v>1.0281254127300199</v>
      </c>
      <c r="P532" s="5" cm="1">
        <f t="array" ref="P532">MAX(IF((OutputTable[GroupByKey]=OutputTable[[#This Row],[GroupByKey]]),(OutputTable[GroupByKey]=OutputTable[[#This Row],[GroupByKey]])*OutputTable[RecordedValue]))</f>
        <v>3.1673122909872098</v>
      </c>
    </row>
    <row r="533" spans="1:16" x14ac:dyDescent="0.25">
      <c r="A533" t="s">
        <v>68</v>
      </c>
      <c r="B533" t="s">
        <v>70</v>
      </c>
      <c r="C533">
        <v>11</v>
      </c>
      <c r="D533" t="s">
        <v>112</v>
      </c>
      <c r="E533" t="s">
        <v>113</v>
      </c>
      <c r="F533" t="s">
        <v>73</v>
      </c>
      <c r="G533">
        <v>165.78270965657501</v>
      </c>
      <c r="H533">
        <v>0</v>
      </c>
      <c r="I533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533" s="5" cm="1">
        <f t="array" ref="J533">MAX(IF((ProjectInfoTable[ProjectName]=OutputTable[[#This Row],[ProjectName]]),(ProjectInfoTable[ProjectName]=OutputTable[[#This Row],[ProjectName]])*ProjectInfoTable[NumberOfReplications]))</f>
        <v>50</v>
      </c>
      <c r="K533" s="5" cm="1">
        <f t="array" ref="K533">IFERROR(AVERAGE(IF((OutputTable[GroupByKey]=OutputTable[[#This Row],[GroupByKey]]),(OutputTable[GroupByKey]=OutputTable[[#This Row],[GroupByKey]])*OutputTable[RecordedValue])),0)</f>
        <v>118.49828730990606</v>
      </c>
      <c r="L533" s="5" cm="1">
        <f t="array" ref="L533">IFERROR(_xlfn.STDEV.S(IF((OutputTable[GroupByKey]=OutputTable[[#This Row],[GroupByKey]]),(OutputTable[GroupByKey]=OutputTable[[#This Row],[GroupByKey]])*OutputTable[RecordedValue])),0)</f>
        <v>27.447862726939679</v>
      </c>
      <c r="M533" s="5" cm="1">
        <f t="array" ref="M533">MAX(IF((ProjectInfoTable[ProjectName]=OutputTable[[#This Row],[ProjectName]]),(ProjectInfoTable[ProjectName]=OutputTable[[#This Row],[ProjectName]])*ProjectInfoTable[ConfidenceInterval]))</f>
        <v>0.95</v>
      </c>
      <c r="N5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533" s="5" cm="1">
        <f t="array" ref="O533">MIN(IF((OutputTable[GroupByKey]=OutputTable[[#This Row],[GroupByKey]]),(OutputTable[GroupByKey]=OutputTable[[#This Row],[GroupByKey]])*OutputTable[RecordedValue]))</f>
        <v>61.6875247638012</v>
      </c>
      <c r="P533" s="5" cm="1">
        <f t="array" ref="P533">MAX(IF((OutputTable[GroupByKey]=OutputTable[[#This Row],[GroupByKey]]),(OutputTable[GroupByKey]=OutputTable[[#This Row],[GroupByKey]])*OutputTable[RecordedValue]))</f>
        <v>190.038737459233</v>
      </c>
    </row>
    <row r="534" spans="1:16" x14ac:dyDescent="0.25">
      <c r="A534" t="s">
        <v>68</v>
      </c>
      <c r="B534" t="s">
        <v>70</v>
      </c>
      <c r="C534">
        <v>11</v>
      </c>
      <c r="D534" t="s">
        <v>114</v>
      </c>
      <c r="E534" t="s">
        <v>115</v>
      </c>
      <c r="F534" t="s">
        <v>73</v>
      </c>
      <c r="G534">
        <v>0</v>
      </c>
      <c r="H534">
        <v>0</v>
      </c>
      <c r="I534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534" s="5" cm="1">
        <f t="array" ref="J534">MAX(IF((ProjectInfoTable[ProjectName]=OutputTable[[#This Row],[ProjectName]]),(ProjectInfoTable[ProjectName]=OutputTable[[#This Row],[ProjectName]])*ProjectInfoTable[NumberOfReplications]))</f>
        <v>50</v>
      </c>
      <c r="K534" s="5" cm="1">
        <f t="array" ref="K534">IFERROR(AVERAGE(IF((OutputTable[GroupByKey]=OutputTable[[#This Row],[GroupByKey]]),(OutputTable[GroupByKey]=OutputTable[[#This Row],[GroupByKey]])*OutputTable[RecordedValue])),0)</f>
        <v>0</v>
      </c>
      <c r="L534" s="5" cm="1">
        <f t="array" ref="L534">IFERROR(_xlfn.STDEV.S(IF((OutputTable[GroupByKey]=OutputTable[[#This Row],[GroupByKey]]),(OutputTable[GroupByKey]=OutputTable[[#This Row],[GroupByKey]])*OutputTable[RecordedValue])),0)</f>
        <v>0</v>
      </c>
      <c r="M534" s="5" cm="1">
        <f t="array" ref="M534">MAX(IF((ProjectInfoTable[ProjectName]=OutputTable[[#This Row],[ProjectName]]),(ProjectInfoTable[ProjectName]=OutputTable[[#This Row],[ProjectName]])*ProjectInfoTable[ConfidenceInterval]))</f>
        <v>0.95</v>
      </c>
      <c r="N5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4" s="5" cm="1">
        <f t="array" ref="O534">MIN(IF((OutputTable[GroupByKey]=OutputTable[[#This Row],[GroupByKey]]),(OutputTable[GroupByKey]=OutputTable[[#This Row],[GroupByKey]])*OutputTable[RecordedValue]))</f>
        <v>0</v>
      </c>
      <c r="P534" s="5" cm="1">
        <f t="array" ref="P534">MAX(IF((OutputTable[GroupByKey]=OutputTable[[#This Row],[GroupByKey]]),(OutputTable[GroupByKey]=OutputTable[[#This Row],[GroupByKey]])*OutputTable[RecordedValue]))</f>
        <v>0</v>
      </c>
    </row>
    <row r="535" spans="1:16" x14ac:dyDescent="0.25">
      <c r="A535" t="s">
        <v>68</v>
      </c>
      <c r="B535" t="s">
        <v>70</v>
      </c>
      <c r="C535">
        <v>11</v>
      </c>
      <c r="D535" t="s">
        <v>116</v>
      </c>
      <c r="E535" t="s">
        <v>117</v>
      </c>
      <c r="F535" t="s">
        <v>73</v>
      </c>
      <c r="G535">
        <v>13.590834794606399</v>
      </c>
      <c r="H535">
        <v>0</v>
      </c>
      <c r="I535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535" s="5" cm="1">
        <f t="array" ref="J535">MAX(IF((ProjectInfoTable[ProjectName]=OutputTable[[#This Row],[ProjectName]]),(ProjectInfoTable[ProjectName]=OutputTable[[#This Row],[ProjectName]])*ProjectInfoTable[NumberOfReplications]))</f>
        <v>50</v>
      </c>
      <c r="K535" s="5" cm="1">
        <f t="array" ref="K535">IFERROR(AVERAGE(IF((OutputTable[GroupByKey]=OutputTable[[#This Row],[GroupByKey]]),(OutputTable[GroupByKey]=OutputTable[[#This Row],[GroupByKey]])*OutputTable[RecordedValue])),0)</f>
        <v>5.4408066100724897</v>
      </c>
      <c r="L535" s="5" cm="1">
        <f t="array" ref="L535">IFERROR(_xlfn.STDEV.S(IF((OutputTable[GroupByKey]=OutputTable[[#This Row],[GroupByKey]]),(OutputTable[GroupByKey]=OutputTable[[#This Row],[GroupByKey]])*OutputTable[RecordedValue])),0)</f>
        <v>3.1898976373285977</v>
      </c>
      <c r="M535" s="5" cm="1">
        <f t="array" ref="M535">MAX(IF((ProjectInfoTable[ProjectName]=OutputTable[[#This Row],[ProjectName]]),(ProjectInfoTable[ProjectName]=OutputTable[[#This Row],[ProjectName]])*ProjectInfoTable[ConfidenceInterval]))</f>
        <v>0.95</v>
      </c>
      <c r="N5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535" s="5" cm="1">
        <f t="array" ref="O535">MIN(IF((OutputTable[GroupByKey]=OutputTable[[#This Row],[GroupByKey]]),(OutputTable[GroupByKey]=OutputTable[[#This Row],[GroupByKey]])*OutputTable[RecordedValue]))</f>
        <v>0.10442984261027299</v>
      </c>
      <c r="P535" s="5" cm="1">
        <f t="array" ref="P535">MAX(IF((OutputTable[GroupByKey]=OutputTable[[#This Row],[GroupByKey]]),(OutputTable[GroupByKey]=OutputTable[[#This Row],[GroupByKey]])*OutputTable[RecordedValue]))</f>
        <v>13.981021636077701</v>
      </c>
    </row>
    <row r="536" spans="1:16" x14ac:dyDescent="0.25">
      <c r="A536" t="s">
        <v>68</v>
      </c>
      <c r="B536" t="s">
        <v>70</v>
      </c>
      <c r="C536">
        <v>11</v>
      </c>
      <c r="D536" t="s">
        <v>118</v>
      </c>
      <c r="E536" t="s">
        <v>119</v>
      </c>
      <c r="F536" t="s">
        <v>73</v>
      </c>
      <c r="G536">
        <v>28</v>
      </c>
      <c r="H536">
        <v>0</v>
      </c>
      <c r="I536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536" s="5" cm="1">
        <f t="array" ref="J536">MAX(IF((ProjectInfoTable[ProjectName]=OutputTable[[#This Row],[ProjectName]]),(ProjectInfoTable[ProjectName]=OutputTable[[#This Row],[ProjectName]])*ProjectInfoTable[NumberOfReplications]))</f>
        <v>50</v>
      </c>
      <c r="K536" s="5" cm="1">
        <f t="array" ref="K536">IFERROR(AVERAGE(IF((OutputTable[GroupByKey]=OutputTable[[#This Row],[GroupByKey]]),(OutputTable[GroupByKey]=OutputTable[[#This Row],[GroupByKey]])*OutputTable[RecordedValue])),0)</f>
        <v>20.28</v>
      </c>
      <c r="L536" s="5" cm="1">
        <f t="array" ref="L536">IFERROR(_xlfn.STDEV.S(IF((OutputTable[GroupByKey]=OutputTable[[#This Row],[GroupByKey]]),(OutputTable[GroupByKey]=OutputTable[[#This Row],[GroupByKey]])*OutputTable[RecordedValue])),0)</f>
        <v>4.3191079955878688</v>
      </c>
      <c r="M536" s="5" cm="1">
        <f t="array" ref="M536">MAX(IF((ProjectInfoTable[ProjectName]=OutputTable[[#This Row],[ProjectName]]),(ProjectInfoTable[ProjectName]=OutputTable[[#This Row],[ProjectName]])*ProjectInfoTable[ConfidenceInterval]))</f>
        <v>0.95</v>
      </c>
      <c r="N5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536" s="5" cm="1">
        <f t="array" ref="O536">MIN(IF((OutputTable[GroupByKey]=OutputTable[[#This Row],[GroupByKey]]),(OutputTable[GroupByKey]=OutputTable[[#This Row],[GroupByKey]])*OutputTable[RecordedValue]))</f>
        <v>11</v>
      </c>
      <c r="P536" s="5" cm="1">
        <f t="array" ref="P536">MAX(IF((OutputTable[GroupByKey]=OutputTable[[#This Row],[GroupByKey]]),(OutputTable[GroupByKey]=OutputTable[[#This Row],[GroupByKey]])*OutputTable[RecordedValue]))</f>
        <v>31</v>
      </c>
    </row>
    <row r="537" spans="1:16" x14ac:dyDescent="0.25">
      <c r="A537" t="s">
        <v>68</v>
      </c>
      <c r="B537" t="s">
        <v>70</v>
      </c>
      <c r="C537">
        <v>11</v>
      </c>
      <c r="D537" t="s">
        <v>120</v>
      </c>
      <c r="E537" t="s">
        <v>121</v>
      </c>
      <c r="F537" t="s">
        <v>73</v>
      </c>
      <c r="G537">
        <v>27</v>
      </c>
      <c r="H537">
        <v>0</v>
      </c>
      <c r="I537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537" s="5" cm="1">
        <f t="array" ref="J537">MAX(IF((ProjectInfoTable[ProjectName]=OutputTable[[#This Row],[ProjectName]]),(ProjectInfoTable[ProjectName]=OutputTable[[#This Row],[ProjectName]])*ProjectInfoTable[NumberOfReplications]))</f>
        <v>50</v>
      </c>
      <c r="K537" s="5" cm="1">
        <f t="array" ref="K537">IFERROR(AVERAGE(IF((OutputTable[GroupByKey]=OutputTable[[#This Row],[GroupByKey]]),(OutputTable[GroupByKey]=OutputTable[[#This Row],[GroupByKey]])*OutputTable[RecordedValue])),0)</f>
        <v>20.14</v>
      </c>
      <c r="L537" s="5" cm="1">
        <f t="array" ref="L537">IFERROR(_xlfn.STDEV.S(IF((OutputTable[GroupByKey]=OutputTable[[#This Row],[GroupByKey]]),(OutputTable[GroupByKey]=OutputTable[[#This Row],[GroupByKey]])*OutputTable[RecordedValue])),0)</f>
        <v>4.309505393278199</v>
      </c>
      <c r="M537" s="5" cm="1">
        <f t="array" ref="M537">MAX(IF((ProjectInfoTable[ProjectName]=OutputTable[[#This Row],[ProjectName]]),(ProjectInfoTable[ProjectName]=OutputTable[[#This Row],[ProjectName]])*ProjectInfoTable[ConfidenceInterval]))</f>
        <v>0.95</v>
      </c>
      <c r="N5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537" s="5" cm="1">
        <f t="array" ref="O537">MIN(IF((OutputTable[GroupByKey]=OutputTable[[#This Row],[GroupByKey]]),(OutputTable[GroupByKey]=OutputTable[[#This Row],[GroupByKey]])*OutputTable[RecordedValue]))</f>
        <v>10</v>
      </c>
      <c r="P537" s="5" cm="1">
        <f t="array" ref="P537">MAX(IF((OutputTable[GroupByKey]=OutputTable[[#This Row],[GroupByKey]]),(OutputTable[GroupByKey]=OutputTable[[#This Row],[GroupByKey]])*OutputTable[RecordedValue]))</f>
        <v>31</v>
      </c>
    </row>
    <row r="538" spans="1:16" x14ac:dyDescent="0.25">
      <c r="A538" t="s">
        <v>68</v>
      </c>
      <c r="B538" t="s">
        <v>70</v>
      </c>
      <c r="C538">
        <v>11</v>
      </c>
      <c r="D538" t="s">
        <v>122</v>
      </c>
      <c r="E538" t="s">
        <v>123</v>
      </c>
      <c r="F538" t="s">
        <v>73</v>
      </c>
      <c r="G538">
        <v>2.7630451609429101</v>
      </c>
      <c r="H538">
        <v>0</v>
      </c>
      <c r="I538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538" s="5" cm="1">
        <f t="array" ref="J538">MAX(IF((ProjectInfoTable[ProjectName]=OutputTable[[#This Row],[ProjectName]]),(ProjectInfoTable[ProjectName]=OutputTable[[#This Row],[ProjectName]])*ProjectInfoTable[NumberOfReplications]))</f>
        <v>50</v>
      </c>
      <c r="K538" s="5" cm="1">
        <f t="array" ref="K538">IFERROR(AVERAGE(IF((OutputTable[GroupByKey]=OutputTable[[#This Row],[GroupByKey]]),(OutputTable[GroupByKey]=OutputTable[[#This Row],[GroupByKey]])*OutputTable[RecordedValue])),0)</f>
        <v>1.9749714551650996</v>
      </c>
      <c r="L538" s="5" cm="1">
        <f t="array" ref="L538">IFERROR(_xlfn.STDEV.S(IF((OutputTable[GroupByKey]=OutputTable[[#This Row],[GroupByKey]]),(OutputTable[GroupByKey]=OutputTable[[#This Row],[GroupByKey]])*OutputTable[RecordedValue])),0)</f>
        <v>0.45746437878232693</v>
      </c>
      <c r="M538" s="5" cm="1">
        <f t="array" ref="M538">MAX(IF((ProjectInfoTable[ProjectName]=OutputTable[[#This Row],[ProjectName]]),(ProjectInfoTable[ProjectName]=OutputTable[[#This Row],[ProjectName]])*ProjectInfoTable[ConfidenceInterval]))</f>
        <v>0.95</v>
      </c>
      <c r="N5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538" s="5" cm="1">
        <f t="array" ref="O538">MIN(IF((OutputTable[GroupByKey]=OutputTable[[#This Row],[GroupByKey]]),(OutputTable[GroupByKey]=OutputTable[[#This Row],[GroupByKey]])*OutputTable[RecordedValue]))</f>
        <v>1.0281254127300199</v>
      </c>
      <c r="P538" s="5" cm="1">
        <f t="array" ref="P538">MAX(IF((OutputTable[GroupByKey]=OutputTable[[#This Row],[GroupByKey]]),(OutputTable[GroupByKey]=OutputTable[[#This Row],[GroupByKey]])*OutputTable[RecordedValue]))</f>
        <v>3.1673122909872098</v>
      </c>
    </row>
    <row r="539" spans="1:16" x14ac:dyDescent="0.25">
      <c r="A539" t="s">
        <v>68</v>
      </c>
      <c r="B539" t="s">
        <v>70</v>
      </c>
      <c r="C539">
        <v>11</v>
      </c>
      <c r="D539" t="s">
        <v>124</v>
      </c>
      <c r="E539" t="s">
        <v>125</v>
      </c>
      <c r="F539" t="s">
        <v>73</v>
      </c>
      <c r="G539">
        <v>179.373544451181</v>
      </c>
      <c r="H539">
        <v>0</v>
      </c>
      <c r="I539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539" s="5" cm="1">
        <f t="array" ref="J539">MAX(IF((ProjectInfoTable[ProjectName]=OutputTable[[#This Row],[ProjectName]]),(ProjectInfoTable[ProjectName]=OutputTable[[#This Row],[ProjectName]])*ProjectInfoTable[NumberOfReplications]))</f>
        <v>50</v>
      </c>
      <c r="K539" s="5" cm="1">
        <f t="array" ref="K539">IFERROR(AVERAGE(IF((OutputTable[GroupByKey]=OutputTable[[#This Row],[GroupByKey]]),(OutputTable[GroupByKey]=OutputTable[[#This Row],[GroupByKey]])*OutputTable[RecordedValue])),0)</f>
        <v>123.93909391997848</v>
      </c>
      <c r="L539" s="5" cm="1">
        <f t="array" ref="L539">IFERROR(_xlfn.STDEV.S(IF((OutputTable[GroupByKey]=OutputTable[[#This Row],[GroupByKey]]),(OutputTable[GroupByKey]=OutputTable[[#This Row],[GroupByKey]])*OutputTable[RecordedValue])),0)</f>
        <v>29.164347943585724</v>
      </c>
      <c r="M539" s="5" cm="1">
        <f t="array" ref="M539">MAX(IF((ProjectInfoTable[ProjectName]=OutputTable[[#This Row],[ProjectName]]),(ProjectInfoTable[ProjectName]=OutputTable[[#This Row],[ProjectName]])*ProjectInfoTable[ConfidenceInterval]))</f>
        <v>0.95</v>
      </c>
      <c r="N5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539" s="5" cm="1">
        <f t="array" ref="O539">MIN(IF((OutputTable[GroupByKey]=OutputTable[[#This Row],[GroupByKey]]),(OutputTable[GroupByKey]=OutputTable[[#This Row],[GroupByKey]])*OutputTable[RecordedValue]))</f>
        <v>61.791954606411501</v>
      </c>
      <c r="P539" s="5" cm="1">
        <f t="array" ref="P539">MAX(IF((OutputTable[GroupByKey]=OutputTable[[#This Row],[GroupByKey]]),(OutputTable[GroupByKey]=OutputTable[[#This Row],[GroupByKey]])*OutputTable[RecordedValue]))</f>
        <v>204.019759095311</v>
      </c>
    </row>
    <row r="540" spans="1:16" x14ac:dyDescent="0.25">
      <c r="A540" t="s">
        <v>68</v>
      </c>
      <c r="B540" t="s">
        <v>70</v>
      </c>
      <c r="C540">
        <v>11</v>
      </c>
      <c r="D540" t="s">
        <v>126</v>
      </c>
      <c r="E540" t="s">
        <v>86</v>
      </c>
      <c r="F540" t="s">
        <v>127</v>
      </c>
      <c r="G540">
        <v>0</v>
      </c>
      <c r="H540">
        <v>0</v>
      </c>
      <c r="I540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540" s="5" cm="1">
        <f t="array" ref="J540">MAX(IF((ProjectInfoTable[ProjectName]=OutputTable[[#This Row],[ProjectName]]),(ProjectInfoTable[ProjectName]=OutputTable[[#This Row],[ProjectName]])*ProjectInfoTable[NumberOfReplications]))</f>
        <v>50</v>
      </c>
      <c r="K540" s="5" cm="1">
        <f t="array" ref="K540">IFERROR(AVERAGE(IF((OutputTable[GroupByKey]=OutputTable[[#This Row],[GroupByKey]]),(OutputTable[GroupByKey]=OutputTable[[#This Row],[GroupByKey]])*OutputTable[RecordedValue])),0)</f>
        <v>0</v>
      </c>
      <c r="L540" s="5" cm="1">
        <f t="array" ref="L540">IFERROR(_xlfn.STDEV.S(IF((OutputTable[GroupByKey]=OutputTable[[#This Row],[GroupByKey]]),(OutputTable[GroupByKey]=OutputTable[[#This Row],[GroupByKey]])*OutputTable[RecordedValue])),0)</f>
        <v>0</v>
      </c>
      <c r="M540" s="5" cm="1">
        <f t="array" ref="M540">MAX(IF((ProjectInfoTable[ProjectName]=OutputTable[[#This Row],[ProjectName]]),(ProjectInfoTable[ProjectName]=OutputTable[[#This Row],[ProjectName]])*ProjectInfoTable[ConfidenceInterval]))</f>
        <v>0.95</v>
      </c>
      <c r="N5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0" s="5" cm="1">
        <f t="array" ref="O540">MIN(IF((OutputTable[GroupByKey]=OutputTable[[#This Row],[GroupByKey]]),(OutputTable[GroupByKey]=OutputTable[[#This Row],[GroupByKey]])*OutputTable[RecordedValue]))</f>
        <v>0</v>
      </c>
      <c r="P540" s="5" cm="1">
        <f t="array" ref="P540">MAX(IF((OutputTable[GroupByKey]=OutputTable[[#This Row],[GroupByKey]]),(OutputTable[GroupByKey]=OutputTable[[#This Row],[GroupByKey]])*OutputTable[RecordedValue]))</f>
        <v>0</v>
      </c>
    </row>
    <row r="541" spans="1:16" x14ac:dyDescent="0.25">
      <c r="A541" t="s">
        <v>68</v>
      </c>
      <c r="B541" t="s">
        <v>70</v>
      </c>
      <c r="C541">
        <v>11</v>
      </c>
      <c r="D541" t="s">
        <v>128</v>
      </c>
      <c r="E541" t="s">
        <v>89</v>
      </c>
      <c r="F541" t="s">
        <v>127</v>
      </c>
      <c r="G541">
        <v>0</v>
      </c>
      <c r="H541">
        <v>0</v>
      </c>
      <c r="I541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541" s="5" cm="1">
        <f t="array" ref="J541">MAX(IF((ProjectInfoTable[ProjectName]=OutputTable[[#This Row],[ProjectName]]),(ProjectInfoTable[ProjectName]=OutputTable[[#This Row],[ProjectName]])*ProjectInfoTable[NumberOfReplications]))</f>
        <v>50</v>
      </c>
      <c r="K541" s="5" cm="1">
        <f t="array" ref="K541">IFERROR(AVERAGE(IF((OutputTable[GroupByKey]=OutputTable[[#This Row],[GroupByKey]]),(OutputTable[GroupByKey]=OutputTable[[#This Row],[GroupByKey]])*OutputTable[RecordedValue])),0)</f>
        <v>0</v>
      </c>
      <c r="L541" s="5" cm="1">
        <f t="array" ref="L541">IFERROR(_xlfn.STDEV.S(IF((OutputTable[GroupByKey]=OutputTable[[#This Row],[GroupByKey]]),(OutputTable[GroupByKey]=OutputTable[[#This Row],[GroupByKey]])*OutputTable[RecordedValue])),0)</f>
        <v>0</v>
      </c>
      <c r="M541" s="5" cm="1">
        <f t="array" ref="M541">MAX(IF((ProjectInfoTable[ProjectName]=OutputTable[[#This Row],[ProjectName]]),(ProjectInfoTable[ProjectName]=OutputTable[[#This Row],[ProjectName]])*ProjectInfoTable[ConfidenceInterval]))</f>
        <v>0.95</v>
      </c>
      <c r="N5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1" s="5" cm="1">
        <f t="array" ref="O541">MIN(IF((OutputTable[GroupByKey]=OutputTable[[#This Row],[GroupByKey]]),(OutputTable[GroupByKey]=OutputTable[[#This Row],[GroupByKey]])*OutputTable[RecordedValue]))</f>
        <v>0</v>
      </c>
      <c r="P541" s="5" cm="1">
        <f t="array" ref="P541">MAX(IF((OutputTable[GroupByKey]=OutputTable[[#This Row],[GroupByKey]]),(OutputTable[GroupByKey]=OutputTable[[#This Row],[GroupByKey]])*OutputTable[RecordedValue]))</f>
        <v>0</v>
      </c>
    </row>
    <row r="542" spans="1:16" x14ac:dyDescent="0.25">
      <c r="A542" t="s">
        <v>68</v>
      </c>
      <c r="B542" t="s">
        <v>70</v>
      </c>
      <c r="C542">
        <v>11</v>
      </c>
      <c r="D542" t="s">
        <v>129</v>
      </c>
      <c r="E542" t="s">
        <v>91</v>
      </c>
      <c r="F542" t="s">
        <v>127</v>
      </c>
      <c r="G542">
        <v>48.8331202231508</v>
      </c>
      <c r="H542">
        <v>0</v>
      </c>
      <c r="I542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542" s="5" cm="1">
        <f t="array" ref="J542">MAX(IF((ProjectInfoTable[ProjectName]=OutputTable[[#This Row],[ProjectName]]),(ProjectInfoTable[ProjectName]=OutputTable[[#This Row],[ProjectName]])*ProjectInfoTable[NumberOfReplications]))</f>
        <v>50</v>
      </c>
      <c r="K542" s="5" cm="1">
        <f t="array" ref="K542">IFERROR(AVERAGE(IF((OutputTable[GroupByKey]=OutputTable[[#This Row],[GroupByKey]]),(OutputTable[GroupByKey]=OutputTable[[#This Row],[GroupByKey]])*OutputTable[RecordedValue])),0)</f>
        <v>48.448961029865458</v>
      </c>
      <c r="L542" s="5" cm="1">
        <f t="array" ref="L542">IFERROR(_xlfn.STDEV.S(IF((OutputTable[GroupByKey]=OutputTable[[#This Row],[GroupByKey]]),(OutputTable[GroupByKey]=OutputTable[[#This Row],[GroupByKey]])*OutputTable[RecordedValue])),0)</f>
        <v>0.864449879249923</v>
      </c>
      <c r="M542" s="5" cm="1">
        <f t="array" ref="M542">MAX(IF((ProjectInfoTable[ProjectName]=OutputTable[[#This Row],[ProjectName]]),(ProjectInfoTable[ProjectName]=OutputTable[[#This Row],[ProjectName]])*ProjectInfoTable[ConfidenceInterval]))</f>
        <v>0.95</v>
      </c>
      <c r="N5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542" s="5" cm="1">
        <f t="array" ref="O542">MIN(IF((OutputTable[GroupByKey]=OutputTable[[#This Row],[GroupByKey]]),(OutputTable[GroupByKey]=OutputTable[[#This Row],[GroupByKey]])*OutputTable[RecordedValue]))</f>
        <v>46.605834762066102</v>
      </c>
      <c r="P542" s="5" cm="1">
        <f t="array" ref="P542">MAX(IF((OutputTable[GroupByKey]=OutputTable[[#This Row],[GroupByKey]]),(OutputTable[GroupByKey]=OutputTable[[#This Row],[GroupByKey]])*OutputTable[RecordedValue]))</f>
        <v>50.321452117960597</v>
      </c>
    </row>
    <row r="543" spans="1:16" x14ac:dyDescent="0.25">
      <c r="A543" t="s">
        <v>68</v>
      </c>
      <c r="B543" t="s">
        <v>70</v>
      </c>
      <c r="C543">
        <v>11</v>
      </c>
      <c r="D543" t="s">
        <v>130</v>
      </c>
      <c r="E543" t="s">
        <v>131</v>
      </c>
      <c r="F543" t="s">
        <v>127</v>
      </c>
      <c r="G543">
        <v>0</v>
      </c>
      <c r="H543">
        <v>0</v>
      </c>
      <c r="I543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543" s="5" cm="1">
        <f t="array" ref="J543">MAX(IF((ProjectInfoTable[ProjectName]=OutputTable[[#This Row],[ProjectName]]),(ProjectInfoTable[ProjectName]=OutputTable[[#This Row],[ProjectName]])*ProjectInfoTable[NumberOfReplications]))</f>
        <v>50</v>
      </c>
      <c r="K543" s="5" cm="1">
        <f t="array" ref="K543">IFERROR(AVERAGE(IF((OutputTable[GroupByKey]=OutputTable[[#This Row],[GroupByKey]]),(OutputTable[GroupByKey]=OutputTable[[#This Row],[GroupByKey]])*OutputTable[RecordedValue])),0)</f>
        <v>0</v>
      </c>
      <c r="L543" s="5" cm="1">
        <f t="array" ref="L543">IFERROR(_xlfn.STDEV.S(IF((OutputTable[GroupByKey]=OutputTable[[#This Row],[GroupByKey]]),(OutputTable[GroupByKey]=OutputTable[[#This Row],[GroupByKey]])*OutputTable[RecordedValue])),0)</f>
        <v>0</v>
      </c>
      <c r="M543" s="5" cm="1">
        <f t="array" ref="M543">MAX(IF((ProjectInfoTable[ProjectName]=OutputTable[[#This Row],[ProjectName]]),(ProjectInfoTable[ProjectName]=OutputTable[[#This Row],[ProjectName]])*ProjectInfoTable[ConfidenceInterval]))</f>
        <v>0.95</v>
      </c>
      <c r="N5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3" s="5" cm="1">
        <f t="array" ref="O543">MIN(IF((OutputTable[GroupByKey]=OutputTable[[#This Row],[GroupByKey]]),(OutputTable[GroupByKey]=OutputTable[[#This Row],[GroupByKey]])*OutputTable[RecordedValue]))</f>
        <v>0</v>
      </c>
      <c r="P543" s="5" cm="1">
        <f t="array" ref="P543">MAX(IF((OutputTable[GroupByKey]=OutputTable[[#This Row],[GroupByKey]]),(OutputTable[GroupByKey]=OutputTable[[#This Row],[GroupByKey]])*OutputTable[RecordedValue]))</f>
        <v>0</v>
      </c>
    </row>
    <row r="544" spans="1:16" x14ac:dyDescent="0.25">
      <c r="A544" t="s">
        <v>68</v>
      </c>
      <c r="B544" t="s">
        <v>70</v>
      </c>
      <c r="C544">
        <v>11</v>
      </c>
      <c r="D544" t="s">
        <v>132</v>
      </c>
      <c r="E544" t="s">
        <v>95</v>
      </c>
      <c r="F544" t="s">
        <v>127</v>
      </c>
      <c r="G544">
        <v>48.8331202231508</v>
      </c>
      <c r="H544">
        <v>0</v>
      </c>
      <c r="I544" s="5" t="str">
        <f>OutputTable[[#This Row],[ProjectName]]&amp;OutputTable[[#This Row],[Name]]&amp;OutputTable[[#This Row],[Type]]&amp;OutputTable[[#This Row],[Source]]</f>
        <v>Airport Security AnalysisAll Entities.VACostVA CostSystem</v>
      </c>
      <c r="J544" s="5" cm="1">
        <f t="array" ref="J544">MAX(IF((ProjectInfoTable[ProjectName]=OutputTable[[#This Row],[ProjectName]]),(ProjectInfoTable[ProjectName]=OutputTable[[#This Row],[ProjectName]])*ProjectInfoTable[NumberOfReplications]))</f>
        <v>50</v>
      </c>
      <c r="K544" s="5" cm="1">
        <f t="array" ref="K544">IFERROR(AVERAGE(IF((OutputTable[GroupByKey]=OutputTable[[#This Row],[GroupByKey]]),(OutputTable[GroupByKey]=OutputTable[[#This Row],[GroupByKey]])*OutputTable[RecordedValue])),0)</f>
        <v>48.448961029865458</v>
      </c>
      <c r="L544" s="5" cm="1">
        <f t="array" ref="L544">IFERROR(_xlfn.STDEV.S(IF((OutputTable[GroupByKey]=OutputTable[[#This Row],[GroupByKey]]),(OutputTable[GroupByKey]=OutputTable[[#This Row],[GroupByKey]])*OutputTable[RecordedValue])),0)</f>
        <v>0.864449879249923</v>
      </c>
      <c r="M544" s="5" cm="1">
        <f t="array" ref="M544">MAX(IF((ProjectInfoTable[ProjectName]=OutputTable[[#This Row],[ProjectName]]),(ProjectInfoTable[ProjectName]=OutputTable[[#This Row],[ProjectName]])*ProjectInfoTable[ConfidenceInterval]))</f>
        <v>0.95</v>
      </c>
      <c r="N5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544" s="5" cm="1">
        <f t="array" ref="O544">MIN(IF((OutputTable[GroupByKey]=OutputTable[[#This Row],[GroupByKey]]),(OutputTable[GroupByKey]=OutputTable[[#This Row],[GroupByKey]])*OutputTable[RecordedValue]))</f>
        <v>46.605834762066102</v>
      </c>
      <c r="P544" s="5" cm="1">
        <f t="array" ref="P544">MAX(IF((OutputTable[GroupByKey]=OutputTable[[#This Row],[GroupByKey]]),(OutputTable[GroupByKey]=OutputTable[[#This Row],[GroupByKey]])*OutputTable[RecordedValue]))</f>
        <v>50.321452117960597</v>
      </c>
    </row>
    <row r="545" spans="1:16" x14ac:dyDescent="0.25">
      <c r="A545" t="s">
        <v>68</v>
      </c>
      <c r="B545" t="s">
        <v>70</v>
      </c>
      <c r="C545">
        <v>11</v>
      </c>
      <c r="D545" t="s">
        <v>133</v>
      </c>
      <c r="E545" t="s">
        <v>97</v>
      </c>
      <c r="F545" t="s">
        <v>127</v>
      </c>
      <c r="G545">
        <v>0</v>
      </c>
      <c r="H545">
        <v>0</v>
      </c>
      <c r="I545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545" s="5" cm="1">
        <f t="array" ref="J545">MAX(IF((ProjectInfoTable[ProjectName]=OutputTable[[#This Row],[ProjectName]]),(ProjectInfoTable[ProjectName]=OutputTable[[#This Row],[ProjectName]])*ProjectInfoTable[NumberOfReplications]))</f>
        <v>50</v>
      </c>
      <c r="K545" s="5" cm="1">
        <f t="array" ref="K545">IFERROR(AVERAGE(IF((OutputTable[GroupByKey]=OutputTable[[#This Row],[GroupByKey]]),(OutputTable[GroupByKey]=OutputTable[[#This Row],[GroupByKey]])*OutputTable[RecordedValue])),0)</f>
        <v>0</v>
      </c>
      <c r="L545" s="5" cm="1">
        <f t="array" ref="L545">IFERROR(_xlfn.STDEV.S(IF((OutputTable[GroupByKey]=OutputTable[[#This Row],[GroupByKey]]),(OutputTable[GroupByKey]=OutputTable[[#This Row],[GroupByKey]])*OutputTable[RecordedValue])),0)</f>
        <v>0</v>
      </c>
      <c r="M545" s="5" cm="1">
        <f t="array" ref="M545">MAX(IF((ProjectInfoTable[ProjectName]=OutputTable[[#This Row],[ProjectName]]),(ProjectInfoTable[ProjectName]=OutputTable[[#This Row],[ProjectName]])*ProjectInfoTable[ConfidenceInterval]))</f>
        <v>0.95</v>
      </c>
      <c r="N5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5" s="5" cm="1">
        <f t="array" ref="O545">MIN(IF((OutputTable[GroupByKey]=OutputTable[[#This Row],[GroupByKey]]),(OutputTable[GroupByKey]=OutputTable[[#This Row],[GroupByKey]])*OutputTable[RecordedValue]))</f>
        <v>0</v>
      </c>
      <c r="P545" s="5" cm="1">
        <f t="array" ref="P545">MAX(IF((OutputTable[GroupByKey]=OutputTable[[#This Row],[GroupByKey]]),(OutputTable[GroupByKey]=OutputTable[[#This Row],[GroupByKey]])*OutputTable[RecordedValue]))</f>
        <v>0</v>
      </c>
    </row>
    <row r="546" spans="1:16" x14ac:dyDescent="0.25">
      <c r="A546" t="s">
        <v>68</v>
      </c>
      <c r="B546" t="s">
        <v>70</v>
      </c>
      <c r="C546">
        <v>11</v>
      </c>
      <c r="D546" t="s">
        <v>134</v>
      </c>
      <c r="E546" t="s">
        <v>135</v>
      </c>
      <c r="F546" t="s">
        <v>127</v>
      </c>
      <c r="G546">
        <v>48.8331202231508</v>
      </c>
      <c r="H546">
        <v>0</v>
      </c>
      <c r="I546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546" s="5" cm="1">
        <f t="array" ref="J546">MAX(IF((ProjectInfoTable[ProjectName]=OutputTable[[#This Row],[ProjectName]]),(ProjectInfoTable[ProjectName]=OutputTable[[#This Row],[ProjectName]])*ProjectInfoTable[NumberOfReplications]))</f>
        <v>50</v>
      </c>
      <c r="K546" s="5" cm="1">
        <f t="array" ref="K546">IFERROR(AVERAGE(IF((OutputTable[GroupByKey]=OutputTable[[#This Row],[GroupByKey]]),(OutputTable[GroupByKey]=OutputTable[[#This Row],[GroupByKey]])*OutputTable[RecordedValue])),0)</f>
        <v>48.448961029865458</v>
      </c>
      <c r="L546" s="5" cm="1">
        <f t="array" ref="L546">IFERROR(_xlfn.STDEV.S(IF((OutputTable[GroupByKey]=OutputTable[[#This Row],[GroupByKey]]),(OutputTable[GroupByKey]=OutputTable[[#This Row],[GroupByKey]])*OutputTable[RecordedValue])),0)</f>
        <v>0.86444987924992722</v>
      </c>
      <c r="M546" s="5" cm="1">
        <f t="array" ref="M546">MAX(IF((ProjectInfoTable[ProjectName]=OutputTable[[#This Row],[ProjectName]]),(ProjectInfoTable[ProjectName]=OutputTable[[#This Row],[ProjectName]])*ProjectInfoTable[ConfidenceInterval]))</f>
        <v>0.95</v>
      </c>
      <c r="N5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546" s="5" cm="1">
        <f t="array" ref="O546">MIN(IF((OutputTable[GroupByKey]=OutputTable[[#This Row],[GroupByKey]]),(OutputTable[GroupByKey]=OutputTable[[#This Row],[GroupByKey]])*OutputTable[RecordedValue]))</f>
        <v>46.605834762066102</v>
      </c>
      <c r="P546" s="5" cm="1">
        <f t="array" ref="P546">MAX(IF((OutputTable[GroupByKey]=OutputTable[[#This Row],[GroupByKey]]),(OutputTable[GroupByKey]=OutputTable[[#This Row],[GroupByKey]])*OutputTable[RecordedValue]))</f>
        <v>50.321452117960497</v>
      </c>
    </row>
    <row r="547" spans="1:16" x14ac:dyDescent="0.25">
      <c r="A547" t="s">
        <v>68</v>
      </c>
      <c r="B547" t="s">
        <v>70</v>
      </c>
      <c r="C547">
        <v>11</v>
      </c>
      <c r="D547" t="s">
        <v>136</v>
      </c>
      <c r="E547" t="s">
        <v>137</v>
      </c>
      <c r="F547" t="s">
        <v>127</v>
      </c>
      <c r="G547">
        <v>22.987402250932501</v>
      </c>
      <c r="H547">
        <v>0</v>
      </c>
      <c r="I547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547" s="5" cm="1">
        <f t="array" ref="J547">MAX(IF((ProjectInfoTable[ProjectName]=OutputTable[[#This Row],[ProjectName]]),(ProjectInfoTable[ProjectName]=OutputTable[[#This Row],[ProjectName]])*ProjectInfoTable[NumberOfReplications]))</f>
        <v>50</v>
      </c>
      <c r="K547" s="5" cm="1">
        <f t="array" ref="K547">IFERROR(AVERAGE(IF((OutputTable[GroupByKey]=OutputTable[[#This Row],[GroupByKey]]),(OutputTable[GroupByKey]=OutputTable[[#This Row],[GroupByKey]])*OutputTable[RecordedValue])),0)</f>
        <v>23.423677543870127</v>
      </c>
      <c r="L547" s="5" cm="1">
        <f t="array" ref="L547">IFERROR(_xlfn.STDEV.S(IF((OutputTable[GroupByKey]=OutputTable[[#This Row],[GroupByKey]]),(OutputTable[GroupByKey]=OutputTable[[#This Row],[GroupByKey]])*OutputTable[RecordedValue])),0)</f>
        <v>0.86656285941984512</v>
      </c>
      <c r="M547" s="5" cm="1">
        <f t="array" ref="M547">MAX(IF((ProjectInfoTable[ProjectName]=OutputTable[[#This Row],[ProjectName]]),(ProjectInfoTable[ProjectName]=OutputTable[[#This Row],[ProjectName]])*ProjectInfoTable[ConfidenceInterval]))</f>
        <v>0.95</v>
      </c>
      <c r="N5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547" s="5" cm="1">
        <f t="array" ref="O547">MIN(IF((OutputTable[GroupByKey]=OutputTable[[#This Row],[GroupByKey]]),(OutputTable[GroupByKey]=OutputTable[[#This Row],[GroupByKey]])*OutputTable[RecordedValue]))</f>
        <v>21.655537571964</v>
      </c>
      <c r="P547" s="5" cm="1">
        <f t="array" ref="P547">MAX(IF((OutputTable[GroupByKey]=OutputTable[[#This Row],[GroupByKey]]),(OutputTable[GroupByKey]=OutputTable[[#This Row],[GroupByKey]])*OutputTable[RecordedValue]))</f>
        <v>25.265870670068299</v>
      </c>
    </row>
    <row r="548" spans="1:16" x14ac:dyDescent="0.25">
      <c r="A548" t="s">
        <v>68</v>
      </c>
      <c r="B548" t="s">
        <v>70</v>
      </c>
      <c r="C548">
        <v>11</v>
      </c>
      <c r="D548" t="s">
        <v>138</v>
      </c>
      <c r="E548" t="s">
        <v>91</v>
      </c>
      <c r="F548" t="s">
        <v>127</v>
      </c>
      <c r="G548">
        <v>71.820522474083305</v>
      </c>
      <c r="H548">
        <v>0</v>
      </c>
      <c r="I548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548" s="5" cm="1">
        <f t="array" ref="J548">MAX(IF((ProjectInfoTable[ProjectName]=OutputTable[[#This Row],[ProjectName]]),(ProjectInfoTable[ProjectName]=OutputTable[[#This Row],[ProjectName]])*ProjectInfoTable[NumberOfReplications]))</f>
        <v>50</v>
      </c>
      <c r="K548" s="5" cm="1">
        <f t="array" ref="K548">IFERROR(AVERAGE(IF((OutputTable[GroupByKey]=OutputTable[[#This Row],[GroupByKey]]),(OutputTable[GroupByKey]=OutputTable[[#This Row],[GroupByKey]])*OutputTable[RecordedValue])),0)</f>
        <v>71.872638573735571</v>
      </c>
      <c r="L548" s="5" cm="1">
        <f t="array" ref="L548">IFERROR(_xlfn.STDEV.S(IF((OutputTable[GroupByKey]=OutputTable[[#This Row],[GroupByKey]]),(OutputTable[GroupByKey]=OutputTable[[#This Row],[GroupByKey]])*OutputTable[RecordedValue])),0)</f>
        <v>5.859431361613459E-2</v>
      </c>
      <c r="M548" s="5" cm="1">
        <f t="array" ref="M548">MAX(IF((ProjectInfoTable[ProjectName]=OutputTable[[#This Row],[ProjectName]]),(ProjectInfoTable[ProjectName]=OutputTable[[#This Row],[ProjectName]])*ProjectInfoTable[ConfidenceInterval]))</f>
        <v>0.95</v>
      </c>
      <c r="N5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548" s="5" cm="1">
        <f t="array" ref="O548">MIN(IF((OutputTable[GroupByKey]=OutputTable[[#This Row],[GroupByKey]]),(OutputTable[GroupByKey]=OutputTable[[#This Row],[GroupByKey]])*OutputTable[RecordedValue]))</f>
        <v>71.718288096809104</v>
      </c>
      <c r="P548" s="5" cm="1">
        <f t="array" ref="P548">MAX(IF((OutputTable[GroupByKey]=OutputTable[[#This Row],[GroupByKey]]),(OutputTable[GroupByKey]=OutputTable[[#This Row],[GroupByKey]])*OutputTable[RecordedValue]))</f>
        <v>71.976989689924594</v>
      </c>
    </row>
    <row r="549" spans="1:16" x14ac:dyDescent="0.25">
      <c r="A549" t="s">
        <v>68</v>
      </c>
      <c r="B549" t="s">
        <v>70</v>
      </c>
      <c r="C549">
        <v>11</v>
      </c>
      <c r="D549" t="s">
        <v>139</v>
      </c>
      <c r="E549" t="s">
        <v>140</v>
      </c>
      <c r="F549" t="s">
        <v>127</v>
      </c>
      <c r="G549">
        <v>0</v>
      </c>
      <c r="H549">
        <v>0</v>
      </c>
      <c r="I549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549" s="5" cm="1">
        <f t="array" ref="J549">MAX(IF((ProjectInfoTable[ProjectName]=OutputTable[[#This Row],[ProjectName]]),(ProjectInfoTable[ProjectName]=OutputTable[[#This Row],[ProjectName]])*ProjectInfoTable[NumberOfReplications]))</f>
        <v>50</v>
      </c>
      <c r="K549" s="5" cm="1">
        <f t="array" ref="K549">IFERROR(AVERAGE(IF((OutputTable[GroupByKey]=OutputTable[[#This Row],[GroupByKey]]),(OutputTable[GroupByKey]=OutputTable[[#This Row],[GroupByKey]])*OutputTable[RecordedValue])),0)</f>
        <v>0</v>
      </c>
      <c r="L549" s="5" cm="1">
        <f t="array" ref="L549">IFERROR(_xlfn.STDEV.S(IF((OutputTable[GroupByKey]=OutputTable[[#This Row],[GroupByKey]]),(OutputTable[GroupByKey]=OutputTable[[#This Row],[GroupByKey]])*OutputTable[RecordedValue])),0)</f>
        <v>0</v>
      </c>
      <c r="M549" s="5" cm="1">
        <f t="array" ref="M549">MAX(IF((ProjectInfoTable[ProjectName]=OutputTable[[#This Row],[ProjectName]]),(ProjectInfoTable[ProjectName]=OutputTable[[#This Row],[ProjectName]])*ProjectInfoTable[ConfidenceInterval]))</f>
        <v>0.95</v>
      </c>
      <c r="N5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9" s="5" cm="1">
        <f t="array" ref="O549">MIN(IF((OutputTable[GroupByKey]=OutputTable[[#This Row],[GroupByKey]]),(OutputTable[GroupByKey]=OutputTable[[#This Row],[GroupByKey]])*OutputTable[RecordedValue]))</f>
        <v>0</v>
      </c>
      <c r="P549" s="5" cm="1">
        <f t="array" ref="P549">MAX(IF((OutputTable[GroupByKey]=OutputTable[[#This Row],[GroupByKey]]),(OutputTable[GroupByKey]=OutputTable[[#This Row],[GroupByKey]])*OutputTable[RecordedValue]))</f>
        <v>0</v>
      </c>
    </row>
    <row r="550" spans="1:16" x14ac:dyDescent="0.25">
      <c r="A550" t="s">
        <v>68</v>
      </c>
      <c r="B550" t="s">
        <v>70</v>
      </c>
      <c r="C550">
        <v>11</v>
      </c>
      <c r="D550" t="s">
        <v>141</v>
      </c>
      <c r="E550" t="s">
        <v>111</v>
      </c>
      <c r="F550" t="s">
        <v>73</v>
      </c>
      <c r="G550">
        <v>9.1784646873551505</v>
      </c>
      <c r="H550">
        <v>0</v>
      </c>
      <c r="I550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550" s="5" cm="1">
        <f t="array" ref="J550">MAX(IF((ProjectInfoTable[ProjectName]=OutputTable[[#This Row],[ProjectName]]),(ProjectInfoTable[ProjectName]=OutputTable[[#This Row],[ProjectName]])*ProjectInfoTable[NumberOfReplications]))</f>
        <v>50</v>
      </c>
      <c r="K550" s="5" cm="1">
        <f t="array" ref="K550">IFERROR(AVERAGE(IF((OutputTable[GroupByKey]=OutputTable[[#This Row],[GroupByKey]]),(OutputTable[GroupByKey]=OutputTable[[#This Row],[GroupByKey]])*OutputTable[RecordedValue])),0)</f>
        <v>9.2356458312402427</v>
      </c>
      <c r="L550" s="5" cm="1">
        <f t="array" ref="L550">IFERROR(_xlfn.STDEV.S(IF((OutputTable[GroupByKey]=OutputTable[[#This Row],[GroupByKey]]),(OutputTable[GroupByKey]=OutputTable[[#This Row],[GroupByKey]])*OutputTable[RecordedValue])),0)</f>
        <v>0.11377584298148916</v>
      </c>
      <c r="M550" s="5" cm="1">
        <f t="array" ref="M550">MAX(IF((ProjectInfoTable[ProjectName]=OutputTable[[#This Row],[ProjectName]]),(ProjectInfoTable[ProjectName]=OutputTable[[#This Row],[ProjectName]])*ProjectInfoTable[ConfidenceInterval]))</f>
        <v>0.95</v>
      </c>
      <c r="N5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550" s="5" cm="1">
        <f t="array" ref="O550">MIN(IF((OutputTable[GroupByKey]=OutputTable[[#This Row],[GroupByKey]]),(OutputTable[GroupByKey]=OutputTable[[#This Row],[GroupByKey]])*OutputTable[RecordedValue]))</f>
        <v>8.9867833861246496</v>
      </c>
      <c r="P550" s="5" cm="1">
        <f t="array" ref="P550">MAX(IF((OutputTable[GroupByKey]=OutputTable[[#This Row],[GroupByKey]]),(OutputTable[GroupByKey]=OutputTable[[#This Row],[GroupByKey]])*OutputTable[RecordedValue]))</f>
        <v>9.4038725622795898</v>
      </c>
    </row>
    <row r="551" spans="1:16" x14ac:dyDescent="0.25">
      <c r="A551" t="s">
        <v>68</v>
      </c>
      <c r="B551" t="s">
        <v>70</v>
      </c>
      <c r="C551">
        <v>11</v>
      </c>
      <c r="D551" t="s">
        <v>142</v>
      </c>
      <c r="E551" t="s">
        <v>113</v>
      </c>
      <c r="F551" t="s">
        <v>73</v>
      </c>
      <c r="G551">
        <v>550.707881241309</v>
      </c>
      <c r="H551">
        <v>0</v>
      </c>
      <c r="I551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551" s="5" cm="1">
        <f t="array" ref="J551">MAX(IF((ProjectInfoTable[ProjectName]=OutputTable[[#This Row],[ProjectName]]),(ProjectInfoTable[ProjectName]=OutputTable[[#This Row],[ProjectName]])*ProjectInfoTable[NumberOfReplications]))</f>
        <v>50</v>
      </c>
      <c r="K551" s="5" cm="1">
        <f t="array" ref="K551">IFERROR(AVERAGE(IF((OutputTable[GroupByKey]=OutputTable[[#This Row],[GroupByKey]]),(OutputTable[GroupByKey]=OutputTable[[#This Row],[GroupByKey]])*OutputTable[RecordedValue])),0)</f>
        <v>554.13874987441454</v>
      </c>
      <c r="L551" s="5" cm="1">
        <f t="array" ref="L551">IFERROR(_xlfn.STDEV.S(IF((OutputTable[GroupByKey]=OutputTable[[#This Row],[GroupByKey]]),(OutputTable[GroupByKey]=OutputTable[[#This Row],[GroupByKey]])*OutputTable[RecordedValue])),0)</f>
        <v>6.8265505788893126</v>
      </c>
      <c r="M551" s="5" cm="1">
        <f t="array" ref="M551">MAX(IF((ProjectInfoTable[ProjectName]=OutputTable[[#This Row],[ProjectName]]),(ProjectInfoTable[ProjectName]=OutputTable[[#This Row],[ProjectName]])*ProjectInfoTable[ConfidenceInterval]))</f>
        <v>0.95</v>
      </c>
      <c r="N5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551" s="5" cm="1">
        <f t="array" ref="O551">MIN(IF((OutputTable[GroupByKey]=OutputTable[[#This Row],[GroupByKey]]),(OutputTable[GroupByKey]=OutputTable[[#This Row],[GroupByKey]])*OutputTable[RecordedValue]))</f>
        <v>539.207003167479</v>
      </c>
      <c r="P551" s="5" cm="1">
        <f t="array" ref="P551">MAX(IF((OutputTable[GroupByKey]=OutputTable[[#This Row],[GroupByKey]]),(OutputTable[GroupByKey]=OutputTable[[#This Row],[GroupByKey]])*OutputTable[RecordedValue]))</f>
        <v>564.23235373677596</v>
      </c>
    </row>
    <row r="552" spans="1:16" x14ac:dyDescent="0.25">
      <c r="A552" t="s">
        <v>68</v>
      </c>
      <c r="B552" t="s">
        <v>70</v>
      </c>
      <c r="C552">
        <v>11</v>
      </c>
      <c r="D552" t="s">
        <v>143</v>
      </c>
      <c r="E552" t="s">
        <v>115</v>
      </c>
      <c r="F552" t="s">
        <v>73</v>
      </c>
      <c r="G552">
        <v>0</v>
      </c>
      <c r="H552">
        <v>0</v>
      </c>
      <c r="I552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552" s="5" cm="1">
        <f t="array" ref="J552">MAX(IF((ProjectInfoTable[ProjectName]=OutputTable[[#This Row],[ProjectName]]),(ProjectInfoTable[ProjectName]=OutputTable[[#This Row],[ProjectName]])*ProjectInfoTable[NumberOfReplications]))</f>
        <v>50</v>
      </c>
      <c r="K552" s="5" cm="1">
        <f t="array" ref="K552">IFERROR(AVERAGE(IF((OutputTable[GroupByKey]=OutputTable[[#This Row],[GroupByKey]]),(OutputTable[GroupByKey]=OutputTable[[#This Row],[GroupByKey]])*OutputTable[RecordedValue])),0)</f>
        <v>0</v>
      </c>
      <c r="L552" s="5" cm="1">
        <f t="array" ref="L552">IFERROR(_xlfn.STDEV.S(IF((OutputTable[GroupByKey]=OutputTable[[#This Row],[GroupByKey]]),(OutputTable[GroupByKey]=OutputTable[[#This Row],[GroupByKey]])*OutputTable[RecordedValue])),0)</f>
        <v>0</v>
      </c>
      <c r="M552" s="5" cm="1">
        <f t="array" ref="M552">MAX(IF((ProjectInfoTable[ProjectName]=OutputTable[[#This Row],[ProjectName]]),(ProjectInfoTable[ProjectName]=OutputTable[[#This Row],[ProjectName]])*ProjectInfoTable[ConfidenceInterval]))</f>
        <v>0.95</v>
      </c>
      <c r="N5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2" s="5" cm="1">
        <f t="array" ref="O552">MIN(IF((OutputTable[GroupByKey]=OutputTable[[#This Row],[GroupByKey]]),(OutputTable[GroupByKey]=OutputTable[[#This Row],[GroupByKey]])*OutputTable[RecordedValue]))</f>
        <v>0</v>
      </c>
      <c r="P552" s="5" cm="1">
        <f t="array" ref="P552">MAX(IF((OutputTable[GroupByKey]=OutputTable[[#This Row],[GroupByKey]]),(OutputTable[GroupByKey]=OutputTable[[#This Row],[GroupByKey]])*OutputTable[RecordedValue]))</f>
        <v>0</v>
      </c>
    </row>
    <row r="553" spans="1:16" x14ac:dyDescent="0.25">
      <c r="A553" t="s">
        <v>68</v>
      </c>
      <c r="B553" t="s">
        <v>70</v>
      </c>
      <c r="C553">
        <v>11</v>
      </c>
      <c r="D553" t="s">
        <v>144</v>
      </c>
      <c r="E553" t="s">
        <v>117</v>
      </c>
      <c r="F553" t="s">
        <v>73</v>
      </c>
      <c r="G553">
        <v>93.176984213064401</v>
      </c>
      <c r="H553">
        <v>0</v>
      </c>
      <c r="I553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553" s="5" cm="1">
        <f t="array" ref="J553">MAX(IF((ProjectInfoTable[ProjectName]=OutputTable[[#This Row],[ProjectName]]),(ProjectInfoTable[ProjectName]=OutputTable[[#This Row],[ProjectName]])*ProjectInfoTable[NumberOfReplications]))</f>
        <v>50</v>
      </c>
      <c r="K553" s="5" cm="1">
        <f t="array" ref="K553">IFERROR(AVERAGE(IF((OutputTable[GroupByKey]=OutputTable[[#This Row],[GroupByKey]]),(OutputTable[GroupByKey]=OutputTable[[#This Row],[GroupByKey]])*OutputTable[RecordedValue])),0)</f>
        <v>55.339444015606816</v>
      </c>
      <c r="L553" s="5" cm="1">
        <f t="array" ref="L553">IFERROR(_xlfn.STDEV.S(IF((OutputTable[GroupByKey]=OutputTable[[#This Row],[GroupByKey]]),(OutputTable[GroupByKey]=OutputTable[[#This Row],[GroupByKey]])*OutputTable[RecordedValue])),0)</f>
        <v>18.463814595248238</v>
      </c>
      <c r="M553" s="5" cm="1">
        <f t="array" ref="M553">MAX(IF((ProjectInfoTable[ProjectName]=OutputTable[[#This Row],[ProjectName]]),(ProjectInfoTable[ProjectName]=OutputTable[[#This Row],[ProjectName]])*ProjectInfoTable[ConfidenceInterval]))</f>
        <v>0.95</v>
      </c>
      <c r="N5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553" s="5" cm="1">
        <f t="array" ref="O553">MIN(IF((OutputTable[GroupByKey]=OutputTable[[#This Row],[GroupByKey]]),(OutputTable[GroupByKey]=OutputTable[[#This Row],[GroupByKey]])*OutputTable[RecordedValue]))</f>
        <v>20.994807137296998</v>
      </c>
      <c r="P553" s="5" cm="1">
        <f t="array" ref="P553">MAX(IF((OutputTable[GroupByKey]=OutputTable[[#This Row],[GroupByKey]]),(OutputTable[GroupByKey]=OutputTable[[#This Row],[GroupByKey]])*OutputTable[RecordedValue]))</f>
        <v>106.254030872416</v>
      </c>
    </row>
    <row r="554" spans="1:16" x14ac:dyDescent="0.25">
      <c r="A554" t="s">
        <v>68</v>
      </c>
      <c r="B554" t="s">
        <v>70</v>
      </c>
      <c r="C554">
        <v>11</v>
      </c>
      <c r="D554" t="s">
        <v>145</v>
      </c>
      <c r="E554" t="s">
        <v>119</v>
      </c>
      <c r="F554" t="s">
        <v>73</v>
      </c>
      <c r="G554">
        <v>318</v>
      </c>
      <c r="H554">
        <v>0</v>
      </c>
      <c r="I554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554" s="5" cm="1">
        <f t="array" ref="J554">MAX(IF((ProjectInfoTable[ProjectName]=OutputTable[[#This Row],[ProjectName]]),(ProjectInfoTable[ProjectName]=OutputTable[[#This Row],[ProjectName]])*ProjectInfoTable[NumberOfReplications]))</f>
        <v>50</v>
      </c>
      <c r="K554" s="5" cm="1">
        <f t="array" ref="K554">IFERROR(AVERAGE(IF((OutputTable[GroupByKey]=OutputTable[[#This Row],[GroupByKey]]),(OutputTable[GroupByKey]=OutputTable[[#This Row],[GroupByKey]])*OutputTable[RecordedValue])),0)</f>
        <v>318</v>
      </c>
      <c r="L554" s="5" cm="1">
        <f t="array" ref="L554">IFERROR(_xlfn.STDEV.S(IF((OutputTable[GroupByKey]=OutputTable[[#This Row],[GroupByKey]]),(OutputTable[GroupByKey]=OutputTable[[#This Row],[GroupByKey]])*OutputTable[RecordedValue])),0)</f>
        <v>0</v>
      </c>
      <c r="M554" s="5" cm="1">
        <f t="array" ref="M554">MAX(IF((ProjectInfoTable[ProjectName]=OutputTable[[#This Row],[ProjectName]]),(ProjectInfoTable[ProjectName]=OutputTable[[#This Row],[ProjectName]])*ProjectInfoTable[ConfidenceInterval]))</f>
        <v>0.95</v>
      </c>
      <c r="N5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4" s="5" cm="1">
        <f t="array" ref="O554">MIN(IF((OutputTable[GroupByKey]=OutputTable[[#This Row],[GroupByKey]]),(OutputTable[GroupByKey]=OutputTable[[#This Row],[GroupByKey]])*OutputTable[RecordedValue]))</f>
        <v>318</v>
      </c>
      <c r="P554" s="5" cm="1">
        <f t="array" ref="P554">MAX(IF((OutputTable[GroupByKey]=OutputTable[[#This Row],[GroupByKey]]),(OutputTable[GroupByKey]=OutputTable[[#This Row],[GroupByKey]])*OutputTable[RecordedValue]))</f>
        <v>318</v>
      </c>
    </row>
    <row r="555" spans="1:16" x14ac:dyDescent="0.25">
      <c r="A555" t="s">
        <v>68</v>
      </c>
      <c r="B555" t="s">
        <v>70</v>
      </c>
      <c r="C555">
        <v>11</v>
      </c>
      <c r="D555" t="s">
        <v>146</v>
      </c>
      <c r="E555" t="s">
        <v>121</v>
      </c>
      <c r="F555" t="s">
        <v>73</v>
      </c>
      <c r="G555">
        <v>317</v>
      </c>
      <c r="H555">
        <v>0</v>
      </c>
      <c r="I555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555" s="5" cm="1">
        <f t="array" ref="J555">MAX(IF((ProjectInfoTable[ProjectName]=OutputTable[[#This Row],[ProjectName]]),(ProjectInfoTable[ProjectName]=OutputTable[[#This Row],[ProjectName]])*ProjectInfoTable[NumberOfReplications]))</f>
        <v>50</v>
      </c>
      <c r="K555" s="5" cm="1">
        <f t="array" ref="K555">IFERROR(AVERAGE(IF((OutputTable[GroupByKey]=OutputTable[[#This Row],[GroupByKey]]),(OutputTable[GroupByKey]=OutputTable[[#This Row],[GroupByKey]])*OutputTable[RecordedValue])),0)</f>
        <v>316.94</v>
      </c>
      <c r="L555" s="5" cm="1">
        <f t="array" ref="L555">IFERROR(_xlfn.STDEV.S(IF((OutputTable[GroupByKey]=OutputTable[[#This Row],[GroupByKey]]),(OutputTable[GroupByKey]=OutputTable[[#This Row],[GroupByKey]])*OutputTable[RecordedValue])),0)</f>
        <v>0.23989793748209556</v>
      </c>
      <c r="M555" s="5" cm="1">
        <f t="array" ref="M555">MAX(IF((ProjectInfoTable[ProjectName]=OutputTable[[#This Row],[ProjectName]]),(ProjectInfoTable[ProjectName]=OutputTable[[#This Row],[ProjectName]])*ProjectInfoTable[ConfidenceInterval]))</f>
        <v>0.95</v>
      </c>
      <c r="N5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555" s="5" cm="1">
        <f t="array" ref="O555">MIN(IF((OutputTable[GroupByKey]=OutputTable[[#This Row],[GroupByKey]]),(OutputTable[GroupByKey]=OutputTable[[#This Row],[GroupByKey]])*OutputTable[RecordedValue]))</f>
        <v>316</v>
      </c>
      <c r="P555" s="5" cm="1">
        <f t="array" ref="P555">MAX(IF((OutputTable[GroupByKey]=OutputTable[[#This Row],[GroupByKey]]),(OutputTable[GroupByKey]=OutputTable[[#This Row],[GroupByKey]])*OutputTable[RecordedValue]))</f>
        <v>317</v>
      </c>
    </row>
    <row r="556" spans="1:16" x14ac:dyDescent="0.25">
      <c r="A556" t="s">
        <v>68</v>
      </c>
      <c r="B556" t="s">
        <v>70</v>
      </c>
      <c r="C556">
        <v>11</v>
      </c>
      <c r="D556" t="s">
        <v>147</v>
      </c>
      <c r="E556" t="s">
        <v>123</v>
      </c>
      <c r="F556" t="s">
        <v>73</v>
      </c>
      <c r="G556">
        <v>9.1784646873551505</v>
      </c>
      <c r="H556">
        <v>0</v>
      </c>
      <c r="I556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556" s="5" cm="1">
        <f t="array" ref="J556">MAX(IF((ProjectInfoTable[ProjectName]=OutputTable[[#This Row],[ProjectName]]),(ProjectInfoTable[ProjectName]=OutputTable[[#This Row],[ProjectName]])*ProjectInfoTable[NumberOfReplications]))</f>
        <v>50</v>
      </c>
      <c r="K556" s="5" cm="1">
        <f t="array" ref="K556">IFERROR(AVERAGE(IF((OutputTable[GroupByKey]=OutputTable[[#This Row],[GroupByKey]]),(OutputTable[GroupByKey]=OutputTable[[#This Row],[GroupByKey]])*OutputTable[RecordedValue])),0)</f>
        <v>9.2356458312402427</v>
      </c>
      <c r="L556" s="5" cm="1">
        <f t="array" ref="L556">IFERROR(_xlfn.STDEV.S(IF((OutputTable[GroupByKey]=OutputTable[[#This Row],[GroupByKey]]),(OutputTable[GroupByKey]=OutputTable[[#This Row],[GroupByKey]])*OutputTable[RecordedValue])),0)</f>
        <v>0.11377584298148916</v>
      </c>
      <c r="M556" s="5" cm="1">
        <f t="array" ref="M556">MAX(IF((ProjectInfoTable[ProjectName]=OutputTable[[#This Row],[ProjectName]]),(ProjectInfoTable[ProjectName]=OutputTable[[#This Row],[ProjectName]])*ProjectInfoTable[ConfidenceInterval]))</f>
        <v>0.95</v>
      </c>
      <c r="N5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556" s="5" cm="1">
        <f t="array" ref="O556">MIN(IF((OutputTable[GroupByKey]=OutputTable[[#This Row],[GroupByKey]]),(OutputTable[GroupByKey]=OutputTable[[#This Row],[GroupByKey]])*OutputTable[RecordedValue]))</f>
        <v>8.9867833861246496</v>
      </c>
      <c r="P556" s="5" cm="1">
        <f t="array" ref="P556">MAX(IF((OutputTable[GroupByKey]=OutputTable[[#This Row],[GroupByKey]]),(OutputTable[GroupByKey]=OutputTable[[#This Row],[GroupByKey]])*OutputTable[RecordedValue]))</f>
        <v>9.4038725622795898</v>
      </c>
    </row>
    <row r="557" spans="1:16" x14ac:dyDescent="0.25">
      <c r="A557" t="s">
        <v>68</v>
      </c>
      <c r="B557" t="s">
        <v>70</v>
      </c>
      <c r="C557">
        <v>11</v>
      </c>
      <c r="D557" t="s">
        <v>148</v>
      </c>
      <c r="E557" t="s">
        <v>125</v>
      </c>
      <c r="F557" t="s">
        <v>73</v>
      </c>
      <c r="G557">
        <v>643.88486545437399</v>
      </c>
      <c r="H557">
        <v>0</v>
      </c>
      <c r="I557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557" s="5" cm="1">
        <f t="array" ref="J557">MAX(IF((ProjectInfoTable[ProjectName]=OutputTable[[#This Row],[ProjectName]]),(ProjectInfoTable[ProjectName]=OutputTable[[#This Row],[ProjectName]])*ProjectInfoTable[NumberOfReplications]))</f>
        <v>50</v>
      </c>
      <c r="K557" s="5" cm="1">
        <f t="array" ref="K557">IFERROR(AVERAGE(IF((OutputTable[GroupByKey]=OutputTable[[#This Row],[GroupByKey]]),(OutputTable[GroupByKey]=OutputTable[[#This Row],[GroupByKey]])*OutputTable[RecordedValue])),0)</f>
        <v>609.47819389002132</v>
      </c>
      <c r="L557" s="5" cm="1">
        <f t="array" ref="L557">IFERROR(_xlfn.STDEV.S(IF((OutputTable[GroupByKey]=OutputTable[[#This Row],[GroupByKey]]),(OutputTable[GroupByKey]=OutputTable[[#This Row],[GroupByKey]])*OutputTable[RecordedValue])),0)</f>
        <v>20.03379556554944</v>
      </c>
      <c r="M557" s="5" cm="1">
        <f t="array" ref="M557">MAX(IF((ProjectInfoTable[ProjectName]=OutputTable[[#This Row],[ProjectName]]),(ProjectInfoTable[ProjectName]=OutputTable[[#This Row],[ProjectName]])*ProjectInfoTable[ConfidenceInterval]))</f>
        <v>0.95</v>
      </c>
      <c r="N5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557" s="5" cm="1">
        <f t="array" ref="O557">MIN(IF((OutputTable[GroupByKey]=OutputTable[[#This Row],[GroupByKey]]),(OutputTable[GroupByKey]=OutputTable[[#This Row],[GroupByKey]])*OutputTable[RecordedValue]))</f>
        <v>560.39330190760404</v>
      </c>
      <c r="P557" s="5" cm="1">
        <f t="array" ref="P557">MAX(IF((OutputTable[GroupByKey]=OutputTable[[#This Row],[GroupByKey]]),(OutputTable[GroupByKey]=OutputTable[[#This Row],[GroupByKey]])*OutputTable[RecordedValue]))</f>
        <v>667.91125094200902</v>
      </c>
    </row>
    <row r="558" spans="1:16" x14ac:dyDescent="0.25">
      <c r="A558" t="s">
        <v>68</v>
      </c>
      <c r="B558" t="s">
        <v>70</v>
      </c>
      <c r="C558">
        <v>11</v>
      </c>
      <c r="D558" t="s">
        <v>149</v>
      </c>
      <c r="E558" t="s">
        <v>119</v>
      </c>
      <c r="F558" t="s">
        <v>87</v>
      </c>
      <c r="G558">
        <v>318</v>
      </c>
      <c r="H558">
        <v>0</v>
      </c>
      <c r="I558" s="5" t="str">
        <f>OutputTable[[#This Row],[ProjectName]]&amp;OutputTable[[#This Row],[Name]]&amp;OutputTable[[#This Row],[Type]]&amp;OutputTable[[#This Row],[Source]]</f>
        <v>Airport Security AnalysisEntity 1.NumberInNumber InEntity</v>
      </c>
      <c r="J558" s="5" cm="1">
        <f t="array" ref="J558">MAX(IF((ProjectInfoTable[ProjectName]=OutputTable[[#This Row],[ProjectName]]),(ProjectInfoTable[ProjectName]=OutputTable[[#This Row],[ProjectName]])*ProjectInfoTable[NumberOfReplications]))</f>
        <v>50</v>
      </c>
      <c r="K558" s="5" cm="1">
        <f t="array" ref="K558">IFERROR(AVERAGE(IF((OutputTable[GroupByKey]=OutputTable[[#This Row],[GroupByKey]]),(OutputTable[GroupByKey]=OutputTable[[#This Row],[GroupByKey]])*OutputTable[RecordedValue])),0)</f>
        <v>318</v>
      </c>
      <c r="L558" s="5" cm="1">
        <f t="array" ref="L558">IFERROR(_xlfn.STDEV.S(IF((OutputTable[GroupByKey]=OutputTable[[#This Row],[GroupByKey]]),(OutputTable[GroupByKey]=OutputTable[[#This Row],[GroupByKey]])*OutputTable[RecordedValue])),0)</f>
        <v>0</v>
      </c>
      <c r="M558" s="5" cm="1">
        <f t="array" ref="M558">MAX(IF((ProjectInfoTable[ProjectName]=OutputTable[[#This Row],[ProjectName]]),(ProjectInfoTable[ProjectName]=OutputTable[[#This Row],[ProjectName]])*ProjectInfoTable[ConfidenceInterval]))</f>
        <v>0.95</v>
      </c>
      <c r="N5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8" s="5" cm="1">
        <f t="array" ref="O558">MIN(IF((OutputTable[GroupByKey]=OutputTable[[#This Row],[GroupByKey]]),(OutputTable[GroupByKey]=OutputTable[[#This Row],[GroupByKey]])*OutputTable[RecordedValue]))</f>
        <v>318</v>
      </c>
      <c r="P558" s="5" cm="1">
        <f t="array" ref="P558">MAX(IF((OutputTable[GroupByKey]=OutputTable[[#This Row],[GroupByKey]]),(OutputTable[GroupByKey]=OutputTable[[#This Row],[GroupByKey]])*OutputTable[RecordedValue]))</f>
        <v>318</v>
      </c>
    </row>
    <row r="559" spans="1:16" x14ac:dyDescent="0.25">
      <c r="A559" t="s">
        <v>68</v>
      </c>
      <c r="B559" t="s">
        <v>70</v>
      </c>
      <c r="C559">
        <v>11</v>
      </c>
      <c r="D559" t="s">
        <v>150</v>
      </c>
      <c r="E559" t="s">
        <v>121</v>
      </c>
      <c r="F559" t="s">
        <v>87</v>
      </c>
      <c r="G559">
        <v>314</v>
      </c>
      <c r="H559">
        <v>0</v>
      </c>
      <c r="I559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559" s="5" cm="1">
        <f t="array" ref="J559">MAX(IF((ProjectInfoTable[ProjectName]=OutputTable[[#This Row],[ProjectName]]),(ProjectInfoTable[ProjectName]=OutputTable[[#This Row],[ProjectName]])*ProjectInfoTable[NumberOfReplications]))</f>
        <v>50</v>
      </c>
      <c r="K559" s="5" cm="1">
        <f t="array" ref="K559">IFERROR(AVERAGE(IF((OutputTable[GroupByKey]=OutputTable[[#This Row],[GroupByKey]]),(OutputTable[GroupByKey]=OutputTable[[#This Row],[GroupByKey]])*OutputTable[RecordedValue])),0)</f>
        <v>314.94</v>
      </c>
      <c r="L559" s="5" cm="1">
        <f t="array" ref="L559">IFERROR(_xlfn.STDEV.S(IF((OutputTable[GroupByKey]=OutputTable[[#This Row],[GroupByKey]]),(OutputTable[GroupByKey]=OutputTable[[#This Row],[GroupByKey]])*OutputTable[RecordedValue])),0)</f>
        <v>0.68243262357121037</v>
      </c>
      <c r="M559" s="5" cm="1">
        <f t="array" ref="M559">MAX(IF((ProjectInfoTable[ProjectName]=OutputTable[[#This Row],[ProjectName]]),(ProjectInfoTable[ProjectName]=OutputTable[[#This Row],[ProjectName]])*ProjectInfoTable[ConfidenceInterval]))</f>
        <v>0.95</v>
      </c>
      <c r="N5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559" s="5" cm="1">
        <f t="array" ref="O559">MIN(IF((OutputTable[GroupByKey]=OutputTable[[#This Row],[GroupByKey]]),(OutputTable[GroupByKey]=OutputTable[[#This Row],[GroupByKey]])*OutputTable[RecordedValue]))</f>
        <v>313</v>
      </c>
      <c r="P559" s="5" cm="1">
        <f t="array" ref="P559">MAX(IF((OutputTable[GroupByKey]=OutputTable[[#This Row],[GroupByKey]]),(OutputTable[GroupByKey]=OutputTable[[#This Row],[GroupByKey]])*OutputTable[RecordedValue]))</f>
        <v>316</v>
      </c>
    </row>
    <row r="560" spans="1:16" x14ac:dyDescent="0.25">
      <c r="A560" t="s">
        <v>68</v>
      </c>
      <c r="B560" t="s">
        <v>70</v>
      </c>
      <c r="C560">
        <v>11</v>
      </c>
      <c r="D560" t="s">
        <v>151</v>
      </c>
      <c r="E560" t="s">
        <v>135</v>
      </c>
      <c r="F560" t="s">
        <v>105</v>
      </c>
      <c r="G560">
        <v>0</v>
      </c>
      <c r="H560">
        <v>0</v>
      </c>
      <c r="I560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560" s="5" cm="1">
        <f t="array" ref="J560">MAX(IF((ProjectInfoTable[ProjectName]=OutputTable[[#This Row],[ProjectName]]),(ProjectInfoTable[ProjectName]=OutputTable[[#This Row],[ProjectName]])*ProjectInfoTable[NumberOfReplications]))</f>
        <v>50</v>
      </c>
      <c r="K560" s="5" cm="1">
        <f t="array" ref="K560">IFERROR(AVERAGE(IF((OutputTable[GroupByKey]=OutputTable[[#This Row],[GroupByKey]]),(OutputTable[GroupByKey]=OutputTable[[#This Row],[GroupByKey]])*OutputTable[RecordedValue])),0)</f>
        <v>0</v>
      </c>
      <c r="L560" s="5" cm="1">
        <f t="array" ref="L560">IFERROR(_xlfn.STDEV.S(IF((OutputTable[GroupByKey]=OutputTable[[#This Row],[GroupByKey]]),(OutputTable[GroupByKey]=OutputTable[[#This Row],[GroupByKey]])*OutputTable[RecordedValue])),0)</f>
        <v>0</v>
      </c>
      <c r="M560" s="5" cm="1">
        <f t="array" ref="M560">MAX(IF((ProjectInfoTable[ProjectName]=OutputTable[[#This Row],[ProjectName]]),(ProjectInfoTable[ProjectName]=OutputTable[[#This Row],[ProjectName]])*ProjectInfoTable[ConfidenceInterval]))</f>
        <v>0.95</v>
      </c>
      <c r="N5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0" s="5" cm="1">
        <f t="array" ref="O560">MIN(IF((OutputTable[GroupByKey]=OutputTable[[#This Row],[GroupByKey]]),(OutputTable[GroupByKey]=OutputTable[[#This Row],[GroupByKey]])*OutputTable[RecordedValue]))</f>
        <v>0</v>
      </c>
      <c r="P560" s="5" cm="1">
        <f t="array" ref="P560">MAX(IF((OutputTable[GroupByKey]=OutputTable[[#This Row],[GroupByKey]]),(OutputTable[GroupByKey]=OutputTable[[#This Row],[GroupByKey]])*OutputTable[RecordedValue]))</f>
        <v>0</v>
      </c>
    </row>
    <row r="561" spans="1:16" x14ac:dyDescent="0.25">
      <c r="A561" t="s">
        <v>68</v>
      </c>
      <c r="B561" t="s">
        <v>70</v>
      </c>
      <c r="C561">
        <v>11</v>
      </c>
      <c r="D561" t="s">
        <v>152</v>
      </c>
      <c r="E561" t="s">
        <v>137</v>
      </c>
      <c r="F561" t="s">
        <v>105</v>
      </c>
      <c r="G561">
        <v>12</v>
      </c>
      <c r="H561">
        <v>0</v>
      </c>
      <c r="I561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561" s="5" cm="1">
        <f t="array" ref="J561">MAX(IF((ProjectInfoTable[ProjectName]=OutputTable[[#This Row],[ProjectName]]),(ProjectInfoTable[ProjectName]=OutputTable[[#This Row],[ProjectName]])*ProjectInfoTable[NumberOfReplications]))</f>
        <v>50</v>
      </c>
      <c r="K561" s="5" cm="1">
        <f t="array" ref="K561">IFERROR(AVERAGE(IF((OutputTable[GroupByKey]=OutputTable[[#This Row],[GroupByKey]]),(OutputTable[GroupByKey]=OutputTable[[#This Row],[GroupByKey]])*OutputTable[RecordedValue])),0)</f>
        <v>12</v>
      </c>
      <c r="L561" s="5" cm="1">
        <f t="array" ref="L561">IFERROR(_xlfn.STDEV.S(IF((OutputTable[GroupByKey]=OutputTable[[#This Row],[GroupByKey]]),(OutputTable[GroupByKey]=OutputTable[[#This Row],[GroupByKey]])*OutputTable[RecordedValue])),0)</f>
        <v>0</v>
      </c>
      <c r="M561" s="5" cm="1">
        <f t="array" ref="M561">MAX(IF((ProjectInfoTable[ProjectName]=OutputTable[[#This Row],[ProjectName]]),(ProjectInfoTable[ProjectName]=OutputTable[[#This Row],[ProjectName]])*ProjectInfoTable[ConfidenceInterval]))</f>
        <v>0.95</v>
      </c>
      <c r="N5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1" s="5" cm="1">
        <f t="array" ref="O561">MIN(IF((OutputTable[GroupByKey]=OutputTable[[#This Row],[GroupByKey]]),(OutputTable[GroupByKey]=OutputTable[[#This Row],[GroupByKey]])*OutputTable[RecordedValue]))</f>
        <v>12</v>
      </c>
      <c r="P561" s="5" cm="1">
        <f t="array" ref="P561">MAX(IF((OutputTable[GroupByKey]=OutputTable[[#This Row],[GroupByKey]]),(OutputTable[GroupByKey]=OutputTable[[#This Row],[GroupByKey]])*OutputTable[RecordedValue]))</f>
        <v>12</v>
      </c>
    </row>
    <row r="562" spans="1:16" x14ac:dyDescent="0.25">
      <c r="A562" t="s">
        <v>68</v>
      </c>
      <c r="B562" t="s">
        <v>70</v>
      </c>
      <c r="C562">
        <v>11</v>
      </c>
      <c r="D562" t="s">
        <v>153</v>
      </c>
      <c r="E562" t="s">
        <v>154</v>
      </c>
      <c r="F562" t="s">
        <v>105</v>
      </c>
      <c r="G562">
        <v>0</v>
      </c>
      <c r="H562">
        <v>0</v>
      </c>
      <c r="I562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562" s="5" cm="1">
        <f t="array" ref="J562">MAX(IF((ProjectInfoTable[ProjectName]=OutputTable[[#This Row],[ProjectName]]),(ProjectInfoTable[ProjectName]=OutputTable[[#This Row],[ProjectName]])*ProjectInfoTable[NumberOfReplications]))</f>
        <v>50</v>
      </c>
      <c r="K562" s="5" cm="1">
        <f t="array" ref="K562">IFERROR(AVERAGE(IF((OutputTable[GroupByKey]=OutputTable[[#This Row],[GroupByKey]]),(OutputTable[GroupByKey]=OutputTable[[#This Row],[GroupByKey]])*OutputTable[RecordedValue])),0)</f>
        <v>0</v>
      </c>
      <c r="L562" s="5" cm="1">
        <f t="array" ref="L562">IFERROR(_xlfn.STDEV.S(IF((OutputTable[GroupByKey]=OutputTable[[#This Row],[GroupByKey]]),(OutputTable[GroupByKey]=OutputTable[[#This Row],[GroupByKey]])*OutputTable[RecordedValue])),0)</f>
        <v>0</v>
      </c>
      <c r="M562" s="5" cm="1">
        <f t="array" ref="M562">MAX(IF((ProjectInfoTable[ProjectName]=OutputTable[[#This Row],[ProjectName]]),(ProjectInfoTable[ProjectName]=OutputTable[[#This Row],[ProjectName]])*ProjectInfoTable[ConfidenceInterval]))</f>
        <v>0.95</v>
      </c>
      <c r="N5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2" s="5" cm="1">
        <f t="array" ref="O562">MIN(IF((OutputTable[GroupByKey]=OutputTable[[#This Row],[GroupByKey]]),(OutputTable[GroupByKey]=OutputTable[[#This Row],[GroupByKey]])*OutputTable[RecordedValue]))</f>
        <v>0</v>
      </c>
      <c r="P562" s="5" cm="1">
        <f t="array" ref="P562">MAX(IF((OutputTable[GroupByKey]=OutputTable[[#This Row],[GroupByKey]]),(OutputTable[GroupByKey]=OutputTable[[#This Row],[GroupByKey]])*OutputTable[RecordedValue]))</f>
        <v>0</v>
      </c>
    </row>
    <row r="563" spans="1:16" x14ac:dyDescent="0.25">
      <c r="A563" t="s">
        <v>68</v>
      </c>
      <c r="B563" t="s">
        <v>70</v>
      </c>
      <c r="C563">
        <v>11</v>
      </c>
      <c r="D563" t="s">
        <v>155</v>
      </c>
      <c r="E563" t="s">
        <v>156</v>
      </c>
      <c r="F563" t="s">
        <v>105</v>
      </c>
      <c r="G563">
        <v>0</v>
      </c>
      <c r="H563">
        <v>0</v>
      </c>
      <c r="I563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563" s="5" cm="1">
        <f t="array" ref="J563">MAX(IF((ProjectInfoTable[ProjectName]=OutputTable[[#This Row],[ProjectName]]),(ProjectInfoTable[ProjectName]=OutputTable[[#This Row],[ProjectName]])*ProjectInfoTable[NumberOfReplications]))</f>
        <v>50</v>
      </c>
      <c r="K563" s="5" cm="1">
        <f t="array" ref="K563">IFERROR(AVERAGE(IF((OutputTable[GroupByKey]=OutputTable[[#This Row],[GroupByKey]]),(OutputTable[GroupByKey]=OutputTable[[#This Row],[GroupByKey]])*OutputTable[RecordedValue])),0)</f>
        <v>0</v>
      </c>
      <c r="L563" s="5" cm="1">
        <f t="array" ref="L563">IFERROR(_xlfn.STDEV.S(IF((OutputTable[GroupByKey]=OutputTable[[#This Row],[GroupByKey]]),(OutputTable[GroupByKey]=OutputTable[[#This Row],[GroupByKey]])*OutputTable[RecordedValue])),0)</f>
        <v>0</v>
      </c>
      <c r="M563" s="5" cm="1">
        <f t="array" ref="M563">MAX(IF((ProjectInfoTable[ProjectName]=OutputTable[[#This Row],[ProjectName]]),(ProjectInfoTable[ProjectName]=OutputTable[[#This Row],[ProjectName]])*ProjectInfoTable[ConfidenceInterval]))</f>
        <v>0.95</v>
      </c>
      <c r="N5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3" s="5" cm="1">
        <f t="array" ref="O563">MIN(IF((OutputTable[GroupByKey]=OutputTable[[#This Row],[GroupByKey]]),(OutputTable[GroupByKey]=OutputTable[[#This Row],[GroupByKey]])*OutputTable[RecordedValue]))</f>
        <v>0</v>
      </c>
      <c r="P563" s="5" cm="1">
        <f t="array" ref="P563">MAX(IF((OutputTable[GroupByKey]=OutputTable[[#This Row],[GroupByKey]]),(OutputTable[GroupByKey]=OutputTable[[#This Row],[GroupByKey]])*OutputTable[RecordedValue]))</f>
        <v>0</v>
      </c>
    </row>
    <row r="564" spans="1:16" x14ac:dyDescent="0.25">
      <c r="A564" t="s">
        <v>68</v>
      </c>
      <c r="B564" t="s">
        <v>70</v>
      </c>
      <c r="C564">
        <v>11</v>
      </c>
      <c r="D564" t="s">
        <v>157</v>
      </c>
      <c r="E564" t="s">
        <v>140</v>
      </c>
      <c r="F564" t="s">
        <v>105</v>
      </c>
      <c r="G564">
        <v>0</v>
      </c>
      <c r="H564">
        <v>0</v>
      </c>
      <c r="I564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564" s="5" cm="1">
        <f t="array" ref="J564">MAX(IF((ProjectInfoTable[ProjectName]=OutputTable[[#This Row],[ProjectName]]),(ProjectInfoTable[ProjectName]=OutputTable[[#This Row],[ProjectName]])*ProjectInfoTable[NumberOfReplications]))</f>
        <v>50</v>
      </c>
      <c r="K564" s="5" cm="1">
        <f t="array" ref="K564">IFERROR(AVERAGE(IF((OutputTable[GroupByKey]=OutputTable[[#This Row],[GroupByKey]]),(OutputTable[GroupByKey]=OutputTable[[#This Row],[GroupByKey]])*OutputTable[RecordedValue])),0)</f>
        <v>0</v>
      </c>
      <c r="L564" s="5" cm="1">
        <f t="array" ref="L564">IFERROR(_xlfn.STDEV.S(IF((OutputTable[GroupByKey]=OutputTable[[#This Row],[GroupByKey]]),(OutputTable[GroupByKey]=OutputTable[[#This Row],[GroupByKey]])*OutputTable[RecordedValue])),0)</f>
        <v>0</v>
      </c>
      <c r="M564" s="5" cm="1">
        <f t="array" ref="M564">MAX(IF((ProjectInfoTable[ProjectName]=OutputTable[[#This Row],[ProjectName]]),(ProjectInfoTable[ProjectName]=OutputTable[[#This Row],[ProjectName]])*ProjectInfoTable[ConfidenceInterval]))</f>
        <v>0.95</v>
      </c>
      <c r="N5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4" s="5" cm="1">
        <f t="array" ref="O564">MIN(IF((OutputTable[GroupByKey]=OutputTable[[#This Row],[GroupByKey]]),(OutputTable[GroupByKey]=OutputTable[[#This Row],[GroupByKey]])*OutputTable[RecordedValue]))</f>
        <v>0</v>
      </c>
      <c r="P564" s="5" cm="1">
        <f t="array" ref="P564">MAX(IF((OutputTable[GroupByKey]=OutputTable[[#This Row],[GroupByKey]]),(OutputTable[GroupByKey]=OutputTable[[#This Row],[GroupByKey]])*OutputTable[RecordedValue]))</f>
        <v>0</v>
      </c>
    </row>
    <row r="565" spans="1:16" x14ac:dyDescent="0.25">
      <c r="A565" t="s">
        <v>68</v>
      </c>
      <c r="B565" t="s">
        <v>70</v>
      </c>
      <c r="C565">
        <v>11</v>
      </c>
      <c r="D565" t="s">
        <v>158</v>
      </c>
      <c r="E565" t="s">
        <v>121</v>
      </c>
      <c r="F565" t="s">
        <v>127</v>
      </c>
      <c r="G565">
        <v>314</v>
      </c>
      <c r="H565">
        <v>0</v>
      </c>
      <c r="I565" s="5" t="str">
        <f>OutputTable[[#This Row],[ProjectName]]&amp;OutputTable[[#This Row],[Name]]&amp;OutputTable[[#This Row],[Type]]&amp;OutputTable[[#This Row],[Source]]</f>
        <v>Airport Security AnalysisSystem.NumberOutNumber OutSystem</v>
      </c>
      <c r="J565" s="5" cm="1">
        <f t="array" ref="J565">MAX(IF((ProjectInfoTable[ProjectName]=OutputTable[[#This Row],[ProjectName]]),(ProjectInfoTable[ProjectName]=OutputTable[[#This Row],[ProjectName]])*ProjectInfoTable[NumberOfReplications]))</f>
        <v>50</v>
      </c>
      <c r="K565" s="5" cm="1">
        <f t="array" ref="K565">IFERROR(AVERAGE(IF((OutputTable[GroupByKey]=OutputTable[[#This Row],[GroupByKey]]),(OutputTable[GroupByKey]=OutputTable[[#This Row],[GroupByKey]])*OutputTable[RecordedValue])),0)</f>
        <v>314.94</v>
      </c>
      <c r="L565" s="5" cm="1">
        <f t="array" ref="L565">IFERROR(_xlfn.STDEV.S(IF((OutputTable[GroupByKey]=OutputTable[[#This Row],[GroupByKey]]),(OutputTable[GroupByKey]=OutputTable[[#This Row],[GroupByKey]])*OutputTable[RecordedValue])),0)</f>
        <v>0.68243262357121037</v>
      </c>
      <c r="M565" s="5" cm="1">
        <f t="array" ref="M565">MAX(IF((ProjectInfoTable[ProjectName]=OutputTable[[#This Row],[ProjectName]]),(ProjectInfoTable[ProjectName]=OutputTable[[#This Row],[ProjectName]])*ProjectInfoTable[ConfidenceInterval]))</f>
        <v>0.95</v>
      </c>
      <c r="N5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565" s="5" cm="1">
        <f t="array" ref="O565">MIN(IF((OutputTable[GroupByKey]=OutputTable[[#This Row],[GroupByKey]]),(OutputTable[GroupByKey]=OutputTable[[#This Row],[GroupByKey]])*OutputTable[RecordedValue]))</f>
        <v>313</v>
      </c>
      <c r="P565" s="5" cm="1">
        <f t="array" ref="P565">MAX(IF((OutputTable[GroupByKey]=OutputTable[[#This Row],[GroupByKey]]),(OutputTable[GroupByKey]=OutputTable[[#This Row],[GroupByKey]])*OutputTable[RecordedValue]))</f>
        <v>316</v>
      </c>
    </row>
    <row r="566" spans="1:16" x14ac:dyDescent="0.25">
      <c r="A566" t="s">
        <v>68</v>
      </c>
      <c r="B566" t="s">
        <v>70</v>
      </c>
      <c r="C566">
        <v>11</v>
      </c>
      <c r="D566" t="s">
        <v>159</v>
      </c>
      <c r="E566" t="s">
        <v>91</v>
      </c>
      <c r="F566" t="s">
        <v>127</v>
      </c>
      <c r="G566">
        <v>71.820522474083305</v>
      </c>
      <c r="H566">
        <v>0</v>
      </c>
      <c r="I566" s="5" t="str">
        <f>OutputTable[[#This Row],[ProjectName]]&amp;OutputTable[[#This Row],[Name]]&amp;OutputTable[[#This Row],[Type]]&amp;OutputTable[[#This Row],[Source]]</f>
        <v>Airport Security AnalysisSystem.TotalCostTotal CostSystem</v>
      </c>
      <c r="J566" s="5" cm="1">
        <f t="array" ref="J566">MAX(IF((ProjectInfoTable[ProjectName]=OutputTable[[#This Row],[ProjectName]]),(ProjectInfoTable[ProjectName]=OutputTable[[#This Row],[ProjectName]])*ProjectInfoTable[NumberOfReplications]))</f>
        <v>50</v>
      </c>
      <c r="K566" s="5" cm="1">
        <f t="array" ref="K566">IFERROR(AVERAGE(IF((OutputTable[GroupByKey]=OutputTable[[#This Row],[GroupByKey]]),(OutputTable[GroupByKey]=OutputTable[[#This Row],[GroupByKey]])*OutputTable[RecordedValue])),0)</f>
        <v>71.872638573735571</v>
      </c>
      <c r="L566" s="5" cm="1">
        <f t="array" ref="L566">IFERROR(_xlfn.STDEV.S(IF((OutputTable[GroupByKey]=OutputTable[[#This Row],[GroupByKey]]),(OutputTable[GroupByKey]=OutputTable[[#This Row],[GroupByKey]])*OutputTable[RecordedValue])),0)</f>
        <v>5.859431361613459E-2</v>
      </c>
      <c r="M566" s="5" cm="1">
        <f t="array" ref="M566">MAX(IF((ProjectInfoTable[ProjectName]=OutputTable[[#This Row],[ProjectName]]),(ProjectInfoTable[ProjectName]=OutputTable[[#This Row],[ProjectName]])*ProjectInfoTable[ConfidenceInterval]))</f>
        <v>0.95</v>
      </c>
      <c r="N5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566" s="5" cm="1">
        <f t="array" ref="O566">MIN(IF((OutputTable[GroupByKey]=OutputTable[[#This Row],[GroupByKey]]),(OutputTable[GroupByKey]=OutputTable[[#This Row],[GroupByKey]])*OutputTable[RecordedValue]))</f>
        <v>71.718288096809104</v>
      </c>
      <c r="P566" s="5" cm="1">
        <f t="array" ref="P566">MAX(IF((OutputTable[GroupByKey]=OutputTable[[#This Row],[GroupByKey]]),(OutputTable[GroupByKey]=OutputTable[[#This Row],[GroupByKey]])*OutputTable[RecordedValue]))</f>
        <v>71.976989689924594</v>
      </c>
    </row>
    <row r="567" spans="1:16" x14ac:dyDescent="0.25">
      <c r="A567" t="s">
        <v>68</v>
      </c>
      <c r="B567" t="s">
        <v>70</v>
      </c>
      <c r="C567">
        <v>11</v>
      </c>
      <c r="D567" t="s">
        <v>160</v>
      </c>
      <c r="E567" t="s">
        <v>135</v>
      </c>
      <c r="F567" t="s">
        <v>105</v>
      </c>
      <c r="G567">
        <v>30.387315035724399</v>
      </c>
      <c r="H567">
        <v>0</v>
      </c>
      <c r="I567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567" s="5" cm="1">
        <f t="array" ref="J567">MAX(IF((ProjectInfoTable[ProjectName]=OutputTable[[#This Row],[ProjectName]]),(ProjectInfoTable[ProjectName]=OutputTable[[#This Row],[ProjectName]])*ProjectInfoTable[NumberOfReplications]))</f>
        <v>50</v>
      </c>
      <c r="K567" s="5" cm="1">
        <f t="array" ref="K567">IFERROR(AVERAGE(IF((OutputTable[GroupByKey]=OutputTable[[#This Row],[GroupByKey]]),(OutputTable[GroupByKey]=OutputTable[[#This Row],[GroupByKey]])*OutputTable[RecordedValue])),0)</f>
        <v>29.829789158135409</v>
      </c>
      <c r="L567" s="5" cm="1">
        <f t="array" ref="L567">IFERROR(_xlfn.STDEV.S(IF((OutputTable[GroupByKey]=OutputTable[[#This Row],[GroupByKey]]),(OutputTable[GroupByKey]=OutputTable[[#This Row],[GroupByKey]])*OutputTable[RecordedValue])),0)</f>
        <v>0.5851150785874778</v>
      </c>
      <c r="M567" s="5" cm="1">
        <f t="array" ref="M567">MAX(IF((ProjectInfoTable[ProjectName]=OutputTable[[#This Row],[ProjectName]]),(ProjectInfoTable[ProjectName]=OutputTable[[#This Row],[ProjectName]])*ProjectInfoTable[ConfidenceInterval]))</f>
        <v>0.95</v>
      </c>
      <c r="N5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567" s="5" cm="1">
        <f t="array" ref="O567">MIN(IF((OutputTable[GroupByKey]=OutputTable[[#This Row],[GroupByKey]]),(OutputTable[GroupByKey]=OutputTable[[#This Row],[GroupByKey]])*OutputTable[RecordedValue]))</f>
        <v>28.648191338861398</v>
      </c>
      <c r="P567" s="5" cm="1">
        <f t="array" ref="P567">MAX(IF((OutputTable[GroupByKey]=OutputTable[[#This Row],[GroupByKey]]),(OutputTable[GroupByKey]=OutputTable[[#This Row],[GroupByKey]])*OutputTable[RecordedValue]))</f>
        <v>31.087756920682502</v>
      </c>
    </row>
    <row r="568" spans="1:16" x14ac:dyDescent="0.25">
      <c r="A568" t="s">
        <v>68</v>
      </c>
      <c r="B568" t="s">
        <v>70</v>
      </c>
      <c r="C568">
        <v>11</v>
      </c>
      <c r="D568" t="s">
        <v>161</v>
      </c>
      <c r="E568" t="s">
        <v>137</v>
      </c>
      <c r="F568" t="s">
        <v>105</v>
      </c>
      <c r="G568">
        <v>5.4967150646735599</v>
      </c>
      <c r="H568">
        <v>0</v>
      </c>
      <c r="I568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568" s="5" cm="1">
        <f t="array" ref="J568">MAX(IF((ProjectInfoTable[ProjectName]=OutputTable[[#This Row],[ProjectName]]),(ProjectInfoTable[ProjectName]=OutputTable[[#This Row],[ProjectName]])*ProjectInfoTable[NumberOfReplications]))</f>
        <v>50</v>
      </c>
      <c r="K568" s="5" cm="1">
        <f t="array" ref="K568">IFERROR(AVERAGE(IF((OutputTable[GroupByKey]=OutputTable[[#This Row],[GroupByKey]]),(OutputTable[GroupByKey]=OutputTable[[#This Row],[GroupByKey]])*OutputTable[RecordedValue])),0)</f>
        <v>6.0988587896948685</v>
      </c>
      <c r="L568" s="5" cm="1">
        <f t="array" ref="L568">IFERROR(_xlfn.STDEV.S(IF((OutputTable[GroupByKey]=OutputTable[[#This Row],[GroupByKey]]),(OutputTable[GroupByKey]=OutputTable[[#This Row],[GroupByKey]])*OutputTable[RecordedValue])),0)</f>
        <v>0.58437836853471548</v>
      </c>
      <c r="M568" s="5" cm="1">
        <f t="array" ref="M568">MAX(IF((ProjectInfoTable[ProjectName]=OutputTable[[#This Row],[ProjectName]]),(ProjectInfoTable[ProjectName]=OutputTable[[#This Row],[ProjectName]])*ProjectInfoTable[ConfidenceInterval]))</f>
        <v>0.95</v>
      </c>
      <c r="N5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568" s="5" cm="1">
        <f t="array" ref="O568">MIN(IF((OutputTable[GroupByKey]=OutputTable[[#This Row],[GroupByKey]]),(OutputTable[GroupByKey]=OutputTable[[#This Row],[GroupByKey]])*OutputTable[RecordedValue]))</f>
        <v>4.8524885910691502</v>
      </c>
      <c r="P568" s="5" cm="1">
        <f t="array" ref="P568">MAX(IF((OutputTable[GroupByKey]=OutputTable[[#This Row],[GroupByKey]]),(OutputTable[GroupByKey]=OutputTable[[#This Row],[GroupByKey]])*OutputTable[RecordedValue]))</f>
        <v>7.28424471053909</v>
      </c>
    </row>
    <row r="569" spans="1:16" x14ac:dyDescent="0.25">
      <c r="A569" t="s">
        <v>68</v>
      </c>
      <c r="B569" t="s">
        <v>70</v>
      </c>
      <c r="C569">
        <v>11</v>
      </c>
      <c r="D569" t="s">
        <v>162</v>
      </c>
      <c r="E569" t="s">
        <v>154</v>
      </c>
      <c r="F569" t="s">
        <v>105</v>
      </c>
      <c r="G569">
        <v>651</v>
      </c>
      <c r="H569">
        <v>0</v>
      </c>
      <c r="I569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569" s="5" cm="1">
        <f t="array" ref="J569">MAX(IF((ProjectInfoTable[ProjectName]=OutputTable[[#This Row],[ProjectName]]),(ProjectInfoTable[ProjectName]=OutputTable[[#This Row],[ProjectName]])*ProjectInfoTable[NumberOfReplications]))</f>
        <v>50</v>
      </c>
      <c r="K569" s="5" cm="1">
        <f t="array" ref="K569">IFERROR(AVERAGE(IF((OutputTable[GroupByKey]=OutputTable[[#This Row],[GroupByKey]]),(OutputTable[GroupByKey]=OutputTable[[#This Row],[GroupByKey]])*OutputTable[RecordedValue])),0)</f>
        <v>645.70000000000005</v>
      </c>
      <c r="L569" s="5" cm="1">
        <f t="array" ref="L569">IFERROR(_xlfn.STDEV.S(IF((OutputTable[GroupByKey]=OutputTable[[#This Row],[GroupByKey]]),(OutputTable[GroupByKey]=OutputTable[[#This Row],[GroupByKey]])*OutputTable[RecordedValue])),0)</f>
        <v>5.4930382656372485</v>
      </c>
      <c r="M569" s="5" cm="1">
        <f t="array" ref="M569">MAX(IF((ProjectInfoTable[ProjectName]=OutputTable[[#This Row],[ProjectName]]),(ProjectInfoTable[ProjectName]=OutputTable[[#This Row],[ProjectName]])*ProjectInfoTable[ConfidenceInterval]))</f>
        <v>0.95</v>
      </c>
      <c r="N5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569" s="5" cm="1">
        <f t="array" ref="O569">MIN(IF((OutputTable[GroupByKey]=OutputTable[[#This Row],[GroupByKey]]),(OutputTable[GroupByKey]=OutputTable[[#This Row],[GroupByKey]])*OutputTable[RecordedValue]))</f>
        <v>633</v>
      </c>
      <c r="P569" s="5" cm="1">
        <f t="array" ref="P569">MAX(IF((OutputTable[GroupByKey]=OutputTable[[#This Row],[GroupByKey]]),(OutputTable[GroupByKey]=OutputTable[[#This Row],[GroupByKey]])*OutputTable[RecordedValue]))</f>
        <v>656</v>
      </c>
    </row>
    <row r="570" spans="1:16" x14ac:dyDescent="0.25">
      <c r="A570" t="s">
        <v>68</v>
      </c>
      <c r="B570" t="s">
        <v>70</v>
      </c>
      <c r="C570">
        <v>11</v>
      </c>
      <c r="D570" t="s">
        <v>163</v>
      </c>
      <c r="E570" t="s">
        <v>156</v>
      </c>
      <c r="F570" t="s">
        <v>105</v>
      </c>
      <c r="G570">
        <v>0.84731347042573402</v>
      </c>
      <c r="H570">
        <v>0</v>
      </c>
      <c r="I570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570" s="5" cm="1">
        <f t="array" ref="J570">MAX(IF((ProjectInfoTable[ProjectName]=OutputTable[[#This Row],[ProjectName]]),(ProjectInfoTable[ProjectName]=OutputTable[[#This Row],[ProjectName]])*ProjectInfoTable[NumberOfReplications]))</f>
        <v>50</v>
      </c>
      <c r="K570" s="5" cm="1">
        <f t="array" ref="K570">IFERROR(AVERAGE(IF((OutputTable[GroupByKey]=OutputTable[[#This Row],[GroupByKey]]),(OutputTable[GroupByKey]=OutputTable[[#This Row],[GroupByKey]])*OutputTable[RecordedValue])),0)</f>
        <v>0.83058725584180904</v>
      </c>
      <c r="L570" s="5" cm="1">
        <f t="array" ref="L570">IFERROR(_xlfn.STDEV.S(IF((OutputTable[GroupByKey]=OutputTable[[#This Row],[GroupByKey]]),(OutputTable[GroupByKey]=OutputTable[[#This Row],[GroupByKey]])*OutputTable[RecordedValue])),0)</f>
        <v>1.6232732459297416E-2</v>
      </c>
      <c r="M570" s="5" cm="1">
        <f t="array" ref="M570">MAX(IF((ProjectInfoTable[ProjectName]=OutputTable[[#This Row],[ProjectName]]),(ProjectInfoTable[ProjectName]=OutputTable[[#This Row],[ProjectName]])*ProjectInfoTable[ConfidenceInterval]))</f>
        <v>0.95</v>
      </c>
      <c r="N5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570" s="5" cm="1">
        <f t="array" ref="O570">MIN(IF((OutputTable[GroupByKey]=OutputTable[[#This Row],[GroupByKey]]),(OutputTable[GroupByKey]=OutputTable[[#This Row],[GroupByKey]])*OutputTable[RecordedValue]))</f>
        <v>0.79765986915169296</v>
      </c>
      <c r="P570" s="5" cm="1">
        <f t="array" ref="P570">MAX(IF((OutputTable[GroupByKey]=OutputTable[[#This Row],[GroupByKey]]),(OutputTable[GroupByKey]=OutputTable[[#This Row],[GroupByKey]])*OutputTable[RecordedValue]))</f>
        <v>0.86520865024807903</v>
      </c>
    </row>
    <row r="571" spans="1:16" x14ac:dyDescent="0.25">
      <c r="A571" t="s">
        <v>68</v>
      </c>
      <c r="B571" t="s">
        <v>70</v>
      </c>
      <c r="C571">
        <v>11</v>
      </c>
      <c r="D571" t="s">
        <v>164</v>
      </c>
      <c r="E571" t="s">
        <v>140</v>
      </c>
      <c r="F571" t="s">
        <v>105</v>
      </c>
      <c r="G571">
        <v>0</v>
      </c>
      <c r="H571">
        <v>0</v>
      </c>
      <c r="I571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571" s="5" cm="1">
        <f t="array" ref="J571">MAX(IF((ProjectInfoTable[ProjectName]=OutputTable[[#This Row],[ProjectName]]),(ProjectInfoTable[ProjectName]=OutputTable[[#This Row],[ProjectName]])*ProjectInfoTable[NumberOfReplications]))</f>
        <v>50</v>
      </c>
      <c r="K571" s="5" cm="1">
        <f t="array" ref="K571">IFERROR(AVERAGE(IF((OutputTable[GroupByKey]=OutputTable[[#This Row],[GroupByKey]]),(OutputTable[GroupByKey]=OutputTable[[#This Row],[GroupByKey]])*OutputTable[RecordedValue])),0)</f>
        <v>0</v>
      </c>
      <c r="L571" s="5" cm="1">
        <f t="array" ref="L571">IFERROR(_xlfn.STDEV.S(IF((OutputTable[GroupByKey]=OutputTable[[#This Row],[GroupByKey]]),(OutputTable[GroupByKey]=OutputTable[[#This Row],[GroupByKey]])*OutputTable[RecordedValue])),0)</f>
        <v>0</v>
      </c>
      <c r="M571" s="5" cm="1">
        <f t="array" ref="M571">MAX(IF((ProjectInfoTable[ProjectName]=OutputTable[[#This Row],[ProjectName]]),(ProjectInfoTable[ProjectName]=OutputTable[[#This Row],[ProjectName]])*ProjectInfoTable[ConfidenceInterval]))</f>
        <v>0.95</v>
      </c>
      <c r="N5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71" s="5" cm="1">
        <f t="array" ref="O571">MIN(IF((OutputTable[GroupByKey]=OutputTable[[#This Row],[GroupByKey]]),(OutputTable[GroupByKey]=OutputTable[[#This Row],[GroupByKey]])*OutputTable[RecordedValue]))</f>
        <v>0</v>
      </c>
      <c r="P571" s="5" cm="1">
        <f t="array" ref="P571">MAX(IF((OutputTable[GroupByKey]=OutputTable[[#This Row],[GroupByKey]]),(OutputTable[GroupByKey]=OutputTable[[#This Row],[GroupByKey]])*OutputTable[RecordedValue]))</f>
        <v>0</v>
      </c>
    </row>
    <row r="572" spans="1:16" x14ac:dyDescent="0.25">
      <c r="A572" t="s">
        <v>68</v>
      </c>
      <c r="B572" t="s">
        <v>70</v>
      </c>
      <c r="C572">
        <v>11</v>
      </c>
      <c r="D572" t="s">
        <v>165</v>
      </c>
      <c r="E572" t="s">
        <v>111</v>
      </c>
      <c r="F572" t="s">
        <v>73</v>
      </c>
      <c r="G572">
        <v>36.891610374852803</v>
      </c>
      <c r="H572">
        <v>0</v>
      </c>
      <c r="I572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572" s="5" cm="1">
        <f t="array" ref="J572">MAX(IF((ProjectInfoTable[ProjectName]=OutputTable[[#This Row],[ProjectName]]),(ProjectInfoTable[ProjectName]=OutputTable[[#This Row],[ProjectName]])*ProjectInfoTable[NumberOfReplications]))</f>
        <v>50</v>
      </c>
      <c r="K572" s="5" cm="1">
        <f t="array" ref="K572">IFERROR(AVERAGE(IF((OutputTable[GroupByKey]=OutputTable[[#This Row],[GroupByKey]]),(OutputTable[GroupByKey]=OutputTable[[#This Row],[GroupByKey]])*OutputTable[RecordedValue])),0)</f>
        <v>37.238343743460135</v>
      </c>
      <c r="L572" s="5" cm="1">
        <f t="array" ref="L572">IFERROR(_xlfn.STDEV.S(IF((OutputTable[GroupByKey]=OutputTable[[#This Row],[GroupByKey]]),(OutputTable[GroupByKey]=OutputTable[[#This Row],[GroupByKey]])*OutputTable[RecordedValue])),0)</f>
        <v>0.73577360167133743</v>
      </c>
      <c r="M572" s="5" cm="1">
        <f t="array" ref="M572">MAX(IF((ProjectInfoTable[ProjectName]=OutputTable[[#This Row],[ProjectName]]),(ProjectInfoTable[ProjectName]=OutputTable[[#This Row],[ProjectName]])*ProjectInfoTable[ConfidenceInterval]))</f>
        <v>0.95</v>
      </c>
      <c r="N5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572" s="5" cm="1">
        <f t="array" ref="O572">MIN(IF((OutputTable[GroupByKey]=OutputTable[[#This Row],[GroupByKey]]),(OutputTable[GroupByKey]=OutputTable[[#This Row],[GroupByKey]])*OutputTable[RecordedValue]))</f>
        <v>35.915286846409401</v>
      </c>
      <c r="P572" s="5" cm="1">
        <f t="array" ref="P572">MAX(IF((OutputTable[GroupByKey]=OutputTable[[#This Row],[GroupByKey]]),(OutputTable[GroupByKey]=OutputTable[[#This Row],[GroupByKey]])*OutputTable[RecordedValue]))</f>
        <v>38.829036811282897</v>
      </c>
    </row>
    <row r="573" spans="1:16" x14ac:dyDescent="0.25">
      <c r="A573" t="s">
        <v>68</v>
      </c>
      <c r="B573" t="s">
        <v>70</v>
      </c>
      <c r="C573">
        <v>11</v>
      </c>
      <c r="D573" t="s">
        <v>166</v>
      </c>
      <c r="E573" t="s">
        <v>113</v>
      </c>
      <c r="F573" t="s">
        <v>73</v>
      </c>
      <c r="G573">
        <v>1106.74831124558</v>
      </c>
      <c r="H573">
        <v>0</v>
      </c>
      <c r="I573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573" s="5" cm="1">
        <f t="array" ref="J573">MAX(IF((ProjectInfoTable[ProjectName]=OutputTable[[#This Row],[ProjectName]]),(ProjectInfoTable[ProjectName]=OutputTable[[#This Row],[ProjectName]])*ProjectInfoTable[NumberOfReplications]))</f>
        <v>50</v>
      </c>
      <c r="K573" s="5" cm="1">
        <f t="array" ref="K573">IFERROR(AVERAGE(IF((OutputTable[GroupByKey]=OutputTable[[#This Row],[GroupByKey]]),(OutputTable[GroupByKey]=OutputTable[[#This Row],[GroupByKey]])*OutputTable[RecordedValue])),0)</f>
        <v>1117.1503123038046</v>
      </c>
      <c r="L573" s="5" cm="1">
        <f t="array" ref="L573">IFERROR(_xlfn.STDEV.S(IF((OutputTable[GroupByKey]=OutputTable[[#This Row],[GroupByKey]]),(OutputTable[GroupByKey]=OutputTable[[#This Row],[GroupByKey]])*OutputTable[RecordedValue])),0)</f>
        <v>22.073208050140675</v>
      </c>
      <c r="M573" s="5" cm="1">
        <f t="array" ref="M573">MAX(IF((ProjectInfoTable[ProjectName]=OutputTable[[#This Row],[ProjectName]]),(ProjectInfoTable[ProjectName]=OutputTable[[#This Row],[ProjectName]])*ProjectInfoTable[ConfidenceInterval]))</f>
        <v>0.95</v>
      </c>
      <c r="N5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573" s="5" cm="1">
        <f t="array" ref="O573">MIN(IF((OutputTable[GroupByKey]=OutputTable[[#This Row],[GroupByKey]]),(OutputTable[GroupByKey]=OutputTable[[#This Row],[GroupByKey]])*OutputTable[RecordedValue]))</f>
        <v>1077.4586053922801</v>
      </c>
      <c r="P573" s="5" cm="1">
        <f t="array" ref="P573">MAX(IF((OutputTable[GroupByKey]=OutputTable[[#This Row],[GroupByKey]]),(OutputTable[GroupByKey]=OutputTable[[#This Row],[GroupByKey]])*OutputTable[RecordedValue]))</f>
        <v>1164.8711043384901</v>
      </c>
    </row>
    <row r="574" spans="1:16" x14ac:dyDescent="0.25">
      <c r="A574" t="s">
        <v>68</v>
      </c>
      <c r="B574" t="s">
        <v>70</v>
      </c>
      <c r="C574">
        <v>11</v>
      </c>
      <c r="D574" t="s">
        <v>167</v>
      </c>
      <c r="E574" t="s">
        <v>115</v>
      </c>
      <c r="F574" t="s">
        <v>73</v>
      </c>
      <c r="G574">
        <v>0</v>
      </c>
      <c r="H574">
        <v>0</v>
      </c>
      <c r="I574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574" s="5" cm="1">
        <f t="array" ref="J574">MAX(IF((ProjectInfoTable[ProjectName]=OutputTable[[#This Row],[ProjectName]]),(ProjectInfoTable[ProjectName]=OutputTable[[#This Row],[ProjectName]])*ProjectInfoTable[NumberOfReplications]))</f>
        <v>50</v>
      </c>
      <c r="K574" s="5" cm="1">
        <f t="array" ref="K574">IFERROR(AVERAGE(IF((OutputTable[GroupByKey]=OutputTable[[#This Row],[GroupByKey]]),(OutputTable[GroupByKey]=OutputTable[[#This Row],[GroupByKey]])*OutputTable[RecordedValue])),0)</f>
        <v>0</v>
      </c>
      <c r="L574" s="5" cm="1">
        <f t="array" ref="L574">IFERROR(_xlfn.STDEV.S(IF((OutputTable[GroupByKey]=OutputTable[[#This Row],[GroupByKey]]),(OutputTable[GroupByKey]=OutputTable[[#This Row],[GroupByKey]])*OutputTable[RecordedValue])),0)</f>
        <v>0</v>
      </c>
      <c r="M574" s="5" cm="1">
        <f t="array" ref="M574">MAX(IF((ProjectInfoTable[ProjectName]=OutputTable[[#This Row],[ProjectName]]),(ProjectInfoTable[ProjectName]=OutputTable[[#This Row],[ProjectName]])*ProjectInfoTable[ConfidenceInterval]))</f>
        <v>0.95</v>
      </c>
      <c r="N5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74" s="5" cm="1">
        <f t="array" ref="O574">MIN(IF((OutputTable[GroupByKey]=OutputTable[[#This Row],[GroupByKey]]),(OutputTable[GroupByKey]=OutputTable[[#This Row],[GroupByKey]])*OutputTable[RecordedValue]))</f>
        <v>0</v>
      </c>
      <c r="P574" s="5" cm="1">
        <f t="array" ref="P574">MAX(IF((OutputTable[GroupByKey]=OutputTable[[#This Row],[GroupByKey]]),(OutputTable[GroupByKey]=OutputTable[[#This Row],[GroupByKey]])*OutputTable[RecordedValue]))</f>
        <v>0</v>
      </c>
    </row>
    <row r="575" spans="1:16" x14ac:dyDescent="0.25">
      <c r="A575" t="s">
        <v>68</v>
      </c>
      <c r="B575" t="s">
        <v>70</v>
      </c>
      <c r="C575">
        <v>11</v>
      </c>
      <c r="D575" t="s">
        <v>168</v>
      </c>
      <c r="E575" t="s">
        <v>117</v>
      </c>
      <c r="F575" t="s">
        <v>73</v>
      </c>
      <c r="G575">
        <v>168.51473747460901</v>
      </c>
      <c r="H575">
        <v>0</v>
      </c>
      <c r="I575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575" s="5" cm="1">
        <f t="array" ref="J575">MAX(IF((ProjectInfoTable[ProjectName]=OutputTable[[#This Row],[ProjectName]]),(ProjectInfoTable[ProjectName]=OutputTable[[#This Row],[ProjectName]])*ProjectInfoTable[NumberOfReplications]))</f>
        <v>50</v>
      </c>
      <c r="K575" s="5" cm="1">
        <f t="array" ref="K575">IFERROR(AVERAGE(IF((OutputTable[GroupByKey]=OutputTable[[#This Row],[GroupByKey]]),(OutputTable[GroupByKey]=OutputTable[[#This Row],[GroupByKey]])*OutputTable[RecordedValue])),0)</f>
        <v>120.89653130002299</v>
      </c>
      <c r="L575" s="5" cm="1">
        <f t="array" ref="L575">IFERROR(_xlfn.STDEV.S(IF((OutputTable[GroupByKey]=OutputTable[[#This Row],[GroupByKey]]),(OutputTable[GroupByKey]=OutputTable[[#This Row],[GroupByKey]])*OutputTable[RecordedValue])),0)</f>
        <v>33.561725675720702</v>
      </c>
      <c r="M575" s="5" cm="1">
        <f t="array" ref="M575">MAX(IF((ProjectInfoTable[ProjectName]=OutputTable[[#This Row],[ProjectName]]),(ProjectInfoTable[ProjectName]=OutputTable[[#This Row],[ProjectName]])*ProjectInfoTable[ConfidenceInterval]))</f>
        <v>0.95</v>
      </c>
      <c r="N5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575" s="5" cm="1">
        <f t="array" ref="O575">MIN(IF((OutputTable[GroupByKey]=OutputTable[[#This Row],[GroupByKey]]),(OutputTable[GroupByKey]=OutputTable[[#This Row],[GroupByKey]])*OutputTable[RecordedValue]))</f>
        <v>71.2298351699786</v>
      </c>
      <c r="P575" s="5" cm="1">
        <f t="array" ref="P575">MAX(IF((OutputTable[GroupByKey]=OutputTable[[#This Row],[GroupByKey]]),(OutputTable[GroupByKey]=OutputTable[[#This Row],[GroupByKey]])*OutputTable[RecordedValue]))</f>
        <v>265.63530965979299</v>
      </c>
    </row>
    <row r="576" spans="1:16" x14ac:dyDescent="0.25">
      <c r="A576" t="s">
        <v>68</v>
      </c>
      <c r="B576" t="s">
        <v>70</v>
      </c>
      <c r="C576">
        <v>11</v>
      </c>
      <c r="D576" t="s">
        <v>169</v>
      </c>
      <c r="E576" t="s">
        <v>119</v>
      </c>
      <c r="F576" t="s">
        <v>73</v>
      </c>
      <c r="G576">
        <v>306</v>
      </c>
      <c r="H576">
        <v>0</v>
      </c>
      <c r="I576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576" s="5" cm="1">
        <f t="array" ref="J576">MAX(IF((ProjectInfoTable[ProjectName]=OutputTable[[#This Row],[ProjectName]]),(ProjectInfoTable[ProjectName]=OutputTable[[#This Row],[ProjectName]])*ProjectInfoTable[NumberOfReplications]))</f>
        <v>50</v>
      </c>
      <c r="K576" s="5" cm="1">
        <f t="array" ref="K576">IFERROR(AVERAGE(IF((OutputTable[GroupByKey]=OutputTable[[#This Row],[GroupByKey]]),(OutputTable[GroupByKey]=OutputTable[[#This Row],[GroupByKey]])*OutputTable[RecordedValue])),0)</f>
        <v>307.66000000000003</v>
      </c>
      <c r="L576" s="5" cm="1">
        <f t="array" ref="L576">IFERROR(_xlfn.STDEV.S(IF((OutputTable[GroupByKey]=OutputTable[[#This Row],[GroupByKey]]),(OutputTable[GroupByKey]=OutputTable[[#This Row],[GroupByKey]])*OutputTable[RecordedValue])),0)</f>
        <v>3.1272991542223769</v>
      </c>
      <c r="M576" s="5" cm="1">
        <f t="array" ref="M576">MAX(IF((ProjectInfoTable[ProjectName]=OutputTable[[#This Row],[ProjectName]]),(ProjectInfoTable[ProjectName]=OutputTable[[#This Row],[ProjectName]])*ProjectInfoTable[ConfidenceInterval]))</f>
        <v>0.95</v>
      </c>
      <c r="N5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576" s="5" cm="1">
        <f t="array" ref="O576">MIN(IF((OutputTable[GroupByKey]=OutputTable[[#This Row],[GroupByKey]]),(OutputTable[GroupByKey]=OutputTable[[#This Row],[GroupByKey]])*OutputTable[RecordedValue]))</f>
        <v>300</v>
      </c>
      <c r="P576" s="5" cm="1">
        <f t="array" ref="P576">MAX(IF((OutputTable[GroupByKey]=OutputTable[[#This Row],[GroupByKey]]),(OutputTable[GroupByKey]=OutputTable[[#This Row],[GroupByKey]])*OutputTable[RecordedValue]))</f>
        <v>315</v>
      </c>
    </row>
    <row r="577" spans="1:16" x14ac:dyDescent="0.25">
      <c r="A577" t="s">
        <v>68</v>
      </c>
      <c r="B577" t="s">
        <v>70</v>
      </c>
      <c r="C577">
        <v>11</v>
      </c>
      <c r="D577" t="s">
        <v>170</v>
      </c>
      <c r="E577" t="s">
        <v>121</v>
      </c>
      <c r="F577" t="s">
        <v>73</v>
      </c>
      <c r="G577">
        <v>304</v>
      </c>
      <c r="H577">
        <v>0</v>
      </c>
      <c r="I577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577" s="5" cm="1">
        <f t="array" ref="J577">MAX(IF((ProjectInfoTable[ProjectName]=OutputTable[[#This Row],[ProjectName]]),(ProjectInfoTable[ProjectName]=OutputTable[[#This Row],[ProjectName]])*ProjectInfoTable[NumberOfReplications]))</f>
        <v>50</v>
      </c>
      <c r="K577" s="5" cm="1">
        <f t="array" ref="K577">IFERROR(AVERAGE(IF((OutputTable[GroupByKey]=OutputTable[[#This Row],[GroupByKey]]),(OutputTable[GroupByKey]=OutputTable[[#This Row],[GroupByKey]])*OutputTable[RecordedValue])),0)</f>
        <v>305.8</v>
      </c>
      <c r="L577" s="5" cm="1">
        <f t="array" ref="L577">IFERROR(_xlfn.STDEV.S(IF((OutputTable[GroupByKey]=OutputTable[[#This Row],[GroupByKey]]),(OutputTable[GroupByKey]=OutputTable[[#This Row],[GroupByKey]])*OutputTable[RecordedValue])),0)</f>
        <v>3.2324881425670751</v>
      </c>
      <c r="M577" s="5" cm="1">
        <f t="array" ref="M577">MAX(IF((ProjectInfoTable[ProjectName]=OutputTable[[#This Row],[ProjectName]]),(ProjectInfoTable[ProjectName]=OutputTable[[#This Row],[ProjectName]])*ProjectInfoTable[ConfidenceInterval]))</f>
        <v>0.95</v>
      </c>
      <c r="N5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577" s="5" cm="1">
        <f t="array" ref="O577">MIN(IF((OutputTable[GroupByKey]=OutputTable[[#This Row],[GroupByKey]]),(OutputTable[GroupByKey]=OutputTable[[#This Row],[GroupByKey]])*OutputTable[RecordedValue]))</f>
        <v>298</v>
      </c>
      <c r="P577" s="5" cm="1">
        <f t="array" ref="P577">MAX(IF((OutputTable[GroupByKey]=OutputTable[[#This Row],[GroupByKey]]),(OutputTable[GroupByKey]=OutputTable[[#This Row],[GroupByKey]])*OutputTable[RecordedValue]))</f>
        <v>313</v>
      </c>
    </row>
    <row r="578" spans="1:16" x14ac:dyDescent="0.25">
      <c r="A578" t="s">
        <v>68</v>
      </c>
      <c r="B578" t="s">
        <v>70</v>
      </c>
      <c r="C578">
        <v>11</v>
      </c>
      <c r="D578" t="s">
        <v>171</v>
      </c>
      <c r="E578" t="s">
        <v>123</v>
      </c>
      <c r="F578" t="s">
        <v>73</v>
      </c>
      <c r="G578">
        <v>36.891610374852803</v>
      </c>
      <c r="H578">
        <v>0</v>
      </c>
      <c r="I578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578" s="5" cm="1">
        <f t="array" ref="J578">MAX(IF((ProjectInfoTable[ProjectName]=OutputTable[[#This Row],[ProjectName]]),(ProjectInfoTable[ProjectName]=OutputTable[[#This Row],[ProjectName]])*ProjectInfoTable[NumberOfReplications]))</f>
        <v>50</v>
      </c>
      <c r="K578" s="5" cm="1">
        <f t="array" ref="K578">IFERROR(AVERAGE(IF((OutputTable[GroupByKey]=OutputTable[[#This Row],[GroupByKey]]),(OutputTable[GroupByKey]=OutputTable[[#This Row],[GroupByKey]])*OutputTable[RecordedValue])),0)</f>
        <v>37.238343743460135</v>
      </c>
      <c r="L578" s="5" cm="1">
        <f t="array" ref="L578">IFERROR(_xlfn.STDEV.S(IF((OutputTable[GroupByKey]=OutputTable[[#This Row],[GroupByKey]]),(OutputTable[GroupByKey]=OutputTable[[#This Row],[GroupByKey]])*OutputTable[RecordedValue])),0)</f>
        <v>0.73577360167133743</v>
      </c>
      <c r="M578" s="5" cm="1">
        <f t="array" ref="M578">MAX(IF((ProjectInfoTable[ProjectName]=OutputTable[[#This Row],[ProjectName]]),(ProjectInfoTable[ProjectName]=OutputTable[[#This Row],[ProjectName]])*ProjectInfoTable[ConfidenceInterval]))</f>
        <v>0.95</v>
      </c>
      <c r="N5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578" s="5" cm="1">
        <f t="array" ref="O578">MIN(IF((OutputTable[GroupByKey]=OutputTable[[#This Row],[GroupByKey]]),(OutputTable[GroupByKey]=OutputTable[[#This Row],[GroupByKey]])*OutputTable[RecordedValue]))</f>
        <v>35.915286846409401</v>
      </c>
      <c r="P578" s="5" cm="1">
        <f t="array" ref="P578">MAX(IF((OutputTable[GroupByKey]=OutputTable[[#This Row],[GroupByKey]]),(OutputTable[GroupByKey]=OutputTable[[#This Row],[GroupByKey]])*OutputTable[RecordedValue]))</f>
        <v>38.829036811282897</v>
      </c>
    </row>
    <row r="579" spans="1:16" x14ac:dyDescent="0.25">
      <c r="A579" t="s">
        <v>68</v>
      </c>
      <c r="B579" t="s">
        <v>70</v>
      </c>
      <c r="C579">
        <v>11</v>
      </c>
      <c r="D579" t="s">
        <v>172</v>
      </c>
      <c r="E579" t="s">
        <v>125</v>
      </c>
      <c r="F579" t="s">
        <v>73</v>
      </c>
      <c r="G579">
        <v>1275.26304872019</v>
      </c>
      <c r="H579">
        <v>0</v>
      </c>
      <c r="I579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579" s="5" cm="1">
        <f t="array" ref="J579">MAX(IF((ProjectInfoTable[ProjectName]=OutputTable[[#This Row],[ProjectName]]),(ProjectInfoTable[ProjectName]=OutputTable[[#This Row],[ProjectName]])*ProjectInfoTable[NumberOfReplications]))</f>
        <v>50</v>
      </c>
      <c r="K579" s="5" cm="1">
        <f t="array" ref="K579">IFERROR(AVERAGE(IF((OutputTable[GroupByKey]=OutputTable[[#This Row],[GroupByKey]]),(OutputTable[GroupByKey]=OutputTable[[#This Row],[GroupByKey]])*OutputTable[RecordedValue])),0)</f>
        <v>1238.0468436038263</v>
      </c>
      <c r="L579" s="5" cm="1">
        <f t="array" ref="L579">IFERROR(_xlfn.STDEV.S(IF((OutputTable[GroupByKey]=OutputTable[[#This Row],[GroupByKey]]),(OutputTable[GroupByKey]=OutputTable[[#This Row],[GroupByKey]])*OutputTable[RecordedValue])),0)</f>
        <v>49.802537130614866</v>
      </c>
      <c r="M579" s="5" cm="1">
        <f t="array" ref="M579">MAX(IF((ProjectInfoTable[ProjectName]=OutputTable[[#This Row],[ProjectName]]),(ProjectInfoTable[ProjectName]=OutputTable[[#This Row],[ProjectName]])*ProjectInfoTable[ConfidenceInterval]))</f>
        <v>0.95</v>
      </c>
      <c r="N5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579" s="5" cm="1">
        <f t="array" ref="O579">MIN(IF((OutputTable[GroupByKey]=OutputTable[[#This Row],[GroupByKey]]),(OutputTable[GroupByKey]=OutputTable[[#This Row],[GroupByKey]])*OutputTable[RecordedValue]))</f>
        <v>1148.68844056226</v>
      </c>
      <c r="P579" s="5" cm="1">
        <f t="array" ref="P579">MAX(IF((OutputTable[GroupByKey]=OutputTable[[#This Row],[GroupByKey]]),(OutputTable[GroupByKey]=OutputTable[[#This Row],[GroupByKey]])*OutputTable[RecordedValue]))</f>
        <v>1418.3176101245699</v>
      </c>
    </row>
    <row r="580" spans="1:16" x14ac:dyDescent="0.25">
      <c r="A580" t="s">
        <v>68</v>
      </c>
      <c r="B580" t="s">
        <v>70</v>
      </c>
      <c r="C580">
        <v>11</v>
      </c>
      <c r="D580" t="s">
        <v>173</v>
      </c>
      <c r="E580" t="s">
        <v>135</v>
      </c>
      <c r="F580" t="s">
        <v>105</v>
      </c>
      <c r="G580">
        <v>18.445805187426402</v>
      </c>
      <c r="H580">
        <v>0</v>
      </c>
      <c r="I580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580" s="5" cm="1">
        <f t="array" ref="J580">MAX(IF((ProjectInfoTable[ProjectName]=OutputTable[[#This Row],[ProjectName]]),(ProjectInfoTable[ProjectName]=OutputTable[[#This Row],[ProjectName]])*ProjectInfoTable[NumberOfReplications]))</f>
        <v>50</v>
      </c>
      <c r="K580" s="5" cm="1">
        <f t="array" ref="K580">IFERROR(AVERAGE(IF((OutputTable[GroupByKey]=OutputTable[[#This Row],[GroupByKey]]),(OutputTable[GroupByKey]=OutputTable[[#This Row],[GroupByKey]])*OutputTable[RecordedValue])),0)</f>
        <v>18.619171871730064</v>
      </c>
      <c r="L580" s="5" cm="1">
        <f t="array" ref="L580">IFERROR(_xlfn.STDEV.S(IF((OutputTable[GroupByKey]=OutputTable[[#This Row],[GroupByKey]]),(OutputTable[GroupByKey]=OutputTable[[#This Row],[GroupByKey]])*OutputTable[RecordedValue])),0)</f>
        <v>0.36788680083566072</v>
      </c>
      <c r="M580" s="5" cm="1">
        <f t="array" ref="M580">MAX(IF((ProjectInfoTable[ProjectName]=OutputTable[[#This Row],[ProjectName]]),(ProjectInfoTable[ProjectName]=OutputTable[[#This Row],[ProjectName]])*ProjectInfoTable[ConfidenceInterval]))</f>
        <v>0.95</v>
      </c>
      <c r="N5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580" s="5" cm="1">
        <f t="array" ref="O580">MIN(IF((OutputTable[GroupByKey]=OutputTable[[#This Row],[GroupByKey]]),(OutputTable[GroupByKey]=OutputTable[[#This Row],[GroupByKey]])*OutputTable[RecordedValue]))</f>
        <v>17.957643423204701</v>
      </c>
      <c r="P580" s="5" cm="1">
        <f t="array" ref="P580">MAX(IF((OutputTable[GroupByKey]=OutputTable[[#This Row],[GroupByKey]]),(OutputTable[GroupByKey]=OutputTable[[#This Row],[GroupByKey]])*OutputTable[RecordedValue]))</f>
        <v>19.414518405641399</v>
      </c>
    </row>
    <row r="581" spans="1:16" x14ac:dyDescent="0.25">
      <c r="A581" t="s">
        <v>68</v>
      </c>
      <c r="B581" t="s">
        <v>70</v>
      </c>
      <c r="C581">
        <v>11</v>
      </c>
      <c r="D581" t="s">
        <v>174</v>
      </c>
      <c r="E581" t="s">
        <v>137</v>
      </c>
      <c r="F581" t="s">
        <v>105</v>
      </c>
      <c r="G581">
        <v>5.4906871862589002</v>
      </c>
      <c r="H581">
        <v>0</v>
      </c>
      <c r="I581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581" s="5" cm="1">
        <f t="array" ref="J581">MAX(IF((ProjectInfoTable[ProjectName]=OutputTable[[#This Row],[ProjectName]]),(ProjectInfoTable[ProjectName]=OutputTable[[#This Row],[ProjectName]])*ProjectInfoTable[NumberOfReplications]))</f>
        <v>50</v>
      </c>
      <c r="K581" s="5" cm="1">
        <f t="array" ref="K581">IFERROR(AVERAGE(IF((OutputTable[GroupByKey]=OutputTable[[#This Row],[GroupByKey]]),(OutputTable[GroupByKey]=OutputTable[[#This Row],[GroupByKey]])*OutputTable[RecordedValue])),0)</f>
        <v>5.3248187541752463</v>
      </c>
      <c r="L581" s="5" cm="1">
        <f t="array" ref="L581">IFERROR(_xlfn.STDEV.S(IF((OutputTable[GroupByKey]=OutputTable[[#This Row],[GroupByKey]]),(OutputTable[GroupByKey]=OutputTable[[#This Row],[GroupByKey]])*OutputTable[RecordedValue])),0)</f>
        <v>0.37220753962085379</v>
      </c>
      <c r="M581" s="5" cm="1">
        <f t="array" ref="M581">MAX(IF((ProjectInfoTable[ProjectName]=OutputTable[[#This Row],[ProjectName]]),(ProjectInfoTable[ProjectName]=OutputTable[[#This Row],[ProjectName]])*ProjectInfoTable[ConfidenceInterval]))</f>
        <v>0.95</v>
      </c>
      <c r="N5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581" s="5" cm="1">
        <f t="array" ref="O581">MIN(IF((OutputTable[GroupByKey]=OutputTable[[#This Row],[GroupByKey]]),(OutputTable[GroupByKey]=OutputTable[[#This Row],[GroupByKey]])*OutputTable[RecordedValue]))</f>
        <v>4.5773931059875599</v>
      </c>
      <c r="P581" s="5" cm="1">
        <f t="array" ref="P581">MAX(IF((OutputTable[GroupByKey]=OutputTable[[#This Row],[GroupByKey]]),(OutputTable[GroupByKey]=OutputTable[[#This Row],[GroupByKey]])*OutputTable[RecordedValue]))</f>
        <v>5.9816259595291603</v>
      </c>
    </row>
    <row r="582" spans="1:16" x14ac:dyDescent="0.25">
      <c r="A582" t="s">
        <v>68</v>
      </c>
      <c r="B582" t="s">
        <v>70</v>
      </c>
      <c r="C582">
        <v>11</v>
      </c>
      <c r="D582" t="s">
        <v>175</v>
      </c>
      <c r="E582" t="s">
        <v>154</v>
      </c>
      <c r="F582" t="s">
        <v>105</v>
      </c>
      <c r="G582">
        <v>306</v>
      </c>
      <c r="H582">
        <v>0</v>
      </c>
      <c r="I582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582" s="5" cm="1">
        <f t="array" ref="J582">MAX(IF((ProjectInfoTable[ProjectName]=OutputTable[[#This Row],[ProjectName]]),(ProjectInfoTable[ProjectName]=OutputTable[[#This Row],[ProjectName]])*ProjectInfoTable[NumberOfReplications]))</f>
        <v>50</v>
      </c>
      <c r="K582" s="5" cm="1">
        <f t="array" ref="K582">IFERROR(AVERAGE(IF((OutputTable[GroupByKey]=OutputTable[[#This Row],[GroupByKey]]),(OutputTable[GroupByKey]=OutputTable[[#This Row],[GroupByKey]])*OutputTable[RecordedValue])),0)</f>
        <v>307.5</v>
      </c>
      <c r="L582" s="5" cm="1">
        <f t="array" ref="L582">IFERROR(_xlfn.STDEV.S(IF((OutputTable[GroupByKey]=OutputTable[[#This Row],[GroupByKey]]),(OutputTable[GroupByKey]=OutputTable[[#This Row],[GroupByKey]])*OutputTable[RecordedValue])),0)</f>
        <v>3.1831828507367419</v>
      </c>
      <c r="M582" s="5" cm="1">
        <f t="array" ref="M582">MAX(IF((ProjectInfoTable[ProjectName]=OutputTable[[#This Row],[ProjectName]]),(ProjectInfoTable[ProjectName]=OutputTable[[#This Row],[ProjectName]])*ProjectInfoTable[ConfidenceInterval]))</f>
        <v>0.95</v>
      </c>
      <c r="N5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582" s="5" cm="1">
        <f t="array" ref="O582">MIN(IF((OutputTable[GroupByKey]=OutputTable[[#This Row],[GroupByKey]]),(OutputTable[GroupByKey]=OutputTable[[#This Row],[GroupByKey]])*OutputTable[RecordedValue]))</f>
        <v>300</v>
      </c>
      <c r="P582" s="5" cm="1">
        <f t="array" ref="P582">MAX(IF((OutputTable[GroupByKey]=OutputTable[[#This Row],[GroupByKey]]),(OutputTable[GroupByKey]=OutputTable[[#This Row],[GroupByKey]])*OutputTable[RecordedValue]))</f>
        <v>315</v>
      </c>
    </row>
    <row r="583" spans="1:16" x14ac:dyDescent="0.25">
      <c r="A583" t="s">
        <v>68</v>
      </c>
      <c r="B583" t="s">
        <v>70</v>
      </c>
      <c r="C583">
        <v>11</v>
      </c>
      <c r="D583" t="s">
        <v>176</v>
      </c>
      <c r="E583" t="s">
        <v>156</v>
      </c>
      <c r="F583" t="s">
        <v>105</v>
      </c>
      <c r="G583">
        <v>0.77122136723921197</v>
      </c>
      <c r="H583">
        <v>0</v>
      </c>
      <c r="I583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583" s="5" cm="1">
        <f t="array" ref="J583">MAX(IF((ProjectInfoTable[ProjectName]=OutputTable[[#This Row],[ProjectName]]),(ProjectInfoTable[ProjectName]=OutputTable[[#This Row],[ProjectName]])*ProjectInfoTable[NumberOfReplications]))</f>
        <v>50</v>
      </c>
      <c r="K583" s="5" cm="1">
        <f t="array" ref="K583">IFERROR(AVERAGE(IF((OutputTable[GroupByKey]=OutputTable[[#This Row],[GroupByKey]]),(OutputTable[GroupByKey]=OutputTable[[#This Row],[GroupByKey]])*OutputTable[RecordedValue])),0)</f>
        <v>0.77813255190936492</v>
      </c>
      <c r="L583" s="5" cm="1">
        <f t="array" ref="L583">IFERROR(_xlfn.STDEV.S(IF((OutputTable[GroupByKey]=OutputTable[[#This Row],[GroupByKey]]),(OutputTable[GroupByKey]=OutputTable[[#This Row],[GroupByKey]])*OutputTable[RecordedValue])),0)</f>
        <v>1.5508647484202203E-2</v>
      </c>
      <c r="M583" s="5" cm="1">
        <f t="array" ref="M583">MAX(IF((ProjectInfoTable[ProjectName]=OutputTable[[#This Row],[ProjectName]]),(ProjectInfoTable[ProjectName]=OutputTable[[#This Row],[ProjectName]])*ProjectInfoTable[ConfidenceInterval]))</f>
        <v>0.95</v>
      </c>
      <c r="N5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583" s="5" cm="1">
        <f t="array" ref="O583">MIN(IF((OutputTable[GroupByKey]=OutputTable[[#This Row],[GroupByKey]]),(OutputTable[GroupByKey]=OutputTable[[#This Row],[GroupByKey]])*OutputTable[RecordedValue]))</f>
        <v>0.75076558501961799</v>
      </c>
      <c r="P583" s="5" cm="1">
        <f t="array" ref="P583">MAX(IF((OutputTable[GroupByKey]=OutputTable[[#This Row],[GroupByKey]]),(OutputTable[GroupByKey]=OutputTable[[#This Row],[GroupByKey]])*OutputTable[RecordedValue]))</f>
        <v>0.80927528725051701</v>
      </c>
    </row>
    <row r="584" spans="1:16" x14ac:dyDescent="0.25">
      <c r="A584" t="s">
        <v>68</v>
      </c>
      <c r="B584" t="s">
        <v>70</v>
      </c>
      <c r="C584">
        <v>11</v>
      </c>
      <c r="D584" t="s">
        <v>177</v>
      </c>
      <c r="E584" t="s">
        <v>140</v>
      </c>
      <c r="F584" t="s">
        <v>105</v>
      </c>
      <c r="G584">
        <v>0</v>
      </c>
      <c r="H584">
        <v>0</v>
      </c>
      <c r="I584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584" s="5" cm="1">
        <f t="array" ref="J584">MAX(IF((ProjectInfoTable[ProjectName]=OutputTable[[#This Row],[ProjectName]]),(ProjectInfoTable[ProjectName]=OutputTable[[#This Row],[ProjectName]])*ProjectInfoTable[NumberOfReplications]))</f>
        <v>50</v>
      </c>
      <c r="K584" s="5" cm="1">
        <f t="array" ref="K584">IFERROR(AVERAGE(IF((OutputTable[GroupByKey]=OutputTable[[#This Row],[GroupByKey]]),(OutputTable[GroupByKey]=OutputTable[[#This Row],[GroupByKey]])*OutputTable[RecordedValue])),0)</f>
        <v>0</v>
      </c>
      <c r="L584" s="5" cm="1">
        <f t="array" ref="L584">IFERROR(_xlfn.STDEV.S(IF((OutputTable[GroupByKey]=OutputTable[[#This Row],[GroupByKey]]),(OutputTable[GroupByKey]=OutputTable[[#This Row],[GroupByKey]])*OutputTable[RecordedValue])),0)</f>
        <v>0</v>
      </c>
      <c r="M584" s="5" cm="1">
        <f t="array" ref="M584">MAX(IF((ProjectInfoTable[ProjectName]=OutputTable[[#This Row],[ProjectName]]),(ProjectInfoTable[ProjectName]=OutputTable[[#This Row],[ProjectName]])*ProjectInfoTable[ConfidenceInterval]))</f>
        <v>0.95</v>
      </c>
      <c r="N5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84" s="5" cm="1">
        <f t="array" ref="O584">MIN(IF((OutputTable[GroupByKey]=OutputTable[[#This Row],[GroupByKey]]),(OutputTable[GroupByKey]=OutputTable[[#This Row],[GroupByKey]])*OutputTable[RecordedValue]))</f>
        <v>0</v>
      </c>
      <c r="P584" s="5" cm="1">
        <f t="array" ref="P584">MAX(IF((OutputTable[GroupByKey]=OutputTable[[#This Row],[GroupByKey]]),(OutputTable[GroupByKey]=OutputTable[[#This Row],[GroupByKey]])*OutputTable[RecordedValue]))</f>
        <v>0</v>
      </c>
    </row>
    <row r="585" spans="1:16" x14ac:dyDescent="0.25">
      <c r="A585" t="s">
        <v>68</v>
      </c>
      <c r="B585" t="s">
        <v>70</v>
      </c>
      <c r="C585">
        <v>12</v>
      </c>
      <c r="D585" t="s">
        <v>110</v>
      </c>
      <c r="E585" t="s">
        <v>111</v>
      </c>
      <c r="F585" t="s">
        <v>73</v>
      </c>
      <c r="G585">
        <v>1.6108118234783599</v>
      </c>
      <c r="H585">
        <v>0</v>
      </c>
      <c r="I585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585" s="5" cm="1">
        <f t="array" ref="J585">MAX(IF((ProjectInfoTable[ProjectName]=OutputTable[[#This Row],[ProjectName]]),(ProjectInfoTable[ProjectName]=OutputTable[[#This Row],[ProjectName]])*ProjectInfoTable[NumberOfReplications]))</f>
        <v>50</v>
      </c>
      <c r="K585" s="5" cm="1">
        <f t="array" ref="K585">IFERROR(AVERAGE(IF((OutputTable[GroupByKey]=OutputTable[[#This Row],[GroupByKey]]),(OutputTable[GroupByKey]=OutputTable[[#This Row],[GroupByKey]])*OutputTable[RecordedValue])),0)</f>
        <v>1.9749714551650996</v>
      </c>
      <c r="L585" s="5" cm="1">
        <f t="array" ref="L585">IFERROR(_xlfn.STDEV.S(IF((OutputTable[GroupByKey]=OutputTable[[#This Row],[GroupByKey]]),(OutputTable[GroupByKey]=OutputTable[[#This Row],[GroupByKey]])*OutputTable[RecordedValue])),0)</f>
        <v>0.45746437878232693</v>
      </c>
      <c r="M585" s="5" cm="1">
        <f t="array" ref="M585">MAX(IF((ProjectInfoTable[ProjectName]=OutputTable[[#This Row],[ProjectName]]),(ProjectInfoTable[ProjectName]=OutputTable[[#This Row],[ProjectName]])*ProjectInfoTable[ConfidenceInterval]))</f>
        <v>0.95</v>
      </c>
      <c r="N5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585" s="5" cm="1">
        <f t="array" ref="O585">MIN(IF((OutputTable[GroupByKey]=OutputTable[[#This Row],[GroupByKey]]),(OutputTable[GroupByKey]=OutputTable[[#This Row],[GroupByKey]])*OutputTable[RecordedValue]))</f>
        <v>1.0281254127300199</v>
      </c>
      <c r="P585" s="5" cm="1">
        <f t="array" ref="P585">MAX(IF((OutputTable[GroupByKey]=OutputTable[[#This Row],[GroupByKey]]),(OutputTable[GroupByKey]=OutputTable[[#This Row],[GroupByKey]])*OutputTable[RecordedValue]))</f>
        <v>3.1673122909872098</v>
      </c>
    </row>
    <row r="586" spans="1:16" x14ac:dyDescent="0.25">
      <c r="A586" t="s">
        <v>68</v>
      </c>
      <c r="B586" t="s">
        <v>70</v>
      </c>
      <c r="C586">
        <v>12</v>
      </c>
      <c r="D586" t="s">
        <v>112</v>
      </c>
      <c r="E586" t="s">
        <v>113</v>
      </c>
      <c r="F586" t="s">
        <v>73</v>
      </c>
      <c r="G586">
        <v>96.648709408701507</v>
      </c>
      <c r="H586">
        <v>0</v>
      </c>
      <c r="I586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586" s="5" cm="1">
        <f t="array" ref="J586">MAX(IF((ProjectInfoTable[ProjectName]=OutputTable[[#This Row],[ProjectName]]),(ProjectInfoTable[ProjectName]=OutputTable[[#This Row],[ProjectName]])*ProjectInfoTable[NumberOfReplications]))</f>
        <v>50</v>
      </c>
      <c r="K586" s="5" cm="1">
        <f t="array" ref="K586">IFERROR(AVERAGE(IF((OutputTable[GroupByKey]=OutputTable[[#This Row],[GroupByKey]]),(OutputTable[GroupByKey]=OutputTable[[#This Row],[GroupByKey]])*OutputTable[RecordedValue])),0)</f>
        <v>118.49828730990606</v>
      </c>
      <c r="L586" s="5" cm="1">
        <f t="array" ref="L586">IFERROR(_xlfn.STDEV.S(IF((OutputTable[GroupByKey]=OutputTable[[#This Row],[GroupByKey]]),(OutputTable[GroupByKey]=OutputTable[[#This Row],[GroupByKey]])*OutputTable[RecordedValue])),0)</f>
        <v>27.447862726939679</v>
      </c>
      <c r="M586" s="5" cm="1">
        <f t="array" ref="M586">MAX(IF((ProjectInfoTable[ProjectName]=OutputTable[[#This Row],[ProjectName]]),(ProjectInfoTable[ProjectName]=OutputTable[[#This Row],[ProjectName]])*ProjectInfoTable[ConfidenceInterval]))</f>
        <v>0.95</v>
      </c>
      <c r="N5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586" s="5" cm="1">
        <f t="array" ref="O586">MIN(IF((OutputTable[GroupByKey]=OutputTable[[#This Row],[GroupByKey]]),(OutputTable[GroupByKey]=OutputTable[[#This Row],[GroupByKey]])*OutputTable[RecordedValue]))</f>
        <v>61.6875247638012</v>
      </c>
      <c r="P586" s="5" cm="1">
        <f t="array" ref="P586">MAX(IF((OutputTable[GroupByKey]=OutputTable[[#This Row],[GroupByKey]]),(OutputTable[GroupByKey]=OutputTable[[#This Row],[GroupByKey]])*OutputTable[RecordedValue]))</f>
        <v>190.038737459233</v>
      </c>
    </row>
    <row r="587" spans="1:16" x14ac:dyDescent="0.25">
      <c r="A587" t="s">
        <v>68</v>
      </c>
      <c r="B587" t="s">
        <v>70</v>
      </c>
      <c r="C587">
        <v>12</v>
      </c>
      <c r="D587" t="s">
        <v>114</v>
      </c>
      <c r="E587" t="s">
        <v>115</v>
      </c>
      <c r="F587" t="s">
        <v>73</v>
      </c>
      <c r="G587">
        <v>0</v>
      </c>
      <c r="H587">
        <v>0</v>
      </c>
      <c r="I587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587" s="5" cm="1">
        <f t="array" ref="J587">MAX(IF((ProjectInfoTable[ProjectName]=OutputTable[[#This Row],[ProjectName]]),(ProjectInfoTable[ProjectName]=OutputTable[[#This Row],[ProjectName]])*ProjectInfoTable[NumberOfReplications]))</f>
        <v>50</v>
      </c>
      <c r="K587" s="5" cm="1">
        <f t="array" ref="K587">IFERROR(AVERAGE(IF((OutputTable[GroupByKey]=OutputTable[[#This Row],[GroupByKey]]),(OutputTable[GroupByKey]=OutputTable[[#This Row],[GroupByKey]])*OutputTable[RecordedValue])),0)</f>
        <v>0</v>
      </c>
      <c r="L587" s="5" cm="1">
        <f t="array" ref="L587">IFERROR(_xlfn.STDEV.S(IF((OutputTable[GroupByKey]=OutputTable[[#This Row],[GroupByKey]]),(OutputTable[GroupByKey]=OutputTable[[#This Row],[GroupByKey]])*OutputTable[RecordedValue])),0)</f>
        <v>0</v>
      </c>
      <c r="M587" s="5" cm="1">
        <f t="array" ref="M587">MAX(IF((ProjectInfoTable[ProjectName]=OutputTable[[#This Row],[ProjectName]]),(ProjectInfoTable[ProjectName]=OutputTable[[#This Row],[ProjectName]])*ProjectInfoTable[ConfidenceInterval]))</f>
        <v>0.95</v>
      </c>
      <c r="N5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87" s="5" cm="1">
        <f t="array" ref="O587">MIN(IF((OutputTable[GroupByKey]=OutputTable[[#This Row],[GroupByKey]]),(OutputTable[GroupByKey]=OutputTable[[#This Row],[GroupByKey]])*OutputTable[RecordedValue]))</f>
        <v>0</v>
      </c>
      <c r="P587" s="5" cm="1">
        <f t="array" ref="P587">MAX(IF((OutputTable[GroupByKey]=OutputTable[[#This Row],[GroupByKey]]),(OutputTable[GroupByKey]=OutputTable[[#This Row],[GroupByKey]])*OutputTable[RecordedValue]))</f>
        <v>0</v>
      </c>
    </row>
    <row r="588" spans="1:16" x14ac:dyDescent="0.25">
      <c r="A588" t="s">
        <v>68</v>
      </c>
      <c r="B588" t="s">
        <v>70</v>
      </c>
      <c r="C588">
        <v>12</v>
      </c>
      <c r="D588" t="s">
        <v>116</v>
      </c>
      <c r="E588" t="s">
        <v>117</v>
      </c>
      <c r="F588" t="s">
        <v>73</v>
      </c>
      <c r="G588">
        <v>5.4380338299260398</v>
      </c>
      <c r="H588">
        <v>0</v>
      </c>
      <c r="I588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588" s="5" cm="1">
        <f t="array" ref="J588">MAX(IF((ProjectInfoTable[ProjectName]=OutputTable[[#This Row],[ProjectName]]),(ProjectInfoTable[ProjectName]=OutputTable[[#This Row],[ProjectName]])*ProjectInfoTable[NumberOfReplications]))</f>
        <v>50</v>
      </c>
      <c r="K588" s="5" cm="1">
        <f t="array" ref="K588">IFERROR(AVERAGE(IF((OutputTable[GroupByKey]=OutputTable[[#This Row],[GroupByKey]]),(OutputTable[GroupByKey]=OutputTable[[#This Row],[GroupByKey]])*OutputTable[RecordedValue])),0)</f>
        <v>5.4408066100724897</v>
      </c>
      <c r="L588" s="5" cm="1">
        <f t="array" ref="L588">IFERROR(_xlfn.STDEV.S(IF((OutputTable[GroupByKey]=OutputTable[[#This Row],[GroupByKey]]),(OutputTable[GroupByKey]=OutputTable[[#This Row],[GroupByKey]])*OutputTable[RecordedValue])),0)</f>
        <v>3.1898976373285977</v>
      </c>
      <c r="M588" s="5" cm="1">
        <f t="array" ref="M588">MAX(IF((ProjectInfoTable[ProjectName]=OutputTable[[#This Row],[ProjectName]]),(ProjectInfoTable[ProjectName]=OutputTable[[#This Row],[ProjectName]])*ProjectInfoTable[ConfidenceInterval]))</f>
        <v>0.95</v>
      </c>
      <c r="N5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588" s="5" cm="1">
        <f t="array" ref="O588">MIN(IF((OutputTable[GroupByKey]=OutputTable[[#This Row],[GroupByKey]]),(OutputTable[GroupByKey]=OutputTable[[#This Row],[GroupByKey]])*OutputTable[RecordedValue]))</f>
        <v>0.10442984261027299</v>
      </c>
      <c r="P588" s="5" cm="1">
        <f t="array" ref="P588">MAX(IF((OutputTable[GroupByKey]=OutputTable[[#This Row],[GroupByKey]]),(OutputTable[GroupByKey]=OutputTable[[#This Row],[GroupByKey]])*OutputTable[RecordedValue]))</f>
        <v>13.981021636077701</v>
      </c>
    </row>
    <row r="589" spans="1:16" x14ac:dyDescent="0.25">
      <c r="A589" t="s">
        <v>68</v>
      </c>
      <c r="B589" t="s">
        <v>70</v>
      </c>
      <c r="C589">
        <v>12</v>
      </c>
      <c r="D589" t="s">
        <v>118</v>
      </c>
      <c r="E589" t="s">
        <v>119</v>
      </c>
      <c r="F589" t="s">
        <v>73</v>
      </c>
      <c r="G589">
        <v>17</v>
      </c>
      <c r="H589">
        <v>0</v>
      </c>
      <c r="I589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589" s="5" cm="1">
        <f t="array" ref="J589">MAX(IF((ProjectInfoTable[ProjectName]=OutputTable[[#This Row],[ProjectName]]),(ProjectInfoTable[ProjectName]=OutputTable[[#This Row],[ProjectName]])*ProjectInfoTable[NumberOfReplications]))</f>
        <v>50</v>
      </c>
      <c r="K589" s="5" cm="1">
        <f t="array" ref="K589">IFERROR(AVERAGE(IF((OutputTable[GroupByKey]=OutputTable[[#This Row],[GroupByKey]]),(OutputTable[GroupByKey]=OutputTable[[#This Row],[GroupByKey]])*OutputTable[RecordedValue])),0)</f>
        <v>20.28</v>
      </c>
      <c r="L589" s="5" cm="1">
        <f t="array" ref="L589">IFERROR(_xlfn.STDEV.S(IF((OutputTable[GroupByKey]=OutputTable[[#This Row],[GroupByKey]]),(OutputTable[GroupByKey]=OutputTable[[#This Row],[GroupByKey]])*OutputTable[RecordedValue])),0)</f>
        <v>4.3191079955878688</v>
      </c>
      <c r="M589" s="5" cm="1">
        <f t="array" ref="M589">MAX(IF((ProjectInfoTable[ProjectName]=OutputTable[[#This Row],[ProjectName]]),(ProjectInfoTable[ProjectName]=OutputTable[[#This Row],[ProjectName]])*ProjectInfoTable[ConfidenceInterval]))</f>
        <v>0.95</v>
      </c>
      <c r="N5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589" s="5" cm="1">
        <f t="array" ref="O589">MIN(IF((OutputTable[GroupByKey]=OutputTable[[#This Row],[GroupByKey]]),(OutputTable[GroupByKey]=OutputTable[[#This Row],[GroupByKey]])*OutputTable[RecordedValue]))</f>
        <v>11</v>
      </c>
      <c r="P589" s="5" cm="1">
        <f t="array" ref="P589">MAX(IF((OutputTable[GroupByKey]=OutputTable[[#This Row],[GroupByKey]]),(OutputTable[GroupByKey]=OutputTable[[#This Row],[GroupByKey]])*OutputTable[RecordedValue]))</f>
        <v>31</v>
      </c>
    </row>
    <row r="590" spans="1:16" x14ac:dyDescent="0.25">
      <c r="A590" t="s">
        <v>68</v>
      </c>
      <c r="B590" t="s">
        <v>70</v>
      </c>
      <c r="C590">
        <v>12</v>
      </c>
      <c r="D590" t="s">
        <v>120</v>
      </c>
      <c r="E590" t="s">
        <v>121</v>
      </c>
      <c r="F590" t="s">
        <v>73</v>
      </c>
      <c r="G590">
        <v>16</v>
      </c>
      <c r="H590">
        <v>0</v>
      </c>
      <c r="I590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590" s="5" cm="1">
        <f t="array" ref="J590">MAX(IF((ProjectInfoTable[ProjectName]=OutputTable[[#This Row],[ProjectName]]),(ProjectInfoTable[ProjectName]=OutputTable[[#This Row],[ProjectName]])*ProjectInfoTable[NumberOfReplications]))</f>
        <v>50</v>
      </c>
      <c r="K590" s="5" cm="1">
        <f t="array" ref="K590">IFERROR(AVERAGE(IF((OutputTable[GroupByKey]=OutputTable[[#This Row],[GroupByKey]]),(OutputTable[GroupByKey]=OutputTable[[#This Row],[GroupByKey]])*OutputTable[RecordedValue])),0)</f>
        <v>20.14</v>
      </c>
      <c r="L590" s="5" cm="1">
        <f t="array" ref="L590">IFERROR(_xlfn.STDEV.S(IF((OutputTable[GroupByKey]=OutputTable[[#This Row],[GroupByKey]]),(OutputTable[GroupByKey]=OutputTable[[#This Row],[GroupByKey]])*OutputTable[RecordedValue])),0)</f>
        <v>4.309505393278199</v>
      </c>
      <c r="M590" s="5" cm="1">
        <f t="array" ref="M590">MAX(IF((ProjectInfoTable[ProjectName]=OutputTable[[#This Row],[ProjectName]]),(ProjectInfoTable[ProjectName]=OutputTable[[#This Row],[ProjectName]])*ProjectInfoTable[ConfidenceInterval]))</f>
        <v>0.95</v>
      </c>
      <c r="N5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590" s="5" cm="1">
        <f t="array" ref="O590">MIN(IF((OutputTable[GroupByKey]=OutputTable[[#This Row],[GroupByKey]]),(OutputTable[GroupByKey]=OutputTable[[#This Row],[GroupByKey]])*OutputTable[RecordedValue]))</f>
        <v>10</v>
      </c>
      <c r="P590" s="5" cm="1">
        <f t="array" ref="P590">MAX(IF((OutputTable[GroupByKey]=OutputTable[[#This Row],[GroupByKey]]),(OutputTable[GroupByKey]=OutputTable[[#This Row],[GroupByKey]])*OutputTable[RecordedValue]))</f>
        <v>31</v>
      </c>
    </row>
    <row r="591" spans="1:16" x14ac:dyDescent="0.25">
      <c r="A591" t="s">
        <v>68</v>
      </c>
      <c r="B591" t="s">
        <v>70</v>
      </c>
      <c r="C591">
        <v>12</v>
      </c>
      <c r="D591" t="s">
        <v>122</v>
      </c>
      <c r="E591" t="s">
        <v>123</v>
      </c>
      <c r="F591" t="s">
        <v>73</v>
      </c>
      <c r="G591">
        <v>1.6108118234783599</v>
      </c>
      <c r="H591">
        <v>0</v>
      </c>
      <c r="I591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591" s="5" cm="1">
        <f t="array" ref="J591">MAX(IF((ProjectInfoTable[ProjectName]=OutputTable[[#This Row],[ProjectName]]),(ProjectInfoTable[ProjectName]=OutputTable[[#This Row],[ProjectName]])*ProjectInfoTable[NumberOfReplications]))</f>
        <v>50</v>
      </c>
      <c r="K591" s="5" cm="1">
        <f t="array" ref="K591">IFERROR(AVERAGE(IF((OutputTable[GroupByKey]=OutputTable[[#This Row],[GroupByKey]]),(OutputTable[GroupByKey]=OutputTable[[#This Row],[GroupByKey]])*OutputTable[RecordedValue])),0)</f>
        <v>1.9749714551650996</v>
      </c>
      <c r="L591" s="5" cm="1">
        <f t="array" ref="L591">IFERROR(_xlfn.STDEV.S(IF((OutputTable[GroupByKey]=OutputTable[[#This Row],[GroupByKey]]),(OutputTable[GroupByKey]=OutputTable[[#This Row],[GroupByKey]])*OutputTable[RecordedValue])),0)</f>
        <v>0.45746437878232693</v>
      </c>
      <c r="M591" s="5" cm="1">
        <f t="array" ref="M591">MAX(IF((ProjectInfoTable[ProjectName]=OutputTable[[#This Row],[ProjectName]]),(ProjectInfoTable[ProjectName]=OutputTable[[#This Row],[ProjectName]])*ProjectInfoTable[ConfidenceInterval]))</f>
        <v>0.95</v>
      </c>
      <c r="N5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591" s="5" cm="1">
        <f t="array" ref="O591">MIN(IF((OutputTable[GroupByKey]=OutputTable[[#This Row],[GroupByKey]]),(OutputTable[GroupByKey]=OutputTable[[#This Row],[GroupByKey]])*OutputTable[RecordedValue]))</f>
        <v>1.0281254127300199</v>
      </c>
      <c r="P591" s="5" cm="1">
        <f t="array" ref="P591">MAX(IF((OutputTable[GroupByKey]=OutputTable[[#This Row],[GroupByKey]]),(OutputTable[GroupByKey]=OutputTable[[#This Row],[GroupByKey]])*OutputTable[RecordedValue]))</f>
        <v>3.1673122909872098</v>
      </c>
    </row>
    <row r="592" spans="1:16" x14ac:dyDescent="0.25">
      <c r="A592" t="s">
        <v>68</v>
      </c>
      <c r="B592" t="s">
        <v>70</v>
      </c>
      <c r="C592">
        <v>12</v>
      </c>
      <c r="D592" t="s">
        <v>124</v>
      </c>
      <c r="E592" t="s">
        <v>125</v>
      </c>
      <c r="F592" t="s">
        <v>73</v>
      </c>
      <c r="G592">
        <v>102.086743238628</v>
      </c>
      <c r="H592">
        <v>0</v>
      </c>
      <c r="I592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592" s="5" cm="1">
        <f t="array" ref="J592">MAX(IF((ProjectInfoTable[ProjectName]=OutputTable[[#This Row],[ProjectName]]),(ProjectInfoTable[ProjectName]=OutputTable[[#This Row],[ProjectName]])*ProjectInfoTable[NumberOfReplications]))</f>
        <v>50</v>
      </c>
      <c r="K592" s="5" cm="1">
        <f t="array" ref="K592">IFERROR(AVERAGE(IF((OutputTable[GroupByKey]=OutputTable[[#This Row],[GroupByKey]]),(OutputTable[GroupByKey]=OutputTable[[#This Row],[GroupByKey]])*OutputTable[RecordedValue])),0)</f>
        <v>123.93909391997848</v>
      </c>
      <c r="L592" s="5" cm="1">
        <f t="array" ref="L592">IFERROR(_xlfn.STDEV.S(IF((OutputTable[GroupByKey]=OutputTable[[#This Row],[GroupByKey]]),(OutputTable[GroupByKey]=OutputTable[[#This Row],[GroupByKey]])*OutputTable[RecordedValue])),0)</f>
        <v>29.164347943585724</v>
      </c>
      <c r="M592" s="5" cm="1">
        <f t="array" ref="M592">MAX(IF((ProjectInfoTable[ProjectName]=OutputTable[[#This Row],[ProjectName]]),(ProjectInfoTable[ProjectName]=OutputTable[[#This Row],[ProjectName]])*ProjectInfoTable[ConfidenceInterval]))</f>
        <v>0.95</v>
      </c>
      <c r="N5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592" s="5" cm="1">
        <f t="array" ref="O592">MIN(IF((OutputTable[GroupByKey]=OutputTable[[#This Row],[GroupByKey]]),(OutputTable[GroupByKey]=OutputTable[[#This Row],[GroupByKey]])*OutputTable[RecordedValue]))</f>
        <v>61.791954606411501</v>
      </c>
      <c r="P592" s="5" cm="1">
        <f t="array" ref="P592">MAX(IF((OutputTable[GroupByKey]=OutputTable[[#This Row],[GroupByKey]]),(OutputTable[GroupByKey]=OutputTable[[#This Row],[GroupByKey]])*OutputTable[RecordedValue]))</f>
        <v>204.019759095311</v>
      </c>
    </row>
    <row r="593" spans="1:16" x14ac:dyDescent="0.25">
      <c r="A593" t="s">
        <v>68</v>
      </c>
      <c r="B593" t="s">
        <v>70</v>
      </c>
      <c r="C593">
        <v>12</v>
      </c>
      <c r="D593" t="s">
        <v>126</v>
      </c>
      <c r="E593" t="s">
        <v>86</v>
      </c>
      <c r="F593" t="s">
        <v>127</v>
      </c>
      <c r="G593">
        <v>0</v>
      </c>
      <c r="H593">
        <v>0</v>
      </c>
      <c r="I593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593" s="5" cm="1">
        <f t="array" ref="J593">MAX(IF((ProjectInfoTable[ProjectName]=OutputTable[[#This Row],[ProjectName]]),(ProjectInfoTable[ProjectName]=OutputTable[[#This Row],[ProjectName]])*ProjectInfoTable[NumberOfReplications]))</f>
        <v>50</v>
      </c>
      <c r="K593" s="5" cm="1">
        <f t="array" ref="K593">IFERROR(AVERAGE(IF((OutputTable[GroupByKey]=OutputTable[[#This Row],[GroupByKey]]),(OutputTable[GroupByKey]=OutputTable[[#This Row],[GroupByKey]])*OutputTable[RecordedValue])),0)</f>
        <v>0</v>
      </c>
      <c r="L593" s="5" cm="1">
        <f t="array" ref="L593">IFERROR(_xlfn.STDEV.S(IF((OutputTable[GroupByKey]=OutputTable[[#This Row],[GroupByKey]]),(OutputTable[GroupByKey]=OutputTable[[#This Row],[GroupByKey]])*OutputTable[RecordedValue])),0)</f>
        <v>0</v>
      </c>
      <c r="M593" s="5" cm="1">
        <f t="array" ref="M593">MAX(IF((ProjectInfoTable[ProjectName]=OutputTable[[#This Row],[ProjectName]]),(ProjectInfoTable[ProjectName]=OutputTable[[#This Row],[ProjectName]])*ProjectInfoTable[ConfidenceInterval]))</f>
        <v>0.95</v>
      </c>
      <c r="N5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3" s="5" cm="1">
        <f t="array" ref="O593">MIN(IF((OutputTable[GroupByKey]=OutputTable[[#This Row],[GroupByKey]]),(OutputTable[GroupByKey]=OutputTable[[#This Row],[GroupByKey]])*OutputTable[RecordedValue]))</f>
        <v>0</v>
      </c>
      <c r="P593" s="5" cm="1">
        <f t="array" ref="P593">MAX(IF((OutputTable[GroupByKey]=OutputTable[[#This Row],[GroupByKey]]),(OutputTable[GroupByKey]=OutputTable[[#This Row],[GroupByKey]])*OutputTable[RecordedValue]))</f>
        <v>0</v>
      </c>
    </row>
    <row r="594" spans="1:16" x14ac:dyDescent="0.25">
      <c r="A594" t="s">
        <v>68</v>
      </c>
      <c r="B594" t="s">
        <v>70</v>
      </c>
      <c r="C594">
        <v>12</v>
      </c>
      <c r="D594" t="s">
        <v>128</v>
      </c>
      <c r="E594" t="s">
        <v>89</v>
      </c>
      <c r="F594" t="s">
        <v>127</v>
      </c>
      <c r="G594">
        <v>0</v>
      </c>
      <c r="H594">
        <v>0</v>
      </c>
      <c r="I594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594" s="5" cm="1">
        <f t="array" ref="J594">MAX(IF((ProjectInfoTable[ProjectName]=OutputTable[[#This Row],[ProjectName]]),(ProjectInfoTable[ProjectName]=OutputTable[[#This Row],[ProjectName]])*ProjectInfoTable[NumberOfReplications]))</f>
        <v>50</v>
      </c>
      <c r="K594" s="5" cm="1">
        <f t="array" ref="K594">IFERROR(AVERAGE(IF((OutputTable[GroupByKey]=OutputTable[[#This Row],[GroupByKey]]),(OutputTable[GroupByKey]=OutputTable[[#This Row],[GroupByKey]])*OutputTable[RecordedValue])),0)</f>
        <v>0</v>
      </c>
      <c r="L594" s="5" cm="1">
        <f t="array" ref="L594">IFERROR(_xlfn.STDEV.S(IF((OutputTable[GroupByKey]=OutputTable[[#This Row],[GroupByKey]]),(OutputTable[GroupByKey]=OutputTable[[#This Row],[GroupByKey]])*OutputTable[RecordedValue])),0)</f>
        <v>0</v>
      </c>
      <c r="M594" s="5" cm="1">
        <f t="array" ref="M594">MAX(IF((ProjectInfoTable[ProjectName]=OutputTable[[#This Row],[ProjectName]]),(ProjectInfoTable[ProjectName]=OutputTable[[#This Row],[ProjectName]])*ProjectInfoTable[ConfidenceInterval]))</f>
        <v>0.95</v>
      </c>
      <c r="N5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4" s="5" cm="1">
        <f t="array" ref="O594">MIN(IF((OutputTable[GroupByKey]=OutputTable[[#This Row],[GroupByKey]]),(OutputTable[GroupByKey]=OutputTable[[#This Row],[GroupByKey]])*OutputTable[RecordedValue]))</f>
        <v>0</v>
      </c>
      <c r="P594" s="5" cm="1">
        <f t="array" ref="P594">MAX(IF((OutputTable[GroupByKey]=OutputTable[[#This Row],[GroupByKey]]),(OutputTable[GroupByKey]=OutputTable[[#This Row],[GroupByKey]])*OutputTable[RecordedValue]))</f>
        <v>0</v>
      </c>
    </row>
    <row r="595" spans="1:16" x14ac:dyDescent="0.25">
      <c r="A595" t="s">
        <v>68</v>
      </c>
      <c r="B595" t="s">
        <v>70</v>
      </c>
      <c r="C595">
        <v>12</v>
      </c>
      <c r="D595" t="s">
        <v>129</v>
      </c>
      <c r="E595" t="s">
        <v>91</v>
      </c>
      <c r="F595" t="s">
        <v>127</v>
      </c>
      <c r="G595">
        <v>48.293846410793599</v>
      </c>
      <c r="H595">
        <v>0</v>
      </c>
      <c r="I595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595" s="5" cm="1">
        <f t="array" ref="J595">MAX(IF((ProjectInfoTable[ProjectName]=OutputTable[[#This Row],[ProjectName]]),(ProjectInfoTable[ProjectName]=OutputTable[[#This Row],[ProjectName]])*ProjectInfoTable[NumberOfReplications]))</f>
        <v>50</v>
      </c>
      <c r="K595" s="5" cm="1">
        <f t="array" ref="K595">IFERROR(AVERAGE(IF((OutputTable[GroupByKey]=OutputTable[[#This Row],[GroupByKey]]),(OutputTable[GroupByKey]=OutputTable[[#This Row],[GroupByKey]])*OutputTable[RecordedValue])),0)</f>
        <v>48.448961029865458</v>
      </c>
      <c r="L595" s="5" cm="1">
        <f t="array" ref="L595">IFERROR(_xlfn.STDEV.S(IF((OutputTable[GroupByKey]=OutputTable[[#This Row],[GroupByKey]]),(OutputTable[GroupByKey]=OutputTable[[#This Row],[GroupByKey]])*OutputTable[RecordedValue])),0)</f>
        <v>0.864449879249923</v>
      </c>
      <c r="M595" s="5" cm="1">
        <f t="array" ref="M595">MAX(IF((ProjectInfoTable[ProjectName]=OutputTable[[#This Row],[ProjectName]]),(ProjectInfoTable[ProjectName]=OutputTable[[#This Row],[ProjectName]])*ProjectInfoTable[ConfidenceInterval]))</f>
        <v>0.95</v>
      </c>
      <c r="N5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595" s="5" cm="1">
        <f t="array" ref="O595">MIN(IF((OutputTable[GroupByKey]=OutputTable[[#This Row],[GroupByKey]]),(OutputTable[GroupByKey]=OutputTable[[#This Row],[GroupByKey]])*OutputTable[RecordedValue]))</f>
        <v>46.605834762066102</v>
      </c>
      <c r="P595" s="5" cm="1">
        <f t="array" ref="P595">MAX(IF((OutputTable[GroupByKey]=OutputTable[[#This Row],[GroupByKey]]),(OutputTable[GroupByKey]=OutputTable[[#This Row],[GroupByKey]])*OutputTable[RecordedValue]))</f>
        <v>50.321452117960597</v>
      </c>
    </row>
    <row r="596" spans="1:16" x14ac:dyDescent="0.25">
      <c r="A596" t="s">
        <v>68</v>
      </c>
      <c r="B596" t="s">
        <v>70</v>
      </c>
      <c r="C596">
        <v>12</v>
      </c>
      <c r="D596" t="s">
        <v>130</v>
      </c>
      <c r="E596" t="s">
        <v>131</v>
      </c>
      <c r="F596" t="s">
        <v>127</v>
      </c>
      <c r="G596">
        <v>0</v>
      </c>
      <c r="H596">
        <v>0</v>
      </c>
      <c r="I596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596" s="5" cm="1">
        <f t="array" ref="J596">MAX(IF((ProjectInfoTable[ProjectName]=OutputTable[[#This Row],[ProjectName]]),(ProjectInfoTable[ProjectName]=OutputTable[[#This Row],[ProjectName]])*ProjectInfoTable[NumberOfReplications]))</f>
        <v>50</v>
      </c>
      <c r="K596" s="5" cm="1">
        <f t="array" ref="K596">IFERROR(AVERAGE(IF((OutputTable[GroupByKey]=OutputTable[[#This Row],[GroupByKey]]),(OutputTable[GroupByKey]=OutputTable[[#This Row],[GroupByKey]])*OutputTable[RecordedValue])),0)</f>
        <v>0</v>
      </c>
      <c r="L596" s="5" cm="1">
        <f t="array" ref="L596">IFERROR(_xlfn.STDEV.S(IF((OutputTable[GroupByKey]=OutputTable[[#This Row],[GroupByKey]]),(OutputTable[GroupByKey]=OutputTable[[#This Row],[GroupByKey]])*OutputTable[RecordedValue])),0)</f>
        <v>0</v>
      </c>
      <c r="M596" s="5" cm="1">
        <f t="array" ref="M596">MAX(IF((ProjectInfoTable[ProjectName]=OutputTable[[#This Row],[ProjectName]]),(ProjectInfoTable[ProjectName]=OutputTable[[#This Row],[ProjectName]])*ProjectInfoTable[ConfidenceInterval]))</f>
        <v>0.95</v>
      </c>
      <c r="N5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6" s="5" cm="1">
        <f t="array" ref="O596">MIN(IF((OutputTable[GroupByKey]=OutputTable[[#This Row],[GroupByKey]]),(OutputTable[GroupByKey]=OutputTable[[#This Row],[GroupByKey]])*OutputTable[RecordedValue]))</f>
        <v>0</v>
      </c>
      <c r="P596" s="5" cm="1">
        <f t="array" ref="P596">MAX(IF((OutputTable[GroupByKey]=OutputTable[[#This Row],[GroupByKey]]),(OutputTable[GroupByKey]=OutputTable[[#This Row],[GroupByKey]])*OutputTable[RecordedValue]))</f>
        <v>0</v>
      </c>
    </row>
    <row r="597" spans="1:16" x14ac:dyDescent="0.25">
      <c r="A597" t="s">
        <v>68</v>
      </c>
      <c r="B597" t="s">
        <v>70</v>
      </c>
      <c r="C597">
        <v>12</v>
      </c>
      <c r="D597" t="s">
        <v>132</v>
      </c>
      <c r="E597" t="s">
        <v>95</v>
      </c>
      <c r="F597" t="s">
        <v>127</v>
      </c>
      <c r="G597">
        <v>48.293846410793599</v>
      </c>
      <c r="H597">
        <v>0</v>
      </c>
      <c r="I597" s="5" t="str">
        <f>OutputTable[[#This Row],[ProjectName]]&amp;OutputTable[[#This Row],[Name]]&amp;OutputTable[[#This Row],[Type]]&amp;OutputTable[[#This Row],[Source]]</f>
        <v>Airport Security AnalysisAll Entities.VACostVA CostSystem</v>
      </c>
      <c r="J597" s="5" cm="1">
        <f t="array" ref="J597">MAX(IF((ProjectInfoTable[ProjectName]=OutputTable[[#This Row],[ProjectName]]),(ProjectInfoTable[ProjectName]=OutputTable[[#This Row],[ProjectName]])*ProjectInfoTable[NumberOfReplications]))</f>
        <v>50</v>
      </c>
      <c r="K597" s="5" cm="1">
        <f t="array" ref="K597">IFERROR(AVERAGE(IF((OutputTable[GroupByKey]=OutputTable[[#This Row],[GroupByKey]]),(OutputTable[GroupByKey]=OutputTable[[#This Row],[GroupByKey]])*OutputTable[RecordedValue])),0)</f>
        <v>48.448961029865458</v>
      </c>
      <c r="L597" s="5" cm="1">
        <f t="array" ref="L597">IFERROR(_xlfn.STDEV.S(IF((OutputTable[GroupByKey]=OutputTable[[#This Row],[GroupByKey]]),(OutputTable[GroupByKey]=OutputTable[[#This Row],[GroupByKey]])*OutputTable[RecordedValue])),0)</f>
        <v>0.864449879249923</v>
      </c>
      <c r="M597" s="5" cm="1">
        <f t="array" ref="M597">MAX(IF((ProjectInfoTable[ProjectName]=OutputTable[[#This Row],[ProjectName]]),(ProjectInfoTable[ProjectName]=OutputTable[[#This Row],[ProjectName]])*ProjectInfoTable[ConfidenceInterval]))</f>
        <v>0.95</v>
      </c>
      <c r="N5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597" s="5" cm="1">
        <f t="array" ref="O597">MIN(IF((OutputTable[GroupByKey]=OutputTable[[#This Row],[GroupByKey]]),(OutputTable[GroupByKey]=OutputTable[[#This Row],[GroupByKey]])*OutputTable[RecordedValue]))</f>
        <v>46.605834762066102</v>
      </c>
      <c r="P597" s="5" cm="1">
        <f t="array" ref="P597">MAX(IF((OutputTable[GroupByKey]=OutputTable[[#This Row],[GroupByKey]]),(OutputTable[GroupByKey]=OutputTable[[#This Row],[GroupByKey]])*OutputTable[RecordedValue]))</f>
        <v>50.321452117960597</v>
      </c>
    </row>
    <row r="598" spans="1:16" x14ac:dyDescent="0.25">
      <c r="A598" t="s">
        <v>68</v>
      </c>
      <c r="B598" t="s">
        <v>70</v>
      </c>
      <c r="C598">
        <v>12</v>
      </c>
      <c r="D598" t="s">
        <v>133</v>
      </c>
      <c r="E598" t="s">
        <v>97</v>
      </c>
      <c r="F598" t="s">
        <v>127</v>
      </c>
      <c r="G598">
        <v>0</v>
      </c>
      <c r="H598">
        <v>0</v>
      </c>
      <c r="I598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598" s="5" cm="1">
        <f t="array" ref="J598">MAX(IF((ProjectInfoTable[ProjectName]=OutputTable[[#This Row],[ProjectName]]),(ProjectInfoTable[ProjectName]=OutputTable[[#This Row],[ProjectName]])*ProjectInfoTable[NumberOfReplications]))</f>
        <v>50</v>
      </c>
      <c r="K598" s="5" cm="1">
        <f t="array" ref="K598">IFERROR(AVERAGE(IF((OutputTable[GroupByKey]=OutputTable[[#This Row],[GroupByKey]]),(OutputTable[GroupByKey]=OutputTable[[#This Row],[GroupByKey]])*OutputTable[RecordedValue])),0)</f>
        <v>0</v>
      </c>
      <c r="L598" s="5" cm="1">
        <f t="array" ref="L598">IFERROR(_xlfn.STDEV.S(IF((OutputTable[GroupByKey]=OutputTable[[#This Row],[GroupByKey]]),(OutputTable[GroupByKey]=OutputTable[[#This Row],[GroupByKey]])*OutputTable[RecordedValue])),0)</f>
        <v>0</v>
      </c>
      <c r="M598" s="5" cm="1">
        <f t="array" ref="M598">MAX(IF((ProjectInfoTable[ProjectName]=OutputTable[[#This Row],[ProjectName]]),(ProjectInfoTable[ProjectName]=OutputTable[[#This Row],[ProjectName]])*ProjectInfoTable[ConfidenceInterval]))</f>
        <v>0.95</v>
      </c>
      <c r="N5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8" s="5" cm="1">
        <f t="array" ref="O598">MIN(IF((OutputTable[GroupByKey]=OutputTable[[#This Row],[GroupByKey]]),(OutputTable[GroupByKey]=OutputTable[[#This Row],[GroupByKey]])*OutputTable[RecordedValue]))</f>
        <v>0</v>
      </c>
      <c r="P598" s="5" cm="1">
        <f t="array" ref="P598">MAX(IF((OutputTable[GroupByKey]=OutputTable[[#This Row],[GroupByKey]]),(OutputTable[GroupByKey]=OutputTable[[#This Row],[GroupByKey]])*OutputTable[RecordedValue]))</f>
        <v>0</v>
      </c>
    </row>
    <row r="599" spans="1:16" x14ac:dyDescent="0.25">
      <c r="A599" t="s">
        <v>68</v>
      </c>
      <c r="B599" t="s">
        <v>70</v>
      </c>
      <c r="C599">
        <v>12</v>
      </c>
      <c r="D599" t="s">
        <v>134</v>
      </c>
      <c r="E599" t="s">
        <v>135</v>
      </c>
      <c r="F599" t="s">
        <v>127</v>
      </c>
      <c r="G599">
        <v>48.293846410793499</v>
      </c>
      <c r="H599">
        <v>0</v>
      </c>
      <c r="I599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599" s="5" cm="1">
        <f t="array" ref="J599">MAX(IF((ProjectInfoTable[ProjectName]=OutputTable[[#This Row],[ProjectName]]),(ProjectInfoTable[ProjectName]=OutputTable[[#This Row],[ProjectName]])*ProjectInfoTable[NumberOfReplications]))</f>
        <v>50</v>
      </c>
      <c r="K599" s="5" cm="1">
        <f t="array" ref="K599">IFERROR(AVERAGE(IF((OutputTable[GroupByKey]=OutputTable[[#This Row],[GroupByKey]]),(OutputTable[GroupByKey]=OutputTable[[#This Row],[GroupByKey]])*OutputTable[RecordedValue])),0)</f>
        <v>48.448961029865458</v>
      </c>
      <c r="L599" s="5" cm="1">
        <f t="array" ref="L599">IFERROR(_xlfn.STDEV.S(IF((OutputTable[GroupByKey]=OutputTable[[#This Row],[GroupByKey]]),(OutputTable[GroupByKey]=OutputTable[[#This Row],[GroupByKey]])*OutputTable[RecordedValue])),0)</f>
        <v>0.86444987924992722</v>
      </c>
      <c r="M599" s="5" cm="1">
        <f t="array" ref="M599">MAX(IF((ProjectInfoTable[ProjectName]=OutputTable[[#This Row],[ProjectName]]),(ProjectInfoTable[ProjectName]=OutputTable[[#This Row],[ProjectName]])*ProjectInfoTable[ConfidenceInterval]))</f>
        <v>0.95</v>
      </c>
      <c r="N5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599" s="5" cm="1">
        <f t="array" ref="O599">MIN(IF((OutputTable[GroupByKey]=OutputTable[[#This Row],[GroupByKey]]),(OutputTable[GroupByKey]=OutputTable[[#This Row],[GroupByKey]])*OutputTable[RecordedValue]))</f>
        <v>46.605834762066102</v>
      </c>
      <c r="P599" s="5" cm="1">
        <f t="array" ref="P599">MAX(IF((OutputTable[GroupByKey]=OutputTable[[#This Row],[GroupByKey]]),(OutputTable[GroupByKey]=OutputTable[[#This Row],[GroupByKey]])*OutputTable[RecordedValue]))</f>
        <v>50.321452117960497</v>
      </c>
    </row>
    <row r="600" spans="1:16" x14ac:dyDescent="0.25">
      <c r="A600" t="s">
        <v>68</v>
      </c>
      <c r="B600" t="s">
        <v>70</v>
      </c>
      <c r="C600">
        <v>12</v>
      </c>
      <c r="D600" t="s">
        <v>136</v>
      </c>
      <c r="E600" t="s">
        <v>137</v>
      </c>
      <c r="F600" t="s">
        <v>127</v>
      </c>
      <c r="G600">
        <v>23.527816257451502</v>
      </c>
      <c r="H600">
        <v>0</v>
      </c>
      <c r="I600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600" s="5" cm="1">
        <f t="array" ref="J600">MAX(IF((ProjectInfoTable[ProjectName]=OutputTable[[#This Row],[ProjectName]]),(ProjectInfoTable[ProjectName]=OutputTable[[#This Row],[ProjectName]])*ProjectInfoTable[NumberOfReplications]))</f>
        <v>50</v>
      </c>
      <c r="K600" s="5" cm="1">
        <f t="array" ref="K600">IFERROR(AVERAGE(IF((OutputTable[GroupByKey]=OutputTable[[#This Row],[GroupByKey]]),(OutputTable[GroupByKey]=OutputTable[[#This Row],[GroupByKey]])*OutputTable[RecordedValue])),0)</f>
        <v>23.423677543870127</v>
      </c>
      <c r="L600" s="5" cm="1">
        <f t="array" ref="L600">IFERROR(_xlfn.STDEV.S(IF((OutputTable[GroupByKey]=OutputTable[[#This Row],[GroupByKey]]),(OutputTable[GroupByKey]=OutputTable[[#This Row],[GroupByKey]])*OutputTable[RecordedValue])),0)</f>
        <v>0.86656285941984512</v>
      </c>
      <c r="M600" s="5" cm="1">
        <f t="array" ref="M600">MAX(IF((ProjectInfoTable[ProjectName]=OutputTable[[#This Row],[ProjectName]]),(ProjectInfoTable[ProjectName]=OutputTable[[#This Row],[ProjectName]])*ProjectInfoTable[ConfidenceInterval]))</f>
        <v>0.95</v>
      </c>
      <c r="N6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600" s="5" cm="1">
        <f t="array" ref="O600">MIN(IF((OutputTable[GroupByKey]=OutputTable[[#This Row],[GroupByKey]]),(OutputTable[GroupByKey]=OutputTable[[#This Row],[GroupByKey]])*OutputTable[RecordedValue]))</f>
        <v>21.655537571964</v>
      </c>
      <c r="P600" s="5" cm="1">
        <f t="array" ref="P600">MAX(IF((OutputTable[GroupByKey]=OutputTable[[#This Row],[GroupByKey]]),(OutputTable[GroupByKey]=OutputTable[[#This Row],[GroupByKey]])*OutputTable[RecordedValue]))</f>
        <v>25.265870670068299</v>
      </c>
    </row>
    <row r="601" spans="1:16" x14ac:dyDescent="0.25">
      <c r="A601" t="s">
        <v>68</v>
      </c>
      <c r="B601" t="s">
        <v>70</v>
      </c>
      <c r="C601">
        <v>12</v>
      </c>
      <c r="D601" t="s">
        <v>138</v>
      </c>
      <c r="E601" t="s">
        <v>91</v>
      </c>
      <c r="F601" t="s">
        <v>127</v>
      </c>
      <c r="G601">
        <v>71.821662668245096</v>
      </c>
      <c r="H601">
        <v>0</v>
      </c>
      <c r="I601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601" s="5" cm="1">
        <f t="array" ref="J601">MAX(IF((ProjectInfoTable[ProjectName]=OutputTable[[#This Row],[ProjectName]]),(ProjectInfoTable[ProjectName]=OutputTable[[#This Row],[ProjectName]])*ProjectInfoTable[NumberOfReplications]))</f>
        <v>50</v>
      </c>
      <c r="K601" s="5" cm="1">
        <f t="array" ref="K601">IFERROR(AVERAGE(IF((OutputTable[GroupByKey]=OutputTable[[#This Row],[GroupByKey]]),(OutputTable[GroupByKey]=OutputTable[[#This Row],[GroupByKey]])*OutputTable[RecordedValue])),0)</f>
        <v>71.872638573735571</v>
      </c>
      <c r="L601" s="5" cm="1">
        <f t="array" ref="L601">IFERROR(_xlfn.STDEV.S(IF((OutputTable[GroupByKey]=OutputTable[[#This Row],[GroupByKey]]),(OutputTable[GroupByKey]=OutputTable[[#This Row],[GroupByKey]])*OutputTable[RecordedValue])),0)</f>
        <v>5.859431361613459E-2</v>
      </c>
      <c r="M601" s="5" cm="1">
        <f t="array" ref="M601">MAX(IF((ProjectInfoTable[ProjectName]=OutputTable[[#This Row],[ProjectName]]),(ProjectInfoTable[ProjectName]=OutputTable[[#This Row],[ProjectName]])*ProjectInfoTable[ConfidenceInterval]))</f>
        <v>0.95</v>
      </c>
      <c r="N6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601" s="5" cm="1">
        <f t="array" ref="O601">MIN(IF((OutputTable[GroupByKey]=OutputTable[[#This Row],[GroupByKey]]),(OutputTable[GroupByKey]=OutputTable[[#This Row],[GroupByKey]])*OutputTable[RecordedValue]))</f>
        <v>71.718288096809104</v>
      </c>
      <c r="P601" s="5" cm="1">
        <f t="array" ref="P601">MAX(IF((OutputTable[GroupByKey]=OutputTable[[#This Row],[GroupByKey]]),(OutputTable[GroupByKey]=OutputTable[[#This Row],[GroupByKey]])*OutputTable[RecordedValue]))</f>
        <v>71.976989689924594</v>
      </c>
    </row>
    <row r="602" spans="1:16" x14ac:dyDescent="0.25">
      <c r="A602" t="s">
        <v>68</v>
      </c>
      <c r="B602" t="s">
        <v>70</v>
      </c>
      <c r="C602">
        <v>12</v>
      </c>
      <c r="D602" t="s">
        <v>139</v>
      </c>
      <c r="E602" t="s">
        <v>140</v>
      </c>
      <c r="F602" t="s">
        <v>127</v>
      </c>
      <c r="G602">
        <v>0</v>
      </c>
      <c r="H602">
        <v>0</v>
      </c>
      <c r="I602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602" s="5" cm="1">
        <f t="array" ref="J602">MAX(IF((ProjectInfoTable[ProjectName]=OutputTable[[#This Row],[ProjectName]]),(ProjectInfoTable[ProjectName]=OutputTable[[#This Row],[ProjectName]])*ProjectInfoTable[NumberOfReplications]))</f>
        <v>50</v>
      </c>
      <c r="K602" s="5" cm="1">
        <f t="array" ref="K602">IFERROR(AVERAGE(IF((OutputTable[GroupByKey]=OutputTable[[#This Row],[GroupByKey]]),(OutputTable[GroupByKey]=OutputTable[[#This Row],[GroupByKey]])*OutputTable[RecordedValue])),0)</f>
        <v>0</v>
      </c>
      <c r="L602" s="5" cm="1">
        <f t="array" ref="L602">IFERROR(_xlfn.STDEV.S(IF((OutputTable[GroupByKey]=OutputTable[[#This Row],[GroupByKey]]),(OutputTable[GroupByKey]=OutputTable[[#This Row],[GroupByKey]])*OutputTable[RecordedValue])),0)</f>
        <v>0</v>
      </c>
      <c r="M602" s="5" cm="1">
        <f t="array" ref="M602">MAX(IF((ProjectInfoTable[ProjectName]=OutputTable[[#This Row],[ProjectName]]),(ProjectInfoTable[ProjectName]=OutputTable[[#This Row],[ProjectName]])*ProjectInfoTable[ConfidenceInterval]))</f>
        <v>0.95</v>
      </c>
      <c r="N6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2" s="5" cm="1">
        <f t="array" ref="O602">MIN(IF((OutputTable[GroupByKey]=OutputTable[[#This Row],[GroupByKey]]),(OutputTable[GroupByKey]=OutputTable[[#This Row],[GroupByKey]])*OutputTable[RecordedValue]))</f>
        <v>0</v>
      </c>
      <c r="P602" s="5" cm="1">
        <f t="array" ref="P602">MAX(IF((OutputTable[GroupByKey]=OutputTable[[#This Row],[GroupByKey]]),(OutputTable[GroupByKey]=OutputTable[[#This Row],[GroupByKey]])*OutputTable[RecordedValue]))</f>
        <v>0</v>
      </c>
    </row>
    <row r="603" spans="1:16" x14ac:dyDescent="0.25">
      <c r="A603" t="s">
        <v>68</v>
      </c>
      <c r="B603" t="s">
        <v>70</v>
      </c>
      <c r="C603">
        <v>12</v>
      </c>
      <c r="D603" t="s">
        <v>141</v>
      </c>
      <c r="E603" t="s">
        <v>111</v>
      </c>
      <c r="F603" t="s">
        <v>73</v>
      </c>
      <c r="G603">
        <v>9.3298864387929594</v>
      </c>
      <c r="H603">
        <v>0</v>
      </c>
      <c r="I603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603" s="5" cm="1">
        <f t="array" ref="J603">MAX(IF((ProjectInfoTable[ProjectName]=OutputTable[[#This Row],[ProjectName]]),(ProjectInfoTable[ProjectName]=OutputTable[[#This Row],[ProjectName]])*ProjectInfoTable[NumberOfReplications]))</f>
        <v>50</v>
      </c>
      <c r="K603" s="5" cm="1">
        <f t="array" ref="K603">IFERROR(AVERAGE(IF((OutputTable[GroupByKey]=OutputTable[[#This Row],[GroupByKey]]),(OutputTable[GroupByKey]=OutputTable[[#This Row],[GroupByKey]])*OutputTable[RecordedValue])),0)</f>
        <v>9.2356458312402427</v>
      </c>
      <c r="L603" s="5" cm="1">
        <f t="array" ref="L603">IFERROR(_xlfn.STDEV.S(IF((OutputTable[GroupByKey]=OutputTable[[#This Row],[GroupByKey]]),(OutputTable[GroupByKey]=OutputTable[[#This Row],[GroupByKey]])*OutputTable[RecordedValue])),0)</f>
        <v>0.11377584298148916</v>
      </c>
      <c r="M603" s="5" cm="1">
        <f t="array" ref="M603">MAX(IF((ProjectInfoTable[ProjectName]=OutputTable[[#This Row],[ProjectName]]),(ProjectInfoTable[ProjectName]=OutputTable[[#This Row],[ProjectName]])*ProjectInfoTable[ConfidenceInterval]))</f>
        <v>0.95</v>
      </c>
      <c r="N6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603" s="5" cm="1">
        <f t="array" ref="O603">MIN(IF((OutputTable[GroupByKey]=OutputTable[[#This Row],[GroupByKey]]),(OutputTable[GroupByKey]=OutputTable[[#This Row],[GroupByKey]])*OutputTable[RecordedValue]))</f>
        <v>8.9867833861246496</v>
      </c>
      <c r="P603" s="5" cm="1">
        <f t="array" ref="P603">MAX(IF((OutputTable[GroupByKey]=OutputTable[[#This Row],[GroupByKey]]),(OutputTable[GroupByKey]=OutputTable[[#This Row],[GroupByKey]])*OutputTable[RecordedValue]))</f>
        <v>9.4038725622795898</v>
      </c>
    </row>
    <row r="604" spans="1:16" x14ac:dyDescent="0.25">
      <c r="A604" t="s">
        <v>68</v>
      </c>
      <c r="B604" t="s">
        <v>70</v>
      </c>
      <c r="C604">
        <v>12</v>
      </c>
      <c r="D604" t="s">
        <v>142</v>
      </c>
      <c r="E604" t="s">
        <v>113</v>
      </c>
      <c r="F604" t="s">
        <v>73</v>
      </c>
      <c r="G604">
        <v>559.79318632757804</v>
      </c>
      <c r="H604">
        <v>0</v>
      </c>
      <c r="I604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604" s="5" cm="1">
        <f t="array" ref="J604">MAX(IF((ProjectInfoTable[ProjectName]=OutputTable[[#This Row],[ProjectName]]),(ProjectInfoTable[ProjectName]=OutputTable[[#This Row],[ProjectName]])*ProjectInfoTable[NumberOfReplications]))</f>
        <v>50</v>
      </c>
      <c r="K604" s="5" cm="1">
        <f t="array" ref="K604">IFERROR(AVERAGE(IF((OutputTable[GroupByKey]=OutputTable[[#This Row],[GroupByKey]]),(OutputTable[GroupByKey]=OutputTable[[#This Row],[GroupByKey]])*OutputTable[RecordedValue])),0)</f>
        <v>554.13874987441454</v>
      </c>
      <c r="L604" s="5" cm="1">
        <f t="array" ref="L604">IFERROR(_xlfn.STDEV.S(IF((OutputTable[GroupByKey]=OutputTable[[#This Row],[GroupByKey]]),(OutputTable[GroupByKey]=OutputTable[[#This Row],[GroupByKey]])*OutputTable[RecordedValue])),0)</f>
        <v>6.8265505788893126</v>
      </c>
      <c r="M604" s="5" cm="1">
        <f t="array" ref="M604">MAX(IF((ProjectInfoTable[ProjectName]=OutputTable[[#This Row],[ProjectName]]),(ProjectInfoTable[ProjectName]=OutputTable[[#This Row],[ProjectName]])*ProjectInfoTable[ConfidenceInterval]))</f>
        <v>0.95</v>
      </c>
      <c r="N6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604" s="5" cm="1">
        <f t="array" ref="O604">MIN(IF((OutputTable[GroupByKey]=OutputTable[[#This Row],[GroupByKey]]),(OutputTable[GroupByKey]=OutputTable[[#This Row],[GroupByKey]])*OutputTable[RecordedValue]))</f>
        <v>539.207003167479</v>
      </c>
      <c r="P604" s="5" cm="1">
        <f t="array" ref="P604">MAX(IF((OutputTable[GroupByKey]=OutputTable[[#This Row],[GroupByKey]]),(OutputTable[GroupByKey]=OutputTable[[#This Row],[GroupByKey]])*OutputTable[RecordedValue]))</f>
        <v>564.23235373677596</v>
      </c>
    </row>
    <row r="605" spans="1:16" x14ac:dyDescent="0.25">
      <c r="A605" t="s">
        <v>68</v>
      </c>
      <c r="B605" t="s">
        <v>70</v>
      </c>
      <c r="C605">
        <v>12</v>
      </c>
      <c r="D605" t="s">
        <v>143</v>
      </c>
      <c r="E605" t="s">
        <v>115</v>
      </c>
      <c r="F605" t="s">
        <v>73</v>
      </c>
      <c r="G605">
        <v>0</v>
      </c>
      <c r="H605">
        <v>0</v>
      </c>
      <c r="I605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605" s="5" cm="1">
        <f t="array" ref="J605">MAX(IF((ProjectInfoTable[ProjectName]=OutputTable[[#This Row],[ProjectName]]),(ProjectInfoTable[ProjectName]=OutputTable[[#This Row],[ProjectName]])*ProjectInfoTable[NumberOfReplications]))</f>
        <v>50</v>
      </c>
      <c r="K605" s="5" cm="1">
        <f t="array" ref="K605">IFERROR(AVERAGE(IF((OutputTable[GroupByKey]=OutputTable[[#This Row],[GroupByKey]]),(OutputTable[GroupByKey]=OutputTable[[#This Row],[GroupByKey]])*OutputTable[RecordedValue])),0)</f>
        <v>0</v>
      </c>
      <c r="L605" s="5" cm="1">
        <f t="array" ref="L605">IFERROR(_xlfn.STDEV.S(IF((OutputTable[GroupByKey]=OutputTable[[#This Row],[GroupByKey]]),(OutputTable[GroupByKey]=OutputTable[[#This Row],[GroupByKey]])*OutputTable[RecordedValue])),0)</f>
        <v>0</v>
      </c>
      <c r="M605" s="5" cm="1">
        <f t="array" ref="M605">MAX(IF((ProjectInfoTable[ProjectName]=OutputTable[[#This Row],[ProjectName]]),(ProjectInfoTable[ProjectName]=OutputTable[[#This Row],[ProjectName]])*ProjectInfoTable[ConfidenceInterval]))</f>
        <v>0.95</v>
      </c>
      <c r="N6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5" s="5" cm="1">
        <f t="array" ref="O605">MIN(IF((OutputTable[GroupByKey]=OutputTable[[#This Row],[GroupByKey]]),(OutputTable[GroupByKey]=OutputTable[[#This Row],[GroupByKey]])*OutputTable[RecordedValue]))</f>
        <v>0</v>
      </c>
      <c r="P605" s="5" cm="1">
        <f t="array" ref="P605">MAX(IF((OutputTable[GroupByKey]=OutputTable[[#This Row],[GroupByKey]]),(OutputTable[GroupByKey]=OutputTable[[#This Row],[GroupByKey]])*OutputTable[RecordedValue]))</f>
        <v>0</v>
      </c>
    </row>
    <row r="606" spans="1:16" x14ac:dyDescent="0.25">
      <c r="A606" t="s">
        <v>68</v>
      </c>
      <c r="B606" t="s">
        <v>70</v>
      </c>
      <c r="C606">
        <v>12</v>
      </c>
      <c r="D606" t="s">
        <v>144</v>
      </c>
      <c r="E606" t="s">
        <v>117</v>
      </c>
      <c r="F606" t="s">
        <v>73</v>
      </c>
      <c r="G606">
        <v>41.481030322914002</v>
      </c>
      <c r="H606">
        <v>0</v>
      </c>
      <c r="I606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606" s="5" cm="1">
        <f t="array" ref="J606">MAX(IF((ProjectInfoTable[ProjectName]=OutputTable[[#This Row],[ProjectName]]),(ProjectInfoTable[ProjectName]=OutputTable[[#This Row],[ProjectName]])*ProjectInfoTable[NumberOfReplications]))</f>
        <v>50</v>
      </c>
      <c r="K606" s="5" cm="1">
        <f t="array" ref="K606">IFERROR(AVERAGE(IF((OutputTable[GroupByKey]=OutputTable[[#This Row],[GroupByKey]]),(OutputTable[GroupByKey]=OutputTable[[#This Row],[GroupByKey]])*OutputTable[RecordedValue])),0)</f>
        <v>55.339444015606816</v>
      </c>
      <c r="L606" s="5" cm="1">
        <f t="array" ref="L606">IFERROR(_xlfn.STDEV.S(IF((OutputTable[GroupByKey]=OutputTable[[#This Row],[GroupByKey]]),(OutputTable[GroupByKey]=OutputTable[[#This Row],[GroupByKey]])*OutputTable[RecordedValue])),0)</f>
        <v>18.463814595248238</v>
      </c>
      <c r="M606" s="5" cm="1">
        <f t="array" ref="M606">MAX(IF((ProjectInfoTable[ProjectName]=OutputTable[[#This Row],[ProjectName]]),(ProjectInfoTable[ProjectName]=OutputTable[[#This Row],[ProjectName]])*ProjectInfoTable[ConfidenceInterval]))</f>
        <v>0.95</v>
      </c>
      <c r="N6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606" s="5" cm="1">
        <f t="array" ref="O606">MIN(IF((OutputTable[GroupByKey]=OutputTable[[#This Row],[GroupByKey]]),(OutputTable[GroupByKey]=OutputTable[[#This Row],[GroupByKey]])*OutputTable[RecordedValue]))</f>
        <v>20.994807137296998</v>
      </c>
      <c r="P606" s="5" cm="1">
        <f t="array" ref="P606">MAX(IF((OutputTable[GroupByKey]=OutputTable[[#This Row],[GroupByKey]]),(OutputTable[GroupByKey]=OutputTable[[#This Row],[GroupByKey]])*OutputTable[RecordedValue]))</f>
        <v>106.254030872416</v>
      </c>
    </row>
    <row r="607" spans="1:16" x14ac:dyDescent="0.25">
      <c r="A607" t="s">
        <v>68</v>
      </c>
      <c r="B607" t="s">
        <v>70</v>
      </c>
      <c r="C607">
        <v>12</v>
      </c>
      <c r="D607" t="s">
        <v>145</v>
      </c>
      <c r="E607" t="s">
        <v>119</v>
      </c>
      <c r="F607" t="s">
        <v>73</v>
      </c>
      <c r="G607">
        <v>318</v>
      </c>
      <c r="H607">
        <v>0</v>
      </c>
      <c r="I607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607" s="5" cm="1">
        <f t="array" ref="J607">MAX(IF((ProjectInfoTable[ProjectName]=OutputTable[[#This Row],[ProjectName]]),(ProjectInfoTable[ProjectName]=OutputTable[[#This Row],[ProjectName]])*ProjectInfoTable[NumberOfReplications]))</f>
        <v>50</v>
      </c>
      <c r="K607" s="5" cm="1">
        <f t="array" ref="K607">IFERROR(AVERAGE(IF((OutputTable[GroupByKey]=OutputTable[[#This Row],[GroupByKey]]),(OutputTable[GroupByKey]=OutputTable[[#This Row],[GroupByKey]])*OutputTable[RecordedValue])),0)</f>
        <v>318</v>
      </c>
      <c r="L607" s="5" cm="1">
        <f t="array" ref="L607">IFERROR(_xlfn.STDEV.S(IF((OutputTable[GroupByKey]=OutputTable[[#This Row],[GroupByKey]]),(OutputTable[GroupByKey]=OutputTable[[#This Row],[GroupByKey]])*OutputTable[RecordedValue])),0)</f>
        <v>0</v>
      </c>
      <c r="M607" s="5" cm="1">
        <f t="array" ref="M607">MAX(IF((ProjectInfoTable[ProjectName]=OutputTable[[#This Row],[ProjectName]]),(ProjectInfoTable[ProjectName]=OutputTable[[#This Row],[ProjectName]])*ProjectInfoTable[ConfidenceInterval]))</f>
        <v>0.95</v>
      </c>
      <c r="N6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7" s="5" cm="1">
        <f t="array" ref="O607">MIN(IF((OutputTable[GroupByKey]=OutputTable[[#This Row],[GroupByKey]]),(OutputTable[GroupByKey]=OutputTable[[#This Row],[GroupByKey]])*OutputTable[RecordedValue]))</f>
        <v>318</v>
      </c>
      <c r="P607" s="5" cm="1">
        <f t="array" ref="P607">MAX(IF((OutputTable[GroupByKey]=OutputTable[[#This Row],[GroupByKey]]),(OutputTable[GroupByKey]=OutputTable[[#This Row],[GroupByKey]])*OutputTable[RecordedValue]))</f>
        <v>318</v>
      </c>
    </row>
    <row r="608" spans="1:16" x14ac:dyDescent="0.25">
      <c r="A608" t="s">
        <v>68</v>
      </c>
      <c r="B608" t="s">
        <v>70</v>
      </c>
      <c r="C608">
        <v>12</v>
      </c>
      <c r="D608" t="s">
        <v>146</v>
      </c>
      <c r="E608" t="s">
        <v>121</v>
      </c>
      <c r="F608" t="s">
        <v>73</v>
      </c>
      <c r="G608">
        <v>316</v>
      </c>
      <c r="H608">
        <v>0</v>
      </c>
      <c r="I608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608" s="5" cm="1">
        <f t="array" ref="J608">MAX(IF((ProjectInfoTable[ProjectName]=OutputTable[[#This Row],[ProjectName]]),(ProjectInfoTable[ProjectName]=OutputTable[[#This Row],[ProjectName]])*ProjectInfoTable[NumberOfReplications]))</f>
        <v>50</v>
      </c>
      <c r="K608" s="5" cm="1">
        <f t="array" ref="K608">IFERROR(AVERAGE(IF((OutputTable[GroupByKey]=OutputTable[[#This Row],[GroupByKey]]),(OutputTable[GroupByKey]=OutputTable[[#This Row],[GroupByKey]])*OutputTable[RecordedValue])),0)</f>
        <v>316.94</v>
      </c>
      <c r="L608" s="5" cm="1">
        <f t="array" ref="L608">IFERROR(_xlfn.STDEV.S(IF((OutputTable[GroupByKey]=OutputTable[[#This Row],[GroupByKey]]),(OutputTable[GroupByKey]=OutputTable[[#This Row],[GroupByKey]])*OutputTable[RecordedValue])),0)</f>
        <v>0.23989793748209556</v>
      </c>
      <c r="M608" s="5" cm="1">
        <f t="array" ref="M608">MAX(IF((ProjectInfoTable[ProjectName]=OutputTable[[#This Row],[ProjectName]]),(ProjectInfoTable[ProjectName]=OutputTable[[#This Row],[ProjectName]])*ProjectInfoTable[ConfidenceInterval]))</f>
        <v>0.95</v>
      </c>
      <c r="N6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608" s="5" cm="1">
        <f t="array" ref="O608">MIN(IF((OutputTable[GroupByKey]=OutputTable[[#This Row],[GroupByKey]]),(OutputTable[GroupByKey]=OutputTable[[#This Row],[GroupByKey]])*OutputTable[RecordedValue]))</f>
        <v>316</v>
      </c>
      <c r="P608" s="5" cm="1">
        <f t="array" ref="P608">MAX(IF((OutputTable[GroupByKey]=OutputTable[[#This Row],[GroupByKey]]),(OutputTable[GroupByKey]=OutputTable[[#This Row],[GroupByKey]])*OutputTable[RecordedValue]))</f>
        <v>317</v>
      </c>
    </row>
    <row r="609" spans="1:16" x14ac:dyDescent="0.25">
      <c r="A609" t="s">
        <v>68</v>
      </c>
      <c r="B609" t="s">
        <v>70</v>
      </c>
      <c r="C609">
        <v>12</v>
      </c>
      <c r="D609" t="s">
        <v>147</v>
      </c>
      <c r="E609" t="s">
        <v>123</v>
      </c>
      <c r="F609" t="s">
        <v>73</v>
      </c>
      <c r="G609">
        <v>9.3298864387929594</v>
      </c>
      <c r="H609">
        <v>0</v>
      </c>
      <c r="I609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609" s="5" cm="1">
        <f t="array" ref="J609">MAX(IF((ProjectInfoTable[ProjectName]=OutputTable[[#This Row],[ProjectName]]),(ProjectInfoTable[ProjectName]=OutputTable[[#This Row],[ProjectName]])*ProjectInfoTable[NumberOfReplications]))</f>
        <v>50</v>
      </c>
      <c r="K609" s="5" cm="1">
        <f t="array" ref="K609">IFERROR(AVERAGE(IF((OutputTable[GroupByKey]=OutputTable[[#This Row],[GroupByKey]]),(OutputTable[GroupByKey]=OutputTable[[#This Row],[GroupByKey]])*OutputTable[RecordedValue])),0)</f>
        <v>9.2356458312402427</v>
      </c>
      <c r="L609" s="5" cm="1">
        <f t="array" ref="L609">IFERROR(_xlfn.STDEV.S(IF((OutputTable[GroupByKey]=OutputTable[[#This Row],[GroupByKey]]),(OutputTable[GroupByKey]=OutputTable[[#This Row],[GroupByKey]])*OutputTable[RecordedValue])),0)</f>
        <v>0.11377584298148916</v>
      </c>
      <c r="M609" s="5" cm="1">
        <f t="array" ref="M609">MAX(IF((ProjectInfoTable[ProjectName]=OutputTable[[#This Row],[ProjectName]]),(ProjectInfoTable[ProjectName]=OutputTable[[#This Row],[ProjectName]])*ProjectInfoTable[ConfidenceInterval]))</f>
        <v>0.95</v>
      </c>
      <c r="N6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609" s="5" cm="1">
        <f t="array" ref="O609">MIN(IF((OutputTable[GroupByKey]=OutputTable[[#This Row],[GroupByKey]]),(OutputTable[GroupByKey]=OutputTable[[#This Row],[GroupByKey]])*OutputTable[RecordedValue]))</f>
        <v>8.9867833861246496</v>
      </c>
      <c r="P609" s="5" cm="1">
        <f t="array" ref="P609">MAX(IF((OutputTable[GroupByKey]=OutputTable[[#This Row],[GroupByKey]]),(OutputTable[GroupByKey]=OutputTable[[#This Row],[GroupByKey]])*OutputTable[RecordedValue]))</f>
        <v>9.4038725622795898</v>
      </c>
    </row>
    <row r="610" spans="1:16" x14ac:dyDescent="0.25">
      <c r="A610" t="s">
        <v>68</v>
      </c>
      <c r="B610" t="s">
        <v>70</v>
      </c>
      <c r="C610">
        <v>12</v>
      </c>
      <c r="D610" t="s">
        <v>148</v>
      </c>
      <c r="E610" t="s">
        <v>125</v>
      </c>
      <c r="F610" t="s">
        <v>73</v>
      </c>
      <c r="G610">
        <v>601.27421665049201</v>
      </c>
      <c r="H610">
        <v>0</v>
      </c>
      <c r="I610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610" s="5" cm="1">
        <f t="array" ref="J610">MAX(IF((ProjectInfoTable[ProjectName]=OutputTable[[#This Row],[ProjectName]]),(ProjectInfoTable[ProjectName]=OutputTable[[#This Row],[ProjectName]])*ProjectInfoTable[NumberOfReplications]))</f>
        <v>50</v>
      </c>
      <c r="K610" s="5" cm="1">
        <f t="array" ref="K610">IFERROR(AVERAGE(IF((OutputTable[GroupByKey]=OutputTable[[#This Row],[GroupByKey]]),(OutputTable[GroupByKey]=OutputTable[[#This Row],[GroupByKey]])*OutputTable[RecordedValue])),0)</f>
        <v>609.47819389002132</v>
      </c>
      <c r="L610" s="5" cm="1">
        <f t="array" ref="L610">IFERROR(_xlfn.STDEV.S(IF((OutputTable[GroupByKey]=OutputTable[[#This Row],[GroupByKey]]),(OutputTable[GroupByKey]=OutputTable[[#This Row],[GroupByKey]])*OutputTable[RecordedValue])),0)</f>
        <v>20.03379556554944</v>
      </c>
      <c r="M610" s="5" cm="1">
        <f t="array" ref="M610">MAX(IF((ProjectInfoTable[ProjectName]=OutputTable[[#This Row],[ProjectName]]),(ProjectInfoTable[ProjectName]=OutputTable[[#This Row],[ProjectName]])*ProjectInfoTable[ConfidenceInterval]))</f>
        <v>0.95</v>
      </c>
      <c r="N6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610" s="5" cm="1">
        <f t="array" ref="O610">MIN(IF((OutputTable[GroupByKey]=OutputTable[[#This Row],[GroupByKey]]),(OutputTable[GroupByKey]=OutputTable[[#This Row],[GroupByKey]])*OutputTable[RecordedValue]))</f>
        <v>560.39330190760404</v>
      </c>
      <c r="P610" s="5" cm="1">
        <f t="array" ref="P610">MAX(IF((OutputTable[GroupByKey]=OutputTable[[#This Row],[GroupByKey]]),(OutputTable[GroupByKey]=OutputTable[[#This Row],[GroupByKey]])*OutputTable[RecordedValue]))</f>
        <v>667.91125094200902</v>
      </c>
    </row>
    <row r="611" spans="1:16" x14ac:dyDescent="0.25">
      <c r="A611" t="s">
        <v>68</v>
      </c>
      <c r="B611" t="s">
        <v>70</v>
      </c>
      <c r="C611">
        <v>12</v>
      </c>
      <c r="D611" t="s">
        <v>149</v>
      </c>
      <c r="E611" t="s">
        <v>119</v>
      </c>
      <c r="F611" t="s">
        <v>87</v>
      </c>
      <c r="G611">
        <v>318</v>
      </c>
      <c r="H611">
        <v>0</v>
      </c>
      <c r="I611" s="5" t="str">
        <f>OutputTable[[#This Row],[ProjectName]]&amp;OutputTable[[#This Row],[Name]]&amp;OutputTable[[#This Row],[Type]]&amp;OutputTable[[#This Row],[Source]]</f>
        <v>Airport Security AnalysisEntity 1.NumberInNumber InEntity</v>
      </c>
      <c r="J611" s="5" cm="1">
        <f t="array" ref="J611">MAX(IF((ProjectInfoTable[ProjectName]=OutputTable[[#This Row],[ProjectName]]),(ProjectInfoTable[ProjectName]=OutputTable[[#This Row],[ProjectName]])*ProjectInfoTable[NumberOfReplications]))</f>
        <v>50</v>
      </c>
      <c r="K611" s="5" cm="1">
        <f t="array" ref="K611">IFERROR(AVERAGE(IF((OutputTable[GroupByKey]=OutputTable[[#This Row],[GroupByKey]]),(OutputTable[GroupByKey]=OutputTable[[#This Row],[GroupByKey]])*OutputTable[RecordedValue])),0)</f>
        <v>318</v>
      </c>
      <c r="L611" s="5" cm="1">
        <f t="array" ref="L611">IFERROR(_xlfn.STDEV.S(IF((OutputTable[GroupByKey]=OutputTable[[#This Row],[GroupByKey]]),(OutputTable[GroupByKey]=OutputTable[[#This Row],[GroupByKey]])*OutputTable[RecordedValue])),0)</f>
        <v>0</v>
      </c>
      <c r="M611" s="5" cm="1">
        <f t="array" ref="M611">MAX(IF((ProjectInfoTable[ProjectName]=OutputTable[[#This Row],[ProjectName]]),(ProjectInfoTable[ProjectName]=OutputTable[[#This Row],[ProjectName]])*ProjectInfoTable[ConfidenceInterval]))</f>
        <v>0.95</v>
      </c>
      <c r="N6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1" s="5" cm="1">
        <f t="array" ref="O611">MIN(IF((OutputTable[GroupByKey]=OutputTable[[#This Row],[GroupByKey]]),(OutputTable[GroupByKey]=OutputTable[[#This Row],[GroupByKey]])*OutputTable[RecordedValue]))</f>
        <v>318</v>
      </c>
      <c r="P611" s="5" cm="1">
        <f t="array" ref="P611">MAX(IF((OutputTable[GroupByKey]=OutputTable[[#This Row],[GroupByKey]]),(OutputTable[GroupByKey]=OutputTable[[#This Row],[GroupByKey]])*OutputTable[RecordedValue]))</f>
        <v>318</v>
      </c>
    </row>
    <row r="612" spans="1:16" x14ac:dyDescent="0.25">
      <c r="A612" t="s">
        <v>68</v>
      </c>
      <c r="B612" t="s">
        <v>70</v>
      </c>
      <c r="C612">
        <v>12</v>
      </c>
      <c r="D612" t="s">
        <v>150</v>
      </c>
      <c r="E612" t="s">
        <v>121</v>
      </c>
      <c r="F612" t="s">
        <v>87</v>
      </c>
      <c r="G612">
        <v>313</v>
      </c>
      <c r="H612">
        <v>0</v>
      </c>
      <c r="I612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612" s="5" cm="1">
        <f t="array" ref="J612">MAX(IF((ProjectInfoTable[ProjectName]=OutputTable[[#This Row],[ProjectName]]),(ProjectInfoTable[ProjectName]=OutputTable[[#This Row],[ProjectName]])*ProjectInfoTable[NumberOfReplications]))</f>
        <v>50</v>
      </c>
      <c r="K612" s="5" cm="1">
        <f t="array" ref="K612">IFERROR(AVERAGE(IF((OutputTable[GroupByKey]=OutputTable[[#This Row],[GroupByKey]]),(OutputTable[GroupByKey]=OutputTable[[#This Row],[GroupByKey]])*OutputTable[RecordedValue])),0)</f>
        <v>314.94</v>
      </c>
      <c r="L612" s="5" cm="1">
        <f t="array" ref="L612">IFERROR(_xlfn.STDEV.S(IF((OutputTable[GroupByKey]=OutputTable[[#This Row],[GroupByKey]]),(OutputTable[GroupByKey]=OutputTable[[#This Row],[GroupByKey]])*OutputTable[RecordedValue])),0)</f>
        <v>0.68243262357121037</v>
      </c>
      <c r="M612" s="5" cm="1">
        <f t="array" ref="M612">MAX(IF((ProjectInfoTable[ProjectName]=OutputTable[[#This Row],[ProjectName]]),(ProjectInfoTable[ProjectName]=OutputTable[[#This Row],[ProjectName]])*ProjectInfoTable[ConfidenceInterval]))</f>
        <v>0.95</v>
      </c>
      <c r="N6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612" s="5" cm="1">
        <f t="array" ref="O612">MIN(IF((OutputTable[GroupByKey]=OutputTable[[#This Row],[GroupByKey]]),(OutputTable[GroupByKey]=OutputTable[[#This Row],[GroupByKey]])*OutputTable[RecordedValue]))</f>
        <v>313</v>
      </c>
      <c r="P612" s="5" cm="1">
        <f t="array" ref="P612">MAX(IF((OutputTable[GroupByKey]=OutputTable[[#This Row],[GroupByKey]]),(OutputTable[GroupByKey]=OutputTable[[#This Row],[GroupByKey]])*OutputTable[RecordedValue]))</f>
        <v>316</v>
      </c>
    </row>
    <row r="613" spans="1:16" x14ac:dyDescent="0.25">
      <c r="A613" t="s">
        <v>68</v>
      </c>
      <c r="B613" t="s">
        <v>70</v>
      </c>
      <c r="C613">
        <v>12</v>
      </c>
      <c r="D613" t="s">
        <v>151</v>
      </c>
      <c r="E613" t="s">
        <v>135</v>
      </c>
      <c r="F613" t="s">
        <v>105</v>
      </c>
      <c r="G613">
        <v>0</v>
      </c>
      <c r="H613">
        <v>0</v>
      </c>
      <c r="I613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613" s="5" cm="1">
        <f t="array" ref="J613">MAX(IF((ProjectInfoTable[ProjectName]=OutputTable[[#This Row],[ProjectName]]),(ProjectInfoTable[ProjectName]=OutputTable[[#This Row],[ProjectName]])*ProjectInfoTable[NumberOfReplications]))</f>
        <v>50</v>
      </c>
      <c r="K613" s="5" cm="1">
        <f t="array" ref="K613">IFERROR(AVERAGE(IF((OutputTable[GroupByKey]=OutputTable[[#This Row],[GroupByKey]]),(OutputTable[GroupByKey]=OutputTable[[#This Row],[GroupByKey]])*OutputTable[RecordedValue])),0)</f>
        <v>0</v>
      </c>
      <c r="L613" s="5" cm="1">
        <f t="array" ref="L613">IFERROR(_xlfn.STDEV.S(IF((OutputTable[GroupByKey]=OutputTable[[#This Row],[GroupByKey]]),(OutputTable[GroupByKey]=OutputTable[[#This Row],[GroupByKey]])*OutputTable[RecordedValue])),0)</f>
        <v>0</v>
      </c>
      <c r="M613" s="5" cm="1">
        <f t="array" ref="M613">MAX(IF((ProjectInfoTable[ProjectName]=OutputTable[[#This Row],[ProjectName]]),(ProjectInfoTable[ProjectName]=OutputTable[[#This Row],[ProjectName]])*ProjectInfoTable[ConfidenceInterval]))</f>
        <v>0.95</v>
      </c>
      <c r="N6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3" s="5" cm="1">
        <f t="array" ref="O613">MIN(IF((OutputTable[GroupByKey]=OutputTable[[#This Row],[GroupByKey]]),(OutputTable[GroupByKey]=OutputTable[[#This Row],[GroupByKey]])*OutputTable[RecordedValue]))</f>
        <v>0</v>
      </c>
      <c r="P613" s="5" cm="1">
        <f t="array" ref="P613">MAX(IF((OutputTable[GroupByKey]=OutputTable[[#This Row],[GroupByKey]]),(OutputTable[GroupByKey]=OutputTable[[#This Row],[GroupByKey]])*OutputTable[RecordedValue]))</f>
        <v>0</v>
      </c>
    </row>
    <row r="614" spans="1:16" x14ac:dyDescent="0.25">
      <c r="A614" t="s">
        <v>68</v>
      </c>
      <c r="B614" t="s">
        <v>70</v>
      </c>
      <c r="C614">
        <v>12</v>
      </c>
      <c r="D614" t="s">
        <v>152</v>
      </c>
      <c r="E614" t="s">
        <v>137</v>
      </c>
      <c r="F614" t="s">
        <v>105</v>
      </c>
      <c r="G614">
        <v>12</v>
      </c>
      <c r="H614">
        <v>0</v>
      </c>
      <c r="I614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614" s="5" cm="1">
        <f t="array" ref="J614">MAX(IF((ProjectInfoTable[ProjectName]=OutputTable[[#This Row],[ProjectName]]),(ProjectInfoTable[ProjectName]=OutputTable[[#This Row],[ProjectName]])*ProjectInfoTable[NumberOfReplications]))</f>
        <v>50</v>
      </c>
      <c r="K614" s="5" cm="1">
        <f t="array" ref="K614">IFERROR(AVERAGE(IF((OutputTable[GroupByKey]=OutputTable[[#This Row],[GroupByKey]]),(OutputTable[GroupByKey]=OutputTable[[#This Row],[GroupByKey]])*OutputTable[RecordedValue])),0)</f>
        <v>12</v>
      </c>
      <c r="L614" s="5" cm="1">
        <f t="array" ref="L614">IFERROR(_xlfn.STDEV.S(IF((OutputTable[GroupByKey]=OutputTable[[#This Row],[GroupByKey]]),(OutputTable[GroupByKey]=OutputTable[[#This Row],[GroupByKey]])*OutputTable[RecordedValue])),0)</f>
        <v>0</v>
      </c>
      <c r="M614" s="5" cm="1">
        <f t="array" ref="M614">MAX(IF((ProjectInfoTable[ProjectName]=OutputTable[[#This Row],[ProjectName]]),(ProjectInfoTable[ProjectName]=OutputTable[[#This Row],[ProjectName]])*ProjectInfoTable[ConfidenceInterval]))</f>
        <v>0.95</v>
      </c>
      <c r="N6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4" s="5" cm="1">
        <f t="array" ref="O614">MIN(IF((OutputTable[GroupByKey]=OutputTable[[#This Row],[GroupByKey]]),(OutputTable[GroupByKey]=OutputTable[[#This Row],[GroupByKey]])*OutputTable[RecordedValue]))</f>
        <v>12</v>
      </c>
      <c r="P614" s="5" cm="1">
        <f t="array" ref="P614">MAX(IF((OutputTable[GroupByKey]=OutputTable[[#This Row],[GroupByKey]]),(OutputTable[GroupByKey]=OutputTable[[#This Row],[GroupByKey]])*OutputTable[RecordedValue]))</f>
        <v>12</v>
      </c>
    </row>
    <row r="615" spans="1:16" x14ac:dyDescent="0.25">
      <c r="A615" t="s">
        <v>68</v>
      </c>
      <c r="B615" t="s">
        <v>70</v>
      </c>
      <c r="C615">
        <v>12</v>
      </c>
      <c r="D615" t="s">
        <v>153</v>
      </c>
      <c r="E615" t="s">
        <v>154</v>
      </c>
      <c r="F615" t="s">
        <v>105</v>
      </c>
      <c r="G615">
        <v>0</v>
      </c>
      <c r="H615">
        <v>0</v>
      </c>
      <c r="I615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615" s="5" cm="1">
        <f t="array" ref="J615">MAX(IF((ProjectInfoTable[ProjectName]=OutputTable[[#This Row],[ProjectName]]),(ProjectInfoTable[ProjectName]=OutputTable[[#This Row],[ProjectName]])*ProjectInfoTable[NumberOfReplications]))</f>
        <v>50</v>
      </c>
      <c r="K615" s="5" cm="1">
        <f t="array" ref="K615">IFERROR(AVERAGE(IF((OutputTable[GroupByKey]=OutputTable[[#This Row],[GroupByKey]]),(OutputTable[GroupByKey]=OutputTable[[#This Row],[GroupByKey]])*OutputTable[RecordedValue])),0)</f>
        <v>0</v>
      </c>
      <c r="L615" s="5" cm="1">
        <f t="array" ref="L615">IFERROR(_xlfn.STDEV.S(IF((OutputTable[GroupByKey]=OutputTable[[#This Row],[GroupByKey]]),(OutputTable[GroupByKey]=OutputTable[[#This Row],[GroupByKey]])*OutputTable[RecordedValue])),0)</f>
        <v>0</v>
      </c>
      <c r="M615" s="5" cm="1">
        <f t="array" ref="M615">MAX(IF((ProjectInfoTable[ProjectName]=OutputTable[[#This Row],[ProjectName]]),(ProjectInfoTable[ProjectName]=OutputTable[[#This Row],[ProjectName]])*ProjectInfoTable[ConfidenceInterval]))</f>
        <v>0.95</v>
      </c>
      <c r="N6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5" s="5" cm="1">
        <f t="array" ref="O615">MIN(IF((OutputTable[GroupByKey]=OutputTable[[#This Row],[GroupByKey]]),(OutputTable[GroupByKey]=OutputTable[[#This Row],[GroupByKey]])*OutputTable[RecordedValue]))</f>
        <v>0</v>
      </c>
      <c r="P615" s="5" cm="1">
        <f t="array" ref="P615">MAX(IF((OutputTable[GroupByKey]=OutputTable[[#This Row],[GroupByKey]]),(OutputTable[GroupByKey]=OutputTable[[#This Row],[GroupByKey]])*OutputTable[RecordedValue]))</f>
        <v>0</v>
      </c>
    </row>
    <row r="616" spans="1:16" x14ac:dyDescent="0.25">
      <c r="A616" t="s">
        <v>68</v>
      </c>
      <c r="B616" t="s">
        <v>70</v>
      </c>
      <c r="C616">
        <v>12</v>
      </c>
      <c r="D616" t="s">
        <v>155</v>
      </c>
      <c r="E616" t="s">
        <v>156</v>
      </c>
      <c r="F616" t="s">
        <v>105</v>
      </c>
      <c r="G616">
        <v>0</v>
      </c>
      <c r="H616">
        <v>0</v>
      </c>
      <c r="I616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616" s="5" cm="1">
        <f t="array" ref="J616">MAX(IF((ProjectInfoTable[ProjectName]=OutputTable[[#This Row],[ProjectName]]),(ProjectInfoTable[ProjectName]=OutputTable[[#This Row],[ProjectName]])*ProjectInfoTable[NumberOfReplications]))</f>
        <v>50</v>
      </c>
      <c r="K616" s="5" cm="1">
        <f t="array" ref="K616">IFERROR(AVERAGE(IF((OutputTable[GroupByKey]=OutputTable[[#This Row],[GroupByKey]]),(OutputTable[GroupByKey]=OutputTable[[#This Row],[GroupByKey]])*OutputTable[RecordedValue])),0)</f>
        <v>0</v>
      </c>
      <c r="L616" s="5" cm="1">
        <f t="array" ref="L616">IFERROR(_xlfn.STDEV.S(IF((OutputTable[GroupByKey]=OutputTable[[#This Row],[GroupByKey]]),(OutputTable[GroupByKey]=OutputTable[[#This Row],[GroupByKey]])*OutputTable[RecordedValue])),0)</f>
        <v>0</v>
      </c>
      <c r="M616" s="5" cm="1">
        <f t="array" ref="M616">MAX(IF((ProjectInfoTable[ProjectName]=OutputTable[[#This Row],[ProjectName]]),(ProjectInfoTable[ProjectName]=OutputTable[[#This Row],[ProjectName]])*ProjectInfoTable[ConfidenceInterval]))</f>
        <v>0.95</v>
      </c>
      <c r="N6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6" s="5" cm="1">
        <f t="array" ref="O616">MIN(IF((OutputTable[GroupByKey]=OutputTable[[#This Row],[GroupByKey]]),(OutputTable[GroupByKey]=OutputTable[[#This Row],[GroupByKey]])*OutputTable[RecordedValue]))</f>
        <v>0</v>
      </c>
      <c r="P616" s="5" cm="1">
        <f t="array" ref="P616">MAX(IF((OutputTable[GroupByKey]=OutputTable[[#This Row],[GroupByKey]]),(OutputTable[GroupByKey]=OutputTable[[#This Row],[GroupByKey]])*OutputTable[RecordedValue]))</f>
        <v>0</v>
      </c>
    </row>
    <row r="617" spans="1:16" x14ac:dyDescent="0.25">
      <c r="A617" t="s">
        <v>68</v>
      </c>
      <c r="B617" t="s">
        <v>70</v>
      </c>
      <c r="C617">
        <v>12</v>
      </c>
      <c r="D617" t="s">
        <v>157</v>
      </c>
      <c r="E617" t="s">
        <v>140</v>
      </c>
      <c r="F617" t="s">
        <v>105</v>
      </c>
      <c r="G617">
        <v>0</v>
      </c>
      <c r="H617">
        <v>0</v>
      </c>
      <c r="I617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617" s="5" cm="1">
        <f t="array" ref="J617">MAX(IF((ProjectInfoTable[ProjectName]=OutputTable[[#This Row],[ProjectName]]),(ProjectInfoTable[ProjectName]=OutputTable[[#This Row],[ProjectName]])*ProjectInfoTable[NumberOfReplications]))</f>
        <v>50</v>
      </c>
      <c r="K617" s="5" cm="1">
        <f t="array" ref="K617">IFERROR(AVERAGE(IF((OutputTable[GroupByKey]=OutputTable[[#This Row],[GroupByKey]]),(OutputTable[GroupByKey]=OutputTable[[#This Row],[GroupByKey]])*OutputTable[RecordedValue])),0)</f>
        <v>0</v>
      </c>
      <c r="L617" s="5" cm="1">
        <f t="array" ref="L617">IFERROR(_xlfn.STDEV.S(IF((OutputTable[GroupByKey]=OutputTable[[#This Row],[GroupByKey]]),(OutputTable[GroupByKey]=OutputTable[[#This Row],[GroupByKey]])*OutputTable[RecordedValue])),0)</f>
        <v>0</v>
      </c>
      <c r="M617" s="5" cm="1">
        <f t="array" ref="M617">MAX(IF((ProjectInfoTable[ProjectName]=OutputTable[[#This Row],[ProjectName]]),(ProjectInfoTable[ProjectName]=OutputTable[[#This Row],[ProjectName]])*ProjectInfoTable[ConfidenceInterval]))</f>
        <v>0.95</v>
      </c>
      <c r="N6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7" s="5" cm="1">
        <f t="array" ref="O617">MIN(IF((OutputTable[GroupByKey]=OutputTable[[#This Row],[GroupByKey]]),(OutputTable[GroupByKey]=OutputTable[[#This Row],[GroupByKey]])*OutputTable[RecordedValue]))</f>
        <v>0</v>
      </c>
      <c r="P617" s="5" cm="1">
        <f t="array" ref="P617">MAX(IF((OutputTable[GroupByKey]=OutputTable[[#This Row],[GroupByKey]]),(OutputTable[GroupByKey]=OutputTable[[#This Row],[GroupByKey]])*OutputTable[RecordedValue]))</f>
        <v>0</v>
      </c>
    </row>
    <row r="618" spans="1:16" x14ac:dyDescent="0.25">
      <c r="A618" t="s">
        <v>68</v>
      </c>
      <c r="B618" t="s">
        <v>70</v>
      </c>
      <c r="C618">
        <v>12</v>
      </c>
      <c r="D618" t="s">
        <v>158</v>
      </c>
      <c r="E618" t="s">
        <v>121</v>
      </c>
      <c r="F618" t="s">
        <v>127</v>
      </c>
      <c r="G618">
        <v>313</v>
      </c>
      <c r="H618">
        <v>0</v>
      </c>
      <c r="I618" s="5" t="str">
        <f>OutputTable[[#This Row],[ProjectName]]&amp;OutputTable[[#This Row],[Name]]&amp;OutputTable[[#This Row],[Type]]&amp;OutputTable[[#This Row],[Source]]</f>
        <v>Airport Security AnalysisSystem.NumberOutNumber OutSystem</v>
      </c>
      <c r="J618" s="5" cm="1">
        <f t="array" ref="J618">MAX(IF((ProjectInfoTable[ProjectName]=OutputTable[[#This Row],[ProjectName]]),(ProjectInfoTable[ProjectName]=OutputTable[[#This Row],[ProjectName]])*ProjectInfoTable[NumberOfReplications]))</f>
        <v>50</v>
      </c>
      <c r="K618" s="5" cm="1">
        <f t="array" ref="K618">IFERROR(AVERAGE(IF((OutputTable[GroupByKey]=OutputTable[[#This Row],[GroupByKey]]),(OutputTable[GroupByKey]=OutputTable[[#This Row],[GroupByKey]])*OutputTable[RecordedValue])),0)</f>
        <v>314.94</v>
      </c>
      <c r="L618" s="5" cm="1">
        <f t="array" ref="L618">IFERROR(_xlfn.STDEV.S(IF((OutputTable[GroupByKey]=OutputTable[[#This Row],[GroupByKey]]),(OutputTable[GroupByKey]=OutputTable[[#This Row],[GroupByKey]])*OutputTable[RecordedValue])),0)</f>
        <v>0.68243262357121037</v>
      </c>
      <c r="M618" s="5" cm="1">
        <f t="array" ref="M618">MAX(IF((ProjectInfoTable[ProjectName]=OutputTable[[#This Row],[ProjectName]]),(ProjectInfoTable[ProjectName]=OutputTable[[#This Row],[ProjectName]])*ProjectInfoTable[ConfidenceInterval]))</f>
        <v>0.95</v>
      </c>
      <c r="N6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618" s="5" cm="1">
        <f t="array" ref="O618">MIN(IF((OutputTable[GroupByKey]=OutputTable[[#This Row],[GroupByKey]]),(OutputTable[GroupByKey]=OutputTable[[#This Row],[GroupByKey]])*OutputTable[RecordedValue]))</f>
        <v>313</v>
      </c>
      <c r="P618" s="5" cm="1">
        <f t="array" ref="P618">MAX(IF((OutputTable[GroupByKey]=OutputTable[[#This Row],[GroupByKey]]),(OutputTable[GroupByKey]=OutputTable[[#This Row],[GroupByKey]])*OutputTable[RecordedValue]))</f>
        <v>316</v>
      </c>
    </row>
    <row r="619" spans="1:16" x14ac:dyDescent="0.25">
      <c r="A619" t="s">
        <v>68</v>
      </c>
      <c r="B619" t="s">
        <v>70</v>
      </c>
      <c r="C619">
        <v>12</v>
      </c>
      <c r="D619" t="s">
        <v>159</v>
      </c>
      <c r="E619" t="s">
        <v>91</v>
      </c>
      <c r="F619" t="s">
        <v>127</v>
      </c>
      <c r="G619">
        <v>71.821662668245096</v>
      </c>
      <c r="H619">
        <v>0</v>
      </c>
      <c r="I619" s="5" t="str">
        <f>OutputTable[[#This Row],[ProjectName]]&amp;OutputTable[[#This Row],[Name]]&amp;OutputTable[[#This Row],[Type]]&amp;OutputTable[[#This Row],[Source]]</f>
        <v>Airport Security AnalysisSystem.TotalCostTotal CostSystem</v>
      </c>
      <c r="J619" s="5" cm="1">
        <f t="array" ref="J619">MAX(IF((ProjectInfoTable[ProjectName]=OutputTable[[#This Row],[ProjectName]]),(ProjectInfoTable[ProjectName]=OutputTable[[#This Row],[ProjectName]])*ProjectInfoTable[NumberOfReplications]))</f>
        <v>50</v>
      </c>
      <c r="K619" s="5" cm="1">
        <f t="array" ref="K619">IFERROR(AVERAGE(IF((OutputTable[GroupByKey]=OutputTable[[#This Row],[GroupByKey]]),(OutputTable[GroupByKey]=OutputTable[[#This Row],[GroupByKey]])*OutputTable[RecordedValue])),0)</f>
        <v>71.872638573735571</v>
      </c>
      <c r="L619" s="5" cm="1">
        <f t="array" ref="L619">IFERROR(_xlfn.STDEV.S(IF((OutputTable[GroupByKey]=OutputTable[[#This Row],[GroupByKey]]),(OutputTable[GroupByKey]=OutputTable[[#This Row],[GroupByKey]])*OutputTable[RecordedValue])),0)</f>
        <v>5.859431361613459E-2</v>
      </c>
      <c r="M619" s="5" cm="1">
        <f t="array" ref="M619">MAX(IF((ProjectInfoTable[ProjectName]=OutputTable[[#This Row],[ProjectName]]),(ProjectInfoTable[ProjectName]=OutputTable[[#This Row],[ProjectName]])*ProjectInfoTable[ConfidenceInterval]))</f>
        <v>0.95</v>
      </c>
      <c r="N6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619" s="5" cm="1">
        <f t="array" ref="O619">MIN(IF((OutputTable[GroupByKey]=OutputTable[[#This Row],[GroupByKey]]),(OutputTable[GroupByKey]=OutputTable[[#This Row],[GroupByKey]])*OutputTable[RecordedValue]))</f>
        <v>71.718288096809104</v>
      </c>
      <c r="P619" s="5" cm="1">
        <f t="array" ref="P619">MAX(IF((OutputTable[GroupByKey]=OutputTable[[#This Row],[GroupByKey]]),(OutputTable[GroupByKey]=OutputTable[[#This Row],[GroupByKey]])*OutputTable[RecordedValue]))</f>
        <v>71.976989689924594</v>
      </c>
    </row>
    <row r="620" spans="1:16" x14ac:dyDescent="0.25">
      <c r="A620" t="s">
        <v>68</v>
      </c>
      <c r="B620" t="s">
        <v>70</v>
      </c>
      <c r="C620">
        <v>12</v>
      </c>
      <c r="D620" t="s">
        <v>160</v>
      </c>
      <c r="E620" t="s">
        <v>135</v>
      </c>
      <c r="F620" t="s">
        <v>105</v>
      </c>
      <c r="G620">
        <v>29.617272336532402</v>
      </c>
      <c r="H620">
        <v>0</v>
      </c>
      <c r="I620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620" s="5" cm="1">
        <f t="array" ref="J620">MAX(IF((ProjectInfoTable[ProjectName]=OutputTable[[#This Row],[ProjectName]]),(ProjectInfoTable[ProjectName]=OutputTable[[#This Row],[ProjectName]])*ProjectInfoTable[NumberOfReplications]))</f>
        <v>50</v>
      </c>
      <c r="K620" s="5" cm="1">
        <f t="array" ref="K620">IFERROR(AVERAGE(IF((OutputTable[GroupByKey]=OutputTable[[#This Row],[GroupByKey]]),(OutputTable[GroupByKey]=OutputTable[[#This Row],[GroupByKey]])*OutputTable[RecordedValue])),0)</f>
        <v>29.829789158135409</v>
      </c>
      <c r="L620" s="5" cm="1">
        <f t="array" ref="L620">IFERROR(_xlfn.STDEV.S(IF((OutputTable[GroupByKey]=OutputTable[[#This Row],[GroupByKey]]),(OutputTable[GroupByKey]=OutputTable[[#This Row],[GroupByKey]])*OutputTable[RecordedValue])),0)</f>
        <v>0.5851150785874778</v>
      </c>
      <c r="M620" s="5" cm="1">
        <f t="array" ref="M620">MAX(IF((ProjectInfoTable[ProjectName]=OutputTable[[#This Row],[ProjectName]]),(ProjectInfoTable[ProjectName]=OutputTable[[#This Row],[ProjectName]])*ProjectInfoTable[ConfidenceInterval]))</f>
        <v>0.95</v>
      </c>
      <c r="N6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620" s="5" cm="1">
        <f t="array" ref="O620">MIN(IF((OutputTable[GroupByKey]=OutputTable[[#This Row],[GroupByKey]]),(OutputTable[GroupByKey]=OutputTable[[#This Row],[GroupByKey]])*OutputTable[RecordedValue]))</f>
        <v>28.648191338861398</v>
      </c>
      <c r="P620" s="5" cm="1">
        <f t="array" ref="P620">MAX(IF((OutputTable[GroupByKey]=OutputTable[[#This Row],[GroupByKey]]),(OutputTable[GroupByKey]=OutputTable[[#This Row],[GroupByKey]])*OutputTable[RecordedValue]))</f>
        <v>31.087756920682502</v>
      </c>
    </row>
    <row r="621" spans="1:16" x14ac:dyDescent="0.25">
      <c r="A621" t="s">
        <v>68</v>
      </c>
      <c r="B621" t="s">
        <v>70</v>
      </c>
      <c r="C621">
        <v>12</v>
      </c>
      <c r="D621" t="s">
        <v>161</v>
      </c>
      <c r="E621" t="s">
        <v>137</v>
      </c>
      <c r="F621" t="s">
        <v>105</v>
      </c>
      <c r="G621">
        <v>6.2563264230105498</v>
      </c>
      <c r="H621">
        <v>0</v>
      </c>
      <c r="I621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621" s="5" cm="1">
        <f t="array" ref="J621">MAX(IF((ProjectInfoTable[ProjectName]=OutputTable[[#This Row],[ProjectName]]),(ProjectInfoTable[ProjectName]=OutputTable[[#This Row],[ProjectName]])*ProjectInfoTable[NumberOfReplications]))</f>
        <v>50</v>
      </c>
      <c r="K621" s="5" cm="1">
        <f t="array" ref="K621">IFERROR(AVERAGE(IF((OutputTable[GroupByKey]=OutputTable[[#This Row],[GroupByKey]]),(OutputTable[GroupByKey]=OutputTable[[#This Row],[GroupByKey]])*OutputTable[RecordedValue])),0)</f>
        <v>6.0988587896948685</v>
      </c>
      <c r="L621" s="5" cm="1">
        <f t="array" ref="L621">IFERROR(_xlfn.STDEV.S(IF((OutputTable[GroupByKey]=OutputTable[[#This Row],[GroupByKey]]),(OutputTable[GroupByKey]=OutputTable[[#This Row],[GroupByKey]])*OutputTable[RecordedValue])),0)</f>
        <v>0.58437836853471548</v>
      </c>
      <c r="M621" s="5" cm="1">
        <f t="array" ref="M621">MAX(IF((ProjectInfoTable[ProjectName]=OutputTable[[#This Row],[ProjectName]]),(ProjectInfoTable[ProjectName]=OutputTable[[#This Row],[ProjectName]])*ProjectInfoTable[ConfidenceInterval]))</f>
        <v>0.95</v>
      </c>
      <c r="N6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621" s="5" cm="1">
        <f t="array" ref="O621">MIN(IF((OutputTable[GroupByKey]=OutputTable[[#This Row],[GroupByKey]]),(OutputTable[GroupByKey]=OutputTable[[#This Row],[GroupByKey]])*OutputTable[RecordedValue]))</f>
        <v>4.8524885910691502</v>
      </c>
      <c r="P621" s="5" cm="1">
        <f t="array" ref="P621">MAX(IF((OutputTable[GroupByKey]=OutputTable[[#This Row],[GroupByKey]]),(OutputTable[GroupByKey]=OutputTable[[#This Row],[GroupByKey]])*OutputTable[RecordedValue]))</f>
        <v>7.28424471053909</v>
      </c>
    </row>
    <row r="622" spans="1:16" x14ac:dyDescent="0.25">
      <c r="A622" t="s">
        <v>68</v>
      </c>
      <c r="B622" t="s">
        <v>70</v>
      </c>
      <c r="C622">
        <v>12</v>
      </c>
      <c r="D622" t="s">
        <v>162</v>
      </c>
      <c r="E622" t="s">
        <v>154</v>
      </c>
      <c r="F622" t="s">
        <v>105</v>
      </c>
      <c r="G622">
        <v>637</v>
      </c>
      <c r="H622">
        <v>0</v>
      </c>
      <c r="I622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622" s="5" cm="1">
        <f t="array" ref="J622">MAX(IF((ProjectInfoTable[ProjectName]=OutputTable[[#This Row],[ProjectName]]),(ProjectInfoTable[ProjectName]=OutputTable[[#This Row],[ProjectName]])*ProjectInfoTable[NumberOfReplications]))</f>
        <v>50</v>
      </c>
      <c r="K622" s="5" cm="1">
        <f t="array" ref="K622">IFERROR(AVERAGE(IF((OutputTable[GroupByKey]=OutputTable[[#This Row],[GroupByKey]]),(OutputTable[GroupByKey]=OutputTable[[#This Row],[GroupByKey]])*OutputTable[RecordedValue])),0)</f>
        <v>645.70000000000005</v>
      </c>
      <c r="L622" s="5" cm="1">
        <f t="array" ref="L622">IFERROR(_xlfn.STDEV.S(IF((OutputTable[GroupByKey]=OutputTable[[#This Row],[GroupByKey]]),(OutputTable[GroupByKey]=OutputTable[[#This Row],[GroupByKey]])*OutputTable[RecordedValue])),0)</f>
        <v>5.4930382656372485</v>
      </c>
      <c r="M622" s="5" cm="1">
        <f t="array" ref="M622">MAX(IF((ProjectInfoTable[ProjectName]=OutputTable[[#This Row],[ProjectName]]),(ProjectInfoTable[ProjectName]=OutputTable[[#This Row],[ProjectName]])*ProjectInfoTable[ConfidenceInterval]))</f>
        <v>0.95</v>
      </c>
      <c r="N6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622" s="5" cm="1">
        <f t="array" ref="O622">MIN(IF((OutputTable[GroupByKey]=OutputTable[[#This Row],[GroupByKey]]),(OutputTable[GroupByKey]=OutputTable[[#This Row],[GroupByKey]])*OutputTable[RecordedValue]))</f>
        <v>633</v>
      </c>
      <c r="P622" s="5" cm="1">
        <f t="array" ref="P622">MAX(IF((OutputTable[GroupByKey]=OutputTable[[#This Row],[GroupByKey]]),(OutputTable[GroupByKey]=OutputTable[[#This Row],[GroupByKey]])*OutputTable[RecordedValue]))</f>
        <v>656</v>
      </c>
    </row>
    <row r="623" spans="1:16" x14ac:dyDescent="0.25">
      <c r="A623" t="s">
        <v>68</v>
      </c>
      <c r="B623" t="s">
        <v>70</v>
      </c>
      <c r="C623">
        <v>12</v>
      </c>
      <c r="D623" t="s">
        <v>163</v>
      </c>
      <c r="E623" t="s">
        <v>156</v>
      </c>
      <c r="F623" t="s">
        <v>105</v>
      </c>
      <c r="G623">
        <v>0.82621315491637304</v>
      </c>
      <c r="H623">
        <v>0</v>
      </c>
      <c r="I623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623" s="5" cm="1">
        <f t="array" ref="J623">MAX(IF((ProjectInfoTable[ProjectName]=OutputTable[[#This Row],[ProjectName]]),(ProjectInfoTable[ProjectName]=OutputTable[[#This Row],[ProjectName]])*ProjectInfoTable[NumberOfReplications]))</f>
        <v>50</v>
      </c>
      <c r="K623" s="5" cm="1">
        <f t="array" ref="K623">IFERROR(AVERAGE(IF((OutputTable[GroupByKey]=OutputTable[[#This Row],[GroupByKey]]),(OutputTable[GroupByKey]=OutputTable[[#This Row],[GroupByKey]])*OutputTable[RecordedValue])),0)</f>
        <v>0.83058725584180904</v>
      </c>
      <c r="L623" s="5" cm="1">
        <f t="array" ref="L623">IFERROR(_xlfn.STDEV.S(IF((OutputTable[GroupByKey]=OutputTable[[#This Row],[GroupByKey]]),(OutputTable[GroupByKey]=OutputTable[[#This Row],[GroupByKey]])*OutputTable[RecordedValue])),0)</f>
        <v>1.6232732459297416E-2</v>
      </c>
      <c r="M623" s="5" cm="1">
        <f t="array" ref="M623">MAX(IF((ProjectInfoTable[ProjectName]=OutputTable[[#This Row],[ProjectName]]),(ProjectInfoTable[ProjectName]=OutputTable[[#This Row],[ProjectName]])*ProjectInfoTable[ConfidenceInterval]))</f>
        <v>0.95</v>
      </c>
      <c r="N6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623" s="5" cm="1">
        <f t="array" ref="O623">MIN(IF((OutputTable[GroupByKey]=OutputTable[[#This Row],[GroupByKey]]),(OutputTable[GroupByKey]=OutputTable[[#This Row],[GroupByKey]])*OutputTable[RecordedValue]))</f>
        <v>0.79765986915169296</v>
      </c>
      <c r="P623" s="5" cm="1">
        <f t="array" ref="P623">MAX(IF((OutputTable[GroupByKey]=OutputTable[[#This Row],[GroupByKey]]),(OutputTable[GroupByKey]=OutputTable[[#This Row],[GroupByKey]])*OutputTable[RecordedValue]))</f>
        <v>0.86520865024807903</v>
      </c>
    </row>
    <row r="624" spans="1:16" x14ac:dyDescent="0.25">
      <c r="A624" t="s">
        <v>68</v>
      </c>
      <c r="B624" t="s">
        <v>70</v>
      </c>
      <c r="C624">
        <v>12</v>
      </c>
      <c r="D624" t="s">
        <v>164</v>
      </c>
      <c r="E624" t="s">
        <v>140</v>
      </c>
      <c r="F624" t="s">
        <v>105</v>
      </c>
      <c r="G624">
        <v>0</v>
      </c>
      <c r="H624">
        <v>0</v>
      </c>
      <c r="I624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624" s="5" cm="1">
        <f t="array" ref="J624">MAX(IF((ProjectInfoTable[ProjectName]=OutputTable[[#This Row],[ProjectName]]),(ProjectInfoTable[ProjectName]=OutputTable[[#This Row],[ProjectName]])*ProjectInfoTable[NumberOfReplications]))</f>
        <v>50</v>
      </c>
      <c r="K624" s="5" cm="1">
        <f t="array" ref="K624">IFERROR(AVERAGE(IF((OutputTable[GroupByKey]=OutputTable[[#This Row],[GroupByKey]]),(OutputTable[GroupByKey]=OutputTable[[#This Row],[GroupByKey]])*OutputTable[RecordedValue])),0)</f>
        <v>0</v>
      </c>
      <c r="L624" s="5" cm="1">
        <f t="array" ref="L624">IFERROR(_xlfn.STDEV.S(IF((OutputTable[GroupByKey]=OutputTable[[#This Row],[GroupByKey]]),(OutputTable[GroupByKey]=OutputTable[[#This Row],[GroupByKey]])*OutputTable[RecordedValue])),0)</f>
        <v>0</v>
      </c>
      <c r="M624" s="5" cm="1">
        <f t="array" ref="M624">MAX(IF((ProjectInfoTable[ProjectName]=OutputTable[[#This Row],[ProjectName]]),(ProjectInfoTable[ProjectName]=OutputTable[[#This Row],[ProjectName]])*ProjectInfoTable[ConfidenceInterval]))</f>
        <v>0.95</v>
      </c>
      <c r="N6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24" s="5" cm="1">
        <f t="array" ref="O624">MIN(IF((OutputTable[GroupByKey]=OutputTable[[#This Row],[GroupByKey]]),(OutputTable[GroupByKey]=OutputTable[[#This Row],[GroupByKey]])*OutputTable[RecordedValue]))</f>
        <v>0</v>
      </c>
      <c r="P624" s="5" cm="1">
        <f t="array" ref="P624">MAX(IF((OutputTable[GroupByKey]=OutputTable[[#This Row],[GroupByKey]]),(OutputTable[GroupByKey]=OutputTable[[#This Row],[GroupByKey]])*OutputTable[RecordedValue]))</f>
        <v>0</v>
      </c>
    </row>
    <row r="625" spans="1:16" x14ac:dyDescent="0.25">
      <c r="A625" t="s">
        <v>68</v>
      </c>
      <c r="B625" t="s">
        <v>70</v>
      </c>
      <c r="C625">
        <v>12</v>
      </c>
      <c r="D625" t="s">
        <v>165</v>
      </c>
      <c r="E625" t="s">
        <v>111</v>
      </c>
      <c r="F625" t="s">
        <v>73</v>
      </c>
      <c r="G625">
        <v>37.353148148522202</v>
      </c>
      <c r="H625">
        <v>0</v>
      </c>
      <c r="I625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625" s="5" cm="1">
        <f t="array" ref="J625">MAX(IF((ProjectInfoTable[ProjectName]=OutputTable[[#This Row],[ProjectName]]),(ProjectInfoTable[ProjectName]=OutputTable[[#This Row],[ProjectName]])*ProjectInfoTable[NumberOfReplications]))</f>
        <v>50</v>
      </c>
      <c r="K625" s="5" cm="1">
        <f t="array" ref="K625">IFERROR(AVERAGE(IF((OutputTable[GroupByKey]=OutputTable[[#This Row],[GroupByKey]]),(OutputTable[GroupByKey]=OutputTable[[#This Row],[GroupByKey]])*OutputTable[RecordedValue])),0)</f>
        <v>37.238343743460135</v>
      </c>
      <c r="L625" s="5" cm="1">
        <f t="array" ref="L625">IFERROR(_xlfn.STDEV.S(IF((OutputTable[GroupByKey]=OutputTable[[#This Row],[GroupByKey]]),(OutputTable[GroupByKey]=OutputTable[[#This Row],[GroupByKey]])*OutputTable[RecordedValue])),0)</f>
        <v>0.73577360167133743</v>
      </c>
      <c r="M625" s="5" cm="1">
        <f t="array" ref="M625">MAX(IF((ProjectInfoTable[ProjectName]=OutputTable[[#This Row],[ProjectName]]),(ProjectInfoTable[ProjectName]=OutputTable[[#This Row],[ProjectName]])*ProjectInfoTable[ConfidenceInterval]))</f>
        <v>0.95</v>
      </c>
      <c r="N6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625" s="5" cm="1">
        <f t="array" ref="O625">MIN(IF((OutputTable[GroupByKey]=OutputTable[[#This Row],[GroupByKey]]),(OutputTable[GroupByKey]=OutputTable[[#This Row],[GroupByKey]])*OutputTable[RecordedValue]))</f>
        <v>35.915286846409401</v>
      </c>
      <c r="P625" s="5" cm="1">
        <f t="array" ref="P625">MAX(IF((OutputTable[GroupByKey]=OutputTable[[#This Row],[GroupByKey]]),(OutputTable[GroupByKey]=OutputTable[[#This Row],[GroupByKey]])*OutputTable[RecordedValue]))</f>
        <v>38.829036811282897</v>
      </c>
    </row>
    <row r="626" spans="1:16" x14ac:dyDescent="0.25">
      <c r="A626" t="s">
        <v>68</v>
      </c>
      <c r="B626" t="s">
        <v>70</v>
      </c>
      <c r="C626">
        <v>12</v>
      </c>
      <c r="D626" t="s">
        <v>166</v>
      </c>
      <c r="E626" t="s">
        <v>113</v>
      </c>
      <c r="F626" t="s">
        <v>73</v>
      </c>
      <c r="G626">
        <v>1120.5944444556701</v>
      </c>
      <c r="H626">
        <v>0</v>
      </c>
      <c r="I626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626" s="5" cm="1">
        <f t="array" ref="J626">MAX(IF((ProjectInfoTable[ProjectName]=OutputTable[[#This Row],[ProjectName]]),(ProjectInfoTable[ProjectName]=OutputTable[[#This Row],[ProjectName]])*ProjectInfoTable[NumberOfReplications]))</f>
        <v>50</v>
      </c>
      <c r="K626" s="5" cm="1">
        <f t="array" ref="K626">IFERROR(AVERAGE(IF((OutputTable[GroupByKey]=OutputTable[[#This Row],[GroupByKey]]),(OutputTable[GroupByKey]=OutputTable[[#This Row],[GroupByKey]])*OutputTable[RecordedValue])),0)</f>
        <v>1117.1503123038046</v>
      </c>
      <c r="L626" s="5" cm="1">
        <f t="array" ref="L626">IFERROR(_xlfn.STDEV.S(IF((OutputTable[GroupByKey]=OutputTable[[#This Row],[GroupByKey]]),(OutputTable[GroupByKey]=OutputTable[[#This Row],[GroupByKey]])*OutputTable[RecordedValue])),0)</f>
        <v>22.073208050140675</v>
      </c>
      <c r="M626" s="5" cm="1">
        <f t="array" ref="M626">MAX(IF((ProjectInfoTable[ProjectName]=OutputTable[[#This Row],[ProjectName]]),(ProjectInfoTable[ProjectName]=OutputTable[[#This Row],[ProjectName]])*ProjectInfoTable[ConfidenceInterval]))</f>
        <v>0.95</v>
      </c>
      <c r="N6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626" s="5" cm="1">
        <f t="array" ref="O626">MIN(IF((OutputTable[GroupByKey]=OutputTable[[#This Row],[GroupByKey]]),(OutputTable[GroupByKey]=OutputTable[[#This Row],[GroupByKey]])*OutputTable[RecordedValue]))</f>
        <v>1077.4586053922801</v>
      </c>
      <c r="P626" s="5" cm="1">
        <f t="array" ref="P626">MAX(IF((OutputTable[GroupByKey]=OutputTable[[#This Row],[GroupByKey]]),(OutputTable[GroupByKey]=OutputTable[[#This Row],[GroupByKey]])*OutputTable[RecordedValue]))</f>
        <v>1164.8711043384901</v>
      </c>
    </row>
    <row r="627" spans="1:16" x14ac:dyDescent="0.25">
      <c r="A627" t="s">
        <v>68</v>
      </c>
      <c r="B627" t="s">
        <v>70</v>
      </c>
      <c r="C627">
        <v>12</v>
      </c>
      <c r="D627" t="s">
        <v>167</v>
      </c>
      <c r="E627" t="s">
        <v>115</v>
      </c>
      <c r="F627" t="s">
        <v>73</v>
      </c>
      <c r="G627">
        <v>0</v>
      </c>
      <c r="H627">
        <v>0</v>
      </c>
      <c r="I627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627" s="5" cm="1">
        <f t="array" ref="J627">MAX(IF((ProjectInfoTable[ProjectName]=OutputTable[[#This Row],[ProjectName]]),(ProjectInfoTable[ProjectName]=OutputTable[[#This Row],[ProjectName]])*ProjectInfoTable[NumberOfReplications]))</f>
        <v>50</v>
      </c>
      <c r="K627" s="5" cm="1">
        <f t="array" ref="K627">IFERROR(AVERAGE(IF((OutputTable[GroupByKey]=OutputTable[[#This Row],[GroupByKey]]),(OutputTable[GroupByKey]=OutputTable[[#This Row],[GroupByKey]])*OutputTable[RecordedValue])),0)</f>
        <v>0</v>
      </c>
      <c r="L627" s="5" cm="1">
        <f t="array" ref="L627">IFERROR(_xlfn.STDEV.S(IF((OutputTable[GroupByKey]=OutputTable[[#This Row],[GroupByKey]]),(OutputTable[GroupByKey]=OutputTable[[#This Row],[GroupByKey]])*OutputTable[RecordedValue])),0)</f>
        <v>0</v>
      </c>
      <c r="M627" s="5" cm="1">
        <f t="array" ref="M627">MAX(IF((ProjectInfoTable[ProjectName]=OutputTable[[#This Row],[ProjectName]]),(ProjectInfoTable[ProjectName]=OutputTable[[#This Row],[ProjectName]])*ProjectInfoTable[ConfidenceInterval]))</f>
        <v>0.95</v>
      </c>
      <c r="N6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27" s="5" cm="1">
        <f t="array" ref="O627">MIN(IF((OutputTable[GroupByKey]=OutputTable[[#This Row],[GroupByKey]]),(OutputTable[GroupByKey]=OutputTable[[#This Row],[GroupByKey]])*OutputTable[RecordedValue]))</f>
        <v>0</v>
      </c>
      <c r="P627" s="5" cm="1">
        <f t="array" ref="P627">MAX(IF((OutputTable[GroupByKey]=OutputTable[[#This Row],[GroupByKey]]),(OutputTable[GroupByKey]=OutputTable[[#This Row],[GroupByKey]])*OutputTable[RecordedValue]))</f>
        <v>0</v>
      </c>
    </row>
    <row r="628" spans="1:16" x14ac:dyDescent="0.25">
      <c r="A628" t="s">
        <v>68</v>
      </c>
      <c r="B628" t="s">
        <v>70</v>
      </c>
      <c r="C628">
        <v>12</v>
      </c>
      <c r="D628" t="s">
        <v>168</v>
      </c>
      <c r="E628" t="s">
        <v>117</v>
      </c>
      <c r="F628" t="s">
        <v>73</v>
      </c>
      <c r="G628">
        <v>107.97485304218699</v>
      </c>
      <c r="H628">
        <v>0</v>
      </c>
      <c r="I628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628" s="5" cm="1">
        <f t="array" ref="J628">MAX(IF((ProjectInfoTable[ProjectName]=OutputTable[[#This Row],[ProjectName]]),(ProjectInfoTable[ProjectName]=OutputTable[[#This Row],[ProjectName]])*ProjectInfoTable[NumberOfReplications]))</f>
        <v>50</v>
      </c>
      <c r="K628" s="5" cm="1">
        <f t="array" ref="K628">IFERROR(AVERAGE(IF((OutputTable[GroupByKey]=OutputTable[[#This Row],[GroupByKey]]),(OutputTable[GroupByKey]=OutputTable[[#This Row],[GroupByKey]])*OutputTable[RecordedValue])),0)</f>
        <v>120.89653130002299</v>
      </c>
      <c r="L628" s="5" cm="1">
        <f t="array" ref="L628">IFERROR(_xlfn.STDEV.S(IF((OutputTable[GroupByKey]=OutputTable[[#This Row],[GroupByKey]]),(OutputTable[GroupByKey]=OutputTable[[#This Row],[GroupByKey]])*OutputTable[RecordedValue])),0)</f>
        <v>33.561725675720702</v>
      </c>
      <c r="M628" s="5" cm="1">
        <f t="array" ref="M628">MAX(IF((ProjectInfoTable[ProjectName]=OutputTable[[#This Row],[ProjectName]]),(ProjectInfoTable[ProjectName]=OutputTable[[#This Row],[ProjectName]])*ProjectInfoTable[ConfidenceInterval]))</f>
        <v>0.95</v>
      </c>
      <c r="N6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628" s="5" cm="1">
        <f t="array" ref="O628">MIN(IF((OutputTable[GroupByKey]=OutputTable[[#This Row],[GroupByKey]]),(OutputTable[GroupByKey]=OutputTable[[#This Row],[GroupByKey]])*OutputTable[RecordedValue]))</f>
        <v>71.2298351699786</v>
      </c>
      <c r="P628" s="5" cm="1">
        <f t="array" ref="P628">MAX(IF((OutputTable[GroupByKey]=OutputTable[[#This Row],[GroupByKey]]),(OutputTable[GroupByKey]=OutputTable[[#This Row],[GroupByKey]])*OutputTable[RecordedValue]))</f>
        <v>265.63530965979299</v>
      </c>
    </row>
    <row r="629" spans="1:16" x14ac:dyDescent="0.25">
      <c r="A629" t="s">
        <v>68</v>
      </c>
      <c r="B629" t="s">
        <v>70</v>
      </c>
      <c r="C629">
        <v>12</v>
      </c>
      <c r="D629" t="s">
        <v>169</v>
      </c>
      <c r="E629" t="s">
        <v>119</v>
      </c>
      <c r="F629" t="s">
        <v>73</v>
      </c>
      <c r="G629">
        <v>304</v>
      </c>
      <c r="H629">
        <v>0</v>
      </c>
      <c r="I629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629" s="5" cm="1">
        <f t="array" ref="J629">MAX(IF((ProjectInfoTable[ProjectName]=OutputTable[[#This Row],[ProjectName]]),(ProjectInfoTable[ProjectName]=OutputTable[[#This Row],[ProjectName]])*ProjectInfoTable[NumberOfReplications]))</f>
        <v>50</v>
      </c>
      <c r="K629" s="5" cm="1">
        <f t="array" ref="K629">IFERROR(AVERAGE(IF((OutputTable[GroupByKey]=OutputTable[[#This Row],[GroupByKey]]),(OutputTable[GroupByKey]=OutputTable[[#This Row],[GroupByKey]])*OutputTable[RecordedValue])),0)</f>
        <v>307.66000000000003</v>
      </c>
      <c r="L629" s="5" cm="1">
        <f t="array" ref="L629">IFERROR(_xlfn.STDEV.S(IF((OutputTable[GroupByKey]=OutputTable[[#This Row],[GroupByKey]]),(OutputTable[GroupByKey]=OutputTable[[#This Row],[GroupByKey]])*OutputTable[RecordedValue])),0)</f>
        <v>3.1272991542223769</v>
      </c>
      <c r="M629" s="5" cm="1">
        <f t="array" ref="M629">MAX(IF((ProjectInfoTable[ProjectName]=OutputTable[[#This Row],[ProjectName]]),(ProjectInfoTable[ProjectName]=OutputTable[[#This Row],[ProjectName]])*ProjectInfoTable[ConfidenceInterval]))</f>
        <v>0.95</v>
      </c>
      <c r="N6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629" s="5" cm="1">
        <f t="array" ref="O629">MIN(IF((OutputTable[GroupByKey]=OutputTable[[#This Row],[GroupByKey]]),(OutputTable[GroupByKey]=OutputTable[[#This Row],[GroupByKey]])*OutputTable[RecordedValue]))</f>
        <v>300</v>
      </c>
      <c r="P629" s="5" cm="1">
        <f t="array" ref="P629">MAX(IF((OutputTable[GroupByKey]=OutputTable[[#This Row],[GroupByKey]]),(OutputTable[GroupByKey]=OutputTable[[#This Row],[GroupByKey]])*OutputTable[RecordedValue]))</f>
        <v>315</v>
      </c>
    </row>
    <row r="630" spans="1:16" x14ac:dyDescent="0.25">
      <c r="A630" t="s">
        <v>68</v>
      </c>
      <c r="B630" t="s">
        <v>70</v>
      </c>
      <c r="C630">
        <v>12</v>
      </c>
      <c r="D630" t="s">
        <v>170</v>
      </c>
      <c r="E630" t="s">
        <v>121</v>
      </c>
      <c r="F630" t="s">
        <v>73</v>
      </c>
      <c r="G630">
        <v>302</v>
      </c>
      <c r="H630">
        <v>0</v>
      </c>
      <c r="I630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630" s="5" cm="1">
        <f t="array" ref="J630">MAX(IF((ProjectInfoTable[ProjectName]=OutputTable[[#This Row],[ProjectName]]),(ProjectInfoTable[ProjectName]=OutputTable[[#This Row],[ProjectName]])*ProjectInfoTable[NumberOfReplications]))</f>
        <v>50</v>
      </c>
      <c r="K630" s="5" cm="1">
        <f t="array" ref="K630">IFERROR(AVERAGE(IF((OutputTable[GroupByKey]=OutputTable[[#This Row],[GroupByKey]]),(OutputTable[GroupByKey]=OutputTable[[#This Row],[GroupByKey]])*OutputTable[RecordedValue])),0)</f>
        <v>305.8</v>
      </c>
      <c r="L630" s="5" cm="1">
        <f t="array" ref="L630">IFERROR(_xlfn.STDEV.S(IF((OutputTable[GroupByKey]=OutputTable[[#This Row],[GroupByKey]]),(OutputTable[GroupByKey]=OutputTable[[#This Row],[GroupByKey]])*OutputTable[RecordedValue])),0)</f>
        <v>3.2324881425670751</v>
      </c>
      <c r="M630" s="5" cm="1">
        <f t="array" ref="M630">MAX(IF((ProjectInfoTable[ProjectName]=OutputTable[[#This Row],[ProjectName]]),(ProjectInfoTable[ProjectName]=OutputTable[[#This Row],[ProjectName]])*ProjectInfoTable[ConfidenceInterval]))</f>
        <v>0.95</v>
      </c>
      <c r="N6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630" s="5" cm="1">
        <f t="array" ref="O630">MIN(IF((OutputTable[GroupByKey]=OutputTable[[#This Row],[GroupByKey]]),(OutputTable[GroupByKey]=OutputTable[[#This Row],[GroupByKey]])*OutputTable[RecordedValue]))</f>
        <v>298</v>
      </c>
      <c r="P630" s="5" cm="1">
        <f t="array" ref="P630">MAX(IF((OutputTable[GroupByKey]=OutputTable[[#This Row],[GroupByKey]]),(OutputTable[GroupByKey]=OutputTable[[#This Row],[GroupByKey]])*OutputTable[RecordedValue]))</f>
        <v>313</v>
      </c>
    </row>
    <row r="631" spans="1:16" x14ac:dyDescent="0.25">
      <c r="A631" t="s">
        <v>68</v>
      </c>
      <c r="B631" t="s">
        <v>70</v>
      </c>
      <c r="C631">
        <v>12</v>
      </c>
      <c r="D631" t="s">
        <v>171</v>
      </c>
      <c r="E631" t="s">
        <v>123</v>
      </c>
      <c r="F631" t="s">
        <v>73</v>
      </c>
      <c r="G631">
        <v>37.353148148522202</v>
      </c>
      <c r="H631">
        <v>0</v>
      </c>
      <c r="I631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631" s="5" cm="1">
        <f t="array" ref="J631">MAX(IF((ProjectInfoTable[ProjectName]=OutputTable[[#This Row],[ProjectName]]),(ProjectInfoTable[ProjectName]=OutputTable[[#This Row],[ProjectName]])*ProjectInfoTable[NumberOfReplications]))</f>
        <v>50</v>
      </c>
      <c r="K631" s="5" cm="1">
        <f t="array" ref="K631">IFERROR(AVERAGE(IF((OutputTable[GroupByKey]=OutputTable[[#This Row],[GroupByKey]]),(OutputTable[GroupByKey]=OutputTable[[#This Row],[GroupByKey]])*OutputTable[RecordedValue])),0)</f>
        <v>37.238343743460135</v>
      </c>
      <c r="L631" s="5" cm="1">
        <f t="array" ref="L631">IFERROR(_xlfn.STDEV.S(IF((OutputTable[GroupByKey]=OutputTable[[#This Row],[GroupByKey]]),(OutputTable[GroupByKey]=OutputTable[[#This Row],[GroupByKey]])*OutputTable[RecordedValue])),0)</f>
        <v>0.73577360167133743</v>
      </c>
      <c r="M631" s="5" cm="1">
        <f t="array" ref="M631">MAX(IF((ProjectInfoTable[ProjectName]=OutputTable[[#This Row],[ProjectName]]),(ProjectInfoTable[ProjectName]=OutputTable[[#This Row],[ProjectName]])*ProjectInfoTable[ConfidenceInterval]))</f>
        <v>0.95</v>
      </c>
      <c r="N6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631" s="5" cm="1">
        <f t="array" ref="O631">MIN(IF((OutputTable[GroupByKey]=OutputTable[[#This Row],[GroupByKey]]),(OutputTable[GroupByKey]=OutputTable[[#This Row],[GroupByKey]])*OutputTable[RecordedValue]))</f>
        <v>35.915286846409401</v>
      </c>
      <c r="P631" s="5" cm="1">
        <f t="array" ref="P631">MAX(IF((OutputTable[GroupByKey]=OutputTable[[#This Row],[GroupByKey]]),(OutputTable[GroupByKey]=OutputTable[[#This Row],[GroupByKey]])*OutputTable[RecordedValue]))</f>
        <v>38.829036811282897</v>
      </c>
    </row>
    <row r="632" spans="1:16" x14ac:dyDescent="0.25">
      <c r="A632" t="s">
        <v>68</v>
      </c>
      <c r="B632" t="s">
        <v>70</v>
      </c>
      <c r="C632">
        <v>12</v>
      </c>
      <c r="D632" t="s">
        <v>172</v>
      </c>
      <c r="E632" t="s">
        <v>125</v>
      </c>
      <c r="F632" t="s">
        <v>73</v>
      </c>
      <c r="G632">
        <v>1228.5692974978499</v>
      </c>
      <c r="H632">
        <v>0</v>
      </c>
      <c r="I632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632" s="5" cm="1">
        <f t="array" ref="J632">MAX(IF((ProjectInfoTable[ProjectName]=OutputTable[[#This Row],[ProjectName]]),(ProjectInfoTable[ProjectName]=OutputTable[[#This Row],[ProjectName]])*ProjectInfoTable[NumberOfReplications]))</f>
        <v>50</v>
      </c>
      <c r="K632" s="5" cm="1">
        <f t="array" ref="K632">IFERROR(AVERAGE(IF((OutputTable[GroupByKey]=OutputTable[[#This Row],[GroupByKey]]),(OutputTable[GroupByKey]=OutputTable[[#This Row],[GroupByKey]])*OutputTable[RecordedValue])),0)</f>
        <v>1238.0468436038263</v>
      </c>
      <c r="L632" s="5" cm="1">
        <f t="array" ref="L632">IFERROR(_xlfn.STDEV.S(IF((OutputTable[GroupByKey]=OutputTable[[#This Row],[GroupByKey]]),(OutputTable[GroupByKey]=OutputTable[[#This Row],[GroupByKey]])*OutputTable[RecordedValue])),0)</f>
        <v>49.802537130614866</v>
      </c>
      <c r="M632" s="5" cm="1">
        <f t="array" ref="M632">MAX(IF((ProjectInfoTable[ProjectName]=OutputTable[[#This Row],[ProjectName]]),(ProjectInfoTable[ProjectName]=OutputTable[[#This Row],[ProjectName]])*ProjectInfoTable[ConfidenceInterval]))</f>
        <v>0.95</v>
      </c>
      <c r="N6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632" s="5" cm="1">
        <f t="array" ref="O632">MIN(IF((OutputTable[GroupByKey]=OutputTable[[#This Row],[GroupByKey]]),(OutputTable[GroupByKey]=OutputTable[[#This Row],[GroupByKey]])*OutputTable[RecordedValue]))</f>
        <v>1148.68844056226</v>
      </c>
      <c r="P632" s="5" cm="1">
        <f t="array" ref="P632">MAX(IF((OutputTable[GroupByKey]=OutputTable[[#This Row],[GroupByKey]]),(OutputTable[GroupByKey]=OutputTable[[#This Row],[GroupByKey]])*OutputTable[RecordedValue]))</f>
        <v>1418.3176101245699</v>
      </c>
    </row>
    <row r="633" spans="1:16" x14ac:dyDescent="0.25">
      <c r="A633" t="s">
        <v>68</v>
      </c>
      <c r="B633" t="s">
        <v>70</v>
      </c>
      <c r="C633">
        <v>12</v>
      </c>
      <c r="D633" t="s">
        <v>173</v>
      </c>
      <c r="E633" t="s">
        <v>135</v>
      </c>
      <c r="F633" t="s">
        <v>105</v>
      </c>
      <c r="G633">
        <v>18.676574074261101</v>
      </c>
      <c r="H633">
        <v>0</v>
      </c>
      <c r="I633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633" s="5" cm="1">
        <f t="array" ref="J633">MAX(IF((ProjectInfoTable[ProjectName]=OutputTable[[#This Row],[ProjectName]]),(ProjectInfoTable[ProjectName]=OutputTable[[#This Row],[ProjectName]])*ProjectInfoTable[NumberOfReplications]))</f>
        <v>50</v>
      </c>
      <c r="K633" s="5" cm="1">
        <f t="array" ref="K633">IFERROR(AVERAGE(IF((OutputTable[GroupByKey]=OutputTable[[#This Row],[GroupByKey]]),(OutputTable[GroupByKey]=OutputTable[[#This Row],[GroupByKey]])*OutputTable[RecordedValue])),0)</f>
        <v>18.619171871730064</v>
      </c>
      <c r="L633" s="5" cm="1">
        <f t="array" ref="L633">IFERROR(_xlfn.STDEV.S(IF((OutputTable[GroupByKey]=OutputTable[[#This Row],[GroupByKey]]),(OutputTable[GroupByKey]=OutputTable[[#This Row],[GroupByKey]])*OutputTable[RecordedValue])),0)</f>
        <v>0.36788680083566072</v>
      </c>
      <c r="M633" s="5" cm="1">
        <f t="array" ref="M633">MAX(IF((ProjectInfoTable[ProjectName]=OutputTable[[#This Row],[ProjectName]]),(ProjectInfoTable[ProjectName]=OutputTable[[#This Row],[ProjectName]])*ProjectInfoTable[ConfidenceInterval]))</f>
        <v>0.95</v>
      </c>
      <c r="N6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633" s="5" cm="1">
        <f t="array" ref="O633">MIN(IF((OutputTable[GroupByKey]=OutputTable[[#This Row],[GroupByKey]]),(OutputTable[GroupByKey]=OutputTable[[#This Row],[GroupByKey]])*OutputTable[RecordedValue]))</f>
        <v>17.957643423204701</v>
      </c>
      <c r="P633" s="5" cm="1">
        <f t="array" ref="P633">MAX(IF((OutputTable[GroupByKey]=OutputTable[[#This Row],[GroupByKey]]),(OutputTable[GroupByKey]=OutputTable[[#This Row],[GroupByKey]])*OutputTable[RecordedValue]))</f>
        <v>19.414518405641399</v>
      </c>
    </row>
    <row r="634" spans="1:16" x14ac:dyDescent="0.25">
      <c r="A634" t="s">
        <v>68</v>
      </c>
      <c r="B634" t="s">
        <v>70</v>
      </c>
      <c r="C634">
        <v>12</v>
      </c>
      <c r="D634" t="s">
        <v>174</v>
      </c>
      <c r="E634" t="s">
        <v>137</v>
      </c>
      <c r="F634" t="s">
        <v>105</v>
      </c>
      <c r="G634">
        <v>5.2714898344409402</v>
      </c>
      <c r="H634">
        <v>0</v>
      </c>
      <c r="I634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634" s="5" cm="1">
        <f t="array" ref="J634">MAX(IF((ProjectInfoTable[ProjectName]=OutputTable[[#This Row],[ProjectName]]),(ProjectInfoTable[ProjectName]=OutputTable[[#This Row],[ProjectName]])*ProjectInfoTable[NumberOfReplications]))</f>
        <v>50</v>
      </c>
      <c r="K634" s="5" cm="1">
        <f t="array" ref="K634">IFERROR(AVERAGE(IF((OutputTable[GroupByKey]=OutputTable[[#This Row],[GroupByKey]]),(OutputTable[GroupByKey]=OutputTable[[#This Row],[GroupByKey]])*OutputTable[RecordedValue])),0)</f>
        <v>5.3248187541752463</v>
      </c>
      <c r="L634" s="5" cm="1">
        <f t="array" ref="L634">IFERROR(_xlfn.STDEV.S(IF((OutputTable[GroupByKey]=OutputTable[[#This Row],[GroupByKey]]),(OutputTable[GroupByKey]=OutputTable[[#This Row],[GroupByKey]])*OutputTable[RecordedValue])),0)</f>
        <v>0.37220753962085379</v>
      </c>
      <c r="M634" s="5" cm="1">
        <f t="array" ref="M634">MAX(IF((ProjectInfoTable[ProjectName]=OutputTable[[#This Row],[ProjectName]]),(ProjectInfoTable[ProjectName]=OutputTable[[#This Row],[ProjectName]])*ProjectInfoTable[ConfidenceInterval]))</f>
        <v>0.95</v>
      </c>
      <c r="N6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634" s="5" cm="1">
        <f t="array" ref="O634">MIN(IF((OutputTable[GroupByKey]=OutputTable[[#This Row],[GroupByKey]]),(OutputTable[GroupByKey]=OutputTable[[#This Row],[GroupByKey]])*OutputTable[RecordedValue]))</f>
        <v>4.5773931059875599</v>
      </c>
      <c r="P634" s="5" cm="1">
        <f t="array" ref="P634">MAX(IF((OutputTable[GroupByKey]=OutputTable[[#This Row],[GroupByKey]]),(OutputTable[GroupByKey]=OutputTable[[#This Row],[GroupByKey]])*OutputTable[RecordedValue]))</f>
        <v>5.9816259595291603</v>
      </c>
    </row>
    <row r="635" spans="1:16" x14ac:dyDescent="0.25">
      <c r="A635" t="s">
        <v>68</v>
      </c>
      <c r="B635" t="s">
        <v>70</v>
      </c>
      <c r="C635">
        <v>12</v>
      </c>
      <c r="D635" t="s">
        <v>175</v>
      </c>
      <c r="E635" t="s">
        <v>154</v>
      </c>
      <c r="F635" t="s">
        <v>105</v>
      </c>
      <c r="G635">
        <v>303</v>
      </c>
      <c r="H635">
        <v>0</v>
      </c>
      <c r="I635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635" s="5" cm="1">
        <f t="array" ref="J635">MAX(IF((ProjectInfoTable[ProjectName]=OutputTable[[#This Row],[ProjectName]]),(ProjectInfoTable[ProjectName]=OutputTable[[#This Row],[ProjectName]])*ProjectInfoTable[NumberOfReplications]))</f>
        <v>50</v>
      </c>
      <c r="K635" s="5" cm="1">
        <f t="array" ref="K635">IFERROR(AVERAGE(IF((OutputTable[GroupByKey]=OutputTable[[#This Row],[GroupByKey]]),(OutputTable[GroupByKey]=OutputTable[[#This Row],[GroupByKey]])*OutputTable[RecordedValue])),0)</f>
        <v>307.5</v>
      </c>
      <c r="L635" s="5" cm="1">
        <f t="array" ref="L635">IFERROR(_xlfn.STDEV.S(IF((OutputTable[GroupByKey]=OutputTable[[#This Row],[GroupByKey]]),(OutputTable[GroupByKey]=OutputTable[[#This Row],[GroupByKey]])*OutputTable[RecordedValue])),0)</f>
        <v>3.1831828507367419</v>
      </c>
      <c r="M635" s="5" cm="1">
        <f t="array" ref="M635">MAX(IF((ProjectInfoTable[ProjectName]=OutputTable[[#This Row],[ProjectName]]),(ProjectInfoTable[ProjectName]=OutputTable[[#This Row],[ProjectName]])*ProjectInfoTable[ConfidenceInterval]))</f>
        <v>0.95</v>
      </c>
      <c r="N6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635" s="5" cm="1">
        <f t="array" ref="O635">MIN(IF((OutputTable[GroupByKey]=OutputTable[[#This Row],[GroupByKey]]),(OutputTable[GroupByKey]=OutputTable[[#This Row],[GroupByKey]])*OutputTable[RecordedValue]))</f>
        <v>300</v>
      </c>
      <c r="P635" s="5" cm="1">
        <f t="array" ref="P635">MAX(IF((OutputTable[GroupByKey]=OutputTable[[#This Row],[GroupByKey]]),(OutputTable[GroupByKey]=OutputTable[[#This Row],[GroupByKey]])*OutputTable[RecordedValue]))</f>
        <v>315</v>
      </c>
    </row>
    <row r="636" spans="1:16" x14ac:dyDescent="0.25">
      <c r="A636" t="s">
        <v>68</v>
      </c>
      <c r="B636" t="s">
        <v>70</v>
      </c>
      <c r="C636">
        <v>12</v>
      </c>
      <c r="D636" t="s">
        <v>176</v>
      </c>
      <c r="E636" t="s">
        <v>156</v>
      </c>
      <c r="F636" t="s">
        <v>105</v>
      </c>
      <c r="G636">
        <v>0.78035459023162701</v>
      </c>
      <c r="H636">
        <v>0</v>
      </c>
      <c r="I636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636" s="5" cm="1">
        <f t="array" ref="J636">MAX(IF((ProjectInfoTable[ProjectName]=OutputTable[[#This Row],[ProjectName]]),(ProjectInfoTable[ProjectName]=OutputTable[[#This Row],[ProjectName]])*ProjectInfoTable[NumberOfReplications]))</f>
        <v>50</v>
      </c>
      <c r="K636" s="5" cm="1">
        <f t="array" ref="K636">IFERROR(AVERAGE(IF((OutputTable[GroupByKey]=OutputTable[[#This Row],[GroupByKey]]),(OutputTable[GroupByKey]=OutputTable[[#This Row],[GroupByKey]])*OutputTable[RecordedValue])),0)</f>
        <v>0.77813255190936492</v>
      </c>
      <c r="L636" s="5" cm="1">
        <f t="array" ref="L636">IFERROR(_xlfn.STDEV.S(IF((OutputTable[GroupByKey]=OutputTable[[#This Row],[GroupByKey]]),(OutputTable[GroupByKey]=OutputTable[[#This Row],[GroupByKey]])*OutputTable[RecordedValue])),0)</f>
        <v>1.5508647484202203E-2</v>
      </c>
      <c r="M636" s="5" cm="1">
        <f t="array" ref="M636">MAX(IF((ProjectInfoTable[ProjectName]=OutputTable[[#This Row],[ProjectName]]),(ProjectInfoTable[ProjectName]=OutputTable[[#This Row],[ProjectName]])*ProjectInfoTable[ConfidenceInterval]))</f>
        <v>0.95</v>
      </c>
      <c r="N6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636" s="5" cm="1">
        <f t="array" ref="O636">MIN(IF((OutputTable[GroupByKey]=OutputTable[[#This Row],[GroupByKey]]),(OutputTable[GroupByKey]=OutputTable[[#This Row],[GroupByKey]])*OutputTable[RecordedValue]))</f>
        <v>0.75076558501961799</v>
      </c>
      <c r="P636" s="5" cm="1">
        <f t="array" ref="P636">MAX(IF((OutputTable[GroupByKey]=OutputTable[[#This Row],[GroupByKey]]),(OutputTable[GroupByKey]=OutputTable[[#This Row],[GroupByKey]])*OutputTable[RecordedValue]))</f>
        <v>0.80927528725051701</v>
      </c>
    </row>
    <row r="637" spans="1:16" x14ac:dyDescent="0.25">
      <c r="A637" t="s">
        <v>68</v>
      </c>
      <c r="B637" t="s">
        <v>70</v>
      </c>
      <c r="C637">
        <v>12</v>
      </c>
      <c r="D637" t="s">
        <v>177</v>
      </c>
      <c r="E637" t="s">
        <v>140</v>
      </c>
      <c r="F637" t="s">
        <v>105</v>
      </c>
      <c r="G637">
        <v>0</v>
      </c>
      <c r="H637">
        <v>0</v>
      </c>
      <c r="I637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637" s="5" cm="1">
        <f t="array" ref="J637">MAX(IF((ProjectInfoTable[ProjectName]=OutputTable[[#This Row],[ProjectName]]),(ProjectInfoTable[ProjectName]=OutputTable[[#This Row],[ProjectName]])*ProjectInfoTable[NumberOfReplications]))</f>
        <v>50</v>
      </c>
      <c r="K637" s="5" cm="1">
        <f t="array" ref="K637">IFERROR(AVERAGE(IF((OutputTable[GroupByKey]=OutputTable[[#This Row],[GroupByKey]]),(OutputTable[GroupByKey]=OutputTable[[#This Row],[GroupByKey]])*OutputTable[RecordedValue])),0)</f>
        <v>0</v>
      </c>
      <c r="L637" s="5" cm="1">
        <f t="array" ref="L637">IFERROR(_xlfn.STDEV.S(IF((OutputTable[GroupByKey]=OutputTable[[#This Row],[GroupByKey]]),(OutputTable[GroupByKey]=OutputTable[[#This Row],[GroupByKey]])*OutputTable[RecordedValue])),0)</f>
        <v>0</v>
      </c>
      <c r="M637" s="5" cm="1">
        <f t="array" ref="M637">MAX(IF((ProjectInfoTable[ProjectName]=OutputTable[[#This Row],[ProjectName]]),(ProjectInfoTable[ProjectName]=OutputTable[[#This Row],[ProjectName]])*ProjectInfoTable[ConfidenceInterval]))</f>
        <v>0.95</v>
      </c>
      <c r="N6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7" s="5" cm="1">
        <f t="array" ref="O637">MIN(IF((OutputTable[GroupByKey]=OutputTable[[#This Row],[GroupByKey]]),(OutputTable[GroupByKey]=OutputTable[[#This Row],[GroupByKey]])*OutputTable[RecordedValue]))</f>
        <v>0</v>
      </c>
      <c r="P637" s="5" cm="1">
        <f t="array" ref="P637">MAX(IF((OutputTable[GroupByKey]=OutputTable[[#This Row],[GroupByKey]]),(OutputTable[GroupByKey]=OutputTable[[#This Row],[GroupByKey]])*OutputTable[RecordedValue]))</f>
        <v>0</v>
      </c>
    </row>
    <row r="638" spans="1:16" x14ac:dyDescent="0.25">
      <c r="A638" t="s">
        <v>68</v>
      </c>
      <c r="B638" t="s">
        <v>70</v>
      </c>
      <c r="C638">
        <v>13</v>
      </c>
      <c r="D638" t="s">
        <v>110</v>
      </c>
      <c r="E638" t="s">
        <v>111</v>
      </c>
      <c r="F638" t="s">
        <v>73</v>
      </c>
      <c r="G638">
        <v>2.2925059197519002</v>
      </c>
      <c r="H638">
        <v>0</v>
      </c>
      <c r="I638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638" s="5" cm="1">
        <f t="array" ref="J638">MAX(IF((ProjectInfoTable[ProjectName]=OutputTable[[#This Row],[ProjectName]]),(ProjectInfoTable[ProjectName]=OutputTable[[#This Row],[ProjectName]])*ProjectInfoTable[NumberOfReplications]))</f>
        <v>50</v>
      </c>
      <c r="K638" s="5" cm="1">
        <f t="array" ref="K638">IFERROR(AVERAGE(IF((OutputTable[GroupByKey]=OutputTable[[#This Row],[GroupByKey]]),(OutputTable[GroupByKey]=OutputTable[[#This Row],[GroupByKey]])*OutputTable[RecordedValue])),0)</f>
        <v>1.9749714551650996</v>
      </c>
      <c r="L638" s="5" cm="1">
        <f t="array" ref="L638">IFERROR(_xlfn.STDEV.S(IF((OutputTable[GroupByKey]=OutputTable[[#This Row],[GroupByKey]]),(OutputTable[GroupByKey]=OutputTable[[#This Row],[GroupByKey]])*OutputTable[RecordedValue])),0)</f>
        <v>0.45746437878232693</v>
      </c>
      <c r="M638" s="5" cm="1">
        <f t="array" ref="M638">MAX(IF((ProjectInfoTable[ProjectName]=OutputTable[[#This Row],[ProjectName]]),(ProjectInfoTable[ProjectName]=OutputTable[[#This Row],[ProjectName]])*ProjectInfoTable[ConfidenceInterval]))</f>
        <v>0.95</v>
      </c>
      <c r="N6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638" s="5" cm="1">
        <f t="array" ref="O638">MIN(IF((OutputTable[GroupByKey]=OutputTable[[#This Row],[GroupByKey]]),(OutputTable[GroupByKey]=OutputTable[[#This Row],[GroupByKey]])*OutputTable[RecordedValue]))</f>
        <v>1.0281254127300199</v>
      </c>
      <c r="P638" s="5" cm="1">
        <f t="array" ref="P638">MAX(IF((OutputTable[GroupByKey]=OutputTable[[#This Row],[GroupByKey]]),(OutputTable[GroupByKey]=OutputTable[[#This Row],[GroupByKey]])*OutputTable[RecordedValue]))</f>
        <v>3.1673122909872098</v>
      </c>
    </row>
    <row r="639" spans="1:16" x14ac:dyDescent="0.25">
      <c r="A639" t="s">
        <v>68</v>
      </c>
      <c r="B639" t="s">
        <v>70</v>
      </c>
      <c r="C639">
        <v>13</v>
      </c>
      <c r="D639" t="s">
        <v>112</v>
      </c>
      <c r="E639" t="s">
        <v>113</v>
      </c>
      <c r="F639" t="s">
        <v>73</v>
      </c>
      <c r="G639">
        <v>137.550355185114</v>
      </c>
      <c r="H639">
        <v>0</v>
      </c>
      <c r="I639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639" s="5" cm="1">
        <f t="array" ref="J639">MAX(IF((ProjectInfoTable[ProjectName]=OutputTable[[#This Row],[ProjectName]]),(ProjectInfoTable[ProjectName]=OutputTable[[#This Row],[ProjectName]])*ProjectInfoTable[NumberOfReplications]))</f>
        <v>50</v>
      </c>
      <c r="K639" s="5" cm="1">
        <f t="array" ref="K639">IFERROR(AVERAGE(IF((OutputTable[GroupByKey]=OutputTable[[#This Row],[GroupByKey]]),(OutputTable[GroupByKey]=OutputTable[[#This Row],[GroupByKey]])*OutputTable[RecordedValue])),0)</f>
        <v>118.49828730990606</v>
      </c>
      <c r="L639" s="5" cm="1">
        <f t="array" ref="L639">IFERROR(_xlfn.STDEV.S(IF((OutputTable[GroupByKey]=OutputTable[[#This Row],[GroupByKey]]),(OutputTable[GroupByKey]=OutputTable[[#This Row],[GroupByKey]])*OutputTable[RecordedValue])),0)</f>
        <v>27.447862726939679</v>
      </c>
      <c r="M639" s="5" cm="1">
        <f t="array" ref="M639">MAX(IF((ProjectInfoTable[ProjectName]=OutputTable[[#This Row],[ProjectName]]),(ProjectInfoTable[ProjectName]=OutputTable[[#This Row],[ProjectName]])*ProjectInfoTable[ConfidenceInterval]))</f>
        <v>0.95</v>
      </c>
      <c r="N6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639" s="5" cm="1">
        <f t="array" ref="O639">MIN(IF((OutputTable[GroupByKey]=OutputTable[[#This Row],[GroupByKey]]),(OutputTable[GroupByKey]=OutputTable[[#This Row],[GroupByKey]])*OutputTable[RecordedValue]))</f>
        <v>61.6875247638012</v>
      </c>
      <c r="P639" s="5" cm="1">
        <f t="array" ref="P639">MAX(IF((OutputTable[GroupByKey]=OutputTable[[#This Row],[GroupByKey]]),(OutputTable[GroupByKey]=OutputTable[[#This Row],[GroupByKey]])*OutputTable[RecordedValue]))</f>
        <v>190.038737459233</v>
      </c>
    </row>
    <row r="640" spans="1:16" x14ac:dyDescent="0.25">
      <c r="A640" t="s">
        <v>68</v>
      </c>
      <c r="B640" t="s">
        <v>70</v>
      </c>
      <c r="C640">
        <v>13</v>
      </c>
      <c r="D640" t="s">
        <v>114</v>
      </c>
      <c r="E640" t="s">
        <v>115</v>
      </c>
      <c r="F640" t="s">
        <v>73</v>
      </c>
      <c r="G640">
        <v>0</v>
      </c>
      <c r="H640">
        <v>0</v>
      </c>
      <c r="I640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640" s="5" cm="1">
        <f t="array" ref="J640">MAX(IF((ProjectInfoTable[ProjectName]=OutputTable[[#This Row],[ProjectName]]),(ProjectInfoTable[ProjectName]=OutputTable[[#This Row],[ProjectName]])*ProjectInfoTable[NumberOfReplications]))</f>
        <v>50</v>
      </c>
      <c r="K640" s="5" cm="1">
        <f t="array" ref="K640">IFERROR(AVERAGE(IF((OutputTable[GroupByKey]=OutputTable[[#This Row],[GroupByKey]]),(OutputTable[GroupByKey]=OutputTable[[#This Row],[GroupByKey]])*OutputTable[RecordedValue])),0)</f>
        <v>0</v>
      </c>
      <c r="L640" s="5" cm="1">
        <f t="array" ref="L640">IFERROR(_xlfn.STDEV.S(IF((OutputTable[GroupByKey]=OutputTable[[#This Row],[GroupByKey]]),(OutputTable[GroupByKey]=OutputTable[[#This Row],[GroupByKey]])*OutputTable[RecordedValue])),0)</f>
        <v>0</v>
      </c>
      <c r="M640" s="5" cm="1">
        <f t="array" ref="M640">MAX(IF((ProjectInfoTable[ProjectName]=OutputTable[[#This Row],[ProjectName]]),(ProjectInfoTable[ProjectName]=OutputTable[[#This Row],[ProjectName]])*ProjectInfoTable[ConfidenceInterval]))</f>
        <v>0.95</v>
      </c>
      <c r="N6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0" s="5" cm="1">
        <f t="array" ref="O640">MIN(IF((OutputTable[GroupByKey]=OutputTable[[#This Row],[GroupByKey]]),(OutputTable[GroupByKey]=OutputTable[[#This Row],[GroupByKey]])*OutputTable[RecordedValue]))</f>
        <v>0</v>
      </c>
      <c r="P640" s="5" cm="1">
        <f t="array" ref="P640">MAX(IF((OutputTable[GroupByKey]=OutputTable[[#This Row],[GroupByKey]]),(OutputTable[GroupByKey]=OutputTable[[#This Row],[GroupByKey]])*OutputTable[RecordedValue]))</f>
        <v>0</v>
      </c>
    </row>
    <row r="641" spans="1:16" x14ac:dyDescent="0.25">
      <c r="A641" t="s">
        <v>68</v>
      </c>
      <c r="B641" t="s">
        <v>70</v>
      </c>
      <c r="C641">
        <v>13</v>
      </c>
      <c r="D641" t="s">
        <v>116</v>
      </c>
      <c r="E641" t="s">
        <v>117</v>
      </c>
      <c r="F641" t="s">
        <v>73</v>
      </c>
      <c r="G641">
        <v>2.5693894539675601</v>
      </c>
      <c r="H641">
        <v>0</v>
      </c>
      <c r="I641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641" s="5" cm="1">
        <f t="array" ref="J641">MAX(IF((ProjectInfoTable[ProjectName]=OutputTable[[#This Row],[ProjectName]]),(ProjectInfoTable[ProjectName]=OutputTable[[#This Row],[ProjectName]])*ProjectInfoTable[NumberOfReplications]))</f>
        <v>50</v>
      </c>
      <c r="K641" s="5" cm="1">
        <f t="array" ref="K641">IFERROR(AVERAGE(IF((OutputTable[GroupByKey]=OutputTable[[#This Row],[GroupByKey]]),(OutputTable[GroupByKey]=OutputTable[[#This Row],[GroupByKey]])*OutputTable[RecordedValue])),0)</f>
        <v>5.4408066100724897</v>
      </c>
      <c r="L641" s="5" cm="1">
        <f t="array" ref="L641">IFERROR(_xlfn.STDEV.S(IF((OutputTable[GroupByKey]=OutputTable[[#This Row],[GroupByKey]]),(OutputTable[GroupByKey]=OutputTable[[#This Row],[GroupByKey]])*OutputTable[RecordedValue])),0)</f>
        <v>3.1898976373285977</v>
      </c>
      <c r="M641" s="5" cm="1">
        <f t="array" ref="M641">MAX(IF((ProjectInfoTable[ProjectName]=OutputTable[[#This Row],[ProjectName]]),(ProjectInfoTable[ProjectName]=OutputTable[[#This Row],[ProjectName]])*ProjectInfoTable[ConfidenceInterval]))</f>
        <v>0.95</v>
      </c>
      <c r="N6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641" s="5" cm="1">
        <f t="array" ref="O641">MIN(IF((OutputTable[GroupByKey]=OutputTable[[#This Row],[GroupByKey]]),(OutputTable[GroupByKey]=OutputTable[[#This Row],[GroupByKey]])*OutputTable[RecordedValue]))</f>
        <v>0.10442984261027299</v>
      </c>
      <c r="P641" s="5" cm="1">
        <f t="array" ref="P641">MAX(IF((OutputTable[GroupByKey]=OutputTable[[#This Row],[GroupByKey]]),(OutputTable[GroupByKey]=OutputTable[[#This Row],[GroupByKey]])*OutputTable[RecordedValue]))</f>
        <v>13.981021636077701</v>
      </c>
    </row>
    <row r="642" spans="1:16" x14ac:dyDescent="0.25">
      <c r="A642" t="s">
        <v>68</v>
      </c>
      <c r="B642" t="s">
        <v>70</v>
      </c>
      <c r="C642">
        <v>13</v>
      </c>
      <c r="D642" t="s">
        <v>118</v>
      </c>
      <c r="E642" t="s">
        <v>119</v>
      </c>
      <c r="F642" t="s">
        <v>73</v>
      </c>
      <c r="G642">
        <v>23</v>
      </c>
      <c r="H642">
        <v>0</v>
      </c>
      <c r="I642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642" s="5" cm="1">
        <f t="array" ref="J642">MAX(IF((ProjectInfoTable[ProjectName]=OutputTable[[#This Row],[ProjectName]]),(ProjectInfoTable[ProjectName]=OutputTable[[#This Row],[ProjectName]])*ProjectInfoTable[NumberOfReplications]))</f>
        <v>50</v>
      </c>
      <c r="K642" s="5" cm="1">
        <f t="array" ref="K642">IFERROR(AVERAGE(IF((OutputTable[GroupByKey]=OutputTable[[#This Row],[GroupByKey]]),(OutputTable[GroupByKey]=OutputTable[[#This Row],[GroupByKey]])*OutputTable[RecordedValue])),0)</f>
        <v>20.28</v>
      </c>
      <c r="L642" s="5" cm="1">
        <f t="array" ref="L642">IFERROR(_xlfn.STDEV.S(IF((OutputTable[GroupByKey]=OutputTable[[#This Row],[GroupByKey]]),(OutputTable[GroupByKey]=OutputTable[[#This Row],[GroupByKey]])*OutputTable[RecordedValue])),0)</f>
        <v>4.3191079955878688</v>
      </c>
      <c r="M642" s="5" cm="1">
        <f t="array" ref="M642">MAX(IF((ProjectInfoTable[ProjectName]=OutputTable[[#This Row],[ProjectName]]),(ProjectInfoTable[ProjectName]=OutputTable[[#This Row],[ProjectName]])*ProjectInfoTable[ConfidenceInterval]))</f>
        <v>0.95</v>
      </c>
      <c r="N6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642" s="5" cm="1">
        <f t="array" ref="O642">MIN(IF((OutputTable[GroupByKey]=OutputTable[[#This Row],[GroupByKey]]),(OutputTable[GroupByKey]=OutputTable[[#This Row],[GroupByKey]])*OutputTable[RecordedValue]))</f>
        <v>11</v>
      </c>
      <c r="P642" s="5" cm="1">
        <f t="array" ref="P642">MAX(IF((OutputTable[GroupByKey]=OutputTable[[#This Row],[GroupByKey]]),(OutputTable[GroupByKey]=OutputTable[[#This Row],[GroupByKey]])*OutputTable[RecordedValue]))</f>
        <v>31</v>
      </c>
    </row>
    <row r="643" spans="1:16" x14ac:dyDescent="0.25">
      <c r="A643" t="s">
        <v>68</v>
      </c>
      <c r="B643" t="s">
        <v>70</v>
      </c>
      <c r="C643">
        <v>13</v>
      </c>
      <c r="D643" t="s">
        <v>120</v>
      </c>
      <c r="E643" t="s">
        <v>121</v>
      </c>
      <c r="F643" t="s">
        <v>73</v>
      </c>
      <c r="G643">
        <v>23</v>
      </c>
      <c r="H643">
        <v>0</v>
      </c>
      <c r="I643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643" s="5" cm="1">
        <f t="array" ref="J643">MAX(IF((ProjectInfoTable[ProjectName]=OutputTable[[#This Row],[ProjectName]]),(ProjectInfoTable[ProjectName]=OutputTable[[#This Row],[ProjectName]])*ProjectInfoTable[NumberOfReplications]))</f>
        <v>50</v>
      </c>
      <c r="K643" s="5" cm="1">
        <f t="array" ref="K643">IFERROR(AVERAGE(IF((OutputTable[GroupByKey]=OutputTable[[#This Row],[GroupByKey]]),(OutputTable[GroupByKey]=OutputTable[[#This Row],[GroupByKey]])*OutputTable[RecordedValue])),0)</f>
        <v>20.14</v>
      </c>
      <c r="L643" s="5" cm="1">
        <f t="array" ref="L643">IFERROR(_xlfn.STDEV.S(IF((OutputTable[GroupByKey]=OutputTable[[#This Row],[GroupByKey]]),(OutputTable[GroupByKey]=OutputTable[[#This Row],[GroupByKey]])*OutputTable[RecordedValue])),0)</f>
        <v>4.309505393278199</v>
      </c>
      <c r="M643" s="5" cm="1">
        <f t="array" ref="M643">MAX(IF((ProjectInfoTable[ProjectName]=OutputTable[[#This Row],[ProjectName]]),(ProjectInfoTable[ProjectName]=OutputTable[[#This Row],[ProjectName]])*ProjectInfoTable[ConfidenceInterval]))</f>
        <v>0.95</v>
      </c>
      <c r="N6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643" s="5" cm="1">
        <f t="array" ref="O643">MIN(IF((OutputTable[GroupByKey]=OutputTable[[#This Row],[GroupByKey]]),(OutputTable[GroupByKey]=OutputTable[[#This Row],[GroupByKey]])*OutputTable[RecordedValue]))</f>
        <v>10</v>
      </c>
      <c r="P643" s="5" cm="1">
        <f t="array" ref="P643">MAX(IF((OutputTable[GroupByKey]=OutputTable[[#This Row],[GroupByKey]]),(OutputTable[GroupByKey]=OutputTable[[#This Row],[GroupByKey]])*OutputTable[RecordedValue]))</f>
        <v>31</v>
      </c>
    </row>
    <row r="644" spans="1:16" x14ac:dyDescent="0.25">
      <c r="A644" t="s">
        <v>68</v>
      </c>
      <c r="B644" t="s">
        <v>70</v>
      </c>
      <c r="C644">
        <v>13</v>
      </c>
      <c r="D644" t="s">
        <v>122</v>
      </c>
      <c r="E644" t="s">
        <v>123</v>
      </c>
      <c r="F644" t="s">
        <v>73</v>
      </c>
      <c r="G644">
        <v>2.2925059197519002</v>
      </c>
      <c r="H644">
        <v>0</v>
      </c>
      <c r="I644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644" s="5" cm="1">
        <f t="array" ref="J644">MAX(IF((ProjectInfoTable[ProjectName]=OutputTable[[#This Row],[ProjectName]]),(ProjectInfoTable[ProjectName]=OutputTable[[#This Row],[ProjectName]])*ProjectInfoTable[NumberOfReplications]))</f>
        <v>50</v>
      </c>
      <c r="K644" s="5" cm="1">
        <f t="array" ref="K644">IFERROR(AVERAGE(IF((OutputTable[GroupByKey]=OutputTable[[#This Row],[GroupByKey]]),(OutputTable[GroupByKey]=OutputTable[[#This Row],[GroupByKey]])*OutputTable[RecordedValue])),0)</f>
        <v>1.9749714551650996</v>
      </c>
      <c r="L644" s="5" cm="1">
        <f t="array" ref="L644">IFERROR(_xlfn.STDEV.S(IF((OutputTable[GroupByKey]=OutputTable[[#This Row],[GroupByKey]]),(OutputTable[GroupByKey]=OutputTable[[#This Row],[GroupByKey]])*OutputTable[RecordedValue])),0)</f>
        <v>0.45746437878232693</v>
      </c>
      <c r="M644" s="5" cm="1">
        <f t="array" ref="M644">MAX(IF((ProjectInfoTable[ProjectName]=OutputTable[[#This Row],[ProjectName]]),(ProjectInfoTable[ProjectName]=OutputTable[[#This Row],[ProjectName]])*ProjectInfoTable[ConfidenceInterval]))</f>
        <v>0.95</v>
      </c>
      <c r="N6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644" s="5" cm="1">
        <f t="array" ref="O644">MIN(IF((OutputTable[GroupByKey]=OutputTable[[#This Row],[GroupByKey]]),(OutputTable[GroupByKey]=OutputTable[[#This Row],[GroupByKey]])*OutputTable[RecordedValue]))</f>
        <v>1.0281254127300199</v>
      </c>
      <c r="P644" s="5" cm="1">
        <f t="array" ref="P644">MAX(IF((OutputTable[GroupByKey]=OutputTable[[#This Row],[GroupByKey]]),(OutputTable[GroupByKey]=OutputTable[[#This Row],[GroupByKey]])*OutputTable[RecordedValue]))</f>
        <v>3.1673122909872098</v>
      </c>
    </row>
    <row r="645" spans="1:16" x14ac:dyDescent="0.25">
      <c r="A645" t="s">
        <v>68</v>
      </c>
      <c r="B645" t="s">
        <v>70</v>
      </c>
      <c r="C645">
        <v>13</v>
      </c>
      <c r="D645" t="s">
        <v>124</v>
      </c>
      <c r="E645" t="s">
        <v>125</v>
      </c>
      <c r="F645" t="s">
        <v>73</v>
      </c>
      <c r="G645">
        <v>140.119744639082</v>
      </c>
      <c r="H645">
        <v>0</v>
      </c>
      <c r="I645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645" s="5" cm="1">
        <f t="array" ref="J645">MAX(IF((ProjectInfoTable[ProjectName]=OutputTable[[#This Row],[ProjectName]]),(ProjectInfoTable[ProjectName]=OutputTable[[#This Row],[ProjectName]])*ProjectInfoTable[NumberOfReplications]))</f>
        <v>50</v>
      </c>
      <c r="K645" s="5" cm="1">
        <f t="array" ref="K645">IFERROR(AVERAGE(IF((OutputTable[GroupByKey]=OutputTable[[#This Row],[GroupByKey]]),(OutputTable[GroupByKey]=OutputTable[[#This Row],[GroupByKey]])*OutputTable[RecordedValue])),0)</f>
        <v>123.93909391997848</v>
      </c>
      <c r="L645" s="5" cm="1">
        <f t="array" ref="L645">IFERROR(_xlfn.STDEV.S(IF((OutputTable[GroupByKey]=OutputTable[[#This Row],[GroupByKey]]),(OutputTable[GroupByKey]=OutputTable[[#This Row],[GroupByKey]])*OutputTable[RecordedValue])),0)</f>
        <v>29.164347943585724</v>
      </c>
      <c r="M645" s="5" cm="1">
        <f t="array" ref="M645">MAX(IF((ProjectInfoTable[ProjectName]=OutputTable[[#This Row],[ProjectName]]),(ProjectInfoTable[ProjectName]=OutputTable[[#This Row],[ProjectName]])*ProjectInfoTable[ConfidenceInterval]))</f>
        <v>0.95</v>
      </c>
      <c r="N6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645" s="5" cm="1">
        <f t="array" ref="O645">MIN(IF((OutputTable[GroupByKey]=OutputTable[[#This Row],[GroupByKey]]),(OutputTable[GroupByKey]=OutputTable[[#This Row],[GroupByKey]])*OutputTable[RecordedValue]))</f>
        <v>61.791954606411501</v>
      </c>
      <c r="P645" s="5" cm="1">
        <f t="array" ref="P645">MAX(IF((OutputTable[GroupByKey]=OutputTable[[#This Row],[GroupByKey]]),(OutputTable[GroupByKey]=OutputTable[[#This Row],[GroupByKey]])*OutputTable[RecordedValue]))</f>
        <v>204.019759095311</v>
      </c>
    </row>
    <row r="646" spans="1:16" x14ac:dyDescent="0.25">
      <c r="A646" t="s">
        <v>68</v>
      </c>
      <c r="B646" t="s">
        <v>70</v>
      </c>
      <c r="C646">
        <v>13</v>
      </c>
      <c r="D646" t="s">
        <v>126</v>
      </c>
      <c r="E646" t="s">
        <v>86</v>
      </c>
      <c r="F646" t="s">
        <v>127</v>
      </c>
      <c r="G646">
        <v>0</v>
      </c>
      <c r="H646">
        <v>0</v>
      </c>
      <c r="I646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646" s="5" cm="1">
        <f t="array" ref="J646">MAX(IF((ProjectInfoTable[ProjectName]=OutputTable[[#This Row],[ProjectName]]),(ProjectInfoTable[ProjectName]=OutputTable[[#This Row],[ProjectName]])*ProjectInfoTable[NumberOfReplications]))</f>
        <v>50</v>
      </c>
      <c r="K646" s="5" cm="1">
        <f t="array" ref="K646">IFERROR(AVERAGE(IF((OutputTable[GroupByKey]=OutputTable[[#This Row],[GroupByKey]]),(OutputTable[GroupByKey]=OutputTable[[#This Row],[GroupByKey]])*OutputTable[RecordedValue])),0)</f>
        <v>0</v>
      </c>
      <c r="L646" s="5" cm="1">
        <f t="array" ref="L646">IFERROR(_xlfn.STDEV.S(IF((OutputTable[GroupByKey]=OutputTable[[#This Row],[GroupByKey]]),(OutputTable[GroupByKey]=OutputTable[[#This Row],[GroupByKey]])*OutputTable[RecordedValue])),0)</f>
        <v>0</v>
      </c>
      <c r="M646" s="5" cm="1">
        <f t="array" ref="M646">MAX(IF((ProjectInfoTable[ProjectName]=OutputTable[[#This Row],[ProjectName]]),(ProjectInfoTable[ProjectName]=OutputTable[[#This Row],[ProjectName]])*ProjectInfoTable[ConfidenceInterval]))</f>
        <v>0.95</v>
      </c>
      <c r="N6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6" s="5" cm="1">
        <f t="array" ref="O646">MIN(IF((OutputTable[GroupByKey]=OutputTable[[#This Row],[GroupByKey]]),(OutputTable[GroupByKey]=OutputTable[[#This Row],[GroupByKey]])*OutputTable[RecordedValue]))</f>
        <v>0</v>
      </c>
      <c r="P646" s="5" cm="1">
        <f t="array" ref="P646">MAX(IF((OutputTable[GroupByKey]=OutputTable[[#This Row],[GroupByKey]]),(OutputTable[GroupByKey]=OutputTable[[#This Row],[GroupByKey]])*OutputTable[RecordedValue]))</f>
        <v>0</v>
      </c>
    </row>
    <row r="647" spans="1:16" x14ac:dyDescent="0.25">
      <c r="A647" t="s">
        <v>68</v>
      </c>
      <c r="B647" t="s">
        <v>70</v>
      </c>
      <c r="C647">
        <v>13</v>
      </c>
      <c r="D647" t="s">
        <v>128</v>
      </c>
      <c r="E647" t="s">
        <v>89</v>
      </c>
      <c r="F647" t="s">
        <v>127</v>
      </c>
      <c r="G647">
        <v>0</v>
      </c>
      <c r="H647">
        <v>0</v>
      </c>
      <c r="I647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647" s="5" cm="1">
        <f t="array" ref="J647">MAX(IF((ProjectInfoTable[ProjectName]=OutputTable[[#This Row],[ProjectName]]),(ProjectInfoTable[ProjectName]=OutputTable[[#This Row],[ProjectName]])*ProjectInfoTable[NumberOfReplications]))</f>
        <v>50</v>
      </c>
      <c r="K647" s="5" cm="1">
        <f t="array" ref="K647">IFERROR(AVERAGE(IF((OutputTable[GroupByKey]=OutputTable[[#This Row],[GroupByKey]]),(OutputTable[GroupByKey]=OutputTable[[#This Row],[GroupByKey]])*OutputTable[RecordedValue])),0)</f>
        <v>0</v>
      </c>
      <c r="L647" s="5" cm="1">
        <f t="array" ref="L647">IFERROR(_xlfn.STDEV.S(IF((OutputTable[GroupByKey]=OutputTable[[#This Row],[GroupByKey]]),(OutputTable[GroupByKey]=OutputTable[[#This Row],[GroupByKey]])*OutputTable[RecordedValue])),0)</f>
        <v>0</v>
      </c>
      <c r="M647" s="5" cm="1">
        <f t="array" ref="M647">MAX(IF((ProjectInfoTable[ProjectName]=OutputTable[[#This Row],[ProjectName]]),(ProjectInfoTable[ProjectName]=OutputTable[[#This Row],[ProjectName]])*ProjectInfoTable[ConfidenceInterval]))</f>
        <v>0.95</v>
      </c>
      <c r="N6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7" s="5" cm="1">
        <f t="array" ref="O647">MIN(IF((OutputTable[GroupByKey]=OutputTable[[#This Row],[GroupByKey]]),(OutputTable[GroupByKey]=OutputTable[[#This Row],[GroupByKey]])*OutputTable[RecordedValue]))</f>
        <v>0</v>
      </c>
      <c r="P647" s="5" cm="1">
        <f t="array" ref="P647">MAX(IF((OutputTable[GroupByKey]=OutputTable[[#This Row],[GroupByKey]]),(OutputTable[GroupByKey]=OutputTable[[#This Row],[GroupByKey]])*OutputTable[RecordedValue]))</f>
        <v>0</v>
      </c>
    </row>
    <row r="648" spans="1:16" x14ac:dyDescent="0.25">
      <c r="A648" t="s">
        <v>68</v>
      </c>
      <c r="B648" t="s">
        <v>70</v>
      </c>
      <c r="C648">
        <v>13</v>
      </c>
      <c r="D648" t="s">
        <v>129</v>
      </c>
      <c r="E648" t="s">
        <v>91</v>
      </c>
      <c r="F648" t="s">
        <v>127</v>
      </c>
      <c r="G648">
        <v>47.792540282150803</v>
      </c>
      <c r="H648">
        <v>0</v>
      </c>
      <c r="I648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648" s="5" cm="1">
        <f t="array" ref="J648">MAX(IF((ProjectInfoTable[ProjectName]=OutputTable[[#This Row],[ProjectName]]),(ProjectInfoTable[ProjectName]=OutputTable[[#This Row],[ProjectName]])*ProjectInfoTable[NumberOfReplications]))</f>
        <v>50</v>
      </c>
      <c r="K648" s="5" cm="1">
        <f t="array" ref="K648">IFERROR(AVERAGE(IF((OutputTable[GroupByKey]=OutputTable[[#This Row],[GroupByKey]]),(OutputTable[GroupByKey]=OutputTable[[#This Row],[GroupByKey]])*OutputTable[RecordedValue])),0)</f>
        <v>48.448961029865458</v>
      </c>
      <c r="L648" s="5" cm="1">
        <f t="array" ref="L648">IFERROR(_xlfn.STDEV.S(IF((OutputTable[GroupByKey]=OutputTable[[#This Row],[GroupByKey]]),(OutputTable[GroupByKey]=OutputTable[[#This Row],[GroupByKey]])*OutputTable[RecordedValue])),0)</f>
        <v>0.864449879249923</v>
      </c>
      <c r="M648" s="5" cm="1">
        <f t="array" ref="M648">MAX(IF((ProjectInfoTable[ProjectName]=OutputTable[[#This Row],[ProjectName]]),(ProjectInfoTable[ProjectName]=OutputTable[[#This Row],[ProjectName]])*ProjectInfoTable[ConfidenceInterval]))</f>
        <v>0.95</v>
      </c>
      <c r="N6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648" s="5" cm="1">
        <f t="array" ref="O648">MIN(IF((OutputTable[GroupByKey]=OutputTable[[#This Row],[GroupByKey]]),(OutputTable[GroupByKey]=OutputTable[[#This Row],[GroupByKey]])*OutputTable[RecordedValue]))</f>
        <v>46.605834762066102</v>
      </c>
      <c r="P648" s="5" cm="1">
        <f t="array" ref="P648">MAX(IF((OutputTable[GroupByKey]=OutputTable[[#This Row],[GroupByKey]]),(OutputTable[GroupByKey]=OutputTable[[#This Row],[GroupByKey]])*OutputTable[RecordedValue]))</f>
        <v>50.321452117960597</v>
      </c>
    </row>
    <row r="649" spans="1:16" x14ac:dyDescent="0.25">
      <c r="A649" t="s">
        <v>68</v>
      </c>
      <c r="B649" t="s">
        <v>70</v>
      </c>
      <c r="C649">
        <v>13</v>
      </c>
      <c r="D649" t="s">
        <v>130</v>
      </c>
      <c r="E649" t="s">
        <v>131</v>
      </c>
      <c r="F649" t="s">
        <v>127</v>
      </c>
      <c r="G649">
        <v>0</v>
      </c>
      <c r="H649">
        <v>0</v>
      </c>
      <c r="I649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649" s="5" cm="1">
        <f t="array" ref="J649">MAX(IF((ProjectInfoTable[ProjectName]=OutputTable[[#This Row],[ProjectName]]),(ProjectInfoTable[ProjectName]=OutputTable[[#This Row],[ProjectName]])*ProjectInfoTable[NumberOfReplications]))</f>
        <v>50</v>
      </c>
      <c r="K649" s="5" cm="1">
        <f t="array" ref="K649">IFERROR(AVERAGE(IF((OutputTable[GroupByKey]=OutputTable[[#This Row],[GroupByKey]]),(OutputTable[GroupByKey]=OutputTable[[#This Row],[GroupByKey]])*OutputTable[RecordedValue])),0)</f>
        <v>0</v>
      </c>
      <c r="L649" s="5" cm="1">
        <f t="array" ref="L649">IFERROR(_xlfn.STDEV.S(IF((OutputTable[GroupByKey]=OutputTable[[#This Row],[GroupByKey]]),(OutputTable[GroupByKey]=OutputTable[[#This Row],[GroupByKey]])*OutputTable[RecordedValue])),0)</f>
        <v>0</v>
      </c>
      <c r="M649" s="5" cm="1">
        <f t="array" ref="M649">MAX(IF((ProjectInfoTable[ProjectName]=OutputTable[[#This Row],[ProjectName]]),(ProjectInfoTable[ProjectName]=OutputTable[[#This Row],[ProjectName]])*ProjectInfoTable[ConfidenceInterval]))</f>
        <v>0.95</v>
      </c>
      <c r="N6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9" s="5" cm="1">
        <f t="array" ref="O649">MIN(IF((OutputTable[GroupByKey]=OutputTable[[#This Row],[GroupByKey]]),(OutputTable[GroupByKey]=OutputTable[[#This Row],[GroupByKey]])*OutputTable[RecordedValue]))</f>
        <v>0</v>
      </c>
      <c r="P649" s="5" cm="1">
        <f t="array" ref="P649">MAX(IF((OutputTable[GroupByKey]=OutputTable[[#This Row],[GroupByKey]]),(OutputTable[GroupByKey]=OutputTable[[#This Row],[GroupByKey]])*OutputTable[RecordedValue]))</f>
        <v>0</v>
      </c>
    </row>
    <row r="650" spans="1:16" x14ac:dyDescent="0.25">
      <c r="A650" t="s">
        <v>68</v>
      </c>
      <c r="B650" t="s">
        <v>70</v>
      </c>
      <c r="C650">
        <v>13</v>
      </c>
      <c r="D650" t="s">
        <v>132</v>
      </c>
      <c r="E650" t="s">
        <v>95</v>
      </c>
      <c r="F650" t="s">
        <v>127</v>
      </c>
      <c r="G650">
        <v>47.792540282150803</v>
      </c>
      <c r="H650">
        <v>0</v>
      </c>
      <c r="I650" s="5" t="str">
        <f>OutputTable[[#This Row],[ProjectName]]&amp;OutputTable[[#This Row],[Name]]&amp;OutputTable[[#This Row],[Type]]&amp;OutputTable[[#This Row],[Source]]</f>
        <v>Airport Security AnalysisAll Entities.VACostVA CostSystem</v>
      </c>
      <c r="J650" s="5" cm="1">
        <f t="array" ref="J650">MAX(IF((ProjectInfoTable[ProjectName]=OutputTable[[#This Row],[ProjectName]]),(ProjectInfoTable[ProjectName]=OutputTable[[#This Row],[ProjectName]])*ProjectInfoTable[NumberOfReplications]))</f>
        <v>50</v>
      </c>
      <c r="K650" s="5" cm="1">
        <f t="array" ref="K650">IFERROR(AVERAGE(IF((OutputTable[GroupByKey]=OutputTable[[#This Row],[GroupByKey]]),(OutputTable[GroupByKey]=OutputTable[[#This Row],[GroupByKey]])*OutputTable[RecordedValue])),0)</f>
        <v>48.448961029865458</v>
      </c>
      <c r="L650" s="5" cm="1">
        <f t="array" ref="L650">IFERROR(_xlfn.STDEV.S(IF((OutputTable[GroupByKey]=OutputTable[[#This Row],[GroupByKey]]),(OutputTable[GroupByKey]=OutputTable[[#This Row],[GroupByKey]])*OutputTable[RecordedValue])),0)</f>
        <v>0.864449879249923</v>
      </c>
      <c r="M650" s="5" cm="1">
        <f t="array" ref="M650">MAX(IF((ProjectInfoTable[ProjectName]=OutputTable[[#This Row],[ProjectName]]),(ProjectInfoTable[ProjectName]=OutputTable[[#This Row],[ProjectName]])*ProjectInfoTable[ConfidenceInterval]))</f>
        <v>0.95</v>
      </c>
      <c r="N6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650" s="5" cm="1">
        <f t="array" ref="O650">MIN(IF((OutputTable[GroupByKey]=OutputTable[[#This Row],[GroupByKey]]),(OutputTable[GroupByKey]=OutputTable[[#This Row],[GroupByKey]])*OutputTable[RecordedValue]))</f>
        <v>46.605834762066102</v>
      </c>
      <c r="P650" s="5" cm="1">
        <f t="array" ref="P650">MAX(IF((OutputTable[GroupByKey]=OutputTable[[#This Row],[GroupByKey]]),(OutputTable[GroupByKey]=OutputTable[[#This Row],[GroupByKey]])*OutputTable[RecordedValue]))</f>
        <v>50.321452117960597</v>
      </c>
    </row>
    <row r="651" spans="1:16" x14ac:dyDescent="0.25">
      <c r="A651" t="s">
        <v>68</v>
      </c>
      <c r="B651" t="s">
        <v>70</v>
      </c>
      <c r="C651">
        <v>13</v>
      </c>
      <c r="D651" t="s">
        <v>133</v>
      </c>
      <c r="E651" t="s">
        <v>97</v>
      </c>
      <c r="F651" t="s">
        <v>127</v>
      </c>
      <c r="G651">
        <v>0</v>
      </c>
      <c r="H651">
        <v>0</v>
      </c>
      <c r="I651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651" s="5" cm="1">
        <f t="array" ref="J651">MAX(IF((ProjectInfoTable[ProjectName]=OutputTable[[#This Row],[ProjectName]]),(ProjectInfoTable[ProjectName]=OutputTable[[#This Row],[ProjectName]])*ProjectInfoTable[NumberOfReplications]))</f>
        <v>50</v>
      </c>
      <c r="K651" s="5" cm="1">
        <f t="array" ref="K651">IFERROR(AVERAGE(IF((OutputTable[GroupByKey]=OutputTable[[#This Row],[GroupByKey]]),(OutputTable[GroupByKey]=OutputTable[[#This Row],[GroupByKey]])*OutputTable[RecordedValue])),0)</f>
        <v>0</v>
      </c>
      <c r="L651" s="5" cm="1">
        <f t="array" ref="L651">IFERROR(_xlfn.STDEV.S(IF((OutputTable[GroupByKey]=OutputTable[[#This Row],[GroupByKey]]),(OutputTable[GroupByKey]=OutputTable[[#This Row],[GroupByKey]])*OutputTable[RecordedValue])),0)</f>
        <v>0</v>
      </c>
      <c r="M651" s="5" cm="1">
        <f t="array" ref="M651">MAX(IF((ProjectInfoTable[ProjectName]=OutputTable[[#This Row],[ProjectName]]),(ProjectInfoTable[ProjectName]=OutputTable[[#This Row],[ProjectName]])*ProjectInfoTable[ConfidenceInterval]))</f>
        <v>0.95</v>
      </c>
      <c r="N6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1" s="5" cm="1">
        <f t="array" ref="O651">MIN(IF((OutputTable[GroupByKey]=OutputTable[[#This Row],[GroupByKey]]),(OutputTable[GroupByKey]=OutputTable[[#This Row],[GroupByKey]])*OutputTable[RecordedValue]))</f>
        <v>0</v>
      </c>
      <c r="P651" s="5" cm="1">
        <f t="array" ref="P651">MAX(IF((OutputTable[GroupByKey]=OutputTable[[#This Row],[GroupByKey]]),(OutputTable[GroupByKey]=OutputTable[[#This Row],[GroupByKey]])*OutputTable[RecordedValue]))</f>
        <v>0</v>
      </c>
    </row>
    <row r="652" spans="1:16" x14ac:dyDescent="0.25">
      <c r="A652" t="s">
        <v>68</v>
      </c>
      <c r="B652" t="s">
        <v>70</v>
      </c>
      <c r="C652">
        <v>13</v>
      </c>
      <c r="D652" t="s">
        <v>134</v>
      </c>
      <c r="E652" t="s">
        <v>135</v>
      </c>
      <c r="F652" t="s">
        <v>127</v>
      </c>
      <c r="G652">
        <v>47.792540282150703</v>
      </c>
      <c r="H652">
        <v>0</v>
      </c>
      <c r="I652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652" s="5" cm="1">
        <f t="array" ref="J652">MAX(IF((ProjectInfoTable[ProjectName]=OutputTable[[#This Row],[ProjectName]]),(ProjectInfoTable[ProjectName]=OutputTable[[#This Row],[ProjectName]])*ProjectInfoTable[NumberOfReplications]))</f>
        <v>50</v>
      </c>
      <c r="K652" s="5" cm="1">
        <f t="array" ref="K652">IFERROR(AVERAGE(IF((OutputTable[GroupByKey]=OutputTable[[#This Row],[GroupByKey]]),(OutputTable[GroupByKey]=OutputTable[[#This Row],[GroupByKey]])*OutputTable[RecordedValue])),0)</f>
        <v>48.448961029865458</v>
      </c>
      <c r="L652" s="5" cm="1">
        <f t="array" ref="L652">IFERROR(_xlfn.STDEV.S(IF((OutputTable[GroupByKey]=OutputTable[[#This Row],[GroupByKey]]),(OutputTable[GroupByKey]=OutputTable[[#This Row],[GroupByKey]])*OutputTable[RecordedValue])),0)</f>
        <v>0.86444987924992722</v>
      </c>
      <c r="M652" s="5" cm="1">
        <f t="array" ref="M652">MAX(IF((ProjectInfoTable[ProjectName]=OutputTable[[#This Row],[ProjectName]]),(ProjectInfoTable[ProjectName]=OutputTable[[#This Row],[ProjectName]])*ProjectInfoTable[ConfidenceInterval]))</f>
        <v>0.95</v>
      </c>
      <c r="N6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652" s="5" cm="1">
        <f t="array" ref="O652">MIN(IF((OutputTable[GroupByKey]=OutputTable[[#This Row],[GroupByKey]]),(OutputTable[GroupByKey]=OutputTable[[#This Row],[GroupByKey]])*OutputTable[RecordedValue]))</f>
        <v>46.605834762066102</v>
      </c>
      <c r="P652" s="5" cm="1">
        <f t="array" ref="P652">MAX(IF((OutputTable[GroupByKey]=OutputTable[[#This Row],[GroupByKey]]),(OutputTable[GroupByKey]=OutputTable[[#This Row],[GroupByKey]])*OutputTable[RecordedValue]))</f>
        <v>50.321452117960497</v>
      </c>
    </row>
    <row r="653" spans="1:16" x14ac:dyDescent="0.25">
      <c r="A653" t="s">
        <v>68</v>
      </c>
      <c r="B653" t="s">
        <v>70</v>
      </c>
      <c r="C653">
        <v>13</v>
      </c>
      <c r="D653" t="s">
        <v>136</v>
      </c>
      <c r="E653" t="s">
        <v>137</v>
      </c>
      <c r="F653" t="s">
        <v>127</v>
      </c>
      <c r="G653">
        <v>24.0604948741559</v>
      </c>
      <c r="H653">
        <v>0</v>
      </c>
      <c r="I653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653" s="5" cm="1">
        <f t="array" ref="J653">MAX(IF((ProjectInfoTable[ProjectName]=OutputTable[[#This Row],[ProjectName]]),(ProjectInfoTable[ProjectName]=OutputTable[[#This Row],[ProjectName]])*ProjectInfoTable[NumberOfReplications]))</f>
        <v>50</v>
      </c>
      <c r="K653" s="5" cm="1">
        <f t="array" ref="K653">IFERROR(AVERAGE(IF((OutputTable[GroupByKey]=OutputTable[[#This Row],[GroupByKey]]),(OutputTable[GroupByKey]=OutputTable[[#This Row],[GroupByKey]])*OutputTable[RecordedValue])),0)</f>
        <v>23.423677543870127</v>
      </c>
      <c r="L653" s="5" cm="1">
        <f t="array" ref="L653">IFERROR(_xlfn.STDEV.S(IF((OutputTable[GroupByKey]=OutputTable[[#This Row],[GroupByKey]]),(OutputTable[GroupByKey]=OutputTable[[#This Row],[GroupByKey]])*OutputTable[RecordedValue])),0)</f>
        <v>0.86656285941984512</v>
      </c>
      <c r="M653" s="5" cm="1">
        <f t="array" ref="M653">MAX(IF((ProjectInfoTable[ProjectName]=OutputTable[[#This Row],[ProjectName]]),(ProjectInfoTable[ProjectName]=OutputTable[[#This Row],[ProjectName]])*ProjectInfoTable[ConfidenceInterval]))</f>
        <v>0.95</v>
      </c>
      <c r="N6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653" s="5" cm="1">
        <f t="array" ref="O653">MIN(IF((OutputTable[GroupByKey]=OutputTable[[#This Row],[GroupByKey]]),(OutputTable[GroupByKey]=OutputTable[[#This Row],[GroupByKey]])*OutputTable[RecordedValue]))</f>
        <v>21.655537571964</v>
      </c>
      <c r="P653" s="5" cm="1">
        <f t="array" ref="P653">MAX(IF((OutputTable[GroupByKey]=OutputTable[[#This Row],[GroupByKey]]),(OutputTable[GroupByKey]=OutputTable[[#This Row],[GroupByKey]])*OutputTable[RecordedValue]))</f>
        <v>25.265870670068299</v>
      </c>
    </row>
    <row r="654" spans="1:16" x14ac:dyDescent="0.25">
      <c r="A654" t="s">
        <v>68</v>
      </c>
      <c r="B654" t="s">
        <v>70</v>
      </c>
      <c r="C654">
        <v>13</v>
      </c>
      <c r="D654" t="s">
        <v>138</v>
      </c>
      <c r="E654" t="s">
        <v>91</v>
      </c>
      <c r="F654" t="s">
        <v>127</v>
      </c>
      <c r="G654">
        <v>71.853035156306703</v>
      </c>
      <c r="H654">
        <v>0</v>
      </c>
      <c r="I654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654" s="5" cm="1">
        <f t="array" ref="J654">MAX(IF((ProjectInfoTable[ProjectName]=OutputTable[[#This Row],[ProjectName]]),(ProjectInfoTable[ProjectName]=OutputTable[[#This Row],[ProjectName]])*ProjectInfoTable[NumberOfReplications]))</f>
        <v>50</v>
      </c>
      <c r="K654" s="5" cm="1">
        <f t="array" ref="K654">IFERROR(AVERAGE(IF((OutputTable[GroupByKey]=OutputTable[[#This Row],[GroupByKey]]),(OutputTable[GroupByKey]=OutputTable[[#This Row],[GroupByKey]])*OutputTable[RecordedValue])),0)</f>
        <v>71.872638573735571</v>
      </c>
      <c r="L654" s="5" cm="1">
        <f t="array" ref="L654">IFERROR(_xlfn.STDEV.S(IF((OutputTable[GroupByKey]=OutputTable[[#This Row],[GroupByKey]]),(OutputTable[GroupByKey]=OutputTable[[#This Row],[GroupByKey]])*OutputTable[RecordedValue])),0)</f>
        <v>5.859431361613459E-2</v>
      </c>
      <c r="M654" s="5" cm="1">
        <f t="array" ref="M654">MAX(IF((ProjectInfoTable[ProjectName]=OutputTable[[#This Row],[ProjectName]]),(ProjectInfoTable[ProjectName]=OutputTable[[#This Row],[ProjectName]])*ProjectInfoTable[ConfidenceInterval]))</f>
        <v>0.95</v>
      </c>
      <c r="N6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654" s="5" cm="1">
        <f t="array" ref="O654">MIN(IF((OutputTable[GroupByKey]=OutputTable[[#This Row],[GroupByKey]]),(OutputTable[GroupByKey]=OutputTable[[#This Row],[GroupByKey]])*OutputTable[RecordedValue]))</f>
        <v>71.718288096809104</v>
      </c>
      <c r="P654" s="5" cm="1">
        <f t="array" ref="P654">MAX(IF((OutputTable[GroupByKey]=OutputTable[[#This Row],[GroupByKey]]),(OutputTable[GroupByKey]=OutputTable[[#This Row],[GroupByKey]])*OutputTable[RecordedValue]))</f>
        <v>71.976989689924594</v>
      </c>
    </row>
    <row r="655" spans="1:16" x14ac:dyDescent="0.25">
      <c r="A655" t="s">
        <v>68</v>
      </c>
      <c r="B655" t="s">
        <v>70</v>
      </c>
      <c r="C655">
        <v>13</v>
      </c>
      <c r="D655" t="s">
        <v>139</v>
      </c>
      <c r="E655" t="s">
        <v>140</v>
      </c>
      <c r="F655" t="s">
        <v>127</v>
      </c>
      <c r="G655">
        <v>0</v>
      </c>
      <c r="H655">
        <v>0</v>
      </c>
      <c r="I655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655" s="5" cm="1">
        <f t="array" ref="J655">MAX(IF((ProjectInfoTable[ProjectName]=OutputTable[[#This Row],[ProjectName]]),(ProjectInfoTable[ProjectName]=OutputTable[[#This Row],[ProjectName]])*ProjectInfoTable[NumberOfReplications]))</f>
        <v>50</v>
      </c>
      <c r="K655" s="5" cm="1">
        <f t="array" ref="K655">IFERROR(AVERAGE(IF((OutputTable[GroupByKey]=OutputTable[[#This Row],[GroupByKey]]),(OutputTable[GroupByKey]=OutputTable[[#This Row],[GroupByKey]])*OutputTable[RecordedValue])),0)</f>
        <v>0</v>
      </c>
      <c r="L655" s="5" cm="1">
        <f t="array" ref="L655">IFERROR(_xlfn.STDEV.S(IF((OutputTable[GroupByKey]=OutputTable[[#This Row],[GroupByKey]]),(OutputTable[GroupByKey]=OutputTable[[#This Row],[GroupByKey]])*OutputTable[RecordedValue])),0)</f>
        <v>0</v>
      </c>
      <c r="M655" s="5" cm="1">
        <f t="array" ref="M655">MAX(IF((ProjectInfoTable[ProjectName]=OutputTable[[#This Row],[ProjectName]]),(ProjectInfoTable[ProjectName]=OutputTable[[#This Row],[ProjectName]])*ProjectInfoTable[ConfidenceInterval]))</f>
        <v>0.95</v>
      </c>
      <c r="N6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5" s="5" cm="1">
        <f t="array" ref="O655">MIN(IF((OutputTable[GroupByKey]=OutputTable[[#This Row],[GroupByKey]]),(OutputTable[GroupByKey]=OutputTable[[#This Row],[GroupByKey]])*OutputTable[RecordedValue]))</f>
        <v>0</v>
      </c>
      <c r="P655" s="5" cm="1">
        <f t="array" ref="P655">MAX(IF((OutputTable[GroupByKey]=OutputTable[[#This Row],[GroupByKey]]),(OutputTable[GroupByKey]=OutputTable[[#This Row],[GroupByKey]])*OutputTable[RecordedValue]))</f>
        <v>0</v>
      </c>
    </row>
    <row r="656" spans="1:16" x14ac:dyDescent="0.25">
      <c r="A656" t="s">
        <v>68</v>
      </c>
      <c r="B656" t="s">
        <v>70</v>
      </c>
      <c r="C656">
        <v>13</v>
      </c>
      <c r="D656" t="s">
        <v>141</v>
      </c>
      <c r="E656" t="s">
        <v>111</v>
      </c>
      <c r="F656" t="s">
        <v>73</v>
      </c>
      <c r="G656">
        <v>9.0283237050596004</v>
      </c>
      <c r="H656">
        <v>0</v>
      </c>
      <c r="I656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656" s="5" cm="1">
        <f t="array" ref="J656">MAX(IF((ProjectInfoTable[ProjectName]=OutputTable[[#This Row],[ProjectName]]),(ProjectInfoTable[ProjectName]=OutputTable[[#This Row],[ProjectName]])*ProjectInfoTable[NumberOfReplications]))</f>
        <v>50</v>
      </c>
      <c r="K656" s="5" cm="1">
        <f t="array" ref="K656">IFERROR(AVERAGE(IF((OutputTable[GroupByKey]=OutputTable[[#This Row],[GroupByKey]]),(OutputTable[GroupByKey]=OutputTable[[#This Row],[GroupByKey]])*OutputTable[RecordedValue])),0)</f>
        <v>9.2356458312402427</v>
      </c>
      <c r="L656" s="5" cm="1">
        <f t="array" ref="L656">IFERROR(_xlfn.STDEV.S(IF((OutputTable[GroupByKey]=OutputTable[[#This Row],[GroupByKey]]),(OutputTable[GroupByKey]=OutputTable[[#This Row],[GroupByKey]])*OutputTable[RecordedValue])),0)</f>
        <v>0.11377584298148916</v>
      </c>
      <c r="M656" s="5" cm="1">
        <f t="array" ref="M656">MAX(IF((ProjectInfoTable[ProjectName]=OutputTable[[#This Row],[ProjectName]]),(ProjectInfoTable[ProjectName]=OutputTable[[#This Row],[ProjectName]])*ProjectInfoTable[ConfidenceInterval]))</f>
        <v>0.95</v>
      </c>
      <c r="N6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656" s="5" cm="1">
        <f t="array" ref="O656">MIN(IF((OutputTable[GroupByKey]=OutputTable[[#This Row],[GroupByKey]]),(OutputTable[GroupByKey]=OutputTable[[#This Row],[GroupByKey]])*OutputTable[RecordedValue]))</f>
        <v>8.9867833861246496</v>
      </c>
      <c r="P656" s="5" cm="1">
        <f t="array" ref="P656">MAX(IF((OutputTable[GroupByKey]=OutputTable[[#This Row],[GroupByKey]]),(OutputTable[GroupByKey]=OutputTable[[#This Row],[GroupByKey]])*OutputTable[RecordedValue]))</f>
        <v>9.4038725622795898</v>
      </c>
    </row>
    <row r="657" spans="1:16" x14ac:dyDescent="0.25">
      <c r="A657" t="s">
        <v>68</v>
      </c>
      <c r="B657" t="s">
        <v>70</v>
      </c>
      <c r="C657">
        <v>13</v>
      </c>
      <c r="D657" t="s">
        <v>142</v>
      </c>
      <c r="E657" t="s">
        <v>113</v>
      </c>
      <c r="F657" t="s">
        <v>73</v>
      </c>
      <c r="G657">
        <v>541.69942230357697</v>
      </c>
      <c r="H657">
        <v>0</v>
      </c>
      <c r="I657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657" s="5" cm="1">
        <f t="array" ref="J657">MAX(IF((ProjectInfoTable[ProjectName]=OutputTable[[#This Row],[ProjectName]]),(ProjectInfoTable[ProjectName]=OutputTable[[#This Row],[ProjectName]])*ProjectInfoTable[NumberOfReplications]))</f>
        <v>50</v>
      </c>
      <c r="K657" s="5" cm="1">
        <f t="array" ref="K657">IFERROR(AVERAGE(IF((OutputTable[GroupByKey]=OutputTable[[#This Row],[GroupByKey]]),(OutputTable[GroupByKey]=OutputTable[[#This Row],[GroupByKey]])*OutputTable[RecordedValue])),0)</f>
        <v>554.13874987441454</v>
      </c>
      <c r="L657" s="5" cm="1">
        <f t="array" ref="L657">IFERROR(_xlfn.STDEV.S(IF((OutputTable[GroupByKey]=OutputTable[[#This Row],[GroupByKey]]),(OutputTable[GroupByKey]=OutputTable[[#This Row],[GroupByKey]])*OutputTable[RecordedValue])),0)</f>
        <v>6.8265505788893126</v>
      </c>
      <c r="M657" s="5" cm="1">
        <f t="array" ref="M657">MAX(IF((ProjectInfoTable[ProjectName]=OutputTable[[#This Row],[ProjectName]]),(ProjectInfoTable[ProjectName]=OutputTable[[#This Row],[ProjectName]])*ProjectInfoTable[ConfidenceInterval]))</f>
        <v>0.95</v>
      </c>
      <c r="N6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657" s="5" cm="1">
        <f t="array" ref="O657">MIN(IF((OutputTable[GroupByKey]=OutputTable[[#This Row],[GroupByKey]]),(OutputTable[GroupByKey]=OutputTable[[#This Row],[GroupByKey]])*OutputTable[RecordedValue]))</f>
        <v>539.207003167479</v>
      </c>
      <c r="P657" s="5" cm="1">
        <f t="array" ref="P657">MAX(IF((OutputTable[GroupByKey]=OutputTable[[#This Row],[GroupByKey]]),(OutputTable[GroupByKey]=OutputTable[[#This Row],[GroupByKey]])*OutputTable[RecordedValue]))</f>
        <v>564.23235373677596</v>
      </c>
    </row>
    <row r="658" spans="1:16" x14ac:dyDescent="0.25">
      <c r="A658" t="s">
        <v>68</v>
      </c>
      <c r="B658" t="s">
        <v>70</v>
      </c>
      <c r="C658">
        <v>13</v>
      </c>
      <c r="D658" t="s">
        <v>143</v>
      </c>
      <c r="E658" t="s">
        <v>115</v>
      </c>
      <c r="F658" t="s">
        <v>73</v>
      </c>
      <c r="G658">
        <v>0</v>
      </c>
      <c r="H658">
        <v>0</v>
      </c>
      <c r="I658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658" s="5" cm="1">
        <f t="array" ref="J658">MAX(IF((ProjectInfoTable[ProjectName]=OutputTable[[#This Row],[ProjectName]]),(ProjectInfoTable[ProjectName]=OutputTable[[#This Row],[ProjectName]])*ProjectInfoTable[NumberOfReplications]))</f>
        <v>50</v>
      </c>
      <c r="K658" s="5" cm="1">
        <f t="array" ref="K658">IFERROR(AVERAGE(IF((OutputTable[GroupByKey]=OutputTable[[#This Row],[GroupByKey]]),(OutputTable[GroupByKey]=OutputTable[[#This Row],[GroupByKey]])*OutputTable[RecordedValue])),0)</f>
        <v>0</v>
      </c>
      <c r="L658" s="5" cm="1">
        <f t="array" ref="L658">IFERROR(_xlfn.STDEV.S(IF((OutputTable[GroupByKey]=OutputTable[[#This Row],[GroupByKey]]),(OutputTable[GroupByKey]=OutputTable[[#This Row],[GroupByKey]])*OutputTable[RecordedValue])),0)</f>
        <v>0</v>
      </c>
      <c r="M658" s="5" cm="1">
        <f t="array" ref="M658">MAX(IF((ProjectInfoTable[ProjectName]=OutputTable[[#This Row],[ProjectName]]),(ProjectInfoTable[ProjectName]=OutputTable[[#This Row],[ProjectName]])*ProjectInfoTable[ConfidenceInterval]))</f>
        <v>0.95</v>
      </c>
      <c r="N6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8" s="5" cm="1">
        <f t="array" ref="O658">MIN(IF((OutputTable[GroupByKey]=OutputTable[[#This Row],[GroupByKey]]),(OutputTable[GroupByKey]=OutputTable[[#This Row],[GroupByKey]])*OutputTable[RecordedValue]))</f>
        <v>0</v>
      </c>
      <c r="P658" s="5" cm="1">
        <f t="array" ref="P658">MAX(IF((OutputTable[GroupByKey]=OutputTable[[#This Row],[GroupByKey]]),(OutputTable[GroupByKey]=OutputTable[[#This Row],[GroupByKey]])*OutputTable[RecordedValue]))</f>
        <v>0</v>
      </c>
    </row>
    <row r="659" spans="1:16" x14ac:dyDescent="0.25">
      <c r="A659" t="s">
        <v>68</v>
      </c>
      <c r="B659" t="s">
        <v>70</v>
      </c>
      <c r="C659">
        <v>13</v>
      </c>
      <c r="D659" t="s">
        <v>144</v>
      </c>
      <c r="E659" t="s">
        <v>117</v>
      </c>
      <c r="F659" t="s">
        <v>73</v>
      </c>
      <c r="G659">
        <v>52.549074969415898</v>
      </c>
      <c r="H659">
        <v>0</v>
      </c>
      <c r="I659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659" s="5" cm="1">
        <f t="array" ref="J659">MAX(IF((ProjectInfoTable[ProjectName]=OutputTable[[#This Row],[ProjectName]]),(ProjectInfoTable[ProjectName]=OutputTable[[#This Row],[ProjectName]])*ProjectInfoTable[NumberOfReplications]))</f>
        <v>50</v>
      </c>
      <c r="K659" s="5" cm="1">
        <f t="array" ref="K659">IFERROR(AVERAGE(IF((OutputTable[GroupByKey]=OutputTable[[#This Row],[GroupByKey]]),(OutputTable[GroupByKey]=OutputTable[[#This Row],[GroupByKey]])*OutputTable[RecordedValue])),0)</f>
        <v>55.339444015606816</v>
      </c>
      <c r="L659" s="5" cm="1">
        <f t="array" ref="L659">IFERROR(_xlfn.STDEV.S(IF((OutputTable[GroupByKey]=OutputTable[[#This Row],[GroupByKey]]),(OutputTable[GroupByKey]=OutputTable[[#This Row],[GroupByKey]])*OutputTable[RecordedValue])),0)</f>
        <v>18.463814595248238</v>
      </c>
      <c r="M659" s="5" cm="1">
        <f t="array" ref="M659">MAX(IF((ProjectInfoTable[ProjectName]=OutputTable[[#This Row],[ProjectName]]),(ProjectInfoTable[ProjectName]=OutputTable[[#This Row],[ProjectName]])*ProjectInfoTable[ConfidenceInterval]))</f>
        <v>0.95</v>
      </c>
      <c r="N6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659" s="5" cm="1">
        <f t="array" ref="O659">MIN(IF((OutputTable[GroupByKey]=OutputTable[[#This Row],[GroupByKey]]),(OutputTable[GroupByKey]=OutputTable[[#This Row],[GroupByKey]])*OutputTable[RecordedValue]))</f>
        <v>20.994807137296998</v>
      </c>
      <c r="P659" s="5" cm="1">
        <f t="array" ref="P659">MAX(IF((OutputTable[GroupByKey]=OutputTable[[#This Row],[GroupByKey]]),(OutputTable[GroupByKey]=OutputTable[[#This Row],[GroupByKey]])*OutputTable[RecordedValue]))</f>
        <v>106.254030872416</v>
      </c>
    </row>
    <row r="660" spans="1:16" x14ac:dyDescent="0.25">
      <c r="A660" t="s">
        <v>68</v>
      </c>
      <c r="B660" t="s">
        <v>70</v>
      </c>
      <c r="C660">
        <v>13</v>
      </c>
      <c r="D660" t="s">
        <v>145</v>
      </c>
      <c r="E660" t="s">
        <v>119</v>
      </c>
      <c r="F660" t="s">
        <v>73</v>
      </c>
      <c r="G660">
        <v>318</v>
      </c>
      <c r="H660">
        <v>0</v>
      </c>
      <c r="I660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660" s="5" cm="1">
        <f t="array" ref="J660">MAX(IF((ProjectInfoTable[ProjectName]=OutputTable[[#This Row],[ProjectName]]),(ProjectInfoTable[ProjectName]=OutputTable[[#This Row],[ProjectName]])*ProjectInfoTable[NumberOfReplications]))</f>
        <v>50</v>
      </c>
      <c r="K660" s="5" cm="1">
        <f t="array" ref="K660">IFERROR(AVERAGE(IF((OutputTable[GroupByKey]=OutputTable[[#This Row],[GroupByKey]]),(OutputTable[GroupByKey]=OutputTable[[#This Row],[GroupByKey]])*OutputTable[RecordedValue])),0)</f>
        <v>318</v>
      </c>
      <c r="L660" s="5" cm="1">
        <f t="array" ref="L660">IFERROR(_xlfn.STDEV.S(IF((OutputTable[GroupByKey]=OutputTable[[#This Row],[GroupByKey]]),(OutputTable[GroupByKey]=OutputTable[[#This Row],[GroupByKey]])*OutputTable[RecordedValue])),0)</f>
        <v>0</v>
      </c>
      <c r="M660" s="5" cm="1">
        <f t="array" ref="M660">MAX(IF((ProjectInfoTable[ProjectName]=OutputTable[[#This Row],[ProjectName]]),(ProjectInfoTable[ProjectName]=OutputTable[[#This Row],[ProjectName]])*ProjectInfoTable[ConfidenceInterval]))</f>
        <v>0.95</v>
      </c>
      <c r="N6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0" s="5" cm="1">
        <f t="array" ref="O660">MIN(IF((OutputTable[GroupByKey]=OutputTable[[#This Row],[GroupByKey]]),(OutputTable[GroupByKey]=OutputTable[[#This Row],[GroupByKey]])*OutputTable[RecordedValue]))</f>
        <v>318</v>
      </c>
      <c r="P660" s="5" cm="1">
        <f t="array" ref="P660">MAX(IF((OutputTable[GroupByKey]=OutputTable[[#This Row],[GroupByKey]]),(OutputTable[GroupByKey]=OutputTable[[#This Row],[GroupByKey]])*OutputTable[RecordedValue]))</f>
        <v>318</v>
      </c>
    </row>
    <row r="661" spans="1:16" x14ac:dyDescent="0.25">
      <c r="A661" t="s">
        <v>68</v>
      </c>
      <c r="B661" t="s">
        <v>70</v>
      </c>
      <c r="C661">
        <v>13</v>
      </c>
      <c r="D661" t="s">
        <v>146</v>
      </c>
      <c r="E661" t="s">
        <v>121</v>
      </c>
      <c r="F661" t="s">
        <v>73</v>
      </c>
      <c r="G661">
        <v>316</v>
      </c>
      <c r="H661">
        <v>0</v>
      </c>
      <c r="I661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661" s="5" cm="1">
        <f t="array" ref="J661">MAX(IF((ProjectInfoTable[ProjectName]=OutputTable[[#This Row],[ProjectName]]),(ProjectInfoTable[ProjectName]=OutputTable[[#This Row],[ProjectName]])*ProjectInfoTable[NumberOfReplications]))</f>
        <v>50</v>
      </c>
      <c r="K661" s="5" cm="1">
        <f t="array" ref="K661">IFERROR(AVERAGE(IF((OutputTable[GroupByKey]=OutputTable[[#This Row],[GroupByKey]]),(OutputTable[GroupByKey]=OutputTable[[#This Row],[GroupByKey]])*OutputTable[RecordedValue])),0)</f>
        <v>316.94</v>
      </c>
      <c r="L661" s="5" cm="1">
        <f t="array" ref="L661">IFERROR(_xlfn.STDEV.S(IF((OutputTable[GroupByKey]=OutputTable[[#This Row],[GroupByKey]]),(OutputTable[GroupByKey]=OutputTable[[#This Row],[GroupByKey]])*OutputTable[RecordedValue])),0)</f>
        <v>0.23989793748209556</v>
      </c>
      <c r="M661" s="5" cm="1">
        <f t="array" ref="M661">MAX(IF((ProjectInfoTable[ProjectName]=OutputTable[[#This Row],[ProjectName]]),(ProjectInfoTable[ProjectName]=OutputTable[[#This Row],[ProjectName]])*ProjectInfoTable[ConfidenceInterval]))</f>
        <v>0.95</v>
      </c>
      <c r="N6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661" s="5" cm="1">
        <f t="array" ref="O661">MIN(IF((OutputTable[GroupByKey]=OutputTable[[#This Row],[GroupByKey]]),(OutputTable[GroupByKey]=OutputTable[[#This Row],[GroupByKey]])*OutputTable[RecordedValue]))</f>
        <v>316</v>
      </c>
      <c r="P661" s="5" cm="1">
        <f t="array" ref="P661">MAX(IF((OutputTable[GroupByKey]=OutputTable[[#This Row],[GroupByKey]]),(OutputTable[GroupByKey]=OutputTable[[#This Row],[GroupByKey]])*OutputTable[RecordedValue]))</f>
        <v>317</v>
      </c>
    </row>
    <row r="662" spans="1:16" x14ac:dyDescent="0.25">
      <c r="A662" t="s">
        <v>68</v>
      </c>
      <c r="B662" t="s">
        <v>70</v>
      </c>
      <c r="C662">
        <v>13</v>
      </c>
      <c r="D662" t="s">
        <v>147</v>
      </c>
      <c r="E662" t="s">
        <v>123</v>
      </c>
      <c r="F662" t="s">
        <v>73</v>
      </c>
      <c r="G662">
        <v>9.0283237050596004</v>
      </c>
      <c r="H662">
        <v>0</v>
      </c>
      <c r="I662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662" s="5" cm="1">
        <f t="array" ref="J662">MAX(IF((ProjectInfoTable[ProjectName]=OutputTable[[#This Row],[ProjectName]]),(ProjectInfoTable[ProjectName]=OutputTable[[#This Row],[ProjectName]])*ProjectInfoTable[NumberOfReplications]))</f>
        <v>50</v>
      </c>
      <c r="K662" s="5" cm="1">
        <f t="array" ref="K662">IFERROR(AVERAGE(IF((OutputTable[GroupByKey]=OutputTable[[#This Row],[GroupByKey]]),(OutputTable[GroupByKey]=OutputTable[[#This Row],[GroupByKey]])*OutputTable[RecordedValue])),0)</f>
        <v>9.2356458312402427</v>
      </c>
      <c r="L662" s="5" cm="1">
        <f t="array" ref="L662">IFERROR(_xlfn.STDEV.S(IF((OutputTable[GroupByKey]=OutputTable[[#This Row],[GroupByKey]]),(OutputTable[GroupByKey]=OutputTable[[#This Row],[GroupByKey]])*OutputTable[RecordedValue])),0)</f>
        <v>0.11377584298148916</v>
      </c>
      <c r="M662" s="5" cm="1">
        <f t="array" ref="M662">MAX(IF((ProjectInfoTable[ProjectName]=OutputTable[[#This Row],[ProjectName]]),(ProjectInfoTable[ProjectName]=OutputTable[[#This Row],[ProjectName]])*ProjectInfoTable[ConfidenceInterval]))</f>
        <v>0.95</v>
      </c>
      <c r="N6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662" s="5" cm="1">
        <f t="array" ref="O662">MIN(IF((OutputTable[GroupByKey]=OutputTable[[#This Row],[GroupByKey]]),(OutputTable[GroupByKey]=OutputTable[[#This Row],[GroupByKey]])*OutputTable[RecordedValue]))</f>
        <v>8.9867833861246496</v>
      </c>
      <c r="P662" s="5" cm="1">
        <f t="array" ref="P662">MAX(IF((OutputTable[GroupByKey]=OutputTable[[#This Row],[GroupByKey]]),(OutputTable[GroupByKey]=OutputTable[[#This Row],[GroupByKey]])*OutputTable[RecordedValue]))</f>
        <v>9.4038725622795898</v>
      </c>
    </row>
    <row r="663" spans="1:16" x14ac:dyDescent="0.25">
      <c r="A663" t="s">
        <v>68</v>
      </c>
      <c r="B663" t="s">
        <v>70</v>
      </c>
      <c r="C663">
        <v>13</v>
      </c>
      <c r="D663" t="s">
        <v>148</v>
      </c>
      <c r="E663" t="s">
        <v>125</v>
      </c>
      <c r="F663" t="s">
        <v>73</v>
      </c>
      <c r="G663">
        <v>594.24849727299295</v>
      </c>
      <c r="H663">
        <v>0</v>
      </c>
      <c r="I663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663" s="5" cm="1">
        <f t="array" ref="J663">MAX(IF((ProjectInfoTable[ProjectName]=OutputTable[[#This Row],[ProjectName]]),(ProjectInfoTable[ProjectName]=OutputTable[[#This Row],[ProjectName]])*ProjectInfoTable[NumberOfReplications]))</f>
        <v>50</v>
      </c>
      <c r="K663" s="5" cm="1">
        <f t="array" ref="K663">IFERROR(AVERAGE(IF((OutputTable[GroupByKey]=OutputTable[[#This Row],[GroupByKey]]),(OutputTable[GroupByKey]=OutputTable[[#This Row],[GroupByKey]])*OutputTable[RecordedValue])),0)</f>
        <v>609.47819389002132</v>
      </c>
      <c r="L663" s="5" cm="1">
        <f t="array" ref="L663">IFERROR(_xlfn.STDEV.S(IF((OutputTable[GroupByKey]=OutputTable[[#This Row],[GroupByKey]]),(OutputTable[GroupByKey]=OutputTable[[#This Row],[GroupByKey]])*OutputTable[RecordedValue])),0)</f>
        <v>20.03379556554944</v>
      </c>
      <c r="M663" s="5" cm="1">
        <f t="array" ref="M663">MAX(IF((ProjectInfoTable[ProjectName]=OutputTable[[#This Row],[ProjectName]]),(ProjectInfoTable[ProjectName]=OutputTable[[#This Row],[ProjectName]])*ProjectInfoTable[ConfidenceInterval]))</f>
        <v>0.95</v>
      </c>
      <c r="N6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663" s="5" cm="1">
        <f t="array" ref="O663">MIN(IF((OutputTable[GroupByKey]=OutputTable[[#This Row],[GroupByKey]]),(OutputTable[GroupByKey]=OutputTable[[#This Row],[GroupByKey]])*OutputTable[RecordedValue]))</f>
        <v>560.39330190760404</v>
      </c>
      <c r="P663" s="5" cm="1">
        <f t="array" ref="P663">MAX(IF((OutputTable[GroupByKey]=OutputTable[[#This Row],[GroupByKey]]),(OutputTable[GroupByKey]=OutputTable[[#This Row],[GroupByKey]])*OutputTable[RecordedValue]))</f>
        <v>667.91125094200902</v>
      </c>
    </row>
    <row r="664" spans="1:16" x14ac:dyDescent="0.25">
      <c r="A664" t="s">
        <v>68</v>
      </c>
      <c r="B664" t="s">
        <v>70</v>
      </c>
      <c r="C664">
        <v>13</v>
      </c>
      <c r="D664" t="s">
        <v>149</v>
      </c>
      <c r="E664" t="s">
        <v>119</v>
      </c>
      <c r="F664" t="s">
        <v>87</v>
      </c>
      <c r="G664">
        <v>318</v>
      </c>
      <c r="H664">
        <v>0</v>
      </c>
      <c r="I664" s="5" t="str">
        <f>OutputTable[[#This Row],[ProjectName]]&amp;OutputTable[[#This Row],[Name]]&amp;OutputTable[[#This Row],[Type]]&amp;OutputTable[[#This Row],[Source]]</f>
        <v>Airport Security AnalysisEntity 1.NumberInNumber InEntity</v>
      </c>
      <c r="J664" s="5" cm="1">
        <f t="array" ref="J664">MAX(IF((ProjectInfoTable[ProjectName]=OutputTable[[#This Row],[ProjectName]]),(ProjectInfoTable[ProjectName]=OutputTable[[#This Row],[ProjectName]])*ProjectInfoTable[NumberOfReplications]))</f>
        <v>50</v>
      </c>
      <c r="K664" s="5" cm="1">
        <f t="array" ref="K664">IFERROR(AVERAGE(IF((OutputTable[GroupByKey]=OutputTable[[#This Row],[GroupByKey]]),(OutputTable[GroupByKey]=OutputTable[[#This Row],[GroupByKey]])*OutputTable[RecordedValue])),0)</f>
        <v>318</v>
      </c>
      <c r="L664" s="5" cm="1">
        <f t="array" ref="L664">IFERROR(_xlfn.STDEV.S(IF((OutputTable[GroupByKey]=OutputTable[[#This Row],[GroupByKey]]),(OutputTable[GroupByKey]=OutputTable[[#This Row],[GroupByKey]])*OutputTable[RecordedValue])),0)</f>
        <v>0</v>
      </c>
      <c r="M664" s="5" cm="1">
        <f t="array" ref="M664">MAX(IF((ProjectInfoTable[ProjectName]=OutputTable[[#This Row],[ProjectName]]),(ProjectInfoTable[ProjectName]=OutputTable[[#This Row],[ProjectName]])*ProjectInfoTable[ConfidenceInterval]))</f>
        <v>0.95</v>
      </c>
      <c r="N6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4" s="5" cm="1">
        <f t="array" ref="O664">MIN(IF((OutputTable[GroupByKey]=OutputTable[[#This Row],[GroupByKey]]),(OutputTable[GroupByKey]=OutputTable[[#This Row],[GroupByKey]])*OutputTable[RecordedValue]))</f>
        <v>318</v>
      </c>
      <c r="P664" s="5" cm="1">
        <f t="array" ref="P664">MAX(IF((OutputTable[GroupByKey]=OutputTable[[#This Row],[GroupByKey]]),(OutputTable[GroupByKey]=OutputTable[[#This Row],[GroupByKey]])*OutputTable[RecordedValue]))</f>
        <v>318</v>
      </c>
    </row>
    <row r="665" spans="1:16" x14ac:dyDescent="0.25">
      <c r="A665" t="s">
        <v>68</v>
      </c>
      <c r="B665" t="s">
        <v>70</v>
      </c>
      <c r="C665">
        <v>13</v>
      </c>
      <c r="D665" t="s">
        <v>150</v>
      </c>
      <c r="E665" t="s">
        <v>121</v>
      </c>
      <c r="F665" t="s">
        <v>87</v>
      </c>
      <c r="G665">
        <v>315</v>
      </c>
      <c r="H665">
        <v>0</v>
      </c>
      <c r="I665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665" s="5" cm="1">
        <f t="array" ref="J665">MAX(IF((ProjectInfoTable[ProjectName]=OutputTable[[#This Row],[ProjectName]]),(ProjectInfoTable[ProjectName]=OutputTable[[#This Row],[ProjectName]])*ProjectInfoTable[NumberOfReplications]))</f>
        <v>50</v>
      </c>
      <c r="K665" s="5" cm="1">
        <f t="array" ref="K665">IFERROR(AVERAGE(IF((OutputTable[GroupByKey]=OutputTable[[#This Row],[GroupByKey]]),(OutputTable[GroupByKey]=OutputTable[[#This Row],[GroupByKey]])*OutputTable[RecordedValue])),0)</f>
        <v>314.94</v>
      </c>
      <c r="L665" s="5" cm="1">
        <f t="array" ref="L665">IFERROR(_xlfn.STDEV.S(IF((OutputTable[GroupByKey]=OutputTable[[#This Row],[GroupByKey]]),(OutputTable[GroupByKey]=OutputTable[[#This Row],[GroupByKey]])*OutputTable[RecordedValue])),0)</f>
        <v>0.68243262357121037</v>
      </c>
      <c r="M665" s="5" cm="1">
        <f t="array" ref="M665">MAX(IF((ProjectInfoTable[ProjectName]=OutputTable[[#This Row],[ProjectName]]),(ProjectInfoTable[ProjectName]=OutputTable[[#This Row],[ProjectName]])*ProjectInfoTable[ConfidenceInterval]))</f>
        <v>0.95</v>
      </c>
      <c r="N6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665" s="5" cm="1">
        <f t="array" ref="O665">MIN(IF((OutputTable[GroupByKey]=OutputTable[[#This Row],[GroupByKey]]),(OutputTable[GroupByKey]=OutputTable[[#This Row],[GroupByKey]])*OutputTable[RecordedValue]))</f>
        <v>313</v>
      </c>
      <c r="P665" s="5" cm="1">
        <f t="array" ref="P665">MAX(IF((OutputTable[GroupByKey]=OutputTable[[#This Row],[GroupByKey]]),(OutputTable[GroupByKey]=OutputTable[[#This Row],[GroupByKey]])*OutputTable[RecordedValue]))</f>
        <v>316</v>
      </c>
    </row>
    <row r="666" spans="1:16" x14ac:dyDescent="0.25">
      <c r="A666" t="s">
        <v>68</v>
      </c>
      <c r="B666" t="s">
        <v>70</v>
      </c>
      <c r="C666">
        <v>13</v>
      </c>
      <c r="D666" t="s">
        <v>151</v>
      </c>
      <c r="E666" t="s">
        <v>135</v>
      </c>
      <c r="F666" t="s">
        <v>105</v>
      </c>
      <c r="G666">
        <v>0</v>
      </c>
      <c r="H666">
        <v>0</v>
      </c>
      <c r="I666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666" s="5" cm="1">
        <f t="array" ref="J666">MAX(IF((ProjectInfoTable[ProjectName]=OutputTable[[#This Row],[ProjectName]]),(ProjectInfoTable[ProjectName]=OutputTable[[#This Row],[ProjectName]])*ProjectInfoTable[NumberOfReplications]))</f>
        <v>50</v>
      </c>
      <c r="K666" s="5" cm="1">
        <f t="array" ref="K666">IFERROR(AVERAGE(IF((OutputTable[GroupByKey]=OutputTable[[#This Row],[GroupByKey]]),(OutputTable[GroupByKey]=OutputTable[[#This Row],[GroupByKey]])*OutputTable[RecordedValue])),0)</f>
        <v>0</v>
      </c>
      <c r="L666" s="5" cm="1">
        <f t="array" ref="L666">IFERROR(_xlfn.STDEV.S(IF((OutputTable[GroupByKey]=OutputTable[[#This Row],[GroupByKey]]),(OutputTable[GroupByKey]=OutputTable[[#This Row],[GroupByKey]])*OutputTable[RecordedValue])),0)</f>
        <v>0</v>
      </c>
      <c r="M666" s="5" cm="1">
        <f t="array" ref="M666">MAX(IF((ProjectInfoTable[ProjectName]=OutputTable[[#This Row],[ProjectName]]),(ProjectInfoTable[ProjectName]=OutputTable[[#This Row],[ProjectName]])*ProjectInfoTable[ConfidenceInterval]))</f>
        <v>0.95</v>
      </c>
      <c r="N6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6" s="5" cm="1">
        <f t="array" ref="O666">MIN(IF((OutputTable[GroupByKey]=OutputTable[[#This Row],[GroupByKey]]),(OutputTable[GroupByKey]=OutputTable[[#This Row],[GroupByKey]])*OutputTable[RecordedValue]))</f>
        <v>0</v>
      </c>
      <c r="P666" s="5" cm="1">
        <f t="array" ref="P666">MAX(IF((OutputTable[GroupByKey]=OutputTable[[#This Row],[GroupByKey]]),(OutputTable[GroupByKey]=OutputTable[[#This Row],[GroupByKey]])*OutputTable[RecordedValue]))</f>
        <v>0</v>
      </c>
    </row>
    <row r="667" spans="1:16" x14ac:dyDescent="0.25">
      <c r="A667" t="s">
        <v>68</v>
      </c>
      <c r="B667" t="s">
        <v>70</v>
      </c>
      <c r="C667">
        <v>13</v>
      </c>
      <c r="D667" t="s">
        <v>152</v>
      </c>
      <c r="E667" t="s">
        <v>137</v>
      </c>
      <c r="F667" t="s">
        <v>105</v>
      </c>
      <c r="G667">
        <v>12</v>
      </c>
      <c r="H667">
        <v>0</v>
      </c>
      <c r="I667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667" s="5" cm="1">
        <f t="array" ref="J667">MAX(IF((ProjectInfoTable[ProjectName]=OutputTable[[#This Row],[ProjectName]]),(ProjectInfoTable[ProjectName]=OutputTable[[#This Row],[ProjectName]])*ProjectInfoTable[NumberOfReplications]))</f>
        <v>50</v>
      </c>
      <c r="K667" s="5" cm="1">
        <f t="array" ref="K667">IFERROR(AVERAGE(IF((OutputTable[GroupByKey]=OutputTable[[#This Row],[GroupByKey]]),(OutputTable[GroupByKey]=OutputTable[[#This Row],[GroupByKey]])*OutputTable[RecordedValue])),0)</f>
        <v>12</v>
      </c>
      <c r="L667" s="5" cm="1">
        <f t="array" ref="L667">IFERROR(_xlfn.STDEV.S(IF((OutputTable[GroupByKey]=OutputTable[[#This Row],[GroupByKey]]),(OutputTable[GroupByKey]=OutputTable[[#This Row],[GroupByKey]])*OutputTable[RecordedValue])),0)</f>
        <v>0</v>
      </c>
      <c r="M667" s="5" cm="1">
        <f t="array" ref="M667">MAX(IF((ProjectInfoTable[ProjectName]=OutputTable[[#This Row],[ProjectName]]),(ProjectInfoTable[ProjectName]=OutputTable[[#This Row],[ProjectName]])*ProjectInfoTable[ConfidenceInterval]))</f>
        <v>0.95</v>
      </c>
      <c r="N6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7" s="5" cm="1">
        <f t="array" ref="O667">MIN(IF((OutputTable[GroupByKey]=OutputTable[[#This Row],[GroupByKey]]),(OutputTable[GroupByKey]=OutputTable[[#This Row],[GroupByKey]])*OutputTable[RecordedValue]))</f>
        <v>12</v>
      </c>
      <c r="P667" s="5" cm="1">
        <f t="array" ref="P667">MAX(IF((OutputTable[GroupByKey]=OutputTable[[#This Row],[GroupByKey]]),(OutputTable[GroupByKey]=OutputTable[[#This Row],[GroupByKey]])*OutputTable[RecordedValue]))</f>
        <v>12</v>
      </c>
    </row>
    <row r="668" spans="1:16" x14ac:dyDescent="0.25">
      <c r="A668" t="s">
        <v>68</v>
      </c>
      <c r="B668" t="s">
        <v>70</v>
      </c>
      <c r="C668">
        <v>13</v>
      </c>
      <c r="D668" t="s">
        <v>153</v>
      </c>
      <c r="E668" t="s">
        <v>154</v>
      </c>
      <c r="F668" t="s">
        <v>105</v>
      </c>
      <c r="G668">
        <v>0</v>
      </c>
      <c r="H668">
        <v>0</v>
      </c>
      <c r="I668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668" s="5" cm="1">
        <f t="array" ref="J668">MAX(IF((ProjectInfoTable[ProjectName]=OutputTable[[#This Row],[ProjectName]]),(ProjectInfoTable[ProjectName]=OutputTable[[#This Row],[ProjectName]])*ProjectInfoTable[NumberOfReplications]))</f>
        <v>50</v>
      </c>
      <c r="K668" s="5" cm="1">
        <f t="array" ref="K668">IFERROR(AVERAGE(IF((OutputTable[GroupByKey]=OutputTable[[#This Row],[GroupByKey]]),(OutputTable[GroupByKey]=OutputTable[[#This Row],[GroupByKey]])*OutputTable[RecordedValue])),0)</f>
        <v>0</v>
      </c>
      <c r="L668" s="5" cm="1">
        <f t="array" ref="L668">IFERROR(_xlfn.STDEV.S(IF((OutputTable[GroupByKey]=OutputTable[[#This Row],[GroupByKey]]),(OutputTable[GroupByKey]=OutputTable[[#This Row],[GroupByKey]])*OutputTable[RecordedValue])),0)</f>
        <v>0</v>
      </c>
      <c r="M668" s="5" cm="1">
        <f t="array" ref="M668">MAX(IF((ProjectInfoTable[ProjectName]=OutputTable[[#This Row],[ProjectName]]),(ProjectInfoTable[ProjectName]=OutputTable[[#This Row],[ProjectName]])*ProjectInfoTable[ConfidenceInterval]))</f>
        <v>0.95</v>
      </c>
      <c r="N6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8" s="5" cm="1">
        <f t="array" ref="O668">MIN(IF((OutputTable[GroupByKey]=OutputTable[[#This Row],[GroupByKey]]),(OutputTable[GroupByKey]=OutputTable[[#This Row],[GroupByKey]])*OutputTable[RecordedValue]))</f>
        <v>0</v>
      </c>
      <c r="P668" s="5" cm="1">
        <f t="array" ref="P668">MAX(IF((OutputTable[GroupByKey]=OutputTable[[#This Row],[GroupByKey]]),(OutputTable[GroupByKey]=OutputTable[[#This Row],[GroupByKey]])*OutputTable[RecordedValue]))</f>
        <v>0</v>
      </c>
    </row>
    <row r="669" spans="1:16" x14ac:dyDescent="0.25">
      <c r="A669" t="s">
        <v>68</v>
      </c>
      <c r="B669" t="s">
        <v>70</v>
      </c>
      <c r="C669">
        <v>13</v>
      </c>
      <c r="D669" t="s">
        <v>155</v>
      </c>
      <c r="E669" t="s">
        <v>156</v>
      </c>
      <c r="F669" t="s">
        <v>105</v>
      </c>
      <c r="G669">
        <v>0</v>
      </c>
      <c r="H669">
        <v>0</v>
      </c>
      <c r="I669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669" s="5" cm="1">
        <f t="array" ref="J669">MAX(IF((ProjectInfoTable[ProjectName]=OutputTable[[#This Row],[ProjectName]]),(ProjectInfoTable[ProjectName]=OutputTable[[#This Row],[ProjectName]])*ProjectInfoTable[NumberOfReplications]))</f>
        <v>50</v>
      </c>
      <c r="K669" s="5" cm="1">
        <f t="array" ref="K669">IFERROR(AVERAGE(IF((OutputTable[GroupByKey]=OutputTable[[#This Row],[GroupByKey]]),(OutputTable[GroupByKey]=OutputTable[[#This Row],[GroupByKey]])*OutputTable[RecordedValue])),0)</f>
        <v>0</v>
      </c>
      <c r="L669" s="5" cm="1">
        <f t="array" ref="L669">IFERROR(_xlfn.STDEV.S(IF((OutputTable[GroupByKey]=OutputTable[[#This Row],[GroupByKey]]),(OutputTable[GroupByKey]=OutputTable[[#This Row],[GroupByKey]])*OutputTable[RecordedValue])),0)</f>
        <v>0</v>
      </c>
      <c r="M669" s="5" cm="1">
        <f t="array" ref="M669">MAX(IF((ProjectInfoTable[ProjectName]=OutputTable[[#This Row],[ProjectName]]),(ProjectInfoTable[ProjectName]=OutputTable[[#This Row],[ProjectName]])*ProjectInfoTable[ConfidenceInterval]))</f>
        <v>0.95</v>
      </c>
      <c r="N6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9" s="5" cm="1">
        <f t="array" ref="O669">MIN(IF((OutputTable[GroupByKey]=OutputTable[[#This Row],[GroupByKey]]),(OutputTable[GroupByKey]=OutputTable[[#This Row],[GroupByKey]])*OutputTable[RecordedValue]))</f>
        <v>0</v>
      </c>
      <c r="P669" s="5" cm="1">
        <f t="array" ref="P669">MAX(IF((OutputTable[GroupByKey]=OutputTable[[#This Row],[GroupByKey]]),(OutputTable[GroupByKey]=OutputTable[[#This Row],[GroupByKey]])*OutputTable[RecordedValue]))</f>
        <v>0</v>
      </c>
    </row>
    <row r="670" spans="1:16" x14ac:dyDescent="0.25">
      <c r="A670" t="s">
        <v>68</v>
      </c>
      <c r="B670" t="s">
        <v>70</v>
      </c>
      <c r="C670">
        <v>13</v>
      </c>
      <c r="D670" t="s">
        <v>157</v>
      </c>
      <c r="E670" t="s">
        <v>140</v>
      </c>
      <c r="F670" t="s">
        <v>105</v>
      </c>
      <c r="G670">
        <v>0</v>
      </c>
      <c r="H670">
        <v>0</v>
      </c>
      <c r="I670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670" s="5" cm="1">
        <f t="array" ref="J670">MAX(IF((ProjectInfoTable[ProjectName]=OutputTable[[#This Row],[ProjectName]]),(ProjectInfoTable[ProjectName]=OutputTable[[#This Row],[ProjectName]])*ProjectInfoTable[NumberOfReplications]))</f>
        <v>50</v>
      </c>
      <c r="K670" s="5" cm="1">
        <f t="array" ref="K670">IFERROR(AVERAGE(IF((OutputTable[GroupByKey]=OutputTable[[#This Row],[GroupByKey]]),(OutputTable[GroupByKey]=OutputTable[[#This Row],[GroupByKey]])*OutputTable[RecordedValue])),0)</f>
        <v>0</v>
      </c>
      <c r="L670" s="5" cm="1">
        <f t="array" ref="L670">IFERROR(_xlfn.STDEV.S(IF((OutputTable[GroupByKey]=OutputTable[[#This Row],[GroupByKey]]),(OutputTable[GroupByKey]=OutputTable[[#This Row],[GroupByKey]])*OutputTable[RecordedValue])),0)</f>
        <v>0</v>
      </c>
      <c r="M670" s="5" cm="1">
        <f t="array" ref="M670">MAX(IF((ProjectInfoTable[ProjectName]=OutputTable[[#This Row],[ProjectName]]),(ProjectInfoTable[ProjectName]=OutputTable[[#This Row],[ProjectName]])*ProjectInfoTable[ConfidenceInterval]))</f>
        <v>0.95</v>
      </c>
      <c r="N6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70" s="5" cm="1">
        <f t="array" ref="O670">MIN(IF((OutputTable[GroupByKey]=OutputTable[[#This Row],[GroupByKey]]),(OutputTable[GroupByKey]=OutputTable[[#This Row],[GroupByKey]])*OutputTable[RecordedValue]))</f>
        <v>0</v>
      </c>
      <c r="P670" s="5" cm="1">
        <f t="array" ref="P670">MAX(IF((OutputTable[GroupByKey]=OutputTable[[#This Row],[GroupByKey]]),(OutputTable[GroupByKey]=OutputTable[[#This Row],[GroupByKey]])*OutputTable[RecordedValue]))</f>
        <v>0</v>
      </c>
    </row>
    <row r="671" spans="1:16" x14ac:dyDescent="0.25">
      <c r="A671" t="s">
        <v>68</v>
      </c>
      <c r="B671" t="s">
        <v>70</v>
      </c>
      <c r="C671">
        <v>13</v>
      </c>
      <c r="D671" t="s">
        <v>158</v>
      </c>
      <c r="E671" t="s">
        <v>121</v>
      </c>
      <c r="F671" t="s">
        <v>127</v>
      </c>
      <c r="G671">
        <v>315</v>
      </c>
      <c r="H671">
        <v>0</v>
      </c>
      <c r="I671" s="5" t="str">
        <f>OutputTable[[#This Row],[ProjectName]]&amp;OutputTable[[#This Row],[Name]]&amp;OutputTable[[#This Row],[Type]]&amp;OutputTable[[#This Row],[Source]]</f>
        <v>Airport Security AnalysisSystem.NumberOutNumber OutSystem</v>
      </c>
      <c r="J671" s="5" cm="1">
        <f t="array" ref="J671">MAX(IF((ProjectInfoTable[ProjectName]=OutputTable[[#This Row],[ProjectName]]),(ProjectInfoTable[ProjectName]=OutputTable[[#This Row],[ProjectName]])*ProjectInfoTable[NumberOfReplications]))</f>
        <v>50</v>
      </c>
      <c r="K671" s="5" cm="1">
        <f t="array" ref="K671">IFERROR(AVERAGE(IF((OutputTable[GroupByKey]=OutputTable[[#This Row],[GroupByKey]]),(OutputTable[GroupByKey]=OutputTable[[#This Row],[GroupByKey]])*OutputTable[RecordedValue])),0)</f>
        <v>314.94</v>
      </c>
      <c r="L671" s="5" cm="1">
        <f t="array" ref="L671">IFERROR(_xlfn.STDEV.S(IF((OutputTable[GroupByKey]=OutputTable[[#This Row],[GroupByKey]]),(OutputTable[GroupByKey]=OutputTable[[#This Row],[GroupByKey]])*OutputTable[RecordedValue])),0)</f>
        <v>0.68243262357121037</v>
      </c>
      <c r="M671" s="5" cm="1">
        <f t="array" ref="M671">MAX(IF((ProjectInfoTable[ProjectName]=OutputTable[[#This Row],[ProjectName]]),(ProjectInfoTable[ProjectName]=OutputTable[[#This Row],[ProjectName]])*ProjectInfoTable[ConfidenceInterval]))</f>
        <v>0.95</v>
      </c>
      <c r="N6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671" s="5" cm="1">
        <f t="array" ref="O671">MIN(IF((OutputTable[GroupByKey]=OutputTable[[#This Row],[GroupByKey]]),(OutputTable[GroupByKey]=OutputTable[[#This Row],[GroupByKey]])*OutputTable[RecordedValue]))</f>
        <v>313</v>
      </c>
      <c r="P671" s="5" cm="1">
        <f t="array" ref="P671">MAX(IF((OutputTable[GroupByKey]=OutputTable[[#This Row],[GroupByKey]]),(OutputTable[GroupByKey]=OutputTable[[#This Row],[GroupByKey]])*OutputTable[RecordedValue]))</f>
        <v>316</v>
      </c>
    </row>
    <row r="672" spans="1:16" x14ac:dyDescent="0.25">
      <c r="A672" t="s">
        <v>68</v>
      </c>
      <c r="B672" t="s">
        <v>70</v>
      </c>
      <c r="C672">
        <v>13</v>
      </c>
      <c r="D672" t="s">
        <v>159</v>
      </c>
      <c r="E672" t="s">
        <v>91</v>
      </c>
      <c r="F672" t="s">
        <v>127</v>
      </c>
      <c r="G672">
        <v>71.853035156306703</v>
      </c>
      <c r="H672">
        <v>0</v>
      </c>
      <c r="I672" s="5" t="str">
        <f>OutputTable[[#This Row],[ProjectName]]&amp;OutputTable[[#This Row],[Name]]&amp;OutputTable[[#This Row],[Type]]&amp;OutputTable[[#This Row],[Source]]</f>
        <v>Airport Security AnalysisSystem.TotalCostTotal CostSystem</v>
      </c>
      <c r="J672" s="5" cm="1">
        <f t="array" ref="J672">MAX(IF((ProjectInfoTable[ProjectName]=OutputTable[[#This Row],[ProjectName]]),(ProjectInfoTable[ProjectName]=OutputTable[[#This Row],[ProjectName]])*ProjectInfoTable[NumberOfReplications]))</f>
        <v>50</v>
      </c>
      <c r="K672" s="5" cm="1">
        <f t="array" ref="K672">IFERROR(AVERAGE(IF((OutputTable[GroupByKey]=OutputTable[[#This Row],[GroupByKey]]),(OutputTable[GroupByKey]=OutputTable[[#This Row],[GroupByKey]])*OutputTable[RecordedValue])),0)</f>
        <v>71.872638573735571</v>
      </c>
      <c r="L672" s="5" cm="1">
        <f t="array" ref="L672">IFERROR(_xlfn.STDEV.S(IF((OutputTable[GroupByKey]=OutputTable[[#This Row],[GroupByKey]]),(OutputTable[GroupByKey]=OutputTable[[#This Row],[GroupByKey]])*OutputTable[RecordedValue])),0)</f>
        <v>5.859431361613459E-2</v>
      </c>
      <c r="M672" s="5" cm="1">
        <f t="array" ref="M672">MAX(IF((ProjectInfoTable[ProjectName]=OutputTable[[#This Row],[ProjectName]]),(ProjectInfoTable[ProjectName]=OutputTable[[#This Row],[ProjectName]])*ProjectInfoTable[ConfidenceInterval]))</f>
        <v>0.95</v>
      </c>
      <c r="N6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672" s="5" cm="1">
        <f t="array" ref="O672">MIN(IF((OutputTable[GroupByKey]=OutputTable[[#This Row],[GroupByKey]]),(OutputTable[GroupByKey]=OutputTable[[#This Row],[GroupByKey]])*OutputTable[RecordedValue]))</f>
        <v>71.718288096809104</v>
      </c>
      <c r="P672" s="5" cm="1">
        <f t="array" ref="P672">MAX(IF((OutputTable[GroupByKey]=OutputTable[[#This Row],[GroupByKey]]),(OutputTable[GroupByKey]=OutputTable[[#This Row],[GroupByKey]])*OutputTable[RecordedValue]))</f>
        <v>71.976989689924594</v>
      </c>
    </row>
    <row r="673" spans="1:16" x14ac:dyDescent="0.25">
      <c r="A673" t="s">
        <v>68</v>
      </c>
      <c r="B673" t="s">
        <v>70</v>
      </c>
      <c r="C673">
        <v>13</v>
      </c>
      <c r="D673" t="s">
        <v>160</v>
      </c>
      <c r="E673" t="s">
        <v>135</v>
      </c>
      <c r="F673" t="s">
        <v>105</v>
      </c>
      <c r="G673">
        <v>29.556684953481099</v>
      </c>
      <c r="H673">
        <v>0</v>
      </c>
      <c r="I673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673" s="5" cm="1">
        <f t="array" ref="J673">MAX(IF((ProjectInfoTable[ProjectName]=OutputTable[[#This Row],[ProjectName]]),(ProjectInfoTable[ProjectName]=OutputTable[[#This Row],[ProjectName]])*ProjectInfoTable[NumberOfReplications]))</f>
        <v>50</v>
      </c>
      <c r="K673" s="5" cm="1">
        <f t="array" ref="K673">IFERROR(AVERAGE(IF((OutputTable[GroupByKey]=OutputTable[[#This Row],[GroupByKey]]),(OutputTable[GroupByKey]=OutputTable[[#This Row],[GroupByKey]])*OutputTable[RecordedValue])),0)</f>
        <v>29.829789158135409</v>
      </c>
      <c r="L673" s="5" cm="1">
        <f t="array" ref="L673">IFERROR(_xlfn.STDEV.S(IF((OutputTable[GroupByKey]=OutputTable[[#This Row],[GroupByKey]]),(OutputTable[GroupByKey]=OutputTable[[#This Row],[GroupByKey]])*OutputTable[RecordedValue])),0)</f>
        <v>0.5851150785874778</v>
      </c>
      <c r="M673" s="5" cm="1">
        <f t="array" ref="M673">MAX(IF((ProjectInfoTable[ProjectName]=OutputTable[[#This Row],[ProjectName]]),(ProjectInfoTable[ProjectName]=OutputTable[[#This Row],[ProjectName]])*ProjectInfoTable[ConfidenceInterval]))</f>
        <v>0.95</v>
      </c>
      <c r="N6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673" s="5" cm="1">
        <f t="array" ref="O673">MIN(IF((OutputTable[GroupByKey]=OutputTable[[#This Row],[GroupByKey]]),(OutputTable[GroupByKey]=OutputTable[[#This Row],[GroupByKey]])*OutputTable[RecordedValue]))</f>
        <v>28.648191338861398</v>
      </c>
      <c r="P673" s="5" cm="1">
        <f t="array" ref="P673">MAX(IF((OutputTable[GroupByKey]=OutputTable[[#This Row],[GroupByKey]]),(OutputTable[GroupByKey]=OutputTable[[#This Row],[GroupByKey]])*OutputTable[RecordedValue]))</f>
        <v>31.087756920682502</v>
      </c>
    </row>
    <row r="674" spans="1:16" x14ac:dyDescent="0.25">
      <c r="A674" t="s">
        <v>68</v>
      </c>
      <c r="B674" t="s">
        <v>70</v>
      </c>
      <c r="C674">
        <v>13</v>
      </c>
      <c r="D674" t="s">
        <v>161</v>
      </c>
      <c r="E674" t="s">
        <v>137</v>
      </c>
      <c r="F674" t="s">
        <v>105</v>
      </c>
      <c r="G674">
        <v>6.3532823535798801</v>
      </c>
      <c r="H674">
        <v>0</v>
      </c>
      <c r="I674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674" s="5" cm="1">
        <f t="array" ref="J674">MAX(IF((ProjectInfoTable[ProjectName]=OutputTable[[#This Row],[ProjectName]]),(ProjectInfoTable[ProjectName]=OutputTable[[#This Row],[ProjectName]])*ProjectInfoTable[NumberOfReplications]))</f>
        <v>50</v>
      </c>
      <c r="K674" s="5" cm="1">
        <f t="array" ref="K674">IFERROR(AVERAGE(IF((OutputTable[GroupByKey]=OutputTable[[#This Row],[GroupByKey]]),(OutputTable[GroupByKey]=OutputTable[[#This Row],[GroupByKey]])*OutputTable[RecordedValue])),0)</f>
        <v>6.0988587896948685</v>
      </c>
      <c r="L674" s="5" cm="1">
        <f t="array" ref="L674">IFERROR(_xlfn.STDEV.S(IF((OutputTable[GroupByKey]=OutputTable[[#This Row],[GroupByKey]]),(OutputTable[GroupByKey]=OutputTable[[#This Row],[GroupByKey]])*OutputTable[RecordedValue])),0)</f>
        <v>0.58437836853471548</v>
      </c>
      <c r="M674" s="5" cm="1">
        <f t="array" ref="M674">MAX(IF((ProjectInfoTable[ProjectName]=OutputTable[[#This Row],[ProjectName]]),(ProjectInfoTable[ProjectName]=OutputTable[[#This Row],[ProjectName]])*ProjectInfoTable[ConfidenceInterval]))</f>
        <v>0.95</v>
      </c>
      <c r="N6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674" s="5" cm="1">
        <f t="array" ref="O674">MIN(IF((OutputTable[GroupByKey]=OutputTable[[#This Row],[GroupByKey]]),(OutputTable[GroupByKey]=OutputTable[[#This Row],[GroupByKey]])*OutputTable[RecordedValue]))</f>
        <v>4.8524885910691502</v>
      </c>
      <c r="P674" s="5" cm="1">
        <f t="array" ref="P674">MAX(IF((OutputTable[GroupByKey]=OutputTable[[#This Row],[GroupByKey]]),(OutputTable[GroupByKey]=OutputTable[[#This Row],[GroupByKey]])*OutputTable[RecordedValue]))</f>
        <v>7.28424471053909</v>
      </c>
    </row>
    <row r="675" spans="1:16" x14ac:dyDescent="0.25">
      <c r="A675" t="s">
        <v>68</v>
      </c>
      <c r="B675" t="s">
        <v>70</v>
      </c>
      <c r="C675">
        <v>13</v>
      </c>
      <c r="D675" t="s">
        <v>162</v>
      </c>
      <c r="E675" t="s">
        <v>154</v>
      </c>
      <c r="F675" t="s">
        <v>105</v>
      </c>
      <c r="G675">
        <v>646</v>
      </c>
      <c r="H675">
        <v>0</v>
      </c>
      <c r="I675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675" s="5" cm="1">
        <f t="array" ref="J675">MAX(IF((ProjectInfoTable[ProjectName]=OutputTable[[#This Row],[ProjectName]]),(ProjectInfoTable[ProjectName]=OutputTable[[#This Row],[ProjectName]])*ProjectInfoTable[NumberOfReplications]))</f>
        <v>50</v>
      </c>
      <c r="K675" s="5" cm="1">
        <f t="array" ref="K675">IFERROR(AVERAGE(IF((OutputTable[GroupByKey]=OutputTable[[#This Row],[GroupByKey]]),(OutputTable[GroupByKey]=OutputTable[[#This Row],[GroupByKey]])*OutputTable[RecordedValue])),0)</f>
        <v>645.70000000000005</v>
      </c>
      <c r="L675" s="5" cm="1">
        <f t="array" ref="L675">IFERROR(_xlfn.STDEV.S(IF((OutputTable[GroupByKey]=OutputTable[[#This Row],[GroupByKey]]),(OutputTable[GroupByKey]=OutputTable[[#This Row],[GroupByKey]])*OutputTable[RecordedValue])),0)</f>
        <v>5.4930382656372485</v>
      </c>
      <c r="M675" s="5" cm="1">
        <f t="array" ref="M675">MAX(IF((ProjectInfoTable[ProjectName]=OutputTable[[#This Row],[ProjectName]]),(ProjectInfoTable[ProjectName]=OutputTable[[#This Row],[ProjectName]])*ProjectInfoTable[ConfidenceInterval]))</f>
        <v>0.95</v>
      </c>
      <c r="N6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675" s="5" cm="1">
        <f t="array" ref="O675">MIN(IF((OutputTable[GroupByKey]=OutputTable[[#This Row],[GroupByKey]]),(OutputTable[GroupByKey]=OutputTable[[#This Row],[GroupByKey]])*OutputTable[RecordedValue]))</f>
        <v>633</v>
      </c>
      <c r="P675" s="5" cm="1">
        <f t="array" ref="P675">MAX(IF((OutputTable[GroupByKey]=OutputTable[[#This Row],[GroupByKey]]),(OutputTable[GroupByKey]=OutputTable[[#This Row],[GroupByKey]])*OutputTable[RecordedValue]))</f>
        <v>656</v>
      </c>
    </row>
    <row r="676" spans="1:16" x14ac:dyDescent="0.25">
      <c r="A676" t="s">
        <v>68</v>
      </c>
      <c r="B676" t="s">
        <v>70</v>
      </c>
      <c r="C676">
        <v>13</v>
      </c>
      <c r="D676" t="s">
        <v>163</v>
      </c>
      <c r="E676" t="s">
        <v>156</v>
      </c>
      <c r="F676" t="s">
        <v>105</v>
      </c>
      <c r="G676">
        <v>0.82351993462278095</v>
      </c>
      <c r="H676">
        <v>0</v>
      </c>
      <c r="I676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676" s="5" cm="1">
        <f t="array" ref="J676">MAX(IF((ProjectInfoTable[ProjectName]=OutputTable[[#This Row],[ProjectName]]),(ProjectInfoTable[ProjectName]=OutputTable[[#This Row],[ProjectName]])*ProjectInfoTable[NumberOfReplications]))</f>
        <v>50</v>
      </c>
      <c r="K676" s="5" cm="1">
        <f t="array" ref="K676">IFERROR(AVERAGE(IF((OutputTable[GroupByKey]=OutputTable[[#This Row],[GroupByKey]]),(OutputTable[GroupByKey]=OutputTable[[#This Row],[GroupByKey]])*OutputTable[RecordedValue])),0)</f>
        <v>0.83058725584180904</v>
      </c>
      <c r="L676" s="5" cm="1">
        <f t="array" ref="L676">IFERROR(_xlfn.STDEV.S(IF((OutputTable[GroupByKey]=OutputTable[[#This Row],[GroupByKey]]),(OutputTable[GroupByKey]=OutputTable[[#This Row],[GroupByKey]])*OutputTable[RecordedValue])),0)</f>
        <v>1.6232732459297416E-2</v>
      </c>
      <c r="M676" s="5" cm="1">
        <f t="array" ref="M676">MAX(IF((ProjectInfoTable[ProjectName]=OutputTable[[#This Row],[ProjectName]]),(ProjectInfoTable[ProjectName]=OutputTable[[#This Row],[ProjectName]])*ProjectInfoTable[ConfidenceInterval]))</f>
        <v>0.95</v>
      </c>
      <c r="N6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676" s="5" cm="1">
        <f t="array" ref="O676">MIN(IF((OutputTable[GroupByKey]=OutputTable[[#This Row],[GroupByKey]]),(OutputTable[GroupByKey]=OutputTable[[#This Row],[GroupByKey]])*OutputTable[RecordedValue]))</f>
        <v>0.79765986915169296</v>
      </c>
      <c r="P676" s="5" cm="1">
        <f t="array" ref="P676">MAX(IF((OutputTable[GroupByKey]=OutputTable[[#This Row],[GroupByKey]]),(OutputTable[GroupByKey]=OutputTable[[#This Row],[GroupByKey]])*OutputTable[RecordedValue]))</f>
        <v>0.86520865024807903</v>
      </c>
    </row>
    <row r="677" spans="1:16" x14ac:dyDescent="0.25">
      <c r="A677" t="s">
        <v>68</v>
      </c>
      <c r="B677" t="s">
        <v>70</v>
      </c>
      <c r="C677">
        <v>13</v>
      </c>
      <c r="D677" t="s">
        <v>164</v>
      </c>
      <c r="E677" t="s">
        <v>140</v>
      </c>
      <c r="F677" t="s">
        <v>105</v>
      </c>
      <c r="G677">
        <v>0</v>
      </c>
      <c r="H677">
        <v>0</v>
      </c>
      <c r="I677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677" s="5" cm="1">
        <f t="array" ref="J677">MAX(IF((ProjectInfoTable[ProjectName]=OutputTable[[#This Row],[ProjectName]]),(ProjectInfoTable[ProjectName]=OutputTable[[#This Row],[ProjectName]])*ProjectInfoTable[NumberOfReplications]))</f>
        <v>50</v>
      </c>
      <c r="K677" s="5" cm="1">
        <f t="array" ref="K677">IFERROR(AVERAGE(IF((OutputTable[GroupByKey]=OutputTable[[#This Row],[GroupByKey]]),(OutputTable[GroupByKey]=OutputTable[[#This Row],[GroupByKey]])*OutputTable[RecordedValue])),0)</f>
        <v>0</v>
      </c>
      <c r="L677" s="5" cm="1">
        <f t="array" ref="L677">IFERROR(_xlfn.STDEV.S(IF((OutputTable[GroupByKey]=OutputTable[[#This Row],[GroupByKey]]),(OutputTable[GroupByKey]=OutputTable[[#This Row],[GroupByKey]])*OutputTable[RecordedValue])),0)</f>
        <v>0</v>
      </c>
      <c r="M677" s="5" cm="1">
        <f t="array" ref="M677">MAX(IF((ProjectInfoTable[ProjectName]=OutputTable[[#This Row],[ProjectName]]),(ProjectInfoTable[ProjectName]=OutputTable[[#This Row],[ProjectName]])*ProjectInfoTable[ConfidenceInterval]))</f>
        <v>0.95</v>
      </c>
      <c r="N6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77" s="5" cm="1">
        <f t="array" ref="O677">MIN(IF((OutputTable[GroupByKey]=OutputTable[[#This Row],[GroupByKey]]),(OutputTable[GroupByKey]=OutputTable[[#This Row],[GroupByKey]])*OutputTable[RecordedValue]))</f>
        <v>0</v>
      </c>
      <c r="P677" s="5" cm="1">
        <f t="array" ref="P677">MAX(IF((OutputTable[GroupByKey]=OutputTable[[#This Row],[GroupByKey]]),(OutputTable[GroupByKey]=OutputTable[[#This Row],[GroupByKey]])*OutputTable[RecordedValue]))</f>
        <v>0</v>
      </c>
    </row>
    <row r="678" spans="1:16" x14ac:dyDescent="0.25">
      <c r="A678" t="s">
        <v>68</v>
      </c>
      <c r="B678" t="s">
        <v>70</v>
      </c>
      <c r="C678">
        <v>13</v>
      </c>
      <c r="D678" t="s">
        <v>165</v>
      </c>
      <c r="E678" t="s">
        <v>111</v>
      </c>
      <c r="F678" t="s">
        <v>73</v>
      </c>
      <c r="G678">
        <v>36.471710657339202</v>
      </c>
      <c r="H678">
        <v>0</v>
      </c>
      <c r="I678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678" s="5" cm="1">
        <f t="array" ref="J678">MAX(IF((ProjectInfoTable[ProjectName]=OutputTable[[#This Row],[ProjectName]]),(ProjectInfoTable[ProjectName]=OutputTable[[#This Row],[ProjectName]])*ProjectInfoTable[NumberOfReplications]))</f>
        <v>50</v>
      </c>
      <c r="K678" s="5" cm="1">
        <f t="array" ref="K678">IFERROR(AVERAGE(IF((OutputTable[GroupByKey]=OutputTable[[#This Row],[GroupByKey]]),(OutputTable[GroupByKey]=OutputTable[[#This Row],[GroupByKey]])*OutputTable[RecordedValue])),0)</f>
        <v>37.238343743460135</v>
      </c>
      <c r="L678" s="5" cm="1">
        <f t="array" ref="L678">IFERROR(_xlfn.STDEV.S(IF((OutputTable[GroupByKey]=OutputTable[[#This Row],[GroupByKey]]),(OutputTable[GroupByKey]=OutputTable[[#This Row],[GroupByKey]])*OutputTable[RecordedValue])),0)</f>
        <v>0.73577360167133743</v>
      </c>
      <c r="M678" s="5" cm="1">
        <f t="array" ref="M678">MAX(IF((ProjectInfoTable[ProjectName]=OutputTable[[#This Row],[ProjectName]]),(ProjectInfoTable[ProjectName]=OutputTable[[#This Row],[ProjectName]])*ProjectInfoTable[ConfidenceInterval]))</f>
        <v>0.95</v>
      </c>
      <c r="N6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678" s="5" cm="1">
        <f t="array" ref="O678">MIN(IF((OutputTable[GroupByKey]=OutputTable[[#This Row],[GroupByKey]]),(OutputTable[GroupByKey]=OutputTable[[#This Row],[GroupByKey]])*OutputTable[RecordedValue]))</f>
        <v>35.915286846409401</v>
      </c>
      <c r="P678" s="5" cm="1">
        <f t="array" ref="P678">MAX(IF((OutputTable[GroupByKey]=OutputTable[[#This Row],[GroupByKey]]),(OutputTable[GroupByKey]=OutputTable[[#This Row],[GroupByKey]])*OutputTable[RecordedValue]))</f>
        <v>38.829036811282897</v>
      </c>
    </row>
    <row r="679" spans="1:16" x14ac:dyDescent="0.25">
      <c r="A679" t="s">
        <v>68</v>
      </c>
      <c r="B679" t="s">
        <v>70</v>
      </c>
      <c r="C679">
        <v>13</v>
      </c>
      <c r="D679" t="s">
        <v>166</v>
      </c>
      <c r="E679" t="s">
        <v>113</v>
      </c>
      <c r="F679" t="s">
        <v>73</v>
      </c>
      <c r="G679">
        <v>1094.15131972018</v>
      </c>
      <c r="H679">
        <v>0</v>
      </c>
      <c r="I679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679" s="5" cm="1">
        <f t="array" ref="J679">MAX(IF((ProjectInfoTable[ProjectName]=OutputTable[[#This Row],[ProjectName]]),(ProjectInfoTable[ProjectName]=OutputTable[[#This Row],[ProjectName]])*ProjectInfoTable[NumberOfReplications]))</f>
        <v>50</v>
      </c>
      <c r="K679" s="5" cm="1">
        <f t="array" ref="K679">IFERROR(AVERAGE(IF((OutputTable[GroupByKey]=OutputTable[[#This Row],[GroupByKey]]),(OutputTable[GroupByKey]=OutputTable[[#This Row],[GroupByKey]])*OutputTable[RecordedValue])),0)</f>
        <v>1117.1503123038046</v>
      </c>
      <c r="L679" s="5" cm="1">
        <f t="array" ref="L679">IFERROR(_xlfn.STDEV.S(IF((OutputTable[GroupByKey]=OutputTable[[#This Row],[GroupByKey]]),(OutputTable[GroupByKey]=OutputTable[[#This Row],[GroupByKey]])*OutputTable[RecordedValue])),0)</f>
        <v>22.073208050140675</v>
      </c>
      <c r="M679" s="5" cm="1">
        <f t="array" ref="M679">MAX(IF((ProjectInfoTable[ProjectName]=OutputTable[[#This Row],[ProjectName]]),(ProjectInfoTable[ProjectName]=OutputTable[[#This Row],[ProjectName]])*ProjectInfoTable[ConfidenceInterval]))</f>
        <v>0.95</v>
      </c>
      <c r="N6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679" s="5" cm="1">
        <f t="array" ref="O679">MIN(IF((OutputTable[GroupByKey]=OutputTable[[#This Row],[GroupByKey]]),(OutputTable[GroupByKey]=OutputTable[[#This Row],[GroupByKey]])*OutputTable[RecordedValue]))</f>
        <v>1077.4586053922801</v>
      </c>
      <c r="P679" s="5" cm="1">
        <f t="array" ref="P679">MAX(IF((OutputTable[GroupByKey]=OutputTable[[#This Row],[GroupByKey]]),(OutputTable[GroupByKey]=OutputTable[[#This Row],[GroupByKey]])*OutputTable[RecordedValue]))</f>
        <v>1164.8711043384901</v>
      </c>
    </row>
    <row r="680" spans="1:16" x14ac:dyDescent="0.25">
      <c r="A680" t="s">
        <v>68</v>
      </c>
      <c r="B680" t="s">
        <v>70</v>
      </c>
      <c r="C680">
        <v>13</v>
      </c>
      <c r="D680" t="s">
        <v>167</v>
      </c>
      <c r="E680" t="s">
        <v>115</v>
      </c>
      <c r="F680" t="s">
        <v>73</v>
      </c>
      <c r="G680">
        <v>0</v>
      </c>
      <c r="H680">
        <v>0</v>
      </c>
      <c r="I680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680" s="5" cm="1">
        <f t="array" ref="J680">MAX(IF((ProjectInfoTable[ProjectName]=OutputTable[[#This Row],[ProjectName]]),(ProjectInfoTable[ProjectName]=OutputTable[[#This Row],[ProjectName]])*ProjectInfoTable[NumberOfReplications]))</f>
        <v>50</v>
      </c>
      <c r="K680" s="5" cm="1">
        <f t="array" ref="K680">IFERROR(AVERAGE(IF((OutputTable[GroupByKey]=OutputTable[[#This Row],[GroupByKey]]),(OutputTable[GroupByKey]=OutputTable[[#This Row],[GroupByKey]])*OutputTable[RecordedValue])),0)</f>
        <v>0</v>
      </c>
      <c r="L680" s="5" cm="1">
        <f t="array" ref="L680">IFERROR(_xlfn.STDEV.S(IF((OutputTable[GroupByKey]=OutputTable[[#This Row],[GroupByKey]]),(OutputTable[GroupByKey]=OutputTable[[#This Row],[GroupByKey]])*OutputTable[RecordedValue])),0)</f>
        <v>0</v>
      </c>
      <c r="M680" s="5" cm="1">
        <f t="array" ref="M680">MAX(IF((ProjectInfoTable[ProjectName]=OutputTable[[#This Row],[ProjectName]]),(ProjectInfoTable[ProjectName]=OutputTable[[#This Row],[ProjectName]])*ProjectInfoTable[ConfidenceInterval]))</f>
        <v>0.95</v>
      </c>
      <c r="N6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80" s="5" cm="1">
        <f t="array" ref="O680">MIN(IF((OutputTable[GroupByKey]=OutputTable[[#This Row],[GroupByKey]]),(OutputTable[GroupByKey]=OutputTable[[#This Row],[GroupByKey]])*OutputTable[RecordedValue]))</f>
        <v>0</v>
      </c>
      <c r="P680" s="5" cm="1">
        <f t="array" ref="P680">MAX(IF((OutputTable[GroupByKey]=OutputTable[[#This Row],[GroupByKey]]),(OutputTable[GroupByKey]=OutputTable[[#This Row],[GroupByKey]])*OutputTable[RecordedValue]))</f>
        <v>0</v>
      </c>
    </row>
    <row r="681" spans="1:16" x14ac:dyDescent="0.25">
      <c r="A681" t="s">
        <v>68</v>
      </c>
      <c r="B681" t="s">
        <v>70</v>
      </c>
      <c r="C681">
        <v>13</v>
      </c>
      <c r="D681" t="s">
        <v>168</v>
      </c>
      <c r="E681" t="s">
        <v>117</v>
      </c>
      <c r="F681" t="s">
        <v>73</v>
      </c>
      <c r="G681">
        <v>98.624366308895205</v>
      </c>
      <c r="H681">
        <v>0</v>
      </c>
      <c r="I681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681" s="5" cm="1">
        <f t="array" ref="J681">MAX(IF((ProjectInfoTable[ProjectName]=OutputTable[[#This Row],[ProjectName]]),(ProjectInfoTable[ProjectName]=OutputTable[[#This Row],[ProjectName]])*ProjectInfoTable[NumberOfReplications]))</f>
        <v>50</v>
      </c>
      <c r="K681" s="5" cm="1">
        <f t="array" ref="K681">IFERROR(AVERAGE(IF((OutputTable[GroupByKey]=OutputTable[[#This Row],[GroupByKey]]),(OutputTable[GroupByKey]=OutputTable[[#This Row],[GroupByKey]])*OutputTable[RecordedValue])),0)</f>
        <v>120.89653130002299</v>
      </c>
      <c r="L681" s="5" cm="1">
        <f t="array" ref="L681">IFERROR(_xlfn.STDEV.S(IF((OutputTable[GroupByKey]=OutputTable[[#This Row],[GroupByKey]]),(OutputTable[GroupByKey]=OutputTable[[#This Row],[GroupByKey]])*OutputTable[RecordedValue])),0)</f>
        <v>33.561725675720702</v>
      </c>
      <c r="M681" s="5" cm="1">
        <f t="array" ref="M681">MAX(IF((ProjectInfoTable[ProjectName]=OutputTable[[#This Row],[ProjectName]]),(ProjectInfoTable[ProjectName]=OutputTable[[#This Row],[ProjectName]])*ProjectInfoTable[ConfidenceInterval]))</f>
        <v>0.95</v>
      </c>
      <c r="N6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681" s="5" cm="1">
        <f t="array" ref="O681">MIN(IF((OutputTable[GroupByKey]=OutputTable[[#This Row],[GroupByKey]]),(OutputTable[GroupByKey]=OutputTable[[#This Row],[GroupByKey]])*OutputTable[RecordedValue]))</f>
        <v>71.2298351699786</v>
      </c>
      <c r="P681" s="5" cm="1">
        <f t="array" ref="P681">MAX(IF((OutputTable[GroupByKey]=OutputTable[[#This Row],[GroupByKey]]),(OutputTable[GroupByKey]=OutputTable[[#This Row],[GroupByKey]])*OutputTable[RecordedValue]))</f>
        <v>265.63530965979299</v>
      </c>
    </row>
    <row r="682" spans="1:16" x14ac:dyDescent="0.25">
      <c r="A682" t="s">
        <v>68</v>
      </c>
      <c r="B682" t="s">
        <v>70</v>
      </c>
      <c r="C682">
        <v>13</v>
      </c>
      <c r="D682" t="s">
        <v>169</v>
      </c>
      <c r="E682" t="s">
        <v>119</v>
      </c>
      <c r="F682" t="s">
        <v>73</v>
      </c>
      <c r="G682">
        <v>305</v>
      </c>
      <c r="H682">
        <v>0</v>
      </c>
      <c r="I682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682" s="5" cm="1">
        <f t="array" ref="J682">MAX(IF((ProjectInfoTable[ProjectName]=OutputTable[[#This Row],[ProjectName]]),(ProjectInfoTable[ProjectName]=OutputTable[[#This Row],[ProjectName]])*ProjectInfoTable[NumberOfReplications]))</f>
        <v>50</v>
      </c>
      <c r="K682" s="5" cm="1">
        <f t="array" ref="K682">IFERROR(AVERAGE(IF((OutputTable[GroupByKey]=OutputTable[[#This Row],[GroupByKey]]),(OutputTable[GroupByKey]=OutputTable[[#This Row],[GroupByKey]])*OutputTable[RecordedValue])),0)</f>
        <v>307.66000000000003</v>
      </c>
      <c r="L682" s="5" cm="1">
        <f t="array" ref="L682">IFERROR(_xlfn.STDEV.S(IF((OutputTable[GroupByKey]=OutputTable[[#This Row],[GroupByKey]]),(OutputTable[GroupByKey]=OutputTable[[#This Row],[GroupByKey]])*OutputTable[RecordedValue])),0)</f>
        <v>3.1272991542223769</v>
      </c>
      <c r="M682" s="5" cm="1">
        <f t="array" ref="M682">MAX(IF((ProjectInfoTable[ProjectName]=OutputTable[[#This Row],[ProjectName]]),(ProjectInfoTable[ProjectName]=OutputTable[[#This Row],[ProjectName]])*ProjectInfoTable[ConfidenceInterval]))</f>
        <v>0.95</v>
      </c>
      <c r="N6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682" s="5" cm="1">
        <f t="array" ref="O682">MIN(IF((OutputTable[GroupByKey]=OutputTable[[#This Row],[GroupByKey]]),(OutputTable[GroupByKey]=OutputTable[[#This Row],[GroupByKey]])*OutputTable[RecordedValue]))</f>
        <v>300</v>
      </c>
      <c r="P682" s="5" cm="1">
        <f t="array" ref="P682">MAX(IF((OutputTable[GroupByKey]=OutputTable[[#This Row],[GroupByKey]]),(OutputTable[GroupByKey]=OutputTable[[#This Row],[GroupByKey]])*OutputTable[RecordedValue]))</f>
        <v>315</v>
      </c>
    </row>
    <row r="683" spans="1:16" x14ac:dyDescent="0.25">
      <c r="A683" t="s">
        <v>68</v>
      </c>
      <c r="B683" t="s">
        <v>70</v>
      </c>
      <c r="C683">
        <v>13</v>
      </c>
      <c r="D683" t="s">
        <v>170</v>
      </c>
      <c r="E683" t="s">
        <v>121</v>
      </c>
      <c r="F683" t="s">
        <v>73</v>
      </c>
      <c r="G683">
        <v>304</v>
      </c>
      <c r="H683">
        <v>0</v>
      </c>
      <c r="I683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683" s="5" cm="1">
        <f t="array" ref="J683">MAX(IF((ProjectInfoTable[ProjectName]=OutputTable[[#This Row],[ProjectName]]),(ProjectInfoTable[ProjectName]=OutputTable[[#This Row],[ProjectName]])*ProjectInfoTable[NumberOfReplications]))</f>
        <v>50</v>
      </c>
      <c r="K683" s="5" cm="1">
        <f t="array" ref="K683">IFERROR(AVERAGE(IF((OutputTable[GroupByKey]=OutputTable[[#This Row],[GroupByKey]]),(OutputTable[GroupByKey]=OutputTable[[#This Row],[GroupByKey]])*OutputTable[RecordedValue])),0)</f>
        <v>305.8</v>
      </c>
      <c r="L683" s="5" cm="1">
        <f t="array" ref="L683">IFERROR(_xlfn.STDEV.S(IF((OutputTable[GroupByKey]=OutputTable[[#This Row],[GroupByKey]]),(OutputTable[GroupByKey]=OutputTable[[#This Row],[GroupByKey]])*OutputTable[RecordedValue])),0)</f>
        <v>3.2324881425670751</v>
      </c>
      <c r="M683" s="5" cm="1">
        <f t="array" ref="M683">MAX(IF((ProjectInfoTable[ProjectName]=OutputTable[[#This Row],[ProjectName]]),(ProjectInfoTable[ProjectName]=OutputTable[[#This Row],[ProjectName]])*ProjectInfoTable[ConfidenceInterval]))</f>
        <v>0.95</v>
      </c>
      <c r="N6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683" s="5" cm="1">
        <f t="array" ref="O683">MIN(IF((OutputTable[GroupByKey]=OutputTable[[#This Row],[GroupByKey]]),(OutputTable[GroupByKey]=OutputTable[[#This Row],[GroupByKey]])*OutputTable[RecordedValue]))</f>
        <v>298</v>
      </c>
      <c r="P683" s="5" cm="1">
        <f t="array" ref="P683">MAX(IF((OutputTable[GroupByKey]=OutputTable[[#This Row],[GroupByKey]]),(OutputTable[GroupByKey]=OutputTable[[#This Row],[GroupByKey]])*OutputTable[RecordedValue]))</f>
        <v>313</v>
      </c>
    </row>
    <row r="684" spans="1:16" x14ac:dyDescent="0.25">
      <c r="A684" t="s">
        <v>68</v>
      </c>
      <c r="B684" t="s">
        <v>70</v>
      </c>
      <c r="C684">
        <v>13</v>
      </c>
      <c r="D684" t="s">
        <v>171</v>
      </c>
      <c r="E684" t="s">
        <v>123</v>
      </c>
      <c r="F684" t="s">
        <v>73</v>
      </c>
      <c r="G684">
        <v>36.471710657339202</v>
      </c>
      <c r="H684">
        <v>0</v>
      </c>
      <c r="I684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684" s="5" cm="1">
        <f t="array" ref="J684">MAX(IF((ProjectInfoTable[ProjectName]=OutputTable[[#This Row],[ProjectName]]),(ProjectInfoTable[ProjectName]=OutputTable[[#This Row],[ProjectName]])*ProjectInfoTable[NumberOfReplications]))</f>
        <v>50</v>
      </c>
      <c r="K684" s="5" cm="1">
        <f t="array" ref="K684">IFERROR(AVERAGE(IF((OutputTable[GroupByKey]=OutputTable[[#This Row],[GroupByKey]]),(OutputTable[GroupByKey]=OutputTable[[#This Row],[GroupByKey]])*OutputTable[RecordedValue])),0)</f>
        <v>37.238343743460135</v>
      </c>
      <c r="L684" s="5" cm="1">
        <f t="array" ref="L684">IFERROR(_xlfn.STDEV.S(IF((OutputTable[GroupByKey]=OutputTable[[#This Row],[GroupByKey]]),(OutputTable[GroupByKey]=OutputTable[[#This Row],[GroupByKey]])*OutputTable[RecordedValue])),0)</f>
        <v>0.73577360167133743</v>
      </c>
      <c r="M684" s="5" cm="1">
        <f t="array" ref="M684">MAX(IF((ProjectInfoTable[ProjectName]=OutputTable[[#This Row],[ProjectName]]),(ProjectInfoTable[ProjectName]=OutputTable[[#This Row],[ProjectName]])*ProjectInfoTable[ConfidenceInterval]))</f>
        <v>0.95</v>
      </c>
      <c r="N6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684" s="5" cm="1">
        <f t="array" ref="O684">MIN(IF((OutputTable[GroupByKey]=OutputTable[[#This Row],[GroupByKey]]),(OutputTable[GroupByKey]=OutputTable[[#This Row],[GroupByKey]])*OutputTable[RecordedValue]))</f>
        <v>35.915286846409401</v>
      </c>
      <c r="P684" s="5" cm="1">
        <f t="array" ref="P684">MAX(IF((OutputTable[GroupByKey]=OutputTable[[#This Row],[GroupByKey]]),(OutputTable[GroupByKey]=OutputTable[[#This Row],[GroupByKey]])*OutputTable[RecordedValue]))</f>
        <v>38.829036811282897</v>
      </c>
    </row>
    <row r="685" spans="1:16" x14ac:dyDescent="0.25">
      <c r="A685" t="s">
        <v>68</v>
      </c>
      <c r="B685" t="s">
        <v>70</v>
      </c>
      <c r="C685">
        <v>13</v>
      </c>
      <c r="D685" t="s">
        <v>172</v>
      </c>
      <c r="E685" t="s">
        <v>125</v>
      </c>
      <c r="F685" t="s">
        <v>73</v>
      </c>
      <c r="G685">
        <v>1192.7756860290699</v>
      </c>
      <c r="H685">
        <v>0</v>
      </c>
      <c r="I685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685" s="5" cm="1">
        <f t="array" ref="J685">MAX(IF((ProjectInfoTable[ProjectName]=OutputTable[[#This Row],[ProjectName]]),(ProjectInfoTable[ProjectName]=OutputTable[[#This Row],[ProjectName]])*ProjectInfoTable[NumberOfReplications]))</f>
        <v>50</v>
      </c>
      <c r="K685" s="5" cm="1">
        <f t="array" ref="K685">IFERROR(AVERAGE(IF((OutputTable[GroupByKey]=OutputTable[[#This Row],[GroupByKey]]),(OutputTable[GroupByKey]=OutputTable[[#This Row],[GroupByKey]])*OutputTable[RecordedValue])),0)</f>
        <v>1238.0468436038263</v>
      </c>
      <c r="L685" s="5" cm="1">
        <f t="array" ref="L685">IFERROR(_xlfn.STDEV.S(IF((OutputTable[GroupByKey]=OutputTable[[#This Row],[GroupByKey]]),(OutputTable[GroupByKey]=OutputTable[[#This Row],[GroupByKey]])*OutputTable[RecordedValue])),0)</f>
        <v>49.802537130614866</v>
      </c>
      <c r="M685" s="5" cm="1">
        <f t="array" ref="M685">MAX(IF((ProjectInfoTable[ProjectName]=OutputTable[[#This Row],[ProjectName]]),(ProjectInfoTable[ProjectName]=OutputTable[[#This Row],[ProjectName]])*ProjectInfoTable[ConfidenceInterval]))</f>
        <v>0.95</v>
      </c>
      <c r="N6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685" s="5" cm="1">
        <f t="array" ref="O685">MIN(IF((OutputTable[GroupByKey]=OutputTable[[#This Row],[GroupByKey]]),(OutputTable[GroupByKey]=OutputTable[[#This Row],[GroupByKey]])*OutputTable[RecordedValue]))</f>
        <v>1148.68844056226</v>
      </c>
      <c r="P685" s="5" cm="1">
        <f t="array" ref="P685">MAX(IF((OutputTable[GroupByKey]=OutputTable[[#This Row],[GroupByKey]]),(OutputTable[GroupByKey]=OutputTable[[#This Row],[GroupByKey]])*OutputTable[RecordedValue]))</f>
        <v>1418.3176101245699</v>
      </c>
    </row>
    <row r="686" spans="1:16" x14ac:dyDescent="0.25">
      <c r="A686" t="s">
        <v>68</v>
      </c>
      <c r="B686" t="s">
        <v>70</v>
      </c>
      <c r="C686">
        <v>13</v>
      </c>
      <c r="D686" t="s">
        <v>173</v>
      </c>
      <c r="E686" t="s">
        <v>135</v>
      </c>
      <c r="F686" t="s">
        <v>105</v>
      </c>
      <c r="G686">
        <v>18.235855328669601</v>
      </c>
      <c r="H686">
        <v>0</v>
      </c>
      <c r="I686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686" s="5" cm="1">
        <f t="array" ref="J686">MAX(IF((ProjectInfoTable[ProjectName]=OutputTable[[#This Row],[ProjectName]]),(ProjectInfoTable[ProjectName]=OutputTable[[#This Row],[ProjectName]])*ProjectInfoTable[NumberOfReplications]))</f>
        <v>50</v>
      </c>
      <c r="K686" s="5" cm="1">
        <f t="array" ref="K686">IFERROR(AVERAGE(IF((OutputTable[GroupByKey]=OutputTable[[#This Row],[GroupByKey]]),(OutputTable[GroupByKey]=OutputTable[[#This Row],[GroupByKey]])*OutputTable[RecordedValue])),0)</f>
        <v>18.619171871730064</v>
      </c>
      <c r="L686" s="5" cm="1">
        <f t="array" ref="L686">IFERROR(_xlfn.STDEV.S(IF((OutputTable[GroupByKey]=OutputTable[[#This Row],[GroupByKey]]),(OutputTable[GroupByKey]=OutputTable[[#This Row],[GroupByKey]])*OutputTable[RecordedValue])),0)</f>
        <v>0.36788680083566072</v>
      </c>
      <c r="M686" s="5" cm="1">
        <f t="array" ref="M686">MAX(IF((ProjectInfoTable[ProjectName]=OutputTable[[#This Row],[ProjectName]]),(ProjectInfoTable[ProjectName]=OutputTable[[#This Row],[ProjectName]])*ProjectInfoTable[ConfidenceInterval]))</f>
        <v>0.95</v>
      </c>
      <c r="N6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686" s="5" cm="1">
        <f t="array" ref="O686">MIN(IF((OutputTable[GroupByKey]=OutputTable[[#This Row],[GroupByKey]]),(OutputTable[GroupByKey]=OutputTable[[#This Row],[GroupByKey]])*OutputTable[RecordedValue]))</f>
        <v>17.957643423204701</v>
      </c>
      <c r="P686" s="5" cm="1">
        <f t="array" ref="P686">MAX(IF((OutputTable[GroupByKey]=OutputTable[[#This Row],[GroupByKey]]),(OutputTable[GroupByKey]=OutputTable[[#This Row],[GroupByKey]])*OutputTable[RecordedValue]))</f>
        <v>19.414518405641399</v>
      </c>
    </row>
    <row r="687" spans="1:16" x14ac:dyDescent="0.25">
      <c r="A687" t="s">
        <v>68</v>
      </c>
      <c r="B687" t="s">
        <v>70</v>
      </c>
      <c r="C687">
        <v>13</v>
      </c>
      <c r="D687" t="s">
        <v>174</v>
      </c>
      <c r="E687" t="s">
        <v>137</v>
      </c>
      <c r="F687" t="s">
        <v>105</v>
      </c>
      <c r="G687">
        <v>5.7072125205760198</v>
      </c>
      <c r="H687">
        <v>0</v>
      </c>
      <c r="I687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687" s="5" cm="1">
        <f t="array" ref="J687">MAX(IF((ProjectInfoTable[ProjectName]=OutputTable[[#This Row],[ProjectName]]),(ProjectInfoTable[ProjectName]=OutputTable[[#This Row],[ProjectName]])*ProjectInfoTable[NumberOfReplications]))</f>
        <v>50</v>
      </c>
      <c r="K687" s="5" cm="1">
        <f t="array" ref="K687">IFERROR(AVERAGE(IF((OutputTable[GroupByKey]=OutputTable[[#This Row],[GroupByKey]]),(OutputTable[GroupByKey]=OutputTable[[#This Row],[GroupByKey]])*OutputTable[RecordedValue])),0)</f>
        <v>5.3248187541752463</v>
      </c>
      <c r="L687" s="5" cm="1">
        <f t="array" ref="L687">IFERROR(_xlfn.STDEV.S(IF((OutputTable[GroupByKey]=OutputTable[[#This Row],[GroupByKey]]),(OutputTable[GroupByKey]=OutputTable[[#This Row],[GroupByKey]])*OutputTable[RecordedValue])),0)</f>
        <v>0.37220753962085379</v>
      </c>
      <c r="M687" s="5" cm="1">
        <f t="array" ref="M687">MAX(IF((ProjectInfoTable[ProjectName]=OutputTable[[#This Row],[ProjectName]]),(ProjectInfoTable[ProjectName]=OutputTable[[#This Row],[ProjectName]])*ProjectInfoTable[ConfidenceInterval]))</f>
        <v>0.95</v>
      </c>
      <c r="N6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687" s="5" cm="1">
        <f t="array" ref="O687">MIN(IF((OutputTable[GroupByKey]=OutputTable[[#This Row],[GroupByKey]]),(OutputTable[GroupByKey]=OutputTable[[#This Row],[GroupByKey]])*OutputTable[RecordedValue]))</f>
        <v>4.5773931059875599</v>
      </c>
      <c r="P687" s="5" cm="1">
        <f t="array" ref="P687">MAX(IF((OutputTable[GroupByKey]=OutputTable[[#This Row],[GroupByKey]]),(OutputTable[GroupByKey]=OutputTable[[#This Row],[GroupByKey]])*OutputTable[RecordedValue]))</f>
        <v>5.9816259595291603</v>
      </c>
    </row>
    <row r="688" spans="1:16" x14ac:dyDescent="0.25">
      <c r="A688" t="s">
        <v>68</v>
      </c>
      <c r="B688" t="s">
        <v>70</v>
      </c>
      <c r="C688">
        <v>13</v>
      </c>
      <c r="D688" t="s">
        <v>175</v>
      </c>
      <c r="E688" t="s">
        <v>154</v>
      </c>
      <c r="F688" t="s">
        <v>105</v>
      </c>
      <c r="G688">
        <v>305</v>
      </c>
      <c r="H688">
        <v>0</v>
      </c>
      <c r="I688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688" s="5" cm="1">
        <f t="array" ref="J688">MAX(IF((ProjectInfoTable[ProjectName]=OutputTable[[#This Row],[ProjectName]]),(ProjectInfoTable[ProjectName]=OutputTable[[#This Row],[ProjectName]])*ProjectInfoTable[NumberOfReplications]))</f>
        <v>50</v>
      </c>
      <c r="K688" s="5" cm="1">
        <f t="array" ref="K688">IFERROR(AVERAGE(IF((OutputTable[GroupByKey]=OutputTable[[#This Row],[GroupByKey]]),(OutputTable[GroupByKey]=OutputTable[[#This Row],[GroupByKey]])*OutputTable[RecordedValue])),0)</f>
        <v>307.5</v>
      </c>
      <c r="L688" s="5" cm="1">
        <f t="array" ref="L688">IFERROR(_xlfn.STDEV.S(IF((OutputTable[GroupByKey]=OutputTable[[#This Row],[GroupByKey]]),(OutputTable[GroupByKey]=OutputTable[[#This Row],[GroupByKey]])*OutputTable[RecordedValue])),0)</f>
        <v>3.1831828507367419</v>
      </c>
      <c r="M688" s="5" cm="1">
        <f t="array" ref="M688">MAX(IF((ProjectInfoTable[ProjectName]=OutputTable[[#This Row],[ProjectName]]),(ProjectInfoTable[ProjectName]=OutputTable[[#This Row],[ProjectName]])*ProjectInfoTable[ConfidenceInterval]))</f>
        <v>0.95</v>
      </c>
      <c r="N6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688" s="5" cm="1">
        <f t="array" ref="O688">MIN(IF((OutputTable[GroupByKey]=OutputTable[[#This Row],[GroupByKey]]),(OutputTable[GroupByKey]=OutputTable[[#This Row],[GroupByKey]])*OutputTable[RecordedValue]))</f>
        <v>300</v>
      </c>
      <c r="P688" s="5" cm="1">
        <f t="array" ref="P688">MAX(IF((OutputTable[GroupByKey]=OutputTable[[#This Row],[GroupByKey]]),(OutputTable[GroupByKey]=OutputTable[[#This Row],[GroupByKey]])*OutputTable[RecordedValue]))</f>
        <v>315</v>
      </c>
    </row>
    <row r="689" spans="1:16" x14ac:dyDescent="0.25">
      <c r="A689" t="s">
        <v>68</v>
      </c>
      <c r="B689" t="s">
        <v>70</v>
      </c>
      <c r="C689">
        <v>13</v>
      </c>
      <c r="D689" t="s">
        <v>176</v>
      </c>
      <c r="E689" t="s">
        <v>156</v>
      </c>
      <c r="F689" t="s">
        <v>105</v>
      </c>
      <c r="G689">
        <v>0.76219947830933199</v>
      </c>
      <c r="H689">
        <v>0</v>
      </c>
      <c r="I689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689" s="5" cm="1">
        <f t="array" ref="J689">MAX(IF((ProjectInfoTable[ProjectName]=OutputTable[[#This Row],[ProjectName]]),(ProjectInfoTable[ProjectName]=OutputTable[[#This Row],[ProjectName]])*ProjectInfoTable[NumberOfReplications]))</f>
        <v>50</v>
      </c>
      <c r="K689" s="5" cm="1">
        <f t="array" ref="K689">IFERROR(AVERAGE(IF((OutputTable[GroupByKey]=OutputTable[[#This Row],[GroupByKey]]),(OutputTable[GroupByKey]=OutputTable[[#This Row],[GroupByKey]])*OutputTable[RecordedValue])),0)</f>
        <v>0.77813255190936492</v>
      </c>
      <c r="L689" s="5" cm="1">
        <f t="array" ref="L689">IFERROR(_xlfn.STDEV.S(IF((OutputTable[GroupByKey]=OutputTable[[#This Row],[GroupByKey]]),(OutputTable[GroupByKey]=OutputTable[[#This Row],[GroupByKey]])*OutputTable[RecordedValue])),0)</f>
        <v>1.5508647484202203E-2</v>
      </c>
      <c r="M689" s="5" cm="1">
        <f t="array" ref="M689">MAX(IF((ProjectInfoTable[ProjectName]=OutputTable[[#This Row],[ProjectName]]),(ProjectInfoTable[ProjectName]=OutputTable[[#This Row],[ProjectName]])*ProjectInfoTable[ConfidenceInterval]))</f>
        <v>0.95</v>
      </c>
      <c r="N6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689" s="5" cm="1">
        <f t="array" ref="O689">MIN(IF((OutputTable[GroupByKey]=OutputTable[[#This Row],[GroupByKey]]),(OutputTable[GroupByKey]=OutputTable[[#This Row],[GroupByKey]])*OutputTable[RecordedValue]))</f>
        <v>0.75076558501961799</v>
      </c>
      <c r="P689" s="5" cm="1">
        <f t="array" ref="P689">MAX(IF((OutputTable[GroupByKey]=OutputTable[[#This Row],[GroupByKey]]),(OutputTable[GroupByKey]=OutputTable[[#This Row],[GroupByKey]])*OutputTable[RecordedValue]))</f>
        <v>0.80927528725051701</v>
      </c>
    </row>
    <row r="690" spans="1:16" x14ac:dyDescent="0.25">
      <c r="A690" t="s">
        <v>68</v>
      </c>
      <c r="B690" t="s">
        <v>70</v>
      </c>
      <c r="C690">
        <v>13</v>
      </c>
      <c r="D690" t="s">
        <v>177</v>
      </c>
      <c r="E690" t="s">
        <v>140</v>
      </c>
      <c r="F690" t="s">
        <v>105</v>
      </c>
      <c r="G690">
        <v>0</v>
      </c>
      <c r="H690">
        <v>0</v>
      </c>
      <c r="I690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690" s="5" cm="1">
        <f t="array" ref="J690">MAX(IF((ProjectInfoTable[ProjectName]=OutputTable[[#This Row],[ProjectName]]),(ProjectInfoTable[ProjectName]=OutputTable[[#This Row],[ProjectName]])*ProjectInfoTable[NumberOfReplications]))</f>
        <v>50</v>
      </c>
      <c r="K690" s="5" cm="1">
        <f t="array" ref="K690">IFERROR(AVERAGE(IF((OutputTable[GroupByKey]=OutputTable[[#This Row],[GroupByKey]]),(OutputTable[GroupByKey]=OutputTable[[#This Row],[GroupByKey]])*OutputTable[RecordedValue])),0)</f>
        <v>0</v>
      </c>
      <c r="L690" s="5" cm="1">
        <f t="array" ref="L690">IFERROR(_xlfn.STDEV.S(IF((OutputTable[GroupByKey]=OutputTable[[#This Row],[GroupByKey]]),(OutputTable[GroupByKey]=OutputTable[[#This Row],[GroupByKey]])*OutputTable[RecordedValue])),0)</f>
        <v>0</v>
      </c>
      <c r="M690" s="5" cm="1">
        <f t="array" ref="M690">MAX(IF((ProjectInfoTable[ProjectName]=OutputTable[[#This Row],[ProjectName]]),(ProjectInfoTable[ProjectName]=OutputTable[[#This Row],[ProjectName]])*ProjectInfoTable[ConfidenceInterval]))</f>
        <v>0.95</v>
      </c>
      <c r="N6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90" s="5" cm="1">
        <f t="array" ref="O690">MIN(IF((OutputTable[GroupByKey]=OutputTable[[#This Row],[GroupByKey]]),(OutputTable[GroupByKey]=OutputTable[[#This Row],[GroupByKey]])*OutputTable[RecordedValue]))</f>
        <v>0</v>
      </c>
      <c r="P690" s="5" cm="1">
        <f t="array" ref="P690">MAX(IF((OutputTable[GroupByKey]=OutputTable[[#This Row],[GroupByKey]]),(OutputTable[GroupByKey]=OutputTable[[#This Row],[GroupByKey]])*OutputTable[RecordedValue]))</f>
        <v>0</v>
      </c>
    </row>
    <row r="691" spans="1:16" x14ac:dyDescent="0.25">
      <c r="A691" t="s">
        <v>68</v>
      </c>
      <c r="B691" t="s">
        <v>70</v>
      </c>
      <c r="C691">
        <v>14</v>
      </c>
      <c r="D691" t="s">
        <v>110</v>
      </c>
      <c r="E691" t="s">
        <v>111</v>
      </c>
      <c r="F691" t="s">
        <v>73</v>
      </c>
      <c r="G691">
        <v>1.7278980781958899</v>
      </c>
      <c r="H691">
        <v>0</v>
      </c>
      <c r="I691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691" s="5" cm="1">
        <f t="array" ref="J691">MAX(IF((ProjectInfoTable[ProjectName]=OutputTable[[#This Row],[ProjectName]]),(ProjectInfoTable[ProjectName]=OutputTable[[#This Row],[ProjectName]])*ProjectInfoTable[NumberOfReplications]))</f>
        <v>50</v>
      </c>
      <c r="K691" s="5" cm="1">
        <f t="array" ref="K691">IFERROR(AVERAGE(IF((OutputTable[GroupByKey]=OutputTable[[#This Row],[GroupByKey]]),(OutputTable[GroupByKey]=OutputTable[[#This Row],[GroupByKey]])*OutputTable[RecordedValue])),0)</f>
        <v>1.9749714551650996</v>
      </c>
      <c r="L691" s="5" cm="1">
        <f t="array" ref="L691">IFERROR(_xlfn.STDEV.S(IF((OutputTable[GroupByKey]=OutputTable[[#This Row],[GroupByKey]]),(OutputTable[GroupByKey]=OutputTable[[#This Row],[GroupByKey]])*OutputTable[RecordedValue])),0)</f>
        <v>0.45746437878232693</v>
      </c>
      <c r="M691" s="5" cm="1">
        <f t="array" ref="M691">MAX(IF((ProjectInfoTable[ProjectName]=OutputTable[[#This Row],[ProjectName]]),(ProjectInfoTable[ProjectName]=OutputTable[[#This Row],[ProjectName]])*ProjectInfoTable[ConfidenceInterval]))</f>
        <v>0.95</v>
      </c>
      <c r="N6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691" s="5" cm="1">
        <f t="array" ref="O691">MIN(IF((OutputTable[GroupByKey]=OutputTable[[#This Row],[GroupByKey]]),(OutputTable[GroupByKey]=OutputTable[[#This Row],[GroupByKey]])*OutputTable[RecordedValue]))</f>
        <v>1.0281254127300199</v>
      </c>
      <c r="P691" s="5" cm="1">
        <f t="array" ref="P691">MAX(IF((OutputTable[GroupByKey]=OutputTable[[#This Row],[GroupByKey]]),(OutputTable[GroupByKey]=OutputTable[[#This Row],[GroupByKey]])*OutputTable[RecordedValue]))</f>
        <v>3.1673122909872098</v>
      </c>
    </row>
    <row r="692" spans="1:16" x14ac:dyDescent="0.25">
      <c r="A692" t="s">
        <v>68</v>
      </c>
      <c r="B692" t="s">
        <v>70</v>
      </c>
      <c r="C692">
        <v>14</v>
      </c>
      <c r="D692" t="s">
        <v>112</v>
      </c>
      <c r="E692" t="s">
        <v>113</v>
      </c>
      <c r="F692" t="s">
        <v>73</v>
      </c>
      <c r="G692">
        <v>103.673884691754</v>
      </c>
      <c r="H692">
        <v>0</v>
      </c>
      <c r="I692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692" s="5" cm="1">
        <f t="array" ref="J692">MAX(IF((ProjectInfoTable[ProjectName]=OutputTable[[#This Row],[ProjectName]]),(ProjectInfoTable[ProjectName]=OutputTable[[#This Row],[ProjectName]])*ProjectInfoTable[NumberOfReplications]))</f>
        <v>50</v>
      </c>
      <c r="K692" s="5" cm="1">
        <f t="array" ref="K692">IFERROR(AVERAGE(IF((OutputTable[GroupByKey]=OutputTable[[#This Row],[GroupByKey]]),(OutputTable[GroupByKey]=OutputTable[[#This Row],[GroupByKey]])*OutputTable[RecordedValue])),0)</f>
        <v>118.49828730990606</v>
      </c>
      <c r="L692" s="5" cm="1">
        <f t="array" ref="L692">IFERROR(_xlfn.STDEV.S(IF((OutputTable[GroupByKey]=OutputTable[[#This Row],[GroupByKey]]),(OutputTable[GroupByKey]=OutputTable[[#This Row],[GroupByKey]])*OutputTable[RecordedValue])),0)</f>
        <v>27.447862726939679</v>
      </c>
      <c r="M692" s="5" cm="1">
        <f t="array" ref="M692">MAX(IF((ProjectInfoTable[ProjectName]=OutputTable[[#This Row],[ProjectName]]),(ProjectInfoTable[ProjectName]=OutputTable[[#This Row],[ProjectName]])*ProjectInfoTable[ConfidenceInterval]))</f>
        <v>0.95</v>
      </c>
      <c r="N6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692" s="5" cm="1">
        <f t="array" ref="O692">MIN(IF((OutputTable[GroupByKey]=OutputTable[[#This Row],[GroupByKey]]),(OutputTable[GroupByKey]=OutputTable[[#This Row],[GroupByKey]])*OutputTable[RecordedValue]))</f>
        <v>61.6875247638012</v>
      </c>
      <c r="P692" s="5" cm="1">
        <f t="array" ref="P692">MAX(IF((OutputTable[GroupByKey]=OutputTable[[#This Row],[GroupByKey]]),(OutputTable[GroupByKey]=OutputTable[[#This Row],[GroupByKey]])*OutputTable[RecordedValue]))</f>
        <v>190.038737459233</v>
      </c>
    </row>
    <row r="693" spans="1:16" x14ac:dyDescent="0.25">
      <c r="A693" t="s">
        <v>68</v>
      </c>
      <c r="B693" t="s">
        <v>70</v>
      </c>
      <c r="C693">
        <v>14</v>
      </c>
      <c r="D693" t="s">
        <v>114</v>
      </c>
      <c r="E693" t="s">
        <v>115</v>
      </c>
      <c r="F693" t="s">
        <v>73</v>
      </c>
      <c r="G693">
        <v>0</v>
      </c>
      <c r="H693">
        <v>0</v>
      </c>
      <c r="I693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693" s="5" cm="1">
        <f t="array" ref="J693">MAX(IF((ProjectInfoTable[ProjectName]=OutputTable[[#This Row],[ProjectName]]),(ProjectInfoTable[ProjectName]=OutputTable[[#This Row],[ProjectName]])*ProjectInfoTable[NumberOfReplications]))</f>
        <v>50</v>
      </c>
      <c r="K693" s="5" cm="1">
        <f t="array" ref="K693">IFERROR(AVERAGE(IF((OutputTable[GroupByKey]=OutputTable[[#This Row],[GroupByKey]]),(OutputTable[GroupByKey]=OutputTable[[#This Row],[GroupByKey]])*OutputTable[RecordedValue])),0)</f>
        <v>0</v>
      </c>
      <c r="L693" s="5" cm="1">
        <f t="array" ref="L693">IFERROR(_xlfn.STDEV.S(IF((OutputTable[GroupByKey]=OutputTable[[#This Row],[GroupByKey]]),(OutputTable[GroupByKey]=OutputTable[[#This Row],[GroupByKey]])*OutputTable[RecordedValue])),0)</f>
        <v>0</v>
      </c>
      <c r="M693" s="5" cm="1">
        <f t="array" ref="M693">MAX(IF((ProjectInfoTable[ProjectName]=OutputTable[[#This Row],[ProjectName]]),(ProjectInfoTable[ProjectName]=OutputTable[[#This Row],[ProjectName]])*ProjectInfoTable[ConfidenceInterval]))</f>
        <v>0.95</v>
      </c>
      <c r="N6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93" s="5" cm="1">
        <f t="array" ref="O693">MIN(IF((OutputTable[GroupByKey]=OutputTable[[#This Row],[GroupByKey]]),(OutputTable[GroupByKey]=OutputTable[[#This Row],[GroupByKey]])*OutputTable[RecordedValue]))</f>
        <v>0</v>
      </c>
      <c r="P693" s="5" cm="1">
        <f t="array" ref="P693">MAX(IF((OutputTable[GroupByKey]=OutputTable[[#This Row],[GroupByKey]]),(OutputTable[GroupByKey]=OutputTable[[#This Row],[GroupByKey]])*OutputTable[RecordedValue]))</f>
        <v>0</v>
      </c>
    </row>
    <row r="694" spans="1:16" x14ac:dyDescent="0.25">
      <c r="A694" t="s">
        <v>68</v>
      </c>
      <c r="B694" t="s">
        <v>70</v>
      </c>
      <c r="C694">
        <v>14</v>
      </c>
      <c r="D694" t="s">
        <v>116</v>
      </c>
      <c r="E694" t="s">
        <v>117</v>
      </c>
      <c r="F694" t="s">
        <v>73</v>
      </c>
      <c r="G694">
        <v>1.63574357100511</v>
      </c>
      <c r="H694">
        <v>0</v>
      </c>
      <c r="I694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694" s="5" cm="1">
        <f t="array" ref="J694">MAX(IF((ProjectInfoTable[ProjectName]=OutputTable[[#This Row],[ProjectName]]),(ProjectInfoTable[ProjectName]=OutputTable[[#This Row],[ProjectName]])*ProjectInfoTable[NumberOfReplications]))</f>
        <v>50</v>
      </c>
      <c r="K694" s="5" cm="1">
        <f t="array" ref="K694">IFERROR(AVERAGE(IF((OutputTable[GroupByKey]=OutputTable[[#This Row],[GroupByKey]]),(OutputTable[GroupByKey]=OutputTable[[#This Row],[GroupByKey]])*OutputTable[RecordedValue])),0)</f>
        <v>5.4408066100724897</v>
      </c>
      <c r="L694" s="5" cm="1">
        <f t="array" ref="L694">IFERROR(_xlfn.STDEV.S(IF((OutputTable[GroupByKey]=OutputTable[[#This Row],[GroupByKey]]),(OutputTable[GroupByKey]=OutputTable[[#This Row],[GroupByKey]])*OutputTable[RecordedValue])),0)</f>
        <v>3.1898976373285977</v>
      </c>
      <c r="M694" s="5" cm="1">
        <f t="array" ref="M694">MAX(IF((ProjectInfoTable[ProjectName]=OutputTable[[#This Row],[ProjectName]]),(ProjectInfoTable[ProjectName]=OutputTable[[#This Row],[ProjectName]])*ProjectInfoTable[ConfidenceInterval]))</f>
        <v>0.95</v>
      </c>
      <c r="N6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694" s="5" cm="1">
        <f t="array" ref="O694">MIN(IF((OutputTable[GroupByKey]=OutputTable[[#This Row],[GroupByKey]]),(OutputTable[GroupByKey]=OutputTable[[#This Row],[GroupByKey]])*OutputTable[RecordedValue]))</f>
        <v>0.10442984261027299</v>
      </c>
      <c r="P694" s="5" cm="1">
        <f t="array" ref="P694">MAX(IF((OutputTable[GroupByKey]=OutputTable[[#This Row],[GroupByKey]]),(OutputTable[GroupByKey]=OutputTable[[#This Row],[GroupByKey]])*OutputTable[RecordedValue]))</f>
        <v>13.981021636077701</v>
      </c>
    </row>
    <row r="695" spans="1:16" x14ac:dyDescent="0.25">
      <c r="A695" t="s">
        <v>68</v>
      </c>
      <c r="B695" t="s">
        <v>70</v>
      </c>
      <c r="C695">
        <v>14</v>
      </c>
      <c r="D695" t="s">
        <v>118</v>
      </c>
      <c r="E695" t="s">
        <v>119</v>
      </c>
      <c r="F695" t="s">
        <v>73</v>
      </c>
      <c r="G695">
        <v>19</v>
      </c>
      <c r="H695">
        <v>0</v>
      </c>
      <c r="I695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695" s="5" cm="1">
        <f t="array" ref="J695">MAX(IF((ProjectInfoTable[ProjectName]=OutputTable[[#This Row],[ProjectName]]),(ProjectInfoTable[ProjectName]=OutputTable[[#This Row],[ProjectName]])*ProjectInfoTable[NumberOfReplications]))</f>
        <v>50</v>
      </c>
      <c r="K695" s="5" cm="1">
        <f t="array" ref="K695">IFERROR(AVERAGE(IF((OutputTable[GroupByKey]=OutputTable[[#This Row],[GroupByKey]]),(OutputTable[GroupByKey]=OutputTable[[#This Row],[GroupByKey]])*OutputTable[RecordedValue])),0)</f>
        <v>20.28</v>
      </c>
      <c r="L695" s="5" cm="1">
        <f t="array" ref="L695">IFERROR(_xlfn.STDEV.S(IF((OutputTable[GroupByKey]=OutputTable[[#This Row],[GroupByKey]]),(OutputTable[GroupByKey]=OutputTable[[#This Row],[GroupByKey]])*OutputTable[RecordedValue])),0)</f>
        <v>4.3191079955878688</v>
      </c>
      <c r="M695" s="5" cm="1">
        <f t="array" ref="M695">MAX(IF((ProjectInfoTable[ProjectName]=OutputTable[[#This Row],[ProjectName]]),(ProjectInfoTable[ProjectName]=OutputTable[[#This Row],[ProjectName]])*ProjectInfoTable[ConfidenceInterval]))</f>
        <v>0.95</v>
      </c>
      <c r="N6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695" s="5" cm="1">
        <f t="array" ref="O695">MIN(IF((OutputTable[GroupByKey]=OutputTable[[#This Row],[GroupByKey]]),(OutputTable[GroupByKey]=OutputTable[[#This Row],[GroupByKey]])*OutputTable[RecordedValue]))</f>
        <v>11</v>
      </c>
      <c r="P695" s="5" cm="1">
        <f t="array" ref="P695">MAX(IF((OutputTable[GroupByKey]=OutputTable[[#This Row],[GroupByKey]]),(OutputTable[GroupByKey]=OutputTable[[#This Row],[GroupByKey]])*OutputTable[RecordedValue]))</f>
        <v>31</v>
      </c>
    </row>
    <row r="696" spans="1:16" x14ac:dyDescent="0.25">
      <c r="A696" t="s">
        <v>68</v>
      </c>
      <c r="B696" t="s">
        <v>70</v>
      </c>
      <c r="C696">
        <v>14</v>
      </c>
      <c r="D696" t="s">
        <v>120</v>
      </c>
      <c r="E696" t="s">
        <v>121</v>
      </c>
      <c r="F696" t="s">
        <v>73</v>
      </c>
      <c r="G696">
        <v>18</v>
      </c>
      <c r="H696">
        <v>0</v>
      </c>
      <c r="I696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696" s="5" cm="1">
        <f t="array" ref="J696">MAX(IF((ProjectInfoTable[ProjectName]=OutputTable[[#This Row],[ProjectName]]),(ProjectInfoTable[ProjectName]=OutputTable[[#This Row],[ProjectName]])*ProjectInfoTable[NumberOfReplications]))</f>
        <v>50</v>
      </c>
      <c r="K696" s="5" cm="1">
        <f t="array" ref="K696">IFERROR(AVERAGE(IF((OutputTable[GroupByKey]=OutputTable[[#This Row],[GroupByKey]]),(OutputTable[GroupByKey]=OutputTable[[#This Row],[GroupByKey]])*OutputTable[RecordedValue])),0)</f>
        <v>20.14</v>
      </c>
      <c r="L696" s="5" cm="1">
        <f t="array" ref="L696">IFERROR(_xlfn.STDEV.S(IF((OutputTable[GroupByKey]=OutputTable[[#This Row],[GroupByKey]]),(OutputTable[GroupByKey]=OutputTable[[#This Row],[GroupByKey]])*OutputTable[RecordedValue])),0)</f>
        <v>4.309505393278199</v>
      </c>
      <c r="M696" s="5" cm="1">
        <f t="array" ref="M696">MAX(IF((ProjectInfoTable[ProjectName]=OutputTable[[#This Row],[ProjectName]]),(ProjectInfoTable[ProjectName]=OutputTable[[#This Row],[ProjectName]])*ProjectInfoTable[ConfidenceInterval]))</f>
        <v>0.95</v>
      </c>
      <c r="N6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696" s="5" cm="1">
        <f t="array" ref="O696">MIN(IF((OutputTable[GroupByKey]=OutputTable[[#This Row],[GroupByKey]]),(OutputTable[GroupByKey]=OutputTable[[#This Row],[GroupByKey]])*OutputTable[RecordedValue]))</f>
        <v>10</v>
      </c>
      <c r="P696" s="5" cm="1">
        <f t="array" ref="P696">MAX(IF((OutputTable[GroupByKey]=OutputTable[[#This Row],[GroupByKey]]),(OutputTable[GroupByKey]=OutputTable[[#This Row],[GroupByKey]])*OutputTable[RecordedValue]))</f>
        <v>31</v>
      </c>
    </row>
    <row r="697" spans="1:16" x14ac:dyDescent="0.25">
      <c r="A697" t="s">
        <v>68</v>
      </c>
      <c r="B697" t="s">
        <v>70</v>
      </c>
      <c r="C697">
        <v>14</v>
      </c>
      <c r="D697" t="s">
        <v>122</v>
      </c>
      <c r="E697" t="s">
        <v>123</v>
      </c>
      <c r="F697" t="s">
        <v>73</v>
      </c>
      <c r="G697">
        <v>1.7278980781958899</v>
      </c>
      <c r="H697">
        <v>0</v>
      </c>
      <c r="I697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697" s="5" cm="1">
        <f t="array" ref="J697">MAX(IF((ProjectInfoTable[ProjectName]=OutputTable[[#This Row],[ProjectName]]),(ProjectInfoTable[ProjectName]=OutputTable[[#This Row],[ProjectName]])*ProjectInfoTable[NumberOfReplications]))</f>
        <v>50</v>
      </c>
      <c r="K697" s="5" cm="1">
        <f t="array" ref="K697">IFERROR(AVERAGE(IF((OutputTable[GroupByKey]=OutputTable[[#This Row],[GroupByKey]]),(OutputTable[GroupByKey]=OutputTable[[#This Row],[GroupByKey]])*OutputTable[RecordedValue])),0)</f>
        <v>1.9749714551650996</v>
      </c>
      <c r="L697" s="5" cm="1">
        <f t="array" ref="L697">IFERROR(_xlfn.STDEV.S(IF((OutputTable[GroupByKey]=OutputTable[[#This Row],[GroupByKey]]),(OutputTable[GroupByKey]=OutputTable[[#This Row],[GroupByKey]])*OutputTable[RecordedValue])),0)</f>
        <v>0.45746437878232693</v>
      </c>
      <c r="M697" s="5" cm="1">
        <f t="array" ref="M697">MAX(IF((ProjectInfoTable[ProjectName]=OutputTable[[#This Row],[ProjectName]]),(ProjectInfoTable[ProjectName]=OutputTable[[#This Row],[ProjectName]])*ProjectInfoTable[ConfidenceInterval]))</f>
        <v>0.95</v>
      </c>
      <c r="N6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697" s="5" cm="1">
        <f t="array" ref="O697">MIN(IF((OutputTable[GroupByKey]=OutputTable[[#This Row],[GroupByKey]]),(OutputTable[GroupByKey]=OutputTable[[#This Row],[GroupByKey]])*OutputTable[RecordedValue]))</f>
        <v>1.0281254127300199</v>
      </c>
      <c r="P697" s="5" cm="1">
        <f t="array" ref="P697">MAX(IF((OutputTable[GroupByKey]=OutputTable[[#This Row],[GroupByKey]]),(OutputTable[GroupByKey]=OutputTable[[#This Row],[GroupByKey]])*OutputTable[RecordedValue]))</f>
        <v>3.1673122909872098</v>
      </c>
    </row>
    <row r="698" spans="1:16" x14ac:dyDescent="0.25">
      <c r="A698" t="s">
        <v>68</v>
      </c>
      <c r="B698" t="s">
        <v>70</v>
      </c>
      <c r="C698">
        <v>14</v>
      </c>
      <c r="D698" t="s">
        <v>124</v>
      </c>
      <c r="E698" t="s">
        <v>125</v>
      </c>
      <c r="F698" t="s">
        <v>73</v>
      </c>
      <c r="G698">
        <v>105.30962826275901</v>
      </c>
      <c r="H698">
        <v>0</v>
      </c>
      <c r="I698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698" s="5" cm="1">
        <f t="array" ref="J698">MAX(IF((ProjectInfoTable[ProjectName]=OutputTable[[#This Row],[ProjectName]]),(ProjectInfoTable[ProjectName]=OutputTable[[#This Row],[ProjectName]])*ProjectInfoTable[NumberOfReplications]))</f>
        <v>50</v>
      </c>
      <c r="K698" s="5" cm="1">
        <f t="array" ref="K698">IFERROR(AVERAGE(IF((OutputTable[GroupByKey]=OutputTable[[#This Row],[GroupByKey]]),(OutputTable[GroupByKey]=OutputTable[[#This Row],[GroupByKey]])*OutputTable[RecordedValue])),0)</f>
        <v>123.93909391997848</v>
      </c>
      <c r="L698" s="5" cm="1">
        <f t="array" ref="L698">IFERROR(_xlfn.STDEV.S(IF((OutputTable[GroupByKey]=OutputTable[[#This Row],[GroupByKey]]),(OutputTable[GroupByKey]=OutputTable[[#This Row],[GroupByKey]])*OutputTable[RecordedValue])),0)</f>
        <v>29.164347943585724</v>
      </c>
      <c r="M698" s="5" cm="1">
        <f t="array" ref="M698">MAX(IF((ProjectInfoTable[ProjectName]=OutputTable[[#This Row],[ProjectName]]),(ProjectInfoTable[ProjectName]=OutputTable[[#This Row],[ProjectName]])*ProjectInfoTable[ConfidenceInterval]))</f>
        <v>0.95</v>
      </c>
      <c r="N6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698" s="5" cm="1">
        <f t="array" ref="O698">MIN(IF((OutputTable[GroupByKey]=OutputTable[[#This Row],[GroupByKey]]),(OutputTable[GroupByKey]=OutputTable[[#This Row],[GroupByKey]])*OutputTable[RecordedValue]))</f>
        <v>61.791954606411501</v>
      </c>
      <c r="P698" s="5" cm="1">
        <f t="array" ref="P698">MAX(IF((OutputTable[GroupByKey]=OutputTable[[#This Row],[GroupByKey]]),(OutputTable[GroupByKey]=OutputTable[[#This Row],[GroupByKey]])*OutputTable[RecordedValue]))</f>
        <v>204.019759095311</v>
      </c>
    </row>
    <row r="699" spans="1:16" x14ac:dyDescent="0.25">
      <c r="A699" t="s">
        <v>68</v>
      </c>
      <c r="B699" t="s">
        <v>70</v>
      </c>
      <c r="C699">
        <v>14</v>
      </c>
      <c r="D699" t="s">
        <v>126</v>
      </c>
      <c r="E699" t="s">
        <v>86</v>
      </c>
      <c r="F699" t="s">
        <v>127</v>
      </c>
      <c r="G699">
        <v>0</v>
      </c>
      <c r="H699">
        <v>0</v>
      </c>
      <c r="I699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699" s="5" cm="1">
        <f t="array" ref="J699">MAX(IF((ProjectInfoTable[ProjectName]=OutputTable[[#This Row],[ProjectName]]),(ProjectInfoTable[ProjectName]=OutputTable[[#This Row],[ProjectName]])*ProjectInfoTable[NumberOfReplications]))</f>
        <v>50</v>
      </c>
      <c r="K699" s="5" cm="1">
        <f t="array" ref="K699">IFERROR(AVERAGE(IF((OutputTable[GroupByKey]=OutputTable[[#This Row],[GroupByKey]]),(OutputTable[GroupByKey]=OutputTable[[#This Row],[GroupByKey]])*OutputTable[RecordedValue])),0)</f>
        <v>0</v>
      </c>
      <c r="L699" s="5" cm="1">
        <f t="array" ref="L699">IFERROR(_xlfn.STDEV.S(IF((OutputTable[GroupByKey]=OutputTable[[#This Row],[GroupByKey]]),(OutputTable[GroupByKey]=OutputTable[[#This Row],[GroupByKey]])*OutputTable[RecordedValue])),0)</f>
        <v>0</v>
      </c>
      <c r="M699" s="5" cm="1">
        <f t="array" ref="M699">MAX(IF((ProjectInfoTable[ProjectName]=OutputTable[[#This Row],[ProjectName]]),(ProjectInfoTable[ProjectName]=OutputTable[[#This Row],[ProjectName]])*ProjectInfoTable[ConfidenceInterval]))</f>
        <v>0.95</v>
      </c>
      <c r="N6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99" s="5" cm="1">
        <f t="array" ref="O699">MIN(IF((OutputTable[GroupByKey]=OutputTable[[#This Row],[GroupByKey]]),(OutputTable[GroupByKey]=OutputTable[[#This Row],[GroupByKey]])*OutputTable[RecordedValue]))</f>
        <v>0</v>
      </c>
      <c r="P699" s="5" cm="1">
        <f t="array" ref="P699">MAX(IF((OutputTable[GroupByKey]=OutputTable[[#This Row],[GroupByKey]]),(OutputTable[GroupByKey]=OutputTable[[#This Row],[GroupByKey]])*OutputTable[RecordedValue]))</f>
        <v>0</v>
      </c>
    </row>
    <row r="700" spans="1:16" x14ac:dyDescent="0.25">
      <c r="A700" t="s">
        <v>68</v>
      </c>
      <c r="B700" t="s">
        <v>70</v>
      </c>
      <c r="C700">
        <v>14</v>
      </c>
      <c r="D700" t="s">
        <v>128</v>
      </c>
      <c r="E700" t="s">
        <v>89</v>
      </c>
      <c r="F700" t="s">
        <v>127</v>
      </c>
      <c r="G700">
        <v>0</v>
      </c>
      <c r="H700">
        <v>0</v>
      </c>
      <c r="I700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700" s="5" cm="1">
        <f t="array" ref="J700">MAX(IF((ProjectInfoTable[ProjectName]=OutputTable[[#This Row],[ProjectName]]),(ProjectInfoTable[ProjectName]=OutputTable[[#This Row],[ProjectName]])*ProjectInfoTable[NumberOfReplications]))</f>
        <v>50</v>
      </c>
      <c r="K700" s="5" cm="1">
        <f t="array" ref="K700">IFERROR(AVERAGE(IF((OutputTable[GroupByKey]=OutputTable[[#This Row],[GroupByKey]]),(OutputTable[GroupByKey]=OutputTable[[#This Row],[GroupByKey]])*OutputTable[RecordedValue])),0)</f>
        <v>0</v>
      </c>
      <c r="L700" s="5" cm="1">
        <f t="array" ref="L700">IFERROR(_xlfn.STDEV.S(IF((OutputTable[GroupByKey]=OutputTable[[#This Row],[GroupByKey]]),(OutputTable[GroupByKey]=OutputTable[[#This Row],[GroupByKey]])*OutputTable[RecordedValue])),0)</f>
        <v>0</v>
      </c>
      <c r="M700" s="5" cm="1">
        <f t="array" ref="M700">MAX(IF((ProjectInfoTable[ProjectName]=OutputTable[[#This Row],[ProjectName]]),(ProjectInfoTable[ProjectName]=OutputTable[[#This Row],[ProjectName]])*ProjectInfoTable[ConfidenceInterval]))</f>
        <v>0.95</v>
      </c>
      <c r="N7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00" s="5" cm="1">
        <f t="array" ref="O700">MIN(IF((OutputTable[GroupByKey]=OutputTable[[#This Row],[GroupByKey]]),(OutputTable[GroupByKey]=OutputTable[[#This Row],[GroupByKey]])*OutputTable[RecordedValue]))</f>
        <v>0</v>
      </c>
      <c r="P700" s="5" cm="1">
        <f t="array" ref="P700">MAX(IF((OutputTable[GroupByKey]=OutputTable[[#This Row],[GroupByKey]]),(OutputTable[GroupByKey]=OutputTable[[#This Row],[GroupByKey]])*OutputTable[RecordedValue]))</f>
        <v>0</v>
      </c>
    </row>
    <row r="701" spans="1:16" x14ac:dyDescent="0.25">
      <c r="A701" t="s">
        <v>68</v>
      </c>
      <c r="B701" t="s">
        <v>70</v>
      </c>
      <c r="C701">
        <v>14</v>
      </c>
      <c r="D701" t="s">
        <v>129</v>
      </c>
      <c r="E701" t="s">
        <v>91</v>
      </c>
      <c r="F701" t="s">
        <v>127</v>
      </c>
      <c r="G701">
        <v>47.892685942700602</v>
      </c>
      <c r="H701">
        <v>0</v>
      </c>
      <c r="I701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701" s="5" cm="1">
        <f t="array" ref="J701">MAX(IF((ProjectInfoTable[ProjectName]=OutputTable[[#This Row],[ProjectName]]),(ProjectInfoTable[ProjectName]=OutputTable[[#This Row],[ProjectName]])*ProjectInfoTable[NumberOfReplications]))</f>
        <v>50</v>
      </c>
      <c r="K701" s="5" cm="1">
        <f t="array" ref="K701">IFERROR(AVERAGE(IF((OutputTable[GroupByKey]=OutputTable[[#This Row],[GroupByKey]]),(OutputTable[GroupByKey]=OutputTable[[#This Row],[GroupByKey]])*OutputTable[RecordedValue])),0)</f>
        <v>48.448961029865458</v>
      </c>
      <c r="L701" s="5" cm="1">
        <f t="array" ref="L701">IFERROR(_xlfn.STDEV.S(IF((OutputTable[GroupByKey]=OutputTable[[#This Row],[GroupByKey]]),(OutputTable[GroupByKey]=OutputTable[[#This Row],[GroupByKey]])*OutputTable[RecordedValue])),0)</f>
        <v>0.864449879249923</v>
      </c>
      <c r="M701" s="5" cm="1">
        <f t="array" ref="M701">MAX(IF((ProjectInfoTable[ProjectName]=OutputTable[[#This Row],[ProjectName]]),(ProjectInfoTable[ProjectName]=OutputTable[[#This Row],[ProjectName]])*ProjectInfoTable[ConfidenceInterval]))</f>
        <v>0.95</v>
      </c>
      <c r="N7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701" s="5" cm="1">
        <f t="array" ref="O701">MIN(IF((OutputTable[GroupByKey]=OutputTable[[#This Row],[GroupByKey]]),(OutputTable[GroupByKey]=OutputTable[[#This Row],[GroupByKey]])*OutputTable[RecordedValue]))</f>
        <v>46.605834762066102</v>
      </c>
      <c r="P701" s="5" cm="1">
        <f t="array" ref="P701">MAX(IF((OutputTable[GroupByKey]=OutputTable[[#This Row],[GroupByKey]]),(OutputTable[GroupByKey]=OutputTable[[#This Row],[GroupByKey]])*OutputTable[RecordedValue]))</f>
        <v>50.321452117960597</v>
      </c>
    </row>
    <row r="702" spans="1:16" x14ac:dyDescent="0.25">
      <c r="A702" t="s">
        <v>68</v>
      </c>
      <c r="B702" t="s">
        <v>70</v>
      </c>
      <c r="C702">
        <v>14</v>
      </c>
      <c r="D702" t="s">
        <v>130</v>
      </c>
      <c r="E702" t="s">
        <v>131</v>
      </c>
      <c r="F702" t="s">
        <v>127</v>
      </c>
      <c r="G702">
        <v>0</v>
      </c>
      <c r="H702">
        <v>0</v>
      </c>
      <c r="I702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702" s="5" cm="1">
        <f t="array" ref="J702">MAX(IF((ProjectInfoTable[ProjectName]=OutputTable[[#This Row],[ProjectName]]),(ProjectInfoTable[ProjectName]=OutputTable[[#This Row],[ProjectName]])*ProjectInfoTable[NumberOfReplications]))</f>
        <v>50</v>
      </c>
      <c r="K702" s="5" cm="1">
        <f t="array" ref="K702">IFERROR(AVERAGE(IF((OutputTable[GroupByKey]=OutputTable[[#This Row],[GroupByKey]]),(OutputTable[GroupByKey]=OutputTable[[#This Row],[GroupByKey]])*OutputTable[RecordedValue])),0)</f>
        <v>0</v>
      </c>
      <c r="L702" s="5" cm="1">
        <f t="array" ref="L702">IFERROR(_xlfn.STDEV.S(IF((OutputTable[GroupByKey]=OutputTable[[#This Row],[GroupByKey]]),(OutputTable[GroupByKey]=OutputTable[[#This Row],[GroupByKey]])*OutputTable[RecordedValue])),0)</f>
        <v>0</v>
      </c>
      <c r="M702" s="5" cm="1">
        <f t="array" ref="M702">MAX(IF((ProjectInfoTable[ProjectName]=OutputTable[[#This Row],[ProjectName]]),(ProjectInfoTable[ProjectName]=OutputTable[[#This Row],[ProjectName]])*ProjectInfoTable[ConfidenceInterval]))</f>
        <v>0.95</v>
      </c>
      <c r="N7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02" s="5" cm="1">
        <f t="array" ref="O702">MIN(IF((OutputTable[GroupByKey]=OutputTable[[#This Row],[GroupByKey]]),(OutputTable[GroupByKey]=OutputTable[[#This Row],[GroupByKey]])*OutputTable[RecordedValue]))</f>
        <v>0</v>
      </c>
      <c r="P702" s="5" cm="1">
        <f t="array" ref="P702">MAX(IF((OutputTable[GroupByKey]=OutputTable[[#This Row],[GroupByKey]]),(OutputTable[GroupByKey]=OutputTable[[#This Row],[GroupByKey]])*OutputTable[RecordedValue]))</f>
        <v>0</v>
      </c>
    </row>
    <row r="703" spans="1:16" x14ac:dyDescent="0.25">
      <c r="A703" t="s">
        <v>68</v>
      </c>
      <c r="B703" t="s">
        <v>70</v>
      </c>
      <c r="C703">
        <v>14</v>
      </c>
      <c r="D703" t="s">
        <v>132</v>
      </c>
      <c r="E703" t="s">
        <v>95</v>
      </c>
      <c r="F703" t="s">
        <v>127</v>
      </c>
      <c r="G703">
        <v>47.892685942700602</v>
      </c>
      <c r="H703">
        <v>0</v>
      </c>
      <c r="I703" s="5" t="str">
        <f>OutputTable[[#This Row],[ProjectName]]&amp;OutputTable[[#This Row],[Name]]&amp;OutputTable[[#This Row],[Type]]&amp;OutputTable[[#This Row],[Source]]</f>
        <v>Airport Security AnalysisAll Entities.VACostVA CostSystem</v>
      </c>
      <c r="J703" s="5" cm="1">
        <f t="array" ref="J703">MAX(IF((ProjectInfoTable[ProjectName]=OutputTable[[#This Row],[ProjectName]]),(ProjectInfoTable[ProjectName]=OutputTable[[#This Row],[ProjectName]])*ProjectInfoTable[NumberOfReplications]))</f>
        <v>50</v>
      </c>
      <c r="K703" s="5" cm="1">
        <f t="array" ref="K703">IFERROR(AVERAGE(IF((OutputTable[GroupByKey]=OutputTable[[#This Row],[GroupByKey]]),(OutputTable[GroupByKey]=OutputTable[[#This Row],[GroupByKey]])*OutputTable[RecordedValue])),0)</f>
        <v>48.448961029865458</v>
      </c>
      <c r="L703" s="5" cm="1">
        <f t="array" ref="L703">IFERROR(_xlfn.STDEV.S(IF((OutputTable[GroupByKey]=OutputTable[[#This Row],[GroupByKey]]),(OutputTable[GroupByKey]=OutputTable[[#This Row],[GroupByKey]])*OutputTable[RecordedValue])),0)</f>
        <v>0.864449879249923</v>
      </c>
      <c r="M703" s="5" cm="1">
        <f t="array" ref="M703">MAX(IF((ProjectInfoTable[ProjectName]=OutputTable[[#This Row],[ProjectName]]),(ProjectInfoTable[ProjectName]=OutputTable[[#This Row],[ProjectName]])*ProjectInfoTable[ConfidenceInterval]))</f>
        <v>0.95</v>
      </c>
      <c r="N7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703" s="5" cm="1">
        <f t="array" ref="O703">MIN(IF((OutputTable[GroupByKey]=OutputTable[[#This Row],[GroupByKey]]),(OutputTable[GroupByKey]=OutputTable[[#This Row],[GroupByKey]])*OutputTable[RecordedValue]))</f>
        <v>46.605834762066102</v>
      </c>
      <c r="P703" s="5" cm="1">
        <f t="array" ref="P703">MAX(IF((OutputTable[GroupByKey]=OutputTable[[#This Row],[GroupByKey]]),(OutputTable[GroupByKey]=OutputTable[[#This Row],[GroupByKey]])*OutputTable[RecordedValue]))</f>
        <v>50.321452117960597</v>
      </c>
    </row>
    <row r="704" spans="1:16" x14ac:dyDescent="0.25">
      <c r="A704" t="s">
        <v>68</v>
      </c>
      <c r="B704" t="s">
        <v>70</v>
      </c>
      <c r="C704">
        <v>14</v>
      </c>
      <c r="D704" t="s">
        <v>133</v>
      </c>
      <c r="E704" t="s">
        <v>97</v>
      </c>
      <c r="F704" t="s">
        <v>127</v>
      </c>
      <c r="G704">
        <v>0</v>
      </c>
      <c r="H704">
        <v>0</v>
      </c>
      <c r="I704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704" s="5" cm="1">
        <f t="array" ref="J704">MAX(IF((ProjectInfoTable[ProjectName]=OutputTable[[#This Row],[ProjectName]]),(ProjectInfoTable[ProjectName]=OutputTable[[#This Row],[ProjectName]])*ProjectInfoTable[NumberOfReplications]))</f>
        <v>50</v>
      </c>
      <c r="K704" s="5" cm="1">
        <f t="array" ref="K704">IFERROR(AVERAGE(IF((OutputTable[GroupByKey]=OutputTable[[#This Row],[GroupByKey]]),(OutputTable[GroupByKey]=OutputTable[[#This Row],[GroupByKey]])*OutputTable[RecordedValue])),0)</f>
        <v>0</v>
      </c>
      <c r="L704" s="5" cm="1">
        <f t="array" ref="L704">IFERROR(_xlfn.STDEV.S(IF((OutputTable[GroupByKey]=OutputTable[[#This Row],[GroupByKey]]),(OutputTable[GroupByKey]=OutputTable[[#This Row],[GroupByKey]])*OutputTable[RecordedValue])),0)</f>
        <v>0</v>
      </c>
      <c r="M704" s="5" cm="1">
        <f t="array" ref="M704">MAX(IF((ProjectInfoTable[ProjectName]=OutputTable[[#This Row],[ProjectName]]),(ProjectInfoTable[ProjectName]=OutputTable[[#This Row],[ProjectName]])*ProjectInfoTable[ConfidenceInterval]))</f>
        <v>0.95</v>
      </c>
      <c r="N7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04" s="5" cm="1">
        <f t="array" ref="O704">MIN(IF((OutputTable[GroupByKey]=OutputTable[[#This Row],[GroupByKey]]),(OutputTable[GroupByKey]=OutputTable[[#This Row],[GroupByKey]])*OutputTable[RecordedValue]))</f>
        <v>0</v>
      </c>
      <c r="P704" s="5" cm="1">
        <f t="array" ref="P704">MAX(IF((OutputTable[GroupByKey]=OutputTable[[#This Row],[GroupByKey]]),(OutputTable[GroupByKey]=OutputTable[[#This Row],[GroupByKey]])*OutputTable[RecordedValue]))</f>
        <v>0</v>
      </c>
    </row>
    <row r="705" spans="1:16" x14ac:dyDescent="0.25">
      <c r="A705" t="s">
        <v>68</v>
      </c>
      <c r="B705" t="s">
        <v>70</v>
      </c>
      <c r="C705">
        <v>14</v>
      </c>
      <c r="D705" t="s">
        <v>134</v>
      </c>
      <c r="E705" t="s">
        <v>135</v>
      </c>
      <c r="F705" t="s">
        <v>127</v>
      </c>
      <c r="G705">
        <v>47.892685942700602</v>
      </c>
      <c r="H705">
        <v>0</v>
      </c>
      <c r="I705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705" s="5" cm="1">
        <f t="array" ref="J705">MAX(IF((ProjectInfoTable[ProjectName]=OutputTable[[#This Row],[ProjectName]]),(ProjectInfoTable[ProjectName]=OutputTable[[#This Row],[ProjectName]])*ProjectInfoTable[NumberOfReplications]))</f>
        <v>50</v>
      </c>
      <c r="K705" s="5" cm="1">
        <f t="array" ref="K705">IFERROR(AVERAGE(IF((OutputTable[GroupByKey]=OutputTable[[#This Row],[GroupByKey]]),(OutputTable[GroupByKey]=OutputTable[[#This Row],[GroupByKey]])*OutputTable[RecordedValue])),0)</f>
        <v>48.448961029865458</v>
      </c>
      <c r="L705" s="5" cm="1">
        <f t="array" ref="L705">IFERROR(_xlfn.STDEV.S(IF((OutputTable[GroupByKey]=OutputTable[[#This Row],[GroupByKey]]),(OutputTable[GroupByKey]=OutputTable[[#This Row],[GroupByKey]])*OutputTable[RecordedValue])),0)</f>
        <v>0.86444987924992722</v>
      </c>
      <c r="M705" s="5" cm="1">
        <f t="array" ref="M705">MAX(IF((ProjectInfoTable[ProjectName]=OutputTable[[#This Row],[ProjectName]]),(ProjectInfoTable[ProjectName]=OutputTable[[#This Row],[ProjectName]])*ProjectInfoTable[ConfidenceInterval]))</f>
        <v>0.95</v>
      </c>
      <c r="N7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705" s="5" cm="1">
        <f t="array" ref="O705">MIN(IF((OutputTable[GroupByKey]=OutputTable[[#This Row],[GroupByKey]]),(OutputTable[GroupByKey]=OutputTable[[#This Row],[GroupByKey]])*OutputTable[RecordedValue]))</f>
        <v>46.605834762066102</v>
      </c>
      <c r="P705" s="5" cm="1">
        <f t="array" ref="P705">MAX(IF((OutputTable[GroupByKey]=OutputTable[[#This Row],[GroupByKey]]),(OutputTable[GroupByKey]=OutputTable[[#This Row],[GroupByKey]])*OutputTable[RecordedValue]))</f>
        <v>50.321452117960497</v>
      </c>
    </row>
    <row r="706" spans="1:16" x14ac:dyDescent="0.25">
      <c r="A706" t="s">
        <v>68</v>
      </c>
      <c r="B706" t="s">
        <v>70</v>
      </c>
      <c r="C706">
        <v>14</v>
      </c>
      <c r="D706" t="s">
        <v>136</v>
      </c>
      <c r="E706" t="s">
        <v>137</v>
      </c>
      <c r="F706" t="s">
        <v>127</v>
      </c>
      <c r="G706">
        <v>23.907883734918101</v>
      </c>
      <c r="H706">
        <v>0</v>
      </c>
      <c r="I706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706" s="5" cm="1">
        <f t="array" ref="J706">MAX(IF((ProjectInfoTable[ProjectName]=OutputTable[[#This Row],[ProjectName]]),(ProjectInfoTable[ProjectName]=OutputTable[[#This Row],[ProjectName]])*ProjectInfoTable[NumberOfReplications]))</f>
        <v>50</v>
      </c>
      <c r="K706" s="5" cm="1">
        <f t="array" ref="K706">IFERROR(AVERAGE(IF((OutputTable[GroupByKey]=OutputTable[[#This Row],[GroupByKey]]),(OutputTable[GroupByKey]=OutputTable[[#This Row],[GroupByKey]])*OutputTable[RecordedValue])),0)</f>
        <v>23.423677543870127</v>
      </c>
      <c r="L706" s="5" cm="1">
        <f t="array" ref="L706">IFERROR(_xlfn.STDEV.S(IF((OutputTable[GroupByKey]=OutputTable[[#This Row],[GroupByKey]]),(OutputTable[GroupByKey]=OutputTable[[#This Row],[GroupByKey]])*OutputTable[RecordedValue])),0)</f>
        <v>0.86656285941984512</v>
      </c>
      <c r="M706" s="5" cm="1">
        <f t="array" ref="M706">MAX(IF((ProjectInfoTable[ProjectName]=OutputTable[[#This Row],[ProjectName]]),(ProjectInfoTable[ProjectName]=OutputTable[[#This Row],[ProjectName]])*ProjectInfoTable[ConfidenceInterval]))</f>
        <v>0.95</v>
      </c>
      <c r="N7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706" s="5" cm="1">
        <f t="array" ref="O706">MIN(IF((OutputTable[GroupByKey]=OutputTable[[#This Row],[GroupByKey]]),(OutputTable[GroupByKey]=OutputTable[[#This Row],[GroupByKey]])*OutputTable[RecordedValue]))</f>
        <v>21.655537571964</v>
      </c>
      <c r="P706" s="5" cm="1">
        <f t="array" ref="P706">MAX(IF((OutputTable[GroupByKey]=OutputTable[[#This Row],[GroupByKey]]),(OutputTable[GroupByKey]=OutputTable[[#This Row],[GroupByKey]])*OutputTable[RecordedValue]))</f>
        <v>25.265870670068299</v>
      </c>
    </row>
    <row r="707" spans="1:16" x14ac:dyDescent="0.25">
      <c r="A707" t="s">
        <v>68</v>
      </c>
      <c r="B707" t="s">
        <v>70</v>
      </c>
      <c r="C707">
        <v>14</v>
      </c>
      <c r="D707" t="s">
        <v>138</v>
      </c>
      <c r="E707" t="s">
        <v>91</v>
      </c>
      <c r="F707" t="s">
        <v>127</v>
      </c>
      <c r="G707">
        <v>71.800569677618796</v>
      </c>
      <c r="H707">
        <v>0</v>
      </c>
      <c r="I707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707" s="5" cm="1">
        <f t="array" ref="J707">MAX(IF((ProjectInfoTable[ProjectName]=OutputTable[[#This Row],[ProjectName]]),(ProjectInfoTable[ProjectName]=OutputTable[[#This Row],[ProjectName]])*ProjectInfoTable[NumberOfReplications]))</f>
        <v>50</v>
      </c>
      <c r="K707" s="5" cm="1">
        <f t="array" ref="K707">IFERROR(AVERAGE(IF((OutputTable[GroupByKey]=OutputTable[[#This Row],[GroupByKey]]),(OutputTable[GroupByKey]=OutputTable[[#This Row],[GroupByKey]])*OutputTable[RecordedValue])),0)</f>
        <v>71.872638573735571</v>
      </c>
      <c r="L707" s="5" cm="1">
        <f t="array" ref="L707">IFERROR(_xlfn.STDEV.S(IF((OutputTable[GroupByKey]=OutputTable[[#This Row],[GroupByKey]]),(OutputTable[GroupByKey]=OutputTable[[#This Row],[GroupByKey]])*OutputTable[RecordedValue])),0)</f>
        <v>5.859431361613459E-2</v>
      </c>
      <c r="M707" s="5" cm="1">
        <f t="array" ref="M707">MAX(IF((ProjectInfoTable[ProjectName]=OutputTable[[#This Row],[ProjectName]]),(ProjectInfoTable[ProjectName]=OutputTable[[#This Row],[ProjectName]])*ProjectInfoTable[ConfidenceInterval]))</f>
        <v>0.95</v>
      </c>
      <c r="N7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707" s="5" cm="1">
        <f t="array" ref="O707">MIN(IF((OutputTable[GroupByKey]=OutputTable[[#This Row],[GroupByKey]]),(OutputTable[GroupByKey]=OutputTable[[#This Row],[GroupByKey]])*OutputTable[RecordedValue]))</f>
        <v>71.718288096809104</v>
      </c>
      <c r="P707" s="5" cm="1">
        <f t="array" ref="P707">MAX(IF((OutputTable[GroupByKey]=OutputTable[[#This Row],[GroupByKey]]),(OutputTable[GroupByKey]=OutputTable[[#This Row],[GroupByKey]])*OutputTable[RecordedValue]))</f>
        <v>71.976989689924594</v>
      </c>
    </row>
    <row r="708" spans="1:16" x14ac:dyDescent="0.25">
      <c r="A708" t="s">
        <v>68</v>
      </c>
      <c r="B708" t="s">
        <v>70</v>
      </c>
      <c r="C708">
        <v>14</v>
      </c>
      <c r="D708" t="s">
        <v>139</v>
      </c>
      <c r="E708" t="s">
        <v>140</v>
      </c>
      <c r="F708" t="s">
        <v>127</v>
      </c>
      <c r="G708">
        <v>0</v>
      </c>
      <c r="H708">
        <v>0</v>
      </c>
      <c r="I708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708" s="5" cm="1">
        <f t="array" ref="J708">MAX(IF((ProjectInfoTable[ProjectName]=OutputTable[[#This Row],[ProjectName]]),(ProjectInfoTable[ProjectName]=OutputTable[[#This Row],[ProjectName]])*ProjectInfoTable[NumberOfReplications]))</f>
        <v>50</v>
      </c>
      <c r="K708" s="5" cm="1">
        <f t="array" ref="K708">IFERROR(AVERAGE(IF((OutputTable[GroupByKey]=OutputTable[[#This Row],[GroupByKey]]),(OutputTable[GroupByKey]=OutputTable[[#This Row],[GroupByKey]])*OutputTable[RecordedValue])),0)</f>
        <v>0</v>
      </c>
      <c r="L708" s="5" cm="1">
        <f t="array" ref="L708">IFERROR(_xlfn.STDEV.S(IF((OutputTable[GroupByKey]=OutputTable[[#This Row],[GroupByKey]]),(OutputTable[GroupByKey]=OutputTable[[#This Row],[GroupByKey]])*OutputTable[RecordedValue])),0)</f>
        <v>0</v>
      </c>
      <c r="M708" s="5" cm="1">
        <f t="array" ref="M708">MAX(IF((ProjectInfoTable[ProjectName]=OutputTable[[#This Row],[ProjectName]]),(ProjectInfoTable[ProjectName]=OutputTable[[#This Row],[ProjectName]])*ProjectInfoTable[ConfidenceInterval]))</f>
        <v>0.95</v>
      </c>
      <c r="N7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08" s="5" cm="1">
        <f t="array" ref="O708">MIN(IF((OutputTable[GroupByKey]=OutputTable[[#This Row],[GroupByKey]]),(OutputTable[GroupByKey]=OutputTable[[#This Row],[GroupByKey]])*OutputTable[RecordedValue]))</f>
        <v>0</v>
      </c>
      <c r="P708" s="5" cm="1">
        <f t="array" ref="P708">MAX(IF((OutputTable[GroupByKey]=OutputTable[[#This Row],[GroupByKey]]),(OutputTable[GroupByKey]=OutputTable[[#This Row],[GroupByKey]])*OutputTable[RecordedValue]))</f>
        <v>0</v>
      </c>
    </row>
    <row r="709" spans="1:16" x14ac:dyDescent="0.25">
      <c r="A709" t="s">
        <v>68</v>
      </c>
      <c r="B709" t="s">
        <v>70</v>
      </c>
      <c r="C709">
        <v>14</v>
      </c>
      <c r="D709" t="s">
        <v>141</v>
      </c>
      <c r="E709" t="s">
        <v>111</v>
      </c>
      <c r="F709" t="s">
        <v>73</v>
      </c>
      <c r="G709">
        <v>9.2631899608377601</v>
      </c>
      <c r="H709">
        <v>0</v>
      </c>
      <c r="I709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709" s="5" cm="1">
        <f t="array" ref="J709">MAX(IF((ProjectInfoTable[ProjectName]=OutputTable[[#This Row],[ProjectName]]),(ProjectInfoTable[ProjectName]=OutputTable[[#This Row],[ProjectName]])*ProjectInfoTable[NumberOfReplications]))</f>
        <v>50</v>
      </c>
      <c r="K709" s="5" cm="1">
        <f t="array" ref="K709">IFERROR(AVERAGE(IF((OutputTable[GroupByKey]=OutputTable[[#This Row],[GroupByKey]]),(OutputTable[GroupByKey]=OutputTable[[#This Row],[GroupByKey]])*OutputTable[RecordedValue])),0)</f>
        <v>9.2356458312402427</v>
      </c>
      <c r="L709" s="5" cm="1">
        <f t="array" ref="L709">IFERROR(_xlfn.STDEV.S(IF((OutputTable[GroupByKey]=OutputTable[[#This Row],[GroupByKey]]),(OutputTable[GroupByKey]=OutputTable[[#This Row],[GroupByKey]])*OutputTable[RecordedValue])),0)</f>
        <v>0.11377584298148916</v>
      </c>
      <c r="M709" s="5" cm="1">
        <f t="array" ref="M709">MAX(IF((ProjectInfoTable[ProjectName]=OutputTable[[#This Row],[ProjectName]]),(ProjectInfoTable[ProjectName]=OutputTable[[#This Row],[ProjectName]])*ProjectInfoTable[ConfidenceInterval]))</f>
        <v>0.95</v>
      </c>
      <c r="N7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709" s="5" cm="1">
        <f t="array" ref="O709">MIN(IF((OutputTable[GroupByKey]=OutputTable[[#This Row],[GroupByKey]]),(OutputTable[GroupByKey]=OutputTable[[#This Row],[GroupByKey]])*OutputTable[RecordedValue]))</f>
        <v>8.9867833861246496</v>
      </c>
      <c r="P709" s="5" cm="1">
        <f t="array" ref="P709">MAX(IF((OutputTable[GroupByKey]=OutputTable[[#This Row],[GroupByKey]]),(OutputTable[GroupByKey]=OutputTable[[#This Row],[GroupByKey]])*OutputTable[RecordedValue]))</f>
        <v>9.4038725622795898</v>
      </c>
    </row>
    <row r="710" spans="1:16" x14ac:dyDescent="0.25">
      <c r="A710" t="s">
        <v>68</v>
      </c>
      <c r="B710" t="s">
        <v>70</v>
      </c>
      <c r="C710">
        <v>14</v>
      </c>
      <c r="D710" t="s">
        <v>142</v>
      </c>
      <c r="E710" t="s">
        <v>113</v>
      </c>
      <c r="F710" t="s">
        <v>73</v>
      </c>
      <c r="G710">
        <v>555.79139765026503</v>
      </c>
      <c r="H710">
        <v>0</v>
      </c>
      <c r="I710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710" s="5" cm="1">
        <f t="array" ref="J710">MAX(IF((ProjectInfoTable[ProjectName]=OutputTable[[#This Row],[ProjectName]]),(ProjectInfoTable[ProjectName]=OutputTable[[#This Row],[ProjectName]])*ProjectInfoTable[NumberOfReplications]))</f>
        <v>50</v>
      </c>
      <c r="K710" s="5" cm="1">
        <f t="array" ref="K710">IFERROR(AVERAGE(IF((OutputTable[GroupByKey]=OutputTable[[#This Row],[GroupByKey]]),(OutputTable[GroupByKey]=OutputTable[[#This Row],[GroupByKey]])*OutputTable[RecordedValue])),0)</f>
        <v>554.13874987441454</v>
      </c>
      <c r="L710" s="5" cm="1">
        <f t="array" ref="L710">IFERROR(_xlfn.STDEV.S(IF((OutputTable[GroupByKey]=OutputTable[[#This Row],[GroupByKey]]),(OutputTable[GroupByKey]=OutputTable[[#This Row],[GroupByKey]])*OutputTable[RecordedValue])),0)</f>
        <v>6.8265505788893126</v>
      </c>
      <c r="M710" s="5" cm="1">
        <f t="array" ref="M710">MAX(IF((ProjectInfoTable[ProjectName]=OutputTable[[#This Row],[ProjectName]]),(ProjectInfoTable[ProjectName]=OutputTable[[#This Row],[ProjectName]])*ProjectInfoTable[ConfidenceInterval]))</f>
        <v>0.95</v>
      </c>
      <c r="N7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710" s="5" cm="1">
        <f t="array" ref="O710">MIN(IF((OutputTable[GroupByKey]=OutputTable[[#This Row],[GroupByKey]]),(OutputTable[GroupByKey]=OutputTable[[#This Row],[GroupByKey]])*OutputTable[RecordedValue]))</f>
        <v>539.207003167479</v>
      </c>
      <c r="P710" s="5" cm="1">
        <f t="array" ref="P710">MAX(IF((OutputTable[GroupByKey]=OutputTable[[#This Row],[GroupByKey]]),(OutputTable[GroupByKey]=OutputTable[[#This Row],[GroupByKey]])*OutputTable[RecordedValue]))</f>
        <v>564.23235373677596</v>
      </c>
    </row>
    <row r="711" spans="1:16" x14ac:dyDescent="0.25">
      <c r="A711" t="s">
        <v>68</v>
      </c>
      <c r="B711" t="s">
        <v>70</v>
      </c>
      <c r="C711">
        <v>14</v>
      </c>
      <c r="D711" t="s">
        <v>143</v>
      </c>
      <c r="E711" t="s">
        <v>115</v>
      </c>
      <c r="F711" t="s">
        <v>73</v>
      </c>
      <c r="G711">
        <v>0</v>
      </c>
      <c r="H711">
        <v>0</v>
      </c>
      <c r="I711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711" s="5" cm="1">
        <f t="array" ref="J711">MAX(IF((ProjectInfoTable[ProjectName]=OutputTable[[#This Row],[ProjectName]]),(ProjectInfoTable[ProjectName]=OutputTable[[#This Row],[ProjectName]])*ProjectInfoTable[NumberOfReplications]))</f>
        <v>50</v>
      </c>
      <c r="K711" s="5" cm="1">
        <f t="array" ref="K711">IFERROR(AVERAGE(IF((OutputTable[GroupByKey]=OutputTable[[#This Row],[GroupByKey]]),(OutputTable[GroupByKey]=OutputTable[[#This Row],[GroupByKey]])*OutputTable[RecordedValue])),0)</f>
        <v>0</v>
      </c>
      <c r="L711" s="5" cm="1">
        <f t="array" ref="L711">IFERROR(_xlfn.STDEV.S(IF((OutputTable[GroupByKey]=OutputTable[[#This Row],[GroupByKey]]),(OutputTable[GroupByKey]=OutputTable[[#This Row],[GroupByKey]])*OutputTable[RecordedValue])),0)</f>
        <v>0</v>
      </c>
      <c r="M711" s="5" cm="1">
        <f t="array" ref="M711">MAX(IF((ProjectInfoTable[ProjectName]=OutputTable[[#This Row],[ProjectName]]),(ProjectInfoTable[ProjectName]=OutputTable[[#This Row],[ProjectName]])*ProjectInfoTable[ConfidenceInterval]))</f>
        <v>0.95</v>
      </c>
      <c r="N7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1" s="5" cm="1">
        <f t="array" ref="O711">MIN(IF((OutputTable[GroupByKey]=OutputTable[[#This Row],[GroupByKey]]),(OutputTable[GroupByKey]=OutputTable[[#This Row],[GroupByKey]])*OutputTable[RecordedValue]))</f>
        <v>0</v>
      </c>
      <c r="P711" s="5" cm="1">
        <f t="array" ref="P711">MAX(IF((OutputTable[GroupByKey]=OutputTable[[#This Row],[GroupByKey]]),(OutputTable[GroupByKey]=OutputTable[[#This Row],[GroupByKey]])*OutputTable[RecordedValue]))</f>
        <v>0</v>
      </c>
    </row>
    <row r="712" spans="1:16" x14ac:dyDescent="0.25">
      <c r="A712" t="s">
        <v>68</v>
      </c>
      <c r="B712" t="s">
        <v>70</v>
      </c>
      <c r="C712">
        <v>14</v>
      </c>
      <c r="D712" t="s">
        <v>144</v>
      </c>
      <c r="E712" t="s">
        <v>117</v>
      </c>
      <c r="F712" t="s">
        <v>73</v>
      </c>
      <c r="G712">
        <v>49.184445116448202</v>
      </c>
      <c r="H712">
        <v>0</v>
      </c>
      <c r="I712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712" s="5" cm="1">
        <f t="array" ref="J712">MAX(IF((ProjectInfoTable[ProjectName]=OutputTable[[#This Row],[ProjectName]]),(ProjectInfoTable[ProjectName]=OutputTable[[#This Row],[ProjectName]])*ProjectInfoTable[NumberOfReplications]))</f>
        <v>50</v>
      </c>
      <c r="K712" s="5" cm="1">
        <f t="array" ref="K712">IFERROR(AVERAGE(IF((OutputTable[GroupByKey]=OutputTable[[#This Row],[GroupByKey]]),(OutputTable[GroupByKey]=OutputTable[[#This Row],[GroupByKey]])*OutputTable[RecordedValue])),0)</f>
        <v>55.339444015606816</v>
      </c>
      <c r="L712" s="5" cm="1">
        <f t="array" ref="L712">IFERROR(_xlfn.STDEV.S(IF((OutputTable[GroupByKey]=OutputTable[[#This Row],[GroupByKey]]),(OutputTable[GroupByKey]=OutputTable[[#This Row],[GroupByKey]])*OutputTable[RecordedValue])),0)</f>
        <v>18.463814595248238</v>
      </c>
      <c r="M712" s="5" cm="1">
        <f t="array" ref="M712">MAX(IF((ProjectInfoTable[ProjectName]=OutputTable[[#This Row],[ProjectName]]),(ProjectInfoTable[ProjectName]=OutputTable[[#This Row],[ProjectName]])*ProjectInfoTable[ConfidenceInterval]))</f>
        <v>0.95</v>
      </c>
      <c r="N7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712" s="5" cm="1">
        <f t="array" ref="O712">MIN(IF((OutputTable[GroupByKey]=OutputTable[[#This Row],[GroupByKey]]),(OutputTable[GroupByKey]=OutputTable[[#This Row],[GroupByKey]])*OutputTable[RecordedValue]))</f>
        <v>20.994807137296998</v>
      </c>
      <c r="P712" s="5" cm="1">
        <f t="array" ref="P712">MAX(IF((OutputTable[GroupByKey]=OutputTable[[#This Row],[GroupByKey]]),(OutputTable[GroupByKey]=OutputTable[[#This Row],[GroupByKey]])*OutputTable[RecordedValue]))</f>
        <v>106.254030872416</v>
      </c>
    </row>
    <row r="713" spans="1:16" x14ac:dyDescent="0.25">
      <c r="A713" t="s">
        <v>68</v>
      </c>
      <c r="B713" t="s">
        <v>70</v>
      </c>
      <c r="C713">
        <v>14</v>
      </c>
      <c r="D713" t="s">
        <v>145</v>
      </c>
      <c r="E713" t="s">
        <v>119</v>
      </c>
      <c r="F713" t="s">
        <v>73</v>
      </c>
      <c r="G713">
        <v>318</v>
      </c>
      <c r="H713">
        <v>0</v>
      </c>
      <c r="I713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713" s="5" cm="1">
        <f t="array" ref="J713">MAX(IF((ProjectInfoTable[ProjectName]=OutputTable[[#This Row],[ProjectName]]),(ProjectInfoTable[ProjectName]=OutputTable[[#This Row],[ProjectName]])*ProjectInfoTable[NumberOfReplications]))</f>
        <v>50</v>
      </c>
      <c r="K713" s="5" cm="1">
        <f t="array" ref="K713">IFERROR(AVERAGE(IF((OutputTable[GroupByKey]=OutputTable[[#This Row],[GroupByKey]]),(OutputTable[GroupByKey]=OutputTable[[#This Row],[GroupByKey]])*OutputTable[RecordedValue])),0)</f>
        <v>318</v>
      </c>
      <c r="L713" s="5" cm="1">
        <f t="array" ref="L713">IFERROR(_xlfn.STDEV.S(IF((OutputTable[GroupByKey]=OutputTable[[#This Row],[GroupByKey]]),(OutputTable[GroupByKey]=OutputTable[[#This Row],[GroupByKey]])*OutputTable[RecordedValue])),0)</f>
        <v>0</v>
      </c>
      <c r="M713" s="5" cm="1">
        <f t="array" ref="M713">MAX(IF((ProjectInfoTable[ProjectName]=OutputTable[[#This Row],[ProjectName]]),(ProjectInfoTable[ProjectName]=OutputTable[[#This Row],[ProjectName]])*ProjectInfoTable[ConfidenceInterval]))</f>
        <v>0.95</v>
      </c>
      <c r="N7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3" s="5" cm="1">
        <f t="array" ref="O713">MIN(IF((OutputTable[GroupByKey]=OutputTable[[#This Row],[GroupByKey]]),(OutputTable[GroupByKey]=OutputTable[[#This Row],[GroupByKey]])*OutputTable[RecordedValue]))</f>
        <v>318</v>
      </c>
      <c r="P713" s="5" cm="1">
        <f t="array" ref="P713">MAX(IF((OutputTable[GroupByKey]=OutputTable[[#This Row],[GroupByKey]]),(OutputTable[GroupByKey]=OutputTable[[#This Row],[GroupByKey]])*OutputTable[RecordedValue]))</f>
        <v>318</v>
      </c>
    </row>
    <row r="714" spans="1:16" x14ac:dyDescent="0.25">
      <c r="A714" t="s">
        <v>68</v>
      </c>
      <c r="B714" t="s">
        <v>70</v>
      </c>
      <c r="C714">
        <v>14</v>
      </c>
      <c r="D714" t="s">
        <v>146</v>
      </c>
      <c r="E714" t="s">
        <v>121</v>
      </c>
      <c r="F714" t="s">
        <v>73</v>
      </c>
      <c r="G714">
        <v>316</v>
      </c>
      <c r="H714">
        <v>0</v>
      </c>
      <c r="I714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714" s="5" cm="1">
        <f t="array" ref="J714">MAX(IF((ProjectInfoTable[ProjectName]=OutputTable[[#This Row],[ProjectName]]),(ProjectInfoTable[ProjectName]=OutputTable[[#This Row],[ProjectName]])*ProjectInfoTable[NumberOfReplications]))</f>
        <v>50</v>
      </c>
      <c r="K714" s="5" cm="1">
        <f t="array" ref="K714">IFERROR(AVERAGE(IF((OutputTable[GroupByKey]=OutputTable[[#This Row],[GroupByKey]]),(OutputTable[GroupByKey]=OutputTable[[#This Row],[GroupByKey]])*OutputTable[RecordedValue])),0)</f>
        <v>316.94</v>
      </c>
      <c r="L714" s="5" cm="1">
        <f t="array" ref="L714">IFERROR(_xlfn.STDEV.S(IF((OutputTable[GroupByKey]=OutputTable[[#This Row],[GroupByKey]]),(OutputTable[GroupByKey]=OutputTable[[#This Row],[GroupByKey]])*OutputTable[RecordedValue])),0)</f>
        <v>0.23989793748209556</v>
      </c>
      <c r="M714" s="5" cm="1">
        <f t="array" ref="M714">MAX(IF((ProjectInfoTable[ProjectName]=OutputTable[[#This Row],[ProjectName]]),(ProjectInfoTable[ProjectName]=OutputTable[[#This Row],[ProjectName]])*ProjectInfoTable[ConfidenceInterval]))</f>
        <v>0.95</v>
      </c>
      <c r="N7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714" s="5" cm="1">
        <f t="array" ref="O714">MIN(IF((OutputTable[GroupByKey]=OutputTable[[#This Row],[GroupByKey]]),(OutputTable[GroupByKey]=OutputTable[[#This Row],[GroupByKey]])*OutputTable[RecordedValue]))</f>
        <v>316</v>
      </c>
      <c r="P714" s="5" cm="1">
        <f t="array" ref="P714">MAX(IF((OutputTable[GroupByKey]=OutputTable[[#This Row],[GroupByKey]]),(OutputTable[GroupByKey]=OutputTable[[#This Row],[GroupByKey]])*OutputTable[RecordedValue]))</f>
        <v>317</v>
      </c>
    </row>
    <row r="715" spans="1:16" x14ac:dyDescent="0.25">
      <c r="A715" t="s">
        <v>68</v>
      </c>
      <c r="B715" t="s">
        <v>70</v>
      </c>
      <c r="C715">
        <v>14</v>
      </c>
      <c r="D715" t="s">
        <v>147</v>
      </c>
      <c r="E715" t="s">
        <v>123</v>
      </c>
      <c r="F715" t="s">
        <v>73</v>
      </c>
      <c r="G715">
        <v>9.2631899608377601</v>
      </c>
      <c r="H715">
        <v>0</v>
      </c>
      <c r="I715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715" s="5" cm="1">
        <f t="array" ref="J715">MAX(IF((ProjectInfoTable[ProjectName]=OutputTable[[#This Row],[ProjectName]]),(ProjectInfoTable[ProjectName]=OutputTable[[#This Row],[ProjectName]])*ProjectInfoTable[NumberOfReplications]))</f>
        <v>50</v>
      </c>
      <c r="K715" s="5" cm="1">
        <f t="array" ref="K715">IFERROR(AVERAGE(IF((OutputTable[GroupByKey]=OutputTable[[#This Row],[GroupByKey]]),(OutputTable[GroupByKey]=OutputTable[[#This Row],[GroupByKey]])*OutputTable[RecordedValue])),0)</f>
        <v>9.2356458312402427</v>
      </c>
      <c r="L715" s="5" cm="1">
        <f t="array" ref="L715">IFERROR(_xlfn.STDEV.S(IF((OutputTable[GroupByKey]=OutputTable[[#This Row],[GroupByKey]]),(OutputTable[GroupByKey]=OutputTable[[#This Row],[GroupByKey]])*OutputTable[RecordedValue])),0)</f>
        <v>0.11377584298148916</v>
      </c>
      <c r="M715" s="5" cm="1">
        <f t="array" ref="M715">MAX(IF((ProjectInfoTable[ProjectName]=OutputTable[[#This Row],[ProjectName]]),(ProjectInfoTable[ProjectName]=OutputTable[[#This Row],[ProjectName]])*ProjectInfoTable[ConfidenceInterval]))</f>
        <v>0.95</v>
      </c>
      <c r="N7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715" s="5" cm="1">
        <f t="array" ref="O715">MIN(IF((OutputTable[GroupByKey]=OutputTable[[#This Row],[GroupByKey]]),(OutputTable[GroupByKey]=OutputTable[[#This Row],[GroupByKey]])*OutputTable[RecordedValue]))</f>
        <v>8.9867833861246496</v>
      </c>
      <c r="P715" s="5" cm="1">
        <f t="array" ref="P715">MAX(IF((OutputTable[GroupByKey]=OutputTable[[#This Row],[GroupByKey]]),(OutputTable[GroupByKey]=OutputTable[[#This Row],[GroupByKey]])*OutputTable[RecordedValue]))</f>
        <v>9.4038725622795898</v>
      </c>
    </row>
    <row r="716" spans="1:16" x14ac:dyDescent="0.25">
      <c r="A716" t="s">
        <v>68</v>
      </c>
      <c r="B716" t="s">
        <v>70</v>
      </c>
      <c r="C716">
        <v>14</v>
      </c>
      <c r="D716" t="s">
        <v>148</v>
      </c>
      <c r="E716" t="s">
        <v>125</v>
      </c>
      <c r="F716" t="s">
        <v>73</v>
      </c>
      <c r="G716">
        <v>604.97584276671398</v>
      </c>
      <c r="H716">
        <v>0</v>
      </c>
      <c r="I716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716" s="5" cm="1">
        <f t="array" ref="J716">MAX(IF((ProjectInfoTable[ProjectName]=OutputTable[[#This Row],[ProjectName]]),(ProjectInfoTable[ProjectName]=OutputTable[[#This Row],[ProjectName]])*ProjectInfoTable[NumberOfReplications]))</f>
        <v>50</v>
      </c>
      <c r="K716" s="5" cm="1">
        <f t="array" ref="K716">IFERROR(AVERAGE(IF((OutputTable[GroupByKey]=OutputTable[[#This Row],[GroupByKey]]),(OutputTable[GroupByKey]=OutputTable[[#This Row],[GroupByKey]])*OutputTable[RecordedValue])),0)</f>
        <v>609.47819389002132</v>
      </c>
      <c r="L716" s="5" cm="1">
        <f t="array" ref="L716">IFERROR(_xlfn.STDEV.S(IF((OutputTable[GroupByKey]=OutputTable[[#This Row],[GroupByKey]]),(OutputTable[GroupByKey]=OutputTable[[#This Row],[GroupByKey]])*OutputTable[RecordedValue])),0)</f>
        <v>20.03379556554944</v>
      </c>
      <c r="M716" s="5" cm="1">
        <f t="array" ref="M716">MAX(IF((ProjectInfoTable[ProjectName]=OutputTable[[#This Row],[ProjectName]]),(ProjectInfoTable[ProjectName]=OutputTable[[#This Row],[ProjectName]])*ProjectInfoTable[ConfidenceInterval]))</f>
        <v>0.95</v>
      </c>
      <c r="N7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716" s="5" cm="1">
        <f t="array" ref="O716">MIN(IF((OutputTable[GroupByKey]=OutputTable[[#This Row],[GroupByKey]]),(OutputTable[GroupByKey]=OutputTable[[#This Row],[GroupByKey]])*OutputTable[RecordedValue]))</f>
        <v>560.39330190760404</v>
      </c>
      <c r="P716" s="5" cm="1">
        <f t="array" ref="P716">MAX(IF((OutputTable[GroupByKey]=OutputTable[[#This Row],[GroupByKey]]),(OutputTable[GroupByKey]=OutputTable[[#This Row],[GroupByKey]])*OutputTable[RecordedValue]))</f>
        <v>667.91125094200902</v>
      </c>
    </row>
    <row r="717" spans="1:16" x14ac:dyDescent="0.25">
      <c r="A717" t="s">
        <v>68</v>
      </c>
      <c r="B717" t="s">
        <v>70</v>
      </c>
      <c r="C717">
        <v>14</v>
      </c>
      <c r="D717" t="s">
        <v>149</v>
      </c>
      <c r="E717" t="s">
        <v>119</v>
      </c>
      <c r="F717" t="s">
        <v>87</v>
      </c>
      <c r="G717">
        <v>318</v>
      </c>
      <c r="H717">
        <v>0</v>
      </c>
      <c r="I717" s="5" t="str">
        <f>OutputTable[[#This Row],[ProjectName]]&amp;OutputTable[[#This Row],[Name]]&amp;OutputTable[[#This Row],[Type]]&amp;OutputTable[[#This Row],[Source]]</f>
        <v>Airport Security AnalysisEntity 1.NumberInNumber InEntity</v>
      </c>
      <c r="J717" s="5" cm="1">
        <f t="array" ref="J717">MAX(IF((ProjectInfoTable[ProjectName]=OutputTable[[#This Row],[ProjectName]]),(ProjectInfoTable[ProjectName]=OutputTable[[#This Row],[ProjectName]])*ProjectInfoTable[NumberOfReplications]))</f>
        <v>50</v>
      </c>
      <c r="K717" s="5" cm="1">
        <f t="array" ref="K717">IFERROR(AVERAGE(IF((OutputTable[GroupByKey]=OutputTable[[#This Row],[GroupByKey]]),(OutputTable[GroupByKey]=OutputTable[[#This Row],[GroupByKey]])*OutputTable[RecordedValue])),0)</f>
        <v>318</v>
      </c>
      <c r="L717" s="5" cm="1">
        <f t="array" ref="L717">IFERROR(_xlfn.STDEV.S(IF((OutputTable[GroupByKey]=OutputTable[[#This Row],[GroupByKey]]),(OutputTable[GroupByKey]=OutputTable[[#This Row],[GroupByKey]])*OutputTable[RecordedValue])),0)</f>
        <v>0</v>
      </c>
      <c r="M717" s="5" cm="1">
        <f t="array" ref="M717">MAX(IF((ProjectInfoTable[ProjectName]=OutputTable[[#This Row],[ProjectName]]),(ProjectInfoTable[ProjectName]=OutputTable[[#This Row],[ProjectName]])*ProjectInfoTable[ConfidenceInterval]))</f>
        <v>0.95</v>
      </c>
      <c r="N7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7" s="5" cm="1">
        <f t="array" ref="O717">MIN(IF((OutputTable[GroupByKey]=OutputTable[[#This Row],[GroupByKey]]),(OutputTable[GroupByKey]=OutputTable[[#This Row],[GroupByKey]])*OutputTable[RecordedValue]))</f>
        <v>318</v>
      </c>
      <c r="P717" s="5" cm="1">
        <f t="array" ref="P717">MAX(IF((OutputTable[GroupByKey]=OutputTable[[#This Row],[GroupByKey]]),(OutputTable[GroupByKey]=OutputTable[[#This Row],[GroupByKey]])*OutputTable[RecordedValue]))</f>
        <v>318</v>
      </c>
    </row>
    <row r="718" spans="1:16" x14ac:dyDescent="0.25">
      <c r="A718" t="s">
        <v>68</v>
      </c>
      <c r="B718" t="s">
        <v>70</v>
      </c>
      <c r="C718">
        <v>14</v>
      </c>
      <c r="D718" t="s">
        <v>150</v>
      </c>
      <c r="E718" t="s">
        <v>121</v>
      </c>
      <c r="F718" t="s">
        <v>87</v>
      </c>
      <c r="G718">
        <v>314</v>
      </c>
      <c r="H718">
        <v>0</v>
      </c>
      <c r="I718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718" s="5" cm="1">
        <f t="array" ref="J718">MAX(IF((ProjectInfoTable[ProjectName]=OutputTable[[#This Row],[ProjectName]]),(ProjectInfoTable[ProjectName]=OutputTable[[#This Row],[ProjectName]])*ProjectInfoTable[NumberOfReplications]))</f>
        <v>50</v>
      </c>
      <c r="K718" s="5" cm="1">
        <f t="array" ref="K718">IFERROR(AVERAGE(IF((OutputTable[GroupByKey]=OutputTable[[#This Row],[GroupByKey]]),(OutputTable[GroupByKey]=OutputTable[[#This Row],[GroupByKey]])*OutputTable[RecordedValue])),0)</f>
        <v>314.94</v>
      </c>
      <c r="L718" s="5" cm="1">
        <f t="array" ref="L718">IFERROR(_xlfn.STDEV.S(IF((OutputTable[GroupByKey]=OutputTable[[#This Row],[GroupByKey]]),(OutputTable[GroupByKey]=OutputTable[[#This Row],[GroupByKey]])*OutputTable[RecordedValue])),0)</f>
        <v>0.68243262357121037</v>
      </c>
      <c r="M718" s="5" cm="1">
        <f t="array" ref="M718">MAX(IF((ProjectInfoTable[ProjectName]=OutputTable[[#This Row],[ProjectName]]),(ProjectInfoTable[ProjectName]=OutputTable[[#This Row],[ProjectName]])*ProjectInfoTable[ConfidenceInterval]))</f>
        <v>0.95</v>
      </c>
      <c r="N7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718" s="5" cm="1">
        <f t="array" ref="O718">MIN(IF((OutputTable[GroupByKey]=OutputTable[[#This Row],[GroupByKey]]),(OutputTable[GroupByKey]=OutputTable[[#This Row],[GroupByKey]])*OutputTable[RecordedValue]))</f>
        <v>313</v>
      </c>
      <c r="P718" s="5" cm="1">
        <f t="array" ref="P718">MAX(IF((OutputTable[GroupByKey]=OutputTable[[#This Row],[GroupByKey]]),(OutputTable[GroupByKey]=OutputTable[[#This Row],[GroupByKey]])*OutputTable[RecordedValue]))</f>
        <v>316</v>
      </c>
    </row>
    <row r="719" spans="1:16" x14ac:dyDescent="0.25">
      <c r="A719" t="s">
        <v>68</v>
      </c>
      <c r="B719" t="s">
        <v>70</v>
      </c>
      <c r="C719">
        <v>14</v>
      </c>
      <c r="D719" t="s">
        <v>151</v>
      </c>
      <c r="E719" t="s">
        <v>135</v>
      </c>
      <c r="F719" t="s">
        <v>105</v>
      </c>
      <c r="G719">
        <v>0</v>
      </c>
      <c r="H719">
        <v>0</v>
      </c>
      <c r="I719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719" s="5" cm="1">
        <f t="array" ref="J719">MAX(IF((ProjectInfoTable[ProjectName]=OutputTable[[#This Row],[ProjectName]]),(ProjectInfoTable[ProjectName]=OutputTable[[#This Row],[ProjectName]])*ProjectInfoTable[NumberOfReplications]))</f>
        <v>50</v>
      </c>
      <c r="K719" s="5" cm="1">
        <f t="array" ref="K719">IFERROR(AVERAGE(IF((OutputTable[GroupByKey]=OutputTable[[#This Row],[GroupByKey]]),(OutputTable[GroupByKey]=OutputTable[[#This Row],[GroupByKey]])*OutputTable[RecordedValue])),0)</f>
        <v>0</v>
      </c>
      <c r="L719" s="5" cm="1">
        <f t="array" ref="L719">IFERROR(_xlfn.STDEV.S(IF((OutputTable[GroupByKey]=OutputTable[[#This Row],[GroupByKey]]),(OutputTable[GroupByKey]=OutputTable[[#This Row],[GroupByKey]])*OutputTable[RecordedValue])),0)</f>
        <v>0</v>
      </c>
      <c r="M719" s="5" cm="1">
        <f t="array" ref="M719">MAX(IF((ProjectInfoTable[ProjectName]=OutputTable[[#This Row],[ProjectName]]),(ProjectInfoTable[ProjectName]=OutputTable[[#This Row],[ProjectName]])*ProjectInfoTable[ConfidenceInterval]))</f>
        <v>0.95</v>
      </c>
      <c r="N7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9" s="5" cm="1">
        <f t="array" ref="O719">MIN(IF((OutputTable[GroupByKey]=OutputTable[[#This Row],[GroupByKey]]),(OutputTable[GroupByKey]=OutputTable[[#This Row],[GroupByKey]])*OutputTable[RecordedValue]))</f>
        <v>0</v>
      </c>
      <c r="P719" s="5" cm="1">
        <f t="array" ref="P719">MAX(IF((OutputTable[GroupByKey]=OutputTable[[#This Row],[GroupByKey]]),(OutputTable[GroupByKey]=OutputTable[[#This Row],[GroupByKey]])*OutputTable[RecordedValue]))</f>
        <v>0</v>
      </c>
    </row>
    <row r="720" spans="1:16" x14ac:dyDescent="0.25">
      <c r="A720" t="s">
        <v>68</v>
      </c>
      <c r="B720" t="s">
        <v>70</v>
      </c>
      <c r="C720">
        <v>14</v>
      </c>
      <c r="D720" t="s">
        <v>152</v>
      </c>
      <c r="E720" t="s">
        <v>137</v>
      </c>
      <c r="F720" t="s">
        <v>105</v>
      </c>
      <c r="G720">
        <v>12</v>
      </c>
      <c r="H720">
        <v>0</v>
      </c>
      <c r="I720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720" s="5" cm="1">
        <f t="array" ref="J720">MAX(IF((ProjectInfoTable[ProjectName]=OutputTable[[#This Row],[ProjectName]]),(ProjectInfoTable[ProjectName]=OutputTable[[#This Row],[ProjectName]])*ProjectInfoTable[NumberOfReplications]))</f>
        <v>50</v>
      </c>
      <c r="K720" s="5" cm="1">
        <f t="array" ref="K720">IFERROR(AVERAGE(IF((OutputTable[GroupByKey]=OutputTable[[#This Row],[GroupByKey]]),(OutputTable[GroupByKey]=OutputTable[[#This Row],[GroupByKey]])*OutputTable[RecordedValue])),0)</f>
        <v>12</v>
      </c>
      <c r="L720" s="5" cm="1">
        <f t="array" ref="L720">IFERROR(_xlfn.STDEV.S(IF((OutputTable[GroupByKey]=OutputTable[[#This Row],[GroupByKey]]),(OutputTable[GroupByKey]=OutputTable[[#This Row],[GroupByKey]])*OutputTable[RecordedValue])),0)</f>
        <v>0</v>
      </c>
      <c r="M720" s="5" cm="1">
        <f t="array" ref="M720">MAX(IF((ProjectInfoTable[ProjectName]=OutputTable[[#This Row],[ProjectName]]),(ProjectInfoTable[ProjectName]=OutputTable[[#This Row],[ProjectName]])*ProjectInfoTable[ConfidenceInterval]))</f>
        <v>0.95</v>
      </c>
      <c r="N7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0" s="5" cm="1">
        <f t="array" ref="O720">MIN(IF((OutputTable[GroupByKey]=OutputTable[[#This Row],[GroupByKey]]),(OutputTable[GroupByKey]=OutputTable[[#This Row],[GroupByKey]])*OutputTable[RecordedValue]))</f>
        <v>12</v>
      </c>
      <c r="P720" s="5" cm="1">
        <f t="array" ref="P720">MAX(IF((OutputTable[GroupByKey]=OutputTable[[#This Row],[GroupByKey]]),(OutputTable[GroupByKey]=OutputTable[[#This Row],[GroupByKey]])*OutputTable[RecordedValue]))</f>
        <v>12</v>
      </c>
    </row>
    <row r="721" spans="1:16" x14ac:dyDescent="0.25">
      <c r="A721" t="s">
        <v>68</v>
      </c>
      <c r="B721" t="s">
        <v>70</v>
      </c>
      <c r="C721">
        <v>14</v>
      </c>
      <c r="D721" t="s">
        <v>153</v>
      </c>
      <c r="E721" t="s">
        <v>154</v>
      </c>
      <c r="F721" t="s">
        <v>105</v>
      </c>
      <c r="G721">
        <v>0</v>
      </c>
      <c r="H721">
        <v>0</v>
      </c>
      <c r="I721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721" s="5" cm="1">
        <f t="array" ref="J721">MAX(IF((ProjectInfoTable[ProjectName]=OutputTable[[#This Row],[ProjectName]]),(ProjectInfoTable[ProjectName]=OutputTable[[#This Row],[ProjectName]])*ProjectInfoTable[NumberOfReplications]))</f>
        <v>50</v>
      </c>
      <c r="K721" s="5" cm="1">
        <f t="array" ref="K721">IFERROR(AVERAGE(IF((OutputTable[GroupByKey]=OutputTable[[#This Row],[GroupByKey]]),(OutputTable[GroupByKey]=OutputTable[[#This Row],[GroupByKey]])*OutputTable[RecordedValue])),0)</f>
        <v>0</v>
      </c>
      <c r="L721" s="5" cm="1">
        <f t="array" ref="L721">IFERROR(_xlfn.STDEV.S(IF((OutputTable[GroupByKey]=OutputTable[[#This Row],[GroupByKey]]),(OutputTable[GroupByKey]=OutputTable[[#This Row],[GroupByKey]])*OutputTable[RecordedValue])),0)</f>
        <v>0</v>
      </c>
      <c r="M721" s="5" cm="1">
        <f t="array" ref="M721">MAX(IF((ProjectInfoTable[ProjectName]=OutputTable[[#This Row],[ProjectName]]),(ProjectInfoTable[ProjectName]=OutputTable[[#This Row],[ProjectName]])*ProjectInfoTable[ConfidenceInterval]))</f>
        <v>0.95</v>
      </c>
      <c r="N7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1" s="5" cm="1">
        <f t="array" ref="O721">MIN(IF((OutputTable[GroupByKey]=OutputTable[[#This Row],[GroupByKey]]),(OutputTable[GroupByKey]=OutputTable[[#This Row],[GroupByKey]])*OutputTable[RecordedValue]))</f>
        <v>0</v>
      </c>
      <c r="P721" s="5" cm="1">
        <f t="array" ref="P721">MAX(IF((OutputTable[GroupByKey]=OutputTable[[#This Row],[GroupByKey]]),(OutputTable[GroupByKey]=OutputTable[[#This Row],[GroupByKey]])*OutputTable[RecordedValue]))</f>
        <v>0</v>
      </c>
    </row>
    <row r="722" spans="1:16" x14ac:dyDescent="0.25">
      <c r="A722" t="s">
        <v>68</v>
      </c>
      <c r="B722" t="s">
        <v>70</v>
      </c>
      <c r="C722">
        <v>14</v>
      </c>
      <c r="D722" t="s">
        <v>155</v>
      </c>
      <c r="E722" t="s">
        <v>156</v>
      </c>
      <c r="F722" t="s">
        <v>105</v>
      </c>
      <c r="G722">
        <v>0</v>
      </c>
      <c r="H722">
        <v>0</v>
      </c>
      <c r="I722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722" s="5" cm="1">
        <f t="array" ref="J722">MAX(IF((ProjectInfoTable[ProjectName]=OutputTable[[#This Row],[ProjectName]]),(ProjectInfoTable[ProjectName]=OutputTable[[#This Row],[ProjectName]])*ProjectInfoTable[NumberOfReplications]))</f>
        <v>50</v>
      </c>
      <c r="K722" s="5" cm="1">
        <f t="array" ref="K722">IFERROR(AVERAGE(IF((OutputTable[GroupByKey]=OutputTable[[#This Row],[GroupByKey]]),(OutputTable[GroupByKey]=OutputTable[[#This Row],[GroupByKey]])*OutputTable[RecordedValue])),0)</f>
        <v>0</v>
      </c>
      <c r="L722" s="5" cm="1">
        <f t="array" ref="L722">IFERROR(_xlfn.STDEV.S(IF((OutputTable[GroupByKey]=OutputTable[[#This Row],[GroupByKey]]),(OutputTable[GroupByKey]=OutputTable[[#This Row],[GroupByKey]])*OutputTable[RecordedValue])),0)</f>
        <v>0</v>
      </c>
      <c r="M722" s="5" cm="1">
        <f t="array" ref="M722">MAX(IF((ProjectInfoTable[ProjectName]=OutputTable[[#This Row],[ProjectName]]),(ProjectInfoTable[ProjectName]=OutputTable[[#This Row],[ProjectName]])*ProjectInfoTable[ConfidenceInterval]))</f>
        <v>0.95</v>
      </c>
      <c r="N7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2" s="5" cm="1">
        <f t="array" ref="O722">MIN(IF((OutputTable[GroupByKey]=OutputTable[[#This Row],[GroupByKey]]),(OutputTable[GroupByKey]=OutputTable[[#This Row],[GroupByKey]])*OutputTable[RecordedValue]))</f>
        <v>0</v>
      </c>
      <c r="P722" s="5" cm="1">
        <f t="array" ref="P722">MAX(IF((OutputTable[GroupByKey]=OutputTable[[#This Row],[GroupByKey]]),(OutputTable[GroupByKey]=OutputTable[[#This Row],[GroupByKey]])*OutputTable[RecordedValue]))</f>
        <v>0</v>
      </c>
    </row>
    <row r="723" spans="1:16" x14ac:dyDescent="0.25">
      <c r="A723" t="s">
        <v>68</v>
      </c>
      <c r="B723" t="s">
        <v>70</v>
      </c>
      <c r="C723">
        <v>14</v>
      </c>
      <c r="D723" t="s">
        <v>157</v>
      </c>
      <c r="E723" t="s">
        <v>140</v>
      </c>
      <c r="F723" t="s">
        <v>105</v>
      </c>
      <c r="G723">
        <v>0</v>
      </c>
      <c r="H723">
        <v>0</v>
      </c>
      <c r="I723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723" s="5" cm="1">
        <f t="array" ref="J723">MAX(IF((ProjectInfoTable[ProjectName]=OutputTable[[#This Row],[ProjectName]]),(ProjectInfoTable[ProjectName]=OutputTable[[#This Row],[ProjectName]])*ProjectInfoTable[NumberOfReplications]))</f>
        <v>50</v>
      </c>
      <c r="K723" s="5" cm="1">
        <f t="array" ref="K723">IFERROR(AVERAGE(IF((OutputTable[GroupByKey]=OutputTable[[#This Row],[GroupByKey]]),(OutputTable[GroupByKey]=OutputTable[[#This Row],[GroupByKey]])*OutputTable[RecordedValue])),0)</f>
        <v>0</v>
      </c>
      <c r="L723" s="5" cm="1">
        <f t="array" ref="L723">IFERROR(_xlfn.STDEV.S(IF((OutputTable[GroupByKey]=OutputTable[[#This Row],[GroupByKey]]),(OutputTable[GroupByKey]=OutputTable[[#This Row],[GroupByKey]])*OutputTable[RecordedValue])),0)</f>
        <v>0</v>
      </c>
      <c r="M723" s="5" cm="1">
        <f t="array" ref="M723">MAX(IF((ProjectInfoTable[ProjectName]=OutputTable[[#This Row],[ProjectName]]),(ProjectInfoTable[ProjectName]=OutputTable[[#This Row],[ProjectName]])*ProjectInfoTable[ConfidenceInterval]))</f>
        <v>0.95</v>
      </c>
      <c r="N7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3" s="5" cm="1">
        <f t="array" ref="O723">MIN(IF((OutputTable[GroupByKey]=OutputTable[[#This Row],[GroupByKey]]),(OutputTable[GroupByKey]=OutputTable[[#This Row],[GroupByKey]])*OutputTable[RecordedValue]))</f>
        <v>0</v>
      </c>
      <c r="P723" s="5" cm="1">
        <f t="array" ref="P723">MAX(IF((OutputTable[GroupByKey]=OutputTable[[#This Row],[GroupByKey]]),(OutputTable[GroupByKey]=OutputTable[[#This Row],[GroupByKey]])*OutputTable[RecordedValue]))</f>
        <v>0</v>
      </c>
    </row>
    <row r="724" spans="1:16" x14ac:dyDescent="0.25">
      <c r="A724" t="s">
        <v>68</v>
      </c>
      <c r="B724" t="s">
        <v>70</v>
      </c>
      <c r="C724">
        <v>14</v>
      </c>
      <c r="D724" t="s">
        <v>158</v>
      </c>
      <c r="E724" t="s">
        <v>121</v>
      </c>
      <c r="F724" t="s">
        <v>127</v>
      </c>
      <c r="G724">
        <v>314</v>
      </c>
      <c r="H724">
        <v>0</v>
      </c>
      <c r="I724" s="5" t="str">
        <f>OutputTable[[#This Row],[ProjectName]]&amp;OutputTable[[#This Row],[Name]]&amp;OutputTable[[#This Row],[Type]]&amp;OutputTable[[#This Row],[Source]]</f>
        <v>Airport Security AnalysisSystem.NumberOutNumber OutSystem</v>
      </c>
      <c r="J724" s="5" cm="1">
        <f t="array" ref="J724">MAX(IF((ProjectInfoTable[ProjectName]=OutputTable[[#This Row],[ProjectName]]),(ProjectInfoTable[ProjectName]=OutputTable[[#This Row],[ProjectName]])*ProjectInfoTable[NumberOfReplications]))</f>
        <v>50</v>
      </c>
      <c r="K724" s="5" cm="1">
        <f t="array" ref="K724">IFERROR(AVERAGE(IF((OutputTable[GroupByKey]=OutputTable[[#This Row],[GroupByKey]]),(OutputTable[GroupByKey]=OutputTable[[#This Row],[GroupByKey]])*OutputTable[RecordedValue])),0)</f>
        <v>314.94</v>
      </c>
      <c r="L724" s="5" cm="1">
        <f t="array" ref="L724">IFERROR(_xlfn.STDEV.S(IF((OutputTable[GroupByKey]=OutputTable[[#This Row],[GroupByKey]]),(OutputTable[GroupByKey]=OutputTable[[#This Row],[GroupByKey]])*OutputTable[RecordedValue])),0)</f>
        <v>0.68243262357121037</v>
      </c>
      <c r="M724" s="5" cm="1">
        <f t="array" ref="M724">MAX(IF((ProjectInfoTable[ProjectName]=OutputTable[[#This Row],[ProjectName]]),(ProjectInfoTable[ProjectName]=OutputTable[[#This Row],[ProjectName]])*ProjectInfoTable[ConfidenceInterval]))</f>
        <v>0.95</v>
      </c>
      <c r="N7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724" s="5" cm="1">
        <f t="array" ref="O724">MIN(IF((OutputTable[GroupByKey]=OutputTable[[#This Row],[GroupByKey]]),(OutputTable[GroupByKey]=OutputTable[[#This Row],[GroupByKey]])*OutputTable[RecordedValue]))</f>
        <v>313</v>
      </c>
      <c r="P724" s="5" cm="1">
        <f t="array" ref="P724">MAX(IF((OutputTable[GroupByKey]=OutputTable[[#This Row],[GroupByKey]]),(OutputTable[GroupByKey]=OutputTable[[#This Row],[GroupByKey]])*OutputTable[RecordedValue]))</f>
        <v>316</v>
      </c>
    </row>
    <row r="725" spans="1:16" x14ac:dyDescent="0.25">
      <c r="A725" t="s">
        <v>68</v>
      </c>
      <c r="B725" t="s">
        <v>70</v>
      </c>
      <c r="C725">
        <v>14</v>
      </c>
      <c r="D725" t="s">
        <v>159</v>
      </c>
      <c r="E725" t="s">
        <v>91</v>
      </c>
      <c r="F725" t="s">
        <v>127</v>
      </c>
      <c r="G725">
        <v>71.800569677618796</v>
      </c>
      <c r="H725">
        <v>0</v>
      </c>
      <c r="I725" s="5" t="str">
        <f>OutputTable[[#This Row],[ProjectName]]&amp;OutputTable[[#This Row],[Name]]&amp;OutputTable[[#This Row],[Type]]&amp;OutputTable[[#This Row],[Source]]</f>
        <v>Airport Security AnalysisSystem.TotalCostTotal CostSystem</v>
      </c>
      <c r="J725" s="5" cm="1">
        <f t="array" ref="J725">MAX(IF((ProjectInfoTable[ProjectName]=OutputTable[[#This Row],[ProjectName]]),(ProjectInfoTable[ProjectName]=OutputTable[[#This Row],[ProjectName]])*ProjectInfoTable[NumberOfReplications]))</f>
        <v>50</v>
      </c>
      <c r="K725" s="5" cm="1">
        <f t="array" ref="K725">IFERROR(AVERAGE(IF((OutputTable[GroupByKey]=OutputTable[[#This Row],[GroupByKey]]),(OutputTable[GroupByKey]=OutputTable[[#This Row],[GroupByKey]])*OutputTable[RecordedValue])),0)</f>
        <v>71.872638573735571</v>
      </c>
      <c r="L725" s="5" cm="1">
        <f t="array" ref="L725">IFERROR(_xlfn.STDEV.S(IF((OutputTable[GroupByKey]=OutputTable[[#This Row],[GroupByKey]]),(OutputTable[GroupByKey]=OutputTable[[#This Row],[GroupByKey]])*OutputTable[RecordedValue])),0)</f>
        <v>5.859431361613459E-2</v>
      </c>
      <c r="M725" s="5" cm="1">
        <f t="array" ref="M725">MAX(IF((ProjectInfoTable[ProjectName]=OutputTable[[#This Row],[ProjectName]]),(ProjectInfoTable[ProjectName]=OutputTable[[#This Row],[ProjectName]])*ProjectInfoTable[ConfidenceInterval]))</f>
        <v>0.95</v>
      </c>
      <c r="N7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725" s="5" cm="1">
        <f t="array" ref="O725">MIN(IF((OutputTable[GroupByKey]=OutputTable[[#This Row],[GroupByKey]]),(OutputTable[GroupByKey]=OutputTable[[#This Row],[GroupByKey]])*OutputTable[RecordedValue]))</f>
        <v>71.718288096809104</v>
      </c>
      <c r="P725" s="5" cm="1">
        <f t="array" ref="P725">MAX(IF((OutputTable[GroupByKey]=OutputTable[[#This Row],[GroupByKey]]),(OutputTable[GroupByKey]=OutputTable[[#This Row],[GroupByKey]])*OutputTable[RecordedValue]))</f>
        <v>71.976989689924594</v>
      </c>
    </row>
    <row r="726" spans="1:16" x14ac:dyDescent="0.25">
      <c r="A726" t="s">
        <v>68</v>
      </c>
      <c r="B726" t="s">
        <v>70</v>
      </c>
      <c r="C726">
        <v>14</v>
      </c>
      <c r="D726" t="s">
        <v>160</v>
      </c>
      <c r="E726" t="s">
        <v>135</v>
      </c>
      <c r="F726" t="s">
        <v>105</v>
      </c>
      <c r="G726">
        <v>29.4418869908672</v>
      </c>
      <c r="H726">
        <v>0</v>
      </c>
      <c r="I726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726" s="5" cm="1">
        <f t="array" ref="J726">MAX(IF((ProjectInfoTable[ProjectName]=OutputTable[[#This Row],[ProjectName]]),(ProjectInfoTable[ProjectName]=OutputTable[[#This Row],[ProjectName]])*ProjectInfoTable[NumberOfReplications]))</f>
        <v>50</v>
      </c>
      <c r="K726" s="5" cm="1">
        <f t="array" ref="K726">IFERROR(AVERAGE(IF((OutputTable[GroupByKey]=OutputTable[[#This Row],[GroupByKey]]),(OutputTable[GroupByKey]=OutputTable[[#This Row],[GroupByKey]])*OutputTable[RecordedValue])),0)</f>
        <v>29.829789158135409</v>
      </c>
      <c r="L726" s="5" cm="1">
        <f t="array" ref="L726">IFERROR(_xlfn.STDEV.S(IF((OutputTable[GroupByKey]=OutputTable[[#This Row],[GroupByKey]]),(OutputTable[GroupByKey]=OutputTable[[#This Row],[GroupByKey]])*OutputTable[RecordedValue])),0)</f>
        <v>0.5851150785874778</v>
      </c>
      <c r="M726" s="5" cm="1">
        <f t="array" ref="M726">MAX(IF((ProjectInfoTable[ProjectName]=OutputTable[[#This Row],[ProjectName]]),(ProjectInfoTable[ProjectName]=OutputTable[[#This Row],[ProjectName]])*ProjectInfoTable[ConfidenceInterval]))</f>
        <v>0.95</v>
      </c>
      <c r="N7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726" s="5" cm="1">
        <f t="array" ref="O726">MIN(IF((OutputTable[GroupByKey]=OutputTable[[#This Row],[GroupByKey]]),(OutputTable[GroupByKey]=OutputTable[[#This Row],[GroupByKey]])*OutputTable[RecordedValue]))</f>
        <v>28.648191338861398</v>
      </c>
      <c r="P726" s="5" cm="1">
        <f t="array" ref="P726">MAX(IF((OutputTable[GroupByKey]=OutputTable[[#This Row],[GroupByKey]]),(OutputTable[GroupByKey]=OutputTable[[#This Row],[GroupByKey]])*OutputTable[RecordedValue]))</f>
        <v>31.087756920682502</v>
      </c>
    </row>
    <row r="727" spans="1:16" x14ac:dyDescent="0.25">
      <c r="A727" t="s">
        <v>68</v>
      </c>
      <c r="B727" t="s">
        <v>70</v>
      </c>
      <c r="C727">
        <v>14</v>
      </c>
      <c r="D727" t="s">
        <v>161</v>
      </c>
      <c r="E727" t="s">
        <v>137</v>
      </c>
      <c r="F727" t="s">
        <v>105</v>
      </c>
      <c r="G727">
        <v>6.4196675206118901</v>
      </c>
      <c r="H727">
        <v>0</v>
      </c>
      <c r="I727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727" s="5" cm="1">
        <f t="array" ref="J727">MAX(IF((ProjectInfoTable[ProjectName]=OutputTable[[#This Row],[ProjectName]]),(ProjectInfoTable[ProjectName]=OutputTable[[#This Row],[ProjectName]])*ProjectInfoTable[NumberOfReplications]))</f>
        <v>50</v>
      </c>
      <c r="K727" s="5" cm="1">
        <f t="array" ref="K727">IFERROR(AVERAGE(IF((OutputTable[GroupByKey]=OutputTable[[#This Row],[GroupByKey]]),(OutputTable[GroupByKey]=OutputTable[[#This Row],[GroupByKey]])*OutputTable[RecordedValue])),0)</f>
        <v>6.0988587896948685</v>
      </c>
      <c r="L727" s="5" cm="1">
        <f t="array" ref="L727">IFERROR(_xlfn.STDEV.S(IF((OutputTable[GroupByKey]=OutputTable[[#This Row],[GroupByKey]]),(OutputTable[GroupByKey]=OutputTable[[#This Row],[GroupByKey]])*OutputTable[RecordedValue])),0)</f>
        <v>0.58437836853471548</v>
      </c>
      <c r="M727" s="5" cm="1">
        <f t="array" ref="M727">MAX(IF((ProjectInfoTable[ProjectName]=OutputTable[[#This Row],[ProjectName]]),(ProjectInfoTable[ProjectName]=OutputTable[[#This Row],[ProjectName]])*ProjectInfoTable[ConfidenceInterval]))</f>
        <v>0.95</v>
      </c>
      <c r="N7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727" s="5" cm="1">
        <f t="array" ref="O727">MIN(IF((OutputTable[GroupByKey]=OutputTable[[#This Row],[GroupByKey]]),(OutputTable[GroupByKey]=OutputTable[[#This Row],[GroupByKey]])*OutputTable[RecordedValue]))</f>
        <v>4.8524885910691502</v>
      </c>
      <c r="P727" s="5" cm="1">
        <f t="array" ref="P727">MAX(IF((OutputTable[GroupByKey]=OutputTable[[#This Row],[GroupByKey]]),(OutputTable[GroupByKey]=OutputTable[[#This Row],[GroupByKey]])*OutputTable[RecordedValue]))</f>
        <v>7.28424471053909</v>
      </c>
    </row>
    <row r="728" spans="1:16" x14ac:dyDescent="0.25">
      <c r="A728" t="s">
        <v>68</v>
      </c>
      <c r="B728" t="s">
        <v>70</v>
      </c>
      <c r="C728">
        <v>14</v>
      </c>
      <c r="D728" t="s">
        <v>162</v>
      </c>
      <c r="E728" t="s">
        <v>154</v>
      </c>
      <c r="F728" t="s">
        <v>105</v>
      </c>
      <c r="G728">
        <v>644</v>
      </c>
      <c r="H728">
        <v>0</v>
      </c>
      <c r="I728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728" s="5" cm="1">
        <f t="array" ref="J728">MAX(IF((ProjectInfoTable[ProjectName]=OutputTable[[#This Row],[ProjectName]]),(ProjectInfoTable[ProjectName]=OutputTable[[#This Row],[ProjectName]])*ProjectInfoTable[NumberOfReplications]))</f>
        <v>50</v>
      </c>
      <c r="K728" s="5" cm="1">
        <f t="array" ref="K728">IFERROR(AVERAGE(IF((OutputTable[GroupByKey]=OutputTable[[#This Row],[GroupByKey]]),(OutputTable[GroupByKey]=OutputTable[[#This Row],[GroupByKey]])*OutputTable[RecordedValue])),0)</f>
        <v>645.70000000000005</v>
      </c>
      <c r="L728" s="5" cm="1">
        <f t="array" ref="L728">IFERROR(_xlfn.STDEV.S(IF((OutputTable[GroupByKey]=OutputTable[[#This Row],[GroupByKey]]),(OutputTable[GroupByKey]=OutputTable[[#This Row],[GroupByKey]])*OutputTable[RecordedValue])),0)</f>
        <v>5.4930382656372485</v>
      </c>
      <c r="M728" s="5" cm="1">
        <f t="array" ref="M728">MAX(IF((ProjectInfoTable[ProjectName]=OutputTable[[#This Row],[ProjectName]]),(ProjectInfoTable[ProjectName]=OutputTable[[#This Row],[ProjectName]])*ProjectInfoTable[ConfidenceInterval]))</f>
        <v>0.95</v>
      </c>
      <c r="N7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728" s="5" cm="1">
        <f t="array" ref="O728">MIN(IF((OutputTable[GroupByKey]=OutputTable[[#This Row],[GroupByKey]]),(OutputTable[GroupByKey]=OutputTable[[#This Row],[GroupByKey]])*OutputTable[RecordedValue]))</f>
        <v>633</v>
      </c>
      <c r="P728" s="5" cm="1">
        <f t="array" ref="P728">MAX(IF((OutputTable[GroupByKey]=OutputTable[[#This Row],[GroupByKey]]),(OutputTable[GroupByKey]=OutputTable[[#This Row],[GroupByKey]])*OutputTable[RecordedValue]))</f>
        <v>656</v>
      </c>
    </row>
    <row r="729" spans="1:16" x14ac:dyDescent="0.25">
      <c r="A729" t="s">
        <v>68</v>
      </c>
      <c r="B729" t="s">
        <v>70</v>
      </c>
      <c r="C729">
        <v>14</v>
      </c>
      <c r="D729" t="s">
        <v>163</v>
      </c>
      <c r="E729" t="s">
        <v>156</v>
      </c>
      <c r="F729" t="s">
        <v>105</v>
      </c>
      <c r="G729">
        <v>0.82167590220522502</v>
      </c>
      <c r="H729">
        <v>0</v>
      </c>
      <c r="I729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729" s="5" cm="1">
        <f t="array" ref="J729">MAX(IF((ProjectInfoTable[ProjectName]=OutputTable[[#This Row],[ProjectName]]),(ProjectInfoTable[ProjectName]=OutputTable[[#This Row],[ProjectName]])*ProjectInfoTable[NumberOfReplications]))</f>
        <v>50</v>
      </c>
      <c r="K729" s="5" cm="1">
        <f t="array" ref="K729">IFERROR(AVERAGE(IF((OutputTable[GroupByKey]=OutputTable[[#This Row],[GroupByKey]]),(OutputTable[GroupByKey]=OutputTable[[#This Row],[GroupByKey]])*OutputTable[RecordedValue])),0)</f>
        <v>0.83058725584180904</v>
      </c>
      <c r="L729" s="5" cm="1">
        <f t="array" ref="L729">IFERROR(_xlfn.STDEV.S(IF((OutputTable[GroupByKey]=OutputTable[[#This Row],[GroupByKey]]),(OutputTable[GroupByKey]=OutputTable[[#This Row],[GroupByKey]])*OutputTable[RecordedValue])),0)</f>
        <v>1.6232732459297416E-2</v>
      </c>
      <c r="M729" s="5" cm="1">
        <f t="array" ref="M729">MAX(IF((ProjectInfoTable[ProjectName]=OutputTable[[#This Row],[ProjectName]]),(ProjectInfoTable[ProjectName]=OutputTable[[#This Row],[ProjectName]])*ProjectInfoTable[ConfidenceInterval]))</f>
        <v>0.95</v>
      </c>
      <c r="N7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729" s="5" cm="1">
        <f t="array" ref="O729">MIN(IF((OutputTable[GroupByKey]=OutputTable[[#This Row],[GroupByKey]]),(OutputTable[GroupByKey]=OutputTable[[#This Row],[GroupByKey]])*OutputTable[RecordedValue]))</f>
        <v>0.79765986915169296</v>
      </c>
      <c r="P729" s="5" cm="1">
        <f t="array" ref="P729">MAX(IF((OutputTable[GroupByKey]=OutputTable[[#This Row],[GroupByKey]]),(OutputTable[GroupByKey]=OutputTable[[#This Row],[GroupByKey]])*OutputTable[RecordedValue]))</f>
        <v>0.86520865024807903</v>
      </c>
    </row>
    <row r="730" spans="1:16" x14ac:dyDescent="0.25">
      <c r="A730" t="s">
        <v>68</v>
      </c>
      <c r="B730" t="s">
        <v>70</v>
      </c>
      <c r="C730">
        <v>14</v>
      </c>
      <c r="D730" t="s">
        <v>164</v>
      </c>
      <c r="E730" t="s">
        <v>140</v>
      </c>
      <c r="F730" t="s">
        <v>105</v>
      </c>
      <c r="G730">
        <v>0</v>
      </c>
      <c r="H730">
        <v>0</v>
      </c>
      <c r="I730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730" s="5" cm="1">
        <f t="array" ref="J730">MAX(IF((ProjectInfoTable[ProjectName]=OutputTable[[#This Row],[ProjectName]]),(ProjectInfoTable[ProjectName]=OutputTable[[#This Row],[ProjectName]])*ProjectInfoTable[NumberOfReplications]))</f>
        <v>50</v>
      </c>
      <c r="K730" s="5" cm="1">
        <f t="array" ref="K730">IFERROR(AVERAGE(IF((OutputTable[GroupByKey]=OutputTable[[#This Row],[GroupByKey]]),(OutputTable[GroupByKey]=OutputTable[[#This Row],[GroupByKey]])*OutputTable[RecordedValue])),0)</f>
        <v>0</v>
      </c>
      <c r="L730" s="5" cm="1">
        <f t="array" ref="L730">IFERROR(_xlfn.STDEV.S(IF((OutputTable[GroupByKey]=OutputTable[[#This Row],[GroupByKey]]),(OutputTable[GroupByKey]=OutputTable[[#This Row],[GroupByKey]])*OutputTable[RecordedValue])),0)</f>
        <v>0</v>
      </c>
      <c r="M730" s="5" cm="1">
        <f t="array" ref="M730">MAX(IF((ProjectInfoTable[ProjectName]=OutputTable[[#This Row],[ProjectName]]),(ProjectInfoTable[ProjectName]=OutputTable[[#This Row],[ProjectName]])*ProjectInfoTable[ConfidenceInterval]))</f>
        <v>0.95</v>
      </c>
      <c r="N7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30" s="5" cm="1">
        <f t="array" ref="O730">MIN(IF((OutputTable[GroupByKey]=OutputTable[[#This Row],[GroupByKey]]),(OutputTable[GroupByKey]=OutputTable[[#This Row],[GroupByKey]])*OutputTable[RecordedValue]))</f>
        <v>0</v>
      </c>
      <c r="P730" s="5" cm="1">
        <f t="array" ref="P730">MAX(IF((OutputTable[GroupByKey]=OutputTable[[#This Row],[GroupByKey]]),(OutputTable[GroupByKey]=OutputTable[[#This Row],[GroupByKey]])*OutputTable[RecordedValue]))</f>
        <v>0</v>
      </c>
    </row>
    <row r="731" spans="1:16" x14ac:dyDescent="0.25">
      <c r="A731" t="s">
        <v>68</v>
      </c>
      <c r="B731" t="s">
        <v>70</v>
      </c>
      <c r="C731">
        <v>14</v>
      </c>
      <c r="D731" t="s">
        <v>165</v>
      </c>
      <c r="E731" t="s">
        <v>111</v>
      </c>
      <c r="F731" t="s">
        <v>73</v>
      </c>
      <c r="G731">
        <v>36.901597903667003</v>
      </c>
      <c r="H731">
        <v>0</v>
      </c>
      <c r="I731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731" s="5" cm="1">
        <f t="array" ref="J731">MAX(IF((ProjectInfoTable[ProjectName]=OutputTable[[#This Row],[ProjectName]]),(ProjectInfoTable[ProjectName]=OutputTable[[#This Row],[ProjectName]])*ProjectInfoTable[NumberOfReplications]))</f>
        <v>50</v>
      </c>
      <c r="K731" s="5" cm="1">
        <f t="array" ref="K731">IFERROR(AVERAGE(IF((OutputTable[GroupByKey]=OutputTable[[#This Row],[GroupByKey]]),(OutputTable[GroupByKey]=OutputTable[[#This Row],[GroupByKey]])*OutputTable[RecordedValue])),0)</f>
        <v>37.238343743460135</v>
      </c>
      <c r="L731" s="5" cm="1">
        <f t="array" ref="L731">IFERROR(_xlfn.STDEV.S(IF((OutputTable[GroupByKey]=OutputTable[[#This Row],[GroupByKey]]),(OutputTable[GroupByKey]=OutputTable[[#This Row],[GroupByKey]])*OutputTable[RecordedValue])),0)</f>
        <v>0.73577360167133743</v>
      </c>
      <c r="M731" s="5" cm="1">
        <f t="array" ref="M731">MAX(IF((ProjectInfoTable[ProjectName]=OutputTable[[#This Row],[ProjectName]]),(ProjectInfoTable[ProjectName]=OutputTable[[#This Row],[ProjectName]])*ProjectInfoTable[ConfidenceInterval]))</f>
        <v>0.95</v>
      </c>
      <c r="N7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731" s="5" cm="1">
        <f t="array" ref="O731">MIN(IF((OutputTable[GroupByKey]=OutputTable[[#This Row],[GroupByKey]]),(OutputTable[GroupByKey]=OutputTable[[#This Row],[GroupByKey]])*OutputTable[RecordedValue]))</f>
        <v>35.915286846409401</v>
      </c>
      <c r="P731" s="5" cm="1">
        <f t="array" ref="P731">MAX(IF((OutputTable[GroupByKey]=OutputTable[[#This Row],[GroupByKey]]),(OutputTable[GroupByKey]=OutputTable[[#This Row],[GroupByKey]])*OutputTable[RecordedValue]))</f>
        <v>38.829036811282897</v>
      </c>
    </row>
    <row r="732" spans="1:16" x14ac:dyDescent="0.25">
      <c r="A732" t="s">
        <v>68</v>
      </c>
      <c r="B732" t="s">
        <v>70</v>
      </c>
      <c r="C732">
        <v>14</v>
      </c>
      <c r="D732" t="s">
        <v>166</v>
      </c>
      <c r="E732" t="s">
        <v>113</v>
      </c>
      <c r="F732" t="s">
        <v>73</v>
      </c>
      <c r="G732">
        <v>1107.04793711001</v>
      </c>
      <c r="H732">
        <v>0</v>
      </c>
      <c r="I732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732" s="5" cm="1">
        <f t="array" ref="J732">MAX(IF((ProjectInfoTable[ProjectName]=OutputTable[[#This Row],[ProjectName]]),(ProjectInfoTable[ProjectName]=OutputTable[[#This Row],[ProjectName]])*ProjectInfoTable[NumberOfReplications]))</f>
        <v>50</v>
      </c>
      <c r="K732" s="5" cm="1">
        <f t="array" ref="K732">IFERROR(AVERAGE(IF((OutputTable[GroupByKey]=OutputTable[[#This Row],[GroupByKey]]),(OutputTable[GroupByKey]=OutputTable[[#This Row],[GroupByKey]])*OutputTable[RecordedValue])),0)</f>
        <v>1117.1503123038046</v>
      </c>
      <c r="L732" s="5" cm="1">
        <f t="array" ref="L732">IFERROR(_xlfn.STDEV.S(IF((OutputTable[GroupByKey]=OutputTable[[#This Row],[GroupByKey]]),(OutputTable[GroupByKey]=OutputTable[[#This Row],[GroupByKey]])*OutputTable[RecordedValue])),0)</f>
        <v>22.073208050140675</v>
      </c>
      <c r="M732" s="5" cm="1">
        <f t="array" ref="M732">MAX(IF((ProjectInfoTable[ProjectName]=OutputTable[[#This Row],[ProjectName]]),(ProjectInfoTable[ProjectName]=OutputTable[[#This Row],[ProjectName]])*ProjectInfoTable[ConfidenceInterval]))</f>
        <v>0.95</v>
      </c>
      <c r="N7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732" s="5" cm="1">
        <f t="array" ref="O732">MIN(IF((OutputTable[GroupByKey]=OutputTable[[#This Row],[GroupByKey]]),(OutputTable[GroupByKey]=OutputTable[[#This Row],[GroupByKey]])*OutputTable[RecordedValue]))</f>
        <v>1077.4586053922801</v>
      </c>
      <c r="P732" s="5" cm="1">
        <f t="array" ref="P732">MAX(IF((OutputTable[GroupByKey]=OutputTable[[#This Row],[GroupByKey]]),(OutputTable[GroupByKey]=OutputTable[[#This Row],[GroupByKey]])*OutputTable[RecordedValue]))</f>
        <v>1164.8711043384901</v>
      </c>
    </row>
    <row r="733" spans="1:16" x14ac:dyDescent="0.25">
      <c r="A733" t="s">
        <v>68</v>
      </c>
      <c r="B733" t="s">
        <v>70</v>
      </c>
      <c r="C733">
        <v>14</v>
      </c>
      <c r="D733" t="s">
        <v>167</v>
      </c>
      <c r="E733" t="s">
        <v>115</v>
      </c>
      <c r="F733" t="s">
        <v>73</v>
      </c>
      <c r="G733">
        <v>0</v>
      </c>
      <c r="H733">
        <v>0</v>
      </c>
      <c r="I733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733" s="5" cm="1">
        <f t="array" ref="J733">MAX(IF((ProjectInfoTable[ProjectName]=OutputTable[[#This Row],[ProjectName]]),(ProjectInfoTable[ProjectName]=OutputTable[[#This Row],[ProjectName]])*ProjectInfoTable[NumberOfReplications]))</f>
        <v>50</v>
      </c>
      <c r="K733" s="5" cm="1">
        <f t="array" ref="K733">IFERROR(AVERAGE(IF((OutputTable[GroupByKey]=OutputTable[[#This Row],[GroupByKey]]),(OutputTable[GroupByKey]=OutputTable[[#This Row],[GroupByKey]])*OutputTable[RecordedValue])),0)</f>
        <v>0</v>
      </c>
      <c r="L733" s="5" cm="1">
        <f t="array" ref="L733">IFERROR(_xlfn.STDEV.S(IF((OutputTable[GroupByKey]=OutputTable[[#This Row],[GroupByKey]]),(OutputTable[GroupByKey]=OutputTable[[#This Row],[GroupByKey]])*OutputTable[RecordedValue])),0)</f>
        <v>0</v>
      </c>
      <c r="M733" s="5" cm="1">
        <f t="array" ref="M733">MAX(IF((ProjectInfoTable[ProjectName]=OutputTable[[#This Row],[ProjectName]]),(ProjectInfoTable[ProjectName]=OutputTable[[#This Row],[ProjectName]])*ProjectInfoTable[ConfidenceInterval]))</f>
        <v>0.95</v>
      </c>
      <c r="N7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33" s="5" cm="1">
        <f t="array" ref="O733">MIN(IF((OutputTable[GroupByKey]=OutputTable[[#This Row],[GroupByKey]]),(OutputTable[GroupByKey]=OutputTable[[#This Row],[GroupByKey]])*OutputTable[RecordedValue]))</f>
        <v>0</v>
      </c>
      <c r="P733" s="5" cm="1">
        <f t="array" ref="P733">MAX(IF((OutputTable[GroupByKey]=OutputTable[[#This Row],[GroupByKey]]),(OutputTable[GroupByKey]=OutputTable[[#This Row],[GroupByKey]])*OutputTable[RecordedValue]))</f>
        <v>0</v>
      </c>
    </row>
    <row r="734" spans="1:16" x14ac:dyDescent="0.25">
      <c r="A734" t="s">
        <v>68</v>
      </c>
      <c r="B734" t="s">
        <v>70</v>
      </c>
      <c r="C734">
        <v>14</v>
      </c>
      <c r="D734" t="s">
        <v>168</v>
      </c>
      <c r="E734" t="s">
        <v>117</v>
      </c>
      <c r="F734" t="s">
        <v>73</v>
      </c>
      <c r="G734">
        <v>122.102478203348</v>
      </c>
      <c r="H734">
        <v>0</v>
      </c>
      <c r="I734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734" s="5" cm="1">
        <f t="array" ref="J734">MAX(IF((ProjectInfoTable[ProjectName]=OutputTable[[#This Row],[ProjectName]]),(ProjectInfoTable[ProjectName]=OutputTable[[#This Row],[ProjectName]])*ProjectInfoTable[NumberOfReplications]))</f>
        <v>50</v>
      </c>
      <c r="K734" s="5" cm="1">
        <f t="array" ref="K734">IFERROR(AVERAGE(IF((OutputTable[GroupByKey]=OutputTable[[#This Row],[GroupByKey]]),(OutputTable[GroupByKey]=OutputTable[[#This Row],[GroupByKey]])*OutputTable[RecordedValue])),0)</f>
        <v>120.89653130002299</v>
      </c>
      <c r="L734" s="5" cm="1">
        <f t="array" ref="L734">IFERROR(_xlfn.STDEV.S(IF((OutputTable[GroupByKey]=OutputTable[[#This Row],[GroupByKey]]),(OutputTable[GroupByKey]=OutputTable[[#This Row],[GroupByKey]])*OutputTable[RecordedValue])),0)</f>
        <v>33.561725675720702</v>
      </c>
      <c r="M734" s="5" cm="1">
        <f t="array" ref="M734">MAX(IF((ProjectInfoTable[ProjectName]=OutputTable[[#This Row],[ProjectName]]),(ProjectInfoTable[ProjectName]=OutputTable[[#This Row],[ProjectName]])*ProjectInfoTable[ConfidenceInterval]))</f>
        <v>0.95</v>
      </c>
      <c r="N7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734" s="5" cm="1">
        <f t="array" ref="O734">MIN(IF((OutputTable[GroupByKey]=OutputTable[[#This Row],[GroupByKey]]),(OutputTable[GroupByKey]=OutputTable[[#This Row],[GroupByKey]])*OutputTable[RecordedValue]))</f>
        <v>71.2298351699786</v>
      </c>
      <c r="P734" s="5" cm="1">
        <f t="array" ref="P734">MAX(IF((OutputTable[GroupByKey]=OutputTable[[#This Row],[GroupByKey]]),(OutputTable[GroupByKey]=OutputTable[[#This Row],[GroupByKey]])*OutputTable[RecordedValue]))</f>
        <v>265.63530965979299</v>
      </c>
    </row>
    <row r="735" spans="1:16" x14ac:dyDescent="0.25">
      <c r="A735" t="s">
        <v>68</v>
      </c>
      <c r="B735" t="s">
        <v>70</v>
      </c>
      <c r="C735">
        <v>14</v>
      </c>
      <c r="D735" t="s">
        <v>169</v>
      </c>
      <c r="E735" t="s">
        <v>119</v>
      </c>
      <c r="F735" t="s">
        <v>73</v>
      </c>
      <c r="G735">
        <v>308</v>
      </c>
      <c r="H735">
        <v>0</v>
      </c>
      <c r="I735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735" s="5" cm="1">
        <f t="array" ref="J735">MAX(IF((ProjectInfoTable[ProjectName]=OutputTable[[#This Row],[ProjectName]]),(ProjectInfoTable[ProjectName]=OutputTable[[#This Row],[ProjectName]])*ProjectInfoTable[NumberOfReplications]))</f>
        <v>50</v>
      </c>
      <c r="K735" s="5" cm="1">
        <f t="array" ref="K735">IFERROR(AVERAGE(IF((OutputTable[GroupByKey]=OutputTable[[#This Row],[GroupByKey]]),(OutputTable[GroupByKey]=OutputTable[[#This Row],[GroupByKey]])*OutputTable[RecordedValue])),0)</f>
        <v>307.66000000000003</v>
      </c>
      <c r="L735" s="5" cm="1">
        <f t="array" ref="L735">IFERROR(_xlfn.STDEV.S(IF((OutputTable[GroupByKey]=OutputTable[[#This Row],[GroupByKey]]),(OutputTable[GroupByKey]=OutputTable[[#This Row],[GroupByKey]])*OutputTable[RecordedValue])),0)</f>
        <v>3.1272991542223769</v>
      </c>
      <c r="M735" s="5" cm="1">
        <f t="array" ref="M735">MAX(IF((ProjectInfoTable[ProjectName]=OutputTable[[#This Row],[ProjectName]]),(ProjectInfoTable[ProjectName]=OutputTable[[#This Row],[ProjectName]])*ProjectInfoTable[ConfidenceInterval]))</f>
        <v>0.95</v>
      </c>
      <c r="N7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735" s="5" cm="1">
        <f t="array" ref="O735">MIN(IF((OutputTable[GroupByKey]=OutputTable[[#This Row],[GroupByKey]]),(OutputTable[GroupByKey]=OutputTable[[#This Row],[GroupByKey]])*OutputTable[RecordedValue]))</f>
        <v>300</v>
      </c>
      <c r="P735" s="5" cm="1">
        <f t="array" ref="P735">MAX(IF((OutputTable[GroupByKey]=OutputTable[[#This Row],[GroupByKey]]),(OutputTable[GroupByKey]=OutputTable[[#This Row],[GroupByKey]])*OutputTable[RecordedValue]))</f>
        <v>315</v>
      </c>
    </row>
    <row r="736" spans="1:16" x14ac:dyDescent="0.25">
      <c r="A736" t="s">
        <v>68</v>
      </c>
      <c r="B736" t="s">
        <v>70</v>
      </c>
      <c r="C736">
        <v>14</v>
      </c>
      <c r="D736" t="s">
        <v>170</v>
      </c>
      <c r="E736" t="s">
        <v>121</v>
      </c>
      <c r="F736" t="s">
        <v>73</v>
      </c>
      <c r="G736">
        <v>307</v>
      </c>
      <c r="H736">
        <v>0</v>
      </c>
      <c r="I736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736" s="5" cm="1">
        <f t="array" ref="J736">MAX(IF((ProjectInfoTable[ProjectName]=OutputTable[[#This Row],[ProjectName]]),(ProjectInfoTable[ProjectName]=OutputTable[[#This Row],[ProjectName]])*ProjectInfoTable[NumberOfReplications]))</f>
        <v>50</v>
      </c>
      <c r="K736" s="5" cm="1">
        <f t="array" ref="K736">IFERROR(AVERAGE(IF((OutputTable[GroupByKey]=OutputTable[[#This Row],[GroupByKey]]),(OutputTable[GroupByKey]=OutputTable[[#This Row],[GroupByKey]])*OutputTable[RecordedValue])),0)</f>
        <v>305.8</v>
      </c>
      <c r="L736" s="5" cm="1">
        <f t="array" ref="L736">IFERROR(_xlfn.STDEV.S(IF((OutputTable[GroupByKey]=OutputTable[[#This Row],[GroupByKey]]),(OutputTable[GroupByKey]=OutputTable[[#This Row],[GroupByKey]])*OutputTable[RecordedValue])),0)</f>
        <v>3.2324881425670751</v>
      </c>
      <c r="M736" s="5" cm="1">
        <f t="array" ref="M736">MAX(IF((ProjectInfoTable[ProjectName]=OutputTable[[#This Row],[ProjectName]]),(ProjectInfoTable[ProjectName]=OutputTable[[#This Row],[ProjectName]])*ProjectInfoTable[ConfidenceInterval]))</f>
        <v>0.95</v>
      </c>
      <c r="N7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736" s="5" cm="1">
        <f t="array" ref="O736">MIN(IF((OutputTable[GroupByKey]=OutputTable[[#This Row],[GroupByKey]]),(OutputTable[GroupByKey]=OutputTable[[#This Row],[GroupByKey]])*OutputTable[RecordedValue]))</f>
        <v>298</v>
      </c>
      <c r="P736" s="5" cm="1">
        <f t="array" ref="P736">MAX(IF((OutputTable[GroupByKey]=OutputTable[[#This Row],[GroupByKey]]),(OutputTable[GroupByKey]=OutputTable[[#This Row],[GroupByKey]])*OutputTable[RecordedValue]))</f>
        <v>313</v>
      </c>
    </row>
    <row r="737" spans="1:16" x14ac:dyDescent="0.25">
      <c r="A737" t="s">
        <v>68</v>
      </c>
      <c r="B737" t="s">
        <v>70</v>
      </c>
      <c r="C737">
        <v>14</v>
      </c>
      <c r="D737" t="s">
        <v>171</v>
      </c>
      <c r="E737" t="s">
        <v>123</v>
      </c>
      <c r="F737" t="s">
        <v>73</v>
      </c>
      <c r="G737">
        <v>36.901597903667003</v>
      </c>
      <c r="H737">
        <v>0</v>
      </c>
      <c r="I737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737" s="5" cm="1">
        <f t="array" ref="J737">MAX(IF((ProjectInfoTable[ProjectName]=OutputTable[[#This Row],[ProjectName]]),(ProjectInfoTable[ProjectName]=OutputTable[[#This Row],[ProjectName]])*ProjectInfoTable[NumberOfReplications]))</f>
        <v>50</v>
      </c>
      <c r="K737" s="5" cm="1">
        <f t="array" ref="K737">IFERROR(AVERAGE(IF((OutputTable[GroupByKey]=OutputTable[[#This Row],[GroupByKey]]),(OutputTable[GroupByKey]=OutputTable[[#This Row],[GroupByKey]])*OutputTable[RecordedValue])),0)</f>
        <v>37.238343743460135</v>
      </c>
      <c r="L737" s="5" cm="1">
        <f t="array" ref="L737">IFERROR(_xlfn.STDEV.S(IF((OutputTable[GroupByKey]=OutputTable[[#This Row],[GroupByKey]]),(OutputTable[GroupByKey]=OutputTable[[#This Row],[GroupByKey]])*OutputTable[RecordedValue])),0)</f>
        <v>0.73577360167133743</v>
      </c>
      <c r="M737" s="5" cm="1">
        <f t="array" ref="M737">MAX(IF((ProjectInfoTable[ProjectName]=OutputTable[[#This Row],[ProjectName]]),(ProjectInfoTable[ProjectName]=OutputTable[[#This Row],[ProjectName]])*ProjectInfoTable[ConfidenceInterval]))</f>
        <v>0.95</v>
      </c>
      <c r="N7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737" s="5" cm="1">
        <f t="array" ref="O737">MIN(IF((OutputTable[GroupByKey]=OutputTable[[#This Row],[GroupByKey]]),(OutputTable[GroupByKey]=OutputTable[[#This Row],[GroupByKey]])*OutputTable[RecordedValue]))</f>
        <v>35.915286846409401</v>
      </c>
      <c r="P737" s="5" cm="1">
        <f t="array" ref="P737">MAX(IF((OutputTable[GroupByKey]=OutputTable[[#This Row],[GroupByKey]]),(OutputTable[GroupByKey]=OutputTable[[#This Row],[GroupByKey]])*OutputTable[RecordedValue]))</f>
        <v>38.829036811282897</v>
      </c>
    </row>
    <row r="738" spans="1:16" x14ac:dyDescent="0.25">
      <c r="A738" t="s">
        <v>68</v>
      </c>
      <c r="B738" t="s">
        <v>70</v>
      </c>
      <c r="C738">
        <v>14</v>
      </c>
      <c r="D738" t="s">
        <v>172</v>
      </c>
      <c r="E738" t="s">
        <v>125</v>
      </c>
      <c r="F738" t="s">
        <v>73</v>
      </c>
      <c r="G738">
        <v>1229.1504153133601</v>
      </c>
      <c r="H738">
        <v>0</v>
      </c>
      <c r="I738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738" s="5" cm="1">
        <f t="array" ref="J738">MAX(IF((ProjectInfoTable[ProjectName]=OutputTable[[#This Row],[ProjectName]]),(ProjectInfoTable[ProjectName]=OutputTable[[#This Row],[ProjectName]])*ProjectInfoTable[NumberOfReplications]))</f>
        <v>50</v>
      </c>
      <c r="K738" s="5" cm="1">
        <f t="array" ref="K738">IFERROR(AVERAGE(IF((OutputTable[GroupByKey]=OutputTable[[#This Row],[GroupByKey]]),(OutputTable[GroupByKey]=OutputTable[[#This Row],[GroupByKey]])*OutputTable[RecordedValue])),0)</f>
        <v>1238.0468436038263</v>
      </c>
      <c r="L738" s="5" cm="1">
        <f t="array" ref="L738">IFERROR(_xlfn.STDEV.S(IF((OutputTable[GroupByKey]=OutputTable[[#This Row],[GroupByKey]]),(OutputTable[GroupByKey]=OutputTable[[#This Row],[GroupByKey]])*OutputTable[RecordedValue])),0)</f>
        <v>49.802537130614866</v>
      </c>
      <c r="M738" s="5" cm="1">
        <f t="array" ref="M738">MAX(IF((ProjectInfoTable[ProjectName]=OutputTable[[#This Row],[ProjectName]]),(ProjectInfoTable[ProjectName]=OutputTable[[#This Row],[ProjectName]])*ProjectInfoTable[ConfidenceInterval]))</f>
        <v>0.95</v>
      </c>
      <c r="N7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738" s="5" cm="1">
        <f t="array" ref="O738">MIN(IF((OutputTable[GroupByKey]=OutputTable[[#This Row],[GroupByKey]]),(OutputTable[GroupByKey]=OutputTable[[#This Row],[GroupByKey]])*OutputTable[RecordedValue]))</f>
        <v>1148.68844056226</v>
      </c>
      <c r="P738" s="5" cm="1">
        <f t="array" ref="P738">MAX(IF((OutputTable[GroupByKey]=OutputTable[[#This Row],[GroupByKey]]),(OutputTable[GroupByKey]=OutputTable[[#This Row],[GroupByKey]])*OutputTable[RecordedValue]))</f>
        <v>1418.3176101245699</v>
      </c>
    </row>
    <row r="739" spans="1:16" x14ac:dyDescent="0.25">
      <c r="A739" t="s">
        <v>68</v>
      </c>
      <c r="B739" t="s">
        <v>70</v>
      </c>
      <c r="C739">
        <v>14</v>
      </c>
      <c r="D739" t="s">
        <v>173</v>
      </c>
      <c r="E739" t="s">
        <v>135</v>
      </c>
      <c r="F739" t="s">
        <v>105</v>
      </c>
      <c r="G739">
        <v>18.450798951833502</v>
      </c>
      <c r="H739">
        <v>0</v>
      </c>
      <c r="I739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739" s="5" cm="1">
        <f t="array" ref="J739">MAX(IF((ProjectInfoTable[ProjectName]=OutputTable[[#This Row],[ProjectName]]),(ProjectInfoTable[ProjectName]=OutputTable[[#This Row],[ProjectName]])*ProjectInfoTable[NumberOfReplications]))</f>
        <v>50</v>
      </c>
      <c r="K739" s="5" cm="1">
        <f t="array" ref="K739">IFERROR(AVERAGE(IF((OutputTable[GroupByKey]=OutputTable[[#This Row],[GroupByKey]]),(OutputTable[GroupByKey]=OutputTable[[#This Row],[GroupByKey]])*OutputTable[RecordedValue])),0)</f>
        <v>18.619171871730064</v>
      </c>
      <c r="L739" s="5" cm="1">
        <f t="array" ref="L739">IFERROR(_xlfn.STDEV.S(IF((OutputTable[GroupByKey]=OutputTable[[#This Row],[GroupByKey]]),(OutputTable[GroupByKey]=OutputTable[[#This Row],[GroupByKey]])*OutputTable[RecordedValue])),0)</f>
        <v>0.36788680083566072</v>
      </c>
      <c r="M739" s="5" cm="1">
        <f t="array" ref="M739">MAX(IF((ProjectInfoTable[ProjectName]=OutputTable[[#This Row],[ProjectName]]),(ProjectInfoTable[ProjectName]=OutputTable[[#This Row],[ProjectName]])*ProjectInfoTable[ConfidenceInterval]))</f>
        <v>0.95</v>
      </c>
      <c r="N7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739" s="5" cm="1">
        <f t="array" ref="O739">MIN(IF((OutputTable[GroupByKey]=OutputTable[[#This Row],[GroupByKey]]),(OutputTable[GroupByKey]=OutputTable[[#This Row],[GroupByKey]])*OutputTable[RecordedValue]))</f>
        <v>17.957643423204701</v>
      </c>
      <c r="P739" s="5" cm="1">
        <f t="array" ref="P739">MAX(IF((OutputTable[GroupByKey]=OutputTable[[#This Row],[GroupByKey]]),(OutputTable[GroupByKey]=OutputTable[[#This Row],[GroupByKey]])*OutputTable[RecordedValue]))</f>
        <v>19.414518405641399</v>
      </c>
    </row>
    <row r="740" spans="1:16" x14ac:dyDescent="0.25">
      <c r="A740" t="s">
        <v>68</v>
      </c>
      <c r="B740" t="s">
        <v>70</v>
      </c>
      <c r="C740">
        <v>14</v>
      </c>
      <c r="D740" t="s">
        <v>174</v>
      </c>
      <c r="E740" t="s">
        <v>137</v>
      </c>
      <c r="F740" t="s">
        <v>105</v>
      </c>
      <c r="G740">
        <v>5.4882162143062203</v>
      </c>
      <c r="H740">
        <v>0</v>
      </c>
      <c r="I740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740" s="5" cm="1">
        <f t="array" ref="J740">MAX(IF((ProjectInfoTable[ProjectName]=OutputTable[[#This Row],[ProjectName]]),(ProjectInfoTable[ProjectName]=OutputTable[[#This Row],[ProjectName]])*ProjectInfoTable[NumberOfReplications]))</f>
        <v>50</v>
      </c>
      <c r="K740" s="5" cm="1">
        <f t="array" ref="K740">IFERROR(AVERAGE(IF((OutputTable[GroupByKey]=OutputTable[[#This Row],[GroupByKey]]),(OutputTable[GroupByKey]=OutputTable[[#This Row],[GroupByKey]])*OutputTable[RecordedValue])),0)</f>
        <v>5.3248187541752463</v>
      </c>
      <c r="L740" s="5" cm="1">
        <f t="array" ref="L740">IFERROR(_xlfn.STDEV.S(IF((OutputTable[GroupByKey]=OutputTable[[#This Row],[GroupByKey]]),(OutputTable[GroupByKey]=OutputTable[[#This Row],[GroupByKey]])*OutputTable[RecordedValue])),0)</f>
        <v>0.37220753962085379</v>
      </c>
      <c r="M740" s="5" cm="1">
        <f t="array" ref="M740">MAX(IF((ProjectInfoTable[ProjectName]=OutputTable[[#This Row],[ProjectName]]),(ProjectInfoTable[ProjectName]=OutputTable[[#This Row],[ProjectName]])*ProjectInfoTable[ConfidenceInterval]))</f>
        <v>0.95</v>
      </c>
      <c r="N7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740" s="5" cm="1">
        <f t="array" ref="O740">MIN(IF((OutputTable[GroupByKey]=OutputTable[[#This Row],[GroupByKey]]),(OutputTable[GroupByKey]=OutputTable[[#This Row],[GroupByKey]])*OutputTable[RecordedValue]))</f>
        <v>4.5773931059875599</v>
      </c>
      <c r="P740" s="5" cm="1">
        <f t="array" ref="P740">MAX(IF((OutputTable[GroupByKey]=OutputTable[[#This Row],[GroupByKey]]),(OutputTable[GroupByKey]=OutputTable[[#This Row],[GroupByKey]])*OutputTable[RecordedValue]))</f>
        <v>5.9816259595291603</v>
      </c>
    </row>
    <row r="741" spans="1:16" x14ac:dyDescent="0.25">
      <c r="A741" t="s">
        <v>68</v>
      </c>
      <c r="B741" t="s">
        <v>70</v>
      </c>
      <c r="C741">
        <v>14</v>
      </c>
      <c r="D741" t="s">
        <v>175</v>
      </c>
      <c r="E741" t="s">
        <v>154</v>
      </c>
      <c r="F741" t="s">
        <v>105</v>
      </c>
      <c r="G741">
        <v>308</v>
      </c>
      <c r="H741">
        <v>0</v>
      </c>
      <c r="I741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741" s="5" cm="1">
        <f t="array" ref="J741">MAX(IF((ProjectInfoTable[ProjectName]=OutputTable[[#This Row],[ProjectName]]),(ProjectInfoTable[ProjectName]=OutputTable[[#This Row],[ProjectName]])*ProjectInfoTable[NumberOfReplications]))</f>
        <v>50</v>
      </c>
      <c r="K741" s="5" cm="1">
        <f t="array" ref="K741">IFERROR(AVERAGE(IF((OutputTable[GroupByKey]=OutputTable[[#This Row],[GroupByKey]]),(OutputTable[GroupByKey]=OutputTable[[#This Row],[GroupByKey]])*OutputTable[RecordedValue])),0)</f>
        <v>307.5</v>
      </c>
      <c r="L741" s="5" cm="1">
        <f t="array" ref="L741">IFERROR(_xlfn.STDEV.S(IF((OutputTable[GroupByKey]=OutputTable[[#This Row],[GroupByKey]]),(OutputTable[GroupByKey]=OutputTable[[#This Row],[GroupByKey]])*OutputTable[RecordedValue])),0)</f>
        <v>3.1831828507367419</v>
      </c>
      <c r="M741" s="5" cm="1">
        <f t="array" ref="M741">MAX(IF((ProjectInfoTable[ProjectName]=OutputTable[[#This Row],[ProjectName]]),(ProjectInfoTable[ProjectName]=OutputTable[[#This Row],[ProjectName]])*ProjectInfoTable[ConfidenceInterval]))</f>
        <v>0.95</v>
      </c>
      <c r="N7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741" s="5" cm="1">
        <f t="array" ref="O741">MIN(IF((OutputTable[GroupByKey]=OutputTable[[#This Row],[GroupByKey]]),(OutputTable[GroupByKey]=OutputTable[[#This Row],[GroupByKey]])*OutputTable[RecordedValue]))</f>
        <v>300</v>
      </c>
      <c r="P741" s="5" cm="1">
        <f t="array" ref="P741">MAX(IF((OutputTable[GroupByKey]=OutputTable[[#This Row],[GroupByKey]]),(OutputTable[GroupByKey]=OutputTable[[#This Row],[GroupByKey]])*OutputTable[RecordedValue]))</f>
        <v>315</v>
      </c>
    </row>
    <row r="742" spans="1:16" x14ac:dyDescent="0.25">
      <c r="A742" t="s">
        <v>68</v>
      </c>
      <c r="B742" t="s">
        <v>70</v>
      </c>
      <c r="C742">
        <v>14</v>
      </c>
      <c r="D742" t="s">
        <v>176</v>
      </c>
      <c r="E742" t="s">
        <v>156</v>
      </c>
      <c r="F742" t="s">
        <v>105</v>
      </c>
      <c r="G742">
        <v>0.77132432440390797</v>
      </c>
      <c r="H742">
        <v>0</v>
      </c>
      <c r="I742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742" s="5" cm="1">
        <f t="array" ref="J742">MAX(IF((ProjectInfoTable[ProjectName]=OutputTable[[#This Row],[ProjectName]]),(ProjectInfoTable[ProjectName]=OutputTable[[#This Row],[ProjectName]])*ProjectInfoTable[NumberOfReplications]))</f>
        <v>50</v>
      </c>
      <c r="K742" s="5" cm="1">
        <f t="array" ref="K742">IFERROR(AVERAGE(IF((OutputTable[GroupByKey]=OutputTable[[#This Row],[GroupByKey]]),(OutputTable[GroupByKey]=OutputTable[[#This Row],[GroupByKey]])*OutputTable[RecordedValue])),0)</f>
        <v>0.77813255190936492</v>
      </c>
      <c r="L742" s="5" cm="1">
        <f t="array" ref="L742">IFERROR(_xlfn.STDEV.S(IF((OutputTable[GroupByKey]=OutputTable[[#This Row],[GroupByKey]]),(OutputTable[GroupByKey]=OutputTable[[#This Row],[GroupByKey]])*OutputTable[RecordedValue])),0)</f>
        <v>1.5508647484202203E-2</v>
      </c>
      <c r="M742" s="5" cm="1">
        <f t="array" ref="M742">MAX(IF((ProjectInfoTable[ProjectName]=OutputTable[[#This Row],[ProjectName]]),(ProjectInfoTable[ProjectName]=OutputTable[[#This Row],[ProjectName]])*ProjectInfoTable[ConfidenceInterval]))</f>
        <v>0.95</v>
      </c>
      <c r="N7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742" s="5" cm="1">
        <f t="array" ref="O742">MIN(IF((OutputTable[GroupByKey]=OutputTable[[#This Row],[GroupByKey]]),(OutputTable[GroupByKey]=OutputTable[[#This Row],[GroupByKey]])*OutputTable[RecordedValue]))</f>
        <v>0.75076558501961799</v>
      </c>
      <c r="P742" s="5" cm="1">
        <f t="array" ref="P742">MAX(IF((OutputTable[GroupByKey]=OutputTable[[#This Row],[GroupByKey]]),(OutputTable[GroupByKey]=OutputTable[[#This Row],[GroupByKey]])*OutputTable[RecordedValue]))</f>
        <v>0.80927528725051701</v>
      </c>
    </row>
    <row r="743" spans="1:16" x14ac:dyDescent="0.25">
      <c r="A743" t="s">
        <v>68</v>
      </c>
      <c r="B743" t="s">
        <v>70</v>
      </c>
      <c r="C743">
        <v>14</v>
      </c>
      <c r="D743" t="s">
        <v>177</v>
      </c>
      <c r="E743" t="s">
        <v>140</v>
      </c>
      <c r="F743" t="s">
        <v>105</v>
      </c>
      <c r="G743">
        <v>0</v>
      </c>
      <c r="H743">
        <v>0</v>
      </c>
      <c r="I743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743" s="5" cm="1">
        <f t="array" ref="J743">MAX(IF((ProjectInfoTable[ProjectName]=OutputTable[[#This Row],[ProjectName]]),(ProjectInfoTable[ProjectName]=OutputTable[[#This Row],[ProjectName]])*ProjectInfoTable[NumberOfReplications]))</f>
        <v>50</v>
      </c>
      <c r="K743" s="5" cm="1">
        <f t="array" ref="K743">IFERROR(AVERAGE(IF((OutputTable[GroupByKey]=OutputTable[[#This Row],[GroupByKey]]),(OutputTable[GroupByKey]=OutputTable[[#This Row],[GroupByKey]])*OutputTable[RecordedValue])),0)</f>
        <v>0</v>
      </c>
      <c r="L743" s="5" cm="1">
        <f t="array" ref="L743">IFERROR(_xlfn.STDEV.S(IF((OutputTable[GroupByKey]=OutputTable[[#This Row],[GroupByKey]]),(OutputTable[GroupByKey]=OutputTable[[#This Row],[GroupByKey]])*OutputTable[RecordedValue])),0)</f>
        <v>0</v>
      </c>
      <c r="M743" s="5" cm="1">
        <f t="array" ref="M743">MAX(IF((ProjectInfoTable[ProjectName]=OutputTable[[#This Row],[ProjectName]]),(ProjectInfoTable[ProjectName]=OutputTable[[#This Row],[ProjectName]])*ProjectInfoTable[ConfidenceInterval]))</f>
        <v>0.95</v>
      </c>
      <c r="N7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43" s="5" cm="1">
        <f t="array" ref="O743">MIN(IF((OutputTable[GroupByKey]=OutputTable[[#This Row],[GroupByKey]]),(OutputTable[GroupByKey]=OutputTable[[#This Row],[GroupByKey]])*OutputTable[RecordedValue]))</f>
        <v>0</v>
      </c>
      <c r="P743" s="5" cm="1">
        <f t="array" ref="P743">MAX(IF((OutputTable[GroupByKey]=OutputTable[[#This Row],[GroupByKey]]),(OutputTable[GroupByKey]=OutputTable[[#This Row],[GroupByKey]])*OutputTable[RecordedValue]))</f>
        <v>0</v>
      </c>
    </row>
    <row r="744" spans="1:16" x14ac:dyDescent="0.25">
      <c r="A744" t="s">
        <v>68</v>
      </c>
      <c r="B744" t="s">
        <v>70</v>
      </c>
      <c r="C744">
        <v>15</v>
      </c>
      <c r="D744" t="s">
        <v>110</v>
      </c>
      <c r="E744" t="s">
        <v>111</v>
      </c>
      <c r="F744" t="s">
        <v>73</v>
      </c>
      <c r="G744">
        <v>1.8442685235290399</v>
      </c>
      <c r="H744">
        <v>0</v>
      </c>
      <c r="I744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744" s="5" cm="1">
        <f t="array" ref="J744">MAX(IF((ProjectInfoTable[ProjectName]=OutputTable[[#This Row],[ProjectName]]),(ProjectInfoTable[ProjectName]=OutputTable[[#This Row],[ProjectName]])*ProjectInfoTable[NumberOfReplications]))</f>
        <v>50</v>
      </c>
      <c r="K744" s="5" cm="1">
        <f t="array" ref="K744">IFERROR(AVERAGE(IF((OutputTable[GroupByKey]=OutputTable[[#This Row],[GroupByKey]]),(OutputTable[GroupByKey]=OutputTable[[#This Row],[GroupByKey]])*OutputTable[RecordedValue])),0)</f>
        <v>1.9749714551650996</v>
      </c>
      <c r="L744" s="5" cm="1">
        <f t="array" ref="L744">IFERROR(_xlfn.STDEV.S(IF((OutputTable[GroupByKey]=OutputTable[[#This Row],[GroupByKey]]),(OutputTable[GroupByKey]=OutputTable[[#This Row],[GroupByKey]])*OutputTable[RecordedValue])),0)</f>
        <v>0.45746437878232693</v>
      </c>
      <c r="M744" s="5" cm="1">
        <f t="array" ref="M744">MAX(IF((ProjectInfoTable[ProjectName]=OutputTable[[#This Row],[ProjectName]]),(ProjectInfoTable[ProjectName]=OutputTable[[#This Row],[ProjectName]])*ProjectInfoTable[ConfidenceInterval]))</f>
        <v>0.95</v>
      </c>
      <c r="N7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744" s="5" cm="1">
        <f t="array" ref="O744">MIN(IF((OutputTable[GroupByKey]=OutputTable[[#This Row],[GroupByKey]]),(OutputTable[GroupByKey]=OutputTable[[#This Row],[GroupByKey]])*OutputTable[RecordedValue]))</f>
        <v>1.0281254127300199</v>
      </c>
      <c r="P744" s="5" cm="1">
        <f t="array" ref="P744">MAX(IF((OutputTable[GroupByKey]=OutputTable[[#This Row],[GroupByKey]]),(OutputTable[GroupByKey]=OutputTable[[#This Row],[GroupByKey]])*OutputTable[RecordedValue]))</f>
        <v>3.1673122909872098</v>
      </c>
    </row>
    <row r="745" spans="1:16" x14ac:dyDescent="0.25">
      <c r="A745" t="s">
        <v>68</v>
      </c>
      <c r="B745" t="s">
        <v>70</v>
      </c>
      <c r="C745">
        <v>15</v>
      </c>
      <c r="D745" t="s">
        <v>112</v>
      </c>
      <c r="E745" t="s">
        <v>113</v>
      </c>
      <c r="F745" t="s">
        <v>73</v>
      </c>
      <c r="G745">
        <v>110.656111411743</v>
      </c>
      <c r="H745">
        <v>0</v>
      </c>
      <c r="I745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745" s="5" cm="1">
        <f t="array" ref="J745">MAX(IF((ProjectInfoTable[ProjectName]=OutputTable[[#This Row],[ProjectName]]),(ProjectInfoTable[ProjectName]=OutputTable[[#This Row],[ProjectName]])*ProjectInfoTable[NumberOfReplications]))</f>
        <v>50</v>
      </c>
      <c r="K745" s="5" cm="1">
        <f t="array" ref="K745">IFERROR(AVERAGE(IF((OutputTable[GroupByKey]=OutputTable[[#This Row],[GroupByKey]]),(OutputTable[GroupByKey]=OutputTable[[#This Row],[GroupByKey]])*OutputTable[RecordedValue])),0)</f>
        <v>118.49828730990606</v>
      </c>
      <c r="L745" s="5" cm="1">
        <f t="array" ref="L745">IFERROR(_xlfn.STDEV.S(IF((OutputTable[GroupByKey]=OutputTable[[#This Row],[GroupByKey]]),(OutputTable[GroupByKey]=OutputTable[[#This Row],[GroupByKey]])*OutputTable[RecordedValue])),0)</f>
        <v>27.447862726939679</v>
      </c>
      <c r="M745" s="5" cm="1">
        <f t="array" ref="M745">MAX(IF((ProjectInfoTable[ProjectName]=OutputTable[[#This Row],[ProjectName]]),(ProjectInfoTable[ProjectName]=OutputTable[[#This Row],[ProjectName]])*ProjectInfoTable[ConfidenceInterval]))</f>
        <v>0.95</v>
      </c>
      <c r="N7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745" s="5" cm="1">
        <f t="array" ref="O745">MIN(IF((OutputTable[GroupByKey]=OutputTable[[#This Row],[GroupByKey]]),(OutputTable[GroupByKey]=OutputTable[[#This Row],[GroupByKey]])*OutputTable[RecordedValue]))</f>
        <v>61.6875247638012</v>
      </c>
      <c r="P745" s="5" cm="1">
        <f t="array" ref="P745">MAX(IF((OutputTable[GroupByKey]=OutputTable[[#This Row],[GroupByKey]]),(OutputTable[GroupByKey]=OutputTable[[#This Row],[GroupByKey]])*OutputTable[RecordedValue]))</f>
        <v>190.038737459233</v>
      </c>
    </row>
    <row r="746" spans="1:16" x14ac:dyDescent="0.25">
      <c r="A746" t="s">
        <v>68</v>
      </c>
      <c r="B746" t="s">
        <v>70</v>
      </c>
      <c r="C746">
        <v>15</v>
      </c>
      <c r="D746" t="s">
        <v>114</v>
      </c>
      <c r="E746" t="s">
        <v>115</v>
      </c>
      <c r="F746" t="s">
        <v>73</v>
      </c>
      <c r="G746">
        <v>0</v>
      </c>
      <c r="H746">
        <v>0</v>
      </c>
      <c r="I746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746" s="5" cm="1">
        <f t="array" ref="J746">MAX(IF((ProjectInfoTable[ProjectName]=OutputTable[[#This Row],[ProjectName]]),(ProjectInfoTable[ProjectName]=OutputTable[[#This Row],[ProjectName]])*ProjectInfoTable[NumberOfReplications]))</f>
        <v>50</v>
      </c>
      <c r="K746" s="5" cm="1">
        <f t="array" ref="K746">IFERROR(AVERAGE(IF((OutputTable[GroupByKey]=OutputTable[[#This Row],[GroupByKey]]),(OutputTable[GroupByKey]=OutputTable[[#This Row],[GroupByKey]])*OutputTable[RecordedValue])),0)</f>
        <v>0</v>
      </c>
      <c r="L746" s="5" cm="1">
        <f t="array" ref="L746">IFERROR(_xlfn.STDEV.S(IF((OutputTable[GroupByKey]=OutputTable[[#This Row],[GroupByKey]]),(OutputTable[GroupByKey]=OutputTable[[#This Row],[GroupByKey]])*OutputTable[RecordedValue])),0)</f>
        <v>0</v>
      </c>
      <c r="M746" s="5" cm="1">
        <f t="array" ref="M746">MAX(IF((ProjectInfoTable[ProjectName]=OutputTable[[#This Row],[ProjectName]]),(ProjectInfoTable[ProjectName]=OutputTable[[#This Row],[ProjectName]])*ProjectInfoTable[ConfidenceInterval]))</f>
        <v>0.95</v>
      </c>
      <c r="N7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46" s="5" cm="1">
        <f t="array" ref="O746">MIN(IF((OutputTable[GroupByKey]=OutputTable[[#This Row],[GroupByKey]]),(OutputTable[GroupByKey]=OutputTable[[#This Row],[GroupByKey]])*OutputTable[RecordedValue]))</f>
        <v>0</v>
      </c>
      <c r="P746" s="5" cm="1">
        <f t="array" ref="P746">MAX(IF((OutputTable[GroupByKey]=OutputTable[[#This Row],[GroupByKey]]),(OutputTable[GroupByKey]=OutputTable[[#This Row],[GroupByKey]])*OutputTable[RecordedValue]))</f>
        <v>0</v>
      </c>
    </row>
    <row r="747" spans="1:16" x14ac:dyDescent="0.25">
      <c r="A747" t="s">
        <v>68</v>
      </c>
      <c r="B747" t="s">
        <v>70</v>
      </c>
      <c r="C747">
        <v>15</v>
      </c>
      <c r="D747" t="s">
        <v>116</v>
      </c>
      <c r="E747" t="s">
        <v>117</v>
      </c>
      <c r="F747" t="s">
        <v>73</v>
      </c>
      <c r="G747">
        <v>2.4722282775682101</v>
      </c>
      <c r="H747">
        <v>0</v>
      </c>
      <c r="I747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747" s="5" cm="1">
        <f t="array" ref="J747">MAX(IF((ProjectInfoTable[ProjectName]=OutputTable[[#This Row],[ProjectName]]),(ProjectInfoTable[ProjectName]=OutputTable[[#This Row],[ProjectName]])*ProjectInfoTable[NumberOfReplications]))</f>
        <v>50</v>
      </c>
      <c r="K747" s="5" cm="1">
        <f t="array" ref="K747">IFERROR(AVERAGE(IF((OutputTable[GroupByKey]=OutputTable[[#This Row],[GroupByKey]]),(OutputTable[GroupByKey]=OutputTable[[#This Row],[GroupByKey]])*OutputTable[RecordedValue])),0)</f>
        <v>5.4408066100724897</v>
      </c>
      <c r="L747" s="5" cm="1">
        <f t="array" ref="L747">IFERROR(_xlfn.STDEV.S(IF((OutputTable[GroupByKey]=OutputTable[[#This Row],[GroupByKey]]),(OutputTable[GroupByKey]=OutputTable[[#This Row],[GroupByKey]])*OutputTable[RecordedValue])),0)</f>
        <v>3.1898976373285977</v>
      </c>
      <c r="M747" s="5" cm="1">
        <f t="array" ref="M747">MAX(IF((ProjectInfoTable[ProjectName]=OutputTable[[#This Row],[ProjectName]]),(ProjectInfoTable[ProjectName]=OutputTable[[#This Row],[ProjectName]])*ProjectInfoTable[ConfidenceInterval]))</f>
        <v>0.95</v>
      </c>
      <c r="N7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747" s="5" cm="1">
        <f t="array" ref="O747">MIN(IF((OutputTable[GroupByKey]=OutputTable[[#This Row],[GroupByKey]]),(OutputTable[GroupByKey]=OutputTable[[#This Row],[GroupByKey]])*OutputTable[RecordedValue]))</f>
        <v>0.10442984261027299</v>
      </c>
      <c r="P747" s="5" cm="1">
        <f t="array" ref="P747">MAX(IF((OutputTable[GroupByKey]=OutputTable[[#This Row],[GroupByKey]]),(OutputTable[GroupByKey]=OutputTable[[#This Row],[GroupByKey]])*OutputTable[RecordedValue]))</f>
        <v>13.981021636077701</v>
      </c>
    </row>
    <row r="748" spans="1:16" x14ac:dyDescent="0.25">
      <c r="A748" t="s">
        <v>68</v>
      </c>
      <c r="B748" t="s">
        <v>70</v>
      </c>
      <c r="C748">
        <v>15</v>
      </c>
      <c r="D748" t="s">
        <v>118</v>
      </c>
      <c r="E748" t="s">
        <v>119</v>
      </c>
      <c r="F748" t="s">
        <v>73</v>
      </c>
      <c r="G748">
        <v>19</v>
      </c>
      <c r="H748">
        <v>0</v>
      </c>
      <c r="I748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748" s="5" cm="1">
        <f t="array" ref="J748">MAX(IF((ProjectInfoTable[ProjectName]=OutputTable[[#This Row],[ProjectName]]),(ProjectInfoTable[ProjectName]=OutputTable[[#This Row],[ProjectName]])*ProjectInfoTable[NumberOfReplications]))</f>
        <v>50</v>
      </c>
      <c r="K748" s="5" cm="1">
        <f t="array" ref="K748">IFERROR(AVERAGE(IF((OutputTable[GroupByKey]=OutputTable[[#This Row],[GroupByKey]]),(OutputTable[GroupByKey]=OutputTable[[#This Row],[GroupByKey]])*OutputTable[RecordedValue])),0)</f>
        <v>20.28</v>
      </c>
      <c r="L748" s="5" cm="1">
        <f t="array" ref="L748">IFERROR(_xlfn.STDEV.S(IF((OutputTable[GroupByKey]=OutputTable[[#This Row],[GroupByKey]]),(OutputTable[GroupByKey]=OutputTable[[#This Row],[GroupByKey]])*OutputTable[RecordedValue])),0)</f>
        <v>4.3191079955878688</v>
      </c>
      <c r="M748" s="5" cm="1">
        <f t="array" ref="M748">MAX(IF((ProjectInfoTable[ProjectName]=OutputTable[[#This Row],[ProjectName]]),(ProjectInfoTable[ProjectName]=OutputTable[[#This Row],[ProjectName]])*ProjectInfoTable[ConfidenceInterval]))</f>
        <v>0.95</v>
      </c>
      <c r="N7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748" s="5" cm="1">
        <f t="array" ref="O748">MIN(IF((OutputTable[GroupByKey]=OutputTable[[#This Row],[GroupByKey]]),(OutputTable[GroupByKey]=OutputTable[[#This Row],[GroupByKey]])*OutputTable[RecordedValue]))</f>
        <v>11</v>
      </c>
      <c r="P748" s="5" cm="1">
        <f t="array" ref="P748">MAX(IF((OutputTable[GroupByKey]=OutputTable[[#This Row],[GroupByKey]]),(OutputTable[GroupByKey]=OutputTable[[#This Row],[GroupByKey]])*OutputTable[RecordedValue]))</f>
        <v>31</v>
      </c>
    </row>
    <row r="749" spans="1:16" x14ac:dyDescent="0.25">
      <c r="A749" t="s">
        <v>68</v>
      </c>
      <c r="B749" t="s">
        <v>70</v>
      </c>
      <c r="C749">
        <v>15</v>
      </c>
      <c r="D749" t="s">
        <v>120</v>
      </c>
      <c r="E749" t="s">
        <v>121</v>
      </c>
      <c r="F749" t="s">
        <v>73</v>
      </c>
      <c r="G749">
        <v>19</v>
      </c>
      <c r="H749">
        <v>0</v>
      </c>
      <c r="I749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749" s="5" cm="1">
        <f t="array" ref="J749">MAX(IF((ProjectInfoTable[ProjectName]=OutputTable[[#This Row],[ProjectName]]),(ProjectInfoTable[ProjectName]=OutputTable[[#This Row],[ProjectName]])*ProjectInfoTable[NumberOfReplications]))</f>
        <v>50</v>
      </c>
      <c r="K749" s="5" cm="1">
        <f t="array" ref="K749">IFERROR(AVERAGE(IF((OutputTable[GroupByKey]=OutputTable[[#This Row],[GroupByKey]]),(OutputTable[GroupByKey]=OutputTable[[#This Row],[GroupByKey]])*OutputTable[RecordedValue])),0)</f>
        <v>20.14</v>
      </c>
      <c r="L749" s="5" cm="1">
        <f t="array" ref="L749">IFERROR(_xlfn.STDEV.S(IF((OutputTable[GroupByKey]=OutputTable[[#This Row],[GroupByKey]]),(OutputTable[GroupByKey]=OutputTable[[#This Row],[GroupByKey]])*OutputTable[RecordedValue])),0)</f>
        <v>4.309505393278199</v>
      </c>
      <c r="M749" s="5" cm="1">
        <f t="array" ref="M749">MAX(IF((ProjectInfoTable[ProjectName]=OutputTable[[#This Row],[ProjectName]]),(ProjectInfoTable[ProjectName]=OutputTable[[#This Row],[ProjectName]])*ProjectInfoTable[ConfidenceInterval]))</f>
        <v>0.95</v>
      </c>
      <c r="N7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749" s="5" cm="1">
        <f t="array" ref="O749">MIN(IF((OutputTable[GroupByKey]=OutputTable[[#This Row],[GroupByKey]]),(OutputTable[GroupByKey]=OutputTable[[#This Row],[GroupByKey]])*OutputTable[RecordedValue]))</f>
        <v>10</v>
      </c>
      <c r="P749" s="5" cm="1">
        <f t="array" ref="P749">MAX(IF((OutputTable[GroupByKey]=OutputTable[[#This Row],[GroupByKey]]),(OutputTable[GroupByKey]=OutputTable[[#This Row],[GroupByKey]])*OutputTable[RecordedValue]))</f>
        <v>31</v>
      </c>
    </row>
    <row r="750" spans="1:16" x14ac:dyDescent="0.25">
      <c r="A750" t="s">
        <v>68</v>
      </c>
      <c r="B750" t="s">
        <v>70</v>
      </c>
      <c r="C750">
        <v>15</v>
      </c>
      <c r="D750" t="s">
        <v>122</v>
      </c>
      <c r="E750" t="s">
        <v>123</v>
      </c>
      <c r="F750" t="s">
        <v>73</v>
      </c>
      <c r="G750">
        <v>1.8442685235290399</v>
      </c>
      <c r="H750">
        <v>0</v>
      </c>
      <c r="I750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750" s="5" cm="1">
        <f t="array" ref="J750">MAX(IF((ProjectInfoTable[ProjectName]=OutputTable[[#This Row],[ProjectName]]),(ProjectInfoTable[ProjectName]=OutputTable[[#This Row],[ProjectName]])*ProjectInfoTable[NumberOfReplications]))</f>
        <v>50</v>
      </c>
      <c r="K750" s="5" cm="1">
        <f t="array" ref="K750">IFERROR(AVERAGE(IF((OutputTable[GroupByKey]=OutputTable[[#This Row],[GroupByKey]]),(OutputTable[GroupByKey]=OutputTable[[#This Row],[GroupByKey]])*OutputTable[RecordedValue])),0)</f>
        <v>1.9749714551650996</v>
      </c>
      <c r="L750" s="5" cm="1">
        <f t="array" ref="L750">IFERROR(_xlfn.STDEV.S(IF((OutputTable[GroupByKey]=OutputTable[[#This Row],[GroupByKey]]),(OutputTable[GroupByKey]=OutputTable[[#This Row],[GroupByKey]])*OutputTable[RecordedValue])),0)</f>
        <v>0.45746437878232693</v>
      </c>
      <c r="M750" s="5" cm="1">
        <f t="array" ref="M750">MAX(IF((ProjectInfoTable[ProjectName]=OutputTable[[#This Row],[ProjectName]]),(ProjectInfoTable[ProjectName]=OutputTable[[#This Row],[ProjectName]])*ProjectInfoTable[ConfidenceInterval]))</f>
        <v>0.95</v>
      </c>
      <c r="N7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750" s="5" cm="1">
        <f t="array" ref="O750">MIN(IF((OutputTable[GroupByKey]=OutputTable[[#This Row],[GroupByKey]]),(OutputTable[GroupByKey]=OutputTable[[#This Row],[GroupByKey]])*OutputTable[RecordedValue]))</f>
        <v>1.0281254127300199</v>
      </c>
      <c r="P750" s="5" cm="1">
        <f t="array" ref="P750">MAX(IF((OutputTable[GroupByKey]=OutputTable[[#This Row],[GroupByKey]]),(OutputTable[GroupByKey]=OutputTable[[#This Row],[GroupByKey]])*OutputTable[RecordedValue]))</f>
        <v>3.1673122909872098</v>
      </c>
    </row>
    <row r="751" spans="1:16" x14ac:dyDescent="0.25">
      <c r="A751" t="s">
        <v>68</v>
      </c>
      <c r="B751" t="s">
        <v>70</v>
      </c>
      <c r="C751">
        <v>15</v>
      </c>
      <c r="D751" t="s">
        <v>124</v>
      </c>
      <c r="E751" t="s">
        <v>125</v>
      </c>
      <c r="F751" t="s">
        <v>73</v>
      </c>
      <c r="G751">
        <v>113.12833968931101</v>
      </c>
      <c r="H751">
        <v>0</v>
      </c>
      <c r="I751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751" s="5" cm="1">
        <f t="array" ref="J751">MAX(IF((ProjectInfoTable[ProjectName]=OutputTable[[#This Row],[ProjectName]]),(ProjectInfoTable[ProjectName]=OutputTable[[#This Row],[ProjectName]])*ProjectInfoTable[NumberOfReplications]))</f>
        <v>50</v>
      </c>
      <c r="K751" s="5" cm="1">
        <f t="array" ref="K751">IFERROR(AVERAGE(IF((OutputTable[GroupByKey]=OutputTable[[#This Row],[GroupByKey]]),(OutputTable[GroupByKey]=OutputTable[[#This Row],[GroupByKey]])*OutputTable[RecordedValue])),0)</f>
        <v>123.93909391997848</v>
      </c>
      <c r="L751" s="5" cm="1">
        <f t="array" ref="L751">IFERROR(_xlfn.STDEV.S(IF((OutputTable[GroupByKey]=OutputTable[[#This Row],[GroupByKey]]),(OutputTable[GroupByKey]=OutputTable[[#This Row],[GroupByKey]])*OutputTable[RecordedValue])),0)</f>
        <v>29.164347943585724</v>
      </c>
      <c r="M751" s="5" cm="1">
        <f t="array" ref="M751">MAX(IF((ProjectInfoTable[ProjectName]=OutputTable[[#This Row],[ProjectName]]),(ProjectInfoTable[ProjectName]=OutputTable[[#This Row],[ProjectName]])*ProjectInfoTable[ConfidenceInterval]))</f>
        <v>0.95</v>
      </c>
      <c r="N7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751" s="5" cm="1">
        <f t="array" ref="O751">MIN(IF((OutputTable[GroupByKey]=OutputTable[[#This Row],[GroupByKey]]),(OutputTable[GroupByKey]=OutputTable[[#This Row],[GroupByKey]])*OutputTable[RecordedValue]))</f>
        <v>61.791954606411501</v>
      </c>
      <c r="P751" s="5" cm="1">
        <f t="array" ref="P751">MAX(IF((OutputTable[GroupByKey]=OutputTable[[#This Row],[GroupByKey]]),(OutputTable[GroupByKey]=OutputTable[[#This Row],[GroupByKey]])*OutputTable[RecordedValue]))</f>
        <v>204.019759095311</v>
      </c>
    </row>
    <row r="752" spans="1:16" x14ac:dyDescent="0.25">
      <c r="A752" t="s">
        <v>68</v>
      </c>
      <c r="B752" t="s">
        <v>70</v>
      </c>
      <c r="C752">
        <v>15</v>
      </c>
      <c r="D752" t="s">
        <v>126</v>
      </c>
      <c r="E752" t="s">
        <v>86</v>
      </c>
      <c r="F752" t="s">
        <v>127</v>
      </c>
      <c r="G752">
        <v>0</v>
      </c>
      <c r="H752">
        <v>0</v>
      </c>
      <c r="I752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752" s="5" cm="1">
        <f t="array" ref="J752">MAX(IF((ProjectInfoTable[ProjectName]=OutputTable[[#This Row],[ProjectName]]),(ProjectInfoTable[ProjectName]=OutputTable[[#This Row],[ProjectName]])*ProjectInfoTable[NumberOfReplications]))</f>
        <v>50</v>
      </c>
      <c r="K752" s="5" cm="1">
        <f t="array" ref="K752">IFERROR(AVERAGE(IF((OutputTable[GroupByKey]=OutputTable[[#This Row],[GroupByKey]]),(OutputTable[GroupByKey]=OutputTable[[#This Row],[GroupByKey]])*OutputTable[RecordedValue])),0)</f>
        <v>0</v>
      </c>
      <c r="L752" s="5" cm="1">
        <f t="array" ref="L752">IFERROR(_xlfn.STDEV.S(IF((OutputTable[GroupByKey]=OutputTable[[#This Row],[GroupByKey]]),(OutputTable[GroupByKey]=OutputTable[[#This Row],[GroupByKey]])*OutputTable[RecordedValue])),0)</f>
        <v>0</v>
      </c>
      <c r="M752" s="5" cm="1">
        <f t="array" ref="M752">MAX(IF((ProjectInfoTable[ProjectName]=OutputTable[[#This Row],[ProjectName]]),(ProjectInfoTable[ProjectName]=OutputTable[[#This Row],[ProjectName]])*ProjectInfoTable[ConfidenceInterval]))</f>
        <v>0.95</v>
      </c>
      <c r="N7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2" s="5" cm="1">
        <f t="array" ref="O752">MIN(IF((OutputTable[GroupByKey]=OutputTable[[#This Row],[GroupByKey]]),(OutputTable[GroupByKey]=OutputTable[[#This Row],[GroupByKey]])*OutputTable[RecordedValue]))</f>
        <v>0</v>
      </c>
      <c r="P752" s="5" cm="1">
        <f t="array" ref="P752">MAX(IF((OutputTable[GroupByKey]=OutputTable[[#This Row],[GroupByKey]]),(OutputTable[GroupByKey]=OutputTable[[#This Row],[GroupByKey]])*OutputTable[RecordedValue]))</f>
        <v>0</v>
      </c>
    </row>
    <row r="753" spans="1:16" x14ac:dyDescent="0.25">
      <c r="A753" t="s">
        <v>68</v>
      </c>
      <c r="B753" t="s">
        <v>70</v>
      </c>
      <c r="C753">
        <v>15</v>
      </c>
      <c r="D753" t="s">
        <v>128</v>
      </c>
      <c r="E753" t="s">
        <v>89</v>
      </c>
      <c r="F753" t="s">
        <v>127</v>
      </c>
      <c r="G753">
        <v>0</v>
      </c>
      <c r="H753">
        <v>0</v>
      </c>
      <c r="I753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753" s="5" cm="1">
        <f t="array" ref="J753">MAX(IF((ProjectInfoTable[ProjectName]=OutputTable[[#This Row],[ProjectName]]),(ProjectInfoTable[ProjectName]=OutputTable[[#This Row],[ProjectName]])*ProjectInfoTable[NumberOfReplications]))</f>
        <v>50</v>
      </c>
      <c r="K753" s="5" cm="1">
        <f t="array" ref="K753">IFERROR(AVERAGE(IF((OutputTable[GroupByKey]=OutputTable[[#This Row],[GroupByKey]]),(OutputTable[GroupByKey]=OutputTable[[#This Row],[GroupByKey]])*OutputTable[RecordedValue])),0)</f>
        <v>0</v>
      </c>
      <c r="L753" s="5" cm="1">
        <f t="array" ref="L753">IFERROR(_xlfn.STDEV.S(IF((OutputTable[GroupByKey]=OutputTable[[#This Row],[GroupByKey]]),(OutputTable[GroupByKey]=OutputTable[[#This Row],[GroupByKey]])*OutputTable[RecordedValue])),0)</f>
        <v>0</v>
      </c>
      <c r="M753" s="5" cm="1">
        <f t="array" ref="M753">MAX(IF((ProjectInfoTable[ProjectName]=OutputTable[[#This Row],[ProjectName]]),(ProjectInfoTable[ProjectName]=OutputTable[[#This Row],[ProjectName]])*ProjectInfoTable[ConfidenceInterval]))</f>
        <v>0.95</v>
      </c>
      <c r="N7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3" s="5" cm="1">
        <f t="array" ref="O753">MIN(IF((OutputTable[GroupByKey]=OutputTable[[#This Row],[GroupByKey]]),(OutputTable[GroupByKey]=OutputTable[[#This Row],[GroupByKey]])*OutputTable[RecordedValue]))</f>
        <v>0</v>
      </c>
      <c r="P753" s="5" cm="1">
        <f t="array" ref="P753">MAX(IF((OutputTable[GroupByKey]=OutputTable[[#This Row],[GroupByKey]]),(OutputTable[GroupByKey]=OutputTable[[#This Row],[GroupByKey]])*OutputTable[RecordedValue]))</f>
        <v>0</v>
      </c>
    </row>
    <row r="754" spans="1:16" x14ac:dyDescent="0.25">
      <c r="A754" t="s">
        <v>68</v>
      </c>
      <c r="B754" t="s">
        <v>70</v>
      </c>
      <c r="C754">
        <v>15</v>
      </c>
      <c r="D754" t="s">
        <v>129</v>
      </c>
      <c r="E754" t="s">
        <v>91</v>
      </c>
      <c r="F754" t="s">
        <v>127</v>
      </c>
      <c r="G754">
        <v>49.579851809070298</v>
      </c>
      <c r="H754">
        <v>0</v>
      </c>
      <c r="I754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754" s="5" cm="1">
        <f t="array" ref="J754">MAX(IF((ProjectInfoTable[ProjectName]=OutputTable[[#This Row],[ProjectName]]),(ProjectInfoTable[ProjectName]=OutputTable[[#This Row],[ProjectName]])*ProjectInfoTable[NumberOfReplications]))</f>
        <v>50</v>
      </c>
      <c r="K754" s="5" cm="1">
        <f t="array" ref="K754">IFERROR(AVERAGE(IF((OutputTable[GroupByKey]=OutputTable[[#This Row],[GroupByKey]]),(OutputTable[GroupByKey]=OutputTable[[#This Row],[GroupByKey]])*OutputTable[RecordedValue])),0)</f>
        <v>48.448961029865458</v>
      </c>
      <c r="L754" s="5" cm="1">
        <f t="array" ref="L754">IFERROR(_xlfn.STDEV.S(IF((OutputTable[GroupByKey]=OutputTable[[#This Row],[GroupByKey]]),(OutputTable[GroupByKey]=OutputTable[[#This Row],[GroupByKey]])*OutputTable[RecordedValue])),0)</f>
        <v>0.864449879249923</v>
      </c>
      <c r="M754" s="5" cm="1">
        <f t="array" ref="M754">MAX(IF((ProjectInfoTable[ProjectName]=OutputTable[[#This Row],[ProjectName]]),(ProjectInfoTable[ProjectName]=OutputTable[[#This Row],[ProjectName]])*ProjectInfoTable[ConfidenceInterval]))</f>
        <v>0.95</v>
      </c>
      <c r="N7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754" s="5" cm="1">
        <f t="array" ref="O754">MIN(IF((OutputTable[GroupByKey]=OutputTable[[#This Row],[GroupByKey]]),(OutputTable[GroupByKey]=OutputTable[[#This Row],[GroupByKey]])*OutputTable[RecordedValue]))</f>
        <v>46.605834762066102</v>
      </c>
      <c r="P754" s="5" cm="1">
        <f t="array" ref="P754">MAX(IF((OutputTable[GroupByKey]=OutputTable[[#This Row],[GroupByKey]]),(OutputTable[GroupByKey]=OutputTable[[#This Row],[GroupByKey]])*OutputTable[RecordedValue]))</f>
        <v>50.321452117960597</v>
      </c>
    </row>
    <row r="755" spans="1:16" x14ac:dyDescent="0.25">
      <c r="A755" t="s">
        <v>68</v>
      </c>
      <c r="B755" t="s">
        <v>70</v>
      </c>
      <c r="C755">
        <v>15</v>
      </c>
      <c r="D755" t="s">
        <v>130</v>
      </c>
      <c r="E755" t="s">
        <v>131</v>
      </c>
      <c r="F755" t="s">
        <v>127</v>
      </c>
      <c r="G755">
        <v>0</v>
      </c>
      <c r="H755">
        <v>0</v>
      </c>
      <c r="I755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755" s="5" cm="1">
        <f t="array" ref="J755">MAX(IF((ProjectInfoTable[ProjectName]=OutputTable[[#This Row],[ProjectName]]),(ProjectInfoTable[ProjectName]=OutputTable[[#This Row],[ProjectName]])*ProjectInfoTable[NumberOfReplications]))</f>
        <v>50</v>
      </c>
      <c r="K755" s="5" cm="1">
        <f t="array" ref="K755">IFERROR(AVERAGE(IF((OutputTable[GroupByKey]=OutputTable[[#This Row],[GroupByKey]]),(OutputTable[GroupByKey]=OutputTable[[#This Row],[GroupByKey]])*OutputTable[RecordedValue])),0)</f>
        <v>0</v>
      </c>
      <c r="L755" s="5" cm="1">
        <f t="array" ref="L755">IFERROR(_xlfn.STDEV.S(IF((OutputTable[GroupByKey]=OutputTable[[#This Row],[GroupByKey]]),(OutputTable[GroupByKey]=OutputTable[[#This Row],[GroupByKey]])*OutputTable[RecordedValue])),0)</f>
        <v>0</v>
      </c>
      <c r="M755" s="5" cm="1">
        <f t="array" ref="M755">MAX(IF((ProjectInfoTable[ProjectName]=OutputTable[[#This Row],[ProjectName]]),(ProjectInfoTable[ProjectName]=OutputTable[[#This Row],[ProjectName]])*ProjectInfoTable[ConfidenceInterval]))</f>
        <v>0.95</v>
      </c>
      <c r="N7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5" s="5" cm="1">
        <f t="array" ref="O755">MIN(IF((OutputTable[GroupByKey]=OutputTable[[#This Row],[GroupByKey]]),(OutputTable[GroupByKey]=OutputTable[[#This Row],[GroupByKey]])*OutputTable[RecordedValue]))</f>
        <v>0</v>
      </c>
      <c r="P755" s="5" cm="1">
        <f t="array" ref="P755">MAX(IF((OutputTable[GroupByKey]=OutputTable[[#This Row],[GroupByKey]]),(OutputTable[GroupByKey]=OutputTable[[#This Row],[GroupByKey]])*OutputTable[RecordedValue]))</f>
        <v>0</v>
      </c>
    </row>
    <row r="756" spans="1:16" x14ac:dyDescent="0.25">
      <c r="A756" t="s">
        <v>68</v>
      </c>
      <c r="B756" t="s">
        <v>70</v>
      </c>
      <c r="C756">
        <v>15</v>
      </c>
      <c r="D756" t="s">
        <v>132</v>
      </c>
      <c r="E756" t="s">
        <v>95</v>
      </c>
      <c r="F756" t="s">
        <v>127</v>
      </c>
      <c r="G756">
        <v>49.579851809070298</v>
      </c>
      <c r="H756">
        <v>0</v>
      </c>
      <c r="I756" s="5" t="str">
        <f>OutputTable[[#This Row],[ProjectName]]&amp;OutputTable[[#This Row],[Name]]&amp;OutputTable[[#This Row],[Type]]&amp;OutputTable[[#This Row],[Source]]</f>
        <v>Airport Security AnalysisAll Entities.VACostVA CostSystem</v>
      </c>
      <c r="J756" s="5" cm="1">
        <f t="array" ref="J756">MAX(IF((ProjectInfoTable[ProjectName]=OutputTable[[#This Row],[ProjectName]]),(ProjectInfoTable[ProjectName]=OutputTable[[#This Row],[ProjectName]])*ProjectInfoTable[NumberOfReplications]))</f>
        <v>50</v>
      </c>
      <c r="K756" s="5" cm="1">
        <f t="array" ref="K756">IFERROR(AVERAGE(IF((OutputTable[GroupByKey]=OutputTable[[#This Row],[GroupByKey]]),(OutputTable[GroupByKey]=OutputTable[[#This Row],[GroupByKey]])*OutputTable[RecordedValue])),0)</f>
        <v>48.448961029865458</v>
      </c>
      <c r="L756" s="5" cm="1">
        <f t="array" ref="L756">IFERROR(_xlfn.STDEV.S(IF((OutputTable[GroupByKey]=OutputTable[[#This Row],[GroupByKey]]),(OutputTable[GroupByKey]=OutputTable[[#This Row],[GroupByKey]])*OutputTable[RecordedValue])),0)</f>
        <v>0.864449879249923</v>
      </c>
      <c r="M756" s="5" cm="1">
        <f t="array" ref="M756">MAX(IF((ProjectInfoTable[ProjectName]=OutputTable[[#This Row],[ProjectName]]),(ProjectInfoTable[ProjectName]=OutputTable[[#This Row],[ProjectName]])*ProjectInfoTable[ConfidenceInterval]))</f>
        <v>0.95</v>
      </c>
      <c r="N7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756" s="5" cm="1">
        <f t="array" ref="O756">MIN(IF((OutputTable[GroupByKey]=OutputTable[[#This Row],[GroupByKey]]),(OutputTable[GroupByKey]=OutputTable[[#This Row],[GroupByKey]])*OutputTable[RecordedValue]))</f>
        <v>46.605834762066102</v>
      </c>
      <c r="P756" s="5" cm="1">
        <f t="array" ref="P756">MAX(IF((OutputTable[GroupByKey]=OutputTable[[#This Row],[GroupByKey]]),(OutputTable[GroupByKey]=OutputTable[[#This Row],[GroupByKey]])*OutputTable[RecordedValue]))</f>
        <v>50.321452117960597</v>
      </c>
    </row>
    <row r="757" spans="1:16" x14ac:dyDescent="0.25">
      <c r="A757" t="s">
        <v>68</v>
      </c>
      <c r="B757" t="s">
        <v>70</v>
      </c>
      <c r="C757">
        <v>15</v>
      </c>
      <c r="D757" t="s">
        <v>133</v>
      </c>
      <c r="E757" t="s">
        <v>97</v>
      </c>
      <c r="F757" t="s">
        <v>127</v>
      </c>
      <c r="G757">
        <v>0</v>
      </c>
      <c r="H757">
        <v>0</v>
      </c>
      <c r="I757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757" s="5" cm="1">
        <f t="array" ref="J757">MAX(IF((ProjectInfoTable[ProjectName]=OutputTable[[#This Row],[ProjectName]]),(ProjectInfoTable[ProjectName]=OutputTable[[#This Row],[ProjectName]])*ProjectInfoTable[NumberOfReplications]))</f>
        <v>50</v>
      </c>
      <c r="K757" s="5" cm="1">
        <f t="array" ref="K757">IFERROR(AVERAGE(IF((OutputTable[GroupByKey]=OutputTable[[#This Row],[GroupByKey]]),(OutputTable[GroupByKey]=OutputTable[[#This Row],[GroupByKey]])*OutputTable[RecordedValue])),0)</f>
        <v>0</v>
      </c>
      <c r="L757" s="5" cm="1">
        <f t="array" ref="L757">IFERROR(_xlfn.STDEV.S(IF((OutputTable[GroupByKey]=OutputTable[[#This Row],[GroupByKey]]),(OutputTable[GroupByKey]=OutputTable[[#This Row],[GroupByKey]])*OutputTable[RecordedValue])),0)</f>
        <v>0</v>
      </c>
      <c r="M757" s="5" cm="1">
        <f t="array" ref="M757">MAX(IF((ProjectInfoTable[ProjectName]=OutputTable[[#This Row],[ProjectName]]),(ProjectInfoTable[ProjectName]=OutputTable[[#This Row],[ProjectName]])*ProjectInfoTable[ConfidenceInterval]))</f>
        <v>0.95</v>
      </c>
      <c r="N7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7" s="5" cm="1">
        <f t="array" ref="O757">MIN(IF((OutputTable[GroupByKey]=OutputTable[[#This Row],[GroupByKey]]),(OutputTable[GroupByKey]=OutputTable[[#This Row],[GroupByKey]])*OutputTable[RecordedValue]))</f>
        <v>0</v>
      </c>
      <c r="P757" s="5" cm="1">
        <f t="array" ref="P757">MAX(IF((OutputTable[GroupByKey]=OutputTable[[#This Row],[GroupByKey]]),(OutputTable[GroupByKey]=OutputTable[[#This Row],[GroupByKey]])*OutputTable[RecordedValue]))</f>
        <v>0</v>
      </c>
    </row>
    <row r="758" spans="1:16" x14ac:dyDescent="0.25">
      <c r="A758" t="s">
        <v>68</v>
      </c>
      <c r="B758" t="s">
        <v>70</v>
      </c>
      <c r="C758">
        <v>15</v>
      </c>
      <c r="D758" t="s">
        <v>134</v>
      </c>
      <c r="E758" t="s">
        <v>135</v>
      </c>
      <c r="F758" t="s">
        <v>127</v>
      </c>
      <c r="G758">
        <v>49.579851809070298</v>
      </c>
      <c r="H758">
        <v>0</v>
      </c>
      <c r="I758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758" s="5" cm="1">
        <f t="array" ref="J758">MAX(IF((ProjectInfoTable[ProjectName]=OutputTable[[#This Row],[ProjectName]]),(ProjectInfoTable[ProjectName]=OutputTable[[#This Row],[ProjectName]])*ProjectInfoTable[NumberOfReplications]))</f>
        <v>50</v>
      </c>
      <c r="K758" s="5" cm="1">
        <f t="array" ref="K758">IFERROR(AVERAGE(IF((OutputTable[GroupByKey]=OutputTable[[#This Row],[GroupByKey]]),(OutputTable[GroupByKey]=OutputTable[[#This Row],[GroupByKey]])*OutputTable[RecordedValue])),0)</f>
        <v>48.448961029865458</v>
      </c>
      <c r="L758" s="5" cm="1">
        <f t="array" ref="L758">IFERROR(_xlfn.STDEV.S(IF((OutputTable[GroupByKey]=OutputTable[[#This Row],[GroupByKey]]),(OutputTable[GroupByKey]=OutputTable[[#This Row],[GroupByKey]])*OutputTable[RecordedValue])),0)</f>
        <v>0.86444987924992722</v>
      </c>
      <c r="M758" s="5" cm="1">
        <f t="array" ref="M758">MAX(IF((ProjectInfoTable[ProjectName]=OutputTable[[#This Row],[ProjectName]]),(ProjectInfoTable[ProjectName]=OutputTable[[#This Row],[ProjectName]])*ProjectInfoTable[ConfidenceInterval]))</f>
        <v>0.95</v>
      </c>
      <c r="N7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758" s="5" cm="1">
        <f t="array" ref="O758">MIN(IF((OutputTable[GroupByKey]=OutputTable[[#This Row],[GroupByKey]]),(OutputTable[GroupByKey]=OutputTable[[#This Row],[GroupByKey]])*OutputTable[RecordedValue]))</f>
        <v>46.605834762066102</v>
      </c>
      <c r="P758" s="5" cm="1">
        <f t="array" ref="P758">MAX(IF((OutputTable[GroupByKey]=OutputTable[[#This Row],[GroupByKey]]),(OutputTable[GroupByKey]=OutputTable[[#This Row],[GroupByKey]])*OutputTable[RecordedValue]))</f>
        <v>50.321452117960497</v>
      </c>
    </row>
    <row r="759" spans="1:16" x14ac:dyDescent="0.25">
      <c r="A759" t="s">
        <v>68</v>
      </c>
      <c r="B759" t="s">
        <v>70</v>
      </c>
      <c r="C759">
        <v>15</v>
      </c>
      <c r="D759" t="s">
        <v>136</v>
      </c>
      <c r="E759" t="s">
        <v>137</v>
      </c>
      <c r="F759" t="s">
        <v>127</v>
      </c>
      <c r="G759">
        <v>22.383177247139301</v>
      </c>
      <c r="H759">
        <v>0</v>
      </c>
      <c r="I759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759" s="5" cm="1">
        <f t="array" ref="J759">MAX(IF((ProjectInfoTable[ProjectName]=OutputTable[[#This Row],[ProjectName]]),(ProjectInfoTable[ProjectName]=OutputTable[[#This Row],[ProjectName]])*ProjectInfoTable[NumberOfReplications]))</f>
        <v>50</v>
      </c>
      <c r="K759" s="5" cm="1">
        <f t="array" ref="K759">IFERROR(AVERAGE(IF((OutputTable[GroupByKey]=OutputTable[[#This Row],[GroupByKey]]),(OutputTable[GroupByKey]=OutputTable[[#This Row],[GroupByKey]])*OutputTable[RecordedValue])),0)</f>
        <v>23.423677543870127</v>
      </c>
      <c r="L759" s="5" cm="1">
        <f t="array" ref="L759">IFERROR(_xlfn.STDEV.S(IF((OutputTable[GroupByKey]=OutputTable[[#This Row],[GroupByKey]]),(OutputTable[GroupByKey]=OutputTable[[#This Row],[GroupByKey]])*OutputTable[RecordedValue])),0)</f>
        <v>0.86656285941984512</v>
      </c>
      <c r="M759" s="5" cm="1">
        <f t="array" ref="M759">MAX(IF((ProjectInfoTable[ProjectName]=OutputTable[[#This Row],[ProjectName]]),(ProjectInfoTable[ProjectName]=OutputTable[[#This Row],[ProjectName]])*ProjectInfoTable[ConfidenceInterval]))</f>
        <v>0.95</v>
      </c>
      <c r="N7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759" s="5" cm="1">
        <f t="array" ref="O759">MIN(IF((OutputTable[GroupByKey]=OutputTable[[#This Row],[GroupByKey]]),(OutputTable[GroupByKey]=OutputTable[[#This Row],[GroupByKey]])*OutputTable[RecordedValue]))</f>
        <v>21.655537571964</v>
      </c>
      <c r="P759" s="5" cm="1">
        <f t="array" ref="P759">MAX(IF((OutputTable[GroupByKey]=OutputTable[[#This Row],[GroupByKey]]),(OutputTable[GroupByKey]=OutputTable[[#This Row],[GroupByKey]])*OutputTable[RecordedValue]))</f>
        <v>25.265870670068299</v>
      </c>
    </row>
    <row r="760" spans="1:16" x14ac:dyDescent="0.25">
      <c r="A760" t="s">
        <v>68</v>
      </c>
      <c r="B760" t="s">
        <v>70</v>
      </c>
      <c r="C760">
        <v>15</v>
      </c>
      <c r="D760" t="s">
        <v>138</v>
      </c>
      <c r="E760" t="s">
        <v>91</v>
      </c>
      <c r="F760" t="s">
        <v>127</v>
      </c>
      <c r="G760">
        <v>71.963029056209606</v>
      </c>
      <c r="H760">
        <v>0</v>
      </c>
      <c r="I760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760" s="5" cm="1">
        <f t="array" ref="J760">MAX(IF((ProjectInfoTable[ProjectName]=OutputTable[[#This Row],[ProjectName]]),(ProjectInfoTable[ProjectName]=OutputTable[[#This Row],[ProjectName]])*ProjectInfoTable[NumberOfReplications]))</f>
        <v>50</v>
      </c>
      <c r="K760" s="5" cm="1">
        <f t="array" ref="K760">IFERROR(AVERAGE(IF((OutputTable[GroupByKey]=OutputTable[[#This Row],[GroupByKey]]),(OutputTable[GroupByKey]=OutputTable[[#This Row],[GroupByKey]])*OutputTable[RecordedValue])),0)</f>
        <v>71.872638573735571</v>
      </c>
      <c r="L760" s="5" cm="1">
        <f t="array" ref="L760">IFERROR(_xlfn.STDEV.S(IF((OutputTable[GroupByKey]=OutputTable[[#This Row],[GroupByKey]]),(OutputTable[GroupByKey]=OutputTable[[#This Row],[GroupByKey]])*OutputTable[RecordedValue])),0)</f>
        <v>5.859431361613459E-2</v>
      </c>
      <c r="M760" s="5" cm="1">
        <f t="array" ref="M760">MAX(IF((ProjectInfoTable[ProjectName]=OutputTable[[#This Row],[ProjectName]]),(ProjectInfoTable[ProjectName]=OutputTable[[#This Row],[ProjectName]])*ProjectInfoTable[ConfidenceInterval]))</f>
        <v>0.95</v>
      </c>
      <c r="N7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760" s="5" cm="1">
        <f t="array" ref="O760">MIN(IF((OutputTable[GroupByKey]=OutputTable[[#This Row],[GroupByKey]]),(OutputTable[GroupByKey]=OutputTable[[#This Row],[GroupByKey]])*OutputTable[RecordedValue]))</f>
        <v>71.718288096809104</v>
      </c>
      <c r="P760" s="5" cm="1">
        <f t="array" ref="P760">MAX(IF((OutputTable[GroupByKey]=OutputTable[[#This Row],[GroupByKey]]),(OutputTable[GroupByKey]=OutputTable[[#This Row],[GroupByKey]])*OutputTable[RecordedValue]))</f>
        <v>71.976989689924594</v>
      </c>
    </row>
    <row r="761" spans="1:16" x14ac:dyDescent="0.25">
      <c r="A761" t="s">
        <v>68</v>
      </c>
      <c r="B761" t="s">
        <v>70</v>
      </c>
      <c r="C761">
        <v>15</v>
      </c>
      <c r="D761" t="s">
        <v>139</v>
      </c>
      <c r="E761" t="s">
        <v>140</v>
      </c>
      <c r="F761" t="s">
        <v>127</v>
      </c>
      <c r="G761">
        <v>0</v>
      </c>
      <c r="H761">
        <v>0</v>
      </c>
      <c r="I761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761" s="5" cm="1">
        <f t="array" ref="J761">MAX(IF((ProjectInfoTable[ProjectName]=OutputTable[[#This Row],[ProjectName]]),(ProjectInfoTable[ProjectName]=OutputTable[[#This Row],[ProjectName]])*ProjectInfoTable[NumberOfReplications]))</f>
        <v>50</v>
      </c>
      <c r="K761" s="5" cm="1">
        <f t="array" ref="K761">IFERROR(AVERAGE(IF((OutputTable[GroupByKey]=OutputTable[[#This Row],[GroupByKey]]),(OutputTable[GroupByKey]=OutputTable[[#This Row],[GroupByKey]])*OutputTable[RecordedValue])),0)</f>
        <v>0</v>
      </c>
      <c r="L761" s="5" cm="1">
        <f t="array" ref="L761">IFERROR(_xlfn.STDEV.S(IF((OutputTable[GroupByKey]=OutputTable[[#This Row],[GroupByKey]]),(OutputTable[GroupByKey]=OutputTable[[#This Row],[GroupByKey]])*OutputTable[RecordedValue])),0)</f>
        <v>0</v>
      </c>
      <c r="M761" s="5" cm="1">
        <f t="array" ref="M761">MAX(IF((ProjectInfoTable[ProjectName]=OutputTable[[#This Row],[ProjectName]]),(ProjectInfoTable[ProjectName]=OutputTable[[#This Row],[ProjectName]])*ProjectInfoTable[ConfidenceInterval]))</f>
        <v>0.95</v>
      </c>
      <c r="N7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1" s="5" cm="1">
        <f t="array" ref="O761">MIN(IF((OutputTable[GroupByKey]=OutputTable[[#This Row],[GroupByKey]]),(OutputTable[GroupByKey]=OutputTable[[#This Row],[GroupByKey]])*OutputTable[RecordedValue]))</f>
        <v>0</v>
      </c>
      <c r="P761" s="5" cm="1">
        <f t="array" ref="P761">MAX(IF((OutputTable[GroupByKey]=OutputTable[[#This Row],[GroupByKey]]),(OutputTable[GroupByKey]=OutputTable[[#This Row],[GroupByKey]])*OutputTable[RecordedValue]))</f>
        <v>0</v>
      </c>
    </row>
    <row r="762" spans="1:16" x14ac:dyDescent="0.25">
      <c r="A762" t="s">
        <v>68</v>
      </c>
      <c r="B762" t="s">
        <v>70</v>
      </c>
      <c r="C762">
        <v>15</v>
      </c>
      <c r="D762" t="s">
        <v>141</v>
      </c>
      <c r="E762" t="s">
        <v>111</v>
      </c>
      <c r="F762" t="s">
        <v>73</v>
      </c>
      <c r="G762">
        <v>9.3550685718902606</v>
      </c>
      <c r="H762">
        <v>0</v>
      </c>
      <c r="I762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762" s="5" cm="1">
        <f t="array" ref="J762">MAX(IF((ProjectInfoTable[ProjectName]=OutputTable[[#This Row],[ProjectName]]),(ProjectInfoTable[ProjectName]=OutputTable[[#This Row],[ProjectName]])*ProjectInfoTable[NumberOfReplications]))</f>
        <v>50</v>
      </c>
      <c r="K762" s="5" cm="1">
        <f t="array" ref="K762">IFERROR(AVERAGE(IF((OutputTable[GroupByKey]=OutputTable[[#This Row],[GroupByKey]]),(OutputTable[GroupByKey]=OutputTable[[#This Row],[GroupByKey]])*OutputTable[RecordedValue])),0)</f>
        <v>9.2356458312402427</v>
      </c>
      <c r="L762" s="5" cm="1">
        <f t="array" ref="L762">IFERROR(_xlfn.STDEV.S(IF((OutputTable[GroupByKey]=OutputTable[[#This Row],[GroupByKey]]),(OutputTable[GroupByKey]=OutputTable[[#This Row],[GroupByKey]])*OutputTable[RecordedValue])),0)</f>
        <v>0.11377584298148916</v>
      </c>
      <c r="M762" s="5" cm="1">
        <f t="array" ref="M762">MAX(IF((ProjectInfoTable[ProjectName]=OutputTable[[#This Row],[ProjectName]]),(ProjectInfoTable[ProjectName]=OutputTable[[#This Row],[ProjectName]])*ProjectInfoTable[ConfidenceInterval]))</f>
        <v>0.95</v>
      </c>
      <c r="N7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762" s="5" cm="1">
        <f t="array" ref="O762">MIN(IF((OutputTable[GroupByKey]=OutputTable[[#This Row],[GroupByKey]]),(OutputTable[GroupByKey]=OutputTable[[#This Row],[GroupByKey]])*OutputTable[RecordedValue]))</f>
        <v>8.9867833861246496</v>
      </c>
      <c r="P762" s="5" cm="1">
        <f t="array" ref="P762">MAX(IF((OutputTable[GroupByKey]=OutputTable[[#This Row],[GroupByKey]]),(OutputTable[GroupByKey]=OutputTable[[#This Row],[GroupByKey]])*OutputTable[RecordedValue]))</f>
        <v>9.4038725622795898</v>
      </c>
    </row>
    <row r="763" spans="1:16" x14ac:dyDescent="0.25">
      <c r="A763" t="s">
        <v>68</v>
      </c>
      <c r="B763" t="s">
        <v>70</v>
      </c>
      <c r="C763">
        <v>15</v>
      </c>
      <c r="D763" t="s">
        <v>142</v>
      </c>
      <c r="E763" t="s">
        <v>113</v>
      </c>
      <c r="F763" t="s">
        <v>73</v>
      </c>
      <c r="G763">
        <v>561.30411431341599</v>
      </c>
      <c r="H763">
        <v>0</v>
      </c>
      <c r="I763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763" s="5" cm="1">
        <f t="array" ref="J763">MAX(IF((ProjectInfoTable[ProjectName]=OutputTable[[#This Row],[ProjectName]]),(ProjectInfoTable[ProjectName]=OutputTable[[#This Row],[ProjectName]])*ProjectInfoTable[NumberOfReplications]))</f>
        <v>50</v>
      </c>
      <c r="K763" s="5" cm="1">
        <f t="array" ref="K763">IFERROR(AVERAGE(IF((OutputTable[GroupByKey]=OutputTable[[#This Row],[GroupByKey]]),(OutputTable[GroupByKey]=OutputTable[[#This Row],[GroupByKey]])*OutputTable[RecordedValue])),0)</f>
        <v>554.13874987441454</v>
      </c>
      <c r="L763" s="5" cm="1">
        <f t="array" ref="L763">IFERROR(_xlfn.STDEV.S(IF((OutputTable[GroupByKey]=OutputTable[[#This Row],[GroupByKey]]),(OutputTable[GroupByKey]=OutputTable[[#This Row],[GroupByKey]])*OutputTable[RecordedValue])),0)</f>
        <v>6.8265505788893126</v>
      </c>
      <c r="M763" s="5" cm="1">
        <f t="array" ref="M763">MAX(IF((ProjectInfoTable[ProjectName]=OutputTable[[#This Row],[ProjectName]]),(ProjectInfoTable[ProjectName]=OutputTable[[#This Row],[ProjectName]])*ProjectInfoTable[ConfidenceInterval]))</f>
        <v>0.95</v>
      </c>
      <c r="N7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763" s="5" cm="1">
        <f t="array" ref="O763">MIN(IF((OutputTable[GroupByKey]=OutputTable[[#This Row],[GroupByKey]]),(OutputTable[GroupByKey]=OutputTable[[#This Row],[GroupByKey]])*OutputTable[RecordedValue]))</f>
        <v>539.207003167479</v>
      </c>
      <c r="P763" s="5" cm="1">
        <f t="array" ref="P763">MAX(IF((OutputTable[GroupByKey]=OutputTable[[#This Row],[GroupByKey]]),(OutputTable[GroupByKey]=OutputTable[[#This Row],[GroupByKey]])*OutputTable[RecordedValue]))</f>
        <v>564.23235373677596</v>
      </c>
    </row>
    <row r="764" spans="1:16" x14ac:dyDescent="0.25">
      <c r="A764" t="s">
        <v>68</v>
      </c>
      <c r="B764" t="s">
        <v>70</v>
      </c>
      <c r="C764">
        <v>15</v>
      </c>
      <c r="D764" t="s">
        <v>143</v>
      </c>
      <c r="E764" t="s">
        <v>115</v>
      </c>
      <c r="F764" t="s">
        <v>73</v>
      </c>
      <c r="G764">
        <v>0</v>
      </c>
      <c r="H764">
        <v>0</v>
      </c>
      <c r="I764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764" s="5" cm="1">
        <f t="array" ref="J764">MAX(IF((ProjectInfoTable[ProjectName]=OutputTable[[#This Row],[ProjectName]]),(ProjectInfoTable[ProjectName]=OutputTable[[#This Row],[ProjectName]])*ProjectInfoTable[NumberOfReplications]))</f>
        <v>50</v>
      </c>
      <c r="K764" s="5" cm="1">
        <f t="array" ref="K764">IFERROR(AVERAGE(IF((OutputTable[GroupByKey]=OutputTable[[#This Row],[GroupByKey]]),(OutputTable[GroupByKey]=OutputTable[[#This Row],[GroupByKey]])*OutputTable[RecordedValue])),0)</f>
        <v>0</v>
      </c>
      <c r="L764" s="5" cm="1">
        <f t="array" ref="L764">IFERROR(_xlfn.STDEV.S(IF((OutputTable[GroupByKey]=OutputTable[[#This Row],[GroupByKey]]),(OutputTable[GroupByKey]=OutputTable[[#This Row],[GroupByKey]])*OutputTable[RecordedValue])),0)</f>
        <v>0</v>
      </c>
      <c r="M764" s="5" cm="1">
        <f t="array" ref="M764">MAX(IF((ProjectInfoTable[ProjectName]=OutputTable[[#This Row],[ProjectName]]),(ProjectInfoTable[ProjectName]=OutputTable[[#This Row],[ProjectName]])*ProjectInfoTable[ConfidenceInterval]))</f>
        <v>0.95</v>
      </c>
      <c r="N7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4" s="5" cm="1">
        <f t="array" ref="O764">MIN(IF((OutputTable[GroupByKey]=OutputTable[[#This Row],[GroupByKey]]),(OutputTable[GroupByKey]=OutputTable[[#This Row],[GroupByKey]])*OutputTable[RecordedValue]))</f>
        <v>0</v>
      </c>
      <c r="P764" s="5" cm="1">
        <f t="array" ref="P764">MAX(IF((OutputTable[GroupByKey]=OutputTable[[#This Row],[GroupByKey]]),(OutputTable[GroupByKey]=OutputTable[[#This Row],[GroupByKey]])*OutputTable[RecordedValue]))</f>
        <v>0</v>
      </c>
    </row>
    <row r="765" spans="1:16" x14ac:dyDescent="0.25">
      <c r="A765" t="s">
        <v>68</v>
      </c>
      <c r="B765" t="s">
        <v>70</v>
      </c>
      <c r="C765">
        <v>15</v>
      </c>
      <c r="D765" t="s">
        <v>144</v>
      </c>
      <c r="E765" t="s">
        <v>117</v>
      </c>
      <c r="F765" t="s">
        <v>73</v>
      </c>
      <c r="G765">
        <v>39.202599953064102</v>
      </c>
      <c r="H765">
        <v>0</v>
      </c>
      <c r="I765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765" s="5" cm="1">
        <f t="array" ref="J765">MAX(IF((ProjectInfoTable[ProjectName]=OutputTable[[#This Row],[ProjectName]]),(ProjectInfoTable[ProjectName]=OutputTable[[#This Row],[ProjectName]])*ProjectInfoTable[NumberOfReplications]))</f>
        <v>50</v>
      </c>
      <c r="K765" s="5" cm="1">
        <f t="array" ref="K765">IFERROR(AVERAGE(IF((OutputTable[GroupByKey]=OutputTable[[#This Row],[GroupByKey]]),(OutputTable[GroupByKey]=OutputTable[[#This Row],[GroupByKey]])*OutputTable[RecordedValue])),0)</f>
        <v>55.339444015606816</v>
      </c>
      <c r="L765" s="5" cm="1">
        <f t="array" ref="L765">IFERROR(_xlfn.STDEV.S(IF((OutputTable[GroupByKey]=OutputTable[[#This Row],[GroupByKey]]),(OutputTable[GroupByKey]=OutputTable[[#This Row],[GroupByKey]])*OutputTable[RecordedValue])),0)</f>
        <v>18.463814595248238</v>
      </c>
      <c r="M765" s="5" cm="1">
        <f t="array" ref="M765">MAX(IF((ProjectInfoTable[ProjectName]=OutputTable[[#This Row],[ProjectName]]),(ProjectInfoTable[ProjectName]=OutputTable[[#This Row],[ProjectName]])*ProjectInfoTable[ConfidenceInterval]))</f>
        <v>0.95</v>
      </c>
      <c r="N7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765" s="5" cm="1">
        <f t="array" ref="O765">MIN(IF((OutputTable[GroupByKey]=OutputTable[[#This Row],[GroupByKey]]),(OutputTable[GroupByKey]=OutputTable[[#This Row],[GroupByKey]])*OutputTable[RecordedValue]))</f>
        <v>20.994807137296998</v>
      </c>
      <c r="P765" s="5" cm="1">
        <f t="array" ref="P765">MAX(IF((OutputTable[GroupByKey]=OutputTable[[#This Row],[GroupByKey]]),(OutputTable[GroupByKey]=OutputTable[[#This Row],[GroupByKey]])*OutputTable[RecordedValue]))</f>
        <v>106.254030872416</v>
      </c>
    </row>
    <row r="766" spans="1:16" x14ac:dyDescent="0.25">
      <c r="A766" t="s">
        <v>68</v>
      </c>
      <c r="B766" t="s">
        <v>70</v>
      </c>
      <c r="C766">
        <v>15</v>
      </c>
      <c r="D766" t="s">
        <v>145</v>
      </c>
      <c r="E766" t="s">
        <v>119</v>
      </c>
      <c r="F766" t="s">
        <v>73</v>
      </c>
      <c r="G766">
        <v>318</v>
      </c>
      <c r="H766">
        <v>0</v>
      </c>
      <c r="I766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766" s="5" cm="1">
        <f t="array" ref="J766">MAX(IF((ProjectInfoTable[ProjectName]=OutputTable[[#This Row],[ProjectName]]),(ProjectInfoTable[ProjectName]=OutputTable[[#This Row],[ProjectName]])*ProjectInfoTable[NumberOfReplications]))</f>
        <v>50</v>
      </c>
      <c r="K766" s="5" cm="1">
        <f t="array" ref="K766">IFERROR(AVERAGE(IF((OutputTable[GroupByKey]=OutputTable[[#This Row],[GroupByKey]]),(OutputTable[GroupByKey]=OutputTable[[#This Row],[GroupByKey]])*OutputTable[RecordedValue])),0)</f>
        <v>318</v>
      </c>
      <c r="L766" s="5" cm="1">
        <f t="array" ref="L766">IFERROR(_xlfn.STDEV.S(IF((OutputTable[GroupByKey]=OutputTable[[#This Row],[GroupByKey]]),(OutputTable[GroupByKey]=OutputTable[[#This Row],[GroupByKey]])*OutputTable[RecordedValue])),0)</f>
        <v>0</v>
      </c>
      <c r="M766" s="5" cm="1">
        <f t="array" ref="M766">MAX(IF((ProjectInfoTable[ProjectName]=OutputTable[[#This Row],[ProjectName]]),(ProjectInfoTable[ProjectName]=OutputTable[[#This Row],[ProjectName]])*ProjectInfoTable[ConfidenceInterval]))</f>
        <v>0.95</v>
      </c>
      <c r="N7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6" s="5" cm="1">
        <f t="array" ref="O766">MIN(IF((OutputTable[GroupByKey]=OutputTable[[#This Row],[GroupByKey]]),(OutputTable[GroupByKey]=OutputTable[[#This Row],[GroupByKey]])*OutputTable[RecordedValue]))</f>
        <v>318</v>
      </c>
      <c r="P766" s="5" cm="1">
        <f t="array" ref="P766">MAX(IF((OutputTable[GroupByKey]=OutputTable[[#This Row],[GroupByKey]]),(OutputTable[GroupByKey]=OutputTable[[#This Row],[GroupByKey]])*OutputTable[RecordedValue]))</f>
        <v>318</v>
      </c>
    </row>
    <row r="767" spans="1:16" x14ac:dyDescent="0.25">
      <c r="A767" t="s">
        <v>68</v>
      </c>
      <c r="B767" t="s">
        <v>70</v>
      </c>
      <c r="C767">
        <v>15</v>
      </c>
      <c r="D767" t="s">
        <v>146</v>
      </c>
      <c r="E767" t="s">
        <v>121</v>
      </c>
      <c r="F767" t="s">
        <v>73</v>
      </c>
      <c r="G767">
        <v>317</v>
      </c>
      <c r="H767">
        <v>0</v>
      </c>
      <c r="I767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767" s="5" cm="1">
        <f t="array" ref="J767">MAX(IF((ProjectInfoTable[ProjectName]=OutputTable[[#This Row],[ProjectName]]),(ProjectInfoTable[ProjectName]=OutputTable[[#This Row],[ProjectName]])*ProjectInfoTable[NumberOfReplications]))</f>
        <v>50</v>
      </c>
      <c r="K767" s="5" cm="1">
        <f t="array" ref="K767">IFERROR(AVERAGE(IF((OutputTable[GroupByKey]=OutputTable[[#This Row],[GroupByKey]]),(OutputTable[GroupByKey]=OutputTable[[#This Row],[GroupByKey]])*OutputTable[RecordedValue])),0)</f>
        <v>316.94</v>
      </c>
      <c r="L767" s="5" cm="1">
        <f t="array" ref="L767">IFERROR(_xlfn.STDEV.S(IF((OutputTable[GroupByKey]=OutputTable[[#This Row],[GroupByKey]]),(OutputTable[GroupByKey]=OutputTable[[#This Row],[GroupByKey]])*OutputTable[RecordedValue])),0)</f>
        <v>0.23989793748209556</v>
      </c>
      <c r="M767" s="5" cm="1">
        <f t="array" ref="M767">MAX(IF((ProjectInfoTable[ProjectName]=OutputTable[[#This Row],[ProjectName]]),(ProjectInfoTable[ProjectName]=OutputTable[[#This Row],[ProjectName]])*ProjectInfoTable[ConfidenceInterval]))</f>
        <v>0.95</v>
      </c>
      <c r="N7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767" s="5" cm="1">
        <f t="array" ref="O767">MIN(IF((OutputTable[GroupByKey]=OutputTable[[#This Row],[GroupByKey]]),(OutputTable[GroupByKey]=OutputTable[[#This Row],[GroupByKey]])*OutputTable[RecordedValue]))</f>
        <v>316</v>
      </c>
      <c r="P767" s="5" cm="1">
        <f t="array" ref="P767">MAX(IF((OutputTable[GroupByKey]=OutputTable[[#This Row],[GroupByKey]]),(OutputTable[GroupByKey]=OutputTable[[#This Row],[GroupByKey]])*OutputTable[RecordedValue]))</f>
        <v>317</v>
      </c>
    </row>
    <row r="768" spans="1:16" x14ac:dyDescent="0.25">
      <c r="A768" t="s">
        <v>68</v>
      </c>
      <c r="B768" t="s">
        <v>70</v>
      </c>
      <c r="C768">
        <v>15</v>
      </c>
      <c r="D768" t="s">
        <v>147</v>
      </c>
      <c r="E768" t="s">
        <v>123</v>
      </c>
      <c r="F768" t="s">
        <v>73</v>
      </c>
      <c r="G768">
        <v>9.3550685718902606</v>
      </c>
      <c r="H768">
        <v>0</v>
      </c>
      <c r="I768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768" s="5" cm="1">
        <f t="array" ref="J768">MAX(IF((ProjectInfoTable[ProjectName]=OutputTable[[#This Row],[ProjectName]]),(ProjectInfoTable[ProjectName]=OutputTable[[#This Row],[ProjectName]])*ProjectInfoTable[NumberOfReplications]))</f>
        <v>50</v>
      </c>
      <c r="K768" s="5" cm="1">
        <f t="array" ref="K768">IFERROR(AVERAGE(IF((OutputTable[GroupByKey]=OutputTable[[#This Row],[GroupByKey]]),(OutputTable[GroupByKey]=OutputTable[[#This Row],[GroupByKey]])*OutputTable[RecordedValue])),0)</f>
        <v>9.2356458312402427</v>
      </c>
      <c r="L768" s="5" cm="1">
        <f t="array" ref="L768">IFERROR(_xlfn.STDEV.S(IF((OutputTable[GroupByKey]=OutputTable[[#This Row],[GroupByKey]]),(OutputTable[GroupByKey]=OutputTable[[#This Row],[GroupByKey]])*OutputTable[RecordedValue])),0)</f>
        <v>0.11377584298148916</v>
      </c>
      <c r="M768" s="5" cm="1">
        <f t="array" ref="M768">MAX(IF((ProjectInfoTable[ProjectName]=OutputTable[[#This Row],[ProjectName]]),(ProjectInfoTable[ProjectName]=OutputTable[[#This Row],[ProjectName]])*ProjectInfoTable[ConfidenceInterval]))</f>
        <v>0.95</v>
      </c>
      <c r="N7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768" s="5" cm="1">
        <f t="array" ref="O768">MIN(IF((OutputTable[GroupByKey]=OutputTable[[#This Row],[GroupByKey]]),(OutputTable[GroupByKey]=OutputTable[[#This Row],[GroupByKey]])*OutputTable[RecordedValue]))</f>
        <v>8.9867833861246496</v>
      </c>
      <c r="P768" s="5" cm="1">
        <f t="array" ref="P768">MAX(IF((OutputTable[GroupByKey]=OutputTable[[#This Row],[GroupByKey]]),(OutputTable[GroupByKey]=OutputTable[[#This Row],[GroupByKey]])*OutputTable[RecordedValue]))</f>
        <v>9.4038725622795898</v>
      </c>
    </row>
    <row r="769" spans="1:16" x14ac:dyDescent="0.25">
      <c r="A769" t="s">
        <v>68</v>
      </c>
      <c r="B769" t="s">
        <v>70</v>
      </c>
      <c r="C769">
        <v>15</v>
      </c>
      <c r="D769" t="s">
        <v>148</v>
      </c>
      <c r="E769" t="s">
        <v>125</v>
      </c>
      <c r="F769" t="s">
        <v>73</v>
      </c>
      <c r="G769">
        <v>600.50671426648</v>
      </c>
      <c r="H769">
        <v>0</v>
      </c>
      <c r="I769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769" s="5" cm="1">
        <f t="array" ref="J769">MAX(IF((ProjectInfoTable[ProjectName]=OutputTable[[#This Row],[ProjectName]]),(ProjectInfoTable[ProjectName]=OutputTable[[#This Row],[ProjectName]])*ProjectInfoTable[NumberOfReplications]))</f>
        <v>50</v>
      </c>
      <c r="K769" s="5" cm="1">
        <f t="array" ref="K769">IFERROR(AVERAGE(IF((OutputTable[GroupByKey]=OutputTable[[#This Row],[GroupByKey]]),(OutputTable[GroupByKey]=OutputTable[[#This Row],[GroupByKey]])*OutputTable[RecordedValue])),0)</f>
        <v>609.47819389002132</v>
      </c>
      <c r="L769" s="5" cm="1">
        <f t="array" ref="L769">IFERROR(_xlfn.STDEV.S(IF((OutputTable[GroupByKey]=OutputTable[[#This Row],[GroupByKey]]),(OutputTable[GroupByKey]=OutputTable[[#This Row],[GroupByKey]])*OutputTable[RecordedValue])),0)</f>
        <v>20.03379556554944</v>
      </c>
      <c r="M769" s="5" cm="1">
        <f t="array" ref="M769">MAX(IF((ProjectInfoTable[ProjectName]=OutputTable[[#This Row],[ProjectName]]),(ProjectInfoTable[ProjectName]=OutputTable[[#This Row],[ProjectName]])*ProjectInfoTable[ConfidenceInterval]))</f>
        <v>0.95</v>
      </c>
      <c r="N7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769" s="5" cm="1">
        <f t="array" ref="O769">MIN(IF((OutputTable[GroupByKey]=OutputTable[[#This Row],[GroupByKey]]),(OutputTable[GroupByKey]=OutputTable[[#This Row],[GroupByKey]])*OutputTable[RecordedValue]))</f>
        <v>560.39330190760404</v>
      </c>
      <c r="P769" s="5" cm="1">
        <f t="array" ref="P769">MAX(IF((OutputTable[GroupByKey]=OutputTable[[#This Row],[GroupByKey]]),(OutputTable[GroupByKey]=OutputTable[[#This Row],[GroupByKey]])*OutputTable[RecordedValue]))</f>
        <v>667.91125094200902</v>
      </c>
    </row>
    <row r="770" spans="1:16" x14ac:dyDescent="0.25">
      <c r="A770" t="s">
        <v>68</v>
      </c>
      <c r="B770" t="s">
        <v>70</v>
      </c>
      <c r="C770">
        <v>15</v>
      </c>
      <c r="D770" t="s">
        <v>149</v>
      </c>
      <c r="E770" t="s">
        <v>119</v>
      </c>
      <c r="F770" t="s">
        <v>87</v>
      </c>
      <c r="G770">
        <v>318</v>
      </c>
      <c r="H770">
        <v>0</v>
      </c>
      <c r="I770" s="5" t="str">
        <f>OutputTable[[#This Row],[ProjectName]]&amp;OutputTable[[#This Row],[Name]]&amp;OutputTable[[#This Row],[Type]]&amp;OutputTable[[#This Row],[Source]]</f>
        <v>Airport Security AnalysisEntity 1.NumberInNumber InEntity</v>
      </c>
      <c r="J770" s="5" cm="1">
        <f t="array" ref="J770">MAX(IF((ProjectInfoTable[ProjectName]=OutputTable[[#This Row],[ProjectName]]),(ProjectInfoTable[ProjectName]=OutputTable[[#This Row],[ProjectName]])*ProjectInfoTable[NumberOfReplications]))</f>
        <v>50</v>
      </c>
      <c r="K770" s="5" cm="1">
        <f t="array" ref="K770">IFERROR(AVERAGE(IF((OutputTable[GroupByKey]=OutputTable[[#This Row],[GroupByKey]]),(OutputTable[GroupByKey]=OutputTable[[#This Row],[GroupByKey]])*OutputTable[RecordedValue])),0)</f>
        <v>318</v>
      </c>
      <c r="L770" s="5" cm="1">
        <f t="array" ref="L770">IFERROR(_xlfn.STDEV.S(IF((OutputTable[GroupByKey]=OutputTable[[#This Row],[GroupByKey]]),(OutputTable[GroupByKey]=OutputTable[[#This Row],[GroupByKey]])*OutputTable[RecordedValue])),0)</f>
        <v>0</v>
      </c>
      <c r="M770" s="5" cm="1">
        <f t="array" ref="M770">MAX(IF((ProjectInfoTable[ProjectName]=OutputTable[[#This Row],[ProjectName]]),(ProjectInfoTable[ProjectName]=OutputTable[[#This Row],[ProjectName]])*ProjectInfoTable[ConfidenceInterval]))</f>
        <v>0.95</v>
      </c>
      <c r="N7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0" s="5" cm="1">
        <f t="array" ref="O770">MIN(IF((OutputTable[GroupByKey]=OutputTable[[#This Row],[GroupByKey]]),(OutputTable[GroupByKey]=OutputTable[[#This Row],[GroupByKey]])*OutputTable[RecordedValue]))</f>
        <v>318</v>
      </c>
      <c r="P770" s="5" cm="1">
        <f t="array" ref="P770">MAX(IF((OutputTable[GroupByKey]=OutputTable[[#This Row],[GroupByKey]]),(OutputTable[GroupByKey]=OutputTable[[#This Row],[GroupByKey]])*OutputTable[RecordedValue]))</f>
        <v>318</v>
      </c>
    </row>
    <row r="771" spans="1:16" x14ac:dyDescent="0.25">
      <c r="A771" t="s">
        <v>68</v>
      </c>
      <c r="B771" t="s">
        <v>70</v>
      </c>
      <c r="C771">
        <v>15</v>
      </c>
      <c r="D771" t="s">
        <v>150</v>
      </c>
      <c r="E771" t="s">
        <v>121</v>
      </c>
      <c r="F771" t="s">
        <v>87</v>
      </c>
      <c r="G771">
        <v>316</v>
      </c>
      <c r="H771">
        <v>0</v>
      </c>
      <c r="I771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771" s="5" cm="1">
        <f t="array" ref="J771">MAX(IF((ProjectInfoTable[ProjectName]=OutputTable[[#This Row],[ProjectName]]),(ProjectInfoTable[ProjectName]=OutputTable[[#This Row],[ProjectName]])*ProjectInfoTable[NumberOfReplications]))</f>
        <v>50</v>
      </c>
      <c r="K771" s="5" cm="1">
        <f t="array" ref="K771">IFERROR(AVERAGE(IF((OutputTable[GroupByKey]=OutputTable[[#This Row],[GroupByKey]]),(OutputTable[GroupByKey]=OutputTable[[#This Row],[GroupByKey]])*OutputTable[RecordedValue])),0)</f>
        <v>314.94</v>
      </c>
      <c r="L771" s="5" cm="1">
        <f t="array" ref="L771">IFERROR(_xlfn.STDEV.S(IF((OutputTable[GroupByKey]=OutputTable[[#This Row],[GroupByKey]]),(OutputTable[GroupByKey]=OutputTable[[#This Row],[GroupByKey]])*OutputTable[RecordedValue])),0)</f>
        <v>0.68243262357121037</v>
      </c>
      <c r="M771" s="5" cm="1">
        <f t="array" ref="M771">MAX(IF((ProjectInfoTable[ProjectName]=OutputTable[[#This Row],[ProjectName]]),(ProjectInfoTable[ProjectName]=OutputTable[[#This Row],[ProjectName]])*ProjectInfoTable[ConfidenceInterval]))</f>
        <v>0.95</v>
      </c>
      <c r="N7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771" s="5" cm="1">
        <f t="array" ref="O771">MIN(IF((OutputTable[GroupByKey]=OutputTable[[#This Row],[GroupByKey]]),(OutputTable[GroupByKey]=OutputTable[[#This Row],[GroupByKey]])*OutputTable[RecordedValue]))</f>
        <v>313</v>
      </c>
      <c r="P771" s="5" cm="1">
        <f t="array" ref="P771">MAX(IF((OutputTable[GroupByKey]=OutputTable[[#This Row],[GroupByKey]]),(OutputTable[GroupByKey]=OutputTable[[#This Row],[GroupByKey]])*OutputTable[RecordedValue]))</f>
        <v>316</v>
      </c>
    </row>
    <row r="772" spans="1:16" x14ac:dyDescent="0.25">
      <c r="A772" t="s">
        <v>68</v>
      </c>
      <c r="B772" t="s">
        <v>70</v>
      </c>
      <c r="C772">
        <v>15</v>
      </c>
      <c r="D772" t="s">
        <v>151</v>
      </c>
      <c r="E772" t="s">
        <v>135</v>
      </c>
      <c r="F772" t="s">
        <v>105</v>
      </c>
      <c r="G772">
        <v>0</v>
      </c>
      <c r="H772">
        <v>0</v>
      </c>
      <c r="I772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772" s="5" cm="1">
        <f t="array" ref="J772">MAX(IF((ProjectInfoTable[ProjectName]=OutputTable[[#This Row],[ProjectName]]),(ProjectInfoTable[ProjectName]=OutputTable[[#This Row],[ProjectName]])*ProjectInfoTable[NumberOfReplications]))</f>
        <v>50</v>
      </c>
      <c r="K772" s="5" cm="1">
        <f t="array" ref="K772">IFERROR(AVERAGE(IF((OutputTable[GroupByKey]=OutputTable[[#This Row],[GroupByKey]]),(OutputTable[GroupByKey]=OutputTable[[#This Row],[GroupByKey]])*OutputTable[RecordedValue])),0)</f>
        <v>0</v>
      </c>
      <c r="L772" s="5" cm="1">
        <f t="array" ref="L772">IFERROR(_xlfn.STDEV.S(IF((OutputTable[GroupByKey]=OutputTable[[#This Row],[GroupByKey]]),(OutputTable[GroupByKey]=OutputTable[[#This Row],[GroupByKey]])*OutputTable[RecordedValue])),0)</f>
        <v>0</v>
      </c>
      <c r="M772" s="5" cm="1">
        <f t="array" ref="M772">MAX(IF((ProjectInfoTable[ProjectName]=OutputTable[[#This Row],[ProjectName]]),(ProjectInfoTable[ProjectName]=OutputTable[[#This Row],[ProjectName]])*ProjectInfoTable[ConfidenceInterval]))</f>
        <v>0.95</v>
      </c>
      <c r="N7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2" s="5" cm="1">
        <f t="array" ref="O772">MIN(IF((OutputTable[GroupByKey]=OutputTable[[#This Row],[GroupByKey]]),(OutputTable[GroupByKey]=OutputTable[[#This Row],[GroupByKey]])*OutputTable[RecordedValue]))</f>
        <v>0</v>
      </c>
      <c r="P772" s="5" cm="1">
        <f t="array" ref="P772">MAX(IF((OutputTable[GroupByKey]=OutputTable[[#This Row],[GroupByKey]]),(OutputTable[GroupByKey]=OutputTable[[#This Row],[GroupByKey]])*OutputTable[RecordedValue]))</f>
        <v>0</v>
      </c>
    </row>
    <row r="773" spans="1:16" x14ac:dyDescent="0.25">
      <c r="A773" t="s">
        <v>68</v>
      </c>
      <c r="B773" t="s">
        <v>70</v>
      </c>
      <c r="C773">
        <v>15</v>
      </c>
      <c r="D773" t="s">
        <v>152</v>
      </c>
      <c r="E773" t="s">
        <v>137</v>
      </c>
      <c r="F773" t="s">
        <v>105</v>
      </c>
      <c r="G773">
        <v>12</v>
      </c>
      <c r="H773">
        <v>0</v>
      </c>
      <c r="I773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773" s="5" cm="1">
        <f t="array" ref="J773">MAX(IF((ProjectInfoTable[ProjectName]=OutputTable[[#This Row],[ProjectName]]),(ProjectInfoTable[ProjectName]=OutputTable[[#This Row],[ProjectName]])*ProjectInfoTable[NumberOfReplications]))</f>
        <v>50</v>
      </c>
      <c r="K773" s="5" cm="1">
        <f t="array" ref="K773">IFERROR(AVERAGE(IF((OutputTable[GroupByKey]=OutputTable[[#This Row],[GroupByKey]]),(OutputTable[GroupByKey]=OutputTable[[#This Row],[GroupByKey]])*OutputTable[RecordedValue])),0)</f>
        <v>12</v>
      </c>
      <c r="L773" s="5" cm="1">
        <f t="array" ref="L773">IFERROR(_xlfn.STDEV.S(IF((OutputTable[GroupByKey]=OutputTable[[#This Row],[GroupByKey]]),(OutputTable[GroupByKey]=OutputTable[[#This Row],[GroupByKey]])*OutputTable[RecordedValue])),0)</f>
        <v>0</v>
      </c>
      <c r="M773" s="5" cm="1">
        <f t="array" ref="M773">MAX(IF((ProjectInfoTable[ProjectName]=OutputTable[[#This Row],[ProjectName]]),(ProjectInfoTable[ProjectName]=OutputTable[[#This Row],[ProjectName]])*ProjectInfoTable[ConfidenceInterval]))</f>
        <v>0.95</v>
      </c>
      <c r="N7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3" s="5" cm="1">
        <f t="array" ref="O773">MIN(IF((OutputTable[GroupByKey]=OutputTable[[#This Row],[GroupByKey]]),(OutputTable[GroupByKey]=OutputTable[[#This Row],[GroupByKey]])*OutputTable[RecordedValue]))</f>
        <v>12</v>
      </c>
      <c r="P773" s="5" cm="1">
        <f t="array" ref="P773">MAX(IF((OutputTable[GroupByKey]=OutputTable[[#This Row],[GroupByKey]]),(OutputTable[GroupByKey]=OutputTable[[#This Row],[GroupByKey]])*OutputTable[RecordedValue]))</f>
        <v>12</v>
      </c>
    </row>
    <row r="774" spans="1:16" x14ac:dyDescent="0.25">
      <c r="A774" t="s">
        <v>68</v>
      </c>
      <c r="B774" t="s">
        <v>70</v>
      </c>
      <c r="C774">
        <v>15</v>
      </c>
      <c r="D774" t="s">
        <v>153</v>
      </c>
      <c r="E774" t="s">
        <v>154</v>
      </c>
      <c r="F774" t="s">
        <v>105</v>
      </c>
      <c r="G774">
        <v>0</v>
      </c>
      <c r="H774">
        <v>0</v>
      </c>
      <c r="I774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774" s="5" cm="1">
        <f t="array" ref="J774">MAX(IF((ProjectInfoTable[ProjectName]=OutputTable[[#This Row],[ProjectName]]),(ProjectInfoTable[ProjectName]=OutputTable[[#This Row],[ProjectName]])*ProjectInfoTable[NumberOfReplications]))</f>
        <v>50</v>
      </c>
      <c r="K774" s="5" cm="1">
        <f t="array" ref="K774">IFERROR(AVERAGE(IF((OutputTable[GroupByKey]=OutputTable[[#This Row],[GroupByKey]]),(OutputTable[GroupByKey]=OutputTable[[#This Row],[GroupByKey]])*OutputTable[RecordedValue])),0)</f>
        <v>0</v>
      </c>
      <c r="L774" s="5" cm="1">
        <f t="array" ref="L774">IFERROR(_xlfn.STDEV.S(IF((OutputTable[GroupByKey]=OutputTable[[#This Row],[GroupByKey]]),(OutputTable[GroupByKey]=OutputTable[[#This Row],[GroupByKey]])*OutputTable[RecordedValue])),0)</f>
        <v>0</v>
      </c>
      <c r="M774" s="5" cm="1">
        <f t="array" ref="M774">MAX(IF((ProjectInfoTable[ProjectName]=OutputTable[[#This Row],[ProjectName]]),(ProjectInfoTable[ProjectName]=OutputTable[[#This Row],[ProjectName]])*ProjectInfoTable[ConfidenceInterval]))</f>
        <v>0.95</v>
      </c>
      <c r="N7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4" s="5" cm="1">
        <f t="array" ref="O774">MIN(IF((OutputTable[GroupByKey]=OutputTable[[#This Row],[GroupByKey]]),(OutputTable[GroupByKey]=OutputTable[[#This Row],[GroupByKey]])*OutputTable[RecordedValue]))</f>
        <v>0</v>
      </c>
      <c r="P774" s="5" cm="1">
        <f t="array" ref="P774">MAX(IF((OutputTable[GroupByKey]=OutputTable[[#This Row],[GroupByKey]]),(OutputTable[GroupByKey]=OutputTable[[#This Row],[GroupByKey]])*OutputTable[RecordedValue]))</f>
        <v>0</v>
      </c>
    </row>
    <row r="775" spans="1:16" x14ac:dyDescent="0.25">
      <c r="A775" t="s">
        <v>68</v>
      </c>
      <c r="B775" t="s">
        <v>70</v>
      </c>
      <c r="C775">
        <v>15</v>
      </c>
      <c r="D775" t="s">
        <v>155</v>
      </c>
      <c r="E775" t="s">
        <v>156</v>
      </c>
      <c r="F775" t="s">
        <v>105</v>
      </c>
      <c r="G775">
        <v>0</v>
      </c>
      <c r="H775">
        <v>0</v>
      </c>
      <c r="I775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775" s="5" cm="1">
        <f t="array" ref="J775">MAX(IF((ProjectInfoTable[ProjectName]=OutputTable[[#This Row],[ProjectName]]),(ProjectInfoTable[ProjectName]=OutputTable[[#This Row],[ProjectName]])*ProjectInfoTable[NumberOfReplications]))</f>
        <v>50</v>
      </c>
      <c r="K775" s="5" cm="1">
        <f t="array" ref="K775">IFERROR(AVERAGE(IF((OutputTable[GroupByKey]=OutputTable[[#This Row],[GroupByKey]]),(OutputTable[GroupByKey]=OutputTable[[#This Row],[GroupByKey]])*OutputTable[RecordedValue])),0)</f>
        <v>0</v>
      </c>
      <c r="L775" s="5" cm="1">
        <f t="array" ref="L775">IFERROR(_xlfn.STDEV.S(IF((OutputTable[GroupByKey]=OutputTable[[#This Row],[GroupByKey]]),(OutputTable[GroupByKey]=OutputTable[[#This Row],[GroupByKey]])*OutputTable[RecordedValue])),0)</f>
        <v>0</v>
      </c>
      <c r="M775" s="5" cm="1">
        <f t="array" ref="M775">MAX(IF((ProjectInfoTable[ProjectName]=OutputTable[[#This Row],[ProjectName]]),(ProjectInfoTable[ProjectName]=OutputTable[[#This Row],[ProjectName]])*ProjectInfoTable[ConfidenceInterval]))</f>
        <v>0.95</v>
      </c>
      <c r="N7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5" s="5" cm="1">
        <f t="array" ref="O775">MIN(IF((OutputTable[GroupByKey]=OutputTable[[#This Row],[GroupByKey]]),(OutputTable[GroupByKey]=OutputTable[[#This Row],[GroupByKey]])*OutputTable[RecordedValue]))</f>
        <v>0</v>
      </c>
      <c r="P775" s="5" cm="1">
        <f t="array" ref="P775">MAX(IF((OutputTable[GroupByKey]=OutputTable[[#This Row],[GroupByKey]]),(OutputTable[GroupByKey]=OutputTable[[#This Row],[GroupByKey]])*OutputTable[RecordedValue]))</f>
        <v>0</v>
      </c>
    </row>
    <row r="776" spans="1:16" x14ac:dyDescent="0.25">
      <c r="A776" t="s">
        <v>68</v>
      </c>
      <c r="B776" t="s">
        <v>70</v>
      </c>
      <c r="C776">
        <v>15</v>
      </c>
      <c r="D776" t="s">
        <v>157</v>
      </c>
      <c r="E776" t="s">
        <v>140</v>
      </c>
      <c r="F776" t="s">
        <v>105</v>
      </c>
      <c r="G776">
        <v>0</v>
      </c>
      <c r="H776">
        <v>0</v>
      </c>
      <c r="I776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776" s="5" cm="1">
        <f t="array" ref="J776">MAX(IF((ProjectInfoTable[ProjectName]=OutputTable[[#This Row],[ProjectName]]),(ProjectInfoTable[ProjectName]=OutputTable[[#This Row],[ProjectName]])*ProjectInfoTable[NumberOfReplications]))</f>
        <v>50</v>
      </c>
      <c r="K776" s="5" cm="1">
        <f t="array" ref="K776">IFERROR(AVERAGE(IF((OutputTable[GroupByKey]=OutputTable[[#This Row],[GroupByKey]]),(OutputTable[GroupByKey]=OutputTable[[#This Row],[GroupByKey]])*OutputTable[RecordedValue])),0)</f>
        <v>0</v>
      </c>
      <c r="L776" s="5" cm="1">
        <f t="array" ref="L776">IFERROR(_xlfn.STDEV.S(IF((OutputTable[GroupByKey]=OutputTable[[#This Row],[GroupByKey]]),(OutputTable[GroupByKey]=OutputTable[[#This Row],[GroupByKey]])*OutputTable[RecordedValue])),0)</f>
        <v>0</v>
      </c>
      <c r="M776" s="5" cm="1">
        <f t="array" ref="M776">MAX(IF((ProjectInfoTable[ProjectName]=OutputTable[[#This Row],[ProjectName]]),(ProjectInfoTable[ProjectName]=OutputTable[[#This Row],[ProjectName]])*ProjectInfoTable[ConfidenceInterval]))</f>
        <v>0.95</v>
      </c>
      <c r="N7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6" s="5" cm="1">
        <f t="array" ref="O776">MIN(IF((OutputTable[GroupByKey]=OutputTable[[#This Row],[GroupByKey]]),(OutputTable[GroupByKey]=OutputTable[[#This Row],[GroupByKey]])*OutputTable[RecordedValue]))</f>
        <v>0</v>
      </c>
      <c r="P776" s="5" cm="1">
        <f t="array" ref="P776">MAX(IF((OutputTable[GroupByKey]=OutputTable[[#This Row],[GroupByKey]]),(OutputTable[GroupByKey]=OutputTable[[#This Row],[GroupByKey]])*OutputTable[RecordedValue]))</f>
        <v>0</v>
      </c>
    </row>
    <row r="777" spans="1:16" x14ac:dyDescent="0.25">
      <c r="A777" t="s">
        <v>68</v>
      </c>
      <c r="B777" t="s">
        <v>70</v>
      </c>
      <c r="C777">
        <v>15</v>
      </c>
      <c r="D777" t="s">
        <v>158</v>
      </c>
      <c r="E777" t="s">
        <v>121</v>
      </c>
      <c r="F777" t="s">
        <v>127</v>
      </c>
      <c r="G777">
        <v>316</v>
      </c>
      <c r="H777">
        <v>0</v>
      </c>
      <c r="I777" s="5" t="str">
        <f>OutputTable[[#This Row],[ProjectName]]&amp;OutputTable[[#This Row],[Name]]&amp;OutputTable[[#This Row],[Type]]&amp;OutputTable[[#This Row],[Source]]</f>
        <v>Airport Security AnalysisSystem.NumberOutNumber OutSystem</v>
      </c>
      <c r="J777" s="5" cm="1">
        <f t="array" ref="J777">MAX(IF((ProjectInfoTable[ProjectName]=OutputTable[[#This Row],[ProjectName]]),(ProjectInfoTable[ProjectName]=OutputTable[[#This Row],[ProjectName]])*ProjectInfoTable[NumberOfReplications]))</f>
        <v>50</v>
      </c>
      <c r="K777" s="5" cm="1">
        <f t="array" ref="K777">IFERROR(AVERAGE(IF((OutputTable[GroupByKey]=OutputTable[[#This Row],[GroupByKey]]),(OutputTable[GroupByKey]=OutputTable[[#This Row],[GroupByKey]])*OutputTable[RecordedValue])),0)</f>
        <v>314.94</v>
      </c>
      <c r="L777" s="5" cm="1">
        <f t="array" ref="L777">IFERROR(_xlfn.STDEV.S(IF((OutputTable[GroupByKey]=OutputTable[[#This Row],[GroupByKey]]),(OutputTable[GroupByKey]=OutputTable[[#This Row],[GroupByKey]])*OutputTable[RecordedValue])),0)</f>
        <v>0.68243262357121037</v>
      </c>
      <c r="M777" s="5" cm="1">
        <f t="array" ref="M777">MAX(IF((ProjectInfoTable[ProjectName]=OutputTable[[#This Row],[ProjectName]]),(ProjectInfoTable[ProjectName]=OutputTable[[#This Row],[ProjectName]])*ProjectInfoTable[ConfidenceInterval]))</f>
        <v>0.95</v>
      </c>
      <c r="N7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777" s="5" cm="1">
        <f t="array" ref="O777">MIN(IF((OutputTable[GroupByKey]=OutputTable[[#This Row],[GroupByKey]]),(OutputTable[GroupByKey]=OutputTable[[#This Row],[GroupByKey]])*OutputTable[RecordedValue]))</f>
        <v>313</v>
      </c>
      <c r="P777" s="5" cm="1">
        <f t="array" ref="P777">MAX(IF((OutputTable[GroupByKey]=OutputTable[[#This Row],[GroupByKey]]),(OutputTable[GroupByKey]=OutputTable[[#This Row],[GroupByKey]])*OutputTable[RecordedValue]))</f>
        <v>316</v>
      </c>
    </row>
    <row r="778" spans="1:16" x14ac:dyDescent="0.25">
      <c r="A778" t="s">
        <v>68</v>
      </c>
      <c r="B778" t="s">
        <v>70</v>
      </c>
      <c r="C778">
        <v>15</v>
      </c>
      <c r="D778" t="s">
        <v>159</v>
      </c>
      <c r="E778" t="s">
        <v>91</v>
      </c>
      <c r="F778" t="s">
        <v>127</v>
      </c>
      <c r="G778">
        <v>71.963029056209606</v>
      </c>
      <c r="H778">
        <v>0</v>
      </c>
      <c r="I778" s="5" t="str">
        <f>OutputTable[[#This Row],[ProjectName]]&amp;OutputTable[[#This Row],[Name]]&amp;OutputTable[[#This Row],[Type]]&amp;OutputTable[[#This Row],[Source]]</f>
        <v>Airport Security AnalysisSystem.TotalCostTotal CostSystem</v>
      </c>
      <c r="J778" s="5" cm="1">
        <f t="array" ref="J778">MAX(IF((ProjectInfoTable[ProjectName]=OutputTable[[#This Row],[ProjectName]]),(ProjectInfoTable[ProjectName]=OutputTable[[#This Row],[ProjectName]])*ProjectInfoTable[NumberOfReplications]))</f>
        <v>50</v>
      </c>
      <c r="K778" s="5" cm="1">
        <f t="array" ref="K778">IFERROR(AVERAGE(IF((OutputTable[GroupByKey]=OutputTable[[#This Row],[GroupByKey]]),(OutputTable[GroupByKey]=OutputTable[[#This Row],[GroupByKey]])*OutputTable[RecordedValue])),0)</f>
        <v>71.872638573735571</v>
      </c>
      <c r="L778" s="5" cm="1">
        <f t="array" ref="L778">IFERROR(_xlfn.STDEV.S(IF((OutputTable[GroupByKey]=OutputTable[[#This Row],[GroupByKey]]),(OutputTable[GroupByKey]=OutputTable[[#This Row],[GroupByKey]])*OutputTable[RecordedValue])),0)</f>
        <v>5.859431361613459E-2</v>
      </c>
      <c r="M778" s="5" cm="1">
        <f t="array" ref="M778">MAX(IF((ProjectInfoTable[ProjectName]=OutputTable[[#This Row],[ProjectName]]),(ProjectInfoTable[ProjectName]=OutputTable[[#This Row],[ProjectName]])*ProjectInfoTable[ConfidenceInterval]))</f>
        <v>0.95</v>
      </c>
      <c r="N7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778" s="5" cm="1">
        <f t="array" ref="O778">MIN(IF((OutputTable[GroupByKey]=OutputTable[[#This Row],[GroupByKey]]),(OutputTable[GroupByKey]=OutputTable[[#This Row],[GroupByKey]])*OutputTable[RecordedValue]))</f>
        <v>71.718288096809104</v>
      </c>
      <c r="P778" s="5" cm="1">
        <f t="array" ref="P778">MAX(IF((OutputTable[GroupByKey]=OutputTable[[#This Row],[GroupByKey]]),(OutputTable[GroupByKey]=OutputTable[[#This Row],[GroupByKey]])*OutputTable[RecordedValue]))</f>
        <v>71.976989689924594</v>
      </c>
    </row>
    <row r="779" spans="1:16" x14ac:dyDescent="0.25">
      <c r="A779" t="s">
        <v>68</v>
      </c>
      <c r="B779" t="s">
        <v>70</v>
      </c>
      <c r="C779">
        <v>15</v>
      </c>
      <c r="D779" t="s">
        <v>160</v>
      </c>
      <c r="E779" t="s">
        <v>135</v>
      </c>
      <c r="F779" t="s">
        <v>105</v>
      </c>
      <c r="G779">
        <v>30.3895944522448</v>
      </c>
      <c r="H779">
        <v>0</v>
      </c>
      <c r="I779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779" s="5" cm="1">
        <f t="array" ref="J779">MAX(IF((ProjectInfoTable[ProjectName]=OutputTable[[#This Row],[ProjectName]]),(ProjectInfoTable[ProjectName]=OutputTable[[#This Row],[ProjectName]])*ProjectInfoTable[NumberOfReplications]))</f>
        <v>50</v>
      </c>
      <c r="K779" s="5" cm="1">
        <f t="array" ref="K779">IFERROR(AVERAGE(IF((OutputTable[GroupByKey]=OutputTable[[#This Row],[GroupByKey]]),(OutputTable[GroupByKey]=OutputTable[[#This Row],[GroupByKey]])*OutputTable[RecordedValue])),0)</f>
        <v>29.829789158135409</v>
      </c>
      <c r="L779" s="5" cm="1">
        <f t="array" ref="L779">IFERROR(_xlfn.STDEV.S(IF((OutputTable[GroupByKey]=OutputTable[[#This Row],[GroupByKey]]),(OutputTable[GroupByKey]=OutputTable[[#This Row],[GroupByKey]])*OutputTable[RecordedValue])),0)</f>
        <v>0.5851150785874778</v>
      </c>
      <c r="M779" s="5" cm="1">
        <f t="array" ref="M779">MAX(IF((ProjectInfoTable[ProjectName]=OutputTable[[#This Row],[ProjectName]]),(ProjectInfoTable[ProjectName]=OutputTable[[#This Row],[ProjectName]])*ProjectInfoTable[ConfidenceInterval]))</f>
        <v>0.95</v>
      </c>
      <c r="N7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779" s="5" cm="1">
        <f t="array" ref="O779">MIN(IF((OutputTable[GroupByKey]=OutputTable[[#This Row],[GroupByKey]]),(OutputTable[GroupByKey]=OutputTable[[#This Row],[GroupByKey]])*OutputTable[RecordedValue]))</f>
        <v>28.648191338861398</v>
      </c>
      <c r="P779" s="5" cm="1">
        <f t="array" ref="P779">MAX(IF((OutputTable[GroupByKey]=OutputTable[[#This Row],[GroupByKey]]),(OutputTable[GroupByKey]=OutputTable[[#This Row],[GroupByKey]])*OutputTable[RecordedValue]))</f>
        <v>31.087756920682502</v>
      </c>
    </row>
    <row r="780" spans="1:16" x14ac:dyDescent="0.25">
      <c r="A780" t="s">
        <v>68</v>
      </c>
      <c r="B780" t="s">
        <v>70</v>
      </c>
      <c r="C780">
        <v>15</v>
      </c>
      <c r="D780" t="s">
        <v>161</v>
      </c>
      <c r="E780" t="s">
        <v>137</v>
      </c>
      <c r="F780" t="s">
        <v>105</v>
      </c>
      <c r="G780">
        <v>5.5885034091933203</v>
      </c>
      <c r="H780">
        <v>0</v>
      </c>
      <c r="I780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780" s="5" cm="1">
        <f t="array" ref="J780">MAX(IF((ProjectInfoTable[ProjectName]=OutputTable[[#This Row],[ProjectName]]),(ProjectInfoTable[ProjectName]=OutputTable[[#This Row],[ProjectName]])*ProjectInfoTable[NumberOfReplications]))</f>
        <v>50</v>
      </c>
      <c r="K780" s="5" cm="1">
        <f t="array" ref="K780">IFERROR(AVERAGE(IF((OutputTable[GroupByKey]=OutputTable[[#This Row],[GroupByKey]]),(OutputTable[GroupByKey]=OutputTable[[#This Row],[GroupByKey]])*OutputTable[RecordedValue])),0)</f>
        <v>6.0988587896948685</v>
      </c>
      <c r="L780" s="5" cm="1">
        <f t="array" ref="L780">IFERROR(_xlfn.STDEV.S(IF((OutputTable[GroupByKey]=OutputTable[[#This Row],[GroupByKey]]),(OutputTable[GroupByKey]=OutputTable[[#This Row],[GroupByKey]])*OutputTable[RecordedValue])),0)</f>
        <v>0.58437836853471548</v>
      </c>
      <c r="M780" s="5" cm="1">
        <f t="array" ref="M780">MAX(IF((ProjectInfoTable[ProjectName]=OutputTable[[#This Row],[ProjectName]]),(ProjectInfoTable[ProjectName]=OutputTable[[#This Row],[ProjectName]])*ProjectInfoTable[ConfidenceInterval]))</f>
        <v>0.95</v>
      </c>
      <c r="N7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780" s="5" cm="1">
        <f t="array" ref="O780">MIN(IF((OutputTable[GroupByKey]=OutputTable[[#This Row],[GroupByKey]]),(OutputTable[GroupByKey]=OutputTable[[#This Row],[GroupByKey]])*OutputTable[RecordedValue]))</f>
        <v>4.8524885910691502</v>
      </c>
      <c r="P780" s="5" cm="1">
        <f t="array" ref="P780">MAX(IF((OutputTable[GroupByKey]=OutputTable[[#This Row],[GroupByKey]]),(OutputTable[GroupByKey]=OutputTable[[#This Row],[GroupByKey]])*OutputTable[RecordedValue]))</f>
        <v>7.28424471053909</v>
      </c>
    </row>
    <row r="781" spans="1:16" x14ac:dyDescent="0.25">
      <c r="A781" t="s">
        <v>68</v>
      </c>
      <c r="B781" t="s">
        <v>70</v>
      </c>
      <c r="C781">
        <v>15</v>
      </c>
      <c r="D781" t="s">
        <v>162</v>
      </c>
      <c r="E781" t="s">
        <v>154</v>
      </c>
      <c r="F781" t="s">
        <v>105</v>
      </c>
      <c r="G781">
        <v>648</v>
      </c>
      <c r="H781">
        <v>0</v>
      </c>
      <c r="I781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781" s="5" cm="1">
        <f t="array" ref="J781">MAX(IF((ProjectInfoTable[ProjectName]=OutputTable[[#This Row],[ProjectName]]),(ProjectInfoTable[ProjectName]=OutputTable[[#This Row],[ProjectName]])*ProjectInfoTable[NumberOfReplications]))</f>
        <v>50</v>
      </c>
      <c r="K781" s="5" cm="1">
        <f t="array" ref="K781">IFERROR(AVERAGE(IF((OutputTable[GroupByKey]=OutputTable[[#This Row],[GroupByKey]]),(OutputTable[GroupByKey]=OutputTable[[#This Row],[GroupByKey]])*OutputTable[RecordedValue])),0)</f>
        <v>645.70000000000005</v>
      </c>
      <c r="L781" s="5" cm="1">
        <f t="array" ref="L781">IFERROR(_xlfn.STDEV.S(IF((OutputTable[GroupByKey]=OutputTable[[#This Row],[GroupByKey]]),(OutputTable[GroupByKey]=OutputTable[[#This Row],[GroupByKey]])*OutputTable[RecordedValue])),0)</f>
        <v>5.4930382656372485</v>
      </c>
      <c r="M781" s="5" cm="1">
        <f t="array" ref="M781">MAX(IF((ProjectInfoTable[ProjectName]=OutputTable[[#This Row],[ProjectName]]),(ProjectInfoTable[ProjectName]=OutputTable[[#This Row],[ProjectName]])*ProjectInfoTable[ConfidenceInterval]))</f>
        <v>0.95</v>
      </c>
      <c r="N7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781" s="5" cm="1">
        <f t="array" ref="O781">MIN(IF((OutputTable[GroupByKey]=OutputTable[[#This Row],[GroupByKey]]),(OutputTable[GroupByKey]=OutputTable[[#This Row],[GroupByKey]])*OutputTable[RecordedValue]))</f>
        <v>633</v>
      </c>
      <c r="P781" s="5" cm="1">
        <f t="array" ref="P781">MAX(IF((OutputTable[GroupByKey]=OutputTable[[#This Row],[GroupByKey]]),(OutputTable[GroupByKey]=OutputTable[[#This Row],[GroupByKey]])*OutputTable[RecordedValue]))</f>
        <v>656</v>
      </c>
    </row>
    <row r="782" spans="1:16" x14ac:dyDescent="0.25">
      <c r="A782" t="s">
        <v>68</v>
      </c>
      <c r="B782" t="s">
        <v>70</v>
      </c>
      <c r="C782">
        <v>15</v>
      </c>
      <c r="D782" t="s">
        <v>163</v>
      </c>
      <c r="E782" t="s">
        <v>156</v>
      </c>
      <c r="F782" t="s">
        <v>105</v>
      </c>
      <c r="G782">
        <v>0.84476379418907499</v>
      </c>
      <c r="H782">
        <v>0</v>
      </c>
      <c r="I782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782" s="5" cm="1">
        <f t="array" ref="J782">MAX(IF((ProjectInfoTable[ProjectName]=OutputTable[[#This Row],[ProjectName]]),(ProjectInfoTable[ProjectName]=OutputTable[[#This Row],[ProjectName]])*ProjectInfoTable[NumberOfReplications]))</f>
        <v>50</v>
      </c>
      <c r="K782" s="5" cm="1">
        <f t="array" ref="K782">IFERROR(AVERAGE(IF((OutputTable[GroupByKey]=OutputTable[[#This Row],[GroupByKey]]),(OutputTable[GroupByKey]=OutputTable[[#This Row],[GroupByKey]])*OutputTable[RecordedValue])),0)</f>
        <v>0.83058725584180904</v>
      </c>
      <c r="L782" s="5" cm="1">
        <f t="array" ref="L782">IFERROR(_xlfn.STDEV.S(IF((OutputTable[GroupByKey]=OutputTable[[#This Row],[GroupByKey]]),(OutputTable[GroupByKey]=OutputTable[[#This Row],[GroupByKey]])*OutputTable[RecordedValue])),0)</f>
        <v>1.6232732459297416E-2</v>
      </c>
      <c r="M782" s="5" cm="1">
        <f t="array" ref="M782">MAX(IF((ProjectInfoTable[ProjectName]=OutputTable[[#This Row],[ProjectName]]),(ProjectInfoTable[ProjectName]=OutputTable[[#This Row],[ProjectName]])*ProjectInfoTable[ConfidenceInterval]))</f>
        <v>0.95</v>
      </c>
      <c r="N7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782" s="5" cm="1">
        <f t="array" ref="O782">MIN(IF((OutputTable[GroupByKey]=OutputTable[[#This Row],[GroupByKey]]),(OutputTable[GroupByKey]=OutputTable[[#This Row],[GroupByKey]])*OutputTable[RecordedValue]))</f>
        <v>0.79765986915169296</v>
      </c>
      <c r="P782" s="5" cm="1">
        <f t="array" ref="P782">MAX(IF((OutputTable[GroupByKey]=OutputTable[[#This Row],[GroupByKey]]),(OutputTable[GroupByKey]=OutputTable[[#This Row],[GroupByKey]])*OutputTable[RecordedValue]))</f>
        <v>0.86520865024807903</v>
      </c>
    </row>
    <row r="783" spans="1:16" x14ac:dyDescent="0.25">
      <c r="A783" t="s">
        <v>68</v>
      </c>
      <c r="B783" t="s">
        <v>70</v>
      </c>
      <c r="C783">
        <v>15</v>
      </c>
      <c r="D783" t="s">
        <v>164</v>
      </c>
      <c r="E783" t="s">
        <v>140</v>
      </c>
      <c r="F783" t="s">
        <v>105</v>
      </c>
      <c r="G783">
        <v>0</v>
      </c>
      <c r="H783">
        <v>0</v>
      </c>
      <c r="I783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783" s="5" cm="1">
        <f t="array" ref="J783">MAX(IF((ProjectInfoTable[ProjectName]=OutputTable[[#This Row],[ProjectName]]),(ProjectInfoTable[ProjectName]=OutputTable[[#This Row],[ProjectName]])*ProjectInfoTable[NumberOfReplications]))</f>
        <v>50</v>
      </c>
      <c r="K783" s="5" cm="1">
        <f t="array" ref="K783">IFERROR(AVERAGE(IF((OutputTable[GroupByKey]=OutputTable[[#This Row],[GroupByKey]]),(OutputTable[GroupByKey]=OutputTable[[#This Row],[GroupByKey]])*OutputTable[RecordedValue])),0)</f>
        <v>0</v>
      </c>
      <c r="L783" s="5" cm="1">
        <f t="array" ref="L783">IFERROR(_xlfn.STDEV.S(IF((OutputTable[GroupByKey]=OutputTable[[#This Row],[GroupByKey]]),(OutputTable[GroupByKey]=OutputTable[[#This Row],[GroupByKey]])*OutputTable[RecordedValue])),0)</f>
        <v>0</v>
      </c>
      <c r="M783" s="5" cm="1">
        <f t="array" ref="M783">MAX(IF((ProjectInfoTable[ProjectName]=OutputTable[[#This Row],[ProjectName]]),(ProjectInfoTable[ProjectName]=OutputTable[[#This Row],[ProjectName]])*ProjectInfoTable[ConfidenceInterval]))</f>
        <v>0.95</v>
      </c>
      <c r="N7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83" s="5" cm="1">
        <f t="array" ref="O783">MIN(IF((OutputTable[GroupByKey]=OutputTable[[#This Row],[GroupByKey]]),(OutputTable[GroupByKey]=OutputTable[[#This Row],[GroupByKey]])*OutputTable[RecordedValue]))</f>
        <v>0</v>
      </c>
      <c r="P783" s="5" cm="1">
        <f t="array" ref="P783">MAX(IF((OutputTable[GroupByKey]=OutputTable[[#This Row],[GroupByKey]]),(OutputTable[GroupByKey]=OutputTable[[#This Row],[GroupByKey]])*OutputTable[RecordedValue]))</f>
        <v>0</v>
      </c>
    </row>
    <row r="784" spans="1:16" x14ac:dyDescent="0.25">
      <c r="A784" t="s">
        <v>68</v>
      </c>
      <c r="B784" t="s">
        <v>70</v>
      </c>
      <c r="C784">
        <v>15</v>
      </c>
      <c r="D784" t="s">
        <v>165</v>
      </c>
      <c r="E784" t="s">
        <v>111</v>
      </c>
      <c r="F784" t="s">
        <v>73</v>
      </c>
      <c r="G784">
        <v>38.380514713651003</v>
      </c>
      <c r="H784">
        <v>0</v>
      </c>
      <c r="I784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784" s="5" cm="1">
        <f t="array" ref="J784">MAX(IF((ProjectInfoTable[ProjectName]=OutputTable[[#This Row],[ProjectName]]),(ProjectInfoTable[ProjectName]=OutputTable[[#This Row],[ProjectName]])*ProjectInfoTable[NumberOfReplications]))</f>
        <v>50</v>
      </c>
      <c r="K784" s="5" cm="1">
        <f t="array" ref="K784">IFERROR(AVERAGE(IF((OutputTable[GroupByKey]=OutputTable[[#This Row],[GroupByKey]]),(OutputTable[GroupByKey]=OutputTable[[#This Row],[GroupByKey]])*OutputTable[RecordedValue])),0)</f>
        <v>37.238343743460135</v>
      </c>
      <c r="L784" s="5" cm="1">
        <f t="array" ref="L784">IFERROR(_xlfn.STDEV.S(IF((OutputTable[GroupByKey]=OutputTable[[#This Row],[GroupByKey]]),(OutputTable[GroupByKey]=OutputTable[[#This Row],[GroupByKey]])*OutputTable[RecordedValue])),0)</f>
        <v>0.73577360167133743</v>
      </c>
      <c r="M784" s="5" cm="1">
        <f t="array" ref="M784">MAX(IF((ProjectInfoTable[ProjectName]=OutputTable[[#This Row],[ProjectName]]),(ProjectInfoTable[ProjectName]=OutputTable[[#This Row],[ProjectName]])*ProjectInfoTable[ConfidenceInterval]))</f>
        <v>0.95</v>
      </c>
      <c r="N7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784" s="5" cm="1">
        <f t="array" ref="O784">MIN(IF((OutputTable[GroupByKey]=OutputTable[[#This Row],[GroupByKey]]),(OutputTable[GroupByKey]=OutputTable[[#This Row],[GroupByKey]])*OutputTable[RecordedValue]))</f>
        <v>35.915286846409401</v>
      </c>
      <c r="P784" s="5" cm="1">
        <f t="array" ref="P784">MAX(IF((OutputTable[GroupByKey]=OutputTable[[#This Row],[GroupByKey]]),(OutputTable[GroupByKey]=OutputTable[[#This Row],[GroupByKey]])*OutputTable[RecordedValue]))</f>
        <v>38.829036811282897</v>
      </c>
    </row>
    <row r="785" spans="1:16" x14ac:dyDescent="0.25">
      <c r="A785" t="s">
        <v>68</v>
      </c>
      <c r="B785" t="s">
        <v>70</v>
      </c>
      <c r="C785">
        <v>15</v>
      </c>
      <c r="D785" t="s">
        <v>166</v>
      </c>
      <c r="E785" t="s">
        <v>113</v>
      </c>
      <c r="F785" t="s">
        <v>73</v>
      </c>
      <c r="G785">
        <v>1151.4154414095301</v>
      </c>
      <c r="H785">
        <v>0</v>
      </c>
      <c r="I785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785" s="5" cm="1">
        <f t="array" ref="J785">MAX(IF((ProjectInfoTable[ProjectName]=OutputTable[[#This Row],[ProjectName]]),(ProjectInfoTable[ProjectName]=OutputTable[[#This Row],[ProjectName]])*ProjectInfoTable[NumberOfReplications]))</f>
        <v>50</v>
      </c>
      <c r="K785" s="5" cm="1">
        <f t="array" ref="K785">IFERROR(AVERAGE(IF((OutputTable[GroupByKey]=OutputTable[[#This Row],[GroupByKey]]),(OutputTable[GroupByKey]=OutputTable[[#This Row],[GroupByKey]])*OutputTable[RecordedValue])),0)</f>
        <v>1117.1503123038046</v>
      </c>
      <c r="L785" s="5" cm="1">
        <f t="array" ref="L785">IFERROR(_xlfn.STDEV.S(IF((OutputTable[GroupByKey]=OutputTable[[#This Row],[GroupByKey]]),(OutputTable[GroupByKey]=OutputTable[[#This Row],[GroupByKey]])*OutputTable[RecordedValue])),0)</f>
        <v>22.073208050140675</v>
      </c>
      <c r="M785" s="5" cm="1">
        <f t="array" ref="M785">MAX(IF((ProjectInfoTable[ProjectName]=OutputTable[[#This Row],[ProjectName]]),(ProjectInfoTable[ProjectName]=OutputTable[[#This Row],[ProjectName]])*ProjectInfoTable[ConfidenceInterval]))</f>
        <v>0.95</v>
      </c>
      <c r="N7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785" s="5" cm="1">
        <f t="array" ref="O785">MIN(IF((OutputTable[GroupByKey]=OutputTable[[#This Row],[GroupByKey]]),(OutputTable[GroupByKey]=OutputTable[[#This Row],[GroupByKey]])*OutputTable[RecordedValue]))</f>
        <v>1077.4586053922801</v>
      </c>
      <c r="P785" s="5" cm="1">
        <f t="array" ref="P785">MAX(IF((OutputTable[GroupByKey]=OutputTable[[#This Row],[GroupByKey]]),(OutputTable[GroupByKey]=OutputTable[[#This Row],[GroupByKey]])*OutputTable[RecordedValue]))</f>
        <v>1164.8711043384901</v>
      </c>
    </row>
    <row r="786" spans="1:16" x14ac:dyDescent="0.25">
      <c r="A786" t="s">
        <v>68</v>
      </c>
      <c r="B786" t="s">
        <v>70</v>
      </c>
      <c r="C786">
        <v>15</v>
      </c>
      <c r="D786" t="s">
        <v>167</v>
      </c>
      <c r="E786" t="s">
        <v>115</v>
      </c>
      <c r="F786" t="s">
        <v>73</v>
      </c>
      <c r="G786">
        <v>0</v>
      </c>
      <c r="H786">
        <v>0</v>
      </c>
      <c r="I786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786" s="5" cm="1">
        <f t="array" ref="J786">MAX(IF((ProjectInfoTable[ProjectName]=OutputTable[[#This Row],[ProjectName]]),(ProjectInfoTable[ProjectName]=OutputTable[[#This Row],[ProjectName]])*ProjectInfoTable[NumberOfReplications]))</f>
        <v>50</v>
      </c>
      <c r="K786" s="5" cm="1">
        <f t="array" ref="K786">IFERROR(AVERAGE(IF((OutputTable[GroupByKey]=OutputTable[[#This Row],[GroupByKey]]),(OutputTable[GroupByKey]=OutputTable[[#This Row],[GroupByKey]])*OutputTable[RecordedValue])),0)</f>
        <v>0</v>
      </c>
      <c r="L786" s="5" cm="1">
        <f t="array" ref="L786">IFERROR(_xlfn.STDEV.S(IF((OutputTable[GroupByKey]=OutputTable[[#This Row],[GroupByKey]]),(OutputTable[GroupByKey]=OutputTable[[#This Row],[GroupByKey]])*OutputTable[RecordedValue])),0)</f>
        <v>0</v>
      </c>
      <c r="M786" s="5" cm="1">
        <f t="array" ref="M786">MAX(IF((ProjectInfoTable[ProjectName]=OutputTable[[#This Row],[ProjectName]]),(ProjectInfoTable[ProjectName]=OutputTable[[#This Row],[ProjectName]])*ProjectInfoTable[ConfidenceInterval]))</f>
        <v>0.95</v>
      </c>
      <c r="N7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86" s="5" cm="1">
        <f t="array" ref="O786">MIN(IF((OutputTable[GroupByKey]=OutputTable[[#This Row],[GroupByKey]]),(OutputTable[GroupByKey]=OutputTable[[#This Row],[GroupByKey]])*OutputTable[RecordedValue]))</f>
        <v>0</v>
      </c>
      <c r="P786" s="5" cm="1">
        <f t="array" ref="P786">MAX(IF((OutputTable[GroupByKey]=OutputTable[[#This Row],[GroupByKey]]),(OutputTable[GroupByKey]=OutputTable[[#This Row],[GroupByKey]])*OutputTable[RecordedValue]))</f>
        <v>0</v>
      </c>
    </row>
    <row r="787" spans="1:16" x14ac:dyDescent="0.25">
      <c r="A787" t="s">
        <v>68</v>
      </c>
      <c r="B787" t="s">
        <v>70</v>
      </c>
      <c r="C787">
        <v>15</v>
      </c>
      <c r="D787" t="s">
        <v>168</v>
      </c>
      <c r="E787" t="s">
        <v>117</v>
      </c>
      <c r="F787" t="s">
        <v>73</v>
      </c>
      <c r="G787">
        <v>109.433513419764</v>
      </c>
      <c r="H787">
        <v>0</v>
      </c>
      <c r="I787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787" s="5" cm="1">
        <f t="array" ref="J787">MAX(IF((ProjectInfoTable[ProjectName]=OutputTable[[#This Row],[ProjectName]]),(ProjectInfoTable[ProjectName]=OutputTable[[#This Row],[ProjectName]])*ProjectInfoTable[NumberOfReplications]))</f>
        <v>50</v>
      </c>
      <c r="K787" s="5" cm="1">
        <f t="array" ref="K787">IFERROR(AVERAGE(IF((OutputTable[GroupByKey]=OutputTable[[#This Row],[GroupByKey]]),(OutputTable[GroupByKey]=OutputTable[[#This Row],[GroupByKey]])*OutputTable[RecordedValue])),0)</f>
        <v>120.89653130002299</v>
      </c>
      <c r="L787" s="5" cm="1">
        <f t="array" ref="L787">IFERROR(_xlfn.STDEV.S(IF((OutputTable[GroupByKey]=OutputTable[[#This Row],[GroupByKey]]),(OutputTable[GroupByKey]=OutputTable[[#This Row],[GroupByKey]])*OutputTable[RecordedValue])),0)</f>
        <v>33.561725675720702</v>
      </c>
      <c r="M787" s="5" cm="1">
        <f t="array" ref="M787">MAX(IF((ProjectInfoTable[ProjectName]=OutputTable[[#This Row],[ProjectName]]),(ProjectInfoTable[ProjectName]=OutputTable[[#This Row],[ProjectName]])*ProjectInfoTable[ConfidenceInterval]))</f>
        <v>0.95</v>
      </c>
      <c r="N7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787" s="5" cm="1">
        <f t="array" ref="O787">MIN(IF((OutputTable[GroupByKey]=OutputTable[[#This Row],[GroupByKey]]),(OutputTable[GroupByKey]=OutputTable[[#This Row],[GroupByKey]])*OutputTable[RecordedValue]))</f>
        <v>71.2298351699786</v>
      </c>
      <c r="P787" s="5" cm="1">
        <f t="array" ref="P787">MAX(IF((OutputTable[GroupByKey]=OutputTable[[#This Row],[GroupByKey]]),(OutputTable[GroupByKey]=OutputTable[[#This Row],[GroupByKey]])*OutputTable[RecordedValue]))</f>
        <v>265.63530965979299</v>
      </c>
    </row>
    <row r="788" spans="1:16" x14ac:dyDescent="0.25">
      <c r="A788" t="s">
        <v>68</v>
      </c>
      <c r="B788" t="s">
        <v>70</v>
      </c>
      <c r="C788">
        <v>15</v>
      </c>
      <c r="D788" t="s">
        <v>169</v>
      </c>
      <c r="E788" t="s">
        <v>119</v>
      </c>
      <c r="F788" t="s">
        <v>73</v>
      </c>
      <c r="G788">
        <v>311</v>
      </c>
      <c r="H788">
        <v>0</v>
      </c>
      <c r="I788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788" s="5" cm="1">
        <f t="array" ref="J788">MAX(IF((ProjectInfoTable[ProjectName]=OutputTable[[#This Row],[ProjectName]]),(ProjectInfoTable[ProjectName]=OutputTable[[#This Row],[ProjectName]])*ProjectInfoTable[NumberOfReplications]))</f>
        <v>50</v>
      </c>
      <c r="K788" s="5" cm="1">
        <f t="array" ref="K788">IFERROR(AVERAGE(IF((OutputTable[GroupByKey]=OutputTable[[#This Row],[GroupByKey]]),(OutputTable[GroupByKey]=OutputTable[[#This Row],[GroupByKey]])*OutputTable[RecordedValue])),0)</f>
        <v>307.66000000000003</v>
      </c>
      <c r="L788" s="5" cm="1">
        <f t="array" ref="L788">IFERROR(_xlfn.STDEV.S(IF((OutputTable[GroupByKey]=OutputTable[[#This Row],[GroupByKey]]),(OutputTable[GroupByKey]=OutputTable[[#This Row],[GroupByKey]])*OutputTable[RecordedValue])),0)</f>
        <v>3.1272991542223769</v>
      </c>
      <c r="M788" s="5" cm="1">
        <f t="array" ref="M788">MAX(IF((ProjectInfoTable[ProjectName]=OutputTable[[#This Row],[ProjectName]]),(ProjectInfoTable[ProjectName]=OutputTable[[#This Row],[ProjectName]])*ProjectInfoTable[ConfidenceInterval]))</f>
        <v>0.95</v>
      </c>
      <c r="N7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788" s="5" cm="1">
        <f t="array" ref="O788">MIN(IF((OutputTable[GroupByKey]=OutputTable[[#This Row],[GroupByKey]]),(OutputTable[GroupByKey]=OutputTable[[#This Row],[GroupByKey]])*OutputTable[RecordedValue]))</f>
        <v>300</v>
      </c>
      <c r="P788" s="5" cm="1">
        <f t="array" ref="P788">MAX(IF((OutputTable[GroupByKey]=OutputTable[[#This Row],[GroupByKey]]),(OutputTable[GroupByKey]=OutputTable[[#This Row],[GroupByKey]])*OutputTable[RecordedValue]))</f>
        <v>315</v>
      </c>
    </row>
    <row r="789" spans="1:16" x14ac:dyDescent="0.25">
      <c r="A789" t="s">
        <v>68</v>
      </c>
      <c r="B789" t="s">
        <v>70</v>
      </c>
      <c r="C789">
        <v>15</v>
      </c>
      <c r="D789" t="s">
        <v>170</v>
      </c>
      <c r="E789" t="s">
        <v>121</v>
      </c>
      <c r="F789" t="s">
        <v>73</v>
      </c>
      <c r="G789">
        <v>310</v>
      </c>
      <c r="H789">
        <v>0</v>
      </c>
      <c r="I789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789" s="5" cm="1">
        <f t="array" ref="J789">MAX(IF((ProjectInfoTable[ProjectName]=OutputTable[[#This Row],[ProjectName]]),(ProjectInfoTable[ProjectName]=OutputTable[[#This Row],[ProjectName]])*ProjectInfoTable[NumberOfReplications]))</f>
        <v>50</v>
      </c>
      <c r="K789" s="5" cm="1">
        <f t="array" ref="K789">IFERROR(AVERAGE(IF((OutputTable[GroupByKey]=OutputTable[[#This Row],[GroupByKey]]),(OutputTable[GroupByKey]=OutputTable[[#This Row],[GroupByKey]])*OutputTable[RecordedValue])),0)</f>
        <v>305.8</v>
      </c>
      <c r="L789" s="5" cm="1">
        <f t="array" ref="L789">IFERROR(_xlfn.STDEV.S(IF((OutputTable[GroupByKey]=OutputTable[[#This Row],[GroupByKey]]),(OutputTable[GroupByKey]=OutputTable[[#This Row],[GroupByKey]])*OutputTable[RecordedValue])),0)</f>
        <v>3.2324881425670751</v>
      </c>
      <c r="M789" s="5" cm="1">
        <f t="array" ref="M789">MAX(IF((ProjectInfoTable[ProjectName]=OutputTable[[#This Row],[ProjectName]]),(ProjectInfoTable[ProjectName]=OutputTable[[#This Row],[ProjectName]])*ProjectInfoTable[ConfidenceInterval]))</f>
        <v>0.95</v>
      </c>
      <c r="N7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789" s="5" cm="1">
        <f t="array" ref="O789">MIN(IF((OutputTable[GroupByKey]=OutputTable[[#This Row],[GroupByKey]]),(OutputTable[GroupByKey]=OutputTable[[#This Row],[GroupByKey]])*OutputTable[RecordedValue]))</f>
        <v>298</v>
      </c>
      <c r="P789" s="5" cm="1">
        <f t="array" ref="P789">MAX(IF((OutputTable[GroupByKey]=OutputTable[[#This Row],[GroupByKey]]),(OutputTable[GroupByKey]=OutputTable[[#This Row],[GroupByKey]])*OutputTable[RecordedValue]))</f>
        <v>313</v>
      </c>
    </row>
    <row r="790" spans="1:16" x14ac:dyDescent="0.25">
      <c r="A790" t="s">
        <v>68</v>
      </c>
      <c r="B790" t="s">
        <v>70</v>
      </c>
      <c r="C790">
        <v>15</v>
      </c>
      <c r="D790" t="s">
        <v>171</v>
      </c>
      <c r="E790" t="s">
        <v>123</v>
      </c>
      <c r="F790" t="s">
        <v>73</v>
      </c>
      <c r="G790">
        <v>38.380514713651003</v>
      </c>
      <c r="H790">
        <v>0</v>
      </c>
      <c r="I790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790" s="5" cm="1">
        <f t="array" ref="J790">MAX(IF((ProjectInfoTable[ProjectName]=OutputTable[[#This Row],[ProjectName]]),(ProjectInfoTable[ProjectName]=OutputTable[[#This Row],[ProjectName]])*ProjectInfoTable[NumberOfReplications]))</f>
        <v>50</v>
      </c>
      <c r="K790" s="5" cm="1">
        <f t="array" ref="K790">IFERROR(AVERAGE(IF((OutputTable[GroupByKey]=OutputTable[[#This Row],[GroupByKey]]),(OutputTable[GroupByKey]=OutputTable[[#This Row],[GroupByKey]])*OutputTable[RecordedValue])),0)</f>
        <v>37.238343743460135</v>
      </c>
      <c r="L790" s="5" cm="1">
        <f t="array" ref="L790">IFERROR(_xlfn.STDEV.S(IF((OutputTable[GroupByKey]=OutputTable[[#This Row],[GroupByKey]]),(OutputTable[GroupByKey]=OutputTable[[#This Row],[GroupByKey]])*OutputTable[RecordedValue])),0)</f>
        <v>0.73577360167133743</v>
      </c>
      <c r="M790" s="5" cm="1">
        <f t="array" ref="M790">MAX(IF((ProjectInfoTable[ProjectName]=OutputTable[[#This Row],[ProjectName]]),(ProjectInfoTable[ProjectName]=OutputTable[[#This Row],[ProjectName]])*ProjectInfoTable[ConfidenceInterval]))</f>
        <v>0.95</v>
      </c>
      <c r="N7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790" s="5" cm="1">
        <f t="array" ref="O790">MIN(IF((OutputTable[GroupByKey]=OutputTable[[#This Row],[GroupByKey]]),(OutputTable[GroupByKey]=OutputTable[[#This Row],[GroupByKey]])*OutputTable[RecordedValue]))</f>
        <v>35.915286846409401</v>
      </c>
      <c r="P790" s="5" cm="1">
        <f t="array" ref="P790">MAX(IF((OutputTable[GroupByKey]=OutputTable[[#This Row],[GroupByKey]]),(OutputTable[GroupByKey]=OutputTable[[#This Row],[GroupByKey]])*OutputTable[RecordedValue]))</f>
        <v>38.829036811282897</v>
      </c>
    </row>
    <row r="791" spans="1:16" x14ac:dyDescent="0.25">
      <c r="A791" t="s">
        <v>68</v>
      </c>
      <c r="B791" t="s">
        <v>70</v>
      </c>
      <c r="C791">
        <v>15</v>
      </c>
      <c r="D791" t="s">
        <v>172</v>
      </c>
      <c r="E791" t="s">
        <v>125</v>
      </c>
      <c r="F791" t="s">
        <v>73</v>
      </c>
      <c r="G791">
        <v>1260.8489548292901</v>
      </c>
      <c r="H791">
        <v>0</v>
      </c>
      <c r="I791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791" s="5" cm="1">
        <f t="array" ref="J791">MAX(IF((ProjectInfoTable[ProjectName]=OutputTable[[#This Row],[ProjectName]]),(ProjectInfoTable[ProjectName]=OutputTable[[#This Row],[ProjectName]])*ProjectInfoTable[NumberOfReplications]))</f>
        <v>50</v>
      </c>
      <c r="K791" s="5" cm="1">
        <f t="array" ref="K791">IFERROR(AVERAGE(IF((OutputTable[GroupByKey]=OutputTable[[#This Row],[GroupByKey]]),(OutputTable[GroupByKey]=OutputTable[[#This Row],[GroupByKey]])*OutputTable[RecordedValue])),0)</f>
        <v>1238.0468436038263</v>
      </c>
      <c r="L791" s="5" cm="1">
        <f t="array" ref="L791">IFERROR(_xlfn.STDEV.S(IF((OutputTable[GroupByKey]=OutputTable[[#This Row],[GroupByKey]]),(OutputTable[GroupByKey]=OutputTable[[#This Row],[GroupByKey]])*OutputTable[RecordedValue])),0)</f>
        <v>49.802537130614866</v>
      </c>
      <c r="M791" s="5" cm="1">
        <f t="array" ref="M791">MAX(IF((ProjectInfoTable[ProjectName]=OutputTable[[#This Row],[ProjectName]]),(ProjectInfoTable[ProjectName]=OutputTable[[#This Row],[ProjectName]])*ProjectInfoTable[ConfidenceInterval]))</f>
        <v>0.95</v>
      </c>
      <c r="N7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791" s="5" cm="1">
        <f t="array" ref="O791">MIN(IF((OutputTable[GroupByKey]=OutputTable[[#This Row],[GroupByKey]]),(OutputTable[GroupByKey]=OutputTable[[#This Row],[GroupByKey]])*OutputTable[RecordedValue]))</f>
        <v>1148.68844056226</v>
      </c>
      <c r="P791" s="5" cm="1">
        <f t="array" ref="P791">MAX(IF((OutputTable[GroupByKey]=OutputTable[[#This Row],[GroupByKey]]),(OutputTable[GroupByKey]=OutputTable[[#This Row],[GroupByKey]])*OutputTable[RecordedValue]))</f>
        <v>1418.3176101245699</v>
      </c>
    </row>
    <row r="792" spans="1:16" x14ac:dyDescent="0.25">
      <c r="A792" t="s">
        <v>68</v>
      </c>
      <c r="B792" t="s">
        <v>70</v>
      </c>
      <c r="C792">
        <v>15</v>
      </c>
      <c r="D792" t="s">
        <v>173</v>
      </c>
      <c r="E792" t="s">
        <v>135</v>
      </c>
      <c r="F792" t="s">
        <v>105</v>
      </c>
      <c r="G792">
        <v>19.190257356825501</v>
      </c>
      <c r="H792">
        <v>0</v>
      </c>
      <c r="I792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792" s="5" cm="1">
        <f t="array" ref="J792">MAX(IF((ProjectInfoTable[ProjectName]=OutputTable[[#This Row],[ProjectName]]),(ProjectInfoTable[ProjectName]=OutputTable[[#This Row],[ProjectName]])*ProjectInfoTable[NumberOfReplications]))</f>
        <v>50</v>
      </c>
      <c r="K792" s="5" cm="1">
        <f t="array" ref="K792">IFERROR(AVERAGE(IF((OutputTable[GroupByKey]=OutputTable[[#This Row],[GroupByKey]]),(OutputTable[GroupByKey]=OutputTable[[#This Row],[GroupByKey]])*OutputTable[RecordedValue])),0)</f>
        <v>18.619171871730064</v>
      </c>
      <c r="L792" s="5" cm="1">
        <f t="array" ref="L792">IFERROR(_xlfn.STDEV.S(IF((OutputTable[GroupByKey]=OutputTable[[#This Row],[GroupByKey]]),(OutputTable[GroupByKey]=OutputTable[[#This Row],[GroupByKey]])*OutputTable[RecordedValue])),0)</f>
        <v>0.36788680083566072</v>
      </c>
      <c r="M792" s="5" cm="1">
        <f t="array" ref="M792">MAX(IF((ProjectInfoTable[ProjectName]=OutputTable[[#This Row],[ProjectName]]),(ProjectInfoTable[ProjectName]=OutputTable[[#This Row],[ProjectName]])*ProjectInfoTable[ConfidenceInterval]))</f>
        <v>0.95</v>
      </c>
      <c r="N7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792" s="5" cm="1">
        <f t="array" ref="O792">MIN(IF((OutputTable[GroupByKey]=OutputTable[[#This Row],[GroupByKey]]),(OutputTable[GroupByKey]=OutputTable[[#This Row],[GroupByKey]])*OutputTable[RecordedValue]))</f>
        <v>17.957643423204701</v>
      </c>
      <c r="P792" s="5" cm="1">
        <f t="array" ref="P792">MAX(IF((OutputTable[GroupByKey]=OutputTable[[#This Row],[GroupByKey]]),(OutputTable[GroupByKey]=OutputTable[[#This Row],[GroupByKey]])*OutputTable[RecordedValue]))</f>
        <v>19.414518405641399</v>
      </c>
    </row>
    <row r="793" spans="1:16" x14ac:dyDescent="0.25">
      <c r="A793" t="s">
        <v>68</v>
      </c>
      <c r="B793" t="s">
        <v>70</v>
      </c>
      <c r="C793">
        <v>15</v>
      </c>
      <c r="D793" t="s">
        <v>174</v>
      </c>
      <c r="E793" t="s">
        <v>137</v>
      </c>
      <c r="F793" t="s">
        <v>105</v>
      </c>
      <c r="G793">
        <v>4.7946738379460099</v>
      </c>
      <c r="H793">
        <v>0</v>
      </c>
      <c r="I793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793" s="5" cm="1">
        <f t="array" ref="J793">MAX(IF((ProjectInfoTable[ProjectName]=OutputTable[[#This Row],[ProjectName]]),(ProjectInfoTable[ProjectName]=OutputTable[[#This Row],[ProjectName]])*ProjectInfoTable[NumberOfReplications]))</f>
        <v>50</v>
      </c>
      <c r="K793" s="5" cm="1">
        <f t="array" ref="K793">IFERROR(AVERAGE(IF((OutputTable[GroupByKey]=OutputTable[[#This Row],[GroupByKey]]),(OutputTable[GroupByKey]=OutputTable[[#This Row],[GroupByKey]])*OutputTable[RecordedValue])),0)</f>
        <v>5.3248187541752463</v>
      </c>
      <c r="L793" s="5" cm="1">
        <f t="array" ref="L793">IFERROR(_xlfn.STDEV.S(IF((OutputTable[GroupByKey]=OutputTable[[#This Row],[GroupByKey]]),(OutputTable[GroupByKey]=OutputTable[[#This Row],[GroupByKey]])*OutputTable[RecordedValue])),0)</f>
        <v>0.37220753962085379</v>
      </c>
      <c r="M793" s="5" cm="1">
        <f t="array" ref="M793">MAX(IF((ProjectInfoTable[ProjectName]=OutputTable[[#This Row],[ProjectName]]),(ProjectInfoTable[ProjectName]=OutputTable[[#This Row],[ProjectName]])*ProjectInfoTable[ConfidenceInterval]))</f>
        <v>0.95</v>
      </c>
      <c r="N7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793" s="5" cm="1">
        <f t="array" ref="O793">MIN(IF((OutputTable[GroupByKey]=OutputTable[[#This Row],[GroupByKey]]),(OutputTable[GroupByKey]=OutputTable[[#This Row],[GroupByKey]])*OutputTable[RecordedValue]))</f>
        <v>4.5773931059875599</v>
      </c>
      <c r="P793" s="5" cm="1">
        <f t="array" ref="P793">MAX(IF((OutputTable[GroupByKey]=OutputTable[[#This Row],[GroupByKey]]),(OutputTable[GroupByKey]=OutputTable[[#This Row],[GroupByKey]])*OutputTable[RecordedValue]))</f>
        <v>5.9816259595291603</v>
      </c>
    </row>
    <row r="794" spans="1:16" x14ac:dyDescent="0.25">
      <c r="A794" t="s">
        <v>68</v>
      </c>
      <c r="B794" t="s">
        <v>70</v>
      </c>
      <c r="C794">
        <v>15</v>
      </c>
      <c r="D794" t="s">
        <v>175</v>
      </c>
      <c r="E794" t="s">
        <v>154</v>
      </c>
      <c r="F794" t="s">
        <v>105</v>
      </c>
      <c r="G794">
        <v>311</v>
      </c>
      <c r="H794">
        <v>0</v>
      </c>
      <c r="I794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794" s="5" cm="1">
        <f t="array" ref="J794">MAX(IF((ProjectInfoTable[ProjectName]=OutputTable[[#This Row],[ProjectName]]),(ProjectInfoTable[ProjectName]=OutputTable[[#This Row],[ProjectName]])*ProjectInfoTable[NumberOfReplications]))</f>
        <v>50</v>
      </c>
      <c r="K794" s="5" cm="1">
        <f t="array" ref="K794">IFERROR(AVERAGE(IF((OutputTable[GroupByKey]=OutputTable[[#This Row],[GroupByKey]]),(OutputTable[GroupByKey]=OutputTable[[#This Row],[GroupByKey]])*OutputTable[RecordedValue])),0)</f>
        <v>307.5</v>
      </c>
      <c r="L794" s="5" cm="1">
        <f t="array" ref="L794">IFERROR(_xlfn.STDEV.S(IF((OutputTable[GroupByKey]=OutputTable[[#This Row],[GroupByKey]]),(OutputTable[GroupByKey]=OutputTable[[#This Row],[GroupByKey]])*OutputTable[RecordedValue])),0)</f>
        <v>3.1831828507367419</v>
      </c>
      <c r="M794" s="5" cm="1">
        <f t="array" ref="M794">MAX(IF((ProjectInfoTable[ProjectName]=OutputTable[[#This Row],[ProjectName]]),(ProjectInfoTable[ProjectName]=OutputTable[[#This Row],[ProjectName]])*ProjectInfoTable[ConfidenceInterval]))</f>
        <v>0.95</v>
      </c>
      <c r="N7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794" s="5" cm="1">
        <f t="array" ref="O794">MIN(IF((OutputTable[GroupByKey]=OutputTable[[#This Row],[GroupByKey]]),(OutputTable[GroupByKey]=OutputTable[[#This Row],[GroupByKey]])*OutputTable[RecordedValue]))</f>
        <v>300</v>
      </c>
      <c r="P794" s="5" cm="1">
        <f t="array" ref="P794">MAX(IF((OutputTable[GroupByKey]=OutputTable[[#This Row],[GroupByKey]]),(OutputTable[GroupByKey]=OutputTable[[#This Row],[GroupByKey]])*OutputTable[RecordedValue]))</f>
        <v>315</v>
      </c>
    </row>
    <row r="795" spans="1:16" x14ac:dyDescent="0.25">
      <c r="A795" t="s">
        <v>68</v>
      </c>
      <c r="B795" t="s">
        <v>70</v>
      </c>
      <c r="C795">
        <v>15</v>
      </c>
      <c r="D795" t="s">
        <v>176</v>
      </c>
      <c r="E795" t="s">
        <v>156</v>
      </c>
      <c r="F795" t="s">
        <v>105</v>
      </c>
      <c r="G795">
        <v>0.80022192341891696</v>
      </c>
      <c r="H795">
        <v>0</v>
      </c>
      <c r="I795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795" s="5" cm="1">
        <f t="array" ref="J795">MAX(IF((ProjectInfoTable[ProjectName]=OutputTable[[#This Row],[ProjectName]]),(ProjectInfoTable[ProjectName]=OutputTable[[#This Row],[ProjectName]])*ProjectInfoTable[NumberOfReplications]))</f>
        <v>50</v>
      </c>
      <c r="K795" s="5" cm="1">
        <f t="array" ref="K795">IFERROR(AVERAGE(IF((OutputTable[GroupByKey]=OutputTable[[#This Row],[GroupByKey]]),(OutputTable[GroupByKey]=OutputTable[[#This Row],[GroupByKey]])*OutputTable[RecordedValue])),0)</f>
        <v>0.77813255190936492</v>
      </c>
      <c r="L795" s="5" cm="1">
        <f t="array" ref="L795">IFERROR(_xlfn.STDEV.S(IF((OutputTable[GroupByKey]=OutputTable[[#This Row],[GroupByKey]]),(OutputTable[GroupByKey]=OutputTable[[#This Row],[GroupByKey]])*OutputTable[RecordedValue])),0)</f>
        <v>1.5508647484202203E-2</v>
      </c>
      <c r="M795" s="5" cm="1">
        <f t="array" ref="M795">MAX(IF((ProjectInfoTable[ProjectName]=OutputTable[[#This Row],[ProjectName]]),(ProjectInfoTable[ProjectName]=OutputTable[[#This Row],[ProjectName]])*ProjectInfoTable[ConfidenceInterval]))</f>
        <v>0.95</v>
      </c>
      <c r="N7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795" s="5" cm="1">
        <f t="array" ref="O795">MIN(IF((OutputTable[GroupByKey]=OutputTable[[#This Row],[GroupByKey]]),(OutputTable[GroupByKey]=OutputTable[[#This Row],[GroupByKey]])*OutputTable[RecordedValue]))</f>
        <v>0.75076558501961799</v>
      </c>
      <c r="P795" s="5" cm="1">
        <f t="array" ref="P795">MAX(IF((OutputTable[GroupByKey]=OutputTable[[#This Row],[GroupByKey]]),(OutputTable[GroupByKey]=OutputTable[[#This Row],[GroupByKey]])*OutputTable[RecordedValue]))</f>
        <v>0.80927528725051701</v>
      </c>
    </row>
    <row r="796" spans="1:16" x14ac:dyDescent="0.25">
      <c r="A796" t="s">
        <v>68</v>
      </c>
      <c r="B796" t="s">
        <v>70</v>
      </c>
      <c r="C796">
        <v>15</v>
      </c>
      <c r="D796" t="s">
        <v>177</v>
      </c>
      <c r="E796" t="s">
        <v>140</v>
      </c>
      <c r="F796" t="s">
        <v>105</v>
      </c>
      <c r="G796">
        <v>0</v>
      </c>
      <c r="H796">
        <v>0</v>
      </c>
      <c r="I796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796" s="5" cm="1">
        <f t="array" ref="J796">MAX(IF((ProjectInfoTable[ProjectName]=OutputTable[[#This Row],[ProjectName]]),(ProjectInfoTable[ProjectName]=OutputTable[[#This Row],[ProjectName]])*ProjectInfoTable[NumberOfReplications]))</f>
        <v>50</v>
      </c>
      <c r="K796" s="5" cm="1">
        <f t="array" ref="K796">IFERROR(AVERAGE(IF((OutputTable[GroupByKey]=OutputTable[[#This Row],[GroupByKey]]),(OutputTable[GroupByKey]=OutputTable[[#This Row],[GroupByKey]])*OutputTable[RecordedValue])),0)</f>
        <v>0</v>
      </c>
      <c r="L796" s="5" cm="1">
        <f t="array" ref="L796">IFERROR(_xlfn.STDEV.S(IF((OutputTable[GroupByKey]=OutputTable[[#This Row],[GroupByKey]]),(OutputTable[GroupByKey]=OutputTable[[#This Row],[GroupByKey]])*OutputTable[RecordedValue])),0)</f>
        <v>0</v>
      </c>
      <c r="M796" s="5" cm="1">
        <f t="array" ref="M796">MAX(IF((ProjectInfoTable[ProjectName]=OutputTable[[#This Row],[ProjectName]]),(ProjectInfoTable[ProjectName]=OutputTable[[#This Row],[ProjectName]])*ProjectInfoTable[ConfidenceInterval]))</f>
        <v>0.95</v>
      </c>
      <c r="N7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96" s="5" cm="1">
        <f t="array" ref="O796">MIN(IF((OutputTable[GroupByKey]=OutputTable[[#This Row],[GroupByKey]]),(OutputTable[GroupByKey]=OutputTable[[#This Row],[GroupByKey]])*OutputTable[RecordedValue]))</f>
        <v>0</v>
      </c>
      <c r="P796" s="5" cm="1">
        <f t="array" ref="P796">MAX(IF((OutputTable[GroupByKey]=OutputTable[[#This Row],[GroupByKey]]),(OutputTable[GroupByKey]=OutputTable[[#This Row],[GroupByKey]])*OutputTable[RecordedValue]))</f>
        <v>0</v>
      </c>
    </row>
    <row r="797" spans="1:16" x14ac:dyDescent="0.25">
      <c r="A797" t="s">
        <v>68</v>
      </c>
      <c r="B797" t="s">
        <v>70</v>
      </c>
      <c r="C797">
        <v>16</v>
      </c>
      <c r="D797" t="s">
        <v>110</v>
      </c>
      <c r="E797" t="s">
        <v>111</v>
      </c>
      <c r="F797" t="s">
        <v>73</v>
      </c>
      <c r="G797">
        <v>2.1781158764815398</v>
      </c>
      <c r="H797">
        <v>0</v>
      </c>
      <c r="I797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797" s="5" cm="1">
        <f t="array" ref="J797">MAX(IF((ProjectInfoTable[ProjectName]=OutputTable[[#This Row],[ProjectName]]),(ProjectInfoTable[ProjectName]=OutputTable[[#This Row],[ProjectName]])*ProjectInfoTable[NumberOfReplications]))</f>
        <v>50</v>
      </c>
      <c r="K797" s="5" cm="1">
        <f t="array" ref="K797">IFERROR(AVERAGE(IF((OutputTable[GroupByKey]=OutputTable[[#This Row],[GroupByKey]]),(OutputTable[GroupByKey]=OutputTable[[#This Row],[GroupByKey]])*OutputTable[RecordedValue])),0)</f>
        <v>1.9749714551650996</v>
      </c>
      <c r="L797" s="5" cm="1">
        <f t="array" ref="L797">IFERROR(_xlfn.STDEV.S(IF((OutputTable[GroupByKey]=OutputTable[[#This Row],[GroupByKey]]),(OutputTable[GroupByKey]=OutputTable[[#This Row],[GroupByKey]])*OutputTable[RecordedValue])),0)</f>
        <v>0.45746437878232693</v>
      </c>
      <c r="M797" s="5" cm="1">
        <f t="array" ref="M797">MAX(IF((ProjectInfoTable[ProjectName]=OutputTable[[#This Row],[ProjectName]]),(ProjectInfoTable[ProjectName]=OutputTable[[#This Row],[ProjectName]])*ProjectInfoTable[ConfidenceInterval]))</f>
        <v>0.95</v>
      </c>
      <c r="N7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797" s="5" cm="1">
        <f t="array" ref="O797">MIN(IF((OutputTable[GroupByKey]=OutputTable[[#This Row],[GroupByKey]]),(OutputTable[GroupByKey]=OutputTable[[#This Row],[GroupByKey]])*OutputTable[RecordedValue]))</f>
        <v>1.0281254127300199</v>
      </c>
      <c r="P797" s="5" cm="1">
        <f t="array" ref="P797">MAX(IF((OutputTable[GroupByKey]=OutputTable[[#This Row],[GroupByKey]]),(OutputTable[GroupByKey]=OutputTable[[#This Row],[GroupByKey]])*OutputTable[RecordedValue]))</f>
        <v>3.1673122909872098</v>
      </c>
    </row>
    <row r="798" spans="1:16" x14ac:dyDescent="0.25">
      <c r="A798" t="s">
        <v>68</v>
      </c>
      <c r="B798" t="s">
        <v>70</v>
      </c>
      <c r="C798">
        <v>16</v>
      </c>
      <c r="D798" t="s">
        <v>112</v>
      </c>
      <c r="E798" t="s">
        <v>113</v>
      </c>
      <c r="F798" t="s">
        <v>73</v>
      </c>
      <c r="G798">
        <v>130.68695258889201</v>
      </c>
      <c r="H798">
        <v>0</v>
      </c>
      <c r="I798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798" s="5" cm="1">
        <f t="array" ref="J798">MAX(IF((ProjectInfoTable[ProjectName]=OutputTable[[#This Row],[ProjectName]]),(ProjectInfoTable[ProjectName]=OutputTable[[#This Row],[ProjectName]])*ProjectInfoTable[NumberOfReplications]))</f>
        <v>50</v>
      </c>
      <c r="K798" s="5" cm="1">
        <f t="array" ref="K798">IFERROR(AVERAGE(IF((OutputTable[GroupByKey]=OutputTable[[#This Row],[GroupByKey]]),(OutputTable[GroupByKey]=OutputTable[[#This Row],[GroupByKey]])*OutputTable[RecordedValue])),0)</f>
        <v>118.49828730990606</v>
      </c>
      <c r="L798" s="5" cm="1">
        <f t="array" ref="L798">IFERROR(_xlfn.STDEV.S(IF((OutputTable[GroupByKey]=OutputTable[[#This Row],[GroupByKey]]),(OutputTable[GroupByKey]=OutputTable[[#This Row],[GroupByKey]])*OutputTable[RecordedValue])),0)</f>
        <v>27.447862726939679</v>
      </c>
      <c r="M798" s="5" cm="1">
        <f t="array" ref="M798">MAX(IF((ProjectInfoTable[ProjectName]=OutputTable[[#This Row],[ProjectName]]),(ProjectInfoTable[ProjectName]=OutputTable[[#This Row],[ProjectName]])*ProjectInfoTable[ConfidenceInterval]))</f>
        <v>0.95</v>
      </c>
      <c r="N7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798" s="5" cm="1">
        <f t="array" ref="O798">MIN(IF((OutputTable[GroupByKey]=OutputTable[[#This Row],[GroupByKey]]),(OutputTable[GroupByKey]=OutputTable[[#This Row],[GroupByKey]])*OutputTable[RecordedValue]))</f>
        <v>61.6875247638012</v>
      </c>
      <c r="P798" s="5" cm="1">
        <f t="array" ref="P798">MAX(IF((OutputTable[GroupByKey]=OutputTable[[#This Row],[GroupByKey]]),(OutputTable[GroupByKey]=OutputTable[[#This Row],[GroupByKey]])*OutputTable[RecordedValue]))</f>
        <v>190.038737459233</v>
      </c>
    </row>
    <row r="799" spans="1:16" x14ac:dyDescent="0.25">
      <c r="A799" t="s">
        <v>68</v>
      </c>
      <c r="B799" t="s">
        <v>70</v>
      </c>
      <c r="C799">
        <v>16</v>
      </c>
      <c r="D799" t="s">
        <v>114</v>
      </c>
      <c r="E799" t="s">
        <v>115</v>
      </c>
      <c r="F799" t="s">
        <v>73</v>
      </c>
      <c r="G799">
        <v>0</v>
      </c>
      <c r="H799">
        <v>0</v>
      </c>
      <c r="I799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799" s="5" cm="1">
        <f t="array" ref="J799">MAX(IF((ProjectInfoTable[ProjectName]=OutputTable[[#This Row],[ProjectName]]),(ProjectInfoTable[ProjectName]=OutputTable[[#This Row],[ProjectName]])*ProjectInfoTable[NumberOfReplications]))</f>
        <v>50</v>
      </c>
      <c r="K799" s="5" cm="1">
        <f t="array" ref="K799">IFERROR(AVERAGE(IF((OutputTable[GroupByKey]=OutputTable[[#This Row],[GroupByKey]]),(OutputTable[GroupByKey]=OutputTable[[#This Row],[GroupByKey]])*OutputTable[RecordedValue])),0)</f>
        <v>0</v>
      </c>
      <c r="L799" s="5" cm="1">
        <f t="array" ref="L799">IFERROR(_xlfn.STDEV.S(IF((OutputTable[GroupByKey]=OutputTable[[#This Row],[GroupByKey]]),(OutputTable[GroupByKey]=OutputTable[[#This Row],[GroupByKey]])*OutputTable[RecordedValue])),0)</f>
        <v>0</v>
      </c>
      <c r="M799" s="5" cm="1">
        <f t="array" ref="M799">MAX(IF((ProjectInfoTable[ProjectName]=OutputTable[[#This Row],[ProjectName]]),(ProjectInfoTable[ProjectName]=OutputTable[[#This Row],[ProjectName]])*ProjectInfoTable[ConfidenceInterval]))</f>
        <v>0.95</v>
      </c>
      <c r="N7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99" s="5" cm="1">
        <f t="array" ref="O799">MIN(IF((OutputTable[GroupByKey]=OutputTable[[#This Row],[GroupByKey]]),(OutputTable[GroupByKey]=OutputTable[[#This Row],[GroupByKey]])*OutputTable[RecordedValue]))</f>
        <v>0</v>
      </c>
      <c r="P799" s="5" cm="1">
        <f t="array" ref="P799">MAX(IF((OutputTable[GroupByKey]=OutputTable[[#This Row],[GroupByKey]]),(OutputTable[GroupByKey]=OutputTable[[#This Row],[GroupByKey]])*OutputTable[RecordedValue]))</f>
        <v>0</v>
      </c>
    </row>
    <row r="800" spans="1:16" x14ac:dyDescent="0.25">
      <c r="A800" t="s">
        <v>68</v>
      </c>
      <c r="B800" t="s">
        <v>70</v>
      </c>
      <c r="C800">
        <v>16</v>
      </c>
      <c r="D800" t="s">
        <v>116</v>
      </c>
      <c r="E800" t="s">
        <v>117</v>
      </c>
      <c r="F800" t="s">
        <v>73</v>
      </c>
      <c r="G800">
        <v>2.2628462643918401</v>
      </c>
      <c r="H800">
        <v>0</v>
      </c>
      <c r="I800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800" s="5" cm="1">
        <f t="array" ref="J800">MAX(IF((ProjectInfoTable[ProjectName]=OutputTable[[#This Row],[ProjectName]]),(ProjectInfoTable[ProjectName]=OutputTable[[#This Row],[ProjectName]])*ProjectInfoTable[NumberOfReplications]))</f>
        <v>50</v>
      </c>
      <c r="K800" s="5" cm="1">
        <f t="array" ref="K800">IFERROR(AVERAGE(IF((OutputTable[GroupByKey]=OutputTable[[#This Row],[GroupByKey]]),(OutputTable[GroupByKey]=OutputTable[[#This Row],[GroupByKey]])*OutputTable[RecordedValue])),0)</f>
        <v>5.4408066100724897</v>
      </c>
      <c r="L800" s="5" cm="1">
        <f t="array" ref="L800">IFERROR(_xlfn.STDEV.S(IF((OutputTable[GroupByKey]=OutputTable[[#This Row],[GroupByKey]]),(OutputTable[GroupByKey]=OutputTable[[#This Row],[GroupByKey]])*OutputTable[RecordedValue])),0)</f>
        <v>3.1898976373285977</v>
      </c>
      <c r="M800" s="5" cm="1">
        <f t="array" ref="M800">MAX(IF((ProjectInfoTable[ProjectName]=OutputTable[[#This Row],[ProjectName]]),(ProjectInfoTable[ProjectName]=OutputTable[[#This Row],[ProjectName]])*ProjectInfoTable[ConfidenceInterval]))</f>
        <v>0.95</v>
      </c>
      <c r="N8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800" s="5" cm="1">
        <f t="array" ref="O800">MIN(IF((OutputTable[GroupByKey]=OutputTable[[#This Row],[GroupByKey]]),(OutputTable[GroupByKey]=OutputTable[[#This Row],[GroupByKey]])*OutputTable[RecordedValue]))</f>
        <v>0.10442984261027299</v>
      </c>
      <c r="P800" s="5" cm="1">
        <f t="array" ref="P800">MAX(IF((OutputTable[GroupByKey]=OutputTable[[#This Row],[GroupByKey]]),(OutputTable[GroupByKey]=OutputTable[[#This Row],[GroupByKey]])*OutputTable[RecordedValue]))</f>
        <v>13.981021636077701</v>
      </c>
    </row>
    <row r="801" spans="1:16" x14ac:dyDescent="0.25">
      <c r="A801" t="s">
        <v>68</v>
      </c>
      <c r="B801" t="s">
        <v>70</v>
      </c>
      <c r="C801">
        <v>16</v>
      </c>
      <c r="D801" t="s">
        <v>118</v>
      </c>
      <c r="E801" t="s">
        <v>119</v>
      </c>
      <c r="F801" t="s">
        <v>73</v>
      </c>
      <c r="G801">
        <v>20</v>
      </c>
      <c r="H801">
        <v>0</v>
      </c>
      <c r="I801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801" s="5" cm="1">
        <f t="array" ref="J801">MAX(IF((ProjectInfoTable[ProjectName]=OutputTable[[#This Row],[ProjectName]]),(ProjectInfoTable[ProjectName]=OutputTable[[#This Row],[ProjectName]])*ProjectInfoTable[NumberOfReplications]))</f>
        <v>50</v>
      </c>
      <c r="K801" s="5" cm="1">
        <f t="array" ref="K801">IFERROR(AVERAGE(IF((OutputTable[GroupByKey]=OutputTable[[#This Row],[GroupByKey]]),(OutputTable[GroupByKey]=OutputTable[[#This Row],[GroupByKey]])*OutputTable[RecordedValue])),0)</f>
        <v>20.28</v>
      </c>
      <c r="L801" s="5" cm="1">
        <f t="array" ref="L801">IFERROR(_xlfn.STDEV.S(IF((OutputTable[GroupByKey]=OutputTable[[#This Row],[GroupByKey]]),(OutputTable[GroupByKey]=OutputTable[[#This Row],[GroupByKey]])*OutputTable[RecordedValue])),0)</f>
        <v>4.3191079955878688</v>
      </c>
      <c r="M801" s="5" cm="1">
        <f t="array" ref="M801">MAX(IF((ProjectInfoTable[ProjectName]=OutputTable[[#This Row],[ProjectName]]),(ProjectInfoTable[ProjectName]=OutputTable[[#This Row],[ProjectName]])*ProjectInfoTable[ConfidenceInterval]))</f>
        <v>0.95</v>
      </c>
      <c r="N8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801" s="5" cm="1">
        <f t="array" ref="O801">MIN(IF((OutputTable[GroupByKey]=OutputTable[[#This Row],[GroupByKey]]),(OutputTable[GroupByKey]=OutputTable[[#This Row],[GroupByKey]])*OutputTable[RecordedValue]))</f>
        <v>11</v>
      </c>
      <c r="P801" s="5" cm="1">
        <f t="array" ref="P801">MAX(IF((OutputTable[GroupByKey]=OutputTable[[#This Row],[GroupByKey]]),(OutputTable[GroupByKey]=OutputTable[[#This Row],[GroupByKey]])*OutputTable[RecordedValue]))</f>
        <v>31</v>
      </c>
    </row>
    <row r="802" spans="1:16" x14ac:dyDescent="0.25">
      <c r="A802" t="s">
        <v>68</v>
      </c>
      <c r="B802" t="s">
        <v>70</v>
      </c>
      <c r="C802">
        <v>16</v>
      </c>
      <c r="D802" t="s">
        <v>120</v>
      </c>
      <c r="E802" t="s">
        <v>121</v>
      </c>
      <c r="F802" t="s">
        <v>73</v>
      </c>
      <c r="G802">
        <v>20</v>
      </c>
      <c r="H802">
        <v>0</v>
      </c>
      <c r="I802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802" s="5" cm="1">
        <f t="array" ref="J802">MAX(IF((ProjectInfoTable[ProjectName]=OutputTable[[#This Row],[ProjectName]]),(ProjectInfoTable[ProjectName]=OutputTable[[#This Row],[ProjectName]])*ProjectInfoTable[NumberOfReplications]))</f>
        <v>50</v>
      </c>
      <c r="K802" s="5" cm="1">
        <f t="array" ref="K802">IFERROR(AVERAGE(IF((OutputTable[GroupByKey]=OutputTable[[#This Row],[GroupByKey]]),(OutputTable[GroupByKey]=OutputTable[[#This Row],[GroupByKey]])*OutputTable[RecordedValue])),0)</f>
        <v>20.14</v>
      </c>
      <c r="L802" s="5" cm="1">
        <f t="array" ref="L802">IFERROR(_xlfn.STDEV.S(IF((OutputTable[GroupByKey]=OutputTable[[#This Row],[GroupByKey]]),(OutputTable[GroupByKey]=OutputTable[[#This Row],[GroupByKey]])*OutputTable[RecordedValue])),0)</f>
        <v>4.309505393278199</v>
      </c>
      <c r="M802" s="5" cm="1">
        <f t="array" ref="M802">MAX(IF((ProjectInfoTable[ProjectName]=OutputTable[[#This Row],[ProjectName]]),(ProjectInfoTable[ProjectName]=OutputTable[[#This Row],[ProjectName]])*ProjectInfoTable[ConfidenceInterval]))</f>
        <v>0.95</v>
      </c>
      <c r="N8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802" s="5" cm="1">
        <f t="array" ref="O802">MIN(IF((OutputTable[GroupByKey]=OutputTable[[#This Row],[GroupByKey]]),(OutputTable[GroupByKey]=OutputTable[[#This Row],[GroupByKey]])*OutputTable[RecordedValue]))</f>
        <v>10</v>
      </c>
      <c r="P802" s="5" cm="1">
        <f t="array" ref="P802">MAX(IF((OutputTable[GroupByKey]=OutputTable[[#This Row],[GroupByKey]]),(OutputTable[GroupByKey]=OutputTable[[#This Row],[GroupByKey]])*OutputTable[RecordedValue]))</f>
        <v>31</v>
      </c>
    </row>
    <row r="803" spans="1:16" x14ac:dyDescent="0.25">
      <c r="A803" t="s">
        <v>68</v>
      </c>
      <c r="B803" t="s">
        <v>70</v>
      </c>
      <c r="C803">
        <v>16</v>
      </c>
      <c r="D803" t="s">
        <v>122</v>
      </c>
      <c r="E803" t="s">
        <v>123</v>
      </c>
      <c r="F803" t="s">
        <v>73</v>
      </c>
      <c r="G803">
        <v>2.1781158764815398</v>
      </c>
      <c r="H803">
        <v>0</v>
      </c>
      <c r="I803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803" s="5" cm="1">
        <f t="array" ref="J803">MAX(IF((ProjectInfoTable[ProjectName]=OutputTable[[#This Row],[ProjectName]]),(ProjectInfoTable[ProjectName]=OutputTable[[#This Row],[ProjectName]])*ProjectInfoTable[NumberOfReplications]))</f>
        <v>50</v>
      </c>
      <c r="K803" s="5" cm="1">
        <f t="array" ref="K803">IFERROR(AVERAGE(IF((OutputTable[GroupByKey]=OutputTable[[#This Row],[GroupByKey]]),(OutputTable[GroupByKey]=OutputTable[[#This Row],[GroupByKey]])*OutputTable[RecordedValue])),0)</f>
        <v>1.9749714551650996</v>
      </c>
      <c r="L803" s="5" cm="1">
        <f t="array" ref="L803">IFERROR(_xlfn.STDEV.S(IF((OutputTable[GroupByKey]=OutputTable[[#This Row],[GroupByKey]]),(OutputTable[GroupByKey]=OutputTable[[#This Row],[GroupByKey]])*OutputTable[RecordedValue])),0)</f>
        <v>0.45746437878232693</v>
      </c>
      <c r="M803" s="5" cm="1">
        <f t="array" ref="M803">MAX(IF((ProjectInfoTable[ProjectName]=OutputTable[[#This Row],[ProjectName]]),(ProjectInfoTable[ProjectName]=OutputTable[[#This Row],[ProjectName]])*ProjectInfoTable[ConfidenceInterval]))</f>
        <v>0.95</v>
      </c>
      <c r="N8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803" s="5" cm="1">
        <f t="array" ref="O803">MIN(IF((OutputTable[GroupByKey]=OutputTable[[#This Row],[GroupByKey]]),(OutputTable[GroupByKey]=OutputTable[[#This Row],[GroupByKey]])*OutputTable[RecordedValue]))</f>
        <v>1.0281254127300199</v>
      </c>
      <c r="P803" s="5" cm="1">
        <f t="array" ref="P803">MAX(IF((OutputTable[GroupByKey]=OutputTable[[#This Row],[GroupByKey]]),(OutputTable[GroupByKey]=OutputTable[[#This Row],[GroupByKey]])*OutputTable[RecordedValue]))</f>
        <v>3.1673122909872098</v>
      </c>
    </row>
    <row r="804" spans="1:16" x14ac:dyDescent="0.25">
      <c r="A804" t="s">
        <v>68</v>
      </c>
      <c r="B804" t="s">
        <v>70</v>
      </c>
      <c r="C804">
        <v>16</v>
      </c>
      <c r="D804" t="s">
        <v>124</v>
      </c>
      <c r="E804" t="s">
        <v>125</v>
      </c>
      <c r="F804" t="s">
        <v>73</v>
      </c>
      <c r="G804">
        <v>132.94979885328399</v>
      </c>
      <c r="H804">
        <v>0</v>
      </c>
      <c r="I804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804" s="5" cm="1">
        <f t="array" ref="J804">MAX(IF((ProjectInfoTable[ProjectName]=OutputTable[[#This Row],[ProjectName]]),(ProjectInfoTable[ProjectName]=OutputTable[[#This Row],[ProjectName]])*ProjectInfoTable[NumberOfReplications]))</f>
        <v>50</v>
      </c>
      <c r="K804" s="5" cm="1">
        <f t="array" ref="K804">IFERROR(AVERAGE(IF((OutputTable[GroupByKey]=OutputTable[[#This Row],[GroupByKey]]),(OutputTable[GroupByKey]=OutputTable[[#This Row],[GroupByKey]])*OutputTable[RecordedValue])),0)</f>
        <v>123.93909391997848</v>
      </c>
      <c r="L804" s="5" cm="1">
        <f t="array" ref="L804">IFERROR(_xlfn.STDEV.S(IF((OutputTable[GroupByKey]=OutputTable[[#This Row],[GroupByKey]]),(OutputTable[GroupByKey]=OutputTable[[#This Row],[GroupByKey]])*OutputTable[RecordedValue])),0)</f>
        <v>29.164347943585724</v>
      </c>
      <c r="M804" s="5" cm="1">
        <f t="array" ref="M804">MAX(IF((ProjectInfoTable[ProjectName]=OutputTable[[#This Row],[ProjectName]]),(ProjectInfoTable[ProjectName]=OutputTable[[#This Row],[ProjectName]])*ProjectInfoTable[ConfidenceInterval]))</f>
        <v>0.95</v>
      </c>
      <c r="N8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804" s="5" cm="1">
        <f t="array" ref="O804">MIN(IF((OutputTable[GroupByKey]=OutputTable[[#This Row],[GroupByKey]]),(OutputTable[GroupByKey]=OutputTable[[#This Row],[GroupByKey]])*OutputTable[RecordedValue]))</f>
        <v>61.791954606411501</v>
      </c>
      <c r="P804" s="5" cm="1">
        <f t="array" ref="P804">MAX(IF((OutputTable[GroupByKey]=OutputTable[[#This Row],[GroupByKey]]),(OutputTable[GroupByKey]=OutputTable[[#This Row],[GroupByKey]])*OutputTable[RecordedValue]))</f>
        <v>204.019759095311</v>
      </c>
    </row>
    <row r="805" spans="1:16" x14ac:dyDescent="0.25">
      <c r="A805" t="s">
        <v>68</v>
      </c>
      <c r="B805" t="s">
        <v>70</v>
      </c>
      <c r="C805">
        <v>16</v>
      </c>
      <c r="D805" t="s">
        <v>126</v>
      </c>
      <c r="E805" t="s">
        <v>86</v>
      </c>
      <c r="F805" t="s">
        <v>127</v>
      </c>
      <c r="G805">
        <v>0</v>
      </c>
      <c r="H805">
        <v>0</v>
      </c>
      <c r="I805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805" s="5" cm="1">
        <f t="array" ref="J805">MAX(IF((ProjectInfoTable[ProjectName]=OutputTable[[#This Row],[ProjectName]]),(ProjectInfoTable[ProjectName]=OutputTable[[#This Row],[ProjectName]])*ProjectInfoTable[NumberOfReplications]))</f>
        <v>50</v>
      </c>
      <c r="K805" s="5" cm="1">
        <f t="array" ref="K805">IFERROR(AVERAGE(IF((OutputTable[GroupByKey]=OutputTable[[#This Row],[GroupByKey]]),(OutputTable[GroupByKey]=OutputTable[[#This Row],[GroupByKey]])*OutputTable[RecordedValue])),0)</f>
        <v>0</v>
      </c>
      <c r="L805" s="5" cm="1">
        <f t="array" ref="L805">IFERROR(_xlfn.STDEV.S(IF((OutputTable[GroupByKey]=OutputTable[[#This Row],[GroupByKey]]),(OutputTable[GroupByKey]=OutputTable[[#This Row],[GroupByKey]])*OutputTable[RecordedValue])),0)</f>
        <v>0</v>
      </c>
      <c r="M805" s="5" cm="1">
        <f t="array" ref="M805">MAX(IF((ProjectInfoTable[ProjectName]=OutputTable[[#This Row],[ProjectName]]),(ProjectInfoTable[ProjectName]=OutputTable[[#This Row],[ProjectName]])*ProjectInfoTable[ConfidenceInterval]))</f>
        <v>0.95</v>
      </c>
      <c r="N8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05" s="5" cm="1">
        <f t="array" ref="O805">MIN(IF((OutputTable[GroupByKey]=OutputTable[[#This Row],[GroupByKey]]),(OutputTable[GroupByKey]=OutputTable[[#This Row],[GroupByKey]])*OutputTable[RecordedValue]))</f>
        <v>0</v>
      </c>
      <c r="P805" s="5" cm="1">
        <f t="array" ref="P805">MAX(IF((OutputTable[GroupByKey]=OutputTable[[#This Row],[GroupByKey]]),(OutputTable[GroupByKey]=OutputTable[[#This Row],[GroupByKey]])*OutputTable[RecordedValue]))</f>
        <v>0</v>
      </c>
    </row>
    <row r="806" spans="1:16" x14ac:dyDescent="0.25">
      <c r="A806" t="s">
        <v>68</v>
      </c>
      <c r="B806" t="s">
        <v>70</v>
      </c>
      <c r="C806">
        <v>16</v>
      </c>
      <c r="D806" t="s">
        <v>128</v>
      </c>
      <c r="E806" t="s">
        <v>89</v>
      </c>
      <c r="F806" t="s">
        <v>127</v>
      </c>
      <c r="G806">
        <v>0</v>
      </c>
      <c r="H806">
        <v>0</v>
      </c>
      <c r="I806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806" s="5" cm="1">
        <f t="array" ref="J806">MAX(IF((ProjectInfoTable[ProjectName]=OutputTable[[#This Row],[ProjectName]]),(ProjectInfoTable[ProjectName]=OutputTable[[#This Row],[ProjectName]])*ProjectInfoTable[NumberOfReplications]))</f>
        <v>50</v>
      </c>
      <c r="K806" s="5" cm="1">
        <f t="array" ref="K806">IFERROR(AVERAGE(IF((OutputTable[GroupByKey]=OutputTable[[#This Row],[GroupByKey]]),(OutputTable[GroupByKey]=OutputTable[[#This Row],[GroupByKey]])*OutputTable[RecordedValue])),0)</f>
        <v>0</v>
      </c>
      <c r="L806" s="5" cm="1">
        <f t="array" ref="L806">IFERROR(_xlfn.STDEV.S(IF((OutputTable[GroupByKey]=OutputTable[[#This Row],[GroupByKey]]),(OutputTable[GroupByKey]=OutputTable[[#This Row],[GroupByKey]])*OutputTable[RecordedValue])),0)</f>
        <v>0</v>
      </c>
      <c r="M806" s="5" cm="1">
        <f t="array" ref="M806">MAX(IF((ProjectInfoTable[ProjectName]=OutputTable[[#This Row],[ProjectName]]),(ProjectInfoTable[ProjectName]=OutputTable[[#This Row],[ProjectName]])*ProjectInfoTable[ConfidenceInterval]))</f>
        <v>0.95</v>
      </c>
      <c r="N8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06" s="5" cm="1">
        <f t="array" ref="O806">MIN(IF((OutputTable[GroupByKey]=OutputTable[[#This Row],[GroupByKey]]),(OutputTable[GroupByKey]=OutputTable[[#This Row],[GroupByKey]])*OutputTable[RecordedValue]))</f>
        <v>0</v>
      </c>
      <c r="P806" s="5" cm="1">
        <f t="array" ref="P806">MAX(IF((OutputTable[GroupByKey]=OutputTable[[#This Row],[GroupByKey]]),(OutputTable[GroupByKey]=OutputTable[[#This Row],[GroupByKey]])*OutputTable[RecordedValue]))</f>
        <v>0</v>
      </c>
    </row>
    <row r="807" spans="1:16" x14ac:dyDescent="0.25">
      <c r="A807" t="s">
        <v>68</v>
      </c>
      <c r="B807" t="s">
        <v>70</v>
      </c>
      <c r="C807">
        <v>16</v>
      </c>
      <c r="D807" t="s">
        <v>129</v>
      </c>
      <c r="E807" t="s">
        <v>91</v>
      </c>
      <c r="F807" t="s">
        <v>127</v>
      </c>
      <c r="G807">
        <v>49.438443115615399</v>
      </c>
      <c r="H807">
        <v>0</v>
      </c>
      <c r="I807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807" s="5" cm="1">
        <f t="array" ref="J807">MAX(IF((ProjectInfoTable[ProjectName]=OutputTable[[#This Row],[ProjectName]]),(ProjectInfoTable[ProjectName]=OutputTable[[#This Row],[ProjectName]])*ProjectInfoTable[NumberOfReplications]))</f>
        <v>50</v>
      </c>
      <c r="K807" s="5" cm="1">
        <f t="array" ref="K807">IFERROR(AVERAGE(IF((OutputTable[GroupByKey]=OutputTable[[#This Row],[GroupByKey]]),(OutputTable[GroupByKey]=OutputTable[[#This Row],[GroupByKey]])*OutputTable[RecordedValue])),0)</f>
        <v>48.448961029865458</v>
      </c>
      <c r="L807" s="5" cm="1">
        <f t="array" ref="L807">IFERROR(_xlfn.STDEV.S(IF((OutputTable[GroupByKey]=OutputTable[[#This Row],[GroupByKey]]),(OutputTable[GroupByKey]=OutputTable[[#This Row],[GroupByKey]])*OutputTable[RecordedValue])),0)</f>
        <v>0.864449879249923</v>
      </c>
      <c r="M807" s="5" cm="1">
        <f t="array" ref="M807">MAX(IF((ProjectInfoTable[ProjectName]=OutputTable[[#This Row],[ProjectName]]),(ProjectInfoTable[ProjectName]=OutputTable[[#This Row],[ProjectName]])*ProjectInfoTable[ConfidenceInterval]))</f>
        <v>0.95</v>
      </c>
      <c r="N8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807" s="5" cm="1">
        <f t="array" ref="O807">MIN(IF((OutputTable[GroupByKey]=OutputTable[[#This Row],[GroupByKey]]),(OutputTable[GroupByKey]=OutputTable[[#This Row],[GroupByKey]])*OutputTable[RecordedValue]))</f>
        <v>46.605834762066102</v>
      </c>
      <c r="P807" s="5" cm="1">
        <f t="array" ref="P807">MAX(IF((OutputTable[GroupByKey]=OutputTable[[#This Row],[GroupByKey]]),(OutputTable[GroupByKey]=OutputTable[[#This Row],[GroupByKey]])*OutputTable[RecordedValue]))</f>
        <v>50.321452117960597</v>
      </c>
    </row>
    <row r="808" spans="1:16" x14ac:dyDescent="0.25">
      <c r="A808" t="s">
        <v>68</v>
      </c>
      <c r="B808" t="s">
        <v>70</v>
      </c>
      <c r="C808">
        <v>16</v>
      </c>
      <c r="D808" t="s">
        <v>130</v>
      </c>
      <c r="E808" t="s">
        <v>131</v>
      </c>
      <c r="F808" t="s">
        <v>127</v>
      </c>
      <c r="G808">
        <v>0</v>
      </c>
      <c r="H808">
        <v>0</v>
      </c>
      <c r="I808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808" s="5" cm="1">
        <f t="array" ref="J808">MAX(IF((ProjectInfoTable[ProjectName]=OutputTable[[#This Row],[ProjectName]]),(ProjectInfoTable[ProjectName]=OutputTable[[#This Row],[ProjectName]])*ProjectInfoTable[NumberOfReplications]))</f>
        <v>50</v>
      </c>
      <c r="K808" s="5" cm="1">
        <f t="array" ref="K808">IFERROR(AVERAGE(IF((OutputTable[GroupByKey]=OutputTable[[#This Row],[GroupByKey]]),(OutputTable[GroupByKey]=OutputTable[[#This Row],[GroupByKey]])*OutputTable[RecordedValue])),0)</f>
        <v>0</v>
      </c>
      <c r="L808" s="5" cm="1">
        <f t="array" ref="L808">IFERROR(_xlfn.STDEV.S(IF((OutputTable[GroupByKey]=OutputTable[[#This Row],[GroupByKey]]),(OutputTable[GroupByKey]=OutputTable[[#This Row],[GroupByKey]])*OutputTable[RecordedValue])),0)</f>
        <v>0</v>
      </c>
      <c r="M808" s="5" cm="1">
        <f t="array" ref="M808">MAX(IF((ProjectInfoTable[ProjectName]=OutputTable[[#This Row],[ProjectName]]),(ProjectInfoTable[ProjectName]=OutputTable[[#This Row],[ProjectName]])*ProjectInfoTable[ConfidenceInterval]))</f>
        <v>0.95</v>
      </c>
      <c r="N8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08" s="5" cm="1">
        <f t="array" ref="O808">MIN(IF((OutputTable[GroupByKey]=OutputTable[[#This Row],[GroupByKey]]),(OutputTable[GroupByKey]=OutputTable[[#This Row],[GroupByKey]])*OutputTable[RecordedValue]))</f>
        <v>0</v>
      </c>
      <c r="P808" s="5" cm="1">
        <f t="array" ref="P808">MAX(IF((OutputTable[GroupByKey]=OutputTable[[#This Row],[GroupByKey]]),(OutputTable[GroupByKey]=OutputTable[[#This Row],[GroupByKey]])*OutputTable[RecordedValue]))</f>
        <v>0</v>
      </c>
    </row>
    <row r="809" spans="1:16" x14ac:dyDescent="0.25">
      <c r="A809" t="s">
        <v>68</v>
      </c>
      <c r="B809" t="s">
        <v>70</v>
      </c>
      <c r="C809">
        <v>16</v>
      </c>
      <c r="D809" t="s">
        <v>132</v>
      </c>
      <c r="E809" t="s">
        <v>95</v>
      </c>
      <c r="F809" t="s">
        <v>127</v>
      </c>
      <c r="G809">
        <v>49.438443115615399</v>
      </c>
      <c r="H809">
        <v>0</v>
      </c>
      <c r="I809" s="5" t="str">
        <f>OutputTable[[#This Row],[ProjectName]]&amp;OutputTable[[#This Row],[Name]]&amp;OutputTable[[#This Row],[Type]]&amp;OutputTable[[#This Row],[Source]]</f>
        <v>Airport Security AnalysisAll Entities.VACostVA CostSystem</v>
      </c>
      <c r="J809" s="5" cm="1">
        <f t="array" ref="J809">MAX(IF((ProjectInfoTable[ProjectName]=OutputTable[[#This Row],[ProjectName]]),(ProjectInfoTable[ProjectName]=OutputTable[[#This Row],[ProjectName]])*ProjectInfoTable[NumberOfReplications]))</f>
        <v>50</v>
      </c>
      <c r="K809" s="5" cm="1">
        <f t="array" ref="K809">IFERROR(AVERAGE(IF((OutputTable[GroupByKey]=OutputTable[[#This Row],[GroupByKey]]),(OutputTable[GroupByKey]=OutputTable[[#This Row],[GroupByKey]])*OutputTable[RecordedValue])),0)</f>
        <v>48.448961029865458</v>
      </c>
      <c r="L809" s="5" cm="1">
        <f t="array" ref="L809">IFERROR(_xlfn.STDEV.S(IF((OutputTable[GroupByKey]=OutputTable[[#This Row],[GroupByKey]]),(OutputTable[GroupByKey]=OutputTable[[#This Row],[GroupByKey]])*OutputTable[RecordedValue])),0)</f>
        <v>0.864449879249923</v>
      </c>
      <c r="M809" s="5" cm="1">
        <f t="array" ref="M809">MAX(IF((ProjectInfoTable[ProjectName]=OutputTable[[#This Row],[ProjectName]]),(ProjectInfoTable[ProjectName]=OutputTable[[#This Row],[ProjectName]])*ProjectInfoTable[ConfidenceInterval]))</f>
        <v>0.95</v>
      </c>
      <c r="N8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809" s="5" cm="1">
        <f t="array" ref="O809">MIN(IF((OutputTable[GroupByKey]=OutputTable[[#This Row],[GroupByKey]]),(OutputTable[GroupByKey]=OutputTable[[#This Row],[GroupByKey]])*OutputTable[RecordedValue]))</f>
        <v>46.605834762066102</v>
      </c>
      <c r="P809" s="5" cm="1">
        <f t="array" ref="P809">MAX(IF((OutputTable[GroupByKey]=OutputTable[[#This Row],[GroupByKey]]),(OutputTable[GroupByKey]=OutputTable[[#This Row],[GroupByKey]])*OutputTable[RecordedValue]))</f>
        <v>50.321452117960597</v>
      </c>
    </row>
    <row r="810" spans="1:16" x14ac:dyDescent="0.25">
      <c r="A810" t="s">
        <v>68</v>
      </c>
      <c r="B810" t="s">
        <v>70</v>
      </c>
      <c r="C810">
        <v>16</v>
      </c>
      <c r="D810" t="s">
        <v>133</v>
      </c>
      <c r="E810" t="s">
        <v>97</v>
      </c>
      <c r="F810" t="s">
        <v>127</v>
      </c>
      <c r="G810">
        <v>0</v>
      </c>
      <c r="H810">
        <v>0</v>
      </c>
      <c r="I810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810" s="5" cm="1">
        <f t="array" ref="J810">MAX(IF((ProjectInfoTable[ProjectName]=OutputTable[[#This Row],[ProjectName]]),(ProjectInfoTable[ProjectName]=OutputTable[[#This Row],[ProjectName]])*ProjectInfoTable[NumberOfReplications]))</f>
        <v>50</v>
      </c>
      <c r="K810" s="5" cm="1">
        <f t="array" ref="K810">IFERROR(AVERAGE(IF((OutputTable[GroupByKey]=OutputTable[[#This Row],[GroupByKey]]),(OutputTable[GroupByKey]=OutputTable[[#This Row],[GroupByKey]])*OutputTable[RecordedValue])),0)</f>
        <v>0</v>
      </c>
      <c r="L810" s="5" cm="1">
        <f t="array" ref="L810">IFERROR(_xlfn.STDEV.S(IF((OutputTable[GroupByKey]=OutputTable[[#This Row],[GroupByKey]]),(OutputTable[GroupByKey]=OutputTable[[#This Row],[GroupByKey]])*OutputTable[RecordedValue])),0)</f>
        <v>0</v>
      </c>
      <c r="M810" s="5" cm="1">
        <f t="array" ref="M810">MAX(IF((ProjectInfoTable[ProjectName]=OutputTable[[#This Row],[ProjectName]]),(ProjectInfoTable[ProjectName]=OutputTable[[#This Row],[ProjectName]])*ProjectInfoTable[ConfidenceInterval]))</f>
        <v>0.95</v>
      </c>
      <c r="N8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0" s="5" cm="1">
        <f t="array" ref="O810">MIN(IF((OutputTable[GroupByKey]=OutputTable[[#This Row],[GroupByKey]]),(OutputTable[GroupByKey]=OutputTable[[#This Row],[GroupByKey]])*OutputTable[RecordedValue]))</f>
        <v>0</v>
      </c>
      <c r="P810" s="5" cm="1">
        <f t="array" ref="P810">MAX(IF((OutputTable[GroupByKey]=OutputTable[[#This Row],[GroupByKey]]),(OutputTable[GroupByKey]=OutputTable[[#This Row],[GroupByKey]])*OutputTable[RecordedValue]))</f>
        <v>0</v>
      </c>
    </row>
    <row r="811" spans="1:16" x14ac:dyDescent="0.25">
      <c r="A811" t="s">
        <v>68</v>
      </c>
      <c r="B811" t="s">
        <v>70</v>
      </c>
      <c r="C811">
        <v>16</v>
      </c>
      <c r="D811" t="s">
        <v>134</v>
      </c>
      <c r="E811" t="s">
        <v>135</v>
      </c>
      <c r="F811" t="s">
        <v>127</v>
      </c>
      <c r="G811">
        <v>49.438443115615399</v>
      </c>
      <c r="H811">
        <v>0</v>
      </c>
      <c r="I811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811" s="5" cm="1">
        <f t="array" ref="J811">MAX(IF((ProjectInfoTable[ProjectName]=OutputTable[[#This Row],[ProjectName]]),(ProjectInfoTable[ProjectName]=OutputTable[[#This Row],[ProjectName]])*ProjectInfoTable[NumberOfReplications]))</f>
        <v>50</v>
      </c>
      <c r="K811" s="5" cm="1">
        <f t="array" ref="K811">IFERROR(AVERAGE(IF((OutputTable[GroupByKey]=OutputTable[[#This Row],[GroupByKey]]),(OutputTable[GroupByKey]=OutputTable[[#This Row],[GroupByKey]])*OutputTable[RecordedValue])),0)</f>
        <v>48.448961029865458</v>
      </c>
      <c r="L811" s="5" cm="1">
        <f t="array" ref="L811">IFERROR(_xlfn.STDEV.S(IF((OutputTable[GroupByKey]=OutputTable[[#This Row],[GroupByKey]]),(OutputTable[GroupByKey]=OutputTable[[#This Row],[GroupByKey]])*OutputTable[RecordedValue])),0)</f>
        <v>0.86444987924992722</v>
      </c>
      <c r="M811" s="5" cm="1">
        <f t="array" ref="M811">MAX(IF((ProjectInfoTable[ProjectName]=OutputTable[[#This Row],[ProjectName]]),(ProjectInfoTable[ProjectName]=OutputTable[[#This Row],[ProjectName]])*ProjectInfoTable[ConfidenceInterval]))</f>
        <v>0.95</v>
      </c>
      <c r="N8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811" s="5" cm="1">
        <f t="array" ref="O811">MIN(IF((OutputTable[GroupByKey]=OutputTable[[#This Row],[GroupByKey]]),(OutputTable[GroupByKey]=OutputTable[[#This Row],[GroupByKey]])*OutputTable[RecordedValue]))</f>
        <v>46.605834762066102</v>
      </c>
      <c r="P811" s="5" cm="1">
        <f t="array" ref="P811">MAX(IF((OutputTable[GroupByKey]=OutputTable[[#This Row],[GroupByKey]]),(OutputTable[GroupByKey]=OutputTable[[#This Row],[GroupByKey]])*OutputTable[RecordedValue]))</f>
        <v>50.321452117960497</v>
      </c>
    </row>
    <row r="812" spans="1:16" x14ac:dyDescent="0.25">
      <c r="A812" t="s">
        <v>68</v>
      </c>
      <c r="B812" t="s">
        <v>70</v>
      </c>
      <c r="C812">
        <v>16</v>
      </c>
      <c r="D812" t="s">
        <v>136</v>
      </c>
      <c r="E812" t="s">
        <v>137</v>
      </c>
      <c r="F812" t="s">
        <v>127</v>
      </c>
      <c r="G812">
        <v>22.4345452134291</v>
      </c>
      <c r="H812">
        <v>0</v>
      </c>
      <c r="I812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812" s="5" cm="1">
        <f t="array" ref="J812">MAX(IF((ProjectInfoTable[ProjectName]=OutputTable[[#This Row],[ProjectName]]),(ProjectInfoTable[ProjectName]=OutputTable[[#This Row],[ProjectName]])*ProjectInfoTable[NumberOfReplications]))</f>
        <v>50</v>
      </c>
      <c r="K812" s="5" cm="1">
        <f t="array" ref="K812">IFERROR(AVERAGE(IF((OutputTable[GroupByKey]=OutputTable[[#This Row],[GroupByKey]]),(OutputTable[GroupByKey]=OutputTable[[#This Row],[GroupByKey]])*OutputTable[RecordedValue])),0)</f>
        <v>23.423677543870127</v>
      </c>
      <c r="L812" s="5" cm="1">
        <f t="array" ref="L812">IFERROR(_xlfn.STDEV.S(IF((OutputTable[GroupByKey]=OutputTable[[#This Row],[GroupByKey]]),(OutputTable[GroupByKey]=OutputTable[[#This Row],[GroupByKey]])*OutputTable[RecordedValue])),0)</f>
        <v>0.86656285941984512</v>
      </c>
      <c r="M812" s="5" cm="1">
        <f t="array" ref="M812">MAX(IF((ProjectInfoTable[ProjectName]=OutputTable[[#This Row],[ProjectName]]),(ProjectInfoTable[ProjectName]=OutputTable[[#This Row],[ProjectName]])*ProjectInfoTable[ConfidenceInterval]))</f>
        <v>0.95</v>
      </c>
      <c r="N8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812" s="5" cm="1">
        <f t="array" ref="O812">MIN(IF((OutputTable[GroupByKey]=OutputTable[[#This Row],[GroupByKey]]),(OutputTable[GroupByKey]=OutputTable[[#This Row],[GroupByKey]])*OutputTable[RecordedValue]))</f>
        <v>21.655537571964</v>
      </c>
      <c r="P812" s="5" cm="1">
        <f t="array" ref="P812">MAX(IF((OutputTable[GroupByKey]=OutputTable[[#This Row],[GroupByKey]]),(OutputTable[GroupByKey]=OutputTable[[#This Row],[GroupByKey]])*OutputTable[RecordedValue]))</f>
        <v>25.265870670068299</v>
      </c>
    </row>
    <row r="813" spans="1:16" x14ac:dyDescent="0.25">
      <c r="A813" t="s">
        <v>68</v>
      </c>
      <c r="B813" t="s">
        <v>70</v>
      </c>
      <c r="C813">
        <v>16</v>
      </c>
      <c r="D813" t="s">
        <v>138</v>
      </c>
      <c r="E813" t="s">
        <v>91</v>
      </c>
      <c r="F813" t="s">
        <v>127</v>
      </c>
      <c r="G813">
        <v>71.872988329044503</v>
      </c>
      <c r="H813">
        <v>0</v>
      </c>
      <c r="I813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813" s="5" cm="1">
        <f t="array" ref="J813">MAX(IF((ProjectInfoTable[ProjectName]=OutputTable[[#This Row],[ProjectName]]),(ProjectInfoTable[ProjectName]=OutputTable[[#This Row],[ProjectName]])*ProjectInfoTable[NumberOfReplications]))</f>
        <v>50</v>
      </c>
      <c r="K813" s="5" cm="1">
        <f t="array" ref="K813">IFERROR(AVERAGE(IF((OutputTable[GroupByKey]=OutputTable[[#This Row],[GroupByKey]]),(OutputTable[GroupByKey]=OutputTable[[#This Row],[GroupByKey]])*OutputTable[RecordedValue])),0)</f>
        <v>71.872638573735571</v>
      </c>
      <c r="L813" s="5" cm="1">
        <f t="array" ref="L813">IFERROR(_xlfn.STDEV.S(IF((OutputTable[GroupByKey]=OutputTable[[#This Row],[GroupByKey]]),(OutputTable[GroupByKey]=OutputTable[[#This Row],[GroupByKey]])*OutputTable[RecordedValue])),0)</f>
        <v>5.859431361613459E-2</v>
      </c>
      <c r="M813" s="5" cm="1">
        <f t="array" ref="M813">MAX(IF((ProjectInfoTable[ProjectName]=OutputTable[[#This Row],[ProjectName]]),(ProjectInfoTable[ProjectName]=OutputTable[[#This Row],[ProjectName]])*ProjectInfoTable[ConfidenceInterval]))</f>
        <v>0.95</v>
      </c>
      <c r="N8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813" s="5" cm="1">
        <f t="array" ref="O813">MIN(IF((OutputTable[GroupByKey]=OutputTable[[#This Row],[GroupByKey]]),(OutputTable[GroupByKey]=OutputTable[[#This Row],[GroupByKey]])*OutputTable[RecordedValue]))</f>
        <v>71.718288096809104</v>
      </c>
      <c r="P813" s="5" cm="1">
        <f t="array" ref="P813">MAX(IF((OutputTable[GroupByKey]=OutputTable[[#This Row],[GroupByKey]]),(OutputTable[GroupByKey]=OutputTable[[#This Row],[GroupByKey]])*OutputTable[RecordedValue]))</f>
        <v>71.976989689924594</v>
      </c>
    </row>
    <row r="814" spans="1:16" x14ac:dyDescent="0.25">
      <c r="A814" t="s">
        <v>68</v>
      </c>
      <c r="B814" t="s">
        <v>70</v>
      </c>
      <c r="C814">
        <v>16</v>
      </c>
      <c r="D814" t="s">
        <v>139</v>
      </c>
      <c r="E814" t="s">
        <v>140</v>
      </c>
      <c r="F814" t="s">
        <v>127</v>
      </c>
      <c r="G814">
        <v>0</v>
      </c>
      <c r="H814">
        <v>0</v>
      </c>
      <c r="I814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814" s="5" cm="1">
        <f t="array" ref="J814">MAX(IF((ProjectInfoTable[ProjectName]=OutputTable[[#This Row],[ProjectName]]),(ProjectInfoTable[ProjectName]=OutputTable[[#This Row],[ProjectName]])*ProjectInfoTable[NumberOfReplications]))</f>
        <v>50</v>
      </c>
      <c r="K814" s="5" cm="1">
        <f t="array" ref="K814">IFERROR(AVERAGE(IF((OutputTable[GroupByKey]=OutputTable[[#This Row],[GroupByKey]]),(OutputTable[GroupByKey]=OutputTable[[#This Row],[GroupByKey]])*OutputTable[RecordedValue])),0)</f>
        <v>0</v>
      </c>
      <c r="L814" s="5" cm="1">
        <f t="array" ref="L814">IFERROR(_xlfn.STDEV.S(IF((OutputTable[GroupByKey]=OutputTable[[#This Row],[GroupByKey]]),(OutputTable[GroupByKey]=OutputTable[[#This Row],[GroupByKey]])*OutputTable[RecordedValue])),0)</f>
        <v>0</v>
      </c>
      <c r="M814" s="5" cm="1">
        <f t="array" ref="M814">MAX(IF((ProjectInfoTable[ProjectName]=OutputTable[[#This Row],[ProjectName]]),(ProjectInfoTable[ProjectName]=OutputTable[[#This Row],[ProjectName]])*ProjectInfoTable[ConfidenceInterval]))</f>
        <v>0.95</v>
      </c>
      <c r="N8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4" s="5" cm="1">
        <f t="array" ref="O814">MIN(IF((OutputTable[GroupByKey]=OutputTable[[#This Row],[GroupByKey]]),(OutputTable[GroupByKey]=OutputTable[[#This Row],[GroupByKey]])*OutputTable[RecordedValue]))</f>
        <v>0</v>
      </c>
      <c r="P814" s="5" cm="1">
        <f t="array" ref="P814">MAX(IF((OutputTable[GroupByKey]=OutputTable[[#This Row],[GroupByKey]]),(OutputTable[GroupByKey]=OutputTable[[#This Row],[GroupByKey]])*OutputTable[RecordedValue]))</f>
        <v>0</v>
      </c>
    </row>
    <row r="815" spans="1:16" x14ac:dyDescent="0.25">
      <c r="A815" t="s">
        <v>68</v>
      </c>
      <c r="B815" t="s">
        <v>70</v>
      </c>
      <c r="C815">
        <v>16</v>
      </c>
      <c r="D815" t="s">
        <v>141</v>
      </c>
      <c r="E815" t="s">
        <v>111</v>
      </c>
      <c r="F815" t="s">
        <v>73</v>
      </c>
      <c r="G815">
        <v>9.3905146153513392</v>
      </c>
      <c r="H815">
        <v>0</v>
      </c>
      <c r="I815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815" s="5" cm="1">
        <f t="array" ref="J815">MAX(IF((ProjectInfoTable[ProjectName]=OutputTable[[#This Row],[ProjectName]]),(ProjectInfoTable[ProjectName]=OutputTable[[#This Row],[ProjectName]])*ProjectInfoTable[NumberOfReplications]))</f>
        <v>50</v>
      </c>
      <c r="K815" s="5" cm="1">
        <f t="array" ref="K815">IFERROR(AVERAGE(IF((OutputTable[GroupByKey]=OutputTable[[#This Row],[GroupByKey]]),(OutputTable[GroupByKey]=OutputTable[[#This Row],[GroupByKey]])*OutputTable[RecordedValue])),0)</f>
        <v>9.2356458312402427</v>
      </c>
      <c r="L815" s="5" cm="1">
        <f t="array" ref="L815">IFERROR(_xlfn.STDEV.S(IF((OutputTable[GroupByKey]=OutputTable[[#This Row],[GroupByKey]]),(OutputTable[GroupByKey]=OutputTable[[#This Row],[GroupByKey]])*OutputTable[RecordedValue])),0)</f>
        <v>0.11377584298148916</v>
      </c>
      <c r="M815" s="5" cm="1">
        <f t="array" ref="M815">MAX(IF((ProjectInfoTable[ProjectName]=OutputTable[[#This Row],[ProjectName]]),(ProjectInfoTable[ProjectName]=OutputTable[[#This Row],[ProjectName]])*ProjectInfoTable[ConfidenceInterval]))</f>
        <v>0.95</v>
      </c>
      <c r="N8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815" s="5" cm="1">
        <f t="array" ref="O815">MIN(IF((OutputTable[GroupByKey]=OutputTable[[#This Row],[GroupByKey]]),(OutputTable[GroupByKey]=OutputTable[[#This Row],[GroupByKey]])*OutputTable[RecordedValue]))</f>
        <v>8.9867833861246496</v>
      </c>
      <c r="P815" s="5" cm="1">
        <f t="array" ref="P815">MAX(IF((OutputTable[GroupByKey]=OutputTable[[#This Row],[GroupByKey]]),(OutputTable[GroupByKey]=OutputTable[[#This Row],[GroupByKey]])*OutputTable[RecordedValue]))</f>
        <v>9.4038725622795898</v>
      </c>
    </row>
    <row r="816" spans="1:16" x14ac:dyDescent="0.25">
      <c r="A816" t="s">
        <v>68</v>
      </c>
      <c r="B816" t="s">
        <v>70</v>
      </c>
      <c r="C816">
        <v>16</v>
      </c>
      <c r="D816" t="s">
        <v>142</v>
      </c>
      <c r="E816" t="s">
        <v>113</v>
      </c>
      <c r="F816" t="s">
        <v>73</v>
      </c>
      <c r="G816">
        <v>563.43087692107997</v>
      </c>
      <c r="H816">
        <v>0</v>
      </c>
      <c r="I816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816" s="5" cm="1">
        <f t="array" ref="J816">MAX(IF((ProjectInfoTable[ProjectName]=OutputTable[[#This Row],[ProjectName]]),(ProjectInfoTable[ProjectName]=OutputTable[[#This Row],[ProjectName]])*ProjectInfoTable[NumberOfReplications]))</f>
        <v>50</v>
      </c>
      <c r="K816" s="5" cm="1">
        <f t="array" ref="K816">IFERROR(AVERAGE(IF((OutputTable[GroupByKey]=OutputTable[[#This Row],[GroupByKey]]),(OutputTable[GroupByKey]=OutputTable[[#This Row],[GroupByKey]])*OutputTable[RecordedValue])),0)</f>
        <v>554.13874987441454</v>
      </c>
      <c r="L816" s="5" cm="1">
        <f t="array" ref="L816">IFERROR(_xlfn.STDEV.S(IF((OutputTable[GroupByKey]=OutputTable[[#This Row],[GroupByKey]]),(OutputTable[GroupByKey]=OutputTable[[#This Row],[GroupByKey]])*OutputTable[RecordedValue])),0)</f>
        <v>6.8265505788893126</v>
      </c>
      <c r="M816" s="5" cm="1">
        <f t="array" ref="M816">MAX(IF((ProjectInfoTable[ProjectName]=OutputTable[[#This Row],[ProjectName]]),(ProjectInfoTable[ProjectName]=OutputTable[[#This Row],[ProjectName]])*ProjectInfoTable[ConfidenceInterval]))</f>
        <v>0.95</v>
      </c>
      <c r="N8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816" s="5" cm="1">
        <f t="array" ref="O816">MIN(IF((OutputTable[GroupByKey]=OutputTable[[#This Row],[GroupByKey]]),(OutputTable[GroupByKey]=OutputTable[[#This Row],[GroupByKey]])*OutputTable[RecordedValue]))</f>
        <v>539.207003167479</v>
      </c>
      <c r="P816" s="5" cm="1">
        <f t="array" ref="P816">MAX(IF((OutputTable[GroupByKey]=OutputTable[[#This Row],[GroupByKey]]),(OutputTable[GroupByKey]=OutputTable[[#This Row],[GroupByKey]])*OutputTable[RecordedValue]))</f>
        <v>564.23235373677596</v>
      </c>
    </row>
    <row r="817" spans="1:16" x14ac:dyDescent="0.25">
      <c r="A817" t="s">
        <v>68</v>
      </c>
      <c r="B817" t="s">
        <v>70</v>
      </c>
      <c r="C817">
        <v>16</v>
      </c>
      <c r="D817" t="s">
        <v>143</v>
      </c>
      <c r="E817" t="s">
        <v>115</v>
      </c>
      <c r="F817" t="s">
        <v>73</v>
      </c>
      <c r="G817">
        <v>0</v>
      </c>
      <c r="H817">
        <v>0</v>
      </c>
      <c r="I817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817" s="5" cm="1">
        <f t="array" ref="J817">MAX(IF((ProjectInfoTable[ProjectName]=OutputTable[[#This Row],[ProjectName]]),(ProjectInfoTable[ProjectName]=OutputTable[[#This Row],[ProjectName]])*ProjectInfoTable[NumberOfReplications]))</f>
        <v>50</v>
      </c>
      <c r="K817" s="5" cm="1">
        <f t="array" ref="K817">IFERROR(AVERAGE(IF((OutputTable[GroupByKey]=OutputTable[[#This Row],[GroupByKey]]),(OutputTable[GroupByKey]=OutputTable[[#This Row],[GroupByKey]])*OutputTable[RecordedValue])),0)</f>
        <v>0</v>
      </c>
      <c r="L817" s="5" cm="1">
        <f t="array" ref="L817">IFERROR(_xlfn.STDEV.S(IF((OutputTable[GroupByKey]=OutputTable[[#This Row],[GroupByKey]]),(OutputTable[GroupByKey]=OutputTable[[#This Row],[GroupByKey]])*OutputTable[RecordedValue])),0)</f>
        <v>0</v>
      </c>
      <c r="M817" s="5" cm="1">
        <f t="array" ref="M817">MAX(IF((ProjectInfoTable[ProjectName]=OutputTable[[#This Row],[ProjectName]]),(ProjectInfoTable[ProjectName]=OutputTable[[#This Row],[ProjectName]])*ProjectInfoTable[ConfidenceInterval]))</f>
        <v>0.95</v>
      </c>
      <c r="N8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7" s="5" cm="1">
        <f t="array" ref="O817">MIN(IF((OutputTable[GroupByKey]=OutputTable[[#This Row],[GroupByKey]]),(OutputTable[GroupByKey]=OutputTable[[#This Row],[GroupByKey]])*OutputTable[RecordedValue]))</f>
        <v>0</v>
      </c>
      <c r="P817" s="5" cm="1">
        <f t="array" ref="P817">MAX(IF((OutputTable[GroupByKey]=OutputTable[[#This Row],[GroupByKey]]),(OutputTable[GroupByKey]=OutputTable[[#This Row],[GroupByKey]])*OutputTable[RecordedValue]))</f>
        <v>0</v>
      </c>
    </row>
    <row r="818" spans="1:16" x14ac:dyDescent="0.25">
      <c r="A818" t="s">
        <v>68</v>
      </c>
      <c r="B818" t="s">
        <v>70</v>
      </c>
      <c r="C818">
        <v>16</v>
      </c>
      <c r="D818" t="s">
        <v>144</v>
      </c>
      <c r="E818" t="s">
        <v>117</v>
      </c>
      <c r="F818" t="s">
        <v>73</v>
      </c>
      <c r="G818">
        <v>77.765775488610998</v>
      </c>
      <c r="H818">
        <v>0</v>
      </c>
      <c r="I818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818" s="5" cm="1">
        <f t="array" ref="J818">MAX(IF((ProjectInfoTable[ProjectName]=OutputTable[[#This Row],[ProjectName]]),(ProjectInfoTable[ProjectName]=OutputTable[[#This Row],[ProjectName]])*ProjectInfoTable[NumberOfReplications]))</f>
        <v>50</v>
      </c>
      <c r="K818" s="5" cm="1">
        <f t="array" ref="K818">IFERROR(AVERAGE(IF((OutputTable[GroupByKey]=OutputTable[[#This Row],[GroupByKey]]),(OutputTable[GroupByKey]=OutputTable[[#This Row],[GroupByKey]])*OutputTable[RecordedValue])),0)</f>
        <v>55.339444015606816</v>
      </c>
      <c r="L818" s="5" cm="1">
        <f t="array" ref="L818">IFERROR(_xlfn.STDEV.S(IF((OutputTable[GroupByKey]=OutputTable[[#This Row],[GroupByKey]]),(OutputTable[GroupByKey]=OutputTable[[#This Row],[GroupByKey]])*OutputTable[RecordedValue])),0)</f>
        <v>18.463814595248238</v>
      </c>
      <c r="M818" s="5" cm="1">
        <f t="array" ref="M818">MAX(IF((ProjectInfoTable[ProjectName]=OutputTable[[#This Row],[ProjectName]]),(ProjectInfoTable[ProjectName]=OutputTable[[#This Row],[ProjectName]])*ProjectInfoTable[ConfidenceInterval]))</f>
        <v>0.95</v>
      </c>
      <c r="N8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818" s="5" cm="1">
        <f t="array" ref="O818">MIN(IF((OutputTable[GroupByKey]=OutputTable[[#This Row],[GroupByKey]]),(OutputTable[GroupByKey]=OutputTable[[#This Row],[GroupByKey]])*OutputTable[RecordedValue]))</f>
        <v>20.994807137296998</v>
      </c>
      <c r="P818" s="5" cm="1">
        <f t="array" ref="P818">MAX(IF((OutputTable[GroupByKey]=OutputTable[[#This Row],[GroupByKey]]),(OutputTable[GroupByKey]=OutputTable[[#This Row],[GroupByKey]])*OutputTable[RecordedValue]))</f>
        <v>106.254030872416</v>
      </c>
    </row>
    <row r="819" spans="1:16" x14ac:dyDescent="0.25">
      <c r="A819" t="s">
        <v>68</v>
      </c>
      <c r="B819" t="s">
        <v>70</v>
      </c>
      <c r="C819">
        <v>16</v>
      </c>
      <c r="D819" t="s">
        <v>145</v>
      </c>
      <c r="E819" t="s">
        <v>119</v>
      </c>
      <c r="F819" t="s">
        <v>73</v>
      </c>
      <c r="G819">
        <v>318</v>
      </c>
      <c r="H819">
        <v>0</v>
      </c>
      <c r="I819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819" s="5" cm="1">
        <f t="array" ref="J819">MAX(IF((ProjectInfoTable[ProjectName]=OutputTable[[#This Row],[ProjectName]]),(ProjectInfoTable[ProjectName]=OutputTable[[#This Row],[ProjectName]])*ProjectInfoTable[NumberOfReplications]))</f>
        <v>50</v>
      </c>
      <c r="K819" s="5" cm="1">
        <f t="array" ref="K819">IFERROR(AVERAGE(IF((OutputTable[GroupByKey]=OutputTable[[#This Row],[GroupByKey]]),(OutputTable[GroupByKey]=OutputTable[[#This Row],[GroupByKey]])*OutputTable[RecordedValue])),0)</f>
        <v>318</v>
      </c>
      <c r="L819" s="5" cm="1">
        <f t="array" ref="L819">IFERROR(_xlfn.STDEV.S(IF((OutputTable[GroupByKey]=OutputTable[[#This Row],[GroupByKey]]),(OutputTable[GroupByKey]=OutputTable[[#This Row],[GroupByKey]])*OutputTable[RecordedValue])),0)</f>
        <v>0</v>
      </c>
      <c r="M819" s="5" cm="1">
        <f t="array" ref="M819">MAX(IF((ProjectInfoTable[ProjectName]=OutputTable[[#This Row],[ProjectName]]),(ProjectInfoTable[ProjectName]=OutputTable[[#This Row],[ProjectName]])*ProjectInfoTable[ConfidenceInterval]))</f>
        <v>0.95</v>
      </c>
      <c r="N8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9" s="5" cm="1">
        <f t="array" ref="O819">MIN(IF((OutputTable[GroupByKey]=OutputTable[[#This Row],[GroupByKey]]),(OutputTable[GroupByKey]=OutputTable[[#This Row],[GroupByKey]])*OutputTable[RecordedValue]))</f>
        <v>318</v>
      </c>
      <c r="P819" s="5" cm="1">
        <f t="array" ref="P819">MAX(IF((OutputTable[GroupByKey]=OutputTable[[#This Row],[GroupByKey]]),(OutputTable[GroupByKey]=OutputTable[[#This Row],[GroupByKey]])*OutputTable[RecordedValue]))</f>
        <v>318</v>
      </c>
    </row>
    <row r="820" spans="1:16" x14ac:dyDescent="0.25">
      <c r="A820" t="s">
        <v>68</v>
      </c>
      <c r="B820" t="s">
        <v>70</v>
      </c>
      <c r="C820">
        <v>16</v>
      </c>
      <c r="D820" t="s">
        <v>146</v>
      </c>
      <c r="E820" t="s">
        <v>121</v>
      </c>
      <c r="F820" t="s">
        <v>73</v>
      </c>
      <c r="G820">
        <v>317</v>
      </c>
      <c r="H820">
        <v>0</v>
      </c>
      <c r="I820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820" s="5" cm="1">
        <f t="array" ref="J820">MAX(IF((ProjectInfoTable[ProjectName]=OutputTable[[#This Row],[ProjectName]]),(ProjectInfoTable[ProjectName]=OutputTable[[#This Row],[ProjectName]])*ProjectInfoTable[NumberOfReplications]))</f>
        <v>50</v>
      </c>
      <c r="K820" s="5" cm="1">
        <f t="array" ref="K820">IFERROR(AVERAGE(IF((OutputTable[GroupByKey]=OutputTable[[#This Row],[GroupByKey]]),(OutputTable[GroupByKey]=OutputTable[[#This Row],[GroupByKey]])*OutputTable[RecordedValue])),0)</f>
        <v>316.94</v>
      </c>
      <c r="L820" s="5" cm="1">
        <f t="array" ref="L820">IFERROR(_xlfn.STDEV.S(IF((OutputTable[GroupByKey]=OutputTable[[#This Row],[GroupByKey]]),(OutputTable[GroupByKey]=OutputTable[[#This Row],[GroupByKey]])*OutputTable[RecordedValue])),0)</f>
        <v>0.23989793748209556</v>
      </c>
      <c r="M820" s="5" cm="1">
        <f t="array" ref="M820">MAX(IF((ProjectInfoTable[ProjectName]=OutputTable[[#This Row],[ProjectName]]),(ProjectInfoTable[ProjectName]=OutputTable[[#This Row],[ProjectName]])*ProjectInfoTable[ConfidenceInterval]))</f>
        <v>0.95</v>
      </c>
      <c r="N8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820" s="5" cm="1">
        <f t="array" ref="O820">MIN(IF((OutputTable[GroupByKey]=OutputTable[[#This Row],[GroupByKey]]),(OutputTable[GroupByKey]=OutputTable[[#This Row],[GroupByKey]])*OutputTable[RecordedValue]))</f>
        <v>316</v>
      </c>
      <c r="P820" s="5" cm="1">
        <f t="array" ref="P820">MAX(IF((OutputTable[GroupByKey]=OutputTable[[#This Row],[GroupByKey]]),(OutputTable[GroupByKey]=OutputTable[[#This Row],[GroupByKey]])*OutputTable[RecordedValue]))</f>
        <v>317</v>
      </c>
    </row>
    <row r="821" spans="1:16" x14ac:dyDescent="0.25">
      <c r="A821" t="s">
        <v>68</v>
      </c>
      <c r="B821" t="s">
        <v>70</v>
      </c>
      <c r="C821">
        <v>16</v>
      </c>
      <c r="D821" t="s">
        <v>147</v>
      </c>
      <c r="E821" t="s">
        <v>123</v>
      </c>
      <c r="F821" t="s">
        <v>73</v>
      </c>
      <c r="G821">
        <v>9.3905146153513392</v>
      </c>
      <c r="H821">
        <v>0</v>
      </c>
      <c r="I821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821" s="5" cm="1">
        <f t="array" ref="J821">MAX(IF((ProjectInfoTable[ProjectName]=OutputTable[[#This Row],[ProjectName]]),(ProjectInfoTable[ProjectName]=OutputTable[[#This Row],[ProjectName]])*ProjectInfoTable[NumberOfReplications]))</f>
        <v>50</v>
      </c>
      <c r="K821" s="5" cm="1">
        <f t="array" ref="K821">IFERROR(AVERAGE(IF((OutputTable[GroupByKey]=OutputTable[[#This Row],[GroupByKey]]),(OutputTable[GroupByKey]=OutputTable[[#This Row],[GroupByKey]])*OutputTable[RecordedValue])),0)</f>
        <v>9.2356458312402427</v>
      </c>
      <c r="L821" s="5" cm="1">
        <f t="array" ref="L821">IFERROR(_xlfn.STDEV.S(IF((OutputTable[GroupByKey]=OutputTable[[#This Row],[GroupByKey]]),(OutputTable[GroupByKey]=OutputTable[[#This Row],[GroupByKey]])*OutputTable[RecordedValue])),0)</f>
        <v>0.11377584298148916</v>
      </c>
      <c r="M821" s="5" cm="1">
        <f t="array" ref="M821">MAX(IF((ProjectInfoTable[ProjectName]=OutputTable[[#This Row],[ProjectName]]),(ProjectInfoTable[ProjectName]=OutputTable[[#This Row],[ProjectName]])*ProjectInfoTable[ConfidenceInterval]))</f>
        <v>0.95</v>
      </c>
      <c r="N8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821" s="5" cm="1">
        <f t="array" ref="O821">MIN(IF((OutputTable[GroupByKey]=OutputTable[[#This Row],[GroupByKey]]),(OutputTable[GroupByKey]=OutputTable[[#This Row],[GroupByKey]])*OutputTable[RecordedValue]))</f>
        <v>8.9867833861246496</v>
      </c>
      <c r="P821" s="5" cm="1">
        <f t="array" ref="P821">MAX(IF((OutputTable[GroupByKey]=OutputTable[[#This Row],[GroupByKey]]),(OutputTable[GroupByKey]=OutputTable[[#This Row],[GroupByKey]])*OutputTable[RecordedValue]))</f>
        <v>9.4038725622795898</v>
      </c>
    </row>
    <row r="822" spans="1:16" x14ac:dyDescent="0.25">
      <c r="A822" t="s">
        <v>68</v>
      </c>
      <c r="B822" t="s">
        <v>70</v>
      </c>
      <c r="C822">
        <v>16</v>
      </c>
      <c r="D822" t="s">
        <v>148</v>
      </c>
      <c r="E822" t="s">
        <v>125</v>
      </c>
      <c r="F822" t="s">
        <v>73</v>
      </c>
      <c r="G822">
        <v>641.19665240969096</v>
      </c>
      <c r="H822">
        <v>0</v>
      </c>
      <c r="I822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822" s="5" cm="1">
        <f t="array" ref="J822">MAX(IF((ProjectInfoTable[ProjectName]=OutputTable[[#This Row],[ProjectName]]),(ProjectInfoTable[ProjectName]=OutputTable[[#This Row],[ProjectName]])*ProjectInfoTable[NumberOfReplications]))</f>
        <v>50</v>
      </c>
      <c r="K822" s="5" cm="1">
        <f t="array" ref="K822">IFERROR(AVERAGE(IF((OutputTable[GroupByKey]=OutputTable[[#This Row],[GroupByKey]]),(OutputTable[GroupByKey]=OutputTable[[#This Row],[GroupByKey]])*OutputTable[RecordedValue])),0)</f>
        <v>609.47819389002132</v>
      </c>
      <c r="L822" s="5" cm="1">
        <f t="array" ref="L822">IFERROR(_xlfn.STDEV.S(IF((OutputTable[GroupByKey]=OutputTable[[#This Row],[GroupByKey]]),(OutputTable[GroupByKey]=OutputTable[[#This Row],[GroupByKey]])*OutputTable[RecordedValue])),0)</f>
        <v>20.03379556554944</v>
      </c>
      <c r="M822" s="5" cm="1">
        <f t="array" ref="M822">MAX(IF((ProjectInfoTable[ProjectName]=OutputTable[[#This Row],[ProjectName]]),(ProjectInfoTable[ProjectName]=OutputTable[[#This Row],[ProjectName]])*ProjectInfoTable[ConfidenceInterval]))</f>
        <v>0.95</v>
      </c>
      <c r="N8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822" s="5" cm="1">
        <f t="array" ref="O822">MIN(IF((OutputTable[GroupByKey]=OutputTable[[#This Row],[GroupByKey]]),(OutputTable[GroupByKey]=OutputTable[[#This Row],[GroupByKey]])*OutputTable[RecordedValue]))</f>
        <v>560.39330190760404</v>
      </c>
      <c r="P822" s="5" cm="1">
        <f t="array" ref="P822">MAX(IF((OutputTable[GroupByKey]=OutputTable[[#This Row],[GroupByKey]]),(OutputTable[GroupByKey]=OutputTable[[#This Row],[GroupByKey]])*OutputTable[RecordedValue]))</f>
        <v>667.91125094200902</v>
      </c>
    </row>
    <row r="823" spans="1:16" x14ac:dyDescent="0.25">
      <c r="A823" t="s">
        <v>68</v>
      </c>
      <c r="B823" t="s">
        <v>70</v>
      </c>
      <c r="C823">
        <v>16</v>
      </c>
      <c r="D823" t="s">
        <v>149</v>
      </c>
      <c r="E823" t="s">
        <v>119</v>
      </c>
      <c r="F823" t="s">
        <v>87</v>
      </c>
      <c r="G823">
        <v>318</v>
      </c>
      <c r="H823">
        <v>0</v>
      </c>
      <c r="I823" s="5" t="str">
        <f>OutputTable[[#This Row],[ProjectName]]&amp;OutputTable[[#This Row],[Name]]&amp;OutputTable[[#This Row],[Type]]&amp;OutputTable[[#This Row],[Source]]</f>
        <v>Airport Security AnalysisEntity 1.NumberInNumber InEntity</v>
      </c>
      <c r="J823" s="5" cm="1">
        <f t="array" ref="J823">MAX(IF((ProjectInfoTable[ProjectName]=OutputTable[[#This Row],[ProjectName]]),(ProjectInfoTable[ProjectName]=OutputTable[[#This Row],[ProjectName]])*ProjectInfoTable[NumberOfReplications]))</f>
        <v>50</v>
      </c>
      <c r="K823" s="5" cm="1">
        <f t="array" ref="K823">IFERROR(AVERAGE(IF((OutputTable[GroupByKey]=OutputTable[[#This Row],[GroupByKey]]),(OutputTable[GroupByKey]=OutputTable[[#This Row],[GroupByKey]])*OutputTable[RecordedValue])),0)</f>
        <v>318</v>
      </c>
      <c r="L823" s="5" cm="1">
        <f t="array" ref="L823">IFERROR(_xlfn.STDEV.S(IF((OutputTable[GroupByKey]=OutputTable[[#This Row],[GroupByKey]]),(OutputTable[GroupByKey]=OutputTable[[#This Row],[GroupByKey]])*OutputTable[RecordedValue])),0)</f>
        <v>0</v>
      </c>
      <c r="M823" s="5" cm="1">
        <f t="array" ref="M823">MAX(IF((ProjectInfoTable[ProjectName]=OutputTable[[#This Row],[ProjectName]]),(ProjectInfoTable[ProjectName]=OutputTable[[#This Row],[ProjectName]])*ProjectInfoTable[ConfidenceInterval]))</f>
        <v>0.95</v>
      </c>
      <c r="N8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3" s="5" cm="1">
        <f t="array" ref="O823">MIN(IF((OutputTable[GroupByKey]=OutputTable[[#This Row],[GroupByKey]]),(OutputTable[GroupByKey]=OutputTable[[#This Row],[GroupByKey]])*OutputTable[RecordedValue]))</f>
        <v>318</v>
      </c>
      <c r="P823" s="5" cm="1">
        <f t="array" ref="P823">MAX(IF((OutputTable[GroupByKey]=OutputTable[[#This Row],[GroupByKey]]),(OutputTable[GroupByKey]=OutputTable[[#This Row],[GroupByKey]])*OutputTable[RecordedValue]))</f>
        <v>318</v>
      </c>
    </row>
    <row r="824" spans="1:16" x14ac:dyDescent="0.25">
      <c r="A824" t="s">
        <v>68</v>
      </c>
      <c r="B824" t="s">
        <v>70</v>
      </c>
      <c r="C824">
        <v>16</v>
      </c>
      <c r="D824" t="s">
        <v>150</v>
      </c>
      <c r="E824" t="s">
        <v>121</v>
      </c>
      <c r="F824" t="s">
        <v>87</v>
      </c>
      <c r="G824">
        <v>315</v>
      </c>
      <c r="H824">
        <v>0</v>
      </c>
      <c r="I824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824" s="5" cm="1">
        <f t="array" ref="J824">MAX(IF((ProjectInfoTable[ProjectName]=OutputTable[[#This Row],[ProjectName]]),(ProjectInfoTable[ProjectName]=OutputTable[[#This Row],[ProjectName]])*ProjectInfoTable[NumberOfReplications]))</f>
        <v>50</v>
      </c>
      <c r="K824" s="5" cm="1">
        <f t="array" ref="K824">IFERROR(AVERAGE(IF((OutputTable[GroupByKey]=OutputTable[[#This Row],[GroupByKey]]),(OutputTable[GroupByKey]=OutputTable[[#This Row],[GroupByKey]])*OutputTable[RecordedValue])),0)</f>
        <v>314.94</v>
      </c>
      <c r="L824" s="5" cm="1">
        <f t="array" ref="L824">IFERROR(_xlfn.STDEV.S(IF((OutputTable[GroupByKey]=OutputTable[[#This Row],[GroupByKey]]),(OutputTable[GroupByKey]=OutputTable[[#This Row],[GroupByKey]])*OutputTable[RecordedValue])),0)</f>
        <v>0.68243262357121037</v>
      </c>
      <c r="M824" s="5" cm="1">
        <f t="array" ref="M824">MAX(IF((ProjectInfoTable[ProjectName]=OutputTable[[#This Row],[ProjectName]]),(ProjectInfoTable[ProjectName]=OutputTable[[#This Row],[ProjectName]])*ProjectInfoTable[ConfidenceInterval]))</f>
        <v>0.95</v>
      </c>
      <c r="N8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824" s="5" cm="1">
        <f t="array" ref="O824">MIN(IF((OutputTable[GroupByKey]=OutputTable[[#This Row],[GroupByKey]]),(OutputTable[GroupByKey]=OutputTable[[#This Row],[GroupByKey]])*OutputTable[RecordedValue]))</f>
        <v>313</v>
      </c>
      <c r="P824" s="5" cm="1">
        <f t="array" ref="P824">MAX(IF((OutputTable[GroupByKey]=OutputTable[[#This Row],[GroupByKey]]),(OutputTable[GroupByKey]=OutputTable[[#This Row],[GroupByKey]])*OutputTable[RecordedValue]))</f>
        <v>316</v>
      </c>
    </row>
    <row r="825" spans="1:16" x14ac:dyDescent="0.25">
      <c r="A825" t="s">
        <v>68</v>
      </c>
      <c r="B825" t="s">
        <v>70</v>
      </c>
      <c r="C825">
        <v>16</v>
      </c>
      <c r="D825" t="s">
        <v>151</v>
      </c>
      <c r="E825" t="s">
        <v>135</v>
      </c>
      <c r="F825" t="s">
        <v>105</v>
      </c>
      <c r="G825">
        <v>0</v>
      </c>
      <c r="H825">
        <v>0</v>
      </c>
      <c r="I825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825" s="5" cm="1">
        <f t="array" ref="J825">MAX(IF((ProjectInfoTable[ProjectName]=OutputTable[[#This Row],[ProjectName]]),(ProjectInfoTable[ProjectName]=OutputTable[[#This Row],[ProjectName]])*ProjectInfoTable[NumberOfReplications]))</f>
        <v>50</v>
      </c>
      <c r="K825" s="5" cm="1">
        <f t="array" ref="K825">IFERROR(AVERAGE(IF((OutputTable[GroupByKey]=OutputTable[[#This Row],[GroupByKey]]),(OutputTable[GroupByKey]=OutputTable[[#This Row],[GroupByKey]])*OutputTable[RecordedValue])),0)</f>
        <v>0</v>
      </c>
      <c r="L825" s="5" cm="1">
        <f t="array" ref="L825">IFERROR(_xlfn.STDEV.S(IF((OutputTable[GroupByKey]=OutputTable[[#This Row],[GroupByKey]]),(OutputTable[GroupByKey]=OutputTable[[#This Row],[GroupByKey]])*OutputTable[RecordedValue])),0)</f>
        <v>0</v>
      </c>
      <c r="M825" s="5" cm="1">
        <f t="array" ref="M825">MAX(IF((ProjectInfoTable[ProjectName]=OutputTable[[#This Row],[ProjectName]]),(ProjectInfoTable[ProjectName]=OutputTable[[#This Row],[ProjectName]])*ProjectInfoTable[ConfidenceInterval]))</f>
        <v>0.95</v>
      </c>
      <c r="N8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5" s="5" cm="1">
        <f t="array" ref="O825">MIN(IF((OutputTable[GroupByKey]=OutputTable[[#This Row],[GroupByKey]]),(OutputTable[GroupByKey]=OutputTable[[#This Row],[GroupByKey]])*OutputTable[RecordedValue]))</f>
        <v>0</v>
      </c>
      <c r="P825" s="5" cm="1">
        <f t="array" ref="P825">MAX(IF((OutputTable[GroupByKey]=OutputTable[[#This Row],[GroupByKey]]),(OutputTable[GroupByKey]=OutputTable[[#This Row],[GroupByKey]])*OutputTable[RecordedValue]))</f>
        <v>0</v>
      </c>
    </row>
    <row r="826" spans="1:16" x14ac:dyDescent="0.25">
      <c r="A826" t="s">
        <v>68</v>
      </c>
      <c r="B826" t="s">
        <v>70</v>
      </c>
      <c r="C826">
        <v>16</v>
      </c>
      <c r="D826" t="s">
        <v>152</v>
      </c>
      <c r="E826" t="s">
        <v>137</v>
      </c>
      <c r="F826" t="s">
        <v>105</v>
      </c>
      <c r="G826">
        <v>12</v>
      </c>
      <c r="H826">
        <v>0</v>
      </c>
      <c r="I826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826" s="5" cm="1">
        <f t="array" ref="J826">MAX(IF((ProjectInfoTable[ProjectName]=OutputTable[[#This Row],[ProjectName]]),(ProjectInfoTable[ProjectName]=OutputTable[[#This Row],[ProjectName]])*ProjectInfoTable[NumberOfReplications]))</f>
        <v>50</v>
      </c>
      <c r="K826" s="5" cm="1">
        <f t="array" ref="K826">IFERROR(AVERAGE(IF((OutputTable[GroupByKey]=OutputTable[[#This Row],[GroupByKey]]),(OutputTable[GroupByKey]=OutputTable[[#This Row],[GroupByKey]])*OutputTable[RecordedValue])),0)</f>
        <v>12</v>
      </c>
      <c r="L826" s="5" cm="1">
        <f t="array" ref="L826">IFERROR(_xlfn.STDEV.S(IF((OutputTable[GroupByKey]=OutputTable[[#This Row],[GroupByKey]]),(OutputTable[GroupByKey]=OutputTable[[#This Row],[GroupByKey]])*OutputTable[RecordedValue])),0)</f>
        <v>0</v>
      </c>
      <c r="M826" s="5" cm="1">
        <f t="array" ref="M826">MAX(IF((ProjectInfoTable[ProjectName]=OutputTable[[#This Row],[ProjectName]]),(ProjectInfoTable[ProjectName]=OutputTable[[#This Row],[ProjectName]])*ProjectInfoTable[ConfidenceInterval]))</f>
        <v>0.95</v>
      </c>
      <c r="N8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6" s="5" cm="1">
        <f t="array" ref="O826">MIN(IF((OutputTable[GroupByKey]=OutputTable[[#This Row],[GroupByKey]]),(OutputTable[GroupByKey]=OutputTable[[#This Row],[GroupByKey]])*OutputTable[RecordedValue]))</f>
        <v>12</v>
      </c>
      <c r="P826" s="5" cm="1">
        <f t="array" ref="P826">MAX(IF((OutputTable[GroupByKey]=OutputTable[[#This Row],[GroupByKey]]),(OutputTable[GroupByKey]=OutputTable[[#This Row],[GroupByKey]])*OutputTable[RecordedValue]))</f>
        <v>12</v>
      </c>
    </row>
    <row r="827" spans="1:16" x14ac:dyDescent="0.25">
      <c r="A827" t="s">
        <v>68</v>
      </c>
      <c r="B827" t="s">
        <v>70</v>
      </c>
      <c r="C827">
        <v>16</v>
      </c>
      <c r="D827" t="s">
        <v>153</v>
      </c>
      <c r="E827" t="s">
        <v>154</v>
      </c>
      <c r="F827" t="s">
        <v>105</v>
      </c>
      <c r="G827">
        <v>0</v>
      </c>
      <c r="H827">
        <v>0</v>
      </c>
      <c r="I827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827" s="5" cm="1">
        <f t="array" ref="J827">MAX(IF((ProjectInfoTable[ProjectName]=OutputTable[[#This Row],[ProjectName]]),(ProjectInfoTable[ProjectName]=OutputTable[[#This Row],[ProjectName]])*ProjectInfoTable[NumberOfReplications]))</f>
        <v>50</v>
      </c>
      <c r="K827" s="5" cm="1">
        <f t="array" ref="K827">IFERROR(AVERAGE(IF((OutputTable[GroupByKey]=OutputTable[[#This Row],[GroupByKey]]),(OutputTable[GroupByKey]=OutputTable[[#This Row],[GroupByKey]])*OutputTable[RecordedValue])),0)</f>
        <v>0</v>
      </c>
      <c r="L827" s="5" cm="1">
        <f t="array" ref="L827">IFERROR(_xlfn.STDEV.S(IF((OutputTable[GroupByKey]=OutputTable[[#This Row],[GroupByKey]]),(OutputTable[GroupByKey]=OutputTable[[#This Row],[GroupByKey]])*OutputTable[RecordedValue])),0)</f>
        <v>0</v>
      </c>
      <c r="M827" s="5" cm="1">
        <f t="array" ref="M827">MAX(IF((ProjectInfoTable[ProjectName]=OutputTable[[#This Row],[ProjectName]]),(ProjectInfoTable[ProjectName]=OutputTable[[#This Row],[ProjectName]])*ProjectInfoTable[ConfidenceInterval]))</f>
        <v>0.95</v>
      </c>
      <c r="N8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7" s="5" cm="1">
        <f t="array" ref="O827">MIN(IF((OutputTable[GroupByKey]=OutputTable[[#This Row],[GroupByKey]]),(OutputTable[GroupByKey]=OutputTable[[#This Row],[GroupByKey]])*OutputTable[RecordedValue]))</f>
        <v>0</v>
      </c>
      <c r="P827" s="5" cm="1">
        <f t="array" ref="P827">MAX(IF((OutputTable[GroupByKey]=OutputTable[[#This Row],[GroupByKey]]),(OutputTable[GroupByKey]=OutputTable[[#This Row],[GroupByKey]])*OutputTable[RecordedValue]))</f>
        <v>0</v>
      </c>
    </row>
    <row r="828" spans="1:16" x14ac:dyDescent="0.25">
      <c r="A828" t="s">
        <v>68</v>
      </c>
      <c r="B828" t="s">
        <v>70</v>
      </c>
      <c r="C828">
        <v>16</v>
      </c>
      <c r="D828" t="s">
        <v>155</v>
      </c>
      <c r="E828" t="s">
        <v>156</v>
      </c>
      <c r="F828" t="s">
        <v>105</v>
      </c>
      <c r="G828">
        <v>0</v>
      </c>
      <c r="H828">
        <v>0</v>
      </c>
      <c r="I828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828" s="5" cm="1">
        <f t="array" ref="J828">MAX(IF((ProjectInfoTable[ProjectName]=OutputTable[[#This Row],[ProjectName]]),(ProjectInfoTable[ProjectName]=OutputTable[[#This Row],[ProjectName]])*ProjectInfoTable[NumberOfReplications]))</f>
        <v>50</v>
      </c>
      <c r="K828" s="5" cm="1">
        <f t="array" ref="K828">IFERROR(AVERAGE(IF((OutputTable[GroupByKey]=OutputTable[[#This Row],[GroupByKey]]),(OutputTable[GroupByKey]=OutputTable[[#This Row],[GroupByKey]])*OutputTable[RecordedValue])),0)</f>
        <v>0</v>
      </c>
      <c r="L828" s="5" cm="1">
        <f t="array" ref="L828">IFERROR(_xlfn.STDEV.S(IF((OutputTable[GroupByKey]=OutputTable[[#This Row],[GroupByKey]]),(OutputTable[GroupByKey]=OutputTable[[#This Row],[GroupByKey]])*OutputTable[RecordedValue])),0)</f>
        <v>0</v>
      </c>
      <c r="M828" s="5" cm="1">
        <f t="array" ref="M828">MAX(IF((ProjectInfoTable[ProjectName]=OutputTable[[#This Row],[ProjectName]]),(ProjectInfoTable[ProjectName]=OutputTable[[#This Row],[ProjectName]])*ProjectInfoTable[ConfidenceInterval]))</f>
        <v>0.95</v>
      </c>
      <c r="N8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8" s="5" cm="1">
        <f t="array" ref="O828">MIN(IF((OutputTable[GroupByKey]=OutputTable[[#This Row],[GroupByKey]]),(OutputTable[GroupByKey]=OutputTable[[#This Row],[GroupByKey]])*OutputTable[RecordedValue]))</f>
        <v>0</v>
      </c>
      <c r="P828" s="5" cm="1">
        <f t="array" ref="P828">MAX(IF((OutputTable[GroupByKey]=OutputTable[[#This Row],[GroupByKey]]),(OutputTable[GroupByKey]=OutputTable[[#This Row],[GroupByKey]])*OutputTable[RecordedValue]))</f>
        <v>0</v>
      </c>
    </row>
    <row r="829" spans="1:16" x14ac:dyDescent="0.25">
      <c r="A829" t="s">
        <v>68</v>
      </c>
      <c r="B829" t="s">
        <v>70</v>
      </c>
      <c r="C829">
        <v>16</v>
      </c>
      <c r="D829" t="s">
        <v>157</v>
      </c>
      <c r="E829" t="s">
        <v>140</v>
      </c>
      <c r="F829" t="s">
        <v>105</v>
      </c>
      <c r="G829">
        <v>0</v>
      </c>
      <c r="H829">
        <v>0</v>
      </c>
      <c r="I829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829" s="5" cm="1">
        <f t="array" ref="J829">MAX(IF((ProjectInfoTable[ProjectName]=OutputTable[[#This Row],[ProjectName]]),(ProjectInfoTable[ProjectName]=OutputTable[[#This Row],[ProjectName]])*ProjectInfoTable[NumberOfReplications]))</f>
        <v>50</v>
      </c>
      <c r="K829" s="5" cm="1">
        <f t="array" ref="K829">IFERROR(AVERAGE(IF((OutputTable[GroupByKey]=OutputTable[[#This Row],[GroupByKey]]),(OutputTable[GroupByKey]=OutputTable[[#This Row],[GroupByKey]])*OutputTable[RecordedValue])),0)</f>
        <v>0</v>
      </c>
      <c r="L829" s="5" cm="1">
        <f t="array" ref="L829">IFERROR(_xlfn.STDEV.S(IF((OutputTable[GroupByKey]=OutputTable[[#This Row],[GroupByKey]]),(OutputTable[GroupByKey]=OutputTable[[#This Row],[GroupByKey]])*OutputTable[RecordedValue])),0)</f>
        <v>0</v>
      </c>
      <c r="M829" s="5" cm="1">
        <f t="array" ref="M829">MAX(IF((ProjectInfoTable[ProjectName]=OutputTable[[#This Row],[ProjectName]]),(ProjectInfoTable[ProjectName]=OutputTable[[#This Row],[ProjectName]])*ProjectInfoTable[ConfidenceInterval]))</f>
        <v>0.95</v>
      </c>
      <c r="N8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9" s="5" cm="1">
        <f t="array" ref="O829">MIN(IF((OutputTable[GroupByKey]=OutputTable[[#This Row],[GroupByKey]]),(OutputTable[GroupByKey]=OutputTable[[#This Row],[GroupByKey]])*OutputTable[RecordedValue]))</f>
        <v>0</v>
      </c>
      <c r="P829" s="5" cm="1">
        <f t="array" ref="P829">MAX(IF((OutputTable[GroupByKey]=OutputTable[[#This Row],[GroupByKey]]),(OutputTable[GroupByKey]=OutputTable[[#This Row],[GroupByKey]])*OutputTable[RecordedValue]))</f>
        <v>0</v>
      </c>
    </row>
    <row r="830" spans="1:16" x14ac:dyDescent="0.25">
      <c r="A830" t="s">
        <v>68</v>
      </c>
      <c r="B830" t="s">
        <v>70</v>
      </c>
      <c r="C830">
        <v>16</v>
      </c>
      <c r="D830" t="s">
        <v>158</v>
      </c>
      <c r="E830" t="s">
        <v>121</v>
      </c>
      <c r="F830" t="s">
        <v>127</v>
      </c>
      <c r="G830">
        <v>315</v>
      </c>
      <c r="H830">
        <v>0</v>
      </c>
      <c r="I830" s="5" t="str">
        <f>OutputTable[[#This Row],[ProjectName]]&amp;OutputTable[[#This Row],[Name]]&amp;OutputTable[[#This Row],[Type]]&amp;OutputTable[[#This Row],[Source]]</f>
        <v>Airport Security AnalysisSystem.NumberOutNumber OutSystem</v>
      </c>
      <c r="J830" s="5" cm="1">
        <f t="array" ref="J830">MAX(IF((ProjectInfoTable[ProjectName]=OutputTable[[#This Row],[ProjectName]]),(ProjectInfoTable[ProjectName]=OutputTable[[#This Row],[ProjectName]])*ProjectInfoTable[NumberOfReplications]))</f>
        <v>50</v>
      </c>
      <c r="K830" s="5" cm="1">
        <f t="array" ref="K830">IFERROR(AVERAGE(IF((OutputTable[GroupByKey]=OutputTable[[#This Row],[GroupByKey]]),(OutputTable[GroupByKey]=OutputTable[[#This Row],[GroupByKey]])*OutputTable[RecordedValue])),0)</f>
        <v>314.94</v>
      </c>
      <c r="L830" s="5" cm="1">
        <f t="array" ref="L830">IFERROR(_xlfn.STDEV.S(IF((OutputTable[GroupByKey]=OutputTable[[#This Row],[GroupByKey]]),(OutputTable[GroupByKey]=OutputTable[[#This Row],[GroupByKey]])*OutputTable[RecordedValue])),0)</f>
        <v>0.68243262357121037</v>
      </c>
      <c r="M830" s="5" cm="1">
        <f t="array" ref="M830">MAX(IF((ProjectInfoTable[ProjectName]=OutputTable[[#This Row],[ProjectName]]),(ProjectInfoTable[ProjectName]=OutputTable[[#This Row],[ProjectName]])*ProjectInfoTable[ConfidenceInterval]))</f>
        <v>0.95</v>
      </c>
      <c r="N8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830" s="5" cm="1">
        <f t="array" ref="O830">MIN(IF((OutputTable[GroupByKey]=OutputTable[[#This Row],[GroupByKey]]),(OutputTable[GroupByKey]=OutputTable[[#This Row],[GroupByKey]])*OutputTable[RecordedValue]))</f>
        <v>313</v>
      </c>
      <c r="P830" s="5" cm="1">
        <f t="array" ref="P830">MAX(IF((OutputTable[GroupByKey]=OutputTable[[#This Row],[GroupByKey]]),(OutputTable[GroupByKey]=OutputTable[[#This Row],[GroupByKey]])*OutputTable[RecordedValue]))</f>
        <v>316</v>
      </c>
    </row>
    <row r="831" spans="1:16" x14ac:dyDescent="0.25">
      <c r="A831" t="s">
        <v>68</v>
      </c>
      <c r="B831" t="s">
        <v>70</v>
      </c>
      <c r="C831">
        <v>16</v>
      </c>
      <c r="D831" t="s">
        <v>159</v>
      </c>
      <c r="E831" t="s">
        <v>91</v>
      </c>
      <c r="F831" t="s">
        <v>127</v>
      </c>
      <c r="G831">
        <v>71.872988329044503</v>
      </c>
      <c r="H831">
        <v>0</v>
      </c>
      <c r="I831" s="5" t="str">
        <f>OutputTable[[#This Row],[ProjectName]]&amp;OutputTable[[#This Row],[Name]]&amp;OutputTable[[#This Row],[Type]]&amp;OutputTable[[#This Row],[Source]]</f>
        <v>Airport Security AnalysisSystem.TotalCostTotal CostSystem</v>
      </c>
      <c r="J831" s="5" cm="1">
        <f t="array" ref="J831">MAX(IF((ProjectInfoTable[ProjectName]=OutputTable[[#This Row],[ProjectName]]),(ProjectInfoTable[ProjectName]=OutputTable[[#This Row],[ProjectName]])*ProjectInfoTable[NumberOfReplications]))</f>
        <v>50</v>
      </c>
      <c r="K831" s="5" cm="1">
        <f t="array" ref="K831">IFERROR(AVERAGE(IF((OutputTable[GroupByKey]=OutputTable[[#This Row],[GroupByKey]]),(OutputTable[GroupByKey]=OutputTable[[#This Row],[GroupByKey]])*OutputTable[RecordedValue])),0)</f>
        <v>71.872638573735571</v>
      </c>
      <c r="L831" s="5" cm="1">
        <f t="array" ref="L831">IFERROR(_xlfn.STDEV.S(IF((OutputTable[GroupByKey]=OutputTable[[#This Row],[GroupByKey]]),(OutputTable[GroupByKey]=OutputTable[[#This Row],[GroupByKey]])*OutputTable[RecordedValue])),0)</f>
        <v>5.859431361613459E-2</v>
      </c>
      <c r="M831" s="5" cm="1">
        <f t="array" ref="M831">MAX(IF((ProjectInfoTable[ProjectName]=OutputTable[[#This Row],[ProjectName]]),(ProjectInfoTable[ProjectName]=OutputTable[[#This Row],[ProjectName]])*ProjectInfoTable[ConfidenceInterval]))</f>
        <v>0.95</v>
      </c>
      <c r="N8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831" s="5" cm="1">
        <f t="array" ref="O831">MIN(IF((OutputTable[GroupByKey]=OutputTable[[#This Row],[GroupByKey]]),(OutputTable[GroupByKey]=OutputTable[[#This Row],[GroupByKey]])*OutputTable[RecordedValue]))</f>
        <v>71.718288096809104</v>
      </c>
      <c r="P831" s="5" cm="1">
        <f t="array" ref="P831">MAX(IF((OutputTable[GroupByKey]=OutputTable[[#This Row],[GroupByKey]]),(OutputTable[GroupByKey]=OutputTable[[#This Row],[GroupByKey]])*OutputTable[RecordedValue]))</f>
        <v>71.976989689924594</v>
      </c>
    </row>
    <row r="832" spans="1:16" x14ac:dyDescent="0.25">
      <c r="A832" t="s">
        <v>68</v>
      </c>
      <c r="B832" t="s">
        <v>70</v>
      </c>
      <c r="C832">
        <v>16</v>
      </c>
      <c r="D832" t="s">
        <v>160</v>
      </c>
      <c r="E832" t="s">
        <v>135</v>
      </c>
      <c r="F832" t="s">
        <v>105</v>
      </c>
      <c r="G832">
        <v>30.503536803724099</v>
      </c>
      <c r="H832">
        <v>0</v>
      </c>
      <c r="I832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832" s="5" cm="1">
        <f t="array" ref="J832">MAX(IF((ProjectInfoTable[ProjectName]=OutputTable[[#This Row],[ProjectName]]),(ProjectInfoTable[ProjectName]=OutputTable[[#This Row],[ProjectName]])*ProjectInfoTable[NumberOfReplications]))</f>
        <v>50</v>
      </c>
      <c r="K832" s="5" cm="1">
        <f t="array" ref="K832">IFERROR(AVERAGE(IF((OutputTable[GroupByKey]=OutputTable[[#This Row],[GroupByKey]]),(OutputTable[GroupByKey]=OutputTable[[#This Row],[GroupByKey]])*OutputTable[RecordedValue])),0)</f>
        <v>29.829789158135409</v>
      </c>
      <c r="L832" s="5" cm="1">
        <f t="array" ref="L832">IFERROR(_xlfn.STDEV.S(IF((OutputTable[GroupByKey]=OutputTable[[#This Row],[GroupByKey]]),(OutputTable[GroupByKey]=OutputTable[[#This Row],[GroupByKey]])*OutputTable[RecordedValue])),0)</f>
        <v>0.5851150785874778</v>
      </c>
      <c r="M832" s="5" cm="1">
        <f t="array" ref="M832">MAX(IF((ProjectInfoTable[ProjectName]=OutputTable[[#This Row],[ProjectName]]),(ProjectInfoTable[ProjectName]=OutputTable[[#This Row],[ProjectName]])*ProjectInfoTable[ConfidenceInterval]))</f>
        <v>0.95</v>
      </c>
      <c r="N8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832" s="5" cm="1">
        <f t="array" ref="O832">MIN(IF((OutputTable[GroupByKey]=OutputTable[[#This Row],[GroupByKey]]),(OutputTable[GroupByKey]=OutputTable[[#This Row],[GroupByKey]])*OutputTable[RecordedValue]))</f>
        <v>28.648191338861398</v>
      </c>
      <c r="P832" s="5" cm="1">
        <f t="array" ref="P832">MAX(IF((OutputTable[GroupByKey]=OutputTable[[#This Row],[GroupByKey]]),(OutputTable[GroupByKey]=OutputTable[[#This Row],[GroupByKey]])*OutputTable[RecordedValue]))</f>
        <v>31.087756920682502</v>
      </c>
    </row>
    <row r="833" spans="1:16" x14ac:dyDescent="0.25">
      <c r="A833" t="s">
        <v>68</v>
      </c>
      <c r="B833" t="s">
        <v>70</v>
      </c>
      <c r="C833">
        <v>16</v>
      </c>
      <c r="D833" t="s">
        <v>161</v>
      </c>
      <c r="E833" t="s">
        <v>137</v>
      </c>
      <c r="F833" t="s">
        <v>105</v>
      </c>
      <c r="G833">
        <v>5.4295406941314104</v>
      </c>
      <c r="H833">
        <v>0</v>
      </c>
      <c r="I833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833" s="5" cm="1">
        <f t="array" ref="J833">MAX(IF((ProjectInfoTable[ProjectName]=OutputTable[[#This Row],[ProjectName]]),(ProjectInfoTable[ProjectName]=OutputTable[[#This Row],[ProjectName]])*ProjectInfoTable[NumberOfReplications]))</f>
        <v>50</v>
      </c>
      <c r="K833" s="5" cm="1">
        <f t="array" ref="K833">IFERROR(AVERAGE(IF((OutputTable[GroupByKey]=OutputTable[[#This Row],[GroupByKey]]),(OutputTable[GroupByKey]=OutputTable[[#This Row],[GroupByKey]])*OutputTable[RecordedValue])),0)</f>
        <v>6.0988587896948685</v>
      </c>
      <c r="L833" s="5" cm="1">
        <f t="array" ref="L833">IFERROR(_xlfn.STDEV.S(IF((OutputTable[GroupByKey]=OutputTable[[#This Row],[GroupByKey]]),(OutputTable[GroupByKey]=OutputTable[[#This Row],[GroupByKey]])*OutputTable[RecordedValue])),0)</f>
        <v>0.58437836853471548</v>
      </c>
      <c r="M833" s="5" cm="1">
        <f t="array" ref="M833">MAX(IF((ProjectInfoTable[ProjectName]=OutputTable[[#This Row],[ProjectName]]),(ProjectInfoTable[ProjectName]=OutputTable[[#This Row],[ProjectName]])*ProjectInfoTable[ConfidenceInterval]))</f>
        <v>0.95</v>
      </c>
      <c r="N8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833" s="5" cm="1">
        <f t="array" ref="O833">MIN(IF((OutputTable[GroupByKey]=OutputTable[[#This Row],[GroupByKey]]),(OutputTable[GroupByKey]=OutputTable[[#This Row],[GroupByKey]])*OutputTable[RecordedValue]))</f>
        <v>4.8524885910691502</v>
      </c>
      <c r="P833" s="5" cm="1">
        <f t="array" ref="P833">MAX(IF((OutputTable[GroupByKey]=OutputTable[[#This Row],[GroupByKey]]),(OutputTable[GroupByKey]=OutputTable[[#This Row],[GroupByKey]])*OutputTable[RecordedValue]))</f>
        <v>7.28424471053909</v>
      </c>
    </row>
    <row r="834" spans="1:16" x14ac:dyDescent="0.25">
      <c r="A834" t="s">
        <v>68</v>
      </c>
      <c r="B834" t="s">
        <v>70</v>
      </c>
      <c r="C834">
        <v>16</v>
      </c>
      <c r="D834" t="s">
        <v>162</v>
      </c>
      <c r="E834" t="s">
        <v>154</v>
      </c>
      <c r="F834" t="s">
        <v>105</v>
      </c>
      <c r="G834">
        <v>648</v>
      </c>
      <c r="H834">
        <v>0</v>
      </c>
      <c r="I834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834" s="5" cm="1">
        <f t="array" ref="J834">MAX(IF((ProjectInfoTable[ProjectName]=OutputTable[[#This Row],[ProjectName]]),(ProjectInfoTable[ProjectName]=OutputTable[[#This Row],[ProjectName]])*ProjectInfoTable[NumberOfReplications]))</f>
        <v>50</v>
      </c>
      <c r="K834" s="5" cm="1">
        <f t="array" ref="K834">IFERROR(AVERAGE(IF((OutputTable[GroupByKey]=OutputTable[[#This Row],[GroupByKey]]),(OutputTable[GroupByKey]=OutputTable[[#This Row],[GroupByKey]])*OutputTable[RecordedValue])),0)</f>
        <v>645.70000000000005</v>
      </c>
      <c r="L834" s="5" cm="1">
        <f t="array" ref="L834">IFERROR(_xlfn.STDEV.S(IF((OutputTable[GroupByKey]=OutputTable[[#This Row],[GroupByKey]]),(OutputTable[GroupByKey]=OutputTable[[#This Row],[GroupByKey]])*OutputTable[RecordedValue])),0)</f>
        <v>5.4930382656372485</v>
      </c>
      <c r="M834" s="5" cm="1">
        <f t="array" ref="M834">MAX(IF((ProjectInfoTable[ProjectName]=OutputTable[[#This Row],[ProjectName]]),(ProjectInfoTable[ProjectName]=OutputTable[[#This Row],[ProjectName]])*ProjectInfoTable[ConfidenceInterval]))</f>
        <v>0.95</v>
      </c>
      <c r="N8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834" s="5" cm="1">
        <f t="array" ref="O834">MIN(IF((OutputTable[GroupByKey]=OutputTable[[#This Row],[GroupByKey]]),(OutputTable[GroupByKey]=OutputTable[[#This Row],[GroupByKey]])*OutputTable[RecordedValue]))</f>
        <v>633</v>
      </c>
      <c r="P834" s="5" cm="1">
        <f t="array" ref="P834">MAX(IF((OutputTable[GroupByKey]=OutputTable[[#This Row],[GroupByKey]]),(OutputTable[GroupByKey]=OutputTable[[#This Row],[GroupByKey]])*OutputTable[RecordedValue]))</f>
        <v>656</v>
      </c>
    </row>
    <row r="835" spans="1:16" x14ac:dyDescent="0.25">
      <c r="A835" t="s">
        <v>68</v>
      </c>
      <c r="B835" t="s">
        <v>70</v>
      </c>
      <c r="C835">
        <v>16</v>
      </c>
      <c r="D835" t="s">
        <v>163</v>
      </c>
      <c r="E835" t="s">
        <v>156</v>
      </c>
      <c r="F835" t="s">
        <v>105</v>
      </c>
      <c r="G835">
        <v>0.84917942516301603</v>
      </c>
      <c r="H835">
        <v>0</v>
      </c>
      <c r="I835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835" s="5" cm="1">
        <f t="array" ref="J835">MAX(IF((ProjectInfoTable[ProjectName]=OutputTable[[#This Row],[ProjectName]]),(ProjectInfoTable[ProjectName]=OutputTable[[#This Row],[ProjectName]])*ProjectInfoTable[NumberOfReplications]))</f>
        <v>50</v>
      </c>
      <c r="K835" s="5" cm="1">
        <f t="array" ref="K835">IFERROR(AVERAGE(IF((OutputTable[GroupByKey]=OutputTable[[#This Row],[GroupByKey]]),(OutputTable[GroupByKey]=OutputTable[[#This Row],[GroupByKey]])*OutputTable[RecordedValue])),0)</f>
        <v>0.83058725584180904</v>
      </c>
      <c r="L835" s="5" cm="1">
        <f t="array" ref="L835">IFERROR(_xlfn.STDEV.S(IF((OutputTable[GroupByKey]=OutputTable[[#This Row],[GroupByKey]]),(OutputTable[GroupByKey]=OutputTable[[#This Row],[GroupByKey]])*OutputTable[RecordedValue])),0)</f>
        <v>1.6232732459297416E-2</v>
      </c>
      <c r="M835" s="5" cm="1">
        <f t="array" ref="M835">MAX(IF((ProjectInfoTable[ProjectName]=OutputTable[[#This Row],[ProjectName]]),(ProjectInfoTable[ProjectName]=OutputTable[[#This Row],[ProjectName]])*ProjectInfoTable[ConfidenceInterval]))</f>
        <v>0.95</v>
      </c>
      <c r="N8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835" s="5" cm="1">
        <f t="array" ref="O835">MIN(IF((OutputTable[GroupByKey]=OutputTable[[#This Row],[GroupByKey]]),(OutputTable[GroupByKey]=OutputTable[[#This Row],[GroupByKey]])*OutputTable[RecordedValue]))</f>
        <v>0.79765986915169296</v>
      </c>
      <c r="P835" s="5" cm="1">
        <f t="array" ref="P835">MAX(IF((OutputTable[GroupByKey]=OutputTable[[#This Row],[GroupByKey]]),(OutputTable[GroupByKey]=OutputTable[[#This Row],[GroupByKey]])*OutputTable[RecordedValue]))</f>
        <v>0.86520865024807903</v>
      </c>
    </row>
    <row r="836" spans="1:16" x14ac:dyDescent="0.25">
      <c r="A836" t="s">
        <v>68</v>
      </c>
      <c r="B836" t="s">
        <v>70</v>
      </c>
      <c r="C836">
        <v>16</v>
      </c>
      <c r="D836" t="s">
        <v>164</v>
      </c>
      <c r="E836" t="s">
        <v>140</v>
      </c>
      <c r="F836" t="s">
        <v>105</v>
      </c>
      <c r="G836">
        <v>0</v>
      </c>
      <c r="H836">
        <v>0</v>
      </c>
      <c r="I836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836" s="5" cm="1">
        <f t="array" ref="J836">MAX(IF((ProjectInfoTable[ProjectName]=OutputTable[[#This Row],[ProjectName]]),(ProjectInfoTable[ProjectName]=OutputTable[[#This Row],[ProjectName]])*ProjectInfoTable[NumberOfReplications]))</f>
        <v>50</v>
      </c>
      <c r="K836" s="5" cm="1">
        <f t="array" ref="K836">IFERROR(AVERAGE(IF((OutputTable[GroupByKey]=OutputTable[[#This Row],[GroupByKey]]),(OutputTable[GroupByKey]=OutputTable[[#This Row],[GroupByKey]])*OutputTable[RecordedValue])),0)</f>
        <v>0</v>
      </c>
      <c r="L836" s="5" cm="1">
        <f t="array" ref="L836">IFERROR(_xlfn.STDEV.S(IF((OutputTable[GroupByKey]=OutputTable[[#This Row],[GroupByKey]]),(OutputTable[GroupByKey]=OutputTable[[#This Row],[GroupByKey]])*OutputTable[RecordedValue])),0)</f>
        <v>0</v>
      </c>
      <c r="M836" s="5" cm="1">
        <f t="array" ref="M836">MAX(IF((ProjectInfoTable[ProjectName]=OutputTable[[#This Row],[ProjectName]]),(ProjectInfoTable[ProjectName]=OutputTable[[#This Row],[ProjectName]])*ProjectInfoTable[ConfidenceInterval]))</f>
        <v>0.95</v>
      </c>
      <c r="N8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36" s="5" cm="1">
        <f t="array" ref="O836">MIN(IF((OutputTable[GroupByKey]=OutputTable[[#This Row],[GroupByKey]]),(OutputTable[GroupByKey]=OutputTable[[#This Row],[GroupByKey]])*OutputTable[RecordedValue]))</f>
        <v>0</v>
      </c>
      <c r="P836" s="5" cm="1">
        <f t="array" ref="P836">MAX(IF((OutputTable[GroupByKey]=OutputTable[[#This Row],[GroupByKey]]),(OutputTable[GroupByKey]=OutputTable[[#This Row],[GroupByKey]])*OutputTable[RecordedValue]))</f>
        <v>0</v>
      </c>
    </row>
    <row r="837" spans="1:16" x14ac:dyDescent="0.25">
      <c r="A837" t="s">
        <v>68</v>
      </c>
      <c r="B837" t="s">
        <v>70</v>
      </c>
      <c r="C837">
        <v>16</v>
      </c>
      <c r="D837" t="s">
        <v>165</v>
      </c>
      <c r="E837" t="s">
        <v>111</v>
      </c>
      <c r="F837" t="s">
        <v>73</v>
      </c>
      <c r="G837">
        <v>37.8698126237826</v>
      </c>
      <c r="H837">
        <v>0</v>
      </c>
      <c r="I837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837" s="5" cm="1">
        <f t="array" ref="J837">MAX(IF((ProjectInfoTable[ProjectName]=OutputTable[[#This Row],[ProjectName]]),(ProjectInfoTable[ProjectName]=OutputTable[[#This Row],[ProjectName]])*ProjectInfoTable[NumberOfReplications]))</f>
        <v>50</v>
      </c>
      <c r="K837" s="5" cm="1">
        <f t="array" ref="K837">IFERROR(AVERAGE(IF((OutputTable[GroupByKey]=OutputTable[[#This Row],[GroupByKey]]),(OutputTable[GroupByKey]=OutputTable[[#This Row],[GroupByKey]])*OutputTable[RecordedValue])),0)</f>
        <v>37.238343743460135</v>
      </c>
      <c r="L837" s="5" cm="1">
        <f t="array" ref="L837">IFERROR(_xlfn.STDEV.S(IF((OutputTable[GroupByKey]=OutputTable[[#This Row],[GroupByKey]]),(OutputTable[GroupByKey]=OutputTable[[#This Row],[GroupByKey]])*OutputTable[RecordedValue])),0)</f>
        <v>0.73577360167133743</v>
      </c>
      <c r="M837" s="5" cm="1">
        <f t="array" ref="M837">MAX(IF((ProjectInfoTable[ProjectName]=OutputTable[[#This Row],[ProjectName]]),(ProjectInfoTable[ProjectName]=OutputTable[[#This Row],[ProjectName]])*ProjectInfoTable[ConfidenceInterval]))</f>
        <v>0.95</v>
      </c>
      <c r="N8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837" s="5" cm="1">
        <f t="array" ref="O837">MIN(IF((OutputTable[GroupByKey]=OutputTable[[#This Row],[GroupByKey]]),(OutputTable[GroupByKey]=OutputTable[[#This Row],[GroupByKey]])*OutputTable[RecordedValue]))</f>
        <v>35.915286846409401</v>
      </c>
      <c r="P837" s="5" cm="1">
        <f t="array" ref="P837">MAX(IF((OutputTable[GroupByKey]=OutputTable[[#This Row],[GroupByKey]]),(OutputTable[GroupByKey]=OutputTable[[#This Row],[GroupByKey]])*OutputTable[RecordedValue]))</f>
        <v>38.829036811282897</v>
      </c>
    </row>
    <row r="838" spans="1:16" x14ac:dyDescent="0.25">
      <c r="A838" t="s">
        <v>68</v>
      </c>
      <c r="B838" t="s">
        <v>70</v>
      </c>
      <c r="C838">
        <v>16</v>
      </c>
      <c r="D838" t="s">
        <v>166</v>
      </c>
      <c r="E838" t="s">
        <v>113</v>
      </c>
      <c r="F838" t="s">
        <v>73</v>
      </c>
      <c r="G838">
        <v>1136.09437871348</v>
      </c>
      <c r="H838">
        <v>0</v>
      </c>
      <c r="I838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838" s="5" cm="1">
        <f t="array" ref="J838">MAX(IF((ProjectInfoTable[ProjectName]=OutputTable[[#This Row],[ProjectName]]),(ProjectInfoTable[ProjectName]=OutputTable[[#This Row],[ProjectName]])*ProjectInfoTable[NumberOfReplications]))</f>
        <v>50</v>
      </c>
      <c r="K838" s="5" cm="1">
        <f t="array" ref="K838">IFERROR(AVERAGE(IF((OutputTable[GroupByKey]=OutputTable[[#This Row],[GroupByKey]]),(OutputTable[GroupByKey]=OutputTable[[#This Row],[GroupByKey]])*OutputTable[RecordedValue])),0)</f>
        <v>1117.1503123038046</v>
      </c>
      <c r="L838" s="5" cm="1">
        <f t="array" ref="L838">IFERROR(_xlfn.STDEV.S(IF((OutputTable[GroupByKey]=OutputTable[[#This Row],[GroupByKey]]),(OutputTable[GroupByKey]=OutputTable[[#This Row],[GroupByKey]])*OutputTable[RecordedValue])),0)</f>
        <v>22.073208050140675</v>
      </c>
      <c r="M838" s="5" cm="1">
        <f t="array" ref="M838">MAX(IF((ProjectInfoTable[ProjectName]=OutputTable[[#This Row],[ProjectName]]),(ProjectInfoTable[ProjectName]=OutputTable[[#This Row],[ProjectName]])*ProjectInfoTable[ConfidenceInterval]))</f>
        <v>0.95</v>
      </c>
      <c r="N8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838" s="5" cm="1">
        <f t="array" ref="O838">MIN(IF((OutputTable[GroupByKey]=OutputTable[[#This Row],[GroupByKey]]),(OutputTable[GroupByKey]=OutputTable[[#This Row],[GroupByKey]])*OutputTable[RecordedValue]))</f>
        <v>1077.4586053922801</v>
      </c>
      <c r="P838" s="5" cm="1">
        <f t="array" ref="P838">MAX(IF((OutputTable[GroupByKey]=OutputTable[[#This Row],[GroupByKey]]),(OutputTable[GroupByKey]=OutputTable[[#This Row],[GroupByKey]])*OutputTable[RecordedValue]))</f>
        <v>1164.8711043384901</v>
      </c>
    </row>
    <row r="839" spans="1:16" x14ac:dyDescent="0.25">
      <c r="A839" t="s">
        <v>68</v>
      </c>
      <c r="B839" t="s">
        <v>70</v>
      </c>
      <c r="C839">
        <v>16</v>
      </c>
      <c r="D839" t="s">
        <v>167</v>
      </c>
      <c r="E839" t="s">
        <v>115</v>
      </c>
      <c r="F839" t="s">
        <v>73</v>
      </c>
      <c r="G839">
        <v>0</v>
      </c>
      <c r="H839">
        <v>0</v>
      </c>
      <c r="I839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839" s="5" cm="1">
        <f t="array" ref="J839">MAX(IF((ProjectInfoTable[ProjectName]=OutputTable[[#This Row],[ProjectName]]),(ProjectInfoTable[ProjectName]=OutputTable[[#This Row],[ProjectName]])*ProjectInfoTable[NumberOfReplications]))</f>
        <v>50</v>
      </c>
      <c r="K839" s="5" cm="1">
        <f t="array" ref="K839">IFERROR(AVERAGE(IF((OutputTable[GroupByKey]=OutputTable[[#This Row],[GroupByKey]]),(OutputTable[GroupByKey]=OutputTable[[#This Row],[GroupByKey]])*OutputTable[RecordedValue])),0)</f>
        <v>0</v>
      </c>
      <c r="L839" s="5" cm="1">
        <f t="array" ref="L839">IFERROR(_xlfn.STDEV.S(IF((OutputTable[GroupByKey]=OutputTable[[#This Row],[GroupByKey]]),(OutputTable[GroupByKey]=OutputTable[[#This Row],[GroupByKey]])*OutputTable[RecordedValue])),0)</f>
        <v>0</v>
      </c>
      <c r="M839" s="5" cm="1">
        <f t="array" ref="M839">MAX(IF((ProjectInfoTable[ProjectName]=OutputTable[[#This Row],[ProjectName]]),(ProjectInfoTable[ProjectName]=OutputTable[[#This Row],[ProjectName]])*ProjectInfoTable[ConfidenceInterval]))</f>
        <v>0.95</v>
      </c>
      <c r="N8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39" s="5" cm="1">
        <f t="array" ref="O839">MIN(IF((OutputTable[GroupByKey]=OutputTable[[#This Row],[GroupByKey]]),(OutputTable[GroupByKey]=OutputTable[[#This Row],[GroupByKey]])*OutputTable[RecordedValue]))</f>
        <v>0</v>
      </c>
      <c r="P839" s="5" cm="1">
        <f t="array" ref="P839">MAX(IF((OutputTable[GroupByKey]=OutputTable[[#This Row],[GroupByKey]]),(OutputTable[GroupByKey]=OutputTable[[#This Row],[GroupByKey]])*OutputTable[RecordedValue]))</f>
        <v>0</v>
      </c>
    </row>
    <row r="840" spans="1:16" x14ac:dyDescent="0.25">
      <c r="A840" t="s">
        <v>68</v>
      </c>
      <c r="B840" t="s">
        <v>70</v>
      </c>
      <c r="C840">
        <v>16</v>
      </c>
      <c r="D840" t="s">
        <v>168</v>
      </c>
      <c r="E840" t="s">
        <v>117</v>
      </c>
      <c r="F840" t="s">
        <v>73</v>
      </c>
      <c r="G840">
        <v>124.010447411702</v>
      </c>
      <c r="H840">
        <v>0</v>
      </c>
      <c r="I840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840" s="5" cm="1">
        <f t="array" ref="J840">MAX(IF((ProjectInfoTable[ProjectName]=OutputTable[[#This Row],[ProjectName]]),(ProjectInfoTable[ProjectName]=OutputTable[[#This Row],[ProjectName]])*ProjectInfoTable[NumberOfReplications]))</f>
        <v>50</v>
      </c>
      <c r="K840" s="5" cm="1">
        <f t="array" ref="K840">IFERROR(AVERAGE(IF((OutputTable[GroupByKey]=OutputTable[[#This Row],[GroupByKey]]),(OutputTable[GroupByKey]=OutputTable[[#This Row],[GroupByKey]])*OutputTable[RecordedValue])),0)</f>
        <v>120.89653130002299</v>
      </c>
      <c r="L840" s="5" cm="1">
        <f t="array" ref="L840">IFERROR(_xlfn.STDEV.S(IF((OutputTable[GroupByKey]=OutputTable[[#This Row],[GroupByKey]]),(OutputTable[GroupByKey]=OutputTable[[#This Row],[GroupByKey]])*OutputTable[RecordedValue])),0)</f>
        <v>33.561725675720702</v>
      </c>
      <c r="M840" s="5" cm="1">
        <f t="array" ref="M840">MAX(IF((ProjectInfoTable[ProjectName]=OutputTable[[#This Row],[ProjectName]]),(ProjectInfoTable[ProjectName]=OutputTable[[#This Row],[ProjectName]])*ProjectInfoTable[ConfidenceInterval]))</f>
        <v>0.95</v>
      </c>
      <c r="N8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840" s="5" cm="1">
        <f t="array" ref="O840">MIN(IF((OutputTable[GroupByKey]=OutputTable[[#This Row],[GroupByKey]]),(OutputTable[GroupByKey]=OutputTable[[#This Row],[GroupByKey]])*OutputTable[RecordedValue]))</f>
        <v>71.2298351699786</v>
      </c>
      <c r="P840" s="5" cm="1">
        <f t="array" ref="P840">MAX(IF((OutputTable[GroupByKey]=OutputTable[[#This Row],[GroupByKey]]),(OutputTable[GroupByKey]=OutputTable[[#This Row],[GroupByKey]])*OutputTable[RecordedValue]))</f>
        <v>265.63530965979299</v>
      </c>
    </row>
    <row r="841" spans="1:16" x14ac:dyDescent="0.25">
      <c r="A841" t="s">
        <v>68</v>
      </c>
      <c r="B841" t="s">
        <v>70</v>
      </c>
      <c r="C841">
        <v>16</v>
      </c>
      <c r="D841" t="s">
        <v>169</v>
      </c>
      <c r="E841" t="s">
        <v>119</v>
      </c>
      <c r="F841" t="s">
        <v>73</v>
      </c>
      <c r="G841">
        <v>310</v>
      </c>
      <c r="H841">
        <v>0</v>
      </c>
      <c r="I841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841" s="5" cm="1">
        <f t="array" ref="J841">MAX(IF((ProjectInfoTable[ProjectName]=OutputTable[[#This Row],[ProjectName]]),(ProjectInfoTable[ProjectName]=OutputTable[[#This Row],[ProjectName]])*ProjectInfoTable[NumberOfReplications]))</f>
        <v>50</v>
      </c>
      <c r="K841" s="5" cm="1">
        <f t="array" ref="K841">IFERROR(AVERAGE(IF((OutputTable[GroupByKey]=OutputTable[[#This Row],[GroupByKey]]),(OutputTable[GroupByKey]=OutputTable[[#This Row],[GroupByKey]])*OutputTable[RecordedValue])),0)</f>
        <v>307.66000000000003</v>
      </c>
      <c r="L841" s="5" cm="1">
        <f t="array" ref="L841">IFERROR(_xlfn.STDEV.S(IF((OutputTable[GroupByKey]=OutputTable[[#This Row],[GroupByKey]]),(OutputTable[GroupByKey]=OutputTable[[#This Row],[GroupByKey]])*OutputTable[RecordedValue])),0)</f>
        <v>3.1272991542223769</v>
      </c>
      <c r="M841" s="5" cm="1">
        <f t="array" ref="M841">MAX(IF((ProjectInfoTable[ProjectName]=OutputTable[[#This Row],[ProjectName]]),(ProjectInfoTable[ProjectName]=OutputTable[[#This Row],[ProjectName]])*ProjectInfoTable[ConfidenceInterval]))</f>
        <v>0.95</v>
      </c>
      <c r="N8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841" s="5" cm="1">
        <f t="array" ref="O841">MIN(IF((OutputTable[GroupByKey]=OutputTable[[#This Row],[GroupByKey]]),(OutputTable[GroupByKey]=OutputTable[[#This Row],[GroupByKey]])*OutputTable[RecordedValue]))</f>
        <v>300</v>
      </c>
      <c r="P841" s="5" cm="1">
        <f t="array" ref="P841">MAX(IF((OutputTable[GroupByKey]=OutputTable[[#This Row],[GroupByKey]]),(OutputTable[GroupByKey]=OutputTable[[#This Row],[GroupByKey]])*OutputTable[RecordedValue]))</f>
        <v>315</v>
      </c>
    </row>
    <row r="842" spans="1:16" x14ac:dyDescent="0.25">
      <c r="A842" t="s">
        <v>68</v>
      </c>
      <c r="B842" t="s">
        <v>70</v>
      </c>
      <c r="C842">
        <v>16</v>
      </c>
      <c r="D842" t="s">
        <v>170</v>
      </c>
      <c r="E842" t="s">
        <v>121</v>
      </c>
      <c r="F842" t="s">
        <v>73</v>
      </c>
      <c r="G842">
        <v>308</v>
      </c>
      <c r="H842">
        <v>0</v>
      </c>
      <c r="I842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842" s="5" cm="1">
        <f t="array" ref="J842">MAX(IF((ProjectInfoTable[ProjectName]=OutputTable[[#This Row],[ProjectName]]),(ProjectInfoTable[ProjectName]=OutputTable[[#This Row],[ProjectName]])*ProjectInfoTable[NumberOfReplications]))</f>
        <v>50</v>
      </c>
      <c r="K842" s="5" cm="1">
        <f t="array" ref="K842">IFERROR(AVERAGE(IF((OutputTable[GroupByKey]=OutputTable[[#This Row],[GroupByKey]]),(OutputTable[GroupByKey]=OutputTable[[#This Row],[GroupByKey]])*OutputTable[RecordedValue])),0)</f>
        <v>305.8</v>
      </c>
      <c r="L842" s="5" cm="1">
        <f t="array" ref="L842">IFERROR(_xlfn.STDEV.S(IF((OutputTable[GroupByKey]=OutputTable[[#This Row],[GroupByKey]]),(OutputTable[GroupByKey]=OutputTable[[#This Row],[GroupByKey]])*OutputTable[RecordedValue])),0)</f>
        <v>3.2324881425670751</v>
      </c>
      <c r="M842" s="5" cm="1">
        <f t="array" ref="M842">MAX(IF((ProjectInfoTable[ProjectName]=OutputTable[[#This Row],[ProjectName]]),(ProjectInfoTable[ProjectName]=OutputTable[[#This Row],[ProjectName]])*ProjectInfoTable[ConfidenceInterval]))</f>
        <v>0.95</v>
      </c>
      <c r="N8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842" s="5" cm="1">
        <f t="array" ref="O842">MIN(IF((OutputTable[GroupByKey]=OutputTable[[#This Row],[GroupByKey]]),(OutputTable[GroupByKey]=OutputTable[[#This Row],[GroupByKey]])*OutputTable[RecordedValue]))</f>
        <v>298</v>
      </c>
      <c r="P842" s="5" cm="1">
        <f t="array" ref="P842">MAX(IF((OutputTable[GroupByKey]=OutputTable[[#This Row],[GroupByKey]]),(OutputTable[GroupByKey]=OutputTable[[#This Row],[GroupByKey]])*OutputTable[RecordedValue]))</f>
        <v>313</v>
      </c>
    </row>
    <row r="843" spans="1:16" x14ac:dyDescent="0.25">
      <c r="A843" t="s">
        <v>68</v>
      </c>
      <c r="B843" t="s">
        <v>70</v>
      </c>
      <c r="C843">
        <v>16</v>
      </c>
      <c r="D843" t="s">
        <v>171</v>
      </c>
      <c r="E843" t="s">
        <v>123</v>
      </c>
      <c r="F843" t="s">
        <v>73</v>
      </c>
      <c r="G843">
        <v>37.8698126237826</v>
      </c>
      <c r="H843">
        <v>0</v>
      </c>
      <c r="I843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843" s="5" cm="1">
        <f t="array" ref="J843">MAX(IF((ProjectInfoTable[ProjectName]=OutputTable[[#This Row],[ProjectName]]),(ProjectInfoTable[ProjectName]=OutputTable[[#This Row],[ProjectName]])*ProjectInfoTable[NumberOfReplications]))</f>
        <v>50</v>
      </c>
      <c r="K843" s="5" cm="1">
        <f t="array" ref="K843">IFERROR(AVERAGE(IF((OutputTable[GroupByKey]=OutputTable[[#This Row],[GroupByKey]]),(OutputTable[GroupByKey]=OutputTable[[#This Row],[GroupByKey]])*OutputTable[RecordedValue])),0)</f>
        <v>37.238343743460135</v>
      </c>
      <c r="L843" s="5" cm="1">
        <f t="array" ref="L843">IFERROR(_xlfn.STDEV.S(IF((OutputTable[GroupByKey]=OutputTable[[#This Row],[GroupByKey]]),(OutputTable[GroupByKey]=OutputTable[[#This Row],[GroupByKey]])*OutputTable[RecordedValue])),0)</f>
        <v>0.73577360167133743</v>
      </c>
      <c r="M843" s="5" cm="1">
        <f t="array" ref="M843">MAX(IF((ProjectInfoTable[ProjectName]=OutputTable[[#This Row],[ProjectName]]),(ProjectInfoTable[ProjectName]=OutputTable[[#This Row],[ProjectName]])*ProjectInfoTable[ConfidenceInterval]))</f>
        <v>0.95</v>
      </c>
      <c r="N8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843" s="5" cm="1">
        <f t="array" ref="O843">MIN(IF((OutputTable[GroupByKey]=OutputTable[[#This Row],[GroupByKey]]),(OutputTable[GroupByKey]=OutputTable[[#This Row],[GroupByKey]])*OutputTable[RecordedValue]))</f>
        <v>35.915286846409401</v>
      </c>
      <c r="P843" s="5" cm="1">
        <f t="array" ref="P843">MAX(IF((OutputTable[GroupByKey]=OutputTable[[#This Row],[GroupByKey]]),(OutputTable[GroupByKey]=OutputTable[[#This Row],[GroupByKey]])*OutputTable[RecordedValue]))</f>
        <v>38.829036811282897</v>
      </c>
    </row>
    <row r="844" spans="1:16" x14ac:dyDescent="0.25">
      <c r="A844" t="s">
        <v>68</v>
      </c>
      <c r="B844" t="s">
        <v>70</v>
      </c>
      <c r="C844">
        <v>16</v>
      </c>
      <c r="D844" t="s">
        <v>172</v>
      </c>
      <c r="E844" t="s">
        <v>125</v>
      </c>
      <c r="F844" t="s">
        <v>73</v>
      </c>
      <c r="G844">
        <v>1260.1048261251799</v>
      </c>
      <c r="H844">
        <v>0</v>
      </c>
      <c r="I844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844" s="5" cm="1">
        <f t="array" ref="J844">MAX(IF((ProjectInfoTable[ProjectName]=OutputTable[[#This Row],[ProjectName]]),(ProjectInfoTable[ProjectName]=OutputTable[[#This Row],[ProjectName]])*ProjectInfoTable[NumberOfReplications]))</f>
        <v>50</v>
      </c>
      <c r="K844" s="5" cm="1">
        <f t="array" ref="K844">IFERROR(AVERAGE(IF((OutputTable[GroupByKey]=OutputTable[[#This Row],[GroupByKey]]),(OutputTable[GroupByKey]=OutputTable[[#This Row],[GroupByKey]])*OutputTable[RecordedValue])),0)</f>
        <v>1238.0468436038263</v>
      </c>
      <c r="L844" s="5" cm="1">
        <f t="array" ref="L844">IFERROR(_xlfn.STDEV.S(IF((OutputTable[GroupByKey]=OutputTable[[#This Row],[GroupByKey]]),(OutputTable[GroupByKey]=OutputTable[[#This Row],[GroupByKey]])*OutputTable[RecordedValue])),0)</f>
        <v>49.802537130614866</v>
      </c>
      <c r="M844" s="5" cm="1">
        <f t="array" ref="M844">MAX(IF((ProjectInfoTable[ProjectName]=OutputTable[[#This Row],[ProjectName]]),(ProjectInfoTable[ProjectName]=OutputTable[[#This Row],[ProjectName]])*ProjectInfoTable[ConfidenceInterval]))</f>
        <v>0.95</v>
      </c>
      <c r="N8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844" s="5" cm="1">
        <f t="array" ref="O844">MIN(IF((OutputTable[GroupByKey]=OutputTable[[#This Row],[GroupByKey]]),(OutputTable[GroupByKey]=OutputTable[[#This Row],[GroupByKey]])*OutputTable[RecordedValue]))</f>
        <v>1148.68844056226</v>
      </c>
      <c r="P844" s="5" cm="1">
        <f t="array" ref="P844">MAX(IF((OutputTable[GroupByKey]=OutputTable[[#This Row],[GroupByKey]]),(OutputTable[GroupByKey]=OutputTable[[#This Row],[GroupByKey]])*OutputTable[RecordedValue]))</f>
        <v>1418.3176101245699</v>
      </c>
    </row>
    <row r="845" spans="1:16" x14ac:dyDescent="0.25">
      <c r="A845" t="s">
        <v>68</v>
      </c>
      <c r="B845" t="s">
        <v>70</v>
      </c>
      <c r="C845">
        <v>16</v>
      </c>
      <c r="D845" t="s">
        <v>173</v>
      </c>
      <c r="E845" t="s">
        <v>135</v>
      </c>
      <c r="F845" t="s">
        <v>105</v>
      </c>
      <c r="G845">
        <v>18.9349063118913</v>
      </c>
      <c r="H845">
        <v>0</v>
      </c>
      <c r="I845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845" s="5" cm="1">
        <f t="array" ref="J845">MAX(IF((ProjectInfoTable[ProjectName]=OutputTable[[#This Row],[ProjectName]]),(ProjectInfoTable[ProjectName]=OutputTable[[#This Row],[ProjectName]])*ProjectInfoTable[NumberOfReplications]))</f>
        <v>50</v>
      </c>
      <c r="K845" s="5" cm="1">
        <f t="array" ref="K845">IFERROR(AVERAGE(IF((OutputTable[GroupByKey]=OutputTable[[#This Row],[GroupByKey]]),(OutputTable[GroupByKey]=OutputTable[[#This Row],[GroupByKey]])*OutputTable[RecordedValue])),0)</f>
        <v>18.619171871730064</v>
      </c>
      <c r="L845" s="5" cm="1">
        <f t="array" ref="L845">IFERROR(_xlfn.STDEV.S(IF((OutputTable[GroupByKey]=OutputTable[[#This Row],[GroupByKey]]),(OutputTable[GroupByKey]=OutputTable[[#This Row],[GroupByKey]])*OutputTable[RecordedValue])),0)</f>
        <v>0.36788680083566072</v>
      </c>
      <c r="M845" s="5" cm="1">
        <f t="array" ref="M845">MAX(IF((ProjectInfoTable[ProjectName]=OutputTable[[#This Row],[ProjectName]]),(ProjectInfoTable[ProjectName]=OutputTable[[#This Row],[ProjectName]])*ProjectInfoTable[ConfidenceInterval]))</f>
        <v>0.95</v>
      </c>
      <c r="N8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845" s="5" cm="1">
        <f t="array" ref="O845">MIN(IF((OutputTable[GroupByKey]=OutputTable[[#This Row],[GroupByKey]]),(OutputTable[GroupByKey]=OutputTable[[#This Row],[GroupByKey]])*OutputTable[RecordedValue]))</f>
        <v>17.957643423204701</v>
      </c>
      <c r="P845" s="5" cm="1">
        <f t="array" ref="P845">MAX(IF((OutputTable[GroupByKey]=OutputTable[[#This Row],[GroupByKey]]),(OutputTable[GroupByKey]=OutputTable[[#This Row],[GroupByKey]])*OutputTable[RecordedValue]))</f>
        <v>19.414518405641399</v>
      </c>
    </row>
    <row r="846" spans="1:16" x14ac:dyDescent="0.25">
      <c r="A846" t="s">
        <v>68</v>
      </c>
      <c r="B846" t="s">
        <v>70</v>
      </c>
      <c r="C846">
        <v>16</v>
      </c>
      <c r="D846" t="s">
        <v>174</v>
      </c>
      <c r="E846" t="s">
        <v>137</v>
      </c>
      <c r="F846" t="s">
        <v>105</v>
      </c>
      <c r="G846">
        <v>5.0050045192976702</v>
      </c>
      <c r="H846">
        <v>0</v>
      </c>
      <c r="I846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846" s="5" cm="1">
        <f t="array" ref="J846">MAX(IF((ProjectInfoTable[ProjectName]=OutputTable[[#This Row],[ProjectName]]),(ProjectInfoTable[ProjectName]=OutputTable[[#This Row],[ProjectName]])*ProjectInfoTable[NumberOfReplications]))</f>
        <v>50</v>
      </c>
      <c r="K846" s="5" cm="1">
        <f t="array" ref="K846">IFERROR(AVERAGE(IF((OutputTable[GroupByKey]=OutputTable[[#This Row],[GroupByKey]]),(OutputTable[GroupByKey]=OutputTable[[#This Row],[GroupByKey]])*OutputTable[RecordedValue])),0)</f>
        <v>5.3248187541752463</v>
      </c>
      <c r="L846" s="5" cm="1">
        <f t="array" ref="L846">IFERROR(_xlfn.STDEV.S(IF((OutputTable[GroupByKey]=OutputTable[[#This Row],[GroupByKey]]),(OutputTable[GroupByKey]=OutputTable[[#This Row],[GroupByKey]])*OutputTable[RecordedValue])),0)</f>
        <v>0.37220753962085379</v>
      </c>
      <c r="M846" s="5" cm="1">
        <f t="array" ref="M846">MAX(IF((ProjectInfoTable[ProjectName]=OutputTable[[#This Row],[ProjectName]]),(ProjectInfoTable[ProjectName]=OutputTable[[#This Row],[ProjectName]])*ProjectInfoTable[ConfidenceInterval]))</f>
        <v>0.95</v>
      </c>
      <c r="N8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846" s="5" cm="1">
        <f t="array" ref="O846">MIN(IF((OutputTable[GroupByKey]=OutputTable[[#This Row],[GroupByKey]]),(OutputTable[GroupByKey]=OutputTable[[#This Row],[GroupByKey]])*OutputTable[RecordedValue]))</f>
        <v>4.5773931059875599</v>
      </c>
      <c r="P846" s="5" cm="1">
        <f t="array" ref="P846">MAX(IF((OutputTable[GroupByKey]=OutputTable[[#This Row],[GroupByKey]]),(OutputTable[GroupByKey]=OutputTable[[#This Row],[GroupByKey]])*OutputTable[RecordedValue]))</f>
        <v>5.9816259595291603</v>
      </c>
    </row>
    <row r="847" spans="1:16" x14ac:dyDescent="0.25">
      <c r="A847" t="s">
        <v>68</v>
      </c>
      <c r="B847" t="s">
        <v>70</v>
      </c>
      <c r="C847">
        <v>16</v>
      </c>
      <c r="D847" t="s">
        <v>175</v>
      </c>
      <c r="E847" t="s">
        <v>154</v>
      </c>
      <c r="F847" t="s">
        <v>105</v>
      </c>
      <c r="G847">
        <v>310</v>
      </c>
      <c r="H847">
        <v>0</v>
      </c>
      <c r="I847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847" s="5" cm="1">
        <f t="array" ref="J847">MAX(IF((ProjectInfoTable[ProjectName]=OutputTable[[#This Row],[ProjectName]]),(ProjectInfoTable[ProjectName]=OutputTable[[#This Row],[ProjectName]])*ProjectInfoTable[NumberOfReplications]))</f>
        <v>50</v>
      </c>
      <c r="K847" s="5" cm="1">
        <f t="array" ref="K847">IFERROR(AVERAGE(IF((OutputTable[GroupByKey]=OutputTable[[#This Row],[GroupByKey]]),(OutputTable[GroupByKey]=OutputTable[[#This Row],[GroupByKey]])*OutputTable[RecordedValue])),0)</f>
        <v>307.5</v>
      </c>
      <c r="L847" s="5" cm="1">
        <f t="array" ref="L847">IFERROR(_xlfn.STDEV.S(IF((OutputTable[GroupByKey]=OutputTable[[#This Row],[GroupByKey]]),(OutputTable[GroupByKey]=OutputTable[[#This Row],[GroupByKey]])*OutputTable[RecordedValue])),0)</f>
        <v>3.1831828507367419</v>
      </c>
      <c r="M847" s="5" cm="1">
        <f t="array" ref="M847">MAX(IF((ProjectInfoTable[ProjectName]=OutputTable[[#This Row],[ProjectName]]),(ProjectInfoTable[ProjectName]=OutputTable[[#This Row],[ProjectName]])*ProjectInfoTable[ConfidenceInterval]))</f>
        <v>0.95</v>
      </c>
      <c r="N8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847" s="5" cm="1">
        <f t="array" ref="O847">MIN(IF((OutputTable[GroupByKey]=OutputTable[[#This Row],[GroupByKey]]),(OutputTable[GroupByKey]=OutputTable[[#This Row],[GroupByKey]])*OutputTable[RecordedValue]))</f>
        <v>300</v>
      </c>
      <c r="P847" s="5" cm="1">
        <f t="array" ref="P847">MAX(IF((OutputTable[GroupByKey]=OutputTable[[#This Row],[GroupByKey]]),(OutputTable[GroupByKey]=OutputTable[[#This Row],[GroupByKey]])*OutputTable[RecordedValue]))</f>
        <v>315</v>
      </c>
    </row>
    <row r="848" spans="1:16" x14ac:dyDescent="0.25">
      <c r="A848" t="s">
        <v>68</v>
      </c>
      <c r="B848" t="s">
        <v>70</v>
      </c>
      <c r="C848">
        <v>16</v>
      </c>
      <c r="D848" t="s">
        <v>176</v>
      </c>
      <c r="E848" t="s">
        <v>156</v>
      </c>
      <c r="F848" t="s">
        <v>105</v>
      </c>
      <c r="G848">
        <v>0.79145814502926404</v>
      </c>
      <c r="H848">
        <v>0</v>
      </c>
      <c r="I848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848" s="5" cm="1">
        <f t="array" ref="J848">MAX(IF((ProjectInfoTable[ProjectName]=OutputTable[[#This Row],[ProjectName]]),(ProjectInfoTable[ProjectName]=OutputTable[[#This Row],[ProjectName]])*ProjectInfoTable[NumberOfReplications]))</f>
        <v>50</v>
      </c>
      <c r="K848" s="5" cm="1">
        <f t="array" ref="K848">IFERROR(AVERAGE(IF((OutputTable[GroupByKey]=OutputTable[[#This Row],[GroupByKey]]),(OutputTable[GroupByKey]=OutputTable[[#This Row],[GroupByKey]])*OutputTable[RecordedValue])),0)</f>
        <v>0.77813255190936492</v>
      </c>
      <c r="L848" s="5" cm="1">
        <f t="array" ref="L848">IFERROR(_xlfn.STDEV.S(IF((OutputTable[GroupByKey]=OutputTable[[#This Row],[GroupByKey]]),(OutputTable[GroupByKey]=OutputTable[[#This Row],[GroupByKey]])*OutputTable[RecordedValue])),0)</f>
        <v>1.5508647484202203E-2</v>
      </c>
      <c r="M848" s="5" cm="1">
        <f t="array" ref="M848">MAX(IF((ProjectInfoTable[ProjectName]=OutputTable[[#This Row],[ProjectName]]),(ProjectInfoTable[ProjectName]=OutputTable[[#This Row],[ProjectName]])*ProjectInfoTable[ConfidenceInterval]))</f>
        <v>0.95</v>
      </c>
      <c r="N8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848" s="5" cm="1">
        <f t="array" ref="O848">MIN(IF((OutputTable[GroupByKey]=OutputTable[[#This Row],[GroupByKey]]),(OutputTable[GroupByKey]=OutputTable[[#This Row],[GroupByKey]])*OutputTable[RecordedValue]))</f>
        <v>0.75076558501961799</v>
      </c>
      <c r="P848" s="5" cm="1">
        <f t="array" ref="P848">MAX(IF((OutputTable[GroupByKey]=OutputTable[[#This Row],[GroupByKey]]),(OutputTable[GroupByKey]=OutputTable[[#This Row],[GroupByKey]])*OutputTable[RecordedValue]))</f>
        <v>0.80927528725051701</v>
      </c>
    </row>
    <row r="849" spans="1:16" x14ac:dyDescent="0.25">
      <c r="A849" t="s">
        <v>68</v>
      </c>
      <c r="B849" t="s">
        <v>70</v>
      </c>
      <c r="C849">
        <v>16</v>
      </c>
      <c r="D849" t="s">
        <v>177</v>
      </c>
      <c r="E849" t="s">
        <v>140</v>
      </c>
      <c r="F849" t="s">
        <v>105</v>
      </c>
      <c r="G849">
        <v>0</v>
      </c>
      <c r="H849">
        <v>0</v>
      </c>
      <c r="I849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849" s="5" cm="1">
        <f t="array" ref="J849">MAX(IF((ProjectInfoTable[ProjectName]=OutputTable[[#This Row],[ProjectName]]),(ProjectInfoTable[ProjectName]=OutputTable[[#This Row],[ProjectName]])*ProjectInfoTable[NumberOfReplications]))</f>
        <v>50</v>
      </c>
      <c r="K849" s="5" cm="1">
        <f t="array" ref="K849">IFERROR(AVERAGE(IF((OutputTable[GroupByKey]=OutputTable[[#This Row],[GroupByKey]]),(OutputTable[GroupByKey]=OutputTable[[#This Row],[GroupByKey]])*OutputTable[RecordedValue])),0)</f>
        <v>0</v>
      </c>
      <c r="L849" s="5" cm="1">
        <f t="array" ref="L849">IFERROR(_xlfn.STDEV.S(IF((OutputTable[GroupByKey]=OutputTable[[#This Row],[GroupByKey]]),(OutputTable[GroupByKey]=OutputTable[[#This Row],[GroupByKey]])*OutputTable[RecordedValue])),0)</f>
        <v>0</v>
      </c>
      <c r="M849" s="5" cm="1">
        <f t="array" ref="M849">MAX(IF((ProjectInfoTable[ProjectName]=OutputTable[[#This Row],[ProjectName]]),(ProjectInfoTable[ProjectName]=OutputTable[[#This Row],[ProjectName]])*ProjectInfoTable[ConfidenceInterval]))</f>
        <v>0.95</v>
      </c>
      <c r="N8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49" s="5" cm="1">
        <f t="array" ref="O849">MIN(IF((OutputTable[GroupByKey]=OutputTable[[#This Row],[GroupByKey]]),(OutputTable[GroupByKey]=OutputTable[[#This Row],[GroupByKey]])*OutputTable[RecordedValue]))</f>
        <v>0</v>
      </c>
      <c r="P849" s="5" cm="1">
        <f t="array" ref="P849">MAX(IF((OutputTable[GroupByKey]=OutputTable[[#This Row],[GroupByKey]]),(OutputTable[GroupByKey]=OutputTable[[#This Row],[GroupByKey]])*OutputTable[RecordedValue]))</f>
        <v>0</v>
      </c>
    </row>
    <row r="850" spans="1:16" x14ac:dyDescent="0.25">
      <c r="A850" t="s">
        <v>68</v>
      </c>
      <c r="B850" t="s">
        <v>70</v>
      </c>
      <c r="C850">
        <v>17</v>
      </c>
      <c r="D850" t="s">
        <v>110</v>
      </c>
      <c r="E850" t="s">
        <v>111</v>
      </c>
      <c r="F850" t="s">
        <v>73</v>
      </c>
      <c r="G850">
        <v>1.38501324128887</v>
      </c>
      <c r="H850">
        <v>0</v>
      </c>
      <c r="I850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850" s="5" cm="1">
        <f t="array" ref="J850">MAX(IF((ProjectInfoTable[ProjectName]=OutputTable[[#This Row],[ProjectName]]),(ProjectInfoTable[ProjectName]=OutputTable[[#This Row],[ProjectName]])*ProjectInfoTable[NumberOfReplications]))</f>
        <v>50</v>
      </c>
      <c r="K850" s="5" cm="1">
        <f t="array" ref="K850">IFERROR(AVERAGE(IF((OutputTable[GroupByKey]=OutputTable[[#This Row],[GroupByKey]]),(OutputTable[GroupByKey]=OutputTable[[#This Row],[GroupByKey]])*OutputTable[RecordedValue])),0)</f>
        <v>1.9749714551650996</v>
      </c>
      <c r="L850" s="5" cm="1">
        <f t="array" ref="L850">IFERROR(_xlfn.STDEV.S(IF((OutputTable[GroupByKey]=OutputTable[[#This Row],[GroupByKey]]),(OutputTable[GroupByKey]=OutputTable[[#This Row],[GroupByKey]])*OutputTable[RecordedValue])),0)</f>
        <v>0.45746437878232693</v>
      </c>
      <c r="M850" s="5" cm="1">
        <f t="array" ref="M850">MAX(IF((ProjectInfoTable[ProjectName]=OutputTable[[#This Row],[ProjectName]]),(ProjectInfoTable[ProjectName]=OutputTable[[#This Row],[ProjectName]])*ProjectInfoTable[ConfidenceInterval]))</f>
        <v>0.95</v>
      </c>
      <c r="N8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850" s="5" cm="1">
        <f t="array" ref="O850">MIN(IF((OutputTable[GroupByKey]=OutputTable[[#This Row],[GroupByKey]]),(OutputTable[GroupByKey]=OutputTable[[#This Row],[GroupByKey]])*OutputTable[RecordedValue]))</f>
        <v>1.0281254127300199</v>
      </c>
      <c r="P850" s="5" cm="1">
        <f t="array" ref="P850">MAX(IF((OutputTable[GroupByKey]=OutputTable[[#This Row],[GroupByKey]]),(OutputTable[GroupByKey]=OutputTable[[#This Row],[GroupByKey]])*OutputTable[RecordedValue]))</f>
        <v>3.1673122909872098</v>
      </c>
    </row>
    <row r="851" spans="1:16" x14ac:dyDescent="0.25">
      <c r="A851" t="s">
        <v>68</v>
      </c>
      <c r="B851" t="s">
        <v>70</v>
      </c>
      <c r="C851">
        <v>17</v>
      </c>
      <c r="D851" t="s">
        <v>112</v>
      </c>
      <c r="E851" t="s">
        <v>113</v>
      </c>
      <c r="F851" t="s">
        <v>73</v>
      </c>
      <c r="G851">
        <v>83.1007944773324</v>
      </c>
      <c r="H851">
        <v>0</v>
      </c>
      <c r="I851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851" s="5" cm="1">
        <f t="array" ref="J851">MAX(IF((ProjectInfoTable[ProjectName]=OutputTable[[#This Row],[ProjectName]]),(ProjectInfoTable[ProjectName]=OutputTable[[#This Row],[ProjectName]])*ProjectInfoTable[NumberOfReplications]))</f>
        <v>50</v>
      </c>
      <c r="K851" s="5" cm="1">
        <f t="array" ref="K851">IFERROR(AVERAGE(IF((OutputTable[GroupByKey]=OutputTable[[#This Row],[GroupByKey]]),(OutputTable[GroupByKey]=OutputTable[[#This Row],[GroupByKey]])*OutputTable[RecordedValue])),0)</f>
        <v>118.49828730990606</v>
      </c>
      <c r="L851" s="5" cm="1">
        <f t="array" ref="L851">IFERROR(_xlfn.STDEV.S(IF((OutputTable[GroupByKey]=OutputTable[[#This Row],[GroupByKey]]),(OutputTable[GroupByKey]=OutputTable[[#This Row],[GroupByKey]])*OutputTable[RecordedValue])),0)</f>
        <v>27.447862726939679</v>
      </c>
      <c r="M851" s="5" cm="1">
        <f t="array" ref="M851">MAX(IF((ProjectInfoTable[ProjectName]=OutputTable[[#This Row],[ProjectName]]),(ProjectInfoTable[ProjectName]=OutputTable[[#This Row],[ProjectName]])*ProjectInfoTable[ConfidenceInterval]))</f>
        <v>0.95</v>
      </c>
      <c r="N8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851" s="5" cm="1">
        <f t="array" ref="O851">MIN(IF((OutputTable[GroupByKey]=OutputTable[[#This Row],[GroupByKey]]),(OutputTable[GroupByKey]=OutputTable[[#This Row],[GroupByKey]])*OutputTable[RecordedValue]))</f>
        <v>61.6875247638012</v>
      </c>
      <c r="P851" s="5" cm="1">
        <f t="array" ref="P851">MAX(IF((OutputTable[GroupByKey]=OutputTable[[#This Row],[GroupByKey]]),(OutputTable[GroupByKey]=OutputTable[[#This Row],[GroupByKey]])*OutputTable[RecordedValue]))</f>
        <v>190.038737459233</v>
      </c>
    </row>
    <row r="852" spans="1:16" x14ac:dyDescent="0.25">
      <c r="A852" t="s">
        <v>68</v>
      </c>
      <c r="B852" t="s">
        <v>70</v>
      </c>
      <c r="C852">
        <v>17</v>
      </c>
      <c r="D852" t="s">
        <v>114</v>
      </c>
      <c r="E852" t="s">
        <v>115</v>
      </c>
      <c r="F852" t="s">
        <v>73</v>
      </c>
      <c r="G852">
        <v>0</v>
      </c>
      <c r="H852">
        <v>0</v>
      </c>
      <c r="I852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852" s="5" cm="1">
        <f t="array" ref="J852">MAX(IF((ProjectInfoTable[ProjectName]=OutputTable[[#This Row],[ProjectName]]),(ProjectInfoTable[ProjectName]=OutputTable[[#This Row],[ProjectName]])*ProjectInfoTable[NumberOfReplications]))</f>
        <v>50</v>
      </c>
      <c r="K852" s="5" cm="1">
        <f t="array" ref="K852">IFERROR(AVERAGE(IF((OutputTable[GroupByKey]=OutputTable[[#This Row],[GroupByKey]]),(OutputTable[GroupByKey]=OutputTable[[#This Row],[GroupByKey]])*OutputTable[RecordedValue])),0)</f>
        <v>0</v>
      </c>
      <c r="L852" s="5" cm="1">
        <f t="array" ref="L852">IFERROR(_xlfn.STDEV.S(IF((OutputTable[GroupByKey]=OutputTable[[#This Row],[GroupByKey]]),(OutputTable[GroupByKey]=OutputTable[[#This Row],[GroupByKey]])*OutputTable[RecordedValue])),0)</f>
        <v>0</v>
      </c>
      <c r="M852" s="5" cm="1">
        <f t="array" ref="M852">MAX(IF((ProjectInfoTable[ProjectName]=OutputTable[[#This Row],[ProjectName]]),(ProjectInfoTable[ProjectName]=OutputTable[[#This Row],[ProjectName]])*ProjectInfoTable[ConfidenceInterval]))</f>
        <v>0.95</v>
      </c>
      <c r="N8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2" s="5" cm="1">
        <f t="array" ref="O852">MIN(IF((OutputTable[GroupByKey]=OutputTable[[#This Row],[GroupByKey]]),(OutputTable[GroupByKey]=OutputTable[[#This Row],[GroupByKey]])*OutputTable[RecordedValue]))</f>
        <v>0</v>
      </c>
      <c r="P852" s="5" cm="1">
        <f t="array" ref="P852">MAX(IF((OutputTable[GroupByKey]=OutputTable[[#This Row],[GroupByKey]]),(OutputTable[GroupByKey]=OutputTable[[#This Row],[GroupByKey]])*OutputTable[RecordedValue]))</f>
        <v>0</v>
      </c>
    </row>
    <row r="853" spans="1:16" x14ac:dyDescent="0.25">
      <c r="A853" t="s">
        <v>68</v>
      </c>
      <c r="B853" t="s">
        <v>70</v>
      </c>
      <c r="C853">
        <v>17</v>
      </c>
      <c r="D853" t="s">
        <v>116</v>
      </c>
      <c r="E853" t="s">
        <v>117</v>
      </c>
      <c r="F853" t="s">
        <v>73</v>
      </c>
      <c r="G853">
        <v>3.8151487495196101</v>
      </c>
      <c r="H853">
        <v>0</v>
      </c>
      <c r="I853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853" s="5" cm="1">
        <f t="array" ref="J853">MAX(IF((ProjectInfoTable[ProjectName]=OutputTable[[#This Row],[ProjectName]]),(ProjectInfoTable[ProjectName]=OutputTable[[#This Row],[ProjectName]])*ProjectInfoTable[NumberOfReplications]))</f>
        <v>50</v>
      </c>
      <c r="K853" s="5" cm="1">
        <f t="array" ref="K853">IFERROR(AVERAGE(IF((OutputTable[GroupByKey]=OutputTable[[#This Row],[GroupByKey]]),(OutputTable[GroupByKey]=OutputTable[[#This Row],[GroupByKey]])*OutputTable[RecordedValue])),0)</f>
        <v>5.4408066100724897</v>
      </c>
      <c r="L853" s="5" cm="1">
        <f t="array" ref="L853">IFERROR(_xlfn.STDEV.S(IF((OutputTable[GroupByKey]=OutputTable[[#This Row],[GroupByKey]]),(OutputTable[GroupByKey]=OutputTable[[#This Row],[GroupByKey]])*OutputTable[RecordedValue])),0)</f>
        <v>3.1898976373285977</v>
      </c>
      <c r="M853" s="5" cm="1">
        <f t="array" ref="M853">MAX(IF((ProjectInfoTable[ProjectName]=OutputTable[[#This Row],[ProjectName]]),(ProjectInfoTable[ProjectName]=OutputTable[[#This Row],[ProjectName]])*ProjectInfoTable[ConfidenceInterval]))</f>
        <v>0.95</v>
      </c>
      <c r="N8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853" s="5" cm="1">
        <f t="array" ref="O853">MIN(IF((OutputTable[GroupByKey]=OutputTable[[#This Row],[GroupByKey]]),(OutputTable[GroupByKey]=OutputTable[[#This Row],[GroupByKey]])*OutputTable[RecordedValue]))</f>
        <v>0.10442984261027299</v>
      </c>
      <c r="P853" s="5" cm="1">
        <f t="array" ref="P853">MAX(IF((OutputTable[GroupByKey]=OutputTable[[#This Row],[GroupByKey]]),(OutputTable[GroupByKey]=OutputTable[[#This Row],[GroupByKey]])*OutputTable[RecordedValue]))</f>
        <v>13.981021636077701</v>
      </c>
    </row>
    <row r="854" spans="1:16" x14ac:dyDescent="0.25">
      <c r="A854" t="s">
        <v>68</v>
      </c>
      <c r="B854" t="s">
        <v>70</v>
      </c>
      <c r="C854">
        <v>17</v>
      </c>
      <c r="D854" t="s">
        <v>118</v>
      </c>
      <c r="E854" t="s">
        <v>119</v>
      </c>
      <c r="F854" t="s">
        <v>73</v>
      </c>
      <c r="G854">
        <v>15</v>
      </c>
      <c r="H854">
        <v>0</v>
      </c>
      <c r="I854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854" s="5" cm="1">
        <f t="array" ref="J854">MAX(IF((ProjectInfoTable[ProjectName]=OutputTable[[#This Row],[ProjectName]]),(ProjectInfoTable[ProjectName]=OutputTable[[#This Row],[ProjectName]])*ProjectInfoTable[NumberOfReplications]))</f>
        <v>50</v>
      </c>
      <c r="K854" s="5" cm="1">
        <f t="array" ref="K854">IFERROR(AVERAGE(IF((OutputTable[GroupByKey]=OutputTable[[#This Row],[GroupByKey]]),(OutputTable[GroupByKey]=OutputTable[[#This Row],[GroupByKey]])*OutputTable[RecordedValue])),0)</f>
        <v>20.28</v>
      </c>
      <c r="L854" s="5" cm="1">
        <f t="array" ref="L854">IFERROR(_xlfn.STDEV.S(IF((OutputTable[GroupByKey]=OutputTable[[#This Row],[GroupByKey]]),(OutputTable[GroupByKey]=OutputTable[[#This Row],[GroupByKey]])*OutputTable[RecordedValue])),0)</f>
        <v>4.3191079955878688</v>
      </c>
      <c r="M854" s="5" cm="1">
        <f t="array" ref="M854">MAX(IF((ProjectInfoTable[ProjectName]=OutputTable[[#This Row],[ProjectName]]),(ProjectInfoTable[ProjectName]=OutputTable[[#This Row],[ProjectName]])*ProjectInfoTable[ConfidenceInterval]))</f>
        <v>0.95</v>
      </c>
      <c r="N8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854" s="5" cm="1">
        <f t="array" ref="O854">MIN(IF((OutputTable[GroupByKey]=OutputTable[[#This Row],[GroupByKey]]),(OutputTable[GroupByKey]=OutputTable[[#This Row],[GroupByKey]])*OutputTable[RecordedValue]))</f>
        <v>11</v>
      </c>
      <c r="P854" s="5" cm="1">
        <f t="array" ref="P854">MAX(IF((OutputTable[GroupByKey]=OutputTable[[#This Row],[GroupByKey]]),(OutputTable[GroupByKey]=OutputTable[[#This Row],[GroupByKey]])*OutputTable[RecordedValue]))</f>
        <v>31</v>
      </c>
    </row>
    <row r="855" spans="1:16" x14ac:dyDescent="0.25">
      <c r="A855" t="s">
        <v>68</v>
      </c>
      <c r="B855" t="s">
        <v>70</v>
      </c>
      <c r="C855">
        <v>17</v>
      </c>
      <c r="D855" t="s">
        <v>120</v>
      </c>
      <c r="E855" t="s">
        <v>121</v>
      </c>
      <c r="F855" t="s">
        <v>73</v>
      </c>
      <c r="G855">
        <v>15</v>
      </c>
      <c r="H855">
        <v>0</v>
      </c>
      <c r="I855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855" s="5" cm="1">
        <f t="array" ref="J855">MAX(IF((ProjectInfoTable[ProjectName]=OutputTable[[#This Row],[ProjectName]]),(ProjectInfoTable[ProjectName]=OutputTable[[#This Row],[ProjectName]])*ProjectInfoTable[NumberOfReplications]))</f>
        <v>50</v>
      </c>
      <c r="K855" s="5" cm="1">
        <f t="array" ref="K855">IFERROR(AVERAGE(IF((OutputTable[GroupByKey]=OutputTable[[#This Row],[GroupByKey]]),(OutputTable[GroupByKey]=OutputTable[[#This Row],[GroupByKey]])*OutputTable[RecordedValue])),0)</f>
        <v>20.14</v>
      </c>
      <c r="L855" s="5" cm="1">
        <f t="array" ref="L855">IFERROR(_xlfn.STDEV.S(IF((OutputTable[GroupByKey]=OutputTable[[#This Row],[GroupByKey]]),(OutputTable[GroupByKey]=OutputTable[[#This Row],[GroupByKey]])*OutputTable[RecordedValue])),0)</f>
        <v>4.309505393278199</v>
      </c>
      <c r="M855" s="5" cm="1">
        <f t="array" ref="M855">MAX(IF((ProjectInfoTable[ProjectName]=OutputTable[[#This Row],[ProjectName]]),(ProjectInfoTable[ProjectName]=OutputTable[[#This Row],[ProjectName]])*ProjectInfoTable[ConfidenceInterval]))</f>
        <v>0.95</v>
      </c>
      <c r="N8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855" s="5" cm="1">
        <f t="array" ref="O855">MIN(IF((OutputTable[GroupByKey]=OutputTable[[#This Row],[GroupByKey]]),(OutputTable[GroupByKey]=OutputTable[[#This Row],[GroupByKey]])*OutputTable[RecordedValue]))</f>
        <v>10</v>
      </c>
      <c r="P855" s="5" cm="1">
        <f t="array" ref="P855">MAX(IF((OutputTable[GroupByKey]=OutputTable[[#This Row],[GroupByKey]]),(OutputTable[GroupByKey]=OutputTable[[#This Row],[GroupByKey]])*OutputTable[RecordedValue]))</f>
        <v>31</v>
      </c>
    </row>
    <row r="856" spans="1:16" x14ac:dyDescent="0.25">
      <c r="A856" t="s">
        <v>68</v>
      </c>
      <c r="B856" t="s">
        <v>70</v>
      </c>
      <c r="C856">
        <v>17</v>
      </c>
      <c r="D856" t="s">
        <v>122</v>
      </c>
      <c r="E856" t="s">
        <v>123</v>
      </c>
      <c r="F856" t="s">
        <v>73</v>
      </c>
      <c r="G856">
        <v>1.38501324128887</v>
      </c>
      <c r="H856">
        <v>0</v>
      </c>
      <c r="I856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856" s="5" cm="1">
        <f t="array" ref="J856">MAX(IF((ProjectInfoTable[ProjectName]=OutputTable[[#This Row],[ProjectName]]),(ProjectInfoTable[ProjectName]=OutputTable[[#This Row],[ProjectName]])*ProjectInfoTable[NumberOfReplications]))</f>
        <v>50</v>
      </c>
      <c r="K856" s="5" cm="1">
        <f t="array" ref="K856">IFERROR(AVERAGE(IF((OutputTable[GroupByKey]=OutputTable[[#This Row],[GroupByKey]]),(OutputTable[GroupByKey]=OutputTable[[#This Row],[GroupByKey]])*OutputTable[RecordedValue])),0)</f>
        <v>1.9749714551650996</v>
      </c>
      <c r="L856" s="5" cm="1">
        <f t="array" ref="L856">IFERROR(_xlfn.STDEV.S(IF((OutputTable[GroupByKey]=OutputTable[[#This Row],[GroupByKey]]),(OutputTable[GroupByKey]=OutputTable[[#This Row],[GroupByKey]])*OutputTable[RecordedValue])),0)</f>
        <v>0.45746437878232693</v>
      </c>
      <c r="M856" s="5" cm="1">
        <f t="array" ref="M856">MAX(IF((ProjectInfoTable[ProjectName]=OutputTable[[#This Row],[ProjectName]]),(ProjectInfoTable[ProjectName]=OutputTable[[#This Row],[ProjectName]])*ProjectInfoTable[ConfidenceInterval]))</f>
        <v>0.95</v>
      </c>
      <c r="N8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856" s="5" cm="1">
        <f t="array" ref="O856">MIN(IF((OutputTable[GroupByKey]=OutputTable[[#This Row],[GroupByKey]]),(OutputTable[GroupByKey]=OutputTable[[#This Row],[GroupByKey]])*OutputTable[RecordedValue]))</f>
        <v>1.0281254127300199</v>
      </c>
      <c r="P856" s="5" cm="1">
        <f t="array" ref="P856">MAX(IF((OutputTable[GroupByKey]=OutputTable[[#This Row],[GroupByKey]]),(OutputTable[GroupByKey]=OutputTable[[#This Row],[GroupByKey]])*OutputTable[RecordedValue]))</f>
        <v>3.1673122909872098</v>
      </c>
    </row>
    <row r="857" spans="1:16" x14ac:dyDescent="0.25">
      <c r="A857" t="s">
        <v>68</v>
      </c>
      <c r="B857" t="s">
        <v>70</v>
      </c>
      <c r="C857">
        <v>17</v>
      </c>
      <c r="D857" t="s">
        <v>124</v>
      </c>
      <c r="E857" t="s">
        <v>125</v>
      </c>
      <c r="F857" t="s">
        <v>73</v>
      </c>
      <c r="G857">
        <v>86.915943226851994</v>
      </c>
      <c r="H857">
        <v>0</v>
      </c>
      <c r="I857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857" s="5" cm="1">
        <f t="array" ref="J857">MAX(IF((ProjectInfoTable[ProjectName]=OutputTable[[#This Row],[ProjectName]]),(ProjectInfoTable[ProjectName]=OutputTable[[#This Row],[ProjectName]])*ProjectInfoTable[NumberOfReplications]))</f>
        <v>50</v>
      </c>
      <c r="K857" s="5" cm="1">
        <f t="array" ref="K857">IFERROR(AVERAGE(IF((OutputTable[GroupByKey]=OutputTable[[#This Row],[GroupByKey]]),(OutputTable[GroupByKey]=OutputTable[[#This Row],[GroupByKey]])*OutputTable[RecordedValue])),0)</f>
        <v>123.93909391997848</v>
      </c>
      <c r="L857" s="5" cm="1">
        <f t="array" ref="L857">IFERROR(_xlfn.STDEV.S(IF((OutputTable[GroupByKey]=OutputTable[[#This Row],[GroupByKey]]),(OutputTable[GroupByKey]=OutputTable[[#This Row],[GroupByKey]])*OutputTable[RecordedValue])),0)</f>
        <v>29.164347943585724</v>
      </c>
      <c r="M857" s="5" cm="1">
        <f t="array" ref="M857">MAX(IF((ProjectInfoTable[ProjectName]=OutputTable[[#This Row],[ProjectName]]),(ProjectInfoTable[ProjectName]=OutputTable[[#This Row],[ProjectName]])*ProjectInfoTable[ConfidenceInterval]))</f>
        <v>0.95</v>
      </c>
      <c r="N8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857" s="5" cm="1">
        <f t="array" ref="O857">MIN(IF((OutputTable[GroupByKey]=OutputTable[[#This Row],[GroupByKey]]),(OutputTable[GroupByKey]=OutputTable[[#This Row],[GroupByKey]])*OutputTable[RecordedValue]))</f>
        <v>61.791954606411501</v>
      </c>
      <c r="P857" s="5" cm="1">
        <f t="array" ref="P857">MAX(IF((OutputTable[GroupByKey]=OutputTable[[#This Row],[GroupByKey]]),(OutputTable[GroupByKey]=OutputTable[[#This Row],[GroupByKey]])*OutputTable[RecordedValue]))</f>
        <v>204.019759095311</v>
      </c>
    </row>
    <row r="858" spans="1:16" x14ac:dyDescent="0.25">
      <c r="A858" t="s">
        <v>68</v>
      </c>
      <c r="B858" t="s">
        <v>70</v>
      </c>
      <c r="C858">
        <v>17</v>
      </c>
      <c r="D858" t="s">
        <v>126</v>
      </c>
      <c r="E858" t="s">
        <v>86</v>
      </c>
      <c r="F858" t="s">
        <v>127</v>
      </c>
      <c r="G858">
        <v>0</v>
      </c>
      <c r="H858">
        <v>0</v>
      </c>
      <c r="I858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858" s="5" cm="1">
        <f t="array" ref="J858">MAX(IF((ProjectInfoTable[ProjectName]=OutputTable[[#This Row],[ProjectName]]),(ProjectInfoTable[ProjectName]=OutputTable[[#This Row],[ProjectName]])*ProjectInfoTable[NumberOfReplications]))</f>
        <v>50</v>
      </c>
      <c r="K858" s="5" cm="1">
        <f t="array" ref="K858">IFERROR(AVERAGE(IF((OutputTable[GroupByKey]=OutputTable[[#This Row],[GroupByKey]]),(OutputTable[GroupByKey]=OutputTable[[#This Row],[GroupByKey]])*OutputTable[RecordedValue])),0)</f>
        <v>0</v>
      </c>
      <c r="L858" s="5" cm="1">
        <f t="array" ref="L858">IFERROR(_xlfn.STDEV.S(IF((OutputTable[GroupByKey]=OutputTable[[#This Row],[GroupByKey]]),(OutputTable[GroupByKey]=OutputTable[[#This Row],[GroupByKey]])*OutputTable[RecordedValue])),0)</f>
        <v>0</v>
      </c>
      <c r="M858" s="5" cm="1">
        <f t="array" ref="M858">MAX(IF((ProjectInfoTable[ProjectName]=OutputTable[[#This Row],[ProjectName]]),(ProjectInfoTable[ProjectName]=OutputTable[[#This Row],[ProjectName]])*ProjectInfoTable[ConfidenceInterval]))</f>
        <v>0.95</v>
      </c>
      <c r="N8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8" s="5" cm="1">
        <f t="array" ref="O858">MIN(IF((OutputTable[GroupByKey]=OutputTable[[#This Row],[GroupByKey]]),(OutputTable[GroupByKey]=OutputTable[[#This Row],[GroupByKey]])*OutputTable[RecordedValue]))</f>
        <v>0</v>
      </c>
      <c r="P858" s="5" cm="1">
        <f t="array" ref="P858">MAX(IF((OutputTable[GroupByKey]=OutputTable[[#This Row],[GroupByKey]]),(OutputTable[GroupByKey]=OutputTable[[#This Row],[GroupByKey]])*OutputTable[RecordedValue]))</f>
        <v>0</v>
      </c>
    </row>
    <row r="859" spans="1:16" x14ac:dyDescent="0.25">
      <c r="A859" t="s">
        <v>68</v>
      </c>
      <c r="B859" t="s">
        <v>70</v>
      </c>
      <c r="C859">
        <v>17</v>
      </c>
      <c r="D859" t="s">
        <v>128</v>
      </c>
      <c r="E859" t="s">
        <v>89</v>
      </c>
      <c r="F859" t="s">
        <v>127</v>
      </c>
      <c r="G859">
        <v>0</v>
      </c>
      <c r="H859">
        <v>0</v>
      </c>
      <c r="I859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859" s="5" cm="1">
        <f t="array" ref="J859">MAX(IF((ProjectInfoTable[ProjectName]=OutputTable[[#This Row],[ProjectName]]),(ProjectInfoTable[ProjectName]=OutputTable[[#This Row],[ProjectName]])*ProjectInfoTable[NumberOfReplications]))</f>
        <v>50</v>
      </c>
      <c r="K859" s="5" cm="1">
        <f t="array" ref="K859">IFERROR(AVERAGE(IF((OutputTable[GroupByKey]=OutputTable[[#This Row],[GroupByKey]]),(OutputTable[GroupByKey]=OutputTable[[#This Row],[GroupByKey]])*OutputTable[RecordedValue])),0)</f>
        <v>0</v>
      </c>
      <c r="L859" s="5" cm="1">
        <f t="array" ref="L859">IFERROR(_xlfn.STDEV.S(IF((OutputTable[GroupByKey]=OutputTable[[#This Row],[GroupByKey]]),(OutputTable[GroupByKey]=OutputTable[[#This Row],[GroupByKey]])*OutputTable[RecordedValue])),0)</f>
        <v>0</v>
      </c>
      <c r="M859" s="5" cm="1">
        <f t="array" ref="M859">MAX(IF((ProjectInfoTable[ProjectName]=OutputTable[[#This Row],[ProjectName]]),(ProjectInfoTable[ProjectName]=OutputTable[[#This Row],[ProjectName]])*ProjectInfoTable[ConfidenceInterval]))</f>
        <v>0.95</v>
      </c>
      <c r="N8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9" s="5" cm="1">
        <f t="array" ref="O859">MIN(IF((OutputTable[GroupByKey]=OutputTable[[#This Row],[GroupByKey]]),(OutputTable[GroupByKey]=OutputTable[[#This Row],[GroupByKey]])*OutputTable[RecordedValue]))</f>
        <v>0</v>
      </c>
      <c r="P859" s="5" cm="1">
        <f t="array" ref="P859">MAX(IF((OutputTable[GroupByKey]=OutputTable[[#This Row],[GroupByKey]]),(OutputTable[GroupByKey]=OutputTable[[#This Row],[GroupByKey]])*OutputTable[RecordedValue]))</f>
        <v>0</v>
      </c>
    </row>
    <row r="860" spans="1:16" x14ac:dyDescent="0.25">
      <c r="A860" t="s">
        <v>68</v>
      </c>
      <c r="B860" t="s">
        <v>70</v>
      </c>
      <c r="C860">
        <v>17</v>
      </c>
      <c r="D860" t="s">
        <v>129</v>
      </c>
      <c r="E860" t="s">
        <v>91</v>
      </c>
      <c r="F860" t="s">
        <v>127</v>
      </c>
      <c r="G860">
        <v>48.8388367615063</v>
      </c>
      <c r="H860">
        <v>0</v>
      </c>
      <c r="I860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860" s="5" cm="1">
        <f t="array" ref="J860">MAX(IF((ProjectInfoTable[ProjectName]=OutputTable[[#This Row],[ProjectName]]),(ProjectInfoTable[ProjectName]=OutputTable[[#This Row],[ProjectName]])*ProjectInfoTable[NumberOfReplications]))</f>
        <v>50</v>
      </c>
      <c r="K860" s="5" cm="1">
        <f t="array" ref="K860">IFERROR(AVERAGE(IF((OutputTable[GroupByKey]=OutputTable[[#This Row],[GroupByKey]]),(OutputTable[GroupByKey]=OutputTable[[#This Row],[GroupByKey]])*OutputTable[RecordedValue])),0)</f>
        <v>48.448961029865458</v>
      </c>
      <c r="L860" s="5" cm="1">
        <f t="array" ref="L860">IFERROR(_xlfn.STDEV.S(IF((OutputTable[GroupByKey]=OutputTable[[#This Row],[GroupByKey]]),(OutputTable[GroupByKey]=OutputTable[[#This Row],[GroupByKey]])*OutputTable[RecordedValue])),0)</f>
        <v>0.864449879249923</v>
      </c>
      <c r="M860" s="5" cm="1">
        <f t="array" ref="M860">MAX(IF((ProjectInfoTable[ProjectName]=OutputTable[[#This Row],[ProjectName]]),(ProjectInfoTable[ProjectName]=OutputTable[[#This Row],[ProjectName]])*ProjectInfoTable[ConfidenceInterval]))</f>
        <v>0.95</v>
      </c>
      <c r="N8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860" s="5" cm="1">
        <f t="array" ref="O860">MIN(IF((OutputTable[GroupByKey]=OutputTable[[#This Row],[GroupByKey]]),(OutputTable[GroupByKey]=OutputTable[[#This Row],[GroupByKey]])*OutputTable[RecordedValue]))</f>
        <v>46.605834762066102</v>
      </c>
      <c r="P860" s="5" cm="1">
        <f t="array" ref="P860">MAX(IF((OutputTable[GroupByKey]=OutputTable[[#This Row],[GroupByKey]]),(OutputTable[GroupByKey]=OutputTable[[#This Row],[GroupByKey]])*OutputTable[RecordedValue]))</f>
        <v>50.321452117960597</v>
      </c>
    </row>
    <row r="861" spans="1:16" x14ac:dyDescent="0.25">
      <c r="A861" t="s">
        <v>68</v>
      </c>
      <c r="B861" t="s">
        <v>70</v>
      </c>
      <c r="C861">
        <v>17</v>
      </c>
      <c r="D861" t="s">
        <v>130</v>
      </c>
      <c r="E861" t="s">
        <v>131</v>
      </c>
      <c r="F861" t="s">
        <v>127</v>
      </c>
      <c r="G861">
        <v>0</v>
      </c>
      <c r="H861">
        <v>0</v>
      </c>
      <c r="I861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861" s="5" cm="1">
        <f t="array" ref="J861">MAX(IF((ProjectInfoTable[ProjectName]=OutputTable[[#This Row],[ProjectName]]),(ProjectInfoTable[ProjectName]=OutputTable[[#This Row],[ProjectName]])*ProjectInfoTable[NumberOfReplications]))</f>
        <v>50</v>
      </c>
      <c r="K861" s="5" cm="1">
        <f t="array" ref="K861">IFERROR(AVERAGE(IF((OutputTable[GroupByKey]=OutputTable[[#This Row],[GroupByKey]]),(OutputTable[GroupByKey]=OutputTable[[#This Row],[GroupByKey]])*OutputTable[RecordedValue])),0)</f>
        <v>0</v>
      </c>
      <c r="L861" s="5" cm="1">
        <f t="array" ref="L861">IFERROR(_xlfn.STDEV.S(IF((OutputTable[GroupByKey]=OutputTable[[#This Row],[GroupByKey]]),(OutputTable[GroupByKey]=OutputTable[[#This Row],[GroupByKey]])*OutputTable[RecordedValue])),0)</f>
        <v>0</v>
      </c>
      <c r="M861" s="5" cm="1">
        <f t="array" ref="M861">MAX(IF((ProjectInfoTable[ProjectName]=OutputTable[[#This Row],[ProjectName]]),(ProjectInfoTable[ProjectName]=OutputTable[[#This Row],[ProjectName]])*ProjectInfoTable[ConfidenceInterval]))</f>
        <v>0.95</v>
      </c>
      <c r="N8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1" s="5" cm="1">
        <f t="array" ref="O861">MIN(IF((OutputTable[GroupByKey]=OutputTable[[#This Row],[GroupByKey]]),(OutputTable[GroupByKey]=OutputTable[[#This Row],[GroupByKey]])*OutputTable[RecordedValue]))</f>
        <v>0</v>
      </c>
      <c r="P861" s="5" cm="1">
        <f t="array" ref="P861">MAX(IF((OutputTable[GroupByKey]=OutputTable[[#This Row],[GroupByKey]]),(OutputTable[GroupByKey]=OutputTable[[#This Row],[GroupByKey]])*OutputTable[RecordedValue]))</f>
        <v>0</v>
      </c>
    </row>
    <row r="862" spans="1:16" x14ac:dyDescent="0.25">
      <c r="A862" t="s">
        <v>68</v>
      </c>
      <c r="B862" t="s">
        <v>70</v>
      </c>
      <c r="C862">
        <v>17</v>
      </c>
      <c r="D862" t="s">
        <v>132</v>
      </c>
      <c r="E862" t="s">
        <v>95</v>
      </c>
      <c r="F862" t="s">
        <v>127</v>
      </c>
      <c r="G862">
        <v>48.8388367615063</v>
      </c>
      <c r="H862">
        <v>0</v>
      </c>
      <c r="I862" s="5" t="str">
        <f>OutputTable[[#This Row],[ProjectName]]&amp;OutputTable[[#This Row],[Name]]&amp;OutputTable[[#This Row],[Type]]&amp;OutputTable[[#This Row],[Source]]</f>
        <v>Airport Security AnalysisAll Entities.VACostVA CostSystem</v>
      </c>
      <c r="J862" s="5" cm="1">
        <f t="array" ref="J862">MAX(IF((ProjectInfoTable[ProjectName]=OutputTable[[#This Row],[ProjectName]]),(ProjectInfoTable[ProjectName]=OutputTable[[#This Row],[ProjectName]])*ProjectInfoTable[NumberOfReplications]))</f>
        <v>50</v>
      </c>
      <c r="K862" s="5" cm="1">
        <f t="array" ref="K862">IFERROR(AVERAGE(IF((OutputTable[GroupByKey]=OutputTable[[#This Row],[GroupByKey]]),(OutputTable[GroupByKey]=OutputTable[[#This Row],[GroupByKey]])*OutputTable[RecordedValue])),0)</f>
        <v>48.448961029865458</v>
      </c>
      <c r="L862" s="5" cm="1">
        <f t="array" ref="L862">IFERROR(_xlfn.STDEV.S(IF((OutputTable[GroupByKey]=OutputTable[[#This Row],[GroupByKey]]),(OutputTable[GroupByKey]=OutputTable[[#This Row],[GroupByKey]])*OutputTable[RecordedValue])),0)</f>
        <v>0.864449879249923</v>
      </c>
      <c r="M862" s="5" cm="1">
        <f t="array" ref="M862">MAX(IF((ProjectInfoTable[ProjectName]=OutputTable[[#This Row],[ProjectName]]),(ProjectInfoTable[ProjectName]=OutputTable[[#This Row],[ProjectName]])*ProjectInfoTable[ConfidenceInterval]))</f>
        <v>0.95</v>
      </c>
      <c r="N8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862" s="5" cm="1">
        <f t="array" ref="O862">MIN(IF((OutputTable[GroupByKey]=OutputTable[[#This Row],[GroupByKey]]),(OutputTable[GroupByKey]=OutputTable[[#This Row],[GroupByKey]])*OutputTable[RecordedValue]))</f>
        <v>46.605834762066102</v>
      </c>
      <c r="P862" s="5" cm="1">
        <f t="array" ref="P862">MAX(IF((OutputTable[GroupByKey]=OutputTable[[#This Row],[GroupByKey]]),(OutputTable[GroupByKey]=OutputTable[[#This Row],[GroupByKey]])*OutputTable[RecordedValue]))</f>
        <v>50.321452117960597</v>
      </c>
    </row>
    <row r="863" spans="1:16" x14ac:dyDescent="0.25">
      <c r="A863" t="s">
        <v>68</v>
      </c>
      <c r="B863" t="s">
        <v>70</v>
      </c>
      <c r="C863">
        <v>17</v>
      </c>
      <c r="D863" t="s">
        <v>133</v>
      </c>
      <c r="E863" t="s">
        <v>97</v>
      </c>
      <c r="F863" t="s">
        <v>127</v>
      </c>
      <c r="G863">
        <v>0</v>
      </c>
      <c r="H863">
        <v>0</v>
      </c>
      <c r="I863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863" s="5" cm="1">
        <f t="array" ref="J863">MAX(IF((ProjectInfoTable[ProjectName]=OutputTable[[#This Row],[ProjectName]]),(ProjectInfoTable[ProjectName]=OutputTable[[#This Row],[ProjectName]])*ProjectInfoTable[NumberOfReplications]))</f>
        <v>50</v>
      </c>
      <c r="K863" s="5" cm="1">
        <f t="array" ref="K863">IFERROR(AVERAGE(IF((OutputTable[GroupByKey]=OutputTable[[#This Row],[GroupByKey]]),(OutputTable[GroupByKey]=OutputTable[[#This Row],[GroupByKey]])*OutputTable[RecordedValue])),0)</f>
        <v>0</v>
      </c>
      <c r="L863" s="5" cm="1">
        <f t="array" ref="L863">IFERROR(_xlfn.STDEV.S(IF((OutputTable[GroupByKey]=OutputTable[[#This Row],[GroupByKey]]),(OutputTable[GroupByKey]=OutputTable[[#This Row],[GroupByKey]])*OutputTable[RecordedValue])),0)</f>
        <v>0</v>
      </c>
      <c r="M863" s="5" cm="1">
        <f t="array" ref="M863">MAX(IF((ProjectInfoTable[ProjectName]=OutputTable[[#This Row],[ProjectName]]),(ProjectInfoTable[ProjectName]=OutputTable[[#This Row],[ProjectName]])*ProjectInfoTable[ConfidenceInterval]))</f>
        <v>0.95</v>
      </c>
      <c r="N8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3" s="5" cm="1">
        <f t="array" ref="O863">MIN(IF((OutputTable[GroupByKey]=OutputTable[[#This Row],[GroupByKey]]),(OutputTable[GroupByKey]=OutputTable[[#This Row],[GroupByKey]])*OutputTable[RecordedValue]))</f>
        <v>0</v>
      </c>
      <c r="P863" s="5" cm="1">
        <f t="array" ref="P863">MAX(IF((OutputTable[GroupByKey]=OutputTable[[#This Row],[GroupByKey]]),(OutputTable[GroupByKey]=OutputTable[[#This Row],[GroupByKey]])*OutputTable[RecordedValue]))</f>
        <v>0</v>
      </c>
    </row>
    <row r="864" spans="1:16" x14ac:dyDescent="0.25">
      <c r="A864" t="s">
        <v>68</v>
      </c>
      <c r="B864" t="s">
        <v>70</v>
      </c>
      <c r="C864">
        <v>17</v>
      </c>
      <c r="D864" t="s">
        <v>134</v>
      </c>
      <c r="E864" t="s">
        <v>135</v>
      </c>
      <c r="F864" t="s">
        <v>127</v>
      </c>
      <c r="G864">
        <v>48.8388367615063</v>
      </c>
      <c r="H864">
        <v>0</v>
      </c>
      <c r="I864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864" s="5" cm="1">
        <f t="array" ref="J864">MAX(IF((ProjectInfoTable[ProjectName]=OutputTable[[#This Row],[ProjectName]]),(ProjectInfoTable[ProjectName]=OutputTable[[#This Row],[ProjectName]])*ProjectInfoTable[NumberOfReplications]))</f>
        <v>50</v>
      </c>
      <c r="K864" s="5" cm="1">
        <f t="array" ref="K864">IFERROR(AVERAGE(IF((OutputTable[GroupByKey]=OutputTable[[#This Row],[GroupByKey]]),(OutputTable[GroupByKey]=OutputTable[[#This Row],[GroupByKey]])*OutputTable[RecordedValue])),0)</f>
        <v>48.448961029865458</v>
      </c>
      <c r="L864" s="5" cm="1">
        <f t="array" ref="L864">IFERROR(_xlfn.STDEV.S(IF((OutputTable[GroupByKey]=OutputTable[[#This Row],[GroupByKey]]),(OutputTable[GroupByKey]=OutputTable[[#This Row],[GroupByKey]])*OutputTable[RecordedValue])),0)</f>
        <v>0.86444987924992722</v>
      </c>
      <c r="M864" s="5" cm="1">
        <f t="array" ref="M864">MAX(IF((ProjectInfoTable[ProjectName]=OutputTable[[#This Row],[ProjectName]]),(ProjectInfoTable[ProjectName]=OutputTable[[#This Row],[ProjectName]])*ProjectInfoTable[ConfidenceInterval]))</f>
        <v>0.95</v>
      </c>
      <c r="N8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864" s="5" cm="1">
        <f t="array" ref="O864">MIN(IF((OutputTable[GroupByKey]=OutputTable[[#This Row],[GroupByKey]]),(OutputTable[GroupByKey]=OutputTable[[#This Row],[GroupByKey]])*OutputTable[RecordedValue]))</f>
        <v>46.605834762066102</v>
      </c>
      <c r="P864" s="5" cm="1">
        <f t="array" ref="P864">MAX(IF((OutputTable[GroupByKey]=OutputTable[[#This Row],[GroupByKey]]),(OutputTable[GroupByKey]=OutputTable[[#This Row],[GroupByKey]])*OutputTable[RecordedValue]))</f>
        <v>50.321452117960497</v>
      </c>
    </row>
    <row r="865" spans="1:16" x14ac:dyDescent="0.25">
      <c r="A865" t="s">
        <v>68</v>
      </c>
      <c r="B865" t="s">
        <v>70</v>
      </c>
      <c r="C865">
        <v>17</v>
      </c>
      <c r="D865" t="s">
        <v>136</v>
      </c>
      <c r="E865" t="s">
        <v>137</v>
      </c>
      <c r="F865" t="s">
        <v>127</v>
      </c>
      <c r="G865">
        <v>22.985185719138201</v>
      </c>
      <c r="H865">
        <v>0</v>
      </c>
      <c r="I865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865" s="5" cm="1">
        <f t="array" ref="J865">MAX(IF((ProjectInfoTable[ProjectName]=OutputTable[[#This Row],[ProjectName]]),(ProjectInfoTable[ProjectName]=OutputTable[[#This Row],[ProjectName]])*ProjectInfoTable[NumberOfReplications]))</f>
        <v>50</v>
      </c>
      <c r="K865" s="5" cm="1">
        <f t="array" ref="K865">IFERROR(AVERAGE(IF((OutputTable[GroupByKey]=OutputTable[[#This Row],[GroupByKey]]),(OutputTable[GroupByKey]=OutputTable[[#This Row],[GroupByKey]])*OutputTable[RecordedValue])),0)</f>
        <v>23.423677543870127</v>
      </c>
      <c r="L865" s="5" cm="1">
        <f t="array" ref="L865">IFERROR(_xlfn.STDEV.S(IF((OutputTable[GroupByKey]=OutputTable[[#This Row],[GroupByKey]]),(OutputTable[GroupByKey]=OutputTable[[#This Row],[GroupByKey]])*OutputTable[RecordedValue])),0)</f>
        <v>0.86656285941984512</v>
      </c>
      <c r="M865" s="5" cm="1">
        <f t="array" ref="M865">MAX(IF((ProjectInfoTable[ProjectName]=OutputTable[[#This Row],[ProjectName]]),(ProjectInfoTable[ProjectName]=OutputTable[[#This Row],[ProjectName]])*ProjectInfoTable[ConfidenceInterval]))</f>
        <v>0.95</v>
      </c>
      <c r="N8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865" s="5" cm="1">
        <f t="array" ref="O865">MIN(IF((OutputTable[GroupByKey]=OutputTable[[#This Row],[GroupByKey]]),(OutputTable[GroupByKey]=OutputTable[[#This Row],[GroupByKey]])*OutputTable[RecordedValue]))</f>
        <v>21.655537571964</v>
      </c>
      <c r="P865" s="5" cm="1">
        <f t="array" ref="P865">MAX(IF((OutputTable[GroupByKey]=OutputTable[[#This Row],[GroupByKey]]),(OutputTable[GroupByKey]=OutputTable[[#This Row],[GroupByKey]])*OutputTable[RecordedValue]))</f>
        <v>25.265870670068299</v>
      </c>
    </row>
    <row r="866" spans="1:16" x14ac:dyDescent="0.25">
      <c r="A866" t="s">
        <v>68</v>
      </c>
      <c r="B866" t="s">
        <v>70</v>
      </c>
      <c r="C866">
        <v>17</v>
      </c>
      <c r="D866" t="s">
        <v>138</v>
      </c>
      <c r="E866" t="s">
        <v>91</v>
      </c>
      <c r="F866" t="s">
        <v>127</v>
      </c>
      <c r="G866">
        <v>71.824022480644501</v>
      </c>
      <c r="H866">
        <v>0</v>
      </c>
      <c r="I866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866" s="5" cm="1">
        <f t="array" ref="J866">MAX(IF((ProjectInfoTable[ProjectName]=OutputTable[[#This Row],[ProjectName]]),(ProjectInfoTable[ProjectName]=OutputTable[[#This Row],[ProjectName]])*ProjectInfoTable[NumberOfReplications]))</f>
        <v>50</v>
      </c>
      <c r="K866" s="5" cm="1">
        <f t="array" ref="K866">IFERROR(AVERAGE(IF((OutputTable[GroupByKey]=OutputTable[[#This Row],[GroupByKey]]),(OutputTable[GroupByKey]=OutputTable[[#This Row],[GroupByKey]])*OutputTable[RecordedValue])),0)</f>
        <v>71.872638573735571</v>
      </c>
      <c r="L866" s="5" cm="1">
        <f t="array" ref="L866">IFERROR(_xlfn.STDEV.S(IF((OutputTable[GroupByKey]=OutputTable[[#This Row],[GroupByKey]]),(OutputTable[GroupByKey]=OutputTable[[#This Row],[GroupByKey]])*OutputTable[RecordedValue])),0)</f>
        <v>5.859431361613459E-2</v>
      </c>
      <c r="M866" s="5" cm="1">
        <f t="array" ref="M866">MAX(IF((ProjectInfoTable[ProjectName]=OutputTable[[#This Row],[ProjectName]]),(ProjectInfoTable[ProjectName]=OutputTable[[#This Row],[ProjectName]])*ProjectInfoTable[ConfidenceInterval]))</f>
        <v>0.95</v>
      </c>
      <c r="N8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866" s="5" cm="1">
        <f t="array" ref="O866">MIN(IF((OutputTable[GroupByKey]=OutputTable[[#This Row],[GroupByKey]]),(OutputTable[GroupByKey]=OutputTable[[#This Row],[GroupByKey]])*OutputTable[RecordedValue]))</f>
        <v>71.718288096809104</v>
      </c>
      <c r="P866" s="5" cm="1">
        <f t="array" ref="P866">MAX(IF((OutputTable[GroupByKey]=OutputTable[[#This Row],[GroupByKey]]),(OutputTable[GroupByKey]=OutputTable[[#This Row],[GroupByKey]])*OutputTable[RecordedValue]))</f>
        <v>71.976989689924594</v>
      </c>
    </row>
    <row r="867" spans="1:16" x14ac:dyDescent="0.25">
      <c r="A867" t="s">
        <v>68</v>
      </c>
      <c r="B867" t="s">
        <v>70</v>
      </c>
      <c r="C867">
        <v>17</v>
      </c>
      <c r="D867" t="s">
        <v>139</v>
      </c>
      <c r="E867" t="s">
        <v>140</v>
      </c>
      <c r="F867" t="s">
        <v>127</v>
      </c>
      <c r="G867">
        <v>0</v>
      </c>
      <c r="H867">
        <v>0</v>
      </c>
      <c r="I867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867" s="5" cm="1">
        <f t="array" ref="J867">MAX(IF((ProjectInfoTable[ProjectName]=OutputTable[[#This Row],[ProjectName]]),(ProjectInfoTable[ProjectName]=OutputTable[[#This Row],[ProjectName]])*ProjectInfoTable[NumberOfReplications]))</f>
        <v>50</v>
      </c>
      <c r="K867" s="5" cm="1">
        <f t="array" ref="K867">IFERROR(AVERAGE(IF((OutputTable[GroupByKey]=OutputTable[[#This Row],[GroupByKey]]),(OutputTable[GroupByKey]=OutputTable[[#This Row],[GroupByKey]])*OutputTable[RecordedValue])),0)</f>
        <v>0</v>
      </c>
      <c r="L867" s="5" cm="1">
        <f t="array" ref="L867">IFERROR(_xlfn.STDEV.S(IF((OutputTable[GroupByKey]=OutputTable[[#This Row],[GroupByKey]]),(OutputTable[GroupByKey]=OutputTable[[#This Row],[GroupByKey]])*OutputTable[RecordedValue])),0)</f>
        <v>0</v>
      </c>
      <c r="M867" s="5" cm="1">
        <f t="array" ref="M867">MAX(IF((ProjectInfoTable[ProjectName]=OutputTable[[#This Row],[ProjectName]]),(ProjectInfoTable[ProjectName]=OutputTable[[#This Row],[ProjectName]])*ProjectInfoTable[ConfidenceInterval]))</f>
        <v>0.95</v>
      </c>
      <c r="N8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7" s="5" cm="1">
        <f t="array" ref="O867">MIN(IF((OutputTable[GroupByKey]=OutputTable[[#This Row],[GroupByKey]]),(OutputTable[GroupByKey]=OutputTable[[#This Row],[GroupByKey]])*OutputTable[RecordedValue]))</f>
        <v>0</v>
      </c>
      <c r="P867" s="5" cm="1">
        <f t="array" ref="P867">MAX(IF((OutputTable[GroupByKey]=OutputTable[[#This Row],[GroupByKey]]),(OutputTable[GroupByKey]=OutputTable[[#This Row],[GroupByKey]])*OutputTable[RecordedValue]))</f>
        <v>0</v>
      </c>
    </row>
    <row r="868" spans="1:16" x14ac:dyDescent="0.25">
      <c r="A868" t="s">
        <v>68</v>
      </c>
      <c r="B868" t="s">
        <v>70</v>
      </c>
      <c r="C868">
        <v>17</v>
      </c>
      <c r="D868" t="s">
        <v>141</v>
      </c>
      <c r="E868" t="s">
        <v>111</v>
      </c>
      <c r="F868" t="s">
        <v>73</v>
      </c>
      <c r="G868">
        <v>9.1946488695805009</v>
      </c>
      <c r="H868">
        <v>0</v>
      </c>
      <c r="I868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868" s="5" cm="1">
        <f t="array" ref="J868">MAX(IF((ProjectInfoTable[ProjectName]=OutputTable[[#This Row],[ProjectName]]),(ProjectInfoTable[ProjectName]=OutputTable[[#This Row],[ProjectName]])*ProjectInfoTable[NumberOfReplications]))</f>
        <v>50</v>
      </c>
      <c r="K868" s="5" cm="1">
        <f t="array" ref="K868">IFERROR(AVERAGE(IF((OutputTable[GroupByKey]=OutputTable[[#This Row],[GroupByKey]]),(OutputTable[GroupByKey]=OutputTable[[#This Row],[GroupByKey]])*OutputTable[RecordedValue])),0)</f>
        <v>9.2356458312402427</v>
      </c>
      <c r="L868" s="5" cm="1">
        <f t="array" ref="L868">IFERROR(_xlfn.STDEV.S(IF((OutputTable[GroupByKey]=OutputTable[[#This Row],[GroupByKey]]),(OutputTable[GroupByKey]=OutputTable[[#This Row],[GroupByKey]])*OutputTable[RecordedValue])),0)</f>
        <v>0.11377584298148916</v>
      </c>
      <c r="M868" s="5" cm="1">
        <f t="array" ref="M868">MAX(IF((ProjectInfoTable[ProjectName]=OutputTable[[#This Row],[ProjectName]]),(ProjectInfoTable[ProjectName]=OutputTable[[#This Row],[ProjectName]])*ProjectInfoTable[ConfidenceInterval]))</f>
        <v>0.95</v>
      </c>
      <c r="N8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868" s="5" cm="1">
        <f t="array" ref="O868">MIN(IF((OutputTable[GroupByKey]=OutputTable[[#This Row],[GroupByKey]]),(OutputTable[GroupByKey]=OutputTable[[#This Row],[GroupByKey]])*OutputTable[RecordedValue]))</f>
        <v>8.9867833861246496</v>
      </c>
      <c r="P868" s="5" cm="1">
        <f t="array" ref="P868">MAX(IF((OutputTable[GroupByKey]=OutputTable[[#This Row],[GroupByKey]]),(OutputTable[GroupByKey]=OutputTable[[#This Row],[GroupByKey]])*OutputTable[RecordedValue]))</f>
        <v>9.4038725622795898</v>
      </c>
    </row>
    <row r="869" spans="1:16" x14ac:dyDescent="0.25">
      <c r="A869" t="s">
        <v>68</v>
      </c>
      <c r="B869" t="s">
        <v>70</v>
      </c>
      <c r="C869">
        <v>17</v>
      </c>
      <c r="D869" t="s">
        <v>142</v>
      </c>
      <c r="E869" t="s">
        <v>113</v>
      </c>
      <c r="F869" t="s">
        <v>73</v>
      </c>
      <c r="G869">
        <v>551.67893217483004</v>
      </c>
      <c r="H869">
        <v>0</v>
      </c>
      <c r="I869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869" s="5" cm="1">
        <f t="array" ref="J869">MAX(IF((ProjectInfoTable[ProjectName]=OutputTable[[#This Row],[ProjectName]]),(ProjectInfoTable[ProjectName]=OutputTable[[#This Row],[ProjectName]])*ProjectInfoTable[NumberOfReplications]))</f>
        <v>50</v>
      </c>
      <c r="K869" s="5" cm="1">
        <f t="array" ref="K869">IFERROR(AVERAGE(IF((OutputTable[GroupByKey]=OutputTable[[#This Row],[GroupByKey]]),(OutputTable[GroupByKey]=OutputTable[[#This Row],[GroupByKey]])*OutputTable[RecordedValue])),0)</f>
        <v>554.13874987441454</v>
      </c>
      <c r="L869" s="5" cm="1">
        <f t="array" ref="L869">IFERROR(_xlfn.STDEV.S(IF((OutputTable[GroupByKey]=OutputTable[[#This Row],[GroupByKey]]),(OutputTable[GroupByKey]=OutputTable[[#This Row],[GroupByKey]])*OutputTable[RecordedValue])),0)</f>
        <v>6.8265505788893126</v>
      </c>
      <c r="M869" s="5" cm="1">
        <f t="array" ref="M869">MAX(IF((ProjectInfoTable[ProjectName]=OutputTable[[#This Row],[ProjectName]]),(ProjectInfoTable[ProjectName]=OutputTable[[#This Row],[ProjectName]])*ProjectInfoTable[ConfidenceInterval]))</f>
        <v>0.95</v>
      </c>
      <c r="N8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869" s="5" cm="1">
        <f t="array" ref="O869">MIN(IF((OutputTable[GroupByKey]=OutputTable[[#This Row],[GroupByKey]]),(OutputTable[GroupByKey]=OutputTable[[#This Row],[GroupByKey]])*OutputTable[RecordedValue]))</f>
        <v>539.207003167479</v>
      </c>
      <c r="P869" s="5" cm="1">
        <f t="array" ref="P869">MAX(IF((OutputTable[GroupByKey]=OutputTable[[#This Row],[GroupByKey]]),(OutputTable[GroupByKey]=OutputTable[[#This Row],[GroupByKey]])*OutputTable[RecordedValue]))</f>
        <v>564.23235373677596</v>
      </c>
    </row>
    <row r="870" spans="1:16" x14ac:dyDescent="0.25">
      <c r="A870" t="s">
        <v>68</v>
      </c>
      <c r="B870" t="s">
        <v>70</v>
      </c>
      <c r="C870">
        <v>17</v>
      </c>
      <c r="D870" t="s">
        <v>143</v>
      </c>
      <c r="E870" t="s">
        <v>115</v>
      </c>
      <c r="F870" t="s">
        <v>73</v>
      </c>
      <c r="G870">
        <v>0</v>
      </c>
      <c r="H870">
        <v>0</v>
      </c>
      <c r="I870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870" s="5" cm="1">
        <f t="array" ref="J870">MAX(IF((ProjectInfoTable[ProjectName]=OutputTable[[#This Row],[ProjectName]]),(ProjectInfoTable[ProjectName]=OutputTable[[#This Row],[ProjectName]])*ProjectInfoTable[NumberOfReplications]))</f>
        <v>50</v>
      </c>
      <c r="K870" s="5" cm="1">
        <f t="array" ref="K870">IFERROR(AVERAGE(IF((OutputTable[GroupByKey]=OutputTable[[#This Row],[GroupByKey]]),(OutputTable[GroupByKey]=OutputTable[[#This Row],[GroupByKey]])*OutputTable[RecordedValue])),0)</f>
        <v>0</v>
      </c>
      <c r="L870" s="5" cm="1">
        <f t="array" ref="L870">IFERROR(_xlfn.STDEV.S(IF((OutputTable[GroupByKey]=OutputTable[[#This Row],[GroupByKey]]),(OutputTable[GroupByKey]=OutputTable[[#This Row],[GroupByKey]])*OutputTable[RecordedValue])),0)</f>
        <v>0</v>
      </c>
      <c r="M870" s="5" cm="1">
        <f t="array" ref="M870">MAX(IF((ProjectInfoTable[ProjectName]=OutputTable[[#This Row],[ProjectName]]),(ProjectInfoTable[ProjectName]=OutputTable[[#This Row],[ProjectName]])*ProjectInfoTable[ConfidenceInterval]))</f>
        <v>0.95</v>
      </c>
      <c r="N8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0" s="5" cm="1">
        <f t="array" ref="O870">MIN(IF((OutputTable[GroupByKey]=OutputTable[[#This Row],[GroupByKey]]),(OutputTable[GroupByKey]=OutputTable[[#This Row],[GroupByKey]])*OutputTable[RecordedValue]))</f>
        <v>0</v>
      </c>
      <c r="P870" s="5" cm="1">
        <f t="array" ref="P870">MAX(IF((OutputTable[GroupByKey]=OutputTable[[#This Row],[GroupByKey]]),(OutputTable[GroupByKey]=OutputTable[[#This Row],[GroupByKey]])*OutputTable[RecordedValue]))</f>
        <v>0</v>
      </c>
    </row>
    <row r="871" spans="1:16" x14ac:dyDescent="0.25">
      <c r="A871" t="s">
        <v>68</v>
      </c>
      <c r="B871" t="s">
        <v>70</v>
      </c>
      <c r="C871">
        <v>17</v>
      </c>
      <c r="D871" t="s">
        <v>144</v>
      </c>
      <c r="E871" t="s">
        <v>117</v>
      </c>
      <c r="F871" t="s">
        <v>73</v>
      </c>
      <c r="G871">
        <v>31.1276499451732</v>
      </c>
      <c r="H871">
        <v>0</v>
      </c>
      <c r="I871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871" s="5" cm="1">
        <f t="array" ref="J871">MAX(IF((ProjectInfoTable[ProjectName]=OutputTable[[#This Row],[ProjectName]]),(ProjectInfoTable[ProjectName]=OutputTable[[#This Row],[ProjectName]])*ProjectInfoTable[NumberOfReplications]))</f>
        <v>50</v>
      </c>
      <c r="K871" s="5" cm="1">
        <f t="array" ref="K871">IFERROR(AVERAGE(IF((OutputTable[GroupByKey]=OutputTable[[#This Row],[GroupByKey]]),(OutputTable[GroupByKey]=OutputTable[[#This Row],[GroupByKey]])*OutputTable[RecordedValue])),0)</f>
        <v>55.339444015606816</v>
      </c>
      <c r="L871" s="5" cm="1">
        <f t="array" ref="L871">IFERROR(_xlfn.STDEV.S(IF((OutputTable[GroupByKey]=OutputTable[[#This Row],[GroupByKey]]),(OutputTable[GroupByKey]=OutputTable[[#This Row],[GroupByKey]])*OutputTable[RecordedValue])),0)</f>
        <v>18.463814595248238</v>
      </c>
      <c r="M871" s="5" cm="1">
        <f t="array" ref="M871">MAX(IF((ProjectInfoTable[ProjectName]=OutputTable[[#This Row],[ProjectName]]),(ProjectInfoTable[ProjectName]=OutputTable[[#This Row],[ProjectName]])*ProjectInfoTable[ConfidenceInterval]))</f>
        <v>0.95</v>
      </c>
      <c r="N8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871" s="5" cm="1">
        <f t="array" ref="O871">MIN(IF((OutputTable[GroupByKey]=OutputTable[[#This Row],[GroupByKey]]),(OutputTable[GroupByKey]=OutputTable[[#This Row],[GroupByKey]])*OutputTable[RecordedValue]))</f>
        <v>20.994807137296998</v>
      </c>
      <c r="P871" s="5" cm="1">
        <f t="array" ref="P871">MAX(IF((OutputTable[GroupByKey]=OutputTable[[#This Row],[GroupByKey]]),(OutputTable[GroupByKey]=OutputTable[[#This Row],[GroupByKey]])*OutputTable[RecordedValue]))</f>
        <v>106.254030872416</v>
      </c>
    </row>
    <row r="872" spans="1:16" x14ac:dyDescent="0.25">
      <c r="A872" t="s">
        <v>68</v>
      </c>
      <c r="B872" t="s">
        <v>70</v>
      </c>
      <c r="C872">
        <v>17</v>
      </c>
      <c r="D872" t="s">
        <v>145</v>
      </c>
      <c r="E872" t="s">
        <v>119</v>
      </c>
      <c r="F872" t="s">
        <v>73</v>
      </c>
      <c r="G872">
        <v>318</v>
      </c>
      <c r="H872">
        <v>0</v>
      </c>
      <c r="I872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872" s="5" cm="1">
        <f t="array" ref="J872">MAX(IF((ProjectInfoTable[ProjectName]=OutputTable[[#This Row],[ProjectName]]),(ProjectInfoTable[ProjectName]=OutputTable[[#This Row],[ProjectName]])*ProjectInfoTable[NumberOfReplications]))</f>
        <v>50</v>
      </c>
      <c r="K872" s="5" cm="1">
        <f t="array" ref="K872">IFERROR(AVERAGE(IF((OutputTable[GroupByKey]=OutputTable[[#This Row],[GroupByKey]]),(OutputTable[GroupByKey]=OutputTable[[#This Row],[GroupByKey]])*OutputTable[RecordedValue])),0)</f>
        <v>318</v>
      </c>
      <c r="L872" s="5" cm="1">
        <f t="array" ref="L872">IFERROR(_xlfn.STDEV.S(IF((OutputTable[GroupByKey]=OutputTable[[#This Row],[GroupByKey]]),(OutputTable[GroupByKey]=OutputTable[[#This Row],[GroupByKey]])*OutputTable[RecordedValue])),0)</f>
        <v>0</v>
      </c>
      <c r="M872" s="5" cm="1">
        <f t="array" ref="M872">MAX(IF((ProjectInfoTable[ProjectName]=OutputTable[[#This Row],[ProjectName]]),(ProjectInfoTable[ProjectName]=OutputTable[[#This Row],[ProjectName]])*ProjectInfoTable[ConfidenceInterval]))</f>
        <v>0.95</v>
      </c>
      <c r="N8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2" s="5" cm="1">
        <f t="array" ref="O872">MIN(IF((OutputTable[GroupByKey]=OutputTable[[#This Row],[GroupByKey]]),(OutputTable[GroupByKey]=OutputTable[[#This Row],[GroupByKey]])*OutputTable[RecordedValue]))</f>
        <v>318</v>
      </c>
      <c r="P872" s="5" cm="1">
        <f t="array" ref="P872">MAX(IF((OutputTable[GroupByKey]=OutputTable[[#This Row],[GroupByKey]]),(OutputTable[GroupByKey]=OutputTable[[#This Row],[GroupByKey]])*OutputTable[RecordedValue]))</f>
        <v>318</v>
      </c>
    </row>
    <row r="873" spans="1:16" x14ac:dyDescent="0.25">
      <c r="A873" t="s">
        <v>68</v>
      </c>
      <c r="B873" t="s">
        <v>70</v>
      </c>
      <c r="C873">
        <v>17</v>
      </c>
      <c r="D873" t="s">
        <v>146</v>
      </c>
      <c r="E873" t="s">
        <v>121</v>
      </c>
      <c r="F873" t="s">
        <v>73</v>
      </c>
      <c r="G873">
        <v>317</v>
      </c>
      <c r="H873">
        <v>0</v>
      </c>
      <c r="I873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873" s="5" cm="1">
        <f t="array" ref="J873">MAX(IF((ProjectInfoTable[ProjectName]=OutputTable[[#This Row],[ProjectName]]),(ProjectInfoTable[ProjectName]=OutputTable[[#This Row],[ProjectName]])*ProjectInfoTable[NumberOfReplications]))</f>
        <v>50</v>
      </c>
      <c r="K873" s="5" cm="1">
        <f t="array" ref="K873">IFERROR(AVERAGE(IF((OutputTable[GroupByKey]=OutputTable[[#This Row],[GroupByKey]]),(OutputTable[GroupByKey]=OutputTable[[#This Row],[GroupByKey]])*OutputTable[RecordedValue])),0)</f>
        <v>316.94</v>
      </c>
      <c r="L873" s="5" cm="1">
        <f t="array" ref="L873">IFERROR(_xlfn.STDEV.S(IF((OutputTable[GroupByKey]=OutputTable[[#This Row],[GroupByKey]]),(OutputTable[GroupByKey]=OutputTable[[#This Row],[GroupByKey]])*OutputTable[RecordedValue])),0)</f>
        <v>0.23989793748209556</v>
      </c>
      <c r="M873" s="5" cm="1">
        <f t="array" ref="M873">MAX(IF((ProjectInfoTable[ProjectName]=OutputTable[[#This Row],[ProjectName]]),(ProjectInfoTable[ProjectName]=OutputTable[[#This Row],[ProjectName]])*ProjectInfoTable[ConfidenceInterval]))</f>
        <v>0.95</v>
      </c>
      <c r="N8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873" s="5" cm="1">
        <f t="array" ref="O873">MIN(IF((OutputTable[GroupByKey]=OutputTable[[#This Row],[GroupByKey]]),(OutputTable[GroupByKey]=OutputTable[[#This Row],[GroupByKey]])*OutputTable[RecordedValue]))</f>
        <v>316</v>
      </c>
      <c r="P873" s="5" cm="1">
        <f t="array" ref="P873">MAX(IF((OutputTable[GroupByKey]=OutputTable[[#This Row],[GroupByKey]]),(OutputTable[GroupByKey]=OutputTable[[#This Row],[GroupByKey]])*OutputTable[RecordedValue]))</f>
        <v>317</v>
      </c>
    </row>
    <row r="874" spans="1:16" x14ac:dyDescent="0.25">
      <c r="A874" t="s">
        <v>68</v>
      </c>
      <c r="B874" t="s">
        <v>70</v>
      </c>
      <c r="C874">
        <v>17</v>
      </c>
      <c r="D874" t="s">
        <v>147</v>
      </c>
      <c r="E874" t="s">
        <v>123</v>
      </c>
      <c r="F874" t="s">
        <v>73</v>
      </c>
      <c r="G874">
        <v>9.1946488695805009</v>
      </c>
      <c r="H874">
        <v>0</v>
      </c>
      <c r="I874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874" s="5" cm="1">
        <f t="array" ref="J874">MAX(IF((ProjectInfoTable[ProjectName]=OutputTable[[#This Row],[ProjectName]]),(ProjectInfoTable[ProjectName]=OutputTable[[#This Row],[ProjectName]])*ProjectInfoTable[NumberOfReplications]))</f>
        <v>50</v>
      </c>
      <c r="K874" s="5" cm="1">
        <f t="array" ref="K874">IFERROR(AVERAGE(IF((OutputTable[GroupByKey]=OutputTable[[#This Row],[GroupByKey]]),(OutputTable[GroupByKey]=OutputTable[[#This Row],[GroupByKey]])*OutputTable[RecordedValue])),0)</f>
        <v>9.2356458312402427</v>
      </c>
      <c r="L874" s="5" cm="1">
        <f t="array" ref="L874">IFERROR(_xlfn.STDEV.S(IF((OutputTable[GroupByKey]=OutputTable[[#This Row],[GroupByKey]]),(OutputTable[GroupByKey]=OutputTable[[#This Row],[GroupByKey]])*OutputTable[RecordedValue])),0)</f>
        <v>0.11377584298148916</v>
      </c>
      <c r="M874" s="5" cm="1">
        <f t="array" ref="M874">MAX(IF((ProjectInfoTable[ProjectName]=OutputTable[[#This Row],[ProjectName]]),(ProjectInfoTable[ProjectName]=OutputTable[[#This Row],[ProjectName]])*ProjectInfoTable[ConfidenceInterval]))</f>
        <v>0.95</v>
      </c>
      <c r="N8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874" s="5" cm="1">
        <f t="array" ref="O874">MIN(IF((OutputTable[GroupByKey]=OutputTable[[#This Row],[GroupByKey]]),(OutputTable[GroupByKey]=OutputTable[[#This Row],[GroupByKey]])*OutputTable[RecordedValue]))</f>
        <v>8.9867833861246496</v>
      </c>
      <c r="P874" s="5" cm="1">
        <f t="array" ref="P874">MAX(IF((OutputTable[GroupByKey]=OutputTable[[#This Row],[GroupByKey]]),(OutputTable[GroupByKey]=OutputTable[[#This Row],[GroupByKey]])*OutputTable[RecordedValue]))</f>
        <v>9.4038725622795898</v>
      </c>
    </row>
    <row r="875" spans="1:16" x14ac:dyDescent="0.25">
      <c r="A875" t="s">
        <v>68</v>
      </c>
      <c r="B875" t="s">
        <v>70</v>
      </c>
      <c r="C875">
        <v>17</v>
      </c>
      <c r="D875" t="s">
        <v>148</v>
      </c>
      <c r="E875" t="s">
        <v>125</v>
      </c>
      <c r="F875" t="s">
        <v>73</v>
      </c>
      <c r="G875">
        <v>582.80658212000299</v>
      </c>
      <c r="H875">
        <v>0</v>
      </c>
      <c r="I875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875" s="5" cm="1">
        <f t="array" ref="J875">MAX(IF((ProjectInfoTable[ProjectName]=OutputTable[[#This Row],[ProjectName]]),(ProjectInfoTable[ProjectName]=OutputTable[[#This Row],[ProjectName]])*ProjectInfoTable[NumberOfReplications]))</f>
        <v>50</v>
      </c>
      <c r="K875" s="5" cm="1">
        <f t="array" ref="K875">IFERROR(AVERAGE(IF((OutputTable[GroupByKey]=OutputTable[[#This Row],[GroupByKey]]),(OutputTable[GroupByKey]=OutputTable[[#This Row],[GroupByKey]])*OutputTable[RecordedValue])),0)</f>
        <v>609.47819389002132</v>
      </c>
      <c r="L875" s="5" cm="1">
        <f t="array" ref="L875">IFERROR(_xlfn.STDEV.S(IF((OutputTable[GroupByKey]=OutputTable[[#This Row],[GroupByKey]]),(OutputTable[GroupByKey]=OutputTable[[#This Row],[GroupByKey]])*OutputTable[RecordedValue])),0)</f>
        <v>20.03379556554944</v>
      </c>
      <c r="M875" s="5" cm="1">
        <f t="array" ref="M875">MAX(IF((ProjectInfoTable[ProjectName]=OutputTable[[#This Row],[ProjectName]]),(ProjectInfoTable[ProjectName]=OutputTable[[#This Row],[ProjectName]])*ProjectInfoTable[ConfidenceInterval]))</f>
        <v>0.95</v>
      </c>
      <c r="N8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875" s="5" cm="1">
        <f t="array" ref="O875">MIN(IF((OutputTable[GroupByKey]=OutputTable[[#This Row],[GroupByKey]]),(OutputTable[GroupByKey]=OutputTable[[#This Row],[GroupByKey]])*OutputTable[RecordedValue]))</f>
        <v>560.39330190760404</v>
      </c>
      <c r="P875" s="5" cm="1">
        <f t="array" ref="P875">MAX(IF((OutputTable[GroupByKey]=OutputTable[[#This Row],[GroupByKey]]),(OutputTable[GroupByKey]=OutputTable[[#This Row],[GroupByKey]])*OutputTable[RecordedValue]))</f>
        <v>667.91125094200902</v>
      </c>
    </row>
    <row r="876" spans="1:16" x14ac:dyDescent="0.25">
      <c r="A876" t="s">
        <v>68</v>
      </c>
      <c r="B876" t="s">
        <v>70</v>
      </c>
      <c r="C876">
        <v>17</v>
      </c>
      <c r="D876" t="s">
        <v>149</v>
      </c>
      <c r="E876" t="s">
        <v>119</v>
      </c>
      <c r="F876" t="s">
        <v>87</v>
      </c>
      <c r="G876">
        <v>318</v>
      </c>
      <c r="H876">
        <v>0</v>
      </c>
      <c r="I876" s="5" t="str">
        <f>OutputTable[[#This Row],[ProjectName]]&amp;OutputTable[[#This Row],[Name]]&amp;OutputTable[[#This Row],[Type]]&amp;OutputTable[[#This Row],[Source]]</f>
        <v>Airport Security AnalysisEntity 1.NumberInNumber InEntity</v>
      </c>
      <c r="J876" s="5" cm="1">
        <f t="array" ref="J876">MAX(IF((ProjectInfoTable[ProjectName]=OutputTable[[#This Row],[ProjectName]]),(ProjectInfoTable[ProjectName]=OutputTable[[#This Row],[ProjectName]])*ProjectInfoTable[NumberOfReplications]))</f>
        <v>50</v>
      </c>
      <c r="K876" s="5" cm="1">
        <f t="array" ref="K876">IFERROR(AVERAGE(IF((OutputTable[GroupByKey]=OutputTable[[#This Row],[GroupByKey]]),(OutputTable[GroupByKey]=OutputTable[[#This Row],[GroupByKey]])*OutputTable[RecordedValue])),0)</f>
        <v>318</v>
      </c>
      <c r="L876" s="5" cm="1">
        <f t="array" ref="L876">IFERROR(_xlfn.STDEV.S(IF((OutputTable[GroupByKey]=OutputTable[[#This Row],[GroupByKey]]),(OutputTable[GroupByKey]=OutputTable[[#This Row],[GroupByKey]])*OutputTable[RecordedValue])),0)</f>
        <v>0</v>
      </c>
      <c r="M876" s="5" cm="1">
        <f t="array" ref="M876">MAX(IF((ProjectInfoTable[ProjectName]=OutputTable[[#This Row],[ProjectName]]),(ProjectInfoTable[ProjectName]=OutputTable[[#This Row],[ProjectName]])*ProjectInfoTable[ConfidenceInterval]))</f>
        <v>0.95</v>
      </c>
      <c r="N8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6" s="5" cm="1">
        <f t="array" ref="O876">MIN(IF((OutputTable[GroupByKey]=OutputTable[[#This Row],[GroupByKey]]),(OutputTable[GroupByKey]=OutputTable[[#This Row],[GroupByKey]])*OutputTable[RecordedValue]))</f>
        <v>318</v>
      </c>
      <c r="P876" s="5" cm="1">
        <f t="array" ref="P876">MAX(IF((OutputTable[GroupByKey]=OutputTable[[#This Row],[GroupByKey]]),(OutputTable[GroupByKey]=OutputTable[[#This Row],[GroupByKey]])*OutputTable[RecordedValue]))</f>
        <v>318</v>
      </c>
    </row>
    <row r="877" spans="1:16" x14ac:dyDescent="0.25">
      <c r="A877" t="s">
        <v>68</v>
      </c>
      <c r="B877" t="s">
        <v>70</v>
      </c>
      <c r="C877">
        <v>17</v>
      </c>
      <c r="D877" t="s">
        <v>150</v>
      </c>
      <c r="E877" t="s">
        <v>121</v>
      </c>
      <c r="F877" t="s">
        <v>87</v>
      </c>
      <c r="G877">
        <v>315</v>
      </c>
      <c r="H877">
        <v>0</v>
      </c>
      <c r="I877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877" s="5" cm="1">
        <f t="array" ref="J877">MAX(IF((ProjectInfoTable[ProjectName]=OutputTable[[#This Row],[ProjectName]]),(ProjectInfoTable[ProjectName]=OutputTable[[#This Row],[ProjectName]])*ProjectInfoTable[NumberOfReplications]))</f>
        <v>50</v>
      </c>
      <c r="K877" s="5" cm="1">
        <f t="array" ref="K877">IFERROR(AVERAGE(IF((OutputTable[GroupByKey]=OutputTable[[#This Row],[GroupByKey]]),(OutputTable[GroupByKey]=OutputTable[[#This Row],[GroupByKey]])*OutputTable[RecordedValue])),0)</f>
        <v>314.94</v>
      </c>
      <c r="L877" s="5" cm="1">
        <f t="array" ref="L877">IFERROR(_xlfn.STDEV.S(IF((OutputTable[GroupByKey]=OutputTable[[#This Row],[GroupByKey]]),(OutputTable[GroupByKey]=OutputTable[[#This Row],[GroupByKey]])*OutputTable[RecordedValue])),0)</f>
        <v>0.68243262357121037</v>
      </c>
      <c r="M877" s="5" cm="1">
        <f t="array" ref="M877">MAX(IF((ProjectInfoTable[ProjectName]=OutputTable[[#This Row],[ProjectName]]),(ProjectInfoTable[ProjectName]=OutputTable[[#This Row],[ProjectName]])*ProjectInfoTable[ConfidenceInterval]))</f>
        <v>0.95</v>
      </c>
      <c r="N8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877" s="5" cm="1">
        <f t="array" ref="O877">MIN(IF((OutputTable[GroupByKey]=OutputTable[[#This Row],[GroupByKey]]),(OutputTable[GroupByKey]=OutputTable[[#This Row],[GroupByKey]])*OutputTable[RecordedValue]))</f>
        <v>313</v>
      </c>
      <c r="P877" s="5" cm="1">
        <f t="array" ref="P877">MAX(IF((OutputTable[GroupByKey]=OutputTable[[#This Row],[GroupByKey]]),(OutputTable[GroupByKey]=OutputTable[[#This Row],[GroupByKey]])*OutputTable[RecordedValue]))</f>
        <v>316</v>
      </c>
    </row>
    <row r="878" spans="1:16" x14ac:dyDescent="0.25">
      <c r="A878" t="s">
        <v>68</v>
      </c>
      <c r="B878" t="s">
        <v>70</v>
      </c>
      <c r="C878">
        <v>17</v>
      </c>
      <c r="D878" t="s">
        <v>151</v>
      </c>
      <c r="E878" t="s">
        <v>135</v>
      </c>
      <c r="F878" t="s">
        <v>105</v>
      </c>
      <c r="G878">
        <v>0</v>
      </c>
      <c r="H878">
        <v>0</v>
      </c>
      <c r="I878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878" s="5" cm="1">
        <f t="array" ref="J878">MAX(IF((ProjectInfoTable[ProjectName]=OutputTable[[#This Row],[ProjectName]]),(ProjectInfoTable[ProjectName]=OutputTable[[#This Row],[ProjectName]])*ProjectInfoTable[NumberOfReplications]))</f>
        <v>50</v>
      </c>
      <c r="K878" s="5" cm="1">
        <f t="array" ref="K878">IFERROR(AVERAGE(IF((OutputTable[GroupByKey]=OutputTable[[#This Row],[GroupByKey]]),(OutputTable[GroupByKey]=OutputTable[[#This Row],[GroupByKey]])*OutputTable[RecordedValue])),0)</f>
        <v>0</v>
      </c>
      <c r="L878" s="5" cm="1">
        <f t="array" ref="L878">IFERROR(_xlfn.STDEV.S(IF((OutputTable[GroupByKey]=OutputTable[[#This Row],[GroupByKey]]),(OutputTable[GroupByKey]=OutputTable[[#This Row],[GroupByKey]])*OutputTable[RecordedValue])),0)</f>
        <v>0</v>
      </c>
      <c r="M878" s="5" cm="1">
        <f t="array" ref="M878">MAX(IF((ProjectInfoTable[ProjectName]=OutputTable[[#This Row],[ProjectName]]),(ProjectInfoTable[ProjectName]=OutputTable[[#This Row],[ProjectName]])*ProjectInfoTable[ConfidenceInterval]))</f>
        <v>0.95</v>
      </c>
      <c r="N8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8" s="5" cm="1">
        <f t="array" ref="O878">MIN(IF((OutputTable[GroupByKey]=OutputTable[[#This Row],[GroupByKey]]),(OutputTable[GroupByKey]=OutputTable[[#This Row],[GroupByKey]])*OutputTable[RecordedValue]))</f>
        <v>0</v>
      </c>
      <c r="P878" s="5" cm="1">
        <f t="array" ref="P878">MAX(IF((OutputTable[GroupByKey]=OutputTable[[#This Row],[GroupByKey]]),(OutputTable[GroupByKey]=OutputTable[[#This Row],[GroupByKey]])*OutputTable[RecordedValue]))</f>
        <v>0</v>
      </c>
    </row>
    <row r="879" spans="1:16" x14ac:dyDescent="0.25">
      <c r="A879" t="s">
        <v>68</v>
      </c>
      <c r="B879" t="s">
        <v>70</v>
      </c>
      <c r="C879">
        <v>17</v>
      </c>
      <c r="D879" t="s">
        <v>152</v>
      </c>
      <c r="E879" t="s">
        <v>137</v>
      </c>
      <c r="F879" t="s">
        <v>105</v>
      </c>
      <c r="G879">
        <v>12</v>
      </c>
      <c r="H879">
        <v>0</v>
      </c>
      <c r="I879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879" s="5" cm="1">
        <f t="array" ref="J879">MAX(IF((ProjectInfoTable[ProjectName]=OutputTable[[#This Row],[ProjectName]]),(ProjectInfoTable[ProjectName]=OutputTable[[#This Row],[ProjectName]])*ProjectInfoTable[NumberOfReplications]))</f>
        <v>50</v>
      </c>
      <c r="K879" s="5" cm="1">
        <f t="array" ref="K879">IFERROR(AVERAGE(IF((OutputTable[GroupByKey]=OutputTable[[#This Row],[GroupByKey]]),(OutputTable[GroupByKey]=OutputTable[[#This Row],[GroupByKey]])*OutputTable[RecordedValue])),0)</f>
        <v>12</v>
      </c>
      <c r="L879" s="5" cm="1">
        <f t="array" ref="L879">IFERROR(_xlfn.STDEV.S(IF((OutputTable[GroupByKey]=OutputTable[[#This Row],[GroupByKey]]),(OutputTable[GroupByKey]=OutputTable[[#This Row],[GroupByKey]])*OutputTable[RecordedValue])),0)</f>
        <v>0</v>
      </c>
      <c r="M879" s="5" cm="1">
        <f t="array" ref="M879">MAX(IF((ProjectInfoTable[ProjectName]=OutputTable[[#This Row],[ProjectName]]),(ProjectInfoTable[ProjectName]=OutputTable[[#This Row],[ProjectName]])*ProjectInfoTable[ConfidenceInterval]))</f>
        <v>0.95</v>
      </c>
      <c r="N8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9" s="5" cm="1">
        <f t="array" ref="O879">MIN(IF((OutputTable[GroupByKey]=OutputTable[[#This Row],[GroupByKey]]),(OutputTable[GroupByKey]=OutputTable[[#This Row],[GroupByKey]])*OutputTable[RecordedValue]))</f>
        <v>12</v>
      </c>
      <c r="P879" s="5" cm="1">
        <f t="array" ref="P879">MAX(IF((OutputTable[GroupByKey]=OutputTable[[#This Row],[GroupByKey]]),(OutputTable[GroupByKey]=OutputTable[[#This Row],[GroupByKey]])*OutputTable[RecordedValue]))</f>
        <v>12</v>
      </c>
    </row>
    <row r="880" spans="1:16" x14ac:dyDescent="0.25">
      <c r="A880" t="s">
        <v>68</v>
      </c>
      <c r="B880" t="s">
        <v>70</v>
      </c>
      <c r="C880">
        <v>17</v>
      </c>
      <c r="D880" t="s">
        <v>153</v>
      </c>
      <c r="E880" t="s">
        <v>154</v>
      </c>
      <c r="F880" t="s">
        <v>105</v>
      </c>
      <c r="G880">
        <v>0</v>
      </c>
      <c r="H880">
        <v>0</v>
      </c>
      <c r="I880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880" s="5" cm="1">
        <f t="array" ref="J880">MAX(IF((ProjectInfoTable[ProjectName]=OutputTable[[#This Row],[ProjectName]]),(ProjectInfoTable[ProjectName]=OutputTable[[#This Row],[ProjectName]])*ProjectInfoTable[NumberOfReplications]))</f>
        <v>50</v>
      </c>
      <c r="K880" s="5" cm="1">
        <f t="array" ref="K880">IFERROR(AVERAGE(IF((OutputTable[GroupByKey]=OutputTable[[#This Row],[GroupByKey]]),(OutputTable[GroupByKey]=OutputTable[[#This Row],[GroupByKey]])*OutputTable[RecordedValue])),0)</f>
        <v>0</v>
      </c>
      <c r="L880" s="5" cm="1">
        <f t="array" ref="L880">IFERROR(_xlfn.STDEV.S(IF((OutputTable[GroupByKey]=OutputTable[[#This Row],[GroupByKey]]),(OutputTable[GroupByKey]=OutputTable[[#This Row],[GroupByKey]])*OutputTable[RecordedValue])),0)</f>
        <v>0</v>
      </c>
      <c r="M880" s="5" cm="1">
        <f t="array" ref="M880">MAX(IF((ProjectInfoTable[ProjectName]=OutputTable[[#This Row],[ProjectName]]),(ProjectInfoTable[ProjectName]=OutputTable[[#This Row],[ProjectName]])*ProjectInfoTable[ConfidenceInterval]))</f>
        <v>0.95</v>
      </c>
      <c r="N8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80" s="5" cm="1">
        <f t="array" ref="O880">MIN(IF((OutputTable[GroupByKey]=OutputTable[[#This Row],[GroupByKey]]),(OutputTable[GroupByKey]=OutputTable[[#This Row],[GroupByKey]])*OutputTable[RecordedValue]))</f>
        <v>0</v>
      </c>
      <c r="P880" s="5" cm="1">
        <f t="array" ref="P880">MAX(IF((OutputTable[GroupByKey]=OutputTable[[#This Row],[GroupByKey]]),(OutputTable[GroupByKey]=OutputTable[[#This Row],[GroupByKey]])*OutputTable[RecordedValue]))</f>
        <v>0</v>
      </c>
    </row>
    <row r="881" spans="1:16" x14ac:dyDescent="0.25">
      <c r="A881" t="s">
        <v>68</v>
      </c>
      <c r="B881" t="s">
        <v>70</v>
      </c>
      <c r="C881">
        <v>17</v>
      </c>
      <c r="D881" t="s">
        <v>155</v>
      </c>
      <c r="E881" t="s">
        <v>156</v>
      </c>
      <c r="F881" t="s">
        <v>105</v>
      </c>
      <c r="G881">
        <v>0</v>
      </c>
      <c r="H881">
        <v>0</v>
      </c>
      <c r="I881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881" s="5" cm="1">
        <f t="array" ref="J881">MAX(IF((ProjectInfoTable[ProjectName]=OutputTable[[#This Row],[ProjectName]]),(ProjectInfoTable[ProjectName]=OutputTable[[#This Row],[ProjectName]])*ProjectInfoTable[NumberOfReplications]))</f>
        <v>50</v>
      </c>
      <c r="K881" s="5" cm="1">
        <f t="array" ref="K881">IFERROR(AVERAGE(IF((OutputTable[GroupByKey]=OutputTable[[#This Row],[GroupByKey]]),(OutputTable[GroupByKey]=OutputTable[[#This Row],[GroupByKey]])*OutputTable[RecordedValue])),0)</f>
        <v>0</v>
      </c>
      <c r="L881" s="5" cm="1">
        <f t="array" ref="L881">IFERROR(_xlfn.STDEV.S(IF((OutputTable[GroupByKey]=OutputTable[[#This Row],[GroupByKey]]),(OutputTable[GroupByKey]=OutputTable[[#This Row],[GroupByKey]])*OutputTable[RecordedValue])),0)</f>
        <v>0</v>
      </c>
      <c r="M881" s="5" cm="1">
        <f t="array" ref="M881">MAX(IF((ProjectInfoTable[ProjectName]=OutputTable[[#This Row],[ProjectName]]),(ProjectInfoTable[ProjectName]=OutputTable[[#This Row],[ProjectName]])*ProjectInfoTable[ConfidenceInterval]))</f>
        <v>0.95</v>
      </c>
      <c r="N8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81" s="5" cm="1">
        <f t="array" ref="O881">MIN(IF((OutputTable[GroupByKey]=OutputTable[[#This Row],[GroupByKey]]),(OutputTable[GroupByKey]=OutputTable[[#This Row],[GroupByKey]])*OutputTable[RecordedValue]))</f>
        <v>0</v>
      </c>
      <c r="P881" s="5" cm="1">
        <f t="array" ref="P881">MAX(IF((OutputTable[GroupByKey]=OutputTable[[#This Row],[GroupByKey]]),(OutputTable[GroupByKey]=OutputTable[[#This Row],[GroupByKey]])*OutputTable[RecordedValue]))</f>
        <v>0</v>
      </c>
    </row>
    <row r="882" spans="1:16" x14ac:dyDescent="0.25">
      <c r="A882" t="s">
        <v>68</v>
      </c>
      <c r="B882" t="s">
        <v>70</v>
      </c>
      <c r="C882">
        <v>17</v>
      </c>
      <c r="D882" t="s">
        <v>157</v>
      </c>
      <c r="E882" t="s">
        <v>140</v>
      </c>
      <c r="F882" t="s">
        <v>105</v>
      </c>
      <c r="G882">
        <v>0</v>
      </c>
      <c r="H882">
        <v>0</v>
      </c>
      <c r="I882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882" s="5" cm="1">
        <f t="array" ref="J882">MAX(IF((ProjectInfoTable[ProjectName]=OutputTable[[#This Row],[ProjectName]]),(ProjectInfoTable[ProjectName]=OutputTable[[#This Row],[ProjectName]])*ProjectInfoTable[NumberOfReplications]))</f>
        <v>50</v>
      </c>
      <c r="K882" s="5" cm="1">
        <f t="array" ref="K882">IFERROR(AVERAGE(IF((OutputTable[GroupByKey]=OutputTable[[#This Row],[GroupByKey]]),(OutputTable[GroupByKey]=OutputTable[[#This Row],[GroupByKey]])*OutputTable[RecordedValue])),0)</f>
        <v>0</v>
      </c>
      <c r="L882" s="5" cm="1">
        <f t="array" ref="L882">IFERROR(_xlfn.STDEV.S(IF((OutputTable[GroupByKey]=OutputTable[[#This Row],[GroupByKey]]),(OutputTable[GroupByKey]=OutputTable[[#This Row],[GroupByKey]])*OutputTable[RecordedValue])),0)</f>
        <v>0</v>
      </c>
      <c r="M882" s="5" cm="1">
        <f t="array" ref="M882">MAX(IF((ProjectInfoTable[ProjectName]=OutputTable[[#This Row],[ProjectName]]),(ProjectInfoTable[ProjectName]=OutputTable[[#This Row],[ProjectName]])*ProjectInfoTable[ConfidenceInterval]))</f>
        <v>0.95</v>
      </c>
      <c r="N8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82" s="5" cm="1">
        <f t="array" ref="O882">MIN(IF((OutputTable[GroupByKey]=OutputTable[[#This Row],[GroupByKey]]),(OutputTable[GroupByKey]=OutputTable[[#This Row],[GroupByKey]])*OutputTable[RecordedValue]))</f>
        <v>0</v>
      </c>
      <c r="P882" s="5" cm="1">
        <f t="array" ref="P882">MAX(IF((OutputTable[GroupByKey]=OutputTable[[#This Row],[GroupByKey]]),(OutputTable[GroupByKey]=OutputTable[[#This Row],[GroupByKey]])*OutputTable[RecordedValue]))</f>
        <v>0</v>
      </c>
    </row>
    <row r="883" spans="1:16" x14ac:dyDescent="0.25">
      <c r="A883" t="s">
        <v>68</v>
      </c>
      <c r="B883" t="s">
        <v>70</v>
      </c>
      <c r="C883">
        <v>17</v>
      </c>
      <c r="D883" t="s">
        <v>158</v>
      </c>
      <c r="E883" t="s">
        <v>121</v>
      </c>
      <c r="F883" t="s">
        <v>127</v>
      </c>
      <c r="G883">
        <v>315</v>
      </c>
      <c r="H883">
        <v>0</v>
      </c>
      <c r="I883" s="5" t="str">
        <f>OutputTable[[#This Row],[ProjectName]]&amp;OutputTable[[#This Row],[Name]]&amp;OutputTable[[#This Row],[Type]]&amp;OutputTable[[#This Row],[Source]]</f>
        <v>Airport Security AnalysisSystem.NumberOutNumber OutSystem</v>
      </c>
      <c r="J883" s="5" cm="1">
        <f t="array" ref="J883">MAX(IF((ProjectInfoTable[ProjectName]=OutputTable[[#This Row],[ProjectName]]),(ProjectInfoTable[ProjectName]=OutputTable[[#This Row],[ProjectName]])*ProjectInfoTable[NumberOfReplications]))</f>
        <v>50</v>
      </c>
      <c r="K883" s="5" cm="1">
        <f t="array" ref="K883">IFERROR(AVERAGE(IF((OutputTable[GroupByKey]=OutputTable[[#This Row],[GroupByKey]]),(OutputTable[GroupByKey]=OutputTable[[#This Row],[GroupByKey]])*OutputTable[RecordedValue])),0)</f>
        <v>314.94</v>
      </c>
      <c r="L883" s="5" cm="1">
        <f t="array" ref="L883">IFERROR(_xlfn.STDEV.S(IF((OutputTable[GroupByKey]=OutputTable[[#This Row],[GroupByKey]]),(OutputTable[GroupByKey]=OutputTable[[#This Row],[GroupByKey]])*OutputTable[RecordedValue])),0)</f>
        <v>0.68243262357121037</v>
      </c>
      <c r="M883" s="5" cm="1">
        <f t="array" ref="M883">MAX(IF((ProjectInfoTable[ProjectName]=OutputTable[[#This Row],[ProjectName]]),(ProjectInfoTable[ProjectName]=OutputTable[[#This Row],[ProjectName]])*ProjectInfoTable[ConfidenceInterval]))</f>
        <v>0.95</v>
      </c>
      <c r="N8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883" s="5" cm="1">
        <f t="array" ref="O883">MIN(IF((OutputTable[GroupByKey]=OutputTable[[#This Row],[GroupByKey]]),(OutputTable[GroupByKey]=OutputTable[[#This Row],[GroupByKey]])*OutputTable[RecordedValue]))</f>
        <v>313</v>
      </c>
      <c r="P883" s="5" cm="1">
        <f t="array" ref="P883">MAX(IF((OutputTable[GroupByKey]=OutputTable[[#This Row],[GroupByKey]]),(OutputTable[GroupByKey]=OutputTable[[#This Row],[GroupByKey]])*OutputTable[RecordedValue]))</f>
        <v>316</v>
      </c>
    </row>
    <row r="884" spans="1:16" x14ac:dyDescent="0.25">
      <c r="A884" t="s">
        <v>68</v>
      </c>
      <c r="B884" t="s">
        <v>70</v>
      </c>
      <c r="C884">
        <v>17</v>
      </c>
      <c r="D884" t="s">
        <v>159</v>
      </c>
      <c r="E884" t="s">
        <v>91</v>
      </c>
      <c r="F884" t="s">
        <v>127</v>
      </c>
      <c r="G884">
        <v>71.824022480644501</v>
      </c>
      <c r="H884">
        <v>0</v>
      </c>
      <c r="I884" s="5" t="str">
        <f>OutputTable[[#This Row],[ProjectName]]&amp;OutputTable[[#This Row],[Name]]&amp;OutputTable[[#This Row],[Type]]&amp;OutputTable[[#This Row],[Source]]</f>
        <v>Airport Security AnalysisSystem.TotalCostTotal CostSystem</v>
      </c>
      <c r="J884" s="5" cm="1">
        <f t="array" ref="J884">MAX(IF((ProjectInfoTable[ProjectName]=OutputTable[[#This Row],[ProjectName]]),(ProjectInfoTable[ProjectName]=OutputTable[[#This Row],[ProjectName]])*ProjectInfoTable[NumberOfReplications]))</f>
        <v>50</v>
      </c>
      <c r="K884" s="5" cm="1">
        <f t="array" ref="K884">IFERROR(AVERAGE(IF((OutputTable[GroupByKey]=OutputTable[[#This Row],[GroupByKey]]),(OutputTable[GroupByKey]=OutputTable[[#This Row],[GroupByKey]])*OutputTable[RecordedValue])),0)</f>
        <v>71.872638573735571</v>
      </c>
      <c r="L884" s="5" cm="1">
        <f t="array" ref="L884">IFERROR(_xlfn.STDEV.S(IF((OutputTable[GroupByKey]=OutputTable[[#This Row],[GroupByKey]]),(OutputTable[GroupByKey]=OutputTable[[#This Row],[GroupByKey]])*OutputTable[RecordedValue])),0)</f>
        <v>5.859431361613459E-2</v>
      </c>
      <c r="M884" s="5" cm="1">
        <f t="array" ref="M884">MAX(IF((ProjectInfoTable[ProjectName]=OutputTable[[#This Row],[ProjectName]]),(ProjectInfoTable[ProjectName]=OutputTable[[#This Row],[ProjectName]])*ProjectInfoTable[ConfidenceInterval]))</f>
        <v>0.95</v>
      </c>
      <c r="N8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884" s="5" cm="1">
        <f t="array" ref="O884">MIN(IF((OutputTable[GroupByKey]=OutputTable[[#This Row],[GroupByKey]]),(OutputTable[GroupByKey]=OutputTable[[#This Row],[GroupByKey]])*OutputTable[RecordedValue]))</f>
        <v>71.718288096809104</v>
      </c>
      <c r="P884" s="5" cm="1">
        <f t="array" ref="P884">MAX(IF((OutputTable[GroupByKey]=OutputTable[[#This Row],[GroupByKey]]),(OutputTable[GroupByKey]=OutputTable[[#This Row],[GroupByKey]])*OutputTable[RecordedValue]))</f>
        <v>71.976989689924594</v>
      </c>
    </row>
    <row r="885" spans="1:16" x14ac:dyDescent="0.25">
      <c r="A885" t="s">
        <v>68</v>
      </c>
      <c r="B885" t="s">
        <v>70</v>
      </c>
      <c r="C885">
        <v>17</v>
      </c>
      <c r="D885" t="s">
        <v>160</v>
      </c>
      <c r="E885" t="s">
        <v>135</v>
      </c>
      <c r="F885" t="s">
        <v>105</v>
      </c>
      <c r="G885">
        <v>29.7092494361879</v>
      </c>
      <c r="H885">
        <v>0</v>
      </c>
      <c r="I885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885" s="5" cm="1">
        <f t="array" ref="J885">MAX(IF((ProjectInfoTable[ProjectName]=OutputTable[[#This Row],[ProjectName]]),(ProjectInfoTable[ProjectName]=OutputTable[[#This Row],[ProjectName]])*ProjectInfoTable[NumberOfReplications]))</f>
        <v>50</v>
      </c>
      <c r="K885" s="5" cm="1">
        <f t="array" ref="K885">IFERROR(AVERAGE(IF((OutputTable[GroupByKey]=OutputTable[[#This Row],[GroupByKey]]),(OutputTable[GroupByKey]=OutputTable[[#This Row],[GroupByKey]])*OutputTable[RecordedValue])),0)</f>
        <v>29.829789158135409</v>
      </c>
      <c r="L885" s="5" cm="1">
        <f t="array" ref="L885">IFERROR(_xlfn.STDEV.S(IF((OutputTable[GroupByKey]=OutputTable[[#This Row],[GroupByKey]]),(OutputTable[GroupByKey]=OutputTable[[#This Row],[GroupByKey]])*OutputTable[RecordedValue])),0)</f>
        <v>0.5851150785874778</v>
      </c>
      <c r="M885" s="5" cm="1">
        <f t="array" ref="M885">MAX(IF((ProjectInfoTable[ProjectName]=OutputTable[[#This Row],[ProjectName]]),(ProjectInfoTable[ProjectName]=OutputTable[[#This Row],[ProjectName]])*ProjectInfoTable[ConfidenceInterval]))</f>
        <v>0.95</v>
      </c>
      <c r="N8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885" s="5" cm="1">
        <f t="array" ref="O885">MIN(IF((OutputTable[GroupByKey]=OutputTable[[#This Row],[GroupByKey]]),(OutputTable[GroupByKey]=OutputTable[[#This Row],[GroupByKey]])*OutputTable[RecordedValue]))</f>
        <v>28.648191338861398</v>
      </c>
      <c r="P885" s="5" cm="1">
        <f t="array" ref="P885">MAX(IF((OutputTable[GroupByKey]=OutputTable[[#This Row],[GroupByKey]]),(OutputTable[GroupByKey]=OutputTable[[#This Row],[GroupByKey]])*OutputTable[RecordedValue]))</f>
        <v>31.087756920682502</v>
      </c>
    </row>
    <row r="886" spans="1:16" x14ac:dyDescent="0.25">
      <c r="A886" t="s">
        <v>68</v>
      </c>
      <c r="B886" t="s">
        <v>70</v>
      </c>
      <c r="C886">
        <v>17</v>
      </c>
      <c r="D886" t="s">
        <v>161</v>
      </c>
      <c r="E886" t="s">
        <v>137</v>
      </c>
      <c r="F886" t="s">
        <v>105</v>
      </c>
      <c r="G886">
        <v>6.1993451374677004</v>
      </c>
      <c r="H886">
        <v>0</v>
      </c>
      <c r="I886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886" s="5" cm="1">
        <f t="array" ref="J886">MAX(IF((ProjectInfoTable[ProjectName]=OutputTable[[#This Row],[ProjectName]]),(ProjectInfoTable[ProjectName]=OutputTable[[#This Row],[ProjectName]])*ProjectInfoTable[NumberOfReplications]))</f>
        <v>50</v>
      </c>
      <c r="K886" s="5" cm="1">
        <f t="array" ref="K886">IFERROR(AVERAGE(IF((OutputTable[GroupByKey]=OutputTable[[#This Row],[GroupByKey]]),(OutputTable[GroupByKey]=OutputTable[[#This Row],[GroupByKey]])*OutputTable[RecordedValue])),0)</f>
        <v>6.0988587896948685</v>
      </c>
      <c r="L886" s="5" cm="1">
        <f t="array" ref="L886">IFERROR(_xlfn.STDEV.S(IF((OutputTable[GroupByKey]=OutputTable[[#This Row],[GroupByKey]]),(OutputTable[GroupByKey]=OutputTable[[#This Row],[GroupByKey]])*OutputTable[RecordedValue])),0)</f>
        <v>0.58437836853471548</v>
      </c>
      <c r="M886" s="5" cm="1">
        <f t="array" ref="M886">MAX(IF((ProjectInfoTable[ProjectName]=OutputTable[[#This Row],[ProjectName]]),(ProjectInfoTable[ProjectName]=OutputTable[[#This Row],[ProjectName]])*ProjectInfoTable[ConfidenceInterval]))</f>
        <v>0.95</v>
      </c>
      <c r="N8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886" s="5" cm="1">
        <f t="array" ref="O886">MIN(IF((OutputTable[GroupByKey]=OutputTable[[#This Row],[GroupByKey]]),(OutputTable[GroupByKey]=OutputTable[[#This Row],[GroupByKey]])*OutputTable[RecordedValue]))</f>
        <v>4.8524885910691502</v>
      </c>
      <c r="P886" s="5" cm="1">
        <f t="array" ref="P886">MAX(IF((OutputTable[GroupByKey]=OutputTable[[#This Row],[GroupByKey]]),(OutputTable[GroupByKey]=OutputTable[[#This Row],[GroupByKey]])*OutputTable[RecordedValue]))</f>
        <v>7.28424471053909</v>
      </c>
    </row>
    <row r="887" spans="1:16" x14ac:dyDescent="0.25">
      <c r="A887" t="s">
        <v>68</v>
      </c>
      <c r="B887" t="s">
        <v>70</v>
      </c>
      <c r="C887">
        <v>17</v>
      </c>
      <c r="D887" t="s">
        <v>162</v>
      </c>
      <c r="E887" t="s">
        <v>154</v>
      </c>
      <c r="F887" t="s">
        <v>105</v>
      </c>
      <c r="G887">
        <v>644</v>
      </c>
      <c r="H887">
        <v>0</v>
      </c>
      <c r="I887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887" s="5" cm="1">
        <f t="array" ref="J887">MAX(IF((ProjectInfoTable[ProjectName]=OutputTable[[#This Row],[ProjectName]]),(ProjectInfoTable[ProjectName]=OutputTable[[#This Row],[ProjectName]])*ProjectInfoTable[NumberOfReplications]))</f>
        <v>50</v>
      </c>
      <c r="K887" s="5" cm="1">
        <f t="array" ref="K887">IFERROR(AVERAGE(IF((OutputTable[GroupByKey]=OutputTable[[#This Row],[GroupByKey]]),(OutputTable[GroupByKey]=OutputTable[[#This Row],[GroupByKey]])*OutputTable[RecordedValue])),0)</f>
        <v>645.70000000000005</v>
      </c>
      <c r="L887" s="5" cm="1">
        <f t="array" ref="L887">IFERROR(_xlfn.STDEV.S(IF((OutputTable[GroupByKey]=OutputTable[[#This Row],[GroupByKey]]),(OutputTable[GroupByKey]=OutputTable[[#This Row],[GroupByKey]])*OutputTable[RecordedValue])),0)</f>
        <v>5.4930382656372485</v>
      </c>
      <c r="M887" s="5" cm="1">
        <f t="array" ref="M887">MAX(IF((ProjectInfoTable[ProjectName]=OutputTable[[#This Row],[ProjectName]]),(ProjectInfoTable[ProjectName]=OutputTable[[#This Row],[ProjectName]])*ProjectInfoTable[ConfidenceInterval]))</f>
        <v>0.95</v>
      </c>
      <c r="N8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887" s="5" cm="1">
        <f t="array" ref="O887">MIN(IF((OutputTable[GroupByKey]=OutputTable[[#This Row],[GroupByKey]]),(OutputTable[GroupByKey]=OutputTable[[#This Row],[GroupByKey]])*OutputTable[RecordedValue]))</f>
        <v>633</v>
      </c>
      <c r="P887" s="5" cm="1">
        <f t="array" ref="P887">MAX(IF((OutputTable[GroupByKey]=OutputTable[[#This Row],[GroupByKey]]),(OutputTable[GroupByKey]=OutputTable[[#This Row],[GroupByKey]])*OutputTable[RecordedValue]))</f>
        <v>656</v>
      </c>
    </row>
    <row r="888" spans="1:16" x14ac:dyDescent="0.25">
      <c r="A888" t="s">
        <v>68</v>
      </c>
      <c r="B888" t="s">
        <v>70</v>
      </c>
      <c r="C888">
        <v>17</v>
      </c>
      <c r="D888" t="s">
        <v>163</v>
      </c>
      <c r="E888" t="s">
        <v>156</v>
      </c>
      <c r="F888" t="s">
        <v>105</v>
      </c>
      <c r="G888">
        <v>0.82779596840367498</v>
      </c>
      <c r="H888">
        <v>0</v>
      </c>
      <c r="I888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888" s="5" cm="1">
        <f t="array" ref="J888">MAX(IF((ProjectInfoTable[ProjectName]=OutputTable[[#This Row],[ProjectName]]),(ProjectInfoTable[ProjectName]=OutputTable[[#This Row],[ProjectName]])*ProjectInfoTable[NumberOfReplications]))</f>
        <v>50</v>
      </c>
      <c r="K888" s="5" cm="1">
        <f t="array" ref="K888">IFERROR(AVERAGE(IF((OutputTable[GroupByKey]=OutputTable[[#This Row],[GroupByKey]]),(OutputTable[GroupByKey]=OutputTable[[#This Row],[GroupByKey]])*OutputTable[RecordedValue])),0)</f>
        <v>0.83058725584180904</v>
      </c>
      <c r="L888" s="5" cm="1">
        <f t="array" ref="L888">IFERROR(_xlfn.STDEV.S(IF((OutputTable[GroupByKey]=OutputTable[[#This Row],[GroupByKey]]),(OutputTable[GroupByKey]=OutputTable[[#This Row],[GroupByKey]])*OutputTable[RecordedValue])),0)</f>
        <v>1.6232732459297416E-2</v>
      </c>
      <c r="M888" s="5" cm="1">
        <f t="array" ref="M888">MAX(IF((ProjectInfoTable[ProjectName]=OutputTable[[#This Row],[ProjectName]]),(ProjectInfoTable[ProjectName]=OutputTable[[#This Row],[ProjectName]])*ProjectInfoTable[ConfidenceInterval]))</f>
        <v>0.95</v>
      </c>
      <c r="N8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888" s="5" cm="1">
        <f t="array" ref="O888">MIN(IF((OutputTable[GroupByKey]=OutputTable[[#This Row],[GroupByKey]]),(OutputTable[GroupByKey]=OutputTable[[#This Row],[GroupByKey]])*OutputTable[RecordedValue]))</f>
        <v>0.79765986915169296</v>
      </c>
      <c r="P888" s="5" cm="1">
        <f t="array" ref="P888">MAX(IF((OutputTable[GroupByKey]=OutputTable[[#This Row],[GroupByKey]]),(OutputTable[GroupByKey]=OutputTable[[#This Row],[GroupByKey]])*OutputTable[RecordedValue]))</f>
        <v>0.86520865024807903</v>
      </c>
    </row>
    <row r="889" spans="1:16" x14ac:dyDescent="0.25">
      <c r="A889" t="s">
        <v>68</v>
      </c>
      <c r="B889" t="s">
        <v>70</v>
      </c>
      <c r="C889">
        <v>17</v>
      </c>
      <c r="D889" t="s">
        <v>164</v>
      </c>
      <c r="E889" t="s">
        <v>140</v>
      </c>
      <c r="F889" t="s">
        <v>105</v>
      </c>
      <c r="G889">
        <v>0</v>
      </c>
      <c r="H889">
        <v>0</v>
      </c>
      <c r="I889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889" s="5" cm="1">
        <f t="array" ref="J889">MAX(IF((ProjectInfoTable[ProjectName]=OutputTable[[#This Row],[ProjectName]]),(ProjectInfoTable[ProjectName]=OutputTable[[#This Row],[ProjectName]])*ProjectInfoTable[NumberOfReplications]))</f>
        <v>50</v>
      </c>
      <c r="K889" s="5" cm="1">
        <f t="array" ref="K889">IFERROR(AVERAGE(IF((OutputTable[GroupByKey]=OutputTable[[#This Row],[GroupByKey]]),(OutputTable[GroupByKey]=OutputTable[[#This Row],[GroupByKey]])*OutputTable[RecordedValue])),0)</f>
        <v>0</v>
      </c>
      <c r="L889" s="5" cm="1">
        <f t="array" ref="L889">IFERROR(_xlfn.STDEV.S(IF((OutputTable[GroupByKey]=OutputTable[[#This Row],[GroupByKey]]),(OutputTable[GroupByKey]=OutputTable[[#This Row],[GroupByKey]])*OutputTable[RecordedValue])),0)</f>
        <v>0</v>
      </c>
      <c r="M889" s="5" cm="1">
        <f t="array" ref="M889">MAX(IF((ProjectInfoTable[ProjectName]=OutputTable[[#This Row],[ProjectName]]),(ProjectInfoTable[ProjectName]=OutputTable[[#This Row],[ProjectName]])*ProjectInfoTable[ConfidenceInterval]))</f>
        <v>0.95</v>
      </c>
      <c r="N8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89" s="5" cm="1">
        <f t="array" ref="O889">MIN(IF((OutputTable[GroupByKey]=OutputTable[[#This Row],[GroupByKey]]),(OutputTable[GroupByKey]=OutputTable[[#This Row],[GroupByKey]])*OutputTable[RecordedValue]))</f>
        <v>0</v>
      </c>
      <c r="P889" s="5" cm="1">
        <f t="array" ref="P889">MAX(IF((OutputTable[GroupByKey]=OutputTable[[#This Row],[GroupByKey]]),(OutputTable[GroupByKey]=OutputTable[[#This Row],[GroupByKey]])*OutputTable[RecordedValue]))</f>
        <v>0</v>
      </c>
    </row>
    <row r="890" spans="1:16" x14ac:dyDescent="0.25">
      <c r="A890" t="s">
        <v>68</v>
      </c>
      <c r="B890" t="s">
        <v>70</v>
      </c>
      <c r="C890">
        <v>17</v>
      </c>
      <c r="D890" t="s">
        <v>165</v>
      </c>
      <c r="E890" t="s">
        <v>111</v>
      </c>
      <c r="F890" t="s">
        <v>73</v>
      </c>
      <c r="G890">
        <v>38.259174650637</v>
      </c>
      <c r="H890">
        <v>0</v>
      </c>
      <c r="I890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890" s="5" cm="1">
        <f t="array" ref="J890">MAX(IF((ProjectInfoTable[ProjectName]=OutputTable[[#This Row],[ProjectName]]),(ProjectInfoTable[ProjectName]=OutputTable[[#This Row],[ProjectName]])*ProjectInfoTable[NumberOfReplications]))</f>
        <v>50</v>
      </c>
      <c r="K890" s="5" cm="1">
        <f t="array" ref="K890">IFERROR(AVERAGE(IF((OutputTable[GroupByKey]=OutputTable[[#This Row],[GroupByKey]]),(OutputTable[GroupByKey]=OutputTable[[#This Row],[GroupByKey]])*OutputTable[RecordedValue])),0)</f>
        <v>37.238343743460135</v>
      </c>
      <c r="L890" s="5" cm="1">
        <f t="array" ref="L890">IFERROR(_xlfn.STDEV.S(IF((OutputTable[GroupByKey]=OutputTable[[#This Row],[GroupByKey]]),(OutputTable[GroupByKey]=OutputTable[[#This Row],[GroupByKey]])*OutputTable[RecordedValue])),0)</f>
        <v>0.73577360167133743</v>
      </c>
      <c r="M890" s="5" cm="1">
        <f t="array" ref="M890">MAX(IF((ProjectInfoTable[ProjectName]=OutputTable[[#This Row],[ProjectName]]),(ProjectInfoTable[ProjectName]=OutputTable[[#This Row],[ProjectName]])*ProjectInfoTable[ConfidenceInterval]))</f>
        <v>0.95</v>
      </c>
      <c r="N8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890" s="5" cm="1">
        <f t="array" ref="O890">MIN(IF((OutputTable[GroupByKey]=OutputTable[[#This Row],[GroupByKey]]),(OutputTable[GroupByKey]=OutputTable[[#This Row],[GroupByKey]])*OutputTable[RecordedValue]))</f>
        <v>35.915286846409401</v>
      </c>
      <c r="P890" s="5" cm="1">
        <f t="array" ref="P890">MAX(IF((OutputTable[GroupByKey]=OutputTable[[#This Row],[GroupByKey]]),(OutputTable[GroupByKey]=OutputTable[[#This Row],[GroupByKey]])*OutputTable[RecordedValue]))</f>
        <v>38.829036811282897</v>
      </c>
    </row>
    <row r="891" spans="1:16" x14ac:dyDescent="0.25">
      <c r="A891" t="s">
        <v>68</v>
      </c>
      <c r="B891" t="s">
        <v>70</v>
      </c>
      <c r="C891">
        <v>17</v>
      </c>
      <c r="D891" t="s">
        <v>166</v>
      </c>
      <c r="E891" t="s">
        <v>113</v>
      </c>
      <c r="F891" t="s">
        <v>73</v>
      </c>
      <c r="G891">
        <v>1147.7752395191101</v>
      </c>
      <c r="H891">
        <v>0</v>
      </c>
      <c r="I891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891" s="5" cm="1">
        <f t="array" ref="J891">MAX(IF((ProjectInfoTable[ProjectName]=OutputTable[[#This Row],[ProjectName]]),(ProjectInfoTable[ProjectName]=OutputTable[[#This Row],[ProjectName]])*ProjectInfoTable[NumberOfReplications]))</f>
        <v>50</v>
      </c>
      <c r="K891" s="5" cm="1">
        <f t="array" ref="K891">IFERROR(AVERAGE(IF((OutputTable[GroupByKey]=OutputTable[[#This Row],[GroupByKey]]),(OutputTable[GroupByKey]=OutputTable[[#This Row],[GroupByKey]])*OutputTable[RecordedValue])),0)</f>
        <v>1117.1503123038046</v>
      </c>
      <c r="L891" s="5" cm="1">
        <f t="array" ref="L891">IFERROR(_xlfn.STDEV.S(IF((OutputTable[GroupByKey]=OutputTable[[#This Row],[GroupByKey]]),(OutputTable[GroupByKey]=OutputTable[[#This Row],[GroupByKey]])*OutputTable[RecordedValue])),0)</f>
        <v>22.073208050140675</v>
      </c>
      <c r="M891" s="5" cm="1">
        <f t="array" ref="M891">MAX(IF((ProjectInfoTable[ProjectName]=OutputTable[[#This Row],[ProjectName]]),(ProjectInfoTable[ProjectName]=OutputTable[[#This Row],[ProjectName]])*ProjectInfoTable[ConfidenceInterval]))</f>
        <v>0.95</v>
      </c>
      <c r="N8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891" s="5" cm="1">
        <f t="array" ref="O891">MIN(IF((OutputTable[GroupByKey]=OutputTable[[#This Row],[GroupByKey]]),(OutputTable[GroupByKey]=OutputTable[[#This Row],[GroupByKey]])*OutputTable[RecordedValue]))</f>
        <v>1077.4586053922801</v>
      </c>
      <c r="P891" s="5" cm="1">
        <f t="array" ref="P891">MAX(IF((OutputTable[GroupByKey]=OutputTable[[#This Row],[GroupByKey]]),(OutputTable[GroupByKey]=OutputTable[[#This Row],[GroupByKey]])*OutputTable[RecordedValue]))</f>
        <v>1164.8711043384901</v>
      </c>
    </row>
    <row r="892" spans="1:16" x14ac:dyDescent="0.25">
      <c r="A892" t="s">
        <v>68</v>
      </c>
      <c r="B892" t="s">
        <v>70</v>
      </c>
      <c r="C892">
        <v>17</v>
      </c>
      <c r="D892" t="s">
        <v>167</v>
      </c>
      <c r="E892" t="s">
        <v>115</v>
      </c>
      <c r="F892" t="s">
        <v>73</v>
      </c>
      <c r="G892">
        <v>0</v>
      </c>
      <c r="H892">
        <v>0</v>
      </c>
      <c r="I892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892" s="5" cm="1">
        <f t="array" ref="J892">MAX(IF((ProjectInfoTable[ProjectName]=OutputTable[[#This Row],[ProjectName]]),(ProjectInfoTable[ProjectName]=OutputTable[[#This Row],[ProjectName]])*ProjectInfoTable[NumberOfReplications]))</f>
        <v>50</v>
      </c>
      <c r="K892" s="5" cm="1">
        <f t="array" ref="K892">IFERROR(AVERAGE(IF((OutputTable[GroupByKey]=OutputTable[[#This Row],[GroupByKey]]),(OutputTable[GroupByKey]=OutputTable[[#This Row],[GroupByKey]])*OutputTable[RecordedValue])),0)</f>
        <v>0</v>
      </c>
      <c r="L892" s="5" cm="1">
        <f t="array" ref="L892">IFERROR(_xlfn.STDEV.S(IF((OutputTable[GroupByKey]=OutputTable[[#This Row],[GroupByKey]]),(OutputTable[GroupByKey]=OutputTable[[#This Row],[GroupByKey]])*OutputTable[RecordedValue])),0)</f>
        <v>0</v>
      </c>
      <c r="M892" s="5" cm="1">
        <f t="array" ref="M892">MAX(IF((ProjectInfoTable[ProjectName]=OutputTable[[#This Row],[ProjectName]]),(ProjectInfoTable[ProjectName]=OutputTable[[#This Row],[ProjectName]])*ProjectInfoTable[ConfidenceInterval]))</f>
        <v>0.95</v>
      </c>
      <c r="N8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92" s="5" cm="1">
        <f t="array" ref="O892">MIN(IF((OutputTable[GroupByKey]=OutputTable[[#This Row],[GroupByKey]]),(OutputTable[GroupByKey]=OutputTable[[#This Row],[GroupByKey]])*OutputTable[RecordedValue]))</f>
        <v>0</v>
      </c>
      <c r="P892" s="5" cm="1">
        <f t="array" ref="P892">MAX(IF((OutputTable[GroupByKey]=OutputTable[[#This Row],[GroupByKey]]),(OutputTable[GroupByKey]=OutputTable[[#This Row],[GroupByKey]])*OutputTable[RecordedValue]))</f>
        <v>0</v>
      </c>
    </row>
    <row r="893" spans="1:16" x14ac:dyDescent="0.25">
      <c r="A893" t="s">
        <v>68</v>
      </c>
      <c r="B893" t="s">
        <v>70</v>
      </c>
      <c r="C893">
        <v>17</v>
      </c>
      <c r="D893" t="s">
        <v>168</v>
      </c>
      <c r="E893" t="s">
        <v>117</v>
      </c>
      <c r="F893" t="s">
        <v>73</v>
      </c>
      <c r="G893">
        <v>100.416897227161</v>
      </c>
      <c r="H893">
        <v>0</v>
      </c>
      <c r="I893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893" s="5" cm="1">
        <f t="array" ref="J893">MAX(IF((ProjectInfoTable[ProjectName]=OutputTable[[#This Row],[ProjectName]]),(ProjectInfoTable[ProjectName]=OutputTable[[#This Row],[ProjectName]])*ProjectInfoTable[NumberOfReplications]))</f>
        <v>50</v>
      </c>
      <c r="K893" s="5" cm="1">
        <f t="array" ref="K893">IFERROR(AVERAGE(IF((OutputTable[GroupByKey]=OutputTable[[#This Row],[GroupByKey]]),(OutputTable[GroupByKey]=OutputTable[[#This Row],[GroupByKey]])*OutputTable[RecordedValue])),0)</f>
        <v>120.89653130002299</v>
      </c>
      <c r="L893" s="5" cm="1">
        <f t="array" ref="L893">IFERROR(_xlfn.STDEV.S(IF((OutputTable[GroupByKey]=OutputTable[[#This Row],[GroupByKey]]),(OutputTable[GroupByKey]=OutputTable[[#This Row],[GroupByKey]])*OutputTable[RecordedValue])),0)</f>
        <v>33.561725675720702</v>
      </c>
      <c r="M893" s="5" cm="1">
        <f t="array" ref="M893">MAX(IF((ProjectInfoTable[ProjectName]=OutputTable[[#This Row],[ProjectName]]),(ProjectInfoTable[ProjectName]=OutputTable[[#This Row],[ProjectName]])*ProjectInfoTable[ConfidenceInterval]))</f>
        <v>0.95</v>
      </c>
      <c r="N8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893" s="5" cm="1">
        <f t="array" ref="O893">MIN(IF((OutputTable[GroupByKey]=OutputTable[[#This Row],[GroupByKey]]),(OutputTable[GroupByKey]=OutputTable[[#This Row],[GroupByKey]])*OutputTable[RecordedValue]))</f>
        <v>71.2298351699786</v>
      </c>
      <c r="P893" s="5" cm="1">
        <f t="array" ref="P893">MAX(IF((OutputTable[GroupByKey]=OutputTable[[#This Row],[GroupByKey]]),(OutputTable[GroupByKey]=OutputTable[[#This Row],[GroupByKey]])*OutputTable[RecordedValue]))</f>
        <v>265.63530965979299</v>
      </c>
    </row>
    <row r="894" spans="1:16" x14ac:dyDescent="0.25">
      <c r="A894" t="s">
        <v>68</v>
      </c>
      <c r="B894" t="s">
        <v>70</v>
      </c>
      <c r="C894">
        <v>17</v>
      </c>
      <c r="D894" t="s">
        <v>169</v>
      </c>
      <c r="E894" t="s">
        <v>119</v>
      </c>
      <c r="F894" t="s">
        <v>73</v>
      </c>
      <c r="G894">
        <v>311</v>
      </c>
      <c r="H894">
        <v>0</v>
      </c>
      <c r="I894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894" s="5" cm="1">
        <f t="array" ref="J894">MAX(IF((ProjectInfoTable[ProjectName]=OutputTable[[#This Row],[ProjectName]]),(ProjectInfoTable[ProjectName]=OutputTable[[#This Row],[ProjectName]])*ProjectInfoTable[NumberOfReplications]))</f>
        <v>50</v>
      </c>
      <c r="K894" s="5" cm="1">
        <f t="array" ref="K894">IFERROR(AVERAGE(IF((OutputTable[GroupByKey]=OutputTable[[#This Row],[GroupByKey]]),(OutputTable[GroupByKey]=OutputTable[[#This Row],[GroupByKey]])*OutputTable[RecordedValue])),0)</f>
        <v>307.66000000000003</v>
      </c>
      <c r="L894" s="5" cm="1">
        <f t="array" ref="L894">IFERROR(_xlfn.STDEV.S(IF((OutputTable[GroupByKey]=OutputTable[[#This Row],[GroupByKey]]),(OutputTable[GroupByKey]=OutputTable[[#This Row],[GroupByKey]])*OutputTable[RecordedValue])),0)</f>
        <v>3.1272991542223769</v>
      </c>
      <c r="M894" s="5" cm="1">
        <f t="array" ref="M894">MAX(IF((ProjectInfoTable[ProjectName]=OutputTable[[#This Row],[ProjectName]]),(ProjectInfoTable[ProjectName]=OutputTable[[#This Row],[ProjectName]])*ProjectInfoTable[ConfidenceInterval]))</f>
        <v>0.95</v>
      </c>
      <c r="N8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894" s="5" cm="1">
        <f t="array" ref="O894">MIN(IF((OutputTable[GroupByKey]=OutputTable[[#This Row],[GroupByKey]]),(OutputTable[GroupByKey]=OutputTable[[#This Row],[GroupByKey]])*OutputTable[RecordedValue]))</f>
        <v>300</v>
      </c>
      <c r="P894" s="5" cm="1">
        <f t="array" ref="P894">MAX(IF((OutputTable[GroupByKey]=OutputTable[[#This Row],[GroupByKey]]),(OutputTable[GroupByKey]=OutputTable[[#This Row],[GroupByKey]])*OutputTable[RecordedValue]))</f>
        <v>315</v>
      </c>
    </row>
    <row r="895" spans="1:16" x14ac:dyDescent="0.25">
      <c r="A895" t="s">
        <v>68</v>
      </c>
      <c r="B895" t="s">
        <v>70</v>
      </c>
      <c r="C895">
        <v>17</v>
      </c>
      <c r="D895" t="s">
        <v>170</v>
      </c>
      <c r="E895" t="s">
        <v>121</v>
      </c>
      <c r="F895" t="s">
        <v>73</v>
      </c>
      <c r="G895">
        <v>309</v>
      </c>
      <c r="H895">
        <v>0</v>
      </c>
      <c r="I895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895" s="5" cm="1">
        <f t="array" ref="J895">MAX(IF((ProjectInfoTable[ProjectName]=OutputTable[[#This Row],[ProjectName]]),(ProjectInfoTable[ProjectName]=OutputTable[[#This Row],[ProjectName]])*ProjectInfoTable[NumberOfReplications]))</f>
        <v>50</v>
      </c>
      <c r="K895" s="5" cm="1">
        <f t="array" ref="K895">IFERROR(AVERAGE(IF((OutputTable[GroupByKey]=OutputTable[[#This Row],[GroupByKey]]),(OutputTable[GroupByKey]=OutputTable[[#This Row],[GroupByKey]])*OutputTable[RecordedValue])),0)</f>
        <v>305.8</v>
      </c>
      <c r="L895" s="5" cm="1">
        <f t="array" ref="L895">IFERROR(_xlfn.STDEV.S(IF((OutputTable[GroupByKey]=OutputTable[[#This Row],[GroupByKey]]),(OutputTable[GroupByKey]=OutputTable[[#This Row],[GroupByKey]])*OutputTable[RecordedValue])),0)</f>
        <v>3.2324881425670751</v>
      </c>
      <c r="M895" s="5" cm="1">
        <f t="array" ref="M895">MAX(IF((ProjectInfoTable[ProjectName]=OutputTable[[#This Row],[ProjectName]]),(ProjectInfoTable[ProjectName]=OutputTable[[#This Row],[ProjectName]])*ProjectInfoTable[ConfidenceInterval]))</f>
        <v>0.95</v>
      </c>
      <c r="N8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895" s="5" cm="1">
        <f t="array" ref="O895">MIN(IF((OutputTable[GroupByKey]=OutputTable[[#This Row],[GroupByKey]]),(OutputTable[GroupByKey]=OutputTable[[#This Row],[GroupByKey]])*OutputTable[RecordedValue]))</f>
        <v>298</v>
      </c>
      <c r="P895" s="5" cm="1">
        <f t="array" ref="P895">MAX(IF((OutputTable[GroupByKey]=OutputTable[[#This Row],[GroupByKey]]),(OutputTable[GroupByKey]=OutputTable[[#This Row],[GroupByKey]])*OutputTable[RecordedValue]))</f>
        <v>313</v>
      </c>
    </row>
    <row r="896" spans="1:16" x14ac:dyDescent="0.25">
      <c r="A896" t="s">
        <v>68</v>
      </c>
      <c r="B896" t="s">
        <v>70</v>
      </c>
      <c r="C896">
        <v>17</v>
      </c>
      <c r="D896" t="s">
        <v>171</v>
      </c>
      <c r="E896" t="s">
        <v>123</v>
      </c>
      <c r="F896" t="s">
        <v>73</v>
      </c>
      <c r="G896">
        <v>38.259174650637</v>
      </c>
      <c r="H896">
        <v>0</v>
      </c>
      <c r="I896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896" s="5" cm="1">
        <f t="array" ref="J896">MAX(IF((ProjectInfoTable[ProjectName]=OutputTable[[#This Row],[ProjectName]]),(ProjectInfoTable[ProjectName]=OutputTable[[#This Row],[ProjectName]])*ProjectInfoTable[NumberOfReplications]))</f>
        <v>50</v>
      </c>
      <c r="K896" s="5" cm="1">
        <f t="array" ref="K896">IFERROR(AVERAGE(IF((OutputTable[GroupByKey]=OutputTable[[#This Row],[GroupByKey]]),(OutputTable[GroupByKey]=OutputTable[[#This Row],[GroupByKey]])*OutputTable[RecordedValue])),0)</f>
        <v>37.238343743460135</v>
      </c>
      <c r="L896" s="5" cm="1">
        <f t="array" ref="L896">IFERROR(_xlfn.STDEV.S(IF((OutputTable[GroupByKey]=OutputTable[[#This Row],[GroupByKey]]),(OutputTable[GroupByKey]=OutputTable[[#This Row],[GroupByKey]])*OutputTable[RecordedValue])),0)</f>
        <v>0.73577360167133743</v>
      </c>
      <c r="M896" s="5" cm="1">
        <f t="array" ref="M896">MAX(IF((ProjectInfoTable[ProjectName]=OutputTable[[#This Row],[ProjectName]]),(ProjectInfoTable[ProjectName]=OutputTable[[#This Row],[ProjectName]])*ProjectInfoTable[ConfidenceInterval]))</f>
        <v>0.95</v>
      </c>
      <c r="N8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896" s="5" cm="1">
        <f t="array" ref="O896">MIN(IF((OutputTable[GroupByKey]=OutputTable[[#This Row],[GroupByKey]]),(OutputTable[GroupByKey]=OutputTable[[#This Row],[GroupByKey]])*OutputTable[RecordedValue]))</f>
        <v>35.915286846409401</v>
      </c>
      <c r="P896" s="5" cm="1">
        <f t="array" ref="P896">MAX(IF((OutputTable[GroupByKey]=OutputTable[[#This Row],[GroupByKey]]),(OutputTable[GroupByKey]=OutputTable[[#This Row],[GroupByKey]])*OutputTable[RecordedValue]))</f>
        <v>38.829036811282897</v>
      </c>
    </row>
    <row r="897" spans="1:16" x14ac:dyDescent="0.25">
      <c r="A897" t="s">
        <v>68</v>
      </c>
      <c r="B897" t="s">
        <v>70</v>
      </c>
      <c r="C897">
        <v>17</v>
      </c>
      <c r="D897" t="s">
        <v>172</v>
      </c>
      <c r="E897" t="s">
        <v>125</v>
      </c>
      <c r="F897" t="s">
        <v>73</v>
      </c>
      <c r="G897">
        <v>1248.1921367462701</v>
      </c>
      <c r="H897">
        <v>0</v>
      </c>
      <c r="I897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897" s="5" cm="1">
        <f t="array" ref="J897">MAX(IF((ProjectInfoTable[ProjectName]=OutputTable[[#This Row],[ProjectName]]),(ProjectInfoTable[ProjectName]=OutputTable[[#This Row],[ProjectName]])*ProjectInfoTable[NumberOfReplications]))</f>
        <v>50</v>
      </c>
      <c r="K897" s="5" cm="1">
        <f t="array" ref="K897">IFERROR(AVERAGE(IF((OutputTable[GroupByKey]=OutputTable[[#This Row],[GroupByKey]]),(OutputTable[GroupByKey]=OutputTable[[#This Row],[GroupByKey]])*OutputTable[RecordedValue])),0)</f>
        <v>1238.0468436038263</v>
      </c>
      <c r="L897" s="5" cm="1">
        <f t="array" ref="L897">IFERROR(_xlfn.STDEV.S(IF((OutputTable[GroupByKey]=OutputTable[[#This Row],[GroupByKey]]),(OutputTable[GroupByKey]=OutputTable[[#This Row],[GroupByKey]])*OutputTable[RecordedValue])),0)</f>
        <v>49.802537130614866</v>
      </c>
      <c r="M897" s="5" cm="1">
        <f t="array" ref="M897">MAX(IF((ProjectInfoTable[ProjectName]=OutputTable[[#This Row],[ProjectName]]),(ProjectInfoTable[ProjectName]=OutputTable[[#This Row],[ProjectName]])*ProjectInfoTable[ConfidenceInterval]))</f>
        <v>0.95</v>
      </c>
      <c r="N8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897" s="5" cm="1">
        <f t="array" ref="O897">MIN(IF((OutputTable[GroupByKey]=OutputTable[[#This Row],[GroupByKey]]),(OutputTable[GroupByKey]=OutputTable[[#This Row],[GroupByKey]])*OutputTable[RecordedValue]))</f>
        <v>1148.68844056226</v>
      </c>
      <c r="P897" s="5" cm="1">
        <f t="array" ref="P897">MAX(IF((OutputTable[GroupByKey]=OutputTable[[#This Row],[GroupByKey]]),(OutputTable[GroupByKey]=OutputTable[[#This Row],[GroupByKey]])*OutputTable[RecordedValue]))</f>
        <v>1418.3176101245699</v>
      </c>
    </row>
    <row r="898" spans="1:16" x14ac:dyDescent="0.25">
      <c r="A898" t="s">
        <v>68</v>
      </c>
      <c r="B898" t="s">
        <v>70</v>
      </c>
      <c r="C898">
        <v>17</v>
      </c>
      <c r="D898" t="s">
        <v>173</v>
      </c>
      <c r="E898" t="s">
        <v>135</v>
      </c>
      <c r="F898" t="s">
        <v>105</v>
      </c>
      <c r="G898">
        <v>19.1295873253185</v>
      </c>
      <c r="H898">
        <v>0</v>
      </c>
      <c r="I898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898" s="5" cm="1">
        <f t="array" ref="J898">MAX(IF((ProjectInfoTable[ProjectName]=OutputTable[[#This Row],[ProjectName]]),(ProjectInfoTable[ProjectName]=OutputTable[[#This Row],[ProjectName]])*ProjectInfoTable[NumberOfReplications]))</f>
        <v>50</v>
      </c>
      <c r="K898" s="5" cm="1">
        <f t="array" ref="K898">IFERROR(AVERAGE(IF((OutputTable[GroupByKey]=OutputTable[[#This Row],[GroupByKey]]),(OutputTable[GroupByKey]=OutputTable[[#This Row],[GroupByKey]])*OutputTable[RecordedValue])),0)</f>
        <v>18.619171871730064</v>
      </c>
      <c r="L898" s="5" cm="1">
        <f t="array" ref="L898">IFERROR(_xlfn.STDEV.S(IF((OutputTable[GroupByKey]=OutputTable[[#This Row],[GroupByKey]]),(OutputTable[GroupByKey]=OutputTable[[#This Row],[GroupByKey]])*OutputTable[RecordedValue])),0)</f>
        <v>0.36788680083566072</v>
      </c>
      <c r="M898" s="5" cm="1">
        <f t="array" ref="M898">MAX(IF((ProjectInfoTable[ProjectName]=OutputTable[[#This Row],[ProjectName]]),(ProjectInfoTable[ProjectName]=OutputTable[[#This Row],[ProjectName]])*ProjectInfoTable[ConfidenceInterval]))</f>
        <v>0.95</v>
      </c>
      <c r="N8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898" s="5" cm="1">
        <f t="array" ref="O898">MIN(IF((OutputTable[GroupByKey]=OutputTable[[#This Row],[GroupByKey]]),(OutputTable[GroupByKey]=OutputTable[[#This Row],[GroupByKey]])*OutputTable[RecordedValue]))</f>
        <v>17.957643423204701</v>
      </c>
      <c r="P898" s="5" cm="1">
        <f t="array" ref="P898">MAX(IF((OutputTable[GroupByKey]=OutputTable[[#This Row],[GroupByKey]]),(OutputTable[GroupByKey]=OutputTable[[#This Row],[GroupByKey]])*OutputTable[RecordedValue]))</f>
        <v>19.414518405641399</v>
      </c>
    </row>
    <row r="899" spans="1:16" x14ac:dyDescent="0.25">
      <c r="A899" t="s">
        <v>68</v>
      </c>
      <c r="B899" t="s">
        <v>70</v>
      </c>
      <c r="C899">
        <v>17</v>
      </c>
      <c r="D899" t="s">
        <v>174</v>
      </c>
      <c r="E899" t="s">
        <v>137</v>
      </c>
      <c r="F899" t="s">
        <v>105</v>
      </c>
      <c r="G899">
        <v>4.7858405816704597</v>
      </c>
      <c r="H899">
        <v>0</v>
      </c>
      <c r="I899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899" s="5" cm="1">
        <f t="array" ref="J899">MAX(IF((ProjectInfoTable[ProjectName]=OutputTable[[#This Row],[ProjectName]]),(ProjectInfoTable[ProjectName]=OutputTable[[#This Row],[ProjectName]])*ProjectInfoTable[NumberOfReplications]))</f>
        <v>50</v>
      </c>
      <c r="K899" s="5" cm="1">
        <f t="array" ref="K899">IFERROR(AVERAGE(IF((OutputTable[GroupByKey]=OutputTable[[#This Row],[GroupByKey]]),(OutputTable[GroupByKey]=OutputTable[[#This Row],[GroupByKey]])*OutputTable[RecordedValue])),0)</f>
        <v>5.3248187541752463</v>
      </c>
      <c r="L899" s="5" cm="1">
        <f t="array" ref="L899">IFERROR(_xlfn.STDEV.S(IF((OutputTable[GroupByKey]=OutputTable[[#This Row],[GroupByKey]]),(OutputTable[GroupByKey]=OutputTable[[#This Row],[GroupByKey]])*OutputTable[RecordedValue])),0)</f>
        <v>0.37220753962085379</v>
      </c>
      <c r="M899" s="5" cm="1">
        <f t="array" ref="M899">MAX(IF((ProjectInfoTable[ProjectName]=OutputTable[[#This Row],[ProjectName]]),(ProjectInfoTable[ProjectName]=OutputTable[[#This Row],[ProjectName]])*ProjectInfoTable[ConfidenceInterval]))</f>
        <v>0.95</v>
      </c>
      <c r="N8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899" s="5" cm="1">
        <f t="array" ref="O899">MIN(IF((OutputTable[GroupByKey]=OutputTable[[#This Row],[GroupByKey]]),(OutputTable[GroupByKey]=OutputTable[[#This Row],[GroupByKey]])*OutputTable[RecordedValue]))</f>
        <v>4.5773931059875599</v>
      </c>
      <c r="P899" s="5" cm="1">
        <f t="array" ref="P899">MAX(IF((OutputTable[GroupByKey]=OutputTable[[#This Row],[GroupByKey]]),(OutputTable[GroupByKey]=OutputTable[[#This Row],[GroupByKey]])*OutputTable[RecordedValue]))</f>
        <v>5.9816259595291603</v>
      </c>
    </row>
    <row r="900" spans="1:16" x14ac:dyDescent="0.25">
      <c r="A900" t="s">
        <v>68</v>
      </c>
      <c r="B900" t="s">
        <v>70</v>
      </c>
      <c r="C900">
        <v>17</v>
      </c>
      <c r="D900" t="s">
        <v>175</v>
      </c>
      <c r="E900" t="s">
        <v>154</v>
      </c>
      <c r="F900" t="s">
        <v>105</v>
      </c>
      <c r="G900">
        <v>311</v>
      </c>
      <c r="H900">
        <v>0</v>
      </c>
      <c r="I900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900" s="5" cm="1">
        <f t="array" ref="J900">MAX(IF((ProjectInfoTable[ProjectName]=OutputTable[[#This Row],[ProjectName]]),(ProjectInfoTable[ProjectName]=OutputTable[[#This Row],[ProjectName]])*ProjectInfoTable[NumberOfReplications]))</f>
        <v>50</v>
      </c>
      <c r="K900" s="5" cm="1">
        <f t="array" ref="K900">IFERROR(AVERAGE(IF((OutputTable[GroupByKey]=OutputTable[[#This Row],[GroupByKey]]),(OutputTable[GroupByKey]=OutputTable[[#This Row],[GroupByKey]])*OutputTable[RecordedValue])),0)</f>
        <v>307.5</v>
      </c>
      <c r="L900" s="5" cm="1">
        <f t="array" ref="L900">IFERROR(_xlfn.STDEV.S(IF((OutputTable[GroupByKey]=OutputTable[[#This Row],[GroupByKey]]),(OutputTable[GroupByKey]=OutputTable[[#This Row],[GroupByKey]])*OutputTable[RecordedValue])),0)</f>
        <v>3.1831828507367419</v>
      </c>
      <c r="M900" s="5" cm="1">
        <f t="array" ref="M900">MAX(IF((ProjectInfoTable[ProjectName]=OutputTable[[#This Row],[ProjectName]]),(ProjectInfoTable[ProjectName]=OutputTable[[#This Row],[ProjectName]])*ProjectInfoTable[ConfidenceInterval]))</f>
        <v>0.95</v>
      </c>
      <c r="N9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900" s="5" cm="1">
        <f t="array" ref="O900">MIN(IF((OutputTable[GroupByKey]=OutputTable[[#This Row],[GroupByKey]]),(OutputTable[GroupByKey]=OutputTable[[#This Row],[GroupByKey]])*OutputTable[RecordedValue]))</f>
        <v>300</v>
      </c>
      <c r="P900" s="5" cm="1">
        <f t="array" ref="P900">MAX(IF((OutputTable[GroupByKey]=OutputTable[[#This Row],[GroupByKey]]),(OutputTable[GroupByKey]=OutputTable[[#This Row],[GroupByKey]])*OutputTable[RecordedValue]))</f>
        <v>315</v>
      </c>
    </row>
    <row r="901" spans="1:16" x14ac:dyDescent="0.25">
      <c r="A901" t="s">
        <v>68</v>
      </c>
      <c r="B901" t="s">
        <v>70</v>
      </c>
      <c r="C901">
        <v>17</v>
      </c>
      <c r="D901" t="s">
        <v>176</v>
      </c>
      <c r="E901" t="s">
        <v>156</v>
      </c>
      <c r="F901" t="s">
        <v>105</v>
      </c>
      <c r="G901">
        <v>0.80058997576373103</v>
      </c>
      <c r="H901">
        <v>0</v>
      </c>
      <c r="I901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901" s="5" cm="1">
        <f t="array" ref="J901">MAX(IF((ProjectInfoTable[ProjectName]=OutputTable[[#This Row],[ProjectName]]),(ProjectInfoTable[ProjectName]=OutputTable[[#This Row],[ProjectName]])*ProjectInfoTable[NumberOfReplications]))</f>
        <v>50</v>
      </c>
      <c r="K901" s="5" cm="1">
        <f t="array" ref="K901">IFERROR(AVERAGE(IF((OutputTable[GroupByKey]=OutputTable[[#This Row],[GroupByKey]]),(OutputTable[GroupByKey]=OutputTable[[#This Row],[GroupByKey]])*OutputTable[RecordedValue])),0)</f>
        <v>0.77813255190936492</v>
      </c>
      <c r="L901" s="5" cm="1">
        <f t="array" ref="L901">IFERROR(_xlfn.STDEV.S(IF((OutputTable[GroupByKey]=OutputTable[[#This Row],[GroupByKey]]),(OutputTable[GroupByKey]=OutputTable[[#This Row],[GroupByKey]])*OutputTable[RecordedValue])),0)</f>
        <v>1.5508647484202203E-2</v>
      </c>
      <c r="M901" s="5" cm="1">
        <f t="array" ref="M901">MAX(IF((ProjectInfoTable[ProjectName]=OutputTable[[#This Row],[ProjectName]]),(ProjectInfoTable[ProjectName]=OutputTable[[#This Row],[ProjectName]])*ProjectInfoTable[ConfidenceInterval]))</f>
        <v>0.95</v>
      </c>
      <c r="N9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901" s="5" cm="1">
        <f t="array" ref="O901">MIN(IF((OutputTable[GroupByKey]=OutputTable[[#This Row],[GroupByKey]]),(OutputTable[GroupByKey]=OutputTable[[#This Row],[GroupByKey]])*OutputTable[RecordedValue]))</f>
        <v>0.75076558501961799</v>
      </c>
      <c r="P901" s="5" cm="1">
        <f t="array" ref="P901">MAX(IF((OutputTable[GroupByKey]=OutputTable[[#This Row],[GroupByKey]]),(OutputTable[GroupByKey]=OutputTable[[#This Row],[GroupByKey]])*OutputTable[RecordedValue]))</f>
        <v>0.80927528725051701</v>
      </c>
    </row>
    <row r="902" spans="1:16" x14ac:dyDescent="0.25">
      <c r="A902" t="s">
        <v>68</v>
      </c>
      <c r="B902" t="s">
        <v>70</v>
      </c>
      <c r="C902">
        <v>17</v>
      </c>
      <c r="D902" t="s">
        <v>177</v>
      </c>
      <c r="E902" t="s">
        <v>140</v>
      </c>
      <c r="F902" t="s">
        <v>105</v>
      </c>
      <c r="G902">
        <v>0</v>
      </c>
      <c r="H902">
        <v>0</v>
      </c>
      <c r="I902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902" s="5" cm="1">
        <f t="array" ref="J902">MAX(IF((ProjectInfoTable[ProjectName]=OutputTable[[#This Row],[ProjectName]]),(ProjectInfoTable[ProjectName]=OutputTable[[#This Row],[ProjectName]])*ProjectInfoTable[NumberOfReplications]))</f>
        <v>50</v>
      </c>
      <c r="K902" s="5" cm="1">
        <f t="array" ref="K902">IFERROR(AVERAGE(IF((OutputTable[GroupByKey]=OutputTable[[#This Row],[GroupByKey]]),(OutputTable[GroupByKey]=OutputTable[[#This Row],[GroupByKey]])*OutputTable[RecordedValue])),0)</f>
        <v>0</v>
      </c>
      <c r="L902" s="5" cm="1">
        <f t="array" ref="L902">IFERROR(_xlfn.STDEV.S(IF((OutputTable[GroupByKey]=OutputTable[[#This Row],[GroupByKey]]),(OutputTable[GroupByKey]=OutputTable[[#This Row],[GroupByKey]])*OutputTable[RecordedValue])),0)</f>
        <v>0</v>
      </c>
      <c r="M902" s="5" cm="1">
        <f t="array" ref="M902">MAX(IF((ProjectInfoTable[ProjectName]=OutputTable[[#This Row],[ProjectName]]),(ProjectInfoTable[ProjectName]=OutputTable[[#This Row],[ProjectName]])*ProjectInfoTable[ConfidenceInterval]))</f>
        <v>0.95</v>
      </c>
      <c r="N9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02" s="5" cm="1">
        <f t="array" ref="O902">MIN(IF((OutputTable[GroupByKey]=OutputTable[[#This Row],[GroupByKey]]),(OutputTable[GroupByKey]=OutputTable[[#This Row],[GroupByKey]])*OutputTable[RecordedValue]))</f>
        <v>0</v>
      </c>
      <c r="P902" s="5" cm="1">
        <f t="array" ref="P902">MAX(IF((OutputTable[GroupByKey]=OutputTable[[#This Row],[GroupByKey]]),(OutputTable[GroupByKey]=OutputTable[[#This Row],[GroupByKey]])*OutputTable[RecordedValue]))</f>
        <v>0</v>
      </c>
    </row>
    <row r="903" spans="1:16" x14ac:dyDescent="0.25">
      <c r="A903" t="s">
        <v>68</v>
      </c>
      <c r="B903" t="s">
        <v>70</v>
      </c>
      <c r="C903">
        <v>18</v>
      </c>
      <c r="D903" t="s">
        <v>110</v>
      </c>
      <c r="E903" t="s">
        <v>111</v>
      </c>
      <c r="F903" t="s">
        <v>73</v>
      </c>
      <c r="G903">
        <v>1.3908779024333899</v>
      </c>
      <c r="H903">
        <v>0</v>
      </c>
      <c r="I903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903" s="5" cm="1">
        <f t="array" ref="J903">MAX(IF((ProjectInfoTable[ProjectName]=OutputTable[[#This Row],[ProjectName]]),(ProjectInfoTable[ProjectName]=OutputTable[[#This Row],[ProjectName]])*ProjectInfoTable[NumberOfReplications]))</f>
        <v>50</v>
      </c>
      <c r="K903" s="5" cm="1">
        <f t="array" ref="K903">IFERROR(AVERAGE(IF((OutputTable[GroupByKey]=OutputTable[[#This Row],[GroupByKey]]),(OutputTable[GroupByKey]=OutputTable[[#This Row],[GroupByKey]])*OutputTable[RecordedValue])),0)</f>
        <v>1.9749714551650996</v>
      </c>
      <c r="L903" s="5" cm="1">
        <f t="array" ref="L903">IFERROR(_xlfn.STDEV.S(IF((OutputTable[GroupByKey]=OutputTable[[#This Row],[GroupByKey]]),(OutputTable[GroupByKey]=OutputTable[[#This Row],[GroupByKey]])*OutputTable[RecordedValue])),0)</f>
        <v>0.45746437878232693</v>
      </c>
      <c r="M903" s="5" cm="1">
        <f t="array" ref="M903">MAX(IF((ProjectInfoTable[ProjectName]=OutputTable[[#This Row],[ProjectName]]),(ProjectInfoTable[ProjectName]=OutputTable[[#This Row],[ProjectName]])*ProjectInfoTable[ConfidenceInterval]))</f>
        <v>0.95</v>
      </c>
      <c r="N9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903" s="5" cm="1">
        <f t="array" ref="O903">MIN(IF((OutputTable[GroupByKey]=OutputTable[[#This Row],[GroupByKey]]),(OutputTable[GroupByKey]=OutputTable[[#This Row],[GroupByKey]])*OutputTable[RecordedValue]))</f>
        <v>1.0281254127300199</v>
      </c>
      <c r="P903" s="5" cm="1">
        <f t="array" ref="P903">MAX(IF((OutputTable[GroupByKey]=OutputTable[[#This Row],[GroupByKey]]),(OutputTable[GroupByKey]=OutputTable[[#This Row],[GroupByKey]])*OutputTable[RecordedValue]))</f>
        <v>3.1673122909872098</v>
      </c>
    </row>
    <row r="904" spans="1:16" x14ac:dyDescent="0.25">
      <c r="A904" t="s">
        <v>68</v>
      </c>
      <c r="B904" t="s">
        <v>70</v>
      </c>
      <c r="C904">
        <v>18</v>
      </c>
      <c r="D904" t="s">
        <v>112</v>
      </c>
      <c r="E904" t="s">
        <v>113</v>
      </c>
      <c r="F904" t="s">
        <v>73</v>
      </c>
      <c r="G904">
        <v>83.452674146003503</v>
      </c>
      <c r="H904">
        <v>0</v>
      </c>
      <c r="I904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904" s="5" cm="1">
        <f t="array" ref="J904">MAX(IF((ProjectInfoTable[ProjectName]=OutputTable[[#This Row],[ProjectName]]),(ProjectInfoTable[ProjectName]=OutputTable[[#This Row],[ProjectName]])*ProjectInfoTable[NumberOfReplications]))</f>
        <v>50</v>
      </c>
      <c r="K904" s="5" cm="1">
        <f t="array" ref="K904">IFERROR(AVERAGE(IF((OutputTable[GroupByKey]=OutputTable[[#This Row],[GroupByKey]]),(OutputTable[GroupByKey]=OutputTable[[#This Row],[GroupByKey]])*OutputTable[RecordedValue])),0)</f>
        <v>118.49828730990606</v>
      </c>
      <c r="L904" s="5" cm="1">
        <f t="array" ref="L904">IFERROR(_xlfn.STDEV.S(IF((OutputTable[GroupByKey]=OutputTable[[#This Row],[GroupByKey]]),(OutputTable[GroupByKey]=OutputTable[[#This Row],[GroupByKey]])*OutputTable[RecordedValue])),0)</f>
        <v>27.447862726939679</v>
      </c>
      <c r="M904" s="5" cm="1">
        <f t="array" ref="M904">MAX(IF((ProjectInfoTable[ProjectName]=OutputTable[[#This Row],[ProjectName]]),(ProjectInfoTable[ProjectName]=OutputTable[[#This Row],[ProjectName]])*ProjectInfoTable[ConfidenceInterval]))</f>
        <v>0.95</v>
      </c>
      <c r="N9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904" s="5" cm="1">
        <f t="array" ref="O904">MIN(IF((OutputTable[GroupByKey]=OutputTable[[#This Row],[GroupByKey]]),(OutputTable[GroupByKey]=OutputTable[[#This Row],[GroupByKey]])*OutputTable[RecordedValue]))</f>
        <v>61.6875247638012</v>
      </c>
      <c r="P904" s="5" cm="1">
        <f t="array" ref="P904">MAX(IF((OutputTable[GroupByKey]=OutputTable[[#This Row],[GroupByKey]]),(OutputTable[GroupByKey]=OutputTable[[#This Row],[GroupByKey]])*OutputTable[RecordedValue]))</f>
        <v>190.038737459233</v>
      </c>
    </row>
    <row r="905" spans="1:16" x14ac:dyDescent="0.25">
      <c r="A905" t="s">
        <v>68</v>
      </c>
      <c r="B905" t="s">
        <v>70</v>
      </c>
      <c r="C905">
        <v>18</v>
      </c>
      <c r="D905" t="s">
        <v>114</v>
      </c>
      <c r="E905" t="s">
        <v>115</v>
      </c>
      <c r="F905" t="s">
        <v>73</v>
      </c>
      <c r="G905">
        <v>0</v>
      </c>
      <c r="H905">
        <v>0</v>
      </c>
      <c r="I905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905" s="5" cm="1">
        <f t="array" ref="J905">MAX(IF((ProjectInfoTable[ProjectName]=OutputTable[[#This Row],[ProjectName]]),(ProjectInfoTable[ProjectName]=OutputTable[[#This Row],[ProjectName]])*ProjectInfoTable[NumberOfReplications]))</f>
        <v>50</v>
      </c>
      <c r="K905" s="5" cm="1">
        <f t="array" ref="K905">IFERROR(AVERAGE(IF((OutputTable[GroupByKey]=OutputTable[[#This Row],[GroupByKey]]),(OutputTable[GroupByKey]=OutputTable[[#This Row],[GroupByKey]])*OutputTable[RecordedValue])),0)</f>
        <v>0</v>
      </c>
      <c r="L905" s="5" cm="1">
        <f t="array" ref="L905">IFERROR(_xlfn.STDEV.S(IF((OutputTable[GroupByKey]=OutputTable[[#This Row],[GroupByKey]]),(OutputTable[GroupByKey]=OutputTable[[#This Row],[GroupByKey]])*OutputTable[RecordedValue])),0)</f>
        <v>0</v>
      </c>
      <c r="M905" s="5" cm="1">
        <f t="array" ref="M905">MAX(IF((ProjectInfoTable[ProjectName]=OutputTable[[#This Row],[ProjectName]]),(ProjectInfoTable[ProjectName]=OutputTable[[#This Row],[ProjectName]])*ProjectInfoTable[ConfidenceInterval]))</f>
        <v>0.95</v>
      </c>
      <c r="N9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05" s="5" cm="1">
        <f t="array" ref="O905">MIN(IF((OutputTable[GroupByKey]=OutputTable[[#This Row],[GroupByKey]]),(OutputTable[GroupByKey]=OutputTable[[#This Row],[GroupByKey]])*OutputTable[RecordedValue]))</f>
        <v>0</v>
      </c>
      <c r="P905" s="5" cm="1">
        <f t="array" ref="P905">MAX(IF((OutputTable[GroupByKey]=OutputTable[[#This Row],[GroupByKey]]),(OutputTable[GroupByKey]=OutputTable[[#This Row],[GroupByKey]])*OutputTable[RecordedValue]))</f>
        <v>0</v>
      </c>
    </row>
    <row r="906" spans="1:16" x14ac:dyDescent="0.25">
      <c r="A906" t="s">
        <v>68</v>
      </c>
      <c r="B906" t="s">
        <v>70</v>
      </c>
      <c r="C906">
        <v>18</v>
      </c>
      <c r="D906" t="s">
        <v>116</v>
      </c>
      <c r="E906" t="s">
        <v>117</v>
      </c>
      <c r="F906" t="s">
        <v>73</v>
      </c>
      <c r="G906">
        <v>1.82786207565601</v>
      </c>
      <c r="H906">
        <v>0</v>
      </c>
      <c r="I906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906" s="5" cm="1">
        <f t="array" ref="J906">MAX(IF((ProjectInfoTable[ProjectName]=OutputTable[[#This Row],[ProjectName]]),(ProjectInfoTable[ProjectName]=OutputTable[[#This Row],[ProjectName]])*ProjectInfoTable[NumberOfReplications]))</f>
        <v>50</v>
      </c>
      <c r="K906" s="5" cm="1">
        <f t="array" ref="K906">IFERROR(AVERAGE(IF((OutputTable[GroupByKey]=OutputTable[[#This Row],[GroupByKey]]),(OutputTable[GroupByKey]=OutputTable[[#This Row],[GroupByKey]])*OutputTable[RecordedValue])),0)</f>
        <v>5.4408066100724897</v>
      </c>
      <c r="L906" s="5" cm="1">
        <f t="array" ref="L906">IFERROR(_xlfn.STDEV.S(IF((OutputTable[GroupByKey]=OutputTable[[#This Row],[GroupByKey]]),(OutputTable[GroupByKey]=OutputTable[[#This Row],[GroupByKey]])*OutputTable[RecordedValue])),0)</f>
        <v>3.1898976373285977</v>
      </c>
      <c r="M906" s="5" cm="1">
        <f t="array" ref="M906">MAX(IF((ProjectInfoTable[ProjectName]=OutputTable[[#This Row],[ProjectName]]),(ProjectInfoTable[ProjectName]=OutputTable[[#This Row],[ProjectName]])*ProjectInfoTable[ConfidenceInterval]))</f>
        <v>0.95</v>
      </c>
      <c r="N9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906" s="5" cm="1">
        <f t="array" ref="O906">MIN(IF((OutputTable[GroupByKey]=OutputTable[[#This Row],[GroupByKey]]),(OutputTable[GroupByKey]=OutputTable[[#This Row],[GroupByKey]])*OutputTable[RecordedValue]))</f>
        <v>0.10442984261027299</v>
      </c>
      <c r="P906" s="5" cm="1">
        <f t="array" ref="P906">MAX(IF((OutputTable[GroupByKey]=OutputTable[[#This Row],[GroupByKey]]),(OutputTable[GroupByKey]=OutputTable[[#This Row],[GroupByKey]])*OutputTable[RecordedValue]))</f>
        <v>13.981021636077701</v>
      </c>
    </row>
    <row r="907" spans="1:16" x14ac:dyDescent="0.25">
      <c r="A907" t="s">
        <v>68</v>
      </c>
      <c r="B907" t="s">
        <v>70</v>
      </c>
      <c r="C907">
        <v>18</v>
      </c>
      <c r="D907" t="s">
        <v>118</v>
      </c>
      <c r="E907" t="s">
        <v>119</v>
      </c>
      <c r="F907" t="s">
        <v>73</v>
      </c>
      <c r="G907">
        <v>15</v>
      </c>
      <c r="H907">
        <v>0</v>
      </c>
      <c r="I907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907" s="5" cm="1">
        <f t="array" ref="J907">MAX(IF((ProjectInfoTable[ProjectName]=OutputTable[[#This Row],[ProjectName]]),(ProjectInfoTable[ProjectName]=OutputTable[[#This Row],[ProjectName]])*ProjectInfoTable[NumberOfReplications]))</f>
        <v>50</v>
      </c>
      <c r="K907" s="5" cm="1">
        <f t="array" ref="K907">IFERROR(AVERAGE(IF((OutputTable[GroupByKey]=OutputTable[[#This Row],[GroupByKey]]),(OutputTable[GroupByKey]=OutputTable[[#This Row],[GroupByKey]])*OutputTable[RecordedValue])),0)</f>
        <v>20.28</v>
      </c>
      <c r="L907" s="5" cm="1">
        <f t="array" ref="L907">IFERROR(_xlfn.STDEV.S(IF((OutputTable[GroupByKey]=OutputTable[[#This Row],[GroupByKey]]),(OutputTable[GroupByKey]=OutputTable[[#This Row],[GroupByKey]])*OutputTable[RecordedValue])),0)</f>
        <v>4.3191079955878688</v>
      </c>
      <c r="M907" s="5" cm="1">
        <f t="array" ref="M907">MAX(IF((ProjectInfoTable[ProjectName]=OutputTable[[#This Row],[ProjectName]]),(ProjectInfoTable[ProjectName]=OutputTable[[#This Row],[ProjectName]])*ProjectInfoTable[ConfidenceInterval]))</f>
        <v>0.95</v>
      </c>
      <c r="N9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907" s="5" cm="1">
        <f t="array" ref="O907">MIN(IF((OutputTable[GroupByKey]=OutputTable[[#This Row],[GroupByKey]]),(OutputTable[GroupByKey]=OutputTable[[#This Row],[GroupByKey]])*OutputTable[RecordedValue]))</f>
        <v>11</v>
      </c>
      <c r="P907" s="5" cm="1">
        <f t="array" ref="P907">MAX(IF((OutputTable[GroupByKey]=OutputTable[[#This Row],[GroupByKey]]),(OutputTable[GroupByKey]=OutputTable[[#This Row],[GroupByKey]])*OutputTable[RecordedValue]))</f>
        <v>31</v>
      </c>
    </row>
    <row r="908" spans="1:16" x14ac:dyDescent="0.25">
      <c r="A908" t="s">
        <v>68</v>
      </c>
      <c r="B908" t="s">
        <v>70</v>
      </c>
      <c r="C908">
        <v>18</v>
      </c>
      <c r="D908" t="s">
        <v>120</v>
      </c>
      <c r="E908" t="s">
        <v>121</v>
      </c>
      <c r="F908" t="s">
        <v>73</v>
      </c>
      <c r="G908">
        <v>15</v>
      </c>
      <c r="H908">
        <v>0</v>
      </c>
      <c r="I908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908" s="5" cm="1">
        <f t="array" ref="J908">MAX(IF((ProjectInfoTable[ProjectName]=OutputTable[[#This Row],[ProjectName]]),(ProjectInfoTable[ProjectName]=OutputTable[[#This Row],[ProjectName]])*ProjectInfoTable[NumberOfReplications]))</f>
        <v>50</v>
      </c>
      <c r="K908" s="5" cm="1">
        <f t="array" ref="K908">IFERROR(AVERAGE(IF((OutputTable[GroupByKey]=OutputTable[[#This Row],[GroupByKey]]),(OutputTable[GroupByKey]=OutputTable[[#This Row],[GroupByKey]])*OutputTable[RecordedValue])),0)</f>
        <v>20.14</v>
      </c>
      <c r="L908" s="5" cm="1">
        <f t="array" ref="L908">IFERROR(_xlfn.STDEV.S(IF((OutputTable[GroupByKey]=OutputTable[[#This Row],[GroupByKey]]),(OutputTable[GroupByKey]=OutputTable[[#This Row],[GroupByKey]])*OutputTable[RecordedValue])),0)</f>
        <v>4.309505393278199</v>
      </c>
      <c r="M908" s="5" cm="1">
        <f t="array" ref="M908">MAX(IF((ProjectInfoTable[ProjectName]=OutputTable[[#This Row],[ProjectName]]),(ProjectInfoTable[ProjectName]=OutputTable[[#This Row],[ProjectName]])*ProjectInfoTable[ConfidenceInterval]))</f>
        <v>0.95</v>
      </c>
      <c r="N9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908" s="5" cm="1">
        <f t="array" ref="O908">MIN(IF((OutputTable[GroupByKey]=OutputTable[[#This Row],[GroupByKey]]),(OutputTable[GroupByKey]=OutputTable[[#This Row],[GroupByKey]])*OutputTable[RecordedValue]))</f>
        <v>10</v>
      </c>
      <c r="P908" s="5" cm="1">
        <f t="array" ref="P908">MAX(IF((OutputTable[GroupByKey]=OutputTable[[#This Row],[GroupByKey]]),(OutputTable[GroupByKey]=OutputTable[[#This Row],[GroupByKey]])*OutputTable[RecordedValue]))</f>
        <v>31</v>
      </c>
    </row>
    <row r="909" spans="1:16" x14ac:dyDescent="0.25">
      <c r="A909" t="s">
        <v>68</v>
      </c>
      <c r="B909" t="s">
        <v>70</v>
      </c>
      <c r="C909">
        <v>18</v>
      </c>
      <c r="D909" t="s">
        <v>122</v>
      </c>
      <c r="E909" t="s">
        <v>123</v>
      </c>
      <c r="F909" t="s">
        <v>73</v>
      </c>
      <c r="G909">
        <v>1.3908779024333899</v>
      </c>
      <c r="H909">
        <v>0</v>
      </c>
      <c r="I909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909" s="5" cm="1">
        <f t="array" ref="J909">MAX(IF((ProjectInfoTable[ProjectName]=OutputTable[[#This Row],[ProjectName]]),(ProjectInfoTable[ProjectName]=OutputTable[[#This Row],[ProjectName]])*ProjectInfoTable[NumberOfReplications]))</f>
        <v>50</v>
      </c>
      <c r="K909" s="5" cm="1">
        <f t="array" ref="K909">IFERROR(AVERAGE(IF((OutputTable[GroupByKey]=OutputTable[[#This Row],[GroupByKey]]),(OutputTable[GroupByKey]=OutputTable[[#This Row],[GroupByKey]])*OutputTable[RecordedValue])),0)</f>
        <v>1.9749714551650996</v>
      </c>
      <c r="L909" s="5" cm="1">
        <f t="array" ref="L909">IFERROR(_xlfn.STDEV.S(IF((OutputTable[GroupByKey]=OutputTable[[#This Row],[GroupByKey]]),(OutputTable[GroupByKey]=OutputTable[[#This Row],[GroupByKey]])*OutputTable[RecordedValue])),0)</f>
        <v>0.45746437878232693</v>
      </c>
      <c r="M909" s="5" cm="1">
        <f t="array" ref="M909">MAX(IF((ProjectInfoTable[ProjectName]=OutputTable[[#This Row],[ProjectName]]),(ProjectInfoTable[ProjectName]=OutputTable[[#This Row],[ProjectName]])*ProjectInfoTable[ConfidenceInterval]))</f>
        <v>0.95</v>
      </c>
      <c r="N9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909" s="5" cm="1">
        <f t="array" ref="O909">MIN(IF((OutputTable[GroupByKey]=OutputTable[[#This Row],[GroupByKey]]),(OutputTable[GroupByKey]=OutputTable[[#This Row],[GroupByKey]])*OutputTable[RecordedValue]))</f>
        <v>1.0281254127300199</v>
      </c>
      <c r="P909" s="5" cm="1">
        <f t="array" ref="P909">MAX(IF((OutputTable[GroupByKey]=OutputTable[[#This Row],[GroupByKey]]),(OutputTable[GroupByKey]=OutputTable[[#This Row],[GroupByKey]])*OutputTable[RecordedValue]))</f>
        <v>3.1673122909872098</v>
      </c>
    </row>
    <row r="910" spans="1:16" x14ac:dyDescent="0.25">
      <c r="A910" t="s">
        <v>68</v>
      </c>
      <c r="B910" t="s">
        <v>70</v>
      </c>
      <c r="C910">
        <v>18</v>
      </c>
      <c r="D910" t="s">
        <v>124</v>
      </c>
      <c r="E910" t="s">
        <v>125</v>
      </c>
      <c r="F910" t="s">
        <v>73</v>
      </c>
      <c r="G910">
        <v>85.280536221659602</v>
      </c>
      <c r="H910">
        <v>0</v>
      </c>
      <c r="I910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910" s="5" cm="1">
        <f t="array" ref="J910">MAX(IF((ProjectInfoTable[ProjectName]=OutputTable[[#This Row],[ProjectName]]),(ProjectInfoTable[ProjectName]=OutputTable[[#This Row],[ProjectName]])*ProjectInfoTable[NumberOfReplications]))</f>
        <v>50</v>
      </c>
      <c r="K910" s="5" cm="1">
        <f t="array" ref="K910">IFERROR(AVERAGE(IF((OutputTable[GroupByKey]=OutputTable[[#This Row],[GroupByKey]]),(OutputTable[GroupByKey]=OutputTable[[#This Row],[GroupByKey]])*OutputTable[RecordedValue])),0)</f>
        <v>123.93909391997848</v>
      </c>
      <c r="L910" s="5" cm="1">
        <f t="array" ref="L910">IFERROR(_xlfn.STDEV.S(IF((OutputTable[GroupByKey]=OutputTable[[#This Row],[GroupByKey]]),(OutputTable[GroupByKey]=OutputTable[[#This Row],[GroupByKey]])*OutputTable[RecordedValue])),0)</f>
        <v>29.164347943585724</v>
      </c>
      <c r="M910" s="5" cm="1">
        <f t="array" ref="M910">MAX(IF((ProjectInfoTable[ProjectName]=OutputTable[[#This Row],[ProjectName]]),(ProjectInfoTable[ProjectName]=OutputTable[[#This Row],[ProjectName]])*ProjectInfoTable[ConfidenceInterval]))</f>
        <v>0.95</v>
      </c>
      <c r="N9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910" s="5" cm="1">
        <f t="array" ref="O910">MIN(IF((OutputTable[GroupByKey]=OutputTable[[#This Row],[GroupByKey]]),(OutputTable[GroupByKey]=OutputTable[[#This Row],[GroupByKey]])*OutputTable[RecordedValue]))</f>
        <v>61.791954606411501</v>
      </c>
      <c r="P910" s="5" cm="1">
        <f t="array" ref="P910">MAX(IF((OutputTable[GroupByKey]=OutputTable[[#This Row],[GroupByKey]]),(OutputTable[GroupByKey]=OutputTable[[#This Row],[GroupByKey]])*OutputTable[RecordedValue]))</f>
        <v>204.019759095311</v>
      </c>
    </row>
    <row r="911" spans="1:16" x14ac:dyDescent="0.25">
      <c r="A911" t="s">
        <v>68</v>
      </c>
      <c r="B911" t="s">
        <v>70</v>
      </c>
      <c r="C911">
        <v>18</v>
      </c>
      <c r="D911" t="s">
        <v>126</v>
      </c>
      <c r="E911" t="s">
        <v>86</v>
      </c>
      <c r="F911" t="s">
        <v>127</v>
      </c>
      <c r="G911">
        <v>0</v>
      </c>
      <c r="H911">
        <v>0</v>
      </c>
      <c r="I911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911" s="5" cm="1">
        <f t="array" ref="J911">MAX(IF((ProjectInfoTable[ProjectName]=OutputTable[[#This Row],[ProjectName]]),(ProjectInfoTable[ProjectName]=OutputTable[[#This Row],[ProjectName]])*ProjectInfoTable[NumberOfReplications]))</f>
        <v>50</v>
      </c>
      <c r="K911" s="5" cm="1">
        <f t="array" ref="K911">IFERROR(AVERAGE(IF((OutputTable[GroupByKey]=OutputTable[[#This Row],[GroupByKey]]),(OutputTable[GroupByKey]=OutputTable[[#This Row],[GroupByKey]])*OutputTable[RecordedValue])),0)</f>
        <v>0</v>
      </c>
      <c r="L911" s="5" cm="1">
        <f t="array" ref="L911">IFERROR(_xlfn.STDEV.S(IF((OutputTable[GroupByKey]=OutputTable[[#This Row],[GroupByKey]]),(OutputTable[GroupByKey]=OutputTable[[#This Row],[GroupByKey]])*OutputTable[RecordedValue])),0)</f>
        <v>0</v>
      </c>
      <c r="M911" s="5" cm="1">
        <f t="array" ref="M911">MAX(IF((ProjectInfoTable[ProjectName]=OutputTable[[#This Row],[ProjectName]]),(ProjectInfoTable[ProjectName]=OutputTable[[#This Row],[ProjectName]])*ProjectInfoTable[ConfidenceInterval]))</f>
        <v>0.95</v>
      </c>
      <c r="N9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1" s="5" cm="1">
        <f t="array" ref="O911">MIN(IF((OutputTable[GroupByKey]=OutputTable[[#This Row],[GroupByKey]]),(OutputTable[GroupByKey]=OutputTable[[#This Row],[GroupByKey]])*OutputTable[RecordedValue]))</f>
        <v>0</v>
      </c>
      <c r="P911" s="5" cm="1">
        <f t="array" ref="P911">MAX(IF((OutputTable[GroupByKey]=OutputTable[[#This Row],[GroupByKey]]),(OutputTable[GroupByKey]=OutputTable[[#This Row],[GroupByKey]])*OutputTable[RecordedValue]))</f>
        <v>0</v>
      </c>
    </row>
    <row r="912" spans="1:16" x14ac:dyDescent="0.25">
      <c r="A912" t="s">
        <v>68</v>
      </c>
      <c r="B912" t="s">
        <v>70</v>
      </c>
      <c r="C912">
        <v>18</v>
      </c>
      <c r="D912" t="s">
        <v>128</v>
      </c>
      <c r="E912" t="s">
        <v>89</v>
      </c>
      <c r="F912" t="s">
        <v>127</v>
      </c>
      <c r="G912">
        <v>0</v>
      </c>
      <c r="H912">
        <v>0</v>
      </c>
      <c r="I912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912" s="5" cm="1">
        <f t="array" ref="J912">MAX(IF((ProjectInfoTable[ProjectName]=OutputTable[[#This Row],[ProjectName]]),(ProjectInfoTable[ProjectName]=OutputTable[[#This Row],[ProjectName]])*ProjectInfoTable[NumberOfReplications]))</f>
        <v>50</v>
      </c>
      <c r="K912" s="5" cm="1">
        <f t="array" ref="K912">IFERROR(AVERAGE(IF((OutputTable[GroupByKey]=OutputTable[[#This Row],[GroupByKey]]),(OutputTable[GroupByKey]=OutputTable[[#This Row],[GroupByKey]])*OutputTable[RecordedValue])),0)</f>
        <v>0</v>
      </c>
      <c r="L912" s="5" cm="1">
        <f t="array" ref="L912">IFERROR(_xlfn.STDEV.S(IF((OutputTable[GroupByKey]=OutputTable[[#This Row],[GroupByKey]]),(OutputTable[GroupByKey]=OutputTable[[#This Row],[GroupByKey]])*OutputTable[RecordedValue])),0)</f>
        <v>0</v>
      </c>
      <c r="M912" s="5" cm="1">
        <f t="array" ref="M912">MAX(IF((ProjectInfoTable[ProjectName]=OutputTable[[#This Row],[ProjectName]]),(ProjectInfoTable[ProjectName]=OutputTable[[#This Row],[ProjectName]])*ProjectInfoTable[ConfidenceInterval]))</f>
        <v>0.95</v>
      </c>
      <c r="N9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2" s="5" cm="1">
        <f t="array" ref="O912">MIN(IF((OutputTable[GroupByKey]=OutputTable[[#This Row],[GroupByKey]]),(OutputTable[GroupByKey]=OutputTable[[#This Row],[GroupByKey]])*OutputTable[RecordedValue]))</f>
        <v>0</v>
      </c>
      <c r="P912" s="5" cm="1">
        <f t="array" ref="P912">MAX(IF((OutputTable[GroupByKey]=OutputTable[[#This Row],[GroupByKey]]),(OutputTable[GroupByKey]=OutputTable[[#This Row],[GroupByKey]])*OutputTable[RecordedValue]))</f>
        <v>0</v>
      </c>
    </row>
    <row r="913" spans="1:16" x14ac:dyDescent="0.25">
      <c r="A913" t="s">
        <v>68</v>
      </c>
      <c r="B913" t="s">
        <v>70</v>
      </c>
      <c r="C913">
        <v>18</v>
      </c>
      <c r="D913" t="s">
        <v>129</v>
      </c>
      <c r="E913" t="s">
        <v>91</v>
      </c>
      <c r="F913" t="s">
        <v>127</v>
      </c>
      <c r="G913">
        <v>48.313531791476699</v>
      </c>
      <c r="H913">
        <v>0</v>
      </c>
      <c r="I913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913" s="5" cm="1">
        <f t="array" ref="J913">MAX(IF((ProjectInfoTable[ProjectName]=OutputTable[[#This Row],[ProjectName]]),(ProjectInfoTable[ProjectName]=OutputTable[[#This Row],[ProjectName]])*ProjectInfoTable[NumberOfReplications]))</f>
        <v>50</v>
      </c>
      <c r="K913" s="5" cm="1">
        <f t="array" ref="K913">IFERROR(AVERAGE(IF((OutputTable[GroupByKey]=OutputTable[[#This Row],[GroupByKey]]),(OutputTable[GroupByKey]=OutputTable[[#This Row],[GroupByKey]])*OutputTable[RecordedValue])),0)</f>
        <v>48.448961029865458</v>
      </c>
      <c r="L913" s="5" cm="1">
        <f t="array" ref="L913">IFERROR(_xlfn.STDEV.S(IF((OutputTable[GroupByKey]=OutputTable[[#This Row],[GroupByKey]]),(OutputTable[GroupByKey]=OutputTable[[#This Row],[GroupByKey]])*OutputTable[RecordedValue])),0)</f>
        <v>0.864449879249923</v>
      </c>
      <c r="M913" s="5" cm="1">
        <f t="array" ref="M913">MAX(IF((ProjectInfoTable[ProjectName]=OutputTable[[#This Row],[ProjectName]]),(ProjectInfoTable[ProjectName]=OutputTable[[#This Row],[ProjectName]])*ProjectInfoTable[ConfidenceInterval]))</f>
        <v>0.95</v>
      </c>
      <c r="N9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913" s="5" cm="1">
        <f t="array" ref="O913">MIN(IF((OutputTable[GroupByKey]=OutputTable[[#This Row],[GroupByKey]]),(OutputTable[GroupByKey]=OutputTable[[#This Row],[GroupByKey]])*OutputTable[RecordedValue]))</f>
        <v>46.605834762066102</v>
      </c>
      <c r="P913" s="5" cm="1">
        <f t="array" ref="P913">MAX(IF((OutputTable[GroupByKey]=OutputTable[[#This Row],[GroupByKey]]),(OutputTable[GroupByKey]=OutputTable[[#This Row],[GroupByKey]])*OutputTable[RecordedValue]))</f>
        <v>50.321452117960597</v>
      </c>
    </row>
    <row r="914" spans="1:16" x14ac:dyDescent="0.25">
      <c r="A914" t="s">
        <v>68</v>
      </c>
      <c r="B914" t="s">
        <v>70</v>
      </c>
      <c r="C914">
        <v>18</v>
      </c>
      <c r="D914" t="s">
        <v>130</v>
      </c>
      <c r="E914" t="s">
        <v>131</v>
      </c>
      <c r="F914" t="s">
        <v>127</v>
      </c>
      <c r="G914">
        <v>0</v>
      </c>
      <c r="H914">
        <v>0</v>
      </c>
      <c r="I914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914" s="5" cm="1">
        <f t="array" ref="J914">MAX(IF((ProjectInfoTable[ProjectName]=OutputTable[[#This Row],[ProjectName]]),(ProjectInfoTable[ProjectName]=OutputTable[[#This Row],[ProjectName]])*ProjectInfoTable[NumberOfReplications]))</f>
        <v>50</v>
      </c>
      <c r="K914" s="5" cm="1">
        <f t="array" ref="K914">IFERROR(AVERAGE(IF((OutputTable[GroupByKey]=OutputTable[[#This Row],[GroupByKey]]),(OutputTable[GroupByKey]=OutputTable[[#This Row],[GroupByKey]])*OutputTable[RecordedValue])),0)</f>
        <v>0</v>
      </c>
      <c r="L914" s="5" cm="1">
        <f t="array" ref="L914">IFERROR(_xlfn.STDEV.S(IF((OutputTable[GroupByKey]=OutputTable[[#This Row],[GroupByKey]]),(OutputTable[GroupByKey]=OutputTable[[#This Row],[GroupByKey]])*OutputTable[RecordedValue])),0)</f>
        <v>0</v>
      </c>
      <c r="M914" s="5" cm="1">
        <f t="array" ref="M914">MAX(IF((ProjectInfoTable[ProjectName]=OutputTable[[#This Row],[ProjectName]]),(ProjectInfoTable[ProjectName]=OutputTable[[#This Row],[ProjectName]])*ProjectInfoTable[ConfidenceInterval]))</f>
        <v>0.95</v>
      </c>
      <c r="N9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4" s="5" cm="1">
        <f t="array" ref="O914">MIN(IF((OutputTable[GroupByKey]=OutputTable[[#This Row],[GroupByKey]]),(OutputTable[GroupByKey]=OutputTable[[#This Row],[GroupByKey]])*OutputTable[RecordedValue]))</f>
        <v>0</v>
      </c>
      <c r="P914" s="5" cm="1">
        <f t="array" ref="P914">MAX(IF((OutputTable[GroupByKey]=OutputTable[[#This Row],[GroupByKey]]),(OutputTable[GroupByKey]=OutputTable[[#This Row],[GroupByKey]])*OutputTable[RecordedValue]))</f>
        <v>0</v>
      </c>
    </row>
    <row r="915" spans="1:16" x14ac:dyDescent="0.25">
      <c r="A915" t="s">
        <v>68</v>
      </c>
      <c r="B915" t="s">
        <v>70</v>
      </c>
      <c r="C915">
        <v>18</v>
      </c>
      <c r="D915" t="s">
        <v>132</v>
      </c>
      <c r="E915" t="s">
        <v>95</v>
      </c>
      <c r="F915" t="s">
        <v>127</v>
      </c>
      <c r="G915">
        <v>48.313531791476699</v>
      </c>
      <c r="H915">
        <v>0</v>
      </c>
      <c r="I915" s="5" t="str">
        <f>OutputTable[[#This Row],[ProjectName]]&amp;OutputTable[[#This Row],[Name]]&amp;OutputTable[[#This Row],[Type]]&amp;OutputTable[[#This Row],[Source]]</f>
        <v>Airport Security AnalysisAll Entities.VACostVA CostSystem</v>
      </c>
      <c r="J915" s="5" cm="1">
        <f t="array" ref="J915">MAX(IF((ProjectInfoTable[ProjectName]=OutputTable[[#This Row],[ProjectName]]),(ProjectInfoTable[ProjectName]=OutputTable[[#This Row],[ProjectName]])*ProjectInfoTable[NumberOfReplications]))</f>
        <v>50</v>
      </c>
      <c r="K915" s="5" cm="1">
        <f t="array" ref="K915">IFERROR(AVERAGE(IF((OutputTable[GroupByKey]=OutputTable[[#This Row],[GroupByKey]]),(OutputTable[GroupByKey]=OutputTable[[#This Row],[GroupByKey]])*OutputTable[RecordedValue])),0)</f>
        <v>48.448961029865458</v>
      </c>
      <c r="L915" s="5" cm="1">
        <f t="array" ref="L915">IFERROR(_xlfn.STDEV.S(IF((OutputTable[GroupByKey]=OutputTable[[#This Row],[GroupByKey]]),(OutputTable[GroupByKey]=OutputTable[[#This Row],[GroupByKey]])*OutputTable[RecordedValue])),0)</f>
        <v>0.864449879249923</v>
      </c>
      <c r="M915" s="5" cm="1">
        <f t="array" ref="M915">MAX(IF((ProjectInfoTable[ProjectName]=OutputTable[[#This Row],[ProjectName]]),(ProjectInfoTable[ProjectName]=OutputTable[[#This Row],[ProjectName]])*ProjectInfoTable[ConfidenceInterval]))</f>
        <v>0.95</v>
      </c>
      <c r="N9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915" s="5" cm="1">
        <f t="array" ref="O915">MIN(IF((OutputTable[GroupByKey]=OutputTable[[#This Row],[GroupByKey]]),(OutputTable[GroupByKey]=OutputTable[[#This Row],[GroupByKey]])*OutputTable[RecordedValue]))</f>
        <v>46.605834762066102</v>
      </c>
      <c r="P915" s="5" cm="1">
        <f t="array" ref="P915">MAX(IF((OutputTable[GroupByKey]=OutputTable[[#This Row],[GroupByKey]]),(OutputTable[GroupByKey]=OutputTable[[#This Row],[GroupByKey]])*OutputTable[RecordedValue]))</f>
        <v>50.321452117960597</v>
      </c>
    </row>
    <row r="916" spans="1:16" x14ac:dyDescent="0.25">
      <c r="A916" t="s">
        <v>68</v>
      </c>
      <c r="B916" t="s">
        <v>70</v>
      </c>
      <c r="C916">
        <v>18</v>
      </c>
      <c r="D916" t="s">
        <v>133</v>
      </c>
      <c r="E916" t="s">
        <v>97</v>
      </c>
      <c r="F916" t="s">
        <v>127</v>
      </c>
      <c r="G916">
        <v>0</v>
      </c>
      <c r="H916">
        <v>0</v>
      </c>
      <c r="I916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916" s="5" cm="1">
        <f t="array" ref="J916">MAX(IF((ProjectInfoTable[ProjectName]=OutputTable[[#This Row],[ProjectName]]),(ProjectInfoTable[ProjectName]=OutputTable[[#This Row],[ProjectName]])*ProjectInfoTable[NumberOfReplications]))</f>
        <v>50</v>
      </c>
      <c r="K916" s="5" cm="1">
        <f t="array" ref="K916">IFERROR(AVERAGE(IF((OutputTable[GroupByKey]=OutputTable[[#This Row],[GroupByKey]]),(OutputTable[GroupByKey]=OutputTable[[#This Row],[GroupByKey]])*OutputTable[RecordedValue])),0)</f>
        <v>0</v>
      </c>
      <c r="L916" s="5" cm="1">
        <f t="array" ref="L916">IFERROR(_xlfn.STDEV.S(IF((OutputTable[GroupByKey]=OutputTable[[#This Row],[GroupByKey]]),(OutputTable[GroupByKey]=OutputTable[[#This Row],[GroupByKey]])*OutputTable[RecordedValue])),0)</f>
        <v>0</v>
      </c>
      <c r="M916" s="5" cm="1">
        <f t="array" ref="M916">MAX(IF((ProjectInfoTable[ProjectName]=OutputTable[[#This Row],[ProjectName]]),(ProjectInfoTable[ProjectName]=OutputTable[[#This Row],[ProjectName]])*ProjectInfoTable[ConfidenceInterval]))</f>
        <v>0.95</v>
      </c>
      <c r="N9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6" s="5" cm="1">
        <f t="array" ref="O916">MIN(IF((OutputTable[GroupByKey]=OutputTable[[#This Row],[GroupByKey]]),(OutputTable[GroupByKey]=OutputTable[[#This Row],[GroupByKey]])*OutputTable[RecordedValue]))</f>
        <v>0</v>
      </c>
      <c r="P916" s="5" cm="1">
        <f t="array" ref="P916">MAX(IF((OutputTable[GroupByKey]=OutputTable[[#This Row],[GroupByKey]]),(OutputTable[GroupByKey]=OutputTable[[#This Row],[GroupByKey]])*OutputTable[RecordedValue]))</f>
        <v>0</v>
      </c>
    </row>
    <row r="917" spans="1:16" x14ac:dyDescent="0.25">
      <c r="A917" t="s">
        <v>68</v>
      </c>
      <c r="B917" t="s">
        <v>70</v>
      </c>
      <c r="C917">
        <v>18</v>
      </c>
      <c r="D917" t="s">
        <v>134</v>
      </c>
      <c r="E917" t="s">
        <v>135</v>
      </c>
      <c r="F917" t="s">
        <v>127</v>
      </c>
      <c r="G917">
        <v>48.313531791476798</v>
      </c>
      <c r="H917">
        <v>0</v>
      </c>
      <c r="I917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917" s="5" cm="1">
        <f t="array" ref="J917">MAX(IF((ProjectInfoTable[ProjectName]=OutputTable[[#This Row],[ProjectName]]),(ProjectInfoTable[ProjectName]=OutputTable[[#This Row],[ProjectName]])*ProjectInfoTable[NumberOfReplications]))</f>
        <v>50</v>
      </c>
      <c r="K917" s="5" cm="1">
        <f t="array" ref="K917">IFERROR(AVERAGE(IF((OutputTable[GroupByKey]=OutputTable[[#This Row],[GroupByKey]]),(OutputTable[GroupByKey]=OutputTable[[#This Row],[GroupByKey]])*OutputTable[RecordedValue])),0)</f>
        <v>48.448961029865458</v>
      </c>
      <c r="L917" s="5" cm="1">
        <f t="array" ref="L917">IFERROR(_xlfn.STDEV.S(IF((OutputTable[GroupByKey]=OutputTable[[#This Row],[GroupByKey]]),(OutputTable[GroupByKey]=OutputTable[[#This Row],[GroupByKey]])*OutputTable[RecordedValue])),0)</f>
        <v>0.86444987924992722</v>
      </c>
      <c r="M917" s="5" cm="1">
        <f t="array" ref="M917">MAX(IF((ProjectInfoTable[ProjectName]=OutputTable[[#This Row],[ProjectName]]),(ProjectInfoTable[ProjectName]=OutputTable[[#This Row],[ProjectName]])*ProjectInfoTable[ConfidenceInterval]))</f>
        <v>0.95</v>
      </c>
      <c r="N9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917" s="5" cm="1">
        <f t="array" ref="O917">MIN(IF((OutputTable[GroupByKey]=OutputTable[[#This Row],[GroupByKey]]),(OutputTable[GroupByKey]=OutputTable[[#This Row],[GroupByKey]])*OutputTable[RecordedValue]))</f>
        <v>46.605834762066102</v>
      </c>
      <c r="P917" s="5" cm="1">
        <f t="array" ref="P917">MAX(IF((OutputTable[GroupByKey]=OutputTable[[#This Row],[GroupByKey]]),(OutputTable[GroupByKey]=OutputTable[[#This Row],[GroupByKey]])*OutputTable[RecordedValue]))</f>
        <v>50.321452117960497</v>
      </c>
    </row>
    <row r="918" spans="1:16" x14ac:dyDescent="0.25">
      <c r="A918" t="s">
        <v>68</v>
      </c>
      <c r="B918" t="s">
        <v>70</v>
      </c>
      <c r="C918">
        <v>18</v>
      </c>
      <c r="D918" t="s">
        <v>136</v>
      </c>
      <c r="E918" t="s">
        <v>137</v>
      </c>
      <c r="F918" t="s">
        <v>127</v>
      </c>
      <c r="G918">
        <v>23.504562830133899</v>
      </c>
      <c r="H918">
        <v>0</v>
      </c>
      <c r="I918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918" s="5" cm="1">
        <f t="array" ref="J918">MAX(IF((ProjectInfoTable[ProjectName]=OutputTable[[#This Row],[ProjectName]]),(ProjectInfoTable[ProjectName]=OutputTable[[#This Row],[ProjectName]])*ProjectInfoTable[NumberOfReplications]))</f>
        <v>50</v>
      </c>
      <c r="K918" s="5" cm="1">
        <f t="array" ref="K918">IFERROR(AVERAGE(IF((OutputTable[GroupByKey]=OutputTable[[#This Row],[GroupByKey]]),(OutputTable[GroupByKey]=OutputTable[[#This Row],[GroupByKey]])*OutputTable[RecordedValue])),0)</f>
        <v>23.423677543870127</v>
      </c>
      <c r="L918" s="5" cm="1">
        <f t="array" ref="L918">IFERROR(_xlfn.STDEV.S(IF((OutputTable[GroupByKey]=OutputTable[[#This Row],[GroupByKey]]),(OutputTable[GroupByKey]=OutputTable[[#This Row],[GroupByKey]])*OutputTable[RecordedValue])),0)</f>
        <v>0.86656285941984512</v>
      </c>
      <c r="M918" s="5" cm="1">
        <f t="array" ref="M918">MAX(IF((ProjectInfoTable[ProjectName]=OutputTable[[#This Row],[ProjectName]]),(ProjectInfoTable[ProjectName]=OutputTable[[#This Row],[ProjectName]])*ProjectInfoTable[ConfidenceInterval]))</f>
        <v>0.95</v>
      </c>
      <c r="N9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918" s="5" cm="1">
        <f t="array" ref="O918">MIN(IF((OutputTable[GroupByKey]=OutputTable[[#This Row],[GroupByKey]]),(OutputTable[GroupByKey]=OutputTable[[#This Row],[GroupByKey]])*OutputTable[RecordedValue]))</f>
        <v>21.655537571964</v>
      </c>
      <c r="P918" s="5" cm="1">
        <f t="array" ref="P918">MAX(IF((OutputTable[GroupByKey]=OutputTable[[#This Row],[GroupByKey]]),(OutputTable[GroupByKey]=OutputTable[[#This Row],[GroupByKey]])*OutputTable[RecordedValue]))</f>
        <v>25.265870670068299</v>
      </c>
    </row>
    <row r="919" spans="1:16" x14ac:dyDescent="0.25">
      <c r="A919" t="s">
        <v>68</v>
      </c>
      <c r="B919" t="s">
        <v>70</v>
      </c>
      <c r="C919">
        <v>18</v>
      </c>
      <c r="D919" t="s">
        <v>138</v>
      </c>
      <c r="E919" t="s">
        <v>91</v>
      </c>
      <c r="F919" t="s">
        <v>127</v>
      </c>
      <c r="G919">
        <v>71.818094621610598</v>
      </c>
      <c r="H919">
        <v>0</v>
      </c>
      <c r="I919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919" s="5" cm="1">
        <f t="array" ref="J919">MAX(IF((ProjectInfoTable[ProjectName]=OutputTable[[#This Row],[ProjectName]]),(ProjectInfoTable[ProjectName]=OutputTable[[#This Row],[ProjectName]])*ProjectInfoTable[NumberOfReplications]))</f>
        <v>50</v>
      </c>
      <c r="K919" s="5" cm="1">
        <f t="array" ref="K919">IFERROR(AVERAGE(IF((OutputTable[GroupByKey]=OutputTable[[#This Row],[GroupByKey]]),(OutputTable[GroupByKey]=OutputTable[[#This Row],[GroupByKey]])*OutputTable[RecordedValue])),0)</f>
        <v>71.872638573735571</v>
      </c>
      <c r="L919" s="5" cm="1">
        <f t="array" ref="L919">IFERROR(_xlfn.STDEV.S(IF((OutputTable[GroupByKey]=OutputTable[[#This Row],[GroupByKey]]),(OutputTable[GroupByKey]=OutputTable[[#This Row],[GroupByKey]])*OutputTable[RecordedValue])),0)</f>
        <v>5.859431361613459E-2</v>
      </c>
      <c r="M919" s="5" cm="1">
        <f t="array" ref="M919">MAX(IF((ProjectInfoTable[ProjectName]=OutputTable[[#This Row],[ProjectName]]),(ProjectInfoTable[ProjectName]=OutputTable[[#This Row],[ProjectName]])*ProjectInfoTable[ConfidenceInterval]))</f>
        <v>0.95</v>
      </c>
      <c r="N9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919" s="5" cm="1">
        <f t="array" ref="O919">MIN(IF((OutputTable[GroupByKey]=OutputTable[[#This Row],[GroupByKey]]),(OutputTable[GroupByKey]=OutputTable[[#This Row],[GroupByKey]])*OutputTable[RecordedValue]))</f>
        <v>71.718288096809104</v>
      </c>
      <c r="P919" s="5" cm="1">
        <f t="array" ref="P919">MAX(IF((OutputTable[GroupByKey]=OutputTable[[#This Row],[GroupByKey]]),(OutputTable[GroupByKey]=OutputTable[[#This Row],[GroupByKey]])*OutputTable[RecordedValue]))</f>
        <v>71.976989689924594</v>
      </c>
    </row>
    <row r="920" spans="1:16" x14ac:dyDescent="0.25">
      <c r="A920" t="s">
        <v>68</v>
      </c>
      <c r="B920" t="s">
        <v>70</v>
      </c>
      <c r="C920">
        <v>18</v>
      </c>
      <c r="D920" t="s">
        <v>139</v>
      </c>
      <c r="E920" t="s">
        <v>140</v>
      </c>
      <c r="F920" t="s">
        <v>127</v>
      </c>
      <c r="G920">
        <v>0</v>
      </c>
      <c r="H920">
        <v>0</v>
      </c>
      <c r="I920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920" s="5" cm="1">
        <f t="array" ref="J920">MAX(IF((ProjectInfoTable[ProjectName]=OutputTable[[#This Row],[ProjectName]]),(ProjectInfoTable[ProjectName]=OutputTable[[#This Row],[ProjectName]])*ProjectInfoTable[NumberOfReplications]))</f>
        <v>50</v>
      </c>
      <c r="K920" s="5" cm="1">
        <f t="array" ref="K920">IFERROR(AVERAGE(IF((OutputTable[GroupByKey]=OutputTable[[#This Row],[GroupByKey]]),(OutputTable[GroupByKey]=OutputTable[[#This Row],[GroupByKey]])*OutputTable[RecordedValue])),0)</f>
        <v>0</v>
      </c>
      <c r="L920" s="5" cm="1">
        <f t="array" ref="L920">IFERROR(_xlfn.STDEV.S(IF((OutputTable[GroupByKey]=OutputTable[[#This Row],[GroupByKey]]),(OutputTable[GroupByKey]=OutputTable[[#This Row],[GroupByKey]])*OutputTable[RecordedValue])),0)</f>
        <v>0</v>
      </c>
      <c r="M920" s="5" cm="1">
        <f t="array" ref="M920">MAX(IF((ProjectInfoTable[ProjectName]=OutputTable[[#This Row],[ProjectName]]),(ProjectInfoTable[ProjectName]=OutputTable[[#This Row],[ProjectName]])*ProjectInfoTable[ConfidenceInterval]))</f>
        <v>0.95</v>
      </c>
      <c r="N9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0" s="5" cm="1">
        <f t="array" ref="O920">MIN(IF((OutputTable[GroupByKey]=OutputTable[[#This Row],[GroupByKey]]),(OutputTable[GroupByKey]=OutputTable[[#This Row],[GroupByKey]])*OutputTable[RecordedValue]))</f>
        <v>0</v>
      </c>
      <c r="P920" s="5" cm="1">
        <f t="array" ref="P920">MAX(IF((OutputTable[GroupByKey]=OutputTable[[#This Row],[GroupByKey]]),(OutputTable[GroupByKey]=OutputTable[[#This Row],[GroupByKey]])*OutputTable[RecordedValue]))</f>
        <v>0</v>
      </c>
    </row>
    <row r="921" spans="1:16" x14ac:dyDescent="0.25">
      <c r="A921" t="s">
        <v>68</v>
      </c>
      <c r="B921" t="s">
        <v>70</v>
      </c>
      <c r="C921">
        <v>18</v>
      </c>
      <c r="D921" t="s">
        <v>141</v>
      </c>
      <c r="E921" t="s">
        <v>111</v>
      </c>
      <c r="F921" t="s">
        <v>73</v>
      </c>
      <c r="G921">
        <v>9.3901253556111808</v>
      </c>
      <c r="H921">
        <v>0</v>
      </c>
      <c r="I921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921" s="5" cm="1">
        <f t="array" ref="J921">MAX(IF((ProjectInfoTable[ProjectName]=OutputTable[[#This Row],[ProjectName]]),(ProjectInfoTable[ProjectName]=OutputTable[[#This Row],[ProjectName]])*ProjectInfoTable[NumberOfReplications]))</f>
        <v>50</v>
      </c>
      <c r="K921" s="5" cm="1">
        <f t="array" ref="K921">IFERROR(AVERAGE(IF((OutputTable[GroupByKey]=OutputTable[[#This Row],[GroupByKey]]),(OutputTable[GroupByKey]=OutputTable[[#This Row],[GroupByKey]])*OutputTable[RecordedValue])),0)</f>
        <v>9.2356458312402427</v>
      </c>
      <c r="L921" s="5" cm="1">
        <f t="array" ref="L921">IFERROR(_xlfn.STDEV.S(IF((OutputTable[GroupByKey]=OutputTable[[#This Row],[GroupByKey]]),(OutputTable[GroupByKey]=OutputTable[[#This Row],[GroupByKey]])*OutputTable[RecordedValue])),0)</f>
        <v>0.11377584298148916</v>
      </c>
      <c r="M921" s="5" cm="1">
        <f t="array" ref="M921">MAX(IF((ProjectInfoTable[ProjectName]=OutputTable[[#This Row],[ProjectName]]),(ProjectInfoTable[ProjectName]=OutputTable[[#This Row],[ProjectName]])*ProjectInfoTable[ConfidenceInterval]))</f>
        <v>0.95</v>
      </c>
      <c r="N9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921" s="5" cm="1">
        <f t="array" ref="O921">MIN(IF((OutputTable[GroupByKey]=OutputTable[[#This Row],[GroupByKey]]),(OutputTable[GroupByKey]=OutputTable[[#This Row],[GroupByKey]])*OutputTable[RecordedValue]))</f>
        <v>8.9867833861246496</v>
      </c>
      <c r="P921" s="5" cm="1">
        <f t="array" ref="P921">MAX(IF((OutputTable[GroupByKey]=OutputTable[[#This Row],[GroupByKey]]),(OutputTable[GroupByKey]=OutputTable[[#This Row],[GroupByKey]])*OutputTable[RecordedValue]))</f>
        <v>9.4038725622795898</v>
      </c>
    </row>
    <row r="922" spans="1:16" x14ac:dyDescent="0.25">
      <c r="A922" t="s">
        <v>68</v>
      </c>
      <c r="B922" t="s">
        <v>70</v>
      </c>
      <c r="C922">
        <v>18</v>
      </c>
      <c r="D922" t="s">
        <v>142</v>
      </c>
      <c r="E922" t="s">
        <v>113</v>
      </c>
      <c r="F922" t="s">
        <v>73</v>
      </c>
      <c r="G922">
        <v>563.40752133667104</v>
      </c>
      <c r="H922">
        <v>0</v>
      </c>
      <c r="I922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922" s="5" cm="1">
        <f t="array" ref="J922">MAX(IF((ProjectInfoTable[ProjectName]=OutputTable[[#This Row],[ProjectName]]),(ProjectInfoTable[ProjectName]=OutputTable[[#This Row],[ProjectName]])*ProjectInfoTable[NumberOfReplications]))</f>
        <v>50</v>
      </c>
      <c r="K922" s="5" cm="1">
        <f t="array" ref="K922">IFERROR(AVERAGE(IF((OutputTable[GroupByKey]=OutputTable[[#This Row],[GroupByKey]]),(OutputTable[GroupByKey]=OutputTable[[#This Row],[GroupByKey]])*OutputTable[RecordedValue])),0)</f>
        <v>554.13874987441454</v>
      </c>
      <c r="L922" s="5" cm="1">
        <f t="array" ref="L922">IFERROR(_xlfn.STDEV.S(IF((OutputTable[GroupByKey]=OutputTable[[#This Row],[GroupByKey]]),(OutputTable[GroupByKey]=OutputTable[[#This Row],[GroupByKey]])*OutputTable[RecordedValue])),0)</f>
        <v>6.8265505788893126</v>
      </c>
      <c r="M922" s="5" cm="1">
        <f t="array" ref="M922">MAX(IF((ProjectInfoTable[ProjectName]=OutputTable[[#This Row],[ProjectName]]),(ProjectInfoTable[ProjectName]=OutputTable[[#This Row],[ProjectName]])*ProjectInfoTable[ConfidenceInterval]))</f>
        <v>0.95</v>
      </c>
      <c r="N9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922" s="5" cm="1">
        <f t="array" ref="O922">MIN(IF((OutputTable[GroupByKey]=OutputTable[[#This Row],[GroupByKey]]),(OutputTable[GroupByKey]=OutputTable[[#This Row],[GroupByKey]])*OutputTable[RecordedValue]))</f>
        <v>539.207003167479</v>
      </c>
      <c r="P922" s="5" cm="1">
        <f t="array" ref="P922">MAX(IF((OutputTable[GroupByKey]=OutputTable[[#This Row],[GroupByKey]]),(OutputTable[GroupByKey]=OutputTable[[#This Row],[GroupByKey]])*OutputTable[RecordedValue]))</f>
        <v>564.23235373677596</v>
      </c>
    </row>
    <row r="923" spans="1:16" x14ac:dyDescent="0.25">
      <c r="A923" t="s">
        <v>68</v>
      </c>
      <c r="B923" t="s">
        <v>70</v>
      </c>
      <c r="C923">
        <v>18</v>
      </c>
      <c r="D923" t="s">
        <v>143</v>
      </c>
      <c r="E923" t="s">
        <v>115</v>
      </c>
      <c r="F923" t="s">
        <v>73</v>
      </c>
      <c r="G923">
        <v>0</v>
      </c>
      <c r="H923">
        <v>0</v>
      </c>
      <c r="I923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923" s="5" cm="1">
        <f t="array" ref="J923">MAX(IF((ProjectInfoTable[ProjectName]=OutputTable[[#This Row],[ProjectName]]),(ProjectInfoTable[ProjectName]=OutputTable[[#This Row],[ProjectName]])*ProjectInfoTable[NumberOfReplications]))</f>
        <v>50</v>
      </c>
      <c r="K923" s="5" cm="1">
        <f t="array" ref="K923">IFERROR(AVERAGE(IF((OutputTable[GroupByKey]=OutputTable[[#This Row],[GroupByKey]]),(OutputTable[GroupByKey]=OutputTable[[#This Row],[GroupByKey]])*OutputTable[RecordedValue])),0)</f>
        <v>0</v>
      </c>
      <c r="L923" s="5" cm="1">
        <f t="array" ref="L923">IFERROR(_xlfn.STDEV.S(IF((OutputTable[GroupByKey]=OutputTable[[#This Row],[GroupByKey]]),(OutputTable[GroupByKey]=OutputTable[[#This Row],[GroupByKey]])*OutputTable[RecordedValue])),0)</f>
        <v>0</v>
      </c>
      <c r="M923" s="5" cm="1">
        <f t="array" ref="M923">MAX(IF((ProjectInfoTable[ProjectName]=OutputTable[[#This Row],[ProjectName]]),(ProjectInfoTable[ProjectName]=OutputTable[[#This Row],[ProjectName]])*ProjectInfoTable[ConfidenceInterval]))</f>
        <v>0.95</v>
      </c>
      <c r="N9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3" s="5" cm="1">
        <f t="array" ref="O923">MIN(IF((OutputTable[GroupByKey]=OutputTable[[#This Row],[GroupByKey]]),(OutputTable[GroupByKey]=OutputTable[[#This Row],[GroupByKey]])*OutputTable[RecordedValue]))</f>
        <v>0</v>
      </c>
      <c r="P923" s="5" cm="1">
        <f t="array" ref="P923">MAX(IF((OutputTable[GroupByKey]=OutputTable[[#This Row],[GroupByKey]]),(OutputTable[GroupByKey]=OutputTable[[#This Row],[GroupByKey]])*OutputTable[RecordedValue]))</f>
        <v>0</v>
      </c>
    </row>
    <row r="924" spans="1:16" x14ac:dyDescent="0.25">
      <c r="A924" t="s">
        <v>68</v>
      </c>
      <c r="B924" t="s">
        <v>70</v>
      </c>
      <c r="C924">
        <v>18</v>
      </c>
      <c r="D924" t="s">
        <v>144</v>
      </c>
      <c r="E924" t="s">
        <v>117</v>
      </c>
      <c r="F924" t="s">
        <v>73</v>
      </c>
      <c r="G924">
        <v>33.071776193128102</v>
      </c>
      <c r="H924">
        <v>0</v>
      </c>
      <c r="I924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924" s="5" cm="1">
        <f t="array" ref="J924">MAX(IF((ProjectInfoTable[ProjectName]=OutputTable[[#This Row],[ProjectName]]),(ProjectInfoTable[ProjectName]=OutputTable[[#This Row],[ProjectName]])*ProjectInfoTable[NumberOfReplications]))</f>
        <v>50</v>
      </c>
      <c r="K924" s="5" cm="1">
        <f t="array" ref="K924">IFERROR(AVERAGE(IF((OutputTable[GroupByKey]=OutputTable[[#This Row],[GroupByKey]]),(OutputTable[GroupByKey]=OutputTable[[#This Row],[GroupByKey]])*OutputTable[RecordedValue])),0)</f>
        <v>55.339444015606816</v>
      </c>
      <c r="L924" s="5" cm="1">
        <f t="array" ref="L924">IFERROR(_xlfn.STDEV.S(IF((OutputTable[GroupByKey]=OutputTable[[#This Row],[GroupByKey]]),(OutputTable[GroupByKey]=OutputTable[[#This Row],[GroupByKey]])*OutputTable[RecordedValue])),0)</f>
        <v>18.463814595248238</v>
      </c>
      <c r="M924" s="5" cm="1">
        <f t="array" ref="M924">MAX(IF((ProjectInfoTable[ProjectName]=OutputTable[[#This Row],[ProjectName]]),(ProjectInfoTable[ProjectName]=OutputTable[[#This Row],[ProjectName]])*ProjectInfoTable[ConfidenceInterval]))</f>
        <v>0.95</v>
      </c>
      <c r="N9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924" s="5" cm="1">
        <f t="array" ref="O924">MIN(IF((OutputTable[GroupByKey]=OutputTable[[#This Row],[GroupByKey]]),(OutputTable[GroupByKey]=OutputTable[[#This Row],[GroupByKey]])*OutputTable[RecordedValue]))</f>
        <v>20.994807137296998</v>
      </c>
      <c r="P924" s="5" cm="1">
        <f t="array" ref="P924">MAX(IF((OutputTable[GroupByKey]=OutputTable[[#This Row],[GroupByKey]]),(OutputTable[GroupByKey]=OutputTable[[#This Row],[GroupByKey]])*OutputTable[RecordedValue]))</f>
        <v>106.254030872416</v>
      </c>
    </row>
    <row r="925" spans="1:16" x14ac:dyDescent="0.25">
      <c r="A925" t="s">
        <v>68</v>
      </c>
      <c r="B925" t="s">
        <v>70</v>
      </c>
      <c r="C925">
        <v>18</v>
      </c>
      <c r="D925" t="s">
        <v>145</v>
      </c>
      <c r="E925" t="s">
        <v>119</v>
      </c>
      <c r="F925" t="s">
        <v>73</v>
      </c>
      <c r="G925">
        <v>318</v>
      </c>
      <c r="H925">
        <v>0</v>
      </c>
      <c r="I925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925" s="5" cm="1">
        <f t="array" ref="J925">MAX(IF((ProjectInfoTable[ProjectName]=OutputTable[[#This Row],[ProjectName]]),(ProjectInfoTable[ProjectName]=OutputTable[[#This Row],[ProjectName]])*ProjectInfoTable[NumberOfReplications]))</f>
        <v>50</v>
      </c>
      <c r="K925" s="5" cm="1">
        <f t="array" ref="K925">IFERROR(AVERAGE(IF((OutputTable[GroupByKey]=OutputTable[[#This Row],[GroupByKey]]),(OutputTable[GroupByKey]=OutputTable[[#This Row],[GroupByKey]])*OutputTable[RecordedValue])),0)</f>
        <v>318</v>
      </c>
      <c r="L925" s="5" cm="1">
        <f t="array" ref="L925">IFERROR(_xlfn.STDEV.S(IF((OutputTable[GroupByKey]=OutputTable[[#This Row],[GroupByKey]]),(OutputTable[GroupByKey]=OutputTable[[#This Row],[GroupByKey]])*OutputTable[RecordedValue])),0)</f>
        <v>0</v>
      </c>
      <c r="M925" s="5" cm="1">
        <f t="array" ref="M925">MAX(IF((ProjectInfoTable[ProjectName]=OutputTable[[#This Row],[ProjectName]]),(ProjectInfoTable[ProjectName]=OutputTable[[#This Row],[ProjectName]])*ProjectInfoTable[ConfidenceInterval]))</f>
        <v>0.95</v>
      </c>
      <c r="N9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5" s="5" cm="1">
        <f t="array" ref="O925">MIN(IF((OutputTable[GroupByKey]=OutputTable[[#This Row],[GroupByKey]]),(OutputTable[GroupByKey]=OutputTable[[#This Row],[GroupByKey]])*OutputTable[RecordedValue]))</f>
        <v>318</v>
      </c>
      <c r="P925" s="5" cm="1">
        <f t="array" ref="P925">MAX(IF((OutputTable[GroupByKey]=OutputTable[[#This Row],[GroupByKey]]),(OutputTable[GroupByKey]=OutputTable[[#This Row],[GroupByKey]])*OutputTable[RecordedValue]))</f>
        <v>318</v>
      </c>
    </row>
    <row r="926" spans="1:16" x14ac:dyDescent="0.25">
      <c r="A926" t="s">
        <v>68</v>
      </c>
      <c r="B926" t="s">
        <v>70</v>
      </c>
      <c r="C926">
        <v>18</v>
      </c>
      <c r="D926" t="s">
        <v>146</v>
      </c>
      <c r="E926" t="s">
        <v>121</v>
      </c>
      <c r="F926" t="s">
        <v>73</v>
      </c>
      <c r="G926">
        <v>317</v>
      </c>
      <c r="H926">
        <v>0</v>
      </c>
      <c r="I926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926" s="5" cm="1">
        <f t="array" ref="J926">MAX(IF((ProjectInfoTable[ProjectName]=OutputTable[[#This Row],[ProjectName]]),(ProjectInfoTable[ProjectName]=OutputTable[[#This Row],[ProjectName]])*ProjectInfoTable[NumberOfReplications]))</f>
        <v>50</v>
      </c>
      <c r="K926" s="5" cm="1">
        <f t="array" ref="K926">IFERROR(AVERAGE(IF((OutputTable[GroupByKey]=OutputTable[[#This Row],[GroupByKey]]),(OutputTable[GroupByKey]=OutputTable[[#This Row],[GroupByKey]])*OutputTable[RecordedValue])),0)</f>
        <v>316.94</v>
      </c>
      <c r="L926" s="5" cm="1">
        <f t="array" ref="L926">IFERROR(_xlfn.STDEV.S(IF((OutputTable[GroupByKey]=OutputTable[[#This Row],[GroupByKey]]),(OutputTable[GroupByKey]=OutputTable[[#This Row],[GroupByKey]])*OutputTable[RecordedValue])),0)</f>
        <v>0.23989793748209556</v>
      </c>
      <c r="M926" s="5" cm="1">
        <f t="array" ref="M926">MAX(IF((ProjectInfoTable[ProjectName]=OutputTable[[#This Row],[ProjectName]]),(ProjectInfoTable[ProjectName]=OutputTable[[#This Row],[ProjectName]])*ProjectInfoTable[ConfidenceInterval]))</f>
        <v>0.95</v>
      </c>
      <c r="N9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926" s="5" cm="1">
        <f t="array" ref="O926">MIN(IF((OutputTable[GroupByKey]=OutputTable[[#This Row],[GroupByKey]]),(OutputTable[GroupByKey]=OutputTable[[#This Row],[GroupByKey]])*OutputTable[RecordedValue]))</f>
        <v>316</v>
      </c>
      <c r="P926" s="5" cm="1">
        <f t="array" ref="P926">MAX(IF((OutputTable[GroupByKey]=OutputTable[[#This Row],[GroupByKey]]),(OutputTable[GroupByKey]=OutputTable[[#This Row],[GroupByKey]])*OutputTable[RecordedValue]))</f>
        <v>317</v>
      </c>
    </row>
    <row r="927" spans="1:16" x14ac:dyDescent="0.25">
      <c r="A927" t="s">
        <v>68</v>
      </c>
      <c r="B927" t="s">
        <v>70</v>
      </c>
      <c r="C927">
        <v>18</v>
      </c>
      <c r="D927" t="s">
        <v>147</v>
      </c>
      <c r="E927" t="s">
        <v>123</v>
      </c>
      <c r="F927" t="s">
        <v>73</v>
      </c>
      <c r="G927">
        <v>9.3901253556111808</v>
      </c>
      <c r="H927">
        <v>0</v>
      </c>
      <c r="I927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927" s="5" cm="1">
        <f t="array" ref="J927">MAX(IF((ProjectInfoTable[ProjectName]=OutputTable[[#This Row],[ProjectName]]),(ProjectInfoTable[ProjectName]=OutputTable[[#This Row],[ProjectName]])*ProjectInfoTable[NumberOfReplications]))</f>
        <v>50</v>
      </c>
      <c r="K927" s="5" cm="1">
        <f t="array" ref="K927">IFERROR(AVERAGE(IF((OutputTable[GroupByKey]=OutputTable[[#This Row],[GroupByKey]]),(OutputTable[GroupByKey]=OutputTable[[#This Row],[GroupByKey]])*OutputTable[RecordedValue])),0)</f>
        <v>9.2356458312402427</v>
      </c>
      <c r="L927" s="5" cm="1">
        <f t="array" ref="L927">IFERROR(_xlfn.STDEV.S(IF((OutputTable[GroupByKey]=OutputTable[[#This Row],[GroupByKey]]),(OutputTable[GroupByKey]=OutputTable[[#This Row],[GroupByKey]])*OutputTable[RecordedValue])),0)</f>
        <v>0.11377584298148916</v>
      </c>
      <c r="M927" s="5" cm="1">
        <f t="array" ref="M927">MAX(IF((ProjectInfoTable[ProjectName]=OutputTable[[#This Row],[ProjectName]]),(ProjectInfoTable[ProjectName]=OutputTable[[#This Row],[ProjectName]])*ProjectInfoTable[ConfidenceInterval]))</f>
        <v>0.95</v>
      </c>
      <c r="N9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927" s="5" cm="1">
        <f t="array" ref="O927">MIN(IF((OutputTable[GroupByKey]=OutputTable[[#This Row],[GroupByKey]]),(OutputTable[GroupByKey]=OutputTable[[#This Row],[GroupByKey]])*OutputTable[RecordedValue]))</f>
        <v>8.9867833861246496</v>
      </c>
      <c r="P927" s="5" cm="1">
        <f t="array" ref="P927">MAX(IF((OutputTable[GroupByKey]=OutputTable[[#This Row],[GroupByKey]]),(OutputTable[GroupByKey]=OutputTable[[#This Row],[GroupByKey]])*OutputTable[RecordedValue]))</f>
        <v>9.4038725622795898</v>
      </c>
    </row>
    <row r="928" spans="1:16" x14ac:dyDescent="0.25">
      <c r="A928" t="s">
        <v>68</v>
      </c>
      <c r="B928" t="s">
        <v>70</v>
      </c>
      <c r="C928">
        <v>18</v>
      </c>
      <c r="D928" t="s">
        <v>148</v>
      </c>
      <c r="E928" t="s">
        <v>125</v>
      </c>
      <c r="F928" t="s">
        <v>73</v>
      </c>
      <c r="G928">
        <v>596.47929752979906</v>
      </c>
      <c r="H928">
        <v>0</v>
      </c>
      <c r="I928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928" s="5" cm="1">
        <f t="array" ref="J928">MAX(IF((ProjectInfoTable[ProjectName]=OutputTable[[#This Row],[ProjectName]]),(ProjectInfoTable[ProjectName]=OutputTable[[#This Row],[ProjectName]])*ProjectInfoTable[NumberOfReplications]))</f>
        <v>50</v>
      </c>
      <c r="K928" s="5" cm="1">
        <f t="array" ref="K928">IFERROR(AVERAGE(IF((OutputTable[GroupByKey]=OutputTable[[#This Row],[GroupByKey]]),(OutputTable[GroupByKey]=OutputTable[[#This Row],[GroupByKey]])*OutputTable[RecordedValue])),0)</f>
        <v>609.47819389002132</v>
      </c>
      <c r="L928" s="5" cm="1">
        <f t="array" ref="L928">IFERROR(_xlfn.STDEV.S(IF((OutputTable[GroupByKey]=OutputTable[[#This Row],[GroupByKey]]),(OutputTable[GroupByKey]=OutputTable[[#This Row],[GroupByKey]])*OutputTable[RecordedValue])),0)</f>
        <v>20.03379556554944</v>
      </c>
      <c r="M928" s="5" cm="1">
        <f t="array" ref="M928">MAX(IF((ProjectInfoTable[ProjectName]=OutputTable[[#This Row],[ProjectName]]),(ProjectInfoTable[ProjectName]=OutputTable[[#This Row],[ProjectName]])*ProjectInfoTable[ConfidenceInterval]))</f>
        <v>0.95</v>
      </c>
      <c r="N9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928" s="5" cm="1">
        <f t="array" ref="O928">MIN(IF((OutputTable[GroupByKey]=OutputTable[[#This Row],[GroupByKey]]),(OutputTable[GroupByKey]=OutputTable[[#This Row],[GroupByKey]])*OutputTable[RecordedValue]))</f>
        <v>560.39330190760404</v>
      </c>
      <c r="P928" s="5" cm="1">
        <f t="array" ref="P928">MAX(IF((OutputTable[GroupByKey]=OutputTable[[#This Row],[GroupByKey]]),(OutputTable[GroupByKey]=OutputTable[[#This Row],[GroupByKey]])*OutputTable[RecordedValue]))</f>
        <v>667.91125094200902</v>
      </c>
    </row>
    <row r="929" spans="1:16" x14ac:dyDescent="0.25">
      <c r="A929" t="s">
        <v>68</v>
      </c>
      <c r="B929" t="s">
        <v>70</v>
      </c>
      <c r="C929">
        <v>18</v>
      </c>
      <c r="D929" t="s">
        <v>149</v>
      </c>
      <c r="E929" t="s">
        <v>119</v>
      </c>
      <c r="F929" t="s">
        <v>87</v>
      </c>
      <c r="G929">
        <v>318</v>
      </c>
      <c r="H929">
        <v>0</v>
      </c>
      <c r="I929" s="5" t="str">
        <f>OutputTable[[#This Row],[ProjectName]]&amp;OutputTable[[#This Row],[Name]]&amp;OutputTable[[#This Row],[Type]]&amp;OutputTable[[#This Row],[Source]]</f>
        <v>Airport Security AnalysisEntity 1.NumberInNumber InEntity</v>
      </c>
      <c r="J929" s="5" cm="1">
        <f t="array" ref="J929">MAX(IF((ProjectInfoTable[ProjectName]=OutputTable[[#This Row],[ProjectName]]),(ProjectInfoTable[ProjectName]=OutputTable[[#This Row],[ProjectName]])*ProjectInfoTable[NumberOfReplications]))</f>
        <v>50</v>
      </c>
      <c r="K929" s="5" cm="1">
        <f t="array" ref="K929">IFERROR(AVERAGE(IF((OutputTable[GroupByKey]=OutputTable[[#This Row],[GroupByKey]]),(OutputTable[GroupByKey]=OutputTable[[#This Row],[GroupByKey]])*OutputTable[RecordedValue])),0)</f>
        <v>318</v>
      </c>
      <c r="L929" s="5" cm="1">
        <f t="array" ref="L929">IFERROR(_xlfn.STDEV.S(IF((OutputTable[GroupByKey]=OutputTable[[#This Row],[GroupByKey]]),(OutputTable[GroupByKey]=OutputTable[[#This Row],[GroupByKey]])*OutputTable[RecordedValue])),0)</f>
        <v>0</v>
      </c>
      <c r="M929" s="5" cm="1">
        <f t="array" ref="M929">MAX(IF((ProjectInfoTable[ProjectName]=OutputTable[[#This Row],[ProjectName]]),(ProjectInfoTable[ProjectName]=OutputTable[[#This Row],[ProjectName]])*ProjectInfoTable[ConfidenceInterval]))</f>
        <v>0.95</v>
      </c>
      <c r="N9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9" s="5" cm="1">
        <f t="array" ref="O929">MIN(IF((OutputTable[GroupByKey]=OutputTable[[#This Row],[GroupByKey]]),(OutputTable[GroupByKey]=OutputTable[[#This Row],[GroupByKey]])*OutputTable[RecordedValue]))</f>
        <v>318</v>
      </c>
      <c r="P929" s="5" cm="1">
        <f t="array" ref="P929">MAX(IF((OutputTable[GroupByKey]=OutputTable[[#This Row],[GroupByKey]]),(OutputTable[GroupByKey]=OutputTable[[#This Row],[GroupByKey]])*OutputTable[RecordedValue]))</f>
        <v>318</v>
      </c>
    </row>
    <row r="930" spans="1:16" x14ac:dyDescent="0.25">
      <c r="A930" t="s">
        <v>68</v>
      </c>
      <c r="B930" t="s">
        <v>70</v>
      </c>
      <c r="C930">
        <v>18</v>
      </c>
      <c r="D930" t="s">
        <v>150</v>
      </c>
      <c r="E930" t="s">
        <v>121</v>
      </c>
      <c r="F930" t="s">
        <v>87</v>
      </c>
      <c r="G930">
        <v>315</v>
      </c>
      <c r="H930">
        <v>0</v>
      </c>
      <c r="I930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930" s="5" cm="1">
        <f t="array" ref="J930">MAX(IF((ProjectInfoTable[ProjectName]=OutputTable[[#This Row],[ProjectName]]),(ProjectInfoTable[ProjectName]=OutputTable[[#This Row],[ProjectName]])*ProjectInfoTable[NumberOfReplications]))</f>
        <v>50</v>
      </c>
      <c r="K930" s="5" cm="1">
        <f t="array" ref="K930">IFERROR(AVERAGE(IF((OutputTable[GroupByKey]=OutputTable[[#This Row],[GroupByKey]]),(OutputTable[GroupByKey]=OutputTable[[#This Row],[GroupByKey]])*OutputTable[RecordedValue])),0)</f>
        <v>314.94</v>
      </c>
      <c r="L930" s="5" cm="1">
        <f t="array" ref="L930">IFERROR(_xlfn.STDEV.S(IF((OutputTable[GroupByKey]=OutputTable[[#This Row],[GroupByKey]]),(OutputTable[GroupByKey]=OutputTable[[#This Row],[GroupByKey]])*OutputTable[RecordedValue])),0)</f>
        <v>0.68243262357121037</v>
      </c>
      <c r="M930" s="5" cm="1">
        <f t="array" ref="M930">MAX(IF((ProjectInfoTable[ProjectName]=OutputTable[[#This Row],[ProjectName]]),(ProjectInfoTable[ProjectName]=OutputTable[[#This Row],[ProjectName]])*ProjectInfoTable[ConfidenceInterval]))</f>
        <v>0.95</v>
      </c>
      <c r="N9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930" s="5" cm="1">
        <f t="array" ref="O930">MIN(IF((OutputTable[GroupByKey]=OutputTable[[#This Row],[GroupByKey]]),(OutputTable[GroupByKey]=OutputTable[[#This Row],[GroupByKey]])*OutputTable[RecordedValue]))</f>
        <v>313</v>
      </c>
      <c r="P930" s="5" cm="1">
        <f t="array" ref="P930">MAX(IF((OutputTable[GroupByKey]=OutputTable[[#This Row],[GroupByKey]]),(OutputTable[GroupByKey]=OutputTable[[#This Row],[GroupByKey]])*OutputTable[RecordedValue]))</f>
        <v>316</v>
      </c>
    </row>
    <row r="931" spans="1:16" x14ac:dyDescent="0.25">
      <c r="A931" t="s">
        <v>68</v>
      </c>
      <c r="B931" t="s">
        <v>70</v>
      </c>
      <c r="C931">
        <v>18</v>
      </c>
      <c r="D931" t="s">
        <v>151</v>
      </c>
      <c r="E931" t="s">
        <v>135</v>
      </c>
      <c r="F931" t="s">
        <v>105</v>
      </c>
      <c r="G931">
        <v>0</v>
      </c>
      <c r="H931">
        <v>0</v>
      </c>
      <c r="I931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931" s="5" cm="1">
        <f t="array" ref="J931">MAX(IF((ProjectInfoTable[ProjectName]=OutputTable[[#This Row],[ProjectName]]),(ProjectInfoTable[ProjectName]=OutputTable[[#This Row],[ProjectName]])*ProjectInfoTable[NumberOfReplications]))</f>
        <v>50</v>
      </c>
      <c r="K931" s="5" cm="1">
        <f t="array" ref="K931">IFERROR(AVERAGE(IF((OutputTable[GroupByKey]=OutputTable[[#This Row],[GroupByKey]]),(OutputTable[GroupByKey]=OutputTable[[#This Row],[GroupByKey]])*OutputTable[RecordedValue])),0)</f>
        <v>0</v>
      </c>
      <c r="L931" s="5" cm="1">
        <f t="array" ref="L931">IFERROR(_xlfn.STDEV.S(IF((OutputTable[GroupByKey]=OutputTable[[#This Row],[GroupByKey]]),(OutputTable[GroupByKey]=OutputTable[[#This Row],[GroupByKey]])*OutputTable[RecordedValue])),0)</f>
        <v>0</v>
      </c>
      <c r="M931" s="5" cm="1">
        <f t="array" ref="M931">MAX(IF((ProjectInfoTable[ProjectName]=OutputTable[[#This Row],[ProjectName]]),(ProjectInfoTable[ProjectName]=OutputTable[[#This Row],[ProjectName]])*ProjectInfoTable[ConfidenceInterval]))</f>
        <v>0.95</v>
      </c>
      <c r="N9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1" s="5" cm="1">
        <f t="array" ref="O931">MIN(IF((OutputTable[GroupByKey]=OutputTable[[#This Row],[GroupByKey]]),(OutputTable[GroupByKey]=OutputTable[[#This Row],[GroupByKey]])*OutputTable[RecordedValue]))</f>
        <v>0</v>
      </c>
      <c r="P931" s="5" cm="1">
        <f t="array" ref="P931">MAX(IF((OutputTable[GroupByKey]=OutputTable[[#This Row],[GroupByKey]]),(OutputTable[GroupByKey]=OutputTable[[#This Row],[GroupByKey]])*OutputTable[RecordedValue]))</f>
        <v>0</v>
      </c>
    </row>
    <row r="932" spans="1:16" x14ac:dyDescent="0.25">
      <c r="A932" t="s">
        <v>68</v>
      </c>
      <c r="B932" t="s">
        <v>70</v>
      </c>
      <c r="C932">
        <v>18</v>
      </c>
      <c r="D932" t="s">
        <v>152</v>
      </c>
      <c r="E932" t="s">
        <v>137</v>
      </c>
      <c r="F932" t="s">
        <v>105</v>
      </c>
      <c r="G932">
        <v>12</v>
      </c>
      <c r="H932">
        <v>0</v>
      </c>
      <c r="I932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932" s="5" cm="1">
        <f t="array" ref="J932">MAX(IF((ProjectInfoTable[ProjectName]=OutputTable[[#This Row],[ProjectName]]),(ProjectInfoTable[ProjectName]=OutputTable[[#This Row],[ProjectName]])*ProjectInfoTable[NumberOfReplications]))</f>
        <v>50</v>
      </c>
      <c r="K932" s="5" cm="1">
        <f t="array" ref="K932">IFERROR(AVERAGE(IF((OutputTable[GroupByKey]=OutputTable[[#This Row],[GroupByKey]]),(OutputTable[GroupByKey]=OutputTable[[#This Row],[GroupByKey]])*OutputTable[RecordedValue])),0)</f>
        <v>12</v>
      </c>
      <c r="L932" s="5" cm="1">
        <f t="array" ref="L932">IFERROR(_xlfn.STDEV.S(IF((OutputTable[GroupByKey]=OutputTable[[#This Row],[GroupByKey]]),(OutputTable[GroupByKey]=OutputTable[[#This Row],[GroupByKey]])*OutputTable[RecordedValue])),0)</f>
        <v>0</v>
      </c>
      <c r="M932" s="5" cm="1">
        <f t="array" ref="M932">MAX(IF((ProjectInfoTable[ProjectName]=OutputTable[[#This Row],[ProjectName]]),(ProjectInfoTable[ProjectName]=OutputTable[[#This Row],[ProjectName]])*ProjectInfoTable[ConfidenceInterval]))</f>
        <v>0.95</v>
      </c>
      <c r="N9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2" s="5" cm="1">
        <f t="array" ref="O932">MIN(IF((OutputTable[GroupByKey]=OutputTable[[#This Row],[GroupByKey]]),(OutputTable[GroupByKey]=OutputTable[[#This Row],[GroupByKey]])*OutputTable[RecordedValue]))</f>
        <v>12</v>
      </c>
      <c r="P932" s="5" cm="1">
        <f t="array" ref="P932">MAX(IF((OutputTable[GroupByKey]=OutputTable[[#This Row],[GroupByKey]]),(OutputTable[GroupByKey]=OutputTable[[#This Row],[GroupByKey]])*OutputTable[RecordedValue]))</f>
        <v>12</v>
      </c>
    </row>
    <row r="933" spans="1:16" x14ac:dyDescent="0.25">
      <c r="A933" t="s">
        <v>68</v>
      </c>
      <c r="B933" t="s">
        <v>70</v>
      </c>
      <c r="C933">
        <v>18</v>
      </c>
      <c r="D933" t="s">
        <v>153</v>
      </c>
      <c r="E933" t="s">
        <v>154</v>
      </c>
      <c r="F933" t="s">
        <v>105</v>
      </c>
      <c r="G933">
        <v>0</v>
      </c>
      <c r="H933">
        <v>0</v>
      </c>
      <c r="I933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933" s="5" cm="1">
        <f t="array" ref="J933">MAX(IF((ProjectInfoTable[ProjectName]=OutputTable[[#This Row],[ProjectName]]),(ProjectInfoTable[ProjectName]=OutputTable[[#This Row],[ProjectName]])*ProjectInfoTable[NumberOfReplications]))</f>
        <v>50</v>
      </c>
      <c r="K933" s="5" cm="1">
        <f t="array" ref="K933">IFERROR(AVERAGE(IF((OutputTable[GroupByKey]=OutputTable[[#This Row],[GroupByKey]]),(OutputTable[GroupByKey]=OutputTable[[#This Row],[GroupByKey]])*OutputTable[RecordedValue])),0)</f>
        <v>0</v>
      </c>
      <c r="L933" s="5" cm="1">
        <f t="array" ref="L933">IFERROR(_xlfn.STDEV.S(IF((OutputTable[GroupByKey]=OutputTable[[#This Row],[GroupByKey]]),(OutputTable[GroupByKey]=OutputTable[[#This Row],[GroupByKey]])*OutputTable[RecordedValue])),0)</f>
        <v>0</v>
      </c>
      <c r="M933" s="5" cm="1">
        <f t="array" ref="M933">MAX(IF((ProjectInfoTable[ProjectName]=OutputTable[[#This Row],[ProjectName]]),(ProjectInfoTable[ProjectName]=OutputTable[[#This Row],[ProjectName]])*ProjectInfoTable[ConfidenceInterval]))</f>
        <v>0.95</v>
      </c>
      <c r="N9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3" s="5" cm="1">
        <f t="array" ref="O933">MIN(IF((OutputTable[GroupByKey]=OutputTable[[#This Row],[GroupByKey]]),(OutputTable[GroupByKey]=OutputTable[[#This Row],[GroupByKey]])*OutputTable[RecordedValue]))</f>
        <v>0</v>
      </c>
      <c r="P933" s="5" cm="1">
        <f t="array" ref="P933">MAX(IF((OutputTable[GroupByKey]=OutputTable[[#This Row],[GroupByKey]]),(OutputTable[GroupByKey]=OutputTable[[#This Row],[GroupByKey]])*OutputTable[RecordedValue]))</f>
        <v>0</v>
      </c>
    </row>
    <row r="934" spans="1:16" x14ac:dyDescent="0.25">
      <c r="A934" t="s">
        <v>68</v>
      </c>
      <c r="B934" t="s">
        <v>70</v>
      </c>
      <c r="C934">
        <v>18</v>
      </c>
      <c r="D934" t="s">
        <v>155</v>
      </c>
      <c r="E934" t="s">
        <v>156</v>
      </c>
      <c r="F934" t="s">
        <v>105</v>
      </c>
      <c r="G934">
        <v>0</v>
      </c>
      <c r="H934">
        <v>0</v>
      </c>
      <c r="I934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934" s="5" cm="1">
        <f t="array" ref="J934">MAX(IF((ProjectInfoTable[ProjectName]=OutputTable[[#This Row],[ProjectName]]),(ProjectInfoTable[ProjectName]=OutputTable[[#This Row],[ProjectName]])*ProjectInfoTable[NumberOfReplications]))</f>
        <v>50</v>
      </c>
      <c r="K934" s="5" cm="1">
        <f t="array" ref="K934">IFERROR(AVERAGE(IF((OutputTable[GroupByKey]=OutputTable[[#This Row],[GroupByKey]]),(OutputTable[GroupByKey]=OutputTable[[#This Row],[GroupByKey]])*OutputTable[RecordedValue])),0)</f>
        <v>0</v>
      </c>
      <c r="L934" s="5" cm="1">
        <f t="array" ref="L934">IFERROR(_xlfn.STDEV.S(IF((OutputTable[GroupByKey]=OutputTable[[#This Row],[GroupByKey]]),(OutputTable[GroupByKey]=OutputTable[[#This Row],[GroupByKey]])*OutputTable[RecordedValue])),0)</f>
        <v>0</v>
      </c>
      <c r="M934" s="5" cm="1">
        <f t="array" ref="M934">MAX(IF((ProjectInfoTable[ProjectName]=OutputTable[[#This Row],[ProjectName]]),(ProjectInfoTable[ProjectName]=OutputTable[[#This Row],[ProjectName]])*ProjectInfoTable[ConfidenceInterval]))</f>
        <v>0.95</v>
      </c>
      <c r="N9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4" s="5" cm="1">
        <f t="array" ref="O934">MIN(IF((OutputTable[GroupByKey]=OutputTable[[#This Row],[GroupByKey]]),(OutputTable[GroupByKey]=OutputTable[[#This Row],[GroupByKey]])*OutputTable[RecordedValue]))</f>
        <v>0</v>
      </c>
      <c r="P934" s="5" cm="1">
        <f t="array" ref="P934">MAX(IF((OutputTable[GroupByKey]=OutputTable[[#This Row],[GroupByKey]]),(OutputTable[GroupByKey]=OutputTable[[#This Row],[GroupByKey]])*OutputTable[RecordedValue]))</f>
        <v>0</v>
      </c>
    </row>
    <row r="935" spans="1:16" x14ac:dyDescent="0.25">
      <c r="A935" t="s">
        <v>68</v>
      </c>
      <c r="B935" t="s">
        <v>70</v>
      </c>
      <c r="C935">
        <v>18</v>
      </c>
      <c r="D935" t="s">
        <v>157</v>
      </c>
      <c r="E935" t="s">
        <v>140</v>
      </c>
      <c r="F935" t="s">
        <v>105</v>
      </c>
      <c r="G935">
        <v>0</v>
      </c>
      <c r="H935">
        <v>0</v>
      </c>
      <c r="I935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935" s="5" cm="1">
        <f t="array" ref="J935">MAX(IF((ProjectInfoTable[ProjectName]=OutputTable[[#This Row],[ProjectName]]),(ProjectInfoTable[ProjectName]=OutputTable[[#This Row],[ProjectName]])*ProjectInfoTable[NumberOfReplications]))</f>
        <v>50</v>
      </c>
      <c r="K935" s="5" cm="1">
        <f t="array" ref="K935">IFERROR(AVERAGE(IF((OutputTable[GroupByKey]=OutputTable[[#This Row],[GroupByKey]]),(OutputTable[GroupByKey]=OutputTable[[#This Row],[GroupByKey]])*OutputTable[RecordedValue])),0)</f>
        <v>0</v>
      </c>
      <c r="L935" s="5" cm="1">
        <f t="array" ref="L935">IFERROR(_xlfn.STDEV.S(IF((OutputTable[GroupByKey]=OutputTable[[#This Row],[GroupByKey]]),(OutputTable[GroupByKey]=OutputTable[[#This Row],[GroupByKey]])*OutputTable[RecordedValue])),0)</f>
        <v>0</v>
      </c>
      <c r="M935" s="5" cm="1">
        <f t="array" ref="M935">MAX(IF((ProjectInfoTable[ProjectName]=OutputTable[[#This Row],[ProjectName]]),(ProjectInfoTable[ProjectName]=OutputTable[[#This Row],[ProjectName]])*ProjectInfoTable[ConfidenceInterval]))</f>
        <v>0.95</v>
      </c>
      <c r="N9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5" s="5" cm="1">
        <f t="array" ref="O935">MIN(IF((OutputTable[GroupByKey]=OutputTable[[#This Row],[GroupByKey]]),(OutputTable[GroupByKey]=OutputTable[[#This Row],[GroupByKey]])*OutputTable[RecordedValue]))</f>
        <v>0</v>
      </c>
      <c r="P935" s="5" cm="1">
        <f t="array" ref="P935">MAX(IF((OutputTable[GroupByKey]=OutputTable[[#This Row],[GroupByKey]]),(OutputTable[GroupByKey]=OutputTable[[#This Row],[GroupByKey]])*OutputTable[RecordedValue]))</f>
        <v>0</v>
      </c>
    </row>
    <row r="936" spans="1:16" x14ac:dyDescent="0.25">
      <c r="A936" t="s">
        <v>68</v>
      </c>
      <c r="B936" t="s">
        <v>70</v>
      </c>
      <c r="C936">
        <v>18</v>
      </c>
      <c r="D936" t="s">
        <v>158</v>
      </c>
      <c r="E936" t="s">
        <v>121</v>
      </c>
      <c r="F936" t="s">
        <v>127</v>
      </c>
      <c r="G936">
        <v>315</v>
      </c>
      <c r="H936">
        <v>0</v>
      </c>
      <c r="I936" s="5" t="str">
        <f>OutputTable[[#This Row],[ProjectName]]&amp;OutputTable[[#This Row],[Name]]&amp;OutputTable[[#This Row],[Type]]&amp;OutputTable[[#This Row],[Source]]</f>
        <v>Airport Security AnalysisSystem.NumberOutNumber OutSystem</v>
      </c>
      <c r="J936" s="5" cm="1">
        <f t="array" ref="J936">MAX(IF((ProjectInfoTable[ProjectName]=OutputTable[[#This Row],[ProjectName]]),(ProjectInfoTable[ProjectName]=OutputTable[[#This Row],[ProjectName]])*ProjectInfoTable[NumberOfReplications]))</f>
        <v>50</v>
      </c>
      <c r="K936" s="5" cm="1">
        <f t="array" ref="K936">IFERROR(AVERAGE(IF((OutputTable[GroupByKey]=OutputTable[[#This Row],[GroupByKey]]),(OutputTable[GroupByKey]=OutputTable[[#This Row],[GroupByKey]])*OutputTable[RecordedValue])),0)</f>
        <v>314.94</v>
      </c>
      <c r="L936" s="5" cm="1">
        <f t="array" ref="L936">IFERROR(_xlfn.STDEV.S(IF((OutputTable[GroupByKey]=OutputTable[[#This Row],[GroupByKey]]),(OutputTable[GroupByKey]=OutputTable[[#This Row],[GroupByKey]])*OutputTable[RecordedValue])),0)</f>
        <v>0.68243262357121037</v>
      </c>
      <c r="M936" s="5" cm="1">
        <f t="array" ref="M936">MAX(IF((ProjectInfoTable[ProjectName]=OutputTable[[#This Row],[ProjectName]]),(ProjectInfoTable[ProjectName]=OutputTable[[#This Row],[ProjectName]])*ProjectInfoTable[ConfidenceInterval]))</f>
        <v>0.95</v>
      </c>
      <c r="N9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936" s="5" cm="1">
        <f t="array" ref="O936">MIN(IF((OutputTable[GroupByKey]=OutputTable[[#This Row],[GroupByKey]]),(OutputTable[GroupByKey]=OutputTable[[#This Row],[GroupByKey]])*OutputTable[RecordedValue]))</f>
        <v>313</v>
      </c>
      <c r="P936" s="5" cm="1">
        <f t="array" ref="P936">MAX(IF((OutputTable[GroupByKey]=OutputTable[[#This Row],[GroupByKey]]),(OutputTable[GroupByKey]=OutputTable[[#This Row],[GroupByKey]])*OutputTable[RecordedValue]))</f>
        <v>316</v>
      </c>
    </row>
    <row r="937" spans="1:16" x14ac:dyDescent="0.25">
      <c r="A937" t="s">
        <v>68</v>
      </c>
      <c r="B937" t="s">
        <v>70</v>
      </c>
      <c r="C937">
        <v>18</v>
      </c>
      <c r="D937" t="s">
        <v>159</v>
      </c>
      <c r="E937" t="s">
        <v>91</v>
      </c>
      <c r="F937" t="s">
        <v>127</v>
      </c>
      <c r="G937">
        <v>71.818094621610598</v>
      </c>
      <c r="H937">
        <v>0</v>
      </c>
      <c r="I937" s="5" t="str">
        <f>OutputTable[[#This Row],[ProjectName]]&amp;OutputTable[[#This Row],[Name]]&amp;OutputTable[[#This Row],[Type]]&amp;OutputTable[[#This Row],[Source]]</f>
        <v>Airport Security AnalysisSystem.TotalCostTotal CostSystem</v>
      </c>
      <c r="J937" s="5" cm="1">
        <f t="array" ref="J937">MAX(IF((ProjectInfoTable[ProjectName]=OutputTable[[#This Row],[ProjectName]]),(ProjectInfoTable[ProjectName]=OutputTable[[#This Row],[ProjectName]])*ProjectInfoTable[NumberOfReplications]))</f>
        <v>50</v>
      </c>
      <c r="K937" s="5" cm="1">
        <f t="array" ref="K937">IFERROR(AVERAGE(IF((OutputTable[GroupByKey]=OutputTable[[#This Row],[GroupByKey]]),(OutputTable[GroupByKey]=OutputTable[[#This Row],[GroupByKey]])*OutputTable[RecordedValue])),0)</f>
        <v>71.872638573735571</v>
      </c>
      <c r="L937" s="5" cm="1">
        <f t="array" ref="L937">IFERROR(_xlfn.STDEV.S(IF((OutputTable[GroupByKey]=OutputTable[[#This Row],[GroupByKey]]),(OutputTable[GroupByKey]=OutputTable[[#This Row],[GroupByKey]])*OutputTable[RecordedValue])),0)</f>
        <v>5.859431361613459E-2</v>
      </c>
      <c r="M937" s="5" cm="1">
        <f t="array" ref="M937">MAX(IF((ProjectInfoTable[ProjectName]=OutputTable[[#This Row],[ProjectName]]),(ProjectInfoTable[ProjectName]=OutputTable[[#This Row],[ProjectName]])*ProjectInfoTable[ConfidenceInterval]))</f>
        <v>0.95</v>
      </c>
      <c r="N9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937" s="5" cm="1">
        <f t="array" ref="O937">MIN(IF((OutputTable[GroupByKey]=OutputTable[[#This Row],[GroupByKey]]),(OutputTable[GroupByKey]=OutputTable[[#This Row],[GroupByKey]])*OutputTable[RecordedValue]))</f>
        <v>71.718288096809104</v>
      </c>
      <c r="P937" s="5" cm="1">
        <f t="array" ref="P937">MAX(IF((OutputTable[GroupByKey]=OutputTable[[#This Row],[GroupByKey]]),(OutputTable[GroupByKey]=OutputTable[[#This Row],[GroupByKey]])*OutputTable[RecordedValue]))</f>
        <v>71.976989689924594</v>
      </c>
    </row>
    <row r="938" spans="1:16" x14ac:dyDescent="0.25">
      <c r="A938" t="s">
        <v>68</v>
      </c>
      <c r="B938" t="s">
        <v>70</v>
      </c>
      <c r="C938">
        <v>18</v>
      </c>
      <c r="D938" t="s">
        <v>160</v>
      </c>
      <c r="E938" t="s">
        <v>135</v>
      </c>
      <c r="F938" t="s">
        <v>105</v>
      </c>
      <c r="G938">
        <v>29.547267524760699</v>
      </c>
      <c r="H938">
        <v>0</v>
      </c>
      <c r="I938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938" s="5" cm="1">
        <f t="array" ref="J938">MAX(IF((ProjectInfoTable[ProjectName]=OutputTable[[#This Row],[ProjectName]]),(ProjectInfoTable[ProjectName]=OutputTable[[#This Row],[ProjectName]])*ProjectInfoTable[NumberOfReplications]))</f>
        <v>50</v>
      </c>
      <c r="K938" s="5" cm="1">
        <f t="array" ref="K938">IFERROR(AVERAGE(IF((OutputTable[GroupByKey]=OutputTable[[#This Row],[GroupByKey]]),(OutputTable[GroupByKey]=OutputTable[[#This Row],[GroupByKey]])*OutputTable[RecordedValue])),0)</f>
        <v>29.829789158135409</v>
      </c>
      <c r="L938" s="5" cm="1">
        <f t="array" ref="L938">IFERROR(_xlfn.STDEV.S(IF((OutputTable[GroupByKey]=OutputTable[[#This Row],[GroupByKey]]),(OutputTable[GroupByKey]=OutputTable[[#This Row],[GroupByKey]])*OutputTable[RecordedValue])),0)</f>
        <v>0.5851150785874778</v>
      </c>
      <c r="M938" s="5" cm="1">
        <f t="array" ref="M938">MAX(IF((ProjectInfoTable[ProjectName]=OutputTable[[#This Row],[ProjectName]]),(ProjectInfoTable[ProjectName]=OutputTable[[#This Row],[ProjectName]])*ProjectInfoTable[ConfidenceInterval]))</f>
        <v>0.95</v>
      </c>
      <c r="N9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938" s="5" cm="1">
        <f t="array" ref="O938">MIN(IF((OutputTable[GroupByKey]=OutputTable[[#This Row],[GroupByKey]]),(OutputTable[GroupByKey]=OutputTable[[#This Row],[GroupByKey]])*OutputTable[RecordedValue]))</f>
        <v>28.648191338861398</v>
      </c>
      <c r="P938" s="5" cm="1">
        <f t="array" ref="P938">MAX(IF((OutputTable[GroupByKey]=OutputTable[[#This Row],[GroupByKey]]),(OutputTable[GroupByKey]=OutputTable[[#This Row],[GroupByKey]])*OutputTable[RecordedValue]))</f>
        <v>31.087756920682502</v>
      </c>
    </row>
    <row r="939" spans="1:16" x14ac:dyDescent="0.25">
      <c r="A939" t="s">
        <v>68</v>
      </c>
      <c r="B939" t="s">
        <v>70</v>
      </c>
      <c r="C939">
        <v>18</v>
      </c>
      <c r="D939" t="s">
        <v>161</v>
      </c>
      <c r="E939" t="s">
        <v>137</v>
      </c>
      <c r="F939" t="s">
        <v>105</v>
      </c>
      <c r="G939">
        <v>6.3583631193779802</v>
      </c>
      <c r="H939">
        <v>0</v>
      </c>
      <c r="I939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939" s="5" cm="1">
        <f t="array" ref="J939">MAX(IF((ProjectInfoTable[ProjectName]=OutputTable[[#This Row],[ProjectName]]),(ProjectInfoTable[ProjectName]=OutputTable[[#This Row],[ProjectName]])*ProjectInfoTable[NumberOfReplications]))</f>
        <v>50</v>
      </c>
      <c r="K939" s="5" cm="1">
        <f t="array" ref="K939">IFERROR(AVERAGE(IF((OutputTable[GroupByKey]=OutputTable[[#This Row],[GroupByKey]]),(OutputTable[GroupByKey]=OutputTable[[#This Row],[GroupByKey]])*OutputTable[RecordedValue])),0)</f>
        <v>6.0988587896948685</v>
      </c>
      <c r="L939" s="5" cm="1">
        <f t="array" ref="L939">IFERROR(_xlfn.STDEV.S(IF((OutputTable[GroupByKey]=OutputTable[[#This Row],[GroupByKey]]),(OutputTable[GroupByKey]=OutputTable[[#This Row],[GroupByKey]])*OutputTable[RecordedValue])),0)</f>
        <v>0.58437836853471548</v>
      </c>
      <c r="M939" s="5" cm="1">
        <f t="array" ref="M939">MAX(IF((ProjectInfoTable[ProjectName]=OutputTable[[#This Row],[ProjectName]]),(ProjectInfoTable[ProjectName]=OutputTable[[#This Row],[ProjectName]])*ProjectInfoTable[ConfidenceInterval]))</f>
        <v>0.95</v>
      </c>
      <c r="N9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939" s="5" cm="1">
        <f t="array" ref="O939">MIN(IF((OutputTable[GroupByKey]=OutputTable[[#This Row],[GroupByKey]]),(OutputTable[GroupByKey]=OutputTable[[#This Row],[GroupByKey]])*OutputTable[RecordedValue]))</f>
        <v>4.8524885910691502</v>
      </c>
      <c r="P939" s="5" cm="1">
        <f t="array" ref="P939">MAX(IF((OutputTable[GroupByKey]=OutputTable[[#This Row],[GroupByKey]]),(OutputTable[GroupByKey]=OutputTable[[#This Row],[GroupByKey]])*OutputTable[RecordedValue]))</f>
        <v>7.28424471053909</v>
      </c>
    </row>
    <row r="940" spans="1:16" x14ac:dyDescent="0.25">
      <c r="A940" t="s">
        <v>68</v>
      </c>
      <c r="B940" t="s">
        <v>70</v>
      </c>
      <c r="C940">
        <v>18</v>
      </c>
      <c r="D940" t="s">
        <v>162</v>
      </c>
      <c r="E940" t="s">
        <v>154</v>
      </c>
      <c r="F940" t="s">
        <v>105</v>
      </c>
      <c r="G940">
        <v>641</v>
      </c>
      <c r="H940">
        <v>0</v>
      </c>
      <c r="I940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940" s="5" cm="1">
        <f t="array" ref="J940">MAX(IF((ProjectInfoTable[ProjectName]=OutputTable[[#This Row],[ProjectName]]),(ProjectInfoTable[ProjectName]=OutputTable[[#This Row],[ProjectName]])*ProjectInfoTable[NumberOfReplications]))</f>
        <v>50</v>
      </c>
      <c r="K940" s="5" cm="1">
        <f t="array" ref="K940">IFERROR(AVERAGE(IF((OutputTable[GroupByKey]=OutputTable[[#This Row],[GroupByKey]]),(OutputTable[GroupByKey]=OutputTable[[#This Row],[GroupByKey]])*OutputTable[RecordedValue])),0)</f>
        <v>645.70000000000005</v>
      </c>
      <c r="L940" s="5" cm="1">
        <f t="array" ref="L940">IFERROR(_xlfn.STDEV.S(IF((OutputTable[GroupByKey]=OutputTable[[#This Row],[GroupByKey]]),(OutputTable[GroupByKey]=OutputTable[[#This Row],[GroupByKey]])*OutputTable[RecordedValue])),0)</f>
        <v>5.4930382656372485</v>
      </c>
      <c r="M940" s="5" cm="1">
        <f t="array" ref="M940">MAX(IF((ProjectInfoTable[ProjectName]=OutputTable[[#This Row],[ProjectName]]),(ProjectInfoTable[ProjectName]=OutputTable[[#This Row],[ProjectName]])*ProjectInfoTable[ConfidenceInterval]))</f>
        <v>0.95</v>
      </c>
      <c r="N9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940" s="5" cm="1">
        <f t="array" ref="O940">MIN(IF((OutputTable[GroupByKey]=OutputTable[[#This Row],[GroupByKey]]),(OutputTable[GroupByKey]=OutputTable[[#This Row],[GroupByKey]])*OutputTable[RecordedValue]))</f>
        <v>633</v>
      </c>
      <c r="P940" s="5" cm="1">
        <f t="array" ref="P940">MAX(IF((OutputTable[GroupByKey]=OutputTable[[#This Row],[GroupByKey]]),(OutputTable[GroupByKey]=OutputTable[[#This Row],[GroupByKey]])*OutputTable[RecordedValue]))</f>
        <v>656</v>
      </c>
    </row>
    <row r="941" spans="1:16" x14ac:dyDescent="0.25">
      <c r="A941" t="s">
        <v>68</v>
      </c>
      <c r="B941" t="s">
        <v>70</v>
      </c>
      <c r="C941">
        <v>18</v>
      </c>
      <c r="D941" t="s">
        <v>163</v>
      </c>
      <c r="E941" t="s">
        <v>156</v>
      </c>
      <c r="F941" t="s">
        <v>105</v>
      </c>
      <c r="G941">
        <v>0.8233788022395</v>
      </c>
      <c r="H941">
        <v>0</v>
      </c>
      <c r="I941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941" s="5" cm="1">
        <f t="array" ref="J941">MAX(IF((ProjectInfoTable[ProjectName]=OutputTable[[#This Row],[ProjectName]]),(ProjectInfoTable[ProjectName]=OutputTable[[#This Row],[ProjectName]])*ProjectInfoTable[NumberOfReplications]))</f>
        <v>50</v>
      </c>
      <c r="K941" s="5" cm="1">
        <f t="array" ref="K941">IFERROR(AVERAGE(IF((OutputTable[GroupByKey]=OutputTable[[#This Row],[GroupByKey]]),(OutputTable[GroupByKey]=OutputTable[[#This Row],[GroupByKey]])*OutputTable[RecordedValue])),0)</f>
        <v>0.83058725584180904</v>
      </c>
      <c r="L941" s="5" cm="1">
        <f t="array" ref="L941">IFERROR(_xlfn.STDEV.S(IF((OutputTable[GroupByKey]=OutputTable[[#This Row],[GroupByKey]]),(OutputTable[GroupByKey]=OutputTable[[#This Row],[GroupByKey]])*OutputTable[RecordedValue])),0)</f>
        <v>1.6232732459297416E-2</v>
      </c>
      <c r="M941" s="5" cm="1">
        <f t="array" ref="M941">MAX(IF((ProjectInfoTable[ProjectName]=OutputTable[[#This Row],[ProjectName]]),(ProjectInfoTable[ProjectName]=OutputTable[[#This Row],[ProjectName]])*ProjectInfoTable[ConfidenceInterval]))</f>
        <v>0.95</v>
      </c>
      <c r="N9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941" s="5" cm="1">
        <f t="array" ref="O941">MIN(IF((OutputTable[GroupByKey]=OutputTable[[#This Row],[GroupByKey]]),(OutputTable[GroupByKey]=OutputTable[[#This Row],[GroupByKey]])*OutputTable[RecordedValue]))</f>
        <v>0.79765986915169296</v>
      </c>
      <c r="P941" s="5" cm="1">
        <f t="array" ref="P941">MAX(IF((OutputTable[GroupByKey]=OutputTable[[#This Row],[GroupByKey]]),(OutputTable[GroupByKey]=OutputTable[[#This Row],[GroupByKey]])*OutputTable[RecordedValue]))</f>
        <v>0.86520865024807903</v>
      </c>
    </row>
    <row r="942" spans="1:16" x14ac:dyDescent="0.25">
      <c r="A942" t="s">
        <v>68</v>
      </c>
      <c r="B942" t="s">
        <v>70</v>
      </c>
      <c r="C942">
        <v>18</v>
      </c>
      <c r="D942" t="s">
        <v>164</v>
      </c>
      <c r="E942" t="s">
        <v>140</v>
      </c>
      <c r="F942" t="s">
        <v>105</v>
      </c>
      <c r="G942">
        <v>0</v>
      </c>
      <c r="H942">
        <v>0</v>
      </c>
      <c r="I942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942" s="5" cm="1">
        <f t="array" ref="J942">MAX(IF((ProjectInfoTable[ProjectName]=OutputTable[[#This Row],[ProjectName]]),(ProjectInfoTable[ProjectName]=OutputTable[[#This Row],[ProjectName]])*ProjectInfoTable[NumberOfReplications]))</f>
        <v>50</v>
      </c>
      <c r="K942" s="5" cm="1">
        <f t="array" ref="K942">IFERROR(AVERAGE(IF((OutputTable[GroupByKey]=OutputTable[[#This Row],[GroupByKey]]),(OutputTable[GroupByKey]=OutputTable[[#This Row],[GroupByKey]])*OutputTable[RecordedValue])),0)</f>
        <v>0</v>
      </c>
      <c r="L942" s="5" cm="1">
        <f t="array" ref="L942">IFERROR(_xlfn.STDEV.S(IF((OutputTable[GroupByKey]=OutputTable[[#This Row],[GroupByKey]]),(OutputTable[GroupByKey]=OutputTable[[#This Row],[GroupByKey]])*OutputTable[RecordedValue])),0)</f>
        <v>0</v>
      </c>
      <c r="M942" s="5" cm="1">
        <f t="array" ref="M942">MAX(IF((ProjectInfoTable[ProjectName]=OutputTable[[#This Row],[ProjectName]]),(ProjectInfoTable[ProjectName]=OutputTable[[#This Row],[ProjectName]])*ProjectInfoTable[ConfidenceInterval]))</f>
        <v>0.95</v>
      </c>
      <c r="N9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42" s="5" cm="1">
        <f t="array" ref="O942">MIN(IF((OutputTable[GroupByKey]=OutputTable[[#This Row],[GroupByKey]]),(OutputTable[GroupByKey]=OutputTable[[#This Row],[GroupByKey]])*OutputTable[RecordedValue]))</f>
        <v>0</v>
      </c>
      <c r="P942" s="5" cm="1">
        <f t="array" ref="P942">MAX(IF((OutputTable[GroupByKey]=OutputTable[[#This Row],[GroupByKey]]),(OutputTable[GroupByKey]=OutputTable[[#This Row],[GroupByKey]])*OutputTable[RecordedValue]))</f>
        <v>0</v>
      </c>
    </row>
    <row r="943" spans="1:16" x14ac:dyDescent="0.25">
      <c r="A943" t="s">
        <v>68</v>
      </c>
      <c r="B943" t="s">
        <v>70</v>
      </c>
      <c r="C943">
        <v>18</v>
      </c>
      <c r="D943" t="s">
        <v>165</v>
      </c>
      <c r="E943" t="s">
        <v>111</v>
      </c>
      <c r="F943" t="s">
        <v>73</v>
      </c>
      <c r="G943">
        <v>37.532528533432199</v>
      </c>
      <c r="H943">
        <v>0</v>
      </c>
      <c r="I943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943" s="5" cm="1">
        <f t="array" ref="J943">MAX(IF((ProjectInfoTable[ProjectName]=OutputTable[[#This Row],[ProjectName]]),(ProjectInfoTable[ProjectName]=OutputTable[[#This Row],[ProjectName]])*ProjectInfoTable[NumberOfReplications]))</f>
        <v>50</v>
      </c>
      <c r="K943" s="5" cm="1">
        <f t="array" ref="K943">IFERROR(AVERAGE(IF((OutputTable[GroupByKey]=OutputTable[[#This Row],[GroupByKey]]),(OutputTable[GroupByKey]=OutputTable[[#This Row],[GroupByKey]])*OutputTable[RecordedValue])),0)</f>
        <v>37.238343743460135</v>
      </c>
      <c r="L943" s="5" cm="1">
        <f t="array" ref="L943">IFERROR(_xlfn.STDEV.S(IF((OutputTable[GroupByKey]=OutputTable[[#This Row],[GroupByKey]]),(OutputTable[GroupByKey]=OutputTable[[#This Row],[GroupByKey]])*OutputTable[RecordedValue])),0)</f>
        <v>0.73577360167133743</v>
      </c>
      <c r="M943" s="5" cm="1">
        <f t="array" ref="M943">MAX(IF((ProjectInfoTable[ProjectName]=OutputTable[[#This Row],[ProjectName]]),(ProjectInfoTable[ProjectName]=OutputTable[[#This Row],[ProjectName]])*ProjectInfoTable[ConfidenceInterval]))</f>
        <v>0.95</v>
      </c>
      <c r="N9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943" s="5" cm="1">
        <f t="array" ref="O943">MIN(IF((OutputTable[GroupByKey]=OutputTable[[#This Row],[GroupByKey]]),(OutputTable[GroupByKey]=OutputTable[[#This Row],[GroupByKey]])*OutputTable[RecordedValue]))</f>
        <v>35.915286846409401</v>
      </c>
      <c r="P943" s="5" cm="1">
        <f t="array" ref="P943">MAX(IF((OutputTable[GroupByKey]=OutputTable[[#This Row],[GroupByKey]]),(OutputTable[GroupByKey]=OutputTable[[#This Row],[GroupByKey]])*OutputTable[RecordedValue]))</f>
        <v>38.829036811282897</v>
      </c>
    </row>
    <row r="944" spans="1:16" x14ac:dyDescent="0.25">
      <c r="A944" t="s">
        <v>68</v>
      </c>
      <c r="B944" t="s">
        <v>70</v>
      </c>
      <c r="C944">
        <v>18</v>
      </c>
      <c r="D944" t="s">
        <v>166</v>
      </c>
      <c r="E944" t="s">
        <v>113</v>
      </c>
      <c r="F944" t="s">
        <v>73</v>
      </c>
      <c r="G944">
        <v>1125.97585600297</v>
      </c>
      <c r="H944">
        <v>0</v>
      </c>
      <c r="I944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944" s="5" cm="1">
        <f t="array" ref="J944">MAX(IF((ProjectInfoTable[ProjectName]=OutputTable[[#This Row],[ProjectName]]),(ProjectInfoTable[ProjectName]=OutputTable[[#This Row],[ProjectName]])*ProjectInfoTable[NumberOfReplications]))</f>
        <v>50</v>
      </c>
      <c r="K944" s="5" cm="1">
        <f t="array" ref="K944">IFERROR(AVERAGE(IF((OutputTable[GroupByKey]=OutputTable[[#This Row],[GroupByKey]]),(OutputTable[GroupByKey]=OutputTable[[#This Row],[GroupByKey]])*OutputTable[RecordedValue])),0)</f>
        <v>1117.1503123038046</v>
      </c>
      <c r="L944" s="5" cm="1">
        <f t="array" ref="L944">IFERROR(_xlfn.STDEV.S(IF((OutputTable[GroupByKey]=OutputTable[[#This Row],[GroupByKey]]),(OutputTable[GroupByKey]=OutputTable[[#This Row],[GroupByKey]])*OutputTable[RecordedValue])),0)</f>
        <v>22.073208050140675</v>
      </c>
      <c r="M944" s="5" cm="1">
        <f t="array" ref="M944">MAX(IF((ProjectInfoTable[ProjectName]=OutputTable[[#This Row],[ProjectName]]),(ProjectInfoTable[ProjectName]=OutputTable[[#This Row],[ProjectName]])*ProjectInfoTable[ConfidenceInterval]))</f>
        <v>0.95</v>
      </c>
      <c r="N9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944" s="5" cm="1">
        <f t="array" ref="O944">MIN(IF((OutputTable[GroupByKey]=OutputTable[[#This Row],[GroupByKey]]),(OutputTable[GroupByKey]=OutputTable[[#This Row],[GroupByKey]])*OutputTable[RecordedValue]))</f>
        <v>1077.4586053922801</v>
      </c>
      <c r="P944" s="5" cm="1">
        <f t="array" ref="P944">MAX(IF((OutputTable[GroupByKey]=OutputTable[[#This Row],[GroupByKey]]),(OutputTable[GroupByKey]=OutputTable[[#This Row],[GroupByKey]])*OutputTable[RecordedValue]))</f>
        <v>1164.8711043384901</v>
      </c>
    </row>
    <row r="945" spans="1:16" x14ac:dyDescent="0.25">
      <c r="A945" t="s">
        <v>68</v>
      </c>
      <c r="B945" t="s">
        <v>70</v>
      </c>
      <c r="C945">
        <v>18</v>
      </c>
      <c r="D945" t="s">
        <v>167</v>
      </c>
      <c r="E945" t="s">
        <v>115</v>
      </c>
      <c r="F945" t="s">
        <v>73</v>
      </c>
      <c r="G945">
        <v>0</v>
      </c>
      <c r="H945">
        <v>0</v>
      </c>
      <c r="I945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945" s="5" cm="1">
        <f t="array" ref="J945">MAX(IF((ProjectInfoTable[ProjectName]=OutputTable[[#This Row],[ProjectName]]),(ProjectInfoTable[ProjectName]=OutputTable[[#This Row],[ProjectName]])*ProjectInfoTable[NumberOfReplications]))</f>
        <v>50</v>
      </c>
      <c r="K945" s="5" cm="1">
        <f t="array" ref="K945">IFERROR(AVERAGE(IF((OutputTable[GroupByKey]=OutputTable[[#This Row],[GroupByKey]]),(OutputTable[GroupByKey]=OutputTable[[#This Row],[GroupByKey]])*OutputTable[RecordedValue])),0)</f>
        <v>0</v>
      </c>
      <c r="L945" s="5" cm="1">
        <f t="array" ref="L945">IFERROR(_xlfn.STDEV.S(IF((OutputTable[GroupByKey]=OutputTable[[#This Row],[GroupByKey]]),(OutputTable[GroupByKey]=OutputTable[[#This Row],[GroupByKey]])*OutputTable[RecordedValue])),0)</f>
        <v>0</v>
      </c>
      <c r="M945" s="5" cm="1">
        <f t="array" ref="M945">MAX(IF((ProjectInfoTable[ProjectName]=OutputTable[[#This Row],[ProjectName]]),(ProjectInfoTable[ProjectName]=OutputTable[[#This Row],[ProjectName]])*ProjectInfoTable[ConfidenceInterval]))</f>
        <v>0.95</v>
      </c>
      <c r="N9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45" s="5" cm="1">
        <f t="array" ref="O945">MIN(IF((OutputTable[GroupByKey]=OutputTable[[#This Row],[GroupByKey]]),(OutputTable[GroupByKey]=OutputTable[[#This Row],[GroupByKey]])*OutputTable[RecordedValue]))</f>
        <v>0</v>
      </c>
      <c r="P945" s="5" cm="1">
        <f t="array" ref="P945">MAX(IF((OutputTable[GroupByKey]=OutputTable[[#This Row],[GroupByKey]]),(OutputTable[GroupByKey]=OutputTable[[#This Row],[GroupByKey]])*OutputTable[RecordedValue]))</f>
        <v>0</v>
      </c>
    </row>
    <row r="946" spans="1:16" x14ac:dyDescent="0.25">
      <c r="A946" t="s">
        <v>68</v>
      </c>
      <c r="B946" t="s">
        <v>70</v>
      </c>
      <c r="C946">
        <v>18</v>
      </c>
      <c r="D946" t="s">
        <v>168</v>
      </c>
      <c r="E946" t="s">
        <v>117</v>
      </c>
      <c r="F946" t="s">
        <v>73</v>
      </c>
      <c r="G946">
        <v>111.03386536789</v>
      </c>
      <c r="H946">
        <v>0</v>
      </c>
      <c r="I946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946" s="5" cm="1">
        <f t="array" ref="J946">MAX(IF((ProjectInfoTable[ProjectName]=OutputTable[[#This Row],[ProjectName]]),(ProjectInfoTable[ProjectName]=OutputTable[[#This Row],[ProjectName]])*ProjectInfoTable[NumberOfReplications]))</f>
        <v>50</v>
      </c>
      <c r="K946" s="5" cm="1">
        <f t="array" ref="K946">IFERROR(AVERAGE(IF((OutputTable[GroupByKey]=OutputTable[[#This Row],[GroupByKey]]),(OutputTable[GroupByKey]=OutputTable[[#This Row],[GroupByKey]])*OutputTable[RecordedValue])),0)</f>
        <v>120.89653130002299</v>
      </c>
      <c r="L946" s="5" cm="1">
        <f t="array" ref="L946">IFERROR(_xlfn.STDEV.S(IF((OutputTable[GroupByKey]=OutputTable[[#This Row],[GroupByKey]]),(OutputTable[GroupByKey]=OutputTable[[#This Row],[GroupByKey]])*OutputTable[RecordedValue])),0)</f>
        <v>33.561725675720702</v>
      </c>
      <c r="M946" s="5" cm="1">
        <f t="array" ref="M946">MAX(IF((ProjectInfoTable[ProjectName]=OutputTable[[#This Row],[ProjectName]]),(ProjectInfoTable[ProjectName]=OutputTable[[#This Row],[ProjectName]])*ProjectInfoTable[ConfidenceInterval]))</f>
        <v>0.95</v>
      </c>
      <c r="N9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946" s="5" cm="1">
        <f t="array" ref="O946">MIN(IF((OutputTable[GroupByKey]=OutputTable[[#This Row],[GroupByKey]]),(OutputTable[GroupByKey]=OutputTable[[#This Row],[GroupByKey]])*OutputTable[RecordedValue]))</f>
        <v>71.2298351699786</v>
      </c>
      <c r="P946" s="5" cm="1">
        <f t="array" ref="P946">MAX(IF((OutputTable[GroupByKey]=OutputTable[[#This Row],[GroupByKey]]),(OutputTable[GroupByKey]=OutputTable[[#This Row],[GroupByKey]])*OutputTable[RecordedValue]))</f>
        <v>265.63530965979299</v>
      </c>
    </row>
    <row r="947" spans="1:16" x14ac:dyDescent="0.25">
      <c r="A947" t="s">
        <v>68</v>
      </c>
      <c r="B947" t="s">
        <v>70</v>
      </c>
      <c r="C947">
        <v>18</v>
      </c>
      <c r="D947" t="s">
        <v>169</v>
      </c>
      <c r="E947" t="s">
        <v>119</v>
      </c>
      <c r="F947" t="s">
        <v>73</v>
      </c>
      <c r="G947">
        <v>308</v>
      </c>
      <c r="H947">
        <v>0</v>
      </c>
      <c r="I947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947" s="5" cm="1">
        <f t="array" ref="J947">MAX(IF((ProjectInfoTable[ProjectName]=OutputTable[[#This Row],[ProjectName]]),(ProjectInfoTable[ProjectName]=OutputTable[[#This Row],[ProjectName]])*ProjectInfoTable[NumberOfReplications]))</f>
        <v>50</v>
      </c>
      <c r="K947" s="5" cm="1">
        <f t="array" ref="K947">IFERROR(AVERAGE(IF((OutputTable[GroupByKey]=OutputTable[[#This Row],[GroupByKey]]),(OutputTable[GroupByKey]=OutputTable[[#This Row],[GroupByKey]])*OutputTable[RecordedValue])),0)</f>
        <v>307.66000000000003</v>
      </c>
      <c r="L947" s="5" cm="1">
        <f t="array" ref="L947">IFERROR(_xlfn.STDEV.S(IF((OutputTable[GroupByKey]=OutputTable[[#This Row],[GroupByKey]]),(OutputTable[GroupByKey]=OutputTable[[#This Row],[GroupByKey]])*OutputTable[RecordedValue])),0)</f>
        <v>3.1272991542223769</v>
      </c>
      <c r="M947" s="5" cm="1">
        <f t="array" ref="M947">MAX(IF((ProjectInfoTable[ProjectName]=OutputTable[[#This Row],[ProjectName]]),(ProjectInfoTable[ProjectName]=OutputTable[[#This Row],[ProjectName]])*ProjectInfoTable[ConfidenceInterval]))</f>
        <v>0.95</v>
      </c>
      <c r="N9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947" s="5" cm="1">
        <f t="array" ref="O947">MIN(IF((OutputTable[GroupByKey]=OutputTable[[#This Row],[GroupByKey]]),(OutputTable[GroupByKey]=OutputTable[[#This Row],[GroupByKey]])*OutputTable[RecordedValue]))</f>
        <v>300</v>
      </c>
      <c r="P947" s="5" cm="1">
        <f t="array" ref="P947">MAX(IF((OutputTable[GroupByKey]=OutputTable[[#This Row],[GroupByKey]]),(OutputTable[GroupByKey]=OutputTable[[#This Row],[GroupByKey]])*OutputTable[RecordedValue]))</f>
        <v>315</v>
      </c>
    </row>
    <row r="948" spans="1:16" x14ac:dyDescent="0.25">
      <c r="A948" t="s">
        <v>68</v>
      </c>
      <c r="B948" t="s">
        <v>70</v>
      </c>
      <c r="C948">
        <v>18</v>
      </c>
      <c r="D948" t="s">
        <v>170</v>
      </c>
      <c r="E948" t="s">
        <v>121</v>
      </c>
      <c r="F948" t="s">
        <v>73</v>
      </c>
      <c r="G948">
        <v>306</v>
      </c>
      <c r="H948">
        <v>0</v>
      </c>
      <c r="I948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948" s="5" cm="1">
        <f t="array" ref="J948">MAX(IF((ProjectInfoTable[ProjectName]=OutputTable[[#This Row],[ProjectName]]),(ProjectInfoTable[ProjectName]=OutputTable[[#This Row],[ProjectName]])*ProjectInfoTable[NumberOfReplications]))</f>
        <v>50</v>
      </c>
      <c r="K948" s="5" cm="1">
        <f t="array" ref="K948">IFERROR(AVERAGE(IF((OutputTable[GroupByKey]=OutputTable[[#This Row],[GroupByKey]]),(OutputTable[GroupByKey]=OutputTable[[#This Row],[GroupByKey]])*OutputTable[RecordedValue])),0)</f>
        <v>305.8</v>
      </c>
      <c r="L948" s="5" cm="1">
        <f t="array" ref="L948">IFERROR(_xlfn.STDEV.S(IF((OutputTable[GroupByKey]=OutputTable[[#This Row],[GroupByKey]]),(OutputTable[GroupByKey]=OutputTable[[#This Row],[GroupByKey]])*OutputTable[RecordedValue])),0)</f>
        <v>3.2324881425670751</v>
      </c>
      <c r="M948" s="5" cm="1">
        <f t="array" ref="M948">MAX(IF((ProjectInfoTable[ProjectName]=OutputTable[[#This Row],[ProjectName]]),(ProjectInfoTable[ProjectName]=OutputTable[[#This Row],[ProjectName]])*ProjectInfoTable[ConfidenceInterval]))</f>
        <v>0.95</v>
      </c>
      <c r="N9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948" s="5" cm="1">
        <f t="array" ref="O948">MIN(IF((OutputTable[GroupByKey]=OutputTable[[#This Row],[GroupByKey]]),(OutputTable[GroupByKey]=OutputTable[[#This Row],[GroupByKey]])*OutputTable[RecordedValue]))</f>
        <v>298</v>
      </c>
      <c r="P948" s="5" cm="1">
        <f t="array" ref="P948">MAX(IF((OutputTable[GroupByKey]=OutputTable[[#This Row],[GroupByKey]]),(OutputTable[GroupByKey]=OutputTable[[#This Row],[GroupByKey]])*OutputTable[RecordedValue]))</f>
        <v>313</v>
      </c>
    </row>
    <row r="949" spans="1:16" x14ac:dyDescent="0.25">
      <c r="A949" t="s">
        <v>68</v>
      </c>
      <c r="B949" t="s">
        <v>70</v>
      </c>
      <c r="C949">
        <v>18</v>
      </c>
      <c r="D949" t="s">
        <v>171</v>
      </c>
      <c r="E949" t="s">
        <v>123</v>
      </c>
      <c r="F949" t="s">
        <v>73</v>
      </c>
      <c r="G949">
        <v>37.532528533432199</v>
      </c>
      <c r="H949">
        <v>0</v>
      </c>
      <c r="I949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949" s="5" cm="1">
        <f t="array" ref="J949">MAX(IF((ProjectInfoTable[ProjectName]=OutputTable[[#This Row],[ProjectName]]),(ProjectInfoTable[ProjectName]=OutputTable[[#This Row],[ProjectName]])*ProjectInfoTable[NumberOfReplications]))</f>
        <v>50</v>
      </c>
      <c r="K949" s="5" cm="1">
        <f t="array" ref="K949">IFERROR(AVERAGE(IF((OutputTable[GroupByKey]=OutputTable[[#This Row],[GroupByKey]]),(OutputTable[GroupByKey]=OutputTable[[#This Row],[GroupByKey]])*OutputTable[RecordedValue])),0)</f>
        <v>37.238343743460135</v>
      </c>
      <c r="L949" s="5" cm="1">
        <f t="array" ref="L949">IFERROR(_xlfn.STDEV.S(IF((OutputTable[GroupByKey]=OutputTable[[#This Row],[GroupByKey]]),(OutputTable[GroupByKey]=OutputTable[[#This Row],[GroupByKey]])*OutputTable[RecordedValue])),0)</f>
        <v>0.73577360167133743</v>
      </c>
      <c r="M949" s="5" cm="1">
        <f t="array" ref="M949">MAX(IF((ProjectInfoTable[ProjectName]=OutputTable[[#This Row],[ProjectName]]),(ProjectInfoTable[ProjectName]=OutputTable[[#This Row],[ProjectName]])*ProjectInfoTable[ConfidenceInterval]))</f>
        <v>0.95</v>
      </c>
      <c r="N9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949" s="5" cm="1">
        <f t="array" ref="O949">MIN(IF((OutputTable[GroupByKey]=OutputTable[[#This Row],[GroupByKey]]),(OutputTable[GroupByKey]=OutputTable[[#This Row],[GroupByKey]])*OutputTable[RecordedValue]))</f>
        <v>35.915286846409401</v>
      </c>
      <c r="P949" s="5" cm="1">
        <f t="array" ref="P949">MAX(IF((OutputTable[GroupByKey]=OutputTable[[#This Row],[GroupByKey]]),(OutputTable[GroupByKey]=OutputTable[[#This Row],[GroupByKey]])*OutputTable[RecordedValue]))</f>
        <v>38.829036811282897</v>
      </c>
    </row>
    <row r="950" spans="1:16" x14ac:dyDescent="0.25">
      <c r="A950" t="s">
        <v>68</v>
      </c>
      <c r="B950" t="s">
        <v>70</v>
      </c>
      <c r="C950">
        <v>18</v>
      </c>
      <c r="D950" t="s">
        <v>172</v>
      </c>
      <c r="E950" t="s">
        <v>125</v>
      </c>
      <c r="F950" t="s">
        <v>73</v>
      </c>
      <c r="G950">
        <v>1237.00972137086</v>
      </c>
      <c r="H950">
        <v>0</v>
      </c>
      <c r="I950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950" s="5" cm="1">
        <f t="array" ref="J950">MAX(IF((ProjectInfoTable[ProjectName]=OutputTable[[#This Row],[ProjectName]]),(ProjectInfoTable[ProjectName]=OutputTable[[#This Row],[ProjectName]])*ProjectInfoTable[NumberOfReplications]))</f>
        <v>50</v>
      </c>
      <c r="K950" s="5" cm="1">
        <f t="array" ref="K950">IFERROR(AVERAGE(IF((OutputTable[GroupByKey]=OutputTable[[#This Row],[GroupByKey]]),(OutputTable[GroupByKey]=OutputTable[[#This Row],[GroupByKey]])*OutputTable[RecordedValue])),0)</f>
        <v>1238.0468436038263</v>
      </c>
      <c r="L950" s="5" cm="1">
        <f t="array" ref="L950">IFERROR(_xlfn.STDEV.S(IF((OutputTable[GroupByKey]=OutputTable[[#This Row],[GroupByKey]]),(OutputTable[GroupByKey]=OutputTable[[#This Row],[GroupByKey]])*OutputTable[RecordedValue])),0)</f>
        <v>49.802537130614866</v>
      </c>
      <c r="M950" s="5" cm="1">
        <f t="array" ref="M950">MAX(IF((ProjectInfoTable[ProjectName]=OutputTable[[#This Row],[ProjectName]]),(ProjectInfoTable[ProjectName]=OutputTable[[#This Row],[ProjectName]])*ProjectInfoTable[ConfidenceInterval]))</f>
        <v>0.95</v>
      </c>
      <c r="N9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950" s="5" cm="1">
        <f t="array" ref="O950">MIN(IF((OutputTable[GroupByKey]=OutputTable[[#This Row],[GroupByKey]]),(OutputTable[GroupByKey]=OutputTable[[#This Row],[GroupByKey]])*OutputTable[RecordedValue]))</f>
        <v>1148.68844056226</v>
      </c>
      <c r="P950" s="5" cm="1">
        <f t="array" ref="P950">MAX(IF((OutputTable[GroupByKey]=OutputTable[[#This Row],[GroupByKey]]),(OutputTable[GroupByKey]=OutputTable[[#This Row],[GroupByKey]])*OutputTable[RecordedValue]))</f>
        <v>1418.3176101245699</v>
      </c>
    </row>
    <row r="951" spans="1:16" x14ac:dyDescent="0.25">
      <c r="A951" t="s">
        <v>68</v>
      </c>
      <c r="B951" t="s">
        <v>70</v>
      </c>
      <c r="C951">
        <v>18</v>
      </c>
      <c r="D951" t="s">
        <v>173</v>
      </c>
      <c r="E951" t="s">
        <v>135</v>
      </c>
      <c r="F951" t="s">
        <v>105</v>
      </c>
      <c r="G951">
        <v>18.766264266716099</v>
      </c>
      <c r="H951">
        <v>0</v>
      </c>
      <c r="I951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951" s="5" cm="1">
        <f t="array" ref="J951">MAX(IF((ProjectInfoTable[ProjectName]=OutputTable[[#This Row],[ProjectName]]),(ProjectInfoTable[ProjectName]=OutputTable[[#This Row],[ProjectName]])*ProjectInfoTable[NumberOfReplications]))</f>
        <v>50</v>
      </c>
      <c r="K951" s="5" cm="1">
        <f t="array" ref="K951">IFERROR(AVERAGE(IF((OutputTable[GroupByKey]=OutputTable[[#This Row],[GroupByKey]]),(OutputTable[GroupByKey]=OutputTable[[#This Row],[GroupByKey]])*OutputTable[RecordedValue])),0)</f>
        <v>18.619171871730064</v>
      </c>
      <c r="L951" s="5" cm="1">
        <f t="array" ref="L951">IFERROR(_xlfn.STDEV.S(IF((OutputTable[GroupByKey]=OutputTable[[#This Row],[GroupByKey]]),(OutputTable[GroupByKey]=OutputTable[[#This Row],[GroupByKey]])*OutputTable[RecordedValue])),0)</f>
        <v>0.36788680083566072</v>
      </c>
      <c r="M951" s="5" cm="1">
        <f t="array" ref="M951">MAX(IF((ProjectInfoTable[ProjectName]=OutputTable[[#This Row],[ProjectName]]),(ProjectInfoTable[ProjectName]=OutputTable[[#This Row],[ProjectName]])*ProjectInfoTable[ConfidenceInterval]))</f>
        <v>0.95</v>
      </c>
      <c r="N9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951" s="5" cm="1">
        <f t="array" ref="O951">MIN(IF((OutputTable[GroupByKey]=OutputTable[[#This Row],[GroupByKey]]),(OutputTable[GroupByKey]=OutputTable[[#This Row],[GroupByKey]])*OutputTable[RecordedValue]))</f>
        <v>17.957643423204701</v>
      </c>
      <c r="P951" s="5" cm="1">
        <f t="array" ref="P951">MAX(IF((OutputTable[GroupByKey]=OutputTable[[#This Row],[GroupByKey]]),(OutputTable[GroupByKey]=OutputTable[[#This Row],[GroupByKey]])*OutputTable[RecordedValue]))</f>
        <v>19.414518405641399</v>
      </c>
    </row>
    <row r="952" spans="1:16" x14ac:dyDescent="0.25">
      <c r="A952" t="s">
        <v>68</v>
      </c>
      <c r="B952" t="s">
        <v>70</v>
      </c>
      <c r="C952">
        <v>18</v>
      </c>
      <c r="D952" t="s">
        <v>174</v>
      </c>
      <c r="E952" t="s">
        <v>137</v>
      </c>
      <c r="F952" t="s">
        <v>105</v>
      </c>
      <c r="G952">
        <v>5.1461997107559396</v>
      </c>
      <c r="H952">
        <v>0</v>
      </c>
      <c r="I952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952" s="5" cm="1">
        <f t="array" ref="J952">MAX(IF((ProjectInfoTable[ProjectName]=OutputTable[[#This Row],[ProjectName]]),(ProjectInfoTable[ProjectName]=OutputTable[[#This Row],[ProjectName]])*ProjectInfoTable[NumberOfReplications]))</f>
        <v>50</v>
      </c>
      <c r="K952" s="5" cm="1">
        <f t="array" ref="K952">IFERROR(AVERAGE(IF((OutputTable[GroupByKey]=OutputTable[[#This Row],[GroupByKey]]),(OutputTable[GroupByKey]=OutputTable[[#This Row],[GroupByKey]])*OutputTable[RecordedValue])),0)</f>
        <v>5.3248187541752463</v>
      </c>
      <c r="L952" s="5" cm="1">
        <f t="array" ref="L952">IFERROR(_xlfn.STDEV.S(IF((OutputTable[GroupByKey]=OutputTable[[#This Row],[GroupByKey]]),(OutputTable[GroupByKey]=OutputTable[[#This Row],[GroupByKey]])*OutputTable[RecordedValue])),0)</f>
        <v>0.37220753962085379</v>
      </c>
      <c r="M952" s="5" cm="1">
        <f t="array" ref="M952">MAX(IF((ProjectInfoTable[ProjectName]=OutputTable[[#This Row],[ProjectName]]),(ProjectInfoTable[ProjectName]=OutputTable[[#This Row],[ProjectName]])*ProjectInfoTable[ConfidenceInterval]))</f>
        <v>0.95</v>
      </c>
      <c r="N9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952" s="5" cm="1">
        <f t="array" ref="O952">MIN(IF((OutputTable[GroupByKey]=OutputTable[[#This Row],[GroupByKey]]),(OutputTable[GroupByKey]=OutputTable[[#This Row],[GroupByKey]])*OutputTable[RecordedValue]))</f>
        <v>4.5773931059875599</v>
      </c>
      <c r="P952" s="5" cm="1">
        <f t="array" ref="P952">MAX(IF((OutputTable[GroupByKey]=OutputTable[[#This Row],[GroupByKey]]),(OutputTable[GroupByKey]=OutputTable[[#This Row],[GroupByKey]])*OutputTable[RecordedValue]))</f>
        <v>5.9816259595291603</v>
      </c>
    </row>
    <row r="953" spans="1:16" x14ac:dyDescent="0.25">
      <c r="A953" t="s">
        <v>68</v>
      </c>
      <c r="B953" t="s">
        <v>70</v>
      </c>
      <c r="C953">
        <v>18</v>
      </c>
      <c r="D953" t="s">
        <v>175</v>
      </c>
      <c r="E953" t="s">
        <v>154</v>
      </c>
      <c r="F953" t="s">
        <v>105</v>
      </c>
      <c r="G953">
        <v>308</v>
      </c>
      <c r="H953">
        <v>0</v>
      </c>
      <c r="I953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953" s="5" cm="1">
        <f t="array" ref="J953">MAX(IF((ProjectInfoTable[ProjectName]=OutputTable[[#This Row],[ProjectName]]),(ProjectInfoTable[ProjectName]=OutputTable[[#This Row],[ProjectName]])*ProjectInfoTable[NumberOfReplications]))</f>
        <v>50</v>
      </c>
      <c r="K953" s="5" cm="1">
        <f t="array" ref="K953">IFERROR(AVERAGE(IF((OutputTable[GroupByKey]=OutputTable[[#This Row],[GroupByKey]]),(OutputTable[GroupByKey]=OutputTable[[#This Row],[GroupByKey]])*OutputTable[RecordedValue])),0)</f>
        <v>307.5</v>
      </c>
      <c r="L953" s="5" cm="1">
        <f t="array" ref="L953">IFERROR(_xlfn.STDEV.S(IF((OutputTable[GroupByKey]=OutputTable[[#This Row],[GroupByKey]]),(OutputTable[GroupByKey]=OutputTable[[#This Row],[GroupByKey]])*OutputTable[RecordedValue])),0)</f>
        <v>3.1831828507367419</v>
      </c>
      <c r="M953" s="5" cm="1">
        <f t="array" ref="M953">MAX(IF((ProjectInfoTable[ProjectName]=OutputTable[[#This Row],[ProjectName]]),(ProjectInfoTable[ProjectName]=OutputTable[[#This Row],[ProjectName]])*ProjectInfoTable[ConfidenceInterval]))</f>
        <v>0.95</v>
      </c>
      <c r="N9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953" s="5" cm="1">
        <f t="array" ref="O953">MIN(IF((OutputTable[GroupByKey]=OutputTable[[#This Row],[GroupByKey]]),(OutputTable[GroupByKey]=OutputTable[[#This Row],[GroupByKey]])*OutputTable[RecordedValue]))</f>
        <v>300</v>
      </c>
      <c r="P953" s="5" cm="1">
        <f t="array" ref="P953">MAX(IF((OutputTable[GroupByKey]=OutputTable[[#This Row],[GroupByKey]]),(OutputTable[GroupByKey]=OutputTable[[#This Row],[GroupByKey]])*OutputTable[RecordedValue]))</f>
        <v>315</v>
      </c>
    </row>
    <row r="954" spans="1:16" x14ac:dyDescent="0.25">
      <c r="A954" t="s">
        <v>68</v>
      </c>
      <c r="B954" t="s">
        <v>70</v>
      </c>
      <c r="C954">
        <v>18</v>
      </c>
      <c r="D954" t="s">
        <v>176</v>
      </c>
      <c r="E954" t="s">
        <v>156</v>
      </c>
      <c r="F954" t="s">
        <v>105</v>
      </c>
      <c r="G954">
        <v>0.785575012051836</v>
      </c>
      <c r="H954">
        <v>0</v>
      </c>
      <c r="I954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954" s="5" cm="1">
        <f t="array" ref="J954">MAX(IF((ProjectInfoTable[ProjectName]=OutputTable[[#This Row],[ProjectName]]),(ProjectInfoTable[ProjectName]=OutputTable[[#This Row],[ProjectName]])*ProjectInfoTable[NumberOfReplications]))</f>
        <v>50</v>
      </c>
      <c r="K954" s="5" cm="1">
        <f t="array" ref="K954">IFERROR(AVERAGE(IF((OutputTable[GroupByKey]=OutputTable[[#This Row],[GroupByKey]]),(OutputTable[GroupByKey]=OutputTable[[#This Row],[GroupByKey]])*OutputTable[RecordedValue])),0)</f>
        <v>0.77813255190936492</v>
      </c>
      <c r="L954" s="5" cm="1">
        <f t="array" ref="L954">IFERROR(_xlfn.STDEV.S(IF((OutputTable[GroupByKey]=OutputTable[[#This Row],[GroupByKey]]),(OutputTable[GroupByKey]=OutputTable[[#This Row],[GroupByKey]])*OutputTable[RecordedValue])),0)</f>
        <v>1.5508647484202203E-2</v>
      </c>
      <c r="M954" s="5" cm="1">
        <f t="array" ref="M954">MAX(IF((ProjectInfoTable[ProjectName]=OutputTable[[#This Row],[ProjectName]]),(ProjectInfoTable[ProjectName]=OutputTable[[#This Row],[ProjectName]])*ProjectInfoTable[ConfidenceInterval]))</f>
        <v>0.95</v>
      </c>
      <c r="N9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954" s="5" cm="1">
        <f t="array" ref="O954">MIN(IF((OutputTable[GroupByKey]=OutputTable[[#This Row],[GroupByKey]]),(OutputTable[GroupByKey]=OutputTable[[#This Row],[GroupByKey]])*OutputTable[RecordedValue]))</f>
        <v>0.75076558501961799</v>
      </c>
      <c r="P954" s="5" cm="1">
        <f t="array" ref="P954">MAX(IF((OutputTable[GroupByKey]=OutputTable[[#This Row],[GroupByKey]]),(OutputTable[GroupByKey]=OutputTable[[#This Row],[GroupByKey]])*OutputTable[RecordedValue]))</f>
        <v>0.80927528725051701</v>
      </c>
    </row>
    <row r="955" spans="1:16" x14ac:dyDescent="0.25">
      <c r="A955" t="s">
        <v>68</v>
      </c>
      <c r="B955" t="s">
        <v>70</v>
      </c>
      <c r="C955">
        <v>18</v>
      </c>
      <c r="D955" t="s">
        <v>177</v>
      </c>
      <c r="E955" t="s">
        <v>140</v>
      </c>
      <c r="F955" t="s">
        <v>105</v>
      </c>
      <c r="G955">
        <v>0</v>
      </c>
      <c r="H955">
        <v>0</v>
      </c>
      <c r="I955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955" s="5" cm="1">
        <f t="array" ref="J955">MAX(IF((ProjectInfoTable[ProjectName]=OutputTable[[#This Row],[ProjectName]]),(ProjectInfoTable[ProjectName]=OutputTable[[#This Row],[ProjectName]])*ProjectInfoTable[NumberOfReplications]))</f>
        <v>50</v>
      </c>
      <c r="K955" s="5" cm="1">
        <f t="array" ref="K955">IFERROR(AVERAGE(IF((OutputTable[GroupByKey]=OutputTable[[#This Row],[GroupByKey]]),(OutputTable[GroupByKey]=OutputTable[[#This Row],[GroupByKey]])*OutputTable[RecordedValue])),0)</f>
        <v>0</v>
      </c>
      <c r="L955" s="5" cm="1">
        <f t="array" ref="L955">IFERROR(_xlfn.STDEV.S(IF((OutputTable[GroupByKey]=OutputTable[[#This Row],[GroupByKey]]),(OutputTable[GroupByKey]=OutputTable[[#This Row],[GroupByKey]])*OutputTable[RecordedValue])),0)</f>
        <v>0</v>
      </c>
      <c r="M955" s="5" cm="1">
        <f t="array" ref="M955">MAX(IF((ProjectInfoTable[ProjectName]=OutputTable[[#This Row],[ProjectName]]),(ProjectInfoTable[ProjectName]=OutputTable[[#This Row],[ProjectName]])*ProjectInfoTable[ConfidenceInterval]))</f>
        <v>0.95</v>
      </c>
      <c r="N9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55" s="5" cm="1">
        <f t="array" ref="O955">MIN(IF((OutputTable[GroupByKey]=OutputTable[[#This Row],[GroupByKey]]),(OutputTable[GroupByKey]=OutputTable[[#This Row],[GroupByKey]])*OutputTable[RecordedValue]))</f>
        <v>0</v>
      </c>
      <c r="P955" s="5" cm="1">
        <f t="array" ref="P955">MAX(IF((OutputTable[GroupByKey]=OutputTable[[#This Row],[GroupByKey]]),(OutputTable[GroupByKey]=OutputTable[[#This Row],[GroupByKey]])*OutputTable[RecordedValue]))</f>
        <v>0</v>
      </c>
    </row>
    <row r="956" spans="1:16" x14ac:dyDescent="0.25">
      <c r="A956" t="s">
        <v>68</v>
      </c>
      <c r="B956" t="s">
        <v>70</v>
      </c>
      <c r="C956">
        <v>19</v>
      </c>
      <c r="D956" t="s">
        <v>110</v>
      </c>
      <c r="E956" t="s">
        <v>111</v>
      </c>
      <c r="F956" t="s">
        <v>73</v>
      </c>
      <c r="G956">
        <v>2.0449512771926202</v>
      </c>
      <c r="H956">
        <v>0</v>
      </c>
      <c r="I956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956" s="5" cm="1">
        <f t="array" ref="J956">MAX(IF((ProjectInfoTable[ProjectName]=OutputTable[[#This Row],[ProjectName]]),(ProjectInfoTable[ProjectName]=OutputTable[[#This Row],[ProjectName]])*ProjectInfoTable[NumberOfReplications]))</f>
        <v>50</v>
      </c>
      <c r="K956" s="5" cm="1">
        <f t="array" ref="K956">IFERROR(AVERAGE(IF((OutputTable[GroupByKey]=OutputTable[[#This Row],[GroupByKey]]),(OutputTable[GroupByKey]=OutputTable[[#This Row],[GroupByKey]])*OutputTable[RecordedValue])),0)</f>
        <v>1.9749714551650996</v>
      </c>
      <c r="L956" s="5" cm="1">
        <f t="array" ref="L956">IFERROR(_xlfn.STDEV.S(IF((OutputTable[GroupByKey]=OutputTable[[#This Row],[GroupByKey]]),(OutputTable[GroupByKey]=OutputTable[[#This Row],[GroupByKey]])*OutputTable[RecordedValue])),0)</f>
        <v>0.45746437878232693</v>
      </c>
      <c r="M956" s="5" cm="1">
        <f t="array" ref="M956">MAX(IF((ProjectInfoTable[ProjectName]=OutputTable[[#This Row],[ProjectName]]),(ProjectInfoTable[ProjectName]=OutputTable[[#This Row],[ProjectName]])*ProjectInfoTable[ConfidenceInterval]))</f>
        <v>0.95</v>
      </c>
      <c r="N9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956" s="5" cm="1">
        <f t="array" ref="O956">MIN(IF((OutputTable[GroupByKey]=OutputTable[[#This Row],[GroupByKey]]),(OutputTable[GroupByKey]=OutputTable[[#This Row],[GroupByKey]])*OutputTable[RecordedValue]))</f>
        <v>1.0281254127300199</v>
      </c>
      <c r="P956" s="5" cm="1">
        <f t="array" ref="P956">MAX(IF((OutputTable[GroupByKey]=OutputTable[[#This Row],[GroupByKey]]),(OutputTable[GroupByKey]=OutputTable[[#This Row],[GroupByKey]])*OutputTable[RecordedValue]))</f>
        <v>3.1673122909872098</v>
      </c>
    </row>
    <row r="957" spans="1:16" x14ac:dyDescent="0.25">
      <c r="A957" t="s">
        <v>68</v>
      </c>
      <c r="B957" t="s">
        <v>70</v>
      </c>
      <c r="C957">
        <v>19</v>
      </c>
      <c r="D957" t="s">
        <v>112</v>
      </c>
      <c r="E957" t="s">
        <v>113</v>
      </c>
      <c r="F957" t="s">
        <v>73</v>
      </c>
      <c r="G957">
        <v>122.697076631557</v>
      </c>
      <c r="H957">
        <v>0</v>
      </c>
      <c r="I957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957" s="5" cm="1">
        <f t="array" ref="J957">MAX(IF((ProjectInfoTable[ProjectName]=OutputTable[[#This Row],[ProjectName]]),(ProjectInfoTable[ProjectName]=OutputTable[[#This Row],[ProjectName]])*ProjectInfoTable[NumberOfReplications]))</f>
        <v>50</v>
      </c>
      <c r="K957" s="5" cm="1">
        <f t="array" ref="K957">IFERROR(AVERAGE(IF((OutputTable[GroupByKey]=OutputTable[[#This Row],[GroupByKey]]),(OutputTable[GroupByKey]=OutputTable[[#This Row],[GroupByKey]])*OutputTable[RecordedValue])),0)</f>
        <v>118.49828730990606</v>
      </c>
      <c r="L957" s="5" cm="1">
        <f t="array" ref="L957">IFERROR(_xlfn.STDEV.S(IF((OutputTable[GroupByKey]=OutputTable[[#This Row],[GroupByKey]]),(OutputTable[GroupByKey]=OutputTable[[#This Row],[GroupByKey]])*OutputTable[RecordedValue])),0)</f>
        <v>27.447862726939679</v>
      </c>
      <c r="M957" s="5" cm="1">
        <f t="array" ref="M957">MAX(IF((ProjectInfoTable[ProjectName]=OutputTable[[#This Row],[ProjectName]]),(ProjectInfoTable[ProjectName]=OutputTable[[#This Row],[ProjectName]])*ProjectInfoTable[ConfidenceInterval]))</f>
        <v>0.95</v>
      </c>
      <c r="N9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957" s="5" cm="1">
        <f t="array" ref="O957">MIN(IF((OutputTable[GroupByKey]=OutputTable[[#This Row],[GroupByKey]]),(OutputTable[GroupByKey]=OutputTable[[#This Row],[GroupByKey]])*OutputTable[RecordedValue]))</f>
        <v>61.6875247638012</v>
      </c>
      <c r="P957" s="5" cm="1">
        <f t="array" ref="P957">MAX(IF((OutputTable[GroupByKey]=OutputTable[[#This Row],[GroupByKey]]),(OutputTable[GroupByKey]=OutputTable[[#This Row],[GroupByKey]])*OutputTable[RecordedValue]))</f>
        <v>190.038737459233</v>
      </c>
    </row>
    <row r="958" spans="1:16" x14ac:dyDescent="0.25">
      <c r="A958" t="s">
        <v>68</v>
      </c>
      <c r="B958" t="s">
        <v>70</v>
      </c>
      <c r="C958">
        <v>19</v>
      </c>
      <c r="D958" t="s">
        <v>114</v>
      </c>
      <c r="E958" t="s">
        <v>115</v>
      </c>
      <c r="F958" t="s">
        <v>73</v>
      </c>
      <c r="G958">
        <v>0</v>
      </c>
      <c r="H958">
        <v>0</v>
      </c>
      <c r="I958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958" s="5" cm="1">
        <f t="array" ref="J958">MAX(IF((ProjectInfoTable[ProjectName]=OutputTable[[#This Row],[ProjectName]]),(ProjectInfoTable[ProjectName]=OutputTable[[#This Row],[ProjectName]])*ProjectInfoTable[NumberOfReplications]))</f>
        <v>50</v>
      </c>
      <c r="K958" s="5" cm="1">
        <f t="array" ref="K958">IFERROR(AVERAGE(IF((OutputTable[GroupByKey]=OutputTable[[#This Row],[GroupByKey]]),(OutputTable[GroupByKey]=OutputTable[[#This Row],[GroupByKey]])*OutputTable[RecordedValue])),0)</f>
        <v>0</v>
      </c>
      <c r="L958" s="5" cm="1">
        <f t="array" ref="L958">IFERROR(_xlfn.STDEV.S(IF((OutputTable[GroupByKey]=OutputTable[[#This Row],[GroupByKey]]),(OutputTable[GroupByKey]=OutputTable[[#This Row],[GroupByKey]])*OutputTable[RecordedValue])),0)</f>
        <v>0</v>
      </c>
      <c r="M958" s="5" cm="1">
        <f t="array" ref="M958">MAX(IF((ProjectInfoTable[ProjectName]=OutputTable[[#This Row],[ProjectName]]),(ProjectInfoTable[ProjectName]=OutputTable[[#This Row],[ProjectName]])*ProjectInfoTable[ConfidenceInterval]))</f>
        <v>0.95</v>
      </c>
      <c r="N9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58" s="5" cm="1">
        <f t="array" ref="O958">MIN(IF((OutputTable[GroupByKey]=OutputTable[[#This Row],[GroupByKey]]),(OutputTable[GroupByKey]=OutputTable[[#This Row],[GroupByKey]])*OutputTable[RecordedValue]))</f>
        <v>0</v>
      </c>
      <c r="P958" s="5" cm="1">
        <f t="array" ref="P958">MAX(IF((OutputTable[GroupByKey]=OutputTable[[#This Row],[GroupByKey]]),(OutputTable[GroupByKey]=OutputTable[[#This Row],[GroupByKey]])*OutputTable[RecordedValue]))</f>
        <v>0</v>
      </c>
    </row>
    <row r="959" spans="1:16" x14ac:dyDescent="0.25">
      <c r="A959" t="s">
        <v>68</v>
      </c>
      <c r="B959" t="s">
        <v>70</v>
      </c>
      <c r="C959">
        <v>19</v>
      </c>
      <c r="D959" t="s">
        <v>116</v>
      </c>
      <c r="E959" t="s">
        <v>117</v>
      </c>
      <c r="F959" t="s">
        <v>73</v>
      </c>
      <c r="G959">
        <v>4.51993530502999</v>
      </c>
      <c r="H959">
        <v>0</v>
      </c>
      <c r="I959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959" s="5" cm="1">
        <f t="array" ref="J959">MAX(IF((ProjectInfoTable[ProjectName]=OutputTable[[#This Row],[ProjectName]]),(ProjectInfoTable[ProjectName]=OutputTable[[#This Row],[ProjectName]])*ProjectInfoTable[NumberOfReplications]))</f>
        <v>50</v>
      </c>
      <c r="K959" s="5" cm="1">
        <f t="array" ref="K959">IFERROR(AVERAGE(IF((OutputTable[GroupByKey]=OutputTable[[#This Row],[GroupByKey]]),(OutputTable[GroupByKey]=OutputTable[[#This Row],[GroupByKey]])*OutputTable[RecordedValue])),0)</f>
        <v>5.4408066100724897</v>
      </c>
      <c r="L959" s="5" cm="1">
        <f t="array" ref="L959">IFERROR(_xlfn.STDEV.S(IF((OutputTable[GroupByKey]=OutputTable[[#This Row],[GroupByKey]]),(OutputTable[GroupByKey]=OutputTable[[#This Row],[GroupByKey]])*OutputTable[RecordedValue])),0)</f>
        <v>3.1898976373285977</v>
      </c>
      <c r="M959" s="5" cm="1">
        <f t="array" ref="M959">MAX(IF((ProjectInfoTable[ProjectName]=OutputTable[[#This Row],[ProjectName]]),(ProjectInfoTable[ProjectName]=OutputTable[[#This Row],[ProjectName]])*ProjectInfoTable[ConfidenceInterval]))</f>
        <v>0.95</v>
      </c>
      <c r="N9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959" s="5" cm="1">
        <f t="array" ref="O959">MIN(IF((OutputTable[GroupByKey]=OutputTable[[#This Row],[GroupByKey]]),(OutputTable[GroupByKey]=OutputTable[[#This Row],[GroupByKey]])*OutputTable[RecordedValue]))</f>
        <v>0.10442984261027299</v>
      </c>
      <c r="P959" s="5" cm="1">
        <f t="array" ref="P959">MAX(IF((OutputTable[GroupByKey]=OutputTable[[#This Row],[GroupByKey]]),(OutputTable[GroupByKey]=OutputTable[[#This Row],[GroupByKey]])*OutputTable[RecordedValue]))</f>
        <v>13.981021636077701</v>
      </c>
    </row>
    <row r="960" spans="1:16" x14ac:dyDescent="0.25">
      <c r="A960" t="s">
        <v>68</v>
      </c>
      <c r="B960" t="s">
        <v>70</v>
      </c>
      <c r="C960">
        <v>19</v>
      </c>
      <c r="D960" t="s">
        <v>118</v>
      </c>
      <c r="E960" t="s">
        <v>119</v>
      </c>
      <c r="F960" t="s">
        <v>73</v>
      </c>
      <c r="G960">
        <v>21</v>
      </c>
      <c r="H960">
        <v>0</v>
      </c>
      <c r="I960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960" s="5" cm="1">
        <f t="array" ref="J960">MAX(IF((ProjectInfoTable[ProjectName]=OutputTable[[#This Row],[ProjectName]]),(ProjectInfoTable[ProjectName]=OutputTable[[#This Row],[ProjectName]])*ProjectInfoTable[NumberOfReplications]))</f>
        <v>50</v>
      </c>
      <c r="K960" s="5" cm="1">
        <f t="array" ref="K960">IFERROR(AVERAGE(IF((OutputTable[GroupByKey]=OutputTable[[#This Row],[GroupByKey]]),(OutputTable[GroupByKey]=OutputTable[[#This Row],[GroupByKey]])*OutputTable[RecordedValue])),0)</f>
        <v>20.28</v>
      </c>
      <c r="L960" s="5" cm="1">
        <f t="array" ref="L960">IFERROR(_xlfn.STDEV.S(IF((OutputTable[GroupByKey]=OutputTable[[#This Row],[GroupByKey]]),(OutputTable[GroupByKey]=OutputTable[[#This Row],[GroupByKey]])*OutputTable[RecordedValue])),0)</f>
        <v>4.3191079955878688</v>
      </c>
      <c r="M960" s="5" cm="1">
        <f t="array" ref="M960">MAX(IF((ProjectInfoTable[ProjectName]=OutputTable[[#This Row],[ProjectName]]),(ProjectInfoTable[ProjectName]=OutputTable[[#This Row],[ProjectName]])*ProjectInfoTable[ConfidenceInterval]))</f>
        <v>0.95</v>
      </c>
      <c r="N9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960" s="5" cm="1">
        <f t="array" ref="O960">MIN(IF((OutputTable[GroupByKey]=OutputTable[[#This Row],[GroupByKey]]),(OutputTable[GroupByKey]=OutputTable[[#This Row],[GroupByKey]])*OutputTable[RecordedValue]))</f>
        <v>11</v>
      </c>
      <c r="P960" s="5" cm="1">
        <f t="array" ref="P960">MAX(IF((OutputTable[GroupByKey]=OutputTable[[#This Row],[GroupByKey]]),(OutputTable[GroupByKey]=OutputTable[[#This Row],[GroupByKey]])*OutputTable[RecordedValue]))</f>
        <v>31</v>
      </c>
    </row>
    <row r="961" spans="1:16" x14ac:dyDescent="0.25">
      <c r="A961" t="s">
        <v>68</v>
      </c>
      <c r="B961" t="s">
        <v>70</v>
      </c>
      <c r="C961">
        <v>19</v>
      </c>
      <c r="D961" t="s">
        <v>120</v>
      </c>
      <c r="E961" t="s">
        <v>121</v>
      </c>
      <c r="F961" t="s">
        <v>73</v>
      </c>
      <c r="G961">
        <v>21</v>
      </c>
      <c r="H961">
        <v>0</v>
      </c>
      <c r="I961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961" s="5" cm="1">
        <f t="array" ref="J961">MAX(IF((ProjectInfoTable[ProjectName]=OutputTable[[#This Row],[ProjectName]]),(ProjectInfoTable[ProjectName]=OutputTable[[#This Row],[ProjectName]])*ProjectInfoTable[NumberOfReplications]))</f>
        <v>50</v>
      </c>
      <c r="K961" s="5" cm="1">
        <f t="array" ref="K961">IFERROR(AVERAGE(IF((OutputTable[GroupByKey]=OutputTable[[#This Row],[GroupByKey]]),(OutputTable[GroupByKey]=OutputTable[[#This Row],[GroupByKey]])*OutputTable[RecordedValue])),0)</f>
        <v>20.14</v>
      </c>
      <c r="L961" s="5" cm="1">
        <f t="array" ref="L961">IFERROR(_xlfn.STDEV.S(IF((OutputTable[GroupByKey]=OutputTable[[#This Row],[GroupByKey]]),(OutputTable[GroupByKey]=OutputTable[[#This Row],[GroupByKey]])*OutputTable[RecordedValue])),0)</f>
        <v>4.309505393278199</v>
      </c>
      <c r="M961" s="5" cm="1">
        <f t="array" ref="M961">MAX(IF((ProjectInfoTable[ProjectName]=OutputTable[[#This Row],[ProjectName]]),(ProjectInfoTable[ProjectName]=OutputTable[[#This Row],[ProjectName]])*ProjectInfoTable[ConfidenceInterval]))</f>
        <v>0.95</v>
      </c>
      <c r="N9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961" s="5" cm="1">
        <f t="array" ref="O961">MIN(IF((OutputTable[GroupByKey]=OutputTable[[#This Row],[GroupByKey]]),(OutputTable[GroupByKey]=OutputTable[[#This Row],[GroupByKey]])*OutputTable[RecordedValue]))</f>
        <v>10</v>
      </c>
      <c r="P961" s="5" cm="1">
        <f t="array" ref="P961">MAX(IF((OutputTable[GroupByKey]=OutputTable[[#This Row],[GroupByKey]]),(OutputTable[GroupByKey]=OutputTable[[#This Row],[GroupByKey]])*OutputTable[RecordedValue]))</f>
        <v>31</v>
      </c>
    </row>
    <row r="962" spans="1:16" x14ac:dyDescent="0.25">
      <c r="A962" t="s">
        <v>68</v>
      </c>
      <c r="B962" t="s">
        <v>70</v>
      </c>
      <c r="C962">
        <v>19</v>
      </c>
      <c r="D962" t="s">
        <v>122</v>
      </c>
      <c r="E962" t="s">
        <v>123</v>
      </c>
      <c r="F962" t="s">
        <v>73</v>
      </c>
      <c r="G962">
        <v>2.0449512771926202</v>
      </c>
      <c r="H962">
        <v>0</v>
      </c>
      <c r="I962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962" s="5" cm="1">
        <f t="array" ref="J962">MAX(IF((ProjectInfoTable[ProjectName]=OutputTable[[#This Row],[ProjectName]]),(ProjectInfoTable[ProjectName]=OutputTable[[#This Row],[ProjectName]])*ProjectInfoTable[NumberOfReplications]))</f>
        <v>50</v>
      </c>
      <c r="K962" s="5" cm="1">
        <f t="array" ref="K962">IFERROR(AVERAGE(IF((OutputTable[GroupByKey]=OutputTable[[#This Row],[GroupByKey]]),(OutputTable[GroupByKey]=OutputTable[[#This Row],[GroupByKey]])*OutputTable[RecordedValue])),0)</f>
        <v>1.9749714551650996</v>
      </c>
      <c r="L962" s="5" cm="1">
        <f t="array" ref="L962">IFERROR(_xlfn.STDEV.S(IF((OutputTable[GroupByKey]=OutputTable[[#This Row],[GroupByKey]]),(OutputTable[GroupByKey]=OutputTable[[#This Row],[GroupByKey]])*OutputTable[RecordedValue])),0)</f>
        <v>0.45746437878232693</v>
      </c>
      <c r="M962" s="5" cm="1">
        <f t="array" ref="M962">MAX(IF((ProjectInfoTable[ProjectName]=OutputTable[[#This Row],[ProjectName]]),(ProjectInfoTable[ProjectName]=OutputTable[[#This Row],[ProjectName]])*ProjectInfoTable[ConfidenceInterval]))</f>
        <v>0.95</v>
      </c>
      <c r="N9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962" s="5" cm="1">
        <f t="array" ref="O962">MIN(IF((OutputTable[GroupByKey]=OutputTable[[#This Row],[GroupByKey]]),(OutputTable[GroupByKey]=OutputTable[[#This Row],[GroupByKey]])*OutputTable[RecordedValue]))</f>
        <v>1.0281254127300199</v>
      </c>
      <c r="P962" s="5" cm="1">
        <f t="array" ref="P962">MAX(IF((OutputTable[GroupByKey]=OutputTable[[#This Row],[GroupByKey]]),(OutputTable[GroupByKey]=OutputTable[[#This Row],[GroupByKey]])*OutputTable[RecordedValue]))</f>
        <v>3.1673122909872098</v>
      </c>
    </row>
    <row r="963" spans="1:16" x14ac:dyDescent="0.25">
      <c r="A963" t="s">
        <v>68</v>
      </c>
      <c r="B963" t="s">
        <v>70</v>
      </c>
      <c r="C963">
        <v>19</v>
      </c>
      <c r="D963" t="s">
        <v>124</v>
      </c>
      <c r="E963" t="s">
        <v>125</v>
      </c>
      <c r="F963" t="s">
        <v>73</v>
      </c>
      <c r="G963">
        <v>127.217011936587</v>
      </c>
      <c r="H963">
        <v>0</v>
      </c>
      <c r="I963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963" s="5" cm="1">
        <f t="array" ref="J963">MAX(IF((ProjectInfoTable[ProjectName]=OutputTable[[#This Row],[ProjectName]]),(ProjectInfoTable[ProjectName]=OutputTable[[#This Row],[ProjectName]])*ProjectInfoTable[NumberOfReplications]))</f>
        <v>50</v>
      </c>
      <c r="K963" s="5" cm="1">
        <f t="array" ref="K963">IFERROR(AVERAGE(IF((OutputTable[GroupByKey]=OutputTable[[#This Row],[GroupByKey]]),(OutputTable[GroupByKey]=OutputTable[[#This Row],[GroupByKey]])*OutputTable[RecordedValue])),0)</f>
        <v>123.93909391997848</v>
      </c>
      <c r="L963" s="5" cm="1">
        <f t="array" ref="L963">IFERROR(_xlfn.STDEV.S(IF((OutputTable[GroupByKey]=OutputTable[[#This Row],[GroupByKey]]),(OutputTable[GroupByKey]=OutputTable[[#This Row],[GroupByKey]])*OutputTable[RecordedValue])),0)</f>
        <v>29.164347943585724</v>
      </c>
      <c r="M963" s="5" cm="1">
        <f t="array" ref="M963">MAX(IF((ProjectInfoTable[ProjectName]=OutputTable[[#This Row],[ProjectName]]),(ProjectInfoTable[ProjectName]=OutputTable[[#This Row],[ProjectName]])*ProjectInfoTable[ConfidenceInterval]))</f>
        <v>0.95</v>
      </c>
      <c r="N9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963" s="5" cm="1">
        <f t="array" ref="O963">MIN(IF((OutputTable[GroupByKey]=OutputTable[[#This Row],[GroupByKey]]),(OutputTable[GroupByKey]=OutputTable[[#This Row],[GroupByKey]])*OutputTable[RecordedValue]))</f>
        <v>61.791954606411501</v>
      </c>
      <c r="P963" s="5" cm="1">
        <f t="array" ref="P963">MAX(IF((OutputTable[GroupByKey]=OutputTable[[#This Row],[GroupByKey]]),(OutputTable[GroupByKey]=OutputTable[[#This Row],[GroupByKey]])*OutputTable[RecordedValue]))</f>
        <v>204.019759095311</v>
      </c>
    </row>
    <row r="964" spans="1:16" x14ac:dyDescent="0.25">
      <c r="A964" t="s">
        <v>68</v>
      </c>
      <c r="B964" t="s">
        <v>70</v>
      </c>
      <c r="C964">
        <v>19</v>
      </c>
      <c r="D964" t="s">
        <v>126</v>
      </c>
      <c r="E964" t="s">
        <v>86</v>
      </c>
      <c r="F964" t="s">
        <v>127</v>
      </c>
      <c r="G964">
        <v>0</v>
      </c>
      <c r="H964">
        <v>0</v>
      </c>
      <c r="I964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964" s="5" cm="1">
        <f t="array" ref="J964">MAX(IF((ProjectInfoTable[ProjectName]=OutputTable[[#This Row],[ProjectName]]),(ProjectInfoTable[ProjectName]=OutputTable[[#This Row],[ProjectName]])*ProjectInfoTable[NumberOfReplications]))</f>
        <v>50</v>
      </c>
      <c r="K964" s="5" cm="1">
        <f t="array" ref="K964">IFERROR(AVERAGE(IF((OutputTable[GroupByKey]=OutputTable[[#This Row],[GroupByKey]]),(OutputTable[GroupByKey]=OutputTable[[#This Row],[GroupByKey]])*OutputTable[RecordedValue])),0)</f>
        <v>0</v>
      </c>
      <c r="L964" s="5" cm="1">
        <f t="array" ref="L964">IFERROR(_xlfn.STDEV.S(IF((OutputTable[GroupByKey]=OutputTable[[#This Row],[GroupByKey]]),(OutputTable[GroupByKey]=OutputTable[[#This Row],[GroupByKey]])*OutputTable[RecordedValue])),0)</f>
        <v>0</v>
      </c>
      <c r="M964" s="5" cm="1">
        <f t="array" ref="M964">MAX(IF((ProjectInfoTable[ProjectName]=OutputTable[[#This Row],[ProjectName]]),(ProjectInfoTable[ProjectName]=OutputTable[[#This Row],[ProjectName]])*ProjectInfoTable[ConfidenceInterval]))</f>
        <v>0.95</v>
      </c>
      <c r="N9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4" s="5" cm="1">
        <f t="array" ref="O964">MIN(IF((OutputTable[GroupByKey]=OutputTable[[#This Row],[GroupByKey]]),(OutputTable[GroupByKey]=OutputTable[[#This Row],[GroupByKey]])*OutputTable[RecordedValue]))</f>
        <v>0</v>
      </c>
      <c r="P964" s="5" cm="1">
        <f t="array" ref="P964">MAX(IF((OutputTable[GroupByKey]=OutputTable[[#This Row],[GroupByKey]]),(OutputTable[GroupByKey]=OutputTable[[#This Row],[GroupByKey]])*OutputTable[RecordedValue]))</f>
        <v>0</v>
      </c>
    </row>
    <row r="965" spans="1:16" x14ac:dyDescent="0.25">
      <c r="A965" t="s">
        <v>68</v>
      </c>
      <c r="B965" t="s">
        <v>70</v>
      </c>
      <c r="C965">
        <v>19</v>
      </c>
      <c r="D965" t="s">
        <v>128</v>
      </c>
      <c r="E965" t="s">
        <v>89</v>
      </c>
      <c r="F965" t="s">
        <v>127</v>
      </c>
      <c r="G965">
        <v>0</v>
      </c>
      <c r="H965">
        <v>0</v>
      </c>
      <c r="I965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965" s="5" cm="1">
        <f t="array" ref="J965">MAX(IF((ProjectInfoTable[ProjectName]=OutputTable[[#This Row],[ProjectName]]),(ProjectInfoTable[ProjectName]=OutputTable[[#This Row],[ProjectName]])*ProjectInfoTable[NumberOfReplications]))</f>
        <v>50</v>
      </c>
      <c r="K965" s="5" cm="1">
        <f t="array" ref="K965">IFERROR(AVERAGE(IF((OutputTable[GroupByKey]=OutputTable[[#This Row],[GroupByKey]]),(OutputTable[GroupByKey]=OutputTable[[#This Row],[GroupByKey]])*OutputTable[RecordedValue])),0)</f>
        <v>0</v>
      </c>
      <c r="L965" s="5" cm="1">
        <f t="array" ref="L965">IFERROR(_xlfn.STDEV.S(IF((OutputTable[GroupByKey]=OutputTable[[#This Row],[GroupByKey]]),(OutputTable[GroupByKey]=OutputTable[[#This Row],[GroupByKey]])*OutputTable[RecordedValue])),0)</f>
        <v>0</v>
      </c>
      <c r="M965" s="5" cm="1">
        <f t="array" ref="M965">MAX(IF((ProjectInfoTable[ProjectName]=OutputTable[[#This Row],[ProjectName]]),(ProjectInfoTable[ProjectName]=OutputTable[[#This Row],[ProjectName]])*ProjectInfoTable[ConfidenceInterval]))</f>
        <v>0.95</v>
      </c>
      <c r="N9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5" s="5" cm="1">
        <f t="array" ref="O965">MIN(IF((OutputTable[GroupByKey]=OutputTable[[#This Row],[GroupByKey]]),(OutputTable[GroupByKey]=OutputTable[[#This Row],[GroupByKey]])*OutputTable[RecordedValue]))</f>
        <v>0</v>
      </c>
      <c r="P965" s="5" cm="1">
        <f t="array" ref="P965">MAX(IF((OutputTable[GroupByKey]=OutputTable[[#This Row],[GroupByKey]]),(OutputTable[GroupByKey]=OutputTable[[#This Row],[GroupByKey]])*OutputTable[RecordedValue]))</f>
        <v>0</v>
      </c>
    </row>
    <row r="966" spans="1:16" x14ac:dyDescent="0.25">
      <c r="A966" t="s">
        <v>68</v>
      </c>
      <c r="B966" t="s">
        <v>70</v>
      </c>
      <c r="C966">
        <v>19</v>
      </c>
      <c r="D966" t="s">
        <v>129</v>
      </c>
      <c r="E966" t="s">
        <v>91</v>
      </c>
      <c r="F966" t="s">
        <v>127</v>
      </c>
      <c r="G966">
        <v>47.829794219035001</v>
      </c>
      <c r="H966">
        <v>0</v>
      </c>
      <c r="I966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966" s="5" cm="1">
        <f t="array" ref="J966">MAX(IF((ProjectInfoTable[ProjectName]=OutputTable[[#This Row],[ProjectName]]),(ProjectInfoTable[ProjectName]=OutputTable[[#This Row],[ProjectName]])*ProjectInfoTable[NumberOfReplications]))</f>
        <v>50</v>
      </c>
      <c r="K966" s="5" cm="1">
        <f t="array" ref="K966">IFERROR(AVERAGE(IF((OutputTable[GroupByKey]=OutputTable[[#This Row],[GroupByKey]]),(OutputTable[GroupByKey]=OutputTable[[#This Row],[GroupByKey]])*OutputTable[RecordedValue])),0)</f>
        <v>48.448961029865458</v>
      </c>
      <c r="L966" s="5" cm="1">
        <f t="array" ref="L966">IFERROR(_xlfn.STDEV.S(IF((OutputTable[GroupByKey]=OutputTable[[#This Row],[GroupByKey]]),(OutputTable[GroupByKey]=OutputTable[[#This Row],[GroupByKey]])*OutputTable[RecordedValue])),0)</f>
        <v>0.864449879249923</v>
      </c>
      <c r="M966" s="5" cm="1">
        <f t="array" ref="M966">MAX(IF((ProjectInfoTable[ProjectName]=OutputTable[[#This Row],[ProjectName]]),(ProjectInfoTable[ProjectName]=OutputTable[[#This Row],[ProjectName]])*ProjectInfoTable[ConfidenceInterval]))</f>
        <v>0.95</v>
      </c>
      <c r="N9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966" s="5" cm="1">
        <f t="array" ref="O966">MIN(IF((OutputTable[GroupByKey]=OutputTable[[#This Row],[GroupByKey]]),(OutputTable[GroupByKey]=OutputTable[[#This Row],[GroupByKey]])*OutputTable[RecordedValue]))</f>
        <v>46.605834762066102</v>
      </c>
      <c r="P966" s="5" cm="1">
        <f t="array" ref="P966">MAX(IF((OutputTable[GroupByKey]=OutputTable[[#This Row],[GroupByKey]]),(OutputTable[GroupByKey]=OutputTable[[#This Row],[GroupByKey]])*OutputTable[RecordedValue]))</f>
        <v>50.321452117960597</v>
      </c>
    </row>
    <row r="967" spans="1:16" x14ac:dyDescent="0.25">
      <c r="A967" t="s">
        <v>68</v>
      </c>
      <c r="B967" t="s">
        <v>70</v>
      </c>
      <c r="C967">
        <v>19</v>
      </c>
      <c r="D967" t="s">
        <v>130</v>
      </c>
      <c r="E967" t="s">
        <v>131</v>
      </c>
      <c r="F967" t="s">
        <v>127</v>
      </c>
      <c r="G967">
        <v>0</v>
      </c>
      <c r="H967">
        <v>0</v>
      </c>
      <c r="I967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967" s="5" cm="1">
        <f t="array" ref="J967">MAX(IF((ProjectInfoTable[ProjectName]=OutputTable[[#This Row],[ProjectName]]),(ProjectInfoTable[ProjectName]=OutputTable[[#This Row],[ProjectName]])*ProjectInfoTable[NumberOfReplications]))</f>
        <v>50</v>
      </c>
      <c r="K967" s="5" cm="1">
        <f t="array" ref="K967">IFERROR(AVERAGE(IF((OutputTable[GroupByKey]=OutputTable[[#This Row],[GroupByKey]]),(OutputTable[GroupByKey]=OutputTable[[#This Row],[GroupByKey]])*OutputTable[RecordedValue])),0)</f>
        <v>0</v>
      </c>
      <c r="L967" s="5" cm="1">
        <f t="array" ref="L967">IFERROR(_xlfn.STDEV.S(IF((OutputTable[GroupByKey]=OutputTable[[#This Row],[GroupByKey]]),(OutputTable[GroupByKey]=OutputTable[[#This Row],[GroupByKey]])*OutputTable[RecordedValue])),0)</f>
        <v>0</v>
      </c>
      <c r="M967" s="5" cm="1">
        <f t="array" ref="M967">MAX(IF((ProjectInfoTable[ProjectName]=OutputTable[[#This Row],[ProjectName]]),(ProjectInfoTable[ProjectName]=OutputTable[[#This Row],[ProjectName]])*ProjectInfoTable[ConfidenceInterval]))</f>
        <v>0.95</v>
      </c>
      <c r="N9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7" s="5" cm="1">
        <f t="array" ref="O967">MIN(IF((OutputTable[GroupByKey]=OutputTable[[#This Row],[GroupByKey]]),(OutputTable[GroupByKey]=OutputTable[[#This Row],[GroupByKey]])*OutputTable[RecordedValue]))</f>
        <v>0</v>
      </c>
      <c r="P967" s="5" cm="1">
        <f t="array" ref="P967">MAX(IF((OutputTable[GroupByKey]=OutputTable[[#This Row],[GroupByKey]]),(OutputTable[GroupByKey]=OutputTable[[#This Row],[GroupByKey]])*OutputTable[RecordedValue]))</f>
        <v>0</v>
      </c>
    </row>
    <row r="968" spans="1:16" x14ac:dyDescent="0.25">
      <c r="A968" t="s">
        <v>68</v>
      </c>
      <c r="B968" t="s">
        <v>70</v>
      </c>
      <c r="C968">
        <v>19</v>
      </c>
      <c r="D968" t="s">
        <v>132</v>
      </c>
      <c r="E968" t="s">
        <v>95</v>
      </c>
      <c r="F968" t="s">
        <v>127</v>
      </c>
      <c r="G968">
        <v>47.829794219035001</v>
      </c>
      <c r="H968">
        <v>0</v>
      </c>
      <c r="I968" s="5" t="str">
        <f>OutputTable[[#This Row],[ProjectName]]&amp;OutputTable[[#This Row],[Name]]&amp;OutputTable[[#This Row],[Type]]&amp;OutputTable[[#This Row],[Source]]</f>
        <v>Airport Security AnalysisAll Entities.VACostVA CostSystem</v>
      </c>
      <c r="J968" s="5" cm="1">
        <f t="array" ref="J968">MAX(IF((ProjectInfoTable[ProjectName]=OutputTable[[#This Row],[ProjectName]]),(ProjectInfoTable[ProjectName]=OutputTable[[#This Row],[ProjectName]])*ProjectInfoTable[NumberOfReplications]))</f>
        <v>50</v>
      </c>
      <c r="K968" s="5" cm="1">
        <f t="array" ref="K968">IFERROR(AVERAGE(IF((OutputTable[GroupByKey]=OutputTable[[#This Row],[GroupByKey]]),(OutputTable[GroupByKey]=OutputTable[[#This Row],[GroupByKey]])*OutputTable[RecordedValue])),0)</f>
        <v>48.448961029865458</v>
      </c>
      <c r="L968" s="5" cm="1">
        <f t="array" ref="L968">IFERROR(_xlfn.STDEV.S(IF((OutputTable[GroupByKey]=OutputTable[[#This Row],[GroupByKey]]),(OutputTable[GroupByKey]=OutputTable[[#This Row],[GroupByKey]])*OutputTable[RecordedValue])),0)</f>
        <v>0.864449879249923</v>
      </c>
      <c r="M968" s="5" cm="1">
        <f t="array" ref="M968">MAX(IF((ProjectInfoTable[ProjectName]=OutputTable[[#This Row],[ProjectName]]),(ProjectInfoTable[ProjectName]=OutputTable[[#This Row],[ProjectName]])*ProjectInfoTable[ConfidenceInterval]))</f>
        <v>0.95</v>
      </c>
      <c r="N9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968" s="5" cm="1">
        <f t="array" ref="O968">MIN(IF((OutputTable[GroupByKey]=OutputTable[[#This Row],[GroupByKey]]),(OutputTable[GroupByKey]=OutputTable[[#This Row],[GroupByKey]])*OutputTable[RecordedValue]))</f>
        <v>46.605834762066102</v>
      </c>
      <c r="P968" s="5" cm="1">
        <f t="array" ref="P968">MAX(IF((OutputTable[GroupByKey]=OutputTable[[#This Row],[GroupByKey]]),(OutputTable[GroupByKey]=OutputTable[[#This Row],[GroupByKey]])*OutputTable[RecordedValue]))</f>
        <v>50.321452117960597</v>
      </c>
    </row>
    <row r="969" spans="1:16" x14ac:dyDescent="0.25">
      <c r="A969" t="s">
        <v>68</v>
      </c>
      <c r="B969" t="s">
        <v>70</v>
      </c>
      <c r="C969">
        <v>19</v>
      </c>
      <c r="D969" t="s">
        <v>133</v>
      </c>
      <c r="E969" t="s">
        <v>97</v>
      </c>
      <c r="F969" t="s">
        <v>127</v>
      </c>
      <c r="G969">
        <v>0</v>
      </c>
      <c r="H969">
        <v>0</v>
      </c>
      <c r="I969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969" s="5" cm="1">
        <f t="array" ref="J969">MAX(IF((ProjectInfoTable[ProjectName]=OutputTable[[#This Row],[ProjectName]]),(ProjectInfoTable[ProjectName]=OutputTable[[#This Row],[ProjectName]])*ProjectInfoTable[NumberOfReplications]))</f>
        <v>50</v>
      </c>
      <c r="K969" s="5" cm="1">
        <f t="array" ref="K969">IFERROR(AVERAGE(IF((OutputTable[GroupByKey]=OutputTable[[#This Row],[GroupByKey]]),(OutputTable[GroupByKey]=OutputTable[[#This Row],[GroupByKey]])*OutputTable[RecordedValue])),0)</f>
        <v>0</v>
      </c>
      <c r="L969" s="5" cm="1">
        <f t="array" ref="L969">IFERROR(_xlfn.STDEV.S(IF((OutputTable[GroupByKey]=OutputTable[[#This Row],[GroupByKey]]),(OutputTable[GroupByKey]=OutputTable[[#This Row],[GroupByKey]])*OutputTable[RecordedValue])),0)</f>
        <v>0</v>
      </c>
      <c r="M969" s="5" cm="1">
        <f t="array" ref="M969">MAX(IF((ProjectInfoTable[ProjectName]=OutputTable[[#This Row],[ProjectName]]),(ProjectInfoTable[ProjectName]=OutputTable[[#This Row],[ProjectName]])*ProjectInfoTable[ConfidenceInterval]))</f>
        <v>0.95</v>
      </c>
      <c r="N9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9" s="5" cm="1">
        <f t="array" ref="O969">MIN(IF((OutputTable[GroupByKey]=OutputTable[[#This Row],[GroupByKey]]),(OutputTable[GroupByKey]=OutputTable[[#This Row],[GroupByKey]])*OutputTable[RecordedValue]))</f>
        <v>0</v>
      </c>
      <c r="P969" s="5" cm="1">
        <f t="array" ref="P969">MAX(IF((OutputTable[GroupByKey]=OutputTable[[#This Row],[GroupByKey]]),(OutputTable[GroupByKey]=OutputTable[[#This Row],[GroupByKey]])*OutputTable[RecordedValue]))</f>
        <v>0</v>
      </c>
    </row>
    <row r="970" spans="1:16" x14ac:dyDescent="0.25">
      <c r="A970" t="s">
        <v>68</v>
      </c>
      <c r="B970" t="s">
        <v>70</v>
      </c>
      <c r="C970">
        <v>19</v>
      </c>
      <c r="D970" t="s">
        <v>134</v>
      </c>
      <c r="E970" t="s">
        <v>135</v>
      </c>
      <c r="F970" t="s">
        <v>127</v>
      </c>
      <c r="G970">
        <v>47.829794219035001</v>
      </c>
      <c r="H970">
        <v>0</v>
      </c>
      <c r="I970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970" s="5" cm="1">
        <f t="array" ref="J970">MAX(IF((ProjectInfoTable[ProjectName]=OutputTable[[#This Row],[ProjectName]]),(ProjectInfoTable[ProjectName]=OutputTable[[#This Row],[ProjectName]])*ProjectInfoTable[NumberOfReplications]))</f>
        <v>50</v>
      </c>
      <c r="K970" s="5" cm="1">
        <f t="array" ref="K970">IFERROR(AVERAGE(IF((OutputTable[GroupByKey]=OutputTable[[#This Row],[GroupByKey]]),(OutputTable[GroupByKey]=OutputTable[[#This Row],[GroupByKey]])*OutputTable[RecordedValue])),0)</f>
        <v>48.448961029865458</v>
      </c>
      <c r="L970" s="5" cm="1">
        <f t="array" ref="L970">IFERROR(_xlfn.STDEV.S(IF((OutputTable[GroupByKey]=OutputTable[[#This Row],[GroupByKey]]),(OutputTable[GroupByKey]=OutputTable[[#This Row],[GroupByKey]])*OutputTable[RecordedValue])),0)</f>
        <v>0.86444987924992722</v>
      </c>
      <c r="M970" s="5" cm="1">
        <f t="array" ref="M970">MAX(IF((ProjectInfoTable[ProjectName]=OutputTable[[#This Row],[ProjectName]]),(ProjectInfoTable[ProjectName]=OutputTable[[#This Row],[ProjectName]])*ProjectInfoTable[ConfidenceInterval]))</f>
        <v>0.95</v>
      </c>
      <c r="N9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970" s="5" cm="1">
        <f t="array" ref="O970">MIN(IF((OutputTable[GroupByKey]=OutputTable[[#This Row],[GroupByKey]]),(OutputTable[GroupByKey]=OutputTable[[#This Row],[GroupByKey]])*OutputTable[RecordedValue]))</f>
        <v>46.605834762066102</v>
      </c>
      <c r="P970" s="5" cm="1">
        <f t="array" ref="P970">MAX(IF((OutputTable[GroupByKey]=OutputTable[[#This Row],[GroupByKey]]),(OutputTable[GroupByKey]=OutputTable[[#This Row],[GroupByKey]])*OutputTable[RecordedValue]))</f>
        <v>50.321452117960497</v>
      </c>
    </row>
    <row r="971" spans="1:16" x14ac:dyDescent="0.25">
      <c r="A971" t="s">
        <v>68</v>
      </c>
      <c r="B971" t="s">
        <v>70</v>
      </c>
      <c r="C971">
        <v>19</v>
      </c>
      <c r="D971" t="s">
        <v>136</v>
      </c>
      <c r="E971" t="s">
        <v>137</v>
      </c>
      <c r="F971" t="s">
        <v>127</v>
      </c>
      <c r="G971">
        <v>24.1092787135862</v>
      </c>
      <c r="H971">
        <v>0</v>
      </c>
      <c r="I971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971" s="5" cm="1">
        <f t="array" ref="J971">MAX(IF((ProjectInfoTable[ProjectName]=OutputTable[[#This Row],[ProjectName]]),(ProjectInfoTable[ProjectName]=OutputTable[[#This Row],[ProjectName]])*ProjectInfoTable[NumberOfReplications]))</f>
        <v>50</v>
      </c>
      <c r="K971" s="5" cm="1">
        <f t="array" ref="K971">IFERROR(AVERAGE(IF((OutputTable[GroupByKey]=OutputTable[[#This Row],[GroupByKey]]),(OutputTable[GroupByKey]=OutputTable[[#This Row],[GroupByKey]])*OutputTable[RecordedValue])),0)</f>
        <v>23.423677543870127</v>
      </c>
      <c r="L971" s="5" cm="1">
        <f t="array" ref="L971">IFERROR(_xlfn.STDEV.S(IF((OutputTable[GroupByKey]=OutputTable[[#This Row],[GroupByKey]]),(OutputTable[GroupByKey]=OutputTable[[#This Row],[GroupByKey]])*OutputTable[RecordedValue])),0)</f>
        <v>0.86656285941984512</v>
      </c>
      <c r="M971" s="5" cm="1">
        <f t="array" ref="M971">MAX(IF((ProjectInfoTable[ProjectName]=OutputTable[[#This Row],[ProjectName]]),(ProjectInfoTable[ProjectName]=OutputTable[[#This Row],[ProjectName]])*ProjectInfoTable[ConfidenceInterval]))</f>
        <v>0.95</v>
      </c>
      <c r="N9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971" s="5" cm="1">
        <f t="array" ref="O971">MIN(IF((OutputTable[GroupByKey]=OutputTable[[#This Row],[GroupByKey]]),(OutputTable[GroupByKey]=OutputTable[[#This Row],[GroupByKey]])*OutputTable[RecordedValue]))</f>
        <v>21.655537571964</v>
      </c>
      <c r="P971" s="5" cm="1">
        <f t="array" ref="P971">MAX(IF((OutputTable[GroupByKey]=OutputTable[[#This Row],[GroupByKey]]),(OutputTable[GroupByKey]=OutputTable[[#This Row],[GroupByKey]])*OutputTable[RecordedValue]))</f>
        <v>25.265870670068299</v>
      </c>
    </row>
    <row r="972" spans="1:16" x14ac:dyDescent="0.25">
      <c r="A972" t="s">
        <v>68</v>
      </c>
      <c r="B972" t="s">
        <v>70</v>
      </c>
      <c r="C972">
        <v>19</v>
      </c>
      <c r="D972" t="s">
        <v>138</v>
      </c>
      <c r="E972" t="s">
        <v>91</v>
      </c>
      <c r="F972" t="s">
        <v>127</v>
      </c>
      <c r="G972">
        <v>71.939072932621301</v>
      </c>
      <c r="H972">
        <v>0</v>
      </c>
      <c r="I972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972" s="5" cm="1">
        <f t="array" ref="J972">MAX(IF((ProjectInfoTable[ProjectName]=OutputTable[[#This Row],[ProjectName]]),(ProjectInfoTable[ProjectName]=OutputTable[[#This Row],[ProjectName]])*ProjectInfoTable[NumberOfReplications]))</f>
        <v>50</v>
      </c>
      <c r="K972" s="5" cm="1">
        <f t="array" ref="K972">IFERROR(AVERAGE(IF((OutputTable[GroupByKey]=OutputTable[[#This Row],[GroupByKey]]),(OutputTable[GroupByKey]=OutputTable[[#This Row],[GroupByKey]])*OutputTable[RecordedValue])),0)</f>
        <v>71.872638573735571</v>
      </c>
      <c r="L972" s="5" cm="1">
        <f t="array" ref="L972">IFERROR(_xlfn.STDEV.S(IF((OutputTable[GroupByKey]=OutputTable[[#This Row],[GroupByKey]]),(OutputTable[GroupByKey]=OutputTable[[#This Row],[GroupByKey]])*OutputTable[RecordedValue])),0)</f>
        <v>5.859431361613459E-2</v>
      </c>
      <c r="M972" s="5" cm="1">
        <f t="array" ref="M972">MAX(IF((ProjectInfoTable[ProjectName]=OutputTable[[#This Row],[ProjectName]]),(ProjectInfoTable[ProjectName]=OutputTable[[#This Row],[ProjectName]])*ProjectInfoTable[ConfidenceInterval]))</f>
        <v>0.95</v>
      </c>
      <c r="N9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972" s="5" cm="1">
        <f t="array" ref="O972">MIN(IF((OutputTable[GroupByKey]=OutputTable[[#This Row],[GroupByKey]]),(OutputTable[GroupByKey]=OutputTable[[#This Row],[GroupByKey]])*OutputTable[RecordedValue]))</f>
        <v>71.718288096809104</v>
      </c>
      <c r="P972" s="5" cm="1">
        <f t="array" ref="P972">MAX(IF((OutputTable[GroupByKey]=OutputTable[[#This Row],[GroupByKey]]),(OutputTable[GroupByKey]=OutputTable[[#This Row],[GroupByKey]])*OutputTable[RecordedValue]))</f>
        <v>71.976989689924594</v>
      </c>
    </row>
    <row r="973" spans="1:16" x14ac:dyDescent="0.25">
      <c r="A973" t="s">
        <v>68</v>
      </c>
      <c r="B973" t="s">
        <v>70</v>
      </c>
      <c r="C973">
        <v>19</v>
      </c>
      <c r="D973" t="s">
        <v>139</v>
      </c>
      <c r="E973" t="s">
        <v>140</v>
      </c>
      <c r="F973" t="s">
        <v>127</v>
      </c>
      <c r="G973">
        <v>0</v>
      </c>
      <c r="H973">
        <v>0</v>
      </c>
      <c r="I973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973" s="5" cm="1">
        <f t="array" ref="J973">MAX(IF((ProjectInfoTable[ProjectName]=OutputTable[[#This Row],[ProjectName]]),(ProjectInfoTable[ProjectName]=OutputTable[[#This Row],[ProjectName]])*ProjectInfoTable[NumberOfReplications]))</f>
        <v>50</v>
      </c>
      <c r="K973" s="5" cm="1">
        <f t="array" ref="K973">IFERROR(AVERAGE(IF((OutputTable[GroupByKey]=OutputTable[[#This Row],[GroupByKey]]),(OutputTable[GroupByKey]=OutputTable[[#This Row],[GroupByKey]])*OutputTable[RecordedValue])),0)</f>
        <v>0</v>
      </c>
      <c r="L973" s="5" cm="1">
        <f t="array" ref="L973">IFERROR(_xlfn.STDEV.S(IF((OutputTable[GroupByKey]=OutputTable[[#This Row],[GroupByKey]]),(OutputTable[GroupByKey]=OutputTable[[#This Row],[GroupByKey]])*OutputTable[RecordedValue])),0)</f>
        <v>0</v>
      </c>
      <c r="M973" s="5" cm="1">
        <f t="array" ref="M973">MAX(IF((ProjectInfoTable[ProjectName]=OutputTable[[#This Row],[ProjectName]]),(ProjectInfoTable[ProjectName]=OutputTable[[#This Row],[ProjectName]])*ProjectInfoTable[ConfidenceInterval]))</f>
        <v>0.95</v>
      </c>
      <c r="N9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73" s="5" cm="1">
        <f t="array" ref="O973">MIN(IF((OutputTable[GroupByKey]=OutputTable[[#This Row],[GroupByKey]]),(OutputTable[GroupByKey]=OutputTable[[#This Row],[GroupByKey]])*OutputTable[RecordedValue]))</f>
        <v>0</v>
      </c>
      <c r="P973" s="5" cm="1">
        <f t="array" ref="P973">MAX(IF((OutputTable[GroupByKey]=OutputTable[[#This Row],[GroupByKey]]),(OutputTable[GroupByKey]=OutputTable[[#This Row],[GroupByKey]])*OutputTable[RecordedValue]))</f>
        <v>0</v>
      </c>
    </row>
    <row r="974" spans="1:16" x14ac:dyDescent="0.25">
      <c r="A974" t="s">
        <v>68</v>
      </c>
      <c r="B974" t="s">
        <v>70</v>
      </c>
      <c r="C974">
        <v>19</v>
      </c>
      <c r="D974" t="s">
        <v>141</v>
      </c>
      <c r="E974" t="s">
        <v>111</v>
      </c>
      <c r="F974" t="s">
        <v>73</v>
      </c>
      <c r="G974">
        <v>9.0956539473238198</v>
      </c>
      <c r="H974">
        <v>0</v>
      </c>
      <c r="I974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974" s="5" cm="1">
        <f t="array" ref="J974">MAX(IF((ProjectInfoTable[ProjectName]=OutputTable[[#This Row],[ProjectName]]),(ProjectInfoTable[ProjectName]=OutputTable[[#This Row],[ProjectName]])*ProjectInfoTable[NumberOfReplications]))</f>
        <v>50</v>
      </c>
      <c r="K974" s="5" cm="1">
        <f t="array" ref="K974">IFERROR(AVERAGE(IF((OutputTable[GroupByKey]=OutputTable[[#This Row],[GroupByKey]]),(OutputTable[GroupByKey]=OutputTable[[#This Row],[GroupByKey]])*OutputTable[RecordedValue])),0)</f>
        <v>9.2356458312402427</v>
      </c>
      <c r="L974" s="5" cm="1">
        <f t="array" ref="L974">IFERROR(_xlfn.STDEV.S(IF((OutputTable[GroupByKey]=OutputTable[[#This Row],[GroupByKey]]),(OutputTable[GroupByKey]=OutputTable[[#This Row],[GroupByKey]])*OutputTable[RecordedValue])),0)</f>
        <v>0.11377584298148916</v>
      </c>
      <c r="M974" s="5" cm="1">
        <f t="array" ref="M974">MAX(IF((ProjectInfoTable[ProjectName]=OutputTable[[#This Row],[ProjectName]]),(ProjectInfoTable[ProjectName]=OutputTable[[#This Row],[ProjectName]])*ProjectInfoTable[ConfidenceInterval]))</f>
        <v>0.95</v>
      </c>
      <c r="N9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974" s="5" cm="1">
        <f t="array" ref="O974">MIN(IF((OutputTable[GroupByKey]=OutputTable[[#This Row],[GroupByKey]]),(OutputTable[GroupByKey]=OutputTable[[#This Row],[GroupByKey]])*OutputTable[RecordedValue]))</f>
        <v>8.9867833861246496</v>
      </c>
      <c r="P974" s="5" cm="1">
        <f t="array" ref="P974">MAX(IF((OutputTable[GroupByKey]=OutputTable[[#This Row],[GroupByKey]]),(OutputTable[GroupByKey]=OutputTable[[#This Row],[GroupByKey]])*OutputTable[RecordedValue]))</f>
        <v>9.4038725622795898</v>
      </c>
    </row>
    <row r="975" spans="1:16" x14ac:dyDescent="0.25">
      <c r="A975" t="s">
        <v>68</v>
      </c>
      <c r="B975" t="s">
        <v>70</v>
      </c>
      <c r="C975">
        <v>19</v>
      </c>
      <c r="D975" t="s">
        <v>142</v>
      </c>
      <c r="E975" t="s">
        <v>113</v>
      </c>
      <c r="F975" t="s">
        <v>73</v>
      </c>
      <c r="G975">
        <v>545.73923683942996</v>
      </c>
      <c r="H975">
        <v>0</v>
      </c>
      <c r="I975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975" s="5" cm="1">
        <f t="array" ref="J975">MAX(IF((ProjectInfoTable[ProjectName]=OutputTable[[#This Row],[ProjectName]]),(ProjectInfoTable[ProjectName]=OutputTable[[#This Row],[ProjectName]])*ProjectInfoTable[NumberOfReplications]))</f>
        <v>50</v>
      </c>
      <c r="K975" s="5" cm="1">
        <f t="array" ref="K975">IFERROR(AVERAGE(IF((OutputTable[GroupByKey]=OutputTable[[#This Row],[GroupByKey]]),(OutputTable[GroupByKey]=OutputTable[[#This Row],[GroupByKey]])*OutputTable[RecordedValue])),0)</f>
        <v>554.13874987441454</v>
      </c>
      <c r="L975" s="5" cm="1">
        <f t="array" ref="L975">IFERROR(_xlfn.STDEV.S(IF((OutputTable[GroupByKey]=OutputTable[[#This Row],[GroupByKey]]),(OutputTable[GroupByKey]=OutputTable[[#This Row],[GroupByKey]])*OutputTable[RecordedValue])),0)</f>
        <v>6.8265505788893126</v>
      </c>
      <c r="M975" s="5" cm="1">
        <f t="array" ref="M975">MAX(IF((ProjectInfoTable[ProjectName]=OutputTable[[#This Row],[ProjectName]]),(ProjectInfoTable[ProjectName]=OutputTable[[#This Row],[ProjectName]])*ProjectInfoTable[ConfidenceInterval]))</f>
        <v>0.95</v>
      </c>
      <c r="N9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975" s="5" cm="1">
        <f t="array" ref="O975">MIN(IF((OutputTable[GroupByKey]=OutputTable[[#This Row],[GroupByKey]]),(OutputTable[GroupByKey]=OutputTable[[#This Row],[GroupByKey]])*OutputTable[RecordedValue]))</f>
        <v>539.207003167479</v>
      </c>
      <c r="P975" s="5" cm="1">
        <f t="array" ref="P975">MAX(IF((OutputTable[GroupByKey]=OutputTable[[#This Row],[GroupByKey]]),(OutputTable[GroupByKey]=OutputTable[[#This Row],[GroupByKey]])*OutputTable[RecordedValue]))</f>
        <v>564.23235373677596</v>
      </c>
    </row>
    <row r="976" spans="1:16" x14ac:dyDescent="0.25">
      <c r="A976" t="s">
        <v>68</v>
      </c>
      <c r="B976" t="s">
        <v>70</v>
      </c>
      <c r="C976">
        <v>19</v>
      </c>
      <c r="D976" t="s">
        <v>143</v>
      </c>
      <c r="E976" t="s">
        <v>115</v>
      </c>
      <c r="F976" t="s">
        <v>73</v>
      </c>
      <c r="G976">
        <v>0</v>
      </c>
      <c r="H976">
        <v>0</v>
      </c>
      <c r="I976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976" s="5" cm="1">
        <f t="array" ref="J976">MAX(IF((ProjectInfoTable[ProjectName]=OutputTable[[#This Row],[ProjectName]]),(ProjectInfoTable[ProjectName]=OutputTable[[#This Row],[ProjectName]])*ProjectInfoTable[NumberOfReplications]))</f>
        <v>50</v>
      </c>
      <c r="K976" s="5" cm="1">
        <f t="array" ref="K976">IFERROR(AVERAGE(IF((OutputTable[GroupByKey]=OutputTable[[#This Row],[GroupByKey]]),(OutputTable[GroupByKey]=OutputTable[[#This Row],[GroupByKey]])*OutputTable[RecordedValue])),0)</f>
        <v>0</v>
      </c>
      <c r="L976" s="5" cm="1">
        <f t="array" ref="L976">IFERROR(_xlfn.STDEV.S(IF((OutputTable[GroupByKey]=OutputTable[[#This Row],[GroupByKey]]),(OutputTable[GroupByKey]=OutputTable[[#This Row],[GroupByKey]])*OutputTable[RecordedValue])),0)</f>
        <v>0</v>
      </c>
      <c r="M976" s="5" cm="1">
        <f t="array" ref="M976">MAX(IF((ProjectInfoTable[ProjectName]=OutputTable[[#This Row],[ProjectName]]),(ProjectInfoTable[ProjectName]=OutputTable[[#This Row],[ProjectName]])*ProjectInfoTable[ConfidenceInterval]))</f>
        <v>0.95</v>
      </c>
      <c r="N9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76" s="5" cm="1">
        <f t="array" ref="O976">MIN(IF((OutputTable[GroupByKey]=OutputTable[[#This Row],[GroupByKey]]),(OutputTable[GroupByKey]=OutputTable[[#This Row],[GroupByKey]])*OutputTable[RecordedValue]))</f>
        <v>0</v>
      </c>
      <c r="P976" s="5" cm="1">
        <f t="array" ref="P976">MAX(IF((OutputTable[GroupByKey]=OutputTable[[#This Row],[GroupByKey]]),(OutputTable[GroupByKey]=OutputTable[[#This Row],[GroupByKey]])*OutputTable[RecordedValue]))</f>
        <v>0</v>
      </c>
    </row>
    <row r="977" spans="1:16" x14ac:dyDescent="0.25">
      <c r="A977" t="s">
        <v>68</v>
      </c>
      <c r="B977" t="s">
        <v>70</v>
      </c>
      <c r="C977">
        <v>19</v>
      </c>
      <c r="D977" t="s">
        <v>144</v>
      </c>
      <c r="E977" t="s">
        <v>117</v>
      </c>
      <c r="F977" t="s">
        <v>73</v>
      </c>
      <c r="G977">
        <v>52.988754747134401</v>
      </c>
      <c r="H977">
        <v>0</v>
      </c>
      <c r="I977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977" s="5" cm="1">
        <f t="array" ref="J977">MAX(IF((ProjectInfoTable[ProjectName]=OutputTable[[#This Row],[ProjectName]]),(ProjectInfoTable[ProjectName]=OutputTable[[#This Row],[ProjectName]])*ProjectInfoTable[NumberOfReplications]))</f>
        <v>50</v>
      </c>
      <c r="K977" s="5" cm="1">
        <f t="array" ref="K977">IFERROR(AVERAGE(IF((OutputTable[GroupByKey]=OutputTable[[#This Row],[GroupByKey]]),(OutputTable[GroupByKey]=OutputTable[[#This Row],[GroupByKey]])*OutputTable[RecordedValue])),0)</f>
        <v>55.339444015606816</v>
      </c>
      <c r="L977" s="5" cm="1">
        <f t="array" ref="L977">IFERROR(_xlfn.STDEV.S(IF((OutputTable[GroupByKey]=OutputTable[[#This Row],[GroupByKey]]),(OutputTable[GroupByKey]=OutputTable[[#This Row],[GroupByKey]])*OutputTable[RecordedValue])),0)</f>
        <v>18.463814595248238</v>
      </c>
      <c r="M977" s="5" cm="1">
        <f t="array" ref="M977">MAX(IF((ProjectInfoTable[ProjectName]=OutputTable[[#This Row],[ProjectName]]),(ProjectInfoTable[ProjectName]=OutputTable[[#This Row],[ProjectName]])*ProjectInfoTable[ConfidenceInterval]))</f>
        <v>0.95</v>
      </c>
      <c r="N9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977" s="5" cm="1">
        <f t="array" ref="O977">MIN(IF((OutputTable[GroupByKey]=OutputTable[[#This Row],[GroupByKey]]),(OutputTable[GroupByKey]=OutputTable[[#This Row],[GroupByKey]])*OutputTable[RecordedValue]))</f>
        <v>20.994807137296998</v>
      </c>
      <c r="P977" s="5" cm="1">
        <f t="array" ref="P977">MAX(IF((OutputTable[GroupByKey]=OutputTable[[#This Row],[GroupByKey]]),(OutputTable[GroupByKey]=OutputTable[[#This Row],[GroupByKey]])*OutputTable[RecordedValue]))</f>
        <v>106.254030872416</v>
      </c>
    </row>
    <row r="978" spans="1:16" x14ac:dyDescent="0.25">
      <c r="A978" t="s">
        <v>68</v>
      </c>
      <c r="B978" t="s">
        <v>70</v>
      </c>
      <c r="C978">
        <v>19</v>
      </c>
      <c r="D978" t="s">
        <v>145</v>
      </c>
      <c r="E978" t="s">
        <v>119</v>
      </c>
      <c r="F978" t="s">
        <v>73</v>
      </c>
      <c r="G978">
        <v>318</v>
      </c>
      <c r="H978">
        <v>0</v>
      </c>
      <c r="I978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978" s="5" cm="1">
        <f t="array" ref="J978">MAX(IF((ProjectInfoTable[ProjectName]=OutputTable[[#This Row],[ProjectName]]),(ProjectInfoTable[ProjectName]=OutputTable[[#This Row],[ProjectName]])*ProjectInfoTable[NumberOfReplications]))</f>
        <v>50</v>
      </c>
      <c r="K978" s="5" cm="1">
        <f t="array" ref="K978">IFERROR(AVERAGE(IF((OutputTable[GroupByKey]=OutputTable[[#This Row],[GroupByKey]]),(OutputTable[GroupByKey]=OutputTable[[#This Row],[GroupByKey]])*OutputTable[RecordedValue])),0)</f>
        <v>318</v>
      </c>
      <c r="L978" s="5" cm="1">
        <f t="array" ref="L978">IFERROR(_xlfn.STDEV.S(IF((OutputTable[GroupByKey]=OutputTable[[#This Row],[GroupByKey]]),(OutputTable[GroupByKey]=OutputTable[[#This Row],[GroupByKey]])*OutputTable[RecordedValue])),0)</f>
        <v>0</v>
      </c>
      <c r="M978" s="5" cm="1">
        <f t="array" ref="M978">MAX(IF((ProjectInfoTable[ProjectName]=OutputTable[[#This Row],[ProjectName]]),(ProjectInfoTable[ProjectName]=OutputTable[[#This Row],[ProjectName]])*ProjectInfoTable[ConfidenceInterval]))</f>
        <v>0.95</v>
      </c>
      <c r="N9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78" s="5" cm="1">
        <f t="array" ref="O978">MIN(IF((OutputTable[GroupByKey]=OutputTable[[#This Row],[GroupByKey]]),(OutputTable[GroupByKey]=OutputTable[[#This Row],[GroupByKey]])*OutputTable[RecordedValue]))</f>
        <v>318</v>
      </c>
      <c r="P978" s="5" cm="1">
        <f t="array" ref="P978">MAX(IF((OutputTable[GroupByKey]=OutputTable[[#This Row],[GroupByKey]]),(OutputTable[GroupByKey]=OutputTable[[#This Row],[GroupByKey]])*OutputTable[RecordedValue]))</f>
        <v>318</v>
      </c>
    </row>
    <row r="979" spans="1:16" x14ac:dyDescent="0.25">
      <c r="A979" t="s">
        <v>68</v>
      </c>
      <c r="B979" t="s">
        <v>70</v>
      </c>
      <c r="C979">
        <v>19</v>
      </c>
      <c r="D979" t="s">
        <v>146</v>
      </c>
      <c r="E979" t="s">
        <v>121</v>
      </c>
      <c r="F979" t="s">
        <v>73</v>
      </c>
      <c r="G979">
        <v>317</v>
      </c>
      <c r="H979">
        <v>0</v>
      </c>
      <c r="I979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979" s="5" cm="1">
        <f t="array" ref="J979">MAX(IF((ProjectInfoTable[ProjectName]=OutputTable[[#This Row],[ProjectName]]),(ProjectInfoTable[ProjectName]=OutputTable[[#This Row],[ProjectName]])*ProjectInfoTable[NumberOfReplications]))</f>
        <v>50</v>
      </c>
      <c r="K979" s="5" cm="1">
        <f t="array" ref="K979">IFERROR(AVERAGE(IF((OutputTable[GroupByKey]=OutputTable[[#This Row],[GroupByKey]]),(OutputTable[GroupByKey]=OutputTable[[#This Row],[GroupByKey]])*OutputTable[RecordedValue])),0)</f>
        <v>316.94</v>
      </c>
      <c r="L979" s="5" cm="1">
        <f t="array" ref="L979">IFERROR(_xlfn.STDEV.S(IF((OutputTable[GroupByKey]=OutputTable[[#This Row],[GroupByKey]]),(OutputTable[GroupByKey]=OutputTable[[#This Row],[GroupByKey]])*OutputTable[RecordedValue])),0)</f>
        <v>0.23989793748209556</v>
      </c>
      <c r="M979" s="5" cm="1">
        <f t="array" ref="M979">MAX(IF((ProjectInfoTable[ProjectName]=OutputTable[[#This Row],[ProjectName]]),(ProjectInfoTable[ProjectName]=OutputTable[[#This Row],[ProjectName]])*ProjectInfoTable[ConfidenceInterval]))</f>
        <v>0.95</v>
      </c>
      <c r="N9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979" s="5" cm="1">
        <f t="array" ref="O979">MIN(IF((OutputTable[GroupByKey]=OutputTable[[#This Row],[GroupByKey]]),(OutputTable[GroupByKey]=OutputTable[[#This Row],[GroupByKey]])*OutputTable[RecordedValue]))</f>
        <v>316</v>
      </c>
      <c r="P979" s="5" cm="1">
        <f t="array" ref="P979">MAX(IF((OutputTable[GroupByKey]=OutputTable[[#This Row],[GroupByKey]]),(OutputTable[GroupByKey]=OutputTable[[#This Row],[GroupByKey]])*OutputTable[RecordedValue]))</f>
        <v>317</v>
      </c>
    </row>
    <row r="980" spans="1:16" x14ac:dyDescent="0.25">
      <c r="A980" t="s">
        <v>68</v>
      </c>
      <c r="B980" t="s">
        <v>70</v>
      </c>
      <c r="C980">
        <v>19</v>
      </c>
      <c r="D980" t="s">
        <v>147</v>
      </c>
      <c r="E980" t="s">
        <v>123</v>
      </c>
      <c r="F980" t="s">
        <v>73</v>
      </c>
      <c r="G980">
        <v>9.0956539473238198</v>
      </c>
      <c r="H980">
        <v>0</v>
      </c>
      <c r="I980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980" s="5" cm="1">
        <f t="array" ref="J980">MAX(IF((ProjectInfoTable[ProjectName]=OutputTable[[#This Row],[ProjectName]]),(ProjectInfoTable[ProjectName]=OutputTable[[#This Row],[ProjectName]])*ProjectInfoTable[NumberOfReplications]))</f>
        <v>50</v>
      </c>
      <c r="K980" s="5" cm="1">
        <f t="array" ref="K980">IFERROR(AVERAGE(IF((OutputTable[GroupByKey]=OutputTable[[#This Row],[GroupByKey]]),(OutputTable[GroupByKey]=OutputTable[[#This Row],[GroupByKey]])*OutputTable[RecordedValue])),0)</f>
        <v>9.2356458312402427</v>
      </c>
      <c r="L980" s="5" cm="1">
        <f t="array" ref="L980">IFERROR(_xlfn.STDEV.S(IF((OutputTable[GroupByKey]=OutputTable[[#This Row],[GroupByKey]]),(OutputTable[GroupByKey]=OutputTable[[#This Row],[GroupByKey]])*OutputTable[RecordedValue])),0)</f>
        <v>0.11377584298148916</v>
      </c>
      <c r="M980" s="5" cm="1">
        <f t="array" ref="M980">MAX(IF((ProjectInfoTable[ProjectName]=OutputTable[[#This Row],[ProjectName]]),(ProjectInfoTable[ProjectName]=OutputTable[[#This Row],[ProjectName]])*ProjectInfoTable[ConfidenceInterval]))</f>
        <v>0.95</v>
      </c>
      <c r="N9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980" s="5" cm="1">
        <f t="array" ref="O980">MIN(IF((OutputTable[GroupByKey]=OutputTable[[#This Row],[GroupByKey]]),(OutputTable[GroupByKey]=OutputTable[[#This Row],[GroupByKey]])*OutputTable[RecordedValue]))</f>
        <v>8.9867833861246496</v>
      </c>
      <c r="P980" s="5" cm="1">
        <f t="array" ref="P980">MAX(IF((OutputTable[GroupByKey]=OutputTable[[#This Row],[GroupByKey]]),(OutputTable[GroupByKey]=OutputTable[[#This Row],[GroupByKey]])*OutputTable[RecordedValue]))</f>
        <v>9.4038725622795898</v>
      </c>
    </row>
    <row r="981" spans="1:16" x14ac:dyDescent="0.25">
      <c r="A981" t="s">
        <v>68</v>
      </c>
      <c r="B981" t="s">
        <v>70</v>
      </c>
      <c r="C981">
        <v>19</v>
      </c>
      <c r="D981" t="s">
        <v>148</v>
      </c>
      <c r="E981" t="s">
        <v>125</v>
      </c>
      <c r="F981" t="s">
        <v>73</v>
      </c>
      <c r="G981">
        <v>598.72799158656403</v>
      </c>
      <c r="H981">
        <v>0</v>
      </c>
      <c r="I981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981" s="5" cm="1">
        <f t="array" ref="J981">MAX(IF((ProjectInfoTable[ProjectName]=OutputTable[[#This Row],[ProjectName]]),(ProjectInfoTable[ProjectName]=OutputTable[[#This Row],[ProjectName]])*ProjectInfoTable[NumberOfReplications]))</f>
        <v>50</v>
      </c>
      <c r="K981" s="5" cm="1">
        <f t="array" ref="K981">IFERROR(AVERAGE(IF((OutputTable[GroupByKey]=OutputTable[[#This Row],[GroupByKey]]),(OutputTable[GroupByKey]=OutputTable[[#This Row],[GroupByKey]])*OutputTable[RecordedValue])),0)</f>
        <v>609.47819389002132</v>
      </c>
      <c r="L981" s="5" cm="1">
        <f t="array" ref="L981">IFERROR(_xlfn.STDEV.S(IF((OutputTable[GroupByKey]=OutputTable[[#This Row],[GroupByKey]]),(OutputTable[GroupByKey]=OutputTable[[#This Row],[GroupByKey]])*OutputTable[RecordedValue])),0)</f>
        <v>20.03379556554944</v>
      </c>
      <c r="M981" s="5" cm="1">
        <f t="array" ref="M981">MAX(IF((ProjectInfoTable[ProjectName]=OutputTable[[#This Row],[ProjectName]]),(ProjectInfoTable[ProjectName]=OutputTable[[#This Row],[ProjectName]])*ProjectInfoTable[ConfidenceInterval]))</f>
        <v>0.95</v>
      </c>
      <c r="N9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981" s="5" cm="1">
        <f t="array" ref="O981">MIN(IF((OutputTable[GroupByKey]=OutputTable[[#This Row],[GroupByKey]]),(OutputTable[GroupByKey]=OutputTable[[#This Row],[GroupByKey]])*OutputTable[RecordedValue]))</f>
        <v>560.39330190760404</v>
      </c>
      <c r="P981" s="5" cm="1">
        <f t="array" ref="P981">MAX(IF((OutputTable[GroupByKey]=OutputTable[[#This Row],[GroupByKey]]),(OutputTable[GroupByKey]=OutputTable[[#This Row],[GroupByKey]])*OutputTable[RecordedValue]))</f>
        <v>667.91125094200902</v>
      </c>
    </row>
    <row r="982" spans="1:16" x14ac:dyDescent="0.25">
      <c r="A982" t="s">
        <v>68</v>
      </c>
      <c r="B982" t="s">
        <v>70</v>
      </c>
      <c r="C982">
        <v>19</v>
      </c>
      <c r="D982" t="s">
        <v>149</v>
      </c>
      <c r="E982" t="s">
        <v>119</v>
      </c>
      <c r="F982" t="s">
        <v>87</v>
      </c>
      <c r="G982">
        <v>318</v>
      </c>
      <c r="H982">
        <v>0</v>
      </c>
      <c r="I982" s="5" t="str">
        <f>OutputTable[[#This Row],[ProjectName]]&amp;OutputTable[[#This Row],[Name]]&amp;OutputTable[[#This Row],[Type]]&amp;OutputTable[[#This Row],[Source]]</f>
        <v>Airport Security AnalysisEntity 1.NumberInNumber InEntity</v>
      </c>
      <c r="J982" s="5" cm="1">
        <f t="array" ref="J982">MAX(IF((ProjectInfoTable[ProjectName]=OutputTable[[#This Row],[ProjectName]]),(ProjectInfoTable[ProjectName]=OutputTable[[#This Row],[ProjectName]])*ProjectInfoTable[NumberOfReplications]))</f>
        <v>50</v>
      </c>
      <c r="K982" s="5" cm="1">
        <f t="array" ref="K982">IFERROR(AVERAGE(IF((OutputTable[GroupByKey]=OutputTable[[#This Row],[GroupByKey]]),(OutputTable[GroupByKey]=OutputTable[[#This Row],[GroupByKey]])*OutputTable[RecordedValue])),0)</f>
        <v>318</v>
      </c>
      <c r="L982" s="5" cm="1">
        <f t="array" ref="L982">IFERROR(_xlfn.STDEV.S(IF((OutputTable[GroupByKey]=OutputTable[[#This Row],[GroupByKey]]),(OutputTable[GroupByKey]=OutputTable[[#This Row],[GroupByKey]])*OutputTable[RecordedValue])),0)</f>
        <v>0</v>
      </c>
      <c r="M982" s="5" cm="1">
        <f t="array" ref="M982">MAX(IF((ProjectInfoTable[ProjectName]=OutputTable[[#This Row],[ProjectName]]),(ProjectInfoTable[ProjectName]=OutputTable[[#This Row],[ProjectName]])*ProjectInfoTable[ConfidenceInterval]))</f>
        <v>0.95</v>
      </c>
      <c r="N9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2" s="5" cm="1">
        <f t="array" ref="O982">MIN(IF((OutputTable[GroupByKey]=OutputTable[[#This Row],[GroupByKey]]),(OutputTable[GroupByKey]=OutputTable[[#This Row],[GroupByKey]])*OutputTable[RecordedValue]))</f>
        <v>318</v>
      </c>
      <c r="P982" s="5" cm="1">
        <f t="array" ref="P982">MAX(IF((OutputTable[GroupByKey]=OutputTable[[#This Row],[GroupByKey]]),(OutputTable[GroupByKey]=OutputTable[[#This Row],[GroupByKey]])*OutputTable[RecordedValue]))</f>
        <v>318</v>
      </c>
    </row>
    <row r="983" spans="1:16" x14ac:dyDescent="0.25">
      <c r="A983" t="s">
        <v>68</v>
      </c>
      <c r="B983" t="s">
        <v>70</v>
      </c>
      <c r="C983">
        <v>19</v>
      </c>
      <c r="D983" t="s">
        <v>150</v>
      </c>
      <c r="E983" t="s">
        <v>121</v>
      </c>
      <c r="F983" t="s">
        <v>87</v>
      </c>
      <c r="G983">
        <v>316</v>
      </c>
      <c r="H983">
        <v>0</v>
      </c>
      <c r="I983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983" s="5" cm="1">
        <f t="array" ref="J983">MAX(IF((ProjectInfoTable[ProjectName]=OutputTable[[#This Row],[ProjectName]]),(ProjectInfoTable[ProjectName]=OutputTable[[#This Row],[ProjectName]])*ProjectInfoTable[NumberOfReplications]))</f>
        <v>50</v>
      </c>
      <c r="K983" s="5" cm="1">
        <f t="array" ref="K983">IFERROR(AVERAGE(IF((OutputTable[GroupByKey]=OutputTable[[#This Row],[GroupByKey]]),(OutputTable[GroupByKey]=OutputTable[[#This Row],[GroupByKey]])*OutputTable[RecordedValue])),0)</f>
        <v>314.94</v>
      </c>
      <c r="L983" s="5" cm="1">
        <f t="array" ref="L983">IFERROR(_xlfn.STDEV.S(IF((OutputTable[GroupByKey]=OutputTable[[#This Row],[GroupByKey]]),(OutputTable[GroupByKey]=OutputTable[[#This Row],[GroupByKey]])*OutputTable[RecordedValue])),0)</f>
        <v>0.68243262357121037</v>
      </c>
      <c r="M983" s="5" cm="1">
        <f t="array" ref="M983">MAX(IF((ProjectInfoTable[ProjectName]=OutputTable[[#This Row],[ProjectName]]),(ProjectInfoTable[ProjectName]=OutputTable[[#This Row],[ProjectName]])*ProjectInfoTable[ConfidenceInterval]))</f>
        <v>0.95</v>
      </c>
      <c r="N9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983" s="5" cm="1">
        <f t="array" ref="O983">MIN(IF((OutputTable[GroupByKey]=OutputTable[[#This Row],[GroupByKey]]),(OutputTable[GroupByKey]=OutputTable[[#This Row],[GroupByKey]])*OutputTable[RecordedValue]))</f>
        <v>313</v>
      </c>
      <c r="P983" s="5" cm="1">
        <f t="array" ref="P983">MAX(IF((OutputTable[GroupByKey]=OutputTable[[#This Row],[GroupByKey]]),(OutputTable[GroupByKey]=OutputTable[[#This Row],[GroupByKey]])*OutputTable[RecordedValue]))</f>
        <v>316</v>
      </c>
    </row>
    <row r="984" spans="1:16" x14ac:dyDescent="0.25">
      <c r="A984" t="s">
        <v>68</v>
      </c>
      <c r="B984" t="s">
        <v>70</v>
      </c>
      <c r="C984">
        <v>19</v>
      </c>
      <c r="D984" t="s">
        <v>151</v>
      </c>
      <c r="E984" t="s">
        <v>135</v>
      </c>
      <c r="F984" t="s">
        <v>105</v>
      </c>
      <c r="G984">
        <v>0</v>
      </c>
      <c r="H984">
        <v>0</v>
      </c>
      <c r="I984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984" s="5" cm="1">
        <f t="array" ref="J984">MAX(IF((ProjectInfoTable[ProjectName]=OutputTable[[#This Row],[ProjectName]]),(ProjectInfoTable[ProjectName]=OutputTable[[#This Row],[ProjectName]])*ProjectInfoTable[NumberOfReplications]))</f>
        <v>50</v>
      </c>
      <c r="K984" s="5" cm="1">
        <f t="array" ref="K984">IFERROR(AVERAGE(IF((OutputTable[GroupByKey]=OutputTable[[#This Row],[GroupByKey]]),(OutputTable[GroupByKey]=OutputTable[[#This Row],[GroupByKey]])*OutputTable[RecordedValue])),0)</f>
        <v>0</v>
      </c>
      <c r="L984" s="5" cm="1">
        <f t="array" ref="L984">IFERROR(_xlfn.STDEV.S(IF((OutputTable[GroupByKey]=OutputTable[[#This Row],[GroupByKey]]),(OutputTable[GroupByKey]=OutputTable[[#This Row],[GroupByKey]])*OutputTable[RecordedValue])),0)</f>
        <v>0</v>
      </c>
      <c r="M984" s="5" cm="1">
        <f t="array" ref="M984">MAX(IF((ProjectInfoTable[ProjectName]=OutputTable[[#This Row],[ProjectName]]),(ProjectInfoTable[ProjectName]=OutputTable[[#This Row],[ProjectName]])*ProjectInfoTable[ConfidenceInterval]))</f>
        <v>0.95</v>
      </c>
      <c r="N9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4" s="5" cm="1">
        <f t="array" ref="O984">MIN(IF((OutputTable[GroupByKey]=OutputTable[[#This Row],[GroupByKey]]),(OutputTable[GroupByKey]=OutputTable[[#This Row],[GroupByKey]])*OutputTable[RecordedValue]))</f>
        <v>0</v>
      </c>
      <c r="P984" s="5" cm="1">
        <f t="array" ref="P984">MAX(IF((OutputTable[GroupByKey]=OutputTable[[#This Row],[GroupByKey]]),(OutputTable[GroupByKey]=OutputTable[[#This Row],[GroupByKey]])*OutputTable[RecordedValue]))</f>
        <v>0</v>
      </c>
    </row>
    <row r="985" spans="1:16" x14ac:dyDescent="0.25">
      <c r="A985" t="s">
        <v>68</v>
      </c>
      <c r="B985" t="s">
        <v>70</v>
      </c>
      <c r="C985">
        <v>19</v>
      </c>
      <c r="D985" t="s">
        <v>152</v>
      </c>
      <c r="E985" t="s">
        <v>137</v>
      </c>
      <c r="F985" t="s">
        <v>105</v>
      </c>
      <c r="G985">
        <v>12</v>
      </c>
      <c r="H985">
        <v>0</v>
      </c>
      <c r="I985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985" s="5" cm="1">
        <f t="array" ref="J985">MAX(IF((ProjectInfoTable[ProjectName]=OutputTable[[#This Row],[ProjectName]]),(ProjectInfoTable[ProjectName]=OutputTable[[#This Row],[ProjectName]])*ProjectInfoTable[NumberOfReplications]))</f>
        <v>50</v>
      </c>
      <c r="K985" s="5" cm="1">
        <f t="array" ref="K985">IFERROR(AVERAGE(IF((OutputTable[GroupByKey]=OutputTable[[#This Row],[GroupByKey]]),(OutputTable[GroupByKey]=OutputTable[[#This Row],[GroupByKey]])*OutputTable[RecordedValue])),0)</f>
        <v>12</v>
      </c>
      <c r="L985" s="5" cm="1">
        <f t="array" ref="L985">IFERROR(_xlfn.STDEV.S(IF((OutputTable[GroupByKey]=OutputTable[[#This Row],[GroupByKey]]),(OutputTable[GroupByKey]=OutputTable[[#This Row],[GroupByKey]])*OutputTable[RecordedValue])),0)</f>
        <v>0</v>
      </c>
      <c r="M985" s="5" cm="1">
        <f t="array" ref="M985">MAX(IF((ProjectInfoTable[ProjectName]=OutputTable[[#This Row],[ProjectName]]),(ProjectInfoTable[ProjectName]=OutputTable[[#This Row],[ProjectName]])*ProjectInfoTable[ConfidenceInterval]))</f>
        <v>0.95</v>
      </c>
      <c r="N9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5" s="5" cm="1">
        <f t="array" ref="O985">MIN(IF((OutputTable[GroupByKey]=OutputTable[[#This Row],[GroupByKey]]),(OutputTable[GroupByKey]=OutputTable[[#This Row],[GroupByKey]])*OutputTable[RecordedValue]))</f>
        <v>12</v>
      </c>
      <c r="P985" s="5" cm="1">
        <f t="array" ref="P985">MAX(IF((OutputTable[GroupByKey]=OutputTable[[#This Row],[GroupByKey]]),(OutputTable[GroupByKey]=OutputTable[[#This Row],[GroupByKey]])*OutputTable[RecordedValue]))</f>
        <v>12</v>
      </c>
    </row>
    <row r="986" spans="1:16" x14ac:dyDescent="0.25">
      <c r="A986" t="s">
        <v>68</v>
      </c>
      <c r="B986" t="s">
        <v>70</v>
      </c>
      <c r="C986">
        <v>19</v>
      </c>
      <c r="D986" t="s">
        <v>153</v>
      </c>
      <c r="E986" t="s">
        <v>154</v>
      </c>
      <c r="F986" t="s">
        <v>105</v>
      </c>
      <c r="G986">
        <v>0</v>
      </c>
      <c r="H986">
        <v>0</v>
      </c>
      <c r="I986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986" s="5" cm="1">
        <f t="array" ref="J986">MAX(IF((ProjectInfoTable[ProjectName]=OutputTable[[#This Row],[ProjectName]]),(ProjectInfoTable[ProjectName]=OutputTable[[#This Row],[ProjectName]])*ProjectInfoTable[NumberOfReplications]))</f>
        <v>50</v>
      </c>
      <c r="K986" s="5" cm="1">
        <f t="array" ref="K986">IFERROR(AVERAGE(IF((OutputTable[GroupByKey]=OutputTable[[#This Row],[GroupByKey]]),(OutputTable[GroupByKey]=OutputTable[[#This Row],[GroupByKey]])*OutputTable[RecordedValue])),0)</f>
        <v>0</v>
      </c>
      <c r="L986" s="5" cm="1">
        <f t="array" ref="L986">IFERROR(_xlfn.STDEV.S(IF((OutputTable[GroupByKey]=OutputTable[[#This Row],[GroupByKey]]),(OutputTable[GroupByKey]=OutputTable[[#This Row],[GroupByKey]])*OutputTable[RecordedValue])),0)</f>
        <v>0</v>
      </c>
      <c r="M986" s="5" cm="1">
        <f t="array" ref="M986">MAX(IF((ProjectInfoTable[ProjectName]=OutputTable[[#This Row],[ProjectName]]),(ProjectInfoTable[ProjectName]=OutputTable[[#This Row],[ProjectName]])*ProjectInfoTable[ConfidenceInterval]))</f>
        <v>0.95</v>
      </c>
      <c r="N9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6" s="5" cm="1">
        <f t="array" ref="O986">MIN(IF((OutputTable[GroupByKey]=OutputTable[[#This Row],[GroupByKey]]),(OutputTable[GroupByKey]=OutputTable[[#This Row],[GroupByKey]])*OutputTable[RecordedValue]))</f>
        <v>0</v>
      </c>
      <c r="P986" s="5" cm="1">
        <f t="array" ref="P986">MAX(IF((OutputTable[GroupByKey]=OutputTable[[#This Row],[GroupByKey]]),(OutputTable[GroupByKey]=OutputTable[[#This Row],[GroupByKey]])*OutputTable[RecordedValue]))</f>
        <v>0</v>
      </c>
    </row>
    <row r="987" spans="1:16" x14ac:dyDescent="0.25">
      <c r="A987" t="s">
        <v>68</v>
      </c>
      <c r="B987" t="s">
        <v>70</v>
      </c>
      <c r="C987">
        <v>19</v>
      </c>
      <c r="D987" t="s">
        <v>155</v>
      </c>
      <c r="E987" t="s">
        <v>156</v>
      </c>
      <c r="F987" t="s">
        <v>105</v>
      </c>
      <c r="G987">
        <v>0</v>
      </c>
      <c r="H987">
        <v>0</v>
      </c>
      <c r="I987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987" s="5" cm="1">
        <f t="array" ref="J987">MAX(IF((ProjectInfoTable[ProjectName]=OutputTable[[#This Row],[ProjectName]]),(ProjectInfoTable[ProjectName]=OutputTable[[#This Row],[ProjectName]])*ProjectInfoTable[NumberOfReplications]))</f>
        <v>50</v>
      </c>
      <c r="K987" s="5" cm="1">
        <f t="array" ref="K987">IFERROR(AVERAGE(IF((OutputTable[GroupByKey]=OutputTable[[#This Row],[GroupByKey]]),(OutputTable[GroupByKey]=OutputTable[[#This Row],[GroupByKey]])*OutputTable[RecordedValue])),0)</f>
        <v>0</v>
      </c>
      <c r="L987" s="5" cm="1">
        <f t="array" ref="L987">IFERROR(_xlfn.STDEV.S(IF((OutputTable[GroupByKey]=OutputTable[[#This Row],[GroupByKey]]),(OutputTable[GroupByKey]=OutputTable[[#This Row],[GroupByKey]])*OutputTable[RecordedValue])),0)</f>
        <v>0</v>
      </c>
      <c r="M987" s="5" cm="1">
        <f t="array" ref="M987">MAX(IF((ProjectInfoTable[ProjectName]=OutputTable[[#This Row],[ProjectName]]),(ProjectInfoTable[ProjectName]=OutputTable[[#This Row],[ProjectName]])*ProjectInfoTable[ConfidenceInterval]))</f>
        <v>0.95</v>
      </c>
      <c r="N9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7" s="5" cm="1">
        <f t="array" ref="O987">MIN(IF((OutputTable[GroupByKey]=OutputTable[[#This Row],[GroupByKey]]),(OutputTable[GroupByKey]=OutputTable[[#This Row],[GroupByKey]])*OutputTable[RecordedValue]))</f>
        <v>0</v>
      </c>
      <c r="P987" s="5" cm="1">
        <f t="array" ref="P987">MAX(IF((OutputTable[GroupByKey]=OutputTable[[#This Row],[GroupByKey]]),(OutputTable[GroupByKey]=OutputTable[[#This Row],[GroupByKey]])*OutputTable[RecordedValue]))</f>
        <v>0</v>
      </c>
    </row>
    <row r="988" spans="1:16" x14ac:dyDescent="0.25">
      <c r="A988" t="s">
        <v>68</v>
      </c>
      <c r="B988" t="s">
        <v>70</v>
      </c>
      <c r="C988">
        <v>19</v>
      </c>
      <c r="D988" t="s">
        <v>157</v>
      </c>
      <c r="E988" t="s">
        <v>140</v>
      </c>
      <c r="F988" t="s">
        <v>105</v>
      </c>
      <c r="G988">
        <v>0</v>
      </c>
      <c r="H988">
        <v>0</v>
      </c>
      <c r="I988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988" s="5" cm="1">
        <f t="array" ref="J988">MAX(IF((ProjectInfoTable[ProjectName]=OutputTable[[#This Row],[ProjectName]]),(ProjectInfoTable[ProjectName]=OutputTable[[#This Row],[ProjectName]])*ProjectInfoTable[NumberOfReplications]))</f>
        <v>50</v>
      </c>
      <c r="K988" s="5" cm="1">
        <f t="array" ref="K988">IFERROR(AVERAGE(IF((OutputTable[GroupByKey]=OutputTable[[#This Row],[GroupByKey]]),(OutputTable[GroupByKey]=OutputTable[[#This Row],[GroupByKey]])*OutputTable[RecordedValue])),0)</f>
        <v>0</v>
      </c>
      <c r="L988" s="5" cm="1">
        <f t="array" ref="L988">IFERROR(_xlfn.STDEV.S(IF((OutputTable[GroupByKey]=OutputTable[[#This Row],[GroupByKey]]),(OutputTable[GroupByKey]=OutputTable[[#This Row],[GroupByKey]])*OutputTable[RecordedValue])),0)</f>
        <v>0</v>
      </c>
      <c r="M988" s="5" cm="1">
        <f t="array" ref="M988">MAX(IF((ProjectInfoTable[ProjectName]=OutputTable[[#This Row],[ProjectName]]),(ProjectInfoTable[ProjectName]=OutputTable[[#This Row],[ProjectName]])*ProjectInfoTable[ConfidenceInterval]))</f>
        <v>0.95</v>
      </c>
      <c r="N9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8" s="5" cm="1">
        <f t="array" ref="O988">MIN(IF((OutputTable[GroupByKey]=OutputTable[[#This Row],[GroupByKey]]),(OutputTable[GroupByKey]=OutputTable[[#This Row],[GroupByKey]])*OutputTable[RecordedValue]))</f>
        <v>0</v>
      </c>
      <c r="P988" s="5" cm="1">
        <f t="array" ref="P988">MAX(IF((OutputTable[GroupByKey]=OutputTable[[#This Row],[GroupByKey]]),(OutputTable[GroupByKey]=OutputTable[[#This Row],[GroupByKey]])*OutputTable[RecordedValue]))</f>
        <v>0</v>
      </c>
    </row>
    <row r="989" spans="1:16" x14ac:dyDescent="0.25">
      <c r="A989" t="s">
        <v>68</v>
      </c>
      <c r="B989" t="s">
        <v>70</v>
      </c>
      <c r="C989">
        <v>19</v>
      </c>
      <c r="D989" t="s">
        <v>158</v>
      </c>
      <c r="E989" t="s">
        <v>121</v>
      </c>
      <c r="F989" t="s">
        <v>127</v>
      </c>
      <c r="G989">
        <v>316</v>
      </c>
      <c r="H989">
        <v>0</v>
      </c>
      <c r="I989" s="5" t="str">
        <f>OutputTable[[#This Row],[ProjectName]]&amp;OutputTable[[#This Row],[Name]]&amp;OutputTable[[#This Row],[Type]]&amp;OutputTable[[#This Row],[Source]]</f>
        <v>Airport Security AnalysisSystem.NumberOutNumber OutSystem</v>
      </c>
      <c r="J989" s="5" cm="1">
        <f t="array" ref="J989">MAX(IF((ProjectInfoTable[ProjectName]=OutputTable[[#This Row],[ProjectName]]),(ProjectInfoTable[ProjectName]=OutputTable[[#This Row],[ProjectName]])*ProjectInfoTable[NumberOfReplications]))</f>
        <v>50</v>
      </c>
      <c r="K989" s="5" cm="1">
        <f t="array" ref="K989">IFERROR(AVERAGE(IF((OutputTable[GroupByKey]=OutputTable[[#This Row],[GroupByKey]]),(OutputTable[GroupByKey]=OutputTable[[#This Row],[GroupByKey]])*OutputTable[RecordedValue])),0)</f>
        <v>314.94</v>
      </c>
      <c r="L989" s="5" cm="1">
        <f t="array" ref="L989">IFERROR(_xlfn.STDEV.S(IF((OutputTable[GroupByKey]=OutputTable[[#This Row],[GroupByKey]]),(OutputTable[GroupByKey]=OutputTable[[#This Row],[GroupByKey]])*OutputTable[RecordedValue])),0)</f>
        <v>0.68243262357121037</v>
      </c>
      <c r="M989" s="5" cm="1">
        <f t="array" ref="M989">MAX(IF((ProjectInfoTable[ProjectName]=OutputTable[[#This Row],[ProjectName]]),(ProjectInfoTable[ProjectName]=OutputTable[[#This Row],[ProjectName]])*ProjectInfoTable[ConfidenceInterval]))</f>
        <v>0.95</v>
      </c>
      <c r="N9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989" s="5" cm="1">
        <f t="array" ref="O989">MIN(IF((OutputTable[GroupByKey]=OutputTable[[#This Row],[GroupByKey]]),(OutputTable[GroupByKey]=OutputTable[[#This Row],[GroupByKey]])*OutputTable[RecordedValue]))</f>
        <v>313</v>
      </c>
      <c r="P989" s="5" cm="1">
        <f t="array" ref="P989">MAX(IF((OutputTable[GroupByKey]=OutputTable[[#This Row],[GroupByKey]]),(OutputTable[GroupByKey]=OutputTable[[#This Row],[GroupByKey]])*OutputTable[RecordedValue]))</f>
        <v>316</v>
      </c>
    </row>
    <row r="990" spans="1:16" x14ac:dyDescent="0.25">
      <c r="A990" t="s">
        <v>68</v>
      </c>
      <c r="B990" t="s">
        <v>70</v>
      </c>
      <c r="C990">
        <v>19</v>
      </c>
      <c r="D990" t="s">
        <v>159</v>
      </c>
      <c r="E990" t="s">
        <v>91</v>
      </c>
      <c r="F990" t="s">
        <v>127</v>
      </c>
      <c r="G990">
        <v>71.939072932621301</v>
      </c>
      <c r="H990">
        <v>0</v>
      </c>
      <c r="I990" s="5" t="str">
        <f>OutputTable[[#This Row],[ProjectName]]&amp;OutputTable[[#This Row],[Name]]&amp;OutputTable[[#This Row],[Type]]&amp;OutputTable[[#This Row],[Source]]</f>
        <v>Airport Security AnalysisSystem.TotalCostTotal CostSystem</v>
      </c>
      <c r="J990" s="5" cm="1">
        <f t="array" ref="J990">MAX(IF((ProjectInfoTable[ProjectName]=OutputTable[[#This Row],[ProjectName]]),(ProjectInfoTable[ProjectName]=OutputTable[[#This Row],[ProjectName]])*ProjectInfoTable[NumberOfReplications]))</f>
        <v>50</v>
      </c>
      <c r="K990" s="5" cm="1">
        <f t="array" ref="K990">IFERROR(AVERAGE(IF((OutputTable[GroupByKey]=OutputTable[[#This Row],[GroupByKey]]),(OutputTable[GroupByKey]=OutputTable[[#This Row],[GroupByKey]])*OutputTable[RecordedValue])),0)</f>
        <v>71.872638573735571</v>
      </c>
      <c r="L990" s="5" cm="1">
        <f t="array" ref="L990">IFERROR(_xlfn.STDEV.S(IF((OutputTable[GroupByKey]=OutputTable[[#This Row],[GroupByKey]]),(OutputTable[GroupByKey]=OutputTable[[#This Row],[GroupByKey]])*OutputTable[RecordedValue])),0)</f>
        <v>5.859431361613459E-2</v>
      </c>
      <c r="M990" s="5" cm="1">
        <f t="array" ref="M990">MAX(IF((ProjectInfoTable[ProjectName]=OutputTable[[#This Row],[ProjectName]]),(ProjectInfoTable[ProjectName]=OutputTable[[#This Row],[ProjectName]])*ProjectInfoTable[ConfidenceInterval]))</f>
        <v>0.95</v>
      </c>
      <c r="N9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990" s="5" cm="1">
        <f t="array" ref="O990">MIN(IF((OutputTable[GroupByKey]=OutputTable[[#This Row],[GroupByKey]]),(OutputTable[GroupByKey]=OutputTable[[#This Row],[GroupByKey]])*OutputTable[RecordedValue]))</f>
        <v>71.718288096809104</v>
      </c>
      <c r="P990" s="5" cm="1">
        <f t="array" ref="P990">MAX(IF((OutputTable[GroupByKey]=OutputTable[[#This Row],[GroupByKey]]),(OutputTable[GroupByKey]=OutputTable[[#This Row],[GroupByKey]])*OutputTable[RecordedValue]))</f>
        <v>71.976989689924594</v>
      </c>
    </row>
    <row r="991" spans="1:16" x14ac:dyDescent="0.25">
      <c r="A991" t="s">
        <v>68</v>
      </c>
      <c r="B991" t="s">
        <v>70</v>
      </c>
      <c r="C991">
        <v>19</v>
      </c>
      <c r="D991" t="s">
        <v>160</v>
      </c>
      <c r="E991" t="s">
        <v>135</v>
      </c>
      <c r="F991" t="s">
        <v>105</v>
      </c>
      <c r="G991">
        <v>29.4851997217757</v>
      </c>
      <c r="H991">
        <v>0</v>
      </c>
      <c r="I991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991" s="5" cm="1">
        <f t="array" ref="J991">MAX(IF((ProjectInfoTable[ProjectName]=OutputTable[[#This Row],[ProjectName]]),(ProjectInfoTable[ProjectName]=OutputTable[[#This Row],[ProjectName]])*ProjectInfoTable[NumberOfReplications]))</f>
        <v>50</v>
      </c>
      <c r="K991" s="5" cm="1">
        <f t="array" ref="K991">IFERROR(AVERAGE(IF((OutputTable[GroupByKey]=OutputTable[[#This Row],[GroupByKey]]),(OutputTable[GroupByKey]=OutputTable[[#This Row],[GroupByKey]])*OutputTable[RecordedValue])),0)</f>
        <v>29.829789158135409</v>
      </c>
      <c r="L991" s="5" cm="1">
        <f t="array" ref="L991">IFERROR(_xlfn.STDEV.S(IF((OutputTable[GroupByKey]=OutputTable[[#This Row],[GroupByKey]]),(OutputTable[GroupByKey]=OutputTable[[#This Row],[GroupByKey]])*OutputTable[RecordedValue])),0)</f>
        <v>0.5851150785874778</v>
      </c>
      <c r="M991" s="5" cm="1">
        <f t="array" ref="M991">MAX(IF((ProjectInfoTable[ProjectName]=OutputTable[[#This Row],[ProjectName]]),(ProjectInfoTable[ProjectName]=OutputTable[[#This Row],[ProjectName]])*ProjectInfoTable[ConfidenceInterval]))</f>
        <v>0.95</v>
      </c>
      <c r="N9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991" s="5" cm="1">
        <f t="array" ref="O991">MIN(IF((OutputTable[GroupByKey]=OutputTable[[#This Row],[GroupByKey]]),(OutputTable[GroupByKey]=OutputTable[[#This Row],[GroupByKey]])*OutputTable[RecordedValue]))</f>
        <v>28.648191338861398</v>
      </c>
      <c r="P991" s="5" cm="1">
        <f t="array" ref="P991">MAX(IF((OutputTable[GroupByKey]=OutputTable[[#This Row],[GroupByKey]]),(OutputTable[GroupByKey]=OutputTable[[#This Row],[GroupByKey]])*OutputTable[RecordedValue]))</f>
        <v>31.087756920682502</v>
      </c>
    </row>
    <row r="992" spans="1:16" x14ac:dyDescent="0.25">
      <c r="A992" t="s">
        <v>68</v>
      </c>
      <c r="B992" t="s">
        <v>70</v>
      </c>
      <c r="C992">
        <v>19</v>
      </c>
      <c r="D992" t="s">
        <v>161</v>
      </c>
      <c r="E992" t="s">
        <v>137</v>
      </c>
      <c r="F992" t="s">
        <v>105</v>
      </c>
      <c r="G992">
        <v>6.4809200778682099</v>
      </c>
      <c r="H992">
        <v>0</v>
      </c>
      <c r="I992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992" s="5" cm="1">
        <f t="array" ref="J992">MAX(IF((ProjectInfoTable[ProjectName]=OutputTable[[#This Row],[ProjectName]]),(ProjectInfoTable[ProjectName]=OutputTable[[#This Row],[ProjectName]])*ProjectInfoTable[NumberOfReplications]))</f>
        <v>50</v>
      </c>
      <c r="K992" s="5" cm="1">
        <f t="array" ref="K992">IFERROR(AVERAGE(IF((OutputTable[GroupByKey]=OutputTable[[#This Row],[GroupByKey]]),(OutputTable[GroupByKey]=OutputTable[[#This Row],[GroupByKey]])*OutputTable[RecordedValue])),0)</f>
        <v>6.0988587896948685</v>
      </c>
      <c r="L992" s="5" cm="1">
        <f t="array" ref="L992">IFERROR(_xlfn.STDEV.S(IF((OutputTable[GroupByKey]=OutputTable[[#This Row],[GroupByKey]]),(OutputTable[GroupByKey]=OutputTable[[#This Row],[GroupByKey]])*OutputTable[RecordedValue])),0)</f>
        <v>0.58437836853471548</v>
      </c>
      <c r="M992" s="5" cm="1">
        <f t="array" ref="M992">MAX(IF((ProjectInfoTable[ProjectName]=OutputTable[[#This Row],[ProjectName]]),(ProjectInfoTable[ProjectName]=OutputTable[[#This Row],[ProjectName]])*ProjectInfoTable[ConfidenceInterval]))</f>
        <v>0.95</v>
      </c>
      <c r="N9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992" s="5" cm="1">
        <f t="array" ref="O992">MIN(IF((OutputTable[GroupByKey]=OutputTable[[#This Row],[GroupByKey]]),(OutputTable[GroupByKey]=OutputTable[[#This Row],[GroupByKey]])*OutputTable[RecordedValue]))</f>
        <v>4.8524885910691502</v>
      </c>
      <c r="P992" s="5" cm="1">
        <f t="array" ref="P992">MAX(IF((OutputTable[GroupByKey]=OutputTable[[#This Row],[GroupByKey]]),(OutputTable[GroupByKey]=OutputTable[[#This Row],[GroupByKey]])*OutputTable[RecordedValue]))</f>
        <v>7.28424471053909</v>
      </c>
    </row>
    <row r="993" spans="1:16" x14ac:dyDescent="0.25">
      <c r="A993" t="s">
        <v>68</v>
      </c>
      <c r="B993" t="s">
        <v>70</v>
      </c>
      <c r="C993">
        <v>19</v>
      </c>
      <c r="D993" t="s">
        <v>162</v>
      </c>
      <c r="E993" t="s">
        <v>154</v>
      </c>
      <c r="F993" t="s">
        <v>105</v>
      </c>
      <c r="G993">
        <v>650</v>
      </c>
      <c r="H993">
        <v>0</v>
      </c>
      <c r="I993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993" s="5" cm="1">
        <f t="array" ref="J993">MAX(IF((ProjectInfoTable[ProjectName]=OutputTable[[#This Row],[ProjectName]]),(ProjectInfoTable[ProjectName]=OutputTable[[#This Row],[ProjectName]])*ProjectInfoTable[NumberOfReplications]))</f>
        <v>50</v>
      </c>
      <c r="K993" s="5" cm="1">
        <f t="array" ref="K993">IFERROR(AVERAGE(IF((OutputTable[GroupByKey]=OutputTable[[#This Row],[GroupByKey]]),(OutputTable[GroupByKey]=OutputTable[[#This Row],[GroupByKey]])*OutputTable[RecordedValue])),0)</f>
        <v>645.70000000000005</v>
      </c>
      <c r="L993" s="5" cm="1">
        <f t="array" ref="L993">IFERROR(_xlfn.STDEV.S(IF((OutputTable[GroupByKey]=OutputTable[[#This Row],[GroupByKey]]),(OutputTable[GroupByKey]=OutputTable[[#This Row],[GroupByKey]])*OutputTable[RecordedValue])),0)</f>
        <v>5.4930382656372485</v>
      </c>
      <c r="M993" s="5" cm="1">
        <f t="array" ref="M993">MAX(IF((ProjectInfoTable[ProjectName]=OutputTable[[#This Row],[ProjectName]]),(ProjectInfoTable[ProjectName]=OutputTable[[#This Row],[ProjectName]])*ProjectInfoTable[ConfidenceInterval]))</f>
        <v>0.95</v>
      </c>
      <c r="N9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993" s="5" cm="1">
        <f t="array" ref="O993">MIN(IF((OutputTable[GroupByKey]=OutputTable[[#This Row],[GroupByKey]]),(OutputTable[GroupByKey]=OutputTable[[#This Row],[GroupByKey]])*OutputTable[RecordedValue]))</f>
        <v>633</v>
      </c>
      <c r="P993" s="5" cm="1">
        <f t="array" ref="P993">MAX(IF((OutputTable[GroupByKey]=OutputTable[[#This Row],[GroupByKey]]),(OutputTable[GroupByKey]=OutputTable[[#This Row],[GroupByKey]])*OutputTable[RecordedValue]))</f>
        <v>656</v>
      </c>
    </row>
    <row r="994" spans="1:16" x14ac:dyDescent="0.25">
      <c r="A994" t="s">
        <v>68</v>
      </c>
      <c r="B994" t="s">
        <v>70</v>
      </c>
      <c r="C994">
        <v>19</v>
      </c>
      <c r="D994" t="s">
        <v>163</v>
      </c>
      <c r="E994" t="s">
        <v>156</v>
      </c>
      <c r="F994" t="s">
        <v>105</v>
      </c>
      <c r="G994">
        <v>0.81997444228143901</v>
      </c>
      <c r="H994">
        <v>0</v>
      </c>
      <c r="I994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994" s="5" cm="1">
        <f t="array" ref="J994">MAX(IF((ProjectInfoTable[ProjectName]=OutputTable[[#This Row],[ProjectName]]),(ProjectInfoTable[ProjectName]=OutputTable[[#This Row],[ProjectName]])*ProjectInfoTable[NumberOfReplications]))</f>
        <v>50</v>
      </c>
      <c r="K994" s="5" cm="1">
        <f t="array" ref="K994">IFERROR(AVERAGE(IF((OutputTable[GroupByKey]=OutputTable[[#This Row],[GroupByKey]]),(OutputTable[GroupByKey]=OutputTable[[#This Row],[GroupByKey]])*OutputTable[RecordedValue])),0)</f>
        <v>0.83058725584180904</v>
      </c>
      <c r="L994" s="5" cm="1">
        <f t="array" ref="L994">IFERROR(_xlfn.STDEV.S(IF((OutputTable[GroupByKey]=OutputTable[[#This Row],[GroupByKey]]),(OutputTable[GroupByKey]=OutputTable[[#This Row],[GroupByKey]])*OutputTable[RecordedValue])),0)</f>
        <v>1.6232732459297416E-2</v>
      </c>
      <c r="M994" s="5" cm="1">
        <f t="array" ref="M994">MAX(IF((ProjectInfoTable[ProjectName]=OutputTable[[#This Row],[ProjectName]]),(ProjectInfoTable[ProjectName]=OutputTable[[#This Row],[ProjectName]])*ProjectInfoTable[ConfidenceInterval]))</f>
        <v>0.95</v>
      </c>
      <c r="N9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994" s="5" cm="1">
        <f t="array" ref="O994">MIN(IF((OutputTable[GroupByKey]=OutputTable[[#This Row],[GroupByKey]]),(OutputTable[GroupByKey]=OutputTable[[#This Row],[GroupByKey]])*OutputTable[RecordedValue]))</f>
        <v>0.79765986915169296</v>
      </c>
      <c r="P994" s="5" cm="1">
        <f t="array" ref="P994">MAX(IF((OutputTable[GroupByKey]=OutputTable[[#This Row],[GroupByKey]]),(OutputTable[GroupByKey]=OutputTable[[#This Row],[GroupByKey]])*OutputTable[RecordedValue]))</f>
        <v>0.86520865024807903</v>
      </c>
    </row>
    <row r="995" spans="1:16" x14ac:dyDescent="0.25">
      <c r="A995" t="s">
        <v>68</v>
      </c>
      <c r="B995" t="s">
        <v>70</v>
      </c>
      <c r="C995">
        <v>19</v>
      </c>
      <c r="D995" t="s">
        <v>164</v>
      </c>
      <c r="E995" t="s">
        <v>140</v>
      </c>
      <c r="F995" t="s">
        <v>105</v>
      </c>
      <c r="G995">
        <v>0</v>
      </c>
      <c r="H995">
        <v>0</v>
      </c>
      <c r="I995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995" s="5" cm="1">
        <f t="array" ref="J995">MAX(IF((ProjectInfoTable[ProjectName]=OutputTable[[#This Row],[ProjectName]]),(ProjectInfoTable[ProjectName]=OutputTable[[#This Row],[ProjectName]])*ProjectInfoTable[NumberOfReplications]))</f>
        <v>50</v>
      </c>
      <c r="K995" s="5" cm="1">
        <f t="array" ref="K995">IFERROR(AVERAGE(IF((OutputTable[GroupByKey]=OutputTable[[#This Row],[GroupByKey]]),(OutputTable[GroupByKey]=OutputTable[[#This Row],[GroupByKey]])*OutputTable[RecordedValue])),0)</f>
        <v>0</v>
      </c>
      <c r="L995" s="5" cm="1">
        <f t="array" ref="L995">IFERROR(_xlfn.STDEV.S(IF((OutputTable[GroupByKey]=OutputTable[[#This Row],[GroupByKey]]),(OutputTable[GroupByKey]=OutputTable[[#This Row],[GroupByKey]])*OutputTable[RecordedValue])),0)</f>
        <v>0</v>
      </c>
      <c r="M995" s="5" cm="1">
        <f t="array" ref="M995">MAX(IF((ProjectInfoTable[ProjectName]=OutputTable[[#This Row],[ProjectName]]),(ProjectInfoTable[ProjectName]=OutputTable[[#This Row],[ProjectName]])*ProjectInfoTable[ConfidenceInterval]))</f>
        <v>0.95</v>
      </c>
      <c r="N9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95" s="5" cm="1">
        <f t="array" ref="O995">MIN(IF((OutputTable[GroupByKey]=OutputTable[[#This Row],[GroupByKey]]),(OutputTable[GroupByKey]=OutputTable[[#This Row],[GroupByKey]])*OutputTable[RecordedValue]))</f>
        <v>0</v>
      </c>
      <c r="P995" s="5" cm="1">
        <f t="array" ref="P995">MAX(IF((OutputTable[GroupByKey]=OutputTable[[#This Row],[GroupByKey]]),(OutputTable[GroupByKey]=OutputTable[[#This Row],[GroupByKey]])*OutputTable[RecordedValue]))</f>
        <v>0</v>
      </c>
    </row>
    <row r="996" spans="1:16" x14ac:dyDescent="0.25">
      <c r="A996" t="s">
        <v>68</v>
      </c>
      <c r="B996" t="s">
        <v>70</v>
      </c>
      <c r="C996">
        <v>19</v>
      </c>
      <c r="D996" t="s">
        <v>165</v>
      </c>
      <c r="E996" t="s">
        <v>111</v>
      </c>
      <c r="F996" t="s">
        <v>73</v>
      </c>
      <c r="G996">
        <v>36.689188994518602</v>
      </c>
      <c r="H996">
        <v>0</v>
      </c>
      <c r="I996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996" s="5" cm="1">
        <f t="array" ref="J996">MAX(IF((ProjectInfoTable[ProjectName]=OutputTable[[#This Row],[ProjectName]]),(ProjectInfoTable[ProjectName]=OutputTable[[#This Row],[ProjectName]])*ProjectInfoTable[NumberOfReplications]))</f>
        <v>50</v>
      </c>
      <c r="K996" s="5" cm="1">
        <f t="array" ref="K996">IFERROR(AVERAGE(IF((OutputTable[GroupByKey]=OutputTable[[#This Row],[GroupByKey]]),(OutputTable[GroupByKey]=OutputTable[[#This Row],[GroupByKey]])*OutputTable[RecordedValue])),0)</f>
        <v>37.238343743460135</v>
      </c>
      <c r="L996" s="5" cm="1">
        <f t="array" ref="L996">IFERROR(_xlfn.STDEV.S(IF((OutputTable[GroupByKey]=OutputTable[[#This Row],[GroupByKey]]),(OutputTable[GroupByKey]=OutputTable[[#This Row],[GroupByKey]])*OutputTable[RecordedValue])),0)</f>
        <v>0.73577360167133743</v>
      </c>
      <c r="M996" s="5" cm="1">
        <f t="array" ref="M996">MAX(IF((ProjectInfoTable[ProjectName]=OutputTable[[#This Row],[ProjectName]]),(ProjectInfoTable[ProjectName]=OutputTable[[#This Row],[ProjectName]])*ProjectInfoTable[ConfidenceInterval]))</f>
        <v>0.95</v>
      </c>
      <c r="N9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996" s="5" cm="1">
        <f t="array" ref="O996">MIN(IF((OutputTable[GroupByKey]=OutputTable[[#This Row],[GroupByKey]]),(OutputTable[GroupByKey]=OutputTable[[#This Row],[GroupByKey]])*OutputTable[RecordedValue]))</f>
        <v>35.915286846409401</v>
      </c>
      <c r="P996" s="5" cm="1">
        <f t="array" ref="P996">MAX(IF((OutputTable[GroupByKey]=OutputTable[[#This Row],[GroupByKey]]),(OutputTable[GroupByKey]=OutputTable[[#This Row],[GroupByKey]])*OutputTable[RecordedValue]))</f>
        <v>38.829036811282897</v>
      </c>
    </row>
    <row r="997" spans="1:16" x14ac:dyDescent="0.25">
      <c r="A997" t="s">
        <v>68</v>
      </c>
      <c r="B997" t="s">
        <v>70</v>
      </c>
      <c r="C997">
        <v>19</v>
      </c>
      <c r="D997" t="s">
        <v>166</v>
      </c>
      <c r="E997" t="s">
        <v>113</v>
      </c>
      <c r="F997" t="s">
        <v>73</v>
      </c>
      <c r="G997">
        <v>1100.67566983556</v>
      </c>
      <c r="H997">
        <v>0</v>
      </c>
      <c r="I997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997" s="5" cm="1">
        <f t="array" ref="J997">MAX(IF((ProjectInfoTable[ProjectName]=OutputTable[[#This Row],[ProjectName]]),(ProjectInfoTable[ProjectName]=OutputTable[[#This Row],[ProjectName]])*ProjectInfoTable[NumberOfReplications]))</f>
        <v>50</v>
      </c>
      <c r="K997" s="5" cm="1">
        <f t="array" ref="K997">IFERROR(AVERAGE(IF((OutputTable[GroupByKey]=OutputTable[[#This Row],[GroupByKey]]),(OutputTable[GroupByKey]=OutputTable[[#This Row],[GroupByKey]])*OutputTable[RecordedValue])),0)</f>
        <v>1117.1503123038046</v>
      </c>
      <c r="L997" s="5" cm="1">
        <f t="array" ref="L997">IFERROR(_xlfn.STDEV.S(IF((OutputTable[GroupByKey]=OutputTable[[#This Row],[GroupByKey]]),(OutputTable[GroupByKey]=OutputTable[[#This Row],[GroupByKey]])*OutputTable[RecordedValue])),0)</f>
        <v>22.073208050140675</v>
      </c>
      <c r="M997" s="5" cm="1">
        <f t="array" ref="M997">MAX(IF((ProjectInfoTable[ProjectName]=OutputTable[[#This Row],[ProjectName]]),(ProjectInfoTable[ProjectName]=OutputTable[[#This Row],[ProjectName]])*ProjectInfoTable[ConfidenceInterval]))</f>
        <v>0.95</v>
      </c>
      <c r="N9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997" s="5" cm="1">
        <f t="array" ref="O997">MIN(IF((OutputTable[GroupByKey]=OutputTable[[#This Row],[GroupByKey]]),(OutputTable[GroupByKey]=OutputTable[[#This Row],[GroupByKey]])*OutputTable[RecordedValue]))</f>
        <v>1077.4586053922801</v>
      </c>
      <c r="P997" s="5" cm="1">
        <f t="array" ref="P997">MAX(IF((OutputTable[GroupByKey]=OutputTable[[#This Row],[GroupByKey]]),(OutputTable[GroupByKey]=OutputTable[[#This Row],[GroupByKey]])*OutputTable[RecordedValue]))</f>
        <v>1164.8711043384901</v>
      </c>
    </row>
    <row r="998" spans="1:16" x14ac:dyDescent="0.25">
      <c r="A998" t="s">
        <v>68</v>
      </c>
      <c r="B998" t="s">
        <v>70</v>
      </c>
      <c r="C998">
        <v>19</v>
      </c>
      <c r="D998" t="s">
        <v>167</v>
      </c>
      <c r="E998" t="s">
        <v>115</v>
      </c>
      <c r="F998" t="s">
        <v>73</v>
      </c>
      <c r="G998">
        <v>0</v>
      </c>
      <c r="H998">
        <v>0</v>
      </c>
      <c r="I998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998" s="5" cm="1">
        <f t="array" ref="J998">MAX(IF((ProjectInfoTable[ProjectName]=OutputTable[[#This Row],[ProjectName]]),(ProjectInfoTable[ProjectName]=OutputTable[[#This Row],[ProjectName]])*ProjectInfoTable[NumberOfReplications]))</f>
        <v>50</v>
      </c>
      <c r="K998" s="5" cm="1">
        <f t="array" ref="K998">IFERROR(AVERAGE(IF((OutputTable[GroupByKey]=OutputTable[[#This Row],[GroupByKey]]),(OutputTable[GroupByKey]=OutputTable[[#This Row],[GroupByKey]])*OutputTable[RecordedValue])),0)</f>
        <v>0</v>
      </c>
      <c r="L998" s="5" cm="1">
        <f t="array" ref="L998">IFERROR(_xlfn.STDEV.S(IF((OutputTable[GroupByKey]=OutputTable[[#This Row],[GroupByKey]]),(OutputTable[GroupByKey]=OutputTable[[#This Row],[GroupByKey]])*OutputTable[RecordedValue])),0)</f>
        <v>0</v>
      </c>
      <c r="M998" s="5" cm="1">
        <f t="array" ref="M998">MAX(IF((ProjectInfoTable[ProjectName]=OutputTable[[#This Row],[ProjectName]]),(ProjectInfoTable[ProjectName]=OutputTable[[#This Row],[ProjectName]])*ProjectInfoTable[ConfidenceInterval]))</f>
        <v>0.95</v>
      </c>
      <c r="N9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98" s="5" cm="1">
        <f t="array" ref="O998">MIN(IF((OutputTable[GroupByKey]=OutputTable[[#This Row],[GroupByKey]]),(OutputTable[GroupByKey]=OutputTable[[#This Row],[GroupByKey]])*OutputTable[RecordedValue]))</f>
        <v>0</v>
      </c>
      <c r="P998" s="5" cm="1">
        <f t="array" ref="P998">MAX(IF((OutputTable[GroupByKey]=OutputTable[[#This Row],[GroupByKey]]),(OutputTable[GroupByKey]=OutputTable[[#This Row],[GroupByKey]])*OutputTable[RecordedValue]))</f>
        <v>0</v>
      </c>
    </row>
    <row r="999" spans="1:16" x14ac:dyDescent="0.25">
      <c r="A999" t="s">
        <v>68</v>
      </c>
      <c r="B999" t="s">
        <v>70</v>
      </c>
      <c r="C999">
        <v>19</v>
      </c>
      <c r="D999" t="s">
        <v>168</v>
      </c>
      <c r="E999" t="s">
        <v>117</v>
      </c>
      <c r="F999" t="s">
        <v>73</v>
      </c>
      <c r="G999">
        <v>119.725161253415</v>
      </c>
      <c r="H999">
        <v>0</v>
      </c>
      <c r="I999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999" s="5" cm="1">
        <f t="array" ref="J999">MAX(IF((ProjectInfoTable[ProjectName]=OutputTable[[#This Row],[ProjectName]]),(ProjectInfoTable[ProjectName]=OutputTable[[#This Row],[ProjectName]])*ProjectInfoTable[NumberOfReplications]))</f>
        <v>50</v>
      </c>
      <c r="K999" s="5" cm="1">
        <f t="array" ref="K999">IFERROR(AVERAGE(IF((OutputTable[GroupByKey]=OutputTable[[#This Row],[GroupByKey]]),(OutputTable[GroupByKey]=OutputTable[[#This Row],[GroupByKey]])*OutputTable[RecordedValue])),0)</f>
        <v>120.89653130002299</v>
      </c>
      <c r="L999" s="5" cm="1">
        <f t="array" ref="L999">IFERROR(_xlfn.STDEV.S(IF((OutputTable[GroupByKey]=OutputTable[[#This Row],[GroupByKey]]),(OutputTable[GroupByKey]=OutputTable[[#This Row],[GroupByKey]])*OutputTable[RecordedValue])),0)</f>
        <v>33.561725675720702</v>
      </c>
      <c r="M999" s="5" cm="1">
        <f t="array" ref="M999">MAX(IF((ProjectInfoTable[ProjectName]=OutputTable[[#This Row],[ProjectName]]),(ProjectInfoTable[ProjectName]=OutputTable[[#This Row],[ProjectName]])*ProjectInfoTable[ConfidenceInterval]))</f>
        <v>0.95</v>
      </c>
      <c r="N9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999" s="5" cm="1">
        <f t="array" ref="O999">MIN(IF((OutputTable[GroupByKey]=OutputTable[[#This Row],[GroupByKey]]),(OutputTable[GroupByKey]=OutputTable[[#This Row],[GroupByKey]])*OutputTable[RecordedValue]))</f>
        <v>71.2298351699786</v>
      </c>
      <c r="P999" s="5" cm="1">
        <f t="array" ref="P999">MAX(IF((OutputTable[GroupByKey]=OutputTable[[#This Row],[GroupByKey]]),(OutputTable[GroupByKey]=OutputTable[[#This Row],[GroupByKey]])*OutputTable[RecordedValue]))</f>
        <v>265.63530965979299</v>
      </c>
    </row>
    <row r="1000" spans="1:16" x14ac:dyDescent="0.25">
      <c r="A1000" t="s">
        <v>68</v>
      </c>
      <c r="B1000" t="s">
        <v>70</v>
      </c>
      <c r="C1000">
        <v>19</v>
      </c>
      <c r="D1000" t="s">
        <v>169</v>
      </c>
      <c r="E1000" t="s">
        <v>119</v>
      </c>
      <c r="F1000" t="s">
        <v>73</v>
      </c>
      <c r="G1000">
        <v>311</v>
      </c>
      <c r="H1000">
        <v>0</v>
      </c>
      <c r="I1000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000" s="5" cm="1">
        <f t="array" ref="J1000">MAX(IF((ProjectInfoTable[ProjectName]=OutputTable[[#This Row],[ProjectName]]),(ProjectInfoTable[ProjectName]=OutputTable[[#This Row],[ProjectName]])*ProjectInfoTable[NumberOfReplications]))</f>
        <v>50</v>
      </c>
      <c r="K1000" s="5" cm="1">
        <f t="array" ref="K1000">IFERROR(AVERAGE(IF((OutputTable[GroupByKey]=OutputTable[[#This Row],[GroupByKey]]),(OutputTable[GroupByKey]=OutputTable[[#This Row],[GroupByKey]])*OutputTable[RecordedValue])),0)</f>
        <v>307.66000000000003</v>
      </c>
      <c r="L1000" s="5" cm="1">
        <f t="array" ref="L1000">IFERROR(_xlfn.STDEV.S(IF((OutputTable[GroupByKey]=OutputTable[[#This Row],[GroupByKey]]),(OutputTable[GroupByKey]=OutputTable[[#This Row],[GroupByKey]])*OutputTable[RecordedValue])),0)</f>
        <v>3.1272991542223769</v>
      </c>
      <c r="M1000" s="5" cm="1">
        <f t="array" ref="M1000">MAX(IF((ProjectInfoTable[ProjectName]=OutputTable[[#This Row],[ProjectName]]),(ProjectInfoTable[ProjectName]=OutputTable[[#This Row],[ProjectName]])*ProjectInfoTable[ConfidenceInterval]))</f>
        <v>0.95</v>
      </c>
      <c r="N10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000" s="5" cm="1">
        <f t="array" ref="O1000">MIN(IF((OutputTable[GroupByKey]=OutputTable[[#This Row],[GroupByKey]]),(OutputTable[GroupByKey]=OutputTable[[#This Row],[GroupByKey]])*OutputTable[RecordedValue]))</f>
        <v>300</v>
      </c>
      <c r="P1000" s="5" cm="1">
        <f t="array" ref="P1000">MAX(IF((OutputTable[GroupByKey]=OutputTable[[#This Row],[GroupByKey]]),(OutputTable[GroupByKey]=OutputTable[[#This Row],[GroupByKey]])*OutputTable[RecordedValue]))</f>
        <v>315</v>
      </c>
    </row>
    <row r="1001" spans="1:16" x14ac:dyDescent="0.25">
      <c r="A1001" t="s">
        <v>68</v>
      </c>
      <c r="B1001" t="s">
        <v>70</v>
      </c>
      <c r="C1001">
        <v>19</v>
      </c>
      <c r="D1001" t="s">
        <v>170</v>
      </c>
      <c r="E1001" t="s">
        <v>121</v>
      </c>
      <c r="F1001" t="s">
        <v>73</v>
      </c>
      <c r="G1001">
        <v>310</v>
      </c>
      <c r="H1001">
        <v>0</v>
      </c>
      <c r="I1001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001" s="5" cm="1">
        <f t="array" ref="J1001">MAX(IF((ProjectInfoTable[ProjectName]=OutputTable[[#This Row],[ProjectName]]),(ProjectInfoTable[ProjectName]=OutputTable[[#This Row],[ProjectName]])*ProjectInfoTable[NumberOfReplications]))</f>
        <v>50</v>
      </c>
      <c r="K1001" s="5" cm="1">
        <f t="array" ref="K1001">IFERROR(AVERAGE(IF((OutputTable[GroupByKey]=OutputTable[[#This Row],[GroupByKey]]),(OutputTable[GroupByKey]=OutputTable[[#This Row],[GroupByKey]])*OutputTable[RecordedValue])),0)</f>
        <v>305.8</v>
      </c>
      <c r="L1001" s="5" cm="1">
        <f t="array" ref="L1001">IFERROR(_xlfn.STDEV.S(IF((OutputTable[GroupByKey]=OutputTable[[#This Row],[GroupByKey]]),(OutputTable[GroupByKey]=OutputTable[[#This Row],[GroupByKey]])*OutputTable[RecordedValue])),0)</f>
        <v>3.2324881425670751</v>
      </c>
      <c r="M1001" s="5" cm="1">
        <f t="array" ref="M1001">MAX(IF((ProjectInfoTable[ProjectName]=OutputTable[[#This Row],[ProjectName]]),(ProjectInfoTable[ProjectName]=OutputTable[[#This Row],[ProjectName]])*ProjectInfoTable[ConfidenceInterval]))</f>
        <v>0.95</v>
      </c>
      <c r="N10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001" s="5" cm="1">
        <f t="array" ref="O1001">MIN(IF((OutputTable[GroupByKey]=OutputTable[[#This Row],[GroupByKey]]),(OutputTable[GroupByKey]=OutputTable[[#This Row],[GroupByKey]])*OutputTable[RecordedValue]))</f>
        <v>298</v>
      </c>
      <c r="P1001" s="5" cm="1">
        <f t="array" ref="P1001">MAX(IF((OutputTable[GroupByKey]=OutputTable[[#This Row],[GroupByKey]]),(OutputTable[GroupByKey]=OutputTable[[#This Row],[GroupByKey]])*OutputTable[RecordedValue]))</f>
        <v>313</v>
      </c>
    </row>
    <row r="1002" spans="1:16" x14ac:dyDescent="0.25">
      <c r="A1002" t="s">
        <v>68</v>
      </c>
      <c r="B1002" t="s">
        <v>70</v>
      </c>
      <c r="C1002">
        <v>19</v>
      </c>
      <c r="D1002" t="s">
        <v>171</v>
      </c>
      <c r="E1002" t="s">
        <v>123</v>
      </c>
      <c r="F1002" t="s">
        <v>73</v>
      </c>
      <c r="G1002">
        <v>36.689188994518602</v>
      </c>
      <c r="H1002">
        <v>0</v>
      </c>
      <c r="I1002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002" s="5" cm="1">
        <f t="array" ref="J1002">MAX(IF((ProjectInfoTable[ProjectName]=OutputTable[[#This Row],[ProjectName]]),(ProjectInfoTable[ProjectName]=OutputTable[[#This Row],[ProjectName]])*ProjectInfoTable[NumberOfReplications]))</f>
        <v>50</v>
      </c>
      <c r="K1002" s="5" cm="1">
        <f t="array" ref="K1002">IFERROR(AVERAGE(IF((OutputTable[GroupByKey]=OutputTable[[#This Row],[GroupByKey]]),(OutputTable[GroupByKey]=OutputTable[[#This Row],[GroupByKey]])*OutputTable[RecordedValue])),0)</f>
        <v>37.238343743460135</v>
      </c>
      <c r="L1002" s="5" cm="1">
        <f t="array" ref="L1002">IFERROR(_xlfn.STDEV.S(IF((OutputTable[GroupByKey]=OutputTable[[#This Row],[GroupByKey]]),(OutputTable[GroupByKey]=OutputTable[[#This Row],[GroupByKey]])*OutputTable[RecordedValue])),0)</f>
        <v>0.73577360167133743</v>
      </c>
      <c r="M1002" s="5" cm="1">
        <f t="array" ref="M1002">MAX(IF((ProjectInfoTable[ProjectName]=OutputTable[[#This Row],[ProjectName]]),(ProjectInfoTable[ProjectName]=OutputTable[[#This Row],[ProjectName]])*ProjectInfoTable[ConfidenceInterval]))</f>
        <v>0.95</v>
      </c>
      <c r="N10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002" s="5" cm="1">
        <f t="array" ref="O1002">MIN(IF((OutputTable[GroupByKey]=OutputTable[[#This Row],[GroupByKey]]),(OutputTable[GroupByKey]=OutputTable[[#This Row],[GroupByKey]])*OutputTable[RecordedValue]))</f>
        <v>35.915286846409401</v>
      </c>
      <c r="P1002" s="5" cm="1">
        <f t="array" ref="P1002">MAX(IF((OutputTable[GroupByKey]=OutputTable[[#This Row],[GroupByKey]]),(OutputTable[GroupByKey]=OutputTable[[#This Row],[GroupByKey]])*OutputTable[RecordedValue]))</f>
        <v>38.829036811282897</v>
      </c>
    </row>
    <row r="1003" spans="1:16" x14ac:dyDescent="0.25">
      <c r="A1003" t="s">
        <v>68</v>
      </c>
      <c r="B1003" t="s">
        <v>70</v>
      </c>
      <c r="C1003">
        <v>19</v>
      </c>
      <c r="D1003" t="s">
        <v>172</v>
      </c>
      <c r="E1003" t="s">
        <v>125</v>
      </c>
      <c r="F1003" t="s">
        <v>73</v>
      </c>
      <c r="G1003">
        <v>1220.4008310889701</v>
      </c>
      <c r="H1003">
        <v>0</v>
      </c>
      <c r="I1003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003" s="5" cm="1">
        <f t="array" ref="J1003">MAX(IF((ProjectInfoTable[ProjectName]=OutputTable[[#This Row],[ProjectName]]),(ProjectInfoTable[ProjectName]=OutputTable[[#This Row],[ProjectName]])*ProjectInfoTable[NumberOfReplications]))</f>
        <v>50</v>
      </c>
      <c r="K1003" s="5" cm="1">
        <f t="array" ref="K1003">IFERROR(AVERAGE(IF((OutputTable[GroupByKey]=OutputTable[[#This Row],[GroupByKey]]),(OutputTable[GroupByKey]=OutputTable[[#This Row],[GroupByKey]])*OutputTable[RecordedValue])),0)</f>
        <v>1238.0468436038263</v>
      </c>
      <c r="L1003" s="5" cm="1">
        <f t="array" ref="L1003">IFERROR(_xlfn.STDEV.S(IF((OutputTable[GroupByKey]=OutputTable[[#This Row],[GroupByKey]]),(OutputTable[GroupByKey]=OutputTable[[#This Row],[GroupByKey]])*OutputTable[RecordedValue])),0)</f>
        <v>49.802537130614866</v>
      </c>
      <c r="M1003" s="5" cm="1">
        <f t="array" ref="M1003">MAX(IF((ProjectInfoTable[ProjectName]=OutputTable[[#This Row],[ProjectName]]),(ProjectInfoTable[ProjectName]=OutputTable[[#This Row],[ProjectName]])*ProjectInfoTable[ConfidenceInterval]))</f>
        <v>0.95</v>
      </c>
      <c r="N10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003" s="5" cm="1">
        <f t="array" ref="O1003">MIN(IF((OutputTable[GroupByKey]=OutputTable[[#This Row],[GroupByKey]]),(OutputTable[GroupByKey]=OutputTable[[#This Row],[GroupByKey]])*OutputTable[RecordedValue]))</f>
        <v>1148.68844056226</v>
      </c>
      <c r="P1003" s="5" cm="1">
        <f t="array" ref="P1003">MAX(IF((OutputTable[GroupByKey]=OutputTable[[#This Row],[GroupByKey]]),(OutputTable[GroupByKey]=OutputTable[[#This Row],[GroupByKey]])*OutputTable[RecordedValue]))</f>
        <v>1418.3176101245699</v>
      </c>
    </row>
    <row r="1004" spans="1:16" x14ac:dyDescent="0.25">
      <c r="A1004" t="s">
        <v>68</v>
      </c>
      <c r="B1004" t="s">
        <v>70</v>
      </c>
      <c r="C1004">
        <v>19</v>
      </c>
      <c r="D1004" t="s">
        <v>173</v>
      </c>
      <c r="E1004" t="s">
        <v>135</v>
      </c>
      <c r="F1004" t="s">
        <v>105</v>
      </c>
      <c r="G1004">
        <v>18.344594497259301</v>
      </c>
      <c r="H1004">
        <v>0</v>
      </c>
      <c r="I1004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004" s="5" cm="1">
        <f t="array" ref="J1004">MAX(IF((ProjectInfoTable[ProjectName]=OutputTable[[#This Row],[ProjectName]]),(ProjectInfoTable[ProjectName]=OutputTable[[#This Row],[ProjectName]])*ProjectInfoTable[NumberOfReplications]))</f>
        <v>50</v>
      </c>
      <c r="K1004" s="5" cm="1">
        <f t="array" ref="K1004">IFERROR(AVERAGE(IF((OutputTable[GroupByKey]=OutputTable[[#This Row],[GroupByKey]]),(OutputTable[GroupByKey]=OutputTable[[#This Row],[GroupByKey]])*OutputTable[RecordedValue])),0)</f>
        <v>18.619171871730064</v>
      </c>
      <c r="L1004" s="5" cm="1">
        <f t="array" ref="L1004">IFERROR(_xlfn.STDEV.S(IF((OutputTable[GroupByKey]=OutputTable[[#This Row],[GroupByKey]]),(OutputTable[GroupByKey]=OutputTable[[#This Row],[GroupByKey]])*OutputTable[RecordedValue])),0)</f>
        <v>0.36788680083566072</v>
      </c>
      <c r="M1004" s="5" cm="1">
        <f t="array" ref="M1004">MAX(IF((ProjectInfoTable[ProjectName]=OutputTable[[#This Row],[ProjectName]]),(ProjectInfoTable[ProjectName]=OutputTable[[#This Row],[ProjectName]])*ProjectInfoTable[ConfidenceInterval]))</f>
        <v>0.95</v>
      </c>
      <c r="N10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004" s="5" cm="1">
        <f t="array" ref="O1004">MIN(IF((OutputTable[GroupByKey]=OutputTable[[#This Row],[GroupByKey]]),(OutputTable[GroupByKey]=OutputTable[[#This Row],[GroupByKey]])*OutputTable[RecordedValue]))</f>
        <v>17.957643423204701</v>
      </c>
      <c r="P1004" s="5" cm="1">
        <f t="array" ref="P1004">MAX(IF((OutputTable[GroupByKey]=OutputTable[[#This Row],[GroupByKey]]),(OutputTable[GroupByKey]=OutputTable[[#This Row],[GroupByKey]])*OutputTable[RecordedValue]))</f>
        <v>19.414518405641399</v>
      </c>
    </row>
    <row r="1005" spans="1:16" x14ac:dyDescent="0.25">
      <c r="A1005" t="s">
        <v>68</v>
      </c>
      <c r="B1005" t="s">
        <v>70</v>
      </c>
      <c r="C1005">
        <v>19</v>
      </c>
      <c r="D1005" t="s">
        <v>174</v>
      </c>
      <c r="E1005" t="s">
        <v>137</v>
      </c>
      <c r="F1005" t="s">
        <v>105</v>
      </c>
      <c r="G1005">
        <v>5.6283586357180297</v>
      </c>
      <c r="H1005">
        <v>0</v>
      </c>
      <c r="I1005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005" s="5" cm="1">
        <f t="array" ref="J1005">MAX(IF((ProjectInfoTable[ProjectName]=OutputTable[[#This Row],[ProjectName]]),(ProjectInfoTable[ProjectName]=OutputTable[[#This Row],[ProjectName]])*ProjectInfoTable[NumberOfReplications]))</f>
        <v>50</v>
      </c>
      <c r="K1005" s="5" cm="1">
        <f t="array" ref="K1005">IFERROR(AVERAGE(IF((OutputTable[GroupByKey]=OutputTable[[#This Row],[GroupByKey]]),(OutputTable[GroupByKey]=OutputTable[[#This Row],[GroupByKey]])*OutputTable[RecordedValue])),0)</f>
        <v>5.3248187541752463</v>
      </c>
      <c r="L1005" s="5" cm="1">
        <f t="array" ref="L1005">IFERROR(_xlfn.STDEV.S(IF((OutputTable[GroupByKey]=OutputTable[[#This Row],[GroupByKey]]),(OutputTable[GroupByKey]=OutputTable[[#This Row],[GroupByKey]])*OutputTable[RecordedValue])),0)</f>
        <v>0.37220753962085379</v>
      </c>
      <c r="M1005" s="5" cm="1">
        <f t="array" ref="M1005">MAX(IF((ProjectInfoTable[ProjectName]=OutputTable[[#This Row],[ProjectName]]),(ProjectInfoTable[ProjectName]=OutputTable[[#This Row],[ProjectName]])*ProjectInfoTable[ConfidenceInterval]))</f>
        <v>0.95</v>
      </c>
      <c r="N10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005" s="5" cm="1">
        <f t="array" ref="O1005">MIN(IF((OutputTable[GroupByKey]=OutputTable[[#This Row],[GroupByKey]]),(OutputTable[GroupByKey]=OutputTable[[#This Row],[GroupByKey]])*OutputTable[RecordedValue]))</f>
        <v>4.5773931059875599</v>
      </c>
      <c r="P1005" s="5" cm="1">
        <f t="array" ref="P1005">MAX(IF((OutputTable[GroupByKey]=OutputTable[[#This Row],[GroupByKey]]),(OutputTable[GroupByKey]=OutputTable[[#This Row],[GroupByKey]])*OutputTable[RecordedValue]))</f>
        <v>5.9816259595291603</v>
      </c>
    </row>
    <row r="1006" spans="1:16" x14ac:dyDescent="0.25">
      <c r="A1006" t="s">
        <v>68</v>
      </c>
      <c r="B1006" t="s">
        <v>70</v>
      </c>
      <c r="C1006">
        <v>19</v>
      </c>
      <c r="D1006" t="s">
        <v>175</v>
      </c>
      <c r="E1006" t="s">
        <v>154</v>
      </c>
      <c r="F1006" t="s">
        <v>105</v>
      </c>
      <c r="G1006">
        <v>311</v>
      </c>
      <c r="H1006">
        <v>0</v>
      </c>
      <c r="I1006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006" s="5" cm="1">
        <f t="array" ref="J1006">MAX(IF((ProjectInfoTable[ProjectName]=OutputTable[[#This Row],[ProjectName]]),(ProjectInfoTable[ProjectName]=OutputTable[[#This Row],[ProjectName]])*ProjectInfoTable[NumberOfReplications]))</f>
        <v>50</v>
      </c>
      <c r="K1006" s="5" cm="1">
        <f t="array" ref="K1006">IFERROR(AVERAGE(IF((OutputTable[GroupByKey]=OutputTable[[#This Row],[GroupByKey]]),(OutputTable[GroupByKey]=OutputTable[[#This Row],[GroupByKey]])*OutputTable[RecordedValue])),0)</f>
        <v>307.5</v>
      </c>
      <c r="L1006" s="5" cm="1">
        <f t="array" ref="L1006">IFERROR(_xlfn.STDEV.S(IF((OutputTable[GroupByKey]=OutputTable[[#This Row],[GroupByKey]]),(OutputTable[GroupByKey]=OutputTable[[#This Row],[GroupByKey]])*OutputTable[RecordedValue])),0)</f>
        <v>3.1831828507367419</v>
      </c>
      <c r="M1006" s="5" cm="1">
        <f t="array" ref="M1006">MAX(IF((ProjectInfoTable[ProjectName]=OutputTable[[#This Row],[ProjectName]]),(ProjectInfoTable[ProjectName]=OutputTable[[#This Row],[ProjectName]])*ProjectInfoTable[ConfidenceInterval]))</f>
        <v>0.95</v>
      </c>
      <c r="N10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006" s="5" cm="1">
        <f t="array" ref="O1006">MIN(IF((OutputTable[GroupByKey]=OutputTable[[#This Row],[GroupByKey]]),(OutputTable[GroupByKey]=OutputTable[[#This Row],[GroupByKey]])*OutputTable[RecordedValue]))</f>
        <v>300</v>
      </c>
      <c r="P1006" s="5" cm="1">
        <f t="array" ref="P1006">MAX(IF((OutputTable[GroupByKey]=OutputTable[[#This Row],[GroupByKey]]),(OutputTable[GroupByKey]=OutputTable[[#This Row],[GroupByKey]])*OutputTable[RecordedValue]))</f>
        <v>315</v>
      </c>
    </row>
    <row r="1007" spans="1:16" x14ac:dyDescent="0.25">
      <c r="A1007" t="s">
        <v>68</v>
      </c>
      <c r="B1007" t="s">
        <v>70</v>
      </c>
      <c r="C1007">
        <v>19</v>
      </c>
      <c r="D1007" t="s">
        <v>176</v>
      </c>
      <c r="E1007" t="s">
        <v>156</v>
      </c>
      <c r="F1007" t="s">
        <v>105</v>
      </c>
      <c r="G1007">
        <v>0.76548505684508095</v>
      </c>
      <c r="H1007">
        <v>0</v>
      </c>
      <c r="I1007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007" s="5" cm="1">
        <f t="array" ref="J1007">MAX(IF((ProjectInfoTable[ProjectName]=OutputTable[[#This Row],[ProjectName]]),(ProjectInfoTable[ProjectName]=OutputTable[[#This Row],[ProjectName]])*ProjectInfoTable[NumberOfReplications]))</f>
        <v>50</v>
      </c>
      <c r="K1007" s="5" cm="1">
        <f t="array" ref="K1007">IFERROR(AVERAGE(IF((OutputTable[GroupByKey]=OutputTable[[#This Row],[GroupByKey]]),(OutputTable[GroupByKey]=OutputTable[[#This Row],[GroupByKey]])*OutputTable[RecordedValue])),0)</f>
        <v>0.77813255190936492</v>
      </c>
      <c r="L1007" s="5" cm="1">
        <f t="array" ref="L1007">IFERROR(_xlfn.STDEV.S(IF((OutputTable[GroupByKey]=OutputTable[[#This Row],[GroupByKey]]),(OutputTable[GroupByKey]=OutputTable[[#This Row],[GroupByKey]])*OutputTable[RecordedValue])),0)</f>
        <v>1.5508647484202203E-2</v>
      </c>
      <c r="M1007" s="5" cm="1">
        <f t="array" ref="M1007">MAX(IF((ProjectInfoTable[ProjectName]=OutputTable[[#This Row],[ProjectName]]),(ProjectInfoTable[ProjectName]=OutputTable[[#This Row],[ProjectName]])*ProjectInfoTable[ConfidenceInterval]))</f>
        <v>0.95</v>
      </c>
      <c r="N10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007" s="5" cm="1">
        <f t="array" ref="O1007">MIN(IF((OutputTable[GroupByKey]=OutputTable[[#This Row],[GroupByKey]]),(OutputTable[GroupByKey]=OutputTable[[#This Row],[GroupByKey]])*OutputTable[RecordedValue]))</f>
        <v>0.75076558501961799</v>
      </c>
      <c r="P1007" s="5" cm="1">
        <f t="array" ref="P1007">MAX(IF((OutputTable[GroupByKey]=OutputTable[[#This Row],[GroupByKey]]),(OutputTable[GroupByKey]=OutputTable[[#This Row],[GroupByKey]])*OutputTable[RecordedValue]))</f>
        <v>0.80927528725051701</v>
      </c>
    </row>
    <row r="1008" spans="1:16" x14ac:dyDescent="0.25">
      <c r="A1008" t="s">
        <v>68</v>
      </c>
      <c r="B1008" t="s">
        <v>70</v>
      </c>
      <c r="C1008">
        <v>19</v>
      </c>
      <c r="D1008" t="s">
        <v>177</v>
      </c>
      <c r="E1008" t="s">
        <v>140</v>
      </c>
      <c r="F1008" t="s">
        <v>105</v>
      </c>
      <c r="G1008">
        <v>0</v>
      </c>
      <c r="H1008">
        <v>0</v>
      </c>
      <c r="I1008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008" s="5" cm="1">
        <f t="array" ref="J1008">MAX(IF((ProjectInfoTable[ProjectName]=OutputTable[[#This Row],[ProjectName]]),(ProjectInfoTable[ProjectName]=OutputTable[[#This Row],[ProjectName]])*ProjectInfoTable[NumberOfReplications]))</f>
        <v>50</v>
      </c>
      <c r="K1008" s="5" cm="1">
        <f t="array" ref="K1008">IFERROR(AVERAGE(IF((OutputTable[GroupByKey]=OutputTable[[#This Row],[GroupByKey]]),(OutputTable[GroupByKey]=OutputTable[[#This Row],[GroupByKey]])*OutputTable[RecordedValue])),0)</f>
        <v>0</v>
      </c>
      <c r="L1008" s="5" cm="1">
        <f t="array" ref="L1008">IFERROR(_xlfn.STDEV.S(IF((OutputTable[GroupByKey]=OutputTable[[#This Row],[GroupByKey]]),(OutputTable[GroupByKey]=OutputTable[[#This Row],[GroupByKey]])*OutputTable[RecordedValue])),0)</f>
        <v>0</v>
      </c>
      <c r="M1008" s="5" cm="1">
        <f t="array" ref="M1008">MAX(IF((ProjectInfoTable[ProjectName]=OutputTable[[#This Row],[ProjectName]]),(ProjectInfoTable[ProjectName]=OutputTable[[#This Row],[ProjectName]])*ProjectInfoTable[ConfidenceInterval]))</f>
        <v>0.95</v>
      </c>
      <c r="N10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08" s="5" cm="1">
        <f t="array" ref="O1008">MIN(IF((OutputTable[GroupByKey]=OutputTable[[#This Row],[GroupByKey]]),(OutputTable[GroupByKey]=OutputTable[[#This Row],[GroupByKey]])*OutputTable[RecordedValue]))</f>
        <v>0</v>
      </c>
      <c r="P1008" s="5" cm="1">
        <f t="array" ref="P1008">MAX(IF((OutputTable[GroupByKey]=OutputTable[[#This Row],[GroupByKey]]),(OutputTable[GroupByKey]=OutputTable[[#This Row],[GroupByKey]])*OutputTable[RecordedValue]))</f>
        <v>0</v>
      </c>
    </row>
    <row r="1009" spans="1:16" x14ac:dyDescent="0.25">
      <c r="A1009" t="s">
        <v>68</v>
      </c>
      <c r="B1009" t="s">
        <v>70</v>
      </c>
      <c r="C1009">
        <v>20</v>
      </c>
      <c r="D1009" t="s">
        <v>110</v>
      </c>
      <c r="E1009" t="s">
        <v>111</v>
      </c>
      <c r="F1009" t="s">
        <v>73</v>
      </c>
      <c r="G1009">
        <v>2.74305730751056</v>
      </c>
      <c r="H1009">
        <v>0</v>
      </c>
      <c r="I1009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009" s="5" cm="1">
        <f t="array" ref="J1009">MAX(IF((ProjectInfoTable[ProjectName]=OutputTable[[#This Row],[ProjectName]]),(ProjectInfoTable[ProjectName]=OutputTable[[#This Row],[ProjectName]])*ProjectInfoTable[NumberOfReplications]))</f>
        <v>50</v>
      </c>
      <c r="K1009" s="5" cm="1">
        <f t="array" ref="K1009">IFERROR(AVERAGE(IF((OutputTable[GroupByKey]=OutputTable[[#This Row],[GroupByKey]]),(OutputTable[GroupByKey]=OutputTable[[#This Row],[GroupByKey]])*OutputTable[RecordedValue])),0)</f>
        <v>1.9749714551650996</v>
      </c>
      <c r="L1009" s="5" cm="1">
        <f t="array" ref="L1009">IFERROR(_xlfn.STDEV.S(IF((OutputTable[GroupByKey]=OutputTable[[#This Row],[GroupByKey]]),(OutputTable[GroupByKey]=OutputTable[[#This Row],[GroupByKey]])*OutputTable[RecordedValue])),0)</f>
        <v>0.45746437878232693</v>
      </c>
      <c r="M1009" s="5" cm="1">
        <f t="array" ref="M1009">MAX(IF((ProjectInfoTable[ProjectName]=OutputTable[[#This Row],[ProjectName]]),(ProjectInfoTable[ProjectName]=OutputTable[[#This Row],[ProjectName]])*ProjectInfoTable[ConfidenceInterval]))</f>
        <v>0.95</v>
      </c>
      <c r="N10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009" s="5" cm="1">
        <f t="array" ref="O1009">MIN(IF((OutputTable[GroupByKey]=OutputTable[[#This Row],[GroupByKey]]),(OutputTable[GroupByKey]=OutputTable[[#This Row],[GroupByKey]])*OutputTable[RecordedValue]))</f>
        <v>1.0281254127300199</v>
      </c>
      <c r="P1009" s="5" cm="1">
        <f t="array" ref="P1009">MAX(IF((OutputTable[GroupByKey]=OutputTable[[#This Row],[GroupByKey]]),(OutputTable[GroupByKey]=OutputTable[[#This Row],[GroupByKey]])*OutputTable[RecordedValue]))</f>
        <v>3.1673122909872098</v>
      </c>
    </row>
    <row r="1010" spans="1:16" x14ac:dyDescent="0.25">
      <c r="A1010" t="s">
        <v>68</v>
      </c>
      <c r="B1010" t="s">
        <v>70</v>
      </c>
      <c r="C1010">
        <v>20</v>
      </c>
      <c r="D1010" t="s">
        <v>112</v>
      </c>
      <c r="E1010" t="s">
        <v>113</v>
      </c>
      <c r="F1010" t="s">
        <v>73</v>
      </c>
      <c r="G1010">
        <v>164.58343845063399</v>
      </c>
      <c r="H1010">
        <v>0</v>
      </c>
      <c r="I1010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010" s="5" cm="1">
        <f t="array" ref="J1010">MAX(IF((ProjectInfoTable[ProjectName]=OutputTable[[#This Row],[ProjectName]]),(ProjectInfoTable[ProjectName]=OutputTable[[#This Row],[ProjectName]])*ProjectInfoTable[NumberOfReplications]))</f>
        <v>50</v>
      </c>
      <c r="K1010" s="5" cm="1">
        <f t="array" ref="K1010">IFERROR(AVERAGE(IF((OutputTable[GroupByKey]=OutputTable[[#This Row],[GroupByKey]]),(OutputTable[GroupByKey]=OutputTable[[#This Row],[GroupByKey]])*OutputTable[RecordedValue])),0)</f>
        <v>118.49828730990606</v>
      </c>
      <c r="L1010" s="5" cm="1">
        <f t="array" ref="L1010">IFERROR(_xlfn.STDEV.S(IF((OutputTable[GroupByKey]=OutputTable[[#This Row],[GroupByKey]]),(OutputTable[GroupByKey]=OutputTable[[#This Row],[GroupByKey]])*OutputTable[RecordedValue])),0)</f>
        <v>27.447862726939679</v>
      </c>
      <c r="M1010" s="5" cm="1">
        <f t="array" ref="M1010">MAX(IF((ProjectInfoTable[ProjectName]=OutputTable[[#This Row],[ProjectName]]),(ProjectInfoTable[ProjectName]=OutputTable[[#This Row],[ProjectName]])*ProjectInfoTable[ConfidenceInterval]))</f>
        <v>0.95</v>
      </c>
      <c r="N10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010" s="5" cm="1">
        <f t="array" ref="O1010">MIN(IF((OutputTable[GroupByKey]=OutputTable[[#This Row],[GroupByKey]]),(OutputTable[GroupByKey]=OutputTable[[#This Row],[GroupByKey]])*OutputTable[RecordedValue]))</f>
        <v>61.6875247638012</v>
      </c>
      <c r="P1010" s="5" cm="1">
        <f t="array" ref="P1010">MAX(IF((OutputTable[GroupByKey]=OutputTable[[#This Row],[GroupByKey]]),(OutputTable[GroupByKey]=OutputTable[[#This Row],[GroupByKey]])*OutputTable[RecordedValue]))</f>
        <v>190.038737459233</v>
      </c>
    </row>
    <row r="1011" spans="1:16" x14ac:dyDescent="0.25">
      <c r="A1011" t="s">
        <v>68</v>
      </c>
      <c r="B1011" t="s">
        <v>70</v>
      </c>
      <c r="C1011">
        <v>20</v>
      </c>
      <c r="D1011" t="s">
        <v>114</v>
      </c>
      <c r="E1011" t="s">
        <v>115</v>
      </c>
      <c r="F1011" t="s">
        <v>73</v>
      </c>
      <c r="G1011">
        <v>0</v>
      </c>
      <c r="H1011">
        <v>0</v>
      </c>
      <c r="I1011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011" s="5" cm="1">
        <f t="array" ref="J1011">MAX(IF((ProjectInfoTable[ProjectName]=OutputTable[[#This Row],[ProjectName]]),(ProjectInfoTable[ProjectName]=OutputTable[[#This Row],[ProjectName]])*ProjectInfoTable[NumberOfReplications]))</f>
        <v>50</v>
      </c>
      <c r="K1011" s="5" cm="1">
        <f t="array" ref="K1011">IFERROR(AVERAGE(IF((OutputTable[GroupByKey]=OutputTable[[#This Row],[GroupByKey]]),(OutputTable[GroupByKey]=OutputTable[[#This Row],[GroupByKey]])*OutputTable[RecordedValue])),0)</f>
        <v>0</v>
      </c>
      <c r="L1011" s="5" cm="1">
        <f t="array" ref="L1011">IFERROR(_xlfn.STDEV.S(IF((OutputTable[GroupByKey]=OutputTable[[#This Row],[GroupByKey]]),(OutputTable[GroupByKey]=OutputTable[[#This Row],[GroupByKey]])*OutputTable[RecordedValue])),0)</f>
        <v>0</v>
      </c>
      <c r="M1011" s="5" cm="1">
        <f t="array" ref="M1011">MAX(IF((ProjectInfoTable[ProjectName]=OutputTable[[#This Row],[ProjectName]]),(ProjectInfoTable[ProjectName]=OutputTable[[#This Row],[ProjectName]])*ProjectInfoTable[ConfidenceInterval]))</f>
        <v>0.95</v>
      </c>
      <c r="N10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11" s="5" cm="1">
        <f t="array" ref="O1011">MIN(IF((OutputTable[GroupByKey]=OutputTable[[#This Row],[GroupByKey]]),(OutputTable[GroupByKey]=OutputTable[[#This Row],[GroupByKey]])*OutputTable[RecordedValue]))</f>
        <v>0</v>
      </c>
      <c r="P1011" s="5" cm="1">
        <f t="array" ref="P1011">MAX(IF((OutputTable[GroupByKey]=OutputTable[[#This Row],[GroupByKey]]),(OutputTable[GroupByKey]=OutputTable[[#This Row],[GroupByKey]])*OutputTable[RecordedValue]))</f>
        <v>0</v>
      </c>
    </row>
    <row r="1012" spans="1:16" x14ac:dyDescent="0.25">
      <c r="A1012" t="s">
        <v>68</v>
      </c>
      <c r="B1012" t="s">
        <v>70</v>
      </c>
      <c r="C1012">
        <v>20</v>
      </c>
      <c r="D1012" t="s">
        <v>116</v>
      </c>
      <c r="E1012" t="s">
        <v>117</v>
      </c>
      <c r="F1012" t="s">
        <v>73</v>
      </c>
      <c r="G1012">
        <v>10.189694097483001</v>
      </c>
      <c r="H1012">
        <v>0</v>
      </c>
      <c r="I1012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012" s="5" cm="1">
        <f t="array" ref="J1012">MAX(IF((ProjectInfoTable[ProjectName]=OutputTable[[#This Row],[ProjectName]]),(ProjectInfoTable[ProjectName]=OutputTable[[#This Row],[ProjectName]])*ProjectInfoTable[NumberOfReplications]))</f>
        <v>50</v>
      </c>
      <c r="K1012" s="5" cm="1">
        <f t="array" ref="K1012">IFERROR(AVERAGE(IF((OutputTable[GroupByKey]=OutputTable[[#This Row],[GroupByKey]]),(OutputTable[GroupByKey]=OutputTable[[#This Row],[GroupByKey]])*OutputTable[RecordedValue])),0)</f>
        <v>5.4408066100724897</v>
      </c>
      <c r="L1012" s="5" cm="1">
        <f t="array" ref="L1012">IFERROR(_xlfn.STDEV.S(IF((OutputTable[GroupByKey]=OutputTable[[#This Row],[GroupByKey]]),(OutputTable[GroupByKey]=OutputTable[[#This Row],[GroupByKey]])*OutputTable[RecordedValue])),0)</f>
        <v>3.1898976373285977</v>
      </c>
      <c r="M1012" s="5" cm="1">
        <f t="array" ref="M1012">MAX(IF((ProjectInfoTable[ProjectName]=OutputTable[[#This Row],[ProjectName]]),(ProjectInfoTable[ProjectName]=OutputTable[[#This Row],[ProjectName]])*ProjectInfoTable[ConfidenceInterval]))</f>
        <v>0.95</v>
      </c>
      <c r="N10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012" s="5" cm="1">
        <f t="array" ref="O1012">MIN(IF((OutputTable[GroupByKey]=OutputTable[[#This Row],[GroupByKey]]),(OutputTable[GroupByKey]=OutputTable[[#This Row],[GroupByKey]])*OutputTable[RecordedValue]))</f>
        <v>0.10442984261027299</v>
      </c>
      <c r="P1012" s="5" cm="1">
        <f t="array" ref="P1012">MAX(IF((OutputTable[GroupByKey]=OutputTable[[#This Row],[GroupByKey]]),(OutputTable[GroupByKey]=OutputTable[[#This Row],[GroupByKey]])*OutputTable[RecordedValue]))</f>
        <v>13.981021636077701</v>
      </c>
    </row>
    <row r="1013" spans="1:16" x14ac:dyDescent="0.25">
      <c r="A1013" t="s">
        <v>68</v>
      </c>
      <c r="B1013" t="s">
        <v>70</v>
      </c>
      <c r="C1013">
        <v>20</v>
      </c>
      <c r="D1013" t="s">
        <v>118</v>
      </c>
      <c r="E1013" t="s">
        <v>119</v>
      </c>
      <c r="F1013" t="s">
        <v>73</v>
      </c>
      <c r="G1013">
        <v>29</v>
      </c>
      <c r="H1013">
        <v>0</v>
      </c>
      <c r="I1013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013" s="5" cm="1">
        <f t="array" ref="J1013">MAX(IF((ProjectInfoTable[ProjectName]=OutputTable[[#This Row],[ProjectName]]),(ProjectInfoTable[ProjectName]=OutputTable[[#This Row],[ProjectName]])*ProjectInfoTable[NumberOfReplications]))</f>
        <v>50</v>
      </c>
      <c r="K1013" s="5" cm="1">
        <f t="array" ref="K1013">IFERROR(AVERAGE(IF((OutputTable[GroupByKey]=OutputTable[[#This Row],[GroupByKey]]),(OutputTable[GroupByKey]=OutputTable[[#This Row],[GroupByKey]])*OutputTable[RecordedValue])),0)</f>
        <v>20.28</v>
      </c>
      <c r="L1013" s="5" cm="1">
        <f t="array" ref="L1013">IFERROR(_xlfn.STDEV.S(IF((OutputTable[GroupByKey]=OutputTable[[#This Row],[GroupByKey]]),(OutputTable[GroupByKey]=OutputTable[[#This Row],[GroupByKey]])*OutputTable[RecordedValue])),0)</f>
        <v>4.3191079955878688</v>
      </c>
      <c r="M1013" s="5" cm="1">
        <f t="array" ref="M1013">MAX(IF((ProjectInfoTable[ProjectName]=OutputTable[[#This Row],[ProjectName]]),(ProjectInfoTable[ProjectName]=OutputTable[[#This Row],[ProjectName]])*ProjectInfoTable[ConfidenceInterval]))</f>
        <v>0.95</v>
      </c>
      <c r="N10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013" s="5" cm="1">
        <f t="array" ref="O1013">MIN(IF((OutputTable[GroupByKey]=OutputTable[[#This Row],[GroupByKey]]),(OutputTable[GroupByKey]=OutputTable[[#This Row],[GroupByKey]])*OutputTable[RecordedValue]))</f>
        <v>11</v>
      </c>
      <c r="P1013" s="5" cm="1">
        <f t="array" ref="P1013">MAX(IF((OutputTable[GroupByKey]=OutputTable[[#This Row],[GroupByKey]]),(OutputTable[GroupByKey]=OutputTable[[#This Row],[GroupByKey]])*OutputTable[RecordedValue]))</f>
        <v>31</v>
      </c>
    </row>
    <row r="1014" spans="1:16" x14ac:dyDescent="0.25">
      <c r="A1014" t="s">
        <v>68</v>
      </c>
      <c r="B1014" t="s">
        <v>70</v>
      </c>
      <c r="C1014">
        <v>20</v>
      </c>
      <c r="D1014" t="s">
        <v>120</v>
      </c>
      <c r="E1014" t="s">
        <v>121</v>
      </c>
      <c r="F1014" t="s">
        <v>73</v>
      </c>
      <c r="G1014">
        <v>29</v>
      </c>
      <c r="H1014">
        <v>0</v>
      </c>
      <c r="I1014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014" s="5" cm="1">
        <f t="array" ref="J1014">MAX(IF((ProjectInfoTable[ProjectName]=OutputTable[[#This Row],[ProjectName]]),(ProjectInfoTable[ProjectName]=OutputTable[[#This Row],[ProjectName]])*ProjectInfoTable[NumberOfReplications]))</f>
        <v>50</v>
      </c>
      <c r="K1014" s="5" cm="1">
        <f t="array" ref="K1014">IFERROR(AVERAGE(IF((OutputTable[GroupByKey]=OutputTable[[#This Row],[GroupByKey]]),(OutputTable[GroupByKey]=OutputTable[[#This Row],[GroupByKey]])*OutputTable[RecordedValue])),0)</f>
        <v>20.14</v>
      </c>
      <c r="L1014" s="5" cm="1">
        <f t="array" ref="L1014">IFERROR(_xlfn.STDEV.S(IF((OutputTable[GroupByKey]=OutputTable[[#This Row],[GroupByKey]]),(OutputTable[GroupByKey]=OutputTable[[#This Row],[GroupByKey]])*OutputTable[RecordedValue])),0)</f>
        <v>4.309505393278199</v>
      </c>
      <c r="M1014" s="5" cm="1">
        <f t="array" ref="M1014">MAX(IF((ProjectInfoTable[ProjectName]=OutputTable[[#This Row],[ProjectName]]),(ProjectInfoTable[ProjectName]=OutputTable[[#This Row],[ProjectName]])*ProjectInfoTable[ConfidenceInterval]))</f>
        <v>0.95</v>
      </c>
      <c r="N10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014" s="5" cm="1">
        <f t="array" ref="O1014">MIN(IF((OutputTable[GroupByKey]=OutputTable[[#This Row],[GroupByKey]]),(OutputTable[GroupByKey]=OutputTable[[#This Row],[GroupByKey]])*OutputTable[RecordedValue]))</f>
        <v>10</v>
      </c>
      <c r="P1014" s="5" cm="1">
        <f t="array" ref="P1014">MAX(IF((OutputTable[GroupByKey]=OutputTable[[#This Row],[GroupByKey]]),(OutputTable[GroupByKey]=OutputTable[[#This Row],[GroupByKey]])*OutputTable[RecordedValue]))</f>
        <v>31</v>
      </c>
    </row>
    <row r="1015" spans="1:16" x14ac:dyDescent="0.25">
      <c r="A1015" t="s">
        <v>68</v>
      </c>
      <c r="B1015" t="s">
        <v>70</v>
      </c>
      <c r="C1015">
        <v>20</v>
      </c>
      <c r="D1015" t="s">
        <v>122</v>
      </c>
      <c r="E1015" t="s">
        <v>123</v>
      </c>
      <c r="F1015" t="s">
        <v>73</v>
      </c>
      <c r="G1015">
        <v>2.74305730751056</v>
      </c>
      <c r="H1015">
        <v>0</v>
      </c>
      <c r="I1015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015" s="5" cm="1">
        <f t="array" ref="J1015">MAX(IF((ProjectInfoTable[ProjectName]=OutputTable[[#This Row],[ProjectName]]),(ProjectInfoTable[ProjectName]=OutputTable[[#This Row],[ProjectName]])*ProjectInfoTable[NumberOfReplications]))</f>
        <v>50</v>
      </c>
      <c r="K1015" s="5" cm="1">
        <f t="array" ref="K1015">IFERROR(AVERAGE(IF((OutputTable[GroupByKey]=OutputTable[[#This Row],[GroupByKey]]),(OutputTable[GroupByKey]=OutputTable[[#This Row],[GroupByKey]])*OutputTable[RecordedValue])),0)</f>
        <v>1.9749714551650996</v>
      </c>
      <c r="L1015" s="5" cm="1">
        <f t="array" ref="L1015">IFERROR(_xlfn.STDEV.S(IF((OutputTable[GroupByKey]=OutputTable[[#This Row],[GroupByKey]]),(OutputTable[GroupByKey]=OutputTable[[#This Row],[GroupByKey]])*OutputTable[RecordedValue])),0)</f>
        <v>0.45746437878232693</v>
      </c>
      <c r="M1015" s="5" cm="1">
        <f t="array" ref="M1015">MAX(IF((ProjectInfoTable[ProjectName]=OutputTable[[#This Row],[ProjectName]]),(ProjectInfoTable[ProjectName]=OutputTable[[#This Row],[ProjectName]])*ProjectInfoTable[ConfidenceInterval]))</f>
        <v>0.95</v>
      </c>
      <c r="N10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015" s="5" cm="1">
        <f t="array" ref="O1015">MIN(IF((OutputTable[GroupByKey]=OutputTable[[#This Row],[GroupByKey]]),(OutputTable[GroupByKey]=OutputTable[[#This Row],[GroupByKey]])*OutputTable[RecordedValue]))</f>
        <v>1.0281254127300199</v>
      </c>
      <c r="P1015" s="5" cm="1">
        <f t="array" ref="P1015">MAX(IF((OutputTable[GroupByKey]=OutputTable[[#This Row],[GroupByKey]]),(OutputTable[GroupByKey]=OutputTable[[#This Row],[GroupByKey]])*OutputTable[RecordedValue]))</f>
        <v>3.1673122909872098</v>
      </c>
    </row>
    <row r="1016" spans="1:16" x14ac:dyDescent="0.25">
      <c r="A1016" t="s">
        <v>68</v>
      </c>
      <c r="B1016" t="s">
        <v>70</v>
      </c>
      <c r="C1016">
        <v>20</v>
      </c>
      <c r="D1016" t="s">
        <v>124</v>
      </c>
      <c r="E1016" t="s">
        <v>125</v>
      </c>
      <c r="F1016" t="s">
        <v>73</v>
      </c>
      <c r="G1016">
        <v>174.77313254811699</v>
      </c>
      <c r="H1016">
        <v>0</v>
      </c>
      <c r="I1016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016" s="5" cm="1">
        <f t="array" ref="J1016">MAX(IF((ProjectInfoTable[ProjectName]=OutputTable[[#This Row],[ProjectName]]),(ProjectInfoTable[ProjectName]=OutputTable[[#This Row],[ProjectName]])*ProjectInfoTable[NumberOfReplications]))</f>
        <v>50</v>
      </c>
      <c r="K1016" s="5" cm="1">
        <f t="array" ref="K1016">IFERROR(AVERAGE(IF((OutputTable[GroupByKey]=OutputTable[[#This Row],[GroupByKey]]),(OutputTable[GroupByKey]=OutputTable[[#This Row],[GroupByKey]])*OutputTable[RecordedValue])),0)</f>
        <v>123.93909391997848</v>
      </c>
      <c r="L1016" s="5" cm="1">
        <f t="array" ref="L1016">IFERROR(_xlfn.STDEV.S(IF((OutputTable[GroupByKey]=OutputTable[[#This Row],[GroupByKey]]),(OutputTable[GroupByKey]=OutputTable[[#This Row],[GroupByKey]])*OutputTable[RecordedValue])),0)</f>
        <v>29.164347943585724</v>
      </c>
      <c r="M1016" s="5" cm="1">
        <f t="array" ref="M1016">MAX(IF((ProjectInfoTable[ProjectName]=OutputTable[[#This Row],[ProjectName]]),(ProjectInfoTable[ProjectName]=OutputTable[[#This Row],[ProjectName]])*ProjectInfoTable[ConfidenceInterval]))</f>
        <v>0.95</v>
      </c>
      <c r="N10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016" s="5" cm="1">
        <f t="array" ref="O1016">MIN(IF((OutputTable[GroupByKey]=OutputTable[[#This Row],[GroupByKey]]),(OutputTable[GroupByKey]=OutputTable[[#This Row],[GroupByKey]])*OutputTable[RecordedValue]))</f>
        <v>61.791954606411501</v>
      </c>
      <c r="P1016" s="5" cm="1">
        <f t="array" ref="P1016">MAX(IF((OutputTable[GroupByKey]=OutputTable[[#This Row],[GroupByKey]]),(OutputTable[GroupByKey]=OutputTable[[#This Row],[GroupByKey]])*OutputTable[RecordedValue]))</f>
        <v>204.019759095311</v>
      </c>
    </row>
    <row r="1017" spans="1:16" x14ac:dyDescent="0.25">
      <c r="A1017" t="s">
        <v>68</v>
      </c>
      <c r="B1017" t="s">
        <v>70</v>
      </c>
      <c r="C1017">
        <v>20</v>
      </c>
      <c r="D1017" t="s">
        <v>126</v>
      </c>
      <c r="E1017" t="s">
        <v>86</v>
      </c>
      <c r="F1017" t="s">
        <v>127</v>
      </c>
      <c r="G1017">
        <v>0</v>
      </c>
      <c r="H1017">
        <v>0</v>
      </c>
      <c r="I1017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017" s="5" cm="1">
        <f t="array" ref="J1017">MAX(IF((ProjectInfoTable[ProjectName]=OutputTable[[#This Row],[ProjectName]]),(ProjectInfoTable[ProjectName]=OutputTable[[#This Row],[ProjectName]])*ProjectInfoTable[NumberOfReplications]))</f>
        <v>50</v>
      </c>
      <c r="K1017" s="5" cm="1">
        <f t="array" ref="K1017">IFERROR(AVERAGE(IF((OutputTable[GroupByKey]=OutputTable[[#This Row],[GroupByKey]]),(OutputTable[GroupByKey]=OutputTable[[#This Row],[GroupByKey]])*OutputTable[RecordedValue])),0)</f>
        <v>0</v>
      </c>
      <c r="L1017" s="5" cm="1">
        <f t="array" ref="L1017">IFERROR(_xlfn.STDEV.S(IF((OutputTable[GroupByKey]=OutputTable[[#This Row],[GroupByKey]]),(OutputTable[GroupByKey]=OutputTable[[#This Row],[GroupByKey]])*OutputTable[RecordedValue])),0)</f>
        <v>0</v>
      </c>
      <c r="M1017" s="5" cm="1">
        <f t="array" ref="M1017">MAX(IF((ProjectInfoTable[ProjectName]=OutputTable[[#This Row],[ProjectName]]),(ProjectInfoTable[ProjectName]=OutputTable[[#This Row],[ProjectName]])*ProjectInfoTable[ConfidenceInterval]))</f>
        <v>0.95</v>
      </c>
      <c r="N10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17" s="5" cm="1">
        <f t="array" ref="O1017">MIN(IF((OutputTable[GroupByKey]=OutputTable[[#This Row],[GroupByKey]]),(OutputTable[GroupByKey]=OutputTable[[#This Row],[GroupByKey]])*OutputTable[RecordedValue]))</f>
        <v>0</v>
      </c>
      <c r="P1017" s="5" cm="1">
        <f t="array" ref="P1017">MAX(IF((OutputTable[GroupByKey]=OutputTable[[#This Row],[GroupByKey]]),(OutputTable[GroupByKey]=OutputTable[[#This Row],[GroupByKey]])*OutputTable[RecordedValue]))</f>
        <v>0</v>
      </c>
    </row>
    <row r="1018" spans="1:16" x14ac:dyDescent="0.25">
      <c r="A1018" t="s">
        <v>68</v>
      </c>
      <c r="B1018" t="s">
        <v>70</v>
      </c>
      <c r="C1018">
        <v>20</v>
      </c>
      <c r="D1018" t="s">
        <v>128</v>
      </c>
      <c r="E1018" t="s">
        <v>89</v>
      </c>
      <c r="F1018" t="s">
        <v>127</v>
      </c>
      <c r="G1018">
        <v>0</v>
      </c>
      <c r="H1018">
        <v>0</v>
      </c>
      <c r="I1018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018" s="5" cm="1">
        <f t="array" ref="J1018">MAX(IF((ProjectInfoTable[ProjectName]=OutputTable[[#This Row],[ProjectName]]),(ProjectInfoTable[ProjectName]=OutputTable[[#This Row],[ProjectName]])*ProjectInfoTable[NumberOfReplications]))</f>
        <v>50</v>
      </c>
      <c r="K1018" s="5" cm="1">
        <f t="array" ref="K1018">IFERROR(AVERAGE(IF((OutputTable[GroupByKey]=OutputTable[[#This Row],[GroupByKey]]),(OutputTable[GroupByKey]=OutputTable[[#This Row],[GroupByKey]])*OutputTable[RecordedValue])),0)</f>
        <v>0</v>
      </c>
      <c r="L1018" s="5" cm="1">
        <f t="array" ref="L1018">IFERROR(_xlfn.STDEV.S(IF((OutputTable[GroupByKey]=OutputTable[[#This Row],[GroupByKey]]),(OutputTable[GroupByKey]=OutputTable[[#This Row],[GroupByKey]])*OutputTable[RecordedValue])),0)</f>
        <v>0</v>
      </c>
      <c r="M1018" s="5" cm="1">
        <f t="array" ref="M1018">MAX(IF((ProjectInfoTable[ProjectName]=OutputTable[[#This Row],[ProjectName]]),(ProjectInfoTable[ProjectName]=OutputTable[[#This Row],[ProjectName]])*ProjectInfoTable[ConfidenceInterval]))</f>
        <v>0.95</v>
      </c>
      <c r="N10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18" s="5" cm="1">
        <f t="array" ref="O1018">MIN(IF((OutputTable[GroupByKey]=OutputTable[[#This Row],[GroupByKey]]),(OutputTable[GroupByKey]=OutputTable[[#This Row],[GroupByKey]])*OutputTable[RecordedValue]))</f>
        <v>0</v>
      </c>
      <c r="P1018" s="5" cm="1">
        <f t="array" ref="P1018">MAX(IF((OutputTable[GroupByKey]=OutputTable[[#This Row],[GroupByKey]]),(OutputTable[GroupByKey]=OutputTable[[#This Row],[GroupByKey]])*OutputTable[RecordedValue]))</f>
        <v>0</v>
      </c>
    </row>
    <row r="1019" spans="1:16" x14ac:dyDescent="0.25">
      <c r="A1019" t="s">
        <v>68</v>
      </c>
      <c r="B1019" t="s">
        <v>70</v>
      </c>
      <c r="C1019">
        <v>20</v>
      </c>
      <c r="D1019" t="s">
        <v>129</v>
      </c>
      <c r="E1019" t="s">
        <v>91</v>
      </c>
      <c r="F1019" t="s">
        <v>127</v>
      </c>
      <c r="G1019">
        <v>50.102042426138297</v>
      </c>
      <c r="H1019">
        <v>0</v>
      </c>
      <c r="I1019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019" s="5" cm="1">
        <f t="array" ref="J1019">MAX(IF((ProjectInfoTable[ProjectName]=OutputTable[[#This Row],[ProjectName]]),(ProjectInfoTable[ProjectName]=OutputTable[[#This Row],[ProjectName]])*ProjectInfoTable[NumberOfReplications]))</f>
        <v>50</v>
      </c>
      <c r="K1019" s="5" cm="1">
        <f t="array" ref="K1019">IFERROR(AVERAGE(IF((OutputTable[GroupByKey]=OutputTable[[#This Row],[GroupByKey]]),(OutputTable[GroupByKey]=OutputTable[[#This Row],[GroupByKey]])*OutputTable[RecordedValue])),0)</f>
        <v>48.448961029865458</v>
      </c>
      <c r="L1019" s="5" cm="1">
        <f t="array" ref="L1019">IFERROR(_xlfn.STDEV.S(IF((OutputTable[GroupByKey]=OutputTable[[#This Row],[GroupByKey]]),(OutputTable[GroupByKey]=OutputTable[[#This Row],[GroupByKey]])*OutputTable[RecordedValue])),0)</f>
        <v>0.864449879249923</v>
      </c>
      <c r="M1019" s="5" cm="1">
        <f t="array" ref="M1019">MAX(IF((ProjectInfoTable[ProjectName]=OutputTable[[#This Row],[ProjectName]]),(ProjectInfoTable[ProjectName]=OutputTable[[#This Row],[ProjectName]])*ProjectInfoTable[ConfidenceInterval]))</f>
        <v>0.95</v>
      </c>
      <c r="N10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019" s="5" cm="1">
        <f t="array" ref="O1019">MIN(IF((OutputTable[GroupByKey]=OutputTable[[#This Row],[GroupByKey]]),(OutputTable[GroupByKey]=OutputTable[[#This Row],[GroupByKey]])*OutputTable[RecordedValue]))</f>
        <v>46.605834762066102</v>
      </c>
      <c r="P1019" s="5" cm="1">
        <f t="array" ref="P1019">MAX(IF((OutputTable[GroupByKey]=OutputTable[[#This Row],[GroupByKey]]),(OutputTable[GroupByKey]=OutputTable[[#This Row],[GroupByKey]])*OutputTable[RecordedValue]))</f>
        <v>50.321452117960597</v>
      </c>
    </row>
    <row r="1020" spans="1:16" x14ac:dyDescent="0.25">
      <c r="A1020" t="s">
        <v>68</v>
      </c>
      <c r="B1020" t="s">
        <v>70</v>
      </c>
      <c r="C1020">
        <v>20</v>
      </c>
      <c r="D1020" t="s">
        <v>130</v>
      </c>
      <c r="E1020" t="s">
        <v>131</v>
      </c>
      <c r="F1020" t="s">
        <v>127</v>
      </c>
      <c r="G1020">
        <v>0</v>
      </c>
      <c r="H1020">
        <v>0</v>
      </c>
      <c r="I1020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020" s="5" cm="1">
        <f t="array" ref="J1020">MAX(IF((ProjectInfoTable[ProjectName]=OutputTable[[#This Row],[ProjectName]]),(ProjectInfoTable[ProjectName]=OutputTable[[#This Row],[ProjectName]])*ProjectInfoTable[NumberOfReplications]))</f>
        <v>50</v>
      </c>
      <c r="K1020" s="5" cm="1">
        <f t="array" ref="K1020">IFERROR(AVERAGE(IF((OutputTable[GroupByKey]=OutputTable[[#This Row],[GroupByKey]]),(OutputTable[GroupByKey]=OutputTable[[#This Row],[GroupByKey]])*OutputTable[RecordedValue])),0)</f>
        <v>0</v>
      </c>
      <c r="L1020" s="5" cm="1">
        <f t="array" ref="L1020">IFERROR(_xlfn.STDEV.S(IF((OutputTable[GroupByKey]=OutputTable[[#This Row],[GroupByKey]]),(OutputTable[GroupByKey]=OutputTable[[#This Row],[GroupByKey]])*OutputTable[RecordedValue])),0)</f>
        <v>0</v>
      </c>
      <c r="M1020" s="5" cm="1">
        <f t="array" ref="M1020">MAX(IF((ProjectInfoTable[ProjectName]=OutputTable[[#This Row],[ProjectName]]),(ProjectInfoTable[ProjectName]=OutputTable[[#This Row],[ProjectName]])*ProjectInfoTable[ConfidenceInterval]))</f>
        <v>0.95</v>
      </c>
      <c r="N10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20" s="5" cm="1">
        <f t="array" ref="O1020">MIN(IF((OutputTable[GroupByKey]=OutputTable[[#This Row],[GroupByKey]]),(OutputTable[GroupByKey]=OutputTable[[#This Row],[GroupByKey]])*OutputTable[RecordedValue]))</f>
        <v>0</v>
      </c>
      <c r="P1020" s="5" cm="1">
        <f t="array" ref="P1020">MAX(IF((OutputTable[GroupByKey]=OutputTable[[#This Row],[GroupByKey]]),(OutputTable[GroupByKey]=OutputTable[[#This Row],[GroupByKey]])*OutputTable[RecordedValue]))</f>
        <v>0</v>
      </c>
    </row>
    <row r="1021" spans="1:16" x14ac:dyDescent="0.25">
      <c r="A1021" t="s">
        <v>68</v>
      </c>
      <c r="B1021" t="s">
        <v>70</v>
      </c>
      <c r="C1021">
        <v>20</v>
      </c>
      <c r="D1021" t="s">
        <v>132</v>
      </c>
      <c r="E1021" t="s">
        <v>95</v>
      </c>
      <c r="F1021" t="s">
        <v>127</v>
      </c>
      <c r="G1021">
        <v>50.102042426138297</v>
      </c>
      <c r="H1021">
        <v>0</v>
      </c>
      <c r="I1021" s="5" t="str">
        <f>OutputTable[[#This Row],[ProjectName]]&amp;OutputTable[[#This Row],[Name]]&amp;OutputTable[[#This Row],[Type]]&amp;OutputTable[[#This Row],[Source]]</f>
        <v>Airport Security AnalysisAll Entities.VACostVA CostSystem</v>
      </c>
      <c r="J1021" s="5" cm="1">
        <f t="array" ref="J1021">MAX(IF((ProjectInfoTable[ProjectName]=OutputTable[[#This Row],[ProjectName]]),(ProjectInfoTable[ProjectName]=OutputTable[[#This Row],[ProjectName]])*ProjectInfoTable[NumberOfReplications]))</f>
        <v>50</v>
      </c>
      <c r="K1021" s="5" cm="1">
        <f t="array" ref="K1021">IFERROR(AVERAGE(IF((OutputTable[GroupByKey]=OutputTable[[#This Row],[GroupByKey]]),(OutputTable[GroupByKey]=OutputTable[[#This Row],[GroupByKey]])*OutputTable[RecordedValue])),0)</f>
        <v>48.448961029865458</v>
      </c>
      <c r="L1021" s="5" cm="1">
        <f t="array" ref="L1021">IFERROR(_xlfn.STDEV.S(IF((OutputTable[GroupByKey]=OutputTable[[#This Row],[GroupByKey]]),(OutputTable[GroupByKey]=OutputTable[[#This Row],[GroupByKey]])*OutputTable[RecordedValue])),0)</f>
        <v>0.864449879249923</v>
      </c>
      <c r="M1021" s="5" cm="1">
        <f t="array" ref="M1021">MAX(IF((ProjectInfoTable[ProjectName]=OutputTable[[#This Row],[ProjectName]]),(ProjectInfoTable[ProjectName]=OutputTable[[#This Row],[ProjectName]])*ProjectInfoTable[ConfidenceInterval]))</f>
        <v>0.95</v>
      </c>
      <c r="N10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021" s="5" cm="1">
        <f t="array" ref="O1021">MIN(IF((OutputTable[GroupByKey]=OutputTable[[#This Row],[GroupByKey]]),(OutputTable[GroupByKey]=OutputTable[[#This Row],[GroupByKey]])*OutputTable[RecordedValue]))</f>
        <v>46.605834762066102</v>
      </c>
      <c r="P1021" s="5" cm="1">
        <f t="array" ref="P1021">MAX(IF((OutputTable[GroupByKey]=OutputTable[[#This Row],[GroupByKey]]),(OutputTable[GroupByKey]=OutputTable[[#This Row],[GroupByKey]])*OutputTable[RecordedValue]))</f>
        <v>50.321452117960597</v>
      </c>
    </row>
    <row r="1022" spans="1:16" x14ac:dyDescent="0.25">
      <c r="A1022" t="s">
        <v>68</v>
      </c>
      <c r="B1022" t="s">
        <v>70</v>
      </c>
      <c r="C1022">
        <v>20</v>
      </c>
      <c r="D1022" t="s">
        <v>133</v>
      </c>
      <c r="E1022" t="s">
        <v>97</v>
      </c>
      <c r="F1022" t="s">
        <v>127</v>
      </c>
      <c r="G1022">
        <v>0</v>
      </c>
      <c r="H1022">
        <v>0</v>
      </c>
      <c r="I1022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022" s="5" cm="1">
        <f t="array" ref="J1022">MAX(IF((ProjectInfoTable[ProjectName]=OutputTable[[#This Row],[ProjectName]]),(ProjectInfoTable[ProjectName]=OutputTable[[#This Row],[ProjectName]])*ProjectInfoTable[NumberOfReplications]))</f>
        <v>50</v>
      </c>
      <c r="K1022" s="5" cm="1">
        <f t="array" ref="K1022">IFERROR(AVERAGE(IF((OutputTable[GroupByKey]=OutputTable[[#This Row],[GroupByKey]]),(OutputTable[GroupByKey]=OutputTable[[#This Row],[GroupByKey]])*OutputTable[RecordedValue])),0)</f>
        <v>0</v>
      </c>
      <c r="L1022" s="5" cm="1">
        <f t="array" ref="L1022">IFERROR(_xlfn.STDEV.S(IF((OutputTable[GroupByKey]=OutputTable[[#This Row],[GroupByKey]]),(OutputTable[GroupByKey]=OutputTable[[#This Row],[GroupByKey]])*OutputTable[RecordedValue])),0)</f>
        <v>0</v>
      </c>
      <c r="M1022" s="5" cm="1">
        <f t="array" ref="M1022">MAX(IF((ProjectInfoTable[ProjectName]=OutputTable[[#This Row],[ProjectName]]),(ProjectInfoTable[ProjectName]=OutputTable[[#This Row],[ProjectName]])*ProjectInfoTable[ConfidenceInterval]))</f>
        <v>0.95</v>
      </c>
      <c r="N10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22" s="5" cm="1">
        <f t="array" ref="O1022">MIN(IF((OutputTable[GroupByKey]=OutputTable[[#This Row],[GroupByKey]]),(OutputTable[GroupByKey]=OutputTable[[#This Row],[GroupByKey]])*OutputTable[RecordedValue]))</f>
        <v>0</v>
      </c>
      <c r="P1022" s="5" cm="1">
        <f t="array" ref="P1022">MAX(IF((OutputTable[GroupByKey]=OutputTable[[#This Row],[GroupByKey]]),(OutputTable[GroupByKey]=OutputTable[[#This Row],[GroupByKey]])*OutputTable[RecordedValue]))</f>
        <v>0</v>
      </c>
    </row>
    <row r="1023" spans="1:16" x14ac:dyDescent="0.25">
      <c r="A1023" t="s">
        <v>68</v>
      </c>
      <c r="B1023" t="s">
        <v>70</v>
      </c>
      <c r="C1023">
        <v>20</v>
      </c>
      <c r="D1023" t="s">
        <v>134</v>
      </c>
      <c r="E1023" t="s">
        <v>135</v>
      </c>
      <c r="F1023" t="s">
        <v>127</v>
      </c>
      <c r="G1023">
        <v>50.102042426138297</v>
      </c>
      <c r="H1023">
        <v>0</v>
      </c>
      <c r="I1023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023" s="5" cm="1">
        <f t="array" ref="J1023">MAX(IF((ProjectInfoTable[ProjectName]=OutputTable[[#This Row],[ProjectName]]),(ProjectInfoTable[ProjectName]=OutputTable[[#This Row],[ProjectName]])*ProjectInfoTable[NumberOfReplications]))</f>
        <v>50</v>
      </c>
      <c r="K1023" s="5" cm="1">
        <f t="array" ref="K1023">IFERROR(AVERAGE(IF((OutputTable[GroupByKey]=OutputTable[[#This Row],[GroupByKey]]),(OutputTable[GroupByKey]=OutputTable[[#This Row],[GroupByKey]])*OutputTable[RecordedValue])),0)</f>
        <v>48.448961029865458</v>
      </c>
      <c r="L1023" s="5" cm="1">
        <f t="array" ref="L1023">IFERROR(_xlfn.STDEV.S(IF((OutputTable[GroupByKey]=OutputTable[[#This Row],[GroupByKey]]),(OutputTable[GroupByKey]=OutputTable[[#This Row],[GroupByKey]])*OutputTable[RecordedValue])),0)</f>
        <v>0.86444987924992722</v>
      </c>
      <c r="M1023" s="5" cm="1">
        <f t="array" ref="M1023">MAX(IF((ProjectInfoTable[ProjectName]=OutputTable[[#This Row],[ProjectName]]),(ProjectInfoTable[ProjectName]=OutputTable[[#This Row],[ProjectName]])*ProjectInfoTable[ConfidenceInterval]))</f>
        <v>0.95</v>
      </c>
      <c r="N10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023" s="5" cm="1">
        <f t="array" ref="O1023">MIN(IF((OutputTable[GroupByKey]=OutputTable[[#This Row],[GroupByKey]]),(OutputTable[GroupByKey]=OutputTable[[#This Row],[GroupByKey]])*OutputTable[RecordedValue]))</f>
        <v>46.605834762066102</v>
      </c>
      <c r="P1023" s="5" cm="1">
        <f t="array" ref="P1023">MAX(IF((OutputTable[GroupByKey]=OutputTable[[#This Row],[GroupByKey]]),(OutputTable[GroupByKey]=OutputTable[[#This Row],[GroupByKey]])*OutputTable[RecordedValue]))</f>
        <v>50.321452117960497</v>
      </c>
    </row>
    <row r="1024" spans="1:16" x14ac:dyDescent="0.25">
      <c r="A1024" t="s">
        <v>68</v>
      </c>
      <c r="B1024" t="s">
        <v>70</v>
      </c>
      <c r="C1024">
        <v>20</v>
      </c>
      <c r="D1024" t="s">
        <v>136</v>
      </c>
      <c r="E1024" t="s">
        <v>137</v>
      </c>
      <c r="F1024" t="s">
        <v>127</v>
      </c>
      <c r="G1024">
        <v>21.7312700726673</v>
      </c>
      <c r="H1024">
        <v>0</v>
      </c>
      <c r="I1024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024" s="5" cm="1">
        <f t="array" ref="J1024">MAX(IF((ProjectInfoTable[ProjectName]=OutputTable[[#This Row],[ProjectName]]),(ProjectInfoTable[ProjectName]=OutputTable[[#This Row],[ProjectName]])*ProjectInfoTable[NumberOfReplications]))</f>
        <v>50</v>
      </c>
      <c r="K1024" s="5" cm="1">
        <f t="array" ref="K1024">IFERROR(AVERAGE(IF((OutputTable[GroupByKey]=OutputTable[[#This Row],[GroupByKey]]),(OutputTable[GroupByKey]=OutputTable[[#This Row],[GroupByKey]])*OutputTable[RecordedValue])),0)</f>
        <v>23.423677543870127</v>
      </c>
      <c r="L1024" s="5" cm="1">
        <f t="array" ref="L1024">IFERROR(_xlfn.STDEV.S(IF((OutputTable[GroupByKey]=OutputTable[[#This Row],[GroupByKey]]),(OutputTable[GroupByKey]=OutputTable[[#This Row],[GroupByKey]])*OutputTable[RecordedValue])),0)</f>
        <v>0.86656285941984512</v>
      </c>
      <c r="M1024" s="5" cm="1">
        <f t="array" ref="M1024">MAX(IF((ProjectInfoTable[ProjectName]=OutputTable[[#This Row],[ProjectName]]),(ProjectInfoTable[ProjectName]=OutputTable[[#This Row],[ProjectName]])*ProjectInfoTable[ConfidenceInterval]))</f>
        <v>0.95</v>
      </c>
      <c r="N10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024" s="5" cm="1">
        <f t="array" ref="O1024">MIN(IF((OutputTable[GroupByKey]=OutputTable[[#This Row],[GroupByKey]]),(OutputTable[GroupByKey]=OutputTable[[#This Row],[GroupByKey]])*OutputTable[RecordedValue]))</f>
        <v>21.655537571964</v>
      </c>
      <c r="P1024" s="5" cm="1">
        <f t="array" ref="P1024">MAX(IF((OutputTable[GroupByKey]=OutputTable[[#This Row],[GroupByKey]]),(OutputTable[GroupByKey]=OutputTable[[#This Row],[GroupByKey]])*OutputTable[RecordedValue]))</f>
        <v>25.265870670068299</v>
      </c>
    </row>
    <row r="1025" spans="1:16" x14ac:dyDescent="0.25">
      <c r="A1025" t="s">
        <v>68</v>
      </c>
      <c r="B1025" t="s">
        <v>70</v>
      </c>
      <c r="C1025">
        <v>20</v>
      </c>
      <c r="D1025" t="s">
        <v>138</v>
      </c>
      <c r="E1025" t="s">
        <v>91</v>
      </c>
      <c r="F1025" t="s">
        <v>127</v>
      </c>
      <c r="G1025">
        <v>71.833312498805597</v>
      </c>
      <c r="H1025">
        <v>0</v>
      </c>
      <c r="I1025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025" s="5" cm="1">
        <f t="array" ref="J1025">MAX(IF((ProjectInfoTable[ProjectName]=OutputTable[[#This Row],[ProjectName]]),(ProjectInfoTable[ProjectName]=OutputTable[[#This Row],[ProjectName]])*ProjectInfoTable[NumberOfReplications]))</f>
        <v>50</v>
      </c>
      <c r="K1025" s="5" cm="1">
        <f t="array" ref="K1025">IFERROR(AVERAGE(IF((OutputTable[GroupByKey]=OutputTable[[#This Row],[GroupByKey]]),(OutputTable[GroupByKey]=OutputTable[[#This Row],[GroupByKey]])*OutputTable[RecordedValue])),0)</f>
        <v>71.872638573735571</v>
      </c>
      <c r="L1025" s="5" cm="1">
        <f t="array" ref="L1025">IFERROR(_xlfn.STDEV.S(IF((OutputTable[GroupByKey]=OutputTable[[#This Row],[GroupByKey]]),(OutputTable[GroupByKey]=OutputTable[[#This Row],[GroupByKey]])*OutputTable[RecordedValue])),0)</f>
        <v>5.859431361613459E-2</v>
      </c>
      <c r="M1025" s="5" cm="1">
        <f t="array" ref="M1025">MAX(IF((ProjectInfoTable[ProjectName]=OutputTable[[#This Row],[ProjectName]]),(ProjectInfoTable[ProjectName]=OutputTable[[#This Row],[ProjectName]])*ProjectInfoTable[ConfidenceInterval]))</f>
        <v>0.95</v>
      </c>
      <c r="N10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025" s="5" cm="1">
        <f t="array" ref="O1025">MIN(IF((OutputTable[GroupByKey]=OutputTable[[#This Row],[GroupByKey]]),(OutputTable[GroupByKey]=OutputTable[[#This Row],[GroupByKey]])*OutputTable[RecordedValue]))</f>
        <v>71.718288096809104</v>
      </c>
      <c r="P1025" s="5" cm="1">
        <f t="array" ref="P1025">MAX(IF((OutputTable[GroupByKey]=OutputTable[[#This Row],[GroupByKey]]),(OutputTable[GroupByKey]=OutputTable[[#This Row],[GroupByKey]])*OutputTable[RecordedValue]))</f>
        <v>71.976989689924594</v>
      </c>
    </row>
    <row r="1026" spans="1:16" x14ac:dyDescent="0.25">
      <c r="A1026" t="s">
        <v>68</v>
      </c>
      <c r="B1026" t="s">
        <v>70</v>
      </c>
      <c r="C1026">
        <v>20</v>
      </c>
      <c r="D1026" t="s">
        <v>139</v>
      </c>
      <c r="E1026" t="s">
        <v>140</v>
      </c>
      <c r="F1026" t="s">
        <v>127</v>
      </c>
      <c r="G1026">
        <v>0</v>
      </c>
      <c r="H1026">
        <v>0</v>
      </c>
      <c r="I1026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026" s="5" cm="1">
        <f t="array" ref="J1026">MAX(IF((ProjectInfoTable[ProjectName]=OutputTable[[#This Row],[ProjectName]]),(ProjectInfoTable[ProjectName]=OutputTable[[#This Row],[ProjectName]])*ProjectInfoTable[NumberOfReplications]))</f>
        <v>50</v>
      </c>
      <c r="K1026" s="5" cm="1">
        <f t="array" ref="K1026">IFERROR(AVERAGE(IF((OutputTable[GroupByKey]=OutputTable[[#This Row],[GroupByKey]]),(OutputTable[GroupByKey]=OutputTable[[#This Row],[GroupByKey]])*OutputTable[RecordedValue])),0)</f>
        <v>0</v>
      </c>
      <c r="L1026" s="5" cm="1">
        <f t="array" ref="L1026">IFERROR(_xlfn.STDEV.S(IF((OutputTable[GroupByKey]=OutputTable[[#This Row],[GroupByKey]]),(OutputTable[GroupByKey]=OutputTable[[#This Row],[GroupByKey]])*OutputTable[RecordedValue])),0)</f>
        <v>0</v>
      </c>
      <c r="M1026" s="5" cm="1">
        <f t="array" ref="M1026">MAX(IF((ProjectInfoTable[ProjectName]=OutputTable[[#This Row],[ProjectName]]),(ProjectInfoTable[ProjectName]=OutputTable[[#This Row],[ProjectName]])*ProjectInfoTable[ConfidenceInterval]))</f>
        <v>0.95</v>
      </c>
      <c r="N10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26" s="5" cm="1">
        <f t="array" ref="O1026">MIN(IF((OutputTable[GroupByKey]=OutputTable[[#This Row],[GroupByKey]]),(OutputTable[GroupByKey]=OutputTable[[#This Row],[GroupByKey]])*OutputTable[RecordedValue]))</f>
        <v>0</v>
      </c>
      <c r="P1026" s="5" cm="1">
        <f t="array" ref="P1026">MAX(IF((OutputTable[GroupByKey]=OutputTable[[#This Row],[GroupByKey]]),(OutputTable[GroupByKey]=OutputTable[[#This Row],[GroupByKey]])*OutputTable[RecordedValue]))</f>
        <v>0</v>
      </c>
    </row>
    <row r="1027" spans="1:16" x14ac:dyDescent="0.25">
      <c r="A1027" t="s">
        <v>68</v>
      </c>
      <c r="B1027" t="s">
        <v>70</v>
      </c>
      <c r="C1027">
        <v>20</v>
      </c>
      <c r="D1027" t="s">
        <v>141</v>
      </c>
      <c r="E1027" t="s">
        <v>111</v>
      </c>
      <c r="F1027" t="s">
        <v>73</v>
      </c>
      <c r="G1027">
        <v>9.0690427973718499</v>
      </c>
      <c r="H1027">
        <v>0</v>
      </c>
      <c r="I1027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027" s="5" cm="1">
        <f t="array" ref="J1027">MAX(IF((ProjectInfoTable[ProjectName]=OutputTable[[#This Row],[ProjectName]]),(ProjectInfoTable[ProjectName]=OutputTable[[#This Row],[ProjectName]])*ProjectInfoTable[NumberOfReplications]))</f>
        <v>50</v>
      </c>
      <c r="K1027" s="5" cm="1">
        <f t="array" ref="K1027">IFERROR(AVERAGE(IF((OutputTable[GroupByKey]=OutputTable[[#This Row],[GroupByKey]]),(OutputTable[GroupByKey]=OutputTable[[#This Row],[GroupByKey]])*OutputTable[RecordedValue])),0)</f>
        <v>9.2356458312402427</v>
      </c>
      <c r="L1027" s="5" cm="1">
        <f t="array" ref="L1027">IFERROR(_xlfn.STDEV.S(IF((OutputTable[GroupByKey]=OutputTable[[#This Row],[GroupByKey]]),(OutputTable[GroupByKey]=OutputTable[[#This Row],[GroupByKey]])*OutputTable[RecordedValue])),0)</f>
        <v>0.11377584298148916</v>
      </c>
      <c r="M1027" s="5" cm="1">
        <f t="array" ref="M1027">MAX(IF((ProjectInfoTable[ProjectName]=OutputTable[[#This Row],[ProjectName]]),(ProjectInfoTable[ProjectName]=OutputTable[[#This Row],[ProjectName]])*ProjectInfoTable[ConfidenceInterval]))</f>
        <v>0.95</v>
      </c>
      <c r="N10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027" s="5" cm="1">
        <f t="array" ref="O1027">MIN(IF((OutputTable[GroupByKey]=OutputTable[[#This Row],[GroupByKey]]),(OutputTable[GroupByKey]=OutputTable[[#This Row],[GroupByKey]])*OutputTable[RecordedValue]))</f>
        <v>8.9867833861246496</v>
      </c>
      <c r="P1027" s="5" cm="1">
        <f t="array" ref="P1027">MAX(IF((OutputTable[GroupByKey]=OutputTable[[#This Row],[GroupByKey]]),(OutputTable[GroupByKey]=OutputTable[[#This Row],[GroupByKey]])*OutputTable[RecordedValue]))</f>
        <v>9.4038725622795898</v>
      </c>
    </row>
    <row r="1028" spans="1:16" x14ac:dyDescent="0.25">
      <c r="A1028" t="s">
        <v>68</v>
      </c>
      <c r="B1028" t="s">
        <v>70</v>
      </c>
      <c r="C1028">
        <v>20</v>
      </c>
      <c r="D1028" t="s">
        <v>142</v>
      </c>
      <c r="E1028" t="s">
        <v>113</v>
      </c>
      <c r="F1028" t="s">
        <v>73</v>
      </c>
      <c r="G1028">
        <v>544.14256784230997</v>
      </c>
      <c r="H1028">
        <v>0</v>
      </c>
      <c r="I1028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028" s="5" cm="1">
        <f t="array" ref="J1028">MAX(IF((ProjectInfoTable[ProjectName]=OutputTable[[#This Row],[ProjectName]]),(ProjectInfoTable[ProjectName]=OutputTable[[#This Row],[ProjectName]])*ProjectInfoTable[NumberOfReplications]))</f>
        <v>50</v>
      </c>
      <c r="K1028" s="5" cm="1">
        <f t="array" ref="K1028">IFERROR(AVERAGE(IF((OutputTable[GroupByKey]=OutputTable[[#This Row],[GroupByKey]]),(OutputTable[GroupByKey]=OutputTable[[#This Row],[GroupByKey]])*OutputTable[RecordedValue])),0)</f>
        <v>554.13874987441454</v>
      </c>
      <c r="L1028" s="5" cm="1">
        <f t="array" ref="L1028">IFERROR(_xlfn.STDEV.S(IF((OutputTable[GroupByKey]=OutputTable[[#This Row],[GroupByKey]]),(OutputTable[GroupByKey]=OutputTable[[#This Row],[GroupByKey]])*OutputTable[RecordedValue])),0)</f>
        <v>6.8265505788893126</v>
      </c>
      <c r="M1028" s="5" cm="1">
        <f t="array" ref="M1028">MAX(IF((ProjectInfoTable[ProjectName]=OutputTable[[#This Row],[ProjectName]]),(ProjectInfoTable[ProjectName]=OutputTable[[#This Row],[ProjectName]])*ProjectInfoTable[ConfidenceInterval]))</f>
        <v>0.95</v>
      </c>
      <c r="N10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028" s="5" cm="1">
        <f t="array" ref="O1028">MIN(IF((OutputTable[GroupByKey]=OutputTable[[#This Row],[GroupByKey]]),(OutputTable[GroupByKey]=OutputTable[[#This Row],[GroupByKey]])*OutputTable[RecordedValue]))</f>
        <v>539.207003167479</v>
      </c>
      <c r="P1028" s="5" cm="1">
        <f t="array" ref="P1028">MAX(IF((OutputTable[GroupByKey]=OutputTable[[#This Row],[GroupByKey]]),(OutputTable[GroupByKey]=OutputTable[[#This Row],[GroupByKey]])*OutputTable[RecordedValue]))</f>
        <v>564.23235373677596</v>
      </c>
    </row>
    <row r="1029" spans="1:16" x14ac:dyDescent="0.25">
      <c r="A1029" t="s">
        <v>68</v>
      </c>
      <c r="B1029" t="s">
        <v>70</v>
      </c>
      <c r="C1029">
        <v>20</v>
      </c>
      <c r="D1029" t="s">
        <v>143</v>
      </c>
      <c r="E1029" t="s">
        <v>115</v>
      </c>
      <c r="F1029" t="s">
        <v>73</v>
      </c>
      <c r="G1029">
        <v>0</v>
      </c>
      <c r="H1029">
        <v>0</v>
      </c>
      <c r="I1029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029" s="5" cm="1">
        <f t="array" ref="J1029">MAX(IF((ProjectInfoTable[ProjectName]=OutputTable[[#This Row],[ProjectName]]),(ProjectInfoTable[ProjectName]=OutputTable[[#This Row],[ProjectName]])*ProjectInfoTable[NumberOfReplications]))</f>
        <v>50</v>
      </c>
      <c r="K1029" s="5" cm="1">
        <f t="array" ref="K1029">IFERROR(AVERAGE(IF((OutputTable[GroupByKey]=OutputTable[[#This Row],[GroupByKey]]),(OutputTable[GroupByKey]=OutputTable[[#This Row],[GroupByKey]])*OutputTable[RecordedValue])),0)</f>
        <v>0</v>
      </c>
      <c r="L1029" s="5" cm="1">
        <f t="array" ref="L1029">IFERROR(_xlfn.STDEV.S(IF((OutputTable[GroupByKey]=OutputTable[[#This Row],[GroupByKey]]),(OutputTable[GroupByKey]=OutputTable[[#This Row],[GroupByKey]])*OutputTable[RecordedValue])),0)</f>
        <v>0</v>
      </c>
      <c r="M1029" s="5" cm="1">
        <f t="array" ref="M1029">MAX(IF((ProjectInfoTable[ProjectName]=OutputTable[[#This Row],[ProjectName]]),(ProjectInfoTable[ProjectName]=OutputTable[[#This Row],[ProjectName]])*ProjectInfoTable[ConfidenceInterval]))</f>
        <v>0.95</v>
      </c>
      <c r="N10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29" s="5" cm="1">
        <f t="array" ref="O1029">MIN(IF((OutputTable[GroupByKey]=OutputTable[[#This Row],[GroupByKey]]),(OutputTable[GroupByKey]=OutputTable[[#This Row],[GroupByKey]])*OutputTable[RecordedValue]))</f>
        <v>0</v>
      </c>
      <c r="P1029" s="5" cm="1">
        <f t="array" ref="P1029">MAX(IF((OutputTable[GroupByKey]=OutputTable[[#This Row],[GroupByKey]]),(OutputTable[GroupByKey]=OutputTable[[#This Row],[GroupByKey]])*OutputTable[RecordedValue]))</f>
        <v>0</v>
      </c>
    </row>
    <row r="1030" spans="1:16" x14ac:dyDescent="0.25">
      <c r="A1030" t="s">
        <v>68</v>
      </c>
      <c r="B1030" t="s">
        <v>70</v>
      </c>
      <c r="C1030">
        <v>20</v>
      </c>
      <c r="D1030" t="s">
        <v>144</v>
      </c>
      <c r="E1030" t="s">
        <v>117</v>
      </c>
      <c r="F1030" t="s">
        <v>73</v>
      </c>
      <c r="G1030">
        <v>85.448671983835595</v>
      </c>
      <c r="H1030">
        <v>0</v>
      </c>
      <c r="I1030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030" s="5" cm="1">
        <f t="array" ref="J1030">MAX(IF((ProjectInfoTable[ProjectName]=OutputTable[[#This Row],[ProjectName]]),(ProjectInfoTable[ProjectName]=OutputTable[[#This Row],[ProjectName]])*ProjectInfoTable[NumberOfReplications]))</f>
        <v>50</v>
      </c>
      <c r="K1030" s="5" cm="1">
        <f t="array" ref="K1030">IFERROR(AVERAGE(IF((OutputTable[GroupByKey]=OutputTable[[#This Row],[GroupByKey]]),(OutputTable[GroupByKey]=OutputTable[[#This Row],[GroupByKey]])*OutputTable[RecordedValue])),0)</f>
        <v>55.339444015606816</v>
      </c>
      <c r="L1030" s="5" cm="1">
        <f t="array" ref="L1030">IFERROR(_xlfn.STDEV.S(IF((OutputTable[GroupByKey]=OutputTable[[#This Row],[GroupByKey]]),(OutputTable[GroupByKey]=OutputTable[[#This Row],[GroupByKey]])*OutputTable[RecordedValue])),0)</f>
        <v>18.463814595248238</v>
      </c>
      <c r="M1030" s="5" cm="1">
        <f t="array" ref="M1030">MAX(IF((ProjectInfoTable[ProjectName]=OutputTable[[#This Row],[ProjectName]]),(ProjectInfoTable[ProjectName]=OutputTable[[#This Row],[ProjectName]])*ProjectInfoTable[ConfidenceInterval]))</f>
        <v>0.95</v>
      </c>
      <c r="N10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030" s="5" cm="1">
        <f t="array" ref="O1030">MIN(IF((OutputTable[GroupByKey]=OutputTable[[#This Row],[GroupByKey]]),(OutputTable[GroupByKey]=OutputTable[[#This Row],[GroupByKey]])*OutputTable[RecordedValue]))</f>
        <v>20.994807137296998</v>
      </c>
      <c r="P1030" s="5" cm="1">
        <f t="array" ref="P1030">MAX(IF((OutputTable[GroupByKey]=OutputTable[[#This Row],[GroupByKey]]),(OutputTable[GroupByKey]=OutputTable[[#This Row],[GroupByKey]])*OutputTable[RecordedValue]))</f>
        <v>106.254030872416</v>
      </c>
    </row>
    <row r="1031" spans="1:16" x14ac:dyDescent="0.25">
      <c r="A1031" t="s">
        <v>68</v>
      </c>
      <c r="B1031" t="s">
        <v>70</v>
      </c>
      <c r="C1031">
        <v>20</v>
      </c>
      <c r="D1031" t="s">
        <v>145</v>
      </c>
      <c r="E1031" t="s">
        <v>119</v>
      </c>
      <c r="F1031" t="s">
        <v>73</v>
      </c>
      <c r="G1031">
        <v>318</v>
      </c>
      <c r="H1031">
        <v>0</v>
      </c>
      <c r="I1031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031" s="5" cm="1">
        <f t="array" ref="J1031">MAX(IF((ProjectInfoTable[ProjectName]=OutputTable[[#This Row],[ProjectName]]),(ProjectInfoTable[ProjectName]=OutputTable[[#This Row],[ProjectName]])*ProjectInfoTable[NumberOfReplications]))</f>
        <v>50</v>
      </c>
      <c r="K1031" s="5" cm="1">
        <f t="array" ref="K1031">IFERROR(AVERAGE(IF((OutputTable[GroupByKey]=OutputTable[[#This Row],[GroupByKey]]),(OutputTable[GroupByKey]=OutputTable[[#This Row],[GroupByKey]])*OutputTable[RecordedValue])),0)</f>
        <v>318</v>
      </c>
      <c r="L1031" s="5" cm="1">
        <f t="array" ref="L1031">IFERROR(_xlfn.STDEV.S(IF((OutputTable[GroupByKey]=OutputTable[[#This Row],[GroupByKey]]),(OutputTable[GroupByKey]=OutputTable[[#This Row],[GroupByKey]])*OutputTable[RecordedValue])),0)</f>
        <v>0</v>
      </c>
      <c r="M1031" s="5" cm="1">
        <f t="array" ref="M1031">MAX(IF((ProjectInfoTable[ProjectName]=OutputTable[[#This Row],[ProjectName]]),(ProjectInfoTable[ProjectName]=OutputTable[[#This Row],[ProjectName]])*ProjectInfoTable[ConfidenceInterval]))</f>
        <v>0.95</v>
      </c>
      <c r="N10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1" s="5" cm="1">
        <f t="array" ref="O1031">MIN(IF((OutputTable[GroupByKey]=OutputTable[[#This Row],[GroupByKey]]),(OutputTable[GroupByKey]=OutputTable[[#This Row],[GroupByKey]])*OutputTable[RecordedValue]))</f>
        <v>318</v>
      </c>
      <c r="P1031" s="5" cm="1">
        <f t="array" ref="P1031">MAX(IF((OutputTable[GroupByKey]=OutputTable[[#This Row],[GroupByKey]]),(OutputTable[GroupByKey]=OutputTable[[#This Row],[GroupByKey]])*OutputTable[RecordedValue]))</f>
        <v>318</v>
      </c>
    </row>
    <row r="1032" spans="1:16" x14ac:dyDescent="0.25">
      <c r="A1032" t="s">
        <v>68</v>
      </c>
      <c r="B1032" t="s">
        <v>70</v>
      </c>
      <c r="C1032">
        <v>20</v>
      </c>
      <c r="D1032" t="s">
        <v>146</v>
      </c>
      <c r="E1032" t="s">
        <v>121</v>
      </c>
      <c r="F1032" t="s">
        <v>73</v>
      </c>
      <c r="G1032">
        <v>317</v>
      </c>
      <c r="H1032">
        <v>0</v>
      </c>
      <c r="I1032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032" s="5" cm="1">
        <f t="array" ref="J1032">MAX(IF((ProjectInfoTable[ProjectName]=OutputTable[[#This Row],[ProjectName]]),(ProjectInfoTable[ProjectName]=OutputTable[[#This Row],[ProjectName]])*ProjectInfoTable[NumberOfReplications]))</f>
        <v>50</v>
      </c>
      <c r="K1032" s="5" cm="1">
        <f t="array" ref="K1032">IFERROR(AVERAGE(IF((OutputTable[GroupByKey]=OutputTable[[#This Row],[GroupByKey]]),(OutputTable[GroupByKey]=OutputTable[[#This Row],[GroupByKey]])*OutputTable[RecordedValue])),0)</f>
        <v>316.94</v>
      </c>
      <c r="L1032" s="5" cm="1">
        <f t="array" ref="L1032">IFERROR(_xlfn.STDEV.S(IF((OutputTable[GroupByKey]=OutputTable[[#This Row],[GroupByKey]]),(OutputTable[GroupByKey]=OutputTable[[#This Row],[GroupByKey]])*OutputTable[RecordedValue])),0)</f>
        <v>0.23989793748209556</v>
      </c>
      <c r="M1032" s="5" cm="1">
        <f t="array" ref="M1032">MAX(IF((ProjectInfoTable[ProjectName]=OutputTable[[#This Row],[ProjectName]]),(ProjectInfoTable[ProjectName]=OutputTable[[#This Row],[ProjectName]])*ProjectInfoTable[ConfidenceInterval]))</f>
        <v>0.95</v>
      </c>
      <c r="N10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032" s="5" cm="1">
        <f t="array" ref="O1032">MIN(IF((OutputTable[GroupByKey]=OutputTable[[#This Row],[GroupByKey]]),(OutputTable[GroupByKey]=OutputTable[[#This Row],[GroupByKey]])*OutputTable[RecordedValue]))</f>
        <v>316</v>
      </c>
      <c r="P1032" s="5" cm="1">
        <f t="array" ref="P1032">MAX(IF((OutputTable[GroupByKey]=OutputTable[[#This Row],[GroupByKey]]),(OutputTable[GroupByKey]=OutputTable[[#This Row],[GroupByKey]])*OutputTable[RecordedValue]))</f>
        <v>317</v>
      </c>
    </row>
    <row r="1033" spans="1:16" x14ac:dyDescent="0.25">
      <c r="A1033" t="s">
        <v>68</v>
      </c>
      <c r="B1033" t="s">
        <v>70</v>
      </c>
      <c r="C1033">
        <v>20</v>
      </c>
      <c r="D1033" t="s">
        <v>147</v>
      </c>
      <c r="E1033" t="s">
        <v>123</v>
      </c>
      <c r="F1033" t="s">
        <v>73</v>
      </c>
      <c r="G1033">
        <v>9.0690427973718499</v>
      </c>
      <c r="H1033">
        <v>0</v>
      </c>
      <c r="I1033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033" s="5" cm="1">
        <f t="array" ref="J1033">MAX(IF((ProjectInfoTable[ProjectName]=OutputTable[[#This Row],[ProjectName]]),(ProjectInfoTable[ProjectName]=OutputTable[[#This Row],[ProjectName]])*ProjectInfoTable[NumberOfReplications]))</f>
        <v>50</v>
      </c>
      <c r="K1033" s="5" cm="1">
        <f t="array" ref="K1033">IFERROR(AVERAGE(IF((OutputTable[GroupByKey]=OutputTable[[#This Row],[GroupByKey]]),(OutputTable[GroupByKey]=OutputTable[[#This Row],[GroupByKey]])*OutputTable[RecordedValue])),0)</f>
        <v>9.2356458312402427</v>
      </c>
      <c r="L1033" s="5" cm="1">
        <f t="array" ref="L1033">IFERROR(_xlfn.STDEV.S(IF((OutputTable[GroupByKey]=OutputTable[[#This Row],[GroupByKey]]),(OutputTable[GroupByKey]=OutputTable[[#This Row],[GroupByKey]])*OutputTable[RecordedValue])),0)</f>
        <v>0.11377584298148916</v>
      </c>
      <c r="M1033" s="5" cm="1">
        <f t="array" ref="M1033">MAX(IF((ProjectInfoTable[ProjectName]=OutputTable[[#This Row],[ProjectName]]),(ProjectInfoTable[ProjectName]=OutputTable[[#This Row],[ProjectName]])*ProjectInfoTable[ConfidenceInterval]))</f>
        <v>0.95</v>
      </c>
      <c r="N10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033" s="5" cm="1">
        <f t="array" ref="O1033">MIN(IF((OutputTable[GroupByKey]=OutputTable[[#This Row],[GroupByKey]]),(OutputTable[GroupByKey]=OutputTable[[#This Row],[GroupByKey]])*OutputTable[RecordedValue]))</f>
        <v>8.9867833861246496</v>
      </c>
      <c r="P1033" s="5" cm="1">
        <f t="array" ref="P1033">MAX(IF((OutputTable[GroupByKey]=OutputTable[[#This Row],[GroupByKey]]),(OutputTable[GroupByKey]=OutputTable[[#This Row],[GroupByKey]])*OutputTable[RecordedValue]))</f>
        <v>9.4038725622795898</v>
      </c>
    </row>
    <row r="1034" spans="1:16" x14ac:dyDescent="0.25">
      <c r="A1034" t="s">
        <v>68</v>
      </c>
      <c r="B1034" t="s">
        <v>70</v>
      </c>
      <c r="C1034">
        <v>20</v>
      </c>
      <c r="D1034" t="s">
        <v>148</v>
      </c>
      <c r="E1034" t="s">
        <v>125</v>
      </c>
      <c r="F1034" t="s">
        <v>73</v>
      </c>
      <c r="G1034">
        <v>629.59123982614597</v>
      </c>
      <c r="H1034">
        <v>0</v>
      </c>
      <c r="I1034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034" s="5" cm="1">
        <f t="array" ref="J1034">MAX(IF((ProjectInfoTable[ProjectName]=OutputTable[[#This Row],[ProjectName]]),(ProjectInfoTable[ProjectName]=OutputTable[[#This Row],[ProjectName]])*ProjectInfoTable[NumberOfReplications]))</f>
        <v>50</v>
      </c>
      <c r="K1034" s="5" cm="1">
        <f t="array" ref="K1034">IFERROR(AVERAGE(IF((OutputTable[GroupByKey]=OutputTable[[#This Row],[GroupByKey]]),(OutputTable[GroupByKey]=OutputTable[[#This Row],[GroupByKey]])*OutputTable[RecordedValue])),0)</f>
        <v>609.47819389002132</v>
      </c>
      <c r="L1034" s="5" cm="1">
        <f t="array" ref="L1034">IFERROR(_xlfn.STDEV.S(IF((OutputTable[GroupByKey]=OutputTable[[#This Row],[GroupByKey]]),(OutputTable[GroupByKey]=OutputTable[[#This Row],[GroupByKey]])*OutputTable[RecordedValue])),0)</f>
        <v>20.03379556554944</v>
      </c>
      <c r="M1034" s="5" cm="1">
        <f t="array" ref="M1034">MAX(IF((ProjectInfoTable[ProjectName]=OutputTable[[#This Row],[ProjectName]]),(ProjectInfoTable[ProjectName]=OutputTable[[#This Row],[ProjectName]])*ProjectInfoTable[ConfidenceInterval]))</f>
        <v>0.95</v>
      </c>
      <c r="N10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034" s="5" cm="1">
        <f t="array" ref="O1034">MIN(IF((OutputTable[GroupByKey]=OutputTable[[#This Row],[GroupByKey]]),(OutputTable[GroupByKey]=OutputTable[[#This Row],[GroupByKey]])*OutputTable[RecordedValue]))</f>
        <v>560.39330190760404</v>
      </c>
      <c r="P1034" s="5" cm="1">
        <f t="array" ref="P1034">MAX(IF((OutputTable[GroupByKey]=OutputTable[[#This Row],[GroupByKey]]),(OutputTable[GroupByKey]=OutputTable[[#This Row],[GroupByKey]])*OutputTable[RecordedValue]))</f>
        <v>667.91125094200902</v>
      </c>
    </row>
    <row r="1035" spans="1:16" x14ac:dyDescent="0.25">
      <c r="A1035" t="s">
        <v>68</v>
      </c>
      <c r="B1035" t="s">
        <v>70</v>
      </c>
      <c r="C1035">
        <v>20</v>
      </c>
      <c r="D1035" t="s">
        <v>149</v>
      </c>
      <c r="E1035" t="s">
        <v>119</v>
      </c>
      <c r="F1035" t="s">
        <v>87</v>
      </c>
      <c r="G1035">
        <v>318</v>
      </c>
      <c r="H1035">
        <v>0</v>
      </c>
      <c r="I1035" s="5" t="str">
        <f>OutputTable[[#This Row],[ProjectName]]&amp;OutputTable[[#This Row],[Name]]&amp;OutputTable[[#This Row],[Type]]&amp;OutputTable[[#This Row],[Source]]</f>
        <v>Airport Security AnalysisEntity 1.NumberInNumber InEntity</v>
      </c>
      <c r="J1035" s="5" cm="1">
        <f t="array" ref="J1035">MAX(IF((ProjectInfoTable[ProjectName]=OutputTable[[#This Row],[ProjectName]]),(ProjectInfoTable[ProjectName]=OutputTable[[#This Row],[ProjectName]])*ProjectInfoTable[NumberOfReplications]))</f>
        <v>50</v>
      </c>
      <c r="K1035" s="5" cm="1">
        <f t="array" ref="K1035">IFERROR(AVERAGE(IF((OutputTable[GroupByKey]=OutputTable[[#This Row],[GroupByKey]]),(OutputTable[GroupByKey]=OutputTable[[#This Row],[GroupByKey]])*OutputTable[RecordedValue])),0)</f>
        <v>318</v>
      </c>
      <c r="L1035" s="5" cm="1">
        <f t="array" ref="L1035">IFERROR(_xlfn.STDEV.S(IF((OutputTable[GroupByKey]=OutputTable[[#This Row],[GroupByKey]]),(OutputTable[GroupByKey]=OutputTable[[#This Row],[GroupByKey]])*OutputTable[RecordedValue])),0)</f>
        <v>0</v>
      </c>
      <c r="M1035" s="5" cm="1">
        <f t="array" ref="M1035">MAX(IF((ProjectInfoTable[ProjectName]=OutputTable[[#This Row],[ProjectName]]),(ProjectInfoTable[ProjectName]=OutputTable[[#This Row],[ProjectName]])*ProjectInfoTable[ConfidenceInterval]))</f>
        <v>0.95</v>
      </c>
      <c r="N10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5" s="5" cm="1">
        <f t="array" ref="O1035">MIN(IF((OutputTable[GroupByKey]=OutputTable[[#This Row],[GroupByKey]]),(OutputTable[GroupByKey]=OutputTable[[#This Row],[GroupByKey]])*OutputTable[RecordedValue]))</f>
        <v>318</v>
      </c>
      <c r="P1035" s="5" cm="1">
        <f t="array" ref="P1035">MAX(IF((OutputTable[GroupByKey]=OutputTable[[#This Row],[GroupByKey]]),(OutputTable[GroupByKey]=OutputTable[[#This Row],[GroupByKey]])*OutputTable[RecordedValue]))</f>
        <v>318</v>
      </c>
    </row>
    <row r="1036" spans="1:16" x14ac:dyDescent="0.25">
      <c r="A1036" t="s">
        <v>68</v>
      </c>
      <c r="B1036" t="s">
        <v>70</v>
      </c>
      <c r="C1036">
        <v>20</v>
      </c>
      <c r="D1036" t="s">
        <v>150</v>
      </c>
      <c r="E1036" t="s">
        <v>121</v>
      </c>
      <c r="F1036" t="s">
        <v>87</v>
      </c>
      <c r="G1036">
        <v>314</v>
      </c>
      <c r="H1036">
        <v>0</v>
      </c>
      <c r="I1036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036" s="5" cm="1">
        <f t="array" ref="J1036">MAX(IF((ProjectInfoTable[ProjectName]=OutputTable[[#This Row],[ProjectName]]),(ProjectInfoTable[ProjectName]=OutputTable[[#This Row],[ProjectName]])*ProjectInfoTable[NumberOfReplications]))</f>
        <v>50</v>
      </c>
      <c r="K1036" s="5" cm="1">
        <f t="array" ref="K1036">IFERROR(AVERAGE(IF((OutputTable[GroupByKey]=OutputTable[[#This Row],[GroupByKey]]),(OutputTable[GroupByKey]=OutputTable[[#This Row],[GroupByKey]])*OutputTable[RecordedValue])),0)</f>
        <v>314.94</v>
      </c>
      <c r="L1036" s="5" cm="1">
        <f t="array" ref="L1036">IFERROR(_xlfn.STDEV.S(IF((OutputTable[GroupByKey]=OutputTable[[#This Row],[GroupByKey]]),(OutputTable[GroupByKey]=OutputTable[[#This Row],[GroupByKey]])*OutputTable[RecordedValue])),0)</f>
        <v>0.68243262357121037</v>
      </c>
      <c r="M1036" s="5" cm="1">
        <f t="array" ref="M1036">MAX(IF((ProjectInfoTable[ProjectName]=OutputTable[[#This Row],[ProjectName]]),(ProjectInfoTable[ProjectName]=OutputTable[[#This Row],[ProjectName]])*ProjectInfoTable[ConfidenceInterval]))</f>
        <v>0.95</v>
      </c>
      <c r="N10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036" s="5" cm="1">
        <f t="array" ref="O1036">MIN(IF((OutputTable[GroupByKey]=OutputTable[[#This Row],[GroupByKey]]),(OutputTable[GroupByKey]=OutputTable[[#This Row],[GroupByKey]])*OutputTable[RecordedValue]))</f>
        <v>313</v>
      </c>
      <c r="P1036" s="5" cm="1">
        <f t="array" ref="P1036">MAX(IF((OutputTable[GroupByKey]=OutputTable[[#This Row],[GroupByKey]]),(OutputTable[GroupByKey]=OutputTable[[#This Row],[GroupByKey]])*OutputTable[RecordedValue]))</f>
        <v>316</v>
      </c>
    </row>
    <row r="1037" spans="1:16" x14ac:dyDescent="0.25">
      <c r="A1037" t="s">
        <v>68</v>
      </c>
      <c r="B1037" t="s">
        <v>70</v>
      </c>
      <c r="C1037">
        <v>20</v>
      </c>
      <c r="D1037" t="s">
        <v>151</v>
      </c>
      <c r="E1037" t="s">
        <v>135</v>
      </c>
      <c r="F1037" t="s">
        <v>105</v>
      </c>
      <c r="G1037">
        <v>0</v>
      </c>
      <c r="H1037">
        <v>0</v>
      </c>
      <c r="I1037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037" s="5" cm="1">
        <f t="array" ref="J1037">MAX(IF((ProjectInfoTable[ProjectName]=OutputTable[[#This Row],[ProjectName]]),(ProjectInfoTable[ProjectName]=OutputTable[[#This Row],[ProjectName]])*ProjectInfoTable[NumberOfReplications]))</f>
        <v>50</v>
      </c>
      <c r="K1037" s="5" cm="1">
        <f t="array" ref="K1037">IFERROR(AVERAGE(IF((OutputTable[GroupByKey]=OutputTable[[#This Row],[GroupByKey]]),(OutputTable[GroupByKey]=OutputTable[[#This Row],[GroupByKey]])*OutputTable[RecordedValue])),0)</f>
        <v>0</v>
      </c>
      <c r="L1037" s="5" cm="1">
        <f t="array" ref="L1037">IFERROR(_xlfn.STDEV.S(IF((OutputTable[GroupByKey]=OutputTable[[#This Row],[GroupByKey]]),(OutputTable[GroupByKey]=OutputTable[[#This Row],[GroupByKey]])*OutputTable[RecordedValue])),0)</f>
        <v>0</v>
      </c>
      <c r="M1037" s="5" cm="1">
        <f t="array" ref="M1037">MAX(IF((ProjectInfoTable[ProjectName]=OutputTable[[#This Row],[ProjectName]]),(ProjectInfoTable[ProjectName]=OutputTable[[#This Row],[ProjectName]])*ProjectInfoTable[ConfidenceInterval]))</f>
        <v>0.95</v>
      </c>
      <c r="N10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7" s="5" cm="1">
        <f t="array" ref="O1037">MIN(IF((OutputTable[GroupByKey]=OutputTable[[#This Row],[GroupByKey]]),(OutputTable[GroupByKey]=OutputTable[[#This Row],[GroupByKey]])*OutputTable[RecordedValue]))</f>
        <v>0</v>
      </c>
      <c r="P1037" s="5" cm="1">
        <f t="array" ref="P1037">MAX(IF((OutputTable[GroupByKey]=OutputTable[[#This Row],[GroupByKey]]),(OutputTable[GroupByKey]=OutputTable[[#This Row],[GroupByKey]])*OutputTable[RecordedValue]))</f>
        <v>0</v>
      </c>
    </row>
    <row r="1038" spans="1:16" x14ac:dyDescent="0.25">
      <c r="A1038" t="s">
        <v>68</v>
      </c>
      <c r="B1038" t="s">
        <v>70</v>
      </c>
      <c r="C1038">
        <v>20</v>
      </c>
      <c r="D1038" t="s">
        <v>152</v>
      </c>
      <c r="E1038" t="s">
        <v>137</v>
      </c>
      <c r="F1038" t="s">
        <v>105</v>
      </c>
      <c r="G1038">
        <v>12</v>
      </c>
      <c r="H1038">
        <v>0</v>
      </c>
      <c r="I1038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038" s="5" cm="1">
        <f t="array" ref="J1038">MAX(IF((ProjectInfoTable[ProjectName]=OutputTable[[#This Row],[ProjectName]]),(ProjectInfoTable[ProjectName]=OutputTable[[#This Row],[ProjectName]])*ProjectInfoTable[NumberOfReplications]))</f>
        <v>50</v>
      </c>
      <c r="K1038" s="5" cm="1">
        <f t="array" ref="K1038">IFERROR(AVERAGE(IF((OutputTable[GroupByKey]=OutputTable[[#This Row],[GroupByKey]]),(OutputTable[GroupByKey]=OutputTable[[#This Row],[GroupByKey]])*OutputTable[RecordedValue])),0)</f>
        <v>12</v>
      </c>
      <c r="L1038" s="5" cm="1">
        <f t="array" ref="L1038">IFERROR(_xlfn.STDEV.S(IF((OutputTable[GroupByKey]=OutputTable[[#This Row],[GroupByKey]]),(OutputTable[GroupByKey]=OutputTable[[#This Row],[GroupByKey]])*OutputTable[RecordedValue])),0)</f>
        <v>0</v>
      </c>
      <c r="M1038" s="5" cm="1">
        <f t="array" ref="M1038">MAX(IF((ProjectInfoTable[ProjectName]=OutputTable[[#This Row],[ProjectName]]),(ProjectInfoTable[ProjectName]=OutputTable[[#This Row],[ProjectName]])*ProjectInfoTable[ConfidenceInterval]))</f>
        <v>0.95</v>
      </c>
      <c r="N10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8" s="5" cm="1">
        <f t="array" ref="O1038">MIN(IF((OutputTable[GroupByKey]=OutputTable[[#This Row],[GroupByKey]]),(OutputTable[GroupByKey]=OutputTable[[#This Row],[GroupByKey]])*OutputTable[RecordedValue]))</f>
        <v>12</v>
      </c>
      <c r="P1038" s="5" cm="1">
        <f t="array" ref="P1038">MAX(IF((OutputTable[GroupByKey]=OutputTable[[#This Row],[GroupByKey]]),(OutputTable[GroupByKey]=OutputTable[[#This Row],[GroupByKey]])*OutputTable[RecordedValue]))</f>
        <v>12</v>
      </c>
    </row>
    <row r="1039" spans="1:16" x14ac:dyDescent="0.25">
      <c r="A1039" t="s">
        <v>68</v>
      </c>
      <c r="B1039" t="s">
        <v>70</v>
      </c>
      <c r="C1039">
        <v>20</v>
      </c>
      <c r="D1039" t="s">
        <v>153</v>
      </c>
      <c r="E1039" t="s">
        <v>154</v>
      </c>
      <c r="F1039" t="s">
        <v>105</v>
      </c>
      <c r="G1039">
        <v>0</v>
      </c>
      <c r="H1039">
        <v>0</v>
      </c>
      <c r="I1039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039" s="5" cm="1">
        <f t="array" ref="J1039">MAX(IF((ProjectInfoTable[ProjectName]=OutputTable[[#This Row],[ProjectName]]),(ProjectInfoTable[ProjectName]=OutputTable[[#This Row],[ProjectName]])*ProjectInfoTable[NumberOfReplications]))</f>
        <v>50</v>
      </c>
      <c r="K1039" s="5" cm="1">
        <f t="array" ref="K1039">IFERROR(AVERAGE(IF((OutputTable[GroupByKey]=OutputTable[[#This Row],[GroupByKey]]),(OutputTable[GroupByKey]=OutputTable[[#This Row],[GroupByKey]])*OutputTable[RecordedValue])),0)</f>
        <v>0</v>
      </c>
      <c r="L1039" s="5" cm="1">
        <f t="array" ref="L1039">IFERROR(_xlfn.STDEV.S(IF((OutputTable[GroupByKey]=OutputTable[[#This Row],[GroupByKey]]),(OutputTable[GroupByKey]=OutputTable[[#This Row],[GroupByKey]])*OutputTable[RecordedValue])),0)</f>
        <v>0</v>
      </c>
      <c r="M1039" s="5" cm="1">
        <f t="array" ref="M1039">MAX(IF((ProjectInfoTable[ProjectName]=OutputTable[[#This Row],[ProjectName]]),(ProjectInfoTable[ProjectName]=OutputTable[[#This Row],[ProjectName]])*ProjectInfoTable[ConfidenceInterval]))</f>
        <v>0.95</v>
      </c>
      <c r="N10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9" s="5" cm="1">
        <f t="array" ref="O1039">MIN(IF((OutputTable[GroupByKey]=OutputTable[[#This Row],[GroupByKey]]),(OutputTable[GroupByKey]=OutputTable[[#This Row],[GroupByKey]])*OutputTable[RecordedValue]))</f>
        <v>0</v>
      </c>
      <c r="P1039" s="5" cm="1">
        <f t="array" ref="P1039">MAX(IF((OutputTable[GroupByKey]=OutputTable[[#This Row],[GroupByKey]]),(OutputTable[GroupByKey]=OutputTable[[#This Row],[GroupByKey]])*OutputTable[RecordedValue]))</f>
        <v>0</v>
      </c>
    </row>
    <row r="1040" spans="1:16" x14ac:dyDescent="0.25">
      <c r="A1040" t="s">
        <v>68</v>
      </c>
      <c r="B1040" t="s">
        <v>70</v>
      </c>
      <c r="C1040">
        <v>20</v>
      </c>
      <c r="D1040" t="s">
        <v>155</v>
      </c>
      <c r="E1040" t="s">
        <v>156</v>
      </c>
      <c r="F1040" t="s">
        <v>105</v>
      </c>
      <c r="G1040">
        <v>0</v>
      </c>
      <c r="H1040">
        <v>0</v>
      </c>
      <c r="I1040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040" s="5" cm="1">
        <f t="array" ref="J1040">MAX(IF((ProjectInfoTable[ProjectName]=OutputTable[[#This Row],[ProjectName]]),(ProjectInfoTable[ProjectName]=OutputTable[[#This Row],[ProjectName]])*ProjectInfoTable[NumberOfReplications]))</f>
        <v>50</v>
      </c>
      <c r="K1040" s="5" cm="1">
        <f t="array" ref="K1040">IFERROR(AVERAGE(IF((OutputTable[GroupByKey]=OutputTable[[#This Row],[GroupByKey]]),(OutputTable[GroupByKey]=OutputTable[[#This Row],[GroupByKey]])*OutputTable[RecordedValue])),0)</f>
        <v>0</v>
      </c>
      <c r="L1040" s="5" cm="1">
        <f t="array" ref="L1040">IFERROR(_xlfn.STDEV.S(IF((OutputTable[GroupByKey]=OutputTable[[#This Row],[GroupByKey]]),(OutputTable[GroupByKey]=OutputTable[[#This Row],[GroupByKey]])*OutputTable[RecordedValue])),0)</f>
        <v>0</v>
      </c>
      <c r="M1040" s="5" cm="1">
        <f t="array" ref="M1040">MAX(IF((ProjectInfoTable[ProjectName]=OutputTable[[#This Row],[ProjectName]]),(ProjectInfoTable[ProjectName]=OutputTable[[#This Row],[ProjectName]])*ProjectInfoTable[ConfidenceInterval]))</f>
        <v>0.95</v>
      </c>
      <c r="N10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40" s="5" cm="1">
        <f t="array" ref="O1040">MIN(IF((OutputTable[GroupByKey]=OutputTable[[#This Row],[GroupByKey]]),(OutputTable[GroupByKey]=OutputTable[[#This Row],[GroupByKey]])*OutputTable[RecordedValue]))</f>
        <v>0</v>
      </c>
      <c r="P1040" s="5" cm="1">
        <f t="array" ref="P1040">MAX(IF((OutputTable[GroupByKey]=OutputTable[[#This Row],[GroupByKey]]),(OutputTable[GroupByKey]=OutputTable[[#This Row],[GroupByKey]])*OutputTable[RecordedValue]))</f>
        <v>0</v>
      </c>
    </row>
    <row r="1041" spans="1:16" x14ac:dyDescent="0.25">
      <c r="A1041" t="s">
        <v>68</v>
      </c>
      <c r="B1041" t="s">
        <v>70</v>
      </c>
      <c r="C1041">
        <v>20</v>
      </c>
      <c r="D1041" t="s">
        <v>157</v>
      </c>
      <c r="E1041" t="s">
        <v>140</v>
      </c>
      <c r="F1041" t="s">
        <v>105</v>
      </c>
      <c r="G1041">
        <v>0</v>
      </c>
      <c r="H1041">
        <v>0</v>
      </c>
      <c r="I1041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041" s="5" cm="1">
        <f t="array" ref="J1041">MAX(IF((ProjectInfoTable[ProjectName]=OutputTable[[#This Row],[ProjectName]]),(ProjectInfoTable[ProjectName]=OutputTable[[#This Row],[ProjectName]])*ProjectInfoTable[NumberOfReplications]))</f>
        <v>50</v>
      </c>
      <c r="K1041" s="5" cm="1">
        <f t="array" ref="K1041">IFERROR(AVERAGE(IF((OutputTable[GroupByKey]=OutputTable[[#This Row],[GroupByKey]]),(OutputTable[GroupByKey]=OutputTable[[#This Row],[GroupByKey]])*OutputTable[RecordedValue])),0)</f>
        <v>0</v>
      </c>
      <c r="L1041" s="5" cm="1">
        <f t="array" ref="L1041">IFERROR(_xlfn.STDEV.S(IF((OutputTable[GroupByKey]=OutputTable[[#This Row],[GroupByKey]]),(OutputTable[GroupByKey]=OutputTable[[#This Row],[GroupByKey]])*OutputTable[RecordedValue])),0)</f>
        <v>0</v>
      </c>
      <c r="M1041" s="5" cm="1">
        <f t="array" ref="M1041">MAX(IF((ProjectInfoTable[ProjectName]=OutputTable[[#This Row],[ProjectName]]),(ProjectInfoTable[ProjectName]=OutputTable[[#This Row],[ProjectName]])*ProjectInfoTable[ConfidenceInterval]))</f>
        <v>0.95</v>
      </c>
      <c r="N10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41" s="5" cm="1">
        <f t="array" ref="O1041">MIN(IF((OutputTable[GroupByKey]=OutputTable[[#This Row],[GroupByKey]]),(OutputTable[GroupByKey]=OutputTable[[#This Row],[GroupByKey]])*OutputTable[RecordedValue]))</f>
        <v>0</v>
      </c>
      <c r="P1041" s="5" cm="1">
        <f t="array" ref="P1041">MAX(IF((OutputTable[GroupByKey]=OutputTable[[#This Row],[GroupByKey]]),(OutputTable[GroupByKey]=OutputTable[[#This Row],[GroupByKey]])*OutputTable[RecordedValue]))</f>
        <v>0</v>
      </c>
    </row>
    <row r="1042" spans="1:16" x14ac:dyDescent="0.25">
      <c r="A1042" t="s">
        <v>68</v>
      </c>
      <c r="B1042" t="s">
        <v>70</v>
      </c>
      <c r="C1042">
        <v>20</v>
      </c>
      <c r="D1042" t="s">
        <v>158</v>
      </c>
      <c r="E1042" t="s">
        <v>121</v>
      </c>
      <c r="F1042" t="s">
        <v>127</v>
      </c>
      <c r="G1042">
        <v>314</v>
      </c>
      <c r="H1042">
        <v>0</v>
      </c>
      <c r="I1042" s="5" t="str">
        <f>OutputTable[[#This Row],[ProjectName]]&amp;OutputTable[[#This Row],[Name]]&amp;OutputTable[[#This Row],[Type]]&amp;OutputTable[[#This Row],[Source]]</f>
        <v>Airport Security AnalysisSystem.NumberOutNumber OutSystem</v>
      </c>
      <c r="J1042" s="5" cm="1">
        <f t="array" ref="J1042">MAX(IF((ProjectInfoTable[ProjectName]=OutputTable[[#This Row],[ProjectName]]),(ProjectInfoTable[ProjectName]=OutputTable[[#This Row],[ProjectName]])*ProjectInfoTable[NumberOfReplications]))</f>
        <v>50</v>
      </c>
      <c r="K1042" s="5" cm="1">
        <f t="array" ref="K1042">IFERROR(AVERAGE(IF((OutputTable[GroupByKey]=OutputTable[[#This Row],[GroupByKey]]),(OutputTable[GroupByKey]=OutputTable[[#This Row],[GroupByKey]])*OutputTable[RecordedValue])),0)</f>
        <v>314.94</v>
      </c>
      <c r="L1042" s="5" cm="1">
        <f t="array" ref="L1042">IFERROR(_xlfn.STDEV.S(IF((OutputTable[GroupByKey]=OutputTable[[#This Row],[GroupByKey]]),(OutputTable[GroupByKey]=OutputTable[[#This Row],[GroupByKey]])*OutputTable[RecordedValue])),0)</f>
        <v>0.68243262357121037</v>
      </c>
      <c r="M1042" s="5" cm="1">
        <f t="array" ref="M1042">MAX(IF((ProjectInfoTable[ProjectName]=OutputTable[[#This Row],[ProjectName]]),(ProjectInfoTable[ProjectName]=OutputTable[[#This Row],[ProjectName]])*ProjectInfoTable[ConfidenceInterval]))</f>
        <v>0.95</v>
      </c>
      <c r="N10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042" s="5" cm="1">
        <f t="array" ref="O1042">MIN(IF((OutputTable[GroupByKey]=OutputTable[[#This Row],[GroupByKey]]),(OutputTable[GroupByKey]=OutputTable[[#This Row],[GroupByKey]])*OutputTable[RecordedValue]))</f>
        <v>313</v>
      </c>
      <c r="P1042" s="5" cm="1">
        <f t="array" ref="P1042">MAX(IF((OutputTable[GroupByKey]=OutputTable[[#This Row],[GroupByKey]]),(OutputTable[GroupByKey]=OutputTable[[#This Row],[GroupByKey]])*OutputTable[RecordedValue]))</f>
        <v>316</v>
      </c>
    </row>
    <row r="1043" spans="1:16" x14ac:dyDescent="0.25">
      <c r="A1043" t="s">
        <v>68</v>
      </c>
      <c r="B1043" t="s">
        <v>70</v>
      </c>
      <c r="C1043">
        <v>20</v>
      </c>
      <c r="D1043" t="s">
        <v>159</v>
      </c>
      <c r="E1043" t="s">
        <v>91</v>
      </c>
      <c r="F1043" t="s">
        <v>127</v>
      </c>
      <c r="G1043">
        <v>71.833312498805597</v>
      </c>
      <c r="H1043">
        <v>0</v>
      </c>
      <c r="I1043" s="5" t="str">
        <f>OutputTable[[#This Row],[ProjectName]]&amp;OutputTable[[#This Row],[Name]]&amp;OutputTable[[#This Row],[Type]]&amp;OutputTable[[#This Row],[Source]]</f>
        <v>Airport Security AnalysisSystem.TotalCostTotal CostSystem</v>
      </c>
      <c r="J1043" s="5" cm="1">
        <f t="array" ref="J1043">MAX(IF((ProjectInfoTable[ProjectName]=OutputTable[[#This Row],[ProjectName]]),(ProjectInfoTable[ProjectName]=OutputTable[[#This Row],[ProjectName]])*ProjectInfoTable[NumberOfReplications]))</f>
        <v>50</v>
      </c>
      <c r="K1043" s="5" cm="1">
        <f t="array" ref="K1043">IFERROR(AVERAGE(IF((OutputTable[GroupByKey]=OutputTable[[#This Row],[GroupByKey]]),(OutputTable[GroupByKey]=OutputTable[[#This Row],[GroupByKey]])*OutputTable[RecordedValue])),0)</f>
        <v>71.872638573735571</v>
      </c>
      <c r="L1043" s="5" cm="1">
        <f t="array" ref="L1043">IFERROR(_xlfn.STDEV.S(IF((OutputTable[GroupByKey]=OutputTable[[#This Row],[GroupByKey]]),(OutputTable[GroupByKey]=OutputTable[[#This Row],[GroupByKey]])*OutputTable[RecordedValue])),0)</f>
        <v>5.859431361613459E-2</v>
      </c>
      <c r="M1043" s="5" cm="1">
        <f t="array" ref="M1043">MAX(IF((ProjectInfoTable[ProjectName]=OutputTable[[#This Row],[ProjectName]]),(ProjectInfoTable[ProjectName]=OutputTable[[#This Row],[ProjectName]])*ProjectInfoTable[ConfidenceInterval]))</f>
        <v>0.95</v>
      </c>
      <c r="N10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043" s="5" cm="1">
        <f t="array" ref="O1043">MIN(IF((OutputTable[GroupByKey]=OutputTable[[#This Row],[GroupByKey]]),(OutputTable[GroupByKey]=OutputTable[[#This Row],[GroupByKey]])*OutputTable[RecordedValue]))</f>
        <v>71.718288096809104</v>
      </c>
      <c r="P1043" s="5" cm="1">
        <f t="array" ref="P1043">MAX(IF((OutputTable[GroupByKey]=OutputTable[[#This Row],[GroupByKey]]),(OutputTable[GroupByKey]=OutputTable[[#This Row],[GroupByKey]])*OutputTable[RecordedValue]))</f>
        <v>71.976989689924594</v>
      </c>
    </row>
    <row r="1044" spans="1:16" x14ac:dyDescent="0.25">
      <c r="A1044" t="s">
        <v>68</v>
      </c>
      <c r="B1044" t="s">
        <v>70</v>
      </c>
      <c r="C1044">
        <v>20</v>
      </c>
      <c r="D1044" t="s">
        <v>160</v>
      </c>
      <c r="E1044" t="s">
        <v>135</v>
      </c>
      <c r="F1044" t="s">
        <v>105</v>
      </c>
      <c r="G1044">
        <v>30.9570712655104</v>
      </c>
      <c r="H1044">
        <v>0</v>
      </c>
      <c r="I1044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044" s="5" cm="1">
        <f t="array" ref="J1044">MAX(IF((ProjectInfoTable[ProjectName]=OutputTable[[#This Row],[ProjectName]]),(ProjectInfoTable[ProjectName]=OutputTable[[#This Row],[ProjectName]])*ProjectInfoTable[NumberOfReplications]))</f>
        <v>50</v>
      </c>
      <c r="K1044" s="5" cm="1">
        <f t="array" ref="K1044">IFERROR(AVERAGE(IF((OutputTable[GroupByKey]=OutputTable[[#This Row],[GroupByKey]]),(OutputTable[GroupByKey]=OutputTable[[#This Row],[GroupByKey]])*OutputTable[RecordedValue])),0)</f>
        <v>29.829789158135409</v>
      </c>
      <c r="L1044" s="5" cm="1">
        <f t="array" ref="L1044">IFERROR(_xlfn.STDEV.S(IF((OutputTable[GroupByKey]=OutputTable[[#This Row],[GroupByKey]]),(OutputTable[GroupByKey]=OutputTable[[#This Row],[GroupByKey]])*OutputTable[RecordedValue])),0)</f>
        <v>0.5851150785874778</v>
      </c>
      <c r="M1044" s="5" cm="1">
        <f t="array" ref="M1044">MAX(IF((ProjectInfoTable[ProjectName]=OutputTable[[#This Row],[ProjectName]]),(ProjectInfoTable[ProjectName]=OutputTable[[#This Row],[ProjectName]])*ProjectInfoTable[ConfidenceInterval]))</f>
        <v>0.95</v>
      </c>
      <c r="N10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044" s="5" cm="1">
        <f t="array" ref="O1044">MIN(IF((OutputTable[GroupByKey]=OutputTable[[#This Row],[GroupByKey]]),(OutputTable[GroupByKey]=OutputTable[[#This Row],[GroupByKey]])*OutputTable[RecordedValue]))</f>
        <v>28.648191338861398</v>
      </c>
      <c r="P1044" s="5" cm="1">
        <f t="array" ref="P1044">MAX(IF((OutputTable[GroupByKey]=OutputTable[[#This Row],[GroupByKey]]),(OutputTable[GroupByKey]=OutputTable[[#This Row],[GroupByKey]])*OutputTable[RecordedValue]))</f>
        <v>31.087756920682502</v>
      </c>
    </row>
    <row r="1045" spans="1:16" x14ac:dyDescent="0.25">
      <c r="A1045" t="s">
        <v>68</v>
      </c>
      <c r="B1045" t="s">
        <v>70</v>
      </c>
      <c r="C1045">
        <v>20</v>
      </c>
      <c r="D1045" t="s">
        <v>161</v>
      </c>
      <c r="E1045" t="s">
        <v>137</v>
      </c>
      <c r="F1045" t="s">
        <v>105</v>
      </c>
      <c r="G1045">
        <v>4.9561683172257398</v>
      </c>
      <c r="H1045">
        <v>0</v>
      </c>
      <c r="I1045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045" s="5" cm="1">
        <f t="array" ref="J1045">MAX(IF((ProjectInfoTable[ProjectName]=OutputTable[[#This Row],[ProjectName]]),(ProjectInfoTable[ProjectName]=OutputTable[[#This Row],[ProjectName]])*ProjectInfoTable[NumberOfReplications]))</f>
        <v>50</v>
      </c>
      <c r="K1045" s="5" cm="1">
        <f t="array" ref="K1045">IFERROR(AVERAGE(IF((OutputTable[GroupByKey]=OutputTable[[#This Row],[GroupByKey]]),(OutputTable[GroupByKey]=OutputTable[[#This Row],[GroupByKey]])*OutputTable[RecordedValue])),0)</f>
        <v>6.0988587896948685</v>
      </c>
      <c r="L1045" s="5" cm="1">
        <f t="array" ref="L1045">IFERROR(_xlfn.STDEV.S(IF((OutputTable[GroupByKey]=OutputTable[[#This Row],[GroupByKey]]),(OutputTable[GroupByKey]=OutputTable[[#This Row],[GroupByKey]])*OutputTable[RecordedValue])),0)</f>
        <v>0.58437836853471548</v>
      </c>
      <c r="M1045" s="5" cm="1">
        <f t="array" ref="M1045">MAX(IF((ProjectInfoTable[ProjectName]=OutputTable[[#This Row],[ProjectName]]),(ProjectInfoTable[ProjectName]=OutputTable[[#This Row],[ProjectName]])*ProjectInfoTable[ConfidenceInterval]))</f>
        <v>0.95</v>
      </c>
      <c r="N10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045" s="5" cm="1">
        <f t="array" ref="O1045">MIN(IF((OutputTable[GroupByKey]=OutputTable[[#This Row],[GroupByKey]]),(OutputTable[GroupByKey]=OutputTable[[#This Row],[GroupByKey]])*OutputTable[RecordedValue]))</f>
        <v>4.8524885910691502</v>
      </c>
      <c r="P1045" s="5" cm="1">
        <f t="array" ref="P1045">MAX(IF((OutputTable[GroupByKey]=OutputTable[[#This Row],[GroupByKey]]),(OutputTable[GroupByKey]=OutputTable[[#This Row],[GroupByKey]])*OutputTable[RecordedValue]))</f>
        <v>7.28424471053909</v>
      </c>
    </row>
    <row r="1046" spans="1:16" x14ac:dyDescent="0.25">
      <c r="A1046" t="s">
        <v>68</v>
      </c>
      <c r="B1046" t="s">
        <v>70</v>
      </c>
      <c r="C1046">
        <v>20</v>
      </c>
      <c r="D1046" t="s">
        <v>162</v>
      </c>
      <c r="E1046" t="s">
        <v>154</v>
      </c>
      <c r="F1046" t="s">
        <v>105</v>
      </c>
      <c r="G1046">
        <v>651</v>
      </c>
      <c r="H1046">
        <v>0</v>
      </c>
      <c r="I1046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046" s="5" cm="1">
        <f t="array" ref="J1046">MAX(IF((ProjectInfoTable[ProjectName]=OutputTable[[#This Row],[ProjectName]]),(ProjectInfoTable[ProjectName]=OutputTable[[#This Row],[ProjectName]])*ProjectInfoTable[NumberOfReplications]))</f>
        <v>50</v>
      </c>
      <c r="K1046" s="5" cm="1">
        <f t="array" ref="K1046">IFERROR(AVERAGE(IF((OutputTable[GroupByKey]=OutputTable[[#This Row],[GroupByKey]]),(OutputTable[GroupByKey]=OutputTable[[#This Row],[GroupByKey]])*OutputTable[RecordedValue])),0)</f>
        <v>645.70000000000005</v>
      </c>
      <c r="L1046" s="5" cm="1">
        <f t="array" ref="L1046">IFERROR(_xlfn.STDEV.S(IF((OutputTable[GroupByKey]=OutputTable[[#This Row],[GroupByKey]]),(OutputTable[GroupByKey]=OutputTable[[#This Row],[GroupByKey]])*OutputTable[RecordedValue])),0)</f>
        <v>5.4930382656372485</v>
      </c>
      <c r="M1046" s="5" cm="1">
        <f t="array" ref="M1046">MAX(IF((ProjectInfoTable[ProjectName]=OutputTable[[#This Row],[ProjectName]]),(ProjectInfoTable[ProjectName]=OutputTable[[#This Row],[ProjectName]])*ProjectInfoTable[ConfidenceInterval]))</f>
        <v>0.95</v>
      </c>
      <c r="N10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046" s="5" cm="1">
        <f t="array" ref="O1046">MIN(IF((OutputTable[GroupByKey]=OutputTable[[#This Row],[GroupByKey]]),(OutputTable[GroupByKey]=OutputTable[[#This Row],[GroupByKey]])*OutputTable[RecordedValue]))</f>
        <v>633</v>
      </c>
      <c r="P1046" s="5" cm="1">
        <f t="array" ref="P1046">MAX(IF((OutputTable[GroupByKey]=OutputTable[[#This Row],[GroupByKey]]),(OutputTable[GroupByKey]=OutputTable[[#This Row],[GroupByKey]])*OutputTable[RecordedValue]))</f>
        <v>656</v>
      </c>
    </row>
    <row r="1047" spans="1:16" x14ac:dyDescent="0.25">
      <c r="A1047" t="s">
        <v>68</v>
      </c>
      <c r="B1047" t="s">
        <v>70</v>
      </c>
      <c r="C1047">
        <v>20</v>
      </c>
      <c r="D1047" t="s">
        <v>163</v>
      </c>
      <c r="E1047" t="s">
        <v>156</v>
      </c>
      <c r="F1047" t="s">
        <v>105</v>
      </c>
      <c r="G1047">
        <v>0.86232865785484003</v>
      </c>
      <c r="H1047">
        <v>0</v>
      </c>
      <c r="I1047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047" s="5" cm="1">
        <f t="array" ref="J1047">MAX(IF((ProjectInfoTable[ProjectName]=OutputTable[[#This Row],[ProjectName]]),(ProjectInfoTable[ProjectName]=OutputTable[[#This Row],[ProjectName]])*ProjectInfoTable[NumberOfReplications]))</f>
        <v>50</v>
      </c>
      <c r="K1047" s="5" cm="1">
        <f t="array" ref="K1047">IFERROR(AVERAGE(IF((OutputTable[GroupByKey]=OutputTable[[#This Row],[GroupByKey]]),(OutputTable[GroupByKey]=OutputTable[[#This Row],[GroupByKey]])*OutputTable[RecordedValue])),0)</f>
        <v>0.83058725584180904</v>
      </c>
      <c r="L1047" s="5" cm="1">
        <f t="array" ref="L1047">IFERROR(_xlfn.STDEV.S(IF((OutputTable[GroupByKey]=OutputTable[[#This Row],[GroupByKey]]),(OutputTable[GroupByKey]=OutputTable[[#This Row],[GroupByKey]])*OutputTable[RecordedValue])),0)</f>
        <v>1.6232732459297416E-2</v>
      </c>
      <c r="M1047" s="5" cm="1">
        <f t="array" ref="M1047">MAX(IF((ProjectInfoTable[ProjectName]=OutputTable[[#This Row],[ProjectName]]),(ProjectInfoTable[ProjectName]=OutputTable[[#This Row],[ProjectName]])*ProjectInfoTable[ConfidenceInterval]))</f>
        <v>0.95</v>
      </c>
      <c r="N10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047" s="5" cm="1">
        <f t="array" ref="O1047">MIN(IF((OutputTable[GroupByKey]=OutputTable[[#This Row],[GroupByKey]]),(OutputTable[GroupByKey]=OutputTable[[#This Row],[GroupByKey]])*OutputTable[RecordedValue]))</f>
        <v>0.79765986915169296</v>
      </c>
      <c r="P1047" s="5" cm="1">
        <f t="array" ref="P1047">MAX(IF((OutputTable[GroupByKey]=OutputTable[[#This Row],[GroupByKey]]),(OutputTable[GroupByKey]=OutputTable[[#This Row],[GroupByKey]])*OutputTable[RecordedValue]))</f>
        <v>0.86520865024807903</v>
      </c>
    </row>
    <row r="1048" spans="1:16" x14ac:dyDescent="0.25">
      <c r="A1048" t="s">
        <v>68</v>
      </c>
      <c r="B1048" t="s">
        <v>70</v>
      </c>
      <c r="C1048">
        <v>20</v>
      </c>
      <c r="D1048" t="s">
        <v>164</v>
      </c>
      <c r="E1048" t="s">
        <v>140</v>
      </c>
      <c r="F1048" t="s">
        <v>105</v>
      </c>
      <c r="G1048">
        <v>0</v>
      </c>
      <c r="H1048">
        <v>0</v>
      </c>
      <c r="I1048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048" s="5" cm="1">
        <f t="array" ref="J1048">MAX(IF((ProjectInfoTable[ProjectName]=OutputTable[[#This Row],[ProjectName]]),(ProjectInfoTable[ProjectName]=OutputTable[[#This Row],[ProjectName]])*ProjectInfoTable[NumberOfReplications]))</f>
        <v>50</v>
      </c>
      <c r="K1048" s="5" cm="1">
        <f t="array" ref="K1048">IFERROR(AVERAGE(IF((OutputTable[GroupByKey]=OutputTable[[#This Row],[GroupByKey]]),(OutputTable[GroupByKey]=OutputTable[[#This Row],[GroupByKey]])*OutputTable[RecordedValue])),0)</f>
        <v>0</v>
      </c>
      <c r="L1048" s="5" cm="1">
        <f t="array" ref="L1048">IFERROR(_xlfn.STDEV.S(IF((OutputTable[GroupByKey]=OutputTable[[#This Row],[GroupByKey]]),(OutputTable[GroupByKey]=OutputTable[[#This Row],[GroupByKey]])*OutputTable[RecordedValue])),0)</f>
        <v>0</v>
      </c>
      <c r="M1048" s="5" cm="1">
        <f t="array" ref="M1048">MAX(IF((ProjectInfoTable[ProjectName]=OutputTable[[#This Row],[ProjectName]]),(ProjectInfoTable[ProjectName]=OutputTable[[#This Row],[ProjectName]])*ProjectInfoTable[ConfidenceInterval]))</f>
        <v>0.95</v>
      </c>
      <c r="N10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48" s="5" cm="1">
        <f t="array" ref="O1048">MIN(IF((OutputTable[GroupByKey]=OutputTable[[#This Row],[GroupByKey]]),(OutputTable[GroupByKey]=OutputTable[[#This Row],[GroupByKey]])*OutputTable[RecordedValue]))</f>
        <v>0</v>
      </c>
      <c r="P1048" s="5" cm="1">
        <f t="array" ref="P1048">MAX(IF((OutputTable[GroupByKey]=OutputTable[[#This Row],[GroupByKey]]),(OutputTable[GroupByKey]=OutputTable[[#This Row],[GroupByKey]])*OutputTable[RecordedValue]))</f>
        <v>0</v>
      </c>
    </row>
    <row r="1049" spans="1:16" x14ac:dyDescent="0.25">
      <c r="A1049" t="s">
        <v>68</v>
      </c>
      <c r="B1049" t="s">
        <v>70</v>
      </c>
      <c r="C1049">
        <v>20</v>
      </c>
      <c r="D1049" t="s">
        <v>165</v>
      </c>
      <c r="E1049" t="s">
        <v>111</v>
      </c>
      <c r="F1049" t="s">
        <v>73</v>
      </c>
      <c r="G1049">
        <v>38.2899423212559</v>
      </c>
      <c r="H1049">
        <v>0</v>
      </c>
      <c r="I1049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049" s="5" cm="1">
        <f t="array" ref="J1049">MAX(IF((ProjectInfoTable[ProjectName]=OutputTable[[#This Row],[ProjectName]]),(ProjectInfoTable[ProjectName]=OutputTable[[#This Row],[ProjectName]])*ProjectInfoTable[NumberOfReplications]))</f>
        <v>50</v>
      </c>
      <c r="K1049" s="5" cm="1">
        <f t="array" ref="K1049">IFERROR(AVERAGE(IF((OutputTable[GroupByKey]=OutputTable[[#This Row],[GroupByKey]]),(OutputTable[GroupByKey]=OutputTable[[#This Row],[GroupByKey]])*OutputTable[RecordedValue])),0)</f>
        <v>37.238343743460135</v>
      </c>
      <c r="L1049" s="5" cm="1">
        <f t="array" ref="L1049">IFERROR(_xlfn.STDEV.S(IF((OutputTable[GroupByKey]=OutputTable[[#This Row],[GroupByKey]]),(OutputTable[GroupByKey]=OutputTable[[#This Row],[GroupByKey]])*OutputTable[RecordedValue])),0)</f>
        <v>0.73577360167133743</v>
      </c>
      <c r="M1049" s="5" cm="1">
        <f t="array" ref="M1049">MAX(IF((ProjectInfoTable[ProjectName]=OutputTable[[#This Row],[ProjectName]]),(ProjectInfoTable[ProjectName]=OutputTable[[#This Row],[ProjectName]])*ProjectInfoTable[ConfidenceInterval]))</f>
        <v>0.95</v>
      </c>
      <c r="N10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049" s="5" cm="1">
        <f t="array" ref="O1049">MIN(IF((OutputTable[GroupByKey]=OutputTable[[#This Row],[GroupByKey]]),(OutputTable[GroupByKey]=OutputTable[[#This Row],[GroupByKey]])*OutputTable[RecordedValue]))</f>
        <v>35.915286846409401</v>
      </c>
      <c r="P1049" s="5" cm="1">
        <f t="array" ref="P1049">MAX(IF((OutputTable[GroupByKey]=OutputTable[[#This Row],[GroupByKey]]),(OutputTable[GroupByKey]=OutputTable[[#This Row],[GroupByKey]])*OutputTable[RecordedValue]))</f>
        <v>38.829036811282897</v>
      </c>
    </row>
    <row r="1050" spans="1:16" x14ac:dyDescent="0.25">
      <c r="A1050" t="s">
        <v>68</v>
      </c>
      <c r="B1050" t="s">
        <v>70</v>
      </c>
      <c r="C1050">
        <v>20</v>
      </c>
      <c r="D1050" t="s">
        <v>166</v>
      </c>
      <c r="E1050" t="s">
        <v>113</v>
      </c>
      <c r="F1050" t="s">
        <v>73</v>
      </c>
      <c r="G1050">
        <v>1148.6982696376799</v>
      </c>
      <c r="H1050">
        <v>0</v>
      </c>
      <c r="I1050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050" s="5" cm="1">
        <f t="array" ref="J1050">MAX(IF((ProjectInfoTable[ProjectName]=OutputTable[[#This Row],[ProjectName]]),(ProjectInfoTable[ProjectName]=OutputTable[[#This Row],[ProjectName]])*ProjectInfoTable[NumberOfReplications]))</f>
        <v>50</v>
      </c>
      <c r="K1050" s="5" cm="1">
        <f t="array" ref="K1050">IFERROR(AVERAGE(IF((OutputTable[GroupByKey]=OutputTable[[#This Row],[GroupByKey]]),(OutputTable[GroupByKey]=OutputTable[[#This Row],[GroupByKey]])*OutputTable[RecordedValue])),0)</f>
        <v>1117.1503123038046</v>
      </c>
      <c r="L1050" s="5" cm="1">
        <f t="array" ref="L1050">IFERROR(_xlfn.STDEV.S(IF((OutputTable[GroupByKey]=OutputTable[[#This Row],[GroupByKey]]),(OutputTable[GroupByKey]=OutputTable[[#This Row],[GroupByKey]])*OutputTable[RecordedValue])),0)</f>
        <v>22.073208050140675</v>
      </c>
      <c r="M1050" s="5" cm="1">
        <f t="array" ref="M1050">MAX(IF((ProjectInfoTable[ProjectName]=OutputTable[[#This Row],[ProjectName]]),(ProjectInfoTable[ProjectName]=OutputTable[[#This Row],[ProjectName]])*ProjectInfoTable[ConfidenceInterval]))</f>
        <v>0.95</v>
      </c>
      <c r="N10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050" s="5" cm="1">
        <f t="array" ref="O1050">MIN(IF((OutputTable[GroupByKey]=OutputTable[[#This Row],[GroupByKey]]),(OutputTable[GroupByKey]=OutputTable[[#This Row],[GroupByKey]])*OutputTable[RecordedValue]))</f>
        <v>1077.4586053922801</v>
      </c>
      <c r="P1050" s="5" cm="1">
        <f t="array" ref="P1050">MAX(IF((OutputTable[GroupByKey]=OutputTable[[#This Row],[GroupByKey]]),(OutputTable[GroupByKey]=OutputTable[[#This Row],[GroupByKey]])*OutputTable[RecordedValue]))</f>
        <v>1164.8711043384901</v>
      </c>
    </row>
    <row r="1051" spans="1:16" x14ac:dyDescent="0.25">
      <c r="A1051" t="s">
        <v>68</v>
      </c>
      <c r="B1051" t="s">
        <v>70</v>
      </c>
      <c r="C1051">
        <v>20</v>
      </c>
      <c r="D1051" t="s">
        <v>167</v>
      </c>
      <c r="E1051" t="s">
        <v>115</v>
      </c>
      <c r="F1051" t="s">
        <v>73</v>
      </c>
      <c r="G1051">
        <v>0</v>
      </c>
      <c r="H1051">
        <v>0</v>
      </c>
      <c r="I1051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051" s="5" cm="1">
        <f t="array" ref="J1051">MAX(IF((ProjectInfoTable[ProjectName]=OutputTable[[#This Row],[ProjectName]]),(ProjectInfoTable[ProjectName]=OutputTable[[#This Row],[ProjectName]])*ProjectInfoTable[NumberOfReplications]))</f>
        <v>50</v>
      </c>
      <c r="K1051" s="5" cm="1">
        <f t="array" ref="K1051">IFERROR(AVERAGE(IF((OutputTable[GroupByKey]=OutputTable[[#This Row],[GroupByKey]]),(OutputTable[GroupByKey]=OutputTable[[#This Row],[GroupByKey]])*OutputTable[RecordedValue])),0)</f>
        <v>0</v>
      </c>
      <c r="L1051" s="5" cm="1">
        <f t="array" ref="L1051">IFERROR(_xlfn.STDEV.S(IF((OutputTable[GroupByKey]=OutputTable[[#This Row],[GroupByKey]]),(OutputTable[GroupByKey]=OutputTable[[#This Row],[GroupByKey]])*OutputTable[RecordedValue])),0)</f>
        <v>0</v>
      </c>
      <c r="M1051" s="5" cm="1">
        <f t="array" ref="M1051">MAX(IF((ProjectInfoTable[ProjectName]=OutputTable[[#This Row],[ProjectName]]),(ProjectInfoTable[ProjectName]=OutputTable[[#This Row],[ProjectName]])*ProjectInfoTable[ConfidenceInterval]))</f>
        <v>0.95</v>
      </c>
      <c r="N10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51" s="5" cm="1">
        <f t="array" ref="O1051">MIN(IF((OutputTable[GroupByKey]=OutputTable[[#This Row],[GroupByKey]]),(OutputTable[GroupByKey]=OutputTable[[#This Row],[GroupByKey]])*OutputTable[RecordedValue]))</f>
        <v>0</v>
      </c>
      <c r="P1051" s="5" cm="1">
        <f t="array" ref="P1051">MAX(IF((OutputTable[GroupByKey]=OutputTable[[#This Row],[GroupByKey]]),(OutputTable[GroupByKey]=OutputTable[[#This Row],[GroupByKey]])*OutputTable[RecordedValue]))</f>
        <v>0</v>
      </c>
    </row>
    <row r="1052" spans="1:16" x14ac:dyDescent="0.25">
      <c r="A1052" t="s">
        <v>68</v>
      </c>
      <c r="B1052" t="s">
        <v>70</v>
      </c>
      <c r="C1052">
        <v>20</v>
      </c>
      <c r="D1052" t="s">
        <v>168</v>
      </c>
      <c r="E1052" t="s">
        <v>117</v>
      </c>
      <c r="F1052" t="s">
        <v>73</v>
      </c>
      <c r="G1052">
        <v>134.327847699811</v>
      </c>
      <c r="H1052">
        <v>0</v>
      </c>
      <c r="I1052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052" s="5" cm="1">
        <f t="array" ref="J1052">MAX(IF((ProjectInfoTable[ProjectName]=OutputTable[[#This Row],[ProjectName]]),(ProjectInfoTable[ProjectName]=OutputTable[[#This Row],[ProjectName]])*ProjectInfoTable[NumberOfReplications]))</f>
        <v>50</v>
      </c>
      <c r="K1052" s="5" cm="1">
        <f t="array" ref="K1052">IFERROR(AVERAGE(IF((OutputTable[GroupByKey]=OutputTable[[#This Row],[GroupByKey]]),(OutputTable[GroupByKey]=OutputTable[[#This Row],[GroupByKey]])*OutputTable[RecordedValue])),0)</f>
        <v>120.89653130002299</v>
      </c>
      <c r="L1052" s="5" cm="1">
        <f t="array" ref="L1052">IFERROR(_xlfn.STDEV.S(IF((OutputTable[GroupByKey]=OutputTable[[#This Row],[GroupByKey]]),(OutputTable[GroupByKey]=OutputTable[[#This Row],[GroupByKey]])*OutputTable[RecordedValue])),0)</f>
        <v>33.561725675720702</v>
      </c>
      <c r="M1052" s="5" cm="1">
        <f t="array" ref="M1052">MAX(IF((ProjectInfoTable[ProjectName]=OutputTable[[#This Row],[ProjectName]]),(ProjectInfoTable[ProjectName]=OutputTable[[#This Row],[ProjectName]])*ProjectInfoTable[ConfidenceInterval]))</f>
        <v>0.95</v>
      </c>
      <c r="N10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052" s="5" cm="1">
        <f t="array" ref="O1052">MIN(IF((OutputTable[GroupByKey]=OutputTable[[#This Row],[GroupByKey]]),(OutputTable[GroupByKey]=OutputTable[[#This Row],[GroupByKey]])*OutputTable[RecordedValue]))</f>
        <v>71.2298351699786</v>
      </c>
      <c r="P1052" s="5" cm="1">
        <f t="array" ref="P1052">MAX(IF((OutputTable[GroupByKey]=OutputTable[[#This Row],[GroupByKey]]),(OutputTable[GroupByKey]=OutputTable[[#This Row],[GroupByKey]])*OutputTable[RecordedValue]))</f>
        <v>265.63530965979299</v>
      </c>
    </row>
    <row r="1053" spans="1:16" x14ac:dyDescent="0.25">
      <c r="A1053" t="s">
        <v>68</v>
      </c>
      <c r="B1053" t="s">
        <v>70</v>
      </c>
      <c r="C1053">
        <v>20</v>
      </c>
      <c r="D1053" t="s">
        <v>169</v>
      </c>
      <c r="E1053" t="s">
        <v>119</v>
      </c>
      <c r="F1053" t="s">
        <v>73</v>
      </c>
      <c r="G1053">
        <v>305</v>
      </c>
      <c r="H1053">
        <v>0</v>
      </c>
      <c r="I1053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053" s="5" cm="1">
        <f t="array" ref="J1053">MAX(IF((ProjectInfoTable[ProjectName]=OutputTable[[#This Row],[ProjectName]]),(ProjectInfoTable[ProjectName]=OutputTable[[#This Row],[ProjectName]])*ProjectInfoTable[NumberOfReplications]))</f>
        <v>50</v>
      </c>
      <c r="K1053" s="5" cm="1">
        <f t="array" ref="K1053">IFERROR(AVERAGE(IF((OutputTable[GroupByKey]=OutputTable[[#This Row],[GroupByKey]]),(OutputTable[GroupByKey]=OutputTable[[#This Row],[GroupByKey]])*OutputTable[RecordedValue])),0)</f>
        <v>307.66000000000003</v>
      </c>
      <c r="L1053" s="5" cm="1">
        <f t="array" ref="L1053">IFERROR(_xlfn.STDEV.S(IF((OutputTable[GroupByKey]=OutputTable[[#This Row],[GroupByKey]]),(OutputTable[GroupByKey]=OutputTable[[#This Row],[GroupByKey]])*OutputTable[RecordedValue])),0)</f>
        <v>3.1272991542223769</v>
      </c>
      <c r="M1053" s="5" cm="1">
        <f t="array" ref="M1053">MAX(IF((ProjectInfoTable[ProjectName]=OutputTable[[#This Row],[ProjectName]]),(ProjectInfoTable[ProjectName]=OutputTable[[#This Row],[ProjectName]])*ProjectInfoTable[ConfidenceInterval]))</f>
        <v>0.95</v>
      </c>
      <c r="N10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053" s="5" cm="1">
        <f t="array" ref="O1053">MIN(IF((OutputTable[GroupByKey]=OutputTable[[#This Row],[GroupByKey]]),(OutputTable[GroupByKey]=OutputTable[[#This Row],[GroupByKey]])*OutputTable[RecordedValue]))</f>
        <v>300</v>
      </c>
      <c r="P1053" s="5" cm="1">
        <f t="array" ref="P1053">MAX(IF((OutputTable[GroupByKey]=OutputTable[[#This Row],[GroupByKey]]),(OutputTable[GroupByKey]=OutputTable[[#This Row],[GroupByKey]])*OutputTable[RecordedValue]))</f>
        <v>315</v>
      </c>
    </row>
    <row r="1054" spans="1:16" x14ac:dyDescent="0.25">
      <c r="A1054" t="s">
        <v>68</v>
      </c>
      <c r="B1054" t="s">
        <v>70</v>
      </c>
      <c r="C1054">
        <v>20</v>
      </c>
      <c r="D1054" t="s">
        <v>170</v>
      </c>
      <c r="E1054" t="s">
        <v>121</v>
      </c>
      <c r="F1054" t="s">
        <v>73</v>
      </c>
      <c r="G1054">
        <v>302</v>
      </c>
      <c r="H1054">
        <v>0</v>
      </c>
      <c r="I1054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054" s="5" cm="1">
        <f t="array" ref="J1054">MAX(IF((ProjectInfoTable[ProjectName]=OutputTable[[#This Row],[ProjectName]]),(ProjectInfoTable[ProjectName]=OutputTable[[#This Row],[ProjectName]])*ProjectInfoTable[NumberOfReplications]))</f>
        <v>50</v>
      </c>
      <c r="K1054" s="5" cm="1">
        <f t="array" ref="K1054">IFERROR(AVERAGE(IF((OutputTable[GroupByKey]=OutputTable[[#This Row],[GroupByKey]]),(OutputTable[GroupByKey]=OutputTable[[#This Row],[GroupByKey]])*OutputTable[RecordedValue])),0)</f>
        <v>305.8</v>
      </c>
      <c r="L1054" s="5" cm="1">
        <f t="array" ref="L1054">IFERROR(_xlfn.STDEV.S(IF((OutputTable[GroupByKey]=OutputTable[[#This Row],[GroupByKey]]),(OutputTable[GroupByKey]=OutputTable[[#This Row],[GroupByKey]])*OutputTable[RecordedValue])),0)</f>
        <v>3.2324881425670751</v>
      </c>
      <c r="M1054" s="5" cm="1">
        <f t="array" ref="M1054">MAX(IF((ProjectInfoTable[ProjectName]=OutputTable[[#This Row],[ProjectName]]),(ProjectInfoTable[ProjectName]=OutputTable[[#This Row],[ProjectName]])*ProjectInfoTable[ConfidenceInterval]))</f>
        <v>0.95</v>
      </c>
      <c r="N10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054" s="5" cm="1">
        <f t="array" ref="O1054">MIN(IF((OutputTable[GroupByKey]=OutputTable[[#This Row],[GroupByKey]]),(OutputTable[GroupByKey]=OutputTable[[#This Row],[GroupByKey]])*OutputTable[RecordedValue]))</f>
        <v>298</v>
      </c>
      <c r="P1054" s="5" cm="1">
        <f t="array" ref="P1054">MAX(IF((OutputTable[GroupByKey]=OutputTable[[#This Row],[GroupByKey]]),(OutputTable[GroupByKey]=OutputTable[[#This Row],[GroupByKey]])*OutputTable[RecordedValue]))</f>
        <v>313</v>
      </c>
    </row>
    <row r="1055" spans="1:16" x14ac:dyDescent="0.25">
      <c r="A1055" t="s">
        <v>68</v>
      </c>
      <c r="B1055" t="s">
        <v>70</v>
      </c>
      <c r="C1055">
        <v>20</v>
      </c>
      <c r="D1055" t="s">
        <v>171</v>
      </c>
      <c r="E1055" t="s">
        <v>123</v>
      </c>
      <c r="F1055" t="s">
        <v>73</v>
      </c>
      <c r="G1055">
        <v>38.2899423212559</v>
      </c>
      <c r="H1055">
        <v>0</v>
      </c>
      <c r="I1055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055" s="5" cm="1">
        <f t="array" ref="J1055">MAX(IF((ProjectInfoTable[ProjectName]=OutputTable[[#This Row],[ProjectName]]),(ProjectInfoTable[ProjectName]=OutputTable[[#This Row],[ProjectName]])*ProjectInfoTable[NumberOfReplications]))</f>
        <v>50</v>
      </c>
      <c r="K1055" s="5" cm="1">
        <f t="array" ref="K1055">IFERROR(AVERAGE(IF((OutputTable[GroupByKey]=OutputTable[[#This Row],[GroupByKey]]),(OutputTable[GroupByKey]=OutputTable[[#This Row],[GroupByKey]])*OutputTable[RecordedValue])),0)</f>
        <v>37.238343743460135</v>
      </c>
      <c r="L1055" s="5" cm="1">
        <f t="array" ref="L1055">IFERROR(_xlfn.STDEV.S(IF((OutputTable[GroupByKey]=OutputTable[[#This Row],[GroupByKey]]),(OutputTable[GroupByKey]=OutputTable[[#This Row],[GroupByKey]])*OutputTable[RecordedValue])),0)</f>
        <v>0.73577360167133743</v>
      </c>
      <c r="M1055" s="5" cm="1">
        <f t="array" ref="M1055">MAX(IF((ProjectInfoTable[ProjectName]=OutputTable[[#This Row],[ProjectName]]),(ProjectInfoTable[ProjectName]=OutputTable[[#This Row],[ProjectName]])*ProjectInfoTable[ConfidenceInterval]))</f>
        <v>0.95</v>
      </c>
      <c r="N10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055" s="5" cm="1">
        <f t="array" ref="O1055">MIN(IF((OutputTable[GroupByKey]=OutputTable[[#This Row],[GroupByKey]]),(OutputTable[GroupByKey]=OutputTable[[#This Row],[GroupByKey]])*OutputTable[RecordedValue]))</f>
        <v>35.915286846409401</v>
      </c>
      <c r="P1055" s="5" cm="1">
        <f t="array" ref="P1055">MAX(IF((OutputTable[GroupByKey]=OutputTable[[#This Row],[GroupByKey]]),(OutputTable[GroupByKey]=OutputTable[[#This Row],[GroupByKey]])*OutputTable[RecordedValue]))</f>
        <v>38.829036811282897</v>
      </c>
    </row>
    <row r="1056" spans="1:16" x14ac:dyDescent="0.25">
      <c r="A1056" t="s">
        <v>68</v>
      </c>
      <c r="B1056" t="s">
        <v>70</v>
      </c>
      <c r="C1056">
        <v>20</v>
      </c>
      <c r="D1056" t="s">
        <v>172</v>
      </c>
      <c r="E1056" t="s">
        <v>125</v>
      </c>
      <c r="F1056" t="s">
        <v>73</v>
      </c>
      <c r="G1056">
        <v>1283.0261173374899</v>
      </c>
      <c r="H1056">
        <v>0</v>
      </c>
      <c r="I1056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056" s="5" cm="1">
        <f t="array" ref="J1056">MAX(IF((ProjectInfoTable[ProjectName]=OutputTable[[#This Row],[ProjectName]]),(ProjectInfoTable[ProjectName]=OutputTable[[#This Row],[ProjectName]])*ProjectInfoTable[NumberOfReplications]))</f>
        <v>50</v>
      </c>
      <c r="K1056" s="5" cm="1">
        <f t="array" ref="K1056">IFERROR(AVERAGE(IF((OutputTable[GroupByKey]=OutputTable[[#This Row],[GroupByKey]]),(OutputTable[GroupByKey]=OutputTable[[#This Row],[GroupByKey]])*OutputTable[RecordedValue])),0)</f>
        <v>1238.0468436038263</v>
      </c>
      <c r="L1056" s="5" cm="1">
        <f t="array" ref="L1056">IFERROR(_xlfn.STDEV.S(IF((OutputTable[GroupByKey]=OutputTable[[#This Row],[GroupByKey]]),(OutputTable[GroupByKey]=OutputTable[[#This Row],[GroupByKey]])*OutputTable[RecordedValue])),0)</f>
        <v>49.802537130614866</v>
      </c>
      <c r="M1056" s="5" cm="1">
        <f t="array" ref="M1056">MAX(IF((ProjectInfoTable[ProjectName]=OutputTable[[#This Row],[ProjectName]]),(ProjectInfoTable[ProjectName]=OutputTable[[#This Row],[ProjectName]])*ProjectInfoTable[ConfidenceInterval]))</f>
        <v>0.95</v>
      </c>
      <c r="N10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056" s="5" cm="1">
        <f t="array" ref="O1056">MIN(IF((OutputTable[GroupByKey]=OutputTable[[#This Row],[GroupByKey]]),(OutputTable[GroupByKey]=OutputTable[[#This Row],[GroupByKey]])*OutputTable[RecordedValue]))</f>
        <v>1148.68844056226</v>
      </c>
      <c r="P1056" s="5" cm="1">
        <f t="array" ref="P1056">MAX(IF((OutputTable[GroupByKey]=OutputTable[[#This Row],[GroupByKey]]),(OutputTable[GroupByKey]=OutputTable[[#This Row],[GroupByKey]])*OutputTable[RecordedValue]))</f>
        <v>1418.3176101245699</v>
      </c>
    </row>
    <row r="1057" spans="1:16" x14ac:dyDescent="0.25">
      <c r="A1057" t="s">
        <v>68</v>
      </c>
      <c r="B1057" t="s">
        <v>70</v>
      </c>
      <c r="C1057">
        <v>20</v>
      </c>
      <c r="D1057" t="s">
        <v>173</v>
      </c>
      <c r="E1057" t="s">
        <v>135</v>
      </c>
      <c r="F1057" t="s">
        <v>105</v>
      </c>
      <c r="G1057">
        <v>19.144971160628</v>
      </c>
      <c r="H1057">
        <v>0</v>
      </c>
      <c r="I1057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057" s="5" cm="1">
        <f t="array" ref="J1057">MAX(IF((ProjectInfoTable[ProjectName]=OutputTable[[#This Row],[ProjectName]]),(ProjectInfoTable[ProjectName]=OutputTable[[#This Row],[ProjectName]])*ProjectInfoTable[NumberOfReplications]))</f>
        <v>50</v>
      </c>
      <c r="K1057" s="5" cm="1">
        <f t="array" ref="K1057">IFERROR(AVERAGE(IF((OutputTable[GroupByKey]=OutputTable[[#This Row],[GroupByKey]]),(OutputTable[GroupByKey]=OutputTable[[#This Row],[GroupByKey]])*OutputTable[RecordedValue])),0)</f>
        <v>18.619171871730064</v>
      </c>
      <c r="L1057" s="5" cm="1">
        <f t="array" ref="L1057">IFERROR(_xlfn.STDEV.S(IF((OutputTable[GroupByKey]=OutputTable[[#This Row],[GroupByKey]]),(OutputTable[GroupByKey]=OutputTable[[#This Row],[GroupByKey]])*OutputTable[RecordedValue])),0)</f>
        <v>0.36788680083566072</v>
      </c>
      <c r="M1057" s="5" cm="1">
        <f t="array" ref="M1057">MAX(IF((ProjectInfoTable[ProjectName]=OutputTable[[#This Row],[ProjectName]]),(ProjectInfoTable[ProjectName]=OutputTable[[#This Row],[ProjectName]])*ProjectInfoTable[ConfidenceInterval]))</f>
        <v>0.95</v>
      </c>
      <c r="N10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057" s="5" cm="1">
        <f t="array" ref="O1057">MIN(IF((OutputTable[GroupByKey]=OutputTable[[#This Row],[GroupByKey]]),(OutputTable[GroupByKey]=OutputTable[[#This Row],[GroupByKey]])*OutputTable[RecordedValue]))</f>
        <v>17.957643423204701</v>
      </c>
      <c r="P1057" s="5" cm="1">
        <f t="array" ref="P1057">MAX(IF((OutputTable[GroupByKey]=OutputTable[[#This Row],[GroupByKey]]),(OutputTable[GroupByKey]=OutputTable[[#This Row],[GroupByKey]])*OutputTable[RecordedValue]))</f>
        <v>19.414518405641399</v>
      </c>
    </row>
    <row r="1058" spans="1:16" x14ac:dyDescent="0.25">
      <c r="A1058" t="s">
        <v>68</v>
      </c>
      <c r="B1058" t="s">
        <v>70</v>
      </c>
      <c r="C1058">
        <v>20</v>
      </c>
      <c r="D1058" t="s">
        <v>174</v>
      </c>
      <c r="E1058" t="s">
        <v>137</v>
      </c>
      <c r="F1058" t="s">
        <v>105</v>
      </c>
      <c r="G1058">
        <v>4.77510175544153</v>
      </c>
      <c r="H1058">
        <v>0</v>
      </c>
      <c r="I1058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058" s="5" cm="1">
        <f t="array" ref="J1058">MAX(IF((ProjectInfoTable[ProjectName]=OutputTable[[#This Row],[ProjectName]]),(ProjectInfoTable[ProjectName]=OutputTable[[#This Row],[ProjectName]])*ProjectInfoTable[NumberOfReplications]))</f>
        <v>50</v>
      </c>
      <c r="K1058" s="5" cm="1">
        <f t="array" ref="K1058">IFERROR(AVERAGE(IF((OutputTable[GroupByKey]=OutputTable[[#This Row],[GroupByKey]]),(OutputTable[GroupByKey]=OutputTable[[#This Row],[GroupByKey]])*OutputTable[RecordedValue])),0)</f>
        <v>5.3248187541752463</v>
      </c>
      <c r="L1058" s="5" cm="1">
        <f t="array" ref="L1058">IFERROR(_xlfn.STDEV.S(IF((OutputTable[GroupByKey]=OutputTable[[#This Row],[GroupByKey]]),(OutputTable[GroupByKey]=OutputTable[[#This Row],[GroupByKey]])*OutputTable[RecordedValue])),0)</f>
        <v>0.37220753962085379</v>
      </c>
      <c r="M1058" s="5" cm="1">
        <f t="array" ref="M1058">MAX(IF((ProjectInfoTable[ProjectName]=OutputTable[[#This Row],[ProjectName]]),(ProjectInfoTable[ProjectName]=OutputTable[[#This Row],[ProjectName]])*ProjectInfoTable[ConfidenceInterval]))</f>
        <v>0.95</v>
      </c>
      <c r="N10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058" s="5" cm="1">
        <f t="array" ref="O1058">MIN(IF((OutputTable[GroupByKey]=OutputTable[[#This Row],[GroupByKey]]),(OutputTable[GroupByKey]=OutputTable[[#This Row],[GroupByKey]])*OutputTable[RecordedValue]))</f>
        <v>4.5773931059875599</v>
      </c>
      <c r="P1058" s="5" cm="1">
        <f t="array" ref="P1058">MAX(IF((OutputTable[GroupByKey]=OutputTable[[#This Row],[GroupByKey]]),(OutputTable[GroupByKey]=OutputTable[[#This Row],[GroupByKey]])*OutputTable[RecordedValue]))</f>
        <v>5.9816259595291603</v>
      </c>
    </row>
    <row r="1059" spans="1:16" x14ac:dyDescent="0.25">
      <c r="A1059" t="s">
        <v>68</v>
      </c>
      <c r="B1059" t="s">
        <v>70</v>
      </c>
      <c r="C1059">
        <v>20</v>
      </c>
      <c r="D1059" t="s">
        <v>175</v>
      </c>
      <c r="E1059" t="s">
        <v>154</v>
      </c>
      <c r="F1059" t="s">
        <v>105</v>
      </c>
      <c r="G1059">
        <v>304</v>
      </c>
      <c r="H1059">
        <v>0</v>
      </c>
      <c r="I1059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059" s="5" cm="1">
        <f t="array" ref="J1059">MAX(IF((ProjectInfoTable[ProjectName]=OutputTable[[#This Row],[ProjectName]]),(ProjectInfoTable[ProjectName]=OutputTable[[#This Row],[ProjectName]])*ProjectInfoTable[NumberOfReplications]))</f>
        <v>50</v>
      </c>
      <c r="K1059" s="5" cm="1">
        <f t="array" ref="K1059">IFERROR(AVERAGE(IF((OutputTable[GroupByKey]=OutputTable[[#This Row],[GroupByKey]]),(OutputTable[GroupByKey]=OutputTable[[#This Row],[GroupByKey]])*OutputTable[RecordedValue])),0)</f>
        <v>307.5</v>
      </c>
      <c r="L1059" s="5" cm="1">
        <f t="array" ref="L1059">IFERROR(_xlfn.STDEV.S(IF((OutputTable[GroupByKey]=OutputTable[[#This Row],[GroupByKey]]),(OutputTable[GroupByKey]=OutputTable[[#This Row],[GroupByKey]])*OutputTable[RecordedValue])),0)</f>
        <v>3.1831828507367419</v>
      </c>
      <c r="M1059" s="5" cm="1">
        <f t="array" ref="M1059">MAX(IF((ProjectInfoTable[ProjectName]=OutputTable[[#This Row],[ProjectName]]),(ProjectInfoTable[ProjectName]=OutputTable[[#This Row],[ProjectName]])*ProjectInfoTable[ConfidenceInterval]))</f>
        <v>0.95</v>
      </c>
      <c r="N10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059" s="5" cm="1">
        <f t="array" ref="O1059">MIN(IF((OutputTable[GroupByKey]=OutputTable[[#This Row],[GroupByKey]]),(OutputTable[GroupByKey]=OutputTable[[#This Row],[GroupByKey]])*OutputTable[RecordedValue]))</f>
        <v>300</v>
      </c>
      <c r="P1059" s="5" cm="1">
        <f t="array" ref="P1059">MAX(IF((OutputTable[GroupByKey]=OutputTable[[#This Row],[GroupByKey]]),(OutputTable[GroupByKey]=OutputTable[[#This Row],[GroupByKey]])*OutputTable[RecordedValue]))</f>
        <v>315</v>
      </c>
    </row>
    <row r="1060" spans="1:16" x14ac:dyDescent="0.25">
      <c r="A1060" t="s">
        <v>68</v>
      </c>
      <c r="B1060" t="s">
        <v>70</v>
      </c>
      <c r="C1060">
        <v>20</v>
      </c>
      <c r="D1060" t="s">
        <v>176</v>
      </c>
      <c r="E1060" t="s">
        <v>156</v>
      </c>
      <c r="F1060" t="s">
        <v>105</v>
      </c>
      <c r="G1060">
        <v>0.80103742685660295</v>
      </c>
      <c r="H1060">
        <v>0</v>
      </c>
      <c r="I1060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060" s="5" cm="1">
        <f t="array" ref="J1060">MAX(IF((ProjectInfoTable[ProjectName]=OutputTable[[#This Row],[ProjectName]]),(ProjectInfoTable[ProjectName]=OutputTable[[#This Row],[ProjectName]])*ProjectInfoTable[NumberOfReplications]))</f>
        <v>50</v>
      </c>
      <c r="K1060" s="5" cm="1">
        <f t="array" ref="K1060">IFERROR(AVERAGE(IF((OutputTable[GroupByKey]=OutputTable[[#This Row],[GroupByKey]]),(OutputTable[GroupByKey]=OutputTable[[#This Row],[GroupByKey]])*OutputTable[RecordedValue])),0)</f>
        <v>0.77813255190936492</v>
      </c>
      <c r="L1060" s="5" cm="1">
        <f t="array" ref="L1060">IFERROR(_xlfn.STDEV.S(IF((OutputTable[GroupByKey]=OutputTable[[#This Row],[GroupByKey]]),(OutputTable[GroupByKey]=OutputTable[[#This Row],[GroupByKey]])*OutputTable[RecordedValue])),0)</f>
        <v>1.5508647484202203E-2</v>
      </c>
      <c r="M1060" s="5" cm="1">
        <f t="array" ref="M1060">MAX(IF((ProjectInfoTable[ProjectName]=OutputTable[[#This Row],[ProjectName]]),(ProjectInfoTable[ProjectName]=OutputTable[[#This Row],[ProjectName]])*ProjectInfoTable[ConfidenceInterval]))</f>
        <v>0.95</v>
      </c>
      <c r="N10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060" s="5" cm="1">
        <f t="array" ref="O1060">MIN(IF((OutputTable[GroupByKey]=OutputTable[[#This Row],[GroupByKey]]),(OutputTable[GroupByKey]=OutputTable[[#This Row],[GroupByKey]])*OutputTable[RecordedValue]))</f>
        <v>0.75076558501961799</v>
      </c>
      <c r="P1060" s="5" cm="1">
        <f t="array" ref="P1060">MAX(IF((OutputTable[GroupByKey]=OutputTable[[#This Row],[GroupByKey]]),(OutputTable[GroupByKey]=OutputTable[[#This Row],[GroupByKey]])*OutputTable[RecordedValue]))</f>
        <v>0.80927528725051701</v>
      </c>
    </row>
    <row r="1061" spans="1:16" x14ac:dyDescent="0.25">
      <c r="A1061" t="s">
        <v>68</v>
      </c>
      <c r="B1061" t="s">
        <v>70</v>
      </c>
      <c r="C1061">
        <v>20</v>
      </c>
      <c r="D1061" t="s">
        <v>177</v>
      </c>
      <c r="E1061" t="s">
        <v>140</v>
      </c>
      <c r="F1061" t="s">
        <v>105</v>
      </c>
      <c r="G1061">
        <v>0</v>
      </c>
      <c r="H1061">
        <v>0</v>
      </c>
      <c r="I1061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061" s="5" cm="1">
        <f t="array" ref="J1061">MAX(IF((ProjectInfoTable[ProjectName]=OutputTable[[#This Row],[ProjectName]]),(ProjectInfoTable[ProjectName]=OutputTable[[#This Row],[ProjectName]])*ProjectInfoTable[NumberOfReplications]))</f>
        <v>50</v>
      </c>
      <c r="K1061" s="5" cm="1">
        <f t="array" ref="K1061">IFERROR(AVERAGE(IF((OutputTable[GroupByKey]=OutputTable[[#This Row],[GroupByKey]]),(OutputTable[GroupByKey]=OutputTable[[#This Row],[GroupByKey]])*OutputTable[RecordedValue])),0)</f>
        <v>0</v>
      </c>
      <c r="L1061" s="5" cm="1">
        <f t="array" ref="L1061">IFERROR(_xlfn.STDEV.S(IF((OutputTable[GroupByKey]=OutputTable[[#This Row],[GroupByKey]]),(OutputTable[GroupByKey]=OutputTable[[#This Row],[GroupByKey]])*OutputTable[RecordedValue])),0)</f>
        <v>0</v>
      </c>
      <c r="M1061" s="5" cm="1">
        <f t="array" ref="M1061">MAX(IF((ProjectInfoTable[ProjectName]=OutputTable[[#This Row],[ProjectName]]),(ProjectInfoTable[ProjectName]=OutputTable[[#This Row],[ProjectName]])*ProjectInfoTable[ConfidenceInterval]))</f>
        <v>0.95</v>
      </c>
      <c r="N10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61" s="5" cm="1">
        <f t="array" ref="O1061">MIN(IF((OutputTable[GroupByKey]=OutputTable[[#This Row],[GroupByKey]]),(OutputTable[GroupByKey]=OutputTable[[#This Row],[GroupByKey]])*OutputTable[RecordedValue]))</f>
        <v>0</v>
      </c>
      <c r="P1061" s="5" cm="1">
        <f t="array" ref="P1061">MAX(IF((OutputTable[GroupByKey]=OutputTable[[#This Row],[GroupByKey]]),(OutputTable[GroupByKey]=OutputTable[[#This Row],[GroupByKey]])*OutputTable[RecordedValue]))</f>
        <v>0</v>
      </c>
    </row>
    <row r="1062" spans="1:16" x14ac:dyDescent="0.25">
      <c r="A1062" t="s">
        <v>68</v>
      </c>
      <c r="B1062" t="s">
        <v>70</v>
      </c>
      <c r="C1062">
        <v>21</v>
      </c>
      <c r="D1062" t="s">
        <v>110</v>
      </c>
      <c r="E1062" t="s">
        <v>111</v>
      </c>
      <c r="F1062" t="s">
        <v>73</v>
      </c>
      <c r="G1062">
        <v>1.4958667990210901</v>
      </c>
      <c r="H1062">
        <v>0</v>
      </c>
      <c r="I1062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062" s="5" cm="1">
        <f t="array" ref="J1062">MAX(IF((ProjectInfoTable[ProjectName]=OutputTable[[#This Row],[ProjectName]]),(ProjectInfoTable[ProjectName]=OutputTable[[#This Row],[ProjectName]])*ProjectInfoTable[NumberOfReplications]))</f>
        <v>50</v>
      </c>
      <c r="K1062" s="5" cm="1">
        <f t="array" ref="K1062">IFERROR(AVERAGE(IF((OutputTable[GroupByKey]=OutputTable[[#This Row],[GroupByKey]]),(OutputTable[GroupByKey]=OutputTable[[#This Row],[GroupByKey]])*OutputTable[RecordedValue])),0)</f>
        <v>1.9749714551650996</v>
      </c>
      <c r="L1062" s="5" cm="1">
        <f t="array" ref="L1062">IFERROR(_xlfn.STDEV.S(IF((OutputTable[GroupByKey]=OutputTable[[#This Row],[GroupByKey]]),(OutputTable[GroupByKey]=OutputTable[[#This Row],[GroupByKey]])*OutputTable[RecordedValue])),0)</f>
        <v>0.45746437878232693</v>
      </c>
      <c r="M1062" s="5" cm="1">
        <f t="array" ref="M1062">MAX(IF((ProjectInfoTable[ProjectName]=OutputTable[[#This Row],[ProjectName]]),(ProjectInfoTable[ProjectName]=OutputTable[[#This Row],[ProjectName]])*ProjectInfoTable[ConfidenceInterval]))</f>
        <v>0.95</v>
      </c>
      <c r="N10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062" s="5" cm="1">
        <f t="array" ref="O1062">MIN(IF((OutputTable[GroupByKey]=OutputTable[[#This Row],[GroupByKey]]),(OutputTable[GroupByKey]=OutputTable[[#This Row],[GroupByKey]])*OutputTable[RecordedValue]))</f>
        <v>1.0281254127300199</v>
      </c>
      <c r="P1062" s="5" cm="1">
        <f t="array" ref="P1062">MAX(IF((OutputTable[GroupByKey]=OutputTable[[#This Row],[GroupByKey]]),(OutputTable[GroupByKey]=OutputTable[[#This Row],[GroupByKey]])*OutputTable[RecordedValue]))</f>
        <v>3.1673122909872098</v>
      </c>
    </row>
    <row r="1063" spans="1:16" x14ac:dyDescent="0.25">
      <c r="A1063" t="s">
        <v>68</v>
      </c>
      <c r="B1063" t="s">
        <v>70</v>
      </c>
      <c r="C1063">
        <v>21</v>
      </c>
      <c r="D1063" t="s">
        <v>112</v>
      </c>
      <c r="E1063" t="s">
        <v>113</v>
      </c>
      <c r="F1063" t="s">
        <v>73</v>
      </c>
      <c r="G1063">
        <v>89.752007941265106</v>
      </c>
      <c r="H1063">
        <v>0</v>
      </c>
      <c r="I1063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063" s="5" cm="1">
        <f t="array" ref="J1063">MAX(IF((ProjectInfoTable[ProjectName]=OutputTable[[#This Row],[ProjectName]]),(ProjectInfoTable[ProjectName]=OutputTable[[#This Row],[ProjectName]])*ProjectInfoTable[NumberOfReplications]))</f>
        <v>50</v>
      </c>
      <c r="K1063" s="5" cm="1">
        <f t="array" ref="K1063">IFERROR(AVERAGE(IF((OutputTable[GroupByKey]=OutputTable[[#This Row],[GroupByKey]]),(OutputTable[GroupByKey]=OutputTable[[#This Row],[GroupByKey]])*OutputTable[RecordedValue])),0)</f>
        <v>118.49828730990606</v>
      </c>
      <c r="L1063" s="5" cm="1">
        <f t="array" ref="L1063">IFERROR(_xlfn.STDEV.S(IF((OutputTable[GroupByKey]=OutputTable[[#This Row],[GroupByKey]]),(OutputTable[GroupByKey]=OutputTable[[#This Row],[GroupByKey]])*OutputTable[RecordedValue])),0)</f>
        <v>27.447862726939679</v>
      </c>
      <c r="M1063" s="5" cm="1">
        <f t="array" ref="M1063">MAX(IF((ProjectInfoTable[ProjectName]=OutputTable[[#This Row],[ProjectName]]),(ProjectInfoTable[ProjectName]=OutputTable[[#This Row],[ProjectName]])*ProjectInfoTable[ConfidenceInterval]))</f>
        <v>0.95</v>
      </c>
      <c r="N10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063" s="5" cm="1">
        <f t="array" ref="O1063">MIN(IF((OutputTable[GroupByKey]=OutputTable[[#This Row],[GroupByKey]]),(OutputTable[GroupByKey]=OutputTable[[#This Row],[GroupByKey]])*OutputTable[RecordedValue]))</f>
        <v>61.6875247638012</v>
      </c>
      <c r="P1063" s="5" cm="1">
        <f t="array" ref="P1063">MAX(IF((OutputTable[GroupByKey]=OutputTable[[#This Row],[GroupByKey]]),(OutputTable[GroupByKey]=OutputTable[[#This Row],[GroupByKey]])*OutputTable[RecordedValue]))</f>
        <v>190.038737459233</v>
      </c>
    </row>
    <row r="1064" spans="1:16" x14ac:dyDescent="0.25">
      <c r="A1064" t="s">
        <v>68</v>
      </c>
      <c r="B1064" t="s">
        <v>70</v>
      </c>
      <c r="C1064">
        <v>21</v>
      </c>
      <c r="D1064" t="s">
        <v>114</v>
      </c>
      <c r="E1064" t="s">
        <v>115</v>
      </c>
      <c r="F1064" t="s">
        <v>73</v>
      </c>
      <c r="G1064">
        <v>0</v>
      </c>
      <c r="H1064">
        <v>0</v>
      </c>
      <c r="I1064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064" s="5" cm="1">
        <f t="array" ref="J1064">MAX(IF((ProjectInfoTable[ProjectName]=OutputTable[[#This Row],[ProjectName]]),(ProjectInfoTable[ProjectName]=OutputTable[[#This Row],[ProjectName]])*ProjectInfoTable[NumberOfReplications]))</f>
        <v>50</v>
      </c>
      <c r="K1064" s="5" cm="1">
        <f t="array" ref="K1064">IFERROR(AVERAGE(IF((OutputTable[GroupByKey]=OutputTable[[#This Row],[GroupByKey]]),(OutputTable[GroupByKey]=OutputTable[[#This Row],[GroupByKey]])*OutputTable[RecordedValue])),0)</f>
        <v>0</v>
      </c>
      <c r="L1064" s="5" cm="1">
        <f t="array" ref="L1064">IFERROR(_xlfn.STDEV.S(IF((OutputTable[GroupByKey]=OutputTable[[#This Row],[GroupByKey]]),(OutputTable[GroupByKey]=OutputTable[[#This Row],[GroupByKey]])*OutputTable[RecordedValue])),0)</f>
        <v>0</v>
      </c>
      <c r="M1064" s="5" cm="1">
        <f t="array" ref="M1064">MAX(IF((ProjectInfoTable[ProjectName]=OutputTable[[#This Row],[ProjectName]]),(ProjectInfoTable[ProjectName]=OutputTable[[#This Row],[ProjectName]])*ProjectInfoTable[ConfidenceInterval]))</f>
        <v>0.95</v>
      </c>
      <c r="N10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64" s="5" cm="1">
        <f t="array" ref="O1064">MIN(IF((OutputTable[GroupByKey]=OutputTable[[#This Row],[GroupByKey]]),(OutputTable[GroupByKey]=OutputTable[[#This Row],[GroupByKey]])*OutputTable[RecordedValue]))</f>
        <v>0</v>
      </c>
      <c r="P1064" s="5" cm="1">
        <f t="array" ref="P1064">MAX(IF((OutputTable[GroupByKey]=OutputTable[[#This Row],[GroupByKey]]),(OutputTable[GroupByKey]=OutputTable[[#This Row],[GroupByKey]])*OutputTable[RecordedValue]))</f>
        <v>0</v>
      </c>
    </row>
    <row r="1065" spans="1:16" x14ac:dyDescent="0.25">
      <c r="A1065" t="s">
        <v>68</v>
      </c>
      <c r="B1065" t="s">
        <v>70</v>
      </c>
      <c r="C1065">
        <v>21</v>
      </c>
      <c r="D1065" t="s">
        <v>116</v>
      </c>
      <c r="E1065" t="s">
        <v>117</v>
      </c>
      <c r="F1065" t="s">
        <v>73</v>
      </c>
      <c r="G1065">
        <v>5.6418958707827898</v>
      </c>
      <c r="H1065">
        <v>0</v>
      </c>
      <c r="I1065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065" s="5" cm="1">
        <f t="array" ref="J1065">MAX(IF((ProjectInfoTable[ProjectName]=OutputTable[[#This Row],[ProjectName]]),(ProjectInfoTable[ProjectName]=OutputTable[[#This Row],[ProjectName]])*ProjectInfoTable[NumberOfReplications]))</f>
        <v>50</v>
      </c>
      <c r="K1065" s="5" cm="1">
        <f t="array" ref="K1065">IFERROR(AVERAGE(IF((OutputTable[GroupByKey]=OutputTable[[#This Row],[GroupByKey]]),(OutputTable[GroupByKey]=OutputTable[[#This Row],[GroupByKey]])*OutputTable[RecordedValue])),0)</f>
        <v>5.4408066100724897</v>
      </c>
      <c r="L1065" s="5" cm="1">
        <f t="array" ref="L1065">IFERROR(_xlfn.STDEV.S(IF((OutputTable[GroupByKey]=OutputTable[[#This Row],[GroupByKey]]),(OutputTable[GroupByKey]=OutputTable[[#This Row],[GroupByKey]])*OutputTable[RecordedValue])),0)</f>
        <v>3.1898976373285977</v>
      </c>
      <c r="M1065" s="5" cm="1">
        <f t="array" ref="M1065">MAX(IF((ProjectInfoTable[ProjectName]=OutputTable[[#This Row],[ProjectName]]),(ProjectInfoTable[ProjectName]=OutputTable[[#This Row],[ProjectName]])*ProjectInfoTable[ConfidenceInterval]))</f>
        <v>0.95</v>
      </c>
      <c r="N10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065" s="5" cm="1">
        <f t="array" ref="O1065">MIN(IF((OutputTable[GroupByKey]=OutputTable[[#This Row],[GroupByKey]]),(OutputTable[GroupByKey]=OutputTable[[#This Row],[GroupByKey]])*OutputTable[RecordedValue]))</f>
        <v>0.10442984261027299</v>
      </c>
      <c r="P1065" s="5" cm="1">
        <f t="array" ref="P1065">MAX(IF((OutputTable[GroupByKey]=OutputTable[[#This Row],[GroupByKey]]),(OutputTable[GroupByKey]=OutputTable[[#This Row],[GroupByKey]])*OutputTable[RecordedValue]))</f>
        <v>13.981021636077701</v>
      </c>
    </row>
    <row r="1066" spans="1:16" x14ac:dyDescent="0.25">
      <c r="A1066" t="s">
        <v>68</v>
      </c>
      <c r="B1066" t="s">
        <v>70</v>
      </c>
      <c r="C1066">
        <v>21</v>
      </c>
      <c r="D1066" t="s">
        <v>118</v>
      </c>
      <c r="E1066" t="s">
        <v>119</v>
      </c>
      <c r="F1066" t="s">
        <v>73</v>
      </c>
      <c r="G1066">
        <v>16</v>
      </c>
      <c r="H1066">
        <v>0</v>
      </c>
      <c r="I1066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066" s="5" cm="1">
        <f t="array" ref="J1066">MAX(IF((ProjectInfoTable[ProjectName]=OutputTable[[#This Row],[ProjectName]]),(ProjectInfoTable[ProjectName]=OutputTable[[#This Row],[ProjectName]])*ProjectInfoTable[NumberOfReplications]))</f>
        <v>50</v>
      </c>
      <c r="K1066" s="5" cm="1">
        <f t="array" ref="K1066">IFERROR(AVERAGE(IF((OutputTable[GroupByKey]=OutputTable[[#This Row],[GroupByKey]]),(OutputTable[GroupByKey]=OutputTable[[#This Row],[GroupByKey]])*OutputTable[RecordedValue])),0)</f>
        <v>20.28</v>
      </c>
      <c r="L1066" s="5" cm="1">
        <f t="array" ref="L1066">IFERROR(_xlfn.STDEV.S(IF((OutputTable[GroupByKey]=OutputTable[[#This Row],[GroupByKey]]),(OutputTable[GroupByKey]=OutputTable[[#This Row],[GroupByKey]])*OutputTable[RecordedValue])),0)</f>
        <v>4.3191079955878688</v>
      </c>
      <c r="M1066" s="5" cm="1">
        <f t="array" ref="M1066">MAX(IF((ProjectInfoTable[ProjectName]=OutputTable[[#This Row],[ProjectName]]),(ProjectInfoTable[ProjectName]=OutputTable[[#This Row],[ProjectName]])*ProjectInfoTable[ConfidenceInterval]))</f>
        <v>0.95</v>
      </c>
      <c r="N10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066" s="5" cm="1">
        <f t="array" ref="O1066">MIN(IF((OutputTable[GroupByKey]=OutputTable[[#This Row],[GroupByKey]]),(OutputTable[GroupByKey]=OutputTable[[#This Row],[GroupByKey]])*OutputTable[RecordedValue]))</f>
        <v>11</v>
      </c>
      <c r="P1066" s="5" cm="1">
        <f t="array" ref="P1066">MAX(IF((OutputTable[GroupByKey]=OutputTable[[#This Row],[GroupByKey]]),(OutputTable[GroupByKey]=OutputTable[[#This Row],[GroupByKey]])*OutputTable[RecordedValue]))</f>
        <v>31</v>
      </c>
    </row>
    <row r="1067" spans="1:16" x14ac:dyDescent="0.25">
      <c r="A1067" t="s">
        <v>68</v>
      </c>
      <c r="B1067" t="s">
        <v>70</v>
      </c>
      <c r="C1067">
        <v>21</v>
      </c>
      <c r="D1067" t="s">
        <v>120</v>
      </c>
      <c r="E1067" t="s">
        <v>121</v>
      </c>
      <c r="F1067" t="s">
        <v>73</v>
      </c>
      <c r="G1067">
        <v>16</v>
      </c>
      <c r="H1067">
        <v>0</v>
      </c>
      <c r="I1067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067" s="5" cm="1">
        <f t="array" ref="J1067">MAX(IF((ProjectInfoTable[ProjectName]=OutputTable[[#This Row],[ProjectName]]),(ProjectInfoTable[ProjectName]=OutputTable[[#This Row],[ProjectName]])*ProjectInfoTable[NumberOfReplications]))</f>
        <v>50</v>
      </c>
      <c r="K1067" s="5" cm="1">
        <f t="array" ref="K1067">IFERROR(AVERAGE(IF((OutputTable[GroupByKey]=OutputTable[[#This Row],[GroupByKey]]),(OutputTable[GroupByKey]=OutputTable[[#This Row],[GroupByKey]])*OutputTable[RecordedValue])),0)</f>
        <v>20.14</v>
      </c>
      <c r="L1067" s="5" cm="1">
        <f t="array" ref="L1067">IFERROR(_xlfn.STDEV.S(IF((OutputTable[GroupByKey]=OutputTable[[#This Row],[GroupByKey]]),(OutputTable[GroupByKey]=OutputTable[[#This Row],[GroupByKey]])*OutputTable[RecordedValue])),0)</f>
        <v>4.309505393278199</v>
      </c>
      <c r="M1067" s="5" cm="1">
        <f t="array" ref="M1067">MAX(IF((ProjectInfoTable[ProjectName]=OutputTable[[#This Row],[ProjectName]]),(ProjectInfoTable[ProjectName]=OutputTable[[#This Row],[ProjectName]])*ProjectInfoTable[ConfidenceInterval]))</f>
        <v>0.95</v>
      </c>
      <c r="N10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067" s="5" cm="1">
        <f t="array" ref="O1067">MIN(IF((OutputTable[GroupByKey]=OutputTable[[#This Row],[GroupByKey]]),(OutputTable[GroupByKey]=OutputTable[[#This Row],[GroupByKey]])*OutputTable[RecordedValue]))</f>
        <v>10</v>
      </c>
      <c r="P1067" s="5" cm="1">
        <f t="array" ref="P1067">MAX(IF((OutputTable[GroupByKey]=OutputTable[[#This Row],[GroupByKey]]),(OutputTable[GroupByKey]=OutputTable[[#This Row],[GroupByKey]])*OutputTable[RecordedValue]))</f>
        <v>31</v>
      </c>
    </row>
    <row r="1068" spans="1:16" x14ac:dyDescent="0.25">
      <c r="A1068" t="s">
        <v>68</v>
      </c>
      <c r="B1068" t="s">
        <v>70</v>
      </c>
      <c r="C1068">
        <v>21</v>
      </c>
      <c r="D1068" t="s">
        <v>122</v>
      </c>
      <c r="E1068" t="s">
        <v>123</v>
      </c>
      <c r="F1068" t="s">
        <v>73</v>
      </c>
      <c r="G1068">
        <v>1.4958667990210901</v>
      </c>
      <c r="H1068">
        <v>0</v>
      </c>
      <c r="I1068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068" s="5" cm="1">
        <f t="array" ref="J1068">MAX(IF((ProjectInfoTable[ProjectName]=OutputTable[[#This Row],[ProjectName]]),(ProjectInfoTable[ProjectName]=OutputTable[[#This Row],[ProjectName]])*ProjectInfoTable[NumberOfReplications]))</f>
        <v>50</v>
      </c>
      <c r="K1068" s="5" cm="1">
        <f t="array" ref="K1068">IFERROR(AVERAGE(IF((OutputTable[GroupByKey]=OutputTable[[#This Row],[GroupByKey]]),(OutputTable[GroupByKey]=OutputTable[[#This Row],[GroupByKey]])*OutputTable[RecordedValue])),0)</f>
        <v>1.9749714551650996</v>
      </c>
      <c r="L1068" s="5" cm="1">
        <f t="array" ref="L1068">IFERROR(_xlfn.STDEV.S(IF((OutputTable[GroupByKey]=OutputTable[[#This Row],[GroupByKey]]),(OutputTable[GroupByKey]=OutputTable[[#This Row],[GroupByKey]])*OutputTable[RecordedValue])),0)</f>
        <v>0.45746437878232693</v>
      </c>
      <c r="M1068" s="5" cm="1">
        <f t="array" ref="M1068">MAX(IF((ProjectInfoTable[ProjectName]=OutputTable[[#This Row],[ProjectName]]),(ProjectInfoTable[ProjectName]=OutputTable[[#This Row],[ProjectName]])*ProjectInfoTable[ConfidenceInterval]))</f>
        <v>0.95</v>
      </c>
      <c r="N10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068" s="5" cm="1">
        <f t="array" ref="O1068">MIN(IF((OutputTable[GroupByKey]=OutputTable[[#This Row],[GroupByKey]]),(OutputTable[GroupByKey]=OutputTable[[#This Row],[GroupByKey]])*OutputTable[RecordedValue]))</f>
        <v>1.0281254127300199</v>
      </c>
      <c r="P1068" s="5" cm="1">
        <f t="array" ref="P1068">MAX(IF((OutputTable[GroupByKey]=OutputTable[[#This Row],[GroupByKey]]),(OutputTable[GroupByKey]=OutputTable[[#This Row],[GroupByKey]])*OutputTable[RecordedValue]))</f>
        <v>3.1673122909872098</v>
      </c>
    </row>
    <row r="1069" spans="1:16" x14ac:dyDescent="0.25">
      <c r="A1069" t="s">
        <v>68</v>
      </c>
      <c r="B1069" t="s">
        <v>70</v>
      </c>
      <c r="C1069">
        <v>21</v>
      </c>
      <c r="D1069" t="s">
        <v>124</v>
      </c>
      <c r="E1069" t="s">
        <v>125</v>
      </c>
      <c r="F1069" t="s">
        <v>73</v>
      </c>
      <c r="G1069">
        <v>95.393903812047895</v>
      </c>
      <c r="H1069">
        <v>0</v>
      </c>
      <c r="I1069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069" s="5" cm="1">
        <f t="array" ref="J1069">MAX(IF((ProjectInfoTable[ProjectName]=OutputTable[[#This Row],[ProjectName]]),(ProjectInfoTable[ProjectName]=OutputTable[[#This Row],[ProjectName]])*ProjectInfoTable[NumberOfReplications]))</f>
        <v>50</v>
      </c>
      <c r="K1069" s="5" cm="1">
        <f t="array" ref="K1069">IFERROR(AVERAGE(IF((OutputTable[GroupByKey]=OutputTable[[#This Row],[GroupByKey]]),(OutputTable[GroupByKey]=OutputTable[[#This Row],[GroupByKey]])*OutputTable[RecordedValue])),0)</f>
        <v>123.93909391997848</v>
      </c>
      <c r="L1069" s="5" cm="1">
        <f t="array" ref="L1069">IFERROR(_xlfn.STDEV.S(IF((OutputTable[GroupByKey]=OutputTable[[#This Row],[GroupByKey]]),(OutputTable[GroupByKey]=OutputTable[[#This Row],[GroupByKey]])*OutputTable[RecordedValue])),0)</f>
        <v>29.164347943585724</v>
      </c>
      <c r="M1069" s="5" cm="1">
        <f t="array" ref="M1069">MAX(IF((ProjectInfoTable[ProjectName]=OutputTable[[#This Row],[ProjectName]]),(ProjectInfoTable[ProjectName]=OutputTable[[#This Row],[ProjectName]])*ProjectInfoTable[ConfidenceInterval]))</f>
        <v>0.95</v>
      </c>
      <c r="N10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069" s="5" cm="1">
        <f t="array" ref="O1069">MIN(IF((OutputTable[GroupByKey]=OutputTable[[#This Row],[GroupByKey]]),(OutputTable[GroupByKey]=OutputTable[[#This Row],[GroupByKey]])*OutputTable[RecordedValue]))</f>
        <v>61.791954606411501</v>
      </c>
      <c r="P1069" s="5" cm="1">
        <f t="array" ref="P1069">MAX(IF((OutputTable[GroupByKey]=OutputTable[[#This Row],[GroupByKey]]),(OutputTable[GroupByKey]=OutputTable[[#This Row],[GroupByKey]])*OutputTable[RecordedValue]))</f>
        <v>204.019759095311</v>
      </c>
    </row>
    <row r="1070" spans="1:16" x14ac:dyDescent="0.25">
      <c r="A1070" t="s">
        <v>68</v>
      </c>
      <c r="B1070" t="s">
        <v>70</v>
      </c>
      <c r="C1070">
        <v>21</v>
      </c>
      <c r="D1070" t="s">
        <v>126</v>
      </c>
      <c r="E1070" t="s">
        <v>86</v>
      </c>
      <c r="F1070" t="s">
        <v>127</v>
      </c>
      <c r="G1070">
        <v>0</v>
      </c>
      <c r="H1070">
        <v>0</v>
      </c>
      <c r="I1070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070" s="5" cm="1">
        <f t="array" ref="J1070">MAX(IF((ProjectInfoTable[ProjectName]=OutputTable[[#This Row],[ProjectName]]),(ProjectInfoTable[ProjectName]=OutputTable[[#This Row],[ProjectName]])*ProjectInfoTable[NumberOfReplications]))</f>
        <v>50</v>
      </c>
      <c r="K1070" s="5" cm="1">
        <f t="array" ref="K1070">IFERROR(AVERAGE(IF((OutputTable[GroupByKey]=OutputTable[[#This Row],[GroupByKey]]),(OutputTable[GroupByKey]=OutputTable[[#This Row],[GroupByKey]])*OutputTable[RecordedValue])),0)</f>
        <v>0</v>
      </c>
      <c r="L1070" s="5" cm="1">
        <f t="array" ref="L1070">IFERROR(_xlfn.STDEV.S(IF((OutputTable[GroupByKey]=OutputTable[[#This Row],[GroupByKey]]),(OutputTable[GroupByKey]=OutputTable[[#This Row],[GroupByKey]])*OutputTable[RecordedValue])),0)</f>
        <v>0</v>
      </c>
      <c r="M1070" s="5" cm="1">
        <f t="array" ref="M1070">MAX(IF((ProjectInfoTable[ProjectName]=OutputTable[[#This Row],[ProjectName]]),(ProjectInfoTable[ProjectName]=OutputTable[[#This Row],[ProjectName]])*ProjectInfoTable[ConfidenceInterval]))</f>
        <v>0.95</v>
      </c>
      <c r="N10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0" s="5" cm="1">
        <f t="array" ref="O1070">MIN(IF((OutputTable[GroupByKey]=OutputTable[[#This Row],[GroupByKey]]),(OutputTable[GroupByKey]=OutputTable[[#This Row],[GroupByKey]])*OutputTable[RecordedValue]))</f>
        <v>0</v>
      </c>
      <c r="P1070" s="5" cm="1">
        <f t="array" ref="P1070">MAX(IF((OutputTable[GroupByKey]=OutputTable[[#This Row],[GroupByKey]]),(OutputTable[GroupByKey]=OutputTable[[#This Row],[GroupByKey]])*OutputTable[RecordedValue]))</f>
        <v>0</v>
      </c>
    </row>
    <row r="1071" spans="1:16" x14ac:dyDescent="0.25">
      <c r="A1071" t="s">
        <v>68</v>
      </c>
      <c r="B1071" t="s">
        <v>70</v>
      </c>
      <c r="C1071">
        <v>21</v>
      </c>
      <c r="D1071" t="s">
        <v>128</v>
      </c>
      <c r="E1071" t="s">
        <v>89</v>
      </c>
      <c r="F1071" t="s">
        <v>127</v>
      </c>
      <c r="G1071">
        <v>0</v>
      </c>
      <c r="H1071">
        <v>0</v>
      </c>
      <c r="I1071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071" s="5" cm="1">
        <f t="array" ref="J1071">MAX(IF((ProjectInfoTable[ProjectName]=OutputTable[[#This Row],[ProjectName]]),(ProjectInfoTable[ProjectName]=OutputTable[[#This Row],[ProjectName]])*ProjectInfoTable[NumberOfReplications]))</f>
        <v>50</v>
      </c>
      <c r="K1071" s="5" cm="1">
        <f t="array" ref="K1071">IFERROR(AVERAGE(IF((OutputTable[GroupByKey]=OutputTable[[#This Row],[GroupByKey]]),(OutputTable[GroupByKey]=OutputTable[[#This Row],[GroupByKey]])*OutputTable[RecordedValue])),0)</f>
        <v>0</v>
      </c>
      <c r="L1071" s="5" cm="1">
        <f t="array" ref="L1071">IFERROR(_xlfn.STDEV.S(IF((OutputTable[GroupByKey]=OutputTable[[#This Row],[GroupByKey]]),(OutputTable[GroupByKey]=OutputTable[[#This Row],[GroupByKey]])*OutputTable[RecordedValue])),0)</f>
        <v>0</v>
      </c>
      <c r="M1071" s="5" cm="1">
        <f t="array" ref="M1071">MAX(IF((ProjectInfoTable[ProjectName]=OutputTable[[#This Row],[ProjectName]]),(ProjectInfoTable[ProjectName]=OutputTable[[#This Row],[ProjectName]])*ProjectInfoTable[ConfidenceInterval]))</f>
        <v>0.95</v>
      </c>
      <c r="N10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1" s="5" cm="1">
        <f t="array" ref="O1071">MIN(IF((OutputTable[GroupByKey]=OutputTable[[#This Row],[GroupByKey]]),(OutputTable[GroupByKey]=OutputTable[[#This Row],[GroupByKey]])*OutputTable[RecordedValue]))</f>
        <v>0</v>
      </c>
      <c r="P1071" s="5" cm="1">
        <f t="array" ref="P1071">MAX(IF((OutputTable[GroupByKey]=OutputTable[[#This Row],[GroupByKey]]),(OutputTable[GroupByKey]=OutputTable[[#This Row],[GroupByKey]])*OutputTable[RecordedValue]))</f>
        <v>0</v>
      </c>
    </row>
    <row r="1072" spans="1:16" x14ac:dyDescent="0.25">
      <c r="A1072" t="s">
        <v>68</v>
      </c>
      <c r="B1072" t="s">
        <v>70</v>
      </c>
      <c r="C1072">
        <v>21</v>
      </c>
      <c r="D1072" t="s">
        <v>129</v>
      </c>
      <c r="E1072" t="s">
        <v>91</v>
      </c>
      <c r="F1072" t="s">
        <v>127</v>
      </c>
      <c r="G1072">
        <v>47.708175181544199</v>
      </c>
      <c r="H1072">
        <v>0</v>
      </c>
      <c r="I1072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072" s="5" cm="1">
        <f t="array" ref="J1072">MAX(IF((ProjectInfoTable[ProjectName]=OutputTable[[#This Row],[ProjectName]]),(ProjectInfoTable[ProjectName]=OutputTable[[#This Row],[ProjectName]])*ProjectInfoTable[NumberOfReplications]))</f>
        <v>50</v>
      </c>
      <c r="K1072" s="5" cm="1">
        <f t="array" ref="K1072">IFERROR(AVERAGE(IF((OutputTable[GroupByKey]=OutputTable[[#This Row],[GroupByKey]]),(OutputTable[GroupByKey]=OutputTable[[#This Row],[GroupByKey]])*OutputTable[RecordedValue])),0)</f>
        <v>48.448961029865458</v>
      </c>
      <c r="L1072" s="5" cm="1">
        <f t="array" ref="L1072">IFERROR(_xlfn.STDEV.S(IF((OutputTable[GroupByKey]=OutputTable[[#This Row],[GroupByKey]]),(OutputTable[GroupByKey]=OutputTable[[#This Row],[GroupByKey]])*OutputTable[RecordedValue])),0)</f>
        <v>0.864449879249923</v>
      </c>
      <c r="M1072" s="5" cm="1">
        <f t="array" ref="M1072">MAX(IF((ProjectInfoTable[ProjectName]=OutputTable[[#This Row],[ProjectName]]),(ProjectInfoTable[ProjectName]=OutputTable[[#This Row],[ProjectName]])*ProjectInfoTable[ConfidenceInterval]))</f>
        <v>0.95</v>
      </c>
      <c r="N10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072" s="5" cm="1">
        <f t="array" ref="O1072">MIN(IF((OutputTable[GroupByKey]=OutputTable[[#This Row],[GroupByKey]]),(OutputTable[GroupByKey]=OutputTable[[#This Row],[GroupByKey]])*OutputTable[RecordedValue]))</f>
        <v>46.605834762066102</v>
      </c>
      <c r="P1072" s="5" cm="1">
        <f t="array" ref="P1072">MAX(IF((OutputTable[GroupByKey]=OutputTable[[#This Row],[GroupByKey]]),(OutputTable[GroupByKey]=OutputTable[[#This Row],[GroupByKey]])*OutputTable[RecordedValue]))</f>
        <v>50.321452117960597</v>
      </c>
    </row>
    <row r="1073" spans="1:16" x14ac:dyDescent="0.25">
      <c r="A1073" t="s">
        <v>68</v>
      </c>
      <c r="B1073" t="s">
        <v>70</v>
      </c>
      <c r="C1073">
        <v>21</v>
      </c>
      <c r="D1073" t="s">
        <v>130</v>
      </c>
      <c r="E1073" t="s">
        <v>131</v>
      </c>
      <c r="F1073" t="s">
        <v>127</v>
      </c>
      <c r="G1073">
        <v>0</v>
      </c>
      <c r="H1073">
        <v>0</v>
      </c>
      <c r="I1073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073" s="5" cm="1">
        <f t="array" ref="J1073">MAX(IF((ProjectInfoTable[ProjectName]=OutputTable[[#This Row],[ProjectName]]),(ProjectInfoTable[ProjectName]=OutputTable[[#This Row],[ProjectName]])*ProjectInfoTable[NumberOfReplications]))</f>
        <v>50</v>
      </c>
      <c r="K1073" s="5" cm="1">
        <f t="array" ref="K1073">IFERROR(AVERAGE(IF((OutputTable[GroupByKey]=OutputTable[[#This Row],[GroupByKey]]),(OutputTable[GroupByKey]=OutputTable[[#This Row],[GroupByKey]])*OutputTable[RecordedValue])),0)</f>
        <v>0</v>
      </c>
      <c r="L1073" s="5" cm="1">
        <f t="array" ref="L1073">IFERROR(_xlfn.STDEV.S(IF((OutputTable[GroupByKey]=OutputTable[[#This Row],[GroupByKey]]),(OutputTable[GroupByKey]=OutputTable[[#This Row],[GroupByKey]])*OutputTable[RecordedValue])),0)</f>
        <v>0</v>
      </c>
      <c r="M1073" s="5" cm="1">
        <f t="array" ref="M1073">MAX(IF((ProjectInfoTable[ProjectName]=OutputTable[[#This Row],[ProjectName]]),(ProjectInfoTable[ProjectName]=OutputTable[[#This Row],[ProjectName]])*ProjectInfoTable[ConfidenceInterval]))</f>
        <v>0.95</v>
      </c>
      <c r="N10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3" s="5" cm="1">
        <f t="array" ref="O1073">MIN(IF((OutputTable[GroupByKey]=OutputTable[[#This Row],[GroupByKey]]),(OutputTable[GroupByKey]=OutputTable[[#This Row],[GroupByKey]])*OutputTable[RecordedValue]))</f>
        <v>0</v>
      </c>
      <c r="P1073" s="5" cm="1">
        <f t="array" ref="P1073">MAX(IF((OutputTable[GroupByKey]=OutputTable[[#This Row],[GroupByKey]]),(OutputTable[GroupByKey]=OutputTable[[#This Row],[GroupByKey]])*OutputTable[RecordedValue]))</f>
        <v>0</v>
      </c>
    </row>
    <row r="1074" spans="1:16" x14ac:dyDescent="0.25">
      <c r="A1074" t="s">
        <v>68</v>
      </c>
      <c r="B1074" t="s">
        <v>70</v>
      </c>
      <c r="C1074">
        <v>21</v>
      </c>
      <c r="D1074" t="s">
        <v>132</v>
      </c>
      <c r="E1074" t="s">
        <v>95</v>
      </c>
      <c r="F1074" t="s">
        <v>127</v>
      </c>
      <c r="G1074">
        <v>47.708175181544199</v>
      </c>
      <c r="H1074">
        <v>0</v>
      </c>
      <c r="I1074" s="5" t="str">
        <f>OutputTable[[#This Row],[ProjectName]]&amp;OutputTable[[#This Row],[Name]]&amp;OutputTable[[#This Row],[Type]]&amp;OutputTable[[#This Row],[Source]]</f>
        <v>Airport Security AnalysisAll Entities.VACostVA CostSystem</v>
      </c>
      <c r="J1074" s="5" cm="1">
        <f t="array" ref="J1074">MAX(IF((ProjectInfoTable[ProjectName]=OutputTable[[#This Row],[ProjectName]]),(ProjectInfoTable[ProjectName]=OutputTable[[#This Row],[ProjectName]])*ProjectInfoTable[NumberOfReplications]))</f>
        <v>50</v>
      </c>
      <c r="K1074" s="5" cm="1">
        <f t="array" ref="K1074">IFERROR(AVERAGE(IF((OutputTable[GroupByKey]=OutputTable[[#This Row],[GroupByKey]]),(OutputTable[GroupByKey]=OutputTable[[#This Row],[GroupByKey]])*OutputTable[RecordedValue])),0)</f>
        <v>48.448961029865458</v>
      </c>
      <c r="L1074" s="5" cm="1">
        <f t="array" ref="L1074">IFERROR(_xlfn.STDEV.S(IF((OutputTable[GroupByKey]=OutputTable[[#This Row],[GroupByKey]]),(OutputTable[GroupByKey]=OutputTable[[#This Row],[GroupByKey]])*OutputTable[RecordedValue])),0)</f>
        <v>0.864449879249923</v>
      </c>
      <c r="M1074" s="5" cm="1">
        <f t="array" ref="M1074">MAX(IF((ProjectInfoTable[ProjectName]=OutputTable[[#This Row],[ProjectName]]),(ProjectInfoTable[ProjectName]=OutputTable[[#This Row],[ProjectName]])*ProjectInfoTable[ConfidenceInterval]))</f>
        <v>0.95</v>
      </c>
      <c r="N10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074" s="5" cm="1">
        <f t="array" ref="O1074">MIN(IF((OutputTable[GroupByKey]=OutputTable[[#This Row],[GroupByKey]]),(OutputTable[GroupByKey]=OutputTable[[#This Row],[GroupByKey]])*OutputTable[RecordedValue]))</f>
        <v>46.605834762066102</v>
      </c>
      <c r="P1074" s="5" cm="1">
        <f t="array" ref="P1074">MAX(IF((OutputTable[GroupByKey]=OutputTable[[#This Row],[GroupByKey]]),(OutputTable[GroupByKey]=OutputTable[[#This Row],[GroupByKey]])*OutputTable[RecordedValue]))</f>
        <v>50.321452117960597</v>
      </c>
    </row>
    <row r="1075" spans="1:16" x14ac:dyDescent="0.25">
      <c r="A1075" t="s">
        <v>68</v>
      </c>
      <c r="B1075" t="s">
        <v>70</v>
      </c>
      <c r="C1075">
        <v>21</v>
      </c>
      <c r="D1075" t="s">
        <v>133</v>
      </c>
      <c r="E1075" t="s">
        <v>97</v>
      </c>
      <c r="F1075" t="s">
        <v>127</v>
      </c>
      <c r="G1075">
        <v>0</v>
      </c>
      <c r="H1075">
        <v>0</v>
      </c>
      <c r="I1075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075" s="5" cm="1">
        <f t="array" ref="J1075">MAX(IF((ProjectInfoTable[ProjectName]=OutputTable[[#This Row],[ProjectName]]),(ProjectInfoTable[ProjectName]=OutputTable[[#This Row],[ProjectName]])*ProjectInfoTable[NumberOfReplications]))</f>
        <v>50</v>
      </c>
      <c r="K1075" s="5" cm="1">
        <f t="array" ref="K1075">IFERROR(AVERAGE(IF((OutputTable[GroupByKey]=OutputTable[[#This Row],[GroupByKey]]),(OutputTable[GroupByKey]=OutputTable[[#This Row],[GroupByKey]])*OutputTable[RecordedValue])),0)</f>
        <v>0</v>
      </c>
      <c r="L1075" s="5" cm="1">
        <f t="array" ref="L1075">IFERROR(_xlfn.STDEV.S(IF((OutputTable[GroupByKey]=OutputTable[[#This Row],[GroupByKey]]),(OutputTable[GroupByKey]=OutputTable[[#This Row],[GroupByKey]])*OutputTable[RecordedValue])),0)</f>
        <v>0</v>
      </c>
      <c r="M1075" s="5" cm="1">
        <f t="array" ref="M1075">MAX(IF((ProjectInfoTable[ProjectName]=OutputTable[[#This Row],[ProjectName]]),(ProjectInfoTable[ProjectName]=OutputTable[[#This Row],[ProjectName]])*ProjectInfoTable[ConfidenceInterval]))</f>
        <v>0.95</v>
      </c>
      <c r="N10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5" s="5" cm="1">
        <f t="array" ref="O1075">MIN(IF((OutputTable[GroupByKey]=OutputTable[[#This Row],[GroupByKey]]),(OutputTable[GroupByKey]=OutputTable[[#This Row],[GroupByKey]])*OutputTable[RecordedValue]))</f>
        <v>0</v>
      </c>
      <c r="P1075" s="5" cm="1">
        <f t="array" ref="P1075">MAX(IF((OutputTable[GroupByKey]=OutputTable[[#This Row],[GroupByKey]]),(OutputTable[GroupByKey]=OutputTable[[#This Row],[GroupByKey]])*OutputTable[RecordedValue]))</f>
        <v>0</v>
      </c>
    </row>
    <row r="1076" spans="1:16" x14ac:dyDescent="0.25">
      <c r="A1076" t="s">
        <v>68</v>
      </c>
      <c r="B1076" t="s">
        <v>70</v>
      </c>
      <c r="C1076">
        <v>21</v>
      </c>
      <c r="D1076" t="s">
        <v>134</v>
      </c>
      <c r="E1076" t="s">
        <v>135</v>
      </c>
      <c r="F1076" t="s">
        <v>127</v>
      </c>
      <c r="G1076">
        <v>47.708175181544199</v>
      </c>
      <c r="H1076">
        <v>0</v>
      </c>
      <c r="I1076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076" s="5" cm="1">
        <f t="array" ref="J1076">MAX(IF((ProjectInfoTable[ProjectName]=OutputTable[[#This Row],[ProjectName]]),(ProjectInfoTable[ProjectName]=OutputTable[[#This Row],[ProjectName]])*ProjectInfoTable[NumberOfReplications]))</f>
        <v>50</v>
      </c>
      <c r="K1076" s="5" cm="1">
        <f t="array" ref="K1076">IFERROR(AVERAGE(IF((OutputTable[GroupByKey]=OutputTable[[#This Row],[GroupByKey]]),(OutputTable[GroupByKey]=OutputTable[[#This Row],[GroupByKey]])*OutputTable[RecordedValue])),0)</f>
        <v>48.448961029865458</v>
      </c>
      <c r="L1076" s="5" cm="1">
        <f t="array" ref="L1076">IFERROR(_xlfn.STDEV.S(IF((OutputTable[GroupByKey]=OutputTable[[#This Row],[GroupByKey]]),(OutputTable[GroupByKey]=OutputTable[[#This Row],[GroupByKey]])*OutputTable[RecordedValue])),0)</f>
        <v>0.86444987924992722</v>
      </c>
      <c r="M1076" s="5" cm="1">
        <f t="array" ref="M1076">MAX(IF((ProjectInfoTable[ProjectName]=OutputTable[[#This Row],[ProjectName]]),(ProjectInfoTable[ProjectName]=OutputTable[[#This Row],[ProjectName]])*ProjectInfoTable[ConfidenceInterval]))</f>
        <v>0.95</v>
      </c>
      <c r="N10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076" s="5" cm="1">
        <f t="array" ref="O1076">MIN(IF((OutputTable[GroupByKey]=OutputTable[[#This Row],[GroupByKey]]),(OutputTable[GroupByKey]=OutputTable[[#This Row],[GroupByKey]])*OutputTable[RecordedValue]))</f>
        <v>46.605834762066102</v>
      </c>
      <c r="P1076" s="5" cm="1">
        <f t="array" ref="P1076">MAX(IF((OutputTable[GroupByKey]=OutputTable[[#This Row],[GroupByKey]]),(OutputTable[GroupByKey]=OutputTable[[#This Row],[GroupByKey]])*OutputTable[RecordedValue]))</f>
        <v>50.321452117960497</v>
      </c>
    </row>
    <row r="1077" spans="1:16" x14ac:dyDescent="0.25">
      <c r="A1077" t="s">
        <v>68</v>
      </c>
      <c r="B1077" t="s">
        <v>70</v>
      </c>
      <c r="C1077">
        <v>21</v>
      </c>
      <c r="D1077" t="s">
        <v>136</v>
      </c>
      <c r="E1077" t="s">
        <v>137</v>
      </c>
      <c r="F1077" t="s">
        <v>127</v>
      </c>
      <c r="G1077">
        <v>24.147950546236899</v>
      </c>
      <c r="H1077">
        <v>0</v>
      </c>
      <c r="I1077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077" s="5" cm="1">
        <f t="array" ref="J1077">MAX(IF((ProjectInfoTable[ProjectName]=OutputTable[[#This Row],[ProjectName]]),(ProjectInfoTable[ProjectName]=OutputTable[[#This Row],[ProjectName]])*ProjectInfoTable[NumberOfReplications]))</f>
        <v>50</v>
      </c>
      <c r="K1077" s="5" cm="1">
        <f t="array" ref="K1077">IFERROR(AVERAGE(IF((OutputTable[GroupByKey]=OutputTable[[#This Row],[GroupByKey]]),(OutputTable[GroupByKey]=OutputTable[[#This Row],[GroupByKey]])*OutputTable[RecordedValue])),0)</f>
        <v>23.423677543870127</v>
      </c>
      <c r="L1077" s="5" cm="1">
        <f t="array" ref="L1077">IFERROR(_xlfn.STDEV.S(IF((OutputTable[GroupByKey]=OutputTable[[#This Row],[GroupByKey]]),(OutputTable[GroupByKey]=OutputTable[[#This Row],[GroupByKey]])*OutputTable[RecordedValue])),0)</f>
        <v>0.86656285941984512</v>
      </c>
      <c r="M1077" s="5" cm="1">
        <f t="array" ref="M1077">MAX(IF((ProjectInfoTable[ProjectName]=OutputTable[[#This Row],[ProjectName]]),(ProjectInfoTable[ProjectName]=OutputTable[[#This Row],[ProjectName]])*ProjectInfoTable[ConfidenceInterval]))</f>
        <v>0.95</v>
      </c>
      <c r="N10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077" s="5" cm="1">
        <f t="array" ref="O1077">MIN(IF((OutputTable[GroupByKey]=OutputTable[[#This Row],[GroupByKey]]),(OutputTable[GroupByKey]=OutputTable[[#This Row],[GroupByKey]])*OutputTable[RecordedValue]))</f>
        <v>21.655537571964</v>
      </c>
      <c r="P1077" s="5" cm="1">
        <f t="array" ref="P1077">MAX(IF((OutputTable[GroupByKey]=OutputTable[[#This Row],[GroupByKey]]),(OutputTable[GroupByKey]=OutputTable[[#This Row],[GroupByKey]])*OutputTable[RecordedValue]))</f>
        <v>25.265870670068299</v>
      </c>
    </row>
    <row r="1078" spans="1:16" x14ac:dyDescent="0.25">
      <c r="A1078" t="s">
        <v>68</v>
      </c>
      <c r="B1078" t="s">
        <v>70</v>
      </c>
      <c r="C1078">
        <v>21</v>
      </c>
      <c r="D1078" t="s">
        <v>138</v>
      </c>
      <c r="E1078" t="s">
        <v>91</v>
      </c>
      <c r="F1078" t="s">
        <v>127</v>
      </c>
      <c r="G1078">
        <v>71.856125727781105</v>
      </c>
      <c r="H1078">
        <v>0</v>
      </c>
      <c r="I1078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078" s="5" cm="1">
        <f t="array" ref="J1078">MAX(IF((ProjectInfoTable[ProjectName]=OutputTable[[#This Row],[ProjectName]]),(ProjectInfoTable[ProjectName]=OutputTable[[#This Row],[ProjectName]])*ProjectInfoTable[NumberOfReplications]))</f>
        <v>50</v>
      </c>
      <c r="K1078" s="5" cm="1">
        <f t="array" ref="K1078">IFERROR(AVERAGE(IF((OutputTable[GroupByKey]=OutputTable[[#This Row],[GroupByKey]]),(OutputTable[GroupByKey]=OutputTable[[#This Row],[GroupByKey]])*OutputTable[RecordedValue])),0)</f>
        <v>71.872638573735571</v>
      </c>
      <c r="L1078" s="5" cm="1">
        <f t="array" ref="L1078">IFERROR(_xlfn.STDEV.S(IF((OutputTable[GroupByKey]=OutputTable[[#This Row],[GroupByKey]]),(OutputTable[GroupByKey]=OutputTable[[#This Row],[GroupByKey]])*OutputTable[RecordedValue])),0)</f>
        <v>5.859431361613459E-2</v>
      </c>
      <c r="M1078" s="5" cm="1">
        <f t="array" ref="M1078">MAX(IF((ProjectInfoTable[ProjectName]=OutputTable[[#This Row],[ProjectName]]),(ProjectInfoTable[ProjectName]=OutputTable[[#This Row],[ProjectName]])*ProjectInfoTable[ConfidenceInterval]))</f>
        <v>0.95</v>
      </c>
      <c r="N10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078" s="5" cm="1">
        <f t="array" ref="O1078">MIN(IF((OutputTable[GroupByKey]=OutputTable[[#This Row],[GroupByKey]]),(OutputTable[GroupByKey]=OutputTable[[#This Row],[GroupByKey]])*OutputTable[RecordedValue]))</f>
        <v>71.718288096809104</v>
      </c>
      <c r="P1078" s="5" cm="1">
        <f t="array" ref="P1078">MAX(IF((OutputTable[GroupByKey]=OutputTable[[#This Row],[GroupByKey]]),(OutputTable[GroupByKey]=OutputTable[[#This Row],[GroupByKey]])*OutputTable[RecordedValue]))</f>
        <v>71.976989689924594</v>
      </c>
    </row>
    <row r="1079" spans="1:16" x14ac:dyDescent="0.25">
      <c r="A1079" t="s">
        <v>68</v>
      </c>
      <c r="B1079" t="s">
        <v>70</v>
      </c>
      <c r="C1079">
        <v>21</v>
      </c>
      <c r="D1079" t="s">
        <v>139</v>
      </c>
      <c r="E1079" t="s">
        <v>140</v>
      </c>
      <c r="F1079" t="s">
        <v>127</v>
      </c>
      <c r="G1079">
        <v>0</v>
      </c>
      <c r="H1079">
        <v>0</v>
      </c>
      <c r="I1079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079" s="5" cm="1">
        <f t="array" ref="J1079">MAX(IF((ProjectInfoTable[ProjectName]=OutputTable[[#This Row],[ProjectName]]),(ProjectInfoTable[ProjectName]=OutputTable[[#This Row],[ProjectName]])*ProjectInfoTable[NumberOfReplications]))</f>
        <v>50</v>
      </c>
      <c r="K1079" s="5" cm="1">
        <f t="array" ref="K1079">IFERROR(AVERAGE(IF((OutputTable[GroupByKey]=OutputTable[[#This Row],[GroupByKey]]),(OutputTable[GroupByKey]=OutputTable[[#This Row],[GroupByKey]])*OutputTable[RecordedValue])),0)</f>
        <v>0</v>
      </c>
      <c r="L1079" s="5" cm="1">
        <f t="array" ref="L1079">IFERROR(_xlfn.STDEV.S(IF((OutputTable[GroupByKey]=OutputTable[[#This Row],[GroupByKey]]),(OutputTable[GroupByKey]=OutputTable[[#This Row],[GroupByKey]])*OutputTable[RecordedValue])),0)</f>
        <v>0</v>
      </c>
      <c r="M1079" s="5" cm="1">
        <f t="array" ref="M1079">MAX(IF((ProjectInfoTable[ProjectName]=OutputTable[[#This Row],[ProjectName]]),(ProjectInfoTable[ProjectName]=OutputTable[[#This Row],[ProjectName]])*ProjectInfoTable[ConfidenceInterval]))</f>
        <v>0.95</v>
      </c>
      <c r="N10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9" s="5" cm="1">
        <f t="array" ref="O1079">MIN(IF((OutputTable[GroupByKey]=OutputTable[[#This Row],[GroupByKey]]),(OutputTable[GroupByKey]=OutputTable[[#This Row],[GroupByKey]])*OutputTable[RecordedValue]))</f>
        <v>0</v>
      </c>
      <c r="P1079" s="5" cm="1">
        <f t="array" ref="P1079">MAX(IF((OutputTable[GroupByKey]=OutputTable[[#This Row],[GroupByKey]]),(OutputTable[GroupByKey]=OutputTable[[#This Row],[GroupByKey]])*OutputTable[RecordedValue]))</f>
        <v>0</v>
      </c>
    </row>
    <row r="1080" spans="1:16" x14ac:dyDescent="0.25">
      <c r="A1080" t="s">
        <v>68</v>
      </c>
      <c r="B1080" t="s">
        <v>70</v>
      </c>
      <c r="C1080">
        <v>21</v>
      </c>
      <c r="D1080" t="s">
        <v>141</v>
      </c>
      <c r="E1080" t="s">
        <v>111</v>
      </c>
      <c r="F1080" t="s">
        <v>73</v>
      </c>
      <c r="G1080">
        <v>9.2567479019152792</v>
      </c>
      <c r="H1080">
        <v>0</v>
      </c>
      <c r="I1080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080" s="5" cm="1">
        <f t="array" ref="J1080">MAX(IF((ProjectInfoTable[ProjectName]=OutputTable[[#This Row],[ProjectName]]),(ProjectInfoTable[ProjectName]=OutputTable[[#This Row],[ProjectName]])*ProjectInfoTable[NumberOfReplications]))</f>
        <v>50</v>
      </c>
      <c r="K1080" s="5" cm="1">
        <f t="array" ref="K1080">IFERROR(AVERAGE(IF((OutputTable[GroupByKey]=OutputTable[[#This Row],[GroupByKey]]),(OutputTable[GroupByKey]=OutputTable[[#This Row],[GroupByKey]])*OutputTable[RecordedValue])),0)</f>
        <v>9.2356458312402427</v>
      </c>
      <c r="L1080" s="5" cm="1">
        <f t="array" ref="L1080">IFERROR(_xlfn.STDEV.S(IF((OutputTable[GroupByKey]=OutputTable[[#This Row],[GroupByKey]]),(OutputTable[GroupByKey]=OutputTable[[#This Row],[GroupByKey]])*OutputTable[RecordedValue])),0)</f>
        <v>0.11377584298148916</v>
      </c>
      <c r="M1080" s="5" cm="1">
        <f t="array" ref="M1080">MAX(IF((ProjectInfoTable[ProjectName]=OutputTable[[#This Row],[ProjectName]]),(ProjectInfoTable[ProjectName]=OutputTable[[#This Row],[ProjectName]])*ProjectInfoTable[ConfidenceInterval]))</f>
        <v>0.95</v>
      </c>
      <c r="N10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080" s="5" cm="1">
        <f t="array" ref="O1080">MIN(IF((OutputTable[GroupByKey]=OutputTable[[#This Row],[GroupByKey]]),(OutputTable[GroupByKey]=OutputTable[[#This Row],[GroupByKey]])*OutputTable[RecordedValue]))</f>
        <v>8.9867833861246496</v>
      </c>
      <c r="P1080" s="5" cm="1">
        <f t="array" ref="P1080">MAX(IF((OutputTable[GroupByKey]=OutputTable[[#This Row],[GroupByKey]]),(OutputTable[GroupByKey]=OutputTable[[#This Row],[GroupByKey]])*OutputTable[RecordedValue]))</f>
        <v>9.4038725622795898</v>
      </c>
    </row>
    <row r="1081" spans="1:16" x14ac:dyDescent="0.25">
      <c r="A1081" t="s">
        <v>68</v>
      </c>
      <c r="B1081" t="s">
        <v>70</v>
      </c>
      <c r="C1081">
        <v>21</v>
      </c>
      <c r="D1081" t="s">
        <v>142</v>
      </c>
      <c r="E1081" t="s">
        <v>113</v>
      </c>
      <c r="F1081" t="s">
        <v>73</v>
      </c>
      <c r="G1081">
        <v>555.40487411491699</v>
      </c>
      <c r="H1081">
        <v>0</v>
      </c>
      <c r="I1081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081" s="5" cm="1">
        <f t="array" ref="J1081">MAX(IF((ProjectInfoTable[ProjectName]=OutputTable[[#This Row],[ProjectName]]),(ProjectInfoTable[ProjectName]=OutputTable[[#This Row],[ProjectName]])*ProjectInfoTable[NumberOfReplications]))</f>
        <v>50</v>
      </c>
      <c r="K1081" s="5" cm="1">
        <f t="array" ref="K1081">IFERROR(AVERAGE(IF((OutputTable[GroupByKey]=OutputTable[[#This Row],[GroupByKey]]),(OutputTable[GroupByKey]=OutputTable[[#This Row],[GroupByKey]])*OutputTable[RecordedValue])),0)</f>
        <v>554.13874987441454</v>
      </c>
      <c r="L1081" s="5" cm="1">
        <f t="array" ref="L1081">IFERROR(_xlfn.STDEV.S(IF((OutputTable[GroupByKey]=OutputTable[[#This Row],[GroupByKey]]),(OutputTable[GroupByKey]=OutputTable[[#This Row],[GroupByKey]])*OutputTable[RecordedValue])),0)</f>
        <v>6.8265505788893126</v>
      </c>
      <c r="M1081" s="5" cm="1">
        <f t="array" ref="M1081">MAX(IF((ProjectInfoTable[ProjectName]=OutputTable[[#This Row],[ProjectName]]),(ProjectInfoTable[ProjectName]=OutputTable[[#This Row],[ProjectName]])*ProjectInfoTable[ConfidenceInterval]))</f>
        <v>0.95</v>
      </c>
      <c r="N10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081" s="5" cm="1">
        <f t="array" ref="O1081">MIN(IF((OutputTable[GroupByKey]=OutputTable[[#This Row],[GroupByKey]]),(OutputTable[GroupByKey]=OutputTable[[#This Row],[GroupByKey]])*OutputTable[RecordedValue]))</f>
        <v>539.207003167479</v>
      </c>
      <c r="P1081" s="5" cm="1">
        <f t="array" ref="P1081">MAX(IF((OutputTable[GroupByKey]=OutputTable[[#This Row],[GroupByKey]]),(OutputTable[GroupByKey]=OutputTable[[#This Row],[GroupByKey]])*OutputTable[RecordedValue]))</f>
        <v>564.23235373677596</v>
      </c>
    </row>
    <row r="1082" spans="1:16" x14ac:dyDescent="0.25">
      <c r="A1082" t="s">
        <v>68</v>
      </c>
      <c r="B1082" t="s">
        <v>70</v>
      </c>
      <c r="C1082">
        <v>21</v>
      </c>
      <c r="D1082" t="s">
        <v>143</v>
      </c>
      <c r="E1082" t="s">
        <v>115</v>
      </c>
      <c r="F1082" t="s">
        <v>73</v>
      </c>
      <c r="G1082">
        <v>0</v>
      </c>
      <c r="H1082">
        <v>0</v>
      </c>
      <c r="I1082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082" s="5" cm="1">
        <f t="array" ref="J1082">MAX(IF((ProjectInfoTable[ProjectName]=OutputTable[[#This Row],[ProjectName]]),(ProjectInfoTable[ProjectName]=OutputTable[[#This Row],[ProjectName]])*ProjectInfoTable[NumberOfReplications]))</f>
        <v>50</v>
      </c>
      <c r="K1082" s="5" cm="1">
        <f t="array" ref="K1082">IFERROR(AVERAGE(IF((OutputTable[GroupByKey]=OutputTable[[#This Row],[GroupByKey]]),(OutputTable[GroupByKey]=OutputTable[[#This Row],[GroupByKey]])*OutputTable[RecordedValue])),0)</f>
        <v>0</v>
      </c>
      <c r="L1082" s="5" cm="1">
        <f t="array" ref="L1082">IFERROR(_xlfn.STDEV.S(IF((OutputTable[GroupByKey]=OutputTable[[#This Row],[GroupByKey]]),(OutputTable[GroupByKey]=OutputTable[[#This Row],[GroupByKey]])*OutputTable[RecordedValue])),0)</f>
        <v>0</v>
      </c>
      <c r="M1082" s="5" cm="1">
        <f t="array" ref="M1082">MAX(IF((ProjectInfoTable[ProjectName]=OutputTable[[#This Row],[ProjectName]]),(ProjectInfoTable[ProjectName]=OutputTable[[#This Row],[ProjectName]])*ProjectInfoTable[ConfidenceInterval]))</f>
        <v>0.95</v>
      </c>
      <c r="N10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82" s="5" cm="1">
        <f t="array" ref="O1082">MIN(IF((OutputTable[GroupByKey]=OutputTable[[#This Row],[GroupByKey]]),(OutputTable[GroupByKey]=OutputTable[[#This Row],[GroupByKey]])*OutputTable[RecordedValue]))</f>
        <v>0</v>
      </c>
      <c r="P1082" s="5" cm="1">
        <f t="array" ref="P1082">MAX(IF((OutputTable[GroupByKey]=OutputTable[[#This Row],[GroupByKey]]),(OutputTable[GroupByKey]=OutputTable[[#This Row],[GroupByKey]])*OutputTable[RecordedValue]))</f>
        <v>0</v>
      </c>
    </row>
    <row r="1083" spans="1:16" x14ac:dyDescent="0.25">
      <c r="A1083" t="s">
        <v>68</v>
      </c>
      <c r="B1083" t="s">
        <v>70</v>
      </c>
      <c r="C1083">
        <v>21</v>
      </c>
      <c r="D1083" t="s">
        <v>144</v>
      </c>
      <c r="E1083" t="s">
        <v>117</v>
      </c>
      <c r="F1083" t="s">
        <v>73</v>
      </c>
      <c r="G1083">
        <v>51.098215187024998</v>
      </c>
      <c r="H1083">
        <v>0</v>
      </c>
      <c r="I1083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083" s="5" cm="1">
        <f t="array" ref="J1083">MAX(IF((ProjectInfoTable[ProjectName]=OutputTable[[#This Row],[ProjectName]]),(ProjectInfoTable[ProjectName]=OutputTable[[#This Row],[ProjectName]])*ProjectInfoTable[NumberOfReplications]))</f>
        <v>50</v>
      </c>
      <c r="K1083" s="5" cm="1">
        <f t="array" ref="K1083">IFERROR(AVERAGE(IF((OutputTable[GroupByKey]=OutputTable[[#This Row],[GroupByKey]]),(OutputTable[GroupByKey]=OutputTable[[#This Row],[GroupByKey]])*OutputTable[RecordedValue])),0)</f>
        <v>55.339444015606816</v>
      </c>
      <c r="L1083" s="5" cm="1">
        <f t="array" ref="L1083">IFERROR(_xlfn.STDEV.S(IF((OutputTable[GroupByKey]=OutputTable[[#This Row],[GroupByKey]]),(OutputTable[GroupByKey]=OutputTable[[#This Row],[GroupByKey]])*OutputTable[RecordedValue])),0)</f>
        <v>18.463814595248238</v>
      </c>
      <c r="M1083" s="5" cm="1">
        <f t="array" ref="M1083">MAX(IF((ProjectInfoTable[ProjectName]=OutputTable[[#This Row],[ProjectName]]),(ProjectInfoTable[ProjectName]=OutputTable[[#This Row],[ProjectName]])*ProjectInfoTable[ConfidenceInterval]))</f>
        <v>0.95</v>
      </c>
      <c r="N10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083" s="5" cm="1">
        <f t="array" ref="O1083">MIN(IF((OutputTable[GroupByKey]=OutputTable[[#This Row],[GroupByKey]]),(OutputTable[GroupByKey]=OutputTable[[#This Row],[GroupByKey]])*OutputTable[RecordedValue]))</f>
        <v>20.994807137296998</v>
      </c>
      <c r="P1083" s="5" cm="1">
        <f t="array" ref="P1083">MAX(IF((OutputTable[GroupByKey]=OutputTable[[#This Row],[GroupByKey]]),(OutputTable[GroupByKey]=OutputTable[[#This Row],[GroupByKey]])*OutputTable[RecordedValue]))</f>
        <v>106.254030872416</v>
      </c>
    </row>
    <row r="1084" spans="1:16" x14ac:dyDescent="0.25">
      <c r="A1084" t="s">
        <v>68</v>
      </c>
      <c r="B1084" t="s">
        <v>70</v>
      </c>
      <c r="C1084">
        <v>21</v>
      </c>
      <c r="D1084" t="s">
        <v>145</v>
      </c>
      <c r="E1084" t="s">
        <v>119</v>
      </c>
      <c r="F1084" t="s">
        <v>73</v>
      </c>
      <c r="G1084">
        <v>318</v>
      </c>
      <c r="H1084">
        <v>0</v>
      </c>
      <c r="I1084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084" s="5" cm="1">
        <f t="array" ref="J1084">MAX(IF((ProjectInfoTable[ProjectName]=OutputTable[[#This Row],[ProjectName]]),(ProjectInfoTable[ProjectName]=OutputTable[[#This Row],[ProjectName]])*ProjectInfoTable[NumberOfReplications]))</f>
        <v>50</v>
      </c>
      <c r="K1084" s="5" cm="1">
        <f t="array" ref="K1084">IFERROR(AVERAGE(IF((OutputTable[GroupByKey]=OutputTable[[#This Row],[GroupByKey]]),(OutputTable[GroupByKey]=OutputTable[[#This Row],[GroupByKey]])*OutputTable[RecordedValue])),0)</f>
        <v>318</v>
      </c>
      <c r="L1084" s="5" cm="1">
        <f t="array" ref="L1084">IFERROR(_xlfn.STDEV.S(IF((OutputTable[GroupByKey]=OutputTable[[#This Row],[GroupByKey]]),(OutputTable[GroupByKey]=OutputTable[[#This Row],[GroupByKey]])*OutputTable[RecordedValue])),0)</f>
        <v>0</v>
      </c>
      <c r="M1084" s="5" cm="1">
        <f t="array" ref="M1084">MAX(IF((ProjectInfoTable[ProjectName]=OutputTable[[#This Row],[ProjectName]]),(ProjectInfoTable[ProjectName]=OutputTable[[#This Row],[ProjectName]])*ProjectInfoTable[ConfidenceInterval]))</f>
        <v>0.95</v>
      </c>
      <c r="N10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84" s="5" cm="1">
        <f t="array" ref="O1084">MIN(IF((OutputTable[GroupByKey]=OutputTable[[#This Row],[GroupByKey]]),(OutputTable[GroupByKey]=OutputTable[[#This Row],[GroupByKey]])*OutputTable[RecordedValue]))</f>
        <v>318</v>
      </c>
      <c r="P1084" s="5" cm="1">
        <f t="array" ref="P1084">MAX(IF((OutputTable[GroupByKey]=OutputTable[[#This Row],[GroupByKey]]),(OutputTable[GroupByKey]=OutputTable[[#This Row],[GroupByKey]])*OutputTable[RecordedValue]))</f>
        <v>318</v>
      </c>
    </row>
    <row r="1085" spans="1:16" x14ac:dyDescent="0.25">
      <c r="A1085" t="s">
        <v>68</v>
      </c>
      <c r="B1085" t="s">
        <v>70</v>
      </c>
      <c r="C1085">
        <v>21</v>
      </c>
      <c r="D1085" t="s">
        <v>146</v>
      </c>
      <c r="E1085" t="s">
        <v>121</v>
      </c>
      <c r="F1085" t="s">
        <v>73</v>
      </c>
      <c r="G1085">
        <v>317</v>
      </c>
      <c r="H1085">
        <v>0</v>
      </c>
      <c r="I1085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085" s="5" cm="1">
        <f t="array" ref="J1085">MAX(IF((ProjectInfoTable[ProjectName]=OutputTable[[#This Row],[ProjectName]]),(ProjectInfoTable[ProjectName]=OutputTable[[#This Row],[ProjectName]])*ProjectInfoTable[NumberOfReplications]))</f>
        <v>50</v>
      </c>
      <c r="K1085" s="5" cm="1">
        <f t="array" ref="K1085">IFERROR(AVERAGE(IF((OutputTable[GroupByKey]=OutputTable[[#This Row],[GroupByKey]]),(OutputTable[GroupByKey]=OutputTable[[#This Row],[GroupByKey]])*OutputTable[RecordedValue])),0)</f>
        <v>316.94</v>
      </c>
      <c r="L1085" s="5" cm="1">
        <f t="array" ref="L1085">IFERROR(_xlfn.STDEV.S(IF((OutputTable[GroupByKey]=OutputTable[[#This Row],[GroupByKey]]),(OutputTable[GroupByKey]=OutputTable[[#This Row],[GroupByKey]])*OutputTable[RecordedValue])),0)</f>
        <v>0.23989793748209556</v>
      </c>
      <c r="M1085" s="5" cm="1">
        <f t="array" ref="M1085">MAX(IF((ProjectInfoTable[ProjectName]=OutputTable[[#This Row],[ProjectName]]),(ProjectInfoTable[ProjectName]=OutputTable[[#This Row],[ProjectName]])*ProjectInfoTable[ConfidenceInterval]))</f>
        <v>0.95</v>
      </c>
      <c r="N10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085" s="5" cm="1">
        <f t="array" ref="O1085">MIN(IF((OutputTable[GroupByKey]=OutputTable[[#This Row],[GroupByKey]]),(OutputTable[GroupByKey]=OutputTable[[#This Row],[GroupByKey]])*OutputTable[RecordedValue]))</f>
        <v>316</v>
      </c>
      <c r="P1085" s="5" cm="1">
        <f t="array" ref="P1085">MAX(IF((OutputTable[GroupByKey]=OutputTable[[#This Row],[GroupByKey]]),(OutputTable[GroupByKey]=OutputTable[[#This Row],[GroupByKey]])*OutputTable[RecordedValue]))</f>
        <v>317</v>
      </c>
    </row>
    <row r="1086" spans="1:16" x14ac:dyDescent="0.25">
      <c r="A1086" t="s">
        <v>68</v>
      </c>
      <c r="B1086" t="s">
        <v>70</v>
      </c>
      <c r="C1086">
        <v>21</v>
      </c>
      <c r="D1086" t="s">
        <v>147</v>
      </c>
      <c r="E1086" t="s">
        <v>123</v>
      </c>
      <c r="F1086" t="s">
        <v>73</v>
      </c>
      <c r="G1086">
        <v>9.2567479019152792</v>
      </c>
      <c r="H1086">
        <v>0</v>
      </c>
      <c r="I1086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086" s="5" cm="1">
        <f t="array" ref="J1086">MAX(IF((ProjectInfoTable[ProjectName]=OutputTable[[#This Row],[ProjectName]]),(ProjectInfoTable[ProjectName]=OutputTable[[#This Row],[ProjectName]])*ProjectInfoTable[NumberOfReplications]))</f>
        <v>50</v>
      </c>
      <c r="K1086" s="5" cm="1">
        <f t="array" ref="K1086">IFERROR(AVERAGE(IF((OutputTable[GroupByKey]=OutputTable[[#This Row],[GroupByKey]]),(OutputTable[GroupByKey]=OutputTable[[#This Row],[GroupByKey]])*OutputTable[RecordedValue])),0)</f>
        <v>9.2356458312402427</v>
      </c>
      <c r="L1086" s="5" cm="1">
        <f t="array" ref="L1086">IFERROR(_xlfn.STDEV.S(IF((OutputTable[GroupByKey]=OutputTable[[#This Row],[GroupByKey]]),(OutputTable[GroupByKey]=OutputTable[[#This Row],[GroupByKey]])*OutputTable[RecordedValue])),0)</f>
        <v>0.11377584298148916</v>
      </c>
      <c r="M1086" s="5" cm="1">
        <f t="array" ref="M1086">MAX(IF((ProjectInfoTable[ProjectName]=OutputTable[[#This Row],[ProjectName]]),(ProjectInfoTable[ProjectName]=OutputTable[[#This Row],[ProjectName]])*ProjectInfoTable[ConfidenceInterval]))</f>
        <v>0.95</v>
      </c>
      <c r="N10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086" s="5" cm="1">
        <f t="array" ref="O1086">MIN(IF((OutputTable[GroupByKey]=OutputTable[[#This Row],[GroupByKey]]),(OutputTable[GroupByKey]=OutputTable[[#This Row],[GroupByKey]])*OutputTable[RecordedValue]))</f>
        <v>8.9867833861246496</v>
      </c>
      <c r="P1086" s="5" cm="1">
        <f t="array" ref="P1086">MAX(IF((OutputTable[GroupByKey]=OutputTable[[#This Row],[GroupByKey]]),(OutputTable[GroupByKey]=OutputTable[[#This Row],[GroupByKey]])*OutputTable[RecordedValue]))</f>
        <v>9.4038725622795898</v>
      </c>
    </row>
    <row r="1087" spans="1:16" x14ac:dyDescent="0.25">
      <c r="A1087" t="s">
        <v>68</v>
      </c>
      <c r="B1087" t="s">
        <v>70</v>
      </c>
      <c r="C1087">
        <v>21</v>
      </c>
      <c r="D1087" t="s">
        <v>148</v>
      </c>
      <c r="E1087" t="s">
        <v>125</v>
      </c>
      <c r="F1087" t="s">
        <v>73</v>
      </c>
      <c r="G1087">
        <v>606.50308930194205</v>
      </c>
      <c r="H1087">
        <v>0</v>
      </c>
      <c r="I1087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087" s="5" cm="1">
        <f t="array" ref="J1087">MAX(IF((ProjectInfoTable[ProjectName]=OutputTable[[#This Row],[ProjectName]]),(ProjectInfoTable[ProjectName]=OutputTable[[#This Row],[ProjectName]])*ProjectInfoTable[NumberOfReplications]))</f>
        <v>50</v>
      </c>
      <c r="K1087" s="5" cm="1">
        <f t="array" ref="K1087">IFERROR(AVERAGE(IF((OutputTable[GroupByKey]=OutputTable[[#This Row],[GroupByKey]]),(OutputTable[GroupByKey]=OutputTable[[#This Row],[GroupByKey]])*OutputTable[RecordedValue])),0)</f>
        <v>609.47819389002132</v>
      </c>
      <c r="L1087" s="5" cm="1">
        <f t="array" ref="L1087">IFERROR(_xlfn.STDEV.S(IF((OutputTable[GroupByKey]=OutputTable[[#This Row],[GroupByKey]]),(OutputTable[GroupByKey]=OutputTable[[#This Row],[GroupByKey]])*OutputTable[RecordedValue])),0)</f>
        <v>20.03379556554944</v>
      </c>
      <c r="M1087" s="5" cm="1">
        <f t="array" ref="M1087">MAX(IF((ProjectInfoTable[ProjectName]=OutputTable[[#This Row],[ProjectName]]),(ProjectInfoTable[ProjectName]=OutputTable[[#This Row],[ProjectName]])*ProjectInfoTable[ConfidenceInterval]))</f>
        <v>0.95</v>
      </c>
      <c r="N10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087" s="5" cm="1">
        <f t="array" ref="O1087">MIN(IF((OutputTable[GroupByKey]=OutputTable[[#This Row],[GroupByKey]]),(OutputTable[GroupByKey]=OutputTable[[#This Row],[GroupByKey]])*OutputTable[RecordedValue]))</f>
        <v>560.39330190760404</v>
      </c>
      <c r="P1087" s="5" cm="1">
        <f t="array" ref="P1087">MAX(IF((OutputTable[GroupByKey]=OutputTable[[#This Row],[GroupByKey]]),(OutputTable[GroupByKey]=OutputTable[[#This Row],[GroupByKey]])*OutputTable[RecordedValue]))</f>
        <v>667.91125094200902</v>
      </c>
    </row>
    <row r="1088" spans="1:16" x14ac:dyDescent="0.25">
      <c r="A1088" t="s">
        <v>68</v>
      </c>
      <c r="B1088" t="s">
        <v>70</v>
      </c>
      <c r="C1088">
        <v>21</v>
      </c>
      <c r="D1088" t="s">
        <v>149</v>
      </c>
      <c r="E1088" t="s">
        <v>119</v>
      </c>
      <c r="F1088" t="s">
        <v>87</v>
      </c>
      <c r="G1088">
        <v>318</v>
      </c>
      <c r="H1088">
        <v>0</v>
      </c>
      <c r="I1088" s="5" t="str">
        <f>OutputTable[[#This Row],[ProjectName]]&amp;OutputTable[[#This Row],[Name]]&amp;OutputTable[[#This Row],[Type]]&amp;OutputTable[[#This Row],[Source]]</f>
        <v>Airport Security AnalysisEntity 1.NumberInNumber InEntity</v>
      </c>
      <c r="J1088" s="5" cm="1">
        <f t="array" ref="J1088">MAX(IF((ProjectInfoTable[ProjectName]=OutputTable[[#This Row],[ProjectName]]),(ProjectInfoTable[ProjectName]=OutputTable[[#This Row],[ProjectName]])*ProjectInfoTable[NumberOfReplications]))</f>
        <v>50</v>
      </c>
      <c r="K1088" s="5" cm="1">
        <f t="array" ref="K1088">IFERROR(AVERAGE(IF((OutputTable[GroupByKey]=OutputTable[[#This Row],[GroupByKey]]),(OutputTable[GroupByKey]=OutputTable[[#This Row],[GroupByKey]])*OutputTable[RecordedValue])),0)</f>
        <v>318</v>
      </c>
      <c r="L1088" s="5" cm="1">
        <f t="array" ref="L1088">IFERROR(_xlfn.STDEV.S(IF((OutputTable[GroupByKey]=OutputTable[[#This Row],[GroupByKey]]),(OutputTable[GroupByKey]=OutputTable[[#This Row],[GroupByKey]])*OutputTable[RecordedValue])),0)</f>
        <v>0</v>
      </c>
      <c r="M1088" s="5" cm="1">
        <f t="array" ref="M1088">MAX(IF((ProjectInfoTable[ProjectName]=OutputTable[[#This Row],[ProjectName]]),(ProjectInfoTable[ProjectName]=OutputTable[[#This Row],[ProjectName]])*ProjectInfoTable[ConfidenceInterval]))</f>
        <v>0.95</v>
      </c>
      <c r="N10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88" s="5" cm="1">
        <f t="array" ref="O1088">MIN(IF((OutputTable[GroupByKey]=OutputTable[[#This Row],[GroupByKey]]),(OutputTable[GroupByKey]=OutputTable[[#This Row],[GroupByKey]])*OutputTable[RecordedValue]))</f>
        <v>318</v>
      </c>
      <c r="P1088" s="5" cm="1">
        <f t="array" ref="P1088">MAX(IF((OutputTable[GroupByKey]=OutputTable[[#This Row],[GroupByKey]]),(OutputTable[GroupByKey]=OutputTable[[#This Row],[GroupByKey]])*OutputTable[RecordedValue]))</f>
        <v>318</v>
      </c>
    </row>
    <row r="1089" spans="1:16" x14ac:dyDescent="0.25">
      <c r="A1089" t="s">
        <v>68</v>
      </c>
      <c r="B1089" t="s">
        <v>70</v>
      </c>
      <c r="C1089">
        <v>21</v>
      </c>
      <c r="D1089" t="s">
        <v>150</v>
      </c>
      <c r="E1089" t="s">
        <v>121</v>
      </c>
      <c r="F1089" t="s">
        <v>87</v>
      </c>
      <c r="G1089">
        <v>315</v>
      </c>
      <c r="H1089">
        <v>0</v>
      </c>
      <c r="I1089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089" s="5" cm="1">
        <f t="array" ref="J1089">MAX(IF((ProjectInfoTable[ProjectName]=OutputTable[[#This Row],[ProjectName]]),(ProjectInfoTable[ProjectName]=OutputTable[[#This Row],[ProjectName]])*ProjectInfoTable[NumberOfReplications]))</f>
        <v>50</v>
      </c>
      <c r="K1089" s="5" cm="1">
        <f t="array" ref="K1089">IFERROR(AVERAGE(IF((OutputTable[GroupByKey]=OutputTable[[#This Row],[GroupByKey]]),(OutputTable[GroupByKey]=OutputTable[[#This Row],[GroupByKey]])*OutputTable[RecordedValue])),0)</f>
        <v>314.94</v>
      </c>
      <c r="L1089" s="5" cm="1">
        <f t="array" ref="L1089">IFERROR(_xlfn.STDEV.S(IF((OutputTable[GroupByKey]=OutputTable[[#This Row],[GroupByKey]]),(OutputTable[GroupByKey]=OutputTable[[#This Row],[GroupByKey]])*OutputTable[RecordedValue])),0)</f>
        <v>0.68243262357121037</v>
      </c>
      <c r="M1089" s="5" cm="1">
        <f t="array" ref="M1089">MAX(IF((ProjectInfoTable[ProjectName]=OutputTable[[#This Row],[ProjectName]]),(ProjectInfoTable[ProjectName]=OutputTable[[#This Row],[ProjectName]])*ProjectInfoTable[ConfidenceInterval]))</f>
        <v>0.95</v>
      </c>
      <c r="N10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089" s="5" cm="1">
        <f t="array" ref="O1089">MIN(IF((OutputTable[GroupByKey]=OutputTable[[#This Row],[GroupByKey]]),(OutputTable[GroupByKey]=OutputTable[[#This Row],[GroupByKey]])*OutputTable[RecordedValue]))</f>
        <v>313</v>
      </c>
      <c r="P1089" s="5" cm="1">
        <f t="array" ref="P1089">MAX(IF((OutputTable[GroupByKey]=OutputTable[[#This Row],[GroupByKey]]),(OutputTable[GroupByKey]=OutputTable[[#This Row],[GroupByKey]])*OutputTable[RecordedValue]))</f>
        <v>316</v>
      </c>
    </row>
    <row r="1090" spans="1:16" x14ac:dyDescent="0.25">
      <c r="A1090" t="s">
        <v>68</v>
      </c>
      <c r="B1090" t="s">
        <v>70</v>
      </c>
      <c r="C1090">
        <v>21</v>
      </c>
      <c r="D1090" t="s">
        <v>151</v>
      </c>
      <c r="E1090" t="s">
        <v>135</v>
      </c>
      <c r="F1090" t="s">
        <v>105</v>
      </c>
      <c r="G1090">
        <v>0</v>
      </c>
      <c r="H1090">
        <v>0</v>
      </c>
      <c r="I1090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090" s="5" cm="1">
        <f t="array" ref="J1090">MAX(IF((ProjectInfoTable[ProjectName]=OutputTable[[#This Row],[ProjectName]]),(ProjectInfoTable[ProjectName]=OutputTable[[#This Row],[ProjectName]])*ProjectInfoTable[NumberOfReplications]))</f>
        <v>50</v>
      </c>
      <c r="K1090" s="5" cm="1">
        <f t="array" ref="K1090">IFERROR(AVERAGE(IF((OutputTable[GroupByKey]=OutputTable[[#This Row],[GroupByKey]]),(OutputTable[GroupByKey]=OutputTable[[#This Row],[GroupByKey]])*OutputTable[RecordedValue])),0)</f>
        <v>0</v>
      </c>
      <c r="L1090" s="5" cm="1">
        <f t="array" ref="L1090">IFERROR(_xlfn.STDEV.S(IF((OutputTable[GroupByKey]=OutputTable[[#This Row],[GroupByKey]]),(OutputTable[GroupByKey]=OutputTable[[#This Row],[GroupByKey]])*OutputTable[RecordedValue])),0)</f>
        <v>0</v>
      </c>
      <c r="M1090" s="5" cm="1">
        <f t="array" ref="M1090">MAX(IF((ProjectInfoTable[ProjectName]=OutputTable[[#This Row],[ProjectName]]),(ProjectInfoTable[ProjectName]=OutputTable[[#This Row],[ProjectName]])*ProjectInfoTable[ConfidenceInterval]))</f>
        <v>0.95</v>
      </c>
      <c r="N10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0" s="5" cm="1">
        <f t="array" ref="O1090">MIN(IF((OutputTable[GroupByKey]=OutputTable[[#This Row],[GroupByKey]]),(OutputTable[GroupByKey]=OutputTable[[#This Row],[GroupByKey]])*OutputTable[RecordedValue]))</f>
        <v>0</v>
      </c>
      <c r="P1090" s="5" cm="1">
        <f t="array" ref="P1090">MAX(IF((OutputTable[GroupByKey]=OutputTable[[#This Row],[GroupByKey]]),(OutputTable[GroupByKey]=OutputTable[[#This Row],[GroupByKey]])*OutputTable[RecordedValue]))</f>
        <v>0</v>
      </c>
    </row>
    <row r="1091" spans="1:16" x14ac:dyDescent="0.25">
      <c r="A1091" t="s">
        <v>68</v>
      </c>
      <c r="B1091" t="s">
        <v>70</v>
      </c>
      <c r="C1091">
        <v>21</v>
      </c>
      <c r="D1091" t="s">
        <v>152</v>
      </c>
      <c r="E1091" t="s">
        <v>137</v>
      </c>
      <c r="F1091" t="s">
        <v>105</v>
      </c>
      <c r="G1091">
        <v>12</v>
      </c>
      <c r="H1091">
        <v>0</v>
      </c>
      <c r="I1091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091" s="5" cm="1">
        <f t="array" ref="J1091">MAX(IF((ProjectInfoTable[ProjectName]=OutputTable[[#This Row],[ProjectName]]),(ProjectInfoTable[ProjectName]=OutputTable[[#This Row],[ProjectName]])*ProjectInfoTable[NumberOfReplications]))</f>
        <v>50</v>
      </c>
      <c r="K1091" s="5" cm="1">
        <f t="array" ref="K1091">IFERROR(AVERAGE(IF((OutputTable[GroupByKey]=OutputTable[[#This Row],[GroupByKey]]),(OutputTable[GroupByKey]=OutputTable[[#This Row],[GroupByKey]])*OutputTable[RecordedValue])),0)</f>
        <v>12</v>
      </c>
      <c r="L1091" s="5" cm="1">
        <f t="array" ref="L1091">IFERROR(_xlfn.STDEV.S(IF((OutputTable[GroupByKey]=OutputTable[[#This Row],[GroupByKey]]),(OutputTable[GroupByKey]=OutputTable[[#This Row],[GroupByKey]])*OutputTable[RecordedValue])),0)</f>
        <v>0</v>
      </c>
      <c r="M1091" s="5" cm="1">
        <f t="array" ref="M1091">MAX(IF((ProjectInfoTable[ProjectName]=OutputTable[[#This Row],[ProjectName]]),(ProjectInfoTable[ProjectName]=OutputTable[[#This Row],[ProjectName]])*ProjectInfoTable[ConfidenceInterval]))</f>
        <v>0.95</v>
      </c>
      <c r="N10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1" s="5" cm="1">
        <f t="array" ref="O1091">MIN(IF((OutputTable[GroupByKey]=OutputTable[[#This Row],[GroupByKey]]),(OutputTable[GroupByKey]=OutputTable[[#This Row],[GroupByKey]])*OutputTable[RecordedValue]))</f>
        <v>12</v>
      </c>
      <c r="P1091" s="5" cm="1">
        <f t="array" ref="P1091">MAX(IF((OutputTable[GroupByKey]=OutputTable[[#This Row],[GroupByKey]]),(OutputTable[GroupByKey]=OutputTable[[#This Row],[GroupByKey]])*OutputTable[RecordedValue]))</f>
        <v>12</v>
      </c>
    </row>
    <row r="1092" spans="1:16" x14ac:dyDescent="0.25">
      <c r="A1092" t="s">
        <v>68</v>
      </c>
      <c r="B1092" t="s">
        <v>70</v>
      </c>
      <c r="C1092">
        <v>21</v>
      </c>
      <c r="D1092" t="s">
        <v>153</v>
      </c>
      <c r="E1092" t="s">
        <v>154</v>
      </c>
      <c r="F1092" t="s">
        <v>105</v>
      </c>
      <c r="G1092">
        <v>0</v>
      </c>
      <c r="H1092">
        <v>0</v>
      </c>
      <c r="I1092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092" s="5" cm="1">
        <f t="array" ref="J1092">MAX(IF((ProjectInfoTable[ProjectName]=OutputTable[[#This Row],[ProjectName]]),(ProjectInfoTable[ProjectName]=OutputTable[[#This Row],[ProjectName]])*ProjectInfoTable[NumberOfReplications]))</f>
        <v>50</v>
      </c>
      <c r="K1092" s="5" cm="1">
        <f t="array" ref="K1092">IFERROR(AVERAGE(IF((OutputTable[GroupByKey]=OutputTable[[#This Row],[GroupByKey]]),(OutputTable[GroupByKey]=OutputTable[[#This Row],[GroupByKey]])*OutputTable[RecordedValue])),0)</f>
        <v>0</v>
      </c>
      <c r="L1092" s="5" cm="1">
        <f t="array" ref="L1092">IFERROR(_xlfn.STDEV.S(IF((OutputTable[GroupByKey]=OutputTable[[#This Row],[GroupByKey]]),(OutputTable[GroupByKey]=OutputTable[[#This Row],[GroupByKey]])*OutputTable[RecordedValue])),0)</f>
        <v>0</v>
      </c>
      <c r="M1092" s="5" cm="1">
        <f t="array" ref="M1092">MAX(IF((ProjectInfoTable[ProjectName]=OutputTable[[#This Row],[ProjectName]]),(ProjectInfoTable[ProjectName]=OutputTable[[#This Row],[ProjectName]])*ProjectInfoTable[ConfidenceInterval]))</f>
        <v>0.95</v>
      </c>
      <c r="N10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2" s="5" cm="1">
        <f t="array" ref="O1092">MIN(IF((OutputTable[GroupByKey]=OutputTable[[#This Row],[GroupByKey]]),(OutputTable[GroupByKey]=OutputTable[[#This Row],[GroupByKey]])*OutputTable[RecordedValue]))</f>
        <v>0</v>
      </c>
      <c r="P1092" s="5" cm="1">
        <f t="array" ref="P1092">MAX(IF((OutputTable[GroupByKey]=OutputTable[[#This Row],[GroupByKey]]),(OutputTable[GroupByKey]=OutputTable[[#This Row],[GroupByKey]])*OutputTable[RecordedValue]))</f>
        <v>0</v>
      </c>
    </row>
    <row r="1093" spans="1:16" x14ac:dyDescent="0.25">
      <c r="A1093" t="s">
        <v>68</v>
      </c>
      <c r="B1093" t="s">
        <v>70</v>
      </c>
      <c r="C1093">
        <v>21</v>
      </c>
      <c r="D1093" t="s">
        <v>155</v>
      </c>
      <c r="E1093" t="s">
        <v>156</v>
      </c>
      <c r="F1093" t="s">
        <v>105</v>
      </c>
      <c r="G1093">
        <v>0</v>
      </c>
      <c r="H1093">
        <v>0</v>
      </c>
      <c r="I1093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093" s="5" cm="1">
        <f t="array" ref="J1093">MAX(IF((ProjectInfoTable[ProjectName]=OutputTable[[#This Row],[ProjectName]]),(ProjectInfoTable[ProjectName]=OutputTable[[#This Row],[ProjectName]])*ProjectInfoTable[NumberOfReplications]))</f>
        <v>50</v>
      </c>
      <c r="K1093" s="5" cm="1">
        <f t="array" ref="K1093">IFERROR(AVERAGE(IF((OutputTable[GroupByKey]=OutputTable[[#This Row],[GroupByKey]]),(OutputTable[GroupByKey]=OutputTable[[#This Row],[GroupByKey]])*OutputTable[RecordedValue])),0)</f>
        <v>0</v>
      </c>
      <c r="L1093" s="5" cm="1">
        <f t="array" ref="L1093">IFERROR(_xlfn.STDEV.S(IF((OutputTable[GroupByKey]=OutputTable[[#This Row],[GroupByKey]]),(OutputTable[GroupByKey]=OutputTable[[#This Row],[GroupByKey]])*OutputTable[RecordedValue])),0)</f>
        <v>0</v>
      </c>
      <c r="M1093" s="5" cm="1">
        <f t="array" ref="M1093">MAX(IF((ProjectInfoTable[ProjectName]=OutputTable[[#This Row],[ProjectName]]),(ProjectInfoTable[ProjectName]=OutputTable[[#This Row],[ProjectName]])*ProjectInfoTable[ConfidenceInterval]))</f>
        <v>0.95</v>
      </c>
      <c r="N10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3" s="5" cm="1">
        <f t="array" ref="O1093">MIN(IF((OutputTable[GroupByKey]=OutputTable[[#This Row],[GroupByKey]]),(OutputTable[GroupByKey]=OutputTable[[#This Row],[GroupByKey]])*OutputTable[RecordedValue]))</f>
        <v>0</v>
      </c>
      <c r="P1093" s="5" cm="1">
        <f t="array" ref="P1093">MAX(IF((OutputTable[GroupByKey]=OutputTable[[#This Row],[GroupByKey]]),(OutputTable[GroupByKey]=OutputTable[[#This Row],[GroupByKey]])*OutputTable[RecordedValue]))</f>
        <v>0</v>
      </c>
    </row>
    <row r="1094" spans="1:16" x14ac:dyDescent="0.25">
      <c r="A1094" t="s">
        <v>68</v>
      </c>
      <c r="B1094" t="s">
        <v>70</v>
      </c>
      <c r="C1094">
        <v>21</v>
      </c>
      <c r="D1094" t="s">
        <v>157</v>
      </c>
      <c r="E1094" t="s">
        <v>140</v>
      </c>
      <c r="F1094" t="s">
        <v>105</v>
      </c>
      <c r="G1094">
        <v>0</v>
      </c>
      <c r="H1094">
        <v>0</v>
      </c>
      <c r="I1094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094" s="5" cm="1">
        <f t="array" ref="J1094">MAX(IF((ProjectInfoTable[ProjectName]=OutputTable[[#This Row],[ProjectName]]),(ProjectInfoTable[ProjectName]=OutputTable[[#This Row],[ProjectName]])*ProjectInfoTable[NumberOfReplications]))</f>
        <v>50</v>
      </c>
      <c r="K1094" s="5" cm="1">
        <f t="array" ref="K1094">IFERROR(AVERAGE(IF((OutputTable[GroupByKey]=OutputTable[[#This Row],[GroupByKey]]),(OutputTable[GroupByKey]=OutputTable[[#This Row],[GroupByKey]])*OutputTable[RecordedValue])),0)</f>
        <v>0</v>
      </c>
      <c r="L1094" s="5" cm="1">
        <f t="array" ref="L1094">IFERROR(_xlfn.STDEV.S(IF((OutputTable[GroupByKey]=OutputTable[[#This Row],[GroupByKey]]),(OutputTable[GroupByKey]=OutputTable[[#This Row],[GroupByKey]])*OutputTable[RecordedValue])),0)</f>
        <v>0</v>
      </c>
      <c r="M1094" s="5" cm="1">
        <f t="array" ref="M1094">MAX(IF((ProjectInfoTable[ProjectName]=OutputTable[[#This Row],[ProjectName]]),(ProjectInfoTable[ProjectName]=OutputTable[[#This Row],[ProjectName]])*ProjectInfoTable[ConfidenceInterval]))</f>
        <v>0.95</v>
      </c>
      <c r="N10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4" s="5" cm="1">
        <f t="array" ref="O1094">MIN(IF((OutputTable[GroupByKey]=OutputTable[[#This Row],[GroupByKey]]),(OutputTable[GroupByKey]=OutputTable[[#This Row],[GroupByKey]])*OutputTable[RecordedValue]))</f>
        <v>0</v>
      </c>
      <c r="P1094" s="5" cm="1">
        <f t="array" ref="P1094">MAX(IF((OutputTable[GroupByKey]=OutputTable[[#This Row],[GroupByKey]]),(OutputTable[GroupByKey]=OutputTable[[#This Row],[GroupByKey]])*OutputTable[RecordedValue]))</f>
        <v>0</v>
      </c>
    </row>
    <row r="1095" spans="1:16" x14ac:dyDescent="0.25">
      <c r="A1095" t="s">
        <v>68</v>
      </c>
      <c r="B1095" t="s">
        <v>70</v>
      </c>
      <c r="C1095">
        <v>21</v>
      </c>
      <c r="D1095" t="s">
        <v>158</v>
      </c>
      <c r="E1095" t="s">
        <v>121</v>
      </c>
      <c r="F1095" t="s">
        <v>127</v>
      </c>
      <c r="G1095">
        <v>315</v>
      </c>
      <c r="H1095">
        <v>0</v>
      </c>
      <c r="I1095" s="5" t="str">
        <f>OutputTable[[#This Row],[ProjectName]]&amp;OutputTable[[#This Row],[Name]]&amp;OutputTable[[#This Row],[Type]]&amp;OutputTable[[#This Row],[Source]]</f>
        <v>Airport Security AnalysisSystem.NumberOutNumber OutSystem</v>
      </c>
      <c r="J1095" s="5" cm="1">
        <f t="array" ref="J1095">MAX(IF((ProjectInfoTable[ProjectName]=OutputTable[[#This Row],[ProjectName]]),(ProjectInfoTable[ProjectName]=OutputTable[[#This Row],[ProjectName]])*ProjectInfoTable[NumberOfReplications]))</f>
        <v>50</v>
      </c>
      <c r="K1095" s="5" cm="1">
        <f t="array" ref="K1095">IFERROR(AVERAGE(IF((OutputTable[GroupByKey]=OutputTable[[#This Row],[GroupByKey]]),(OutputTable[GroupByKey]=OutputTable[[#This Row],[GroupByKey]])*OutputTable[RecordedValue])),0)</f>
        <v>314.94</v>
      </c>
      <c r="L1095" s="5" cm="1">
        <f t="array" ref="L1095">IFERROR(_xlfn.STDEV.S(IF((OutputTable[GroupByKey]=OutputTable[[#This Row],[GroupByKey]]),(OutputTable[GroupByKey]=OutputTable[[#This Row],[GroupByKey]])*OutputTable[RecordedValue])),0)</f>
        <v>0.68243262357121037</v>
      </c>
      <c r="M1095" s="5" cm="1">
        <f t="array" ref="M1095">MAX(IF((ProjectInfoTable[ProjectName]=OutputTable[[#This Row],[ProjectName]]),(ProjectInfoTable[ProjectName]=OutputTable[[#This Row],[ProjectName]])*ProjectInfoTable[ConfidenceInterval]))</f>
        <v>0.95</v>
      </c>
      <c r="N10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095" s="5" cm="1">
        <f t="array" ref="O1095">MIN(IF((OutputTable[GroupByKey]=OutputTable[[#This Row],[GroupByKey]]),(OutputTable[GroupByKey]=OutputTable[[#This Row],[GroupByKey]])*OutputTable[RecordedValue]))</f>
        <v>313</v>
      </c>
      <c r="P1095" s="5" cm="1">
        <f t="array" ref="P1095">MAX(IF((OutputTable[GroupByKey]=OutputTable[[#This Row],[GroupByKey]]),(OutputTable[GroupByKey]=OutputTable[[#This Row],[GroupByKey]])*OutputTable[RecordedValue]))</f>
        <v>316</v>
      </c>
    </row>
    <row r="1096" spans="1:16" x14ac:dyDescent="0.25">
      <c r="A1096" t="s">
        <v>68</v>
      </c>
      <c r="B1096" t="s">
        <v>70</v>
      </c>
      <c r="C1096">
        <v>21</v>
      </c>
      <c r="D1096" t="s">
        <v>159</v>
      </c>
      <c r="E1096" t="s">
        <v>91</v>
      </c>
      <c r="F1096" t="s">
        <v>127</v>
      </c>
      <c r="G1096">
        <v>71.856125727781105</v>
      </c>
      <c r="H1096">
        <v>0</v>
      </c>
      <c r="I1096" s="5" t="str">
        <f>OutputTable[[#This Row],[ProjectName]]&amp;OutputTable[[#This Row],[Name]]&amp;OutputTable[[#This Row],[Type]]&amp;OutputTable[[#This Row],[Source]]</f>
        <v>Airport Security AnalysisSystem.TotalCostTotal CostSystem</v>
      </c>
      <c r="J1096" s="5" cm="1">
        <f t="array" ref="J1096">MAX(IF((ProjectInfoTable[ProjectName]=OutputTable[[#This Row],[ProjectName]]),(ProjectInfoTable[ProjectName]=OutputTable[[#This Row],[ProjectName]])*ProjectInfoTable[NumberOfReplications]))</f>
        <v>50</v>
      </c>
      <c r="K1096" s="5" cm="1">
        <f t="array" ref="K1096">IFERROR(AVERAGE(IF((OutputTable[GroupByKey]=OutputTable[[#This Row],[GroupByKey]]),(OutputTable[GroupByKey]=OutputTable[[#This Row],[GroupByKey]])*OutputTable[RecordedValue])),0)</f>
        <v>71.872638573735571</v>
      </c>
      <c r="L1096" s="5" cm="1">
        <f t="array" ref="L1096">IFERROR(_xlfn.STDEV.S(IF((OutputTable[GroupByKey]=OutputTable[[#This Row],[GroupByKey]]),(OutputTable[GroupByKey]=OutputTable[[#This Row],[GroupByKey]])*OutputTable[RecordedValue])),0)</f>
        <v>5.859431361613459E-2</v>
      </c>
      <c r="M1096" s="5" cm="1">
        <f t="array" ref="M1096">MAX(IF((ProjectInfoTable[ProjectName]=OutputTable[[#This Row],[ProjectName]]),(ProjectInfoTable[ProjectName]=OutputTable[[#This Row],[ProjectName]])*ProjectInfoTable[ConfidenceInterval]))</f>
        <v>0.95</v>
      </c>
      <c r="N10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096" s="5" cm="1">
        <f t="array" ref="O1096">MIN(IF((OutputTable[GroupByKey]=OutputTable[[#This Row],[GroupByKey]]),(OutputTable[GroupByKey]=OutputTable[[#This Row],[GroupByKey]])*OutputTable[RecordedValue]))</f>
        <v>71.718288096809104</v>
      </c>
      <c r="P1096" s="5" cm="1">
        <f t="array" ref="P1096">MAX(IF((OutputTable[GroupByKey]=OutputTable[[#This Row],[GroupByKey]]),(OutputTable[GroupByKey]=OutputTable[[#This Row],[GroupByKey]])*OutputTable[RecordedValue]))</f>
        <v>71.976989689924594</v>
      </c>
    </row>
    <row r="1097" spans="1:16" x14ac:dyDescent="0.25">
      <c r="A1097" t="s">
        <v>68</v>
      </c>
      <c r="B1097" t="s">
        <v>70</v>
      </c>
      <c r="C1097">
        <v>21</v>
      </c>
      <c r="D1097" t="s">
        <v>160</v>
      </c>
      <c r="E1097" t="s">
        <v>135</v>
      </c>
      <c r="F1097" t="s">
        <v>105</v>
      </c>
      <c r="G1097">
        <v>29.230394941240299</v>
      </c>
      <c r="H1097">
        <v>0</v>
      </c>
      <c r="I1097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097" s="5" cm="1">
        <f t="array" ref="J1097">MAX(IF((ProjectInfoTable[ProjectName]=OutputTable[[#This Row],[ProjectName]]),(ProjectInfoTable[ProjectName]=OutputTable[[#This Row],[ProjectName]])*ProjectInfoTable[NumberOfReplications]))</f>
        <v>50</v>
      </c>
      <c r="K1097" s="5" cm="1">
        <f t="array" ref="K1097">IFERROR(AVERAGE(IF((OutputTable[GroupByKey]=OutputTable[[#This Row],[GroupByKey]]),(OutputTable[GroupByKey]=OutputTable[[#This Row],[GroupByKey]])*OutputTable[RecordedValue])),0)</f>
        <v>29.829789158135409</v>
      </c>
      <c r="L1097" s="5" cm="1">
        <f t="array" ref="L1097">IFERROR(_xlfn.STDEV.S(IF((OutputTable[GroupByKey]=OutputTable[[#This Row],[GroupByKey]]),(OutputTable[GroupByKey]=OutputTable[[#This Row],[GroupByKey]])*OutputTable[RecordedValue])),0)</f>
        <v>0.5851150785874778</v>
      </c>
      <c r="M1097" s="5" cm="1">
        <f t="array" ref="M1097">MAX(IF((ProjectInfoTable[ProjectName]=OutputTable[[#This Row],[ProjectName]]),(ProjectInfoTable[ProjectName]=OutputTable[[#This Row],[ProjectName]])*ProjectInfoTable[ConfidenceInterval]))</f>
        <v>0.95</v>
      </c>
      <c r="N10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097" s="5" cm="1">
        <f t="array" ref="O1097">MIN(IF((OutputTable[GroupByKey]=OutputTable[[#This Row],[GroupByKey]]),(OutputTable[GroupByKey]=OutputTable[[#This Row],[GroupByKey]])*OutputTable[RecordedValue]))</f>
        <v>28.648191338861398</v>
      </c>
      <c r="P1097" s="5" cm="1">
        <f t="array" ref="P1097">MAX(IF((OutputTable[GroupByKey]=OutputTable[[#This Row],[GroupByKey]]),(OutputTable[GroupByKey]=OutputTable[[#This Row],[GroupByKey]])*OutputTable[RecordedValue]))</f>
        <v>31.087756920682502</v>
      </c>
    </row>
    <row r="1098" spans="1:16" x14ac:dyDescent="0.25">
      <c r="A1098" t="s">
        <v>68</v>
      </c>
      <c r="B1098" t="s">
        <v>70</v>
      </c>
      <c r="C1098">
        <v>21</v>
      </c>
      <c r="D1098" t="s">
        <v>161</v>
      </c>
      <c r="E1098" t="s">
        <v>137</v>
      </c>
      <c r="F1098" t="s">
        <v>105</v>
      </c>
      <c r="G1098">
        <v>6.6942512559835601</v>
      </c>
      <c r="H1098">
        <v>0</v>
      </c>
      <c r="I1098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098" s="5" cm="1">
        <f t="array" ref="J1098">MAX(IF((ProjectInfoTable[ProjectName]=OutputTable[[#This Row],[ProjectName]]),(ProjectInfoTable[ProjectName]=OutputTable[[#This Row],[ProjectName]])*ProjectInfoTable[NumberOfReplications]))</f>
        <v>50</v>
      </c>
      <c r="K1098" s="5" cm="1">
        <f t="array" ref="K1098">IFERROR(AVERAGE(IF((OutputTable[GroupByKey]=OutputTable[[#This Row],[GroupByKey]]),(OutputTable[GroupByKey]=OutputTable[[#This Row],[GroupByKey]])*OutputTable[RecordedValue])),0)</f>
        <v>6.0988587896948685</v>
      </c>
      <c r="L1098" s="5" cm="1">
        <f t="array" ref="L1098">IFERROR(_xlfn.STDEV.S(IF((OutputTable[GroupByKey]=OutputTable[[#This Row],[GroupByKey]]),(OutputTable[GroupByKey]=OutputTable[[#This Row],[GroupByKey]])*OutputTable[RecordedValue])),0)</f>
        <v>0.58437836853471548</v>
      </c>
      <c r="M1098" s="5" cm="1">
        <f t="array" ref="M1098">MAX(IF((ProjectInfoTable[ProjectName]=OutputTable[[#This Row],[ProjectName]]),(ProjectInfoTable[ProjectName]=OutputTable[[#This Row],[ProjectName]])*ProjectInfoTable[ConfidenceInterval]))</f>
        <v>0.95</v>
      </c>
      <c r="N10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098" s="5" cm="1">
        <f t="array" ref="O1098">MIN(IF((OutputTable[GroupByKey]=OutputTable[[#This Row],[GroupByKey]]),(OutputTable[GroupByKey]=OutputTable[[#This Row],[GroupByKey]])*OutputTable[RecordedValue]))</f>
        <v>4.8524885910691502</v>
      </c>
      <c r="P1098" s="5" cm="1">
        <f t="array" ref="P1098">MAX(IF((OutputTable[GroupByKey]=OutputTable[[#This Row],[GroupByKey]]),(OutputTable[GroupByKey]=OutputTable[[#This Row],[GroupByKey]])*OutputTable[RecordedValue]))</f>
        <v>7.28424471053909</v>
      </c>
    </row>
    <row r="1099" spans="1:16" x14ac:dyDescent="0.25">
      <c r="A1099" t="s">
        <v>68</v>
      </c>
      <c r="B1099" t="s">
        <v>70</v>
      </c>
      <c r="C1099">
        <v>21</v>
      </c>
      <c r="D1099" t="s">
        <v>162</v>
      </c>
      <c r="E1099" t="s">
        <v>154</v>
      </c>
      <c r="F1099" t="s">
        <v>105</v>
      </c>
      <c r="G1099">
        <v>642</v>
      </c>
      <c r="H1099">
        <v>0</v>
      </c>
      <c r="I1099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099" s="5" cm="1">
        <f t="array" ref="J1099">MAX(IF((ProjectInfoTable[ProjectName]=OutputTable[[#This Row],[ProjectName]]),(ProjectInfoTable[ProjectName]=OutputTable[[#This Row],[ProjectName]])*ProjectInfoTable[NumberOfReplications]))</f>
        <v>50</v>
      </c>
      <c r="K1099" s="5" cm="1">
        <f t="array" ref="K1099">IFERROR(AVERAGE(IF((OutputTable[GroupByKey]=OutputTable[[#This Row],[GroupByKey]]),(OutputTable[GroupByKey]=OutputTable[[#This Row],[GroupByKey]])*OutputTable[RecordedValue])),0)</f>
        <v>645.70000000000005</v>
      </c>
      <c r="L1099" s="5" cm="1">
        <f t="array" ref="L1099">IFERROR(_xlfn.STDEV.S(IF((OutputTable[GroupByKey]=OutputTable[[#This Row],[GroupByKey]]),(OutputTable[GroupByKey]=OutputTable[[#This Row],[GroupByKey]])*OutputTable[RecordedValue])),0)</f>
        <v>5.4930382656372485</v>
      </c>
      <c r="M1099" s="5" cm="1">
        <f t="array" ref="M1099">MAX(IF((ProjectInfoTable[ProjectName]=OutputTable[[#This Row],[ProjectName]]),(ProjectInfoTable[ProjectName]=OutputTable[[#This Row],[ProjectName]])*ProjectInfoTable[ConfidenceInterval]))</f>
        <v>0.95</v>
      </c>
      <c r="N10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099" s="5" cm="1">
        <f t="array" ref="O1099">MIN(IF((OutputTable[GroupByKey]=OutputTable[[#This Row],[GroupByKey]]),(OutputTable[GroupByKey]=OutputTable[[#This Row],[GroupByKey]])*OutputTable[RecordedValue]))</f>
        <v>633</v>
      </c>
      <c r="P1099" s="5" cm="1">
        <f t="array" ref="P1099">MAX(IF((OutputTable[GroupByKey]=OutputTable[[#This Row],[GroupByKey]]),(OutputTable[GroupByKey]=OutputTable[[#This Row],[GroupByKey]])*OutputTable[RecordedValue]))</f>
        <v>656</v>
      </c>
    </row>
    <row r="1100" spans="1:16" x14ac:dyDescent="0.25">
      <c r="A1100" t="s">
        <v>68</v>
      </c>
      <c r="B1100" t="s">
        <v>70</v>
      </c>
      <c r="C1100">
        <v>21</v>
      </c>
      <c r="D1100" t="s">
        <v>163</v>
      </c>
      <c r="E1100" t="s">
        <v>156</v>
      </c>
      <c r="F1100" t="s">
        <v>105</v>
      </c>
      <c r="G1100">
        <v>0.81404857622267901</v>
      </c>
      <c r="H1100">
        <v>0</v>
      </c>
      <c r="I1100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100" s="5" cm="1">
        <f t="array" ref="J1100">MAX(IF((ProjectInfoTable[ProjectName]=OutputTable[[#This Row],[ProjectName]]),(ProjectInfoTable[ProjectName]=OutputTable[[#This Row],[ProjectName]])*ProjectInfoTable[NumberOfReplications]))</f>
        <v>50</v>
      </c>
      <c r="K1100" s="5" cm="1">
        <f t="array" ref="K1100">IFERROR(AVERAGE(IF((OutputTable[GroupByKey]=OutputTable[[#This Row],[GroupByKey]]),(OutputTable[GroupByKey]=OutputTable[[#This Row],[GroupByKey]])*OutputTable[RecordedValue])),0)</f>
        <v>0.83058725584180904</v>
      </c>
      <c r="L1100" s="5" cm="1">
        <f t="array" ref="L1100">IFERROR(_xlfn.STDEV.S(IF((OutputTable[GroupByKey]=OutputTable[[#This Row],[GroupByKey]]),(OutputTable[GroupByKey]=OutputTable[[#This Row],[GroupByKey]])*OutputTable[RecordedValue])),0)</f>
        <v>1.6232732459297416E-2</v>
      </c>
      <c r="M1100" s="5" cm="1">
        <f t="array" ref="M1100">MAX(IF((ProjectInfoTable[ProjectName]=OutputTable[[#This Row],[ProjectName]]),(ProjectInfoTable[ProjectName]=OutputTable[[#This Row],[ProjectName]])*ProjectInfoTable[ConfidenceInterval]))</f>
        <v>0.95</v>
      </c>
      <c r="N1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100" s="5" cm="1">
        <f t="array" ref="O1100">MIN(IF((OutputTable[GroupByKey]=OutputTable[[#This Row],[GroupByKey]]),(OutputTable[GroupByKey]=OutputTable[[#This Row],[GroupByKey]])*OutputTable[RecordedValue]))</f>
        <v>0.79765986915169296</v>
      </c>
      <c r="P1100" s="5" cm="1">
        <f t="array" ref="P1100">MAX(IF((OutputTable[GroupByKey]=OutputTable[[#This Row],[GroupByKey]]),(OutputTable[GroupByKey]=OutputTable[[#This Row],[GroupByKey]])*OutputTable[RecordedValue]))</f>
        <v>0.86520865024807903</v>
      </c>
    </row>
    <row r="1101" spans="1:16" x14ac:dyDescent="0.25">
      <c r="A1101" t="s">
        <v>68</v>
      </c>
      <c r="B1101" t="s">
        <v>70</v>
      </c>
      <c r="C1101">
        <v>21</v>
      </c>
      <c r="D1101" t="s">
        <v>164</v>
      </c>
      <c r="E1101" t="s">
        <v>140</v>
      </c>
      <c r="F1101" t="s">
        <v>105</v>
      </c>
      <c r="G1101">
        <v>0</v>
      </c>
      <c r="H1101">
        <v>0</v>
      </c>
      <c r="I1101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101" s="5" cm="1">
        <f t="array" ref="J1101">MAX(IF((ProjectInfoTable[ProjectName]=OutputTable[[#This Row],[ProjectName]]),(ProjectInfoTable[ProjectName]=OutputTable[[#This Row],[ProjectName]])*ProjectInfoTable[NumberOfReplications]))</f>
        <v>50</v>
      </c>
      <c r="K1101" s="5" cm="1">
        <f t="array" ref="K1101">IFERROR(AVERAGE(IF((OutputTable[GroupByKey]=OutputTable[[#This Row],[GroupByKey]]),(OutputTable[GroupByKey]=OutputTable[[#This Row],[GroupByKey]])*OutputTable[RecordedValue])),0)</f>
        <v>0</v>
      </c>
      <c r="L1101" s="5" cm="1">
        <f t="array" ref="L1101">IFERROR(_xlfn.STDEV.S(IF((OutputTable[GroupByKey]=OutputTable[[#This Row],[GroupByKey]]),(OutputTable[GroupByKey]=OutputTable[[#This Row],[GroupByKey]])*OutputTable[RecordedValue])),0)</f>
        <v>0</v>
      </c>
      <c r="M1101" s="5" cm="1">
        <f t="array" ref="M1101">MAX(IF((ProjectInfoTable[ProjectName]=OutputTable[[#This Row],[ProjectName]]),(ProjectInfoTable[ProjectName]=OutputTable[[#This Row],[ProjectName]])*ProjectInfoTable[ConfidenceInterval]))</f>
        <v>0.95</v>
      </c>
      <c r="N1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01" s="5" cm="1">
        <f t="array" ref="O1101">MIN(IF((OutputTable[GroupByKey]=OutputTable[[#This Row],[GroupByKey]]),(OutputTable[GroupByKey]=OutputTable[[#This Row],[GroupByKey]])*OutputTable[RecordedValue]))</f>
        <v>0</v>
      </c>
      <c r="P1101" s="5" cm="1">
        <f t="array" ref="P1101">MAX(IF((OutputTable[GroupByKey]=OutputTable[[#This Row],[GroupByKey]]),(OutputTable[GroupByKey]=OutputTable[[#This Row],[GroupByKey]])*OutputTable[RecordedValue]))</f>
        <v>0</v>
      </c>
    </row>
    <row r="1102" spans="1:16" x14ac:dyDescent="0.25">
      <c r="A1102" t="s">
        <v>68</v>
      </c>
      <c r="B1102" t="s">
        <v>70</v>
      </c>
      <c r="C1102">
        <v>21</v>
      </c>
      <c r="D1102" t="s">
        <v>165</v>
      </c>
      <c r="E1102" t="s">
        <v>111</v>
      </c>
      <c r="F1102" t="s">
        <v>73</v>
      </c>
      <c r="G1102">
        <v>36.9555604806079</v>
      </c>
      <c r="H1102">
        <v>0</v>
      </c>
      <c r="I1102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102" s="5" cm="1">
        <f t="array" ref="J1102">MAX(IF((ProjectInfoTable[ProjectName]=OutputTable[[#This Row],[ProjectName]]),(ProjectInfoTable[ProjectName]=OutputTable[[#This Row],[ProjectName]])*ProjectInfoTable[NumberOfReplications]))</f>
        <v>50</v>
      </c>
      <c r="K1102" s="5" cm="1">
        <f t="array" ref="K1102">IFERROR(AVERAGE(IF((OutputTable[GroupByKey]=OutputTable[[#This Row],[GroupByKey]]),(OutputTable[GroupByKey]=OutputTable[[#This Row],[GroupByKey]])*OutputTable[RecordedValue])),0)</f>
        <v>37.238343743460135</v>
      </c>
      <c r="L1102" s="5" cm="1">
        <f t="array" ref="L1102">IFERROR(_xlfn.STDEV.S(IF((OutputTable[GroupByKey]=OutputTable[[#This Row],[GroupByKey]]),(OutputTable[GroupByKey]=OutputTable[[#This Row],[GroupByKey]])*OutputTable[RecordedValue])),0)</f>
        <v>0.73577360167133743</v>
      </c>
      <c r="M1102" s="5" cm="1">
        <f t="array" ref="M1102">MAX(IF((ProjectInfoTable[ProjectName]=OutputTable[[#This Row],[ProjectName]]),(ProjectInfoTable[ProjectName]=OutputTable[[#This Row],[ProjectName]])*ProjectInfoTable[ConfidenceInterval]))</f>
        <v>0.95</v>
      </c>
      <c r="N1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102" s="5" cm="1">
        <f t="array" ref="O1102">MIN(IF((OutputTable[GroupByKey]=OutputTable[[#This Row],[GroupByKey]]),(OutputTable[GroupByKey]=OutputTable[[#This Row],[GroupByKey]])*OutputTable[RecordedValue]))</f>
        <v>35.915286846409401</v>
      </c>
      <c r="P1102" s="5" cm="1">
        <f t="array" ref="P1102">MAX(IF((OutputTable[GroupByKey]=OutputTable[[#This Row],[GroupByKey]]),(OutputTable[GroupByKey]=OutputTable[[#This Row],[GroupByKey]])*OutputTable[RecordedValue]))</f>
        <v>38.829036811282897</v>
      </c>
    </row>
    <row r="1103" spans="1:16" x14ac:dyDescent="0.25">
      <c r="A1103" t="s">
        <v>68</v>
      </c>
      <c r="B1103" t="s">
        <v>70</v>
      </c>
      <c r="C1103">
        <v>21</v>
      </c>
      <c r="D1103" t="s">
        <v>166</v>
      </c>
      <c r="E1103" t="s">
        <v>113</v>
      </c>
      <c r="F1103" t="s">
        <v>73</v>
      </c>
      <c r="G1103">
        <v>1108.6668144182399</v>
      </c>
      <c r="H1103">
        <v>0</v>
      </c>
      <c r="I1103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103" s="5" cm="1">
        <f t="array" ref="J1103">MAX(IF((ProjectInfoTable[ProjectName]=OutputTable[[#This Row],[ProjectName]]),(ProjectInfoTable[ProjectName]=OutputTable[[#This Row],[ProjectName]])*ProjectInfoTable[NumberOfReplications]))</f>
        <v>50</v>
      </c>
      <c r="K1103" s="5" cm="1">
        <f t="array" ref="K1103">IFERROR(AVERAGE(IF((OutputTable[GroupByKey]=OutputTable[[#This Row],[GroupByKey]]),(OutputTable[GroupByKey]=OutputTable[[#This Row],[GroupByKey]])*OutputTable[RecordedValue])),0)</f>
        <v>1117.1503123038046</v>
      </c>
      <c r="L1103" s="5" cm="1">
        <f t="array" ref="L1103">IFERROR(_xlfn.STDEV.S(IF((OutputTable[GroupByKey]=OutputTable[[#This Row],[GroupByKey]]),(OutputTable[GroupByKey]=OutputTable[[#This Row],[GroupByKey]])*OutputTable[RecordedValue])),0)</f>
        <v>22.073208050140675</v>
      </c>
      <c r="M1103" s="5" cm="1">
        <f t="array" ref="M1103">MAX(IF((ProjectInfoTable[ProjectName]=OutputTable[[#This Row],[ProjectName]]),(ProjectInfoTable[ProjectName]=OutputTable[[#This Row],[ProjectName]])*ProjectInfoTable[ConfidenceInterval]))</f>
        <v>0.95</v>
      </c>
      <c r="N1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103" s="5" cm="1">
        <f t="array" ref="O1103">MIN(IF((OutputTable[GroupByKey]=OutputTable[[#This Row],[GroupByKey]]),(OutputTable[GroupByKey]=OutputTable[[#This Row],[GroupByKey]])*OutputTable[RecordedValue]))</f>
        <v>1077.4586053922801</v>
      </c>
      <c r="P1103" s="5" cm="1">
        <f t="array" ref="P1103">MAX(IF((OutputTable[GroupByKey]=OutputTable[[#This Row],[GroupByKey]]),(OutputTable[GroupByKey]=OutputTable[[#This Row],[GroupByKey]])*OutputTable[RecordedValue]))</f>
        <v>1164.8711043384901</v>
      </c>
    </row>
    <row r="1104" spans="1:16" x14ac:dyDescent="0.25">
      <c r="A1104" t="s">
        <v>68</v>
      </c>
      <c r="B1104" t="s">
        <v>70</v>
      </c>
      <c r="C1104">
        <v>21</v>
      </c>
      <c r="D1104" t="s">
        <v>167</v>
      </c>
      <c r="E1104" t="s">
        <v>115</v>
      </c>
      <c r="F1104" t="s">
        <v>73</v>
      </c>
      <c r="G1104">
        <v>0</v>
      </c>
      <c r="H1104">
        <v>0</v>
      </c>
      <c r="I1104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104" s="5" cm="1">
        <f t="array" ref="J1104">MAX(IF((ProjectInfoTable[ProjectName]=OutputTable[[#This Row],[ProjectName]]),(ProjectInfoTable[ProjectName]=OutputTable[[#This Row],[ProjectName]])*ProjectInfoTable[NumberOfReplications]))</f>
        <v>50</v>
      </c>
      <c r="K1104" s="5" cm="1">
        <f t="array" ref="K1104">IFERROR(AVERAGE(IF((OutputTable[GroupByKey]=OutputTable[[#This Row],[GroupByKey]]),(OutputTable[GroupByKey]=OutputTable[[#This Row],[GroupByKey]])*OutputTable[RecordedValue])),0)</f>
        <v>0</v>
      </c>
      <c r="L1104" s="5" cm="1">
        <f t="array" ref="L1104">IFERROR(_xlfn.STDEV.S(IF((OutputTable[GroupByKey]=OutputTable[[#This Row],[GroupByKey]]),(OutputTable[GroupByKey]=OutputTable[[#This Row],[GroupByKey]])*OutputTable[RecordedValue])),0)</f>
        <v>0</v>
      </c>
      <c r="M1104" s="5" cm="1">
        <f t="array" ref="M1104">MAX(IF((ProjectInfoTable[ProjectName]=OutputTable[[#This Row],[ProjectName]]),(ProjectInfoTable[ProjectName]=OutputTable[[#This Row],[ProjectName]])*ProjectInfoTable[ConfidenceInterval]))</f>
        <v>0.95</v>
      </c>
      <c r="N1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04" s="5" cm="1">
        <f t="array" ref="O1104">MIN(IF((OutputTable[GroupByKey]=OutputTable[[#This Row],[GroupByKey]]),(OutputTable[GroupByKey]=OutputTable[[#This Row],[GroupByKey]])*OutputTable[RecordedValue]))</f>
        <v>0</v>
      </c>
      <c r="P1104" s="5" cm="1">
        <f t="array" ref="P1104">MAX(IF((OutputTable[GroupByKey]=OutputTable[[#This Row],[GroupByKey]]),(OutputTable[GroupByKey]=OutputTable[[#This Row],[GroupByKey]])*OutputTable[RecordedValue]))</f>
        <v>0</v>
      </c>
    </row>
    <row r="1105" spans="1:16" x14ac:dyDescent="0.25">
      <c r="A1105" t="s">
        <v>68</v>
      </c>
      <c r="B1105" t="s">
        <v>70</v>
      </c>
      <c r="C1105">
        <v>21</v>
      </c>
      <c r="D1105" t="s">
        <v>168</v>
      </c>
      <c r="E1105" t="s">
        <v>117</v>
      </c>
      <c r="F1105" t="s">
        <v>73</v>
      </c>
      <c r="G1105">
        <v>116.229024185312</v>
      </c>
      <c r="H1105">
        <v>0</v>
      </c>
      <c r="I1105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105" s="5" cm="1">
        <f t="array" ref="J1105">MAX(IF((ProjectInfoTable[ProjectName]=OutputTable[[#This Row],[ProjectName]]),(ProjectInfoTable[ProjectName]=OutputTable[[#This Row],[ProjectName]])*ProjectInfoTable[NumberOfReplications]))</f>
        <v>50</v>
      </c>
      <c r="K1105" s="5" cm="1">
        <f t="array" ref="K1105">IFERROR(AVERAGE(IF((OutputTable[GroupByKey]=OutputTable[[#This Row],[GroupByKey]]),(OutputTable[GroupByKey]=OutputTable[[#This Row],[GroupByKey]])*OutputTable[RecordedValue])),0)</f>
        <v>120.89653130002299</v>
      </c>
      <c r="L1105" s="5" cm="1">
        <f t="array" ref="L1105">IFERROR(_xlfn.STDEV.S(IF((OutputTable[GroupByKey]=OutputTable[[#This Row],[GroupByKey]]),(OutputTable[GroupByKey]=OutputTable[[#This Row],[GroupByKey]])*OutputTable[RecordedValue])),0)</f>
        <v>33.561725675720702</v>
      </c>
      <c r="M1105" s="5" cm="1">
        <f t="array" ref="M1105">MAX(IF((ProjectInfoTable[ProjectName]=OutputTable[[#This Row],[ProjectName]]),(ProjectInfoTable[ProjectName]=OutputTable[[#This Row],[ProjectName]])*ProjectInfoTable[ConfidenceInterval]))</f>
        <v>0.95</v>
      </c>
      <c r="N1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105" s="5" cm="1">
        <f t="array" ref="O1105">MIN(IF((OutputTable[GroupByKey]=OutputTable[[#This Row],[GroupByKey]]),(OutputTable[GroupByKey]=OutputTable[[#This Row],[GroupByKey]])*OutputTable[RecordedValue]))</f>
        <v>71.2298351699786</v>
      </c>
      <c r="P1105" s="5" cm="1">
        <f t="array" ref="P1105">MAX(IF((OutputTable[GroupByKey]=OutputTable[[#This Row],[GroupByKey]]),(OutputTable[GroupByKey]=OutputTable[[#This Row],[GroupByKey]])*OutputTable[RecordedValue]))</f>
        <v>265.63530965979299</v>
      </c>
    </row>
    <row r="1106" spans="1:16" x14ac:dyDescent="0.25">
      <c r="A1106" t="s">
        <v>68</v>
      </c>
      <c r="B1106" t="s">
        <v>70</v>
      </c>
      <c r="C1106">
        <v>21</v>
      </c>
      <c r="D1106" t="s">
        <v>169</v>
      </c>
      <c r="E1106" t="s">
        <v>119</v>
      </c>
      <c r="F1106" t="s">
        <v>73</v>
      </c>
      <c r="G1106">
        <v>308</v>
      </c>
      <c r="H1106">
        <v>0</v>
      </c>
      <c r="I1106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106" s="5" cm="1">
        <f t="array" ref="J1106">MAX(IF((ProjectInfoTable[ProjectName]=OutputTable[[#This Row],[ProjectName]]),(ProjectInfoTable[ProjectName]=OutputTable[[#This Row],[ProjectName]])*ProjectInfoTable[NumberOfReplications]))</f>
        <v>50</v>
      </c>
      <c r="K1106" s="5" cm="1">
        <f t="array" ref="K1106">IFERROR(AVERAGE(IF((OutputTable[GroupByKey]=OutputTable[[#This Row],[GroupByKey]]),(OutputTable[GroupByKey]=OutputTable[[#This Row],[GroupByKey]])*OutputTable[RecordedValue])),0)</f>
        <v>307.66000000000003</v>
      </c>
      <c r="L1106" s="5" cm="1">
        <f t="array" ref="L1106">IFERROR(_xlfn.STDEV.S(IF((OutputTable[GroupByKey]=OutputTable[[#This Row],[GroupByKey]]),(OutputTable[GroupByKey]=OutputTable[[#This Row],[GroupByKey]])*OutputTable[RecordedValue])),0)</f>
        <v>3.1272991542223769</v>
      </c>
      <c r="M1106" s="5" cm="1">
        <f t="array" ref="M1106">MAX(IF((ProjectInfoTable[ProjectName]=OutputTable[[#This Row],[ProjectName]]),(ProjectInfoTable[ProjectName]=OutputTable[[#This Row],[ProjectName]])*ProjectInfoTable[ConfidenceInterval]))</f>
        <v>0.95</v>
      </c>
      <c r="N1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106" s="5" cm="1">
        <f t="array" ref="O1106">MIN(IF((OutputTable[GroupByKey]=OutputTable[[#This Row],[GroupByKey]]),(OutputTable[GroupByKey]=OutputTable[[#This Row],[GroupByKey]])*OutputTable[RecordedValue]))</f>
        <v>300</v>
      </c>
      <c r="P1106" s="5" cm="1">
        <f t="array" ref="P1106">MAX(IF((OutputTable[GroupByKey]=OutputTable[[#This Row],[GroupByKey]]),(OutputTable[GroupByKey]=OutputTable[[#This Row],[GroupByKey]])*OutputTable[RecordedValue]))</f>
        <v>315</v>
      </c>
    </row>
    <row r="1107" spans="1:16" x14ac:dyDescent="0.25">
      <c r="A1107" t="s">
        <v>68</v>
      </c>
      <c r="B1107" t="s">
        <v>70</v>
      </c>
      <c r="C1107">
        <v>21</v>
      </c>
      <c r="D1107" t="s">
        <v>170</v>
      </c>
      <c r="E1107" t="s">
        <v>121</v>
      </c>
      <c r="F1107" t="s">
        <v>73</v>
      </c>
      <c r="G1107">
        <v>306</v>
      </c>
      <c r="H1107">
        <v>0</v>
      </c>
      <c r="I1107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107" s="5" cm="1">
        <f t="array" ref="J1107">MAX(IF((ProjectInfoTable[ProjectName]=OutputTable[[#This Row],[ProjectName]]),(ProjectInfoTable[ProjectName]=OutputTable[[#This Row],[ProjectName]])*ProjectInfoTable[NumberOfReplications]))</f>
        <v>50</v>
      </c>
      <c r="K1107" s="5" cm="1">
        <f t="array" ref="K1107">IFERROR(AVERAGE(IF((OutputTable[GroupByKey]=OutputTable[[#This Row],[GroupByKey]]),(OutputTable[GroupByKey]=OutputTable[[#This Row],[GroupByKey]])*OutputTable[RecordedValue])),0)</f>
        <v>305.8</v>
      </c>
      <c r="L1107" s="5" cm="1">
        <f t="array" ref="L1107">IFERROR(_xlfn.STDEV.S(IF((OutputTable[GroupByKey]=OutputTable[[#This Row],[GroupByKey]]),(OutputTable[GroupByKey]=OutputTable[[#This Row],[GroupByKey]])*OutputTable[RecordedValue])),0)</f>
        <v>3.2324881425670751</v>
      </c>
      <c r="M1107" s="5" cm="1">
        <f t="array" ref="M1107">MAX(IF((ProjectInfoTable[ProjectName]=OutputTable[[#This Row],[ProjectName]]),(ProjectInfoTable[ProjectName]=OutputTable[[#This Row],[ProjectName]])*ProjectInfoTable[ConfidenceInterval]))</f>
        <v>0.95</v>
      </c>
      <c r="N1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107" s="5" cm="1">
        <f t="array" ref="O1107">MIN(IF((OutputTable[GroupByKey]=OutputTable[[#This Row],[GroupByKey]]),(OutputTable[GroupByKey]=OutputTable[[#This Row],[GroupByKey]])*OutputTable[RecordedValue]))</f>
        <v>298</v>
      </c>
      <c r="P1107" s="5" cm="1">
        <f t="array" ref="P1107">MAX(IF((OutputTable[GroupByKey]=OutputTable[[#This Row],[GroupByKey]]),(OutputTable[GroupByKey]=OutputTable[[#This Row],[GroupByKey]])*OutputTable[RecordedValue]))</f>
        <v>313</v>
      </c>
    </row>
    <row r="1108" spans="1:16" x14ac:dyDescent="0.25">
      <c r="A1108" t="s">
        <v>68</v>
      </c>
      <c r="B1108" t="s">
        <v>70</v>
      </c>
      <c r="C1108">
        <v>21</v>
      </c>
      <c r="D1108" t="s">
        <v>171</v>
      </c>
      <c r="E1108" t="s">
        <v>123</v>
      </c>
      <c r="F1108" t="s">
        <v>73</v>
      </c>
      <c r="G1108">
        <v>36.9555604806079</v>
      </c>
      <c r="H1108">
        <v>0</v>
      </c>
      <c r="I1108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108" s="5" cm="1">
        <f t="array" ref="J1108">MAX(IF((ProjectInfoTable[ProjectName]=OutputTable[[#This Row],[ProjectName]]),(ProjectInfoTable[ProjectName]=OutputTable[[#This Row],[ProjectName]])*ProjectInfoTable[NumberOfReplications]))</f>
        <v>50</v>
      </c>
      <c r="K1108" s="5" cm="1">
        <f t="array" ref="K1108">IFERROR(AVERAGE(IF((OutputTable[GroupByKey]=OutputTable[[#This Row],[GroupByKey]]),(OutputTable[GroupByKey]=OutputTable[[#This Row],[GroupByKey]])*OutputTable[RecordedValue])),0)</f>
        <v>37.238343743460135</v>
      </c>
      <c r="L1108" s="5" cm="1">
        <f t="array" ref="L1108">IFERROR(_xlfn.STDEV.S(IF((OutputTable[GroupByKey]=OutputTable[[#This Row],[GroupByKey]]),(OutputTable[GroupByKey]=OutputTable[[#This Row],[GroupByKey]])*OutputTable[RecordedValue])),0)</f>
        <v>0.73577360167133743</v>
      </c>
      <c r="M1108" s="5" cm="1">
        <f t="array" ref="M1108">MAX(IF((ProjectInfoTable[ProjectName]=OutputTable[[#This Row],[ProjectName]]),(ProjectInfoTable[ProjectName]=OutputTable[[#This Row],[ProjectName]])*ProjectInfoTable[ConfidenceInterval]))</f>
        <v>0.95</v>
      </c>
      <c r="N1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108" s="5" cm="1">
        <f t="array" ref="O1108">MIN(IF((OutputTable[GroupByKey]=OutputTable[[#This Row],[GroupByKey]]),(OutputTable[GroupByKey]=OutputTable[[#This Row],[GroupByKey]])*OutputTable[RecordedValue]))</f>
        <v>35.915286846409401</v>
      </c>
      <c r="P1108" s="5" cm="1">
        <f t="array" ref="P1108">MAX(IF((OutputTable[GroupByKey]=OutputTable[[#This Row],[GroupByKey]]),(OutputTable[GroupByKey]=OutputTable[[#This Row],[GroupByKey]])*OutputTable[RecordedValue]))</f>
        <v>38.829036811282897</v>
      </c>
    </row>
    <row r="1109" spans="1:16" x14ac:dyDescent="0.25">
      <c r="A1109" t="s">
        <v>68</v>
      </c>
      <c r="B1109" t="s">
        <v>70</v>
      </c>
      <c r="C1109">
        <v>21</v>
      </c>
      <c r="D1109" t="s">
        <v>172</v>
      </c>
      <c r="E1109" t="s">
        <v>125</v>
      </c>
      <c r="F1109" t="s">
        <v>73</v>
      </c>
      <c r="G1109">
        <v>1224.8958386035499</v>
      </c>
      <c r="H1109">
        <v>0</v>
      </c>
      <c r="I1109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109" s="5" cm="1">
        <f t="array" ref="J1109">MAX(IF((ProjectInfoTable[ProjectName]=OutputTable[[#This Row],[ProjectName]]),(ProjectInfoTable[ProjectName]=OutputTable[[#This Row],[ProjectName]])*ProjectInfoTable[NumberOfReplications]))</f>
        <v>50</v>
      </c>
      <c r="K1109" s="5" cm="1">
        <f t="array" ref="K1109">IFERROR(AVERAGE(IF((OutputTable[GroupByKey]=OutputTable[[#This Row],[GroupByKey]]),(OutputTable[GroupByKey]=OutputTable[[#This Row],[GroupByKey]])*OutputTable[RecordedValue])),0)</f>
        <v>1238.0468436038263</v>
      </c>
      <c r="L1109" s="5" cm="1">
        <f t="array" ref="L1109">IFERROR(_xlfn.STDEV.S(IF((OutputTable[GroupByKey]=OutputTable[[#This Row],[GroupByKey]]),(OutputTable[GroupByKey]=OutputTable[[#This Row],[GroupByKey]])*OutputTable[RecordedValue])),0)</f>
        <v>49.802537130614866</v>
      </c>
      <c r="M1109" s="5" cm="1">
        <f t="array" ref="M1109">MAX(IF((ProjectInfoTable[ProjectName]=OutputTable[[#This Row],[ProjectName]]),(ProjectInfoTable[ProjectName]=OutputTable[[#This Row],[ProjectName]])*ProjectInfoTable[ConfidenceInterval]))</f>
        <v>0.95</v>
      </c>
      <c r="N1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109" s="5" cm="1">
        <f t="array" ref="O1109">MIN(IF((OutputTable[GroupByKey]=OutputTable[[#This Row],[GroupByKey]]),(OutputTable[GroupByKey]=OutputTable[[#This Row],[GroupByKey]])*OutputTable[RecordedValue]))</f>
        <v>1148.68844056226</v>
      </c>
      <c r="P1109" s="5" cm="1">
        <f t="array" ref="P1109">MAX(IF((OutputTable[GroupByKey]=OutputTable[[#This Row],[GroupByKey]]),(OutputTable[GroupByKey]=OutputTable[[#This Row],[GroupByKey]])*OutputTable[RecordedValue]))</f>
        <v>1418.3176101245699</v>
      </c>
    </row>
    <row r="1110" spans="1:16" x14ac:dyDescent="0.25">
      <c r="A1110" t="s">
        <v>68</v>
      </c>
      <c r="B1110" t="s">
        <v>70</v>
      </c>
      <c r="C1110">
        <v>21</v>
      </c>
      <c r="D1110" t="s">
        <v>173</v>
      </c>
      <c r="E1110" t="s">
        <v>135</v>
      </c>
      <c r="F1110" t="s">
        <v>105</v>
      </c>
      <c r="G1110">
        <v>18.4777802403039</v>
      </c>
      <c r="H1110">
        <v>0</v>
      </c>
      <c r="I1110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110" s="5" cm="1">
        <f t="array" ref="J1110">MAX(IF((ProjectInfoTable[ProjectName]=OutputTable[[#This Row],[ProjectName]]),(ProjectInfoTable[ProjectName]=OutputTable[[#This Row],[ProjectName]])*ProjectInfoTable[NumberOfReplications]))</f>
        <v>50</v>
      </c>
      <c r="K1110" s="5" cm="1">
        <f t="array" ref="K1110">IFERROR(AVERAGE(IF((OutputTable[GroupByKey]=OutputTable[[#This Row],[GroupByKey]]),(OutputTable[GroupByKey]=OutputTable[[#This Row],[GroupByKey]])*OutputTable[RecordedValue])),0)</f>
        <v>18.619171871730064</v>
      </c>
      <c r="L1110" s="5" cm="1">
        <f t="array" ref="L1110">IFERROR(_xlfn.STDEV.S(IF((OutputTable[GroupByKey]=OutputTable[[#This Row],[GroupByKey]]),(OutputTable[GroupByKey]=OutputTable[[#This Row],[GroupByKey]])*OutputTable[RecordedValue])),0)</f>
        <v>0.36788680083566072</v>
      </c>
      <c r="M1110" s="5" cm="1">
        <f t="array" ref="M1110">MAX(IF((ProjectInfoTable[ProjectName]=OutputTable[[#This Row],[ProjectName]]),(ProjectInfoTable[ProjectName]=OutputTable[[#This Row],[ProjectName]])*ProjectInfoTable[ConfidenceInterval]))</f>
        <v>0.95</v>
      </c>
      <c r="N1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110" s="5" cm="1">
        <f t="array" ref="O1110">MIN(IF((OutputTable[GroupByKey]=OutputTable[[#This Row],[GroupByKey]]),(OutputTable[GroupByKey]=OutputTable[[#This Row],[GroupByKey]])*OutputTable[RecordedValue]))</f>
        <v>17.957643423204701</v>
      </c>
      <c r="P1110" s="5" cm="1">
        <f t="array" ref="P1110">MAX(IF((OutputTable[GroupByKey]=OutputTable[[#This Row],[GroupByKey]]),(OutputTable[GroupByKey]=OutputTable[[#This Row],[GroupByKey]])*OutputTable[RecordedValue]))</f>
        <v>19.414518405641399</v>
      </c>
    </row>
    <row r="1111" spans="1:16" x14ac:dyDescent="0.25">
      <c r="A1111" t="s">
        <v>68</v>
      </c>
      <c r="B1111" t="s">
        <v>70</v>
      </c>
      <c r="C1111">
        <v>21</v>
      </c>
      <c r="D1111" t="s">
        <v>174</v>
      </c>
      <c r="E1111" t="s">
        <v>137</v>
      </c>
      <c r="F1111" t="s">
        <v>105</v>
      </c>
      <c r="G1111">
        <v>5.4536992902533097</v>
      </c>
      <c r="H1111">
        <v>0</v>
      </c>
      <c r="I1111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111" s="5" cm="1">
        <f t="array" ref="J1111">MAX(IF((ProjectInfoTable[ProjectName]=OutputTable[[#This Row],[ProjectName]]),(ProjectInfoTable[ProjectName]=OutputTable[[#This Row],[ProjectName]])*ProjectInfoTable[NumberOfReplications]))</f>
        <v>50</v>
      </c>
      <c r="K1111" s="5" cm="1">
        <f t="array" ref="K1111">IFERROR(AVERAGE(IF((OutputTable[GroupByKey]=OutputTable[[#This Row],[GroupByKey]]),(OutputTable[GroupByKey]=OutputTable[[#This Row],[GroupByKey]])*OutputTable[RecordedValue])),0)</f>
        <v>5.3248187541752463</v>
      </c>
      <c r="L1111" s="5" cm="1">
        <f t="array" ref="L1111">IFERROR(_xlfn.STDEV.S(IF((OutputTable[GroupByKey]=OutputTable[[#This Row],[GroupByKey]]),(OutputTable[GroupByKey]=OutputTable[[#This Row],[GroupByKey]])*OutputTable[RecordedValue])),0)</f>
        <v>0.37220753962085379</v>
      </c>
      <c r="M1111" s="5" cm="1">
        <f t="array" ref="M1111">MAX(IF((ProjectInfoTable[ProjectName]=OutputTable[[#This Row],[ProjectName]]),(ProjectInfoTable[ProjectName]=OutputTable[[#This Row],[ProjectName]])*ProjectInfoTable[ConfidenceInterval]))</f>
        <v>0.95</v>
      </c>
      <c r="N1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111" s="5" cm="1">
        <f t="array" ref="O1111">MIN(IF((OutputTable[GroupByKey]=OutputTable[[#This Row],[GroupByKey]]),(OutputTable[GroupByKey]=OutputTable[[#This Row],[GroupByKey]])*OutputTable[RecordedValue]))</f>
        <v>4.5773931059875599</v>
      </c>
      <c r="P1111" s="5" cm="1">
        <f t="array" ref="P1111">MAX(IF((OutputTable[GroupByKey]=OutputTable[[#This Row],[GroupByKey]]),(OutputTable[GroupByKey]=OutputTable[[#This Row],[GroupByKey]])*OutputTable[RecordedValue]))</f>
        <v>5.9816259595291603</v>
      </c>
    </row>
    <row r="1112" spans="1:16" x14ac:dyDescent="0.25">
      <c r="A1112" t="s">
        <v>68</v>
      </c>
      <c r="B1112" t="s">
        <v>70</v>
      </c>
      <c r="C1112">
        <v>21</v>
      </c>
      <c r="D1112" t="s">
        <v>175</v>
      </c>
      <c r="E1112" t="s">
        <v>154</v>
      </c>
      <c r="F1112" t="s">
        <v>105</v>
      </c>
      <c r="G1112">
        <v>308</v>
      </c>
      <c r="H1112">
        <v>0</v>
      </c>
      <c r="I1112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112" s="5" cm="1">
        <f t="array" ref="J1112">MAX(IF((ProjectInfoTable[ProjectName]=OutputTable[[#This Row],[ProjectName]]),(ProjectInfoTable[ProjectName]=OutputTable[[#This Row],[ProjectName]])*ProjectInfoTable[NumberOfReplications]))</f>
        <v>50</v>
      </c>
      <c r="K1112" s="5" cm="1">
        <f t="array" ref="K1112">IFERROR(AVERAGE(IF((OutputTable[GroupByKey]=OutputTable[[#This Row],[GroupByKey]]),(OutputTable[GroupByKey]=OutputTable[[#This Row],[GroupByKey]])*OutputTable[RecordedValue])),0)</f>
        <v>307.5</v>
      </c>
      <c r="L1112" s="5" cm="1">
        <f t="array" ref="L1112">IFERROR(_xlfn.STDEV.S(IF((OutputTable[GroupByKey]=OutputTable[[#This Row],[GroupByKey]]),(OutputTable[GroupByKey]=OutputTable[[#This Row],[GroupByKey]])*OutputTable[RecordedValue])),0)</f>
        <v>3.1831828507367419</v>
      </c>
      <c r="M1112" s="5" cm="1">
        <f t="array" ref="M1112">MAX(IF((ProjectInfoTable[ProjectName]=OutputTable[[#This Row],[ProjectName]]),(ProjectInfoTable[ProjectName]=OutputTable[[#This Row],[ProjectName]])*ProjectInfoTable[ConfidenceInterval]))</f>
        <v>0.95</v>
      </c>
      <c r="N1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112" s="5" cm="1">
        <f t="array" ref="O1112">MIN(IF((OutputTable[GroupByKey]=OutputTable[[#This Row],[GroupByKey]]),(OutputTable[GroupByKey]=OutputTable[[#This Row],[GroupByKey]])*OutputTable[RecordedValue]))</f>
        <v>300</v>
      </c>
      <c r="P1112" s="5" cm="1">
        <f t="array" ref="P1112">MAX(IF((OutputTable[GroupByKey]=OutputTable[[#This Row],[GroupByKey]]),(OutputTable[GroupByKey]=OutputTable[[#This Row],[GroupByKey]])*OutputTable[RecordedValue]))</f>
        <v>315</v>
      </c>
    </row>
    <row r="1113" spans="1:16" x14ac:dyDescent="0.25">
      <c r="A1113" t="s">
        <v>68</v>
      </c>
      <c r="B1113" t="s">
        <v>70</v>
      </c>
      <c r="C1113">
        <v>21</v>
      </c>
      <c r="D1113" t="s">
        <v>176</v>
      </c>
      <c r="E1113" t="s">
        <v>156</v>
      </c>
      <c r="F1113" t="s">
        <v>105</v>
      </c>
      <c r="G1113">
        <v>0.77276252957277902</v>
      </c>
      <c r="H1113">
        <v>0</v>
      </c>
      <c r="I1113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113" s="5" cm="1">
        <f t="array" ref="J1113">MAX(IF((ProjectInfoTable[ProjectName]=OutputTable[[#This Row],[ProjectName]]),(ProjectInfoTable[ProjectName]=OutputTable[[#This Row],[ProjectName]])*ProjectInfoTable[NumberOfReplications]))</f>
        <v>50</v>
      </c>
      <c r="K1113" s="5" cm="1">
        <f t="array" ref="K1113">IFERROR(AVERAGE(IF((OutputTable[GroupByKey]=OutputTable[[#This Row],[GroupByKey]]),(OutputTable[GroupByKey]=OutputTable[[#This Row],[GroupByKey]])*OutputTable[RecordedValue])),0)</f>
        <v>0.77813255190936492</v>
      </c>
      <c r="L1113" s="5" cm="1">
        <f t="array" ref="L1113">IFERROR(_xlfn.STDEV.S(IF((OutputTable[GroupByKey]=OutputTable[[#This Row],[GroupByKey]]),(OutputTable[GroupByKey]=OutputTable[[#This Row],[GroupByKey]])*OutputTable[RecordedValue])),0)</f>
        <v>1.5508647484202203E-2</v>
      </c>
      <c r="M1113" s="5" cm="1">
        <f t="array" ref="M1113">MAX(IF((ProjectInfoTable[ProjectName]=OutputTable[[#This Row],[ProjectName]]),(ProjectInfoTable[ProjectName]=OutputTable[[#This Row],[ProjectName]])*ProjectInfoTable[ConfidenceInterval]))</f>
        <v>0.95</v>
      </c>
      <c r="N1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113" s="5" cm="1">
        <f t="array" ref="O1113">MIN(IF((OutputTable[GroupByKey]=OutputTable[[#This Row],[GroupByKey]]),(OutputTable[GroupByKey]=OutputTable[[#This Row],[GroupByKey]])*OutputTable[RecordedValue]))</f>
        <v>0.75076558501961799</v>
      </c>
      <c r="P1113" s="5" cm="1">
        <f t="array" ref="P1113">MAX(IF((OutputTable[GroupByKey]=OutputTable[[#This Row],[GroupByKey]]),(OutputTable[GroupByKey]=OutputTable[[#This Row],[GroupByKey]])*OutputTable[RecordedValue]))</f>
        <v>0.80927528725051701</v>
      </c>
    </row>
    <row r="1114" spans="1:16" x14ac:dyDescent="0.25">
      <c r="A1114" t="s">
        <v>68</v>
      </c>
      <c r="B1114" t="s">
        <v>70</v>
      </c>
      <c r="C1114">
        <v>21</v>
      </c>
      <c r="D1114" t="s">
        <v>177</v>
      </c>
      <c r="E1114" t="s">
        <v>140</v>
      </c>
      <c r="F1114" t="s">
        <v>105</v>
      </c>
      <c r="G1114">
        <v>0</v>
      </c>
      <c r="H1114">
        <v>0</v>
      </c>
      <c r="I1114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114" s="5" cm="1">
        <f t="array" ref="J1114">MAX(IF((ProjectInfoTable[ProjectName]=OutputTable[[#This Row],[ProjectName]]),(ProjectInfoTable[ProjectName]=OutputTable[[#This Row],[ProjectName]])*ProjectInfoTable[NumberOfReplications]))</f>
        <v>50</v>
      </c>
      <c r="K1114" s="5" cm="1">
        <f t="array" ref="K1114">IFERROR(AVERAGE(IF((OutputTable[GroupByKey]=OutputTable[[#This Row],[GroupByKey]]),(OutputTable[GroupByKey]=OutputTable[[#This Row],[GroupByKey]])*OutputTable[RecordedValue])),0)</f>
        <v>0</v>
      </c>
      <c r="L1114" s="5" cm="1">
        <f t="array" ref="L1114">IFERROR(_xlfn.STDEV.S(IF((OutputTable[GroupByKey]=OutputTable[[#This Row],[GroupByKey]]),(OutputTable[GroupByKey]=OutputTable[[#This Row],[GroupByKey]])*OutputTable[RecordedValue])),0)</f>
        <v>0</v>
      </c>
      <c r="M1114" s="5" cm="1">
        <f t="array" ref="M1114">MAX(IF((ProjectInfoTable[ProjectName]=OutputTable[[#This Row],[ProjectName]]),(ProjectInfoTable[ProjectName]=OutputTable[[#This Row],[ProjectName]])*ProjectInfoTable[ConfidenceInterval]))</f>
        <v>0.95</v>
      </c>
      <c r="N1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14" s="5" cm="1">
        <f t="array" ref="O1114">MIN(IF((OutputTable[GroupByKey]=OutputTable[[#This Row],[GroupByKey]]),(OutputTable[GroupByKey]=OutputTable[[#This Row],[GroupByKey]])*OutputTable[RecordedValue]))</f>
        <v>0</v>
      </c>
      <c r="P1114" s="5" cm="1">
        <f t="array" ref="P1114">MAX(IF((OutputTable[GroupByKey]=OutputTable[[#This Row],[GroupByKey]]),(OutputTable[GroupByKey]=OutputTable[[#This Row],[GroupByKey]])*OutputTable[RecordedValue]))</f>
        <v>0</v>
      </c>
    </row>
    <row r="1115" spans="1:16" x14ac:dyDescent="0.25">
      <c r="A1115" t="s">
        <v>68</v>
      </c>
      <c r="B1115" t="s">
        <v>70</v>
      </c>
      <c r="C1115">
        <v>22</v>
      </c>
      <c r="D1115" t="s">
        <v>110</v>
      </c>
      <c r="E1115" t="s">
        <v>111</v>
      </c>
      <c r="F1115" t="s">
        <v>73</v>
      </c>
      <c r="G1115">
        <v>1.69361537431439</v>
      </c>
      <c r="H1115">
        <v>0</v>
      </c>
      <c r="I1115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115" s="5" cm="1">
        <f t="array" ref="J1115">MAX(IF((ProjectInfoTable[ProjectName]=OutputTable[[#This Row],[ProjectName]]),(ProjectInfoTable[ProjectName]=OutputTable[[#This Row],[ProjectName]])*ProjectInfoTable[NumberOfReplications]))</f>
        <v>50</v>
      </c>
      <c r="K1115" s="5" cm="1">
        <f t="array" ref="K1115">IFERROR(AVERAGE(IF((OutputTable[GroupByKey]=OutputTable[[#This Row],[GroupByKey]]),(OutputTable[GroupByKey]=OutputTable[[#This Row],[GroupByKey]])*OutputTable[RecordedValue])),0)</f>
        <v>1.9749714551650996</v>
      </c>
      <c r="L1115" s="5" cm="1">
        <f t="array" ref="L1115">IFERROR(_xlfn.STDEV.S(IF((OutputTable[GroupByKey]=OutputTable[[#This Row],[GroupByKey]]),(OutputTable[GroupByKey]=OutputTable[[#This Row],[GroupByKey]])*OutputTable[RecordedValue])),0)</f>
        <v>0.45746437878232693</v>
      </c>
      <c r="M1115" s="5" cm="1">
        <f t="array" ref="M1115">MAX(IF((ProjectInfoTable[ProjectName]=OutputTable[[#This Row],[ProjectName]]),(ProjectInfoTable[ProjectName]=OutputTable[[#This Row],[ProjectName]])*ProjectInfoTable[ConfidenceInterval]))</f>
        <v>0.95</v>
      </c>
      <c r="N1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115" s="5" cm="1">
        <f t="array" ref="O1115">MIN(IF((OutputTable[GroupByKey]=OutputTable[[#This Row],[GroupByKey]]),(OutputTable[GroupByKey]=OutputTable[[#This Row],[GroupByKey]])*OutputTable[RecordedValue]))</f>
        <v>1.0281254127300199</v>
      </c>
      <c r="P1115" s="5" cm="1">
        <f t="array" ref="P1115">MAX(IF((OutputTable[GroupByKey]=OutputTable[[#This Row],[GroupByKey]]),(OutputTable[GroupByKey]=OutputTable[[#This Row],[GroupByKey]])*OutputTable[RecordedValue]))</f>
        <v>3.1673122909872098</v>
      </c>
    </row>
    <row r="1116" spans="1:16" x14ac:dyDescent="0.25">
      <c r="A1116" t="s">
        <v>68</v>
      </c>
      <c r="B1116" t="s">
        <v>70</v>
      </c>
      <c r="C1116">
        <v>22</v>
      </c>
      <c r="D1116" t="s">
        <v>112</v>
      </c>
      <c r="E1116" t="s">
        <v>113</v>
      </c>
      <c r="F1116" t="s">
        <v>73</v>
      </c>
      <c r="G1116">
        <v>101.616922458864</v>
      </c>
      <c r="H1116">
        <v>0</v>
      </c>
      <c r="I1116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116" s="5" cm="1">
        <f t="array" ref="J1116">MAX(IF((ProjectInfoTable[ProjectName]=OutputTable[[#This Row],[ProjectName]]),(ProjectInfoTable[ProjectName]=OutputTable[[#This Row],[ProjectName]])*ProjectInfoTable[NumberOfReplications]))</f>
        <v>50</v>
      </c>
      <c r="K1116" s="5" cm="1">
        <f t="array" ref="K1116">IFERROR(AVERAGE(IF((OutputTable[GroupByKey]=OutputTable[[#This Row],[GroupByKey]]),(OutputTable[GroupByKey]=OutputTable[[#This Row],[GroupByKey]])*OutputTable[RecordedValue])),0)</f>
        <v>118.49828730990606</v>
      </c>
      <c r="L1116" s="5" cm="1">
        <f t="array" ref="L1116">IFERROR(_xlfn.STDEV.S(IF((OutputTable[GroupByKey]=OutputTable[[#This Row],[GroupByKey]]),(OutputTable[GroupByKey]=OutputTable[[#This Row],[GroupByKey]])*OutputTable[RecordedValue])),0)</f>
        <v>27.447862726939679</v>
      </c>
      <c r="M1116" s="5" cm="1">
        <f t="array" ref="M1116">MAX(IF((ProjectInfoTable[ProjectName]=OutputTable[[#This Row],[ProjectName]]),(ProjectInfoTable[ProjectName]=OutputTable[[#This Row],[ProjectName]])*ProjectInfoTable[ConfidenceInterval]))</f>
        <v>0.95</v>
      </c>
      <c r="N1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116" s="5" cm="1">
        <f t="array" ref="O1116">MIN(IF((OutputTable[GroupByKey]=OutputTable[[#This Row],[GroupByKey]]),(OutputTable[GroupByKey]=OutputTable[[#This Row],[GroupByKey]])*OutputTable[RecordedValue]))</f>
        <v>61.6875247638012</v>
      </c>
      <c r="P1116" s="5" cm="1">
        <f t="array" ref="P1116">MAX(IF((OutputTable[GroupByKey]=OutputTable[[#This Row],[GroupByKey]]),(OutputTable[GroupByKey]=OutputTable[[#This Row],[GroupByKey]])*OutputTable[RecordedValue]))</f>
        <v>190.038737459233</v>
      </c>
    </row>
    <row r="1117" spans="1:16" x14ac:dyDescent="0.25">
      <c r="A1117" t="s">
        <v>68</v>
      </c>
      <c r="B1117" t="s">
        <v>70</v>
      </c>
      <c r="C1117">
        <v>22</v>
      </c>
      <c r="D1117" t="s">
        <v>114</v>
      </c>
      <c r="E1117" t="s">
        <v>115</v>
      </c>
      <c r="F1117" t="s">
        <v>73</v>
      </c>
      <c r="G1117">
        <v>0</v>
      </c>
      <c r="H1117">
        <v>0</v>
      </c>
      <c r="I1117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117" s="5" cm="1">
        <f t="array" ref="J1117">MAX(IF((ProjectInfoTable[ProjectName]=OutputTable[[#This Row],[ProjectName]]),(ProjectInfoTable[ProjectName]=OutputTable[[#This Row],[ProjectName]])*ProjectInfoTable[NumberOfReplications]))</f>
        <v>50</v>
      </c>
      <c r="K1117" s="5" cm="1">
        <f t="array" ref="K1117">IFERROR(AVERAGE(IF((OutputTable[GroupByKey]=OutputTable[[#This Row],[GroupByKey]]),(OutputTable[GroupByKey]=OutputTable[[#This Row],[GroupByKey]])*OutputTable[RecordedValue])),0)</f>
        <v>0</v>
      </c>
      <c r="L1117" s="5" cm="1">
        <f t="array" ref="L1117">IFERROR(_xlfn.STDEV.S(IF((OutputTable[GroupByKey]=OutputTable[[#This Row],[GroupByKey]]),(OutputTable[GroupByKey]=OutputTable[[#This Row],[GroupByKey]])*OutputTable[RecordedValue])),0)</f>
        <v>0</v>
      </c>
      <c r="M1117" s="5" cm="1">
        <f t="array" ref="M1117">MAX(IF((ProjectInfoTable[ProjectName]=OutputTable[[#This Row],[ProjectName]]),(ProjectInfoTable[ProjectName]=OutputTable[[#This Row],[ProjectName]])*ProjectInfoTable[ConfidenceInterval]))</f>
        <v>0.95</v>
      </c>
      <c r="N1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17" s="5" cm="1">
        <f t="array" ref="O1117">MIN(IF((OutputTable[GroupByKey]=OutputTable[[#This Row],[GroupByKey]]),(OutputTable[GroupByKey]=OutputTable[[#This Row],[GroupByKey]])*OutputTable[RecordedValue]))</f>
        <v>0</v>
      </c>
      <c r="P1117" s="5" cm="1">
        <f t="array" ref="P1117">MAX(IF((OutputTable[GroupByKey]=OutputTable[[#This Row],[GroupByKey]]),(OutputTable[GroupByKey]=OutputTable[[#This Row],[GroupByKey]])*OutputTable[RecordedValue]))</f>
        <v>0</v>
      </c>
    </row>
    <row r="1118" spans="1:16" x14ac:dyDescent="0.25">
      <c r="A1118" t="s">
        <v>68</v>
      </c>
      <c r="B1118" t="s">
        <v>70</v>
      </c>
      <c r="C1118">
        <v>22</v>
      </c>
      <c r="D1118" t="s">
        <v>116</v>
      </c>
      <c r="E1118" t="s">
        <v>117</v>
      </c>
      <c r="F1118" t="s">
        <v>73</v>
      </c>
      <c r="G1118">
        <v>4.4189464048736502</v>
      </c>
      <c r="H1118">
        <v>0</v>
      </c>
      <c r="I1118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118" s="5" cm="1">
        <f t="array" ref="J1118">MAX(IF((ProjectInfoTable[ProjectName]=OutputTable[[#This Row],[ProjectName]]),(ProjectInfoTable[ProjectName]=OutputTable[[#This Row],[ProjectName]])*ProjectInfoTable[NumberOfReplications]))</f>
        <v>50</v>
      </c>
      <c r="K1118" s="5" cm="1">
        <f t="array" ref="K1118">IFERROR(AVERAGE(IF((OutputTable[GroupByKey]=OutputTable[[#This Row],[GroupByKey]]),(OutputTable[GroupByKey]=OutputTable[[#This Row],[GroupByKey]])*OutputTable[RecordedValue])),0)</f>
        <v>5.4408066100724897</v>
      </c>
      <c r="L1118" s="5" cm="1">
        <f t="array" ref="L1118">IFERROR(_xlfn.STDEV.S(IF((OutputTable[GroupByKey]=OutputTable[[#This Row],[GroupByKey]]),(OutputTable[GroupByKey]=OutputTable[[#This Row],[GroupByKey]])*OutputTable[RecordedValue])),0)</f>
        <v>3.1898976373285977</v>
      </c>
      <c r="M1118" s="5" cm="1">
        <f t="array" ref="M1118">MAX(IF((ProjectInfoTable[ProjectName]=OutputTable[[#This Row],[ProjectName]]),(ProjectInfoTable[ProjectName]=OutputTable[[#This Row],[ProjectName]])*ProjectInfoTable[ConfidenceInterval]))</f>
        <v>0.95</v>
      </c>
      <c r="N1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118" s="5" cm="1">
        <f t="array" ref="O1118">MIN(IF((OutputTable[GroupByKey]=OutputTable[[#This Row],[GroupByKey]]),(OutputTable[GroupByKey]=OutputTable[[#This Row],[GroupByKey]])*OutputTable[RecordedValue]))</f>
        <v>0.10442984261027299</v>
      </c>
      <c r="P1118" s="5" cm="1">
        <f t="array" ref="P1118">MAX(IF((OutputTable[GroupByKey]=OutputTable[[#This Row],[GroupByKey]]),(OutputTable[GroupByKey]=OutputTable[[#This Row],[GroupByKey]])*OutputTable[RecordedValue]))</f>
        <v>13.981021636077701</v>
      </c>
    </row>
    <row r="1119" spans="1:16" x14ac:dyDescent="0.25">
      <c r="A1119" t="s">
        <v>68</v>
      </c>
      <c r="B1119" t="s">
        <v>70</v>
      </c>
      <c r="C1119">
        <v>22</v>
      </c>
      <c r="D1119" t="s">
        <v>118</v>
      </c>
      <c r="E1119" t="s">
        <v>119</v>
      </c>
      <c r="F1119" t="s">
        <v>73</v>
      </c>
      <c r="G1119">
        <v>18</v>
      </c>
      <c r="H1119">
        <v>0</v>
      </c>
      <c r="I1119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119" s="5" cm="1">
        <f t="array" ref="J1119">MAX(IF((ProjectInfoTable[ProjectName]=OutputTable[[#This Row],[ProjectName]]),(ProjectInfoTable[ProjectName]=OutputTable[[#This Row],[ProjectName]])*ProjectInfoTable[NumberOfReplications]))</f>
        <v>50</v>
      </c>
      <c r="K1119" s="5" cm="1">
        <f t="array" ref="K1119">IFERROR(AVERAGE(IF((OutputTable[GroupByKey]=OutputTable[[#This Row],[GroupByKey]]),(OutputTable[GroupByKey]=OutputTable[[#This Row],[GroupByKey]])*OutputTable[RecordedValue])),0)</f>
        <v>20.28</v>
      </c>
      <c r="L1119" s="5" cm="1">
        <f t="array" ref="L1119">IFERROR(_xlfn.STDEV.S(IF((OutputTable[GroupByKey]=OutputTable[[#This Row],[GroupByKey]]),(OutputTable[GroupByKey]=OutputTable[[#This Row],[GroupByKey]])*OutputTable[RecordedValue])),0)</f>
        <v>4.3191079955878688</v>
      </c>
      <c r="M1119" s="5" cm="1">
        <f t="array" ref="M1119">MAX(IF((ProjectInfoTable[ProjectName]=OutputTable[[#This Row],[ProjectName]]),(ProjectInfoTable[ProjectName]=OutputTable[[#This Row],[ProjectName]])*ProjectInfoTable[ConfidenceInterval]))</f>
        <v>0.95</v>
      </c>
      <c r="N1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119" s="5" cm="1">
        <f t="array" ref="O1119">MIN(IF((OutputTable[GroupByKey]=OutputTable[[#This Row],[GroupByKey]]),(OutputTable[GroupByKey]=OutputTable[[#This Row],[GroupByKey]])*OutputTable[RecordedValue]))</f>
        <v>11</v>
      </c>
      <c r="P1119" s="5" cm="1">
        <f t="array" ref="P1119">MAX(IF((OutputTable[GroupByKey]=OutputTable[[#This Row],[GroupByKey]]),(OutputTable[GroupByKey]=OutputTable[[#This Row],[GroupByKey]])*OutputTable[RecordedValue]))</f>
        <v>31</v>
      </c>
    </row>
    <row r="1120" spans="1:16" x14ac:dyDescent="0.25">
      <c r="A1120" t="s">
        <v>68</v>
      </c>
      <c r="B1120" t="s">
        <v>70</v>
      </c>
      <c r="C1120">
        <v>22</v>
      </c>
      <c r="D1120" t="s">
        <v>120</v>
      </c>
      <c r="E1120" t="s">
        <v>121</v>
      </c>
      <c r="F1120" t="s">
        <v>73</v>
      </c>
      <c r="G1120">
        <v>18</v>
      </c>
      <c r="H1120">
        <v>0</v>
      </c>
      <c r="I1120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120" s="5" cm="1">
        <f t="array" ref="J1120">MAX(IF((ProjectInfoTable[ProjectName]=OutputTable[[#This Row],[ProjectName]]),(ProjectInfoTable[ProjectName]=OutputTable[[#This Row],[ProjectName]])*ProjectInfoTable[NumberOfReplications]))</f>
        <v>50</v>
      </c>
      <c r="K1120" s="5" cm="1">
        <f t="array" ref="K1120">IFERROR(AVERAGE(IF((OutputTable[GroupByKey]=OutputTable[[#This Row],[GroupByKey]]),(OutputTable[GroupByKey]=OutputTable[[#This Row],[GroupByKey]])*OutputTable[RecordedValue])),0)</f>
        <v>20.14</v>
      </c>
      <c r="L1120" s="5" cm="1">
        <f t="array" ref="L1120">IFERROR(_xlfn.STDEV.S(IF((OutputTable[GroupByKey]=OutputTable[[#This Row],[GroupByKey]]),(OutputTable[GroupByKey]=OutputTable[[#This Row],[GroupByKey]])*OutputTable[RecordedValue])),0)</f>
        <v>4.309505393278199</v>
      </c>
      <c r="M1120" s="5" cm="1">
        <f t="array" ref="M1120">MAX(IF((ProjectInfoTable[ProjectName]=OutputTable[[#This Row],[ProjectName]]),(ProjectInfoTable[ProjectName]=OutputTable[[#This Row],[ProjectName]])*ProjectInfoTable[ConfidenceInterval]))</f>
        <v>0.95</v>
      </c>
      <c r="N1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120" s="5" cm="1">
        <f t="array" ref="O1120">MIN(IF((OutputTable[GroupByKey]=OutputTable[[#This Row],[GroupByKey]]),(OutputTable[GroupByKey]=OutputTable[[#This Row],[GroupByKey]])*OutputTable[RecordedValue]))</f>
        <v>10</v>
      </c>
      <c r="P1120" s="5" cm="1">
        <f t="array" ref="P1120">MAX(IF((OutputTable[GroupByKey]=OutputTable[[#This Row],[GroupByKey]]),(OutputTable[GroupByKey]=OutputTable[[#This Row],[GroupByKey]])*OutputTable[RecordedValue]))</f>
        <v>31</v>
      </c>
    </row>
    <row r="1121" spans="1:16" x14ac:dyDescent="0.25">
      <c r="A1121" t="s">
        <v>68</v>
      </c>
      <c r="B1121" t="s">
        <v>70</v>
      </c>
      <c r="C1121">
        <v>22</v>
      </c>
      <c r="D1121" t="s">
        <v>122</v>
      </c>
      <c r="E1121" t="s">
        <v>123</v>
      </c>
      <c r="F1121" t="s">
        <v>73</v>
      </c>
      <c r="G1121">
        <v>1.69361537431439</v>
      </c>
      <c r="H1121">
        <v>0</v>
      </c>
      <c r="I1121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121" s="5" cm="1">
        <f t="array" ref="J1121">MAX(IF((ProjectInfoTable[ProjectName]=OutputTable[[#This Row],[ProjectName]]),(ProjectInfoTable[ProjectName]=OutputTable[[#This Row],[ProjectName]])*ProjectInfoTable[NumberOfReplications]))</f>
        <v>50</v>
      </c>
      <c r="K1121" s="5" cm="1">
        <f t="array" ref="K1121">IFERROR(AVERAGE(IF((OutputTable[GroupByKey]=OutputTable[[#This Row],[GroupByKey]]),(OutputTable[GroupByKey]=OutputTable[[#This Row],[GroupByKey]])*OutputTable[RecordedValue])),0)</f>
        <v>1.9749714551650996</v>
      </c>
      <c r="L1121" s="5" cm="1">
        <f t="array" ref="L1121">IFERROR(_xlfn.STDEV.S(IF((OutputTable[GroupByKey]=OutputTable[[#This Row],[GroupByKey]]),(OutputTable[GroupByKey]=OutputTable[[#This Row],[GroupByKey]])*OutputTable[RecordedValue])),0)</f>
        <v>0.45746437878232693</v>
      </c>
      <c r="M1121" s="5" cm="1">
        <f t="array" ref="M1121">MAX(IF((ProjectInfoTable[ProjectName]=OutputTable[[#This Row],[ProjectName]]),(ProjectInfoTable[ProjectName]=OutputTable[[#This Row],[ProjectName]])*ProjectInfoTable[ConfidenceInterval]))</f>
        <v>0.95</v>
      </c>
      <c r="N1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121" s="5" cm="1">
        <f t="array" ref="O1121">MIN(IF((OutputTable[GroupByKey]=OutputTable[[#This Row],[GroupByKey]]),(OutputTable[GroupByKey]=OutputTable[[#This Row],[GroupByKey]])*OutputTable[RecordedValue]))</f>
        <v>1.0281254127300199</v>
      </c>
      <c r="P1121" s="5" cm="1">
        <f t="array" ref="P1121">MAX(IF((OutputTable[GroupByKey]=OutputTable[[#This Row],[GroupByKey]]),(OutputTable[GroupByKey]=OutputTable[[#This Row],[GroupByKey]])*OutputTable[RecordedValue]))</f>
        <v>3.1673122909872098</v>
      </c>
    </row>
    <row r="1122" spans="1:16" x14ac:dyDescent="0.25">
      <c r="A1122" t="s">
        <v>68</v>
      </c>
      <c r="B1122" t="s">
        <v>70</v>
      </c>
      <c r="C1122">
        <v>22</v>
      </c>
      <c r="D1122" t="s">
        <v>124</v>
      </c>
      <c r="E1122" t="s">
        <v>125</v>
      </c>
      <c r="F1122" t="s">
        <v>73</v>
      </c>
      <c r="G1122">
        <v>106.03586886373699</v>
      </c>
      <c r="H1122">
        <v>0</v>
      </c>
      <c r="I1122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122" s="5" cm="1">
        <f t="array" ref="J1122">MAX(IF((ProjectInfoTable[ProjectName]=OutputTable[[#This Row],[ProjectName]]),(ProjectInfoTable[ProjectName]=OutputTable[[#This Row],[ProjectName]])*ProjectInfoTable[NumberOfReplications]))</f>
        <v>50</v>
      </c>
      <c r="K1122" s="5" cm="1">
        <f t="array" ref="K1122">IFERROR(AVERAGE(IF((OutputTable[GroupByKey]=OutputTable[[#This Row],[GroupByKey]]),(OutputTable[GroupByKey]=OutputTable[[#This Row],[GroupByKey]])*OutputTable[RecordedValue])),0)</f>
        <v>123.93909391997848</v>
      </c>
      <c r="L1122" s="5" cm="1">
        <f t="array" ref="L1122">IFERROR(_xlfn.STDEV.S(IF((OutputTable[GroupByKey]=OutputTable[[#This Row],[GroupByKey]]),(OutputTable[GroupByKey]=OutputTable[[#This Row],[GroupByKey]])*OutputTable[RecordedValue])),0)</f>
        <v>29.164347943585724</v>
      </c>
      <c r="M1122" s="5" cm="1">
        <f t="array" ref="M1122">MAX(IF((ProjectInfoTable[ProjectName]=OutputTable[[#This Row],[ProjectName]]),(ProjectInfoTable[ProjectName]=OutputTable[[#This Row],[ProjectName]])*ProjectInfoTable[ConfidenceInterval]))</f>
        <v>0.95</v>
      </c>
      <c r="N1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122" s="5" cm="1">
        <f t="array" ref="O1122">MIN(IF((OutputTable[GroupByKey]=OutputTable[[#This Row],[GroupByKey]]),(OutputTable[GroupByKey]=OutputTable[[#This Row],[GroupByKey]])*OutputTable[RecordedValue]))</f>
        <v>61.791954606411501</v>
      </c>
      <c r="P1122" s="5" cm="1">
        <f t="array" ref="P1122">MAX(IF((OutputTable[GroupByKey]=OutputTable[[#This Row],[GroupByKey]]),(OutputTable[GroupByKey]=OutputTable[[#This Row],[GroupByKey]])*OutputTable[RecordedValue]))</f>
        <v>204.019759095311</v>
      </c>
    </row>
    <row r="1123" spans="1:16" x14ac:dyDescent="0.25">
      <c r="A1123" t="s">
        <v>68</v>
      </c>
      <c r="B1123" t="s">
        <v>70</v>
      </c>
      <c r="C1123">
        <v>22</v>
      </c>
      <c r="D1123" t="s">
        <v>126</v>
      </c>
      <c r="E1123" t="s">
        <v>86</v>
      </c>
      <c r="F1123" t="s">
        <v>127</v>
      </c>
      <c r="G1123">
        <v>0</v>
      </c>
      <c r="H1123">
        <v>0</v>
      </c>
      <c r="I1123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123" s="5" cm="1">
        <f t="array" ref="J1123">MAX(IF((ProjectInfoTable[ProjectName]=OutputTable[[#This Row],[ProjectName]]),(ProjectInfoTable[ProjectName]=OutputTable[[#This Row],[ProjectName]])*ProjectInfoTable[NumberOfReplications]))</f>
        <v>50</v>
      </c>
      <c r="K1123" s="5" cm="1">
        <f t="array" ref="K1123">IFERROR(AVERAGE(IF((OutputTable[GroupByKey]=OutputTable[[#This Row],[GroupByKey]]),(OutputTable[GroupByKey]=OutputTable[[#This Row],[GroupByKey]])*OutputTable[RecordedValue])),0)</f>
        <v>0</v>
      </c>
      <c r="L1123" s="5" cm="1">
        <f t="array" ref="L1123">IFERROR(_xlfn.STDEV.S(IF((OutputTable[GroupByKey]=OutputTable[[#This Row],[GroupByKey]]),(OutputTable[GroupByKey]=OutputTable[[#This Row],[GroupByKey]])*OutputTable[RecordedValue])),0)</f>
        <v>0</v>
      </c>
      <c r="M1123" s="5" cm="1">
        <f t="array" ref="M1123">MAX(IF((ProjectInfoTable[ProjectName]=OutputTable[[#This Row],[ProjectName]]),(ProjectInfoTable[ProjectName]=OutputTable[[#This Row],[ProjectName]])*ProjectInfoTable[ConfidenceInterval]))</f>
        <v>0.95</v>
      </c>
      <c r="N1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3" s="5" cm="1">
        <f t="array" ref="O1123">MIN(IF((OutputTable[GroupByKey]=OutputTable[[#This Row],[GroupByKey]]),(OutputTable[GroupByKey]=OutputTable[[#This Row],[GroupByKey]])*OutputTable[RecordedValue]))</f>
        <v>0</v>
      </c>
      <c r="P1123" s="5" cm="1">
        <f t="array" ref="P1123">MAX(IF((OutputTable[GroupByKey]=OutputTable[[#This Row],[GroupByKey]]),(OutputTable[GroupByKey]=OutputTable[[#This Row],[GroupByKey]])*OutputTable[RecordedValue]))</f>
        <v>0</v>
      </c>
    </row>
    <row r="1124" spans="1:16" x14ac:dyDescent="0.25">
      <c r="A1124" t="s">
        <v>68</v>
      </c>
      <c r="B1124" t="s">
        <v>70</v>
      </c>
      <c r="C1124">
        <v>22</v>
      </c>
      <c r="D1124" t="s">
        <v>128</v>
      </c>
      <c r="E1124" t="s">
        <v>89</v>
      </c>
      <c r="F1124" t="s">
        <v>127</v>
      </c>
      <c r="G1124">
        <v>0</v>
      </c>
      <c r="H1124">
        <v>0</v>
      </c>
      <c r="I1124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124" s="5" cm="1">
        <f t="array" ref="J1124">MAX(IF((ProjectInfoTable[ProjectName]=OutputTable[[#This Row],[ProjectName]]),(ProjectInfoTable[ProjectName]=OutputTable[[#This Row],[ProjectName]])*ProjectInfoTable[NumberOfReplications]))</f>
        <v>50</v>
      </c>
      <c r="K1124" s="5" cm="1">
        <f t="array" ref="K1124">IFERROR(AVERAGE(IF((OutputTable[GroupByKey]=OutputTable[[#This Row],[GroupByKey]]),(OutputTable[GroupByKey]=OutputTable[[#This Row],[GroupByKey]])*OutputTable[RecordedValue])),0)</f>
        <v>0</v>
      </c>
      <c r="L1124" s="5" cm="1">
        <f t="array" ref="L1124">IFERROR(_xlfn.STDEV.S(IF((OutputTable[GroupByKey]=OutputTable[[#This Row],[GroupByKey]]),(OutputTable[GroupByKey]=OutputTable[[#This Row],[GroupByKey]])*OutputTable[RecordedValue])),0)</f>
        <v>0</v>
      </c>
      <c r="M1124" s="5" cm="1">
        <f t="array" ref="M1124">MAX(IF((ProjectInfoTable[ProjectName]=OutputTable[[#This Row],[ProjectName]]),(ProjectInfoTable[ProjectName]=OutputTable[[#This Row],[ProjectName]])*ProjectInfoTable[ConfidenceInterval]))</f>
        <v>0.95</v>
      </c>
      <c r="N1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4" s="5" cm="1">
        <f t="array" ref="O1124">MIN(IF((OutputTable[GroupByKey]=OutputTable[[#This Row],[GroupByKey]]),(OutputTable[GroupByKey]=OutputTable[[#This Row],[GroupByKey]])*OutputTable[RecordedValue]))</f>
        <v>0</v>
      </c>
      <c r="P1124" s="5" cm="1">
        <f t="array" ref="P1124">MAX(IF((OutputTable[GroupByKey]=OutputTable[[#This Row],[GroupByKey]]),(OutputTable[GroupByKey]=OutputTable[[#This Row],[GroupByKey]])*OutputTable[RecordedValue]))</f>
        <v>0</v>
      </c>
    </row>
    <row r="1125" spans="1:16" x14ac:dyDescent="0.25">
      <c r="A1125" t="s">
        <v>68</v>
      </c>
      <c r="B1125" t="s">
        <v>70</v>
      </c>
      <c r="C1125">
        <v>22</v>
      </c>
      <c r="D1125" t="s">
        <v>129</v>
      </c>
      <c r="E1125" t="s">
        <v>91</v>
      </c>
      <c r="F1125" t="s">
        <v>127</v>
      </c>
      <c r="G1125">
        <v>48.187186488065898</v>
      </c>
      <c r="H1125">
        <v>0</v>
      </c>
      <c r="I1125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125" s="5" cm="1">
        <f t="array" ref="J1125">MAX(IF((ProjectInfoTable[ProjectName]=OutputTable[[#This Row],[ProjectName]]),(ProjectInfoTable[ProjectName]=OutputTable[[#This Row],[ProjectName]])*ProjectInfoTable[NumberOfReplications]))</f>
        <v>50</v>
      </c>
      <c r="K1125" s="5" cm="1">
        <f t="array" ref="K1125">IFERROR(AVERAGE(IF((OutputTable[GroupByKey]=OutputTable[[#This Row],[GroupByKey]]),(OutputTable[GroupByKey]=OutputTable[[#This Row],[GroupByKey]])*OutputTable[RecordedValue])),0)</f>
        <v>48.448961029865458</v>
      </c>
      <c r="L1125" s="5" cm="1">
        <f t="array" ref="L1125">IFERROR(_xlfn.STDEV.S(IF((OutputTable[GroupByKey]=OutputTable[[#This Row],[GroupByKey]]),(OutputTable[GroupByKey]=OutputTable[[#This Row],[GroupByKey]])*OutputTable[RecordedValue])),0)</f>
        <v>0.864449879249923</v>
      </c>
      <c r="M1125" s="5" cm="1">
        <f t="array" ref="M1125">MAX(IF((ProjectInfoTable[ProjectName]=OutputTable[[#This Row],[ProjectName]]),(ProjectInfoTable[ProjectName]=OutputTable[[#This Row],[ProjectName]])*ProjectInfoTable[ConfidenceInterval]))</f>
        <v>0.95</v>
      </c>
      <c r="N1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125" s="5" cm="1">
        <f t="array" ref="O1125">MIN(IF((OutputTable[GroupByKey]=OutputTable[[#This Row],[GroupByKey]]),(OutputTable[GroupByKey]=OutputTable[[#This Row],[GroupByKey]])*OutputTable[RecordedValue]))</f>
        <v>46.605834762066102</v>
      </c>
      <c r="P1125" s="5" cm="1">
        <f t="array" ref="P1125">MAX(IF((OutputTable[GroupByKey]=OutputTable[[#This Row],[GroupByKey]]),(OutputTable[GroupByKey]=OutputTable[[#This Row],[GroupByKey]])*OutputTable[RecordedValue]))</f>
        <v>50.321452117960597</v>
      </c>
    </row>
    <row r="1126" spans="1:16" x14ac:dyDescent="0.25">
      <c r="A1126" t="s">
        <v>68</v>
      </c>
      <c r="B1126" t="s">
        <v>70</v>
      </c>
      <c r="C1126">
        <v>22</v>
      </c>
      <c r="D1126" t="s">
        <v>130</v>
      </c>
      <c r="E1126" t="s">
        <v>131</v>
      </c>
      <c r="F1126" t="s">
        <v>127</v>
      </c>
      <c r="G1126">
        <v>0</v>
      </c>
      <c r="H1126">
        <v>0</v>
      </c>
      <c r="I1126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126" s="5" cm="1">
        <f t="array" ref="J1126">MAX(IF((ProjectInfoTable[ProjectName]=OutputTable[[#This Row],[ProjectName]]),(ProjectInfoTable[ProjectName]=OutputTable[[#This Row],[ProjectName]])*ProjectInfoTable[NumberOfReplications]))</f>
        <v>50</v>
      </c>
      <c r="K1126" s="5" cm="1">
        <f t="array" ref="K1126">IFERROR(AVERAGE(IF((OutputTable[GroupByKey]=OutputTable[[#This Row],[GroupByKey]]),(OutputTable[GroupByKey]=OutputTable[[#This Row],[GroupByKey]])*OutputTable[RecordedValue])),0)</f>
        <v>0</v>
      </c>
      <c r="L1126" s="5" cm="1">
        <f t="array" ref="L1126">IFERROR(_xlfn.STDEV.S(IF((OutputTable[GroupByKey]=OutputTable[[#This Row],[GroupByKey]]),(OutputTable[GroupByKey]=OutputTable[[#This Row],[GroupByKey]])*OutputTable[RecordedValue])),0)</f>
        <v>0</v>
      </c>
      <c r="M1126" s="5" cm="1">
        <f t="array" ref="M1126">MAX(IF((ProjectInfoTable[ProjectName]=OutputTable[[#This Row],[ProjectName]]),(ProjectInfoTable[ProjectName]=OutputTable[[#This Row],[ProjectName]])*ProjectInfoTable[ConfidenceInterval]))</f>
        <v>0.95</v>
      </c>
      <c r="N1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6" s="5" cm="1">
        <f t="array" ref="O1126">MIN(IF((OutputTable[GroupByKey]=OutputTable[[#This Row],[GroupByKey]]),(OutputTable[GroupByKey]=OutputTable[[#This Row],[GroupByKey]])*OutputTable[RecordedValue]))</f>
        <v>0</v>
      </c>
      <c r="P1126" s="5" cm="1">
        <f t="array" ref="P1126">MAX(IF((OutputTable[GroupByKey]=OutputTable[[#This Row],[GroupByKey]]),(OutputTable[GroupByKey]=OutputTable[[#This Row],[GroupByKey]])*OutputTable[RecordedValue]))</f>
        <v>0</v>
      </c>
    </row>
    <row r="1127" spans="1:16" x14ac:dyDescent="0.25">
      <c r="A1127" t="s">
        <v>68</v>
      </c>
      <c r="B1127" t="s">
        <v>70</v>
      </c>
      <c r="C1127">
        <v>22</v>
      </c>
      <c r="D1127" t="s">
        <v>132</v>
      </c>
      <c r="E1127" t="s">
        <v>95</v>
      </c>
      <c r="F1127" t="s">
        <v>127</v>
      </c>
      <c r="G1127">
        <v>48.187186488065898</v>
      </c>
      <c r="H1127">
        <v>0</v>
      </c>
      <c r="I1127" s="5" t="str">
        <f>OutputTable[[#This Row],[ProjectName]]&amp;OutputTable[[#This Row],[Name]]&amp;OutputTable[[#This Row],[Type]]&amp;OutputTable[[#This Row],[Source]]</f>
        <v>Airport Security AnalysisAll Entities.VACostVA CostSystem</v>
      </c>
      <c r="J1127" s="5" cm="1">
        <f t="array" ref="J1127">MAX(IF((ProjectInfoTable[ProjectName]=OutputTable[[#This Row],[ProjectName]]),(ProjectInfoTable[ProjectName]=OutputTable[[#This Row],[ProjectName]])*ProjectInfoTable[NumberOfReplications]))</f>
        <v>50</v>
      </c>
      <c r="K1127" s="5" cm="1">
        <f t="array" ref="K1127">IFERROR(AVERAGE(IF((OutputTable[GroupByKey]=OutputTable[[#This Row],[GroupByKey]]),(OutputTable[GroupByKey]=OutputTable[[#This Row],[GroupByKey]])*OutputTable[RecordedValue])),0)</f>
        <v>48.448961029865458</v>
      </c>
      <c r="L1127" s="5" cm="1">
        <f t="array" ref="L1127">IFERROR(_xlfn.STDEV.S(IF((OutputTable[GroupByKey]=OutputTable[[#This Row],[GroupByKey]]),(OutputTable[GroupByKey]=OutputTable[[#This Row],[GroupByKey]])*OutputTable[RecordedValue])),0)</f>
        <v>0.864449879249923</v>
      </c>
      <c r="M1127" s="5" cm="1">
        <f t="array" ref="M1127">MAX(IF((ProjectInfoTable[ProjectName]=OutputTable[[#This Row],[ProjectName]]),(ProjectInfoTable[ProjectName]=OutputTable[[#This Row],[ProjectName]])*ProjectInfoTable[ConfidenceInterval]))</f>
        <v>0.95</v>
      </c>
      <c r="N1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127" s="5" cm="1">
        <f t="array" ref="O1127">MIN(IF((OutputTable[GroupByKey]=OutputTable[[#This Row],[GroupByKey]]),(OutputTable[GroupByKey]=OutputTable[[#This Row],[GroupByKey]])*OutputTable[RecordedValue]))</f>
        <v>46.605834762066102</v>
      </c>
      <c r="P1127" s="5" cm="1">
        <f t="array" ref="P1127">MAX(IF((OutputTable[GroupByKey]=OutputTable[[#This Row],[GroupByKey]]),(OutputTable[GroupByKey]=OutputTable[[#This Row],[GroupByKey]])*OutputTable[RecordedValue]))</f>
        <v>50.321452117960597</v>
      </c>
    </row>
    <row r="1128" spans="1:16" x14ac:dyDescent="0.25">
      <c r="A1128" t="s">
        <v>68</v>
      </c>
      <c r="B1128" t="s">
        <v>70</v>
      </c>
      <c r="C1128">
        <v>22</v>
      </c>
      <c r="D1128" t="s">
        <v>133</v>
      </c>
      <c r="E1128" t="s">
        <v>97</v>
      </c>
      <c r="F1128" t="s">
        <v>127</v>
      </c>
      <c r="G1128">
        <v>0</v>
      </c>
      <c r="H1128">
        <v>0</v>
      </c>
      <c r="I1128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128" s="5" cm="1">
        <f t="array" ref="J1128">MAX(IF((ProjectInfoTable[ProjectName]=OutputTable[[#This Row],[ProjectName]]),(ProjectInfoTable[ProjectName]=OutputTable[[#This Row],[ProjectName]])*ProjectInfoTable[NumberOfReplications]))</f>
        <v>50</v>
      </c>
      <c r="K1128" s="5" cm="1">
        <f t="array" ref="K1128">IFERROR(AVERAGE(IF((OutputTable[GroupByKey]=OutputTable[[#This Row],[GroupByKey]]),(OutputTable[GroupByKey]=OutputTable[[#This Row],[GroupByKey]])*OutputTable[RecordedValue])),0)</f>
        <v>0</v>
      </c>
      <c r="L1128" s="5" cm="1">
        <f t="array" ref="L1128">IFERROR(_xlfn.STDEV.S(IF((OutputTable[GroupByKey]=OutputTable[[#This Row],[GroupByKey]]),(OutputTable[GroupByKey]=OutputTable[[#This Row],[GroupByKey]])*OutputTable[RecordedValue])),0)</f>
        <v>0</v>
      </c>
      <c r="M1128" s="5" cm="1">
        <f t="array" ref="M1128">MAX(IF((ProjectInfoTable[ProjectName]=OutputTable[[#This Row],[ProjectName]]),(ProjectInfoTable[ProjectName]=OutputTable[[#This Row],[ProjectName]])*ProjectInfoTable[ConfidenceInterval]))</f>
        <v>0.95</v>
      </c>
      <c r="N1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8" s="5" cm="1">
        <f t="array" ref="O1128">MIN(IF((OutputTable[GroupByKey]=OutputTable[[#This Row],[GroupByKey]]),(OutputTable[GroupByKey]=OutputTable[[#This Row],[GroupByKey]])*OutputTable[RecordedValue]))</f>
        <v>0</v>
      </c>
      <c r="P1128" s="5" cm="1">
        <f t="array" ref="P1128">MAX(IF((OutputTable[GroupByKey]=OutputTable[[#This Row],[GroupByKey]]),(OutputTable[GroupByKey]=OutputTable[[#This Row],[GroupByKey]])*OutputTable[RecordedValue]))</f>
        <v>0</v>
      </c>
    </row>
    <row r="1129" spans="1:16" x14ac:dyDescent="0.25">
      <c r="A1129" t="s">
        <v>68</v>
      </c>
      <c r="B1129" t="s">
        <v>70</v>
      </c>
      <c r="C1129">
        <v>22</v>
      </c>
      <c r="D1129" t="s">
        <v>134</v>
      </c>
      <c r="E1129" t="s">
        <v>135</v>
      </c>
      <c r="F1129" t="s">
        <v>127</v>
      </c>
      <c r="G1129">
        <v>48.187186488065898</v>
      </c>
      <c r="H1129">
        <v>0</v>
      </c>
      <c r="I1129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129" s="5" cm="1">
        <f t="array" ref="J1129">MAX(IF((ProjectInfoTable[ProjectName]=OutputTable[[#This Row],[ProjectName]]),(ProjectInfoTable[ProjectName]=OutputTable[[#This Row],[ProjectName]])*ProjectInfoTable[NumberOfReplications]))</f>
        <v>50</v>
      </c>
      <c r="K1129" s="5" cm="1">
        <f t="array" ref="K1129">IFERROR(AVERAGE(IF((OutputTable[GroupByKey]=OutputTable[[#This Row],[GroupByKey]]),(OutputTable[GroupByKey]=OutputTable[[#This Row],[GroupByKey]])*OutputTable[RecordedValue])),0)</f>
        <v>48.448961029865458</v>
      </c>
      <c r="L1129" s="5" cm="1">
        <f t="array" ref="L1129">IFERROR(_xlfn.STDEV.S(IF((OutputTable[GroupByKey]=OutputTable[[#This Row],[GroupByKey]]),(OutputTable[GroupByKey]=OutputTable[[#This Row],[GroupByKey]])*OutputTable[RecordedValue])),0)</f>
        <v>0.86444987924992722</v>
      </c>
      <c r="M1129" s="5" cm="1">
        <f t="array" ref="M1129">MAX(IF((ProjectInfoTable[ProjectName]=OutputTable[[#This Row],[ProjectName]]),(ProjectInfoTable[ProjectName]=OutputTable[[#This Row],[ProjectName]])*ProjectInfoTable[ConfidenceInterval]))</f>
        <v>0.95</v>
      </c>
      <c r="N1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129" s="5" cm="1">
        <f t="array" ref="O1129">MIN(IF((OutputTable[GroupByKey]=OutputTable[[#This Row],[GroupByKey]]),(OutputTable[GroupByKey]=OutputTable[[#This Row],[GroupByKey]])*OutputTable[RecordedValue]))</f>
        <v>46.605834762066102</v>
      </c>
      <c r="P1129" s="5" cm="1">
        <f t="array" ref="P1129">MAX(IF((OutputTable[GroupByKey]=OutputTable[[#This Row],[GroupByKey]]),(OutputTable[GroupByKey]=OutputTable[[#This Row],[GroupByKey]])*OutputTable[RecordedValue]))</f>
        <v>50.321452117960497</v>
      </c>
    </row>
    <row r="1130" spans="1:16" x14ac:dyDescent="0.25">
      <c r="A1130" t="s">
        <v>68</v>
      </c>
      <c r="B1130" t="s">
        <v>70</v>
      </c>
      <c r="C1130">
        <v>22</v>
      </c>
      <c r="D1130" t="s">
        <v>136</v>
      </c>
      <c r="E1130" t="s">
        <v>137</v>
      </c>
      <c r="F1130" t="s">
        <v>127</v>
      </c>
      <c r="G1130">
        <v>23.656277867640998</v>
      </c>
      <c r="H1130">
        <v>0</v>
      </c>
      <c r="I1130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130" s="5" cm="1">
        <f t="array" ref="J1130">MAX(IF((ProjectInfoTable[ProjectName]=OutputTable[[#This Row],[ProjectName]]),(ProjectInfoTable[ProjectName]=OutputTable[[#This Row],[ProjectName]])*ProjectInfoTable[NumberOfReplications]))</f>
        <v>50</v>
      </c>
      <c r="K1130" s="5" cm="1">
        <f t="array" ref="K1130">IFERROR(AVERAGE(IF((OutputTable[GroupByKey]=OutputTable[[#This Row],[GroupByKey]]),(OutputTable[GroupByKey]=OutputTable[[#This Row],[GroupByKey]])*OutputTable[RecordedValue])),0)</f>
        <v>23.423677543870127</v>
      </c>
      <c r="L1130" s="5" cm="1">
        <f t="array" ref="L1130">IFERROR(_xlfn.STDEV.S(IF((OutputTable[GroupByKey]=OutputTable[[#This Row],[GroupByKey]]),(OutputTable[GroupByKey]=OutputTable[[#This Row],[GroupByKey]])*OutputTable[RecordedValue])),0)</f>
        <v>0.86656285941984512</v>
      </c>
      <c r="M1130" s="5" cm="1">
        <f t="array" ref="M1130">MAX(IF((ProjectInfoTable[ProjectName]=OutputTable[[#This Row],[ProjectName]]),(ProjectInfoTable[ProjectName]=OutputTable[[#This Row],[ProjectName]])*ProjectInfoTable[ConfidenceInterval]))</f>
        <v>0.95</v>
      </c>
      <c r="N1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130" s="5" cm="1">
        <f t="array" ref="O1130">MIN(IF((OutputTable[GroupByKey]=OutputTable[[#This Row],[GroupByKey]]),(OutputTable[GroupByKey]=OutputTable[[#This Row],[GroupByKey]])*OutputTable[RecordedValue]))</f>
        <v>21.655537571964</v>
      </c>
      <c r="P1130" s="5" cm="1">
        <f t="array" ref="P1130">MAX(IF((OutputTable[GroupByKey]=OutputTable[[#This Row],[GroupByKey]]),(OutputTable[GroupByKey]=OutputTable[[#This Row],[GroupByKey]])*OutputTable[RecordedValue]))</f>
        <v>25.265870670068299</v>
      </c>
    </row>
    <row r="1131" spans="1:16" x14ac:dyDescent="0.25">
      <c r="A1131" t="s">
        <v>68</v>
      </c>
      <c r="B1131" t="s">
        <v>70</v>
      </c>
      <c r="C1131">
        <v>22</v>
      </c>
      <c r="D1131" t="s">
        <v>138</v>
      </c>
      <c r="E1131" t="s">
        <v>91</v>
      </c>
      <c r="F1131" t="s">
        <v>127</v>
      </c>
      <c r="G1131">
        <v>71.843464355706899</v>
      </c>
      <c r="H1131">
        <v>0</v>
      </c>
      <c r="I1131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131" s="5" cm="1">
        <f t="array" ref="J1131">MAX(IF((ProjectInfoTable[ProjectName]=OutputTable[[#This Row],[ProjectName]]),(ProjectInfoTable[ProjectName]=OutputTable[[#This Row],[ProjectName]])*ProjectInfoTable[NumberOfReplications]))</f>
        <v>50</v>
      </c>
      <c r="K1131" s="5" cm="1">
        <f t="array" ref="K1131">IFERROR(AVERAGE(IF((OutputTable[GroupByKey]=OutputTable[[#This Row],[GroupByKey]]),(OutputTable[GroupByKey]=OutputTable[[#This Row],[GroupByKey]])*OutputTable[RecordedValue])),0)</f>
        <v>71.872638573735571</v>
      </c>
      <c r="L1131" s="5" cm="1">
        <f t="array" ref="L1131">IFERROR(_xlfn.STDEV.S(IF((OutputTable[GroupByKey]=OutputTable[[#This Row],[GroupByKey]]),(OutputTable[GroupByKey]=OutputTable[[#This Row],[GroupByKey]])*OutputTable[RecordedValue])),0)</f>
        <v>5.859431361613459E-2</v>
      </c>
      <c r="M1131" s="5" cm="1">
        <f t="array" ref="M1131">MAX(IF((ProjectInfoTable[ProjectName]=OutputTable[[#This Row],[ProjectName]]),(ProjectInfoTable[ProjectName]=OutputTable[[#This Row],[ProjectName]])*ProjectInfoTable[ConfidenceInterval]))</f>
        <v>0.95</v>
      </c>
      <c r="N1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131" s="5" cm="1">
        <f t="array" ref="O1131">MIN(IF((OutputTable[GroupByKey]=OutputTable[[#This Row],[GroupByKey]]),(OutputTable[GroupByKey]=OutputTable[[#This Row],[GroupByKey]])*OutputTable[RecordedValue]))</f>
        <v>71.718288096809104</v>
      </c>
      <c r="P1131" s="5" cm="1">
        <f t="array" ref="P1131">MAX(IF((OutputTable[GroupByKey]=OutputTable[[#This Row],[GroupByKey]]),(OutputTable[GroupByKey]=OutputTable[[#This Row],[GroupByKey]])*OutputTable[RecordedValue]))</f>
        <v>71.976989689924594</v>
      </c>
    </row>
    <row r="1132" spans="1:16" x14ac:dyDescent="0.25">
      <c r="A1132" t="s">
        <v>68</v>
      </c>
      <c r="B1132" t="s">
        <v>70</v>
      </c>
      <c r="C1132">
        <v>22</v>
      </c>
      <c r="D1132" t="s">
        <v>139</v>
      </c>
      <c r="E1132" t="s">
        <v>140</v>
      </c>
      <c r="F1132" t="s">
        <v>127</v>
      </c>
      <c r="G1132">
        <v>0</v>
      </c>
      <c r="H1132">
        <v>0</v>
      </c>
      <c r="I1132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132" s="5" cm="1">
        <f t="array" ref="J1132">MAX(IF((ProjectInfoTable[ProjectName]=OutputTable[[#This Row],[ProjectName]]),(ProjectInfoTable[ProjectName]=OutputTable[[#This Row],[ProjectName]])*ProjectInfoTable[NumberOfReplications]))</f>
        <v>50</v>
      </c>
      <c r="K1132" s="5" cm="1">
        <f t="array" ref="K1132">IFERROR(AVERAGE(IF((OutputTable[GroupByKey]=OutputTable[[#This Row],[GroupByKey]]),(OutputTable[GroupByKey]=OutputTable[[#This Row],[GroupByKey]])*OutputTable[RecordedValue])),0)</f>
        <v>0</v>
      </c>
      <c r="L1132" s="5" cm="1">
        <f t="array" ref="L1132">IFERROR(_xlfn.STDEV.S(IF((OutputTable[GroupByKey]=OutputTable[[#This Row],[GroupByKey]]),(OutputTable[GroupByKey]=OutputTable[[#This Row],[GroupByKey]])*OutputTable[RecordedValue])),0)</f>
        <v>0</v>
      </c>
      <c r="M1132" s="5" cm="1">
        <f t="array" ref="M1132">MAX(IF((ProjectInfoTable[ProjectName]=OutputTable[[#This Row],[ProjectName]]),(ProjectInfoTable[ProjectName]=OutputTable[[#This Row],[ProjectName]])*ProjectInfoTable[ConfidenceInterval]))</f>
        <v>0.95</v>
      </c>
      <c r="N1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32" s="5" cm="1">
        <f t="array" ref="O1132">MIN(IF((OutputTable[GroupByKey]=OutputTable[[#This Row],[GroupByKey]]),(OutputTable[GroupByKey]=OutputTable[[#This Row],[GroupByKey]])*OutputTable[RecordedValue]))</f>
        <v>0</v>
      </c>
      <c r="P1132" s="5" cm="1">
        <f t="array" ref="P1132">MAX(IF((OutputTable[GroupByKey]=OutputTable[[#This Row],[GroupByKey]]),(OutputTable[GroupByKey]=OutputTable[[#This Row],[GroupByKey]])*OutputTable[RecordedValue]))</f>
        <v>0</v>
      </c>
    </row>
    <row r="1133" spans="1:16" x14ac:dyDescent="0.25">
      <c r="A1133" t="s">
        <v>68</v>
      </c>
      <c r="B1133" t="s">
        <v>70</v>
      </c>
      <c r="C1133">
        <v>22</v>
      </c>
      <c r="D1133" t="s">
        <v>141</v>
      </c>
      <c r="E1133" t="s">
        <v>111</v>
      </c>
      <c r="F1133" t="s">
        <v>73</v>
      </c>
      <c r="G1133">
        <v>9.1731459684929693</v>
      </c>
      <c r="H1133">
        <v>0</v>
      </c>
      <c r="I1133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133" s="5" cm="1">
        <f t="array" ref="J1133">MAX(IF((ProjectInfoTable[ProjectName]=OutputTable[[#This Row],[ProjectName]]),(ProjectInfoTable[ProjectName]=OutputTable[[#This Row],[ProjectName]])*ProjectInfoTable[NumberOfReplications]))</f>
        <v>50</v>
      </c>
      <c r="K1133" s="5" cm="1">
        <f t="array" ref="K1133">IFERROR(AVERAGE(IF((OutputTable[GroupByKey]=OutputTable[[#This Row],[GroupByKey]]),(OutputTable[GroupByKey]=OutputTable[[#This Row],[GroupByKey]])*OutputTable[RecordedValue])),0)</f>
        <v>9.2356458312402427</v>
      </c>
      <c r="L1133" s="5" cm="1">
        <f t="array" ref="L1133">IFERROR(_xlfn.STDEV.S(IF((OutputTable[GroupByKey]=OutputTable[[#This Row],[GroupByKey]]),(OutputTable[GroupByKey]=OutputTable[[#This Row],[GroupByKey]])*OutputTable[RecordedValue])),0)</f>
        <v>0.11377584298148916</v>
      </c>
      <c r="M1133" s="5" cm="1">
        <f t="array" ref="M1133">MAX(IF((ProjectInfoTable[ProjectName]=OutputTable[[#This Row],[ProjectName]]),(ProjectInfoTable[ProjectName]=OutputTable[[#This Row],[ProjectName]])*ProjectInfoTable[ConfidenceInterval]))</f>
        <v>0.95</v>
      </c>
      <c r="N1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133" s="5" cm="1">
        <f t="array" ref="O1133">MIN(IF((OutputTable[GroupByKey]=OutputTable[[#This Row],[GroupByKey]]),(OutputTable[GroupByKey]=OutputTable[[#This Row],[GroupByKey]])*OutputTable[RecordedValue]))</f>
        <v>8.9867833861246496</v>
      </c>
      <c r="P1133" s="5" cm="1">
        <f t="array" ref="P1133">MAX(IF((OutputTable[GroupByKey]=OutputTable[[#This Row],[GroupByKey]]),(OutputTable[GroupByKey]=OutputTable[[#This Row],[GroupByKey]])*OutputTable[RecordedValue]))</f>
        <v>9.4038725622795898</v>
      </c>
    </row>
    <row r="1134" spans="1:16" x14ac:dyDescent="0.25">
      <c r="A1134" t="s">
        <v>68</v>
      </c>
      <c r="B1134" t="s">
        <v>70</v>
      </c>
      <c r="C1134">
        <v>22</v>
      </c>
      <c r="D1134" t="s">
        <v>142</v>
      </c>
      <c r="E1134" t="s">
        <v>113</v>
      </c>
      <c r="F1134" t="s">
        <v>73</v>
      </c>
      <c r="G1134">
        <v>550.38875810957904</v>
      </c>
      <c r="H1134">
        <v>0</v>
      </c>
      <c r="I1134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134" s="5" cm="1">
        <f t="array" ref="J1134">MAX(IF((ProjectInfoTable[ProjectName]=OutputTable[[#This Row],[ProjectName]]),(ProjectInfoTable[ProjectName]=OutputTable[[#This Row],[ProjectName]])*ProjectInfoTable[NumberOfReplications]))</f>
        <v>50</v>
      </c>
      <c r="K1134" s="5" cm="1">
        <f t="array" ref="K1134">IFERROR(AVERAGE(IF((OutputTable[GroupByKey]=OutputTable[[#This Row],[GroupByKey]]),(OutputTable[GroupByKey]=OutputTable[[#This Row],[GroupByKey]])*OutputTable[RecordedValue])),0)</f>
        <v>554.13874987441454</v>
      </c>
      <c r="L1134" s="5" cm="1">
        <f t="array" ref="L1134">IFERROR(_xlfn.STDEV.S(IF((OutputTable[GroupByKey]=OutputTable[[#This Row],[GroupByKey]]),(OutputTable[GroupByKey]=OutputTable[[#This Row],[GroupByKey]])*OutputTable[RecordedValue])),0)</f>
        <v>6.8265505788893126</v>
      </c>
      <c r="M1134" s="5" cm="1">
        <f t="array" ref="M1134">MAX(IF((ProjectInfoTable[ProjectName]=OutputTable[[#This Row],[ProjectName]]),(ProjectInfoTable[ProjectName]=OutputTable[[#This Row],[ProjectName]])*ProjectInfoTable[ConfidenceInterval]))</f>
        <v>0.95</v>
      </c>
      <c r="N1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134" s="5" cm="1">
        <f t="array" ref="O1134">MIN(IF((OutputTable[GroupByKey]=OutputTable[[#This Row],[GroupByKey]]),(OutputTable[GroupByKey]=OutputTable[[#This Row],[GroupByKey]])*OutputTable[RecordedValue]))</f>
        <v>539.207003167479</v>
      </c>
      <c r="P1134" s="5" cm="1">
        <f t="array" ref="P1134">MAX(IF((OutputTable[GroupByKey]=OutputTable[[#This Row],[GroupByKey]]),(OutputTable[GroupByKey]=OutputTable[[#This Row],[GroupByKey]])*OutputTable[RecordedValue]))</f>
        <v>564.23235373677596</v>
      </c>
    </row>
    <row r="1135" spans="1:16" x14ac:dyDescent="0.25">
      <c r="A1135" t="s">
        <v>68</v>
      </c>
      <c r="B1135" t="s">
        <v>70</v>
      </c>
      <c r="C1135">
        <v>22</v>
      </c>
      <c r="D1135" t="s">
        <v>143</v>
      </c>
      <c r="E1135" t="s">
        <v>115</v>
      </c>
      <c r="F1135" t="s">
        <v>73</v>
      </c>
      <c r="G1135">
        <v>0</v>
      </c>
      <c r="H1135">
        <v>0</v>
      </c>
      <c r="I1135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135" s="5" cm="1">
        <f t="array" ref="J1135">MAX(IF((ProjectInfoTable[ProjectName]=OutputTable[[#This Row],[ProjectName]]),(ProjectInfoTable[ProjectName]=OutputTable[[#This Row],[ProjectName]])*ProjectInfoTable[NumberOfReplications]))</f>
        <v>50</v>
      </c>
      <c r="K1135" s="5" cm="1">
        <f t="array" ref="K1135">IFERROR(AVERAGE(IF((OutputTable[GroupByKey]=OutputTable[[#This Row],[GroupByKey]]),(OutputTable[GroupByKey]=OutputTable[[#This Row],[GroupByKey]])*OutputTable[RecordedValue])),0)</f>
        <v>0</v>
      </c>
      <c r="L1135" s="5" cm="1">
        <f t="array" ref="L1135">IFERROR(_xlfn.STDEV.S(IF((OutputTable[GroupByKey]=OutputTable[[#This Row],[GroupByKey]]),(OutputTable[GroupByKey]=OutputTable[[#This Row],[GroupByKey]])*OutputTable[RecordedValue])),0)</f>
        <v>0</v>
      </c>
      <c r="M1135" s="5" cm="1">
        <f t="array" ref="M1135">MAX(IF((ProjectInfoTable[ProjectName]=OutputTable[[#This Row],[ProjectName]]),(ProjectInfoTable[ProjectName]=OutputTable[[#This Row],[ProjectName]])*ProjectInfoTable[ConfidenceInterval]))</f>
        <v>0.95</v>
      </c>
      <c r="N1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35" s="5" cm="1">
        <f t="array" ref="O1135">MIN(IF((OutputTable[GroupByKey]=OutputTable[[#This Row],[GroupByKey]]),(OutputTable[GroupByKey]=OutputTable[[#This Row],[GroupByKey]])*OutputTable[RecordedValue]))</f>
        <v>0</v>
      </c>
      <c r="P1135" s="5" cm="1">
        <f t="array" ref="P1135">MAX(IF((OutputTable[GroupByKey]=OutputTable[[#This Row],[GroupByKey]]),(OutputTable[GroupByKey]=OutputTable[[#This Row],[GroupByKey]])*OutputTable[RecordedValue]))</f>
        <v>0</v>
      </c>
    </row>
    <row r="1136" spans="1:16" x14ac:dyDescent="0.25">
      <c r="A1136" t="s">
        <v>68</v>
      </c>
      <c r="B1136" t="s">
        <v>70</v>
      </c>
      <c r="C1136">
        <v>22</v>
      </c>
      <c r="D1136" t="s">
        <v>144</v>
      </c>
      <c r="E1136" t="s">
        <v>117</v>
      </c>
      <c r="F1136" t="s">
        <v>73</v>
      </c>
      <c r="G1136">
        <v>47.576077310588097</v>
      </c>
      <c r="H1136">
        <v>0</v>
      </c>
      <c r="I1136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136" s="5" cm="1">
        <f t="array" ref="J1136">MAX(IF((ProjectInfoTable[ProjectName]=OutputTable[[#This Row],[ProjectName]]),(ProjectInfoTable[ProjectName]=OutputTable[[#This Row],[ProjectName]])*ProjectInfoTable[NumberOfReplications]))</f>
        <v>50</v>
      </c>
      <c r="K1136" s="5" cm="1">
        <f t="array" ref="K1136">IFERROR(AVERAGE(IF((OutputTable[GroupByKey]=OutputTable[[#This Row],[GroupByKey]]),(OutputTable[GroupByKey]=OutputTable[[#This Row],[GroupByKey]])*OutputTable[RecordedValue])),0)</f>
        <v>55.339444015606816</v>
      </c>
      <c r="L1136" s="5" cm="1">
        <f t="array" ref="L1136">IFERROR(_xlfn.STDEV.S(IF((OutputTable[GroupByKey]=OutputTable[[#This Row],[GroupByKey]]),(OutputTable[GroupByKey]=OutputTable[[#This Row],[GroupByKey]])*OutputTable[RecordedValue])),0)</f>
        <v>18.463814595248238</v>
      </c>
      <c r="M1136" s="5" cm="1">
        <f t="array" ref="M1136">MAX(IF((ProjectInfoTable[ProjectName]=OutputTable[[#This Row],[ProjectName]]),(ProjectInfoTable[ProjectName]=OutputTable[[#This Row],[ProjectName]])*ProjectInfoTable[ConfidenceInterval]))</f>
        <v>0.95</v>
      </c>
      <c r="N1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136" s="5" cm="1">
        <f t="array" ref="O1136">MIN(IF((OutputTable[GroupByKey]=OutputTable[[#This Row],[GroupByKey]]),(OutputTable[GroupByKey]=OutputTable[[#This Row],[GroupByKey]])*OutputTable[RecordedValue]))</f>
        <v>20.994807137296998</v>
      </c>
      <c r="P1136" s="5" cm="1">
        <f t="array" ref="P1136">MAX(IF((OutputTable[GroupByKey]=OutputTable[[#This Row],[GroupByKey]]),(OutputTable[GroupByKey]=OutputTable[[#This Row],[GroupByKey]])*OutputTable[RecordedValue]))</f>
        <v>106.254030872416</v>
      </c>
    </row>
    <row r="1137" spans="1:16" x14ac:dyDescent="0.25">
      <c r="A1137" t="s">
        <v>68</v>
      </c>
      <c r="B1137" t="s">
        <v>70</v>
      </c>
      <c r="C1137">
        <v>22</v>
      </c>
      <c r="D1137" t="s">
        <v>145</v>
      </c>
      <c r="E1137" t="s">
        <v>119</v>
      </c>
      <c r="F1137" t="s">
        <v>73</v>
      </c>
      <c r="G1137">
        <v>318</v>
      </c>
      <c r="H1137">
        <v>0</v>
      </c>
      <c r="I1137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137" s="5" cm="1">
        <f t="array" ref="J1137">MAX(IF((ProjectInfoTable[ProjectName]=OutputTable[[#This Row],[ProjectName]]),(ProjectInfoTable[ProjectName]=OutputTable[[#This Row],[ProjectName]])*ProjectInfoTable[NumberOfReplications]))</f>
        <v>50</v>
      </c>
      <c r="K1137" s="5" cm="1">
        <f t="array" ref="K1137">IFERROR(AVERAGE(IF((OutputTable[GroupByKey]=OutputTable[[#This Row],[GroupByKey]]),(OutputTable[GroupByKey]=OutputTable[[#This Row],[GroupByKey]])*OutputTable[RecordedValue])),0)</f>
        <v>318</v>
      </c>
      <c r="L1137" s="5" cm="1">
        <f t="array" ref="L1137">IFERROR(_xlfn.STDEV.S(IF((OutputTable[GroupByKey]=OutputTable[[#This Row],[GroupByKey]]),(OutputTable[GroupByKey]=OutputTable[[#This Row],[GroupByKey]])*OutputTable[RecordedValue])),0)</f>
        <v>0</v>
      </c>
      <c r="M1137" s="5" cm="1">
        <f t="array" ref="M1137">MAX(IF((ProjectInfoTable[ProjectName]=OutputTable[[#This Row],[ProjectName]]),(ProjectInfoTable[ProjectName]=OutputTable[[#This Row],[ProjectName]])*ProjectInfoTable[ConfidenceInterval]))</f>
        <v>0.95</v>
      </c>
      <c r="N1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37" s="5" cm="1">
        <f t="array" ref="O1137">MIN(IF((OutputTable[GroupByKey]=OutputTable[[#This Row],[GroupByKey]]),(OutputTable[GroupByKey]=OutputTable[[#This Row],[GroupByKey]])*OutputTable[RecordedValue]))</f>
        <v>318</v>
      </c>
      <c r="P1137" s="5" cm="1">
        <f t="array" ref="P1137">MAX(IF((OutputTable[GroupByKey]=OutputTable[[#This Row],[GroupByKey]]),(OutputTable[GroupByKey]=OutputTable[[#This Row],[GroupByKey]])*OutputTable[RecordedValue]))</f>
        <v>318</v>
      </c>
    </row>
    <row r="1138" spans="1:16" x14ac:dyDescent="0.25">
      <c r="A1138" t="s">
        <v>68</v>
      </c>
      <c r="B1138" t="s">
        <v>70</v>
      </c>
      <c r="C1138">
        <v>22</v>
      </c>
      <c r="D1138" t="s">
        <v>146</v>
      </c>
      <c r="E1138" t="s">
        <v>121</v>
      </c>
      <c r="F1138" t="s">
        <v>73</v>
      </c>
      <c r="G1138">
        <v>317</v>
      </c>
      <c r="H1138">
        <v>0</v>
      </c>
      <c r="I1138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138" s="5" cm="1">
        <f t="array" ref="J1138">MAX(IF((ProjectInfoTable[ProjectName]=OutputTable[[#This Row],[ProjectName]]),(ProjectInfoTable[ProjectName]=OutputTable[[#This Row],[ProjectName]])*ProjectInfoTable[NumberOfReplications]))</f>
        <v>50</v>
      </c>
      <c r="K1138" s="5" cm="1">
        <f t="array" ref="K1138">IFERROR(AVERAGE(IF((OutputTable[GroupByKey]=OutputTable[[#This Row],[GroupByKey]]),(OutputTable[GroupByKey]=OutputTable[[#This Row],[GroupByKey]])*OutputTable[RecordedValue])),0)</f>
        <v>316.94</v>
      </c>
      <c r="L1138" s="5" cm="1">
        <f t="array" ref="L1138">IFERROR(_xlfn.STDEV.S(IF((OutputTable[GroupByKey]=OutputTable[[#This Row],[GroupByKey]]),(OutputTable[GroupByKey]=OutputTable[[#This Row],[GroupByKey]])*OutputTable[RecordedValue])),0)</f>
        <v>0.23989793748209556</v>
      </c>
      <c r="M1138" s="5" cm="1">
        <f t="array" ref="M1138">MAX(IF((ProjectInfoTable[ProjectName]=OutputTable[[#This Row],[ProjectName]]),(ProjectInfoTable[ProjectName]=OutputTable[[#This Row],[ProjectName]])*ProjectInfoTable[ConfidenceInterval]))</f>
        <v>0.95</v>
      </c>
      <c r="N1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138" s="5" cm="1">
        <f t="array" ref="O1138">MIN(IF((OutputTable[GroupByKey]=OutputTable[[#This Row],[GroupByKey]]),(OutputTable[GroupByKey]=OutputTable[[#This Row],[GroupByKey]])*OutputTable[RecordedValue]))</f>
        <v>316</v>
      </c>
      <c r="P1138" s="5" cm="1">
        <f t="array" ref="P1138">MAX(IF((OutputTable[GroupByKey]=OutputTable[[#This Row],[GroupByKey]]),(OutputTable[GroupByKey]=OutputTable[[#This Row],[GroupByKey]])*OutputTable[RecordedValue]))</f>
        <v>317</v>
      </c>
    </row>
    <row r="1139" spans="1:16" x14ac:dyDescent="0.25">
      <c r="A1139" t="s">
        <v>68</v>
      </c>
      <c r="B1139" t="s">
        <v>70</v>
      </c>
      <c r="C1139">
        <v>22</v>
      </c>
      <c r="D1139" t="s">
        <v>147</v>
      </c>
      <c r="E1139" t="s">
        <v>123</v>
      </c>
      <c r="F1139" t="s">
        <v>73</v>
      </c>
      <c r="G1139">
        <v>9.1731459684929693</v>
      </c>
      <c r="H1139">
        <v>0</v>
      </c>
      <c r="I1139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139" s="5" cm="1">
        <f t="array" ref="J1139">MAX(IF((ProjectInfoTable[ProjectName]=OutputTable[[#This Row],[ProjectName]]),(ProjectInfoTable[ProjectName]=OutputTable[[#This Row],[ProjectName]])*ProjectInfoTable[NumberOfReplications]))</f>
        <v>50</v>
      </c>
      <c r="K1139" s="5" cm="1">
        <f t="array" ref="K1139">IFERROR(AVERAGE(IF((OutputTable[GroupByKey]=OutputTable[[#This Row],[GroupByKey]]),(OutputTable[GroupByKey]=OutputTable[[#This Row],[GroupByKey]])*OutputTable[RecordedValue])),0)</f>
        <v>9.2356458312402427</v>
      </c>
      <c r="L1139" s="5" cm="1">
        <f t="array" ref="L1139">IFERROR(_xlfn.STDEV.S(IF((OutputTable[GroupByKey]=OutputTable[[#This Row],[GroupByKey]]),(OutputTable[GroupByKey]=OutputTable[[#This Row],[GroupByKey]])*OutputTable[RecordedValue])),0)</f>
        <v>0.11377584298148916</v>
      </c>
      <c r="M1139" s="5" cm="1">
        <f t="array" ref="M1139">MAX(IF((ProjectInfoTable[ProjectName]=OutputTable[[#This Row],[ProjectName]]),(ProjectInfoTable[ProjectName]=OutputTable[[#This Row],[ProjectName]])*ProjectInfoTable[ConfidenceInterval]))</f>
        <v>0.95</v>
      </c>
      <c r="N1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139" s="5" cm="1">
        <f t="array" ref="O1139">MIN(IF((OutputTable[GroupByKey]=OutputTable[[#This Row],[GroupByKey]]),(OutputTable[GroupByKey]=OutputTable[[#This Row],[GroupByKey]])*OutputTable[RecordedValue]))</f>
        <v>8.9867833861246496</v>
      </c>
      <c r="P1139" s="5" cm="1">
        <f t="array" ref="P1139">MAX(IF((OutputTable[GroupByKey]=OutputTable[[#This Row],[GroupByKey]]),(OutputTable[GroupByKey]=OutputTable[[#This Row],[GroupByKey]])*OutputTable[RecordedValue]))</f>
        <v>9.4038725622795898</v>
      </c>
    </row>
    <row r="1140" spans="1:16" x14ac:dyDescent="0.25">
      <c r="A1140" t="s">
        <v>68</v>
      </c>
      <c r="B1140" t="s">
        <v>70</v>
      </c>
      <c r="C1140">
        <v>22</v>
      </c>
      <c r="D1140" t="s">
        <v>148</v>
      </c>
      <c r="E1140" t="s">
        <v>125</v>
      </c>
      <c r="F1140" t="s">
        <v>73</v>
      </c>
      <c r="G1140">
        <v>597.96483542016699</v>
      </c>
      <c r="H1140">
        <v>0</v>
      </c>
      <c r="I1140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140" s="5" cm="1">
        <f t="array" ref="J1140">MAX(IF((ProjectInfoTable[ProjectName]=OutputTable[[#This Row],[ProjectName]]),(ProjectInfoTable[ProjectName]=OutputTable[[#This Row],[ProjectName]])*ProjectInfoTable[NumberOfReplications]))</f>
        <v>50</v>
      </c>
      <c r="K1140" s="5" cm="1">
        <f t="array" ref="K1140">IFERROR(AVERAGE(IF((OutputTable[GroupByKey]=OutputTable[[#This Row],[GroupByKey]]),(OutputTable[GroupByKey]=OutputTable[[#This Row],[GroupByKey]])*OutputTable[RecordedValue])),0)</f>
        <v>609.47819389002132</v>
      </c>
      <c r="L1140" s="5" cm="1">
        <f t="array" ref="L1140">IFERROR(_xlfn.STDEV.S(IF((OutputTable[GroupByKey]=OutputTable[[#This Row],[GroupByKey]]),(OutputTable[GroupByKey]=OutputTable[[#This Row],[GroupByKey]])*OutputTable[RecordedValue])),0)</f>
        <v>20.03379556554944</v>
      </c>
      <c r="M1140" s="5" cm="1">
        <f t="array" ref="M1140">MAX(IF((ProjectInfoTable[ProjectName]=OutputTable[[#This Row],[ProjectName]]),(ProjectInfoTable[ProjectName]=OutputTable[[#This Row],[ProjectName]])*ProjectInfoTable[ConfidenceInterval]))</f>
        <v>0.95</v>
      </c>
      <c r="N1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140" s="5" cm="1">
        <f t="array" ref="O1140">MIN(IF((OutputTable[GroupByKey]=OutputTable[[#This Row],[GroupByKey]]),(OutputTable[GroupByKey]=OutputTable[[#This Row],[GroupByKey]])*OutputTable[RecordedValue]))</f>
        <v>560.39330190760404</v>
      </c>
      <c r="P1140" s="5" cm="1">
        <f t="array" ref="P1140">MAX(IF((OutputTable[GroupByKey]=OutputTable[[#This Row],[GroupByKey]]),(OutputTable[GroupByKey]=OutputTable[[#This Row],[GroupByKey]])*OutputTable[RecordedValue]))</f>
        <v>667.91125094200902</v>
      </c>
    </row>
    <row r="1141" spans="1:16" x14ac:dyDescent="0.25">
      <c r="A1141" t="s">
        <v>68</v>
      </c>
      <c r="B1141" t="s">
        <v>70</v>
      </c>
      <c r="C1141">
        <v>22</v>
      </c>
      <c r="D1141" t="s">
        <v>149</v>
      </c>
      <c r="E1141" t="s">
        <v>119</v>
      </c>
      <c r="F1141" t="s">
        <v>87</v>
      </c>
      <c r="G1141">
        <v>318</v>
      </c>
      <c r="H1141">
        <v>0</v>
      </c>
      <c r="I1141" s="5" t="str">
        <f>OutputTable[[#This Row],[ProjectName]]&amp;OutputTable[[#This Row],[Name]]&amp;OutputTable[[#This Row],[Type]]&amp;OutputTable[[#This Row],[Source]]</f>
        <v>Airport Security AnalysisEntity 1.NumberInNumber InEntity</v>
      </c>
      <c r="J1141" s="5" cm="1">
        <f t="array" ref="J1141">MAX(IF((ProjectInfoTable[ProjectName]=OutputTable[[#This Row],[ProjectName]]),(ProjectInfoTable[ProjectName]=OutputTable[[#This Row],[ProjectName]])*ProjectInfoTable[NumberOfReplications]))</f>
        <v>50</v>
      </c>
      <c r="K1141" s="5" cm="1">
        <f t="array" ref="K1141">IFERROR(AVERAGE(IF((OutputTable[GroupByKey]=OutputTable[[#This Row],[GroupByKey]]),(OutputTable[GroupByKey]=OutputTable[[#This Row],[GroupByKey]])*OutputTable[RecordedValue])),0)</f>
        <v>318</v>
      </c>
      <c r="L1141" s="5" cm="1">
        <f t="array" ref="L1141">IFERROR(_xlfn.STDEV.S(IF((OutputTable[GroupByKey]=OutputTable[[#This Row],[GroupByKey]]),(OutputTable[GroupByKey]=OutputTable[[#This Row],[GroupByKey]])*OutputTable[RecordedValue])),0)</f>
        <v>0</v>
      </c>
      <c r="M1141" s="5" cm="1">
        <f t="array" ref="M1141">MAX(IF((ProjectInfoTable[ProjectName]=OutputTable[[#This Row],[ProjectName]]),(ProjectInfoTable[ProjectName]=OutputTable[[#This Row],[ProjectName]])*ProjectInfoTable[ConfidenceInterval]))</f>
        <v>0.95</v>
      </c>
      <c r="N1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1" s="5" cm="1">
        <f t="array" ref="O1141">MIN(IF((OutputTable[GroupByKey]=OutputTable[[#This Row],[GroupByKey]]),(OutputTable[GroupByKey]=OutputTable[[#This Row],[GroupByKey]])*OutputTable[RecordedValue]))</f>
        <v>318</v>
      </c>
      <c r="P1141" s="5" cm="1">
        <f t="array" ref="P1141">MAX(IF((OutputTable[GroupByKey]=OutputTable[[#This Row],[GroupByKey]]),(OutputTable[GroupByKey]=OutputTable[[#This Row],[GroupByKey]])*OutputTable[RecordedValue]))</f>
        <v>318</v>
      </c>
    </row>
    <row r="1142" spans="1:16" x14ac:dyDescent="0.25">
      <c r="A1142" t="s">
        <v>68</v>
      </c>
      <c r="B1142" t="s">
        <v>70</v>
      </c>
      <c r="C1142">
        <v>22</v>
      </c>
      <c r="D1142" t="s">
        <v>150</v>
      </c>
      <c r="E1142" t="s">
        <v>121</v>
      </c>
      <c r="F1142" t="s">
        <v>87</v>
      </c>
      <c r="G1142">
        <v>315</v>
      </c>
      <c r="H1142">
        <v>0</v>
      </c>
      <c r="I1142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142" s="5" cm="1">
        <f t="array" ref="J1142">MAX(IF((ProjectInfoTable[ProjectName]=OutputTable[[#This Row],[ProjectName]]),(ProjectInfoTable[ProjectName]=OutputTable[[#This Row],[ProjectName]])*ProjectInfoTable[NumberOfReplications]))</f>
        <v>50</v>
      </c>
      <c r="K1142" s="5" cm="1">
        <f t="array" ref="K1142">IFERROR(AVERAGE(IF((OutputTable[GroupByKey]=OutputTable[[#This Row],[GroupByKey]]),(OutputTable[GroupByKey]=OutputTable[[#This Row],[GroupByKey]])*OutputTable[RecordedValue])),0)</f>
        <v>314.94</v>
      </c>
      <c r="L1142" s="5" cm="1">
        <f t="array" ref="L1142">IFERROR(_xlfn.STDEV.S(IF((OutputTable[GroupByKey]=OutputTable[[#This Row],[GroupByKey]]),(OutputTable[GroupByKey]=OutputTable[[#This Row],[GroupByKey]])*OutputTable[RecordedValue])),0)</f>
        <v>0.68243262357121037</v>
      </c>
      <c r="M1142" s="5" cm="1">
        <f t="array" ref="M1142">MAX(IF((ProjectInfoTable[ProjectName]=OutputTable[[#This Row],[ProjectName]]),(ProjectInfoTable[ProjectName]=OutputTable[[#This Row],[ProjectName]])*ProjectInfoTable[ConfidenceInterval]))</f>
        <v>0.95</v>
      </c>
      <c r="N1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142" s="5" cm="1">
        <f t="array" ref="O1142">MIN(IF((OutputTable[GroupByKey]=OutputTable[[#This Row],[GroupByKey]]),(OutputTable[GroupByKey]=OutputTable[[#This Row],[GroupByKey]])*OutputTable[RecordedValue]))</f>
        <v>313</v>
      </c>
      <c r="P1142" s="5" cm="1">
        <f t="array" ref="P1142">MAX(IF((OutputTable[GroupByKey]=OutputTable[[#This Row],[GroupByKey]]),(OutputTable[GroupByKey]=OutputTable[[#This Row],[GroupByKey]])*OutputTable[RecordedValue]))</f>
        <v>316</v>
      </c>
    </row>
    <row r="1143" spans="1:16" x14ac:dyDescent="0.25">
      <c r="A1143" t="s">
        <v>68</v>
      </c>
      <c r="B1143" t="s">
        <v>70</v>
      </c>
      <c r="C1143">
        <v>22</v>
      </c>
      <c r="D1143" t="s">
        <v>151</v>
      </c>
      <c r="E1143" t="s">
        <v>135</v>
      </c>
      <c r="F1143" t="s">
        <v>105</v>
      </c>
      <c r="G1143">
        <v>0</v>
      </c>
      <c r="H1143">
        <v>0</v>
      </c>
      <c r="I1143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143" s="5" cm="1">
        <f t="array" ref="J1143">MAX(IF((ProjectInfoTable[ProjectName]=OutputTable[[#This Row],[ProjectName]]),(ProjectInfoTable[ProjectName]=OutputTable[[#This Row],[ProjectName]])*ProjectInfoTable[NumberOfReplications]))</f>
        <v>50</v>
      </c>
      <c r="K1143" s="5" cm="1">
        <f t="array" ref="K1143">IFERROR(AVERAGE(IF((OutputTable[GroupByKey]=OutputTable[[#This Row],[GroupByKey]]),(OutputTable[GroupByKey]=OutputTable[[#This Row],[GroupByKey]])*OutputTable[RecordedValue])),0)</f>
        <v>0</v>
      </c>
      <c r="L1143" s="5" cm="1">
        <f t="array" ref="L1143">IFERROR(_xlfn.STDEV.S(IF((OutputTable[GroupByKey]=OutputTable[[#This Row],[GroupByKey]]),(OutputTable[GroupByKey]=OutputTable[[#This Row],[GroupByKey]])*OutputTable[RecordedValue])),0)</f>
        <v>0</v>
      </c>
      <c r="M1143" s="5" cm="1">
        <f t="array" ref="M1143">MAX(IF((ProjectInfoTable[ProjectName]=OutputTable[[#This Row],[ProjectName]]),(ProjectInfoTable[ProjectName]=OutputTable[[#This Row],[ProjectName]])*ProjectInfoTable[ConfidenceInterval]))</f>
        <v>0.95</v>
      </c>
      <c r="N1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3" s="5" cm="1">
        <f t="array" ref="O1143">MIN(IF((OutputTable[GroupByKey]=OutputTable[[#This Row],[GroupByKey]]),(OutputTable[GroupByKey]=OutputTable[[#This Row],[GroupByKey]])*OutputTable[RecordedValue]))</f>
        <v>0</v>
      </c>
      <c r="P1143" s="5" cm="1">
        <f t="array" ref="P1143">MAX(IF((OutputTable[GroupByKey]=OutputTable[[#This Row],[GroupByKey]]),(OutputTable[GroupByKey]=OutputTable[[#This Row],[GroupByKey]])*OutputTable[RecordedValue]))</f>
        <v>0</v>
      </c>
    </row>
    <row r="1144" spans="1:16" x14ac:dyDescent="0.25">
      <c r="A1144" t="s">
        <v>68</v>
      </c>
      <c r="B1144" t="s">
        <v>70</v>
      </c>
      <c r="C1144">
        <v>22</v>
      </c>
      <c r="D1144" t="s">
        <v>152</v>
      </c>
      <c r="E1144" t="s">
        <v>137</v>
      </c>
      <c r="F1144" t="s">
        <v>105</v>
      </c>
      <c r="G1144">
        <v>12</v>
      </c>
      <c r="H1144">
        <v>0</v>
      </c>
      <c r="I1144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144" s="5" cm="1">
        <f t="array" ref="J1144">MAX(IF((ProjectInfoTable[ProjectName]=OutputTable[[#This Row],[ProjectName]]),(ProjectInfoTable[ProjectName]=OutputTable[[#This Row],[ProjectName]])*ProjectInfoTable[NumberOfReplications]))</f>
        <v>50</v>
      </c>
      <c r="K1144" s="5" cm="1">
        <f t="array" ref="K1144">IFERROR(AVERAGE(IF((OutputTable[GroupByKey]=OutputTable[[#This Row],[GroupByKey]]),(OutputTable[GroupByKey]=OutputTable[[#This Row],[GroupByKey]])*OutputTable[RecordedValue])),0)</f>
        <v>12</v>
      </c>
      <c r="L1144" s="5" cm="1">
        <f t="array" ref="L1144">IFERROR(_xlfn.STDEV.S(IF((OutputTable[GroupByKey]=OutputTable[[#This Row],[GroupByKey]]),(OutputTable[GroupByKey]=OutputTable[[#This Row],[GroupByKey]])*OutputTable[RecordedValue])),0)</f>
        <v>0</v>
      </c>
      <c r="M1144" s="5" cm="1">
        <f t="array" ref="M1144">MAX(IF((ProjectInfoTable[ProjectName]=OutputTable[[#This Row],[ProjectName]]),(ProjectInfoTable[ProjectName]=OutputTable[[#This Row],[ProjectName]])*ProjectInfoTable[ConfidenceInterval]))</f>
        <v>0.95</v>
      </c>
      <c r="N1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4" s="5" cm="1">
        <f t="array" ref="O1144">MIN(IF((OutputTable[GroupByKey]=OutputTable[[#This Row],[GroupByKey]]),(OutputTable[GroupByKey]=OutputTable[[#This Row],[GroupByKey]])*OutputTable[RecordedValue]))</f>
        <v>12</v>
      </c>
      <c r="P1144" s="5" cm="1">
        <f t="array" ref="P1144">MAX(IF((OutputTable[GroupByKey]=OutputTable[[#This Row],[GroupByKey]]),(OutputTable[GroupByKey]=OutputTable[[#This Row],[GroupByKey]])*OutputTable[RecordedValue]))</f>
        <v>12</v>
      </c>
    </row>
    <row r="1145" spans="1:16" x14ac:dyDescent="0.25">
      <c r="A1145" t="s">
        <v>68</v>
      </c>
      <c r="B1145" t="s">
        <v>70</v>
      </c>
      <c r="C1145">
        <v>22</v>
      </c>
      <c r="D1145" t="s">
        <v>153</v>
      </c>
      <c r="E1145" t="s">
        <v>154</v>
      </c>
      <c r="F1145" t="s">
        <v>105</v>
      </c>
      <c r="G1145">
        <v>0</v>
      </c>
      <c r="H1145">
        <v>0</v>
      </c>
      <c r="I1145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145" s="5" cm="1">
        <f t="array" ref="J1145">MAX(IF((ProjectInfoTable[ProjectName]=OutputTable[[#This Row],[ProjectName]]),(ProjectInfoTable[ProjectName]=OutputTable[[#This Row],[ProjectName]])*ProjectInfoTable[NumberOfReplications]))</f>
        <v>50</v>
      </c>
      <c r="K1145" s="5" cm="1">
        <f t="array" ref="K1145">IFERROR(AVERAGE(IF((OutputTable[GroupByKey]=OutputTable[[#This Row],[GroupByKey]]),(OutputTable[GroupByKey]=OutputTable[[#This Row],[GroupByKey]])*OutputTable[RecordedValue])),0)</f>
        <v>0</v>
      </c>
      <c r="L1145" s="5" cm="1">
        <f t="array" ref="L1145">IFERROR(_xlfn.STDEV.S(IF((OutputTable[GroupByKey]=OutputTable[[#This Row],[GroupByKey]]),(OutputTable[GroupByKey]=OutputTable[[#This Row],[GroupByKey]])*OutputTable[RecordedValue])),0)</f>
        <v>0</v>
      </c>
      <c r="M1145" s="5" cm="1">
        <f t="array" ref="M1145">MAX(IF((ProjectInfoTable[ProjectName]=OutputTable[[#This Row],[ProjectName]]),(ProjectInfoTable[ProjectName]=OutputTable[[#This Row],[ProjectName]])*ProjectInfoTable[ConfidenceInterval]))</f>
        <v>0.95</v>
      </c>
      <c r="N1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5" s="5" cm="1">
        <f t="array" ref="O1145">MIN(IF((OutputTable[GroupByKey]=OutputTable[[#This Row],[GroupByKey]]),(OutputTable[GroupByKey]=OutputTable[[#This Row],[GroupByKey]])*OutputTable[RecordedValue]))</f>
        <v>0</v>
      </c>
      <c r="P1145" s="5" cm="1">
        <f t="array" ref="P1145">MAX(IF((OutputTable[GroupByKey]=OutputTable[[#This Row],[GroupByKey]]),(OutputTable[GroupByKey]=OutputTable[[#This Row],[GroupByKey]])*OutputTable[RecordedValue]))</f>
        <v>0</v>
      </c>
    </row>
    <row r="1146" spans="1:16" x14ac:dyDescent="0.25">
      <c r="A1146" t="s">
        <v>68</v>
      </c>
      <c r="B1146" t="s">
        <v>70</v>
      </c>
      <c r="C1146">
        <v>22</v>
      </c>
      <c r="D1146" t="s">
        <v>155</v>
      </c>
      <c r="E1146" t="s">
        <v>156</v>
      </c>
      <c r="F1146" t="s">
        <v>105</v>
      </c>
      <c r="G1146">
        <v>0</v>
      </c>
      <c r="H1146">
        <v>0</v>
      </c>
      <c r="I1146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146" s="5" cm="1">
        <f t="array" ref="J1146">MAX(IF((ProjectInfoTable[ProjectName]=OutputTable[[#This Row],[ProjectName]]),(ProjectInfoTable[ProjectName]=OutputTable[[#This Row],[ProjectName]])*ProjectInfoTable[NumberOfReplications]))</f>
        <v>50</v>
      </c>
      <c r="K1146" s="5" cm="1">
        <f t="array" ref="K1146">IFERROR(AVERAGE(IF((OutputTable[GroupByKey]=OutputTable[[#This Row],[GroupByKey]]),(OutputTable[GroupByKey]=OutputTable[[#This Row],[GroupByKey]])*OutputTable[RecordedValue])),0)</f>
        <v>0</v>
      </c>
      <c r="L1146" s="5" cm="1">
        <f t="array" ref="L1146">IFERROR(_xlfn.STDEV.S(IF((OutputTable[GroupByKey]=OutputTable[[#This Row],[GroupByKey]]),(OutputTable[GroupByKey]=OutputTable[[#This Row],[GroupByKey]])*OutputTable[RecordedValue])),0)</f>
        <v>0</v>
      </c>
      <c r="M1146" s="5" cm="1">
        <f t="array" ref="M1146">MAX(IF((ProjectInfoTable[ProjectName]=OutputTable[[#This Row],[ProjectName]]),(ProjectInfoTable[ProjectName]=OutputTable[[#This Row],[ProjectName]])*ProjectInfoTable[ConfidenceInterval]))</f>
        <v>0.95</v>
      </c>
      <c r="N1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6" s="5" cm="1">
        <f t="array" ref="O1146">MIN(IF((OutputTable[GroupByKey]=OutputTable[[#This Row],[GroupByKey]]),(OutputTable[GroupByKey]=OutputTable[[#This Row],[GroupByKey]])*OutputTable[RecordedValue]))</f>
        <v>0</v>
      </c>
      <c r="P1146" s="5" cm="1">
        <f t="array" ref="P1146">MAX(IF((OutputTable[GroupByKey]=OutputTable[[#This Row],[GroupByKey]]),(OutputTable[GroupByKey]=OutputTable[[#This Row],[GroupByKey]])*OutputTable[RecordedValue]))</f>
        <v>0</v>
      </c>
    </row>
    <row r="1147" spans="1:16" x14ac:dyDescent="0.25">
      <c r="A1147" t="s">
        <v>68</v>
      </c>
      <c r="B1147" t="s">
        <v>70</v>
      </c>
      <c r="C1147">
        <v>22</v>
      </c>
      <c r="D1147" t="s">
        <v>157</v>
      </c>
      <c r="E1147" t="s">
        <v>140</v>
      </c>
      <c r="F1147" t="s">
        <v>105</v>
      </c>
      <c r="G1147">
        <v>0</v>
      </c>
      <c r="H1147">
        <v>0</v>
      </c>
      <c r="I1147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147" s="5" cm="1">
        <f t="array" ref="J1147">MAX(IF((ProjectInfoTable[ProjectName]=OutputTable[[#This Row],[ProjectName]]),(ProjectInfoTable[ProjectName]=OutputTable[[#This Row],[ProjectName]])*ProjectInfoTable[NumberOfReplications]))</f>
        <v>50</v>
      </c>
      <c r="K1147" s="5" cm="1">
        <f t="array" ref="K1147">IFERROR(AVERAGE(IF((OutputTable[GroupByKey]=OutputTable[[#This Row],[GroupByKey]]),(OutputTable[GroupByKey]=OutputTable[[#This Row],[GroupByKey]])*OutputTable[RecordedValue])),0)</f>
        <v>0</v>
      </c>
      <c r="L1147" s="5" cm="1">
        <f t="array" ref="L1147">IFERROR(_xlfn.STDEV.S(IF((OutputTable[GroupByKey]=OutputTable[[#This Row],[GroupByKey]]),(OutputTable[GroupByKey]=OutputTable[[#This Row],[GroupByKey]])*OutputTable[RecordedValue])),0)</f>
        <v>0</v>
      </c>
      <c r="M1147" s="5" cm="1">
        <f t="array" ref="M1147">MAX(IF((ProjectInfoTable[ProjectName]=OutputTable[[#This Row],[ProjectName]]),(ProjectInfoTable[ProjectName]=OutputTable[[#This Row],[ProjectName]])*ProjectInfoTable[ConfidenceInterval]))</f>
        <v>0.95</v>
      </c>
      <c r="N1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7" s="5" cm="1">
        <f t="array" ref="O1147">MIN(IF((OutputTable[GroupByKey]=OutputTable[[#This Row],[GroupByKey]]),(OutputTable[GroupByKey]=OutputTable[[#This Row],[GroupByKey]])*OutputTable[RecordedValue]))</f>
        <v>0</v>
      </c>
      <c r="P1147" s="5" cm="1">
        <f t="array" ref="P1147">MAX(IF((OutputTable[GroupByKey]=OutputTable[[#This Row],[GroupByKey]]),(OutputTable[GroupByKey]=OutputTable[[#This Row],[GroupByKey]])*OutputTable[RecordedValue]))</f>
        <v>0</v>
      </c>
    </row>
    <row r="1148" spans="1:16" x14ac:dyDescent="0.25">
      <c r="A1148" t="s">
        <v>68</v>
      </c>
      <c r="B1148" t="s">
        <v>70</v>
      </c>
      <c r="C1148">
        <v>22</v>
      </c>
      <c r="D1148" t="s">
        <v>158</v>
      </c>
      <c r="E1148" t="s">
        <v>121</v>
      </c>
      <c r="F1148" t="s">
        <v>127</v>
      </c>
      <c r="G1148">
        <v>315</v>
      </c>
      <c r="H1148">
        <v>0</v>
      </c>
      <c r="I1148" s="5" t="str">
        <f>OutputTable[[#This Row],[ProjectName]]&amp;OutputTable[[#This Row],[Name]]&amp;OutputTable[[#This Row],[Type]]&amp;OutputTable[[#This Row],[Source]]</f>
        <v>Airport Security AnalysisSystem.NumberOutNumber OutSystem</v>
      </c>
      <c r="J1148" s="5" cm="1">
        <f t="array" ref="J1148">MAX(IF((ProjectInfoTable[ProjectName]=OutputTable[[#This Row],[ProjectName]]),(ProjectInfoTable[ProjectName]=OutputTable[[#This Row],[ProjectName]])*ProjectInfoTable[NumberOfReplications]))</f>
        <v>50</v>
      </c>
      <c r="K1148" s="5" cm="1">
        <f t="array" ref="K1148">IFERROR(AVERAGE(IF((OutputTable[GroupByKey]=OutputTable[[#This Row],[GroupByKey]]),(OutputTable[GroupByKey]=OutputTable[[#This Row],[GroupByKey]])*OutputTable[RecordedValue])),0)</f>
        <v>314.94</v>
      </c>
      <c r="L1148" s="5" cm="1">
        <f t="array" ref="L1148">IFERROR(_xlfn.STDEV.S(IF((OutputTable[GroupByKey]=OutputTable[[#This Row],[GroupByKey]]),(OutputTable[GroupByKey]=OutputTable[[#This Row],[GroupByKey]])*OutputTable[RecordedValue])),0)</f>
        <v>0.68243262357121037</v>
      </c>
      <c r="M1148" s="5" cm="1">
        <f t="array" ref="M1148">MAX(IF((ProjectInfoTable[ProjectName]=OutputTable[[#This Row],[ProjectName]]),(ProjectInfoTable[ProjectName]=OutputTable[[#This Row],[ProjectName]])*ProjectInfoTable[ConfidenceInterval]))</f>
        <v>0.95</v>
      </c>
      <c r="N1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148" s="5" cm="1">
        <f t="array" ref="O1148">MIN(IF((OutputTable[GroupByKey]=OutputTable[[#This Row],[GroupByKey]]),(OutputTable[GroupByKey]=OutputTable[[#This Row],[GroupByKey]])*OutputTable[RecordedValue]))</f>
        <v>313</v>
      </c>
      <c r="P1148" s="5" cm="1">
        <f t="array" ref="P1148">MAX(IF((OutputTable[GroupByKey]=OutputTable[[#This Row],[GroupByKey]]),(OutputTable[GroupByKey]=OutputTable[[#This Row],[GroupByKey]])*OutputTable[RecordedValue]))</f>
        <v>316</v>
      </c>
    </row>
    <row r="1149" spans="1:16" x14ac:dyDescent="0.25">
      <c r="A1149" t="s">
        <v>68</v>
      </c>
      <c r="B1149" t="s">
        <v>70</v>
      </c>
      <c r="C1149">
        <v>22</v>
      </c>
      <c r="D1149" t="s">
        <v>159</v>
      </c>
      <c r="E1149" t="s">
        <v>91</v>
      </c>
      <c r="F1149" t="s">
        <v>127</v>
      </c>
      <c r="G1149">
        <v>71.843464355706899</v>
      </c>
      <c r="H1149">
        <v>0</v>
      </c>
      <c r="I1149" s="5" t="str">
        <f>OutputTable[[#This Row],[ProjectName]]&amp;OutputTable[[#This Row],[Name]]&amp;OutputTable[[#This Row],[Type]]&amp;OutputTable[[#This Row],[Source]]</f>
        <v>Airport Security AnalysisSystem.TotalCostTotal CostSystem</v>
      </c>
      <c r="J1149" s="5" cm="1">
        <f t="array" ref="J1149">MAX(IF((ProjectInfoTable[ProjectName]=OutputTable[[#This Row],[ProjectName]]),(ProjectInfoTable[ProjectName]=OutputTable[[#This Row],[ProjectName]])*ProjectInfoTable[NumberOfReplications]))</f>
        <v>50</v>
      </c>
      <c r="K1149" s="5" cm="1">
        <f t="array" ref="K1149">IFERROR(AVERAGE(IF((OutputTable[GroupByKey]=OutputTable[[#This Row],[GroupByKey]]),(OutputTable[GroupByKey]=OutputTable[[#This Row],[GroupByKey]])*OutputTable[RecordedValue])),0)</f>
        <v>71.872638573735571</v>
      </c>
      <c r="L1149" s="5" cm="1">
        <f t="array" ref="L1149">IFERROR(_xlfn.STDEV.S(IF((OutputTable[GroupByKey]=OutputTable[[#This Row],[GroupByKey]]),(OutputTable[GroupByKey]=OutputTable[[#This Row],[GroupByKey]])*OutputTable[RecordedValue])),0)</f>
        <v>5.859431361613459E-2</v>
      </c>
      <c r="M1149" s="5" cm="1">
        <f t="array" ref="M1149">MAX(IF((ProjectInfoTable[ProjectName]=OutputTable[[#This Row],[ProjectName]]),(ProjectInfoTable[ProjectName]=OutputTable[[#This Row],[ProjectName]])*ProjectInfoTable[ConfidenceInterval]))</f>
        <v>0.95</v>
      </c>
      <c r="N1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149" s="5" cm="1">
        <f t="array" ref="O1149">MIN(IF((OutputTable[GroupByKey]=OutputTable[[#This Row],[GroupByKey]]),(OutputTable[GroupByKey]=OutputTable[[#This Row],[GroupByKey]])*OutputTable[RecordedValue]))</f>
        <v>71.718288096809104</v>
      </c>
      <c r="P1149" s="5" cm="1">
        <f t="array" ref="P1149">MAX(IF((OutputTable[GroupByKey]=OutputTable[[#This Row],[GroupByKey]]),(OutputTable[GroupByKey]=OutputTable[[#This Row],[GroupByKey]])*OutputTable[RecordedValue]))</f>
        <v>71.976989689924594</v>
      </c>
    </row>
    <row r="1150" spans="1:16" x14ac:dyDescent="0.25">
      <c r="A1150" t="s">
        <v>68</v>
      </c>
      <c r="B1150" t="s">
        <v>70</v>
      </c>
      <c r="C1150">
        <v>22</v>
      </c>
      <c r="D1150" t="s">
        <v>160</v>
      </c>
      <c r="E1150" t="s">
        <v>135</v>
      </c>
      <c r="F1150" t="s">
        <v>105</v>
      </c>
      <c r="G1150">
        <v>29.526973915436599</v>
      </c>
      <c r="H1150">
        <v>0</v>
      </c>
      <c r="I1150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150" s="5" cm="1">
        <f t="array" ref="J1150">MAX(IF((ProjectInfoTable[ProjectName]=OutputTable[[#This Row],[ProjectName]]),(ProjectInfoTable[ProjectName]=OutputTable[[#This Row],[ProjectName]])*ProjectInfoTable[NumberOfReplications]))</f>
        <v>50</v>
      </c>
      <c r="K1150" s="5" cm="1">
        <f t="array" ref="K1150">IFERROR(AVERAGE(IF((OutputTable[GroupByKey]=OutputTable[[#This Row],[GroupByKey]]),(OutputTable[GroupByKey]=OutputTable[[#This Row],[GroupByKey]])*OutputTable[RecordedValue])),0)</f>
        <v>29.829789158135409</v>
      </c>
      <c r="L1150" s="5" cm="1">
        <f t="array" ref="L1150">IFERROR(_xlfn.STDEV.S(IF((OutputTable[GroupByKey]=OutputTable[[#This Row],[GroupByKey]]),(OutputTable[GroupByKey]=OutputTable[[#This Row],[GroupByKey]])*OutputTable[RecordedValue])),0)</f>
        <v>0.5851150785874778</v>
      </c>
      <c r="M1150" s="5" cm="1">
        <f t="array" ref="M1150">MAX(IF((ProjectInfoTable[ProjectName]=OutputTable[[#This Row],[ProjectName]]),(ProjectInfoTable[ProjectName]=OutputTable[[#This Row],[ProjectName]])*ProjectInfoTable[ConfidenceInterval]))</f>
        <v>0.95</v>
      </c>
      <c r="N1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150" s="5" cm="1">
        <f t="array" ref="O1150">MIN(IF((OutputTable[GroupByKey]=OutputTable[[#This Row],[GroupByKey]]),(OutputTable[GroupByKey]=OutputTable[[#This Row],[GroupByKey]])*OutputTable[RecordedValue]))</f>
        <v>28.648191338861398</v>
      </c>
      <c r="P1150" s="5" cm="1">
        <f t="array" ref="P1150">MAX(IF((OutputTable[GroupByKey]=OutputTable[[#This Row],[GroupByKey]]),(OutputTable[GroupByKey]=OutputTable[[#This Row],[GroupByKey]])*OutputTable[RecordedValue]))</f>
        <v>31.087756920682502</v>
      </c>
    </row>
    <row r="1151" spans="1:16" x14ac:dyDescent="0.25">
      <c r="A1151" t="s">
        <v>68</v>
      </c>
      <c r="B1151" t="s">
        <v>70</v>
      </c>
      <c r="C1151">
        <v>22</v>
      </c>
      <c r="D1151" t="s">
        <v>161</v>
      </c>
      <c r="E1151" t="s">
        <v>137</v>
      </c>
      <c r="F1151" t="s">
        <v>105</v>
      </c>
      <c r="G1151">
        <v>6.3913415957501201</v>
      </c>
      <c r="H1151">
        <v>0</v>
      </c>
      <c r="I1151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151" s="5" cm="1">
        <f t="array" ref="J1151">MAX(IF((ProjectInfoTable[ProjectName]=OutputTable[[#This Row],[ProjectName]]),(ProjectInfoTable[ProjectName]=OutputTable[[#This Row],[ProjectName]])*ProjectInfoTable[NumberOfReplications]))</f>
        <v>50</v>
      </c>
      <c r="K1151" s="5" cm="1">
        <f t="array" ref="K1151">IFERROR(AVERAGE(IF((OutputTable[GroupByKey]=OutputTable[[#This Row],[GroupByKey]]),(OutputTable[GroupByKey]=OutputTable[[#This Row],[GroupByKey]])*OutputTable[RecordedValue])),0)</f>
        <v>6.0988587896948685</v>
      </c>
      <c r="L1151" s="5" cm="1">
        <f t="array" ref="L1151">IFERROR(_xlfn.STDEV.S(IF((OutputTable[GroupByKey]=OutputTable[[#This Row],[GroupByKey]]),(OutputTable[GroupByKey]=OutputTable[[#This Row],[GroupByKey]])*OutputTable[RecordedValue])),0)</f>
        <v>0.58437836853471548</v>
      </c>
      <c r="M1151" s="5" cm="1">
        <f t="array" ref="M1151">MAX(IF((ProjectInfoTable[ProjectName]=OutputTable[[#This Row],[ProjectName]]),(ProjectInfoTable[ProjectName]=OutputTable[[#This Row],[ProjectName]])*ProjectInfoTable[ConfidenceInterval]))</f>
        <v>0.95</v>
      </c>
      <c r="N1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151" s="5" cm="1">
        <f t="array" ref="O1151">MIN(IF((OutputTable[GroupByKey]=OutputTable[[#This Row],[GroupByKey]]),(OutputTable[GroupByKey]=OutputTable[[#This Row],[GroupByKey]])*OutputTable[RecordedValue]))</f>
        <v>4.8524885910691502</v>
      </c>
      <c r="P1151" s="5" cm="1">
        <f t="array" ref="P1151">MAX(IF((OutputTable[GroupByKey]=OutputTable[[#This Row],[GroupByKey]]),(OutputTable[GroupByKey]=OutputTable[[#This Row],[GroupByKey]])*OutputTable[RecordedValue]))</f>
        <v>7.28424471053909</v>
      </c>
    </row>
    <row r="1152" spans="1:16" x14ac:dyDescent="0.25">
      <c r="A1152" t="s">
        <v>68</v>
      </c>
      <c r="B1152" t="s">
        <v>70</v>
      </c>
      <c r="C1152">
        <v>22</v>
      </c>
      <c r="D1152" t="s">
        <v>162</v>
      </c>
      <c r="E1152" t="s">
        <v>154</v>
      </c>
      <c r="F1152" t="s">
        <v>105</v>
      </c>
      <c r="G1152">
        <v>644</v>
      </c>
      <c r="H1152">
        <v>0</v>
      </c>
      <c r="I1152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152" s="5" cm="1">
        <f t="array" ref="J1152">MAX(IF((ProjectInfoTable[ProjectName]=OutputTable[[#This Row],[ProjectName]]),(ProjectInfoTable[ProjectName]=OutputTable[[#This Row],[ProjectName]])*ProjectInfoTable[NumberOfReplications]))</f>
        <v>50</v>
      </c>
      <c r="K1152" s="5" cm="1">
        <f t="array" ref="K1152">IFERROR(AVERAGE(IF((OutputTable[GroupByKey]=OutputTable[[#This Row],[GroupByKey]]),(OutputTable[GroupByKey]=OutputTable[[#This Row],[GroupByKey]])*OutputTable[RecordedValue])),0)</f>
        <v>645.70000000000005</v>
      </c>
      <c r="L1152" s="5" cm="1">
        <f t="array" ref="L1152">IFERROR(_xlfn.STDEV.S(IF((OutputTable[GroupByKey]=OutputTable[[#This Row],[GroupByKey]]),(OutputTable[GroupByKey]=OutputTable[[#This Row],[GroupByKey]])*OutputTable[RecordedValue])),0)</f>
        <v>5.4930382656372485</v>
      </c>
      <c r="M1152" s="5" cm="1">
        <f t="array" ref="M1152">MAX(IF((ProjectInfoTable[ProjectName]=OutputTable[[#This Row],[ProjectName]]),(ProjectInfoTable[ProjectName]=OutputTable[[#This Row],[ProjectName]])*ProjectInfoTable[ConfidenceInterval]))</f>
        <v>0.95</v>
      </c>
      <c r="N1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152" s="5" cm="1">
        <f t="array" ref="O1152">MIN(IF((OutputTable[GroupByKey]=OutputTable[[#This Row],[GroupByKey]]),(OutputTable[GroupByKey]=OutputTable[[#This Row],[GroupByKey]])*OutputTable[RecordedValue]))</f>
        <v>633</v>
      </c>
      <c r="P1152" s="5" cm="1">
        <f t="array" ref="P1152">MAX(IF((OutputTable[GroupByKey]=OutputTable[[#This Row],[GroupByKey]]),(OutputTable[GroupByKey]=OutputTable[[#This Row],[GroupByKey]])*OutputTable[RecordedValue]))</f>
        <v>656</v>
      </c>
    </row>
    <row r="1153" spans="1:16" x14ac:dyDescent="0.25">
      <c r="A1153" t="s">
        <v>68</v>
      </c>
      <c r="B1153" t="s">
        <v>70</v>
      </c>
      <c r="C1153">
        <v>22</v>
      </c>
      <c r="D1153" t="s">
        <v>163</v>
      </c>
      <c r="E1153" t="s">
        <v>156</v>
      </c>
      <c r="F1153" t="s">
        <v>105</v>
      </c>
      <c r="G1153">
        <v>0.82246273345138599</v>
      </c>
      <c r="H1153">
        <v>0</v>
      </c>
      <c r="I1153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153" s="5" cm="1">
        <f t="array" ref="J1153">MAX(IF((ProjectInfoTable[ProjectName]=OutputTable[[#This Row],[ProjectName]]),(ProjectInfoTable[ProjectName]=OutputTable[[#This Row],[ProjectName]])*ProjectInfoTable[NumberOfReplications]))</f>
        <v>50</v>
      </c>
      <c r="K1153" s="5" cm="1">
        <f t="array" ref="K1153">IFERROR(AVERAGE(IF((OutputTable[GroupByKey]=OutputTable[[#This Row],[GroupByKey]]),(OutputTable[GroupByKey]=OutputTable[[#This Row],[GroupByKey]])*OutputTable[RecordedValue])),0)</f>
        <v>0.83058725584180904</v>
      </c>
      <c r="L1153" s="5" cm="1">
        <f t="array" ref="L1153">IFERROR(_xlfn.STDEV.S(IF((OutputTable[GroupByKey]=OutputTable[[#This Row],[GroupByKey]]),(OutputTable[GroupByKey]=OutputTable[[#This Row],[GroupByKey]])*OutputTable[RecordedValue])),0)</f>
        <v>1.6232732459297416E-2</v>
      </c>
      <c r="M1153" s="5" cm="1">
        <f t="array" ref="M1153">MAX(IF((ProjectInfoTable[ProjectName]=OutputTable[[#This Row],[ProjectName]]),(ProjectInfoTable[ProjectName]=OutputTable[[#This Row],[ProjectName]])*ProjectInfoTable[ConfidenceInterval]))</f>
        <v>0.95</v>
      </c>
      <c r="N1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153" s="5" cm="1">
        <f t="array" ref="O1153">MIN(IF((OutputTable[GroupByKey]=OutputTable[[#This Row],[GroupByKey]]),(OutputTable[GroupByKey]=OutputTable[[#This Row],[GroupByKey]])*OutputTable[RecordedValue]))</f>
        <v>0.79765986915169296</v>
      </c>
      <c r="P1153" s="5" cm="1">
        <f t="array" ref="P1153">MAX(IF((OutputTable[GroupByKey]=OutputTable[[#This Row],[GroupByKey]]),(OutputTable[GroupByKey]=OutputTable[[#This Row],[GroupByKey]])*OutputTable[RecordedValue]))</f>
        <v>0.86520865024807903</v>
      </c>
    </row>
    <row r="1154" spans="1:16" x14ac:dyDescent="0.25">
      <c r="A1154" t="s">
        <v>68</v>
      </c>
      <c r="B1154" t="s">
        <v>70</v>
      </c>
      <c r="C1154">
        <v>22</v>
      </c>
      <c r="D1154" t="s">
        <v>164</v>
      </c>
      <c r="E1154" t="s">
        <v>140</v>
      </c>
      <c r="F1154" t="s">
        <v>105</v>
      </c>
      <c r="G1154">
        <v>0</v>
      </c>
      <c r="H1154">
        <v>0</v>
      </c>
      <c r="I1154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154" s="5" cm="1">
        <f t="array" ref="J1154">MAX(IF((ProjectInfoTable[ProjectName]=OutputTable[[#This Row],[ProjectName]]),(ProjectInfoTable[ProjectName]=OutputTable[[#This Row],[ProjectName]])*ProjectInfoTable[NumberOfReplications]))</f>
        <v>50</v>
      </c>
      <c r="K1154" s="5" cm="1">
        <f t="array" ref="K1154">IFERROR(AVERAGE(IF((OutputTable[GroupByKey]=OutputTable[[#This Row],[GroupByKey]]),(OutputTable[GroupByKey]=OutputTable[[#This Row],[GroupByKey]])*OutputTable[RecordedValue])),0)</f>
        <v>0</v>
      </c>
      <c r="L1154" s="5" cm="1">
        <f t="array" ref="L1154">IFERROR(_xlfn.STDEV.S(IF((OutputTable[GroupByKey]=OutputTable[[#This Row],[GroupByKey]]),(OutputTable[GroupByKey]=OutputTable[[#This Row],[GroupByKey]])*OutputTable[RecordedValue])),0)</f>
        <v>0</v>
      </c>
      <c r="M1154" s="5" cm="1">
        <f t="array" ref="M1154">MAX(IF((ProjectInfoTable[ProjectName]=OutputTable[[#This Row],[ProjectName]]),(ProjectInfoTable[ProjectName]=OutputTable[[#This Row],[ProjectName]])*ProjectInfoTable[ConfidenceInterval]))</f>
        <v>0.95</v>
      </c>
      <c r="N1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54" s="5" cm="1">
        <f t="array" ref="O1154">MIN(IF((OutputTable[GroupByKey]=OutputTable[[#This Row],[GroupByKey]]),(OutputTable[GroupByKey]=OutputTable[[#This Row],[GroupByKey]])*OutputTable[RecordedValue]))</f>
        <v>0</v>
      </c>
      <c r="P1154" s="5" cm="1">
        <f t="array" ref="P1154">MAX(IF((OutputTable[GroupByKey]=OutputTable[[#This Row],[GroupByKey]]),(OutputTable[GroupByKey]=OutputTable[[#This Row],[GroupByKey]])*OutputTable[RecordedValue]))</f>
        <v>0</v>
      </c>
    </row>
    <row r="1155" spans="1:16" x14ac:dyDescent="0.25">
      <c r="A1155" t="s">
        <v>68</v>
      </c>
      <c r="B1155" t="s">
        <v>70</v>
      </c>
      <c r="C1155">
        <v>22</v>
      </c>
      <c r="D1155" t="s">
        <v>165</v>
      </c>
      <c r="E1155" t="s">
        <v>111</v>
      </c>
      <c r="F1155" t="s">
        <v>73</v>
      </c>
      <c r="G1155">
        <v>37.320425145258497</v>
      </c>
      <c r="H1155">
        <v>0</v>
      </c>
      <c r="I1155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155" s="5" cm="1">
        <f t="array" ref="J1155">MAX(IF((ProjectInfoTable[ProjectName]=OutputTable[[#This Row],[ProjectName]]),(ProjectInfoTable[ProjectName]=OutputTable[[#This Row],[ProjectName]])*ProjectInfoTable[NumberOfReplications]))</f>
        <v>50</v>
      </c>
      <c r="K1155" s="5" cm="1">
        <f t="array" ref="K1155">IFERROR(AVERAGE(IF((OutputTable[GroupByKey]=OutputTable[[#This Row],[GroupByKey]]),(OutputTable[GroupByKey]=OutputTable[[#This Row],[GroupByKey]])*OutputTable[RecordedValue])),0)</f>
        <v>37.238343743460135</v>
      </c>
      <c r="L1155" s="5" cm="1">
        <f t="array" ref="L1155">IFERROR(_xlfn.STDEV.S(IF((OutputTable[GroupByKey]=OutputTable[[#This Row],[GroupByKey]]),(OutputTable[GroupByKey]=OutputTable[[#This Row],[GroupByKey]])*OutputTable[RecordedValue])),0)</f>
        <v>0.73577360167133743</v>
      </c>
      <c r="M1155" s="5" cm="1">
        <f t="array" ref="M1155">MAX(IF((ProjectInfoTable[ProjectName]=OutputTable[[#This Row],[ProjectName]]),(ProjectInfoTable[ProjectName]=OutputTable[[#This Row],[ProjectName]])*ProjectInfoTable[ConfidenceInterval]))</f>
        <v>0.95</v>
      </c>
      <c r="N1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155" s="5" cm="1">
        <f t="array" ref="O1155">MIN(IF((OutputTable[GroupByKey]=OutputTable[[#This Row],[GroupByKey]]),(OutputTable[GroupByKey]=OutputTable[[#This Row],[GroupByKey]])*OutputTable[RecordedValue]))</f>
        <v>35.915286846409401</v>
      </c>
      <c r="P1155" s="5" cm="1">
        <f t="array" ref="P1155">MAX(IF((OutputTable[GroupByKey]=OutputTable[[#This Row],[GroupByKey]]),(OutputTable[GroupByKey]=OutputTable[[#This Row],[GroupByKey]])*OutputTable[RecordedValue]))</f>
        <v>38.829036811282897</v>
      </c>
    </row>
    <row r="1156" spans="1:16" x14ac:dyDescent="0.25">
      <c r="A1156" t="s">
        <v>68</v>
      </c>
      <c r="B1156" t="s">
        <v>70</v>
      </c>
      <c r="C1156">
        <v>22</v>
      </c>
      <c r="D1156" t="s">
        <v>166</v>
      </c>
      <c r="E1156" t="s">
        <v>113</v>
      </c>
      <c r="F1156" t="s">
        <v>73</v>
      </c>
      <c r="G1156">
        <v>1119.61275435776</v>
      </c>
      <c r="H1156">
        <v>0</v>
      </c>
      <c r="I1156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156" s="5" cm="1">
        <f t="array" ref="J1156">MAX(IF((ProjectInfoTable[ProjectName]=OutputTable[[#This Row],[ProjectName]]),(ProjectInfoTable[ProjectName]=OutputTable[[#This Row],[ProjectName]])*ProjectInfoTable[NumberOfReplications]))</f>
        <v>50</v>
      </c>
      <c r="K1156" s="5" cm="1">
        <f t="array" ref="K1156">IFERROR(AVERAGE(IF((OutputTable[GroupByKey]=OutputTable[[#This Row],[GroupByKey]]),(OutputTable[GroupByKey]=OutputTable[[#This Row],[GroupByKey]])*OutputTable[RecordedValue])),0)</f>
        <v>1117.1503123038046</v>
      </c>
      <c r="L1156" s="5" cm="1">
        <f t="array" ref="L1156">IFERROR(_xlfn.STDEV.S(IF((OutputTable[GroupByKey]=OutputTable[[#This Row],[GroupByKey]]),(OutputTable[GroupByKey]=OutputTable[[#This Row],[GroupByKey]])*OutputTable[RecordedValue])),0)</f>
        <v>22.073208050140675</v>
      </c>
      <c r="M1156" s="5" cm="1">
        <f t="array" ref="M1156">MAX(IF((ProjectInfoTable[ProjectName]=OutputTable[[#This Row],[ProjectName]]),(ProjectInfoTable[ProjectName]=OutputTable[[#This Row],[ProjectName]])*ProjectInfoTable[ConfidenceInterval]))</f>
        <v>0.95</v>
      </c>
      <c r="N1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156" s="5" cm="1">
        <f t="array" ref="O1156">MIN(IF((OutputTable[GroupByKey]=OutputTable[[#This Row],[GroupByKey]]),(OutputTable[GroupByKey]=OutputTable[[#This Row],[GroupByKey]])*OutputTable[RecordedValue]))</f>
        <v>1077.4586053922801</v>
      </c>
      <c r="P1156" s="5" cm="1">
        <f t="array" ref="P1156">MAX(IF((OutputTable[GroupByKey]=OutputTable[[#This Row],[GroupByKey]]),(OutputTable[GroupByKey]=OutputTable[[#This Row],[GroupByKey]])*OutputTable[RecordedValue]))</f>
        <v>1164.8711043384901</v>
      </c>
    </row>
    <row r="1157" spans="1:16" x14ac:dyDescent="0.25">
      <c r="A1157" t="s">
        <v>68</v>
      </c>
      <c r="B1157" t="s">
        <v>70</v>
      </c>
      <c r="C1157">
        <v>22</v>
      </c>
      <c r="D1157" t="s">
        <v>167</v>
      </c>
      <c r="E1157" t="s">
        <v>115</v>
      </c>
      <c r="F1157" t="s">
        <v>73</v>
      </c>
      <c r="G1157">
        <v>0</v>
      </c>
      <c r="H1157">
        <v>0</v>
      </c>
      <c r="I1157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157" s="5" cm="1">
        <f t="array" ref="J1157">MAX(IF((ProjectInfoTable[ProjectName]=OutputTable[[#This Row],[ProjectName]]),(ProjectInfoTable[ProjectName]=OutputTable[[#This Row],[ProjectName]])*ProjectInfoTable[NumberOfReplications]))</f>
        <v>50</v>
      </c>
      <c r="K1157" s="5" cm="1">
        <f t="array" ref="K1157">IFERROR(AVERAGE(IF((OutputTable[GroupByKey]=OutputTable[[#This Row],[GroupByKey]]),(OutputTable[GroupByKey]=OutputTable[[#This Row],[GroupByKey]])*OutputTable[RecordedValue])),0)</f>
        <v>0</v>
      </c>
      <c r="L1157" s="5" cm="1">
        <f t="array" ref="L1157">IFERROR(_xlfn.STDEV.S(IF((OutputTable[GroupByKey]=OutputTable[[#This Row],[GroupByKey]]),(OutputTable[GroupByKey]=OutputTable[[#This Row],[GroupByKey]])*OutputTable[RecordedValue])),0)</f>
        <v>0</v>
      </c>
      <c r="M1157" s="5" cm="1">
        <f t="array" ref="M1157">MAX(IF((ProjectInfoTable[ProjectName]=OutputTable[[#This Row],[ProjectName]]),(ProjectInfoTable[ProjectName]=OutputTable[[#This Row],[ProjectName]])*ProjectInfoTable[ConfidenceInterval]))</f>
        <v>0.95</v>
      </c>
      <c r="N1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57" s="5" cm="1">
        <f t="array" ref="O1157">MIN(IF((OutputTable[GroupByKey]=OutputTable[[#This Row],[GroupByKey]]),(OutputTable[GroupByKey]=OutputTable[[#This Row],[GroupByKey]])*OutputTable[RecordedValue]))</f>
        <v>0</v>
      </c>
      <c r="P1157" s="5" cm="1">
        <f t="array" ref="P1157">MAX(IF((OutputTable[GroupByKey]=OutputTable[[#This Row],[GroupByKey]]),(OutputTable[GroupByKey]=OutputTable[[#This Row],[GroupByKey]])*OutputTable[RecordedValue]))</f>
        <v>0</v>
      </c>
    </row>
    <row r="1158" spans="1:16" x14ac:dyDescent="0.25">
      <c r="A1158" t="s">
        <v>68</v>
      </c>
      <c r="B1158" t="s">
        <v>70</v>
      </c>
      <c r="C1158">
        <v>22</v>
      </c>
      <c r="D1158" t="s">
        <v>168</v>
      </c>
      <c r="E1158" t="s">
        <v>117</v>
      </c>
      <c r="F1158" t="s">
        <v>73</v>
      </c>
      <c r="G1158">
        <v>98.177801153429996</v>
      </c>
      <c r="H1158">
        <v>0</v>
      </c>
      <c r="I1158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158" s="5" cm="1">
        <f t="array" ref="J1158">MAX(IF((ProjectInfoTable[ProjectName]=OutputTable[[#This Row],[ProjectName]]),(ProjectInfoTable[ProjectName]=OutputTable[[#This Row],[ProjectName]])*ProjectInfoTable[NumberOfReplications]))</f>
        <v>50</v>
      </c>
      <c r="K1158" s="5" cm="1">
        <f t="array" ref="K1158">IFERROR(AVERAGE(IF((OutputTable[GroupByKey]=OutputTable[[#This Row],[GroupByKey]]),(OutputTable[GroupByKey]=OutputTable[[#This Row],[GroupByKey]])*OutputTable[RecordedValue])),0)</f>
        <v>120.89653130002299</v>
      </c>
      <c r="L1158" s="5" cm="1">
        <f t="array" ref="L1158">IFERROR(_xlfn.STDEV.S(IF((OutputTable[GroupByKey]=OutputTable[[#This Row],[GroupByKey]]),(OutputTable[GroupByKey]=OutputTable[[#This Row],[GroupByKey]])*OutputTable[RecordedValue])),0)</f>
        <v>33.561725675720702</v>
      </c>
      <c r="M1158" s="5" cm="1">
        <f t="array" ref="M1158">MAX(IF((ProjectInfoTable[ProjectName]=OutputTable[[#This Row],[ProjectName]]),(ProjectInfoTable[ProjectName]=OutputTable[[#This Row],[ProjectName]])*ProjectInfoTable[ConfidenceInterval]))</f>
        <v>0.95</v>
      </c>
      <c r="N1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158" s="5" cm="1">
        <f t="array" ref="O1158">MIN(IF((OutputTable[GroupByKey]=OutputTable[[#This Row],[GroupByKey]]),(OutputTable[GroupByKey]=OutputTable[[#This Row],[GroupByKey]])*OutputTable[RecordedValue]))</f>
        <v>71.2298351699786</v>
      </c>
      <c r="P1158" s="5" cm="1">
        <f t="array" ref="P1158">MAX(IF((OutputTable[GroupByKey]=OutputTable[[#This Row],[GroupByKey]]),(OutputTable[GroupByKey]=OutputTable[[#This Row],[GroupByKey]])*OutputTable[RecordedValue]))</f>
        <v>265.63530965979299</v>
      </c>
    </row>
    <row r="1159" spans="1:16" x14ac:dyDescent="0.25">
      <c r="A1159" t="s">
        <v>68</v>
      </c>
      <c r="B1159" t="s">
        <v>70</v>
      </c>
      <c r="C1159">
        <v>22</v>
      </c>
      <c r="D1159" t="s">
        <v>169</v>
      </c>
      <c r="E1159" t="s">
        <v>119</v>
      </c>
      <c r="F1159" t="s">
        <v>73</v>
      </c>
      <c r="G1159">
        <v>308</v>
      </c>
      <c r="H1159">
        <v>0</v>
      </c>
      <c r="I1159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159" s="5" cm="1">
        <f t="array" ref="J1159">MAX(IF((ProjectInfoTable[ProjectName]=OutputTable[[#This Row],[ProjectName]]),(ProjectInfoTable[ProjectName]=OutputTable[[#This Row],[ProjectName]])*ProjectInfoTable[NumberOfReplications]))</f>
        <v>50</v>
      </c>
      <c r="K1159" s="5" cm="1">
        <f t="array" ref="K1159">IFERROR(AVERAGE(IF((OutputTable[GroupByKey]=OutputTable[[#This Row],[GroupByKey]]),(OutputTable[GroupByKey]=OutputTable[[#This Row],[GroupByKey]])*OutputTable[RecordedValue])),0)</f>
        <v>307.66000000000003</v>
      </c>
      <c r="L1159" s="5" cm="1">
        <f t="array" ref="L1159">IFERROR(_xlfn.STDEV.S(IF((OutputTable[GroupByKey]=OutputTable[[#This Row],[GroupByKey]]),(OutputTable[GroupByKey]=OutputTable[[#This Row],[GroupByKey]])*OutputTable[RecordedValue])),0)</f>
        <v>3.1272991542223769</v>
      </c>
      <c r="M1159" s="5" cm="1">
        <f t="array" ref="M1159">MAX(IF((ProjectInfoTable[ProjectName]=OutputTable[[#This Row],[ProjectName]]),(ProjectInfoTable[ProjectName]=OutputTable[[#This Row],[ProjectName]])*ProjectInfoTable[ConfidenceInterval]))</f>
        <v>0.95</v>
      </c>
      <c r="N1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159" s="5" cm="1">
        <f t="array" ref="O1159">MIN(IF((OutputTable[GroupByKey]=OutputTable[[#This Row],[GroupByKey]]),(OutputTable[GroupByKey]=OutputTable[[#This Row],[GroupByKey]])*OutputTable[RecordedValue]))</f>
        <v>300</v>
      </c>
      <c r="P1159" s="5" cm="1">
        <f t="array" ref="P1159">MAX(IF((OutputTable[GroupByKey]=OutputTable[[#This Row],[GroupByKey]]),(OutputTable[GroupByKey]=OutputTable[[#This Row],[GroupByKey]])*OutputTable[RecordedValue]))</f>
        <v>315</v>
      </c>
    </row>
    <row r="1160" spans="1:16" x14ac:dyDescent="0.25">
      <c r="A1160" t="s">
        <v>68</v>
      </c>
      <c r="B1160" t="s">
        <v>70</v>
      </c>
      <c r="C1160">
        <v>22</v>
      </c>
      <c r="D1160" t="s">
        <v>170</v>
      </c>
      <c r="E1160" t="s">
        <v>121</v>
      </c>
      <c r="F1160" t="s">
        <v>73</v>
      </c>
      <c r="G1160">
        <v>306</v>
      </c>
      <c r="H1160">
        <v>0</v>
      </c>
      <c r="I1160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160" s="5" cm="1">
        <f t="array" ref="J1160">MAX(IF((ProjectInfoTable[ProjectName]=OutputTable[[#This Row],[ProjectName]]),(ProjectInfoTable[ProjectName]=OutputTable[[#This Row],[ProjectName]])*ProjectInfoTable[NumberOfReplications]))</f>
        <v>50</v>
      </c>
      <c r="K1160" s="5" cm="1">
        <f t="array" ref="K1160">IFERROR(AVERAGE(IF((OutputTable[GroupByKey]=OutputTable[[#This Row],[GroupByKey]]),(OutputTable[GroupByKey]=OutputTable[[#This Row],[GroupByKey]])*OutputTable[RecordedValue])),0)</f>
        <v>305.8</v>
      </c>
      <c r="L1160" s="5" cm="1">
        <f t="array" ref="L1160">IFERROR(_xlfn.STDEV.S(IF((OutputTable[GroupByKey]=OutputTable[[#This Row],[GroupByKey]]),(OutputTable[GroupByKey]=OutputTable[[#This Row],[GroupByKey]])*OutputTable[RecordedValue])),0)</f>
        <v>3.2324881425670751</v>
      </c>
      <c r="M1160" s="5" cm="1">
        <f t="array" ref="M1160">MAX(IF((ProjectInfoTable[ProjectName]=OutputTable[[#This Row],[ProjectName]]),(ProjectInfoTable[ProjectName]=OutputTable[[#This Row],[ProjectName]])*ProjectInfoTable[ConfidenceInterval]))</f>
        <v>0.95</v>
      </c>
      <c r="N1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160" s="5" cm="1">
        <f t="array" ref="O1160">MIN(IF((OutputTable[GroupByKey]=OutputTable[[#This Row],[GroupByKey]]),(OutputTable[GroupByKey]=OutputTable[[#This Row],[GroupByKey]])*OutputTable[RecordedValue]))</f>
        <v>298</v>
      </c>
      <c r="P1160" s="5" cm="1">
        <f t="array" ref="P1160">MAX(IF((OutputTable[GroupByKey]=OutputTable[[#This Row],[GroupByKey]]),(OutputTable[GroupByKey]=OutputTable[[#This Row],[GroupByKey]])*OutputTable[RecordedValue]))</f>
        <v>313</v>
      </c>
    </row>
    <row r="1161" spans="1:16" x14ac:dyDescent="0.25">
      <c r="A1161" t="s">
        <v>68</v>
      </c>
      <c r="B1161" t="s">
        <v>70</v>
      </c>
      <c r="C1161">
        <v>22</v>
      </c>
      <c r="D1161" t="s">
        <v>171</v>
      </c>
      <c r="E1161" t="s">
        <v>123</v>
      </c>
      <c r="F1161" t="s">
        <v>73</v>
      </c>
      <c r="G1161">
        <v>37.320425145258497</v>
      </c>
      <c r="H1161">
        <v>0</v>
      </c>
      <c r="I1161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161" s="5" cm="1">
        <f t="array" ref="J1161">MAX(IF((ProjectInfoTable[ProjectName]=OutputTable[[#This Row],[ProjectName]]),(ProjectInfoTable[ProjectName]=OutputTable[[#This Row],[ProjectName]])*ProjectInfoTable[NumberOfReplications]))</f>
        <v>50</v>
      </c>
      <c r="K1161" s="5" cm="1">
        <f t="array" ref="K1161">IFERROR(AVERAGE(IF((OutputTable[GroupByKey]=OutputTable[[#This Row],[GroupByKey]]),(OutputTable[GroupByKey]=OutputTable[[#This Row],[GroupByKey]])*OutputTable[RecordedValue])),0)</f>
        <v>37.238343743460135</v>
      </c>
      <c r="L1161" s="5" cm="1">
        <f t="array" ref="L1161">IFERROR(_xlfn.STDEV.S(IF((OutputTable[GroupByKey]=OutputTable[[#This Row],[GroupByKey]]),(OutputTable[GroupByKey]=OutputTable[[#This Row],[GroupByKey]])*OutputTable[RecordedValue])),0)</f>
        <v>0.73577360167133743</v>
      </c>
      <c r="M1161" s="5" cm="1">
        <f t="array" ref="M1161">MAX(IF((ProjectInfoTable[ProjectName]=OutputTable[[#This Row],[ProjectName]]),(ProjectInfoTable[ProjectName]=OutputTable[[#This Row],[ProjectName]])*ProjectInfoTable[ConfidenceInterval]))</f>
        <v>0.95</v>
      </c>
      <c r="N1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161" s="5" cm="1">
        <f t="array" ref="O1161">MIN(IF((OutputTable[GroupByKey]=OutputTable[[#This Row],[GroupByKey]]),(OutputTable[GroupByKey]=OutputTable[[#This Row],[GroupByKey]])*OutputTable[RecordedValue]))</f>
        <v>35.915286846409401</v>
      </c>
      <c r="P1161" s="5" cm="1">
        <f t="array" ref="P1161">MAX(IF((OutputTable[GroupByKey]=OutputTable[[#This Row],[GroupByKey]]),(OutputTable[GroupByKey]=OutputTable[[#This Row],[GroupByKey]])*OutputTable[RecordedValue]))</f>
        <v>38.829036811282897</v>
      </c>
    </row>
    <row r="1162" spans="1:16" x14ac:dyDescent="0.25">
      <c r="A1162" t="s">
        <v>68</v>
      </c>
      <c r="B1162" t="s">
        <v>70</v>
      </c>
      <c r="C1162">
        <v>22</v>
      </c>
      <c r="D1162" t="s">
        <v>172</v>
      </c>
      <c r="E1162" t="s">
        <v>125</v>
      </c>
      <c r="F1162" t="s">
        <v>73</v>
      </c>
      <c r="G1162">
        <v>1217.79055551119</v>
      </c>
      <c r="H1162">
        <v>0</v>
      </c>
      <c r="I1162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162" s="5" cm="1">
        <f t="array" ref="J1162">MAX(IF((ProjectInfoTable[ProjectName]=OutputTable[[#This Row],[ProjectName]]),(ProjectInfoTable[ProjectName]=OutputTable[[#This Row],[ProjectName]])*ProjectInfoTable[NumberOfReplications]))</f>
        <v>50</v>
      </c>
      <c r="K1162" s="5" cm="1">
        <f t="array" ref="K1162">IFERROR(AVERAGE(IF((OutputTable[GroupByKey]=OutputTable[[#This Row],[GroupByKey]]),(OutputTable[GroupByKey]=OutputTable[[#This Row],[GroupByKey]])*OutputTable[RecordedValue])),0)</f>
        <v>1238.0468436038263</v>
      </c>
      <c r="L1162" s="5" cm="1">
        <f t="array" ref="L1162">IFERROR(_xlfn.STDEV.S(IF((OutputTable[GroupByKey]=OutputTable[[#This Row],[GroupByKey]]),(OutputTable[GroupByKey]=OutputTable[[#This Row],[GroupByKey]])*OutputTable[RecordedValue])),0)</f>
        <v>49.802537130614866</v>
      </c>
      <c r="M1162" s="5" cm="1">
        <f t="array" ref="M1162">MAX(IF((ProjectInfoTable[ProjectName]=OutputTable[[#This Row],[ProjectName]]),(ProjectInfoTable[ProjectName]=OutputTable[[#This Row],[ProjectName]])*ProjectInfoTable[ConfidenceInterval]))</f>
        <v>0.95</v>
      </c>
      <c r="N1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162" s="5" cm="1">
        <f t="array" ref="O1162">MIN(IF((OutputTable[GroupByKey]=OutputTable[[#This Row],[GroupByKey]]),(OutputTable[GroupByKey]=OutputTable[[#This Row],[GroupByKey]])*OutputTable[RecordedValue]))</f>
        <v>1148.68844056226</v>
      </c>
      <c r="P1162" s="5" cm="1">
        <f t="array" ref="P1162">MAX(IF((OutputTable[GroupByKey]=OutputTable[[#This Row],[GroupByKey]]),(OutputTable[GroupByKey]=OutputTable[[#This Row],[GroupByKey]])*OutputTable[RecordedValue]))</f>
        <v>1418.3176101245699</v>
      </c>
    </row>
    <row r="1163" spans="1:16" x14ac:dyDescent="0.25">
      <c r="A1163" t="s">
        <v>68</v>
      </c>
      <c r="B1163" t="s">
        <v>70</v>
      </c>
      <c r="C1163">
        <v>22</v>
      </c>
      <c r="D1163" t="s">
        <v>173</v>
      </c>
      <c r="E1163" t="s">
        <v>135</v>
      </c>
      <c r="F1163" t="s">
        <v>105</v>
      </c>
      <c r="G1163">
        <v>18.660212572629302</v>
      </c>
      <c r="H1163">
        <v>0</v>
      </c>
      <c r="I1163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163" s="5" cm="1">
        <f t="array" ref="J1163">MAX(IF((ProjectInfoTable[ProjectName]=OutputTable[[#This Row],[ProjectName]]),(ProjectInfoTable[ProjectName]=OutputTable[[#This Row],[ProjectName]])*ProjectInfoTable[NumberOfReplications]))</f>
        <v>50</v>
      </c>
      <c r="K1163" s="5" cm="1">
        <f t="array" ref="K1163">IFERROR(AVERAGE(IF((OutputTable[GroupByKey]=OutputTable[[#This Row],[GroupByKey]]),(OutputTable[GroupByKey]=OutputTable[[#This Row],[GroupByKey]])*OutputTable[RecordedValue])),0)</f>
        <v>18.619171871730064</v>
      </c>
      <c r="L1163" s="5" cm="1">
        <f t="array" ref="L1163">IFERROR(_xlfn.STDEV.S(IF((OutputTable[GroupByKey]=OutputTable[[#This Row],[GroupByKey]]),(OutputTable[GroupByKey]=OutputTable[[#This Row],[GroupByKey]])*OutputTable[RecordedValue])),0)</f>
        <v>0.36788680083566072</v>
      </c>
      <c r="M1163" s="5" cm="1">
        <f t="array" ref="M1163">MAX(IF((ProjectInfoTable[ProjectName]=OutputTable[[#This Row],[ProjectName]]),(ProjectInfoTable[ProjectName]=OutputTable[[#This Row],[ProjectName]])*ProjectInfoTable[ConfidenceInterval]))</f>
        <v>0.95</v>
      </c>
      <c r="N1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163" s="5" cm="1">
        <f t="array" ref="O1163">MIN(IF((OutputTable[GroupByKey]=OutputTable[[#This Row],[GroupByKey]]),(OutputTable[GroupByKey]=OutputTable[[#This Row],[GroupByKey]])*OutputTable[RecordedValue]))</f>
        <v>17.957643423204701</v>
      </c>
      <c r="P1163" s="5" cm="1">
        <f t="array" ref="P1163">MAX(IF((OutputTable[GroupByKey]=OutputTable[[#This Row],[GroupByKey]]),(OutputTable[GroupByKey]=OutputTable[[#This Row],[GroupByKey]])*OutputTable[RecordedValue]))</f>
        <v>19.414518405641399</v>
      </c>
    </row>
    <row r="1164" spans="1:16" x14ac:dyDescent="0.25">
      <c r="A1164" t="s">
        <v>68</v>
      </c>
      <c r="B1164" t="s">
        <v>70</v>
      </c>
      <c r="C1164">
        <v>22</v>
      </c>
      <c r="D1164" t="s">
        <v>174</v>
      </c>
      <c r="E1164" t="s">
        <v>137</v>
      </c>
      <c r="F1164" t="s">
        <v>105</v>
      </c>
      <c r="G1164">
        <v>5.2649362718908703</v>
      </c>
      <c r="H1164">
        <v>0</v>
      </c>
      <c r="I1164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164" s="5" cm="1">
        <f t="array" ref="J1164">MAX(IF((ProjectInfoTable[ProjectName]=OutputTable[[#This Row],[ProjectName]]),(ProjectInfoTable[ProjectName]=OutputTable[[#This Row],[ProjectName]])*ProjectInfoTable[NumberOfReplications]))</f>
        <v>50</v>
      </c>
      <c r="K1164" s="5" cm="1">
        <f t="array" ref="K1164">IFERROR(AVERAGE(IF((OutputTable[GroupByKey]=OutputTable[[#This Row],[GroupByKey]]),(OutputTable[GroupByKey]=OutputTable[[#This Row],[GroupByKey]])*OutputTable[RecordedValue])),0)</f>
        <v>5.3248187541752463</v>
      </c>
      <c r="L1164" s="5" cm="1">
        <f t="array" ref="L1164">IFERROR(_xlfn.STDEV.S(IF((OutputTable[GroupByKey]=OutputTable[[#This Row],[GroupByKey]]),(OutputTable[GroupByKey]=OutputTable[[#This Row],[GroupByKey]])*OutputTable[RecordedValue])),0)</f>
        <v>0.37220753962085379</v>
      </c>
      <c r="M1164" s="5" cm="1">
        <f t="array" ref="M1164">MAX(IF((ProjectInfoTable[ProjectName]=OutputTable[[#This Row],[ProjectName]]),(ProjectInfoTable[ProjectName]=OutputTable[[#This Row],[ProjectName]])*ProjectInfoTable[ConfidenceInterval]))</f>
        <v>0.95</v>
      </c>
      <c r="N1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164" s="5" cm="1">
        <f t="array" ref="O1164">MIN(IF((OutputTable[GroupByKey]=OutputTable[[#This Row],[GroupByKey]]),(OutputTable[GroupByKey]=OutputTable[[#This Row],[GroupByKey]])*OutputTable[RecordedValue]))</f>
        <v>4.5773931059875599</v>
      </c>
      <c r="P1164" s="5" cm="1">
        <f t="array" ref="P1164">MAX(IF((OutputTable[GroupByKey]=OutputTable[[#This Row],[GroupByKey]]),(OutputTable[GroupByKey]=OutputTable[[#This Row],[GroupByKey]])*OutputTable[RecordedValue]))</f>
        <v>5.9816259595291603</v>
      </c>
    </row>
    <row r="1165" spans="1:16" x14ac:dyDescent="0.25">
      <c r="A1165" t="s">
        <v>68</v>
      </c>
      <c r="B1165" t="s">
        <v>70</v>
      </c>
      <c r="C1165">
        <v>22</v>
      </c>
      <c r="D1165" t="s">
        <v>175</v>
      </c>
      <c r="E1165" t="s">
        <v>154</v>
      </c>
      <c r="F1165" t="s">
        <v>105</v>
      </c>
      <c r="G1165">
        <v>308</v>
      </c>
      <c r="H1165">
        <v>0</v>
      </c>
      <c r="I1165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165" s="5" cm="1">
        <f t="array" ref="J1165">MAX(IF((ProjectInfoTable[ProjectName]=OutputTable[[#This Row],[ProjectName]]),(ProjectInfoTable[ProjectName]=OutputTable[[#This Row],[ProjectName]])*ProjectInfoTable[NumberOfReplications]))</f>
        <v>50</v>
      </c>
      <c r="K1165" s="5" cm="1">
        <f t="array" ref="K1165">IFERROR(AVERAGE(IF((OutputTable[GroupByKey]=OutputTable[[#This Row],[GroupByKey]]),(OutputTable[GroupByKey]=OutputTable[[#This Row],[GroupByKey]])*OutputTable[RecordedValue])),0)</f>
        <v>307.5</v>
      </c>
      <c r="L1165" s="5" cm="1">
        <f t="array" ref="L1165">IFERROR(_xlfn.STDEV.S(IF((OutputTable[GroupByKey]=OutputTable[[#This Row],[GroupByKey]]),(OutputTable[GroupByKey]=OutputTable[[#This Row],[GroupByKey]])*OutputTable[RecordedValue])),0)</f>
        <v>3.1831828507367419</v>
      </c>
      <c r="M1165" s="5" cm="1">
        <f t="array" ref="M1165">MAX(IF((ProjectInfoTable[ProjectName]=OutputTable[[#This Row],[ProjectName]]),(ProjectInfoTable[ProjectName]=OutputTable[[#This Row],[ProjectName]])*ProjectInfoTable[ConfidenceInterval]))</f>
        <v>0.95</v>
      </c>
      <c r="N1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165" s="5" cm="1">
        <f t="array" ref="O1165">MIN(IF((OutputTable[GroupByKey]=OutputTable[[#This Row],[GroupByKey]]),(OutputTable[GroupByKey]=OutputTable[[#This Row],[GroupByKey]])*OutputTable[RecordedValue]))</f>
        <v>300</v>
      </c>
      <c r="P1165" s="5" cm="1">
        <f t="array" ref="P1165">MAX(IF((OutputTable[GroupByKey]=OutputTable[[#This Row],[GroupByKey]]),(OutputTable[GroupByKey]=OutputTable[[#This Row],[GroupByKey]])*OutputTable[RecordedValue]))</f>
        <v>315</v>
      </c>
    </row>
    <row r="1166" spans="1:16" x14ac:dyDescent="0.25">
      <c r="A1166" t="s">
        <v>68</v>
      </c>
      <c r="B1166" t="s">
        <v>70</v>
      </c>
      <c r="C1166">
        <v>22</v>
      </c>
      <c r="D1166" t="s">
        <v>176</v>
      </c>
      <c r="E1166" t="s">
        <v>156</v>
      </c>
      <c r="F1166" t="s">
        <v>105</v>
      </c>
      <c r="G1166">
        <v>0.78062765533788103</v>
      </c>
      <c r="H1166">
        <v>0</v>
      </c>
      <c r="I1166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166" s="5" cm="1">
        <f t="array" ref="J1166">MAX(IF((ProjectInfoTable[ProjectName]=OutputTable[[#This Row],[ProjectName]]),(ProjectInfoTable[ProjectName]=OutputTable[[#This Row],[ProjectName]])*ProjectInfoTable[NumberOfReplications]))</f>
        <v>50</v>
      </c>
      <c r="K1166" s="5" cm="1">
        <f t="array" ref="K1166">IFERROR(AVERAGE(IF((OutputTable[GroupByKey]=OutputTable[[#This Row],[GroupByKey]]),(OutputTable[GroupByKey]=OutputTable[[#This Row],[GroupByKey]])*OutputTable[RecordedValue])),0)</f>
        <v>0.77813255190936492</v>
      </c>
      <c r="L1166" s="5" cm="1">
        <f t="array" ref="L1166">IFERROR(_xlfn.STDEV.S(IF((OutputTable[GroupByKey]=OutputTable[[#This Row],[GroupByKey]]),(OutputTable[GroupByKey]=OutputTable[[#This Row],[GroupByKey]])*OutputTable[RecordedValue])),0)</f>
        <v>1.5508647484202203E-2</v>
      </c>
      <c r="M1166" s="5" cm="1">
        <f t="array" ref="M1166">MAX(IF((ProjectInfoTable[ProjectName]=OutputTable[[#This Row],[ProjectName]]),(ProjectInfoTable[ProjectName]=OutputTable[[#This Row],[ProjectName]])*ProjectInfoTable[ConfidenceInterval]))</f>
        <v>0.95</v>
      </c>
      <c r="N1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166" s="5" cm="1">
        <f t="array" ref="O1166">MIN(IF((OutputTable[GroupByKey]=OutputTable[[#This Row],[GroupByKey]]),(OutputTable[GroupByKey]=OutputTable[[#This Row],[GroupByKey]])*OutputTable[RecordedValue]))</f>
        <v>0.75076558501961799</v>
      </c>
      <c r="P1166" s="5" cm="1">
        <f t="array" ref="P1166">MAX(IF((OutputTable[GroupByKey]=OutputTable[[#This Row],[GroupByKey]]),(OutputTable[GroupByKey]=OutputTable[[#This Row],[GroupByKey]])*OutputTable[RecordedValue]))</f>
        <v>0.80927528725051701</v>
      </c>
    </row>
    <row r="1167" spans="1:16" x14ac:dyDescent="0.25">
      <c r="A1167" t="s">
        <v>68</v>
      </c>
      <c r="B1167" t="s">
        <v>70</v>
      </c>
      <c r="C1167">
        <v>22</v>
      </c>
      <c r="D1167" t="s">
        <v>177</v>
      </c>
      <c r="E1167" t="s">
        <v>140</v>
      </c>
      <c r="F1167" t="s">
        <v>105</v>
      </c>
      <c r="G1167">
        <v>0</v>
      </c>
      <c r="H1167">
        <v>0</v>
      </c>
      <c r="I1167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167" s="5" cm="1">
        <f t="array" ref="J1167">MAX(IF((ProjectInfoTable[ProjectName]=OutputTable[[#This Row],[ProjectName]]),(ProjectInfoTable[ProjectName]=OutputTable[[#This Row],[ProjectName]])*ProjectInfoTable[NumberOfReplications]))</f>
        <v>50</v>
      </c>
      <c r="K1167" s="5" cm="1">
        <f t="array" ref="K1167">IFERROR(AVERAGE(IF((OutputTable[GroupByKey]=OutputTable[[#This Row],[GroupByKey]]),(OutputTable[GroupByKey]=OutputTable[[#This Row],[GroupByKey]])*OutputTable[RecordedValue])),0)</f>
        <v>0</v>
      </c>
      <c r="L1167" s="5" cm="1">
        <f t="array" ref="L1167">IFERROR(_xlfn.STDEV.S(IF((OutputTable[GroupByKey]=OutputTable[[#This Row],[GroupByKey]]),(OutputTable[GroupByKey]=OutputTable[[#This Row],[GroupByKey]])*OutputTable[RecordedValue])),0)</f>
        <v>0</v>
      </c>
      <c r="M1167" s="5" cm="1">
        <f t="array" ref="M1167">MAX(IF((ProjectInfoTable[ProjectName]=OutputTable[[#This Row],[ProjectName]]),(ProjectInfoTable[ProjectName]=OutputTable[[#This Row],[ProjectName]])*ProjectInfoTable[ConfidenceInterval]))</f>
        <v>0.95</v>
      </c>
      <c r="N1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67" s="5" cm="1">
        <f t="array" ref="O1167">MIN(IF((OutputTable[GroupByKey]=OutputTable[[#This Row],[GroupByKey]]),(OutputTable[GroupByKey]=OutputTable[[#This Row],[GroupByKey]])*OutputTable[RecordedValue]))</f>
        <v>0</v>
      </c>
      <c r="P1167" s="5" cm="1">
        <f t="array" ref="P1167">MAX(IF((OutputTable[GroupByKey]=OutputTable[[#This Row],[GroupByKey]]),(OutputTable[GroupByKey]=OutputTable[[#This Row],[GroupByKey]])*OutputTable[RecordedValue]))</f>
        <v>0</v>
      </c>
    </row>
    <row r="1168" spans="1:16" x14ac:dyDescent="0.25">
      <c r="A1168" t="s">
        <v>68</v>
      </c>
      <c r="B1168" t="s">
        <v>70</v>
      </c>
      <c r="C1168">
        <v>23</v>
      </c>
      <c r="D1168" t="s">
        <v>110</v>
      </c>
      <c r="E1168" t="s">
        <v>111</v>
      </c>
      <c r="F1168" t="s">
        <v>73</v>
      </c>
      <c r="G1168">
        <v>1.45625603110742</v>
      </c>
      <c r="H1168">
        <v>0</v>
      </c>
      <c r="I1168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168" s="5" cm="1">
        <f t="array" ref="J1168">MAX(IF((ProjectInfoTable[ProjectName]=OutputTable[[#This Row],[ProjectName]]),(ProjectInfoTable[ProjectName]=OutputTable[[#This Row],[ProjectName]])*ProjectInfoTable[NumberOfReplications]))</f>
        <v>50</v>
      </c>
      <c r="K1168" s="5" cm="1">
        <f t="array" ref="K1168">IFERROR(AVERAGE(IF((OutputTable[GroupByKey]=OutputTable[[#This Row],[GroupByKey]]),(OutputTable[GroupByKey]=OutputTable[[#This Row],[GroupByKey]])*OutputTable[RecordedValue])),0)</f>
        <v>1.9749714551650996</v>
      </c>
      <c r="L1168" s="5" cm="1">
        <f t="array" ref="L1168">IFERROR(_xlfn.STDEV.S(IF((OutputTable[GroupByKey]=OutputTable[[#This Row],[GroupByKey]]),(OutputTable[GroupByKey]=OutputTable[[#This Row],[GroupByKey]])*OutputTable[RecordedValue])),0)</f>
        <v>0.45746437878232693</v>
      </c>
      <c r="M1168" s="5" cm="1">
        <f t="array" ref="M1168">MAX(IF((ProjectInfoTable[ProjectName]=OutputTable[[#This Row],[ProjectName]]),(ProjectInfoTable[ProjectName]=OutputTable[[#This Row],[ProjectName]])*ProjectInfoTable[ConfidenceInterval]))</f>
        <v>0.95</v>
      </c>
      <c r="N1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168" s="5" cm="1">
        <f t="array" ref="O1168">MIN(IF((OutputTable[GroupByKey]=OutputTable[[#This Row],[GroupByKey]]),(OutputTable[GroupByKey]=OutputTable[[#This Row],[GroupByKey]])*OutputTable[RecordedValue]))</f>
        <v>1.0281254127300199</v>
      </c>
      <c r="P1168" s="5" cm="1">
        <f t="array" ref="P1168">MAX(IF((OutputTable[GroupByKey]=OutputTable[[#This Row],[GroupByKey]]),(OutputTable[GroupByKey]=OutputTable[[#This Row],[GroupByKey]])*OutputTable[RecordedValue]))</f>
        <v>3.1673122909872098</v>
      </c>
    </row>
    <row r="1169" spans="1:16" x14ac:dyDescent="0.25">
      <c r="A1169" t="s">
        <v>68</v>
      </c>
      <c r="B1169" t="s">
        <v>70</v>
      </c>
      <c r="C1169">
        <v>23</v>
      </c>
      <c r="D1169" t="s">
        <v>112</v>
      </c>
      <c r="E1169" t="s">
        <v>113</v>
      </c>
      <c r="F1169" t="s">
        <v>73</v>
      </c>
      <c r="G1169">
        <v>87.375361866445303</v>
      </c>
      <c r="H1169">
        <v>0</v>
      </c>
      <c r="I1169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169" s="5" cm="1">
        <f t="array" ref="J1169">MAX(IF((ProjectInfoTable[ProjectName]=OutputTable[[#This Row],[ProjectName]]),(ProjectInfoTable[ProjectName]=OutputTable[[#This Row],[ProjectName]])*ProjectInfoTable[NumberOfReplications]))</f>
        <v>50</v>
      </c>
      <c r="K1169" s="5" cm="1">
        <f t="array" ref="K1169">IFERROR(AVERAGE(IF((OutputTable[GroupByKey]=OutputTable[[#This Row],[GroupByKey]]),(OutputTable[GroupByKey]=OutputTable[[#This Row],[GroupByKey]])*OutputTable[RecordedValue])),0)</f>
        <v>118.49828730990606</v>
      </c>
      <c r="L1169" s="5" cm="1">
        <f t="array" ref="L1169">IFERROR(_xlfn.STDEV.S(IF((OutputTable[GroupByKey]=OutputTable[[#This Row],[GroupByKey]]),(OutputTable[GroupByKey]=OutputTable[[#This Row],[GroupByKey]])*OutputTable[RecordedValue])),0)</f>
        <v>27.447862726939679</v>
      </c>
      <c r="M1169" s="5" cm="1">
        <f t="array" ref="M1169">MAX(IF((ProjectInfoTable[ProjectName]=OutputTable[[#This Row],[ProjectName]]),(ProjectInfoTable[ProjectName]=OutputTable[[#This Row],[ProjectName]])*ProjectInfoTable[ConfidenceInterval]))</f>
        <v>0.95</v>
      </c>
      <c r="N1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169" s="5" cm="1">
        <f t="array" ref="O1169">MIN(IF((OutputTable[GroupByKey]=OutputTable[[#This Row],[GroupByKey]]),(OutputTable[GroupByKey]=OutputTable[[#This Row],[GroupByKey]])*OutputTable[RecordedValue]))</f>
        <v>61.6875247638012</v>
      </c>
      <c r="P1169" s="5" cm="1">
        <f t="array" ref="P1169">MAX(IF((OutputTable[GroupByKey]=OutputTable[[#This Row],[GroupByKey]]),(OutputTable[GroupByKey]=OutputTable[[#This Row],[GroupByKey]])*OutputTable[RecordedValue]))</f>
        <v>190.038737459233</v>
      </c>
    </row>
    <row r="1170" spans="1:16" x14ac:dyDescent="0.25">
      <c r="A1170" t="s">
        <v>68</v>
      </c>
      <c r="B1170" t="s">
        <v>70</v>
      </c>
      <c r="C1170">
        <v>23</v>
      </c>
      <c r="D1170" t="s">
        <v>114</v>
      </c>
      <c r="E1170" t="s">
        <v>115</v>
      </c>
      <c r="F1170" t="s">
        <v>73</v>
      </c>
      <c r="G1170">
        <v>0</v>
      </c>
      <c r="H1170">
        <v>0</v>
      </c>
      <c r="I1170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170" s="5" cm="1">
        <f t="array" ref="J1170">MAX(IF((ProjectInfoTable[ProjectName]=OutputTable[[#This Row],[ProjectName]]),(ProjectInfoTable[ProjectName]=OutputTable[[#This Row],[ProjectName]])*ProjectInfoTable[NumberOfReplications]))</f>
        <v>50</v>
      </c>
      <c r="K1170" s="5" cm="1">
        <f t="array" ref="K1170">IFERROR(AVERAGE(IF((OutputTable[GroupByKey]=OutputTable[[#This Row],[GroupByKey]]),(OutputTable[GroupByKey]=OutputTable[[#This Row],[GroupByKey]])*OutputTable[RecordedValue])),0)</f>
        <v>0</v>
      </c>
      <c r="L1170" s="5" cm="1">
        <f t="array" ref="L1170">IFERROR(_xlfn.STDEV.S(IF((OutputTable[GroupByKey]=OutputTable[[#This Row],[GroupByKey]]),(OutputTable[GroupByKey]=OutputTable[[#This Row],[GroupByKey]])*OutputTable[RecordedValue])),0)</f>
        <v>0</v>
      </c>
      <c r="M1170" s="5" cm="1">
        <f t="array" ref="M1170">MAX(IF((ProjectInfoTable[ProjectName]=OutputTable[[#This Row],[ProjectName]]),(ProjectInfoTable[ProjectName]=OutputTable[[#This Row],[ProjectName]])*ProjectInfoTable[ConfidenceInterval]))</f>
        <v>0.95</v>
      </c>
      <c r="N1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0" s="5" cm="1">
        <f t="array" ref="O1170">MIN(IF((OutputTable[GroupByKey]=OutputTable[[#This Row],[GroupByKey]]),(OutputTable[GroupByKey]=OutputTable[[#This Row],[GroupByKey]])*OutputTable[RecordedValue]))</f>
        <v>0</v>
      </c>
      <c r="P1170" s="5" cm="1">
        <f t="array" ref="P1170">MAX(IF((OutputTable[GroupByKey]=OutputTable[[#This Row],[GroupByKey]]),(OutputTable[GroupByKey]=OutputTable[[#This Row],[GroupByKey]])*OutputTable[RecordedValue]))</f>
        <v>0</v>
      </c>
    </row>
    <row r="1171" spans="1:16" x14ac:dyDescent="0.25">
      <c r="A1171" t="s">
        <v>68</v>
      </c>
      <c r="B1171" t="s">
        <v>70</v>
      </c>
      <c r="C1171">
        <v>23</v>
      </c>
      <c r="D1171" t="s">
        <v>116</v>
      </c>
      <c r="E1171" t="s">
        <v>117</v>
      </c>
      <c r="F1171" t="s">
        <v>73</v>
      </c>
      <c r="G1171">
        <v>7.4223541929433701</v>
      </c>
      <c r="H1171">
        <v>0</v>
      </c>
      <c r="I1171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171" s="5" cm="1">
        <f t="array" ref="J1171">MAX(IF((ProjectInfoTable[ProjectName]=OutputTable[[#This Row],[ProjectName]]),(ProjectInfoTable[ProjectName]=OutputTable[[#This Row],[ProjectName]])*ProjectInfoTable[NumberOfReplications]))</f>
        <v>50</v>
      </c>
      <c r="K1171" s="5" cm="1">
        <f t="array" ref="K1171">IFERROR(AVERAGE(IF((OutputTable[GroupByKey]=OutputTable[[#This Row],[GroupByKey]]),(OutputTable[GroupByKey]=OutputTable[[#This Row],[GroupByKey]])*OutputTable[RecordedValue])),0)</f>
        <v>5.4408066100724897</v>
      </c>
      <c r="L1171" s="5" cm="1">
        <f t="array" ref="L1171">IFERROR(_xlfn.STDEV.S(IF((OutputTable[GroupByKey]=OutputTable[[#This Row],[GroupByKey]]),(OutputTable[GroupByKey]=OutputTable[[#This Row],[GroupByKey]])*OutputTable[RecordedValue])),0)</f>
        <v>3.1898976373285977</v>
      </c>
      <c r="M1171" s="5" cm="1">
        <f t="array" ref="M1171">MAX(IF((ProjectInfoTable[ProjectName]=OutputTable[[#This Row],[ProjectName]]),(ProjectInfoTable[ProjectName]=OutputTable[[#This Row],[ProjectName]])*ProjectInfoTable[ConfidenceInterval]))</f>
        <v>0.95</v>
      </c>
      <c r="N1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171" s="5" cm="1">
        <f t="array" ref="O1171">MIN(IF((OutputTable[GroupByKey]=OutputTable[[#This Row],[GroupByKey]]),(OutputTable[GroupByKey]=OutputTable[[#This Row],[GroupByKey]])*OutputTable[RecordedValue]))</f>
        <v>0.10442984261027299</v>
      </c>
      <c r="P1171" s="5" cm="1">
        <f t="array" ref="P1171">MAX(IF((OutputTable[GroupByKey]=OutputTable[[#This Row],[GroupByKey]]),(OutputTable[GroupByKey]=OutputTable[[#This Row],[GroupByKey]])*OutputTable[RecordedValue]))</f>
        <v>13.981021636077701</v>
      </c>
    </row>
    <row r="1172" spans="1:16" x14ac:dyDescent="0.25">
      <c r="A1172" t="s">
        <v>68</v>
      </c>
      <c r="B1172" t="s">
        <v>70</v>
      </c>
      <c r="C1172">
        <v>23</v>
      </c>
      <c r="D1172" t="s">
        <v>118</v>
      </c>
      <c r="E1172" t="s">
        <v>119</v>
      </c>
      <c r="F1172" t="s">
        <v>73</v>
      </c>
      <c r="G1172">
        <v>16</v>
      </c>
      <c r="H1172">
        <v>0</v>
      </c>
      <c r="I1172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172" s="5" cm="1">
        <f t="array" ref="J1172">MAX(IF((ProjectInfoTable[ProjectName]=OutputTable[[#This Row],[ProjectName]]),(ProjectInfoTable[ProjectName]=OutputTable[[#This Row],[ProjectName]])*ProjectInfoTable[NumberOfReplications]))</f>
        <v>50</v>
      </c>
      <c r="K1172" s="5" cm="1">
        <f t="array" ref="K1172">IFERROR(AVERAGE(IF((OutputTable[GroupByKey]=OutputTable[[#This Row],[GroupByKey]]),(OutputTable[GroupByKey]=OutputTable[[#This Row],[GroupByKey]])*OutputTable[RecordedValue])),0)</f>
        <v>20.28</v>
      </c>
      <c r="L1172" s="5" cm="1">
        <f t="array" ref="L1172">IFERROR(_xlfn.STDEV.S(IF((OutputTable[GroupByKey]=OutputTable[[#This Row],[GroupByKey]]),(OutputTable[GroupByKey]=OutputTable[[#This Row],[GroupByKey]])*OutputTable[RecordedValue])),0)</f>
        <v>4.3191079955878688</v>
      </c>
      <c r="M1172" s="5" cm="1">
        <f t="array" ref="M1172">MAX(IF((ProjectInfoTable[ProjectName]=OutputTable[[#This Row],[ProjectName]]),(ProjectInfoTable[ProjectName]=OutputTable[[#This Row],[ProjectName]])*ProjectInfoTable[ConfidenceInterval]))</f>
        <v>0.95</v>
      </c>
      <c r="N1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172" s="5" cm="1">
        <f t="array" ref="O1172">MIN(IF((OutputTable[GroupByKey]=OutputTable[[#This Row],[GroupByKey]]),(OutputTable[GroupByKey]=OutputTable[[#This Row],[GroupByKey]])*OutputTable[RecordedValue]))</f>
        <v>11</v>
      </c>
      <c r="P1172" s="5" cm="1">
        <f t="array" ref="P1172">MAX(IF((OutputTable[GroupByKey]=OutputTable[[#This Row],[GroupByKey]]),(OutputTable[GroupByKey]=OutputTable[[#This Row],[GroupByKey]])*OutputTable[RecordedValue]))</f>
        <v>31</v>
      </c>
    </row>
    <row r="1173" spans="1:16" x14ac:dyDescent="0.25">
      <c r="A1173" t="s">
        <v>68</v>
      </c>
      <c r="B1173" t="s">
        <v>70</v>
      </c>
      <c r="C1173">
        <v>23</v>
      </c>
      <c r="D1173" t="s">
        <v>120</v>
      </c>
      <c r="E1173" t="s">
        <v>121</v>
      </c>
      <c r="F1173" t="s">
        <v>73</v>
      </c>
      <c r="G1173">
        <v>16</v>
      </c>
      <c r="H1173">
        <v>0</v>
      </c>
      <c r="I1173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173" s="5" cm="1">
        <f t="array" ref="J1173">MAX(IF((ProjectInfoTable[ProjectName]=OutputTable[[#This Row],[ProjectName]]),(ProjectInfoTable[ProjectName]=OutputTable[[#This Row],[ProjectName]])*ProjectInfoTable[NumberOfReplications]))</f>
        <v>50</v>
      </c>
      <c r="K1173" s="5" cm="1">
        <f t="array" ref="K1173">IFERROR(AVERAGE(IF((OutputTable[GroupByKey]=OutputTable[[#This Row],[GroupByKey]]),(OutputTable[GroupByKey]=OutputTable[[#This Row],[GroupByKey]])*OutputTable[RecordedValue])),0)</f>
        <v>20.14</v>
      </c>
      <c r="L1173" s="5" cm="1">
        <f t="array" ref="L1173">IFERROR(_xlfn.STDEV.S(IF((OutputTable[GroupByKey]=OutputTable[[#This Row],[GroupByKey]]),(OutputTable[GroupByKey]=OutputTable[[#This Row],[GroupByKey]])*OutputTable[RecordedValue])),0)</f>
        <v>4.309505393278199</v>
      </c>
      <c r="M1173" s="5" cm="1">
        <f t="array" ref="M1173">MAX(IF((ProjectInfoTable[ProjectName]=OutputTable[[#This Row],[ProjectName]]),(ProjectInfoTable[ProjectName]=OutputTable[[#This Row],[ProjectName]])*ProjectInfoTable[ConfidenceInterval]))</f>
        <v>0.95</v>
      </c>
      <c r="N1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173" s="5" cm="1">
        <f t="array" ref="O1173">MIN(IF((OutputTable[GroupByKey]=OutputTable[[#This Row],[GroupByKey]]),(OutputTable[GroupByKey]=OutputTable[[#This Row],[GroupByKey]])*OutputTable[RecordedValue]))</f>
        <v>10</v>
      </c>
      <c r="P1173" s="5" cm="1">
        <f t="array" ref="P1173">MAX(IF((OutputTable[GroupByKey]=OutputTable[[#This Row],[GroupByKey]]),(OutputTable[GroupByKey]=OutputTable[[#This Row],[GroupByKey]])*OutputTable[RecordedValue]))</f>
        <v>31</v>
      </c>
    </row>
    <row r="1174" spans="1:16" x14ac:dyDescent="0.25">
      <c r="A1174" t="s">
        <v>68</v>
      </c>
      <c r="B1174" t="s">
        <v>70</v>
      </c>
      <c r="C1174">
        <v>23</v>
      </c>
      <c r="D1174" t="s">
        <v>122</v>
      </c>
      <c r="E1174" t="s">
        <v>123</v>
      </c>
      <c r="F1174" t="s">
        <v>73</v>
      </c>
      <c r="G1174">
        <v>1.45625603110742</v>
      </c>
      <c r="H1174">
        <v>0</v>
      </c>
      <c r="I1174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174" s="5" cm="1">
        <f t="array" ref="J1174">MAX(IF((ProjectInfoTable[ProjectName]=OutputTable[[#This Row],[ProjectName]]),(ProjectInfoTable[ProjectName]=OutputTable[[#This Row],[ProjectName]])*ProjectInfoTable[NumberOfReplications]))</f>
        <v>50</v>
      </c>
      <c r="K1174" s="5" cm="1">
        <f t="array" ref="K1174">IFERROR(AVERAGE(IF((OutputTable[GroupByKey]=OutputTable[[#This Row],[GroupByKey]]),(OutputTable[GroupByKey]=OutputTable[[#This Row],[GroupByKey]])*OutputTable[RecordedValue])),0)</f>
        <v>1.9749714551650996</v>
      </c>
      <c r="L1174" s="5" cm="1">
        <f t="array" ref="L1174">IFERROR(_xlfn.STDEV.S(IF((OutputTable[GroupByKey]=OutputTable[[#This Row],[GroupByKey]]),(OutputTable[GroupByKey]=OutputTable[[#This Row],[GroupByKey]])*OutputTable[RecordedValue])),0)</f>
        <v>0.45746437878232693</v>
      </c>
      <c r="M1174" s="5" cm="1">
        <f t="array" ref="M1174">MAX(IF((ProjectInfoTable[ProjectName]=OutputTable[[#This Row],[ProjectName]]),(ProjectInfoTable[ProjectName]=OutputTable[[#This Row],[ProjectName]])*ProjectInfoTable[ConfidenceInterval]))</f>
        <v>0.95</v>
      </c>
      <c r="N1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174" s="5" cm="1">
        <f t="array" ref="O1174">MIN(IF((OutputTable[GroupByKey]=OutputTable[[#This Row],[GroupByKey]]),(OutputTable[GroupByKey]=OutputTable[[#This Row],[GroupByKey]])*OutputTable[RecordedValue]))</f>
        <v>1.0281254127300199</v>
      </c>
      <c r="P1174" s="5" cm="1">
        <f t="array" ref="P1174">MAX(IF((OutputTable[GroupByKey]=OutputTable[[#This Row],[GroupByKey]]),(OutputTable[GroupByKey]=OutputTable[[#This Row],[GroupByKey]])*OutputTable[RecordedValue]))</f>
        <v>3.1673122909872098</v>
      </c>
    </row>
    <row r="1175" spans="1:16" x14ac:dyDescent="0.25">
      <c r="A1175" t="s">
        <v>68</v>
      </c>
      <c r="B1175" t="s">
        <v>70</v>
      </c>
      <c r="C1175">
        <v>23</v>
      </c>
      <c r="D1175" t="s">
        <v>124</v>
      </c>
      <c r="E1175" t="s">
        <v>125</v>
      </c>
      <c r="F1175" t="s">
        <v>73</v>
      </c>
      <c r="G1175">
        <v>94.797716059388705</v>
      </c>
      <c r="H1175">
        <v>0</v>
      </c>
      <c r="I1175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175" s="5" cm="1">
        <f t="array" ref="J1175">MAX(IF((ProjectInfoTable[ProjectName]=OutputTable[[#This Row],[ProjectName]]),(ProjectInfoTable[ProjectName]=OutputTable[[#This Row],[ProjectName]])*ProjectInfoTable[NumberOfReplications]))</f>
        <v>50</v>
      </c>
      <c r="K1175" s="5" cm="1">
        <f t="array" ref="K1175">IFERROR(AVERAGE(IF((OutputTable[GroupByKey]=OutputTable[[#This Row],[GroupByKey]]),(OutputTable[GroupByKey]=OutputTable[[#This Row],[GroupByKey]])*OutputTable[RecordedValue])),0)</f>
        <v>123.93909391997848</v>
      </c>
      <c r="L1175" s="5" cm="1">
        <f t="array" ref="L1175">IFERROR(_xlfn.STDEV.S(IF((OutputTable[GroupByKey]=OutputTable[[#This Row],[GroupByKey]]),(OutputTable[GroupByKey]=OutputTable[[#This Row],[GroupByKey]])*OutputTable[RecordedValue])),0)</f>
        <v>29.164347943585724</v>
      </c>
      <c r="M1175" s="5" cm="1">
        <f t="array" ref="M1175">MAX(IF((ProjectInfoTable[ProjectName]=OutputTable[[#This Row],[ProjectName]]),(ProjectInfoTable[ProjectName]=OutputTable[[#This Row],[ProjectName]])*ProjectInfoTable[ConfidenceInterval]))</f>
        <v>0.95</v>
      </c>
      <c r="N1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175" s="5" cm="1">
        <f t="array" ref="O1175">MIN(IF((OutputTable[GroupByKey]=OutputTable[[#This Row],[GroupByKey]]),(OutputTable[GroupByKey]=OutputTable[[#This Row],[GroupByKey]])*OutputTable[RecordedValue]))</f>
        <v>61.791954606411501</v>
      </c>
      <c r="P1175" s="5" cm="1">
        <f t="array" ref="P1175">MAX(IF((OutputTable[GroupByKey]=OutputTable[[#This Row],[GroupByKey]]),(OutputTable[GroupByKey]=OutputTable[[#This Row],[GroupByKey]])*OutputTable[RecordedValue]))</f>
        <v>204.019759095311</v>
      </c>
    </row>
    <row r="1176" spans="1:16" x14ac:dyDescent="0.25">
      <c r="A1176" t="s">
        <v>68</v>
      </c>
      <c r="B1176" t="s">
        <v>70</v>
      </c>
      <c r="C1176">
        <v>23</v>
      </c>
      <c r="D1176" t="s">
        <v>126</v>
      </c>
      <c r="E1176" t="s">
        <v>86</v>
      </c>
      <c r="F1176" t="s">
        <v>127</v>
      </c>
      <c r="G1176">
        <v>0</v>
      </c>
      <c r="H1176">
        <v>0</v>
      </c>
      <c r="I1176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176" s="5" cm="1">
        <f t="array" ref="J1176">MAX(IF((ProjectInfoTable[ProjectName]=OutputTable[[#This Row],[ProjectName]]),(ProjectInfoTable[ProjectName]=OutputTable[[#This Row],[ProjectName]])*ProjectInfoTable[NumberOfReplications]))</f>
        <v>50</v>
      </c>
      <c r="K1176" s="5" cm="1">
        <f t="array" ref="K1176">IFERROR(AVERAGE(IF((OutputTable[GroupByKey]=OutputTable[[#This Row],[GroupByKey]]),(OutputTable[GroupByKey]=OutputTable[[#This Row],[GroupByKey]])*OutputTable[RecordedValue])),0)</f>
        <v>0</v>
      </c>
      <c r="L1176" s="5" cm="1">
        <f t="array" ref="L1176">IFERROR(_xlfn.STDEV.S(IF((OutputTable[GroupByKey]=OutputTable[[#This Row],[GroupByKey]]),(OutputTable[GroupByKey]=OutputTable[[#This Row],[GroupByKey]])*OutputTable[RecordedValue])),0)</f>
        <v>0</v>
      </c>
      <c r="M1176" s="5" cm="1">
        <f t="array" ref="M1176">MAX(IF((ProjectInfoTable[ProjectName]=OutputTable[[#This Row],[ProjectName]]),(ProjectInfoTable[ProjectName]=OutputTable[[#This Row],[ProjectName]])*ProjectInfoTable[ConfidenceInterval]))</f>
        <v>0.95</v>
      </c>
      <c r="N1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6" s="5" cm="1">
        <f t="array" ref="O1176">MIN(IF((OutputTable[GroupByKey]=OutputTable[[#This Row],[GroupByKey]]),(OutputTable[GroupByKey]=OutputTable[[#This Row],[GroupByKey]])*OutputTable[RecordedValue]))</f>
        <v>0</v>
      </c>
      <c r="P1176" s="5" cm="1">
        <f t="array" ref="P1176">MAX(IF((OutputTable[GroupByKey]=OutputTable[[#This Row],[GroupByKey]]),(OutputTable[GroupByKey]=OutputTable[[#This Row],[GroupByKey]])*OutputTable[RecordedValue]))</f>
        <v>0</v>
      </c>
    </row>
    <row r="1177" spans="1:16" x14ac:dyDescent="0.25">
      <c r="A1177" t="s">
        <v>68</v>
      </c>
      <c r="B1177" t="s">
        <v>70</v>
      </c>
      <c r="C1177">
        <v>23</v>
      </c>
      <c r="D1177" t="s">
        <v>128</v>
      </c>
      <c r="E1177" t="s">
        <v>89</v>
      </c>
      <c r="F1177" t="s">
        <v>127</v>
      </c>
      <c r="G1177">
        <v>0</v>
      </c>
      <c r="H1177">
        <v>0</v>
      </c>
      <c r="I1177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177" s="5" cm="1">
        <f t="array" ref="J1177">MAX(IF((ProjectInfoTable[ProjectName]=OutputTable[[#This Row],[ProjectName]]),(ProjectInfoTable[ProjectName]=OutputTable[[#This Row],[ProjectName]])*ProjectInfoTable[NumberOfReplications]))</f>
        <v>50</v>
      </c>
      <c r="K1177" s="5" cm="1">
        <f t="array" ref="K1177">IFERROR(AVERAGE(IF((OutputTable[GroupByKey]=OutputTable[[#This Row],[GroupByKey]]),(OutputTable[GroupByKey]=OutputTable[[#This Row],[GroupByKey]])*OutputTable[RecordedValue])),0)</f>
        <v>0</v>
      </c>
      <c r="L1177" s="5" cm="1">
        <f t="array" ref="L1177">IFERROR(_xlfn.STDEV.S(IF((OutputTable[GroupByKey]=OutputTable[[#This Row],[GroupByKey]]),(OutputTable[GroupByKey]=OutputTable[[#This Row],[GroupByKey]])*OutputTable[RecordedValue])),0)</f>
        <v>0</v>
      </c>
      <c r="M1177" s="5" cm="1">
        <f t="array" ref="M1177">MAX(IF((ProjectInfoTable[ProjectName]=OutputTable[[#This Row],[ProjectName]]),(ProjectInfoTable[ProjectName]=OutputTable[[#This Row],[ProjectName]])*ProjectInfoTable[ConfidenceInterval]))</f>
        <v>0.95</v>
      </c>
      <c r="N1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7" s="5" cm="1">
        <f t="array" ref="O1177">MIN(IF((OutputTable[GroupByKey]=OutputTable[[#This Row],[GroupByKey]]),(OutputTable[GroupByKey]=OutputTable[[#This Row],[GroupByKey]])*OutputTable[RecordedValue]))</f>
        <v>0</v>
      </c>
      <c r="P1177" s="5" cm="1">
        <f t="array" ref="P1177">MAX(IF((OutputTable[GroupByKey]=OutputTable[[#This Row],[GroupByKey]]),(OutputTable[GroupByKey]=OutputTable[[#This Row],[GroupByKey]])*OutputTable[RecordedValue]))</f>
        <v>0</v>
      </c>
    </row>
    <row r="1178" spans="1:16" x14ac:dyDescent="0.25">
      <c r="A1178" t="s">
        <v>68</v>
      </c>
      <c r="B1178" t="s">
        <v>70</v>
      </c>
      <c r="C1178">
        <v>23</v>
      </c>
      <c r="D1178" t="s">
        <v>129</v>
      </c>
      <c r="E1178" t="s">
        <v>91</v>
      </c>
      <c r="F1178" t="s">
        <v>127</v>
      </c>
      <c r="G1178">
        <v>47.577839587459302</v>
      </c>
      <c r="H1178">
        <v>0</v>
      </c>
      <c r="I1178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178" s="5" cm="1">
        <f t="array" ref="J1178">MAX(IF((ProjectInfoTable[ProjectName]=OutputTable[[#This Row],[ProjectName]]),(ProjectInfoTable[ProjectName]=OutputTable[[#This Row],[ProjectName]])*ProjectInfoTable[NumberOfReplications]))</f>
        <v>50</v>
      </c>
      <c r="K1178" s="5" cm="1">
        <f t="array" ref="K1178">IFERROR(AVERAGE(IF((OutputTable[GroupByKey]=OutputTable[[#This Row],[GroupByKey]]),(OutputTable[GroupByKey]=OutputTable[[#This Row],[GroupByKey]])*OutputTable[RecordedValue])),0)</f>
        <v>48.448961029865458</v>
      </c>
      <c r="L1178" s="5" cm="1">
        <f t="array" ref="L1178">IFERROR(_xlfn.STDEV.S(IF((OutputTable[GroupByKey]=OutputTable[[#This Row],[GroupByKey]]),(OutputTable[GroupByKey]=OutputTable[[#This Row],[GroupByKey]])*OutputTable[RecordedValue])),0)</f>
        <v>0.864449879249923</v>
      </c>
      <c r="M1178" s="5" cm="1">
        <f t="array" ref="M1178">MAX(IF((ProjectInfoTable[ProjectName]=OutputTable[[#This Row],[ProjectName]]),(ProjectInfoTable[ProjectName]=OutputTable[[#This Row],[ProjectName]])*ProjectInfoTable[ConfidenceInterval]))</f>
        <v>0.95</v>
      </c>
      <c r="N1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178" s="5" cm="1">
        <f t="array" ref="O1178">MIN(IF((OutputTable[GroupByKey]=OutputTable[[#This Row],[GroupByKey]]),(OutputTable[GroupByKey]=OutputTable[[#This Row],[GroupByKey]])*OutputTable[RecordedValue]))</f>
        <v>46.605834762066102</v>
      </c>
      <c r="P1178" s="5" cm="1">
        <f t="array" ref="P1178">MAX(IF((OutputTable[GroupByKey]=OutputTable[[#This Row],[GroupByKey]]),(OutputTable[GroupByKey]=OutputTable[[#This Row],[GroupByKey]])*OutputTable[RecordedValue]))</f>
        <v>50.321452117960597</v>
      </c>
    </row>
    <row r="1179" spans="1:16" x14ac:dyDescent="0.25">
      <c r="A1179" t="s">
        <v>68</v>
      </c>
      <c r="B1179" t="s">
        <v>70</v>
      </c>
      <c r="C1179">
        <v>23</v>
      </c>
      <c r="D1179" t="s">
        <v>130</v>
      </c>
      <c r="E1179" t="s">
        <v>131</v>
      </c>
      <c r="F1179" t="s">
        <v>127</v>
      </c>
      <c r="G1179">
        <v>0</v>
      </c>
      <c r="H1179">
        <v>0</v>
      </c>
      <c r="I1179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179" s="5" cm="1">
        <f t="array" ref="J1179">MAX(IF((ProjectInfoTable[ProjectName]=OutputTable[[#This Row],[ProjectName]]),(ProjectInfoTable[ProjectName]=OutputTable[[#This Row],[ProjectName]])*ProjectInfoTable[NumberOfReplications]))</f>
        <v>50</v>
      </c>
      <c r="K1179" s="5" cm="1">
        <f t="array" ref="K1179">IFERROR(AVERAGE(IF((OutputTable[GroupByKey]=OutputTable[[#This Row],[GroupByKey]]),(OutputTable[GroupByKey]=OutputTable[[#This Row],[GroupByKey]])*OutputTable[RecordedValue])),0)</f>
        <v>0</v>
      </c>
      <c r="L1179" s="5" cm="1">
        <f t="array" ref="L1179">IFERROR(_xlfn.STDEV.S(IF((OutputTable[GroupByKey]=OutputTable[[#This Row],[GroupByKey]]),(OutputTable[GroupByKey]=OutputTable[[#This Row],[GroupByKey]])*OutputTable[RecordedValue])),0)</f>
        <v>0</v>
      </c>
      <c r="M1179" s="5" cm="1">
        <f t="array" ref="M1179">MAX(IF((ProjectInfoTable[ProjectName]=OutputTable[[#This Row],[ProjectName]]),(ProjectInfoTable[ProjectName]=OutputTable[[#This Row],[ProjectName]])*ProjectInfoTable[ConfidenceInterval]))</f>
        <v>0.95</v>
      </c>
      <c r="N1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9" s="5" cm="1">
        <f t="array" ref="O1179">MIN(IF((OutputTable[GroupByKey]=OutputTable[[#This Row],[GroupByKey]]),(OutputTable[GroupByKey]=OutputTable[[#This Row],[GroupByKey]])*OutputTable[RecordedValue]))</f>
        <v>0</v>
      </c>
      <c r="P1179" s="5" cm="1">
        <f t="array" ref="P1179">MAX(IF((OutputTable[GroupByKey]=OutputTable[[#This Row],[GroupByKey]]),(OutputTable[GroupByKey]=OutputTable[[#This Row],[GroupByKey]])*OutputTable[RecordedValue]))</f>
        <v>0</v>
      </c>
    </row>
    <row r="1180" spans="1:16" x14ac:dyDescent="0.25">
      <c r="A1180" t="s">
        <v>68</v>
      </c>
      <c r="B1180" t="s">
        <v>70</v>
      </c>
      <c r="C1180">
        <v>23</v>
      </c>
      <c r="D1180" t="s">
        <v>132</v>
      </c>
      <c r="E1180" t="s">
        <v>95</v>
      </c>
      <c r="F1180" t="s">
        <v>127</v>
      </c>
      <c r="G1180">
        <v>47.577839587459302</v>
      </c>
      <c r="H1180">
        <v>0</v>
      </c>
      <c r="I1180" s="5" t="str">
        <f>OutputTable[[#This Row],[ProjectName]]&amp;OutputTable[[#This Row],[Name]]&amp;OutputTable[[#This Row],[Type]]&amp;OutputTable[[#This Row],[Source]]</f>
        <v>Airport Security AnalysisAll Entities.VACostVA CostSystem</v>
      </c>
      <c r="J1180" s="5" cm="1">
        <f t="array" ref="J1180">MAX(IF((ProjectInfoTable[ProjectName]=OutputTable[[#This Row],[ProjectName]]),(ProjectInfoTable[ProjectName]=OutputTable[[#This Row],[ProjectName]])*ProjectInfoTable[NumberOfReplications]))</f>
        <v>50</v>
      </c>
      <c r="K1180" s="5" cm="1">
        <f t="array" ref="K1180">IFERROR(AVERAGE(IF((OutputTable[GroupByKey]=OutputTable[[#This Row],[GroupByKey]]),(OutputTable[GroupByKey]=OutputTable[[#This Row],[GroupByKey]])*OutputTable[RecordedValue])),0)</f>
        <v>48.448961029865458</v>
      </c>
      <c r="L1180" s="5" cm="1">
        <f t="array" ref="L1180">IFERROR(_xlfn.STDEV.S(IF((OutputTable[GroupByKey]=OutputTable[[#This Row],[GroupByKey]]),(OutputTable[GroupByKey]=OutputTable[[#This Row],[GroupByKey]])*OutputTable[RecordedValue])),0)</f>
        <v>0.864449879249923</v>
      </c>
      <c r="M1180" s="5" cm="1">
        <f t="array" ref="M1180">MAX(IF((ProjectInfoTable[ProjectName]=OutputTable[[#This Row],[ProjectName]]),(ProjectInfoTable[ProjectName]=OutputTable[[#This Row],[ProjectName]])*ProjectInfoTable[ConfidenceInterval]))</f>
        <v>0.95</v>
      </c>
      <c r="N1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180" s="5" cm="1">
        <f t="array" ref="O1180">MIN(IF((OutputTable[GroupByKey]=OutputTable[[#This Row],[GroupByKey]]),(OutputTable[GroupByKey]=OutputTable[[#This Row],[GroupByKey]])*OutputTable[RecordedValue]))</f>
        <v>46.605834762066102</v>
      </c>
      <c r="P1180" s="5" cm="1">
        <f t="array" ref="P1180">MAX(IF((OutputTable[GroupByKey]=OutputTable[[#This Row],[GroupByKey]]),(OutputTable[GroupByKey]=OutputTable[[#This Row],[GroupByKey]])*OutputTable[RecordedValue]))</f>
        <v>50.321452117960597</v>
      </c>
    </row>
    <row r="1181" spans="1:16" x14ac:dyDescent="0.25">
      <c r="A1181" t="s">
        <v>68</v>
      </c>
      <c r="B1181" t="s">
        <v>70</v>
      </c>
      <c r="C1181">
        <v>23</v>
      </c>
      <c r="D1181" t="s">
        <v>133</v>
      </c>
      <c r="E1181" t="s">
        <v>97</v>
      </c>
      <c r="F1181" t="s">
        <v>127</v>
      </c>
      <c r="G1181">
        <v>0</v>
      </c>
      <c r="H1181">
        <v>0</v>
      </c>
      <c r="I1181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181" s="5" cm="1">
        <f t="array" ref="J1181">MAX(IF((ProjectInfoTable[ProjectName]=OutputTable[[#This Row],[ProjectName]]),(ProjectInfoTable[ProjectName]=OutputTable[[#This Row],[ProjectName]])*ProjectInfoTable[NumberOfReplications]))</f>
        <v>50</v>
      </c>
      <c r="K1181" s="5" cm="1">
        <f t="array" ref="K1181">IFERROR(AVERAGE(IF((OutputTable[GroupByKey]=OutputTable[[#This Row],[GroupByKey]]),(OutputTable[GroupByKey]=OutputTable[[#This Row],[GroupByKey]])*OutputTable[RecordedValue])),0)</f>
        <v>0</v>
      </c>
      <c r="L1181" s="5" cm="1">
        <f t="array" ref="L1181">IFERROR(_xlfn.STDEV.S(IF((OutputTable[GroupByKey]=OutputTable[[#This Row],[GroupByKey]]),(OutputTable[GroupByKey]=OutputTable[[#This Row],[GroupByKey]])*OutputTable[RecordedValue])),0)</f>
        <v>0</v>
      </c>
      <c r="M1181" s="5" cm="1">
        <f t="array" ref="M1181">MAX(IF((ProjectInfoTable[ProjectName]=OutputTable[[#This Row],[ProjectName]]),(ProjectInfoTable[ProjectName]=OutputTable[[#This Row],[ProjectName]])*ProjectInfoTable[ConfidenceInterval]))</f>
        <v>0.95</v>
      </c>
      <c r="N1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81" s="5" cm="1">
        <f t="array" ref="O1181">MIN(IF((OutputTable[GroupByKey]=OutputTable[[#This Row],[GroupByKey]]),(OutputTable[GroupByKey]=OutputTable[[#This Row],[GroupByKey]])*OutputTable[RecordedValue]))</f>
        <v>0</v>
      </c>
      <c r="P1181" s="5" cm="1">
        <f t="array" ref="P1181">MAX(IF((OutputTable[GroupByKey]=OutputTable[[#This Row],[GroupByKey]]),(OutputTable[GroupByKey]=OutputTable[[#This Row],[GroupByKey]])*OutputTable[RecordedValue]))</f>
        <v>0</v>
      </c>
    </row>
    <row r="1182" spans="1:16" x14ac:dyDescent="0.25">
      <c r="A1182" t="s">
        <v>68</v>
      </c>
      <c r="B1182" t="s">
        <v>70</v>
      </c>
      <c r="C1182">
        <v>23</v>
      </c>
      <c r="D1182" t="s">
        <v>134</v>
      </c>
      <c r="E1182" t="s">
        <v>135</v>
      </c>
      <c r="F1182" t="s">
        <v>127</v>
      </c>
      <c r="G1182">
        <v>47.577839587459202</v>
      </c>
      <c r="H1182">
        <v>0</v>
      </c>
      <c r="I1182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182" s="5" cm="1">
        <f t="array" ref="J1182">MAX(IF((ProjectInfoTable[ProjectName]=OutputTable[[#This Row],[ProjectName]]),(ProjectInfoTable[ProjectName]=OutputTable[[#This Row],[ProjectName]])*ProjectInfoTable[NumberOfReplications]))</f>
        <v>50</v>
      </c>
      <c r="K1182" s="5" cm="1">
        <f t="array" ref="K1182">IFERROR(AVERAGE(IF((OutputTable[GroupByKey]=OutputTable[[#This Row],[GroupByKey]]),(OutputTable[GroupByKey]=OutputTable[[#This Row],[GroupByKey]])*OutputTable[RecordedValue])),0)</f>
        <v>48.448961029865458</v>
      </c>
      <c r="L1182" s="5" cm="1">
        <f t="array" ref="L1182">IFERROR(_xlfn.STDEV.S(IF((OutputTable[GroupByKey]=OutputTable[[#This Row],[GroupByKey]]),(OutputTable[GroupByKey]=OutputTable[[#This Row],[GroupByKey]])*OutputTable[RecordedValue])),0)</f>
        <v>0.86444987924992722</v>
      </c>
      <c r="M1182" s="5" cm="1">
        <f t="array" ref="M1182">MAX(IF((ProjectInfoTable[ProjectName]=OutputTable[[#This Row],[ProjectName]]),(ProjectInfoTable[ProjectName]=OutputTable[[#This Row],[ProjectName]])*ProjectInfoTable[ConfidenceInterval]))</f>
        <v>0.95</v>
      </c>
      <c r="N1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182" s="5" cm="1">
        <f t="array" ref="O1182">MIN(IF((OutputTable[GroupByKey]=OutputTable[[#This Row],[GroupByKey]]),(OutputTable[GroupByKey]=OutputTable[[#This Row],[GroupByKey]])*OutputTable[RecordedValue]))</f>
        <v>46.605834762066102</v>
      </c>
      <c r="P1182" s="5" cm="1">
        <f t="array" ref="P1182">MAX(IF((OutputTable[GroupByKey]=OutputTable[[#This Row],[GroupByKey]]),(OutputTable[GroupByKey]=OutputTable[[#This Row],[GroupByKey]])*OutputTable[RecordedValue]))</f>
        <v>50.321452117960497</v>
      </c>
    </row>
    <row r="1183" spans="1:16" x14ac:dyDescent="0.25">
      <c r="A1183" t="s">
        <v>68</v>
      </c>
      <c r="B1183" t="s">
        <v>70</v>
      </c>
      <c r="C1183">
        <v>23</v>
      </c>
      <c r="D1183" t="s">
        <v>136</v>
      </c>
      <c r="E1183" t="s">
        <v>137</v>
      </c>
      <c r="F1183" t="s">
        <v>127</v>
      </c>
      <c r="G1183">
        <v>24.338470045459601</v>
      </c>
      <c r="H1183">
        <v>0</v>
      </c>
      <c r="I1183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183" s="5" cm="1">
        <f t="array" ref="J1183">MAX(IF((ProjectInfoTable[ProjectName]=OutputTable[[#This Row],[ProjectName]]),(ProjectInfoTable[ProjectName]=OutputTable[[#This Row],[ProjectName]])*ProjectInfoTable[NumberOfReplications]))</f>
        <v>50</v>
      </c>
      <c r="K1183" s="5" cm="1">
        <f t="array" ref="K1183">IFERROR(AVERAGE(IF((OutputTable[GroupByKey]=OutputTable[[#This Row],[GroupByKey]]),(OutputTable[GroupByKey]=OutputTable[[#This Row],[GroupByKey]])*OutputTable[RecordedValue])),0)</f>
        <v>23.423677543870127</v>
      </c>
      <c r="L1183" s="5" cm="1">
        <f t="array" ref="L1183">IFERROR(_xlfn.STDEV.S(IF((OutputTable[GroupByKey]=OutputTable[[#This Row],[GroupByKey]]),(OutputTable[GroupByKey]=OutputTable[[#This Row],[GroupByKey]])*OutputTable[RecordedValue])),0)</f>
        <v>0.86656285941984512</v>
      </c>
      <c r="M1183" s="5" cm="1">
        <f t="array" ref="M1183">MAX(IF((ProjectInfoTable[ProjectName]=OutputTable[[#This Row],[ProjectName]]),(ProjectInfoTable[ProjectName]=OutputTable[[#This Row],[ProjectName]])*ProjectInfoTable[ConfidenceInterval]))</f>
        <v>0.95</v>
      </c>
      <c r="N1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183" s="5" cm="1">
        <f t="array" ref="O1183">MIN(IF((OutputTable[GroupByKey]=OutputTable[[#This Row],[GroupByKey]]),(OutputTable[GroupByKey]=OutputTable[[#This Row],[GroupByKey]])*OutputTable[RecordedValue]))</f>
        <v>21.655537571964</v>
      </c>
      <c r="P1183" s="5" cm="1">
        <f t="array" ref="P1183">MAX(IF((OutputTable[GroupByKey]=OutputTable[[#This Row],[GroupByKey]]),(OutputTable[GroupByKey]=OutputTable[[#This Row],[GroupByKey]])*OutputTable[RecordedValue]))</f>
        <v>25.265870670068299</v>
      </c>
    </row>
    <row r="1184" spans="1:16" x14ac:dyDescent="0.25">
      <c r="A1184" t="s">
        <v>68</v>
      </c>
      <c r="B1184" t="s">
        <v>70</v>
      </c>
      <c r="C1184">
        <v>23</v>
      </c>
      <c r="D1184" t="s">
        <v>138</v>
      </c>
      <c r="E1184" t="s">
        <v>91</v>
      </c>
      <c r="F1184" t="s">
        <v>127</v>
      </c>
      <c r="G1184">
        <v>71.916309632918896</v>
      </c>
      <c r="H1184">
        <v>0</v>
      </c>
      <c r="I1184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184" s="5" cm="1">
        <f t="array" ref="J1184">MAX(IF((ProjectInfoTable[ProjectName]=OutputTable[[#This Row],[ProjectName]]),(ProjectInfoTable[ProjectName]=OutputTable[[#This Row],[ProjectName]])*ProjectInfoTable[NumberOfReplications]))</f>
        <v>50</v>
      </c>
      <c r="K1184" s="5" cm="1">
        <f t="array" ref="K1184">IFERROR(AVERAGE(IF((OutputTable[GroupByKey]=OutputTable[[#This Row],[GroupByKey]]),(OutputTable[GroupByKey]=OutputTable[[#This Row],[GroupByKey]])*OutputTable[RecordedValue])),0)</f>
        <v>71.872638573735571</v>
      </c>
      <c r="L1184" s="5" cm="1">
        <f t="array" ref="L1184">IFERROR(_xlfn.STDEV.S(IF((OutputTable[GroupByKey]=OutputTable[[#This Row],[GroupByKey]]),(OutputTable[GroupByKey]=OutputTable[[#This Row],[GroupByKey]])*OutputTable[RecordedValue])),0)</f>
        <v>5.859431361613459E-2</v>
      </c>
      <c r="M1184" s="5" cm="1">
        <f t="array" ref="M1184">MAX(IF((ProjectInfoTable[ProjectName]=OutputTable[[#This Row],[ProjectName]]),(ProjectInfoTable[ProjectName]=OutputTable[[#This Row],[ProjectName]])*ProjectInfoTable[ConfidenceInterval]))</f>
        <v>0.95</v>
      </c>
      <c r="N1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184" s="5" cm="1">
        <f t="array" ref="O1184">MIN(IF((OutputTable[GroupByKey]=OutputTable[[#This Row],[GroupByKey]]),(OutputTable[GroupByKey]=OutputTable[[#This Row],[GroupByKey]])*OutputTable[RecordedValue]))</f>
        <v>71.718288096809104</v>
      </c>
      <c r="P1184" s="5" cm="1">
        <f t="array" ref="P1184">MAX(IF((OutputTable[GroupByKey]=OutputTable[[#This Row],[GroupByKey]]),(OutputTable[GroupByKey]=OutputTable[[#This Row],[GroupByKey]])*OutputTable[RecordedValue]))</f>
        <v>71.976989689924594</v>
      </c>
    </row>
    <row r="1185" spans="1:16" x14ac:dyDescent="0.25">
      <c r="A1185" t="s">
        <v>68</v>
      </c>
      <c r="B1185" t="s">
        <v>70</v>
      </c>
      <c r="C1185">
        <v>23</v>
      </c>
      <c r="D1185" t="s">
        <v>139</v>
      </c>
      <c r="E1185" t="s">
        <v>140</v>
      </c>
      <c r="F1185" t="s">
        <v>127</v>
      </c>
      <c r="G1185">
        <v>0</v>
      </c>
      <c r="H1185">
        <v>0</v>
      </c>
      <c r="I1185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185" s="5" cm="1">
        <f t="array" ref="J1185">MAX(IF((ProjectInfoTable[ProjectName]=OutputTable[[#This Row],[ProjectName]]),(ProjectInfoTable[ProjectName]=OutputTable[[#This Row],[ProjectName]])*ProjectInfoTable[NumberOfReplications]))</f>
        <v>50</v>
      </c>
      <c r="K1185" s="5" cm="1">
        <f t="array" ref="K1185">IFERROR(AVERAGE(IF((OutputTable[GroupByKey]=OutputTable[[#This Row],[GroupByKey]]),(OutputTable[GroupByKey]=OutputTable[[#This Row],[GroupByKey]])*OutputTable[RecordedValue])),0)</f>
        <v>0</v>
      </c>
      <c r="L1185" s="5" cm="1">
        <f t="array" ref="L1185">IFERROR(_xlfn.STDEV.S(IF((OutputTable[GroupByKey]=OutputTable[[#This Row],[GroupByKey]]),(OutputTable[GroupByKey]=OutputTable[[#This Row],[GroupByKey]])*OutputTable[RecordedValue])),0)</f>
        <v>0</v>
      </c>
      <c r="M1185" s="5" cm="1">
        <f t="array" ref="M1185">MAX(IF((ProjectInfoTable[ProjectName]=OutputTable[[#This Row],[ProjectName]]),(ProjectInfoTable[ProjectName]=OutputTable[[#This Row],[ProjectName]])*ProjectInfoTable[ConfidenceInterval]))</f>
        <v>0.95</v>
      </c>
      <c r="N1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85" s="5" cm="1">
        <f t="array" ref="O1185">MIN(IF((OutputTable[GroupByKey]=OutputTable[[#This Row],[GroupByKey]]),(OutputTable[GroupByKey]=OutputTable[[#This Row],[GroupByKey]])*OutputTable[RecordedValue]))</f>
        <v>0</v>
      </c>
      <c r="P1185" s="5" cm="1">
        <f t="array" ref="P1185">MAX(IF((OutputTable[GroupByKey]=OutputTable[[#This Row],[GroupByKey]]),(OutputTable[GroupByKey]=OutputTable[[#This Row],[GroupByKey]])*OutputTable[RecordedValue]))</f>
        <v>0</v>
      </c>
    </row>
    <row r="1186" spans="1:16" x14ac:dyDescent="0.25">
      <c r="A1186" t="s">
        <v>68</v>
      </c>
      <c r="B1186" t="s">
        <v>70</v>
      </c>
      <c r="C1186">
        <v>23</v>
      </c>
      <c r="D1186" t="s">
        <v>141</v>
      </c>
      <c r="E1186" t="s">
        <v>111</v>
      </c>
      <c r="F1186" t="s">
        <v>73</v>
      </c>
      <c r="G1186">
        <v>9.34774437056174</v>
      </c>
      <c r="H1186">
        <v>0</v>
      </c>
      <c r="I1186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186" s="5" cm="1">
        <f t="array" ref="J1186">MAX(IF((ProjectInfoTable[ProjectName]=OutputTable[[#This Row],[ProjectName]]),(ProjectInfoTable[ProjectName]=OutputTable[[#This Row],[ProjectName]])*ProjectInfoTable[NumberOfReplications]))</f>
        <v>50</v>
      </c>
      <c r="K1186" s="5" cm="1">
        <f t="array" ref="K1186">IFERROR(AVERAGE(IF((OutputTable[GroupByKey]=OutputTable[[#This Row],[GroupByKey]]),(OutputTable[GroupByKey]=OutputTable[[#This Row],[GroupByKey]])*OutputTable[RecordedValue])),0)</f>
        <v>9.2356458312402427</v>
      </c>
      <c r="L1186" s="5" cm="1">
        <f t="array" ref="L1186">IFERROR(_xlfn.STDEV.S(IF((OutputTable[GroupByKey]=OutputTable[[#This Row],[GroupByKey]]),(OutputTable[GroupByKey]=OutputTable[[#This Row],[GroupByKey]])*OutputTable[RecordedValue])),0)</f>
        <v>0.11377584298148916</v>
      </c>
      <c r="M1186" s="5" cm="1">
        <f t="array" ref="M1186">MAX(IF((ProjectInfoTable[ProjectName]=OutputTable[[#This Row],[ProjectName]]),(ProjectInfoTable[ProjectName]=OutputTable[[#This Row],[ProjectName]])*ProjectInfoTable[ConfidenceInterval]))</f>
        <v>0.95</v>
      </c>
      <c r="N1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186" s="5" cm="1">
        <f t="array" ref="O1186">MIN(IF((OutputTable[GroupByKey]=OutputTable[[#This Row],[GroupByKey]]),(OutputTable[GroupByKey]=OutputTable[[#This Row],[GroupByKey]])*OutputTable[RecordedValue]))</f>
        <v>8.9867833861246496</v>
      </c>
      <c r="P1186" s="5" cm="1">
        <f t="array" ref="P1186">MAX(IF((OutputTable[GroupByKey]=OutputTable[[#This Row],[GroupByKey]]),(OutputTable[GroupByKey]=OutputTable[[#This Row],[GroupByKey]])*OutputTable[RecordedValue]))</f>
        <v>9.4038725622795898</v>
      </c>
    </row>
    <row r="1187" spans="1:16" x14ac:dyDescent="0.25">
      <c r="A1187" t="s">
        <v>68</v>
      </c>
      <c r="B1187" t="s">
        <v>70</v>
      </c>
      <c r="C1187">
        <v>23</v>
      </c>
      <c r="D1187" t="s">
        <v>142</v>
      </c>
      <c r="E1187" t="s">
        <v>113</v>
      </c>
      <c r="F1187" t="s">
        <v>73</v>
      </c>
      <c r="G1187">
        <v>560.86466223370405</v>
      </c>
      <c r="H1187">
        <v>0</v>
      </c>
      <c r="I1187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187" s="5" cm="1">
        <f t="array" ref="J1187">MAX(IF((ProjectInfoTable[ProjectName]=OutputTable[[#This Row],[ProjectName]]),(ProjectInfoTable[ProjectName]=OutputTable[[#This Row],[ProjectName]])*ProjectInfoTable[NumberOfReplications]))</f>
        <v>50</v>
      </c>
      <c r="K1187" s="5" cm="1">
        <f t="array" ref="K1187">IFERROR(AVERAGE(IF((OutputTable[GroupByKey]=OutputTable[[#This Row],[GroupByKey]]),(OutputTable[GroupByKey]=OutputTable[[#This Row],[GroupByKey]])*OutputTable[RecordedValue])),0)</f>
        <v>554.13874987441454</v>
      </c>
      <c r="L1187" s="5" cm="1">
        <f t="array" ref="L1187">IFERROR(_xlfn.STDEV.S(IF((OutputTable[GroupByKey]=OutputTable[[#This Row],[GroupByKey]]),(OutputTable[GroupByKey]=OutputTable[[#This Row],[GroupByKey]])*OutputTable[RecordedValue])),0)</f>
        <v>6.8265505788893126</v>
      </c>
      <c r="M1187" s="5" cm="1">
        <f t="array" ref="M1187">MAX(IF((ProjectInfoTable[ProjectName]=OutputTable[[#This Row],[ProjectName]]),(ProjectInfoTable[ProjectName]=OutputTable[[#This Row],[ProjectName]])*ProjectInfoTable[ConfidenceInterval]))</f>
        <v>0.95</v>
      </c>
      <c r="N1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187" s="5" cm="1">
        <f t="array" ref="O1187">MIN(IF((OutputTable[GroupByKey]=OutputTable[[#This Row],[GroupByKey]]),(OutputTable[GroupByKey]=OutputTable[[#This Row],[GroupByKey]])*OutputTable[RecordedValue]))</f>
        <v>539.207003167479</v>
      </c>
      <c r="P1187" s="5" cm="1">
        <f t="array" ref="P1187">MAX(IF((OutputTable[GroupByKey]=OutputTable[[#This Row],[GroupByKey]]),(OutputTable[GroupByKey]=OutputTable[[#This Row],[GroupByKey]])*OutputTable[RecordedValue]))</f>
        <v>564.23235373677596</v>
      </c>
    </row>
    <row r="1188" spans="1:16" x14ac:dyDescent="0.25">
      <c r="A1188" t="s">
        <v>68</v>
      </c>
      <c r="B1188" t="s">
        <v>70</v>
      </c>
      <c r="C1188">
        <v>23</v>
      </c>
      <c r="D1188" t="s">
        <v>143</v>
      </c>
      <c r="E1188" t="s">
        <v>115</v>
      </c>
      <c r="F1188" t="s">
        <v>73</v>
      </c>
      <c r="G1188">
        <v>0</v>
      </c>
      <c r="H1188">
        <v>0</v>
      </c>
      <c r="I1188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188" s="5" cm="1">
        <f t="array" ref="J1188">MAX(IF((ProjectInfoTable[ProjectName]=OutputTable[[#This Row],[ProjectName]]),(ProjectInfoTable[ProjectName]=OutputTable[[#This Row],[ProjectName]])*ProjectInfoTable[NumberOfReplications]))</f>
        <v>50</v>
      </c>
      <c r="K1188" s="5" cm="1">
        <f t="array" ref="K1188">IFERROR(AVERAGE(IF((OutputTable[GroupByKey]=OutputTable[[#This Row],[GroupByKey]]),(OutputTable[GroupByKey]=OutputTable[[#This Row],[GroupByKey]])*OutputTable[RecordedValue])),0)</f>
        <v>0</v>
      </c>
      <c r="L1188" s="5" cm="1">
        <f t="array" ref="L1188">IFERROR(_xlfn.STDEV.S(IF((OutputTable[GroupByKey]=OutputTable[[#This Row],[GroupByKey]]),(OutputTable[GroupByKey]=OutputTable[[#This Row],[GroupByKey]])*OutputTable[RecordedValue])),0)</f>
        <v>0</v>
      </c>
      <c r="M1188" s="5" cm="1">
        <f t="array" ref="M1188">MAX(IF((ProjectInfoTable[ProjectName]=OutputTable[[#This Row],[ProjectName]]),(ProjectInfoTable[ProjectName]=OutputTable[[#This Row],[ProjectName]])*ProjectInfoTable[ConfidenceInterval]))</f>
        <v>0.95</v>
      </c>
      <c r="N1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88" s="5" cm="1">
        <f t="array" ref="O1188">MIN(IF((OutputTable[GroupByKey]=OutputTable[[#This Row],[GroupByKey]]),(OutputTable[GroupByKey]=OutputTable[[#This Row],[GroupByKey]])*OutputTable[RecordedValue]))</f>
        <v>0</v>
      </c>
      <c r="P1188" s="5" cm="1">
        <f t="array" ref="P1188">MAX(IF((OutputTable[GroupByKey]=OutputTable[[#This Row],[GroupByKey]]),(OutputTable[GroupByKey]=OutputTable[[#This Row],[GroupByKey]])*OutputTable[RecordedValue]))</f>
        <v>0</v>
      </c>
    </row>
    <row r="1189" spans="1:16" x14ac:dyDescent="0.25">
      <c r="A1189" t="s">
        <v>68</v>
      </c>
      <c r="B1189" t="s">
        <v>70</v>
      </c>
      <c r="C1189">
        <v>23</v>
      </c>
      <c r="D1189" t="s">
        <v>144</v>
      </c>
      <c r="E1189" t="s">
        <v>117</v>
      </c>
      <c r="F1189" t="s">
        <v>73</v>
      </c>
      <c r="G1189">
        <v>48.620383231250401</v>
      </c>
      <c r="H1189">
        <v>0</v>
      </c>
      <c r="I1189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189" s="5" cm="1">
        <f t="array" ref="J1189">MAX(IF((ProjectInfoTable[ProjectName]=OutputTable[[#This Row],[ProjectName]]),(ProjectInfoTable[ProjectName]=OutputTable[[#This Row],[ProjectName]])*ProjectInfoTable[NumberOfReplications]))</f>
        <v>50</v>
      </c>
      <c r="K1189" s="5" cm="1">
        <f t="array" ref="K1189">IFERROR(AVERAGE(IF((OutputTable[GroupByKey]=OutputTable[[#This Row],[GroupByKey]]),(OutputTable[GroupByKey]=OutputTable[[#This Row],[GroupByKey]])*OutputTable[RecordedValue])),0)</f>
        <v>55.339444015606816</v>
      </c>
      <c r="L1189" s="5" cm="1">
        <f t="array" ref="L1189">IFERROR(_xlfn.STDEV.S(IF((OutputTable[GroupByKey]=OutputTable[[#This Row],[GroupByKey]]),(OutputTable[GroupByKey]=OutputTable[[#This Row],[GroupByKey]])*OutputTable[RecordedValue])),0)</f>
        <v>18.463814595248238</v>
      </c>
      <c r="M1189" s="5" cm="1">
        <f t="array" ref="M1189">MAX(IF((ProjectInfoTable[ProjectName]=OutputTable[[#This Row],[ProjectName]]),(ProjectInfoTable[ProjectName]=OutputTable[[#This Row],[ProjectName]])*ProjectInfoTable[ConfidenceInterval]))</f>
        <v>0.95</v>
      </c>
      <c r="N1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189" s="5" cm="1">
        <f t="array" ref="O1189">MIN(IF((OutputTable[GroupByKey]=OutputTable[[#This Row],[GroupByKey]]),(OutputTable[GroupByKey]=OutputTable[[#This Row],[GroupByKey]])*OutputTable[RecordedValue]))</f>
        <v>20.994807137296998</v>
      </c>
      <c r="P1189" s="5" cm="1">
        <f t="array" ref="P1189">MAX(IF((OutputTable[GroupByKey]=OutputTable[[#This Row],[GroupByKey]]),(OutputTable[GroupByKey]=OutputTable[[#This Row],[GroupByKey]])*OutputTable[RecordedValue]))</f>
        <v>106.254030872416</v>
      </c>
    </row>
    <row r="1190" spans="1:16" x14ac:dyDescent="0.25">
      <c r="A1190" t="s">
        <v>68</v>
      </c>
      <c r="B1190" t="s">
        <v>70</v>
      </c>
      <c r="C1190">
        <v>23</v>
      </c>
      <c r="D1190" t="s">
        <v>145</v>
      </c>
      <c r="E1190" t="s">
        <v>119</v>
      </c>
      <c r="F1190" t="s">
        <v>73</v>
      </c>
      <c r="G1190">
        <v>318</v>
      </c>
      <c r="H1190">
        <v>0</v>
      </c>
      <c r="I1190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190" s="5" cm="1">
        <f t="array" ref="J1190">MAX(IF((ProjectInfoTable[ProjectName]=OutputTable[[#This Row],[ProjectName]]),(ProjectInfoTable[ProjectName]=OutputTable[[#This Row],[ProjectName]])*ProjectInfoTable[NumberOfReplications]))</f>
        <v>50</v>
      </c>
      <c r="K1190" s="5" cm="1">
        <f t="array" ref="K1190">IFERROR(AVERAGE(IF((OutputTable[GroupByKey]=OutputTable[[#This Row],[GroupByKey]]),(OutputTable[GroupByKey]=OutputTable[[#This Row],[GroupByKey]])*OutputTable[RecordedValue])),0)</f>
        <v>318</v>
      </c>
      <c r="L1190" s="5" cm="1">
        <f t="array" ref="L1190">IFERROR(_xlfn.STDEV.S(IF((OutputTable[GroupByKey]=OutputTable[[#This Row],[GroupByKey]]),(OutputTable[GroupByKey]=OutputTable[[#This Row],[GroupByKey]])*OutputTable[RecordedValue])),0)</f>
        <v>0</v>
      </c>
      <c r="M1190" s="5" cm="1">
        <f t="array" ref="M1190">MAX(IF((ProjectInfoTable[ProjectName]=OutputTable[[#This Row],[ProjectName]]),(ProjectInfoTable[ProjectName]=OutputTable[[#This Row],[ProjectName]])*ProjectInfoTable[ConfidenceInterval]))</f>
        <v>0.95</v>
      </c>
      <c r="N1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0" s="5" cm="1">
        <f t="array" ref="O1190">MIN(IF((OutputTable[GroupByKey]=OutputTable[[#This Row],[GroupByKey]]),(OutputTable[GroupByKey]=OutputTable[[#This Row],[GroupByKey]])*OutputTable[RecordedValue]))</f>
        <v>318</v>
      </c>
      <c r="P1190" s="5" cm="1">
        <f t="array" ref="P1190">MAX(IF((OutputTable[GroupByKey]=OutputTable[[#This Row],[GroupByKey]]),(OutputTable[GroupByKey]=OutputTable[[#This Row],[GroupByKey]])*OutputTable[RecordedValue]))</f>
        <v>318</v>
      </c>
    </row>
    <row r="1191" spans="1:16" x14ac:dyDescent="0.25">
      <c r="A1191" t="s">
        <v>68</v>
      </c>
      <c r="B1191" t="s">
        <v>70</v>
      </c>
      <c r="C1191">
        <v>23</v>
      </c>
      <c r="D1191" t="s">
        <v>146</v>
      </c>
      <c r="E1191" t="s">
        <v>121</v>
      </c>
      <c r="F1191" t="s">
        <v>73</v>
      </c>
      <c r="G1191">
        <v>317</v>
      </c>
      <c r="H1191">
        <v>0</v>
      </c>
      <c r="I1191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191" s="5" cm="1">
        <f t="array" ref="J1191">MAX(IF((ProjectInfoTable[ProjectName]=OutputTable[[#This Row],[ProjectName]]),(ProjectInfoTable[ProjectName]=OutputTable[[#This Row],[ProjectName]])*ProjectInfoTable[NumberOfReplications]))</f>
        <v>50</v>
      </c>
      <c r="K1191" s="5" cm="1">
        <f t="array" ref="K1191">IFERROR(AVERAGE(IF((OutputTable[GroupByKey]=OutputTable[[#This Row],[GroupByKey]]),(OutputTable[GroupByKey]=OutputTable[[#This Row],[GroupByKey]])*OutputTable[RecordedValue])),0)</f>
        <v>316.94</v>
      </c>
      <c r="L1191" s="5" cm="1">
        <f t="array" ref="L1191">IFERROR(_xlfn.STDEV.S(IF((OutputTable[GroupByKey]=OutputTable[[#This Row],[GroupByKey]]),(OutputTable[GroupByKey]=OutputTable[[#This Row],[GroupByKey]])*OutputTable[RecordedValue])),0)</f>
        <v>0.23989793748209556</v>
      </c>
      <c r="M1191" s="5" cm="1">
        <f t="array" ref="M1191">MAX(IF((ProjectInfoTable[ProjectName]=OutputTable[[#This Row],[ProjectName]]),(ProjectInfoTable[ProjectName]=OutputTable[[#This Row],[ProjectName]])*ProjectInfoTable[ConfidenceInterval]))</f>
        <v>0.95</v>
      </c>
      <c r="N1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191" s="5" cm="1">
        <f t="array" ref="O1191">MIN(IF((OutputTable[GroupByKey]=OutputTable[[#This Row],[GroupByKey]]),(OutputTable[GroupByKey]=OutputTable[[#This Row],[GroupByKey]])*OutputTable[RecordedValue]))</f>
        <v>316</v>
      </c>
      <c r="P1191" s="5" cm="1">
        <f t="array" ref="P1191">MAX(IF((OutputTable[GroupByKey]=OutputTable[[#This Row],[GroupByKey]]),(OutputTable[GroupByKey]=OutputTable[[#This Row],[GroupByKey]])*OutputTable[RecordedValue]))</f>
        <v>317</v>
      </c>
    </row>
    <row r="1192" spans="1:16" x14ac:dyDescent="0.25">
      <c r="A1192" t="s">
        <v>68</v>
      </c>
      <c r="B1192" t="s">
        <v>70</v>
      </c>
      <c r="C1192">
        <v>23</v>
      </c>
      <c r="D1192" t="s">
        <v>147</v>
      </c>
      <c r="E1192" t="s">
        <v>123</v>
      </c>
      <c r="F1192" t="s">
        <v>73</v>
      </c>
      <c r="G1192">
        <v>9.34774437056174</v>
      </c>
      <c r="H1192">
        <v>0</v>
      </c>
      <c r="I1192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192" s="5" cm="1">
        <f t="array" ref="J1192">MAX(IF((ProjectInfoTable[ProjectName]=OutputTable[[#This Row],[ProjectName]]),(ProjectInfoTable[ProjectName]=OutputTable[[#This Row],[ProjectName]])*ProjectInfoTable[NumberOfReplications]))</f>
        <v>50</v>
      </c>
      <c r="K1192" s="5" cm="1">
        <f t="array" ref="K1192">IFERROR(AVERAGE(IF((OutputTable[GroupByKey]=OutputTable[[#This Row],[GroupByKey]]),(OutputTable[GroupByKey]=OutputTable[[#This Row],[GroupByKey]])*OutputTable[RecordedValue])),0)</f>
        <v>9.2356458312402427</v>
      </c>
      <c r="L1192" s="5" cm="1">
        <f t="array" ref="L1192">IFERROR(_xlfn.STDEV.S(IF((OutputTable[GroupByKey]=OutputTable[[#This Row],[GroupByKey]]),(OutputTable[GroupByKey]=OutputTable[[#This Row],[GroupByKey]])*OutputTable[RecordedValue])),0)</f>
        <v>0.11377584298148916</v>
      </c>
      <c r="M1192" s="5" cm="1">
        <f t="array" ref="M1192">MAX(IF((ProjectInfoTable[ProjectName]=OutputTable[[#This Row],[ProjectName]]),(ProjectInfoTable[ProjectName]=OutputTable[[#This Row],[ProjectName]])*ProjectInfoTable[ConfidenceInterval]))</f>
        <v>0.95</v>
      </c>
      <c r="N1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192" s="5" cm="1">
        <f t="array" ref="O1192">MIN(IF((OutputTable[GroupByKey]=OutputTable[[#This Row],[GroupByKey]]),(OutputTable[GroupByKey]=OutputTable[[#This Row],[GroupByKey]])*OutputTable[RecordedValue]))</f>
        <v>8.9867833861246496</v>
      </c>
      <c r="P1192" s="5" cm="1">
        <f t="array" ref="P1192">MAX(IF((OutputTable[GroupByKey]=OutputTable[[#This Row],[GroupByKey]]),(OutputTable[GroupByKey]=OutputTable[[#This Row],[GroupByKey]])*OutputTable[RecordedValue]))</f>
        <v>9.4038725622795898</v>
      </c>
    </row>
    <row r="1193" spans="1:16" x14ac:dyDescent="0.25">
      <c r="A1193" t="s">
        <v>68</v>
      </c>
      <c r="B1193" t="s">
        <v>70</v>
      </c>
      <c r="C1193">
        <v>23</v>
      </c>
      <c r="D1193" t="s">
        <v>148</v>
      </c>
      <c r="E1193" t="s">
        <v>125</v>
      </c>
      <c r="F1193" t="s">
        <v>73</v>
      </c>
      <c r="G1193">
        <v>609.48504546495496</v>
      </c>
      <c r="H1193">
        <v>0</v>
      </c>
      <c r="I1193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193" s="5" cm="1">
        <f t="array" ref="J1193">MAX(IF((ProjectInfoTable[ProjectName]=OutputTable[[#This Row],[ProjectName]]),(ProjectInfoTable[ProjectName]=OutputTable[[#This Row],[ProjectName]])*ProjectInfoTable[NumberOfReplications]))</f>
        <v>50</v>
      </c>
      <c r="K1193" s="5" cm="1">
        <f t="array" ref="K1193">IFERROR(AVERAGE(IF((OutputTable[GroupByKey]=OutputTable[[#This Row],[GroupByKey]]),(OutputTable[GroupByKey]=OutputTable[[#This Row],[GroupByKey]])*OutputTable[RecordedValue])),0)</f>
        <v>609.47819389002132</v>
      </c>
      <c r="L1193" s="5" cm="1">
        <f t="array" ref="L1193">IFERROR(_xlfn.STDEV.S(IF((OutputTable[GroupByKey]=OutputTable[[#This Row],[GroupByKey]]),(OutputTable[GroupByKey]=OutputTable[[#This Row],[GroupByKey]])*OutputTable[RecordedValue])),0)</f>
        <v>20.03379556554944</v>
      </c>
      <c r="M1193" s="5" cm="1">
        <f t="array" ref="M1193">MAX(IF((ProjectInfoTable[ProjectName]=OutputTable[[#This Row],[ProjectName]]),(ProjectInfoTable[ProjectName]=OutputTable[[#This Row],[ProjectName]])*ProjectInfoTable[ConfidenceInterval]))</f>
        <v>0.95</v>
      </c>
      <c r="N1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193" s="5" cm="1">
        <f t="array" ref="O1193">MIN(IF((OutputTable[GroupByKey]=OutputTable[[#This Row],[GroupByKey]]),(OutputTable[GroupByKey]=OutputTable[[#This Row],[GroupByKey]])*OutputTable[RecordedValue]))</f>
        <v>560.39330190760404</v>
      </c>
      <c r="P1193" s="5" cm="1">
        <f t="array" ref="P1193">MAX(IF((OutputTable[GroupByKey]=OutputTable[[#This Row],[GroupByKey]]),(OutputTable[GroupByKey]=OutputTable[[#This Row],[GroupByKey]])*OutputTable[RecordedValue]))</f>
        <v>667.91125094200902</v>
      </c>
    </row>
    <row r="1194" spans="1:16" x14ac:dyDescent="0.25">
      <c r="A1194" t="s">
        <v>68</v>
      </c>
      <c r="B1194" t="s">
        <v>70</v>
      </c>
      <c r="C1194">
        <v>23</v>
      </c>
      <c r="D1194" t="s">
        <v>149</v>
      </c>
      <c r="E1194" t="s">
        <v>119</v>
      </c>
      <c r="F1194" t="s">
        <v>87</v>
      </c>
      <c r="G1194">
        <v>318</v>
      </c>
      <c r="H1194">
        <v>0</v>
      </c>
      <c r="I1194" s="5" t="str">
        <f>OutputTable[[#This Row],[ProjectName]]&amp;OutputTable[[#This Row],[Name]]&amp;OutputTable[[#This Row],[Type]]&amp;OutputTable[[#This Row],[Source]]</f>
        <v>Airport Security AnalysisEntity 1.NumberInNumber InEntity</v>
      </c>
      <c r="J1194" s="5" cm="1">
        <f t="array" ref="J1194">MAX(IF((ProjectInfoTable[ProjectName]=OutputTable[[#This Row],[ProjectName]]),(ProjectInfoTable[ProjectName]=OutputTable[[#This Row],[ProjectName]])*ProjectInfoTable[NumberOfReplications]))</f>
        <v>50</v>
      </c>
      <c r="K1194" s="5" cm="1">
        <f t="array" ref="K1194">IFERROR(AVERAGE(IF((OutputTable[GroupByKey]=OutputTable[[#This Row],[GroupByKey]]),(OutputTable[GroupByKey]=OutputTable[[#This Row],[GroupByKey]])*OutputTable[RecordedValue])),0)</f>
        <v>318</v>
      </c>
      <c r="L1194" s="5" cm="1">
        <f t="array" ref="L1194">IFERROR(_xlfn.STDEV.S(IF((OutputTable[GroupByKey]=OutputTable[[#This Row],[GroupByKey]]),(OutputTable[GroupByKey]=OutputTable[[#This Row],[GroupByKey]])*OutputTable[RecordedValue])),0)</f>
        <v>0</v>
      </c>
      <c r="M1194" s="5" cm="1">
        <f t="array" ref="M1194">MAX(IF((ProjectInfoTable[ProjectName]=OutputTable[[#This Row],[ProjectName]]),(ProjectInfoTable[ProjectName]=OutputTable[[#This Row],[ProjectName]])*ProjectInfoTable[ConfidenceInterval]))</f>
        <v>0.95</v>
      </c>
      <c r="N1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4" s="5" cm="1">
        <f t="array" ref="O1194">MIN(IF((OutputTable[GroupByKey]=OutputTable[[#This Row],[GroupByKey]]),(OutputTable[GroupByKey]=OutputTable[[#This Row],[GroupByKey]])*OutputTable[RecordedValue]))</f>
        <v>318</v>
      </c>
      <c r="P1194" s="5" cm="1">
        <f t="array" ref="P1194">MAX(IF((OutputTable[GroupByKey]=OutputTable[[#This Row],[GroupByKey]]),(OutputTable[GroupByKey]=OutputTable[[#This Row],[GroupByKey]])*OutputTable[RecordedValue]))</f>
        <v>318</v>
      </c>
    </row>
    <row r="1195" spans="1:16" x14ac:dyDescent="0.25">
      <c r="A1195" t="s">
        <v>68</v>
      </c>
      <c r="B1195" t="s">
        <v>70</v>
      </c>
      <c r="C1195">
        <v>23</v>
      </c>
      <c r="D1195" t="s">
        <v>150</v>
      </c>
      <c r="E1195" t="s">
        <v>121</v>
      </c>
      <c r="F1195" t="s">
        <v>87</v>
      </c>
      <c r="G1195">
        <v>315</v>
      </c>
      <c r="H1195">
        <v>0</v>
      </c>
      <c r="I1195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195" s="5" cm="1">
        <f t="array" ref="J1195">MAX(IF((ProjectInfoTable[ProjectName]=OutputTable[[#This Row],[ProjectName]]),(ProjectInfoTable[ProjectName]=OutputTable[[#This Row],[ProjectName]])*ProjectInfoTable[NumberOfReplications]))</f>
        <v>50</v>
      </c>
      <c r="K1195" s="5" cm="1">
        <f t="array" ref="K1195">IFERROR(AVERAGE(IF((OutputTable[GroupByKey]=OutputTable[[#This Row],[GroupByKey]]),(OutputTable[GroupByKey]=OutputTable[[#This Row],[GroupByKey]])*OutputTable[RecordedValue])),0)</f>
        <v>314.94</v>
      </c>
      <c r="L1195" s="5" cm="1">
        <f t="array" ref="L1195">IFERROR(_xlfn.STDEV.S(IF((OutputTable[GroupByKey]=OutputTable[[#This Row],[GroupByKey]]),(OutputTable[GroupByKey]=OutputTable[[#This Row],[GroupByKey]])*OutputTable[RecordedValue])),0)</f>
        <v>0.68243262357121037</v>
      </c>
      <c r="M1195" s="5" cm="1">
        <f t="array" ref="M1195">MAX(IF((ProjectInfoTable[ProjectName]=OutputTable[[#This Row],[ProjectName]]),(ProjectInfoTable[ProjectName]=OutputTable[[#This Row],[ProjectName]])*ProjectInfoTable[ConfidenceInterval]))</f>
        <v>0.95</v>
      </c>
      <c r="N1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195" s="5" cm="1">
        <f t="array" ref="O1195">MIN(IF((OutputTable[GroupByKey]=OutputTable[[#This Row],[GroupByKey]]),(OutputTable[GroupByKey]=OutputTable[[#This Row],[GroupByKey]])*OutputTable[RecordedValue]))</f>
        <v>313</v>
      </c>
      <c r="P1195" s="5" cm="1">
        <f t="array" ref="P1195">MAX(IF((OutputTable[GroupByKey]=OutputTable[[#This Row],[GroupByKey]]),(OutputTable[GroupByKey]=OutputTable[[#This Row],[GroupByKey]])*OutputTable[RecordedValue]))</f>
        <v>316</v>
      </c>
    </row>
    <row r="1196" spans="1:16" x14ac:dyDescent="0.25">
      <c r="A1196" t="s">
        <v>68</v>
      </c>
      <c r="B1196" t="s">
        <v>70</v>
      </c>
      <c r="C1196">
        <v>23</v>
      </c>
      <c r="D1196" t="s">
        <v>151</v>
      </c>
      <c r="E1196" t="s">
        <v>135</v>
      </c>
      <c r="F1196" t="s">
        <v>105</v>
      </c>
      <c r="G1196">
        <v>0</v>
      </c>
      <c r="H1196">
        <v>0</v>
      </c>
      <c r="I1196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196" s="5" cm="1">
        <f t="array" ref="J1196">MAX(IF((ProjectInfoTable[ProjectName]=OutputTable[[#This Row],[ProjectName]]),(ProjectInfoTable[ProjectName]=OutputTable[[#This Row],[ProjectName]])*ProjectInfoTable[NumberOfReplications]))</f>
        <v>50</v>
      </c>
      <c r="K1196" s="5" cm="1">
        <f t="array" ref="K1196">IFERROR(AVERAGE(IF((OutputTable[GroupByKey]=OutputTable[[#This Row],[GroupByKey]]),(OutputTable[GroupByKey]=OutputTable[[#This Row],[GroupByKey]])*OutputTable[RecordedValue])),0)</f>
        <v>0</v>
      </c>
      <c r="L1196" s="5" cm="1">
        <f t="array" ref="L1196">IFERROR(_xlfn.STDEV.S(IF((OutputTable[GroupByKey]=OutputTable[[#This Row],[GroupByKey]]),(OutputTable[GroupByKey]=OutputTable[[#This Row],[GroupByKey]])*OutputTable[RecordedValue])),0)</f>
        <v>0</v>
      </c>
      <c r="M1196" s="5" cm="1">
        <f t="array" ref="M1196">MAX(IF((ProjectInfoTable[ProjectName]=OutputTable[[#This Row],[ProjectName]]),(ProjectInfoTable[ProjectName]=OutputTable[[#This Row],[ProjectName]])*ProjectInfoTable[ConfidenceInterval]))</f>
        <v>0.95</v>
      </c>
      <c r="N1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6" s="5" cm="1">
        <f t="array" ref="O1196">MIN(IF((OutputTable[GroupByKey]=OutputTable[[#This Row],[GroupByKey]]),(OutputTable[GroupByKey]=OutputTable[[#This Row],[GroupByKey]])*OutputTable[RecordedValue]))</f>
        <v>0</v>
      </c>
      <c r="P1196" s="5" cm="1">
        <f t="array" ref="P1196">MAX(IF((OutputTable[GroupByKey]=OutputTable[[#This Row],[GroupByKey]]),(OutputTable[GroupByKey]=OutputTable[[#This Row],[GroupByKey]])*OutputTable[RecordedValue]))</f>
        <v>0</v>
      </c>
    </row>
    <row r="1197" spans="1:16" x14ac:dyDescent="0.25">
      <c r="A1197" t="s">
        <v>68</v>
      </c>
      <c r="B1197" t="s">
        <v>70</v>
      </c>
      <c r="C1197">
        <v>23</v>
      </c>
      <c r="D1197" t="s">
        <v>152</v>
      </c>
      <c r="E1197" t="s">
        <v>137</v>
      </c>
      <c r="F1197" t="s">
        <v>105</v>
      </c>
      <c r="G1197">
        <v>12</v>
      </c>
      <c r="H1197">
        <v>0</v>
      </c>
      <c r="I1197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197" s="5" cm="1">
        <f t="array" ref="J1197">MAX(IF((ProjectInfoTable[ProjectName]=OutputTable[[#This Row],[ProjectName]]),(ProjectInfoTable[ProjectName]=OutputTable[[#This Row],[ProjectName]])*ProjectInfoTable[NumberOfReplications]))</f>
        <v>50</v>
      </c>
      <c r="K1197" s="5" cm="1">
        <f t="array" ref="K1197">IFERROR(AVERAGE(IF((OutputTable[GroupByKey]=OutputTable[[#This Row],[GroupByKey]]),(OutputTable[GroupByKey]=OutputTable[[#This Row],[GroupByKey]])*OutputTable[RecordedValue])),0)</f>
        <v>12</v>
      </c>
      <c r="L1197" s="5" cm="1">
        <f t="array" ref="L1197">IFERROR(_xlfn.STDEV.S(IF((OutputTable[GroupByKey]=OutputTable[[#This Row],[GroupByKey]]),(OutputTable[GroupByKey]=OutputTable[[#This Row],[GroupByKey]])*OutputTable[RecordedValue])),0)</f>
        <v>0</v>
      </c>
      <c r="M1197" s="5" cm="1">
        <f t="array" ref="M1197">MAX(IF((ProjectInfoTable[ProjectName]=OutputTable[[#This Row],[ProjectName]]),(ProjectInfoTable[ProjectName]=OutputTable[[#This Row],[ProjectName]])*ProjectInfoTable[ConfidenceInterval]))</f>
        <v>0.95</v>
      </c>
      <c r="N1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7" s="5" cm="1">
        <f t="array" ref="O1197">MIN(IF((OutputTable[GroupByKey]=OutputTable[[#This Row],[GroupByKey]]),(OutputTable[GroupByKey]=OutputTable[[#This Row],[GroupByKey]])*OutputTable[RecordedValue]))</f>
        <v>12</v>
      </c>
      <c r="P1197" s="5" cm="1">
        <f t="array" ref="P1197">MAX(IF((OutputTable[GroupByKey]=OutputTable[[#This Row],[GroupByKey]]),(OutputTable[GroupByKey]=OutputTable[[#This Row],[GroupByKey]])*OutputTable[RecordedValue]))</f>
        <v>12</v>
      </c>
    </row>
    <row r="1198" spans="1:16" x14ac:dyDescent="0.25">
      <c r="A1198" t="s">
        <v>68</v>
      </c>
      <c r="B1198" t="s">
        <v>70</v>
      </c>
      <c r="C1198">
        <v>23</v>
      </c>
      <c r="D1198" t="s">
        <v>153</v>
      </c>
      <c r="E1198" t="s">
        <v>154</v>
      </c>
      <c r="F1198" t="s">
        <v>105</v>
      </c>
      <c r="G1198">
        <v>0</v>
      </c>
      <c r="H1198">
        <v>0</v>
      </c>
      <c r="I1198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198" s="5" cm="1">
        <f t="array" ref="J1198">MAX(IF((ProjectInfoTable[ProjectName]=OutputTable[[#This Row],[ProjectName]]),(ProjectInfoTable[ProjectName]=OutputTable[[#This Row],[ProjectName]])*ProjectInfoTable[NumberOfReplications]))</f>
        <v>50</v>
      </c>
      <c r="K1198" s="5" cm="1">
        <f t="array" ref="K1198">IFERROR(AVERAGE(IF((OutputTable[GroupByKey]=OutputTable[[#This Row],[GroupByKey]]),(OutputTable[GroupByKey]=OutputTable[[#This Row],[GroupByKey]])*OutputTable[RecordedValue])),0)</f>
        <v>0</v>
      </c>
      <c r="L1198" s="5" cm="1">
        <f t="array" ref="L1198">IFERROR(_xlfn.STDEV.S(IF((OutputTable[GroupByKey]=OutputTable[[#This Row],[GroupByKey]]),(OutputTable[GroupByKey]=OutputTable[[#This Row],[GroupByKey]])*OutputTable[RecordedValue])),0)</f>
        <v>0</v>
      </c>
      <c r="M1198" s="5" cm="1">
        <f t="array" ref="M1198">MAX(IF((ProjectInfoTable[ProjectName]=OutputTable[[#This Row],[ProjectName]]),(ProjectInfoTable[ProjectName]=OutputTable[[#This Row],[ProjectName]])*ProjectInfoTable[ConfidenceInterval]))</f>
        <v>0.95</v>
      </c>
      <c r="N1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8" s="5" cm="1">
        <f t="array" ref="O1198">MIN(IF((OutputTable[GroupByKey]=OutputTable[[#This Row],[GroupByKey]]),(OutputTable[GroupByKey]=OutputTable[[#This Row],[GroupByKey]])*OutputTable[RecordedValue]))</f>
        <v>0</v>
      </c>
      <c r="P1198" s="5" cm="1">
        <f t="array" ref="P1198">MAX(IF((OutputTable[GroupByKey]=OutputTable[[#This Row],[GroupByKey]]),(OutputTable[GroupByKey]=OutputTable[[#This Row],[GroupByKey]])*OutputTable[RecordedValue]))</f>
        <v>0</v>
      </c>
    </row>
    <row r="1199" spans="1:16" x14ac:dyDescent="0.25">
      <c r="A1199" t="s">
        <v>68</v>
      </c>
      <c r="B1199" t="s">
        <v>70</v>
      </c>
      <c r="C1199">
        <v>23</v>
      </c>
      <c r="D1199" t="s">
        <v>155</v>
      </c>
      <c r="E1199" t="s">
        <v>156</v>
      </c>
      <c r="F1199" t="s">
        <v>105</v>
      </c>
      <c r="G1199">
        <v>0</v>
      </c>
      <c r="H1199">
        <v>0</v>
      </c>
      <c r="I1199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199" s="5" cm="1">
        <f t="array" ref="J1199">MAX(IF((ProjectInfoTable[ProjectName]=OutputTable[[#This Row],[ProjectName]]),(ProjectInfoTable[ProjectName]=OutputTable[[#This Row],[ProjectName]])*ProjectInfoTable[NumberOfReplications]))</f>
        <v>50</v>
      </c>
      <c r="K1199" s="5" cm="1">
        <f t="array" ref="K1199">IFERROR(AVERAGE(IF((OutputTable[GroupByKey]=OutputTable[[#This Row],[GroupByKey]]),(OutputTable[GroupByKey]=OutputTable[[#This Row],[GroupByKey]])*OutputTable[RecordedValue])),0)</f>
        <v>0</v>
      </c>
      <c r="L1199" s="5" cm="1">
        <f t="array" ref="L1199">IFERROR(_xlfn.STDEV.S(IF((OutputTable[GroupByKey]=OutputTable[[#This Row],[GroupByKey]]),(OutputTable[GroupByKey]=OutputTable[[#This Row],[GroupByKey]])*OutputTable[RecordedValue])),0)</f>
        <v>0</v>
      </c>
      <c r="M1199" s="5" cm="1">
        <f t="array" ref="M1199">MAX(IF((ProjectInfoTable[ProjectName]=OutputTable[[#This Row],[ProjectName]]),(ProjectInfoTable[ProjectName]=OutputTable[[#This Row],[ProjectName]])*ProjectInfoTable[ConfidenceInterval]))</f>
        <v>0.95</v>
      </c>
      <c r="N1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9" s="5" cm="1">
        <f t="array" ref="O1199">MIN(IF((OutputTable[GroupByKey]=OutputTable[[#This Row],[GroupByKey]]),(OutputTable[GroupByKey]=OutputTable[[#This Row],[GroupByKey]])*OutputTable[RecordedValue]))</f>
        <v>0</v>
      </c>
      <c r="P1199" s="5" cm="1">
        <f t="array" ref="P1199">MAX(IF((OutputTable[GroupByKey]=OutputTable[[#This Row],[GroupByKey]]),(OutputTable[GroupByKey]=OutputTable[[#This Row],[GroupByKey]])*OutputTable[RecordedValue]))</f>
        <v>0</v>
      </c>
    </row>
    <row r="1200" spans="1:16" x14ac:dyDescent="0.25">
      <c r="A1200" t="s">
        <v>68</v>
      </c>
      <c r="B1200" t="s">
        <v>70</v>
      </c>
      <c r="C1200">
        <v>23</v>
      </c>
      <c r="D1200" t="s">
        <v>157</v>
      </c>
      <c r="E1200" t="s">
        <v>140</v>
      </c>
      <c r="F1200" t="s">
        <v>105</v>
      </c>
      <c r="G1200">
        <v>0</v>
      </c>
      <c r="H1200">
        <v>0</v>
      </c>
      <c r="I1200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200" s="5" cm="1">
        <f t="array" ref="J1200">MAX(IF((ProjectInfoTable[ProjectName]=OutputTable[[#This Row],[ProjectName]]),(ProjectInfoTable[ProjectName]=OutputTable[[#This Row],[ProjectName]])*ProjectInfoTable[NumberOfReplications]))</f>
        <v>50</v>
      </c>
      <c r="K1200" s="5" cm="1">
        <f t="array" ref="K1200">IFERROR(AVERAGE(IF((OutputTable[GroupByKey]=OutputTable[[#This Row],[GroupByKey]]),(OutputTable[GroupByKey]=OutputTable[[#This Row],[GroupByKey]])*OutputTable[RecordedValue])),0)</f>
        <v>0</v>
      </c>
      <c r="L1200" s="5" cm="1">
        <f t="array" ref="L1200">IFERROR(_xlfn.STDEV.S(IF((OutputTable[GroupByKey]=OutputTable[[#This Row],[GroupByKey]]),(OutputTable[GroupByKey]=OutputTable[[#This Row],[GroupByKey]])*OutputTable[RecordedValue])),0)</f>
        <v>0</v>
      </c>
      <c r="M1200" s="5" cm="1">
        <f t="array" ref="M1200">MAX(IF((ProjectInfoTable[ProjectName]=OutputTable[[#This Row],[ProjectName]]),(ProjectInfoTable[ProjectName]=OutputTable[[#This Row],[ProjectName]])*ProjectInfoTable[ConfidenceInterval]))</f>
        <v>0.95</v>
      </c>
      <c r="N1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00" s="5" cm="1">
        <f t="array" ref="O1200">MIN(IF((OutputTable[GroupByKey]=OutputTable[[#This Row],[GroupByKey]]),(OutputTable[GroupByKey]=OutputTable[[#This Row],[GroupByKey]])*OutputTable[RecordedValue]))</f>
        <v>0</v>
      </c>
      <c r="P1200" s="5" cm="1">
        <f t="array" ref="P1200">MAX(IF((OutputTable[GroupByKey]=OutputTable[[#This Row],[GroupByKey]]),(OutputTable[GroupByKey]=OutputTable[[#This Row],[GroupByKey]])*OutputTable[RecordedValue]))</f>
        <v>0</v>
      </c>
    </row>
    <row r="1201" spans="1:16" x14ac:dyDescent="0.25">
      <c r="A1201" t="s">
        <v>68</v>
      </c>
      <c r="B1201" t="s">
        <v>70</v>
      </c>
      <c r="C1201">
        <v>23</v>
      </c>
      <c r="D1201" t="s">
        <v>158</v>
      </c>
      <c r="E1201" t="s">
        <v>121</v>
      </c>
      <c r="F1201" t="s">
        <v>127</v>
      </c>
      <c r="G1201">
        <v>315</v>
      </c>
      <c r="H1201">
        <v>0</v>
      </c>
      <c r="I1201" s="5" t="str">
        <f>OutputTable[[#This Row],[ProjectName]]&amp;OutputTable[[#This Row],[Name]]&amp;OutputTable[[#This Row],[Type]]&amp;OutputTable[[#This Row],[Source]]</f>
        <v>Airport Security AnalysisSystem.NumberOutNumber OutSystem</v>
      </c>
      <c r="J1201" s="5" cm="1">
        <f t="array" ref="J1201">MAX(IF((ProjectInfoTable[ProjectName]=OutputTable[[#This Row],[ProjectName]]),(ProjectInfoTable[ProjectName]=OutputTable[[#This Row],[ProjectName]])*ProjectInfoTable[NumberOfReplications]))</f>
        <v>50</v>
      </c>
      <c r="K1201" s="5" cm="1">
        <f t="array" ref="K1201">IFERROR(AVERAGE(IF((OutputTable[GroupByKey]=OutputTable[[#This Row],[GroupByKey]]),(OutputTable[GroupByKey]=OutputTable[[#This Row],[GroupByKey]])*OutputTable[RecordedValue])),0)</f>
        <v>314.94</v>
      </c>
      <c r="L1201" s="5" cm="1">
        <f t="array" ref="L1201">IFERROR(_xlfn.STDEV.S(IF((OutputTable[GroupByKey]=OutputTable[[#This Row],[GroupByKey]]),(OutputTable[GroupByKey]=OutputTable[[#This Row],[GroupByKey]])*OutputTable[RecordedValue])),0)</f>
        <v>0.68243262357121037</v>
      </c>
      <c r="M1201" s="5" cm="1">
        <f t="array" ref="M1201">MAX(IF((ProjectInfoTable[ProjectName]=OutputTable[[#This Row],[ProjectName]]),(ProjectInfoTable[ProjectName]=OutputTable[[#This Row],[ProjectName]])*ProjectInfoTable[ConfidenceInterval]))</f>
        <v>0.95</v>
      </c>
      <c r="N1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201" s="5" cm="1">
        <f t="array" ref="O1201">MIN(IF((OutputTable[GroupByKey]=OutputTable[[#This Row],[GroupByKey]]),(OutputTable[GroupByKey]=OutputTable[[#This Row],[GroupByKey]])*OutputTable[RecordedValue]))</f>
        <v>313</v>
      </c>
      <c r="P1201" s="5" cm="1">
        <f t="array" ref="P1201">MAX(IF((OutputTable[GroupByKey]=OutputTable[[#This Row],[GroupByKey]]),(OutputTable[GroupByKey]=OutputTable[[#This Row],[GroupByKey]])*OutputTable[RecordedValue]))</f>
        <v>316</v>
      </c>
    </row>
    <row r="1202" spans="1:16" x14ac:dyDescent="0.25">
      <c r="A1202" t="s">
        <v>68</v>
      </c>
      <c r="B1202" t="s">
        <v>70</v>
      </c>
      <c r="C1202">
        <v>23</v>
      </c>
      <c r="D1202" t="s">
        <v>159</v>
      </c>
      <c r="E1202" t="s">
        <v>91</v>
      </c>
      <c r="F1202" t="s">
        <v>127</v>
      </c>
      <c r="G1202">
        <v>71.916309632918896</v>
      </c>
      <c r="H1202">
        <v>0</v>
      </c>
      <c r="I1202" s="5" t="str">
        <f>OutputTable[[#This Row],[ProjectName]]&amp;OutputTable[[#This Row],[Name]]&amp;OutputTable[[#This Row],[Type]]&amp;OutputTable[[#This Row],[Source]]</f>
        <v>Airport Security AnalysisSystem.TotalCostTotal CostSystem</v>
      </c>
      <c r="J1202" s="5" cm="1">
        <f t="array" ref="J1202">MAX(IF((ProjectInfoTable[ProjectName]=OutputTable[[#This Row],[ProjectName]]),(ProjectInfoTable[ProjectName]=OutputTable[[#This Row],[ProjectName]])*ProjectInfoTable[NumberOfReplications]))</f>
        <v>50</v>
      </c>
      <c r="K1202" s="5" cm="1">
        <f t="array" ref="K1202">IFERROR(AVERAGE(IF((OutputTable[GroupByKey]=OutputTable[[#This Row],[GroupByKey]]),(OutputTable[GroupByKey]=OutputTable[[#This Row],[GroupByKey]])*OutputTable[RecordedValue])),0)</f>
        <v>71.872638573735571</v>
      </c>
      <c r="L1202" s="5" cm="1">
        <f t="array" ref="L1202">IFERROR(_xlfn.STDEV.S(IF((OutputTable[GroupByKey]=OutputTable[[#This Row],[GroupByKey]]),(OutputTable[GroupByKey]=OutputTable[[#This Row],[GroupByKey]])*OutputTable[RecordedValue])),0)</f>
        <v>5.859431361613459E-2</v>
      </c>
      <c r="M1202" s="5" cm="1">
        <f t="array" ref="M1202">MAX(IF((ProjectInfoTable[ProjectName]=OutputTable[[#This Row],[ProjectName]]),(ProjectInfoTable[ProjectName]=OutputTable[[#This Row],[ProjectName]])*ProjectInfoTable[ConfidenceInterval]))</f>
        <v>0.95</v>
      </c>
      <c r="N1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202" s="5" cm="1">
        <f t="array" ref="O1202">MIN(IF((OutputTable[GroupByKey]=OutputTable[[#This Row],[GroupByKey]]),(OutputTable[GroupByKey]=OutputTable[[#This Row],[GroupByKey]])*OutputTable[RecordedValue]))</f>
        <v>71.718288096809104</v>
      </c>
      <c r="P1202" s="5" cm="1">
        <f t="array" ref="P1202">MAX(IF((OutputTable[GroupByKey]=OutputTable[[#This Row],[GroupByKey]]),(OutputTable[GroupByKey]=OutputTable[[#This Row],[GroupByKey]])*OutputTable[RecordedValue]))</f>
        <v>71.976989689924594</v>
      </c>
    </row>
    <row r="1203" spans="1:16" x14ac:dyDescent="0.25">
      <c r="A1203" t="s">
        <v>68</v>
      </c>
      <c r="B1203" t="s">
        <v>70</v>
      </c>
      <c r="C1203">
        <v>23</v>
      </c>
      <c r="D1203" t="s">
        <v>160</v>
      </c>
      <c r="E1203" t="s">
        <v>135</v>
      </c>
      <c r="F1203" t="s">
        <v>105</v>
      </c>
      <c r="G1203">
        <v>29.190919994564201</v>
      </c>
      <c r="H1203">
        <v>0</v>
      </c>
      <c r="I1203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203" s="5" cm="1">
        <f t="array" ref="J1203">MAX(IF((ProjectInfoTable[ProjectName]=OutputTable[[#This Row],[ProjectName]]),(ProjectInfoTable[ProjectName]=OutputTable[[#This Row],[ProjectName]])*ProjectInfoTable[NumberOfReplications]))</f>
        <v>50</v>
      </c>
      <c r="K1203" s="5" cm="1">
        <f t="array" ref="K1203">IFERROR(AVERAGE(IF((OutputTable[GroupByKey]=OutputTable[[#This Row],[GroupByKey]]),(OutputTable[GroupByKey]=OutputTable[[#This Row],[GroupByKey]])*OutputTable[RecordedValue])),0)</f>
        <v>29.829789158135409</v>
      </c>
      <c r="L1203" s="5" cm="1">
        <f t="array" ref="L1203">IFERROR(_xlfn.STDEV.S(IF((OutputTable[GroupByKey]=OutputTable[[#This Row],[GroupByKey]]),(OutputTable[GroupByKey]=OutputTable[[#This Row],[GroupByKey]])*OutputTable[RecordedValue])),0)</f>
        <v>0.5851150785874778</v>
      </c>
      <c r="M1203" s="5" cm="1">
        <f t="array" ref="M1203">MAX(IF((ProjectInfoTable[ProjectName]=OutputTable[[#This Row],[ProjectName]]),(ProjectInfoTable[ProjectName]=OutputTable[[#This Row],[ProjectName]])*ProjectInfoTable[ConfidenceInterval]))</f>
        <v>0.95</v>
      </c>
      <c r="N1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203" s="5" cm="1">
        <f t="array" ref="O1203">MIN(IF((OutputTable[GroupByKey]=OutputTable[[#This Row],[GroupByKey]]),(OutputTable[GroupByKey]=OutputTable[[#This Row],[GroupByKey]])*OutputTable[RecordedValue]))</f>
        <v>28.648191338861398</v>
      </c>
      <c r="P1203" s="5" cm="1">
        <f t="array" ref="P1203">MAX(IF((OutputTable[GroupByKey]=OutputTable[[#This Row],[GroupByKey]]),(OutputTable[GroupByKey]=OutputTable[[#This Row],[GroupByKey]])*OutputTable[RecordedValue]))</f>
        <v>31.087756920682502</v>
      </c>
    </row>
    <row r="1204" spans="1:16" x14ac:dyDescent="0.25">
      <c r="A1204" t="s">
        <v>68</v>
      </c>
      <c r="B1204" t="s">
        <v>70</v>
      </c>
      <c r="C1204">
        <v>23</v>
      </c>
      <c r="D1204" t="s">
        <v>161</v>
      </c>
      <c r="E1204" t="s">
        <v>137</v>
      </c>
      <c r="F1204" t="s">
        <v>105</v>
      </c>
      <c r="G1204">
        <v>6.7638181552285399</v>
      </c>
      <c r="H1204">
        <v>0</v>
      </c>
      <c r="I1204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204" s="5" cm="1">
        <f t="array" ref="J1204">MAX(IF((ProjectInfoTable[ProjectName]=OutputTable[[#This Row],[ProjectName]]),(ProjectInfoTable[ProjectName]=OutputTable[[#This Row],[ProjectName]])*ProjectInfoTable[NumberOfReplications]))</f>
        <v>50</v>
      </c>
      <c r="K1204" s="5" cm="1">
        <f t="array" ref="K1204">IFERROR(AVERAGE(IF((OutputTable[GroupByKey]=OutputTable[[#This Row],[GroupByKey]]),(OutputTable[GroupByKey]=OutputTable[[#This Row],[GroupByKey]])*OutputTable[RecordedValue])),0)</f>
        <v>6.0988587896948685</v>
      </c>
      <c r="L1204" s="5" cm="1">
        <f t="array" ref="L1204">IFERROR(_xlfn.STDEV.S(IF((OutputTable[GroupByKey]=OutputTable[[#This Row],[GroupByKey]]),(OutputTable[GroupByKey]=OutputTable[[#This Row],[GroupByKey]])*OutputTable[RecordedValue])),0)</f>
        <v>0.58437836853471548</v>
      </c>
      <c r="M1204" s="5" cm="1">
        <f t="array" ref="M1204">MAX(IF((ProjectInfoTable[ProjectName]=OutputTable[[#This Row],[ProjectName]]),(ProjectInfoTable[ProjectName]=OutputTable[[#This Row],[ProjectName]])*ProjectInfoTable[ConfidenceInterval]))</f>
        <v>0.95</v>
      </c>
      <c r="N1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204" s="5" cm="1">
        <f t="array" ref="O1204">MIN(IF((OutputTable[GroupByKey]=OutputTable[[#This Row],[GroupByKey]]),(OutputTable[GroupByKey]=OutputTable[[#This Row],[GroupByKey]])*OutputTable[RecordedValue]))</f>
        <v>4.8524885910691502</v>
      </c>
      <c r="P1204" s="5" cm="1">
        <f t="array" ref="P1204">MAX(IF((OutputTable[GroupByKey]=OutputTable[[#This Row],[GroupByKey]]),(OutputTable[GroupByKey]=OutputTable[[#This Row],[GroupByKey]])*OutputTable[RecordedValue]))</f>
        <v>7.28424471053909</v>
      </c>
    </row>
    <row r="1205" spans="1:16" x14ac:dyDescent="0.25">
      <c r="A1205" t="s">
        <v>68</v>
      </c>
      <c r="B1205" t="s">
        <v>70</v>
      </c>
      <c r="C1205">
        <v>23</v>
      </c>
      <c r="D1205" t="s">
        <v>162</v>
      </c>
      <c r="E1205" t="s">
        <v>154</v>
      </c>
      <c r="F1205" t="s">
        <v>105</v>
      </c>
      <c r="G1205">
        <v>637</v>
      </c>
      <c r="H1205">
        <v>0</v>
      </c>
      <c r="I1205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205" s="5" cm="1">
        <f t="array" ref="J1205">MAX(IF((ProjectInfoTable[ProjectName]=OutputTable[[#This Row],[ProjectName]]),(ProjectInfoTable[ProjectName]=OutputTable[[#This Row],[ProjectName]])*ProjectInfoTable[NumberOfReplications]))</f>
        <v>50</v>
      </c>
      <c r="K1205" s="5" cm="1">
        <f t="array" ref="K1205">IFERROR(AVERAGE(IF((OutputTable[GroupByKey]=OutputTable[[#This Row],[GroupByKey]]),(OutputTable[GroupByKey]=OutputTable[[#This Row],[GroupByKey]])*OutputTable[RecordedValue])),0)</f>
        <v>645.70000000000005</v>
      </c>
      <c r="L1205" s="5" cm="1">
        <f t="array" ref="L1205">IFERROR(_xlfn.STDEV.S(IF((OutputTable[GroupByKey]=OutputTable[[#This Row],[GroupByKey]]),(OutputTable[GroupByKey]=OutputTable[[#This Row],[GroupByKey]])*OutputTable[RecordedValue])),0)</f>
        <v>5.4930382656372485</v>
      </c>
      <c r="M1205" s="5" cm="1">
        <f t="array" ref="M1205">MAX(IF((ProjectInfoTable[ProjectName]=OutputTable[[#This Row],[ProjectName]]),(ProjectInfoTable[ProjectName]=OutputTable[[#This Row],[ProjectName]])*ProjectInfoTable[ConfidenceInterval]))</f>
        <v>0.95</v>
      </c>
      <c r="N1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205" s="5" cm="1">
        <f t="array" ref="O1205">MIN(IF((OutputTable[GroupByKey]=OutputTable[[#This Row],[GroupByKey]]),(OutputTable[GroupByKey]=OutputTable[[#This Row],[GroupByKey]])*OutputTable[RecordedValue]))</f>
        <v>633</v>
      </c>
      <c r="P1205" s="5" cm="1">
        <f t="array" ref="P1205">MAX(IF((OutputTable[GroupByKey]=OutputTable[[#This Row],[GroupByKey]]),(OutputTable[GroupByKey]=OutputTable[[#This Row],[GroupByKey]])*OutputTable[RecordedValue]))</f>
        <v>656</v>
      </c>
    </row>
    <row r="1206" spans="1:16" x14ac:dyDescent="0.25">
      <c r="A1206" t="s">
        <v>68</v>
      </c>
      <c r="B1206" t="s">
        <v>70</v>
      </c>
      <c r="C1206">
        <v>23</v>
      </c>
      <c r="D1206" t="s">
        <v>163</v>
      </c>
      <c r="E1206" t="s">
        <v>156</v>
      </c>
      <c r="F1206" t="s">
        <v>105</v>
      </c>
      <c r="G1206">
        <v>0.81211616235476303</v>
      </c>
      <c r="H1206">
        <v>0</v>
      </c>
      <c r="I1206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206" s="5" cm="1">
        <f t="array" ref="J1206">MAX(IF((ProjectInfoTable[ProjectName]=OutputTable[[#This Row],[ProjectName]]),(ProjectInfoTable[ProjectName]=OutputTable[[#This Row],[ProjectName]])*ProjectInfoTable[NumberOfReplications]))</f>
        <v>50</v>
      </c>
      <c r="K1206" s="5" cm="1">
        <f t="array" ref="K1206">IFERROR(AVERAGE(IF((OutputTable[GroupByKey]=OutputTable[[#This Row],[GroupByKey]]),(OutputTable[GroupByKey]=OutputTable[[#This Row],[GroupByKey]])*OutputTable[RecordedValue])),0)</f>
        <v>0.83058725584180904</v>
      </c>
      <c r="L1206" s="5" cm="1">
        <f t="array" ref="L1206">IFERROR(_xlfn.STDEV.S(IF((OutputTable[GroupByKey]=OutputTable[[#This Row],[GroupByKey]]),(OutputTable[GroupByKey]=OutputTable[[#This Row],[GroupByKey]])*OutputTable[RecordedValue])),0)</f>
        <v>1.6232732459297416E-2</v>
      </c>
      <c r="M1206" s="5" cm="1">
        <f t="array" ref="M1206">MAX(IF((ProjectInfoTable[ProjectName]=OutputTable[[#This Row],[ProjectName]]),(ProjectInfoTable[ProjectName]=OutputTable[[#This Row],[ProjectName]])*ProjectInfoTable[ConfidenceInterval]))</f>
        <v>0.95</v>
      </c>
      <c r="N1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206" s="5" cm="1">
        <f t="array" ref="O1206">MIN(IF((OutputTable[GroupByKey]=OutputTable[[#This Row],[GroupByKey]]),(OutputTable[GroupByKey]=OutputTable[[#This Row],[GroupByKey]])*OutputTable[RecordedValue]))</f>
        <v>0.79765986915169296</v>
      </c>
      <c r="P1206" s="5" cm="1">
        <f t="array" ref="P1206">MAX(IF((OutputTable[GroupByKey]=OutputTable[[#This Row],[GroupByKey]]),(OutputTable[GroupByKey]=OutputTable[[#This Row],[GroupByKey]])*OutputTable[RecordedValue]))</f>
        <v>0.86520865024807903</v>
      </c>
    </row>
    <row r="1207" spans="1:16" x14ac:dyDescent="0.25">
      <c r="A1207" t="s">
        <v>68</v>
      </c>
      <c r="B1207" t="s">
        <v>70</v>
      </c>
      <c r="C1207">
        <v>23</v>
      </c>
      <c r="D1207" t="s">
        <v>164</v>
      </c>
      <c r="E1207" t="s">
        <v>140</v>
      </c>
      <c r="F1207" t="s">
        <v>105</v>
      </c>
      <c r="G1207">
        <v>0</v>
      </c>
      <c r="H1207">
        <v>0</v>
      </c>
      <c r="I1207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207" s="5" cm="1">
        <f t="array" ref="J1207">MAX(IF((ProjectInfoTable[ProjectName]=OutputTable[[#This Row],[ProjectName]]),(ProjectInfoTable[ProjectName]=OutputTable[[#This Row],[ProjectName]])*ProjectInfoTable[NumberOfReplications]))</f>
        <v>50</v>
      </c>
      <c r="K1207" s="5" cm="1">
        <f t="array" ref="K1207">IFERROR(AVERAGE(IF((OutputTable[GroupByKey]=OutputTable[[#This Row],[GroupByKey]]),(OutputTable[GroupByKey]=OutputTable[[#This Row],[GroupByKey]])*OutputTable[RecordedValue])),0)</f>
        <v>0</v>
      </c>
      <c r="L1207" s="5" cm="1">
        <f t="array" ref="L1207">IFERROR(_xlfn.STDEV.S(IF((OutputTable[GroupByKey]=OutputTable[[#This Row],[GroupByKey]]),(OutputTable[GroupByKey]=OutputTable[[#This Row],[GroupByKey]])*OutputTable[RecordedValue])),0)</f>
        <v>0</v>
      </c>
      <c r="M1207" s="5" cm="1">
        <f t="array" ref="M1207">MAX(IF((ProjectInfoTable[ProjectName]=OutputTable[[#This Row],[ProjectName]]),(ProjectInfoTable[ProjectName]=OutputTable[[#This Row],[ProjectName]])*ProjectInfoTable[ConfidenceInterval]))</f>
        <v>0.95</v>
      </c>
      <c r="N1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07" s="5" cm="1">
        <f t="array" ref="O1207">MIN(IF((OutputTable[GroupByKey]=OutputTable[[#This Row],[GroupByKey]]),(OutputTable[GroupByKey]=OutputTable[[#This Row],[GroupByKey]])*OutputTable[RecordedValue]))</f>
        <v>0</v>
      </c>
      <c r="P1207" s="5" cm="1">
        <f t="array" ref="P1207">MAX(IF((OutputTable[GroupByKey]=OutputTable[[#This Row],[GroupByKey]]),(OutputTable[GroupByKey]=OutputTable[[#This Row],[GroupByKey]])*OutputTable[RecordedValue]))</f>
        <v>0</v>
      </c>
    </row>
    <row r="1208" spans="1:16" x14ac:dyDescent="0.25">
      <c r="A1208" t="s">
        <v>68</v>
      </c>
      <c r="B1208" t="s">
        <v>70</v>
      </c>
      <c r="C1208">
        <v>23</v>
      </c>
      <c r="D1208" t="s">
        <v>165</v>
      </c>
      <c r="E1208" t="s">
        <v>111</v>
      </c>
      <c r="F1208" t="s">
        <v>73</v>
      </c>
      <c r="G1208">
        <v>36.773839185790102</v>
      </c>
      <c r="H1208">
        <v>0</v>
      </c>
      <c r="I1208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208" s="5" cm="1">
        <f t="array" ref="J1208">MAX(IF((ProjectInfoTable[ProjectName]=OutputTable[[#This Row],[ProjectName]]),(ProjectInfoTable[ProjectName]=OutputTable[[#This Row],[ProjectName]])*ProjectInfoTable[NumberOfReplications]))</f>
        <v>50</v>
      </c>
      <c r="K1208" s="5" cm="1">
        <f t="array" ref="K1208">IFERROR(AVERAGE(IF((OutputTable[GroupByKey]=OutputTable[[#This Row],[GroupByKey]]),(OutputTable[GroupByKey]=OutputTable[[#This Row],[GroupByKey]])*OutputTable[RecordedValue])),0)</f>
        <v>37.238343743460135</v>
      </c>
      <c r="L1208" s="5" cm="1">
        <f t="array" ref="L1208">IFERROR(_xlfn.STDEV.S(IF((OutputTable[GroupByKey]=OutputTable[[#This Row],[GroupByKey]]),(OutputTable[GroupByKey]=OutputTable[[#This Row],[GroupByKey]])*OutputTable[RecordedValue])),0)</f>
        <v>0.73577360167133743</v>
      </c>
      <c r="M1208" s="5" cm="1">
        <f t="array" ref="M1208">MAX(IF((ProjectInfoTable[ProjectName]=OutputTable[[#This Row],[ProjectName]]),(ProjectInfoTable[ProjectName]=OutputTable[[#This Row],[ProjectName]])*ProjectInfoTable[ConfidenceInterval]))</f>
        <v>0.95</v>
      </c>
      <c r="N1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208" s="5" cm="1">
        <f t="array" ref="O1208">MIN(IF((OutputTable[GroupByKey]=OutputTable[[#This Row],[GroupByKey]]),(OutputTable[GroupByKey]=OutputTable[[#This Row],[GroupByKey]])*OutputTable[RecordedValue]))</f>
        <v>35.915286846409401</v>
      </c>
      <c r="P1208" s="5" cm="1">
        <f t="array" ref="P1208">MAX(IF((OutputTable[GroupByKey]=OutputTable[[#This Row],[GroupByKey]]),(OutputTable[GroupByKey]=OutputTable[[#This Row],[GroupByKey]])*OutputTable[RecordedValue]))</f>
        <v>38.829036811282897</v>
      </c>
    </row>
    <row r="1209" spans="1:16" x14ac:dyDescent="0.25">
      <c r="A1209" t="s">
        <v>68</v>
      </c>
      <c r="B1209" t="s">
        <v>70</v>
      </c>
      <c r="C1209">
        <v>23</v>
      </c>
      <c r="D1209" t="s">
        <v>166</v>
      </c>
      <c r="E1209" t="s">
        <v>113</v>
      </c>
      <c r="F1209" t="s">
        <v>73</v>
      </c>
      <c r="G1209">
        <v>1103.2151755737</v>
      </c>
      <c r="H1209">
        <v>0</v>
      </c>
      <c r="I1209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209" s="5" cm="1">
        <f t="array" ref="J1209">MAX(IF((ProjectInfoTable[ProjectName]=OutputTable[[#This Row],[ProjectName]]),(ProjectInfoTable[ProjectName]=OutputTable[[#This Row],[ProjectName]])*ProjectInfoTable[NumberOfReplications]))</f>
        <v>50</v>
      </c>
      <c r="K1209" s="5" cm="1">
        <f t="array" ref="K1209">IFERROR(AVERAGE(IF((OutputTable[GroupByKey]=OutputTable[[#This Row],[GroupByKey]]),(OutputTable[GroupByKey]=OutputTable[[#This Row],[GroupByKey]])*OutputTable[RecordedValue])),0)</f>
        <v>1117.1503123038046</v>
      </c>
      <c r="L1209" s="5" cm="1">
        <f t="array" ref="L1209">IFERROR(_xlfn.STDEV.S(IF((OutputTable[GroupByKey]=OutputTable[[#This Row],[GroupByKey]]),(OutputTable[GroupByKey]=OutputTable[[#This Row],[GroupByKey]])*OutputTable[RecordedValue])),0)</f>
        <v>22.073208050140675</v>
      </c>
      <c r="M1209" s="5" cm="1">
        <f t="array" ref="M1209">MAX(IF((ProjectInfoTable[ProjectName]=OutputTable[[#This Row],[ProjectName]]),(ProjectInfoTable[ProjectName]=OutputTable[[#This Row],[ProjectName]])*ProjectInfoTable[ConfidenceInterval]))</f>
        <v>0.95</v>
      </c>
      <c r="N1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209" s="5" cm="1">
        <f t="array" ref="O1209">MIN(IF((OutputTable[GroupByKey]=OutputTable[[#This Row],[GroupByKey]]),(OutputTable[GroupByKey]=OutputTable[[#This Row],[GroupByKey]])*OutputTable[RecordedValue]))</f>
        <v>1077.4586053922801</v>
      </c>
      <c r="P1209" s="5" cm="1">
        <f t="array" ref="P1209">MAX(IF((OutputTable[GroupByKey]=OutputTable[[#This Row],[GroupByKey]]),(OutputTable[GroupByKey]=OutputTable[[#This Row],[GroupByKey]])*OutputTable[RecordedValue]))</f>
        <v>1164.8711043384901</v>
      </c>
    </row>
    <row r="1210" spans="1:16" x14ac:dyDescent="0.25">
      <c r="A1210" t="s">
        <v>68</v>
      </c>
      <c r="B1210" t="s">
        <v>70</v>
      </c>
      <c r="C1210">
        <v>23</v>
      </c>
      <c r="D1210" t="s">
        <v>167</v>
      </c>
      <c r="E1210" t="s">
        <v>115</v>
      </c>
      <c r="F1210" t="s">
        <v>73</v>
      </c>
      <c r="G1210">
        <v>0</v>
      </c>
      <c r="H1210">
        <v>0</v>
      </c>
      <c r="I1210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210" s="5" cm="1">
        <f t="array" ref="J1210">MAX(IF((ProjectInfoTable[ProjectName]=OutputTable[[#This Row],[ProjectName]]),(ProjectInfoTable[ProjectName]=OutputTable[[#This Row],[ProjectName]])*ProjectInfoTable[NumberOfReplications]))</f>
        <v>50</v>
      </c>
      <c r="K1210" s="5" cm="1">
        <f t="array" ref="K1210">IFERROR(AVERAGE(IF((OutputTable[GroupByKey]=OutputTable[[#This Row],[GroupByKey]]),(OutputTable[GroupByKey]=OutputTable[[#This Row],[GroupByKey]])*OutputTable[RecordedValue])),0)</f>
        <v>0</v>
      </c>
      <c r="L1210" s="5" cm="1">
        <f t="array" ref="L1210">IFERROR(_xlfn.STDEV.S(IF((OutputTable[GroupByKey]=OutputTable[[#This Row],[GroupByKey]]),(OutputTable[GroupByKey]=OutputTable[[#This Row],[GroupByKey]])*OutputTable[RecordedValue])),0)</f>
        <v>0</v>
      </c>
      <c r="M1210" s="5" cm="1">
        <f t="array" ref="M1210">MAX(IF((ProjectInfoTable[ProjectName]=OutputTable[[#This Row],[ProjectName]]),(ProjectInfoTable[ProjectName]=OutputTable[[#This Row],[ProjectName]])*ProjectInfoTable[ConfidenceInterval]))</f>
        <v>0.95</v>
      </c>
      <c r="N1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10" s="5" cm="1">
        <f t="array" ref="O1210">MIN(IF((OutputTable[GroupByKey]=OutputTable[[#This Row],[GroupByKey]]),(OutputTable[GroupByKey]=OutputTable[[#This Row],[GroupByKey]])*OutputTable[RecordedValue]))</f>
        <v>0</v>
      </c>
      <c r="P1210" s="5" cm="1">
        <f t="array" ref="P1210">MAX(IF((OutputTable[GroupByKey]=OutputTable[[#This Row],[GroupByKey]]),(OutputTable[GroupByKey]=OutputTable[[#This Row],[GroupByKey]])*OutputTable[RecordedValue]))</f>
        <v>0</v>
      </c>
    </row>
    <row r="1211" spans="1:16" x14ac:dyDescent="0.25">
      <c r="A1211" t="s">
        <v>68</v>
      </c>
      <c r="B1211" t="s">
        <v>70</v>
      </c>
      <c r="C1211">
        <v>23</v>
      </c>
      <c r="D1211" t="s">
        <v>168</v>
      </c>
      <c r="E1211" t="s">
        <v>117</v>
      </c>
      <c r="F1211" t="s">
        <v>73</v>
      </c>
      <c r="G1211">
        <v>120.685808282108</v>
      </c>
      <c r="H1211">
        <v>0</v>
      </c>
      <c r="I1211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211" s="5" cm="1">
        <f t="array" ref="J1211">MAX(IF((ProjectInfoTable[ProjectName]=OutputTable[[#This Row],[ProjectName]]),(ProjectInfoTable[ProjectName]=OutputTable[[#This Row],[ProjectName]])*ProjectInfoTable[NumberOfReplications]))</f>
        <v>50</v>
      </c>
      <c r="K1211" s="5" cm="1">
        <f t="array" ref="K1211">IFERROR(AVERAGE(IF((OutputTable[GroupByKey]=OutputTable[[#This Row],[GroupByKey]]),(OutputTable[GroupByKey]=OutputTable[[#This Row],[GroupByKey]])*OutputTable[RecordedValue])),0)</f>
        <v>120.89653130002299</v>
      </c>
      <c r="L1211" s="5" cm="1">
        <f t="array" ref="L1211">IFERROR(_xlfn.STDEV.S(IF((OutputTable[GroupByKey]=OutputTable[[#This Row],[GroupByKey]]),(OutputTable[GroupByKey]=OutputTable[[#This Row],[GroupByKey]])*OutputTable[RecordedValue])),0)</f>
        <v>33.561725675720702</v>
      </c>
      <c r="M1211" s="5" cm="1">
        <f t="array" ref="M1211">MAX(IF((ProjectInfoTable[ProjectName]=OutputTable[[#This Row],[ProjectName]]),(ProjectInfoTable[ProjectName]=OutputTable[[#This Row],[ProjectName]])*ProjectInfoTable[ConfidenceInterval]))</f>
        <v>0.95</v>
      </c>
      <c r="N1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211" s="5" cm="1">
        <f t="array" ref="O1211">MIN(IF((OutputTable[GroupByKey]=OutputTable[[#This Row],[GroupByKey]]),(OutputTable[GroupByKey]=OutputTable[[#This Row],[GroupByKey]])*OutputTable[RecordedValue]))</f>
        <v>71.2298351699786</v>
      </c>
      <c r="P1211" s="5" cm="1">
        <f t="array" ref="P1211">MAX(IF((OutputTable[GroupByKey]=OutputTable[[#This Row],[GroupByKey]]),(OutputTable[GroupByKey]=OutputTable[[#This Row],[GroupByKey]])*OutputTable[RecordedValue]))</f>
        <v>265.63530965979299</v>
      </c>
    </row>
    <row r="1212" spans="1:16" x14ac:dyDescent="0.25">
      <c r="A1212" t="s">
        <v>68</v>
      </c>
      <c r="B1212" t="s">
        <v>70</v>
      </c>
      <c r="C1212">
        <v>23</v>
      </c>
      <c r="D1212" t="s">
        <v>169</v>
      </c>
      <c r="E1212" t="s">
        <v>119</v>
      </c>
      <c r="F1212" t="s">
        <v>73</v>
      </c>
      <c r="G1212">
        <v>303</v>
      </c>
      <c r="H1212">
        <v>0</v>
      </c>
      <c r="I1212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212" s="5" cm="1">
        <f t="array" ref="J1212">MAX(IF((ProjectInfoTable[ProjectName]=OutputTable[[#This Row],[ProjectName]]),(ProjectInfoTable[ProjectName]=OutputTable[[#This Row],[ProjectName]])*ProjectInfoTable[NumberOfReplications]))</f>
        <v>50</v>
      </c>
      <c r="K1212" s="5" cm="1">
        <f t="array" ref="K1212">IFERROR(AVERAGE(IF((OutputTable[GroupByKey]=OutputTable[[#This Row],[GroupByKey]]),(OutputTable[GroupByKey]=OutputTable[[#This Row],[GroupByKey]])*OutputTable[RecordedValue])),0)</f>
        <v>307.66000000000003</v>
      </c>
      <c r="L1212" s="5" cm="1">
        <f t="array" ref="L1212">IFERROR(_xlfn.STDEV.S(IF((OutputTable[GroupByKey]=OutputTable[[#This Row],[GroupByKey]]),(OutputTable[GroupByKey]=OutputTable[[#This Row],[GroupByKey]])*OutputTable[RecordedValue])),0)</f>
        <v>3.1272991542223769</v>
      </c>
      <c r="M1212" s="5" cm="1">
        <f t="array" ref="M1212">MAX(IF((ProjectInfoTable[ProjectName]=OutputTable[[#This Row],[ProjectName]]),(ProjectInfoTable[ProjectName]=OutputTable[[#This Row],[ProjectName]])*ProjectInfoTable[ConfidenceInterval]))</f>
        <v>0.95</v>
      </c>
      <c r="N1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212" s="5" cm="1">
        <f t="array" ref="O1212">MIN(IF((OutputTable[GroupByKey]=OutputTable[[#This Row],[GroupByKey]]),(OutputTable[GroupByKey]=OutputTable[[#This Row],[GroupByKey]])*OutputTable[RecordedValue]))</f>
        <v>300</v>
      </c>
      <c r="P1212" s="5" cm="1">
        <f t="array" ref="P1212">MAX(IF((OutputTable[GroupByKey]=OutputTable[[#This Row],[GroupByKey]]),(OutputTable[GroupByKey]=OutputTable[[#This Row],[GroupByKey]])*OutputTable[RecordedValue]))</f>
        <v>315</v>
      </c>
    </row>
    <row r="1213" spans="1:16" x14ac:dyDescent="0.25">
      <c r="A1213" t="s">
        <v>68</v>
      </c>
      <c r="B1213" t="s">
        <v>70</v>
      </c>
      <c r="C1213">
        <v>23</v>
      </c>
      <c r="D1213" t="s">
        <v>170</v>
      </c>
      <c r="E1213" t="s">
        <v>121</v>
      </c>
      <c r="F1213" t="s">
        <v>73</v>
      </c>
      <c r="G1213">
        <v>301</v>
      </c>
      <c r="H1213">
        <v>0</v>
      </c>
      <c r="I1213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213" s="5" cm="1">
        <f t="array" ref="J1213">MAX(IF((ProjectInfoTable[ProjectName]=OutputTable[[#This Row],[ProjectName]]),(ProjectInfoTable[ProjectName]=OutputTable[[#This Row],[ProjectName]])*ProjectInfoTable[NumberOfReplications]))</f>
        <v>50</v>
      </c>
      <c r="K1213" s="5" cm="1">
        <f t="array" ref="K1213">IFERROR(AVERAGE(IF((OutputTable[GroupByKey]=OutputTable[[#This Row],[GroupByKey]]),(OutputTable[GroupByKey]=OutputTable[[#This Row],[GroupByKey]])*OutputTable[RecordedValue])),0)</f>
        <v>305.8</v>
      </c>
      <c r="L1213" s="5" cm="1">
        <f t="array" ref="L1213">IFERROR(_xlfn.STDEV.S(IF((OutputTable[GroupByKey]=OutputTable[[#This Row],[GroupByKey]]),(OutputTable[GroupByKey]=OutputTable[[#This Row],[GroupByKey]])*OutputTable[RecordedValue])),0)</f>
        <v>3.2324881425670751</v>
      </c>
      <c r="M1213" s="5" cm="1">
        <f t="array" ref="M1213">MAX(IF((ProjectInfoTable[ProjectName]=OutputTable[[#This Row],[ProjectName]]),(ProjectInfoTable[ProjectName]=OutputTable[[#This Row],[ProjectName]])*ProjectInfoTable[ConfidenceInterval]))</f>
        <v>0.95</v>
      </c>
      <c r="N1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213" s="5" cm="1">
        <f t="array" ref="O1213">MIN(IF((OutputTable[GroupByKey]=OutputTable[[#This Row],[GroupByKey]]),(OutputTable[GroupByKey]=OutputTable[[#This Row],[GroupByKey]])*OutputTable[RecordedValue]))</f>
        <v>298</v>
      </c>
      <c r="P1213" s="5" cm="1">
        <f t="array" ref="P1213">MAX(IF((OutputTable[GroupByKey]=OutputTable[[#This Row],[GroupByKey]]),(OutputTable[GroupByKey]=OutputTable[[#This Row],[GroupByKey]])*OutputTable[RecordedValue]))</f>
        <v>313</v>
      </c>
    </row>
    <row r="1214" spans="1:16" x14ac:dyDescent="0.25">
      <c r="A1214" t="s">
        <v>68</v>
      </c>
      <c r="B1214" t="s">
        <v>70</v>
      </c>
      <c r="C1214">
        <v>23</v>
      </c>
      <c r="D1214" t="s">
        <v>171</v>
      </c>
      <c r="E1214" t="s">
        <v>123</v>
      </c>
      <c r="F1214" t="s">
        <v>73</v>
      </c>
      <c r="G1214">
        <v>36.773839185790102</v>
      </c>
      <c r="H1214">
        <v>0</v>
      </c>
      <c r="I1214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214" s="5" cm="1">
        <f t="array" ref="J1214">MAX(IF((ProjectInfoTable[ProjectName]=OutputTable[[#This Row],[ProjectName]]),(ProjectInfoTable[ProjectName]=OutputTable[[#This Row],[ProjectName]])*ProjectInfoTable[NumberOfReplications]))</f>
        <v>50</v>
      </c>
      <c r="K1214" s="5" cm="1">
        <f t="array" ref="K1214">IFERROR(AVERAGE(IF((OutputTable[GroupByKey]=OutputTable[[#This Row],[GroupByKey]]),(OutputTable[GroupByKey]=OutputTable[[#This Row],[GroupByKey]])*OutputTable[RecordedValue])),0)</f>
        <v>37.238343743460135</v>
      </c>
      <c r="L1214" s="5" cm="1">
        <f t="array" ref="L1214">IFERROR(_xlfn.STDEV.S(IF((OutputTable[GroupByKey]=OutputTable[[#This Row],[GroupByKey]]),(OutputTable[GroupByKey]=OutputTable[[#This Row],[GroupByKey]])*OutputTable[RecordedValue])),0)</f>
        <v>0.73577360167133743</v>
      </c>
      <c r="M1214" s="5" cm="1">
        <f t="array" ref="M1214">MAX(IF((ProjectInfoTable[ProjectName]=OutputTable[[#This Row],[ProjectName]]),(ProjectInfoTable[ProjectName]=OutputTable[[#This Row],[ProjectName]])*ProjectInfoTable[ConfidenceInterval]))</f>
        <v>0.95</v>
      </c>
      <c r="N1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214" s="5" cm="1">
        <f t="array" ref="O1214">MIN(IF((OutputTable[GroupByKey]=OutputTable[[#This Row],[GroupByKey]]),(OutputTable[GroupByKey]=OutputTable[[#This Row],[GroupByKey]])*OutputTable[RecordedValue]))</f>
        <v>35.915286846409401</v>
      </c>
      <c r="P1214" s="5" cm="1">
        <f t="array" ref="P1214">MAX(IF((OutputTable[GroupByKey]=OutputTable[[#This Row],[GroupByKey]]),(OutputTable[GroupByKey]=OutputTable[[#This Row],[GroupByKey]])*OutputTable[RecordedValue]))</f>
        <v>38.829036811282897</v>
      </c>
    </row>
    <row r="1215" spans="1:16" x14ac:dyDescent="0.25">
      <c r="A1215" t="s">
        <v>68</v>
      </c>
      <c r="B1215" t="s">
        <v>70</v>
      </c>
      <c r="C1215">
        <v>23</v>
      </c>
      <c r="D1215" t="s">
        <v>172</v>
      </c>
      <c r="E1215" t="s">
        <v>125</v>
      </c>
      <c r="F1215" t="s">
        <v>73</v>
      </c>
      <c r="G1215">
        <v>1223.90098385581</v>
      </c>
      <c r="H1215">
        <v>0</v>
      </c>
      <c r="I1215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215" s="5" cm="1">
        <f t="array" ref="J1215">MAX(IF((ProjectInfoTable[ProjectName]=OutputTable[[#This Row],[ProjectName]]),(ProjectInfoTable[ProjectName]=OutputTable[[#This Row],[ProjectName]])*ProjectInfoTable[NumberOfReplications]))</f>
        <v>50</v>
      </c>
      <c r="K1215" s="5" cm="1">
        <f t="array" ref="K1215">IFERROR(AVERAGE(IF((OutputTable[GroupByKey]=OutputTable[[#This Row],[GroupByKey]]),(OutputTable[GroupByKey]=OutputTable[[#This Row],[GroupByKey]])*OutputTable[RecordedValue])),0)</f>
        <v>1238.0468436038263</v>
      </c>
      <c r="L1215" s="5" cm="1">
        <f t="array" ref="L1215">IFERROR(_xlfn.STDEV.S(IF((OutputTable[GroupByKey]=OutputTable[[#This Row],[GroupByKey]]),(OutputTable[GroupByKey]=OutputTable[[#This Row],[GroupByKey]])*OutputTable[RecordedValue])),0)</f>
        <v>49.802537130614866</v>
      </c>
      <c r="M1215" s="5" cm="1">
        <f t="array" ref="M1215">MAX(IF((ProjectInfoTable[ProjectName]=OutputTable[[#This Row],[ProjectName]]),(ProjectInfoTable[ProjectName]=OutputTable[[#This Row],[ProjectName]])*ProjectInfoTable[ConfidenceInterval]))</f>
        <v>0.95</v>
      </c>
      <c r="N1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215" s="5" cm="1">
        <f t="array" ref="O1215">MIN(IF((OutputTable[GroupByKey]=OutputTable[[#This Row],[GroupByKey]]),(OutputTable[GroupByKey]=OutputTable[[#This Row],[GroupByKey]])*OutputTable[RecordedValue]))</f>
        <v>1148.68844056226</v>
      </c>
      <c r="P1215" s="5" cm="1">
        <f t="array" ref="P1215">MAX(IF((OutputTable[GroupByKey]=OutputTable[[#This Row],[GroupByKey]]),(OutputTable[GroupByKey]=OutputTable[[#This Row],[GroupByKey]])*OutputTable[RecordedValue]))</f>
        <v>1418.3176101245699</v>
      </c>
    </row>
    <row r="1216" spans="1:16" x14ac:dyDescent="0.25">
      <c r="A1216" t="s">
        <v>68</v>
      </c>
      <c r="B1216" t="s">
        <v>70</v>
      </c>
      <c r="C1216">
        <v>23</v>
      </c>
      <c r="D1216" t="s">
        <v>173</v>
      </c>
      <c r="E1216" t="s">
        <v>135</v>
      </c>
      <c r="F1216" t="s">
        <v>105</v>
      </c>
      <c r="G1216">
        <v>18.386919592895001</v>
      </c>
      <c r="H1216">
        <v>0</v>
      </c>
      <c r="I1216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216" s="5" cm="1">
        <f t="array" ref="J1216">MAX(IF((ProjectInfoTable[ProjectName]=OutputTable[[#This Row],[ProjectName]]),(ProjectInfoTable[ProjectName]=OutputTable[[#This Row],[ProjectName]])*ProjectInfoTable[NumberOfReplications]))</f>
        <v>50</v>
      </c>
      <c r="K1216" s="5" cm="1">
        <f t="array" ref="K1216">IFERROR(AVERAGE(IF((OutputTable[GroupByKey]=OutputTable[[#This Row],[GroupByKey]]),(OutputTable[GroupByKey]=OutputTable[[#This Row],[GroupByKey]])*OutputTable[RecordedValue])),0)</f>
        <v>18.619171871730064</v>
      </c>
      <c r="L1216" s="5" cm="1">
        <f t="array" ref="L1216">IFERROR(_xlfn.STDEV.S(IF((OutputTable[GroupByKey]=OutputTable[[#This Row],[GroupByKey]]),(OutputTable[GroupByKey]=OutputTable[[#This Row],[GroupByKey]])*OutputTable[RecordedValue])),0)</f>
        <v>0.36788680083566072</v>
      </c>
      <c r="M1216" s="5" cm="1">
        <f t="array" ref="M1216">MAX(IF((ProjectInfoTable[ProjectName]=OutputTable[[#This Row],[ProjectName]]),(ProjectInfoTable[ProjectName]=OutputTable[[#This Row],[ProjectName]])*ProjectInfoTable[ConfidenceInterval]))</f>
        <v>0.95</v>
      </c>
      <c r="N1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216" s="5" cm="1">
        <f t="array" ref="O1216">MIN(IF((OutputTable[GroupByKey]=OutputTable[[#This Row],[GroupByKey]]),(OutputTable[GroupByKey]=OutputTable[[#This Row],[GroupByKey]])*OutputTable[RecordedValue]))</f>
        <v>17.957643423204701</v>
      </c>
      <c r="P1216" s="5" cm="1">
        <f t="array" ref="P1216">MAX(IF((OutputTable[GroupByKey]=OutputTable[[#This Row],[GroupByKey]]),(OutputTable[GroupByKey]=OutputTable[[#This Row],[GroupByKey]])*OutputTable[RecordedValue]))</f>
        <v>19.414518405641399</v>
      </c>
    </row>
    <row r="1217" spans="1:16" x14ac:dyDescent="0.25">
      <c r="A1217" t="s">
        <v>68</v>
      </c>
      <c r="B1217" t="s">
        <v>70</v>
      </c>
      <c r="C1217">
        <v>23</v>
      </c>
      <c r="D1217" t="s">
        <v>174</v>
      </c>
      <c r="E1217" t="s">
        <v>137</v>
      </c>
      <c r="F1217" t="s">
        <v>105</v>
      </c>
      <c r="G1217">
        <v>5.57465189023109</v>
      </c>
      <c r="H1217">
        <v>0</v>
      </c>
      <c r="I1217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217" s="5" cm="1">
        <f t="array" ref="J1217">MAX(IF((ProjectInfoTable[ProjectName]=OutputTable[[#This Row],[ProjectName]]),(ProjectInfoTable[ProjectName]=OutputTable[[#This Row],[ProjectName]])*ProjectInfoTable[NumberOfReplications]))</f>
        <v>50</v>
      </c>
      <c r="K1217" s="5" cm="1">
        <f t="array" ref="K1217">IFERROR(AVERAGE(IF((OutputTable[GroupByKey]=OutputTable[[#This Row],[GroupByKey]]),(OutputTable[GroupByKey]=OutputTable[[#This Row],[GroupByKey]])*OutputTable[RecordedValue])),0)</f>
        <v>5.3248187541752463</v>
      </c>
      <c r="L1217" s="5" cm="1">
        <f t="array" ref="L1217">IFERROR(_xlfn.STDEV.S(IF((OutputTable[GroupByKey]=OutputTable[[#This Row],[GroupByKey]]),(OutputTable[GroupByKey]=OutputTable[[#This Row],[GroupByKey]])*OutputTable[RecordedValue])),0)</f>
        <v>0.37220753962085379</v>
      </c>
      <c r="M1217" s="5" cm="1">
        <f t="array" ref="M1217">MAX(IF((ProjectInfoTable[ProjectName]=OutputTable[[#This Row],[ProjectName]]),(ProjectInfoTable[ProjectName]=OutputTable[[#This Row],[ProjectName]])*ProjectInfoTable[ConfidenceInterval]))</f>
        <v>0.95</v>
      </c>
      <c r="N1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217" s="5" cm="1">
        <f t="array" ref="O1217">MIN(IF((OutputTable[GroupByKey]=OutputTable[[#This Row],[GroupByKey]]),(OutputTable[GroupByKey]=OutputTable[[#This Row],[GroupByKey]])*OutputTable[RecordedValue]))</f>
        <v>4.5773931059875599</v>
      </c>
      <c r="P1217" s="5" cm="1">
        <f t="array" ref="P1217">MAX(IF((OutputTable[GroupByKey]=OutputTable[[#This Row],[GroupByKey]]),(OutputTable[GroupByKey]=OutputTable[[#This Row],[GroupByKey]])*OutputTable[RecordedValue]))</f>
        <v>5.9816259595291603</v>
      </c>
    </row>
    <row r="1218" spans="1:16" x14ac:dyDescent="0.25">
      <c r="A1218" t="s">
        <v>68</v>
      </c>
      <c r="B1218" t="s">
        <v>70</v>
      </c>
      <c r="C1218">
        <v>23</v>
      </c>
      <c r="D1218" t="s">
        <v>175</v>
      </c>
      <c r="E1218" t="s">
        <v>154</v>
      </c>
      <c r="F1218" t="s">
        <v>105</v>
      </c>
      <c r="G1218">
        <v>303</v>
      </c>
      <c r="H1218">
        <v>0</v>
      </c>
      <c r="I1218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218" s="5" cm="1">
        <f t="array" ref="J1218">MAX(IF((ProjectInfoTable[ProjectName]=OutputTable[[#This Row],[ProjectName]]),(ProjectInfoTable[ProjectName]=OutputTable[[#This Row],[ProjectName]])*ProjectInfoTable[NumberOfReplications]))</f>
        <v>50</v>
      </c>
      <c r="K1218" s="5" cm="1">
        <f t="array" ref="K1218">IFERROR(AVERAGE(IF((OutputTable[GroupByKey]=OutputTable[[#This Row],[GroupByKey]]),(OutputTable[GroupByKey]=OutputTable[[#This Row],[GroupByKey]])*OutputTable[RecordedValue])),0)</f>
        <v>307.5</v>
      </c>
      <c r="L1218" s="5" cm="1">
        <f t="array" ref="L1218">IFERROR(_xlfn.STDEV.S(IF((OutputTable[GroupByKey]=OutputTable[[#This Row],[GroupByKey]]),(OutputTable[GroupByKey]=OutputTable[[#This Row],[GroupByKey]])*OutputTable[RecordedValue])),0)</f>
        <v>3.1831828507367419</v>
      </c>
      <c r="M1218" s="5" cm="1">
        <f t="array" ref="M1218">MAX(IF((ProjectInfoTable[ProjectName]=OutputTable[[#This Row],[ProjectName]]),(ProjectInfoTable[ProjectName]=OutputTable[[#This Row],[ProjectName]])*ProjectInfoTable[ConfidenceInterval]))</f>
        <v>0.95</v>
      </c>
      <c r="N1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218" s="5" cm="1">
        <f t="array" ref="O1218">MIN(IF((OutputTable[GroupByKey]=OutputTable[[#This Row],[GroupByKey]]),(OutputTable[GroupByKey]=OutputTable[[#This Row],[GroupByKey]])*OutputTable[RecordedValue]))</f>
        <v>300</v>
      </c>
      <c r="P1218" s="5" cm="1">
        <f t="array" ref="P1218">MAX(IF((OutputTable[GroupByKey]=OutputTable[[#This Row],[GroupByKey]]),(OutputTable[GroupByKey]=OutputTable[[#This Row],[GroupByKey]])*OutputTable[RecordedValue]))</f>
        <v>315</v>
      </c>
    </row>
    <row r="1219" spans="1:16" x14ac:dyDescent="0.25">
      <c r="A1219" t="s">
        <v>68</v>
      </c>
      <c r="B1219" t="s">
        <v>70</v>
      </c>
      <c r="C1219">
        <v>23</v>
      </c>
      <c r="D1219" t="s">
        <v>176</v>
      </c>
      <c r="E1219" t="s">
        <v>156</v>
      </c>
      <c r="F1219" t="s">
        <v>105</v>
      </c>
      <c r="G1219">
        <v>0.76772283790703799</v>
      </c>
      <c r="H1219">
        <v>0</v>
      </c>
      <c r="I1219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219" s="5" cm="1">
        <f t="array" ref="J1219">MAX(IF((ProjectInfoTable[ProjectName]=OutputTable[[#This Row],[ProjectName]]),(ProjectInfoTable[ProjectName]=OutputTable[[#This Row],[ProjectName]])*ProjectInfoTable[NumberOfReplications]))</f>
        <v>50</v>
      </c>
      <c r="K1219" s="5" cm="1">
        <f t="array" ref="K1219">IFERROR(AVERAGE(IF((OutputTable[GroupByKey]=OutputTable[[#This Row],[GroupByKey]]),(OutputTable[GroupByKey]=OutputTable[[#This Row],[GroupByKey]])*OutputTable[RecordedValue])),0)</f>
        <v>0.77813255190936492</v>
      </c>
      <c r="L1219" s="5" cm="1">
        <f t="array" ref="L1219">IFERROR(_xlfn.STDEV.S(IF((OutputTable[GroupByKey]=OutputTable[[#This Row],[GroupByKey]]),(OutputTable[GroupByKey]=OutputTable[[#This Row],[GroupByKey]])*OutputTable[RecordedValue])),0)</f>
        <v>1.5508647484202203E-2</v>
      </c>
      <c r="M1219" s="5" cm="1">
        <f t="array" ref="M1219">MAX(IF((ProjectInfoTable[ProjectName]=OutputTable[[#This Row],[ProjectName]]),(ProjectInfoTable[ProjectName]=OutputTable[[#This Row],[ProjectName]])*ProjectInfoTable[ConfidenceInterval]))</f>
        <v>0.95</v>
      </c>
      <c r="N1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219" s="5" cm="1">
        <f t="array" ref="O1219">MIN(IF((OutputTable[GroupByKey]=OutputTable[[#This Row],[GroupByKey]]),(OutputTable[GroupByKey]=OutputTable[[#This Row],[GroupByKey]])*OutputTable[RecordedValue]))</f>
        <v>0.75076558501961799</v>
      </c>
      <c r="P1219" s="5" cm="1">
        <f t="array" ref="P1219">MAX(IF((OutputTable[GroupByKey]=OutputTable[[#This Row],[GroupByKey]]),(OutputTable[GroupByKey]=OutputTable[[#This Row],[GroupByKey]])*OutputTable[RecordedValue]))</f>
        <v>0.80927528725051701</v>
      </c>
    </row>
    <row r="1220" spans="1:16" x14ac:dyDescent="0.25">
      <c r="A1220" t="s">
        <v>68</v>
      </c>
      <c r="B1220" t="s">
        <v>70</v>
      </c>
      <c r="C1220">
        <v>23</v>
      </c>
      <c r="D1220" t="s">
        <v>177</v>
      </c>
      <c r="E1220" t="s">
        <v>140</v>
      </c>
      <c r="F1220" t="s">
        <v>105</v>
      </c>
      <c r="G1220">
        <v>0</v>
      </c>
      <c r="H1220">
        <v>0</v>
      </c>
      <c r="I1220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220" s="5" cm="1">
        <f t="array" ref="J1220">MAX(IF((ProjectInfoTable[ProjectName]=OutputTable[[#This Row],[ProjectName]]),(ProjectInfoTable[ProjectName]=OutputTable[[#This Row],[ProjectName]])*ProjectInfoTable[NumberOfReplications]))</f>
        <v>50</v>
      </c>
      <c r="K1220" s="5" cm="1">
        <f t="array" ref="K1220">IFERROR(AVERAGE(IF((OutputTable[GroupByKey]=OutputTable[[#This Row],[GroupByKey]]),(OutputTable[GroupByKey]=OutputTable[[#This Row],[GroupByKey]])*OutputTable[RecordedValue])),0)</f>
        <v>0</v>
      </c>
      <c r="L1220" s="5" cm="1">
        <f t="array" ref="L1220">IFERROR(_xlfn.STDEV.S(IF((OutputTable[GroupByKey]=OutputTable[[#This Row],[GroupByKey]]),(OutputTable[GroupByKey]=OutputTable[[#This Row],[GroupByKey]])*OutputTable[RecordedValue])),0)</f>
        <v>0</v>
      </c>
      <c r="M1220" s="5" cm="1">
        <f t="array" ref="M1220">MAX(IF((ProjectInfoTable[ProjectName]=OutputTable[[#This Row],[ProjectName]]),(ProjectInfoTable[ProjectName]=OutputTable[[#This Row],[ProjectName]])*ProjectInfoTable[ConfidenceInterval]))</f>
        <v>0.95</v>
      </c>
      <c r="N1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20" s="5" cm="1">
        <f t="array" ref="O1220">MIN(IF((OutputTable[GroupByKey]=OutputTable[[#This Row],[GroupByKey]]),(OutputTable[GroupByKey]=OutputTable[[#This Row],[GroupByKey]])*OutputTable[RecordedValue]))</f>
        <v>0</v>
      </c>
      <c r="P1220" s="5" cm="1">
        <f t="array" ref="P1220">MAX(IF((OutputTable[GroupByKey]=OutputTable[[#This Row],[GroupByKey]]),(OutputTable[GroupByKey]=OutputTable[[#This Row],[GroupByKey]])*OutputTable[RecordedValue]))</f>
        <v>0</v>
      </c>
    </row>
    <row r="1221" spans="1:16" x14ac:dyDescent="0.25">
      <c r="A1221" t="s">
        <v>68</v>
      </c>
      <c r="B1221" t="s">
        <v>70</v>
      </c>
      <c r="C1221">
        <v>24</v>
      </c>
      <c r="D1221" t="s">
        <v>110</v>
      </c>
      <c r="E1221" t="s">
        <v>111</v>
      </c>
      <c r="F1221" t="s">
        <v>73</v>
      </c>
      <c r="G1221">
        <v>2.3343118155985598</v>
      </c>
      <c r="H1221">
        <v>0</v>
      </c>
      <c r="I1221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221" s="5" cm="1">
        <f t="array" ref="J1221">MAX(IF((ProjectInfoTable[ProjectName]=OutputTable[[#This Row],[ProjectName]]),(ProjectInfoTable[ProjectName]=OutputTable[[#This Row],[ProjectName]])*ProjectInfoTable[NumberOfReplications]))</f>
        <v>50</v>
      </c>
      <c r="K1221" s="5" cm="1">
        <f t="array" ref="K1221">IFERROR(AVERAGE(IF((OutputTable[GroupByKey]=OutputTable[[#This Row],[GroupByKey]]),(OutputTable[GroupByKey]=OutputTable[[#This Row],[GroupByKey]])*OutputTable[RecordedValue])),0)</f>
        <v>1.9749714551650996</v>
      </c>
      <c r="L1221" s="5" cm="1">
        <f t="array" ref="L1221">IFERROR(_xlfn.STDEV.S(IF((OutputTable[GroupByKey]=OutputTable[[#This Row],[GroupByKey]]),(OutputTable[GroupByKey]=OutputTable[[#This Row],[GroupByKey]])*OutputTable[RecordedValue])),0)</f>
        <v>0.45746437878232693</v>
      </c>
      <c r="M1221" s="5" cm="1">
        <f t="array" ref="M1221">MAX(IF((ProjectInfoTable[ProjectName]=OutputTable[[#This Row],[ProjectName]]),(ProjectInfoTable[ProjectName]=OutputTable[[#This Row],[ProjectName]])*ProjectInfoTable[ConfidenceInterval]))</f>
        <v>0.95</v>
      </c>
      <c r="N1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221" s="5" cm="1">
        <f t="array" ref="O1221">MIN(IF((OutputTable[GroupByKey]=OutputTable[[#This Row],[GroupByKey]]),(OutputTable[GroupByKey]=OutputTable[[#This Row],[GroupByKey]])*OutputTable[RecordedValue]))</f>
        <v>1.0281254127300199</v>
      </c>
      <c r="P1221" s="5" cm="1">
        <f t="array" ref="P1221">MAX(IF((OutputTable[GroupByKey]=OutputTable[[#This Row],[GroupByKey]]),(OutputTable[GroupByKey]=OutputTable[[#This Row],[GroupByKey]])*OutputTable[RecordedValue]))</f>
        <v>3.1673122909872098</v>
      </c>
    </row>
    <row r="1222" spans="1:16" x14ac:dyDescent="0.25">
      <c r="A1222" t="s">
        <v>68</v>
      </c>
      <c r="B1222" t="s">
        <v>70</v>
      </c>
      <c r="C1222">
        <v>24</v>
      </c>
      <c r="D1222" t="s">
        <v>112</v>
      </c>
      <c r="E1222" t="s">
        <v>113</v>
      </c>
      <c r="F1222" t="s">
        <v>73</v>
      </c>
      <c r="G1222">
        <v>140.05870893591401</v>
      </c>
      <c r="H1222">
        <v>0</v>
      </c>
      <c r="I1222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222" s="5" cm="1">
        <f t="array" ref="J1222">MAX(IF((ProjectInfoTable[ProjectName]=OutputTable[[#This Row],[ProjectName]]),(ProjectInfoTable[ProjectName]=OutputTable[[#This Row],[ProjectName]])*ProjectInfoTable[NumberOfReplications]))</f>
        <v>50</v>
      </c>
      <c r="K1222" s="5" cm="1">
        <f t="array" ref="K1222">IFERROR(AVERAGE(IF((OutputTable[GroupByKey]=OutputTable[[#This Row],[GroupByKey]]),(OutputTable[GroupByKey]=OutputTable[[#This Row],[GroupByKey]])*OutputTable[RecordedValue])),0)</f>
        <v>118.49828730990606</v>
      </c>
      <c r="L1222" s="5" cm="1">
        <f t="array" ref="L1222">IFERROR(_xlfn.STDEV.S(IF((OutputTable[GroupByKey]=OutputTable[[#This Row],[GroupByKey]]),(OutputTable[GroupByKey]=OutputTable[[#This Row],[GroupByKey]])*OutputTable[RecordedValue])),0)</f>
        <v>27.447862726939679</v>
      </c>
      <c r="M1222" s="5" cm="1">
        <f t="array" ref="M1222">MAX(IF((ProjectInfoTable[ProjectName]=OutputTable[[#This Row],[ProjectName]]),(ProjectInfoTable[ProjectName]=OutputTable[[#This Row],[ProjectName]])*ProjectInfoTable[ConfidenceInterval]))</f>
        <v>0.95</v>
      </c>
      <c r="N1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222" s="5" cm="1">
        <f t="array" ref="O1222">MIN(IF((OutputTable[GroupByKey]=OutputTable[[#This Row],[GroupByKey]]),(OutputTable[GroupByKey]=OutputTable[[#This Row],[GroupByKey]])*OutputTable[RecordedValue]))</f>
        <v>61.6875247638012</v>
      </c>
      <c r="P1222" s="5" cm="1">
        <f t="array" ref="P1222">MAX(IF((OutputTable[GroupByKey]=OutputTable[[#This Row],[GroupByKey]]),(OutputTable[GroupByKey]=OutputTable[[#This Row],[GroupByKey]])*OutputTable[RecordedValue]))</f>
        <v>190.038737459233</v>
      </c>
    </row>
    <row r="1223" spans="1:16" x14ac:dyDescent="0.25">
      <c r="A1223" t="s">
        <v>68</v>
      </c>
      <c r="B1223" t="s">
        <v>70</v>
      </c>
      <c r="C1223">
        <v>24</v>
      </c>
      <c r="D1223" t="s">
        <v>114</v>
      </c>
      <c r="E1223" t="s">
        <v>115</v>
      </c>
      <c r="F1223" t="s">
        <v>73</v>
      </c>
      <c r="G1223">
        <v>0</v>
      </c>
      <c r="H1223">
        <v>0</v>
      </c>
      <c r="I1223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223" s="5" cm="1">
        <f t="array" ref="J1223">MAX(IF((ProjectInfoTable[ProjectName]=OutputTable[[#This Row],[ProjectName]]),(ProjectInfoTable[ProjectName]=OutputTable[[#This Row],[ProjectName]])*ProjectInfoTable[NumberOfReplications]))</f>
        <v>50</v>
      </c>
      <c r="K1223" s="5" cm="1">
        <f t="array" ref="K1223">IFERROR(AVERAGE(IF((OutputTable[GroupByKey]=OutputTable[[#This Row],[GroupByKey]]),(OutputTable[GroupByKey]=OutputTable[[#This Row],[GroupByKey]])*OutputTable[RecordedValue])),0)</f>
        <v>0</v>
      </c>
      <c r="L1223" s="5" cm="1">
        <f t="array" ref="L1223">IFERROR(_xlfn.STDEV.S(IF((OutputTable[GroupByKey]=OutputTable[[#This Row],[GroupByKey]]),(OutputTable[GroupByKey]=OutputTable[[#This Row],[GroupByKey]])*OutputTable[RecordedValue])),0)</f>
        <v>0</v>
      </c>
      <c r="M1223" s="5" cm="1">
        <f t="array" ref="M1223">MAX(IF((ProjectInfoTable[ProjectName]=OutputTable[[#This Row],[ProjectName]]),(ProjectInfoTable[ProjectName]=OutputTable[[#This Row],[ProjectName]])*ProjectInfoTable[ConfidenceInterval]))</f>
        <v>0.95</v>
      </c>
      <c r="N1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23" s="5" cm="1">
        <f t="array" ref="O1223">MIN(IF((OutputTable[GroupByKey]=OutputTable[[#This Row],[GroupByKey]]),(OutputTable[GroupByKey]=OutputTable[[#This Row],[GroupByKey]])*OutputTable[RecordedValue]))</f>
        <v>0</v>
      </c>
      <c r="P1223" s="5" cm="1">
        <f t="array" ref="P1223">MAX(IF((OutputTable[GroupByKey]=OutputTable[[#This Row],[GroupByKey]]),(OutputTable[GroupByKey]=OutputTable[[#This Row],[GroupByKey]])*OutputTable[RecordedValue]))</f>
        <v>0</v>
      </c>
    </row>
    <row r="1224" spans="1:16" x14ac:dyDescent="0.25">
      <c r="A1224" t="s">
        <v>68</v>
      </c>
      <c r="B1224" t="s">
        <v>70</v>
      </c>
      <c r="C1224">
        <v>24</v>
      </c>
      <c r="D1224" t="s">
        <v>116</v>
      </c>
      <c r="E1224" t="s">
        <v>117</v>
      </c>
      <c r="F1224" t="s">
        <v>73</v>
      </c>
      <c r="G1224">
        <v>9.3334562143094004</v>
      </c>
      <c r="H1224">
        <v>0</v>
      </c>
      <c r="I1224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224" s="5" cm="1">
        <f t="array" ref="J1224">MAX(IF((ProjectInfoTable[ProjectName]=OutputTable[[#This Row],[ProjectName]]),(ProjectInfoTable[ProjectName]=OutputTable[[#This Row],[ProjectName]])*ProjectInfoTable[NumberOfReplications]))</f>
        <v>50</v>
      </c>
      <c r="K1224" s="5" cm="1">
        <f t="array" ref="K1224">IFERROR(AVERAGE(IF((OutputTable[GroupByKey]=OutputTable[[#This Row],[GroupByKey]]),(OutputTable[GroupByKey]=OutputTable[[#This Row],[GroupByKey]])*OutputTable[RecordedValue])),0)</f>
        <v>5.4408066100724897</v>
      </c>
      <c r="L1224" s="5" cm="1">
        <f t="array" ref="L1224">IFERROR(_xlfn.STDEV.S(IF((OutputTable[GroupByKey]=OutputTable[[#This Row],[GroupByKey]]),(OutputTable[GroupByKey]=OutputTable[[#This Row],[GroupByKey]])*OutputTable[RecordedValue])),0)</f>
        <v>3.1898976373285977</v>
      </c>
      <c r="M1224" s="5" cm="1">
        <f t="array" ref="M1224">MAX(IF((ProjectInfoTable[ProjectName]=OutputTable[[#This Row],[ProjectName]]),(ProjectInfoTable[ProjectName]=OutputTable[[#This Row],[ProjectName]])*ProjectInfoTable[ConfidenceInterval]))</f>
        <v>0.95</v>
      </c>
      <c r="N1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224" s="5" cm="1">
        <f t="array" ref="O1224">MIN(IF((OutputTable[GroupByKey]=OutputTable[[#This Row],[GroupByKey]]),(OutputTable[GroupByKey]=OutputTable[[#This Row],[GroupByKey]])*OutputTable[RecordedValue]))</f>
        <v>0.10442984261027299</v>
      </c>
      <c r="P1224" s="5" cm="1">
        <f t="array" ref="P1224">MAX(IF((OutputTable[GroupByKey]=OutputTable[[#This Row],[GroupByKey]]),(OutputTable[GroupByKey]=OutputTable[[#This Row],[GroupByKey]])*OutputTable[RecordedValue]))</f>
        <v>13.981021636077701</v>
      </c>
    </row>
    <row r="1225" spans="1:16" x14ac:dyDescent="0.25">
      <c r="A1225" t="s">
        <v>68</v>
      </c>
      <c r="B1225" t="s">
        <v>70</v>
      </c>
      <c r="C1225">
        <v>24</v>
      </c>
      <c r="D1225" t="s">
        <v>118</v>
      </c>
      <c r="E1225" t="s">
        <v>119</v>
      </c>
      <c r="F1225" t="s">
        <v>73</v>
      </c>
      <c r="G1225">
        <v>25</v>
      </c>
      <c r="H1225">
        <v>0</v>
      </c>
      <c r="I1225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225" s="5" cm="1">
        <f t="array" ref="J1225">MAX(IF((ProjectInfoTable[ProjectName]=OutputTable[[#This Row],[ProjectName]]),(ProjectInfoTable[ProjectName]=OutputTable[[#This Row],[ProjectName]])*ProjectInfoTable[NumberOfReplications]))</f>
        <v>50</v>
      </c>
      <c r="K1225" s="5" cm="1">
        <f t="array" ref="K1225">IFERROR(AVERAGE(IF((OutputTable[GroupByKey]=OutputTable[[#This Row],[GroupByKey]]),(OutputTable[GroupByKey]=OutputTable[[#This Row],[GroupByKey]])*OutputTable[RecordedValue])),0)</f>
        <v>20.28</v>
      </c>
      <c r="L1225" s="5" cm="1">
        <f t="array" ref="L1225">IFERROR(_xlfn.STDEV.S(IF((OutputTable[GroupByKey]=OutputTable[[#This Row],[GroupByKey]]),(OutputTable[GroupByKey]=OutputTable[[#This Row],[GroupByKey]])*OutputTable[RecordedValue])),0)</f>
        <v>4.3191079955878688</v>
      </c>
      <c r="M1225" s="5" cm="1">
        <f t="array" ref="M1225">MAX(IF((ProjectInfoTable[ProjectName]=OutputTable[[#This Row],[ProjectName]]),(ProjectInfoTable[ProjectName]=OutputTable[[#This Row],[ProjectName]])*ProjectInfoTable[ConfidenceInterval]))</f>
        <v>0.95</v>
      </c>
      <c r="N1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225" s="5" cm="1">
        <f t="array" ref="O1225">MIN(IF((OutputTable[GroupByKey]=OutputTable[[#This Row],[GroupByKey]]),(OutputTable[GroupByKey]=OutputTable[[#This Row],[GroupByKey]])*OutputTable[RecordedValue]))</f>
        <v>11</v>
      </c>
      <c r="P1225" s="5" cm="1">
        <f t="array" ref="P1225">MAX(IF((OutputTable[GroupByKey]=OutputTable[[#This Row],[GroupByKey]]),(OutputTable[GroupByKey]=OutputTable[[#This Row],[GroupByKey]])*OutputTable[RecordedValue]))</f>
        <v>31</v>
      </c>
    </row>
    <row r="1226" spans="1:16" x14ac:dyDescent="0.25">
      <c r="A1226" t="s">
        <v>68</v>
      </c>
      <c r="B1226" t="s">
        <v>70</v>
      </c>
      <c r="C1226">
        <v>24</v>
      </c>
      <c r="D1226" t="s">
        <v>120</v>
      </c>
      <c r="E1226" t="s">
        <v>121</v>
      </c>
      <c r="F1226" t="s">
        <v>73</v>
      </c>
      <c r="G1226">
        <v>25</v>
      </c>
      <c r="H1226">
        <v>0</v>
      </c>
      <c r="I1226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226" s="5" cm="1">
        <f t="array" ref="J1226">MAX(IF((ProjectInfoTable[ProjectName]=OutputTable[[#This Row],[ProjectName]]),(ProjectInfoTable[ProjectName]=OutputTable[[#This Row],[ProjectName]])*ProjectInfoTable[NumberOfReplications]))</f>
        <v>50</v>
      </c>
      <c r="K1226" s="5" cm="1">
        <f t="array" ref="K1226">IFERROR(AVERAGE(IF((OutputTable[GroupByKey]=OutputTable[[#This Row],[GroupByKey]]),(OutputTable[GroupByKey]=OutputTable[[#This Row],[GroupByKey]])*OutputTable[RecordedValue])),0)</f>
        <v>20.14</v>
      </c>
      <c r="L1226" s="5" cm="1">
        <f t="array" ref="L1226">IFERROR(_xlfn.STDEV.S(IF((OutputTable[GroupByKey]=OutputTable[[#This Row],[GroupByKey]]),(OutputTable[GroupByKey]=OutputTable[[#This Row],[GroupByKey]])*OutputTable[RecordedValue])),0)</f>
        <v>4.309505393278199</v>
      </c>
      <c r="M1226" s="5" cm="1">
        <f t="array" ref="M1226">MAX(IF((ProjectInfoTable[ProjectName]=OutputTable[[#This Row],[ProjectName]]),(ProjectInfoTable[ProjectName]=OutputTable[[#This Row],[ProjectName]])*ProjectInfoTable[ConfidenceInterval]))</f>
        <v>0.95</v>
      </c>
      <c r="N1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226" s="5" cm="1">
        <f t="array" ref="O1226">MIN(IF((OutputTable[GroupByKey]=OutputTable[[#This Row],[GroupByKey]]),(OutputTable[GroupByKey]=OutputTable[[#This Row],[GroupByKey]])*OutputTable[RecordedValue]))</f>
        <v>10</v>
      </c>
      <c r="P1226" s="5" cm="1">
        <f t="array" ref="P1226">MAX(IF((OutputTable[GroupByKey]=OutputTable[[#This Row],[GroupByKey]]),(OutputTable[GroupByKey]=OutputTable[[#This Row],[GroupByKey]])*OutputTable[RecordedValue]))</f>
        <v>31</v>
      </c>
    </row>
    <row r="1227" spans="1:16" x14ac:dyDescent="0.25">
      <c r="A1227" t="s">
        <v>68</v>
      </c>
      <c r="B1227" t="s">
        <v>70</v>
      </c>
      <c r="C1227">
        <v>24</v>
      </c>
      <c r="D1227" t="s">
        <v>122</v>
      </c>
      <c r="E1227" t="s">
        <v>123</v>
      </c>
      <c r="F1227" t="s">
        <v>73</v>
      </c>
      <c r="G1227">
        <v>2.3343118155985598</v>
      </c>
      <c r="H1227">
        <v>0</v>
      </c>
      <c r="I1227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227" s="5" cm="1">
        <f t="array" ref="J1227">MAX(IF((ProjectInfoTable[ProjectName]=OutputTable[[#This Row],[ProjectName]]),(ProjectInfoTable[ProjectName]=OutputTable[[#This Row],[ProjectName]])*ProjectInfoTable[NumberOfReplications]))</f>
        <v>50</v>
      </c>
      <c r="K1227" s="5" cm="1">
        <f t="array" ref="K1227">IFERROR(AVERAGE(IF((OutputTable[GroupByKey]=OutputTable[[#This Row],[GroupByKey]]),(OutputTable[GroupByKey]=OutputTable[[#This Row],[GroupByKey]])*OutputTable[RecordedValue])),0)</f>
        <v>1.9749714551650996</v>
      </c>
      <c r="L1227" s="5" cm="1">
        <f t="array" ref="L1227">IFERROR(_xlfn.STDEV.S(IF((OutputTable[GroupByKey]=OutputTable[[#This Row],[GroupByKey]]),(OutputTable[GroupByKey]=OutputTable[[#This Row],[GroupByKey]])*OutputTable[RecordedValue])),0)</f>
        <v>0.45746437878232693</v>
      </c>
      <c r="M1227" s="5" cm="1">
        <f t="array" ref="M1227">MAX(IF((ProjectInfoTable[ProjectName]=OutputTable[[#This Row],[ProjectName]]),(ProjectInfoTable[ProjectName]=OutputTable[[#This Row],[ProjectName]])*ProjectInfoTable[ConfidenceInterval]))</f>
        <v>0.95</v>
      </c>
      <c r="N1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227" s="5" cm="1">
        <f t="array" ref="O1227">MIN(IF((OutputTable[GroupByKey]=OutputTable[[#This Row],[GroupByKey]]),(OutputTable[GroupByKey]=OutputTable[[#This Row],[GroupByKey]])*OutputTable[RecordedValue]))</f>
        <v>1.0281254127300199</v>
      </c>
      <c r="P1227" s="5" cm="1">
        <f t="array" ref="P1227">MAX(IF((OutputTable[GroupByKey]=OutputTable[[#This Row],[GroupByKey]]),(OutputTable[GroupByKey]=OutputTable[[#This Row],[GroupByKey]])*OutputTable[RecordedValue]))</f>
        <v>3.1673122909872098</v>
      </c>
    </row>
    <row r="1228" spans="1:16" x14ac:dyDescent="0.25">
      <c r="A1228" t="s">
        <v>68</v>
      </c>
      <c r="B1228" t="s">
        <v>70</v>
      </c>
      <c r="C1228">
        <v>24</v>
      </c>
      <c r="D1228" t="s">
        <v>124</v>
      </c>
      <c r="E1228" t="s">
        <v>125</v>
      </c>
      <c r="F1228" t="s">
        <v>73</v>
      </c>
      <c r="G1228">
        <v>149.39216515022301</v>
      </c>
      <c r="H1228">
        <v>0</v>
      </c>
      <c r="I1228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228" s="5" cm="1">
        <f t="array" ref="J1228">MAX(IF((ProjectInfoTable[ProjectName]=OutputTable[[#This Row],[ProjectName]]),(ProjectInfoTable[ProjectName]=OutputTable[[#This Row],[ProjectName]])*ProjectInfoTable[NumberOfReplications]))</f>
        <v>50</v>
      </c>
      <c r="K1228" s="5" cm="1">
        <f t="array" ref="K1228">IFERROR(AVERAGE(IF((OutputTable[GroupByKey]=OutputTable[[#This Row],[GroupByKey]]),(OutputTable[GroupByKey]=OutputTable[[#This Row],[GroupByKey]])*OutputTable[RecordedValue])),0)</f>
        <v>123.93909391997848</v>
      </c>
      <c r="L1228" s="5" cm="1">
        <f t="array" ref="L1228">IFERROR(_xlfn.STDEV.S(IF((OutputTable[GroupByKey]=OutputTable[[#This Row],[GroupByKey]]),(OutputTable[GroupByKey]=OutputTable[[#This Row],[GroupByKey]])*OutputTable[RecordedValue])),0)</f>
        <v>29.164347943585724</v>
      </c>
      <c r="M1228" s="5" cm="1">
        <f t="array" ref="M1228">MAX(IF((ProjectInfoTable[ProjectName]=OutputTable[[#This Row],[ProjectName]]),(ProjectInfoTable[ProjectName]=OutputTable[[#This Row],[ProjectName]])*ProjectInfoTable[ConfidenceInterval]))</f>
        <v>0.95</v>
      </c>
      <c r="N1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228" s="5" cm="1">
        <f t="array" ref="O1228">MIN(IF((OutputTable[GroupByKey]=OutputTable[[#This Row],[GroupByKey]]),(OutputTable[GroupByKey]=OutputTable[[#This Row],[GroupByKey]])*OutputTable[RecordedValue]))</f>
        <v>61.791954606411501</v>
      </c>
      <c r="P1228" s="5" cm="1">
        <f t="array" ref="P1228">MAX(IF((OutputTable[GroupByKey]=OutputTable[[#This Row],[GroupByKey]]),(OutputTable[GroupByKey]=OutputTable[[#This Row],[GroupByKey]])*OutputTable[RecordedValue]))</f>
        <v>204.019759095311</v>
      </c>
    </row>
    <row r="1229" spans="1:16" x14ac:dyDescent="0.25">
      <c r="A1229" t="s">
        <v>68</v>
      </c>
      <c r="B1229" t="s">
        <v>70</v>
      </c>
      <c r="C1229">
        <v>24</v>
      </c>
      <c r="D1229" t="s">
        <v>126</v>
      </c>
      <c r="E1229" t="s">
        <v>86</v>
      </c>
      <c r="F1229" t="s">
        <v>127</v>
      </c>
      <c r="G1229">
        <v>0</v>
      </c>
      <c r="H1229">
        <v>0</v>
      </c>
      <c r="I1229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229" s="5" cm="1">
        <f t="array" ref="J1229">MAX(IF((ProjectInfoTable[ProjectName]=OutputTable[[#This Row],[ProjectName]]),(ProjectInfoTable[ProjectName]=OutputTable[[#This Row],[ProjectName]])*ProjectInfoTable[NumberOfReplications]))</f>
        <v>50</v>
      </c>
      <c r="K1229" s="5" cm="1">
        <f t="array" ref="K1229">IFERROR(AVERAGE(IF((OutputTable[GroupByKey]=OutputTable[[#This Row],[GroupByKey]]),(OutputTable[GroupByKey]=OutputTable[[#This Row],[GroupByKey]])*OutputTable[RecordedValue])),0)</f>
        <v>0</v>
      </c>
      <c r="L1229" s="5" cm="1">
        <f t="array" ref="L1229">IFERROR(_xlfn.STDEV.S(IF((OutputTable[GroupByKey]=OutputTable[[#This Row],[GroupByKey]]),(OutputTable[GroupByKey]=OutputTable[[#This Row],[GroupByKey]])*OutputTable[RecordedValue])),0)</f>
        <v>0</v>
      </c>
      <c r="M1229" s="5" cm="1">
        <f t="array" ref="M1229">MAX(IF((ProjectInfoTable[ProjectName]=OutputTable[[#This Row],[ProjectName]]),(ProjectInfoTable[ProjectName]=OutputTable[[#This Row],[ProjectName]])*ProjectInfoTable[ConfidenceInterval]))</f>
        <v>0.95</v>
      </c>
      <c r="N1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29" s="5" cm="1">
        <f t="array" ref="O1229">MIN(IF((OutputTable[GroupByKey]=OutputTable[[#This Row],[GroupByKey]]),(OutputTable[GroupByKey]=OutputTable[[#This Row],[GroupByKey]])*OutputTable[RecordedValue]))</f>
        <v>0</v>
      </c>
      <c r="P1229" s="5" cm="1">
        <f t="array" ref="P1229">MAX(IF((OutputTable[GroupByKey]=OutputTable[[#This Row],[GroupByKey]]),(OutputTable[GroupByKey]=OutputTable[[#This Row],[GroupByKey]])*OutputTable[RecordedValue]))</f>
        <v>0</v>
      </c>
    </row>
    <row r="1230" spans="1:16" x14ac:dyDescent="0.25">
      <c r="A1230" t="s">
        <v>68</v>
      </c>
      <c r="B1230" t="s">
        <v>70</v>
      </c>
      <c r="C1230">
        <v>24</v>
      </c>
      <c r="D1230" t="s">
        <v>128</v>
      </c>
      <c r="E1230" t="s">
        <v>89</v>
      </c>
      <c r="F1230" t="s">
        <v>127</v>
      </c>
      <c r="G1230">
        <v>0</v>
      </c>
      <c r="H1230">
        <v>0</v>
      </c>
      <c r="I1230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230" s="5" cm="1">
        <f t="array" ref="J1230">MAX(IF((ProjectInfoTable[ProjectName]=OutputTable[[#This Row],[ProjectName]]),(ProjectInfoTable[ProjectName]=OutputTable[[#This Row],[ProjectName]])*ProjectInfoTable[NumberOfReplications]))</f>
        <v>50</v>
      </c>
      <c r="K1230" s="5" cm="1">
        <f t="array" ref="K1230">IFERROR(AVERAGE(IF((OutputTable[GroupByKey]=OutputTable[[#This Row],[GroupByKey]]),(OutputTable[GroupByKey]=OutputTable[[#This Row],[GroupByKey]])*OutputTable[RecordedValue])),0)</f>
        <v>0</v>
      </c>
      <c r="L1230" s="5" cm="1">
        <f t="array" ref="L1230">IFERROR(_xlfn.STDEV.S(IF((OutputTable[GroupByKey]=OutputTable[[#This Row],[GroupByKey]]),(OutputTable[GroupByKey]=OutputTable[[#This Row],[GroupByKey]])*OutputTable[RecordedValue])),0)</f>
        <v>0</v>
      </c>
      <c r="M1230" s="5" cm="1">
        <f t="array" ref="M1230">MAX(IF((ProjectInfoTable[ProjectName]=OutputTable[[#This Row],[ProjectName]]),(ProjectInfoTable[ProjectName]=OutputTable[[#This Row],[ProjectName]])*ProjectInfoTable[ConfidenceInterval]))</f>
        <v>0.95</v>
      </c>
      <c r="N1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0" s="5" cm="1">
        <f t="array" ref="O1230">MIN(IF((OutputTable[GroupByKey]=OutputTable[[#This Row],[GroupByKey]]),(OutputTable[GroupByKey]=OutputTable[[#This Row],[GroupByKey]])*OutputTable[RecordedValue]))</f>
        <v>0</v>
      </c>
      <c r="P1230" s="5" cm="1">
        <f t="array" ref="P1230">MAX(IF((OutputTable[GroupByKey]=OutputTable[[#This Row],[GroupByKey]]),(OutputTable[GroupByKey]=OutputTable[[#This Row],[GroupByKey]])*OutputTable[RecordedValue]))</f>
        <v>0</v>
      </c>
    </row>
    <row r="1231" spans="1:16" x14ac:dyDescent="0.25">
      <c r="A1231" t="s">
        <v>68</v>
      </c>
      <c r="B1231" t="s">
        <v>70</v>
      </c>
      <c r="C1231">
        <v>24</v>
      </c>
      <c r="D1231" t="s">
        <v>129</v>
      </c>
      <c r="E1231" t="s">
        <v>91</v>
      </c>
      <c r="F1231" t="s">
        <v>127</v>
      </c>
      <c r="G1231">
        <v>49.750470987193999</v>
      </c>
      <c r="H1231">
        <v>0</v>
      </c>
      <c r="I1231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231" s="5" cm="1">
        <f t="array" ref="J1231">MAX(IF((ProjectInfoTable[ProjectName]=OutputTable[[#This Row],[ProjectName]]),(ProjectInfoTable[ProjectName]=OutputTable[[#This Row],[ProjectName]])*ProjectInfoTable[NumberOfReplications]))</f>
        <v>50</v>
      </c>
      <c r="K1231" s="5" cm="1">
        <f t="array" ref="K1231">IFERROR(AVERAGE(IF((OutputTable[GroupByKey]=OutputTable[[#This Row],[GroupByKey]]),(OutputTable[GroupByKey]=OutputTable[[#This Row],[GroupByKey]])*OutputTable[RecordedValue])),0)</f>
        <v>48.448961029865458</v>
      </c>
      <c r="L1231" s="5" cm="1">
        <f t="array" ref="L1231">IFERROR(_xlfn.STDEV.S(IF((OutputTable[GroupByKey]=OutputTable[[#This Row],[GroupByKey]]),(OutputTable[GroupByKey]=OutputTable[[#This Row],[GroupByKey]])*OutputTable[RecordedValue])),0)</f>
        <v>0.864449879249923</v>
      </c>
      <c r="M1231" s="5" cm="1">
        <f t="array" ref="M1231">MAX(IF((ProjectInfoTable[ProjectName]=OutputTable[[#This Row],[ProjectName]]),(ProjectInfoTable[ProjectName]=OutputTable[[#This Row],[ProjectName]])*ProjectInfoTable[ConfidenceInterval]))</f>
        <v>0.95</v>
      </c>
      <c r="N1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231" s="5" cm="1">
        <f t="array" ref="O1231">MIN(IF((OutputTable[GroupByKey]=OutputTable[[#This Row],[GroupByKey]]),(OutputTable[GroupByKey]=OutputTable[[#This Row],[GroupByKey]])*OutputTable[RecordedValue]))</f>
        <v>46.605834762066102</v>
      </c>
      <c r="P1231" s="5" cm="1">
        <f t="array" ref="P1231">MAX(IF((OutputTable[GroupByKey]=OutputTable[[#This Row],[GroupByKey]]),(OutputTable[GroupByKey]=OutputTable[[#This Row],[GroupByKey]])*OutputTable[RecordedValue]))</f>
        <v>50.321452117960597</v>
      </c>
    </row>
    <row r="1232" spans="1:16" x14ac:dyDescent="0.25">
      <c r="A1232" t="s">
        <v>68</v>
      </c>
      <c r="B1232" t="s">
        <v>70</v>
      </c>
      <c r="C1232">
        <v>24</v>
      </c>
      <c r="D1232" t="s">
        <v>130</v>
      </c>
      <c r="E1232" t="s">
        <v>131</v>
      </c>
      <c r="F1232" t="s">
        <v>127</v>
      </c>
      <c r="G1232">
        <v>0</v>
      </c>
      <c r="H1232">
        <v>0</v>
      </c>
      <c r="I1232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232" s="5" cm="1">
        <f t="array" ref="J1232">MAX(IF((ProjectInfoTable[ProjectName]=OutputTable[[#This Row],[ProjectName]]),(ProjectInfoTable[ProjectName]=OutputTable[[#This Row],[ProjectName]])*ProjectInfoTable[NumberOfReplications]))</f>
        <v>50</v>
      </c>
      <c r="K1232" s="5" cm="1">
        <f t="array" ref="K1232">IFERROR(AVERAGE(IF((OutputTable[GroupByKey]=OutputTable[[#This Row],[GroupByKey]]),(OutputTable[GroupByKey]=OutputTable[[#This Row],[GroupByKey]])*OutputTable[RecordedValue])),0)</f>
        <v>0</v>
      </c>
      <c r="L1232" s="5" cm="1">
        <f t="array" ref="L1232">IFERROR(_xlfn.STDEV.S(IF((OutputTable[GroupByKey]=OutputTable[[#This Row],[GroupByKey]]),(OutputTable[GroupByKey]=OutputTable[[#This Row],[GroupByKey]])*OutputTable[RecordedValue])),0)</f>
        <v>0</v>
      </c>
      <c r="M1232" s="5" cm="1">
        <f t="array" ref="M1232">MAX(IF((ProjectInfoTable[ProjectName]=OutputTable[[#This Row],[ProjectName]]),(ProjectInfoTable[ProjectName]=OutputTable[[#This Row],[ProjectName]])*ProjectInfoTable[ConfidenceInterval]))</f>
        <v>0.95</v>
      </c>
      <c r="N1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2" s="5" cm="1">
        <f t="array" ref="O1232">MIN(IF((OutputTable[GroupByKey]=OutputTable[[#This Row],[GroupByKey]]),(OutputTable[GroupByKey]=OutputTable[[#This Row],[GroupByKey]])*OutputTable[RecordedValue]))</f>
        <v>0</v>
      </c>
      <c r="P1232" s="5" cm="1">
        <f t="array" ref="P1232">MAX(IF((OutputTable[GroupByKey]=OutputTable[[#This Row],[GroupByKey]]),(OutputTable[GroupByKey]=OutputTable[[#This Row],[GroupByKey]])*OutputTable[RecordedValue]))</f>
        <v>0</v>
      </c>
    </row>
    <row r="1233" spans="1:16" x14ac:dyDescent="0.25">
      <c r="A1233" t="s">
        <v>68</v>
      </c>
      <c r="B1233" t="s">
        <v>70</v>
      </c>
      <c r="C1233">
        <v>24</v>
      </c>
      <c r="D1233" t="s">
        <v>132</v>
      </c>
      <c r="E1233" t="s">
        <v>95</v>
      </c>
      <c r="F1233" t="s">
        <v>127</v>
      </c>
      <c r="G1233">
        <v>49.750470987193999</v>
      </c>
      <c r="H1233">
        <v>0</v>
      </c>
      <c r="I1233" s="5" t="str">
        <f>OutputTable[[#This Row],[ProjectName]]&amp;OutputTable[[#This Row],[Name]]&amp;OutputTable[[#This Row],[Type]]&amp;OutputTable[[#This Row],[Source]]</f>
        <v>Airport Security AnalysisAll Entities.VACostVA CostSystem</v>
      </c>
      <c r="J1233" s="5" cm="1">
        <f t="array" ref="J1233">MAX(IF((ProjectInfoTable[ProjectName]=OutputTable[[#This Row],[ProjectName]]),(ProjectInfoTable[ProjectName]=OutputTable[[#This Row],[ProjectName]])*ProjectInfoTable[NumberOfReplications]))</f>
        <v>50</v>
      </c>
      <c r="K1233" s="5" cm="1">
        <f t="array" ref="K1233">IFERROR(AVERAGE(IF((OutputTable[GroupByKey]=OutputTable[[#This Row],[GroupByKey]]),(OutputTable[GroupByKey]=OutputTable[[#This Row],[GroupByKey]])*OutputTable[RecordedValue])),0)</f>
        <v>48.448961029865458</v>
      </c>
      <c r="L1233" s="5" cm="1">
        <f t="array" ref="L1233">IFERROR(_xlfn.STDEV.S(IF((OutputTable[GroupByKey]=OutputTable[[#This Row],[GroupByKey]]),(OutputTable[GroupByKey]=OutputTable[[#This Row],[GroupByKey]])*OutputTable[RecordedValue])),0)</f>
        <v>0.864449879249923</v>
      </c>
      <c r="M1233" s="5" cm="1">
        <f t="array" ref="M1233">MAX(IF((ProjectInfoTable[ProjectName]=OutputTable[[#This Row],[ProjectName]]),(ProjectInfoTable[ProjectName]=OutputTable[[#This Row],[ProjectName]])*ProjectInfoTable[ConfidenceInterval]))</f>
        <v>0.95</v>
      </c>
      <c r="N1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233" s="5" cm="1">
        <f t="array" ref="O1233">MIN(IF((OutputTable[GroupByKey]=OutputTable[[#This Row],[GroupByKey]]),(OutputTable[GroupByKey]=OutputTable[[#This Row],[GroupByKey]])*OutputTable[RecordedValue]))</f>
        <v>46.605834762066102</v>
      </c>
      <c r="P1233" s="5" cm="1">
        <f t="array" ref="P1233">MAX(IF((OutputTable[GroupByKey]=OutputTable[[#This Row],[GroupByKey]]),(OutputTable[GroupByKey]=OutputTable[[#This Row],[GroupByKey]])*OutputTable[RecordedValue]))</f>
        <v>50.321452117960597</v>
      </c>
    </row>
    <row r="1234" spans="1:16" x14ac:dyDescent="0.25">
      <c r="A1234" t="s">
        <v>68</v>
      </c>
      <c r="B1234" t="s">
        <v>70</v>
      </c>
      <c r="C1234">
        <v>24</v>
      </c>
      <c r="D1234" t="s">
        <v>133</v>
      </c>
      <c r="E1234" t="s">
        <v>97</v>
      </c>
      <c r="F1234" t="s">
        <v>127</v>
      </c>
      <c r="G1234">
        <v>0</v>
      </c>
      <c r="H1234">
        <v>0</v>
      </c>
      <c r="I1234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234" s="5" cm="1">
        <f t="array" ref="J1234">MAX(IF((ProjectInfoTable[ProjectName]=OutputTable[[#This Row],[ProjectName]]),(ProjectInfoTable[ProjectName]=OutputTable[[#This Row],[ProjectName]])*ProjectInfoTable[NumberOfReplications]))</f>
        <v>50</v>
      </c>
      <c r="K1234" s="5" cm="1">
        <f t="array" ref="K1234">IFERROR(AVERAGE(IF((OutputTable[GroupByKey]=OutputTable[[#This Row],[GroupByKey]]),(OutputTable[GroupByKey]=OutputTable[[#This Row],[GroupByKey]])*OutputTable[RecordedValue])),0)</f>
        <v>0</v>
      </c>
      <c r="L1234" s="5" cm="1">
        <f t="array" ref="L1234">IFERROR(_xlfn.STDEV.S(IF((OutputTable[GroupByKey]=OutputTable[[#This Row],[GroupByKey]]),(OutputTable[GroupByKey]=OutputTable[[#This Row],[GroupByKey]])*OutputTable[RecordedValue])),0)</f>
        <v>0</v>
      </c>
      <c r="M1234" s="5" cm="1">
        <f t="array" ref="M1234">MAX(IF((ProjectInfoTable[ProjectName]=OutputTable[[#This Row],[ProjectName]]),(ProjectInfoTable[ProjectName]=OutputTable[[#This Row],[ProjectName]])*ProjectInfoTable[ConfidenceInterval]))</f>
        <v>0.95</v>
      </c>
      <c r="N1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4" s="5" cm="1">
        <f t="array" ref="O1234">MIN(IF((OutputTable[GroupByKey]=OutputTable[[#This Row],[GroupByKey]]),(OutputTable[GroupByKey]=OutputTable[[#This Row],[GroupByKey]])*OutputTable[RecordedValue]))</f>
        <v>0</v>
      </c>
      <c r="P1234" s="5" cm="1">
        <f t="array" ref="P1234">MAX(IF((OutputTable[GroupByKey]=OutputTable[[#This Row],[GroupByKey]]),(OutputTable[GroupByKey]=OutputTable[[#This Row],[GroupByKey]])*OutputTable[RecordedValue]))</f>
        <v>0</v>
      </c>
    </row>
    <row r="1235" spans="1:16" x14ac:dyDescent="0.25">
      <c r="A1235" t="s">
        <v>68</v>
      </c>
      <c r="B1235" t="s">
        <v>70</v>
      </c>
      <c r="C1235">
        <v>24</v>
      </c>
      <c r="D1235" t="s">
        <v>134</v>
      </c>
      <c r="E1235" t="s">
        <v>135</v>
      </c>
      <c r="F1235" t="s">
        <v>127</v>
      </c>
      <c r="G1235">
        <v>49.750470987193999</v>
      </c>
      <c r="H1235">
        <v>0</v>
      </c>
      <c r="I1235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235" s="5" cm="1">
        <f t="array" ref="J1235">MAX(IF((ProjectInfoTable[ProjectName]=OutputTable[[#This Row],[ProjectName]]),(ProjectInfoTable[ProjectName]=OutputTable[[#This Row],[ProjectName]])*ProjectInfoTable[NumberOfReplications]))</f>
        <v>50</v>
      </c>
      <c r="K1235" s="5" cm="1">
        <f t="array" ref="K1235">IFERROR(AVERAGE(IF((OutputTable[GroupByKey]=OutputTable[[#This Row],[GroupByKey]]),(OutputTable[GroupByKey]=OutputTable[[#This Row],[GroupByKey]])*OutputTable[RecordedValue])),0)</f>
        <v>48.448961029865458</v>
      </c>
      <c r="L1235" s="5" cm="1">
        <f t="array" ref="L1235">IFERROR(_xlfn.STDEV.S(IF((OutputTable[GroupByKey]=OutputTable[[#This Row],[GroupByKey]]),(OutputTable[GroupByKey]=OutputTable[[#This Row],[GroupByKey]])*OutputTable[RecordedValue])),0)</f>
        <v>0.86444987924992722</v>
      </c>
      <c r="M1235" s="5" cm="1">
        <f t="array" ref="M1235">MAX(IF((ProjectInfoTable[ProjectName]=OutputTable[[#This Row],[ProjectName]]),(ProjectInfoTable[ProjectName]=OutputTable[[#This Row],[ProjectName]])*ProjectInfoTable[ConfidenceInterval]))</f>
        <v>0.95</v>
      </c>
      <c r="N1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235" s="5" cm="1">
        <f t="array" ref="O1235">MIN(IF((OutputTable[GroupByKey]=OutputTable[[#This Row],[GroupByKey]]),(OutputTable[GroupByKey]=OutputTable[[#This Row],[GroupByKey]])*OutputTable[RecordedValue]))</f>
        <v>46.605834762066102</v>
      </c>
      <c r="P1235" s="5" cm="1">
        <f t="array" ref="P1235">MAX(IF((OutputTable[GroupByKey]=OutputTable[[#This Row],[GroupByKey]]),(OutputTable[GroupByKey]=OutputTable[[#This Row],[GroupByKey]])*OutputTable[RecordedValue]))</f>
        <v>50.321452117960497</v>
      </c>
    </row>
    <row r="1236" spans="1:16" x14ac:dyDescent="0.25">
      <c r="A1236" t="s">
        <v>68</v>
      </c>
      <c r="B1236" t="s">
        <v>70</v>
      </c>
      <c r="C1236">
        <v>24</v>
      </c>
      <c r="D1236" t="s">
        <v>136</v>
      </c>
      <c r="E1236" t="s">
        <v>137</v>
      </c>
      <c r="F1236" t="s">
        <v>127</v>
      </c>
      <c r="G1236">
        <v>21.967817109615101</v>
      </c>
      <c r="H1236">
        <v>0</v>
      </c>
      <c r="I1236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236" s="5" cm="1">
        <f t="array" ref="J1236">MAX(IF((ProjectInfoTable[ProjectName]=OutputTable[[#This Row],[ProjectName]]),(ProjectInfoTable[ProjectName]=OutputTable[[#This Row],[ProjectName]])*ProjectInfoTable[NumberOfReplications]))</f>
        <v>50</v>
      </c>
      <c r="K1236" s="5" cm="1">
        <f t="array" ref="K1236">IFERROR(AVERAGE(IF((OutputTable[GroupByKey]=OutputTable[[#This Row],[GroupByKey]]),(OutputTable[GroupByKey]=OutputTable[[#This Row],[GroupByKey]])*OutputTable[RecordedValue])),0)</f>
        <v>23.423677543870127</v>
      </c>
      <c r="L1236" s="5" cm="1">
        <f t="array" ref="L1236">IFERROR(_xlfn.STDEV.S(IF((OutputTable[GroupByKey]=OutputTable[[#This Row],[GroupByKey]]),(OutputTable[GroupByKey]=OutputTable[[#This Row],[GroupByKey]])*OutputTable[RecordedValue])),0)</f>
        <v>0.86656285941984512</v>
      </c>
      <c r="M1236" s="5" cm="1">
        <f t="array" ref="M1236">MAX(IF((ProjectInfoTable[ProjectName]=OutputTable[[#This Row],[ProjectName]]),(ProjectInfoTable[ProjectName]=OutputTable[[#This Row],[ProjectName]])*ProjectInfoTable[ConfidenceInterval]))</f>
        <v>0.95</v>
      </c>
      <c r="N1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236" s="5" cm="1">
        <f t="array" ref="O1236">MIN(IF((OutputTable[GroupByKey]=OutputTable[[#This Row],[GroupByKey]]),(OutputTable[GroupByKey]=OutputTable[[#This Row],[GroupByKey]])*OutputTable[RecordedValue]))</f>
        <v>21.655537571964</v>
      </c>
      <c r="P1236" s="5" cm="1">
        <f t="array" ref="P1236">MAX(IF((OutputTable[GroupByKey]=OutputTable[[#This Row],[GroupByKey]]),(OutputTable[GroupByKey]=OutputTable[[#This Row],[GroupByKey]])*OutputTable[RecordedValue]))</f>
        <v>25.265870670068299</v>
      </c>
    </row>
    <row r="1237" spans="1:16" x14ac:dyDescent="0.25">
      <c r="A1237" t="s">
        <v>68</v>
      </c>
      <c r="B1237" t="s">
        <v>70</v>
      </c>
      <c r="C1237">
        <v>24</v>
      </c>
      <c r="D1237" t="s">
        <v>138</v>
      </c>
      <c r="E1237" t="s">
        <v>91</v>
      </c>
      <c r="F1237" t="s">
        <v>127</v>
      </c>
      <c r="G1237">
        <v>71.718288096809104</v>
      </c>
      <c r="H1237">
        <v>0</v>
      </c>
      <c r="I1237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237" s="5" cm="1">
        <f t="array" ref="J1237">MAX(IF((ProjectInfoTable[ProjectName]=OutputTable[[#This Row],[ProjectName]]),(ProjectInfoTable[ProjectName]=OutputTable[[#This Row],[ProjectName]])*ProjectInfoTable[NumberOfReplications]))</f>
        <v>50</v>
      </c>
      <c r="K1237" s="5" cm="1">
        <f t="array" ref="K1237">IFERROR(AVERAGE(IF((OutputTable[GroupByKey]=OutputTable[[#This Row],[GroupByKey]]),(OutputTable[GroupByKey]=OutputTable[[#This Row],[GroupByKey]])*OutputTable[RecordedValue])),0)</f>
        <v>71.872638573735571</v>
      </c>
      <c r="L1237" s="5" cm="1">
        <f t="array" ref="L1237">IFERROR(_xlfn.STDEV.S(IF((OutputTable[GroupByKey]=OutputTable[[#This Row],[GroupByKey]]),(OutputTable[GroupByKey]=OutputTable[[#This Row],[GroupByKey]])*OutputTable[RecordedValue])),0)</f>
        <v>5.859431361613459E-2</v>
      </c>
      <c r="M1237" s="5" cm="1">
        <f t="array" ref="M1237">MAX(IF((ProjectInfoTable[ProjectName]=OutputTable[[#This Row],[ProjectName]]),(ProjectInfoTable[ProjectName]=OutputTable[[#This Row],[ProjectName]])*ProjectInfoTable[ConfidenceInterval]))</f>
        <v>0.95</v>
      </c>
      <c r="N1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237" s="5" cm="1">
        <f t="array" ref="O1237">MIN(IF((OutputTable[GroupByKey]=OutputTable[[#This Row],[GroupByKey]]),(OutputTable[GroupByKey]=OutputTable[[#This Row],[GroupByKey]])*OutputTable[RecordedValue]))</f>
        <v>71.718288096809104</v>
      </c>
      <c r="P1237" s="5" cm="1">
        <f t="array" ref="P1237">MAX(IF((OutputTable[GroupByKey]=OutputTable[[#This Row],[GroupByKey]]),(OutputTable[GroupByKey]=OutputTable[[#This Row],[GroupByKey]])*OutputTable[RecordedValue]))</f>
        <v>71.976989689924594</v>
      </c>
    </row>
    <row r="1238" spans="1:16" x14ac:dyDescent="0.25">
      <c r="A1238" t="s">
        <v>68</v>
      </c>
      <c r="B1238" t="s">
        <v>70</v>
      </c>
      <c r="C1238">
        <v>24</v>
      </c>
      <c r="D1238" t="s">
        <v>139</v>
      </c>
      <c r="E1238" t="s">
        <v>140</v>
      </c>
      <c r="F1238" t="s">
        <v>127</v>
      </c>
      <c r="G1238">
        <v>0</v>
      </c>
      <c r="H1238">
        <v>0</v>
      </c>
      <c r="I1238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238" s="5" cm="1">
        <f t="array" ref="J1238">MAX(IF((ProjectInfoTable[ProjectName]=OutputTable[[#This Row],[ProjectName]]),(ProjectInfoTable[ProjectName]=OutputTable[[#This Row],[ProjectName]])*ProjectInfoTable[NumberOfReplications]))</f>
        <v>50</v>
      </c>
      <c r="K1238" s="5" cm="1">
        <f t="array" ref="K1238">IFERROR(AVERAGE(IF((OutputTable[GroupByKey]=OutputTable[[#This Row],[GroupByKey]]),(OutputTable[GroupByKey]=OutputTable[[#This Row],[GroupByKey]])*OutputTable[RecordedValue])),0)</f>
        <v>0</v>
      </c>
      <c r="L1238" s="5" cm="1">
        <f t="array" ref="L1238">IFERROR(_xlfn.STDEV.S(IF((OutputTable[GroupByKey]=OutputTable[[#This Row],[GroupByKey]]),(OutputTable[GroupByKey]=OutputTable[[#This Row],[GroupByKey]])*OutputTable[RecordedValue])),0)</f>
        <v>0</v>
      </c>
      <c r="M1238" s="5" cm="1">
        <f t="array" ref="M1238">MAX(IF((ProjectInfoTable[ProjectName]=OutputTable[[#This Row],[ProjectName]]),(ProjectInfoTable[ProjectName]=OutputTable[[#This Row],[ProjectName]])*ProjectInfoTable[ConfidenceInterval]))</f>
        <v>0.95</v>
      </c>
      <c r="N12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8" s="5" cm="1">
        <f t="array" ref="O1238">MIN(IF((OutputTable[GroupByKey]=OutputTable[[#This Row],[GroupByKey]]),(OutputTable[GroupByKey]=OutputTable[[#This Row],[GroupByKey]])*OutputTable[RecordedValue]))</f>
        <v>0</v>
      </c>
      <c r="P1238" s="5" cm="1">
        <f t="array" ref="P1238">MAX(IF((OutputTable[GroupByKey]=OutputTable[[#This Row],[GroupByKey]]),(OutputTable[GroupByKey]=OutputTable[[#This Row],[GroupByKey]])*OutputTable[RecordedValue]))</f>
        <v>0</v>
      </c>
    </row>
    <row r="1239" spans="1:16" x14ac:dyDescent="0.25">
      <c r="A1239" t="s">
        <v>68</v>
      </c>
      <c r="B1239" t="s">
        <v>70</v>
      </c>
      <c r="C1239">
        <v>24</v>
      </c>
      <c r="D1239" t="s">
        <v>141</v>
      </c>
      <c r="E1239" t="s">
        <v>111</v>
      </c>
      <c r="F1239" t="s">
        <v>73</v>
      </c>
      <c r="G1239">
        <v>9.0885085461702193</v>
      </c>
      <c r="H1239">
        <v>0</v>
      </c>
      <c r="I1239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239" s="5" cm="1">
        <f t="array" ref="J1239">MAX(IF((ProjectInfoTable[ProjectName]=OutputTable[[#This Row],[ProjectName]]),(ProjectInfoTable[ProjectName]=OutputTable[[#This Row],[ProjectName]])*ProjectInfoTable[NumberOfReplications]))</f>
        <v>50</v>
      </c>
      <c r="K1239" s="5" cm="1">
        <f t="array" ref="K1239">IFERROR(AVERAGE(IF((OutputTable[GroupByKey]=OutputTable[[#This Row],[GroupByKey]]),(OutputTable[GroupByKey]=OutputTable[[#This Row],[GroupByKey]])*OutputTable[RecordedValue])),0)</f>
        <v>9.2356458312402427</v>
      </c>
      <c r="L1239" s="5" cm="1">
        <f t="array" ref="L1239">IFERROR(_xlfn.STDEV.S(IF((OutputTable[GroupByKey]=OutputTable[[#This Row],[GroupByKey]]),(OutputTable[GroupByKey]=OutputTable[[#This Row],[GroupByKey]])*OutputTable[RecordedValue])),0)</f>
        <v>0.11377584298148916</v>
      </c>
      <c r="M1239" s="5" cm="1">
        <f t="array" ref="M1239">MAX(IF((ProjectInfoTable[ProjectName]=OutputTable[[#This Row],[ProjectName]]),(ProjectInfoTable[ProjectName]=OutputTable[[#This Row],[ProjectName]])*ProjectInfoTable[ConfidenceInterval]))</f>
        <v>0.95</v>
      </c>
      <c r="N12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239" s="5" cm="1">
        <f t="array" ref="O1239">MIN(IF((OutputTable[GroupByKey]=OutputTable[[#This Row],[GroupByKey]]),(OutputTable[GroupByKey]=OutputTable[[#This Row],[GroupByKey]])*OutputTable[RecordedValue]))</f>
        <v>8.9867833861246496</v>
      </c>
      <c r="P1239" s="5" cm="1">
        <f t="array" ref="P1239">MAX(IF((OutputTable[GroupByKey]=OutputTable[[#This Row],[GroupByKey]]),(OutputTable[GroupByKey]=OutputTable[[#This Row],[GroupByKey]])*OutputTable[RecordedValue]))</f>
        <v>9.4038725622795898</v>
      </c>
    </row>
    <row r="1240" spans="1:16" x14ac:dyDescent="0.25">
      <c r="A1240" t="s">
        <v>68</v>
      </c>
      <c r="B1240" t="s">
        <v>70</v>
      </c>
      <c r="C1240">
        <v>24</v>
      </c>
      <c r="D1240" t="s">
        <v>142</v>
      </c>
      <c r="E1240" t="s">
        <v>113</v>
      </c>
      <c r="F1240" t="s">
        <v>73</v>
      </c>
      <c r="G1240">
        <v>545.31051277021402</v>
      </c>
      <c r="H1240">
        <v>0</v>
      </c>
      <c r="I1240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240" s="5" cm="1">
        <f t="array" ref="J1240">MAX(IF((ProjectInfoTable[ProjectName]=OutputTable[[#This Row],[ProjectName]]),(ProjectInfoTable[ProjectName]=OutputTable[[#This Row],[ProjectName]])*ProjectInfoTable[NumberOfReplications]))</f>
        <v>50</v>
      </c>
      <c r="K1240" s="5" cm="1">
        <f t="array" ref="K1240">IFERROR(AVERAGE(IF((OutputTable[GroupByKey]=OutputTable[[#This Row],[GroupByKey]]),(OutputTable[GroupByKey]=OutputTable[[#This Row],[GroupByKey]])*OutputTable[RecordedValue])),0)</f>
        <v>554.13874987441454</v>
      </c>
      <c r="L1240" s="5" cm="1">
        <f t="array" ref="L1240">IFERROR(_xlfn.STDEV.S(IF((OutputTable[GroupByKey]=OutputTable[[#This Row],[GroupByKey]]),(OutputTable[GroupByKey]=OutputTable[[#This Row],[GroupByKey]])*OutputTable[RecordedValue])),0)</f>
        <v>6.8265505788893126</v>
      </c>
      <c r="M1240" s="5" cm="1">
        <f t="array" ref="M1240">MAX(IF((ProjectInfoTable[ProjectName]=OutputTable[[#This Row],[ProjectName]]),(ProjectInfoTable[ProjectName]=OutputTable[[#This Row],[ProjectName]])*ProjectInfoTable[ConfidenceInterval]))</f>
        <v>0.95</v>
      </c>
      <c r="N12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240" s="5" cm="1">
        <f t="array" ref="O1240">MIN(IF((OutputTable[GroupByKey]=OutputTable[[#This Row],[GroupByKey]]),(OutputTable[GroupByKey]=OutputTable[[#This Row],[GroupByKey]])*OutputTable[RecordedValue]))</f>
        <v>539.207003167479</v>
      </c>
      <c r="P1240" s="5" cm="1">
        <f t="array" ref="P1240">MAX(IF((OutputTable[GroupByKey]=OutputTable[[#This Row],[GroupByKey]]),(OutputTable[GroupByKey]=OutputTable[[#This Row],[GroupByKey]])*OutputTable[RecordedValue]))</f>
        <v>564.23235373677596</v>
      </c>
    </row>
    <row r="1241" spans="1:16" x14ac:dyDescent="0.25">
      <c r="A1241" t="s">
        <v>68</v>
      </c>
      <c r="B1241" t="s">
        <v>70</v>
      </c>
      <c r="C1241">
        <v>24</v>
      </c>
      <c r="D1241" t="s">
        <v>143</v>
      </c>
      <c r="E1241" t="s">
        <v>115</v>
      </c>
      <c r="F1241" t="s">
        <v>73</v>
      </c>
      <c r="G1241">
        <v>0</v>
      </c>
      <c r="H1241">
        <v>0</v>
      </c>
      <c r="I1241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241" s="5" cm="1">
        <f t="array" ref="J1241">MAX(IF((ProjectInfoTable[ProjectName]=OutputTable[[#This Row],[ProjectName]]),(ProjectInfoTable[ProjectName]=OutputTable[[#This Row],[ProjectName]])*ProjectInfoTable[NumberOfReplications]))</f>
        <v>50</v>
      </c>
      <c r="K1241" s="5" cm="1">
        <f t="array" ref="K1241">IFERROR(AVERAGE(IF((OutputTable[GroupByKey]=OutputTable[[#This Row],[GroupByKey]]),(OutputTable[GroupByKey]=OutputTable[[#This Row],[GroupByKey]])*OutputTable[RecordedValue])),0)</f>
        <v>0</v>
      </c>
      <c r="L1241" s="5" cm="1">
        <f t="array" ref="L1241">IFERROR(_xlfn.STDEV.S(IF((OutputTable[GroupByKey]=OutputTable[[#This Row],[GroupByKey]]),(OutputTable[GroupByKey]=OutputTable[[#This Row],[GroupByKey]])*OutputTable[RecordedValue])),0)</f>
        <v>0</v>
      </c>
      <c r="M1241" s="5" cm="1">
        <f t="array" ref="M1241">MAX(IF((ProjectInfoTable[ProjectName]=OutputTable[[#This Row],[ProjectName]]),(ProjectInfoTable[ProjectName]=OutputTable[[#This Row],[ProjectName]])*ProjectInfoTable[ConfidenceInterval]))</f>
        <v>0.95</v>
      </c>
      <c r="N12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1" s="5" cm="1">
        <f t="array" ref="O1241">MIN(IF((OutputTable[GroupByKey]=OutputTable[[#This Row],[GroupByKey]]),(OutputTable[GroupByKey]=OutputTable[[#This Row],[GroupByKey]])*OutputTable[RecordedValue]))</f>
        <v>0</v>
      </c>
      <c r="P1241" s="5" cm="1">
        <f t="array" ref="P1241">MAX(IF((OutputTable[GroupByKey]=OutputTable[[#This Row],[GroupByKey]]),(OutputTable[GroupByKey]=OutputTable[[#This Row],[GroupByKey]])*OutputTable[RecordedValue]))</f>
        <v>0</v>
      </c>
    </row>
    <row r="1242" spans="1:16" x14ac:dyDescent="0.25">
      <c r="A1242" t="s">
        <v>68</v>
      </c>
      <c r="B1242" t="s">
        <v>70</v>
      </c>
      <c r="C1242">
        <v>24</v>
      </c>
      <c r="D1242" t="s">
        <v>144</v>
      </c>
      <c r="E1242" t="s">
        <v>117</v>
      </c>
      <c r="F1242" t="s">
        <v>73</v>
      </c>
      <c r="G1242">
        <v>74.100082366411002</v>
      </c>
      <c r="H1242">
        <v>0</v>
      </c>
      <c r="I1242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242" s="5" cm="1">
        <f t="array" ref="J1242">MAX(IF((ProjectInfoTable[ProjectName]=OutputTable[[#This Row],[ProjectName]]),(ProjectInfoTable[ProjectName]=OutputTable[[#This Row],[ProjectName]])*ProjectInfoTable[NumberOfReplications]))</f>
        <v>50</v>
      </c>
      <c r="K1242" s="5" cm="1">
        <f t="array" ref="K1242">IFERROR(AVERAGE(IF((OutputTable[GroupByKey]=OutputTable[[#This Row],[GroupByKey]]),(OutputTable[GroupByKey]=OutputTable[[#This Row],[GroupByKey]])*OutputTable[RecordedValue])),0)</f>
        <v>55.339444015606816</v>
      </c>
      <c r="L1242" s="5" cm="1">
        <f t="array" ref="L1242">IFERROR(_xlfn.STDEV.S(IF((OutputTable[GroupByKey]=OutputTable[[#This Row],[GroupByKey]]),(OutputTable[GroupByKey]=OutputTable[[#This Row],[GroupByKey]])*OutputTable[RecordedValue])),0)</f>
        <v>18.463814595248238</v>
      </c>
      <c r="M1242" s="5" cm="1">
        <f t="array" ref="M1242">MAX(IF((ProjectInfoTable[ProjectName]=OutputTable[[#This Row],[ProjectName]]),(ProjectInfoTable[ProjectName]=OutputTable[[#This Row],[ProjectName]])*ProjectInfoTable[ConfidenceInterval]))</f>
        <v>0.95</v>
      </c>
      <c r="N12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242" s="5" cm="1">
        <f t="array" ref="O1242">MIN(IF((OutputTable[GroupByKey]=OutputTable[[#This Row],[GroupByKey]]),(OutputTable[GroupByKey]=OutputTable[[#This Row],[GroupByKey]])*OutputTable[RecordedValue]))</f>
        <v>20.994807137296998</v>
      </c>
      <c r="P1242" s="5" cm="1">
        <f t="array" ref="P1242">MAX(IF((OutputTable[GroupByKey]=OutputTable[[#This Row],[GroupByKey]]),(OutputTable[GroupByKey]=OutputTable[[#This Row],[GroupByKey]])*OutputTable[RecordedValue]))</f>
        <v>106.254030872416</v>
      </c>
    </row>
    <row r="1243" spans="1:16" x14ac:dyDescent="0.25">
      <c r="A1243" t="s">
        <v>68</v>
      </c>
      <c r="B1243" t="s">
        <v>70</v>
      </c>
      <c r="C1243">
        <v>24</v>
      </c>
      <c r="D1243" t="s">
        <v>145</v>
      </c>
      <c r="E1243" t="s">
        <v>119</v>
      </c>
      <c r="F1243" t="s">
        <v>73</v>
      </c>
      <c r="G1243">
        <v>318</v>
      </c>
      <c r="H1243">
        <v>0</v>
      </c>
      <c r="I1243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243" s="5" cm="1">
        <f t="array" ref="J1243">MAX(IF((ProjectInfoTable[ProjectName]=OutputTable[[#This Row],[ProjectName]]),(ProjectInfoTable[ProjectName]=OutputTable[[#This Row],[ProjectName]])*ProjectInfoTable[NumberOfReplications]))</f>
        <v>50</v>
      </c>
      <c r="K1243" s="5" cm="1">
        <f t="array" ref="K1243">IFERROR(AVERAGE(IF((OutputTable[GroupByKey]=OutputTable[[#This Row],[GroupByKey]]),(OutputTable[GroupByKey]=OutputTable[[#This Row],[GroupByKey]])*OutputTable[RecordedValue])),0)</f>
        <v>318</v>
      </c>
      <c r="L1243" s="5" cm="1">
        <f t="array" ref="L1243">IFERROR(_xlfn.STDEV.S(IF((OutputTable[GroupByKey]=OutputTable[[#This Row],[GroupByKey]]),(OutputTable[GroupByKey]=OutputTable[[#This Row],[GroupByKey]])*OutputTable[RecordedValue])),0)</f>
        <v>0</v>
      </c>
      <c r="M1243" s="5" cm="1">
        <f t="array" ref="M1243">MAX(IF((ProjectInfoTable[ProjectName]=OutputTable[[#This Row],[ProjectName]]),(ProjectInfoTable[ProjectName]=OutputTable[[#This Row],[ProjectName]])*ProjectInfoTable[ConfidenceInterval]))</f>
        <v>0.95</v>
      </c>
      <c r="N12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3" s="5" cm="1">
        <f t="array" ref="O1243">MIN(IF((OutputTable[GroupByKey]=OutputTable[[#This Row],[GroupByKey]]),(OutputTable[GroupByKey]=OutputTable[[#This Row],[GroupByKey]])*OutputTable[RecordedValue]))</f>
        <v>318</v>
      </c>
      <c r="P1243" s="5" cm="1">
        <f t="array" ref="P1243">MAX(IF((OutputTable[GroupByKey]=OutputTable[[#This Row],[GroupByKey]]),(OutputTable[GroupByKey]=OutputTable[[#This Row],[GroupByKey]])*OutputTable[RecordedValue]))</f>
        <v>318</v>
      </c>
    </row>
    <row r="1244" spans="1:16" x14ac:dyDescent="0.25">
      <c r="A1244" t="s">
        <v>68</v>
      </c>
      <c r="B1244" t="s">
        <v>70</v>
      </c>
      <c r="C1244">
        <v>24</v>
      </c>
      <c r="D1244" t="s">
        <v>146</v>
      </c>
      <c r="E1244" t="s">
        <v>121</v>
      </c>
      <c r="F1244" t="s">
        <v>73</v>
      </c>
      <c r="G1244">
        <v>317</v>
      </c>
      <c r="H1244">
        <v>0</v>
      </c>
      <c r="I1244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244" s="5" cm="1">
        <f t="array" ref="J1244">MAX(IF((ProjectInfoTable[ProjectName]=OutputTable[[#This Row],[ProjectName]]),(ProjectInfoTable[ProjectName]=OutputTable[[#This Row],[ProjectName]])*ProjectInfoTable[NumberOfReplications]))</f>
        <v>50</v>
      </c>
      <c r="K1244" s="5" cm="1">
        <f t="array" ref="K1244">IFERROR(AVERAGE(IF((OutputTable[GroupByKey]=OutputTable[[#This Row],[GroupByKey]]),(OutputTable[GroupByKey]=OutputTable[[#This Row],[GroupByKey]])*OutputTable[RecordedValue])),0)</f>
        <v>316.94</v>
      </c>
      <c r="L1244" s="5" cm="1">
        <f t="array" ref="L1244">IFERROR(_xlfn.STDEV.S(IF((OutputTable[GroupByKey]=OutputTable[[#This Row],[GroupByKey]]),(OutputTable[GroupByKey]=OutputTable[[#This Row],[GroupByKey]])*OutputTable[RecordedValue])),0)</f>
        <v>0.23989793748209556</v>
      </c>
      <c r="M1244" s="5" cm="1">
        <f t="array" ref="M1244">MAX(IF((ProjectInfoTable[ProjectName]=OutputTable[[#This Row],[ProjectName]]),(ProjectInfoTable[ProjectName]=OutputTable[[#This Row],[ProjectName]])*ProjectInfoTable[ConfidenceInterval]))</f>
        <v>0.95</v>
      </c>
      <c r="N12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244" s="5" cm="1">
        <f t="array" ref="O1244">MIN(IF((OutputTable[GroupByKey]=OutputTable[[#This Row],[GroupByKey]]),(OutputTable[GroupByKey]=OutputTable[[#This Row],[GroupByKey]])*OutputTable[RecordedValue]))</f>
        <v>316</v>
      </c>
      <c r="P1244" s="5" cm="1">
        <f t="array" ref="P1244">MAX(IF((OutputTable[GroupByKey]=OutputTable[[#This Row],[GroupByKey]]),(OutputTable[GroupByKey]=OutputTable[[#This Row],[GroupByKey]])*OutputTable[RecordedValue]))</f>
        <v>317</v>
      </c>
    </row>
    <row r="1245" spans="1:16" x14ac:dyDescent="0.25">
      <c r="A1245" t="s">
        <v>68</v>
      </c>
      <c r="B1245" t="s">
        <v>70</v>
      </c>
      <c r="C1245">
        <v>24</v>
      </c>
      <c r="D1245" t="s">
        <v>147</v>
      </c>
      <c r="E1245" t="s">
        <v>123</v>
      </c>
      <c r="F1245" t="s">
        <v>73</v>
      </c>
      <c r="G1245">
        <v>9.0885085461702193</v>
      </c>
      <c r="H1245">
        <v>0</v>
      </c>
      <c r="I1245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245" s="5" cm="1">
        <f t="array" ref="J1245">MAX(IF((ProjectInfoTable[ProjectName]=OutputTable[[#This Row],[ProjectName]]),(ProjectInfoTable[ProjectName]=OutputTable[[#This Row],[ProjectName]])*ProjectInfoTable[NumberOfReplications]))</f>
        <v>50</v>
      </c>
      <c r="K1245" s="5" cm="1">
        <f t="array" ref="K1245">IFERROR(AVERAGE(IF((OutputTable[GroupByKey]=OutputTable[[#This Row],[GroupByKey]]),(OutputTable[GroupByKey]=OutputTable[[#This Row],[GroupByKey]])*OutputTable[RecordedValue])),0)</f>
        <v>9.2356458312402427</v>
      </c>
      <c r="L1245" s="5" cm="1">
        <f t="array" ref="L1245">IFERROR(_xlfn.STDEV.S(IF((OutputTable[GroupByKey]=OutputTable[[#This Row],[GroupByKey]]),(OutputTable[GroupByKey]=OutputTable[[#This Row],[GroupByKey]])*OutputTable[RecordedValue])),0)</f>
        <v>0.11377584298148916</v>
      </c>
      <c r="M1245" s="5" cm="1">
        <f t="array" ref="M1245">MAX(IF((ProjectInfoTable[ProjectName]=OutputTable[[#This Row],[ProjectName]]),(ProjectInfoTable[ProjectName]=OutputTable[[#This Row],[ProjectName]])*ProjectInfoTable[ConfidenceInterval]))</f>
        <v>0.95</v>
      </c>
      <c r="N12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245" s="5" cm="1">
        <f t="array" ref="O1245">MIN(IF((OutputTable[GroupByKey]=OutputTable[[#This Row],[GroupByKey]]),(OutputTable[GroupByKey]=OutputTable[[#This Row],[GroupByKey]])*OutputTable[RecordedValue]))</f>
        <v>8.9867833861246496</v>
      </c>
      <c r="P1245" s="5" cm="1">
        <f t="array" ref="P1245">MAX(IF((OutputTable[GroupByKey]=OutputTable[[#This Row],[GroupByKey]]),(OutputTable[GroupByKey]=OutputTable[[#This Row],[GroupByKey]])*OutputTable[RecordedValue]))</f>
        <v>9.4038725622795898</v>
      </c>
    </row>
    <row r="1246" spans="1:16" x14ac:dyDescent="0.25">
      <c r="A1246" t="s">
        <v>68</v>
      </c>
      <c r="B1246" t="s">
        <v>70</v>
      </c>
      <c r="C1246">
        <v>24</v>
      </c>
      <c r="D1246" t="s">
        <v>148</v>
      </c>
      <c r="E1246" t="s">
        <v>125</v>
      </c>
      <c r="F1246" t="s">
        <v>73</v>
      </c>
      <c r="G1246">
        <v>619.41059513662503</v>
      </c>
      <c r="H1246">
        <v>0</v>
      </c>
      <c r="I1246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246" s="5" cm="1">
        <f t="array" ref="J1246">MAX(IF((ProjectInfoTable[ProjectName]=OutputTable[[#This Row],[ProjectName]]),(ProjectInfoTable[ProjectName]=OutputTable[[#This Row],[ProjectName]])*ProjectInfoTable[NumberOfReplications]))</f>
        <v>50</v>
      </c>
      <c r="K1246" s="5" cm="1">
        <f t="array" ref="K1246">IFERROR(AVERAGE(IF((OutputTable[GroupByKey]=OutputTable[[#This Row],[GroupByKey]]),(OutputTable[GroupByKey]=OutputTable[[#This Row],[GroupByKey]])*OutputTable[RecordedValue])),0)</f>
        <v>609.47819389002132</v>
      </c>
      <c r="L1246" s="5" cm="1">
        <f t="array" ref="L1246">IFERROR(_xlfn.STDEV.S(IF((OutputTable[GroupByKey]=OutputTable[[#This Row],[GroupByKey]]),(OutputTable[GroupByKey]=OutputTable[[#This Row],[GroupByKey]])*OutputTable[RecordedValue])),0)</f>
        <v>20.03379556554944</v>
      </c>
      <c r="M1246" s="5" cm="1">
        <f t="array" ref="M1246">MAX(IF((ProjectInfoTable[ProjectName]=OutputTable[[#This Row],[ProjectName]]),(ProjectInfoTable[ProjectName]=OutputTable[[#This Row],[ProjectName]])*ProjectInfoTable[ConfidenceInterval]))</f>
        <v>0.95</v>
      </c>
      <c r="N12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246" s="5" cm="1">
        <f t="array" ref="O1246">MIN(IF((OutputTable[GroupByKey]=OutputTable[[#This Row],[GroupByKey]]),(OutputTable[GroupByKey]=OutputTable[[#This Row],[GroupByKey]])*OutputTable[RecordedValue]))</f>
        <v>560.39330190760404</v>
      </c>
      <c r="P1246" s="5" cm="1">
        <f t="array" ref="P1246">MAX(IF((OutputTable[GroupByKey]=OutputTable[[#This Row],[GroupByKey]]),(OutputTable[GroupByKey]=OutputTable[[#This Row],[GroupByKey]])*OutputTable[RecordedValue]))</f>
        <v>667.91125094200902</v>
      </c>
    </row>
    <row r="1247" spans="1:16" x14ac:dyDescent="0.25">
      <c r="A1247" t="s">
        <v>68</v>
      </c>
      <c r="B1247" t="s">
        <v>70</v>
      </c>
      <c r="C1247">
        <v>24</v>
      </c>
      <c r="D1247" t="s">
        <v>149</v>
      </c>
      <c r="E1247" t="s">
        <v>119</v>
      </c>
      <c r="F1247" t="s">
        <v>87</v>
      </c>
      <c r="G1247">
        <v>318</v>
      </c>
      <c r="H1247">
        <v>0</v>
      </c>
      <c r="I1247" s="5" t="str">
        <f>OutputTable[[#This Row],[ProjectName]]&amp;OutputTable[[#This Row],[Name]]&amp;OutputTable[[#This Row],[Type]]&amp;OutputTable[[#This Row],[Source]]</f>
        <v>Airport Security AnalysisEntity 1.NumberInNumber InEntity</v>
      </c>
      <c r="J1247" s="5" cm="1">
        <f t="array" ref="J1247">MAX(IF((ProjectInfoTable[ProjectName]=OutputTable[[#This Row],[ProjectName]]),(ProjectInfoTable[ProjectName]=OutputTable[[#This Row],[ProjectName]])*ProjectInfoTable[NumberOfReplications]))</f>
        <v>50</v>
      </c>
      <c r="K1247" s="5" cm="1">
        <f t="array" ref="K1247">IFERROR(AVERAGE(IF((OutputTable[GroupByKey]=OutputTable[[#This Row],[GroupByKey]]),(OutputTable[GroupByKey]=OutputTable[[#This Row],[GroupByKey]])*OutputTable[RecordedValue])),0)</f>
        <v>318</v>
      </c>
      <c r="L1247" s="5" cm="1">
        <f t="array" ref="L1247">IFERROR(_xlfn.STDEV.S(IF((OutputTable[GroupByKey]=OutputTable[[#This Row],[GroupByKey]]),(OutputTable[GroupByKey]=OutputTable[[#This Row],[GroupByKey]])*OutputTable[RecordedValue])),0)</f>
        <v>0</v>
      </c>
      <c r="M1247" s="5" cm="1">
        <f t="array" ref="M1247">MAX(IF((ProjectInfoTable[ProjectName]=OutputTable[[#This Row],[ProjectName]]),(ProjectInfoTable[ProjectName]=OutputTable[[#This Row],[ProjectName]])*ProjectInfoTable[ConfidenceInterval]))</f>
        <v>0.95</v>
      </c>
      <c r="N12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7" s="5" cm="1">
        <f t="array" ref="O1247">MIN(IF((OutputTable[GroupByKey]=OutputTable[[#This Row],[GroupByKey]]),(OutputTable[GroupByKey]=OutputTable[[#This Row],[GroupByKey]])*OutputTable[RecordedValue]))</f>
        <v>318</v>
      </c>
      <c r="P1247" s="5" cm="1">
        <f t="array" ref="P1247">MAX(IF((OutputTable[GroupByKey]=OutputTable[[#This Row],[GroupByKey]]),(OutputTable[GroupByKey]=OutputTable[[#This Row],[GroupByKey]])*OutputTable[RecordedValue]))</f>
        <v>318</v>
      </c>
    </row>
    <row r="1248" spans="1:16" x14ac:dyDescent="0.25">
      <c r="A1248" t="s">
        <v>68</v>
      </c>
      <c r="B1248" t="s">
        <v>70</v>
      </c>
      <c r="C1248">
        <v>24</v>
      </c>
      <c r="D1248" t="s">
        <v>150</v>
      </c>
      <c r="E1248" t="s">
        <v>121</v>
      </c>
      <c r="F1248" t="s">
        <v>87</v>
      </c>
      <c r="G1248">
        <v>314</v>
      </c>
      <c r="H1248">
        <v>0</v>
      </c>
      <c r="I1248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248" s="5" cm="1">
        <f t="array" ref="J1248">MAX(IF((ProjectInfoTable[ProjectName]=OutputTable[[#This Row],[ProjectName]]),(ProjectInfoTable[ProjectName]=OutputTable[[#This Row],[ProjectName]])*ProjectInfoTable[NumberOfReplications]))</f>
        <v>50</v>
      </c>
      <c r="K1248" s="5" cm="1">
        <f t="array" ref="K1248">IFERROR(AVERAGE(IF((OutputTable[GroupByKey]=OutputTable[[#This Row],[GroupByKey]]),(OutputTable[GroupByKey]=OutputTable[[#This Row],[GroupByKey]])*OutputTable[RecordedValue])),0)</f>
        <v>314.94</v>
      </c>
      <c r="L1248" s="5" cm="1">
        <f t="array" ref="L1248">IFERROR(_xlfn.STDEV.S(IF((OutputTable[GroupByKey]=OutputTable[[#This Row],[GroupByKey]]),(OutputTable[GroupByKey]=OutputTable[[#This Row],[GroupByKey]])*OutputTable[RecordedValue])),0)</f>
        <v>0.68243262357121037</v>
      </c>
      <c r="M1248" s="5" cm="1">
        <f t="array" ref="M1248">MAX(IF((ProjectInfoTable[ProjectName]=OutputTable[[#This Row],[ProjectName]]),(ProjectInfoTable[ProjectName]=OutputTable[[#This Row],[ProjectName]])*ProjectInfoTable[ConfidenceInterval]))</f>
        <v>0.95</v>
      </c>
      <c r="N12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248" s="5" cm="1">
        <f t="array" ref="O1248">MIN(IF((OutputTable[GroupByKey]=OutputTable[[#This Row],[GroupByKey]]),(OutputTable[GroupByKey]=OutputTable[[#This Row],[GroupByKey]])*OutputTable[RecordedValue]))</f>
        <v>313</v>
      </c>
      <c r="P1248" s="5" cm="1">
        <f t="array" ref="P1248">MAX(IF((OutputTable[GroupByKey]=OutputTable[[#This Row],[GroupByKey]]),(OutputTable[GroupByKey]=OutputTable[[#This Row],[GroupByKey]])*OutputTable[RecordedValue]))</f>
        <v>316</v>
      </c>
    </row>
    <row r="1249" spans="1:16" x14ac:dyDescent="0.25">
      <c r="A1249" t="s">
        <v>68</v>
      </c>
      <c r="B1249" t="s">
        <v>70</v>
      </c>
      <c r="C1249">
        <v>24</v>
      </c>
      <c r="D1249" t="s">
        <v>151</v>
      </c>
      <c r="E1249" t="s">
        <v>135</v>
      </c>
      <c r="F1249" t="s">
        <v>105</v>
      </c>
      <c r="G1249">
        <v>0</v>
      </c>
      <c r="H1249">
        <v>0</v>
      </c>
      <c r="I1249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249" s="5" cm="1">
        <f t="array" ref="J1249">MAX(IF((ProjectInfoTable[ProjectName]=OutputTable[[#This Row],[ProjectName]]),(ProjectInfoTable[ProjectName]=OutputTable[[#This Row],[ProjectName]])*ProjectInfoTable[NumberOfReplications]))</f>
        <v>50</v>
      </c>
      <c r="K1249" s="5" cm="1">
        <f t="array" ref="K1249">IFERROR(AVERAGE(IF((OutputTable[GroupByKey]=OutputTable[[#This Row],[GroupByKey]]),(OutputTable[GroupByKey]=OutputTable[[#This Row],[GroupByKey]])*OutputTable[RecordedValue])),0)</f>
        <v>0</v>
      </c>
      <c r="L1249" s="5" cm="1">
        <f t="array" ref="L1249">IFERROR(_xlfn.STDEV.S(IF((OutputTable[GroupByKey]=OutputTable[[#This Row],[GroupByKey]]),(OutputTable[GroupByKey]=OutputTable[[#This Row],[GroupByKey]])*OutputTable[RecordedValue])),0)</f>
        <v>0</v>
      </c>
      <c r="M1249" s="5" cm="1">
        <f t="array" ref="M1249">MAX(IF((ProjectInfoTable[ProjectName]=OutputTable[[#This Row],[ProjectName]]),(ProjectInfoTable[ProjectName]=OutputTable[[#This Row],[ProjectName]])*ProjectInfoTable[ConfidenceInterval]))</f>
        <v>0.95</v>
      </c>
      <c r="N12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9" s="5" cm="1">
        <f t="array" ref="O1249">MIN(IF((OutputTable[GroupByKey]=OutputTable[[#This Row],[GroupByKey]]),(OutputTable[GroupByKey]=OutputTable[[#This Row],[GroupByKey]])*OutputTable[RecordedValue]))</f>
        <v>0</v>
      </c>
      <c r="P1249" s="5" cm="1">
        <f t="array" ref="P1249">MAX(IF((OutputTable[GroupByKey]=OutputTable[[#This Row],[GroupByKey]]),(OutputTable[GroupByKey]=OutputTable[[#This Row],[GroupByKey]])*OutputTable[RecordedValue]))</f>
        <v>0</v>
      </c>
    </row>
    <row r="1250" spans="1:16" x14ac:dyDescent="0.25">
      <c r="A1250" t="s">
        <v>68</v>
      </c>
      <c r="B1250" t="s">
        <v>70</v>
      </c>
      <c r="C1250">
        <v>24</v>
      </c>
      <c r="D1250" t="s">
        <v>152</v>
      </c>
      <c r="E1250" t="s">
        <v>137</v>
      </c>
      <c r="F1250" t="s">
        <v>105</v>
      </c>
      <c r="G1250">
        <v>12</v>
      </c>
      <c r="H1250">
        <v>0</v>
      </c>
      <c r="I1250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250" s="5" cm="1">
        <f t="array" ref="J1250">MAX(IF((ProjectInfoTable[ProjectName]=OutputTable[[#This Row],[ProjectName]]),(ProjectInfoTable[ProjectName]=OutputTable[[#This Row],[ProjectName]])*ProjectInfoTable[NumberOfReplications]))</f>
        <v>50</v>
      </c>
      <c r="K1250" s="5" cm="1">
        <f t="array" ref="K1250">IFERROR(AVERAGE(IF((OutputTable[GroupByKey]=OutputTable[[#This Row],[GroupByKey]]),(OutputTable[GroupByKey]=OutputTable[[#This Row],[GroupByKey]])*OutputTable[RecordedValue])),0)</f>
        <v>12</v>
      </c>
      <c r="L1250" s="5" cm="1">
        <f t="array" ref="L1250">IFERROR(_xlfn.STDEV.S(IF((OutputTable[GroupByKey]=OutputTable[[#This Row],[GroupByKey]]),(OutputTable[GroupByKey]=OutputTable[[#This Row],[GroupByKey]])*OutputTable[RecordedValue])),0)</f>
        <v>0</v>
      </c>
      <c r="M1250" s="5" cm="1">
        <f t="array" ref="M1250">MAX(IF((ProjectInfoTable[ProjectName]=OutputTable[[#This Row],[ProjectName]]),(ProjectInfoTable[ProjectName]=OutputTable[[#This Row],[ProjectName]])*ProjectInfoTable[ConfidenceInterval]))</f>
        <v>0.95</v>
      </c>
      <c r="N12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0" s="5" cm="1">
        <f t="array" ref="O1250">MIN(IF((OutputTable[GroupByKey]=OutputTable[[#This Row],[GroupByKey]]),(OutputTable[GroupByKey]=OutputTable[[#This Row],[GroupByKey]])*OutputTable[RecordedValue]))</f>
        <v>12</v>
      </c>
      <c r="P1250" s="5" cm="1">
        <f t="array" ref="P1250">MAX(IF((OutputTable[GroupByKey]=OutputTable[[#This Row],[GroupByKey]]),(OutputTable[GroupByKey]=OutputTable[[#This Row],[GroupByKey]])*OutputTable[RecordedValue]))</f>
        <v>12</v>
      </c>
    </row>
    <row r="1251" spans="1:16" x14ac:dyDescent="0.25">
      <c r="A1251" t="s">
        <v>68</v>
      </c>
      <c r="B1251" t="s">
        <v>70</v>
      </c>
      <c r="C1251">
        <v>24</v>
      </c>
      <c r="D1251" t="s">
        <v>153</v>
      </c>
      <c r="E1251" t="s">
        <v>154</v>
      </c>
      <c r="F1251" t="s">
        <v>105</v>
      </c>
      <c r="G1251">
        <v>0</v>
      </c>
      <c r="H1251">
        <v>0</v>
      </c>
      <c r="I1251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251" s="5" cm="1">
        <f t="array" ref="J1251">MAX(IF((ProjectInfoTable[ProjectName]=OutputTable[[#This Row],[ProjectName]]),(ProjectInfoTable[ProjectName]=OutputTable[[#This Row],[ProjectName]])*ProjectInfoTable[NumberOfReplications]))</f>
        <v>50</v>
      </c>
      <c r="K1251" s="5" cm="1">
        <f t="array" ref="K1251">IFERROR(AVERAGE(IF((OutputTable[GroupByKey]=OutputTable[[#This Row],[GroupByKey]]),(OutputTable[GroupByKey]=OutputTable[[#This Row],[GroupByKey]])*OutputTable[RecordedValue])),0)</f>
        <v>0</v>
      </c>
      <c r="L1251" s="5" cm="1">
        <f t="array" ref="L1251">IFERROR(_xlfn.STDEV.S(IF((OutputTable[GroupByKey]=OutputTable[[#This Row],[GroupByKey]]),(OutputTable[GroupByKey]=OutputTable[[#This Row],[GroupByKey]])*OutputTable[RecordedValue])),0)</f>
        <v>0</v>
      </c>
      <c r="M1251" s="5" cm="1">
        <f t="array" ref="M1251">MAX(IF((ProjectInfoTable[ProjectName]=OutputTable[[#This Row],[ProjectName]]),(ProjectInfoTable[ProjectName]=OutputTable[[#This Row],[ProjectName]])*ProjectInfoTable[ConfidenceInterval]))</f>
        <v>0.95</v>
      </c>
      <c r="N12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1" s="5" cm="1">
        <f t="array" ref="O1251">MIN(IF((OutputTable[GroupByKey]=OutputTable[[#This Row],[GroupByKey]]),(OutputTable[GroupByKey]=OutputTable[[#This Row],[GroupByKey]])*OutputTable[RecordedValue]))</f>
        <v>0</v>
      </c>
      <c r="P1251" s="5" cm="1">
        <f t="array" ref="P1251">MAX(IF((OutputTable[GroupByKey]=OutputTable[[#This Row],[GroupByKey]]),(OutputTable[GroupByKey]=OutputTable[[#This Row],[GroupByKey]])*OutputTable[RecordedValue]))</f>
        <v>0</v>
      </c>
    </row>
    <row r="1252" spans="1:16" x14ac:dyDescent="0.25">
      <c r="A1252" t="s">
        <v>68</v>
      </c>
      <c r="B1252" t="s">
        <v>70</v>
      </c>
      <c r="C1252">
        <v>24</v>
      </c>
      <c r="D1252" t="s">
        <v>155</v>
      </c>
      <c r="E1252" t="s">
        <v>156</v>
      </c>
      <c r="F1252" t="s">
        <v>105</v>
      </c>
      <c r="G1252">
        <v>0</v>
      </c>
      <c r="H1252">
        <v>0</v>
      </c>
      <c r="I1252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252" s="5" cm="1">
        <f t="array" ref="J1252">MAX(IF((ProjectInfoTable[ProjectName]=OutputTable[[#This Row],[ProjectName]]),(ProjectInfoTable[ProjectName]=OutputTable[[#This Row],[ProjectName]])*ProjectInfoTable[NumberOfReplications]))</f>
        <v>50</v>
      </c>
      <c r="K1252" s="5" cm="1">
        <f t="array" ref="K1252">IFERROR(AVERAGE(IF((OutputTable[GroupByKey]=OutputTable[[#This Row],[GroupByKey]]),(OutputTable[GroupByKey]=OutputTable[[#This Row],[GroupByKey]])*OutputTable[RecordedValue])),0)</f>
        <v>0</v>
      </c>
      <c r="L1252" s="5" cm="1">
        <f t="array" ref="L1252">IFERROR(_xlfn.STDEV.S(IF((OutputTable[GroupByKey]=OutputTable[[#This Row],[GroupByKey]]),(OutputTable[GroupByKey]=OutputTable[[#This Row],[GroupByKey]])*OutputTable[RecordedValue])),0)</f>
        <v>0</v>
      </c>
      <c r="M1252" s="5" cm="1">
        <f t="array" ref="M1252">MAX(IF((ProjectInfoTable[ProjectName]=OutputTable[[#This Row],[ProjectName]]),(ProjectInfoTable[ProjectName]=OutputTable[[#This Row],[ProjectName]])*ProjectInfoTable[ConfidenceInterval]))</f>
        <v>0.95</v>
      </c>
      <c r="N12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2" s="5" cm="1">
        <f t="array" ref="O1252">MIN(IF((OutputTable[GroupByKey]=OutputTable[[#This Row],[GroupByKey]]),(OutputTable[GroupByKey]=OutputTable[[#This Row],[GroupByKey]])*OutputTable[RecordedValue]))</f>
        <v>0</v>
      </c>
      <c r="P1252" s="5" cm="1">
        <f t="array" ref="P1252">MAX(IF((OutputTable[GroupByKey]=OutputTable[[#This Row],[GroupByKey]]),(OutputTable[GroupByKey]=OutputTable[[#This Row],[GroupByKey]])*OutputTable[RecordedValue]))</f>
        <v>0</v>
      </c>
    </row>
    <row r="1253" spans="1:16" x14ac:dyDescent="0.25">
      <c r="A1253" t="s">
        <v>68</v>
      </c>
      <c r="B1253" t="s">
        <v>70</v>
      </c>
      <c r="C1253">
        <v>24</v>
      </c>
      <c r="D1253" t="s">
        <v>157</v>
      </c>
      <c r="E1253" t="s">
        <v>140</v>
      </c>
      <c r="F1253" t="s">
        <v>105</v>
      </c>
      <c r="G1253">
        <v>0</v>
      </c>
      <c r="H1253">
        <v>0</v>
      </c>
      <c r="I1253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253" s="5" cm="1">
        <f t="array" ref="J1253">MAX(IF((ProjectInfoTable[ProjectName]=OutputTable[[#This Row],[ProjectName]]),(ProjectInfoTable[ProjectName]=OutputTable[[#This Row],[ProjectName]])*ProjectInfoTable[NumberOfReplications]))</f>
        <v>50</v>
      </c>
      <c r="K1253" s="5" cm="1">
        <f t="array" ref="K1253">IFERROR(AVERAGE(IF((OutputTable[GroupByKey]=OutputTable[[#This Row],[GroupByKey]]),(OutputTable[GroupByKey]=OutputTable[[#This Row],[GroupByKey]])*OutputTable[RecordedValue])),0)</f>
        <v>0</v>
      </c>
      <c r="L1253" s="5" cm="1">
        <f t="array" ref="L1253">IFERROR(_xlfn.STDEV.S(IF((OutputTable[GroupByKey]=OutputTable[[#This Row],[GroupByKey]]),(OutputTable[GroupByKey]=OutputTable[[#This Row],[GroupByKey]])*OutputTable[RecordedValue])),0)</f>
        <v>0</v>
      </c>
      <c r="M1253" s="5" cm="1">
        <f t="array" ref="M1253">MAX(IF((ProjectInfoTable[ProjectName]=OutputTable[[#This Row],[ProjectName]]),(ProjectInfoTable[ProjectName]=OutputTable[[#This Row],[ProjectName]])*ProjectInfoTable[ConfidenceInterval]))</f>
        <v>0.95</v>
      </c>
      <c r="N12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3" s="5" cm="1">
        <f t="array" ref="O1253">MIN(IF((OutputTable[GroupByKey]=OutputTable[[#This Row],[GroupByKey]]),(OutputTable[GroupByKey]=OutputTable[[#This Row],[GroupByKey]])*OutputTable[RecordedValue]))</f>
        <v>0</v>
      </c>
      <c r="P1253" s="5" cm="1">
        <f t="array" ref="P1253">MAX(IF((OutputTable[GroupByKey]=OutputTable[[#This Row],[GroupByKey]]),(OutputTable[GroupByKey]=OutputTable[[#This Row],[GroupByKey]])*OutputTable[RecordedValue]))</f>
        <v>0</v>
      </c>
    </row>
    <row r="1254" spans="1:16" x14ac:dyDescent="0.25">
      <c r="A1254" t="s">
        <v>68</v>
      </c>
      <c r="B1254" t="s">
        <v>70</v>
      </c>
      <c r="C1254">
        <v>24</v>
      </c>
      <c r="D1254" t="s">
        <v>158</v>
      </c>
      <c r="E1254" t="s">
        <v>121</v>
      </c>
      <c r="F1254" t="s">
        <v>127</v>
      </c>
      <c r="G1254">
        <v>314</v>
      </c>
      <c r="H1254">
        <v>0</v>
      </c>
      <c r="I1254" s="5" t="str">
        <f>OutputTable[[#This Row],[ProjectName]]&amp;OutputTable[[#This Row],[Name]]&amp;OutputTable[[#This Row],[Type]]&amp;OutputTable[[#This Row],[Source]]</f>
        <v>Airport Security AnalysisSystem.NumberOutNumber OutSystem</v>
      </c>
      <c r="J1254" s="5" cm="1">
        <f t="array" ref="J1254">MAX(IF((ProjectInfoTable[ProjectName]=OutputTable[[#This Row],[ProjectName]]),(ProjectInfoTable[ProjectName]=OutputTable[[#This Row],[ProjectName]])*ProjectInfoTable[NumberOfReplications]))</f>
        <v>50</v>
      </c>
      <c r="K1254" s="5" cm="1">
        <f t="array" ref="K1254">IFERROR(AVERAGE(IF((OutputTable[GroupByKey]=OutputTable[[#This Row],[GroupByKey]]),(OutputTable[GroupByKey]=OutputTable[[#This Row],[GroupByKey]])*OutputTable[RecordedValue])),0)</f>
        <v>314.94</v>
      </c>
      <c r="L1254" s="5" cm="1">
        <f t="array" ref="L1254">IFERROR(_xlfn.STDEV.S(IF((OutputTable[GroupByKey]=OutputTable[[#This Row],[GroupByKey]]),(OutputTable[GroupByKey]=OutputTable[[#This Row],[GroupByKey]])*OutputTable[RecordedValue])),0)</f>
        <v>0.68243262357121037</v>
      </c>
      <c r="M1254" s="5" cm="1">
        <f t="array" ref="M1254">MAX(IF((ProjectInfoTable[ProjectName]=OutputTable[[#This Row],[ProjectName]]),(ProjectInfoTable[ProjectName]=OutputTable[[#This Row],[ProjectName]])*ProjectInfoTable[ConfidenceInterval]))</f>
        <v>0.95</v>
      </c>
      <c r="N12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254" s="5" cm="1">
        <f t="array" ref="O1254">MIN(IF((OutputTable[GroupByKey]=OutputTable[[#This Row],[GroupByKey]]),(OutputTable[GroupByKey]=OutputTable[[#This Row],[GroupByKey]])*OutputTable[RecordedValue]))</f>
        <v>313</v>
      </c>
      <c r="P1254" s="5" cm="1">
        <f t="array" ref="P1254">MAX(IF((OutputTable[GroupByKey]=OutputTable[[#This Row],[GroupByKey]]),(OutputTable[GroupByKey]=OutputTable[[#This Row],[GroupByKey]])*OutputTable[RecordedValue]))</f>
        <v>316</v>
      </c>
    </row>
    <row r="1255" spans="1:16" x14ac:dyDescent="0.25">
      <c r="A1255" t="s">
        <v>68</v>
      </c>
      <c r="B1255" t="s">
        <v>70</v>
      </c>
      <c r="C1255">
        <v>24</v>
      </c>
      <c r="D1255" t="s">
        <v>159</v>
      </c>
      <c r="E1255" t="s">
        <v>91</v>
      </c>
      <c r="F1255" t="s">
        <v>127</v>
      </c>
      <c r="G1255">
        <v>71.718288096809104</v>
      </c>
      <c r="H1255">
        <v>0</v>
      </c>
      <c r="I1255" s="5" t="str">
        <f>OutputTable[[#This Row],[ProjectName]]&amp;OutputTable[[#This Row],[Name]]&amp;OutputTable[[#This Row],[Type]]&amp;OutputTable[[#This Row],[Source]]</f>
        <v>Airport Security AnalysisSystem.TotalCostTotal CostSystem</v>
      </c>
      <c r="J1255" s="5" cm="1">
        <f t="array" ref="J1255">MAX(IF((ProjectInfoTable[ProjectName]=OutputTable[[#This Row],[ProjectName]]),(ProjectInfoTable[ProjectName]=OutputTable[[#This Row],[ProjectName]])*ProjectInfoTable[NumberOfReplications]))</f>
        <v>50</v>
      </c>
      <c r="K1255" s="5" cm="1">
        <f t="array" ref="K1255">IFERROR(AVERAGE(IF((OutputTable[GroupByKey]=OutputTable[[#This Row],[GroupByKey]]),(OutputTable[GroupByKey]=OutputTable[[#This Row],[GroupByKey]])*OutputTable[RecordedValue])),0)</f>
        <v>71.872638573735571</v>
      </c>
      <c r="L1255" s="5" cm="1">
        <f t="array" ref="L1255">IFERROR(_xlfn.STDEV.S(IF((OutputTable[GroupByKey]=OutputTable[[#This Row],[GroupByKey]]),(OutputTable[GroupByKey]=OutputTable[[#This Row],[GroupByKey]])*OutputTable[RecordedValue])),0)</f>
        <v>5.859431361613459E-2</v>
      </c>
      <c r="M1255" s="5" cm="1">
        <f t="array" ref="M1255">MAX(IF((ProjectInfoTable[ProjectName]=OutputTable[[#This Row],[ProjectName]]),(ProjectInfoTable[ProjectName]=OutputTable[[#This Row],[ProjectName]])*ProjectInfoTable[ConfidenceInterval]))</f>
        <v>0.95</v>
      </c>
      <c r="N12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255" s="5" cm="1">
        <f t="array" ref="O1255">MIN(IF((OutputTable[GroupByKey]=OutputTable[[#This Row],[GroupByKey]]),(OutputTable[GroupByKey]=OutputTable[[#This Row],[GroupByKey]])*OutputTable[RecordedValue]))</f>
        <v>71.718288096809104</v>
      </c>
      <c r="P1255" s="5" cm="1">
        <f t="array" ref="P1255">MAX(IF((OutputTable[GroupByKey]=OutputTable[[#This Row],[GroupByKey]]),(OutputTable[GroupByKey]=OutputTable[[#This Row],[GroupByKey]])*OutputTable[RecordedValue]))</f>
        <v>71.976989689924594</v>
      </c>
    </row>
    <row r="1256" spans="1:16" x14ac:dyDescent="0.25">
      <c r="A1256" t="s">
        <v>68</v>
      </c>
      <c r="B1256" t="s">
        <v>70</v>
      </c>
      <c r="C1256">
        <v>24</v>
      </c>
      <c r="D1256" t="s">
        <v>160</v>
      </c>
      <c r="E1256" t="s">
        <v>135</v>
      </c>
      <c r="F1256" t="s">
        <v>105</v>
      </c>
      <c r="G1256">
        <v>30.586645674481399</v>
      </c>
      <c r="H1256">
        <v>0</v>
      </c>
      <c r="I1256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256" s="5" cm="1">
        <f t="array" ref="J1256">MAX(IF((ProjectInfoTable[ProjectName]=OutputTable[[#This Row],[ProjectName]]),(ProjectInfoTable[ProjectName]=OutputTable[[#This Row],[ProjectName]])*ProjectInfoTable[NumberOfReplications]))</f>
        <v>50</v>
      </c>
      <c r="K1256" s="5" cm="1">
        <f t="array" ref="K1256">IFERROR(AVERAGE(IF((OutputTable[GroupByKey]=OutputTable[[#This Row],[GroupByKey]]),(OutputTable[GroupByKey]=OutputTable[[#This Row],[GroupByKey]])*OutputTable[RecordedValue])),0)</f>
        <v>29.829789158135409</v>
      </c>
      <c r="L1256" s="5" cm="1">
        <f t="array" ref="L1256">IFERROR(_xlfn.STDEV.S(IF((OutputTable[GroupByKey]=OutputTable[[#This Row],[GroupByKey]]),(OutputTable[GroupByKey]=OutputTable[[#This Row],[GroupByKey]])*OutputTable[RecordedValue])),0)</f>
        <v>0.5851150785874778</v>
      </c>
      <c r="M1256" s="5" cm="1">
        <f t="array" ref="M1256">MAX(IF((ProjectInfoTable[ProjectName]=OutputTable[[#This Row],[ProjectName]]),(ProjectInfoTable[ProjectName]=OutputTable[[#This Row],[ProjectName]])*ProjectInfoTable[ConfidenceInterval]))</f>
        <v>0.95</v>
      </c>
      <c r="N12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256" s="5" cm="1">
        <f t="array" ref="O1256">MIN(IF((OutputTable[GroupByKey]=OutputTable[[#This Row],[GroupByKey]]),(OutputTable[GroupByKey]=OutputTable[[#This Row],[GroupByKey]])*OutputTable[RecordedValue]))</f>
        <v>28.648191338861398</v>
      </c>
      <c r="P1256" s="5" cm="1">
        <f t="array" ref="P1256">MAX(IF((OutputTable[GroupByKey]=OutputTable[[#This Row],[GroupByKey]]),(OutputTable[GroupByKey]=OutputTable[[#This Row],[GroupByKey]])*OutputTable[RecordedValue]))</f>
        <v>31.087756920682502</v>
      </c>
    </row>
    <row r="1257" spans="1:16" x14ac:dyDescent="0.25">
      <c r="A1257" t="s">
        <v>68</v>
      </c>
      <c r="B1257" t="s">
        <v>70</v>
      </c>
      <c r="C1257">
        <v>24</v>
      </c>
      <c r="D1257" t="s">
        <v>161</v>
      </c>
      <c r="E1257" t="s">
        <v>137</v>
      </c>
      <c r="F1257" t="s">
        <v>105</v>
      </c>
      <c r="G1257">
        <v>5.2690817072564604</v>
      </c>
      <c r="H1257">
        <v>0</v>
      </c>
      <c r="I1257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257" s="5" cm="1">
        <f t="array" ref="J1257">MAX(IF((ProjectInfoTable[ProjectName]=OutputTable[[#This Row],[ProjectName]]),(ProjectInfoTable[ProjectName]=OutputTable[[#This Row],[ProjectName]])*ProjectInfoTable[NumberOfReplications]))</f>
        <v>50</v>
      </c>
      <c r="K1257" s="5" cm="1">
        <f t="array" ref="K1257">IFERROR(AVERAGE(IF((OutputTable[GroupByKey]=OutputTable[[#This Row],[GroupByKey]]),(OutputTable[GroupByKey]=OutputTable[[#This Row],[GroupByKey]])*OutputTable[RecordedValue])),0)</f>
        <v>6.0988587896948685</v>
      </c>
      <c r="L1257" s="5" cm="1">
        <f t="array" ref="L1257">IFERROR(_xlfn.STDEV.S(IF((OutputTable[GroupByKey]=OutputTable[[#This Row],[GroupByKey]]),(OutputTable[GroupByKey]=OutputTable[[#This Row],[GroupByKey]])*OutputTable[RecordedValue])),0)</f>
        <v>0.58437836853471548</v>
      </c>
      <c r="M1257" s="5" cm="1">
        <f t="array" ref="M1257">MAX(IF((ProjectInfoTable[ProjectName]=OutputTable[[#This Row],[ProjectName]]),(ProjectInfoTable[ProjectName]=OutputTable[[#This Row],[ProjectName]])*ProjectInfoTable[ConfidenceInterval]))</f>
        <v>0.95</v>
      </c>
      <c r="N12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257" s="5" cm="1">
        <f t="array" ref="O1257">MIN(IF((OutputTable[GroupByKey]=OutputTable[[#This Row],[GroupByKey]]),(OutputTable[GroupByKey]=OutputTable[[#This Row],[GroupByKey]])*OutputTable[RecordedValue]))</f>
        <v>4.8524885910691502</v>
      </c>
      <c r="P1257" s="5" cm="1">
        <f t="array" ref="P1257">MAX(IF((OutputTable[GroupByKey]=OutputTable[[#This Row],[GroupByKey]]),(OutputTable[GroupByKey]=OutputTable[[#This Row],[GroupByKey]])*OutputTable[RecordedValue]))</f>
        <v>7.28424471053909</v>
      </c>
    </row>
    <row r="1258" spans="1:16" x14ac:dyDescent="0.25">
      <c r="A1258" t="s">
        <v>68</v>
      </c>
      <c r="B1258" t="s">
        <v>70</v>
      </c>
      <c r="C1258">
        <v>24</v>
      </c>
      <c r="D1258" t="s">
        <v>162</v>
      </c>
      <c r="E1258" t="s">
        <v>154</v>
      </c>
      <c r="F1258" t="s">
        <v>105</v>
      </c>
      <c r="G1258">
        <v>654</v>
      </c>
      <c r="H1258">
        <v>0</v>
      </c>
      <c r="I1258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258" s="5" cm="1">
        <f t="array" ref="J1258">MAX(IF((ProjectInfoTable[ProjectName]=OutputTable[[#This Row],[ProjectName]]),(ProjectInfoTable[ProjectName]=OutputTable[[#This Row],[ProjectName]])*ProjectInfoTable[NumberOfReplications]))</f>
        <v>50</v>
      </c>
      <c r="K1258" s="5" cm="1">
        <f t="array" ref="K1258">IFERROR(AVERAGE(IF((OutputTable[GroupByKey]=OutputTable[[#This Row],[GroupByKey]]),(OutputTable[GroupByKey]=OutputTable[[#This Row],[GroupByKey]])*OutputTable[RecordedValue])),0)</f>
        <v>645.70000000000005</v>
      </c>
      <c r="L1258" s="5" cm="1">
        <f t="array" ref="L1258">IFERROR(_xlfn.STDEV.S(IF((OutputTable[GroupByKey]=OutputTable[[#This Row],[GroupByKey]]),(OutputTable[GroupByKey]=OutputTable[[#This Row],[GroupByKey]])*OutputTable[RecordedValue])),0)</f>
        <v>5.4930382656372485</v>
      </c>
      <c r="M1258" s="5" cm="1">
        <f t="array" ref="M1258">MAX(IF((ProjectInfoTable[ProjectName]=OutputTable[[#This Row],[ProjectName]]),(ProjectInfoTable[ProjectName]=OutputTable[[#This Row],[ProjectName]])*ProjectInfoTable[ConfidenceInterval]))</f>
        <v>0.95</v>
      </c>
      <c r="N12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258" s="5" cm="1">
        <f t="array" ref="O1258">MIN(IF((OutputTable[GroupByKey]=OutputTable[[#This Row],[GroupByKey]]),(OutputTable[GroupByKey]=OutputTable[[#This Row],[GroupByKey]])*OutputTable[RecordedValue]))</f>
        <v>633</v>
      </c>
      <c r="P1258" s="5" cm="1">
        <f t="array" ref="P1258">MAX(IF((OutputTable[GroupByKey]=OutputTable[[#This Row],[GroupByKey]]),(OutputTable[GroupByKey]=OutputTable[[#This Row],[GroupByKey]])*OutputTable[RecordedValue]))</f>
        <v>656</v>
      </c>
    </row>
    <row r="1259" spans="1:16" x14ac:dyDescent="0.25">
      <c r="A1259" t="s">
        <v>68</v>
      </c>
      <c r="B1259" t="s">
        <v>70</v>
      </c>
      <c r="C1259">
        <v>24</v>
      </c>
      <c r="D1259" t="s">
        <v>163</v>
      </c>
      <c r="E1259" t="s">
        <v>156</v>
      </c>
      <c r="F1259" t="s">
        <v>105</v>
      </c>
      <c r="G1259">
        <v>0.85363661924287504</v>
      </c>
      <c r="H1259">
        <v>0</v>
      </c>
      <c r="I1259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259" s="5" cm="1">
        <f t="array" ref="J1259">MAX(IF((ProjectInfoTable[ProjectName]=OutputTable[[#This Row],[ProjectName]]),(ProjectInfoTable[ProjectName]=OutputTable[[#This Row],[ProjectName]])*ProjectInfoTable[NumberOfReplications]))</f>
        <v>50</v>
      </c>
      <c r="K1259" s="5" cm="1">
        <f t="array" ref="K1259">IFERROR(AVERAGE(IF((OutputTable[GroupByKey]=OutputTable[[#This Row],[GroupByKey]]),(OutputTable[GroupByKey]=OutputTable[[#This Row],[GroupByKey]])*OutputTable[RecordedValue])),0)</f>
        <v>0.83058725584180904</v>
      </c>
      <c r="L1259" s="5" cm="1">
        <f t="array" ref="L1259">IFERROR(_xlfn.STDEV.S(IF((OutputTable[GroupByKey]=OutputTable[[#This Row],[GroupByKey]]),(OutputTable[GroupByKey]=OutputTable[[#This Row],[GroupByKey]])*OutputTable[RecordedValue])),0)</f>
        <v>1.6232732459297416E-2</v>
      </c>
      <c r="M1259" s="5" cm="1">
        <f t="array" ref="M1259">MAX(IF((ProjectInfoTable[ProjectName]=OutputTable[[#This Row],[ProjectName]]),(ProjectInfoTable[ProjectName]=OutputTable[[#This Row],[ProjectName]])*ProjectInfoTable[ConfidenceInterval]))</f>
        <v>0.95</v>
      </c>
      <c r="N12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259" s="5" cm="1">
        <f t="array" ref="O1259">MIN(IF((OutputTable[GroupByKey]=OutputTable[[#This Row],[GroupByKey]]),(OutputTable[GroupByKey]=OutputTable[[#This Row],[GroupByKey]])*OutputTable[RecordedValue]))</f>
        <v>0.79765986915169296</v>
      </c>
      <c r="P1259" s="5" cm="1">
        <f t="array" ref="P1259">MAX(IF((OutputTable[GroupByKey]=OutputTable[[#This Row],[GroupByKey]]),(OutputTable[GroupByKey]=OutputTable[[#This Row],[GroupByKey]])*OutputTable[RecordedValue]))</f>
        <v>0.86520865024807903</v>
      </c>
    </row>
    <row r="1260" spans="1:16" x14ac:dyDescent="0.25">
      <c r="A1260" t="s">
        <v>68</v>
      </c>
      <c r="B1260" t="s">
        <v>70</v>
      </c>
      <c r="C1260">
        <v>24</v>
      </c>
      <c r="D1260" t="s">
        <v>164</v>
      </c>
      <c r="E1260" t="s">
        <v>140</v>
      </c>
      <c r="F1260" t="s">
        <v>105</v>
      </c>
      <c r="G1260">
        <v>0</v>
      </c>
      <c r="H1260">
        <v>0</v>
      </c>
      <c r="I1260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260" s="5" cm="1">
        <f t="array" ref="J1260">MAX(IF((ProjectInfoTable[ProjectName]=OutputTable[[#This Row],[ProjectName]]),(ProjectInfoTable[ProjectName]=OutputTable[[#This Row],[ProjectName]])*ProjectInfoTable[NumberOfReplications]))</f>
        <v>50</v>
      </c>
      <c r="K1260" s="5" cm="1">
        <f t="array" ref="K1260">IFERROR(AVERAGE(IF((OutputTable[GroupByKey]=OutputTable[[#This Row],[GroupByKey]]),(OutputTable[GroupByKey]=OutputTable[[#This Row],[GroupByKey]])*OutputTable[RecordedValue])),0)</f>
        <v>0</v>
      </c>
      <c r="L1260" s="5" cm="1">
        <f t="array" ref="L1260">IFERROR(_xlfn.STDEV.S(IF((OutputTable[GroupByKey]=OutputTable[[#This Row],[GroupByKey]]),(OutputTable[GroupByKey]=OutputTable[[#This Row],[GroupByKey]])*OutputTable[RecordedValue])),0)</f>
        <v>0</v>
      </c>
      <c r="M1260" s="5" cm="1">
        <f t="array" ref="M1260">MAX(IF((ProjectInfoTable[ProjectName]=OutputTable[[#This Row],[ProjectName]]),(ProjectInfoTable[ProjectName]=OutputTable[[#This Row],[ProjectName]])*ProjectInfoTable[ConfidenceInterval]))</f>
        <v>0.95</v>
      </c>
      <c r="N12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60" s="5" cm="1">
        <f t="array" ref="O1260">MIN(IF((OutputTable[GroupByKey]=OutputTable[[#This Row],[GroupByKey]]),(OutputTable[GroupByKey]=OutputTable[[#This Row],[GroupByKey]])*OutputTable[RecordedValue]))</f>
        <v>0</v>
      </c>
      <c r="P1260" s="5" cm="1">
        <f t="array" ref="P1260">MAX(IF((OutputTable[GroupByKey]=OutputTable[[#This Row],[GroupByKey]]),(OutputTable[GroupByKey]=OutputTable[[#This Row],[GroupByKey]])*OutputTable[RecordedValue]))</f>
        <v>0</v>
      </c>
    </row>
    <row r="1261" spans="1:16" x14ac:dyDescent="0.25">
      <c r="A1261" t="s">
        <v>68</v>
      </c>
      <c r="B1261" t="s">
        <v>70</v>
      </c>
      <c r="C1261">
        <v>24</v>
      </c>
      <c r="D1261" t="s">
        <v>165</v>
      </c>
      <c r="E1261" t="s">
        <v>111</v>
      </c>
      <c r="F1261" t="s">
        <v>73</v>
      </c>
      <c r="G1261">
        <v>38.3276506254252</v>
      </c>
      <c r="H1261">
        <v>0</v>
      </c>
      <c r="I1261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261" s="5" cm="1">
        <f t="array" ref="J1261">MAX(IF((ProjectInfoTable[ProjectName]=OutputTable[[#This Row],[ProjectName]]),(ProjectInfoTable[ProjectName]=OutputTable[[#This Row],[ProjectName]])*ProjectInfoTable[NumberOfReplications]))</f>
        <v>50</v>
      </c>
      <c r="K1261" s="5" cm="1">
        <f t="array" ref="K1261">IFERROR(AVERAGE(IF((OutputTable[GroupByKey]=OutputTable[[#This Row],[GroupByKey]]),(OutputTable[GroupByKey]=OutputTable[[#This Row],[GroupByKey]])*OutputTable[RecordedValue])),0)</f>
        <v>37.238343743460135</v>
      </c>
      <c r="L1261" s="5" cm="1">
        <f t="array" ref="L1261">IFERROR(_xlfn.STDEV.S(IF((OutputTable[GroupByKey]=OutputTable[[#This Row],[GroupByKey]]),(OutputTable[GroupByKey]=OutputTable[[#This Row],[GroupByKey]])*OutputTable[RecordedValue])),0)</f>
        <v>0.73577360167133743</v>
      </c>
      <c r="M1261" s="5" cm="1">
        <f t="array" ref="M1261">MAX(IF((ProjectInfoTable[ProjectName]=OutputTable[[#This Row],[ProjectName]]),(ProjectInfoTable[ProjectName]=OutputTable[[#This Row],[ProjectName]])*ProjectInfoTable[ConfidenceInterval]))</f>
        <v>0.95</v>
      </c>
      <c r="N12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261" s="5" cm="1">
        <f t="array" ref="O1261">MIN(IF((OutputTable[GroupByKey]=OutputTable[[#This Row],[GroupByKey]]),(OutputTable[GroupByKey]=OutputTable[[#This Row],[GroupByKey]])*OutputTable[RecordedValue]))</f>
        <v>35.915286846409401</v>
      </c>
      <c r="P1261" s="5" cm="1">
        <f t="array" ref="P1261">MAX(IF((OutputTable[GroupByKey]=OutputTable[[#This Row],[GroupByKey]]),(OutputTable[GroupByKey]=OutputTable[[#This Row],[GroupByKey]])*OutputTable[RecordedValue]))</f>
        <v>38.829036811282897</v>
      </c>
    </row>
    <row r="1262" spans="1:16" x14ac:dyDescent="0.25">
      <c r="A1262" t="s">
        <v>68</v>
      </c>
      <c r="B1262" t="s">
        <v>70</v>
      </c>
      <c r="C1262">
        <v>24</v>
      </c>
      <c r="D1262" t="s">
        <v>166</v>
      </c>
      <c r="E1262" t="s">
        <v>113</v>
      </c>
      <c r="F1262" t="s">
        <v>73</v>
      </c>
      <c r="G1262">
        <v>1149.82951876276</v>
      </c>
      <c r="H1262">
        <v>0</v>
      </c>
      <c r="I1262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262" s="5" cm="1">
        <f t="array" ref="J1262">MAX(IF((ProjectInfoTable[ProjectName]=OutputTable[[#This Row],[ProjectName]]),(ProjectInfoTable[ProjectName]=OutputTable[[#This Row],[ProjectName]])*ProjectInfoTable[NumberOfReplications]))</f>
        <v>50</v>
      </c>
      <c r="K1262" s="5" cm="1">
        <f t="array" ref="K1262">IFERROR(AVERAGE(IF((OutputTable[GroupByKey]=OutputTable[[#This Row],[GroupByKey]]),(OutputTable[GroupByKey]=OutputTable[[#This Row],[GroupByKey]])*OutputTable[RecordedValue])),0)</f>
        <v>1117.1503123038046</v>
      </c>
      <c r="L1262" s="5" cm="1">
        <f t="array" ref="L1262">IFERROR(_xlfn.STDEV.S(IF((OutputTable[GroupByKey]=OutputTable[[#This Row],[GroupByKey]]),(OutputTable[GroupByKey]=OutputTable[[#This Row],[GroupByKey]])*OutputTable[RecordedValue])),0)</f>
        <v>22.073208050140675</v>
      </c>
      <c r="M1262" s="5" cm="1">
        <f t="array" ref="M1262">MAX(IF((ProjectInfoTable[ProjectName]=OutputTable[[#This Row],[ProjectName]]),(ProjectInfoTable[ProjectName]=OutputTable[[#This Row],[ProjectName]])*ProjectInfoTable[ConfidenceInterval]))</f>
        <v>0.95</v>
      </c>
      <c r="N12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262" s="5" cm="1">
        <f t="array" ref="O1262">MIN(IF((OutputTable[GroupByKey]=OutputTable[[#This Row],[GroupByKey]]),(OutputTable[GroupByKey]=OutputTable[[#This Row],[GroupByKey]])*OutputTable[RecordedValue]))</f>
        <v>1077.4586053922801</v>
      </c>
      <c r="P1262" s="5" cm="1">
        <f t="array" ref="P1262">MAX(IF((OutputTable[GroupByKey]=OutputTable[[#This Row],[GroupByKey]]),(OutputTable[GroupByKey]=OutputTable[[#This Row],[GroupByKey]])*OutputTable[RecordedValue]))</f>
        <v>1164.8711043384901</v>
      </c>
    </row>
    <row r="1263" spans="1:16" x14ac:dyDescent="0.25">
      <c r="A1263" t="s">
        <v>68</v>
      </c>
      <c r="B1263" t="s">
        <v>70</v>
      </c>
      <c r="C1263">
        <v>24</v>
      </c>
      <c r="D1263" t="s">
        <v>167</v>
      </c>
      <c r="E1263" t="s">
        <v>115</v>
      </c>
      <c r="F1263" t="s">
        <v>73</v>
      </c>
      <c r="G1263">
        <v>0</v>
      </c>
      <c r="H1263">
        <v>0</v>
      </c>
      <c r="I1263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263" s="5" cm="1">
        <f t="array" ref="J1263">MAX(IF((ProjectInfoTable[ProjectName]=OutputTable[[#This Row],[ProjectName]]),(ProjectInfoTable[ProjectName]=OutputTable[[#This Row],[ProjectName]])*ProjectInfoTable[NumberOfReplications]))</f>
        <v>50</v>
      </c>
      <c r="K1263" s="5" cm="1">
        <f t="array" ref="K1263">IFERROR(AVERAGE(IF((OutputTable[GroupByKey]=OutputTable[[#This Row],[GroupByKey]]),(OutputTable[GroupByKey]=OutputTable[[#This Row],[GroupByKey]])*OutputTable[RecordedValue])),0)</f>
        <v>0</v>
      </c>
      <c r="L1263" s="5" cm="1">
        <f t="array" ref="L1263">IFERROR(_xlfn.STDEV.S(IF((OutputTable[GroupByKey]=OutputTable[[#This Row],[GroupByKey]]),(OutputTable[GroupByKey]=OutputTable[[#This Row],[GroupByKey]])*OutputTable[RecordedValue])),0)</f>
        <v>0</v>
      </c>
      <c r="M1263" s="5" cm="1">
        <f t="array" ref="M1263">MAX(IF((ProjectInfoTable[ProjectName]=OutputTable[[#This Row],[ProjectName]]),(ProjectInfoTable[ProjectName]=OutputTable[[#This Row],[ProjectName]])*ProjectInfoTable[ConfidenceInterval]))</f>
        <v>0.95</v>
      </c>
      <c r="N12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63" s="5" cm="1">
        <f t="array" ref="O1263">MIN(IF((OutputTable[GroupByKey]=OutputTable[[#This Row],[GroupByKey]]),(OutputTable[GroupByKey]=OutputTable[[#This Row],[GroupByKey]])*OutputTable[RecordedValue]))</f>
        <v>0</v>
      </c>
      <c r="P1263" s="5" cm="1">
        <f t="array" ref="P1263">MAX(IF((OutputTable[GroupByKey]=OutputTable[[#This Row],[GroupByKey]]),(OutputTable[GroupByKey]=OutputTable[[#This Row],[GroupByKey]])*OutputTable[RecordedValue]))</f>
        <v>0</v>
      </c>
    </row>
    <row r="1264" spans="1:16" x14ac:dyDescent="0.25">
      <c r="A1264" t="s">
        <v>68</v>
      </c>
      <c r="B1264" t="s">
        <v>70</v>
      </c>
      <c r="C1264">
        <v>24</v>
      </c>
      <c r="D1264" t="s">
        <v>168</v>
      </c>
      <c r="E1264" t="s">
        <v>117</v>
      </c>
      <c r="F1264" t="s">
        <v>73</v>
      </c>
      <c r="G1264">
        <v>153.04425162175701</v>
      </c>
      <c r="H1264">
        <v>0</v>
      </c>
      <c r="I1264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264" s="5" cm="1">
        <f t="array" ref="J1264">MAX(IF((ProjectInfoTable[ProjectName]=OutputTable[[#This Row],[ProjectName]]),(ProjectInfoTable[ProjectName]=OutputTable[[#This Row],[ProjectName]])*ProjectInfoTable[NumberOfReplications]))</f>
        <v>50</v>
      </c>
      <c r="K1264" s="5" cm="1">
        <f t="array" ref="K1264">IFERROR(AVERAGE(IF((OutputTable[GroupByKey]=OutputTable[[#This Row],[GroupByKey]]),(OutputTable[GroupByKey]=OutputTable[[#This Row],[GroupByKey]])*OutputTable[RecordedValue])),0)</f>
        <v>120.89653130002299</v>
      </c>
      <c r="L1264" s="5" cm="1">
        <f t="array" ref="L1264">IFERROR(_xlfn.STDEV.S(IF((OutputTable[GroupByKey]=OutputTable[[#This Row],[GroupByKey]]),(OutputTable[GroupByKey]=OutputTable[[#This Row],[GroupByKey]])*OutputTable[RecordedValue])),0)</f>
        <v>33.561725675720702</v>
      </c>
      <c r="M1264" s="5" cm="1">
        <f t="array" ref="M1264">MAX(IF((ProjectInfoTable[ProjectName]=OutputTable[[#This Row],[ProjectName]]),(ProjectInfoTable[ProjectName]=OutputTable[[#This Row],[ProjectName]])*ProjectInfoTable[ConfidenceInterval]))</f>
        <v>0.95</v>
      </c>
      <c r="N12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264" s="5" cm="1">
        <f t="array" ref="O1264">MIN(IF((OutputTable[GroupByKey]=OutputTable[[#This Row],[GroupByKey]]),(OutputTable[GroupByKey]=OutputTable[[#This Row],[GroupByKey]])*OutputTable[RecordedValue]))</f>
        <v>71.2298351699786</v>
      </c>
      <c r="P1264" s="5" cm="1">
        <f t="array" ref="P1264">MAX(IF((OutputTable[GroupByKey]=OutputTable[[#This Row],[GroupByKey]]),(OutputTable[GroupByKey]=OutputTable[[#This Row],[GroupByKey]])*OutputTable[RecordedValue]))</f>
        <v>265.63530965979299</v>
      </c>
    </row>
    <row r="1265" spans="1:16" x14ac:dyDescent="0.25">
      <c r="A1265" t="s">
        <v>68</v>
      </c>
      <c r="B1265" t="s">
        <v>70</v>
      </c>
      <c r="C1265">
        <v>24</v>
      </c>
      <c r="D1265" t="s">
        <v>169</v>
      </c>
      <c r="E1265" t="s">
        <v>119</v>
      </c>
      <c r="F1265" t="s">
        <v>73</v>
      </c>
      <c r="G1265">
        <v>312</v>
      </c>
      <c r="H1265">
        <v>0</v>
      </c>
      <c r="I1265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265" s="5" cm="1">
        <f t="array" ref="J1265">MAX(IF((ProjectInfoTable[ProjectName]=OutputTable[[#This Row],[ProjectName]]),(ProjectInfoTable[ProjectName]=OutputTable[[#This Row],[ProjectName]])*ProjectInfoTable[NumberOfReplications]))</f>
        <v>50</v>
      </c>
      <c r="K1265" s="5" cm="1">
        <f t="array" ref="K1265">IFERROR(AVERAGE(IF((OutputTable[GroupByKey]=OutputTable[[#This Row],[GroupByKey]]),(OutputTable[GroupByKey]=OutputTable[[#This Row],[GroupByKey]])*OutputTable[RecordedValue])),0)</f>
        <v>307.66000000000003</v>
      </c>
      <c r="L1265" s="5" cm="1">
        <f t="array" ref="L1265">IFERROR(_xlfn.STDEV.S(IF((OutputTable[GroupByKey]=OutputTable[[#This Row],[GroupByKey]]),(OutputTable[GroupByKey]=OutputTable[[#This Row],[GroupByKey]])*OutputTable[RecordedValue])),0)</f>
        <v>3.1272991542223769</v>
      </c>
      <c r="M1265" s="5" cm="1">
        <f t="array" ref="M1265">MAX(IF((ProjectInfoTable[ProjectName]=OutputTable[[#This Row],[ProjectName]]),(ProjectInfoTable[ProjectName]=OutputTable[[#This Row],[ProjectName]])*ProjectInfoTable[ConfidenceInterval]))</f>
        <v>0.95</v>
      </c>
      <c r="N12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265" s="5" cm="1">
        <f t="array" ref="O1265">MIN(IF((OutputTable[GroupByKey]=OutputTable[[#This Row],[GroupByKey]]),(OutputTable[GroupByKey]=OutputTable[[#This Row],[GroupByKey]])*OutputTable[RecordedValue]))</f>
        <v>300</v>
      </c>
      <c r="P1265" s="5" cm="1">
        <f t="array" ref="P1265">MAX(IF((OutputTable[GroupByKey]=OutputTable[[#This Row],[GroupByKey]]),(OutputTable[GroupByKey]=OutputTable[[#This Row],[GroupByKey]])*OutputTable[RecordedValue]))</f>
        <v>315</v>
      </c>
    </row>
    <row r="1266" spans="1:16" x14ac:dyDescent="0.25">
      <c r="A1266" t="s">
        <v>68</v>
      </c>
      <c r="B1266" t="s">
        <v>70</v>
      </c>
      <c r="C1266">
        <v>24</v>
      </c>
      <c r="D1266" t="s">
        <v>170</v>
      </c>
      <c r="E1266" t="s">
        <v>121</v>
      </c>
      <c r="F1266" t="s">
        <v>73</v>
      </c>
      <c r="G1266">
        <v>309</v>
      </c>
      <c r="H1266">
        <v>0</v>
      </c>
      <c r="I1266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266" s="5" cm="1">
        <f t="array" ref="J1266">MAX(IF((ProjectInfoTable[ProjectName]=OutputTable[[#This Row],[ProjectName]]),(ProjectInfoTable[ProjectName]=OutputTable[[#This Row],[ProjectName]])*ProjectInfoTable[NumberOfReplications]))</f>
        <v>50</v>
      </c>
      <c r="K1266" s="5" cm="1">
        <f t="array" ref="K1266">IFERROR(AVERAGE(IF((OutputTable[GroupByKey]=OutputTable[[#This Row],[GroupByKey]]),(OutputTable[GroupByKey]=OutputTable[[#This Row],[GroupByKey]])*OutputTable[RecordedValue])),0)</f>
        <v>305.8</v>
      </c>
      <c r="L1266" s="5" cm="1">
        <f t="array" ref="L1266">IFERROR(_xlfn.STDEV.S(IF((OutputTable[GroupByKey]=OutputTable[[#This Row],[GroupByKey]]),(OutputTable[GroupByKey]=OutputTable[[#This Row],[GroupByKey]])*OutputTable[RecordedValue])),0)</f>
        <v>3.2324881425670751</v>
      </c>
      <c r="M1266" s="5" cm="1">
        <f t="array" ref="M1266">MAX(IF((ProjectInfoTable[ProjectName]=OutputTable[[#This Row],[ProjectName]]),(ProjectInfoTable[ProjectName]=OutputTable[[#This Row],[ProjectName]])*ProjectInfoTable[ConfidenceInterval]))</f>
        <v>0.95</v>
      </c>
      <c r="N12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266" s="5" cm="1">
        <f t="array" ref="O1266">MIN(IF((OutputTable[GroupByKey]=OutputTable[[#This Row],[GroupByKey]]),(OutputTable[GroupByKey]=OutputTable[[#This Row],[GroupByKey]])*OutputTable[RecordedValue]))</f>
        <v>298</v>
      </c>
      <c r="P1266" s="5" cm="1">
        <f t="array" ref="P1266">MAX(IF((OutputTable[GroupByKey]=OutputTable[[#This Row],[GroupByKey]]),(OutputTable[GroupByKey]=OutputTable[[#This Row],[GroupByKey]])*OutputTable[RecordedValue]))</f>
        <v>313</v>
      </c>
    </row>
    <row r="1267" spans="1:16" x14ac:dyDescent="0.25">
      <c r="A1267" t="s">
        <v>68</v>
      </c>
      <c r="B1267" t="s">
        <v>70</v>
      </c>
      <c r="C1267">
        <v>24</v>
      </c>
      <c r="D1267" t="s">
        <v>171</v>
      </c>
      <c r="E1267" t="s">
        <v>123</v>
      </c>
      <c r="F1267" t="s">
        <v>73</v>
      </c>
      <c r="G1267">
        <v>38.3276506254252</v>
      </c>
      <c r="H1267">
        <v>0</v>
      </c>
      <c r="I1267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267" s="5" cm="1">
        <f t="array" ref="J1267">MAX(IF((ProjectInfoTable[ProjectName]=OutputTable[[#This Row],[ProjectName]]),(ProjectInfoTable[ProjectName]=OutputTable[[#This Row],[ProjectName]])*ProjectInfoTable[NumberOfReplications]))</f>
        <v>50</v>
      </c>
      <c r="K1267" s="5" cm="1">
        <f t="array" ref="K1267">IFERROR(AVERAGE(IF((OutputTable[GroupByKey]=OutputTable[[#This Row],[GroupByKey]]),(OutputTable[GroupByKey]=OutputTable[[#This Row],[GroupByKey]])*OutputTable[RecordedValue])),0)</f>
        <v>37.238343743460135</v>
      </c>
      <c r="L1267" s="5" cm="1">
        <f t="array" ref="L1267">IFERROR(_xlfn.STDEV.S(IF((OutputTable[GroupByKey]=OutputTable[[#This Row],[GroupByKey]]),(OutputTable[GroupByKey]=OutputTable[[#This Row],[GroupByKey]])*OutputTable[RecordedValue])),0)</f>
        <v>0.73577360167133743</v>
      </c>
      <c r="M1267" s="5" cm="1">
        <f t="array" ref="M1267">MAX(IF((ProjectInfoTable[ProjectName]=OutputTable[[#This Row],[ProjectName]]),(ProjectInfoTable[ProjectName]=OutputTable[[#This Row],[ProjectName]])*ProjectInfoTable[ConfidenceInterval]))</f>
        <v>0.95</v>
      </c>
      <c r="N12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267" s="5" cm="1">
        <f t="array" ref="O1267">MIN(IF((OutputTable[GroupByKey]=OutputTable[[#This Row],[GroupByKey]]),(OutputTable[GroupByKey]=OutputTable[[#This Row],[GroupByKey]])*OutputTable[RecordedValue]))</f>
        <v>35.915286846409401</v>
      </c>
      <c r="P1267" s="5" cm="1">
        <f t="array" ref="P1267">MAX(IF((OutputTable[GroupByKey]=OutputTable[[#This Row],[GroupByKey]]),(OutputTable[GroupByKey]=OutputTable[[#This Row],[GroupByKey]])*OutputTable[RecordedValue]))</f>
        <v>38.829036811282897</v>
      </c>
    </row>
    <row r="1268" spans="1:16" x14ac:dyDescent="0.25">
      <c r="A1268" t="s">
        <v>68</v>
      </c>
      <c r="B1268" t="s">
        <v>70</v>
      </c>
      <c r="C1268">
        <v>24</v>
      </c>
      <c r="D1268" t="s">
        <v>172</v>
      </c>
      <c r="E1268" t="s">
        <v>125</v>
      </c>
      <c r="F1268" t="s">
        <v>73</v>
      </c>
      <c r="G1268">
        <v>1302.87377038451</v>
      </c>
      <c r="H1268">
        <v>0</v>
      </c>
      <c r="I1268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268" s="5" cm="1">
        <f t="array" ref="J1268">MAX(IF((ProjectInfoTable[ProjectName]=OutputTable[[#This Row],[ProjectName]]),(ProjectInfoTable[ProjectName]=OutputTable[[#This Row],[ProjectName]])*ProjectInfoTable[NumberOfReplications]))</f>
        <v>50</v>
      </c>
      <c r="K1268" s="5" cm="1">
        <f t="array" ref="K1268">IFERROR(AVERAGE(IF((OutputTable[GroupByKey]=OutputTable[[#This Row],[GroupByKey]]),(OutputTable[GroupByKey]=OutputTable[[#This Row],[GroupByKey]])*OutputTable[RecordedValue])),0)</f>
        <v>1238.0468436038263</v>
      </c>
      <c r="L1268" s="5" cm="1">
        <f t="array" ref="L1268">IFERROR(_xlfn.STDEV.S(IF((OutputTable[GroupByKey]=OutputTable[[#This Row],[GroupByKey]]),(OutputTable[GroupByKey]=OutputTable[[#This Row],[GroupByKey]])*OutputTable[RecordedValue])),0)</f>
        <v>49.802537130614866</v>
      </c>
      <c r="M1268" s="5" cm="1">
        <f t="array" ref="M1268">MAX(IF((ProjectInfoTable[ProjectName]=OutputTable[[#This Row],[ProjectName]]),(ProjectInfoTable[ProjectName]=OutputTable[[#This Row],[ProjectName]])*ProjectInfoTable[ConfidenceInterval]))</f>
        <v>0.95</v>
      </c>
      <c r="N12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268" s="5" cm="1">
        <f t="array" ref="O1268">MIN(IF((OutputTable[GroupByKey]=OutputTable[[#This Row],[GroupByKey]]),(OutputTable[GroupByKey]=OutputTable[[#This Row],[GroupByKey]])*OutputTable[RecordedValue]))</f>
        <v>1148.68844056226</v>
      </c>
      <c r="P1268" s="5" cm="1">
        <f t="array" ref="P1268">MAX(IF((OutputTable[GroupByKey]=OutputTable[[#This Row],[GroupByKey]]),(OutputTable[GroupByKey]=OutputTable[[#This Row],[GroupByKey]])*OutputTable[RecordedValue]))</f>
        <v>1418.3176101245699</v>
      </c>
    </row>
    <row r="1269" spans="1:16" x14ac:dyDescent="0.25">
      <c r="A1269" t="s">
        <v>68</v>
      </c>
      <c r="B1269" t="s">
        <v>70</v>
      </c>
      <c r="C1269">
        <v>24</v>
      </c>
      <c r="D1269" t="s">
        <v>173</v>
      </c>
      <c r="E1269" t="s">
        <v>135</v>
      </c>
      <c r="F1269" t="s">
        <v>105</v>
      </c>
      <c r="G1269">
        <v>19.1638253127126</v>
      </c>
      <c r="H1269">
        <v>0</v>
      </c>
      <c r="I1269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269" s="5" cm="1">
        <f t="array" ref="J1269">MAX(IF((ProjectInfoTable[ProjectName]=OutputTable[[#This Row],[ProjectName]]),(ProjectInfoTable[ProjectName]=OutputTable[[#This Row],[ProjectName]])*ProjectInfoTable[NumberOfReplications]))</f>
        <v>50</v>
      </c>
      <c r="K1269" s="5" cm="1">
        <f t="array" ref="K1269">IFERROR(AVERAGE(IF((OutputTable[GroupByKey]=OutputTable[[#This Row],[GroupByKey]]),(OutputTable[GroupByKey]=OutputTable[[#This Row],[GroupByKey]])*OutputTable[RecordedValue])),0)</f>
        <v>18.619171871730064</v>
      </c>
      <c r="L1269" s="5" cm="1">
        <f t="array" ref="L1269">IFERROR(_xlfn.STDEV.S(IF((OutputTable[GroupByKey]=OutputTable[[#This Row],[GroupByKey]]),(OutputTable[GroupByKey]=OutputTable[[#This Row],[GroupByKey]])*OutputTable[RecordedValue])),0)</f>
        <v>0.36788680083566072</v>
      </c>
      <c r="M1269" s="5" cm="1">
        <f t="array" ref="M1269">MAX(IF((ProjectInfoTable[ProjectName]=OutputTable[[#This Row],[ProjectName]]),(ProjectInfoTable[ProjectName]=OutputTable[[#This Row],[ProjectName]])*ProjectInfoTable[ConfidenceInterval]))</f>
        <v>0.95</v>
      </c>
      <c r="N12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269" s="5" cm="1">
        <f t="array" ref="O1269">MIN(IF((OutputTable[GroupByKey]=OutputTable[[#This Row],[GroupByKey]]),(OutputTable[GroupByKey]=OutputTable[[#This Row],[GroupByKey]])*OutputTable[RecordedValue]))</f>
        <v>17.957643423204701</v>
      </c>
      <c r="P1269" s="5" cm="1">
        <f t="array" ref="P1269">MAX(IF((OutputTable[GroupByKey]=OutputTable[[#This Row],[GroupByKey]]),(OutputTable[GroupByKey]=OutputTable[[#This Row],[GroupByKey]])*OutputTable[RecordedValue]))</f>
        <v>19.414518405641399</v>
      </c>
    </row>
    <row r="1270" spans="1:16" x14ac:dyDescent="0.25">
      <c r="A1270" t="s">
        <v>68</v>
      </c>
      <c r="B1270" t="s">
        <v>70</v>
      </c>
      <c r="C1270">
        <v>24</v>
      </c>
      <c r="D1270" t="s">
        <v>174</v>
      </c>
      <c r="E1270" t="s">
        <v>137</v>
      </c>
      <c r="F1270" t="s">
        <v>105</v>
      </c>
      <c r="G1270">
        <v>4.6987354023586398</v>
      </c>
      <c r="H1270">
        <v>0</v>
      </c>
      <c r="I1270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270" s="5" cm="1">
        <f t="array" ref="J1270">MAX(IF((ProjectInfoTable[ProjectName]=OutputTable[[#This Row],[ProjectName]]),(ProjectInfoTable[ProjectName]=OutputTable[[#This Row],[ProjectName]])*ProjectInfoTable[NumberOfReplications]))</f>
        <v>50</v>
      </c>
      <c r="K1270" s="5" cm="1">
        <f t="array" ref="K1270">IFERROR(AVERAGE(IF((OutputTable[GroupByKey]=OutputTable[[#This Row],[GroupByKey]]),(OutputTable[GroupByKey]=OutputTable[[#This Row],[GroupByKey]])*OutputTable[RecordedValue])),0)</f>
        <v>5.3248187541752463</v>
      </c>
      <c r="L1270" s="5" cm="1">
        <f t="array" ref="L1270">IFERROR(_xlfn.STDEV.S(IF((OutputTable[GroupByKey]=OutputTable[[#This Row],[GroupByKey]]),(OutputTable[GroupByKey]=OutputTable[[#This Row],[GroupByKey]])*OutputTable[RecordedValue])),0)</f>
        <v>0.37220753962085379</v>
      </c>
      <c r="M1270" s="5" cm="1">
        <f t="array" ref="M1270">MAX(IF((ProjectInfoTable[ProjectName]=OutputTable[[#This Row],[ProjectName]]),(ProjectInfoTable[ProjectName]=OutputTable[[#This Row],[ProjectName]])*ProjectInfoTable[ConfidenceInterval]))</f>
        <v>0.95</v>
      </c>
      <c r="N12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270" s="5" cm="1">
        <f t="array" ref="O1270">MIN(IF((OutputTable[GroupByKey]=OutputTable[[#This Row],[GroupByKey]]),(OutputTable[GroupByKey]=OutputTable[[#This Row],[GroupByKey]])*OutputTable[RecordedValue]))</f>
        <v>4.5773931059875599</v>
      </c>
      <c r="P1270" s="5" cm="1">
        <f t="array" ref="P1270">MAX(IF((OutputTable[GroupByKey]=OutputTable[[#This Row],[GroupByKey]]),(OutputTable[GroupByKey]=OutputTable[[#This Row],[GroupByKey]])*OutputTable[RecordedValue]))</f>
        <v>5.9816259595291603</v>
      </c>
    </row>
    <row r="1271" spans="1:16" x14ac:dyDescent="0.25">
      <c r="A1271" t="s">
        <v>68</v>
      </c>
      <c r="B1271" t="s">
        <v>70</v>
      </c>
      <c r="C1271">
        <v>24</v>
      </c>
      <c r="D1271" t="s">
        <v>175</v>
      </c>
      <c r="E1271" t="s">
        <v>154</v>
      </c>
      <c r="F1271" t="s">
        <v>105</v>
      </c>
      <c r="G1271">
        <v>311</v>
      </c>
      <c r="H1271">
        <v>0</v>
      </c>
      <c r="I1271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271" s="5" cm="1">
        <f t="array" ref="J1271">MAX(IF((ProjectInfoTable[ProjectName]=OutputTable[[#This Row],[ProjectName]]),(ProjectInfoTable[ProjectName]=OutputTable[[#This Row],[ProjectName]])*ProjectInfoTable[NumberOfReplications]))</f>
        <v>50</v>
      </c>
      <c r="K1271" s="5" cm="1">
        <f t="array" ref="K1271">IFERROR(AVERAGE(IF((OutputTable[GroupByKey]=OutputTable[[#This Row],[GroupByKey]]),(OutputTable[GroupByKey]=OutputTable[[#This Row],[GroupByKey]])*OutputTable[RecordedValue])),0)</f>
        <v>307.5</v>
      </c>
      <c r="L1271" s="5" cm="1">
        <f t="array" ref="L1271">IFERROR(_xlfn.STDEV.S(IF((OutputTable[GroupByKey]=OutputTable[[#This Row],[GroupByKey]]),(OutputTable[GroupByKey]=OutputTable[[#This Row],[GroupByKey]])*OutputTable[RecordedValue])),0)</f>
        <v>3.1831828507367419</v>
      </c>
      <c r="M1271" s="5" cm="1">
        <f t="array" ref="M1271">MAX(IF((ProjectInfoTable[ProjectName]=OutputTable[[#This Row],[ProjectName]]),(ProjectInfoTable[ProjectName]=OutputTable[[#This Row],[ProjectName]])*ProjectInfoTable[ConfidenceInterval]))</f>
        <v>0.95</v>
      </c>
      <c r="N12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271" s="5" cm="1">
        <f t="array" ref="O1271">MIN(IF((OutputTable[GroupByKey]=OutputTable[[#This Row],[GroupByKey]]),(OutputTable[GroupByKey]=OutputTable[[#This Row],[GroupByKey]])*OutputTable[RecordedValue]))</f>
        <v>300</v>
      </c>
      <c r="P1271" s="5" cm="1">
        <f t="array" ref="P1271">MAX(IF((OutputTable[GroupByKey]=OutputTable[[#This Row],[GroupByKey]]),(OutputTable[GroupByKey]=OutputTable[[#This Row],[GroupByKey]])*OutputTable[RecordedValue]))</f>
        <v>315</v>
      </c>
    </row>
    <row r="1272" spans="1:16" x14ac:dyDescent="0.25">
      <c r="A1272" t="s">
        <v>68</v>
      </c>
      <c r="B1272" t="s">
        <v>70</v>
      </c>
      <c r="C1272">
        <v>24</v>
      </c>
      <c r="D1272" t="s">
        <v>176</v>
      </c>
      <c r="E1272" t="s">
        <v>156</v>
      </c>
      <c r="F1272" t="s">
        <v>105</v>
      </c>
      <c r="G1272">
        <v>0.80421935823505597</v>
      </c>
      <c r="H1272">
        <v>0</v>
      </c>
      <c r="I1272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272" s="5" cm="1">
        <f t="array" ref="J1272">MAX(IF((ProjectInfoTable[ProjectName]=OutputTable[[#This Row],[ProjectName]]),(ProjectInfoTable[ProjectName]=OutputTable[[#This Row],[ProjectName]])*ProjectInfoTable[NumberOfReplications]))</f>
        <v>50</v>
      </c>
      <c r="K1272" s="5" cm="1">
        <f t="array" ref="K1272">IFERROR(AVERAGE(IF((OutputTable[GroupByKey]=OutputTable[[#This Row],[GroupByKey]]),(OutputTable[GroupByKey]=OutputTable[[#This Row],[GroupByKey]])*OutputTable[RecordedValue])),0)</f>
        <v>0.77813255190936492</v>
      </c>
      <c r="L1272" s="5" cm="1">
        <f t="array" ref="L1272">IFERROR(_xlfn.STDEV.S(IF((OutputTable[GroupByKey]=OutputTable[[#This Row],[GroupByKey]]),(OutputTable[GroupByKey]=OutputTable[[#This Row],[GroupByKey]])*OutputTable[RecordedValue])),0)</f>
        <v>1.5508647484202203E-2</v>
      </c>
      <c r="M1272" s="5" cm="1">
        <f t="array" ref="M1272">MAX(IF((ProjectInfoTable[ProjectName]=OutputTable[[#This Row],[ProjectName]]),(ProjectInfoTable[ProjectName]=OutputTable[[#This Row],[ProjectName]])*ProjectInfoTable[ConfidenceInterval]))</f>
        <v>0.95</v>
      </c>
      <c r="N12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272" s="5" cm="1">
        <f t="array" ref="O1272">MIN(IF((OutputTable[GroupByKey]=OutputTable[[#This Row],[GroupByKey]]),(OutputTable[GroupByKey]=OutputTable[[#This Row],[GroupByKey]])*OutputTable[RecordedValue]))</f>
        <v>0.75076558501961799</v>
      </c>
      <c r="P1272" s="5" cm="1">
        <f t="array" ref="P1272">MAX(IF((OutputTable[GroupByKey]=OutputTable[[#This Row],[GroupByKey]]),(OutputTable[GroupByKey]=OutputTable[[#This Row],[GroupByKey]])*OutputTable[RecordedValue]))</f>
        <v>0.80927528725051701</v>
      </c>
    </row>
    <row r="1273" spans="1:16" x14ac:dyDescent="0.25">
      <c r="A1273" t="s">
        <v>68</v>
      </c>
      <c r="B1273" t="s">
        <v>70</v>
      </c>
      <c r="C1273">
        <v>24</v>
      </c>
      <c r="D1273" t="s">
        <v>177</v>
      </c>
      <c r="E1273" t="s">
        <v>140</v>
      </c>
      <c r="F1273" t="s">
        <v>105</v>
      </c>
      <c r="G1273">
        <v>0</v>
      </c>
      <c r="H1273">
        <v>0</v>
      </c>
      <c r="I1273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273" s="5" cm="1">
        <f t="array" ref="J1273">MAX(IF((ProjectInfoTable[ProjectName]=OutputTable[[#This Row],[ProjectName]]),(ProjectInfoTable[ProjectName]=OutputTable[[#This Row],[ProjectName]])*ProjectInfoTable[NumberOfReplications]))</f>
        <v>50</v>
      </c>
      <c r="K1273" s="5" cm="1">
        <f t="array" ref="K1273">IFERROR(AVERAGE(IF((OutputTable[GroupByKey]=OutputTable[[#This Row],[GroupByKey]]),(OutputTable[GroupByKey]=OutputTable[[#This Row],[GroupByKey]])*OutputTable[RecordedValue])),0)</f>
        <v>0</v>
      </c>
      <c r="L1273" s="5" cm="1">
        <f t="array" ref="L1273">IFERROR(_xlfn.STDEV.S(IF((OutputTable[GroupByKey]=OutputTable[[#This Row],[GroupByKey]]),(OutputTable[GroupByKey]=OutputTable[[#This Row],[GroupByKey]])*OutputTable[RecordedValue])),0)</f>
        <v>0</v>
      </c>
      <c r="M1273" s="5" cm="1">
        <f t="array" ref="M1273">MAX(IF((ProjectInfoTable[ProjectName]=OutputTable[[#This Row],[ProjectName]]),(ProjectInfoTable[ProjectName]=OutputTable[[#This Row],[ProjectName]])*ProjectInfoTable[ConfidenceInterval]))</f>
        <v>0.95</v>
      </c>
      <c r="N12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73" s="5" cm="1">
        <f t="array" ref="O1273">MIN(IF((OutputTable[GroupByKey]=OutputTable[[#This Row],[GroupByKey]]),(OutputTable[GroupByKey]=OutputTable[[#This Row],[GroupByKey]])*OutputTable[RecordedValue]))</f>
        <v>0</v>
      </c>
      <c r="P1273" s="5" cm="1">
        <f t="array" ref="P1273">MAX(IF((OutputTable[GroupByKey]=OutputTable[[#This Row],[GroupByKey]]),(OutputTable[GroupByKey]=OutputTable[[#This Row],[GroupByKey]])*OutputTable[RecordedValue]))</f>
        <v>0</v>
      </c>
    </row>
    <row r="1274" spans="1:16" x14ac:dyDescent="0.25">
      <c r="A1274" t="s">
        <v>68</v>
      </c>
      <c r="B1274" t="s">
        <v>70</v>
      </c>
      <c r="C1274">
        <v>25</v>
      </c>
      <c r="D1274" t="s">
        <v>110</v>
      </c>
      <c r="E1274" t="s">
        <v>111</v>
      </c>
      <c r="F1274" t="s">
        <v>73</v>
      </c>
      <c r="G1274">
        <v>1.8704790857718101</v>
      </c>
      <c r="H1274">
        <v>0</v>
      </c>
      <c r="I1274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274" s="5" cm="1">
        <f t="array" ref="J1274">MAX(IF((ProjectInfoTable[ProjectName]=OutputTable[[#This Row],[ProjectName]]),(ProjectInfoTable[ProjectName]=OutputTable[[#This Row],[ProjectName]])*ProjectInfoTable[NumberOfReplications]))</f>
        <v>50</v>
      </c>
      <c r="K1274" s="5" cm="1">
        <f t="array" ref="K1274">IFERROR(AVERAGE(IF((OutputTable[GroupByKey]=OutputTable[[#This Row],[GroupByKey]]),(OutputTable[GroupByKey]=OutputTable[[#This Row],[GroupByKey]])*OutputTable[RecordedValue])),0)</f>
        <v>1.9749714551650996</v>
      </c>
      <c r="L1274" s="5" cm="1">
        <f t="array" ref="L1274">IFERROR(_xlfn.STDEV.S(IF((OutputTable[GroupByKey]=OutputTable[[#This Row],[GroupByKey]]),(OutputTable[GroupByKey]=OutputTable[[#This Row],[GroupByKey]])*OutputTable[RecordedValue])),0)</f>
        <v>0.45746437878232693</v>
      </c>
      <c r="M1274" s="5" cm="1">
        <f t="array" ref="M1274">MAX(IF((ProjectInfoTable[ProjectName]=OutputTable[[#This Row],[ProjectName]]),(ProjectInfoTable[ProjectName]=OutputTable[[#This Row],[ProjectName]])*ProjectInfoTable[ConfidenceInterval]))</f>
        <v>0.95</v>
      </c>
      <c r="N12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274" s="5" cm="1">
        <f t="array" ref="O1274">MIN(IF((OutputTable[GroupByKey]=OutputTable[[#This Row],[GroupByKey]]),(OutputTable[GroupByKey]=OutputTable[[#This Row],[GroupByKey]])*OutputTable[RecordedValue]))</f>
        <v>1.0281254127300199</v>
      </c>
      <c r="P1274" s="5" cm="1">
        <f t="array" ref="P1274">MAX(IF((OutputTable[GroupByKey]=OutputTable[[#This Row],[GroupByKey]]),(OutputTable[GroupByKey]=OutputTable[[#This Row],[GroupByKey]])*OutputTable[RecordedValue]))</f>
        <v>3.1673122909872098</v>
      </c>
    </row>
    <row r="1275" spans="1:16" x14ac:dyDescent="0.25">
      <c r="A1275" t="s">
        <v>68</v>
      </c>
      <c r="B1275" t="s">
        <v>70</v>
      </c>
      <c r="C1275">
        <v>25</v>
      </c>
      <c r="D1275" t="s">
        <v>112</v>
      </c>
      <c r="E1275" t="s">
        <v>113</v>
      </c>
      <c r="F1275" t="s">
        <v>73</v>
      </c>
      <c r="G1275">
        <v>112.228745146309</v>
      </c>
      <c r="H1275">
        <v>0</v>
      </c>
      <c r="I1275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275" s="5" cm="1">
        <f t="array" ref="J1275">MAX(IF((ProjectInfoTable[ProjectName]=OutputTable[[#This Row],[ProjectName]]),(ProjectInfoTable[ProjectName]=OutputTable[[#This Row],[ProjectName]])*ProjectInfoTable[NumberOfReplications]))</f>
        <v>50</v>
      </c>
      <c r="K1275" s="5" cm="1">
        <f t="array" ref="K1275">IFERROR(AVERAGE(IF((OutputTable[GroupByKey]=OutputTable[[#This Row],[GroupByKey]]),(OutputTable[GroupByKey]=OutputTable[[#This Row],[GroupByKey]])*OutputTable[RecordedValue])),0)</f>
        <v>118.49828730990606</v>
      </c>
      <c r="L1275" s="5" cm="1">
        <f t="array" ref="L1275">IFERROR(_xlfn.STDEV.S(IF((OutputTable[GroupByKey]=OutputTable[[#This Row],[GroupByKey]]),(OutputTable[GroupByKey]=OutputTable[[#This Row],[GroupByKey]])*OutputTable[RecordedValue])),0)</f>
        <v>27.447862726939679</v>
      </c>
      <c r="M1275" s="5" cm="1">
        <f t="array" ref="M1275">MAX(IF((ProjectInfoTable[ProjectName]=OutputTable[[#This Row],[ProjectName]]),(ProjectInfoTable[ProjectName]=OutputTable[[#This Row],[ProjectName]])*ProjectInfoTable[ConfidenceInterval]))</f>
        <v>0.95</v>
      </c>
      <c r="N12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275" s="5" cm="1">
        <f t="array" ref="O1275">MIN(IF((OutputTable[GroupByKey]=OutputTable[[#This Row],[GroupByKey]]),(OutputTable[GroupByKey]=OutputTable[[#This Row],[GroupByKey]])*OutputTable[RecordedValue]))</f>
        <v>61.6875247638012</v>
      </c>
      <c r="P1275" s="5" cm="1">
        <f t="array" ref="P1275">MAX(IF((OutputTable[GroupByKey]=OutputTable[[#This Row],[GroupByKey]]),(OutputTable[GroupByKey]=OutputTable[[#This Row],[GroupByKey]])*OutputTable[RecordedValue]))</f>
        <v>190.038737459233</v>
      </c>
    </row>
    <row r="1276" spans="1:16" x14ac:dyDescent="0.25">
      <c r="A1276" t="s">
        <v>68</v>
      </c>
      <c r="B1276" t="s">
        <v>70</v>
      </c>
      <c r="C1276">
        <v>25</v>
      </c>
      <c r="D1276" t="s">
        <v>114</v>
      </c>
      <c r="E1276" t="s">
        <v>115</v>
      </c>
      <c r="F1276" t="s">
        <v>73</v>
      </c>
      <c r="G1276">
        <v>0</v>
      </c>
      <c r="H1276">
        <v>0</v>
      </c>
      <c r="I1276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276" s="5" cm="1">
        <f t="array" ref="J1276">MAX(IF((ProjectInfoTable[ProjectName]=OutputTable[[#This Row],[ProjectName]]),(ProjectInfoTable[ProjectName]=OutputTable[[#This Row],[ProjectName]])*ProjectInfoTable[NumberOfReplications]))</f>
        <v>50</v>
      </c>
      <c r="K1276" s="5" cm="1">
        <f t="array" ref="K1276">IFERROR(AVERAGE(IF((OutputTable[GroupByKey]=OutputTable[[#This Row],[GroupByKey]]),(OutputTable[GroupByKey]=OutputTable[[#This Row],[GroupByKey]])*OutputTable[RecordedValue])),0)</f>
        <v>0</v>
      </c>
      <c r="L1276" s="5" cm="1">
        <f t="array" ref="L1276">IFERROR(_xlfn.STDEV.S(IF((OutputTable[GroupByKey]=OutputTable[[#This Row],[GroupByKey]]),(OutputTable[GroupByKey]=OutputTable[[#This Row],[GroupByKey]])*OutputTable[RecordedValue])),0)</f>
        <v>0</v>
      </c>
      <c r="M1276" s="5" cm="1">
        <f t="array" ref="M1276">MAX(IF((ProjectInfoTable[ProjectName]=OutputTable[[#This Row],[ProjectName]]),(ProjectInfoTable[ProjectName]=OutputTable[[#This Row],[ProjectName]])*ProjectInfoTable[ConfidenceInterval]))</f>
        <v>0.95</v>
      </c>
      <c r="N12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76" s="5" cm="1">
        <f t="array" ref="O1276">MIN(IF((OutputTable[GroupByKey]=OutputTable[[#This Row],[GroupByKey]]),(OutputTable[GroupByKey]=OutputTable[[#This Row],[GroupByKey]])*OutputTable[RecordedValue]))</f>
        <v>0</v>
      </c>
      <c r="P1276" s="5" cm="1">
        <f t="array" ref="P1276">MAX(IF((OutputTable[GroupByKey]=OutputTable[[#This Row],[GroupByKey]]),(OutputTable[GroupByKey]=OutputTable[[#This Row],[GroupByKey]])*OutputTable[RecordedValue]))</f>
        <v>0</v>
      </c>
    </row>
    <row r="1277" spans="1:16" x14ac:dyDescent="0.25">
      <c r="A1277" t="s">
        <v>68</v>
      </c>
      <c r="B1277" t="s">
        <v>70</v>
      </c>
      <c r="C1277">
        <v>25</v>
      </c>
      <c r="D1277" t="s">
        <v>116</v>
      </c>
      <c r="E1277" t="s">
        <v>117</v>
      </c>
      <c r="F1277" t="s">
        <v>73</v>
      </c>
      <c r="G1277">
        <v>5.6943492169459704</v>
      </c>
      <c r="H1277">
        <v>0</v>
      </c>
      <c r="I1277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277" s="5" cm="1">
        <f t="array" ref="J1277">MAX(IF((ProjectInfoTable[ProjectName]=OutputTable[[#This Row],[ProjectName]]),(ProjectInfoTable[ProjectName]=OutputTable[[#This Row],[ProjectName]])*ProjectInfoTable[NumberOfReplications]))</f>
        <v>50</v>
      </c>
      <c r="K1277" s="5" cm="1">
        <f t="array" ref="K1277">IFERROR(AVERAGE(IF((OutputTable[GroupByKey]=OutputTable[[#This Row],[GroupByKey]]),(OutputTable[GroupByKey]=OutputTable[[#This Row],[GroupByKey]])*OutputTable[RecordedValue])),0)</f>
        <v>5.4408066100724897</v>
      </c>
      <c r="L1277" s="5" cm="1">
        <f t="array" ref="L1277">IFERROR(_xlfn.STDEV.S(IF((OutputTable[GroupByKey]=OutputTable[[#This Row],[GroupByKey]]),(OutputTable[GroupByKey]=OutputTable[[#This Row],[GroupByKey]])*OutputTable[RecordedValue])),0)</f>
        <v>3.1898976373285977</v>
      </c>
      <c r="M1277" s="5" cm="1">
        <f t="array" ref="M1277">MAX(IF((ProjectInfoTable[ProjectName]=OutputTable[[#This Row],[ProjectName]]),(ProjectInfoTable[ProjectName]=OutputTable[[#This Row],[ProjectName]])*ProjectInfoTable[ConfidenceInterval]))</f>
        <v>0.95</v>
      </c>
      <c r="N12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277" s="5" cm="1">
        <f t="array" ref="O1277">MIN(IF((OutputTable[GroupByKey]=OutputTable[[#This Row],[GroupByKey]]),(OutputTable[GroupByKey]=OutputTable[[#This Row],[GroupByKey]])*OutputTable[RecordedValue]))</f>
        <v>0.10442984261027299</v>
      </c>
      <c r="P1277" s="5" cm="1">
        <f t="array" ref="P1277">MAX(IF((OutputTable[GroupByKey]=OutputTable[[#This Row],[GroupByKey]]),(OutputTable[GroupByKey]=OutputTable[[#This Row],[GroupByKey]])*OutputTable[RecordedValue]))</f>
        <v>13.981021636077701</v>
      </c>
    </row>
    <row r="1278" spans="1:16" x14ac:dyDescent="0.25">
      <c r="A1278" t="s">
        <v>68</v>
      </c>
      <c r="B1278" t="s">
        <v>70</v>
      </c>
      <c r="C1278">
        <v>25</v>
      </c>
      <c r="D1278" t="s">
        <v>118</v>
      </c>
      <c r="E1278" t="s">
        <v>119</v>
      </c>
      <c r="F1278" t="s">
        <v>73</v>
      </c>
      <c r="G1278">
        <v>20</v>
      </c>
      <c r="H1278">
        <v>0</v>
      </c>
      <c r="I1278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278" s="5" cm="1">
        <f t="array" ref="J1278">MAX(IF((ProjectInfoTable[ProjectName]=OutputTable[[#This Row],[ProjectName]]),(ProjectInfoTable[ProjectName]=OutputTable[[#This Row],[ProjectName]])*ProjectInfoTable[NumberOfReplications]))</f>
        <v>50</v>
      </c>
      <c r="K1278" s="5" cm="1">
        <f t="array" ref="K1278">IFERROR(AVERAGE(IF((OutputTable[GroupByKey]=OutputTable[[#This Row],[GroupByKey]]),(OutputTable[GroupByKey]=OutputTable[[#This Row],[GroupByKey]])*OutputTable[RecordedValue])),0)</f>
        <v>20.28</v>
      </c>
      <c r="L1278" s="5" cm="1">
        <f t="array" ref="L1278">IFERROR(_xlfn.STDEV.S(IF((OutputTable[GroupByKey]=OutputTable[[#This Row],[GroupByKey]]),(OutputTable[GroupByKey]=OutputTable[[#This Row],[GroupByKey]])*OutputTable[RecordedValue])),0)</f>
        <v>4.3191079955878688</v>
      </c>
      <c r="M1278" s="5" cm="1">
        <f t="array" ref="M1278">MAX(IF((ProjectInfoTable[ProjectName]=OutputTable[[#This Row],[ProjectName]]),(ProjectInfoTable[ProjectName]=OutputTable[[#This Row],[ProjectName]])*ProjectInfoTable[ConfidenceInterval]))</f>
        <v>0.95</v>
      </c>
      <c r="N12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278" s="5" cm="1">
        <f t="array" ref="O1278">MIN(IF((OutputTable[GroupByKey]=OutputTable[[#This Row],[GroupByKey]]),(OutputTable[GroupByKey]=OutputTable[[#This Row],[GroupByKey]])*OutputTable[RecordedValue]))</f>
        <v>11</v>
      </c>
      <c r="P1278" s="5" cm="1">
        <f t="array" ref="P1278">MAX(IF((OutputTable[GroupByKey]=OutputTable[[#This Row],[GroupByKey]]),(OutputTable[GroupByKey]=OutputTable[[#This Row],[GroupByKey]])*OutputTable[RecordedValue]))</f>
        <v>31</v>
      </c>
    </row>
    <row r="1279" spans="1:16" x14ac:dyDescent="0.25">
      <c r="A1279" t="s">
        <v>68</v>
      </c>
      <c r="B1279" t="s">
        <v>70</v>
      </c>
      <c r="C1279">
        <v>25</v>
      </c>
      <c r="D1279" t="s">
        <v>120</v>
      </c>
      <c r="E1279" t="s">
        <v>121</v>
      </c>
      <c r="F1279" t="s">
        <v>73</v>
      </c>
      <c r="G1279">
        <v>20</v>
      </c>
      <c r="H1279">
        <v>0</v>
      </c>
      <c r="I1279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279" s="5" cm="1">
        <f t="array" ref="J1279">MAX(IF((ProjectInfoTable[ProjectName]=OutputTable[[#This Row],[ProjectName]]),(ProjectInfoTable[ProjectName]=OutputTable[[#This Row],[ProjectName]])*ProjectInfoTable[NumberOfReplications]))</f>
        <v>50</v>
      </c>
      <c r="K1279" s="5" cm="1">
        <f t="array" ref="K1279">IFERROR(AVERAGE(IF((OutputTable[GroupByKey]=OutputTable[[#This Row],[GroupByKey]]),(OutputTable[GroupByKey]=OutputTable[[#This Row],[GroupByKey]])*OutputTable[RecordedValue])),0)</f>
        <v>20.14</v>
      </c>
      <c r="L1279" s="5" cm="1">
        <f t="array" ref="L1279">IFERROR(_xlfn.STDEV.S(IF((OutputTable[GroupByKey]=OutputTable[[#This Row],[GroupByKey]]),(OutputTable[GroupByKey]=OutputTable[[#This Row],[GroupByKey]])*OutputTable[RecordedValue])),0)</f>
        <v>4.309505393278199</v>
      </c>
      <c r="M1279" s="5" cm="1">
        <f t="array" ref="M1279">MAX(IF((ProjectInfoTable[ProjectName]=OutputTable[[#This Row],[ProjectName]]),(ProjectInfoTable[ProjectName]=OutputTable[[#This Row],[ProjectName]])*ProjectInfoTable[ConfidenceInterval]))</f>
        <v>0.95</v>
      </c>
      <c r="N12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279" s="5" cm="1">
        <f t="array" ref="O1279">MIN(IF((OutputTable[GroupByKey]=OutputTable[[#This Row],[GroupByKey]]),(OutputTable[GroupByKey]=OutputTable[[#This Row],[GroupByKey]])*OutputTable[RecordedValue]))</f>
        <v>10</v>
      </c>
      <c r="P1279" s="5" cm="1">
        <f t="array" ref="P1279">MAX(IF((OutputTable[GroupByKey]=OutputTable[[#This Row],[GroupByKey]]),(OutputTable[GroupByKey]=OutputTable[[#This Row],[GroupByKey]])*OutputTable[RecordedValue]))</f>
        <v>31</v>
      </c>
    </row>
    <row r="1280" spans="1:16" x14ac:dyDescent="0.25">
      <c r="A1280" t="s">
        <v>68</v>
      </c>
      <c r="B1280" t="s">
        <v>70</v>
      </c>
      <c r="C1280">
        <v>25</v>
      </c>
      <c r="D1280" t="s">
        <v>122</v>
      </c>
      <c r="E1280" t="s">
        <v>123</v>
      </c>
      <c r="F1280" t="s">
        <v>73</v>
      </c>
      <c r="G1280">
        <v>1.8704790857718101</v>
      </c>
      <c r="H1280">
        <v>0</v>
      </c>
      <c r="I1280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280" s="5" cm="1">
        <f t="array" ref="J1280">MAX(IF((ProjectInfoTable[ProjectName]=OutputTable[[#This Row],[ProjectName]]),(ProjectInfoTable[ProjectName]=OutputTable[[#This Row],[ProjectName]])*ProjectInfoTable[NumberOfReplications]))</f>
        <v>50</v>
      </c>
      <c r="K1280" s="5" cm="1">
        <f t="array" ref="K1280">IFERROR(AVERAGE(IF((OutputTable[GroupByKey]=OutputTable[[#This Row],[GroupByKey]]),(OutputTable[GroupByKey]=OutputTable[[#This Row],[GroupByKey]])*OutputTable[RecordedValue])),0)</f>
        <v>1.9749714551650996</v>
      </c>
      <c r="L1280" s="5" cm="1">
        <f t="array" ref="L1280">IFERROR(_xlfn.STDEV.S(IF((OutputTable[GroupByKey]=OutputTable[[#This Row],[GroupByKey]]),(OutputTable[GroupByKey]=OutputTable[[#This Row],[GroupByKey]])*OutputTable[RecordedValue])),0)</f>
        <v>0.45746437878232693</v>
      </c>
      <c r="M1280" s="5" cm="1">
        <f t="array" ref="M1280">MAX(IF((ProjectInfoTable[ProjectName]=OutputTable[[#This Row],[ProjectName]]),(ProjectInfoTable[ProjectName]=OutputTable[[#This Row],[ProjectName]])*ProjectInfoTable[ConfidenceInterval]))</f>
        <v>0.95</v>
      </c>
      <c r="N12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280" s="5" cm="1">
        <f t="array" ref="O1280">MIN(IF((OutputTable[GroupByKey]=OutputTable[[#This Row],[GroupByKey]]),(OutputTable[GroupByKey]=OutputTable[[#This Row],[GroupByKey]])*OutputTable[RecordedValue]))</f>
        <v>1.0281254127300199</v>
      </c>
      <c r="P1280" s="5" cm="1">
        <f t="array" ref="P1280">MAX(IF((OutputTable[GroupByKey]=OutputTable[[#This Row],[GroupByKey]]),(OutputTable[GroupByKey]=OutputTable[[#This Row],[GroupByKey]])*OutputTable[RecordedValue]))</f>
        <v>3.1673122909872098</v>
      </c>
    </row>
    <row r="1281" spans="1:16" x14ac:dyDescent="0.25">
      <c r="A1281" t="s">
        <v>68</v>
      </c>
      <c r="B1281" t="s">
        <v>70</v>
      </c>
      <c r="C1281">
        <v>25</v>
      </c>
      <c r="D1281" t="s">
        <v>124</v>
      </c>
      <c r="E1281" t="s">
        <v>125</v>
      </c>
      <c r="F1281" t="s">
        <v>73</v>
      </c>
      <c r="G1281">
        <v>117.923094363255</v>
      </c>
      <c r="H1281">
        <v>0</v>
      </c>
      <c r="I1281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281" s="5" cm="1">
        <f t="array" ref="J1281">MAX(IF((ProjectInfoTable[ProjectName]=OutputTable[[#This Row],[ProjectName]]),(ProjectInfoTable[ProjectName]=OutputTable[[#This Row],[ProjectName]])*ProjectInfoTable[NumberOfReplications]))</f>
        <v>50</v>
      </c>
      <c r="K1281" s="5" cm="1">
        <f t="array" ref="K1281">IFERROR(AVERAGE(IF((OutputTable[GroupByKey]=OutputTable[[#This Row],[GroupByKey]]),(OutputTable[GroupByKey]=OutputTable[[#This Row],[GroupByKey]])*OutputTable[RecordedValue])),0)</f>
        <v>123.93909391997848</v>
      </c>
      <c r="L1281" s="5" cm="1">
        <f t="array" ref="L1281">IFERROR(_xlfn.STDEV.S(IF((OutputTable[GroupByKey]=OutputTable[[#This Row],[GroupByKey]]),(OutputTable[GroupByKey]=OutputTable[[#This Row],[GroupByKey]])*OutputTable[RecordedValue])),0)</f>
        <v>29.164347943585724</v>
      </c>
      <c r="M1281" s="5" cm="1">
        <f t="array" ref="M1281">MAX(IF((ProjectInfoTable[ProjectName]=OutputTable[[#This Row],[ProjectName]]),(ProjectInfoTable[ProjectName]=OutputTable[[#This Row],[ProjectName]])*ProjectInfoTable[ConfidenceInterval]))</f>
        <v>0.95</v>
      </c>
      <c r="N12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281" s="5" cm="1">
        <f t="array" ref="O1281">MIN(IF((OutputTable[GroupByKey]=OutputTable[[#This Row],[GroupByKey]]),(OutputTable[GroupByKey]=OutputTable[[#This Row],[GroupByKey]])*OutputTable[RecordedValue]))</f>
        <v>61.791954606411501</v>
      </c>
      <c r="P1281" s="5" cm="1">
        <f t="array" ref="P1281">MAX(IF((OutputTable[GroupByKey]=OutputTable[[#This Row],[GroupByKey]]),(OutputTable[GroupByKey]=OutputTable[[#This Row],[GroupByKey]])*OutputTable[RecordedValue]))</f>
        <v>204.019759095311</v>
      </c>
    </row>
    <row r="1282" spans="1:16" x14ac:dyDescent="0.25">
      <c r="A1282" t="s">
        <v>68</v>
      </c>
      <c r="B1282" t="s">
        <v>70</v>
      </c>
      <c r="C1282">
        <v>25</v>
      </c>
      <c r="D1282" t="s">
        <v>126</v>
      </c>
      <c r="E1282" t="s">
        <v>86</v>
      </c>
      <c r="F1282" t="s">
        <v>127</v>
      </c>
      <c r="G1282">
        <v>0</v>
      </c>
      <c r="H1282">
        <v>0</v>
      </c>
      <c r="I1282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282" s="5" cm="1">
        <f t="array" ref="J1282">MAX(IF((ProjectInfoTable[ProjectName]=OutputTable[[#This Row],[ProjectName]]),(ProjectInfoTable[ProjectName]=OutputTable[[#This Row],[ProjectName]])*ProjectInfoTable[NumberOfReplications]))</f>
        <v>50</v>
      </c>
      <c r="K1282" s="5" cm="1">
        <f t="array" ref="K1282">IFERROR(AVERAGE(IF((OutputTable[GroupByKey]=OutputTable[[#This Row],[GroupByKey]]),(OutputTable[GroupByKey]=OutputTable[[#This Row],[GroupByKey]])*OutputTable[RecordedValue])),0)</f>
        <v>0</v>
      </c>
      <c r="L1282" s="5" cm="1">
        <f t="array" ref="L1282">IFERROR(_xlfn.STDEV.S(IF((OutputTable[GroupByKey]=OutputTable[[#This Row],[GroupByKey]]),(OutputTable[GroupByKey]=OutputTable[[#This Row],[GroupByKey]])*OutputTable[RecordedValue])),0)</f>
        <v>0</v>
      </c>
      <c r="M1282" s="5" cm="1">
        <f t="array" ref="M1282">MAX(IF((ProjectInfoTable[ProjectName]=OutputTable[[#This Row],[ProjectName]]),(ProjectInfoTable[ProjectName]=OutputTable[[#This Row],[ProjectName]])*ProjectInfoTable[ConfidenceInterval]))</f>
        <v>0.95</v>
      </c>
      <c r="N12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2" s="5" cm="1">
        <f t="array" ref="O1282">MIN(IF((OutputTable[GroupByKey]=OutputTable[[#This Row],[GroupByKey]]),(OutputTable[GroupByKey]=OutputTable[[#This Row],[GroupByKey]])*OutputTable[RecordedValue]))</f>
        <v>0</v>
      </c>
      <c r="P1282" s="5" cm="1">
        <f t="array" ref="P1282">MAX(IF((OutputTable[GroupByKey]=OutputTable[[#This Row],[GroupByKey]]),(OutputTable[GroupByKey]=OutputTable[[#This Row],[GroupByKey]])*OutputTable[RecordedValue]))</f>
        <v>0</v>
      </c>
    </row>
    <row r="1283" spans="1:16" x14ac:dyDescent="0.25">
      <c r="A1283" t="s">
        <v>68</v>
      </c>
      <c r="B1283" t="s">
        <v>70</v>
      </c>
      <c r="C1283">
        <v>25</v>
      </c>
      <c r="D1283" t="s">
        <v>128</v>
      </c>
      <c r="E1283" t="s">
        <v>89</v>
      </c>
      <c r="F1283" t="s">
        <v>127</v>
      </c>
      <c r="G1283">
        <v>0</v>
      </c>
      <c r="H1283">
        <v>0</v>
      </c>
      <c r="I1283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283" s="5" cm="1">
        <f t="array" ref="J1283">MAX(IF((ProjectInfoTable[ProjectName]=OutputTable[[#This Row],[ProjectName]]),(ProjectInfoTable[ProjectName]=OutputTable[[#This Row],[ProjectName]])*ProjectInfoTable[NumberOfReplications]))</f>
        <v>50</v>
      </c>
      <c r="K1283" s="5" cm="1">
        <f t="array" ref="K1283">IFERROR(AVERAGE(IF((OutputTable[GroupByKey]=OutputTable[[#This Row],[GroupByKey]]),(OutputTable[GroupByKey]=OutputTable[[#This Row],[GroupByKey]])*OutputTable[RecordedValue])),0)</f>
        <v>0</v>
      </c>
      <c r="L1283" s="5" cm="1">
        <f t="array" ref="L1283">IFERROR(_xlfn.STDEV.S(IF((OutputTable[GroupByKey]=OutputTable[[#This Row],[GroupByKey]]),(OutputTable[GroupByKey]=OutputTable[[#This Row],[GroupByKey]])*OutputTable[RecordedValue])),0)</f>
        <v>0</v>
      </c>
      <c r="M1283" s="5" cm="1">
        <f t="array" ref="M1283">MAX(IF((ProjectInfoTable[ProjectName]=OutputTable[[#This Row],[ProjectName]]),(ProjectInfoTable[ProjectName]=OutputTable[[#This Row],[ProjectName]])*ProjectInfoTable[ConfidenceInterval]))</f>
        <v>0.95</v>
      </c>
      <c r="N12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3" s="5" cm="1">
        <f t="array" ref="O1283">MIN(IF((OutputTable[GroupByKey]=OutputTable[[#This Row],[GroupByKey]]),(OutputTable[GroupByKey]=OutputTable[[#This Row],[GroupByKey]])*OutputTable[RecordedValue]))</f>
        <v>0</v>
      </c>
      <c r="P1283" s="5" cm="1">
        <f t="array" ref="P1283">MAX(IF((OutputTable[GroupByKey]=OutputTable[[#This Row],[GroupByKey]]),(OutputTable[GroupByKey]=OutputTable[[#This Row],[GroupByKey]])*OutputTable[RecordedValue]))</f>
        <v>0</v>
      </c>
    </row>
    <row r="1284" spans="1:16" x14ac:dyDescent="0.25">
      <c r="A1284" t="s">
        <v>68</v>
      </c>
      <c r="B1284" t="s">
        <v>70</v>
      </c>
      <c r="C1284">
        <v>25</v>
      </c>
      <c r="D1284" t="s">
        <v>129</v>
      </c>
      <c r="E1284" t="s">
        <v>91</v>
      </c>
      <c r="F1284" t="s">
        <v>127</v>
      </c>
      <c r="G1284">
        <v>47.353920256368497</v>
      </c>
      <c r="H1284">
        <v>0</v>
      </c>
      <c r="I1284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284" s="5" cm="1">
        <f t="array" ref="J1284">MAX(IF((ProjectInfoTable[ProjectName]=OutputTable[[#This Row],[ProjectName]]),(ProjectInfoTable[ProjectName]=OutputTable[[#This Row],[ProjectName]])*ProjectInfoTable[NumberOfReplications]))</f>
        <v>50</v>
      </c>
      <c r="K1284" s="5" cm="1">
        <f t="array" ref="K1284">IFERROR(AVERAGE(IF((OutputTable[GroupByKey]=OutputTable[[#This Row],[GroupByKey]]),(OutputTable[GroupByKey]=OutputTable[[#This Row],[GroupByKey]])*OutputTable[RecordedValue])),0)</f>
        <v>48.448961029865458</v>
      </c>
      <c r="L1284" s="5" cm="1">
        <f t="array" ref="L1284">IFERROR(_xlfn.STDEV.S(IF((OutputTable[GroupByKey]=OutputTable[[#This Row],[GroupByKey]]),(OutputTable[GroupByKey]=OutputTable[[#This Row],[GroupByKey]])*OutputTable[RecordedValue])),0)</f>
        <v>0.864449879249923</v>
      </c>
      <c r="M1284" s="5" cm="1">
        <f t="array" ref="M1284">MAX(IF((ProjectInfoTable[ProjectName]=OutputTable[[#This Row],[ProjectName]]),(ProjectInfoTable[ProjectName]=OutputTable[[#This Row],[ProjectName]])*ProjectInfoTable[ConfidenceInterval]))</f>
        <v>0.95</v>
      </c>
      <c r="N12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284" s="5" cm="1">
        <f t="array" ref="O1284">MIN(IF((OutputTable[GroupByKey]=OutputTable[[#This Row],[GroupByKey]]),(OutputTable[GroupByKey]=OutputTable[[#This Row],[GroupByKey]])*OutputTable[RecordedValue]))</f>
        <v>46.605834762066102</v>
      </c>
      <c r="P1284" s="5" cm="1">
        <f t="array" ref="P1284">MAX(IF((OutputTable[GroupByKey]=OutputTable[[#This Row],[GroupByKey]]),(OutputTable[GroupByKey]=OutputTable[[#This Row],[GroupByKey]])*OutputTable[RecordedValue]))</f>
        <v>50.321452117960597</v>
      </c>
    </row>
    <row r="1285" spans="1:16" x14ac:dyDescent="0.25">
      <c r="A1285" t="s">
        <v>68</v>
      </c>
      <c r="B1285" t="s">
        <v>70</v>
      </c>
      <c r="C1285">
        <v>25</v>
      </c>
      <c r="D1285" t="s">
        <v>130</v>
      </c>
      <c r="E1285" t="s">
        <v>131</v>
      </c>
      <c r="F1285" t="s">
        <v>127</v>
      </c>
      <c r="G1285">
        <v>0</v>
      </c>
      <c r="H1285">
        <v>0</v>
      </c>
      <c r="I1285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285" s="5" cm="1">
        <f t="array" ref="J1285">MAX(IF((ProjectInfoTable[ProjectName]=OutputTable[[#This Row],[ProjectName]]),(ProjectInfoTable[ProjectName]=OutputTable[[#This Row],[ProjectName]])*ProjectInfoTable[NumberOfReplications]))</f>
        <v>50</v>
      </c>
      <c r="K1285" s="5" cm="1">
        <f t="array" ref="K1285">IFERROR(AVERAGE(IF((OutputTable[GroupByKey]=OutputTable[[#This Row],[GroupByKey]]),(OutputTable[GroupByKey]=OutputTable[[#This Row],[GroupByKey]])*OutputTable[RecordedValue])),0)</f>
        <v>0</v>
      </c>
      <c r="L1285" s="5" cm="1">
        <f t="array" ref="L1285">IFERROR(_xlfn.STDEV.S(IF((OutputTable[GroupByKey]=OutputTable[[#This Row],[GroupByKey]]),(OutputTable[GroupByKey]=OutputTable[[#This Row],[GroupByKey]])*OutputTable[RecordedValue])),0)</f>
        <v>0</v>
      </c>
      <c r="M1285" s="5" cm="1">
        <f t="array" ref="M1285">MAX(IF((ProjectInfoTable[ProjectName]=OutputTable[[#This Row],[ProjectName]]),(ProjectInfoTable[ProjectName]=OutputTable[[#This Row],[ProjectName]])*ProjectInfoTable[ConfidenceInterval]))</f>
        <v>0.95</v>
      </c>
      <c r="N12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5" s="5" cm="1">
        <f t="array" ref="O1285">MIN(IF((OutputTable[GroupByKey]=OutputTable[[#This Row],[GroupByKey]]),(OutputTable[GroupByKey]=OutputTable[[#This Row],[GroupByKey]])*OutputTable[RecordedValue]))</f>
        <v>0</v>
      </c>
      <c r="P1285" s="5" cm="1">
        <f t="array" ref="P1285">MAX(IF((OutputTable[GroupByKey]=OutputTable[[#This Row],[GroupByKey]]),(OutputTable[GroupByKey]=OutputTable[[#This Row],[GroupByKey]])*OutputTable[RecordedValue]))</f>
        <v>0</v>
      </c>
    </row>
    <row r="1286" spans="1:16" x14ac:dyDescent="0.25">
      <c r="A1286" t="s">
        <v>68</v>
      </c>
      <c r="B1286" t="s">
        <v>70</v>
      </c>
      <c r="C1286">
        <v>25</v>
      </c>
      <c r="D1286" t="s">
        <v>132</v>
      </c>
      <c r="E1286" t="s">
        <v>95</v>
      </c>
      <c r="F1286" t="s">
        <v>127</v>
      </c>
      <c r="G1286">
        <v>47.353920256368497</v>
      </c>
      <c r="H1286">
        <v>0</v>
      </c>
      <c r="I1286" s="5" t="str">
        <f>OutputTable[[#This Row],[ProjectName]]&amp;OutputTable[[#This Row],[Name]]&amp;OutputTable[[#This Row],[Type]]&amp;OutputTable[[#This Row],[Source]]</f>
        <v>Airport Security AnalysisAll Entities.VACostVA CostSystem</v>
      </c>
      <c r="J1286" s="5" cm="1">
        <f t="array" ref="J1286">MAX(IF((ProjectInfoTable[ProjectName]=OutputTable[[#This Row],[ProjectName]]),(ProjectInfoTable[ProjectName]=OutputTable[[#This Row],[ProjectName]])*ProjectInfoTable[NumberOfReplications]))</f>
        <v>50</v>
      </c>
      <c r="K1286" s="5" cm="1">
        <f t="array" ref="K1286">IFERROR(AVERAGE(IF((OutputTable[GroupByKey]=OutputTable[[#This Row],[GroupByKey]]),(OutputTable[GroupByKey]=OutputTable[[#This Row],[GroupByKey]])*OutputTable[RecordedValue])),0)</f>
        <v>48.448961029865458</v>
      </c>
      <c r="L1286" s="5" cm="1">
        <f t="array" ref="L1286">IFERROR(_xlfn.STDEV.S(IF((OutputTable[GroupByKey]=OutputTable[[#This Row],[GroupByKey]]),(OutputTable[GroupByKey]=OutputTable[[#This Row],[GroupByKey]])*OutputTable[RecordedValue])),0)</f>
        <v>0.864449879249923</v>
      </c>
      <c r="M1286" s="5" cm="1">
        <f t="array" ref="M1286">MAX(IF((ProjectInfoTable[ProjectName]=OutputTable[[#This Row],[ProjectName]]),(ProjectInfoTable[ProjectName]=OutputTable[[#This Row],[ProjectName]])*ProjectInfoTable[ConfidenceInterval]))</f>
        <v>0.95</v>
      </c>
      <c r="N12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286" s="5" cm="1">
        <f t="array" ref="O1286">MIN(IF((OutputTable[GroupByKey]=OutputTable[[#This Row],[GroupByKey]]),(OutputTable[GroupByKey]=OutputTable[[#This Row],[GroupByKey]])*OutputTable[RecordedValue]))</f>
        <v>46.605834762066102</v>
      </c>
      <c r="P1286" s="5" cm="1">
        <f t="array" ref="P1286">MAX(IF((OutputTable[GroupByKey]=OutputTable[[#This Row],[GroupByKey]]),(OutputTable[GroupByKey]=OutputTable[[#This Row],[GroupByKey]])*OutputTable[RecordedValue]))</f>
        <v>50.321452117960597</v>
      </c>
    </row>
    <row r="1287" spans="1:16" x14ac:dyDescent="0.25">
      <c r="A1287" t="s">
        <v>68</v>
      </c>
      <c r="B1287" t="s">
        <v>70</v>
      </c>
      <c r="C1287">
        <v>25</v>
      </c>
      <c r="D1287" t="s">
        <v>133</v>
      </c>
      <c r="E1287" t="s">
        <v>97</v>
      </c>
      <c r="F1287" t="s">
        <v>127</v>
      </c>
      <c r="G1287">
        <v>0</v>
      </c>
      <c r="H1287">
        <v>0</v>
      </c>
      <c r="I1287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287" s="5" cm="1">
        <f t="array" ref="J1287">MAX(IF((ProjectInfoTable[ProjectName]=OutputTable[[#This Row],[ProjectName]]),(ProjectInfoTable[ProjectName]=OutputTable[[#This Row],[ProjectName]])*ProjectInfoTable[NumberOfReplications]))</f>
        <v>50</v>
      </c>
      <c r="K1287" s="5" cm="1">
        <f t="array" ref="K1287">IFERROR(AVERAGE(IF((OutputTable[GroupByKey]=OutputTable[[#This Row],[GroupByKey]]),(OutputTable[GroupByKey]=OutputTable[[#This Row],[GroupByKey]])*OutputTable[RecordedValue])),0)</f>
        <v>0</v>
      </c>
      <c r="L1287" s="5" cm="1">
        <f t="array" ref="L1287">IFERROR(_xlfn.STDEV.S(IF((OutputTable[GroupByKey]=OutputTable[[#This Row],[GroupByKey]]),(OutputTable[GroupByKey]=OutputTable[[#This Row],[GroupByKey]])*OutputTable[RecordedValue])),0)</f>
        <v>0</v>
      </c>
      <c r="M1287" s="5" cm="1">
        <f t="array" ref="M1287">MAX(IF((ProjectInfoTable[ProjectName]=OutputTable[[#This Row],[ProjectName]]),(ProjectInfoTable[ProjectName]=OutputTable[[#This Row],[ProjectName]])*ProjectInfoTable[ConfidenceInterval]))</f>
        <v>0.95</v>
      </c>
      <c r="N12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7" s="5" cm="1">
        <f t="array" ref="O1287">MIN(IF((OutputTable[GroupByKey]=OutputTable[[#This Row],[GroupByKey]]),(OutputTable[GroupByKey]=OutputTable[[#This Row],[GroupByKey]])*OutputTable[RecordedValue]))</f>
        <v>0</v>
      </c>
      <c r="P1287" s="5" cm="1">
        <f t="array" ref="P1287">MAX(IF((OutputTable[GroupByKey]=OutputTable[[#This Row],[GroupByKey]]),(OutputTable[GroupByKey]=OutputTable[[#This Row],[GroupByKey]])*OutputTable[RecordedValue]))</f>
        <v>0</v>
      </c>
    </row>
    <row r="1288" spans="1:16" x14ac:dyDescent="0.25">
      <c r="A1288" t="s">
        <v>68</v>
      </c>
      <c r="B1288" t="s">
        <v>70</v>
      </c>
      <c r="C1288">
        <v>25</v>
      </c>
      <c r="D1288" t="s">
        <v>134</v>
      </c>
      <c r="E1288" t="s">
        <v>135</v>
      </c>
      <c r="F1288" t="s">
        <v>127</v>
      </c>
      <c r="G1288">
        <v>47.353920256368497</v>
      </c>
      <c r="H1288">
        <v>0</v>
      </c>
      <c r="I1288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288" s="5" cm="1">
        <f t="array" ref="J1288">MAX(IF((ProjectInfoTable[ProjectName]=OutputTable[[#This Row],[ProjectName]]),(ProjectInfoTable[ProjectName]=OutputTable[[#This Row],[ProjectName]])*ProjectInfoTable[NumberOfReplications]))</f>
        <v>50</v>
      </c>
      <c r="K1288" s="5" cm="1">
        <f t="array" ref="K1288">IFERROR(AVERAGE(IF((OutputTable[GroupByKey]=OutputTable[[#This Row],[GroupByKey]]),(OutputTable[GroupByKey]=OutputTable[[#This Row],[GroupByKey]])*OutputTable[RecordedValue])),0)</f>
        <v>48.448961029865458</v>
      </c>
      <c r="L1288" s="5" cm="1">
        <f t="array" ref="L1288">IFERROR(_xlfn.STDEV.S(IF((OutputTable[GroupByKey]=OutputTable[[#This Row],[GroupByKey]]),(OutputTable[GroupByKey]=OutputTable[[#This Row],[GroupByKey]])*OutputTable[RecordedValue])),0)</f>
        <v>0.86444987924992722</v>
      </c>
      <c r="M1288" s="5" cm="1">
        <f t="array" ref="M1288">MAX(IF((ProjectInfoTable[ProjectName]=OutputTable[[#This Row],[ProjectName]]),(ProjectInfoTable[ProjectName]=OutputTable[[#This Row],[ProjectName]])*ProjectInfoTable[ConfidenceInterval]))</f>
        <v>0.95</v>
      </c>
      <c r="N12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288" s="5" cm="1">
        <f t="array" ref="O1288">MIN(IF((OutputTable[GroupByKey]=OutputTable[[#This Row],[GroupByKey]]),(OutputTable[GroupByKey]=OutputTable[[#This Row],[GroupByKey]])*OutputTable[RecordedValue]))</f>
        <v>46.605834762066102</v>
      </c>
      <c r="P1288" s="5" cm="1">
        <f t="array" ref="P1288">MAX(IF((OutputTable[GroupByKey]=OutputTable[[#This Row],[GroupByKey]]),(OutputTable[GroupByKey]=OutputTable[[#This Row],[GroupByKey]])*OutputTable[RecordedValue]))</f>
        <v>50.321452117960497</v>
      </c>
    </row>
    <row r="1289" spans="1:16" x14ac:dyDescent="0.25">
      <c r="A1289" t="s">
        <v>68</v>
      </c>
      <c r="B1289" t="s">
        <v>70</v>
      </c>
      <c r="C1289">
        <v>25</v>
      </c>
      <c r="D1289" t="s">
        <v>136</v>
      </c>
      <c r="E1289" t="s">
        <v>137</v>
      </c>
      <c r="F1289" t="s">
        <v>127</v>
      </c>
      <c r="G1289">
        <v>24.54882599834</v>
      </c>
      <c r="H1289">
        <v>0</v>
      </c>
      <c r="I1289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289" s="5" cm="1">
        <f t="array" ref="J1289">MAX(IF((ProjectInfoTable[ProjectName]=OutputTable[[#This Row],[ProjectName]]),(ProjectInfoTable[ProjectName]=OutputTable[[#This Row],[ProjectName]])*ProjectInfoTable[NumberOfReplications]))</f>
        <v>50</v>
      </c>
      <c r="K1289" s="5" cm="1">
        <f t="array" ref="K1289">IFERROR(AVERAGE(IF((OutputTable[GroupByKey]=OutputTable[[#This Row],[GroupByKey]]),(OutputTable[GroupByKey]=OutputTable[[#This Row],[GroupByKey]])*OutputTable[RecordedValue])),0)</f>
        <v>23.423677543870127</v>
      </c>
      <c r="L1289" s="5" cm="1">
        <f t="array" ref="L1289">IFERROR(_xlfn.STDEV.S(IF((OutputTable[GroupByKey]=OutputTable[[#This Row],[GroupByKey]]),(OutputTable[GroupByKey]=OutputTable[[#This Row],[GroupByKey]])*OutputTable[RecordedValue])),0)</f>
        <v>0.86656285941984512</v>
      </c>
      <c r="M1289" s="5" cm="1">
        <f t="array" ref="M1289">MAX(IF((ProjectInfoTable[ProjectName]=OutputTable[[#This Row],[ProjectName]]),(ProjectInfoTable[ProjectName]=OutputTable[[#This Row],[ProjectName]])*ProjectInfoTable[ConfidenceInterval]))</f>
        <v>0.95</v>
      </c>
      <c r="N12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289" s="5" cm="1">
        <f t="array" ref="O1289">MIN(IF((OutputTable[GroupByKey]=OutputTable[[#This Row],[GroupByKey]]),(OutputTable[GroupByKey]=OutputTable[[#This Row],[GroupByKey]])*OutputTable[RecordedValue]))</f>
        <v>21.655537571964</v>
      </c>
      <c r="P1289" s="5" cm="1">
        <f t="array" ref="P1289">MAX(IF((OutputTable[GroupByKey]=OutputTable[[#This Row],[GroupByKey]]),(OutputTable[GroupByKey]=OutputTable[[#This Row],[GroupByKey]])*OutputTable[RecordedValue]))</f>
        <v>25.265870670068299</v>
      </c>
    </row>
    <row r="1290" spans="1:16" x14ac:dyDescent="0.25">
      <c r="A1290" t="s">
        <v>68</v>
      </c>
      <c r="B1290" t="s">
        <v>70</v>
      </c>
      <c r="C1290">
        <v>25</v>
      </c>
      <c r="D1290" t="s">
        <v>138</v>
      </c>
      <c r="E1290" t="s">
        <v>91</v>
      </c>
      <c r="F1290" t="s">
        <v>127</v>
      </c>
      <c r="G1290">
        <v>71.902746254708404</v>
      </c>
      <c r="H1290">
        <v>0</v>
      </c>
      <c r="I1290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290" s="5" cm="1">
        <f t="array" ref="J1290">MAX(IF((ProjectInfoTable[ProjectName]=OutputTable[[#This Row],[ProjectName]]),(ProjectInfoTable[ProjectName]=OutputTable[[#This Row],[ProjectName]])*ProjectInfoTable[NumberOfReplications]))</f>
        <v>50</v>
      </c>
      <c r="K1290" s="5" cm="1">
        <f t="array" ref="K1290">IFERROR(AVERAGE(IF((OutputTable[GroupByKey]=OutputTable[[#This Row],[GroupByKey]]),(OutputTable[GroupByKey]=OutputTable[[#This Row],[GroupByKey]])*OutputTable[RecordedValue])),0)</f>
        <v>71.872638573735571</v>
      </c>
      <c r="L1290" s="5" cm="1">
        <f t="array" ref="L1290">IFERROR(_xlfn.STDEV.S(IF((OutputTable[GroupByKey]=OutputTable[[#This Row],[GroupByKey]]),(OutputTable[GroupByKey]=OutputTable[[#This Row],[GroupByKey]])*OutputTable[RecordedValue])),0)</f>
        <v>5.859431361613459E-2</v>
      </c>
      <c r="M1290" s="5" cm="1">
        <f t="array" ref="M1290">MAX(IF((ProjectInfoTable[ProjectName]=OutputTable[[#This Row],[ProjectName]]),(ProjectInfoTable[ProjectName]=OutputTable[[#This Row],[ProjectName]])*ProjectInfoTable[ConfidenceInterval]))</f>
        <v>0.95</v>
      </c>
      <c r="N12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290" s="5" cm="1">
        <f t="array" ref="O1290">MIN(IF((OutputTable[GroupByKey]=OutputTable[[#This Row],[GroupByKey]]),(OutputTable[GroupByKey]=OutputTable[[#This Row],[GroupByKey]])*OutputTable[RecordedValue]))</f>
        <v>71.718288096809104</v>
      </c>
      <c r="P1290" s="5" cm="1">
        <f t="array" ref="P1290">MAX(IF((OutputTable[GroupByKey]=OutputTable[[#This Row],[GroupByKey]]),(OutputTable[GroupByKey]=OutputTable[[#This Row],[GroupByKey]])*OutputTable[RecordedValue]))</f>
        <v>71.976989689924594</v>
      </c>
    </row>
    <row r="1291" spans="1:16" x14ac:dyDescent="0.25">
      <c r="A1291" t="s">
        <v>68</v>
      </c>
      <c r="B1291" t="s">
        <v>70</v>
      </c>
      <c r="C1291">
        <v>25</v>
      </c>
      <c r="D1291" t="s">
        <v>139</v>
      </c>
      <c r="E1291" t="s">
        <v>140</v>
      </c>
      <c r="F1291" t="s">
        <v>127</v>
      </c>
      <c r="G1291">
        <v>0</v>
      </c>
      <c r="H1291">
        <v>0</v>
      </c>
      <c r="I1291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291" s="5" cm="1">
        <f t="array" ref="J1291">MAX(IF((ProjectInfoTable[ProjectName]=OutputTable[[#This Row],[ProjectName]]),(ProjectInfoTable[ProjectName]=OutputTable[[#This Row],[ProjectName]])*ProjectInfoTable[NumberOfReplications]))</f>
        <v>50</v>
      </c>
      <c r="K1291" s="5" cm="1">
        <f t="array" ref="K1291">IFERROR(AVERAGE(IF((OutputTable[GroupByKey]=OutputTable[[#This Row],[GroupByKey]]),(OutputTable[GroupByKey]=OutputTable[[#This Row],[GroupByKey]])*OutputTable[RecordedValue])),0)</f>
        <v>0</v>
      </c>
      <c r="L1291" s="5" cm="1">
        <f t="array" ref="L1291">IFERROR(_xlfn.STDEV.S(IF((OutputTable[GroupByKey]=OutputTable[[#This Row],[GroupByKey]]),(OutputTable[GroupByKey]=OutputTable[[#This Row],[GroupByKey]])*OutputTable[RecordedValue])),0)</f>
        <v>0</v>
      </c>
      <c r="M1291" s="5" cm="1">
        <f t="array" ref="M1291">MAX(IF((ProjectInfoTable[ProjectName]=OutputTable[[#This Row],[ProjectName]]),(ProjectInfoTable[ProjectName]=OutputTable[[#This Row],[ProjectName]])*ProjectInfoTable[ConfidenceInterval]))</f>
        <v>0.95</v>
      </c>
      <c r="N12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91" s="5" cm="1">
        <f t="array" ref="O1291">MIN(IF((OutputTable[GroupByKey]=OutputTable[[#This Row],[GroupByKey]]),(OutputTable[GroupByKey]=OutputTable[[#This Row],[GroupByKey]])*OutputTable[RecordedValue]))</f>
        <v>0</v>
      </c>
      <c r="P1291" s="5" cm="1">
        <f t="array" ref="P1291">MAX(IF((OutputTable[GroupByKey]=OutputTable[[#This Row],[GroupByKey]]),(OutputTable[GroupByKey]=OutputTable[[#This Row],[GroupByKey]])*OutputTable[RecordedValue]))</f>
        <v>0</v>
      </c>
    </row>
    <row r="1292" spans="1:16" x14ac:dyDescent="0.25">
      <c r="A1292" t="s">
        <v>68</v>
      </c>
      <c r="B1292" t="s">
        <v>70</v>
      </c>
      <c r="C1292">
        <v>25</v>
      </c>
      <c r="D1292" t="s">
        <v>141</v>
      </c>
      <c r="E1292" t="s">
        <v>111</v>
      </c>
      <c r="F1292" t="s">
        <v>73</v>
      </c>
      <c r="G1292">
        <v>9.3665642029750007</v>
      </c>
      <c r="H1292">
        <v>0</v>
      </c>
      <c r="I1292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292" s="5" cm="1">
        <f t="array" ref="J1292">MAX(IF((ProjectInfoTable[ProjectName]=OutputTable[[#This Row],[ProjectName]]),(ProjectInfoTable[ProjectName]=OutputTable[[#This Row],[ProjectName]])*ProjectInfoTable[NumberOfReplications]))</f>
        <v>50</v>
      </c>
      <c r="K1292" s="5" cm="1">
        <f t="array" ref="K1292">IFERROR(AVERAGE(IF((OutputTable[GroupByKey]=OutputTable[[#This Row],[GroupByKey]]),(OutputTable[GroupByKey]=OutputTable[[#This Row],[GroupByKey]])*OutputTable[RecordedValue])),0)</f>
        <v>9.2356458312402427</v>
      </c>
      <c r="L1292" s="5" cm="1">
        <f t="array" ref="L1292">IFERROR(_xlfn.STDEV.S(IF((OutputTable[GroupByKey]=OutputTable[[#This Row],[GroupByKey]]),(OutputTable[GroupByKey]=OutputTable[[#This Row],[GroupByKey]])*OutputTable[RecordedValue])),0)</f>
        <v>0.11377584298148916</v>
      </c>
      <c r="M1292" s="5" cm="1">
        <f t="array" ref="M1292">MAX(IF((ProjectInfoTable[ProjectName]=OutputTable[[#This Row],[ProjectName]]),(ProjectInfoTable[ProjectName]=OutputTable[[#This Row],[ProjectName]])*ProjectInfoTable[ConfidenceInterval]))</f>
        <v>0.95</v>
      </c>
      <c r="N12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292" s="5" cm="1">
        <f t="array" ref="O1292">MIN(IF((OutputTable[GroupByKey]=OutputTable[[#This Row],[GroupByKey]]),(OutputTable[GroupByKey]=OutputTable[[#This Row],[GroupByKey]])*OutputTable[RecordedValue]))</f>
        <v>8.9867833861246496</v>
      </c>
      <c r="P1292" s="5" cm="1">
        <f t="array" ref="P1292">MAX(IF((OutputTable[GroupByKey]=OutputTable[[#This Row],[GroupByKey]]),(OutputTable[GroupByKey]=OutputTable[[#This Row],[GroupByKey]])*OutputTable[RecordedValue]))</f>
        <v>9.4038725622795898</v>
      </c>
    </row>
    <row r="1293" spans="1:16" x14ac:dyDescent="0.25">
      <c r="A1293" t="s">
        <v>68</v>
      </c>
      <c r="B1293" t="s">
        <v>70</v>
      </c>
      <c r="C1293">
        <v>25</v>
      </c>
      <c r="D1293" t="s">
        <v>142</v>
      </c>
      <c r="E1293" t="s">
        <v>113</v>
      </c>
      <c r="F1293" t="s">
        <v>73</v>
      </c>
      <c r="G1293">
        <v>561.99385217849999</v>
      </c>
      <c r="H1293">
        <v>0</v>
      </c>
      <c r="I1293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293" s="5" cm="1">
        <f t="array" ref="J1293">MAX(IF((ProjectInfoTable[ProjectName]=OutputTable[[#This Row],[ProjectName]]),(ProjectInfoTable[ProjectName]=OutputTable[[#This Row],[ProjectName]])*ProjectInfoTable[NumberOfReplications]))</f>
        <v>50</v>
      </c>
      <c r="K1293" s="5" cm="1">
        <f t="array" ref="K1293">IFERROR(AVERAGE(IF((OutputTable[GroupByKey]=OutputTable[[#This Row],[GroupByKey]]),(OutputTable[GroupByKey]=OutputTable[[#This Row],[GroupByKey]])*OutputTable[RecordedValue])),0)</f>
        <v>554.13874987441454</v>
      </c>
      <c r="L1293" s="5" cm="1">
        <f t="array" ref="L1293">IFERROR(_xlfn.STDEV.S(IF((OutputTable[GroupByKey]=OutputTable[[#This Row],[GroupByKey]]),(OutputTable[GroupByKey]=OutputTable[[#This Row],[GroupByKey]])*OutputTable[RecordedValue])),0)</f>
        <v>6.8265505788893126</v>
      </c>
      <c r="M1293" s="5" cm="1">
        <f t="array" ref="M1293">MAX(IF((ProjectInfoTable[ProjectName]=OutputTable[[#This Row],[ProjectName]]),(ProjectInfoTable[ProjectName]=OutputTable[[#This Row],[ProjectName]])*ProjectInfoTable[ConfidenceInterval]))</f>
        <v>0.95</v>
      </c>
      <c r="N12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293" s="5" cm="1">
        <f t="array" ref="O1293">MIN(IF((OutputTable[GroupByKey]=OutputTable[[#This Row],[GroupByKey]]),(OutputTable[GroupByKey]=OutputTable[[#This Row],[GroupByKey]])*OutputTable[RecordedValue]))</f>
        <v>539.207003167479</v>
      </c>
      <c r="P1293" s="5" cm="1">
        <f t="array" ref="P1293">MAX(IF((OutputTable[GroupByKey]=OutputTable[[#This Row],[GroupByKey]]),(OutputTable[GroupByKey]=OutputTable[[#This Row],[GroupByKey]])*OutputTable[RecordedValue]))</f>
        <v>564.23235373677596</v>
      </c>
    </row>
    <row r="1294" spans="1:16" x14ac:dyDescent="0.25">
      <c r="A1294" t="s">
        <v>68</v>
      </c>
      <c r="B1294" t="s">
        <v>70</v>
      </c>
      <c r="C1294">
        <v>25</v>
      </c>
      <c r="D1294" t="s">
        <v>143</v>
      </c>
      <c r="E1294" t="s">
        <v>115</v>
      </c>
      <c r="F1294" t="s">
        <v>73</v>
      </c>
      <c r="G1294">
        <v>0</v>
      </c>
      <c r="H1294">
        <v>0</v>
      </c>
      <c r="I1294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294" s="5" cm="1">
        <f t="array" ref="J1294">MAX(IF((ProjectInfoTable[ProjectName]=OutputTable[[#This Row],[ProjectName]]),(ProjectInfoTable[ProjectName]=OutputTable[[#This Row],[ProjectName]])*ProjectInfoTable[NumberOfReplications]))</f>
        <v>50</v>
      </c>
      <c r="K1294" s="5" cm="1">
        <f t="array" ref="K1294">IFERROR(AVERAGE(IF((OutputTable[GroupByKey]=OutputTable[[#This Row],[GroupByKey]]),(OutputTable[GroupByKey]=OutputTable[[#This Row],[GroupByKey]])*OutputTable[RecordedValue])),0)</f>
        <v>0</v>
      </c>
      <c r="L1294" s="5" cm="1">
        <f t="array" ref="L1294">IFERROR(_xlfn.STDEV.S(IF((OutputTable[GroupByKey]=OutputTable[[#This Row],[GroupByKey]]),(OutputTable[GroupByKey]=OutputTable[[#This Row],[GroupByKey]])*OutputTable[RecordedValue])),0)</f>
        <v>0</v>
      </c>
      <c r="M1294" s="5" cm="1">
        <f t="array" ref="M1294">MAX(IF((ProjectInfoTable[ProjectName]=OutputTable[[#This Row],[ProjectName]]),(ProjectInfoTable[ProjectName]=OutputTable[[#This Row],[ProjectName]])*ProjectInfoTable[ConfidenceInterval]))</f>
        <v>0.95</v>
      </c>
      <c r="N12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94" s="5" cm="1">
        <f t="array" ref="O1294">MIN(IF((OutputTable[GroupByKey]=OutputTable[[#This Row],[GroupByKey]]),(OutputTable[GroupByKey]=OutputTable[[#This Row],[GroupByKey]])*OutputTable[RecordedValue]))</f>
        <v>0</v>
      </c>
      <c r="P1294" s="5" cm="1">
        <f t="array" ref="P1294">MAX(IF((OutputTable[GroupByKey]=OutputTable[[#This Row],[GroupByKey]]),(OutputTable[GroupByKey]=OutputTable[[#This Row],[GroupByKey]])*OutputTable[RecordedValue]))</f>
        <v>0</v>
      </c>
    </row>
    <row r="1295" spans="1:16" x14ac:dyDescent="0.25">
      <c r="A1295" t="s">
        <v>68</v>
      </c>
      <c r="B1295" t="s">
        <v>70</v>
      </c>
      <c r="C1295">
        <v>25</v>
      </c>
      <c r="D1295" t="s">
        <v>144</v>
      </c>
      <c r="E1295" t="s">
        <v>117</v>
      </c>
      <c r="F1295" t="s">
        <v>73</v>
      </c>
      <c r="G1295">
        <v>67.475328858682005</v>
      </c>
      <c r="H1295">
        <v>0</v>
      </c>
      <c r="I1295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295" s="5" cm="1">
        <f t="array" ref="J1295">MAX(IF((ProjectInfoTable[ProjectName]=OutputTable[[#This Row],[ProjectName]]),(ProjectInfoTable[ProjectName]=OutputTable[[#This Row],[ProjectName]])*ProjectInfoTable[NumberOfReplications]))</f>
        <v>50</v>
      </c>
      <c r="K1295" s="5" cm="1">
        <f t="array" ref="K1295">IFERROR(AVERAGE(IF((OutputTable[GroupByKey]=OutputTable[[#This Row],[GroupByKey]]),(OutputTable[GroupByKey]=OutputTable[[#This Row],[GroupByKey]])*OutputTable[RecordedValue])),0)</f>
        <v>55.339444015606816</v>
      </c>
      <c r="L1295" s="5" cm="1">
        <f t="array" ref="L1295">IFERROR(_xlfn.STDEV.S(IF((OutputTable[GroupByKey]=OutputTable[[#This Row],[GroupByKey]]),(OutputTable[GroupByKey]=OutputTable[[#This Row],[GroupByKey]])*OutputTable[RecordedValue])),0)</f>
        <v>18.463814595248238</v>
      </c>
      <c r="M1295" s="5" cm="1">
        <f t="array" ref="M1295">MAX(IF((ProjectInfoTable[ProjectName]=OutputTable[[#This Row],[ProjectName]]),(ProjectInfoTable[ProjectName]=OutputTable[[#This Row],[ProjectName]])*ProjectInfoTable[ConfidenceInterval]))</f>
        <v>0.95</v>
      </c>
      <c r="N12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295" s="5" cm="1">
        <f t="array" ref="O1295">MIN(IF((OutputTable[GroupByKey]=OutputTable[[#This Row],[GroupByKey]]),(OutputTable[GroupByKey]=OutputTable[[#This Row],[GroupByKey]])*OutputTable[RecordedValue]))</f>
        <v>20.994807137296998</v>
      </c>
      <c r="P1295" s="5" cm="1">
        <f t="array" ref="P1295">MAX(IF((OutputTable[GroupByKey]=OutputTable[[#This Row],[GroupByKey]]),(OutputTable[GroupByKey]=OutputTable[[#This Row],[GroupByKey]])*OutputTable[RecordedValue]))</f>
        <v>106.254030872416</v>
      </c>
    </row>
    <row r="1296" spans="1:16" x14ac:dyDescent="0.25">
      <c r="A1296" t="s">
        <v>68</v>
      </c>
      <c r="B1296" t="s">
        <v>70</v>
      </c>
      <c r="C1296">
        <v>25</v>
      </c>
      <c r="D1296" t="s">
        <v>145</v>
      </c>
      <c r="E1296" t="s">
        <v>119</v>
      </c>
      <c r="F1296" t="s">
        <v>73</v>
      </c>
      <c r="G1296">
        <v>318</v>
      </c>
      <c r="H1296">
        <v>0</v>
      </c>
      <c r="I1296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296" s="5" cm="1">
        <f t="array" ref="J1296">MAX(IF((ProjectInfoTable[ProjectName]=OutputTable[[#This Row],[ProjectName]]),(ProjectInfoTable[ProjectName]=OutputTable[[#This Row],[ProjectName]])*ProjectInfoTable[NumberOfReplications]))</f>
        <v>50</v>
      </c>
      <c r="K1296" s="5" cm="1">
        <f t="array" ref="K1296">IFERROR(AVERAGE(IF((OutputTable[GroupByKey]=OutputTable[[#This Row],[GroupByKey]]),(OutputTable[GroupByKey]=OutputTable[[#This Row],[GroupByKey]])*OutputTable[RecordedValue])),0)</f>
        <v>318</v>
      </c>
      <c r="L1296" s="5" cm="1">
        <f t="array" ref="L1296">IFERROR(_xlfn.STDEV.S(IF((OutputTable[GroupByKey]=OutputTable[[#This Row],[GroupByKey]]),(OutputTable[GroupByKey]=OutputTable[[#This Row],[GroupByKey]])*OutputTable[RecordedValue])),0)</f>
        <v>0</v>
      </c>
      <c r="M1296" s="5" cm="1">
        <f t="array" ref="M1296">MAX(IF((ProjectInfoTable[ProjectName]=OutputTable[[#This Row],[ProjectName]]),(ProjectInfoTable[ProjectName]=OutputTable[[#This Row],[ProjectName]])*ProjectInfoTable[ConfidenceInterval]))</f>
        <v>0.95</v>
      </c>
      <c r="N12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96" s="5" cm="1">
        <f t="array" ref="O1296">MIN(IF((OutputTable[GroupByKey]=OutputTable[[#This Row],[GroupByKey]]),(OutputTable[GroupByKey]=OutputTable[[#This Row],[GroupByKey]])*OutputTable[RecordedValue]))</f>
        <v>318</v>
      </c>
      <c r="P1296" s="5" cm="1">
        <f t="array" ref="P1296">MAX(IF((OutputTable[GroupByKey]=OutputTable[[#This Row],[GroupByKey]]),(OutputTable[GroupByKey]=OutputTable[[#This Row],[GroupByKey]])*OutputTable[RecordedValue]))</f>
        <v>318</v>
      </c>
    </row>
    <row r="1297" spans="1:16" x14ac:dyDescent="0.25">
      <c r="A1297" t="s">
        <v>68</v>
      </c>
      <c r="B1297" t="s">
        <v>70</v>
      </c>
      <c r="C1297">
        <v>25</v>
      </c>
      <c r="D1297" t="s">
        <v>146</v>
      </c>
      <c r="E1297" t="s">
        <v>121</v>
      </c>
      <c r="F1297" t="s">
        <v>73</v>
      </c>
      <c r="G1297">
        <v>317</v>
      </c>
      <c r="H1297">
        <v>0</v>
      </c>
      <c r="I1297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297" s="5" cm="1">
        <f t="array" ref="J1297">MAX(IF((ProjectInfoTable[ProjectName]=OutputTable[[#This Row],[ProjectName]]),(ProjectInfoTable[ProjectName]=OutputTable[[#This Row],[ProjectName]])*ProjectInfoTable[NumberOfReplications]))</f>
        <v>50</v>
      </c>
      <c r="K1297" s="5" cm="1">
        <f t="array" ref="K1297">IFERROR(AVERAGE(IF((OutputTable[GroupByKey]=OutputTable[[#This Row],[GroupByKey]]),(OutputTable[GroupByKey]=OutputTable[[#This Row],[GroupByKey]])*OutputTable[RecordedValue])),0)</f>
        <v>316.94</v>
      </c>
      <c r="L1297" s="5" cm="1">
        <f t="array" ref="L1297">IFERROR(_xlfn.STDEV.S(IF((OutputTable[GroupByKey]=OutputTable[[#This Row],[GroupByKey]]),(OutputTable[GroupByKey]=OutputTable[[#This Row],[GroupByKey]])*OutputTable[RecordedValue])),0)</f>
        <v>0.23989793748209556</v>
      </c>
      <c r="M1297" s="5" cm="1">
        <f t="array" ref="M1297">MAX(IF((ProjectInfoTable[ProjectName]=OutputTable[[#This Row],[ProjectName]]),(ProjectInfoTable[ProjectName]=OutputTable[[#This Row],[ProjectName]])*ProjectInfoTable[ConfidenceInterval]))</f>
        <v>0.95</v>
      </c>
      <c r="N12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297" s="5" cm="1">
        <f t="array" ref="O1297">MIN(IF((OutputTable[GroupByKey]=OutputTable[[#This Row],[GroupByKey]]),(OutputTable[GroupByKey]=OutputTable[[#This Row],[GroupByKey]])*OutputTable[RecordedValue]))</f>
        <v>316</v>
      </c>
      <c r="P1297" s="5" cm="1">
        <f t="array" ref="P1297">MAX(IF((OutputTable[GroupByKey]=OutputTable[[#This Row],[GroupByKey]]),(OutputTable[GroupByKey]=OutputTable[[#This Row],[GroupByKey]])*OutputTable[RecordedValue]))</f>
        <v>317</v>
      </c>
    </row>
    <row r="1298" spans="1:16" x14ac:dyDescent="0.25">
      <c r="A1298" t="s">
        <v>68</v>
      </c>
      <c r="B1298" t="s">
        <v>70</v>
      </c>
      <c r="C1298">
        <v>25</v>
      </c>
      <c r="D1298" t="s">
        <v>147</v>
      </c>
      <c r="E1298" t="s">
        <v>123</v>
      </c>
      <c r="F1298" t="s">
        <v>73</v>
      </c>
      <c r="G1298">
        <v>9.3665642029750007</v>
      </c>
      <c r="H1298">
        <v>0</v>
      </c>
      <c r="I1298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298" s="5" cm="1">
        <f t="array" ref="J1298">MAX(IF((ProjectInfoTable[ProjectName]=OutputTable[[#This Row],[ProjectName]]),(ProjectInfoTable[ProjectName]=OutputTable[[#This Row],[ProjectName]])*ProjectInfoTable[NumberOfReplications]))</f>
        <v>50</v>
      </c>
      <c r="K1298" s="5" cm="1">
        <f t="array" ref="K1298">IFERROR(AVERAGE(IF((OutputTable[GroupByKey]=OutputTable[[#This Row],[GroupByKey]]),(OutputTable[GroupByKey]=OutputTable[[#This Row],[GroupByKey]])*OutputTable[RecordedValue])),0)</f>
        <v>9.2356458312402427</v>
      </c>
      <c r="L1298" s="5" cm="1">
        <f t="array" ref="L1298">IFERROR(_xlfn.STDEV.S(IF((OutputTable[GroupByKey]=OutputTable[[#This Row],[GroupByKey]]),(OutputTable[GroupByKey]=OutputTable[[#This Row],[GroupByKey]])*OutputTable[RecordedValue])),0)</f>
        <v>0.11377584298148916</v>
      </c>
      <c r="M1298" s="5" cm="1">
        <f t="array" ref="M1298">MAX(IF((ProjectInfoTable[ProjectName]=OutputTable[[#This Row],[ProjectName]]),(ProjectInfoTable[ProjectName]=OutputTable[[#This Row],[ProjectName]])*ProjectInfoTable[ConfidenceInterval]))</f>
        <v>0.95</v>
      </c>
      <c r="N12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298" s="5" cm="1">
        <f t="array" ref="O1298">MIN(IF((OutputTable[GroupByKey]=OutputTable[[#This Row],[GroupByKey]]),(OutputTable[GroupByKey]=OutputTable[[#This Row],[GroupByKey]])*OutputTable[RecordedValue]))</f>
        <v>8.9867833861246496</v>
      </c>
      <c r="P1298" s="5" cm="1">
        <f t="array" ref="P1298">MAX(IF((OutputTable[GroupByKey]=OutputTable[[#This Row],[GroupByKey]]),(OutputTable[GroupByKey]=OutputTable[[#This Row],[GroupByKey]])*OutputTable[RecordedValue]))</f>
        <v>9.4038725622795898</v>
      </c>
    </row>
    <row r="1299" spans="1:16" x14ac:dyDescent="0.25">
      <c r="A1299" t="s">
        <v>68</v>
      </c>
      <c r="B1299" t="s">
        <v>70</v>
      </c>
      <c r="C1299">
        <v>25</v>
      </c>
      <c r="D1299" t="s">
        <v>148</v>
      </c>
      <c r="E1299" t="s">
        <v>125</v>
      </c>
      <c r="F1299" t="s">
        <v>73</v>
      </c>
      <c r="G1299">
        <v>629.46918103718201</v>
      </c>
      <c r="H1299">
        <v>0</v>
      </c>
      <c r="I1299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299" s="5" cm="1">
        <f t="array" ref="J1299">MAX(IF((ProjectInfoTable[ProjectName]=OutputTable[[#This Row],[ProjectName]]),(ProjectInfoTable[ProjectName]=OutputTable[[#This Row],[ProjectName]])*ProjectInfoTable[NumberOfReplications]))</f>
        <v>50</v>
      </c>
      <c r="K1299" s="5" cm="1">
        <f t="array" ref="K1299">IFERROR(AVERAGE(IF((OutputTable[GroupByKey]=OutputTable[[#This Row],[GroupByKey]]),(OutputTable[GroupByKey]=OutputTable[[#This Row],[GroupByKey]])*OutputTable[RecordedValue])),0)</f>
        <v>609.47819389002132</v>
      </c>
      <c r="L1299" s="5" cm="1">
        <f t="array" ref="L1299">IFERROR(_xlfn.STDEV.S(IF((OutputTable[GroupByKey]=OutputTable[[#This Row],[GroupByKey]]),(OutputTable[GroupByKey]=OutputTable[[#This Row],[GroupByKey]])*OutputTable[RecordedValue])),0)</f>
        <v>20.03379556554944</v>
      </c>
      <c r="M1299" s="5" cm="1">
        <f t="array" ref="M1299">MAX(IF((ProjectInfoTable[ProjectName]=OutputTable[[#This Row],[ProjectName]]),(ProjectInfoTable[ProjectName]=OutputTable[[#This Row],[ProjectName]])*ProjectInfoTable[ConfidenceInterval]))</f>
        <v>0.95</v>
      </c>
      <c r="N12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299" s="5" cm="1">
        <f t="array" ref="O1299">MIN(IF((OutputTable[GroupByKey]=OutputTable[[#This Row],[GroupByKey]]),(OutputTable[GroupByKey]=OutputTable[[#This Row],[GroupByKey]])*OutputTable[RecordedValue]))</f>
        <v>560.39330190760404</v>
      </c>
      <c r="P1299" s="5" cm="1">
        <f t="array" ref="P1299">MAX(IF((OutputTable[GroupByKey]=OutputTable[[#This Row],[GroupByKey]]),(OutputTable[GroupByKey]=OutputTable[[#This Row],[GroupByKey]])*OutputTable[RecordedValue]))</f>
        <v>667.91125094200902</v>
      </c>
    </row>
    <row r="1300" spans="1:16" x14ac:dyDescent="0.25">
      <c r="A1300" t="s">
        <v>68</v>
      </c>
      <c r="B1300" t="s">
        <v>70</v>
      </c>
      <c r="C1300">
        <v>25</v>
      </c>
      <c r="D1300" t="s">
        <v>149</v>
      </c>
      <c r="E1300" t="s">
        <v>119</v>
      </c>
      <c r="F1300" t="s">
        <v>87</v>
      </c>
      <c r="G1300">
        <v>318</v>
      </c>
      <c r="H1300">
        <v>0</v>
      </c>
      <c r="I1300" s="5" t="str">
        <f>OutputTable[[#This Row],[ProjectName]]&amp;OutputTable[[#This Row],[Name]]&amp;OutputTable[[#This Row],[Type]]&amp;OutputTable[[#This Row],[Source]]</f>
        <v>Airport Security AnalysisEntity 1.NumberInNumber InEntity</v>
      </c>
      <c r="J1300" s="5" cm="1">
        <f t="array" ref="J1300">MAX(IF((ProjectInfoTable[ProjectName]=OutputTable[[#This Row],[ProjectName]]),(ProjectInfoTable[ProjectName]=OutputTable[[#This Row],[ProjectName]])*ProjectInfoTable[NumberOfReplications]))</f>
        <v>50</v>
      </c>
      <c r="K1300" s="5" cm="1">
        <f t="array" ref="K1300">IFERROR(AVERAGE(IF((OutputTable[GroupByKey]=OutputTable[[#This Row],[GroupByKey]]),(OutputTable[GroupByKey]=OutputTable[[#This Row],[GroupByKey]])*OutputTable[RecordedValue])),0)</f>
        <v>318</v>
      </c>
      <c r="L1300" s="5" cm="1">
        <f t="array" ref="L1300">IFERROR(_xlfn.STDEV.S(IF((OutputTable[GroupByKey]=OutputTable[[#This Row],[GroupByKey]]),(OutputTable[GroupByKey]=OutputTable[[#This Row],[GroupByKey]])*OutputTable[RecordedValue])),0)</f>
        <v>0</v>
      </c>
      <c r="M1300" s="5" cm="1">
        <f t="array" ref="M1300">MAX(IF((ProjectInfoTable[ProjectName]=OutputTable[[#This Row],[ProjectName]]),(ProjectInfoTable[ProjectName]=OutputTable[[#This Row],[ProjectName]])*ProjectInfoTable[ConfidenceInterval]))</f>
        <v>0.95</v>
      </c>
      <c r="N13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0" s="5" cm="1">
        <f t="array" ref="O1300">MIN(IF((OutputTable[GroupByKey]=OutputTable[[#This Row],[GroupByKey]]),(OutputTable[GroupByKey]=OutputTable[[#This Row],[GroupByKey]])*OutputTable[RecordedValue]))</f>
        <v>318</v>
      </c>
      <c r="P1300" s="5" cm="1">
        <f t="array" ref="P1300">MAX(IF((OutputTable[GroupByKey]=OutputTable[[#This Row],[GroupByKey]]),(OutputTable[GroupByKey]=OutputTable[[#This Row],[GroupByKey]])*OutputTable[RecordedValue]))</f>
        <v>318</v>
      </c>
    </row>
    <row r="1301" spans="1:16" x14ac:dyDescent="0.25">
      <c r="A1301" t="s">
        <v>68</v>
      </c>
      <c r="B1301" t="s">
        <v>70</v>
      </c>
      <c r="C1301">
        <v>25</v>
      </c>
      <c r="D1301" t="s">
        <v>150</v>
      </c>
      <c r="E1301" t="s">
        <v>121</v>
      </c>
      <c r="F1301" t="s">
        <v>87</v>
      </c>
      <c r="G1301">
        <v>315</v>
      </c>
      <c r="H1301">
        <v>0</v>
      </c>
      <c r="I1301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301" s="5" cm="1">
        <f t="array" ref="J1301">MAX(IF((ProjectInfoTable[ProjectName]=OutputTable[[#This Row],[ProjectName]]),(ProjectInfoTable[ProjectName]=OutputTable[[#This Row],[ProjectName]])*ProjectInfoTable[NumberOfReplications]))</f>
        <v>50</v>
      </c>
      <c r="K1301" s="5" cm="1">
        <f t="array" ref="K1301">IFERROR(AVERAGE(IF((OutputTable[GroupByKey]=OutputTable[[#This Row],[GroupByKey]]),(OutputTable[GroupByKey]=OutputTable[[#This Row],[GroupByKey]])*OutputTable[RecordedValue])),0)</f>
        <v>314.94</v>
      </c>
      <c r="L1301" s="5" cm="1">
        <f t="array" ref="L1301">IFERROR(_xlfn.STDEV.S(IF((OutputTable[GroupByKey]=OutputTable[[#This Row],[GroupByKey]]),(OutputTable[GroupByKey]=OutputTable[[#This Row],[GroupByKey]])*OutputTable[RecordedValue])),0)</f>
        <v>0.68243262357121037</v>
      </c>
      <c r="M1301" s="5" cm="1">
        <f t="array" ref="M1301">MAX(IF((ProjectInfoTable[ProjectName]=OutputTable[[#This Row],[ProjectName]]),(ProjectInfoTable[ProjectName]=OutputTable[[#This Row],[ProjectName]])*ProjectInfoTable[ConfidenceInterval]))</f>
        <v>0.95</v>
      </c>
      <c r="N13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301" s="5" cm="1">
        <f t="array" ref="O1301">MIN(IF((OutputTable[GroupByKey]=OutputTable[[#This Row],[GroupByKey]]),(OutputTable[GroupByKey]=OutputTable[[#This Row],[GroupByKey]])*OutputTable[RecordedValue]))</f>
        <v>313</v>
      </c>
      <c r="P1301" s="5" cm="1">
        <f t="array" ref="P1301">MAX(IF((OutputTable[GroupByKey]=OutputTable[[#This Row],[GroupByKey]]),(OutputTable[GroupByKey]=OutputTable[[#This Row],[GroupByKey]])*OutputTable[RecordedValue]))</f>
        <v>316</v>
      </c>
    </row>
    <row r="1302" spans="1:16" x14ac:dyDescent="0.25">
      <c r="A1302" t="s">
        <v>68</v>
      </c>
      <c r="B1302" t="s">
        <v>70</v>
      </c>
      <c r="C1302">
        <v>25</v>
      </c>
      <c r="D1302" t="s">
        <v>151</v>
      </c>
      <c r="E1302" t="s">
        <v>135</v>
      </c>
      <c r="F1302" t="s">
        <v>105</v>
      </c>
      <c r="G1302">
        <v>0</v>
      </c>
      <c r="H1302">
        <v>0</v>
      </c>
      <c r="I1302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302" s="5" cm="1">
        <f t="array" ref="J1302">MAX(IF((ProjectInfoTable[ProjectName]=OutputTable[[#This Row],[ProjectName]]),(ProjectInfoTable[ProjectName]=OutputTable[[#This Row],[ProjectName]])*ProjectInfoTable[NumberOfReplications]))</f>
        <v>50</v>
      </c>
      <c r="K1302" s="5" cm="1">
        <f t="array" ref="K1302">IFERROR(AVERAGE(IF((OutputTable[GroupByKey]=OutputTable[[#This Row],[GroupByKey]]),(OutputTable[GroupByKey]=OutputTable[[#This Row],[GroupByKey]])*OutputTable[RecordedValue])),0)</f>
        <v>0</v>
      </c>
      <c r="L1302" s="5" cm="1">
        <f t="array" ref="L1302">IFERROR(_xlfn.STDEV.S(IF((OutputTable[GroupByKey]=OutputTable[[#This Row],[GroupByKey]]),(OutputTable[GroupByKey]=OutputTable[[#This Row],[GroupByKey]])*OutputTable[RecordedValue])),0)</f>
        <v>0</v>
      </c>
      <c r="M1302" s="5" cm="1">
        <f t="array" ref="M1302">MAX(IF((ProjectInfoTable[ProjectName]=OutputTable[[#This Row],[ProjectName]]),(ProjectInfoTable[ProjectName]=OutputTable[[#This Row],[ProjectName]])*ProjectInfoTable[ConfidenceInterval]))</f>
        <v>0.95</v>
      </c>
      <c r="N13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2" s="5" cm="1">
        <f t="array" ref="O1302">MIN(IF((OutputTable[GroupByKey]=OutputTable[[#This Row],[GroupByKey]]),(OutputTable[GroupByKey]=OutputTable[[#This Row],[GroupByKey]])*OutputTable[RecordedValue]))</f>
        <v>0</v>
      </c>
      <c r="P1302" s="5" cm="1">
        <f t="array" ref="P1302">MAX(IF((OutputTable[GroupByKey]=OutputTable[[#This Row],[GroupByKey]]),(OutputTable[GroupByKey]=OutputTable[[#This Row],[GroupByKey]])*OutputTable[RecordedValue]))</f>
        <v>0</v>
      </c>
    </row>
    <row r="1303" spans="1:16" x14ac:dyDescent="0.25">
      <c r="A1303" t="s">
        <v>68</v>
      </c>
      <c r="B1303" t="s">
        <v>70</v>
      </c>
      <c r="C1303">
        <v>25</v>
      </c>
      <c r="D1303" t="s">
        <v>152</v>
      </c>
      <c r="E1303" t="s">
        <v>137</v>
      </c>
      <c r="F1303" t="s">
        <v>105</v>
      </c>
      <c r="G1303">
        <v>12</v>
      </c>
      <c r="H1303">
        <v>0</v>
      </c>
      <c r="I1303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303" s="5" cm="1">
        <f t="array" ref="J1303">MAX(IF((ProjectInfoTable[ProjectName]=OutputTable[[#This Row],[ProjectName]]),(ProjectInfoTable[ProjectName]=OutputTable[[#This Row],[ProjectName]])*ProjectInfoTable[NumberOfReplications]))</f>
        <v>50</v>
      </c>
      <c r="K1303" s="5" cm="1">
        <f t="array" ref="K1303">IFERROR(AVERAGE(IF((OutputTable[GroupByKey]=OutputTable[[#This Row],[GroupByKey]]),(OutputTable[GroupByKey]=OutputTable[[#This Row],[GroupByKey]])*OutputTable[RecordedValue])),0)</f>
        <v>12</v>
      </c>
      <c r="L1303" s="5" cm="1">
        <f t="array" ref="L1303">IFERROR(_xlfn.STDEV.S(IF((OutputTable[GroupByKey]=OutputTable[[#This Row],[GroupByKey]]),(OutputTable[GroupByKey]=OutputTable[[#This Row],[GroupByKey]])*OutputTable[RecordedValue])),0)</f>
        <v>0</v>
      </c>
      <c r="M1303" s="5" cm="1">
        <f t="array" ref="M1303">MAX(IF((ProjectInfoTable[ProjectName]=OutputTable[[#This Row],[ProjectName]]),(ProjectInfoTable[ProjectName]=OutputTable[[#This Row],[ProjectName]])*ProjectInfoTable[ConfidenceInterval]))</f>
        <v>0.95</v>
      </c>
      <c r="N13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3" s="5" cm="1">
        <f t="array" ref="O1303">MIN(IF((OutputTable[GroupByKey]=OutputTable[[#This Row],[GroupByKey]]),(OutputTable[GroupByKey]=OutputTable[[#This Row],[GroupByKey]])*OutputTable[RecordedValue]))</f>
        <v>12</v>
      </c>
      <c r="P1303" s="5" cm="1">
        <f t="array" ref="P1303">MAX(IF((OutputTable[GroupByKey]=OutputTable[[#This Row],[GroupByKey]]),(OutputTable[GroupByKey]=OutputTable[[#This Row],[GroupByKey]])*OutputTable[RecordedValue]))</f>
        <v>12</v>
      </c>
    </row>
    <row r="1304" spans="1:16" x14ac:dyDescent="0.25">
      <c r="A1304" t="s">
        <v>68</v>
      </c>
      <c r="B1304" t="s">
        <v>70</v>
      </c>
      <c r="C1304">
        <v>25</v>
      </c>
      <c r="D1304" t="s">
        <v>153</v>
      </c>
      <c r="E1304" t="s">
        <v>154</v>
      </c>
      <c r="F1304" t="s">
        <v>105</v>
      </c>
      <c r="G1304">
        <v>0</v>
      </c>
      <c r="H1304">
        <v>0</v>
      </c>
      <c r="I1304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304" s="5" cm="1">
        <f t="array" ref="J1304">MAX(IF((ProjectInfoTable[ProjectName]=OutputTable[[#This Row],[ProjectName]]),(ProjectInfoTable[ProjectName]=OutputTable[[#This Row],[ProjectName]])*ProjectInfoTable[NumberOfReplications]))</f>
        <v>50</v>
      </c>
      <c r="K1304" s="5" cm="1">
        <f t="array" ref="K1304">IFERROR(AVERAGE(IF((OutputTable[GroupByKey]=OutputTable[[#This Row],[GroupByKey]]),(OutputTable[GroupByKey]=OutputTable[[#This Row],[GroupByKey]])*OutputTable[RecordedValue])),0)</f>
        <v>0</v>
      </c>
      <c r="L1304" s="5" cm="1">
        <f t="array" ref="L1304">IFERROR(_xlfn.STDEV.S(IF((OutputTable[GroupByKey]=OutputTable[[#This Row],[GroupByKey]]),(OutputTable[GroupByKey]=OutputTable[[#This Row],[GroupByKey]])*OutputTable[RecordedValue])),0)</f>
        <v>0</v>
      </c>
      <c r="M1304" s="5" cm="1">
        <f t="array" ref="M1304">MAX(IF((ProjectInfoTable[ProjectName]=OutputTable[[#This Row],[ProjectName]]),(ProjectInfoTable[ProjectName]=OutputTable[[#This Row],[ProjectName]])*ProjectInfoTable[ConfidenceInterval]))</f>
        <v>0.95</v>
      </c>
      <c r="N13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4" s="5" cm="1">
        <f t="array" ref="O1304">MIN(IF((OutputTable[GroupByKey]=OutputTable[[#This Row],[GroupByKey]]),(OutputTable[GroupByKey]=OutputTable[[#This Row],[GroupByKey]])*OutputTable[RecordedValue]))</f>
        <v>0</v>
      </c>
      <c r="P1304" s="5" cm="1">
        <f t="array" ref="P1304">MAX(IF((OutputTable[GroupByKey]=OutputTable[[#This Row],[GroupByKey]]),(OutputTable[GroupByKey]=OutputTable[[#This Row],[GroupByKey]])*OutputTable[RecordedValue]))</f>
        <v>0</v>
      </c>
    </row>
    <row r="1305" spans="1:16" x14ac:dyDescent="0.25">
      <c r="A1305" t="s">
        <v>68</v>
      </c>
      <c r="B1305" t="s">
        <v>70</v>
      </c>
      <c r="C1305">
        <v>25</v>
      </c>
      <c r="D1305" t="s">
        <v>155</v>
      </c>
      <c r="E1305" t="s">
        <v>156</v>
      </c>
      <c r="F1305" t="s">
        <v>105</v>
      </c>
      <c r="G1305">
        <v>0</v>
      </c>
      <c r="H1305">
        <v>0</v>
      </c>
      <c r="I1305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305" s="5" cm="1">
        <f t="array" ref="J1305">MAX(IF((ProjectInfoTable[ProjectName]=OutputTable[[#This Row],[ProjectName]]),(ProjectInfoTable[ProjectName]=OutputTable[[#This Row],[ProjectName]])*ProjectInfoTable[NumberOfReplications]))</f>
        <v>50</v>
      </c>
      <c r="K1305" s="5" cm="1">
        <f t="array" ref="K1305">IFERROR(AVERAGE(IF((OutputTable[GroupByKey]=OutputTable[[#This Row],[GroupByKey]]),(OutputTable[GroupByKey]=OutputTable[[#This Row],[GroupByKey]])*OutputTable[RecordedValue])),0)</f>
        <v>0</v>
      </c>
      <c r="L1305" s="5" cm="1">
        <f t="array" ref="L1305">IFERROR(_xlfn.STDEV.S(IF((OutputTable[GroupByKey]=OutputTable[[#This Row],[GroupByKey]]),(OutputTable[GroupByKey]=OutputTable[[#This Row],[GroupByKey]])*OutputTable[RecordedValue])),0)</f>
        <v>0</v>
      </c>
      <c r="M1305" s="5" cm="1">
        <f t="array" ref="M1305">MAX(IF((ProjectInfoTable[ProjectName]=OutputTable[[#This Row],[ProjectName]]),(ProjectInfoTable[ProjectName]=OutputTable[[#This Row],[ProjectName]])*ProjectInfoTable[ConfidenceInterval]))</f>
        <v>0.95</v>
      </c>
      <c r="N13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5" s="5" cm="1">
        <f t="array" ref="O1305">MIN(IF((OutputTable[GroupByKey]=OutputTable[[#This Row],[GroupByKey]]),(OutputTable[GroupByKey]=OutputTable[[#This Row],[GroupByKey]])*OutputTable[RecordedValue]))</f>
        <v>0</v>
      </c>
      <c r="P1305" s="5" cm="1">
        <f t="array" ref="P1305">MAX(IF((OutputTable[GroupByKey]=OutputTable[[#This Row],[GroupByKey]]),(OutputTable[GroupByKey]=OutputTable[[#This Row],[GroupByKey]])*OutputTable[RecordedValue]))</f>
        <v>0</v>
      </c>
    </row>
    <row r="1306" spans="1:16" x14ac:dyDescent="0.25">
      <c r="A1306" t="s">
        <v>68</v>
      </c>
      <c r="B1306" t="s">
        <v>70</v>
      </c>
      <c r="C1306">
        <v>25</v>
      </c>
      <c r="D1306" t="s">
        <v>157</v>
      </c>
      <c r="E1306" t="s">
        <v>140</v>
      </c>
      <c r="F1306" t="s">
        <v>105</v>
      </c>
      <c r="G1306">
        <v>0</v>
      </c>
      <c r="H1306">
        <v>0</v>
      </c>
      <c r="I1306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306" s="5" cm="1">
        <f t="array" ref="J1306">MAX(IF((ProjectInfoTable[ProjectName]=OutputTable[[#This Row],[ProjectName]]),(ProjectInfoTable[ProjectName]=OutputTable[[#This Row],[ProjectName]])*ProjectInfoTable[NumberOfReplications]))</f>
        <v>50</v>
      </c>
      <c r="K1306" s="5" cm="1">
        <f t="array" ref="K1306">IFERROR(AVERAGE(IF((OutputTable[GroupByKey]=OutputTable[[#This Row],[GroupByKey]]),(OutputTable[GroupByKey]=OutputTable[[#This Row],[GroupByKey]])*OutputTable[RecordedValue])),0)</f>
        <v>0</v>
      </c>
      <c r="L1306" s="5" cm="1">
        <f t="array" ref="L1306">IFERROR(_xlfn.STDEV.S(IF((OutputTable[GroupByKey]=OutputTable[[#This Row],[GroupByKey]]),(OutputTable[GroupByKey]=OutputTable[[#This Row],[GroupByKey]])*OutputTable[RecordedValue])),0)</f>
        <v>0</v>
      </c>
      <c r="M1306" s="5" cm="1">
        <f t="array" ref="M1306">MAX(IF((ProjectInfoTable[ProjectName]=OutputTable[[#This Row],[ProjectName]]),(ProjectInfoTable[ProjectName]=OutputTable[[#This Row],[ProjectName]])*ProjectInfoTable[ConfidenceInterval]))</f>
        <v>0.95</v>
      </c>
      <c r="N13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6" s="5" cm="1">
        <f t="array" ref="O1306">MIN(IF((OutputTable[GroupByKey]=OutputTable[[#This Row],[GroupByKey]]),(OutputTable[GroupByKey]=OutputTable[[#This Row],[GroupByKey]])*OutputTable[RecordedValue]))</f>
        <v>0</v>
      </c>
      <c r="P1306" s="5" cm="1">
        <f t="array" ref="P1306">MAX(IF((OutputTable[GroupByKey]=OutputTable[[#This Row],[GroupByKey]]),(OutputTable[GroupByKey]=OutputTable[[#This Row],[GroupByKey]])*OutputTable[RecordedValue]))</f>
        <v>0</v>
      </c>
    </row>
    <row r="1307" spans="1:16" x14ac:dyDescent="0.25">
      <c r="A1307" t="s">
        <v>68</v>
      </c>
      <c r="B1307" t="s">
        <v>70</v>
      </c>
      <c r="C1307">
        <v>25</v>
      </c>
      <c r="D1307" t="s">
        <v>158</v>
      </c>
      <c r="E1307" t="s">
        <v>121</v>
      </c>
      <c r="F1307" t="s">
        <v>127</v>
      </c>
      <c r="G1307">
        <v>315</v>
      </c>
      <c r="H1307">
        <v>0</v>
      </c>
      <c r="I1307" s="5" t="str">
        <f>OutputTable[[#This Row],[ProjectName]]&amp;OutputTable[[#This Row],[Name]]&amp;OutputTable[[#This Row],[Type]]&amp;OutputTable[[#This Row],[Source]]</f>
        <v>Airport Security AnalysisSystem.NumberOutNumber OutSystem</v>
      </c>
      <c r="J1307" s="5" cm="1">
        <f t="array" ref="J1307">MAX(IF((ProjectInfoTable[ProjectName]=OutputTable[[#This Row],[ProjectName]]),(ProjectInfoTable[ProjectName]=OutputTable[[#This Row],[ProjectName]])*ProjectInfoTable[NumberOfReplications]))</f>
        <v>50</v>
      </c>
      <c r="K1307" s="5" cm="1">
        <f t="array" ref="K1307">IFERROR(AVERAGE(IF((OutputTable[GroupByKey]=OutputTable[[#This Row],[GroupByKey]]),(OutputTable[GroupByKey]=OutputTable[[#This Row],[GroupByKey]])*OutputTable[RecordedValue])),0)</f>
        <v>314.94</v>
      </c>
      <c r="L1307" s="5" cm="1">
        <f t="array" ref="L1307">IFERROR(_xlfn.STDEV.S(IF((OutputTable[GroupByKey]=OutputTable[[#This Row],[GroupByKey]]),(OutputTable[GroupByKey]=OutputTable[[#This Row],[GroupByKey]])*OutputTable[RecordedValue])),0)</f>
        <v>0.68243262357121037</v>
      </c>
      <c r="M1307" s="5" cm="1">
        <f t="array" ref="M1307">MAX(IF((ProjectInfoTable[ProjectName]=OutputTable[[#This Row],[ProjectName]]),(ProjectInfoTable[ProjectName]=OutputTable[[#This Row],[ProjectName]])*ProjectInfoTable[ConfidenceInterval]))</f>
        <v>0.95</v>
      </c>
      <c r="N13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307" s="5" cm="1">
        <f t="array" ref="O1307">MIN(IF((OutputTable[GroupByKey]=OutputTable[[#This Row],[GroupByKey]]),(OutputTable[GroupByKey]=OutputTable[[#This Row],[GroupByKey]])*OutputTable[RecordedValue]))</f>
        <v>313</v>
      </c>
      <c r="P1307" s="5" cm="1">
        <f t="array" ref="P1307">MAX(IF((OutputTable[GroupByKey]=OutputTable[[#This Row],[GroupByKey]]),(OutputTable[GroupByKey]=OutputTable[[#This Row],[GroupByKey]])*OutputTable[RecordedValue]))</f>
        <v>316</v>
      </c>
    </row>
    <row r="1308" spans="1:16" x14ac:dyDescent="0.25">
      <c r="A1308" t="s">
        <v>68</v>
      </c>
      <c r="B1308" t="s">
        <v>70</v>
      </c>
      <c r="C1308">
        <v>25</v>
      </c>
      <c r="D1308" t="s">
        <v>159</v>
      </c>
      <c r="E1308" t="s">
        <v>91</v>
      </c>
      <c r="F1308" t="s">
        <v>127</v>
      </c>
      <c r="G1308">
        <v>71.902746254708404</v>
      </c>
      <c r="H1308">
        <v>0</v>
      </c>
      <c r="I1308" s="5" t="str">
        <f>OutputTable[[#This Row],[ProjectName]]&amp;OutputTable[[#This Row],[Name]]&amp;OutputTable[[#This Row],[Type]]&amp;OutputTable[[#This Row],[Source]]</f>
        <v>Airport Security AnalysisSystem.TotalCostTotal CostSystem</v>
      </c>
      <c r="J1308" s="5" cm="1">
        <f t="array" ref="J1308">MAX(IF((ProjectInfoTable[ProjectName]=OutputTable[[#This Row],[ProjectName]]),(ProjectInfoTable[ProjectName]=OutputTable[[#This Row],[ProjectName]])*ProjectInfoTable[NumberOfReplications]))</f>
        <v>50</v>
      </c>
      <c r="K1308" s="5" cm="1">
        <f t="array" ref="K1308">IFERROR(AVERAGE(IF((OutputTable[GroupByKey]=OutputTable[[#This Row],[GroupByKey]]),(OutputTable[GroupByKey]=OutputTable[[#This Row],[GroupByKey]])*OutputTable[RecordedValue])),0)</f>
        <v>71.872638573735571</v>
      </c>
      <c r="L1308" s="5" cm="1">
        <f t="array" ref="L1308">IFERROR(_xlfn.STDEV.S(IF((OutputTable[GroupByKey]=OutputTable[[#This Row],[GroupByKey]]),(OutputTable[GroupByKey]=OutputTable[[#This Row],[GroupByKey]])*OutputTable[RecordedValue])),0)</f>
        <v>5.859431361613459E-2</v>
      </c>
      <c r="M1308" s="5" cm="1">
        <f t="array" ref="M1308">MAX(IF((ProjectInfoTable[ProjectName]=OutputTable[[#This Row],[ProjectName]]),(ProjectInfoTable[ProjectName]=OutputTable[[#This Row],[ProjectName]])*ProjectInfoTable[ConfidenceInterval]))</f>
        <v>0.95</v>
      </c>
      <c r="N13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308" s="5" cm="1">
        <f t="array" ref="O1308">MIN(IF((OutputTable[GroupByKey]=OutputTable[[#This Row],[GroupByKey]]),(OutputTable[GroupByKey]=OutputTable[[#This Row],[GroupByKey]])*OutputTable[RecordedValue]))</f>
        <v>71.718288096809104</v>
      </c>
      <c r="P1308" s="5" cm="1">
        <f t="array" ref="P1308">MAX(IF((OutputTable[GroupByKey]=OutputTable[[#This Row],[GroupByKey]]),(OutputTable[GroupByKey]=OutputTable[[#This Row],[GroupByKey]])*OutputTable[RecordedValue]))</f>
        <v>71.976989689924594</v>
      </c>
    </row>
    <row r="1309" spans="1:16" x14ac:dyDescent="0.25">
      <c r="A1309" t="s">
        <v>68</v>
      </c>
      <c r="B1309" t="s">
        <v>70</v>
      </c>
      <c r="C1309">
        <v>25</v>
      </c>
      <c r="D1309" t="s">
        <v>160</v>
      </c>
      <c r="E1309" t="s">
        <v>135</v>
      </c>
      <c r="F1309" t="s">
        <v>105</v>
      </c>
      <c r="G1309">
        <v>29.295481772557601</v>
      </c>
      <c r="H1309">
        <v>0</v>
      </c>
      <c r="I1309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309" s="5" cm="1">
        <f t="array" ref="J1309">MAX(IF((ProjectInfoTable[ProjectName]=OutputTable[[#This Row],[ProjectName]]),(ProjectInfoTable[ProjectName]=OutputTable[[#This Row],[ProjectName]])*ProjectInfoTable[NumberOfReplications]))</f>
        <v>50</v>
      </c>
      <c r="K1309" s="5" cm="1">
        <f t="array" ref="K1309">IFERROR(AVERAGE(IF((OutputTable[GroupByKey]=OutputTable[[#This Row],[GroupByKey]]),(OutputTable[GroupByKey]=OutputTable[[#This Row],[GroupByKey]])*OutputTable[RecordedValue])),0)</f>
        <v>29.829789158135409</v>
      </c>
      <c r="L1309" s="5" cm="1">
        <f t="array" ref="L1309">IFERROR(_xlfn.STDEV.S(IF((OutputTable[GroupByKey]=OutputTable[[#This Row],[GroupByKey]]),(OutputTable[GroupByKey]=OutputTable[[#This Row],[GroupByKey]])*OutputTable[RecordedValue])),0)</f>
        <v>0.5851150785874778</v>
      </c>
      <c r="M1309" s="5" cm="1">
        <f t="array" ref="M1309">MAX(IF((ProjectInfoTable[ProjectName]=OutputTable[[#This Row],[ProjectName]]),(ProjectInfoTable[ProjectName]=OutputTable[[#This Row],[ProjectName]])*ProjectInfoTable[ConfidenceInterval]))</f>
        <v>0.95</v>
      </c>
      <c r="N13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309" s="5" cm="1">
        <f t="array" ref="O1309">MIN(IF((OutputTable[GroupByKey]=OutputTable[[#This Row],[GroupByKey]]),(OutputTable[GroupByKey]=OutputTable[[#This Row],[GroupByKey]])*OutputTable[RecordedValue]))</f>
        <v>28.648191338861398</v>
      </c>
      <c r="P1309" s="5" cm="1">
        <f t="array" ref="P1309">MAX(IF((OutputTable[GroupByKey]=OutputTable[[#This Row],[GroupByKey]]),(OutputTable[GroupByKey]=OutputTable[[#This Row],[GroupByKey]])*OutputTable[RecordedValue]))</f>
        <v>31.087756920682502</v>
      </c>
    </row>
    <row r="1310" spans="1:16" x14ac:dyDescent="0.25">
      <c r="A1310" t="s">
        <v>68</v>
      </c>
      <c r="B1310" t="s">
        <v>70</v>
      </c>
      <c r="C1310">
        <v>25</v>
      </c>
      <c r="D1310" t="s">
        <v>161</v>
      </c>
      <c r="E1310" t="s">
        <v>137</v>
      </c>
      <c r="F1310" t="s">
        <v>105</v>
      </c>
      <c r="G1310">
        <v>6.65247468812988</v>
      </c>
      <c r="H1310">
        <v>0</v>
      </c>
      <c r="I1310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310" s="5" cm="1">
        <f t="array" ref="J1310">MAX(IF((ProjectInfoTable[ProjectName]=OutputTable[[#This Row],[ProjectName]]),(ProjectInfoTable[ProjectName]=OutputTable[[#This Row],[ProjectName]])*ProjectInfoTable[NumberOfReplications]))</f>
        <v>50</v>
      </c>
      <c r="K1310" s="5" cm="1">
        <f t="array" ref="K1310">IFERROR(AVERAGE(IF((OutputTable[GroupByKey]=OutputTable[[#This Row],[GroupByKey]]),(OutputTable[GroupByKey]=OutputTable[[#This Row],[GroupByKey]])*OutputTable[RecordedValue])),0)</f>
        <v>6.0988587896948685</v>
      </c>
      <c r="L1310" s="5" cm="1">
        <f t="array" ref="L1310">IFERROR(_xlfn.STDEV.S(IF((OutputTable[GroupByKey]=OutputTable[[#This Row],[GroupByKey]]),(OutputTable[GroupByKey]=OutputTable[[#This Row],[GroupByKey]])*OutputTable[RecordedValue])),0)</f>
        <v>0.58437836853471548</v>
      </c>
      <c r="M1310" s="5" cm="1">
        <f t="array" ref="M1310">MAX(IF((ProjectInfoTable[ProjectName]=OutputTable[[#This Row],[ProjectName]]),(ProjectInfoTable[ProjectName]=OutputTable[[#This Row],[ProjectName]])*ProjectInfoTable[ConfidenceInterval]))</f>
        <v>0.95</v>
      </c>
      <c r="N13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310" s="5" cm="1">
        <f t="array" ref="O1310">MIN(IF((OutputTable[GroupByKey]=OutputTable[[#This Row],[GroupByKey]]),(OutputTable[GroupByKey]=OutputTable[[#This Row],[GroupByKey]])*OutputTable[RecordedValue]))</f>
        <v>4.8524885910691502</v>
      </c>
      <c r="P1310" s="5" cm="1">
        <f t="array" ref="P1310">MAX(IF((OutputTable[GroupByKey]=OutputTable[[#This Row],[GroupByKey]]),(OutputTable[GroupByKey]=OutputTable[[#This Row],[GroupByKey]])*OutputTable[RecordedValue]))</f>
        <v>7.28424471053909</v>
      </c>
    </row>
    <row r="1311" spans="1:16" x14ac:dyDescent="0.25">
      <c r="A1311" t="s">
        <v>68</v>
      </c>
      <c r="B1311" t="s">
        <v>70</v>
      </c>
      <c r="C1311">
        <v>25</v>
      </c>
      <c r="D1311" t="s">
        <v>162</v>
      </c>
      <c r="E1311" t="s">
        <v>154</v>
      </c>
      <c r="F1311" t="s">
        <v>105</v>
      </c>
      <c r="G1311">
        <v>642</v>
      </c>
      <c r="H1311">
        <v>0</v>
      </c>
      <c r="I1311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311" s="5" cm="1">
        <f t="array" ref="J1311">MAX(IF((ProjectInfoTable[ProjectName]=OutputTable[[#This Row],[ProjectName]]),(ProjectInfoTable[ProjectName]=OutputTable[[#This Row],[ProjectName]])*ProjectInfoTable[NumberOfReplications]))</f>
        <v>50</v>
      </c>
      <c r="K1311" s="5" cm="1">
        <f t="array" ref="K1311">IFERROR(AVERAGE(IF((OutputTable[GroupByKey]=OutputTable[[#This Row],[GroupByKey]]),(OutputTable[GroupByKey]=OutputTable[[#This Row],[GroupByKey]])*OutputTable[RecordedValue])),0)</f>
        <v>645.70000000000005</v>
      </c>
      <c r="L1311" s="5" cm="1">
        <f t="array" ref="L1311">IFERROR(_xlfn.STDEV.S(IF((OutputTable[GroupByKey]=OutputTable[[#This Row],[GroupByKey]]),(OutputTable[GroupByKey]=OutputTable[[#This Row],[GroupByKey]])*OutputTable[RecordedValue])),0)</f>
        <v>5.4930382656372485</v>
      </c>
      <c r="M1311" s="5" cm="1">
        <f t="array" ref="M1311">MAX(IF((ProjectInfoTable[ProjectName]=OutputTable[[#This Row],[ProjectName]]),(ProjectInfoTable[ProjectName]=OutputTable[[#This Row],[ProjectName]])*ProjectInfoTable[ConfidenceInterval]))</f>
        <v>0.95</v>
      </c>
      <c r="N13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311" s="5" cm="1">
        <f t="array" ref="O1311">MIN(IF((OutputTable[GroupByKey]=OutputTable[[#This Row],[GroupByKey]]),(OutputTable[GroupByKey]=OutputTable[[#This Row],[GroupByKey]])*OutputTable[RecordedValue]))</f>
        <v>633</v>
      </c>
      <c r="P1311" s="5" cm="1">
        <f t="array" ref="P1311">MAX(IF((OutputTable[GroupByKey]=OutputTable[[#This Row],[GroupByKey]]),(OutputTable[GroupByKey]=OutputTable[[#This Row],[GroupByKey]])*OutputTable[RecordedValue]))</f>
        <v>656</v>
      </c>
    </row>
    <row r="1312" spans="1:16" x14ac:dyDescent="0.25">
      <c r="A1312" t="s">
        <v>68</v>
      </c>
      <c r="B1312" t="s">
        <v>70</v>
      </c>
      <c r="C1312">
        <v>25</v>
      </c>
      <c r="D1312" t="s">
        <v>163</v>
      </c>
      <c r="E1312" t="s">
        <v>156</v>
      </c>
      <c r="F1312" t="s">
        <v>105</v>
      </c>
      <c r="G1312">
        <v>0.81520903644083698</v>
      </c>
      <c r="H1312">
        <v>0</v>
      </c>
      <c r="I1312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312" s="5" cm="1">
        <f t="array" ref="J1312">MAX(IF((ProjectInfoTable[ProjectName]=OutputTable[[#This Row],[ProjectName]]),(ProjectInfoTable[ProjectName]=OutputTable[[#This Row],[ProjectName]])*ProjectInfoTable[NumberOfReplications]))</f>
        <v>50</v>
      </c>
      <c r="K1312" s="5" cm="1">
        <f t="array" ref="K1312">IFERROR(AVERAGE(IF((OutputTable[GroupByKey]=OutputTable[[#This Row],[GroupByKey]]),(OutputTable[GroupByKey]=OutputTable[[#This Row],[GroupByKey]])*OutputTable[RecordedValue])),0)</f>
        <v>0.83058725584180904</v>
      </c>
      <c r="L1312" s="5" cm="1">
        <f t="array" ref="L1312">IFERROR(_xlfn.STDEV.S(IF((OutputTable[GroupByKey]=OutputTable[[#This Row],[GroupByKey]]),(OutputTable[GroupByKey]=OutputTable[[#This Row],[GroupByKey]])*OutputTable[RecordedValue])),0)</f>
        <v>1.6232732459297416E-2</v>
      </c>
      <c r="M1312" s="5" cm="1">
        <f t="array" ref="M1312">MAX(IF((ProjectInfoTable[ProjectName]=OutputTable[[#This Row],[ProjectName]]),(ProjectInfoTable[ProjectName]=OutputTable[[#This Row],[ProjectName]])*ProjectInfoTable[ConfidenceInterval]))</f>
        <v>0.95</v>
      </c>
      <c r="N13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312" s="5" cm="1">
        <f t="array" ref="O1312">MIN(IF((OutputTable[GroupByKey]=OutputTable[[#This Row],[GroupByKey]]),(OutputTable[GroupByKey]=OutputTable[[#This Row],[GroupByKey]])*OutputTable[RecordedValue]))</f>
        <v>0.79765986915169296</v>
      </c>
      <c r="P1312" s="5" cm="1">
        <f t="array" ref="P1312">MAX(IF((OutputTable[GroupByKey]=OutputTable[[#This Row],[GroupByKey]]),(OutputTable[GroupByKey]=OutputTable[[#This Row],[GroupByKey]])*OutputTable[RecordedValue]))</f>
        <v>0.86520865024807903</v>
      </c>
    </row>
    <row r="1313" spans="1:16" x14ac:dyDescent="0.25">
      <c r="A1313" t="s">
        <v>68</v>
      </c>
      <c r="B1313" t="s">
        <v>70</v>
      </c>
      <c r="C1313">
        <v>25</v>
      </c>
      <c r="D1313" t="s">
        <v>164</v>
      </c>
      <c r="E1313" t="s">
        <v>140</v>
      </c>
      <c r="F1313" t="s">
        <v>105</v>
      </c>
      <c r="G1313">
        <v>0</v>
      </c>
      <c r="H1313">
        <v>0</v>
      </c>
      <c r="I1313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313" s="5" cm="1">
        <f t="array" ref="J1313">MAX(IF((ProjectInfoTable[ProjectName]=OutputTable[[#This Row],[ProjectName]]),(ProjectInfoTable[ProjectName]=OutputTable[[#This Row],[ProjectName]])*ProjectInfoTable[NumberOfReplications]))</f>
        <v>50</v>
      </c>
      <c r="K1313" s="5" cm="1">
        <f t="array" ref="K1313">IFERROR(AVERAGE(IF((OutputTable[GroupByKey]=OutputTable[[#This Row],[GroupByKey]]),(OutputTable[GroupByKey]=OutputTable[[#This Row],[GroupByKey]])*OutputTable[RecordedValue])),0)</f>
        <v>0</v>
      </c>
      <c r="L1313" s="5" cm="1">
        <f t="array" ref="L1313">IFERROR(_xlfn.STDEV.S(IF((OutputTable[GroupByKey]=OutputTable[[#This Row],[GroupByKey]]),(OutputTable[GroupByKey]=OutputTable[[#This Row],[GroupByKey]])*OutputTable[RecordedValue])),0)</f>
        <v>0</v>
      </c>
      <c r="M1313" s="5" cm="1">
        <f t="array" ref="M1313">MAX(IF((ProjectInfoTable[ProjectName]=OutputTable[[#This Row],[ProjectName]]),(ProjectInfoTable[ProjectName]=OutputTable[[#This Row],[ProjectName]])*ProjectInfoTable[ConfidenceInterval]))</f>
        <v>0.95</v>
      </c>
      <c r="N13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13" s="5" cm="1">
        <f t="array" ref="O1313">MIN(IF((OutputTable[GroupByKey]=OutputTable[[#This Row],[GroupByKey]]),(OutputTable[GroupByKey]=OutputTable[[#This Row],[GroupByKey]])*OutputTable[RecordedValue]))</f>
        <v>0</v>
      </c>
      <c r="P1313" s="5" cm="1">
        <f t="array" ref="P1313">MAX(IF((OutputTable[GroupByKey]=OutputTable[[#This Row],[GroupByKey]]),(OutputTable[GroupByKey]=OutputTable[[#This Row],[GroupByKey]])*OutputTable[RecordedValue]))</f>
        <v>0</v>
      </c>
    </row>
    <row r="1314" spans="1:16" x14ac:dyDescent="0.25">
      <c r="A1314" t="s">
        <v>68</v>
      </c>
      <c r="B1314" t="s">
        <v>70</v>
      </c>
      <c r="C1314">
        <v>25</v>
      </c>
      <c r="D1314" t="s">
        <v>165</v>
      </c>
      <c r="E1314" t="s">
        <v>111</v>
      </c>
      <c r="F1314" t="s">
        <v>73</v>
      </c>
      <c r="G1314">
        <v>36.1168769676216</v>
      </c>
      <c r="H1314">
        <v>0</v>
      </c>
      <c r="I1314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314" s="5" cm="1">
        <f t="array" ref="J1314">MAX(IF((ProjectInfoTable[ProjectName]=OutputTable[[#This Row],[ProjectName]]),(ProjectInfoTable[ProjectName]=OutputTable[[#This Row],[ProjectName]])*ProjectInfoTable[NumberOfReplications]))</f>
        <v>50</v>
      </c>
      <c r="K1314" s="5" cm="1">
        <f t="array" ref="K1314">IFERROR(AVERAGE(IF((OutputTable[GroupByKey]=OutputTable[[#This Row],[GroupByKey]]),(OutputTable[GroupByKey]=OutputTable[[#This Row],[GroupByKey]])*OutputTable[RecordedValue])),0)</f>
        <v>37.238343743460135</v>
      </c>
      <c r="L1314" s="5" cm="1">
        <f t="array" ref="L1314">IFERROR(_xlfn.STDEV.S(IF((OutputTable[GroupByKey]=OutputTable[[#This Row],[GroupByKey]]),(OutputTable[GroupByKey]=OutputTable[[#This Row],[GroupByKey]])*OutputTable[RecordedValue])),0)</f>
        <v>0.73577360167133743</v>
      </c>
      <c r="M1314" s="5" cm="1">
        <f t="array" ref="M1314">MAX(IF((ProjectInfoTable[ProjectName]=OutputTable[[#This Row],[ProjectName]]),(ProjectInfoTable[ProjectName]=OutputTable[[#This Row],[ProjectName]])*ProjectInfoTable[ConfidenceInterval]))</f>
        <v>0.95</v>
      </c>
      <c r="N13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314" s="5" cm="1">
        <f t="array" ref="O1314">MIN(IF((OutputTable[GroupByKey]=OutputTable[[#This Row],[GroupByKey]]),(OutputTable[GroupByKey]=OutputTable[[#This Row],[GroupByKey]])*OutputTable[RecordedValue]))</f>
        <v>35.915286846409401</v>
      </c>
      <c r="P1314" s="5" cm="1">
        <f t="array" ref="P1314">MAX(IF((OutputTable[GroupByKey]=OutputTable[[#This Row],[GroupByKey]]),(OutputTable[GroupByKey]=OutputTable[[#This Row],[GroupByKey]])*OutputTable[RecordedValue]))</f>
        <v>38.829036811282897</v>
      </c>
    </row>
    <row r="1315" spans="1:16" x14ac:dyDescent="0.25">
      <c r="A1315" t="s">
        <v>68</v>
      </c>
      <c r="B1315" t="s">
        <v>70</v>
      </c>
      <c r="C1315">
        <v>25</v>
      </c>
      <c r="D1315" t="s">
        <v>166</v>
      </c>
      <c r="E1315" t="s">
        <v>113</v>
      </c>
      <c r="F1315" t="s">
        <v>73</v>
      </c>
      <c r="G1315">
        <v>1083.5063090286501</v>
      </c>
      <c r="H1315">
        <v>0</v>
      </c>
      <c r="I1315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315" s="5" cm="1">
        <f t="array" ref="J1315">MAX(IF((ProjectInfoTable[ProjectName]=OutputTable[[#This Row],[ProjectName]]),(ProjectInfoTable[ProjectName]=OutputTable[[#This Row],[ProjectName]])*ProjectInfoTable[NumberOfReplications]))</f>
        <v>50</v>
      </c>
      <c r="K1315" s="5" cm="1">
        <f t="array" ref="K1315">IFERROR(AVERAGE(IF((OutputTable[GroupByKey]=OutputTable[[#This Row],[GroupByKey]]),(OutputTable[GroupByKey]=OutputTable[[#This Row],[GroupByKey]])*OutputTable[RecordedValue])),0)</f>
        <v>1117.1503123038046</v>
      </c>
      <c r="L1315" s="5" cm="1">
        <f t="array" ref="L1315">IFERROR(_xlfn.STDEV.S(IF((OutputTable[GroupByKey]=OutputTable[[#This Row],[GroupByKey]]),(OutputTable[GroupByKey]=OutputTable[[#This Row],[GroupByKey]])*OutputTable[RecordedValue])),0)</f>
        <v>22.073208050140675</v>
      </c>
      <c r="M1315" s="5" cm="1">
        <f t="array" ref="M1315">MAX(IF((ProjectInfoTable[ProjectName]=OutputTable[[#This Row],[ProjectName]]),(ProjectInfoTable[ProjectName]=OutputTable[[#This Row],[ProjectName]])*ProjectInfoTable[ConfidenceInterval]))</f>
        <v>0.95</v>
      </c>
      <c r="N13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315" s="5" cm="1">
        <f t="array" ref="O1315">MIN(IF((OutputTable[GroupByKey]=OutputTable[[#This Row],[GroupByKey]]),(OutputTable[GroupByKey]=OutputTable[[#This Row],[GroupByKey]])*OutputTable[RecordedValue]))</f>
        <v>1077.4586053922801</v>
      </c>
      <c r="P1315" s="5" cm="1">
        <f t="array" ref="P1315">MAX(IF((OutputTable[GroupByKey]=OutputTable[[#This Row],[GroupByKey]]),(OutputTable[GroupByKey]=OutputTable[[#This Row],[GroupByKey]])*OutputTable[RecordedValue]))</f>
        <v>1164.8711043384901</v>
      </c>
    </row>
    <row r="1316" spans="1:16" x14ac:dyDescent="0.25">
      <c r="A1316" t="s">
        <v>68</v>
      </c>
      <c r="B1316" t="s">
        <v>70</v>
      </c>
      <c r="C1316">
        <v>25</v>
      </c>
      <c r="D1316" t="s">
        <v>167</v>
      </c>
      <c r="E1316" t="s">
        <v>115</v>
      </c>
      <c r="F1316" t="s">
        <v>73</v>
      </c>
      <c r="G1316">
        <v>0</v>
      </c>
      <c r="H1316">
        <v>0</v>
      </c>
      <c r="I1316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316" s="5" cm="1">
        <f t="array" ref="J1316">MAX(IF((ProjectInfoTable[ProjectName]=OutputTable[[#This Row],[ProjectName]]),(ProjectInfoTable[ProjectName]=OutputTable[[#This Row],[ProjectName]])*ProjectInfoTable[NumberOfReplications]))</f>
        <v>50</v>
      </c>
      <c r="K1316" s="5" cm="1">
        <f t="array" ref="K1316">IFERROR(AVERAGE(IF((OutputTable[GroupByKey]=OutputTable[[#This Row],[GroupByKey]]),(OutputTable[GroupByKey]=OutputTable[[#This Row],[GroupByKey]])*OutputTable[RecordedValue])),0)</f>
        <v>0</v>
      </c>
      <c r="L1316" s="5" cm="1">
        <f t="array" ref="L1316">IFERROR(_xlfn.STDEV.S(IF((OutputTable[GroupByKey]=OutputTable[[#This Row],[GroupByKey]]),(OutputTable[GroupByKey]=OutputTable[[#This Row],[GroupByKey]])*OutputTable[RecordedValue])),0)</f>
        <v>0</v>
      </c>
      <c r="M1316" s="5" cm="1">
        <f t="array" ref="M1316">MAX(IF((ProjectInfoTable[ProjectName]=OutputTable[[#This Row],[ProjectName]]),(ProjectInfoTable[ProjectName]=OutputTable[[#This Row],[ProjectName]])*ProjectInfoTable[ConfidenceInterval]))</f>
        <v>0.95</v>
      </c>
      <c r="N13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16" s="5" cm="1">
        <f t="array" ref="O1316">MIN(IF((OutputTable[GroupByKey]=OutputTable[[#This Row],[GroupByKey]]),(OutputTable[GroupByKey]=OutputTable[[#This Row],[GroupByKey]])*OutputTable[RecordedValue]))</f>
        <v>0</v>
      </c>
      <c r="P1316" s="5" cm="1">
        <f t="array" ref="P1316">MAX(IF((OutputTable[GroupByKey]=OutputTable[[#This Row],[GroupByKey]]),(OutputTable[GroupByKey]=OutputTable[[#This Row],[GroupByKey]])*OutputTable[RecordedValue]))</f>
        <v>0</v>
      </c>
    </row>
    <row r="1317" spans="1:16" x14ac:dyDescent="0.25">
      <c r="A1317" t="s">
        <v>68</v>
      </c>
      <c r="B1317" t="s">
        <v>70</v>
      </c>
      <c r="C1317">
        <v>25</v>
      </c>
      <c r="D1317" t="s">
        <v>168</v>
      </c>
      <c r="E1317" t="s">
        <v>117</v>
      </c>
      <c r="F1317" t="s">
        <v>73</v>
      </c>
      <c r="G1317">
        <v>106.589470056347</v>
      </c>
      <c r="H1317">
        <v>0</v>
      </c>
      <c r="I1317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317" s="5" cm="1">
        <f t="array" ref="J1317">MAX(IF((ProjectInfoTable[ProjectName]=OutputTable[[#This Row],[ProjectName]]),(ProjectInfoTable[ProjectName]=OutputTable[[#This Row],[ProjectName]])*ProjectInfoTable[NumberOfReplications]))</f>
        <v>50</v>
      </c>
      <c r="K1317" s="5" cm="1">
        <f t="array" ref="K1317">IFERROR(AVERAGE(IF((OutputTable[GroupByKey]=OutputTable[[#This Row],[GroupByKey]]),(OutputTable[GroupByKey]=OutputTable[[#This Row],[GroupByKey]])*OutputTable[RecordedValue])),0)</f>
        <v>120.89653130002299</v>
      </c>
      <c r="L1317" s="5" cm="1">
        <f t="array" ref="L1317">IFERROR(_xlfn.STDEV.S(IF((OutputTable[GroupByKey]=OutputTable[[#This Row],[GroupByKey]]),(OutputTable[GroupByKey]=OutputTable[[#This Row],[GroupByKey]])*OutputTable[RecordedValue])),0)</f>
        <v>33.561725675720702</v>
      </c>
      <c r="M1317" s="5" cm="1">
        <f t="array" ref="M1317">MAX(IF((ProjectInfoTable[ProjectName]=OutputTable[[#This Row],[ProjectName]]),(ProjectInfoTable[ProjectName]=OutputTable[[#This Row],[ProjectName]])*ProjectInfoTable[ConfidenceInterval]))</f>
        <v>0.95</v>
      </c>
      <c r="N13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317" s="5" cm="1">
        <f t="array" ref="O1317">MIN(IF((OutputTable[GroupByKey]=OutputTable[[#This Row],[GroupByKey]]),(OutputTable[GroupByKey]=OutputTable[[#This Row],[GroupByKey]])*OutputTable[RecordedValue]))</f>
        <v>71.2298351699786</v>
      </c>
      <c r="P1317" s="5" cm="1">
        <f t="array" ref="P1317">MAX(IF((OutputTable[GroupByKey]=OutputTable[[#This Row],[GroupByKey]]),(OutputTable[GroupByKey]=OutputTable[[#This Row],[GroupByKey]])*OutputTable[RecordedValue]))</f>
        <v>265.63530965979299</v>
      </c>
    </row>
    <row r="1318" spans="1:16" x14ac:dyDescent="0.25">
      <c r="A1318" t="s">
        <v>68</v>
      </c>
      <c r="B1318" t="s">
        <v>70</v>
      </c>
      <c r="C1318">
        <v>25</v>
      </c>
      <c r="D1318" t="s">
        <v>169</v>
      </c>
      <c r="E1318" t="s">
        <v>119</v>
      </c>
      <c r="F1318" t="s">
        <v>73</v>
      </c>
      <c r="G1318">
        <v>304</v>
      </c>
      <c r="H1318">
        <v>0</v>
      </c>
      <c r="I1318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318" s="5" cm="1">
        <f t="array" ref="J1318">MAX(IF((ProjectInfoTable[ProjectName]=OutputTable[[#This Row],[ProjectName]]),(ProjectInfoTable[ProjectName]=OutputTable[[#This Row],[ProjectName]])*ProjectInfoTable[NumberOfReplications]))</f>
        <v>50</v>
      </c>
      <c r="K1318" s="5" cm="1">
        <f t="array" ref="K1318">IFERROR(AVERAGE(IF((OutputTable[GroupByKey]=OutputTable[[#This Row],[GroupByKey]]),(OutputTable[GroupByKey]=OutputTable[[#This Row],[GroupByKey]])*OutputTable[RecordedValue])),0)</f>
        <v>307.66000000000003</v>
      </c>
      <c r="L1318" s="5" cm="1">
        <f t="array" ref="L1318">IFERROR(_xlfn.STDEV.S(IF((OutputTable[GroupByKey]=OutputTable[[#This Row],[GroupByKey]]),(OutputTable[GroupByKey]=OutputTable[[#This Row],[GroupByKey]])*OutputTable[RecordedValue])),0)</f>
        <v>3.1272991542223769</v>
      </c>
      <c r="M1318" s="5" cm="1">
        <f t="array" ref="M1318">MAX(IF((ProjectInfoTable[ProjectName]=OutputTable[[#This Row],[ProjectName]]),(ProjectInfoTable[ProjectName]=OutputTable[[#This Row],[ProjectName]])*ProjectInfoTable[ConfidenceInterval]))</f>
        <v>0.95</v>
      </c>
      <c r="N13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318" s="5" cm="1">
        <f t="array" ref="O1318">MIN(IF((OutputTable[GroupByKey]=OutputTable[[#This Row],[GroupByKey]]),(OutputTable[GroupByKey]=OutputTable[[#This Row],[GroupByKey]])*OutputTable[RecordedValue]))</f>
        <v>300</v>
      </c>
      <c r="P1318" s="5" cm="1">
        <f t="array" ref="P1318">MAX(IF((OutputTable[GroupByKey]=OutputTable[[#This Row],[GroupByKey]]),(OutputTable[GroupByKey]=OutputTable[[#This Row],[GroupByKey]])*OutputTable[RecordedValue]))</f>
        <v>315</v>
      </c>
    </row>
    <row r="1319" spans="1:16" x14ac:dyDescent="0.25">
      <c r="A1319" t="s">
        <v>68</v>
      </c>
      <c r="B1319" t="s">
        <v>70</v>
      </c>
      <c r="C1319">
        <v>25</v>
      </c>
      <c r="D1319" t="s">
        <v>170</v>
      </c>
      <c r="E1319" t="s">
        <v>121</v>
      </c>
      <c r="F1319" t="s">
        <v>73</v>
      </c>
      <c r="G1319">
        <v>302</v>
      </c>
      <c r="H1319">
        <v>0</v>
      </c>
      <c r="I1319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319" s="5" cm="1">
        <f t="array" ref="J1319">MAX(IF((ProjectInfoTable[ProjectName]=OutputTable[[#This Row],[ProjectName]]),(ProjectInfoTable[ProjectName]=OutputTable[[#This Row],[ProjectName]])*ProjectInfoTable[NumberOfReplications]))</f>
        <v>50</v>
      </c>
      <c r="K1319" s="5" cm="1">
        <f t="array" ref="K1319">IFERROR(AVERAGE(IF((OutputTable[GroupByKey]=OutputTable[[#This Row],[GroupByKey]]),(OutputTable[GroupByKey]=OutputTable[[#This Row],[GroupByKey]])*OutputTable[RecordedValue])),0)</f>
        <v>305.8</v>
      </c>
      <c r="L1319" s="5" cm="1">
        <f t="array" ref="L1319">IFERROR(_xlfn.STDEV.S(IF((OutputTable[GroupByKey]=OutputTable[[#This Row],[GroupByKey]]),(OutputTable[GroupByKey]=OutputTable[[#This Row],[GroupByKey]])*OutputTable[RecordedValue])),0)</f>
        <v>3.2324881425670751</v>
      </c>
      <c r="M1319" s="5" cm="1">
        <f t="array" ref="M1319">MAX(IF((ProjectInfoTable[ProjectName]=OutputTable[[#This Row],[ProjectName]]),(ProjectInfoTable[ProjectName]=OutputTable[[#This Row],[ProjectName]])*ProjectInfoTable[ConfidenceInterval]))</f>
        <v>0.95</v>
      </c>
      <c r="N13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319" s="5" cm="1">
        <f t="array" ref="O1319">MIN(IF((OutputTable[GroupByKey]=OutputTable[[#This Row],[GroupByKey]]),(OutputTable[GroupByKey]=OutputTable[[#This Row],[GroupByKey]])*OutputTable[RecordedValue]))</f>
        <v>298</v>
      </c>
      <c r="P1319" s="5" cm="1">
        <f t="array" ref="P1319">MAX(IF((OutputTable[GroupByKey]=OutputTable[[#This Row],[GroupByKey]]),(OutputTable[GroupByKey]=OutputTable[[#This Row],[GroupByKey]])*OutputTable[RecordedValue]))</f>
        <v>313</v>
      </c>
    </row>
    <row r="1320" spans="1:16" x14ac:dyDescent="0.25">
      <c r="A1320" t="s">
        <v>68</v>
      </c>
      <c r="B1320" t="s">
        <v>70</v>
      </c>
      <c r="C1320">
        <v>25</v>
      </c>
      <c r="D1320" t="s">
        <v>171</v>
      </c>
      <c r="E1320" t="s">
        <v>123</v>
      </c>
      <c r="F1320" t="s">
        <v>73</v>
      </c>
      <c r="G1320">
        <v>36.1168769676216</v>
      </c>
      <c r="H1320">
        <v>0</v>
      </c>
      <c r="I1320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320" s="5" cm="1">
        <f t="array" ref="J1320">MAX(IF((ProjectInfoTable[ProjectName]=OutputTable[[#This Row],[ProjectName]]),(ProjectInfoTable[ProjectName]=OutputTable[[#This Row],[ProjectName]])*ProjectInfoTable[NumberOfReplications]))</f>
        <v>50</v>
      </c>
      <c r="K1320" s="5" cm="1">
        <f t="array" ref="K1320">IFERROR(AVERAGE(IF((OutputTable[GroupByKey]=OutputTable[[#This Row],[GroupByKey]]),(OutputTable[GroupByKey]=OutputTable[[#This Row],[GroupByKey]])*OutputTable[RecordedValue])),0)</f>
        <v>37.238343743460135</v>
      </c>
      <c r="L1320" s="5" cm="1">
        <f t="array" ref="L1320">IFERROR(_xlfn.STDEV.S(IF((OutputTable[GroupByKey]=OutputTable[[#This Row],[GroupByKey]]),(OutputTable[GroupByKey]=OutputTable[[#This Row],[GroupByKey]])*OutputTable[RecordedValue])),0)</f>
        <v>0.73577360167133743</v>
      </c>
      <c r="M1320" s="5" cm="1">
        <f t="array" ref="M1320">MAX(IF((ProjectInfoTable[ProjectName]=OutputTable[[#This Row],[ProjectName]]),(ProjectInfoTable[ProjectName]=OutputTable[[#This Row],[ProjectName]])*ProjectInfoTable[ConfidenceInterval]))</f>
        <v>0.95</v>
      </c>
      <c r="N13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320" s="5" cm="1">
        <f t="array" ref="O1320">MIN(IF((OutputTable[GroupByKey]=OutputTable[[#This Row],[GroupByKey]]),(OutputTable[GroupByKey]=OutputTable[[#This Row],[GroupByKey]])*OutputTable[RecordedValue]))</f>
        <v>35.915286846409401</v>
      </c>
      <c r="P1320" s="5" cm="1">
        <f t="array" ref="P1320">MAX(IF((OutputTable[GroupByKey]=OutputTable[[#This Row],[GroupByKey]]),(OutputTable[GroupByKey]=OutputTable[[#This Row],[GroupByKey]])*OutputTable[RecordedValue]))</f>
        <v>38.829036811282897</v>
      </c>
    </row>
    <row r="1321" spans="1:16" x14ac:dyDescent="0.25">
      <c r="A1321" t="s">
        <v>68</v>
      </c>
      <c r="B1321" t="s">
        <v>70</v>
      </c>
      <c r="C1321">
        <v>25</v>
      </c>
      <c r="D1321" t="s">
        <v>172</v>
      </c>
      <c r="E1321" t="s">
        <v>125</v>
      </c>
      <c r="F1321" t="s">
        <v>73</v>
      </c>
      <c r="G1321">
        <v>1190.095779085</v>
      </c>
      <c r="H1321">
        <v>0</v>
      </c>
      <c r="I1321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321" s="5" cm="1">
        <f t="array" ref="J1321">MAX(IF((ProjectInfoTable[ProjectName]=OutputTable[[#This Row],[ProjectName]]),(ProjectInfoTable[ProjectName]=OutputTable[[#This Row],[ProjectName]])*ProjectInfoTable[NumberOfReplications]))</f>
        <v>50</v>
      </c>
      <c r="K1321" s="5" cm="1">
        <f t="array" ref="K1321">IFERROR(AVERAGE(IF((OutputTable[GroupByKey]=OutputTable[[#This Row],[GroupByKey]]),(OutputTable[GroupByKey]=OutputTable[[#This Row],[GroupByKey]])*OutputTable[RecordedValue])),0)</f>
        <v>1238.0468436038263</v>
      </c>
      <c r="L1321" s="5" cm="1">
        <f t="array" ref="L1321">IFERROR(_xlfn.STDEV.S(IF((OutputTable[GroupByKey]=OutputTable[[#This Row],[GroupByKey]]),(OutputTable[GroupByKey]=OutputTable[[#This Row],[GroupByKey]])*OutputTable[RecordedValue])),0)</f>
        <v>49.802537130614866</v>
      </c>
      <c r="M1321" s="5" cm="1">
        <f t="array" ref="M1321">MAX(IF((ProjectInfoTable[ProjectName]=OutputTable[[#This Row],[ProjectName]]),(ProjectInfoTable[ProjectName]=OutputTable[[#This Row],[ProjectName]])*ProjectInfoTable[ConfidenceInterval]))</f>
        <v>0.95</v>
      </c>
      <c r="N13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321" s="5" cm="1">
        <f t="array" ref="O1321">MIN(IF((OutputTable[GroupByKey]=OutputTable[[#This Row],[GroupByKey]]),(OutputTable[GroupByKey]=OutputTable[[#This Row],[GroupByKey]])*OutputTable[RecordedValue]))</f>
        <v>1148.68844056226</v>
      </c>
      <c r="P1321" s="5" cm="1">
        <f t="array" ref="P1321">MAX(IF((OutputTable[GroupByKey]=OutputTable[[#This Row],[GroupByKey]]),(OutputTable[GroupByKey]=OutputTable[[#This Row],[GroupByKey]])*OutputTable[RecordedValue]))</f>
        <v>1418.3176101245699</v>
      </c>
    </row>
    <row r="1322" spans="1:16" x14ac:dyDescent="0.25">
      <c r="A1322" t="s">
        <v>68</v>
      </c>
      <c r="B1322" t="s">
        <v>70</v>
      </c>
      <c r="C1322">
        <v>25</v>
      </c>
      <c r="D1322" t="s">
        <v>173</v>
      </c>
      <c r="E1322" t="s">
        <v>135</v>
      </c>
      <c r="F1322" t="s">
        <v>105</v>
      </c>
      <c r="G1322">
        <v>18.0584384838108</v>
      </c>
      <c r="H1322">
        <v>0</v>
      </c>
      <c r="I1322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322" s="5" cm="1">
        <f t="array" ref="J1322">MAX(IF((ProjectInfoTable[ProjectName]=OutputTable[[#This Row],[ProjectName]]),(ProjectInfoTable[ProjectName]=OutputTable[[#This Row],[ProjectName]])*ProjectInfoTable[NumberOfReplications]))</f>
        <v>50</v>
      </c>
      <c r="K1322" s="5" cm="1">
        <f t="array" ref="K1322">IFERROR(AVERAGE(IF((OutputTable[GroupByKey]=OutputTable[[#This Row],[GroupByKey]]),(OutputTable[GroupByKey]=OutputTable[[#This Row],[GroupByKey]])*OutputTable[RecordedValue])),0)</f>
        <v>18.619171871730064</v>
      </c>
      <c r="L1322" s="5" cm="1">
        <f t="array" ref="L1322">IFERROR(_xlfn.STDEV.S(IF((OutputTable[GroupByKey]=OutputTable[[#This Row],[GroupByKey]]),(OutputTable[GroupByKey]=OutputTable[[#This Row],[GroupByKey]])*OutputTable[RecordedValue])),0)</f>
        <v>0.36788680083566072</v>
      </c>
      <c r="M1322" s="5" cm="1">
        <f t="array" ref="M1322">MAX(IF((ProjectInfoTable[ProjectName]=OutputTable[[#This Row],[ProjectName]]),(ProjectInfoTable[ProjectName]=OutputTable[[#This Row],[ProjectName]])*ProjectInfoTable[ConfidenceInterval]))</f>
        <v>0.95</v>
      </c>
      <c r="N13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322" s="5" cm="1">
        <f t="array" ref="O1322">MIN(IF((OutputTable[GroupByKey]=OutputTable[[#This Row],[GroupByKey]]),(OutputTable[GroupByKey]=OutputTable[[#This Row],[GroupByKey]])*OutputTable[RecordedValue]))</f>
        <v>17.957643423204701</v>
      </c>
      <c r="P1322" s="5" cm="1">
        <f t="array" ref="P1322">MAX(IF((OutputTable[GroupByKey]=OutputTable[[#This Row],[GroupByKey]]),(OutputTable[GroupByKey]=OutputTable[[#This Row],[GroupByKey]])*OutputTable[RecordedValue]))</f>
        <v>19.414518405641399</v>
      </c>
    </row>
    <row r="1323" spans="1:16" x14ac:dyDescent="0.25">
      <c r="A1323" t="s">
        <v>68</v>
      </c>
      <c r="B1323" t="s">
        <v>70</v>
      </c>
      <c r="C1323">
        <v>25</v>
      </c>
      <c r="D1323" t="s">
        <v>174</v>
      </c>
      <c r="E1323" t="s">
        <v>137</v>
      </c>
      <c r="F1323" t="s">
        <v>105</v>
      </c>
      <c r="G1323">
        <v>5.89635131021008</v>
      </c>
      <c r="H1323">
        <v>0</v>
      </c>
      <c r="I1323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323" s="5" cm="1">
        <f t="array" ref="J1323">MAX(IF((ProjectInfoTable[ProjectName]=OutputTable[[#This Row],[ProjectName]]),(ProjectInfoTable[ProjectName]=OutputTable[[#This Row],[ProjectName]])*ProjectInfoTable[NumberOfReplications]))</f>
        <v>50</v>
      </c>
      <c r="K1323" s="5" cm="1">
        <f t="array" ref="K1323">IFERROR(AVERAGE(IF((OutputTable[GroupByKey]=OutputTable[[#This Row],[GroupByKey]]),(OutputTable[GroupByKey]=OutputTable[[#This Row],[GroupByKey]])*OutputTable[RecordedValue])),0)</f>
        <v>5.3248187541752463</v>
      </c>
      <c r="L1323" s="5" cm="1">
        <f t="array" ref="L1323">IFERROR(_xlfn.STDEV.S(IF((OutputTable[GroupByKey]=OutputTable[[#This Row],[GroupByKey]]),(OutputTable[GroupByKey]=OutputTable[[#This Row],[GroupByKey]])*OutputTable[RecordedValue])),0)</f>
        <v>0.37220753962085379</v>
      </c>
      <c r="M1323" s="5" cm="1">
        <f t="array" ref="M1323">MAX(IF((ProjectInfoTable[ProjectName]=OutputTable[[#This Row],[ProjectName]]),(ProjectInfoTable[ProjectName]=OutputTable[[#This Row],[ProjectName]])*ProjectInfoTable[ConfidenceInterval]))</f>
        <v>0.95</v>
      </c>
      <c r="N13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323" s="5" cm="1">
        <f t="array" ref="O1323">MIN(IF((OutputTable[GroupByKey]=OutputTable[[#This Row],[GroupByKey]]),(OutputTable[GroupByKey]=OutputTable[[#This Row],[GroupByKey]])*OutputTable[RecordedValue]))</f>
        <v>4.5773931059875599</v>
      </c>
      <c r="P1323" s="5" cm="1">
        <f t="array" ref="P1323">MAX(IF((OutputTable[GroupByKey]=OutputTable[[#This Row],[GroupByKey]]),(OutputTable[GroupByKey]=OutputTable[[#This Row],[GroupByKey]])*OutputTable[RecordedValue]))</f>
        <v>5.9816259595291603</v>
      </c>
    </row>
    <row r="1324" spans="1:16" x14ac:dyDescent="0.25">
      <c r="A1324" t="s">
        <v>68</v>
      </c>
      <c r="B1324" t="s">
        <v>70</v>
      </c>
      <c r="C1324">
        <v>25</v>
      </c>
      <c r="D1324" t="s">
        <v>175</v>
      </c>
      <c r="E1324" t="s">
        <v>154</v>
      </c>
      <c r="F1324" t="s">
        <v>105</v>
      </c>
      <c r="G1324">
        <v>304</v>
      </c>
      <c r="H1324">
        <v>0</v>
      </c>
      <c r="I1324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324" s="5" cm="1">
        <f t="array" ref="J1324">MAX(IF((ProjectInfoTable[ProjectName]=OutputTable[[#This Row],[ProjectName]]),(ProjectInfoTable[ProjectName]=OutputTable[[#This Row],[ProjectName]])*ProjectInfoTable[NumberOfReplications]))</f>
        <v>50</v>
      </c>
      <c r="K1324" s="5" cm="1">
        <f t="array" ref="K1324">IFERROR(AVERAGE(IF((OutputTable[GroupByKey]=OutputTable[[#This Row],[GroupByKey]]),(OutputTable[GroupByKey]=OutputTable[[#This Row],[GroupByKey]])*OutputTable[RecordedValue])),0)</f>
        <v>307.5</v>
      </c>
      <c r="L1324" s="5" cm="1">
        <f t="array" ref="L1324">IFERROR(_xlfn.STDEV.S(IF((OutputTable[GroupByKey]=OutputTable[[#This Row],[GroupByKey]]),(OutputTable[GroupByKey]=OutputTable[[#This Row],[GroupByKey]])*OutputTable[RecordedValue])),0)</f>
        <v>3.1831828507367419</v>
      </c>
      <c r="M1324" s="5" cm="1">
        <f t="array" ref="M1324">MAX(IF((ProjectInfoTable[ProjectName]=OutputTable[[#This Row],[ProjectName]]),(ProjectInfoTable[ProjectName]=OutputTable[[#This Row],[ProjectName]])*ProjectInfoTable[ConfidenceInterval]))</f>
        <v>0.95</v>
      </c>
      <c r="N13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324" s="5" cm="1">
        <f t="array" ref="O1324">MIN(IF((OutputTable[GroupByKey]=OutputTable[[#This Row],[GroupByKey]]),(OutputTable[GroupByKey]=OutputTable[[#This Row],[GroupByKey]])*OutputTable[RecordedValue]))</f>
        <v>300</v>
      </c>
      <c r="P1324" s="5" cm="1">
        <f t="array" ref="P1324">MAX(IF((OutputTable[GroupByKey]=OutputTable[[#This Row],[GroupByKey]]),(OutputTable[GroupByKey]=OutputTable[[#This Row],[GroupByKey]])*OutputTable[RecordedValue]))</f>
        <v>315</v>
      </c>
    </row>
    <row r="1325" spans="1:16" x14ac:dyDescent="0.25">
      <c r="A1325" t="s">
        <v>68</v>
      </c>
      <c r="B1325" t="s">
        <v>70</v>
      </c>
      <c r="C1325">
        <v>25</v>
      </c>
      <c r="D1325" t="s">
        <v>176</v>
      </c>
      <c r="E1325" t="s">
        <v>156</v>
      </c>
      <c r="F1325" t="s">
        <v>105</v>
      </c>
      <c r="G1325">
        <v>0.75431869540791197</v>
      </c>
      <c r="H1325">
        <v>0</v>
      </c>
      <c r="I1325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325" s="5" cm="1">
        <f t="array" ref="J1325">MAX(IF((ProjectInfoTable[ProjectName]=OutputTable[[#This Row],[ProjectName]]),(ProjectInfoTable[ProjectName]=OutputTable[[#This Row],[ProjectName]])*ProjectInfoTable[NumberOfReplications]))</f>
        <v>50</v>
      </c>
      <c r="K1325" s="5" cm="1">
        <f t="array" ref="K1325">IFERROR(AVERAGE(IF((OutputTable[GroupByKey]=OutputTable[[#This Row],[GroupByKey]]),(OutputTable[GroupByKey]=OutputTable[[#This Row],[GroupByKey]])*OutputTable[RecordedValue])),0)</f>
        <v>0.77813255190936492</v>
      </c>
      <c r="L1325" s="5" cm="1">
        <f t="array" ref="L1325">IFERROR(_xlfn.STDEV.S(IF((OutputTable[GroupByKey]=OutputTable[[#This Row],[GroupByKey]]),(OutputTable[GroupByKey]=OutputTable[[#This Row],[GroupByKey]])*OutputTable[RecordedValue])),0)</f>
        <v>1.5508647484202203E-2</v>
      </c>
      <c r="M1325" s="5" cm="1">
        <f t="array" ref="M1325">MAX(IF((ProjectInfoTable[ProjectName]=OutputTable[[#This Row],[ProjectName]]),(ProjectInfoTable[ProjectName]=OutputTable[[#This Row],[ProjectName]])*ProjectInfoTable[ConfidenceInterval]))</f>
        <v>0.95</v>
      </c>
      <c r="N13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325" s="5" cm="1">
        <f t="array" ref="O1325">MIN(IF((OutputTable[GroupByKey]=OutputTable[[#This Row],[GroupByKey]]),(OutputTable[GroupByKey]=OutputTable[[#This Row],[GroupByKey]])*OutputTable[RecordedValue]))</f>
        <v>0.75076558501961799</v>
      </c>
      <c r="P1325" s="5" cm="1">
        <f t="array" ref="P1325">MAX(IF((OutputTable[GroupByKey]=OutputTable[[#This Row],[GroupByKey]]),(OutputTable[GroupByKey]=OutputTable[[#This Row],[GroupByKey]])*OutputTable[RecordedValue]))</f>
        <v>0.80927528725051701</v>
      </c>
    </row>
    <row r="1326" spans="1:16" x14ac:dyDescent="0.25">
      <c r="A1326" t="s">
        <v>68</v>
      </c>
      <c r="B1326" t="s">
        <v>70</v>
      </c>
      <c r="C1326">
        <v>25</v>
      </c>
      <c r="D1326" t="s">
        <v>177</v>
      </c>
      <c r="E1326" t="s">
        <v>140</v>
      </c>
      <c r="F1326" t="s">
        <v>105</v>
      </c>
      <c r="G1326">
        <v>0</v>
      </c>
      <c r="H1326">
        <v>0</v>
      </c>
      <c r="I1326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326" s="5" cm="1">
        <f t="array" ref="J1326">MAX(IF((ProjectInfoTable[ProjectName]=OutputTable[[#This Row],[ProjectName]]),(ProjectInfoTable[ProjectName]=OutputTable[[#This Row],[ProjectName]])*ProjectInfoTable[NumberOfReplications]))</f>
        <v>50</v>
      </c>
      <c r="K1326" s="5" cm="1">
        <f t="array" ref="K1326">IFERROR(AVERAGE(IF((OutputTable[GroupByKey]=OutputTable[[#This Row],[GroupByKey]]),(OutputTable[GroupByKey]=OutputTable[[#This Row],[GroupByKey]])*OutputTable[RecordedValue])),0)</f>
        <v>0</v>
      </c>
      <c r="L1326" s="5" cm="1">
        <f t="array" ref="L1326">IFERROR(_xlfn.STDEV.S(IF((OutputTable[GroupByKey]=OutputTable[[#This Row],[GroupByKey]]),(OutputTable[GroupByKey]=OutputTable[[#This Row],[GroupByKey]])*OutputTable[RecordedValue])),0)</f>
        <v>0</v>
      </c>
      <c r="M1326" s="5" cm="1">
        <f t="array" ref="M1326">MAX(IF((ProjectInfoTable[ProjectName]=OutputTable[[#This Row],[ProjectName]]),(ProjectInfoTable[ProjectName]=OutputTable[[#This Row],[ProjectName]])*ProjectInfoTable[ConfidenceInterval]))</f>
        <v>0.95</v>
      </c>
      <c r="N13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26" s="5" cm="1">
        <f t="array" ref="O1326">MIN(IF((OutputTable[GroupByKey]=OutputTable[[#This Row],[GroupByKey]]),(OutputTable[GroupByKey]=OutputTable[[#This Row],[GroupByKey]])*OutputTable[RecordedValue]))</f>
        <v>0</v>
      </c>
      <c r="P1326" s="5" cm="1">
        <f t="array" ref="P1326">MAX(IF((OutputTable[GroupByKey]=OutputTable[[#This Row],[GroupByKey]]),(OutputTable[GroupByKey]=OutputTable[[#This Row],[GroupByKey]])*OutputTable[RecordedValue]))</f>
        <v>0</v>
      </c>
    </row>
    <row r="1327" spans="1:16" x14ac:dyDescent="0.25">
      <c r="A1327" t="s">
        <v>68</v>
      </c>
      <c r="B1327" t="s">
        <v>70</v>
      </c>
      <c r="C1327">
        <v>26</v>
      </c>
      <c r="D1327" t="s">
        <v>110</v>
      </c>
      <c r="E1327" t="s">
        <v>111</v>
      </c>
      <c r="F1327" t="s">
        <v>73</v>
      </c>
      <c r="G1327">
        <v>1.3052689052450599</v>
      </c>
      <c r="H1327">
        <v>0</v>
      </c>
      <c r="I1327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327" s="5" cm="1">
        <f t="array" ref="J1327">MAX(IF((ProjectInfoTable[ProjectName]=OutputTable[[#This Row],[ProjectName]]),(ProjectInfoTable[ProjectName]=OutputTable[[#This Row],[ProjectName]])*ProjectInfoTable[NumberOfReplications]))</f>
        <v>50</v>
      </c>
      <c r="K1327" s="5" cm="1">
        <f t="array" ref="K1327">IFERROR(AVERAGE(IF((OutputTable[GroupByKey]=OutputTable[[#This Row],[GroupByKey]]),(OutputTable[GroupByKey]=OutputTable[[#This Row],[GroupByKey]])*OutputTable[RecordedValue])),0)</f>
        <v>1.9749714551650996</v>
      </c>
      <c r="L1327" s="5" cm="1">
        <f t="array" ref="L1327">IFERROR(_xlfn.STDEV.S(IF((OutputTable[GroupByKey]=OutputTable[[#This Row],[GroupByKey]]),(OutputTable[GroupByKey]=OutputTable[[#This Row],[GroupByKey]])*OutputTable[RecordedValue])),0)</f>
        <v>0.45746437878232693</v>
      </c>
      <c r="M1327" s="5" cm="1">
        <f t="array" ref="M1327">MAX(IF((ProjectInfoTable[ProjectName]=OutputTable[[#This Row],[ProjectName]]),(ProjectInfoTable[ProjectName]=OutputTable[[#This Row],[ProjectName]])*ProjectInfoTable[ConfidenceInterval]))</f>
        <v>0.95</v>
      </c>
      <c r="N13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327" s="5" cm="1">
        <f t="array" ref="O1327">MIN(IF((OutputTable[GroupByKey]=OutputTable[[#This Row],[GroupByKey]]),(OutputTable[GroupByKey]=OutputTable[[#This Row],[GroupByKey]])*OutputTable[RecordedValue]))</f>
        <v>1.0281254127300199</v>
      </c>
      <c r="P1327" s="5" cm="1">
        <f t="array" ref="P1327">MAX(IF((OutputTable[GroupByKey]=OutputTable[[#This Row],[GroupByKey]]),(OutputTable[GroupByKey]=OutputTable[[#This Row],[GroupByKey]])*OutputTable[RecordedValue]))</f>
        <v>3.1673122909872098</v>
      </c>
    </row>
    <row r="1328" spans="1:16" x14ac:dyDescent="0.25">
      <c r="A1328" t="s">
        <v>68</v>
      </c>
      <c r="B1328" t="s">
        <v>70</v>
      </c>
      <c r="C1328">
        <v>26</v>
      </c>
      <c r="D1328" t="s">
        <v>112</v>
      </c>
      <c r="E1328" t="s">
        <v>113</v>
      </c>
      <c r="F1328" t="s">
        <v>73</v>
      </c>
      <c r="G1328">
        <v>78.316134314703405</v>
      </c>
      <c r="H1328">
        <v>0</v>
      </c>
      <c r="I1328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328" s="5" cm="1">
        <f t="array" ref="J1328">MAX(IF((ProjectInfoTable[ProjectName]=OutputTable[[#This Row],[ProjectName]]),(ProjectInfoTable[ProjectName]=OutputTable[[#This Row],[ProjectName]])*ProjectInfoTable[NumberOfReplications]))</f>
        <v>50</v>
      </c>
      <c r="K1328" s="5" cm="1">
        <f t="array" ref="K1328">IFERROR(AVERAGE(IF((OutputTable[GroupByKey]=OutputTable[[#This Row],[GroupByKey]]),(OutputTable[GroupByKey]=OutputTable[[#This Row],[GroupByKey]])*OutputTable[RecordedValue])),0)</f>
        <v>118.49828730990606</v>
      </c>
      <c r="L1328" s="5" cm="1">
        <f t="array" ref="L1328">IFERROR(_xlfn.STDEV.S(IF((OutputTable[GroupByKey]=OutputTable[[#This Row],[GroupByKey]]),(OutputTable[GroupByKey]=OutputTable[[#This Row],[GroupByKey]])*OutputTable[RecordedValue])),0)</f>
        <v>27.447862726939679</v>
      </c>
      <c r="M1328" s="5" cm="1">
        <f t="array" ref="M1328">MAX(IF((ProjectInfoTable[ProjectName]=OutputTable[[#This Row],[ProjectName]]),(ProjectInfoTable[ProjectName]=OutputTable[[#This Row],[ProjectName]])*ProjectInfoTable[ConfidenceInterval]))</f>
        <v>0.95</v>
      </c>
      <c r="N13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328" s="5" cm="1">
        <f t="array" ref="O1328">MIN(IF((OutputTable[GroupByKey]=OutputTable[[#This Row],[GroupByKey]]),(OutputTable[GroupByKey]=OutputTable[[#This Row],[GroupByKey]])*OutputTable[RecordedValue]))</f>
        <v>61.6875247638012</v>
      </c>
      <c r="P1328" s="5" cm="1">
        <f t="array" ref="P1328">MAX(IF((OutputTable[GroupByKey]=OutputTable[[#This Row],[GroupByKey]]),(OutputTable[GroupByKey]=OutputTable[[#This Row],[GroupByKey]])*OutputTable[RecordedValue]))</f>
        <v>190.038737459233</v>
      </c>
    </row>
    <row r="1329" spans="1:16" x14ac:dyDescent="0.25">
      <c r="A1329" t="s">
        <v>68</v>
      </c>
      <c r="B1329" t="s">
        <v>70</v>
      </c>
      <c r="C1329">
        <v>26</v>
      </c>
      <c r="D1329" t="s">
        <v>114</v>
      </c>
      <c r="E1329" t="s">
        <v>115</v>
      </c>
      <c r="F1329" t="s">
        <v>73</v>
      </c>
      <c r="G1329">
        <v>0</v>
      </c>
      <c r="H1329">
        <v>0</v>
      </c>
      <c r="I1329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329" s="5" cm="1">
        <f t="array" ref="J1329">MAX(IF((ProjectInfoTable[ProjectName]=OutputTable[[#This Row],[ProjectName]]),(ProjectInfoTable[ProjectName]=OutputTable[[#This Row],[ProjectName]])*ProjectInfoTable[NumberOfReplications]))</f>
        <v>50</v>
      </c>
      <c r="K1329" s="5" cm="1">
        <f t="array" ref="K1329">IFERROR(AVERAGE(IF((OutputTable[GroupByKey]=OutputTable[[#This Row],[GroupByKey]]),(OutputTable[GroupByKey]=OutputTable[[#This Row],[GroupByKey]])*OutputTable[RecordedValue])),0)</f>
        <v>0</v>
      </c>
      <c r="L1329" s="5" cm="1">
        <f t="array" ref="L1329">IFERROR(_xlfn.STDEV.S(IF((OutputTable[GroupByKey]=OutputTable[[#This Row],[GroupByKey]]),(OutputTable[GroupByKey]=OutputTable[[#This Row],[GroupByKey]])*OutputTable[RecordedValue])),0)</f>
        <v>0</v>
      </c>
      <c r="M1329" s="5" cm="1">
        <f t="array" ref="M1329">MAX(IF((ProjectInfoTable[ProjectName]=OutputTable[[#This Row],[ProjectName]]),(ProjectInfoTable[ProjectName]=OutputTable[[#This Row],[ProjectName]])*ProjectInfoTable[ConfidenceInterval]))</f>
        <v>0.95</v>
      </c>
      <c r="N13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29" s="5" cm="1">
        <f t="array" ref="O1329">MIN(IF((OutputTable[GroupByKey]=OutputTable[[#This Row],[GroupByKey]]),(OutputTable[GroupByKey]=OutputTable[[#This Row],[GroupByKey]])*OutputTable[RecordedValue]))</f>
        <v>0</v>
      </c>
      <c r="P1329" s="5" cm="1">
        <f t="array" ref="P1329">MAX(IF((OutputTable[GroupByKey]=OutputTable[[#This Row],[GroupByKey]]),(OutputTable[GroupByKey]=OutputTable[[#This Row],[GroupByKey]])*OutputTable[RecordedValue]))</f>
        <v>0</v>
      </c>
    </row>
    <row r="1330" spans="1:16" x14ac:dyDescent="0.25">
      <c r="A1330" t="s">
        <v>68</v>
      </c>
      <c r="B1330" t="s">
        <v>70</v>
      </c>
      <c r="C1330">
        <v>26</v>
      </c>
      <c r="D1330" t="s">
        <v>116</v>
      </c>
      <c r="E1330" t="s">
        <v>117</v>
      </c>
      <c r="F1330" t="s">
        <v>73</v>
      </c>
      <c r="G1330">
        <v>7.3395862898766504</v>
      </c>
      <c r="H1330">
        <v>0</v>
      </c>
      <c r="I1330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330" s="5" cm="1">
        <f t="array" ref="J1330">MAX(IF((ProjectInfoTable[ProjectName]=OutputTable[[#This Row],[ProjectName]]),(ProjectInfoTable[ProjectName]=OutputTable[[#This Row],[ProjectName]])*ProjectInfoTable[NumberOfReplications]))</f>
        <v>50</v>
      </c>
      <c r="K1330" s="5" cm="1">
        <f t="array" ref="K1330">IFERROR(AVERAGE(IF((OutputTable[GroupByKey]=OutputTable[[#This Row],[GroupByKey]]),(OutputTable[GroupByKey]=OutputTable[[#This Row],[GroupByKey]])*OutputTable[RecordedValue])),0)</f>
        <v>5.4408066100724897</v>
      </c>
      <c r="L1330" s="5" cm="1">
        <f t="array" ref="L1330">IFERROR(_xlfn.STDEV.S(IF((OutputTable[GroupByKey]=OutputTable[[#This Row],[GroupByKey]]),(OutputTable[GroupByKey]=OutputTable[[#This Row],[GroupByKey]])*OutputTable[RecordedValue])),0)</f>
        <v>3.1898976373285977</v>
      </c>
      <c r="M1330" s="5" cm="1">
        <f t="array" ref="M1330">MAX(IF((ProjectInfoTable[ProjectName]=OutputTable[[#This Row],[ProjectName]]),(ProjectInfoTable[ProjectName]=OutputTable[[#This Row],[ProjectName]])*ProjectInfoTable[ConfidenceInterval]))</f>
        <v>0.95</v>
      </c>
      <c r="N13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330" s="5" cm="1">
        <f t="array" ref="O1330">MIN(IF((OutputTable[GroupByKey]=OutputTable[[#This Row],[GroupByKey]]),(OutputTable[GroupByKey]=OutputTable[[#This Row],[GroupByKey]])*OutputTable[RecordedValue]))</f>
        <v>0.10442984261027299</v>
      </c>
      <c r="P1330" s="5" cm="1">
        <f t="array" ref="P1330">MAX(IF((OutputTable[GroupByKey]=OutputTable[[#This Row],[GroupByKey]]),(OutputTable[GroupByKey]=OutputTable[[#This Row],[GroupByKey]])*OutputTable[RecordedValue]))</f>
        <v>13.981021636077701</v>
      </c>
    </row>
    <row r="1331" spans="1:16" x14ac:dyDescent="0.25">
      <c r="A1331" t="s">
        <v>68</v>
      </c>
      <c r="B1331" t="s">
        <v>70</v>
      </c>
      <c r="C1331">
        <v>26</v>
      </c>
      <c r="D1331" t="s">
        <v>118</v>
      </c>
      <c r="E1331" t="s">
        <v>119</v>
      </c>
      <c r="F1331" t="s">
        <v>73</v>
      </c>
      <c r="G1331">
        <v>15</v>
      </c>
      <c r="H1331">
        <v>0</v>
      </c>
      <c r="I1331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331" s="5" cm="1">
        <f t="array" ref="J1331">MAX(IF((ProjectInfoTable[ProjectName]=OutputTable[[#This Row],[ProjectName]]),(ProjectInfoTable[ProjectName]=OutputTable[[#This Row],[ProjectName]])*ProjectInfoTable[NumberOfReplications]))</f>
        <v>50</v>
      </c>
      <c r="K1331" s="5" cm="1">
        <f t="array" ref="K1331">IFERROR(AVERAGE(IF((OutputTable[GroupByKey]=OutputTable[[#This Row],[GroupByKey]]),(OutputTable[GroupByKey]=OutputTable[[#This Row],[GroupByKey]])*OutputTable[RecordedValue])),0)</f>
        <v>20.28</v>
      </c>
      <c r="L1331" s="5" cm="1">
        <f t="array" ref="L1331">IFERROR(_xlfn.STDEV.S(IF((OutputTable[GroupByKey]=OutputTable[[#This Row],[GroupByKey]]),(OutputTable[GroupByKey]=OutputTable[[#This Row],[GroupByKey]])*OutputTable[RecordedValue])),0)</f>
        <v>4.3191079955878688</v>
      </c>
      <c r="M1331" s="5" cm="1">
        <f t="array" ref="M1331">MAX(IF((ProjectInfoTable[ProjectName]=OutputTable[[#This Row],[ProjectName]]),(ProjectInfoTable[ProjectName]=OutputTable[[#This Row],[ProjectName]])*ProjectInfoTable[ConfidenceInterval]))</f>
        <v>0.95</v>
      </c>
      <c r="N13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331" s="5" cm="1">
        <f t="array" ref="O1331">MIN(IF((OutputTable[GroupByKey]=OutputTable[[#This Row],[GroupByKey]]),(OutputTable[GroupByKey]=OutputTable[[#This Row],[GroupByKey]])*OutputTable[RecordedValue]))</f>
        <v>11</v>
      </c>
      <c r="P1331" s="5" cm="1">
        <f t="array" ref="P1331">MAX(IF((OutputTable[GroupByKey]=OutputTable[[#This Row],[GroupByKey]]),(OutputTable[GroupByKey]=OutputTable[[#This Row],[GroupByKey]])*OutputTable[RecordedValue]))</f>
        <v>31</v>
      </c>
    </row>
    <row r="1332" spans="1:16" x14ac:dyDescent="0.25">
      <c r="A1332" t="s">
        <v>68</v>
      </c>
      <c r="B1332" t="s">
        <v>70</v>
      </c>
      <c r="C1332">
        <v>26</v>
      </c>
      <c r="D1332" t="s">
        <v>120</v>
      </c>
      <c r="E1332" t="s">
        <v>121</v>
      </c>
      <c r="F1332" t="s">
        <v>73</v>
      </c>
      <c r="G1332">
        <v>15</v>
      </c>
      <c r="H1332">
        <v>0</v>
      </c>
      <c r="I1332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332" s="5" cm="1">
        <f t="array" ref="J1332">MAX(IF((ProjectInfoTable[ProjectName]=OutputTable[[#This Row],[ProjectName]]),(ProjectInfoTable[ProjectName]=OutputTable[[#This Row],[ProjectName]])*ProjectInfoTable[NumberOfReplications]))</f>
        <v>50</v>
      </c>
      <c r="K1332" s="5" cm="1">
        <f t="array" ref="K1332">IFERROR(AVERAGE(IF((OutputTable[GroupByKey]=OutputTable[[#This Row],[GroupByKey]]),(OutputTable[GroupByKey]=OutputTable[[#This Row],[GroupByKey]])*OutputTable[RecordedValue])),0)</f>
        <v>20.14</v>
      </c>
      <c r="L1332" s="5" cm="1">
        <f t="array" ref="L1332">IFERROR(_xlfn.STDEV.S(IF((OutputTable[GroupByKey]=OutputTable[[#This Row],[GroupByKey]]),(OutputTable[GroupByKey]=OutputTable[[#This Row],[GroupByKey]])*OutputTable[RecordedValue])),0)</f>
        <v>4.309505393278199</v>
      </c>
      <c r="M1332" s="5" cm="1">
        <f t="array" ref="M1332">MAX(IF((ProjectInfoTable[ProjectName]=OutputTable[[#This Row],[ProjectName]]),(ProjectInfoTable[ProjectName]=OutputTable[[#This Row],[ProjectName]])*ProjectInfoTable[ConfidenceInterval]))</f>
        <v>0.95</v>
      </c>
      <c r="N13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332" s="5" cm="1">
        <f t="array" ref="O1332">MIN(IF((OutputTable[GroupByKey]=OutputTable[[#This Row],[GroupByKey]]),(OutputTable[GroupByKey]=OutputTable[[#This Row],[GroupByKey]])*OutputTable[RecordedValue]))</f>
        <v>10</v>
      </c>
      <c r="P1332" s="5" cm="1">
        <f t="array" ref="P1332">MAX(IF((OutputTable[GroupByKey]=OutputTable[[#This Row],[GroupByKey]]),(OutputTable[GroupByKey]=OutputTable[[#This Row],[GroupByKey]])*OutputTable[RecordedValue]))</f>
        <v>31</v>
      </c>
    </row>
    <row r="1333" spans="1:16" x14ac:dyDescent="0.25">
      <c r="A1333" t="s">
        <v>68</v>
      </c>
      <c r="B1333" t="s">
        <v>70</v>
      </c>
      <c r="C1333">
        <v>26</v>
      </c>
      <c r="D1333" t="s">
        <v>122</v>
      </c>
      <c r="E1333" t="s">
        <v>123</v>
      </c>
      <c r="F1333" t="s">
        <v>73</v>
      </c>
      <c r="G1333">
        <v>1.3052689052450599</v>
      </c>
      <c r="H1333">
        <v>0</v>
      </c>
      <c r="I1333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333" s="5" cm="1">
        <f t="array" ref="J1333">MAX(IF((ProjectInfoTable[ProjectName]=OutputTable[[#This Row],[ProjectName]]),(ProjectInfoTable[ProjectName]=OutputTable[[#This Row],[ProjectName]])*ProjectInfoTable[NumberOfReplications]))</f>
        <v>50</v>
      </c>
      <c r="K1333" s="5" cm="1">
        <f t="array" ref="K1333">IFERROR(AVERAGE(IF((OutputTable[GroupByKey]=OutputTable[[#This Row],[GroupByKey]]),(OutputTable[GroupByKey]=OutputTable[[#This Row],[GroupByKey]])*OutputTable[RecordedValue])),0)</f>
        <v>1.9749714551650996</v>
      </c>
      <c r="L1333" s="5" cm="1">
        <f t="array" ref="L1333">IFERROR(_xlfn.STDEV.S(IF((OutputTable[GroupByKey]=OutputTable[[#This Row],[GroupByKey]]),(OutputTable[GroupByKey]=OutputTable[[#This Row],[GroupByKey]])*OutputTable[RecordedValue])),0)</f>
        <v>0.45746437878232693</v>
      </c>
      <c r="M1333" s="5" cm="1">
        <f t="array" ref="M1333">MAX(IF((ProjectInfoTable[ProjectName]=OutputTable[[#This Row],[ProjectName]]),(ProjectInfoTable[ProjectName]=OutputTable[[#This Row],[ProjectName]])*ProjectInfoTable[ConfidenceInterval]))</f>
        <v>0.95</v>
      </c>
      <c r="N13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333" s="5" cm="1">
        <f t="array" ref="O1333">MIN(IF((OutputTable[GroupByKey]=OutputTable[[#This Row],[GroupByKey]]),(OutputTable[GroupByKey]=OutputTable[[#This Row],[GroupByKey]])*OutputTable[RecordedValue]))</f>
        <v>1.0281254127300199</v>
      </c>
      <c r="P1333" s="5" cm="1">
        <f t="array" ref="P1333">MAX(IF((OutputTable[GroupByKey]=OutputTable[[#This Row],[GroupByKey]]),(OutputTable[GroupByKey]=OutputTable[[#This Row],[GroupByKey]])*OutputTable[RecordedValue]))</f>
        <v>3.1673122909872098</v>
      </c>
    </row>
    <row r="1334" spans="1:16" x14ac:dyDescent="0.25">
      <c r="A1334" t="s">
        <v>68</v>
      </c>
      <c r="B1334" t="s">
        <v>70</v>
      </c>
      <c r="C1334">
        <v>26</v>
      </c>
      <c r="D1334" t="s">
        <v>124</v>
      </c>
      <c r="E1334" t="s">
        <v>125</v>
      </c>
      <c r="F1334" t="s">
        <v>73</v>
      </c>
      <c r="G1334">
        <v>85.655720604579997</v>
      </c>
      <c r="H1334">
        <v>0</v>
      </c>
      <c r="I1334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334" s="5" cm="1">
        <f t="array" ref="J1334">MAX(IF((ProjectInfoTable[ProjectName]=OutputTable[[#This Row],[ProjectName]]),(ProjectInfoTable[ProjectName]=OutputTable[[#This Row],[ProjectName]])*ProjectInfoTable[NumberOfReplications]))</f>
        <v>50</v>
      </c>
      <c r="K1334" s="5" cm="1">
        <f t="array" ref="K1334">IFERROR(AVERAGE(IF((OutputTable[GroupByKey]=OutputTable[[#This Row],[GroupByKey]]),(OutputTable[GroupByKey]=OutputTable[[#This Row],[GroupByKey]])*OutputTable[RecordedValue])),0)</f>
        <v>123.93909391997848</v>
      </c>
      <c r="L1334" s="5" cm="1">
        <f t="array" ref="L1334">IFERROR(_xlfn.STDEV.S(IF((OutputTable[GroupByKey]=OutputTable[[#This Row],[GroupByKey]]),(OutputTable[GroupByKey]=OutputTable[[#This Row],[GroupByKey]])*OutputTable[RecordedValue])),0)</f>
        <v>29.164347943585724</v>
      </c>
      <c r="M1334" s="5" cm="1">
        <f t="array" ref="M1334">MAX(IF((ProjectInfoTable[ProjectName]=OutputTable[[#This Row],[ProjectName]]),(ProjectInfoTable[ProjectName]=OutputTable[[#This Row],[ProjectName]])*ProjectInfoTable[ConfidenceInterval]))</f>
        <v>0.95</v>
      </c>
      <c r="N13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334" s="5" cm="1">
        <f t="array" ref="O1334">MIN(IF((OutputTable[GroupByKey]=OutputTable[[#This Row],[GroupByKey]]),(OutputTable[GroupByKey]=OutputTable[[#This Row],[GroupByKey]])*OutputTable[RecordedValue]))</f>
        <v>61.791954606411501</v>
      </c>
      <c r="P1334" s="5" cm="1">
        <f t="array" ref="P1334">MAX(IF((OutputTable[GroupByKey]=OutputTable[[#This Row],[GroupByKey]]),(OutputTable[GroupByKey]=OutputTable[[#This Row],[GroupByKey]])*OutputTable[RecordedValue]))</f>
        <v>204.019759095311</v>
      </c>
    </row>
    <row r="1335" spans="1:16" x14ac:dyDescent="0.25">
      <c r="A1335" t="s">
        <v>68</v>
      </c>
      <c r="B1335" t="s">
        <v>70</v>
      </c>
      <c r="C1335">
        <v>26</v>
      </c>
      <c r="D1335" t="s">
        <v>126</v>
      </c>
      <c r="E1335" t="s">
        <v>86</v>
      </c>
      <c r="F1335" t="s">
        <v>127</v>
      </c>
      <c r="G1335">
        <v>0</v>
      </c>
      <c r="H1335">
        <v>0</v>
      </c>
      <c r="I1335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335" s="5" cm="1">
        <f t="array" ref="J1335">MAX(IF((ProjectInfoTable[ProjectName]=OutputTable[[#This Row],[ProjectName]]),(ProjectInfoTable[ProjectName]=OutputTable[[#This Row],[ProjectName]])*ProjectInfoTable[NumberOfReplications]))</f>
        <v>50</v>
      </c>
      <c r="K1335" s="5" cm="1">
        <f t="array" ref="K1335">IFERROR(AVERAGE(IF((OutputTable[GroupByKey]=OutputTable[[#This Row],[GroupByKey]]),(OutputTable[GroupByKey]=OutputTable[[#This Row],[GroupByKey]])*OutputTable[RecordedValue])),0)</f>
        <v>0</v>
      </c>
      <c r="L1335" s="5" cm="1">
        <f t="array" ref="L1335">IFERROR(_xlfn.STDEV.S(IF((OutputTable[GroupByKey]=OutputTable[[#This Row],[GroupByKey]]),(OutputTable[GroupByKey]=OutputTable[[#This Row],[GroupByKey]])*OutputTable[RecordedValue])),0)</f>
        <v>0</v>
      </c>
      <c r="M1335" s="5" cm="1">
        <f t="array" ref="M1335">MAX(IF((ProjectInfoTable[ProjectName]=OutputTable[[#This Row],[ProjectName]]),(ProjectInfoTable[ProjectName]=OutputTable[[#This Row],[ProjectName]])*ProjectInfoTable[ConfidenceInterval]))</f>
        <v>0.95</v>
      </c>
      <c r="N13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35" s="5" cm="1">
        <f t="array" ref="O1335">MIN(IF((OutputTable[GroupByKey]=OutputTable[[#This Row],[GroupByKey]]),(OutputTable[GroupByKey]=OutputTable[[#This Row],[GroupByKey]])*OutputTable[RecordedValue]))</f>
        <v>0</v>
      </c>
      <c r="P1335" s="5" cm="1">
        <f t="array" ref="P1335">MAX(IF((OutputTable[GroupByKey]=OutputTable[[#This Row],[GroupByKey]]),(OutputTable[GroupByKey]=OutputTable[[#This Row],[GroupByKey]])*OutputTable[RecordedValue]))</f>
        <v>0</v>
      </c>
    </row>
    <row r="1336" spans="1:16" x14ac:dyDescent="0.25">
      <c r="A1336" t="s">
        <v>68</v>
      </c>
      <c r="B1336" t="s">
        <v>70</v>
      </c>
      <c r="C1336">
        <v>26</v>
      </c>
      <c r="D1336" t="s">
        <v>128</v>
      </c>
      <c r="E1336" t="s">
        <v>89</v>
      </c>
      <c r="F1336" t="s">
        <v>127</v>
      </c>
      <c r="G1336">
        <v>0</v>
      </c>
      <c r="H1336">
        <v>0</v>
      </c>
      <c r="I1336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336" s="5" cm="1">
        <f t="array" ref="J1336">MAX(IF((ProjectInfoTable[ProjectName]=OutputTable[[#This Row],[ProjectName]]),(ProjectInfoTable[ProjectName]=OutputTable[[#This Row],[ProjectName]])*ProjectInfoTable[NumberOfReplications]))</f>
        <v>50</v>
      </c>
      <c r="K1336" s="5" cm="1">
        <f t="array" ref="K1336">IFERROR(AVERAGE(IF((OutputTable[GroupByKey]=OutputTable[[#This Row],[GroupByKey]]),(OutputTable[GroupByKey]=OutputTable[[#This Row],[GroupByKey]])*OutputTable[RecordedValue])),0)</f>
        <v>0</v>
      </c>
      <c r="L1336" s="5" cm="1">
        <f t="array" ref="L1336">IFERROR(_xlfn.STDEV.S(IF((OutputTable[GroupByKey]=OutputTable[[#This Row],[GroupByKey]]),(OutputTable[GroupByKey]=OutputTable[[#This Row],[GroupByKey]])*OutputTable[RecordedValue])),0)</f>
        <v>0</v>
      </c>
      <c r="M1336" s="5" cm="1">
        <f t="array" ref="M1336">MAX(IF((ProjectInfoTable[ProjectName]=OutputTable[[#This Row],[ProjectName]]),(ProjectInfoTable[ProjectName]=OutputTable[[#This Row],[ProjectName]])*ProjectInfoTable[ConfidenceInterval]))</f>
        <v>0.95</v>
      </c>
      <c r="N13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36" s="5" cm="1">
        <f t="array" ref="O1336">MIN(IF((OutputTable[GroupByKey]=OutputTable[[#This Row],[GroupByKey]]),(OutputTable[GroupByKey]=OutputTable[[#This Row],[GroupByKey]])*OutputTable[RecordedValue]))</f>
        <v>0</v>
      </c>
      <c r="P1336" s="5" cm="1">
        <f t="array" ref="P1336">MAX(IF((OutputTable[GroupByKey]=OutputTable[[#This Row],[GroupByKey]]),(OutputTable[GroupByKey]=OutputTable[[#This Row],[GroupByKey]])*OutputTable[RecordedValue]))</f>
        <v>0</v>
      </c>
    </row>
    <row r="1337" spans="1:16" x14ac:dyDescent="0.25">
      <c r="A1337" t="s">
        <v>68</v>
      </c>
      <c r="B1337" t="s">
        <v>70</v>
      </c>
      <c r="C1337">
        <v>26</v>
      </c>
      <c r="D1337" t="s">
        <v>129</v>
      </c>
      <c r="E1337" t="s">
        <v>91</v>
      </c>
      <c r="F1337" t="s">
        <v>127</v>
      </c>
      <c r="G1337">
        <v>48.527346654594098</v>
      </c>
      <c r="H1337">
        <v>0</v>
      </c>
      <c r="I1337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337" s="5" cm="1">
        <f t="array" ref="J1337">MAX(IF((ProjectInfoTable[ProjectName]=OutputTable[[#This Row],[ProjectName]]),(ProjectInfoTable[ProjectName]=OutputTable[[#This Row],[ProjectName]])*ProjectInfoTable[NumberOfReplications]))</f>
        <v>50</v>
      </c>
      <c r="K1337" s="5" cm="1">
        <f t="array" ref="K1337">IFERROR(AVERAGE(IF((OutputTable[GroupByKey]=OutputTable[[#This Row],[GroupByKey]]),(OutputTable[GroupByKey]=OutputTable[[#This Row],[GroupByKey]])*OutputTable[RecordedValue])),0)</f>
        <v>48.448961029865458</v>
      </c>
      <c r="L1337" s="5" cm="1">
        <f t="array" ref="L1337">IFERROR(_xlfn.STDEV.S(IF((OutputTable[GroupByKey]=OutputTable[[#This Row],[GroupByKey]]),(OutputTable[GroupByKey]=OutputTable[[#This Row],[GroupByKey]])*OutputTable[RecordedValue])),0)</f>
        <v>0.864449879249923</v>
      </c>
      <c r="M1337" s="5" cm="1">
        <f t="array" ref="M1337">MAX(IF((ProjectInfoTable[ProjectName]=OutputTable[[#This Row],[ProjectName]]),(ProjectInfoTable[ProjectName]=OutputTable[[#This Row],[ProjectName]])*ProjectInfoTable[ConfidenceInterval]))</f>
        <v>0.95</v>
      </c>
      <c r="N13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337" s="5" cm="1">
        <f t="array" ref="O1337">MIN(IF((OutputTable[GroupByKey]=OutputTable[[#This Row],[GroupByKey]]),(OutputTable[GroupByKey]=OutputTable[[#This Row],[GroupByKey]])*OutputTable[RecordedValue]))</f>
        <v>46.605834762066102</v>
      </c>
      <c r="P1337" s="5" cm="1">
        <f t="array" ref="P1337">MAX(IF((OutputTable[GroupByKey]=OutputTable[[#This Row],[GroupByKey]]),(OutputTable[GroupByKey]=OutputTable[[#This Row],[GroupByKey]])*OutputTable[RecordedValue]))</f>
        <v>50.321452117960597</v>
      </c>
    </row>
    <row r="1338" spans="1:16" x14ac:dyDescent="0.25">
      <c r="A1338" t="s">
        <v>68</v>
      </c>
      <c r="B1338" t="s">
        <v>70</v>
      </c>
      <c r="C1338">
        <v>26</v>
      </c>
      <c r="D1338" t="s">
        <v>130</v>
      </c>
      <c r="E1338" t="s">
        <v>131</v>
      </c>
      <c r="F1338" t="s">
        <v>127</v>
      </c>
      <c r="G1338">
        <v>0</v>
      </c>
      <c r="H1338">
        <v>0</v>
      </c>
      <c r="I1338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338" s="5" cm="1">
        <f t="array" ref="J1338">MAX(IF((ProjectInfoTable[ProjectName]=OutputTable[[#This Row],[ProjectName]]),(ProjectInfoTable[ProjectName]=OutputTable[[#This Row],[ProjectName]])*ProjectInfoTable[NumberOfReplications]))</f>
        <v>50</v>
      </c>
      <c r="K1338" s="5" cm="1">
        <f t="array" ref="K1338">IFERROR(AVERAGE(IF((OutputTable[GroupByKey]=OutputTable[[#This Row],[GroupByKey]]),(OutputTable[GroupByKey]=OutputTable[[#This Row],[GroupByKey]])*OutputTable[RecordedValue])),0)</f>
        <v>0</v>
      </c>
      <c r="L1338" s="5" cm="1">
        <f t="array" ref="L1338">IFERROR(_xlfn.STDEV.S(IF((OutputTable[GroupByKey]=OutputTable[[#This Row],[GroupByKey]]),(OutputTable[GroupByKey]=OutputTable[[#This Row],[GroupByKey]])*OutputTable[RecordedValue])),0)</f>
        <v>0</v>
      </c>
      <c r="M1338" s="5" cm="1">
        <f t="array" ref="M1338">MAX(IF((ProjectInfoTable[ProjectName]=OutputTable[[#This Row],[ProjectName]]),(ProjectInfoTable[ProjectName]=OutputTable[[#This Row],[ProjectName]])*ProjectInfoTable[ConfidenceInterval]))</f>
        <v>0.95</v>
      </c>
      <c r="N13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38" s="5" cm="1">
        <f t="array" ref="O1338">MIN(IF((OutputTable[GroupByKey]=OutputTable[[#This Row],[GroupByKey]]),(OutputTable[GroupByKey]=OutputTable[[#This Row],[GroupByKey]])*OutputTable[RecordedValue]))</f>
        <v>0</v>
      </c>
      <c r="P1338" s="5" cm="1">
        <f t="array" ref="P1338">MAX(IF((OutputTable[GroupByKey]=OutputTable[[#This Row],[GroupByKey]]),(OutputTable[GroupByKey]=OutputTable[[#This Row],[GroupByKey]])*OutputTable[RecordedValue]))</f>
        <v>0</v>
      </c>
    </row>
    <row r="1339" spans="1:16" x14ac:dyDescent="0.25">
      <c r="A1339" t="s">
        <v>68</v>
      </c>
      <c r="B1339" t="s">
        <v>70</v>
      </c>
      <c r="C1339">
        <v>26</v>
      </c>
      <c r="D1339" t="s">
        <v>132</v>
      </c>
      <c r="E1339" t="s">
        <v>95</v>
      </c>
      <c r="F1339" t="s">
        <v>127</v>
      </c>
      <c r="G1339">
        <v>48.527346654594098</v>
      </c>
      <c r="H1339">
        <v>0</v>
      </c>
      <c r="I1339" s="5" t="str">
        <f>OutputTable[[#This Row],[ProjectName]]&amp;OutputTable[[#This Row],[Name]]&amp;OutputTable[[#This Row],[Type]]&amp;OutputTable[[#This Row],[Source]]</f>
        <v>Airport Security AnalysisAll Entities.VACostVA CostSystem</v>
      </c>
      <c r="J1339" s="5" cm="1">
        <f t="array" ref="J1339">MAX(IF((ProjectInfoTable[ProjectName]=OutputTable[[#This Row],[ProjectName]]),(ProjectInfoTable[ProjectName]=OutputTable[[#This Row],[ProjectName]])*ProjectInfoTable[NumberOfReplications]))</f>
        <v>50</v>
      </c>
      <c r="K1339" s="5" cm="1">
        <f t="array" ref="K1339">IFERROR(AVERAGE(IF((OutputTable[GroupByKey]=OutputTable[[#This Row],[GroupByKey]]),(OutputTable[GroupByKey]=OutputTable[[#This Row],[GroupByKey]])*OutputTable[RecordedValue])),0)</f>
        <v>48.448961029865458</v>
      </c>
      <c r="L1339" s="5" cm="1">
        <f t="array" ref="L1339">IFERROR(_xlfn.STDEV.S(IF((OutputTable[GroupByKey]=OutputTable[[#This Row],[GroupByKey]]),(OutputTable[GroupByKey]=OutputTable[[#This Row],[GroupByKey]])*OutputTable[RecordedValue])),0)</f>
        <v>0.864449879249923</v>
      </c>
      <c r="M1339" s="5" cm="1">
        <f t="array" ref="M1339">MAX(IF((ProjectInfoTable[ProjectName]=OutputTable[[#This Row],[ProjectName]]),(ProjectInfoTable[ProjectName]=OutputTable[[#This Row],[ProjectName]])*ProjectInfoTable[ConfidenceInterval]))</f>
        <v>0.95</v>
      </c>
      <c r="N13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339" s="5" cm="1">
        <f t="array" ref="O1339">MIN(IF((OutputTable[GroupByKey]=OutputTable[[#This Row],[GroupByKey]]),(OutputTable[GroupByKey]=OutputTable[[#This Row],[GroupByKey]])*OutputTable[RecordedValue]))</f>
        <v>46.605834762066102</v>
      </c>
      <c r="P1339" s="5" cm="1">
        <f t="array" ref="P1339">MAX(IF((OutputTable[GroupByKey]=OutputTable[[#This Row],[GroupByKey]]),(OutputTable[GroupByKey]=OutputTable[[#This Row],[GroupByKey]])*OutputTable[RecordedValue]))</f>
        <v>50.321452117960597</v>
      </c>
    </row>
    <row r="1340" spans="1:16" x14ac:dyDescent="0.25">
      <c r="A1340" t="s">
        <v>68</v>
      </c>
      <c r="B1340" t="s">
        <v>70</v>
      </c>
      <c r="C1340">
        <v>26</v>
      </c>
      <c r="D1340" t="s">
        <v>133</v>
      </c>
      <c r="E1340" t="s">
        <v>97</v>
      </c>
      <c r="F1340" t="s">
        <v>127</v>
      </c>
      <c r="G1340">
        <v>0</v>
      </c>
      <c r="H1340">
        <v>0</v>
      </c>
      <c r="I1340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340" s="5" cm="1">
        <f t="array" ref="J1340">MAX(IF((ProjectInfoTable[ProjectName]=OutputTable[[#This Row],[ProjectName]]),(ProjectInfoTable[ProjectName]=OutputTable[[#This Row],[ProjectName]])*ProjectInfoTable[NumberOfReplications]))</f>
        <v>50</v>
      </c>
      <c r="K1340" s="5" cm="1">
        <f t="array" ref="K1340">IFERROR(AVERAGE(IF((OutputTable[GroupByKey]=OutputTable[[#This Row],[GroupByKey]]),(OutputTable[GroupByKey]=OutputTable[[#This Row],[GroupByKey]])*OutputTable[RecordedValue])),0)</f>
        <v>0</v>
      </c>
      <c r="L1340" s="5" cm="1">
        <f t="array" ref="L1340">IFERROR(_xlfn.STDEV.S(IF((OutputTable[GroupByKey]=OutputTable[[#This Row],[GroupByKey]]),(OutputTable[GroupByKey]=OutputTable[[#This Row],[GroupByKey]])*OutputTable[RecordedValue])),0)</f>
        <v>0</v>
      </c>
      <c r="M1340" s="5" cm="1">
        <f t="array" ref="M1340">MAX(IF((ProjectInfoTable[ProjectName]=OutputTable[[#This Row],[ProjectName]]),(ProjectInfoTable[ProjectName]=OutputTable[[#This Row],[ProjectName]])*ProjectInfoTable[ConfidenceInterval]))</f>
        <v>0.95</v>
      </c>
      <c r="N13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0" s="5" cm="1">
        <f t="array" ref="O1340">MIN(IF((OutputTable[GroupByKey]=OutputTable[[#This Row],[GroupByKey]]),(OutputTable[GroupByKey]=OutputTable[[#This Row],[GroupByKey]])*OutputTable[RecordedValue]))</f>
        <v>0</v>
      </c>
      <c r="P1340" s="5" cm="1">
        <f t="array" ref="P1340">MAX(IF((OutputTable[GroupByKey]=OutputTable[[#This Row],[GroupByKey]]),(OutputTable[GroupByKey]=OutputTable[[#This Row],[GroupByKey]])*OutputTable[RecordedValue]))</f>
        <v>0</v>
      </c>
    </row>
    <row r="1341" spans="1:16" x14ac:dyDescent="0.25">
      <c r="A1341" t="s">
        <v>68</v>
      </c>
      <c r="B1341" t="s">
        <v>70</v>
      </c>
      <c r="C1341">
        <v>26</v>
      </c>
      <c r="D1341" t="s">
        <v>134</v>
      </c>
      <c r="E1341" t="s">
        <v>135</v>
      </c>
      <c r="F1341" t="s">
        <v>127</v>
      </c>
      <c r="G1341">
        <v>48.527346654594197</v>
      </c>
      <c r="H1341">
        <v>0</v>
      </c>
      <c r="I1341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341" s="5" cm="1">
        <f t="array" ref="J1341">MAX(IF((ProjectInfoTable[ProjectName]=OutputTable[[#This Row],[ProjectName]]),(ProjectInfoTable[ProjectName]=OutputTable[[#This Row],[ProjectName]])*ProjectInfoTable[NumberOfReplications]))</f>
        <v>50</v>
      </c>
      <c r="K1341" s="5" cm="1">
        <f t="array" ref="K1341">IFERROR(AVERAGE(IF((OutputTable[GroupByKey]=OutputTable[[#This Row],[GroupByKey]]),(OutputTable[GroupByKey]=OutputTable[[#This Row],[GroupByKey]])*OutputTable[RecordedValue])),0)</f>
        <v>48.448961029865458</v>
      </c>
      <c r="L1341" s="5" cm="1">
        <f t="array" ref="L1341">IFERROR(_xlfn.STDEV.S(IF((OutputTable[GroupByKey]=OutputTable[[#This Row],[GroupByKey]]),(OutputTable[GroupByKey]=OutputTable[[#This Row],[GroupByKey]])*OutputTable[RecordedValue])),0)</f>
        <v>0.86444987924992722</v>
      </c>
      <c r="M1341" s="5" cm="1">
        <f t="array" ref="M1341">MAX(IF((ProjectInfoTable[ProjectName]=OutputTable[[#This Row],[ProjectName]]),(ProjectInfoTable[ProjectName]=OutputTable[[#This Row],[ProjectName]])*ProjectInfoTable[ConfidenceInterval]))</f>
        <v>0.95</v>
      </c>
      <c r="N13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341" s="5" cm="1">
        <f t="array" ref="O1341">MIN(IF((OutputTable[GroupByKey]=OutputTable[[#This Row],[GroupByKey]]),(OutputTable[GroupByKey]=OutputTable[[#This Row],[GroupByKey]])*OutputTable[RecordedValue]))</f>
        <v>46.605834762066102</v>
      </c>
      <c r="P1341" s="5" cm="1">
        <f t="array" ref="P1341">MAX(IF((OutputTable[GroupByKey]=OutputTable[[#This Row],[GroupByKey]]),(OutputTable[GroupByKey]=OutputTable[[#This Row],[GroupByKey]])*OutputTable[RecordedValue]))</f>
        <v>50.321452117960497</v>
      </c>
    </row>
    <row r="1342" spans="1:16" x14ac:dyDescent="0.25">
      <c r="A1342" t="s">
        <v>68</v>
      </c>
      <c r="B1342" t="s">
        <v>70</v>
      </c>
      <c r="C1342">
        <v>26</v>
      </c>
      <c r="D1342" t="s">
        <v>136</v>
      </c>
      <c r="E1342" t="s">
        <v>137</v>
      </c>
      <c r="F1342" t="s">
        <v>127</v>
      </c>
      <c r="G1342">
        <v>23.396443478234598</v>
      </c>
      <c r="H1342">
        <v>0</v>
      </c>
      <c r="I1342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342" s="5" cm="1">
        <f t="array" ref="J1342">MAX(IF((ProjectInfoTable[ProjectName]=OutputTable[[#This Row],[ProjectName]]),(ProjectInfoTable[ProjectName]=OutputTable[[#This Row],[ProjectName]])*ProjectInfoTable[NumberOfReplications]))</f>
        <v>50</v>
      </c>
      <c r="K1342" s="5" cm="1">
        <f t="array" ref="K1342">IFERROR(AVERAGE(IF((OutputTable[GroupByKey]=OutputTable[[#This Row],[GroupByKey]]),(OutputTable[GroupByKey]=OutputTable[[#This Row],[GroupByKey]])*OutputTable[RecordedValue])),0)</f>
        <v>23.423677543870127</v>
      </c>
      <c r="L1342" s="5" cm="1">
        <f t="array" ref="L1342">IFERROR(_xlfn.STDEV.S(IF((OutputTable[GroupByKey]=OutputTable[[#This Row],[GroupByKey]]),(OutputTable[GroupByKey]=OutputTable[[#This Row],[GroupByKey]])*OutputTable[RecordedValue])),0)</f>
        <v>0.86656285941984512</v>
      </c>
      <c r="M1342" s="5" cm="1">
        <f t="array" ref="M1342">MAX(IF((ProjectInfoTable[ProjectName]=OutputTable[[#This Row],[ProjectName]]),(ProjectInfoTable[ProjectName]=OutputTable[[#This Row],[ProjectName]])*ProjectInfoTable[ConfidenceInterval]))</f>
        <v>0.95</v>
      </c>
      <c r="N13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342" s="5" cm="1">
        <f t="array" ref="O1342">MIN(IF((OutputTable[GroupByKey]=OutputTable[[#This Row],[GroupByKey]]),(OutputTable[GroupByKey]=OutputTable[[#This Row],[GroupByKey]])*OutputTable[RecordedValue]))</f>
        <v>21.655537571964</v>
      </c>
      <c r="P1342" s="5" cm="1">
        <f t="array" ref="P1342">MAX(IF((OutputTable[GroupByKey]=OutputTable[[#This Row],[GroupByKey]]),(OutputTable[GroupByKey]=OutputTable[[#This Row],[GroupByKey]])*OutputTable[RecordedValue]))</f>
        <v>25.265870670068299</v>
      </c>
    </row>
    <row r="1343" spans="1:16" x14ac:dyDescent="0.25">
      <c r="A1343" t="s">
        <v>68</v>
      </c>
      <c r="B1343" t="s">
        <v>70</v>
      </c>
      <c r="C1343">
        <v>26</v>
      </c>
      <c r="D1343" t="s">
        <v>138</v>
      </c>
      <c r="E1343" t="s">
        <v>91</v>
      </c>
      <c r="F1343" t="s">
        <v>127</v>
      </c>
      <c r="G1343">
        <v>71.923790132828699</v>
      </c>
      <c r="H1343">
        <v>0</v>
      </c>
      <c r="I1343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343" s="5" cm="1">
        <f t="array" ref="J1343">MAX(IF((ProjectInfoTable[ProjectName]=OutputTable[[#This Row],[ProjectName]]),(ProjectInfoTable[ProjectName]=OutputTable[[#This Row],[ProjectName]])*ProjectInfoTable[NumberOfReplications]))</f>
        <v>50</v>
      </c>
      <c r="K1343" s="5" cm="1">
        <f t="array" ref="K1343">IFERROR(AVERAGE(IF((OutputTable[GroupByKey]=OutputTable[[#This Row],[GroupByKey]]),(OutputTable[GroupByKey]=OutputTable[[#This Row],[GroupByKey]])*OutputTable[RecordedValue])),0)</f>
        <v>71.872638573735571</v>
      </c>
      <c r="L1343" s="5" cm="1">
        <f t="array" ref="L1343">IFERROR(_xlfn.STDEV.S(IF((OutputTable[GroupByKey]=OutputTable[[#This Row],[GroupByKey]]),(OutputTable[GroupByKey]=OutputTable[[#This Row],[GroupByKey]])*OutputTable[RecordedValue])),0)</f>
        <v>5.859431361613459E-2</v>
      </c>
      <c r="M1343" s="5" cm="1">
        <f t="array" ref="M1343">MAX(IF((ProjectInfoTable[ProjectName]=OutputTable[[#This Row],[ProjectName]]),(ProjectInfoTable[ProjectName]=OutputTable[[#This Row],[ProjectName]])*ProjectInfoTable[ConfidenceInterval]))</f>
        <v>0.95</v>
      </c>
      <c r="N13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343" s="5" cm="1">
        <f t="array" ref="O1343">MIN(IF((OutputTable[GroupByKey]=OutputTable[[#This Row],[GroupByKey]]),(OutputTable[GroupByKey]=OutputTable[[#This Row],[GroupByKey]])*OutputTable[RecordedValue]))</f>
        <v>71.718288096809104</v>
      </c>
      <c r="P1343" s="5" cm="1">
        <f t="array" ref="P1343">MAX(IF((OutputTable[GroupByKey]=OutputTable[[#This Row],[GroupByKey]]),(OutputTable[GroupByKey]=OutputTable[[#This Row],[GroupByKey]])*OutputTable[RecordedValue]))</f>
        <v>71.976989689924594</v>
      </c>
    </row>
    <row r="1344" spans="1:16" x14ac:dyDescent="0.25">
      <c r="A1344" t="s">
        <v>68</v>
      </c>
      <c r="B1344" t="s">
        <v>70</v>
      </c>
      <c r="C1344">
        <v>26</v>
      </c>
      <c r="D1344" t="s">
        <v>139</v>
      </c>
      <c r="E1344" t="s">
        <v>140</v>
      </c>
      <c r="F1344" t="s">
        <v>127</v>
      </c>
      <c r="G1344">
        <v>0</v>
      </c>
      <c r="H1344">
        <v>0</v>
      </c>
      <c r="I1344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344" s="5" cm="1">
        <f t="array" ref="J1344">MAX(IF((ProjectInfoTable[ProjectName]=OutputTable[[#This Row],[ProjectName]]),(ProjectInfoTable[ProjectName]=OutputTable[[#This Row],[ProjectName]])*ProjectInfoTable[NumberOfReplications]))</f>
        <v>50</v>
      </c>
      <c r="K1344" s="5" cm="1">
        <f t="array" ref="K1344">IFERROR(AVERAGE(IF((OutputTable[GroupByKey]=OutputTable[[#This Row],[GroupByKey]]),(OutputTable[GroupByKey]=OutputTable[[#This Row],[GroupByKey]])*OutputTable[RecordedValue])),0)</f>
        <v>0</v>
      </c>
      <c r="L1344" s="5" cm="1">
        <f t="array" ref="L1344">IFERROR(_xlfn.STDEV.S(IF((OutputTable[GroupByKey]=OutputTable[[#This Row],[GroupByKey]]),(OutputTable[GroupByKey]=OutputTable[[#This Row],[GroupByKey]])*OutputTable[RecordedValue])),0)</f>
        <v>0</v>
      </c>
      <c r="M1344" s="5" cm="1">
        <f t="array" ref="M1344">MAX(IF((ProjectInfoTable[ProjectName]=OutputTable[[#This Row],[ProjectName]]),(ProjectInfoTable[ProjectName]=OutputTable[[#This Row],[ProjectName]])*ProjectInfoTable[ConfidenceInterval]))</f>
        <v>0.95</v>
      </c>
      <c r="N13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4" s="5" cm="1">
        <f t="array" ref="O1344">MIN(IF((OutputTable[GroupByKey]=OutputTable[[#This Row],[GroupByKey]]),(OutputTable[GroupByKey]=OutputTable[[#This Row],[GroupByKey]])*OutputTable[RecordedValue]))</f>
        <v>0</v>
      </c>
      <c r="P1344" s="5" cm="1">
        <f t="array" ref="P1344">MAX(IF((OutputTable[GroupByKey]=OutputTable[[#This Row],[GroupByKey]]),(OutputTable[GroupByKey]=OutputTable[[#This Row],[GroupByKey]])*OutputTable[RecordedValue]))</f>
        <v>0</v>
      </c>
    </row>
    <row r="1345" spans="1:16" x14ac:dyDescent="0.25">
      <c r="A1345" t="s">
        <v>68</v>
      </c>
      <c r="B1345" t="s">
        <v>70</v>
      </c>
      <c r="C1345">
        <v>26</v>
      </c>
      <c r="D1345" t="s">
        <v>141</v>
      </c>
      <c r="E1345" t="s">
        <v>111</v>
      </c>
      <c r="F1345" t="s">
        <v>73</v>
      </c>
      <c r="G1345">
        <v>9.2469871057053208</v>
      </c>
      <c r="H1345">
        <v>0</v>
      </c>
      <c r="I1345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345" s="5" cm="1">
        <f t="array" ref="J1345">MAX(IF((ProjectInfoTable[ProjectName]=OutputTable[[#This Row],[ProjectName]]),(ProjectInfoTable[ProjectName]=OutputTable[[#This Row],[ProjectName]])*ProjectInfoTable[NumberOfReplications]))</f>
        <v>50</v>
      </c>
      <c r="K1345" s="5" cm="1">
        <f t="array" ref="K1345">IFERROR(AVERAGE(IF((OutputTable[GroupByKey]=OutputTable[[#This Row],[GroupByKey]]),(OutputTable[GroupByKey]=OutputTable[[#This Row],[GroupByKey]])*OutputTable[RecordedValue])),0)</f>
        <v>9.2356458312402427</v>
      </c>
      <c r="L1345" s="5" cm="1">
        <f t="array" ref="L1345">IFERROR(_xlfn.STDEV.S(IF((OutputTable[GroupByKey]=OutputTable[[#This Row],[GroupByKey]]),(OutputTable[GroupByKey]=OutputTable[[#This Row],[GroupByKey]])*OutputTable[RecordedValue])),0)</f>
        <v>0.11377584298148916</v>
      </c>
      <c r="M1345" s="5" cm="1">
        <f t="array" ref="M1345">MAX(IF((ProjectInfoTable[ProjectName]=OutputTable[[#This Row],[ProjectName]]),(ProjectInfoTable[ProjectName]=OutputTable[[#This Row],[ProjectName]])*ProjectInfoTable[ConfidenceInterval]))</f>
        <v>0.95</v>
      </c>
      <c r="N13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345" s="5" cm="1">
        <f t="array" ref="O1345">MIN(IF((OutputTable[GroupByKey]=OutputTable[[#This Row],[GroupByKey]]),(OutputTable[GroupByKey]=OutputTable[[#This Row],[GroupByKey]])*OutputTable[RecordedValue]))</f>
        <v>8.9867833861246496</v>
      </c>
      <c r="P1345" s="5" cm="1">
        <f t="array" ref="P1345">MAX(IF((OutputTable[GroupByKey]=OutputTable[[#This Row],[GroupByKey]]),(OutputTable[GroupByKey]=OutputTable[[#This Row],[GroupByKey]])*OutputTable[RecordedValue]))</f>
        <v>9.4038725622795898</v>
      </c>
    </row>
    <row r="1346" spans="1:16" x14ac:dyDescent="0.25">
      <c r="A1346" t="s">
        <v>68</v>
      </c>
      <c r="B1346" t="s">
        <v>70</v>
      </c>
      <c r="C1346">
        <v>26</v>
      </c>
      <c r="D1346" t="s">
        <v>142</v>
      </c>
      <c r="E1346" t="s">
        <v>113</v>
      </c>
      <c r="F1346" t="s">
        <v>73</v>
      </c>
      <c r="G1346">
        <v>554.81922634231898</v>
      </c>
      <c r="H1346">
        <v>0</v>
      </c>
      <c r="I1346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346" s="5" cm="1">
        <f t="array" ref="J1346">MAX(IF((ProjectInfoTable[ProjectName]=OutputTable[[#This Row],[ProjectName]]),(ProjectInfoTable[ProjectName]=OutputTable[[#This Row],[ProjectName]])*ProjectInfoTable[NumberOfReplications]))</f>
        <v>50</v>
      </c>
      <c r="K1346" s="5" cm="1">
        <f t="array" ref="K1346">IFERROR(AVERAGE(IF((OutputTable[GroupByKey]=OutputTable[[#This Row],[GroupByKey]]),(OutputTable[GroupByKey]=OutputTable[[#This Row],[GroupByKey]])*OutputTable[RecordedValue])),0)</f>
        <v>554.13874987441454</v>
      </c>
      <c r="L1346" s="5" cm="1">
        <f t="array" ref="L1346">IFERROR(_xlfn.STDEV.S(IF((OutputTable[GroupByKey]=OutputTable[[#This Row],[GroupByKey]]),(OutputTable[GroupByKey]=OutputTable[[#This Row],[GroupByKey]])*OutputTable[RecordedValue])),0)</f>
        <v>6.8265505788893126</v>
      </c>
      <c r="M1346" s="5" cm="1">
        <f t="array" ref="M1346">MAX(IF((ProjectInfoTable[ProjectName]=OutputTable[[#This Row],[ProjectName]]),(ProjectInfoTable[ProjectName]=OutputTable[[#This Row],[ProjectName]])*ProjectInfoTable[ConfidenceInterval]))</f>
        <v>0.95</v>
      </c>
      <c r="N13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346" s="5" cm="1">
        <f t="array" ref="O1346">MIN(IF((OutputTable[GroupByKey]=OutputTable[[#This Row],[GroupByKey]]),(OutputTable[GroupByKey]=OutputTable[[#This Row],[GroupByKey]])*OutputTable[RecordedValue]))</f>
        <v>539.207003167479</v>
      </c>
      <c r="P1346" s="5" cm="1">
        <f t="array" ref="P1346">MAX(IF((OutputTable[GroupByKey]=OutputTable[[#This Row],[GroupByKey]]),(OutputTable[GroupByKey]=OutputTable[[#This Row],[GroupByKey]])*OutputTable[RecordedValue]))</f>
        <v>564.23235373677596</v>
      </c>
    </row>
    <row r="1347" spans="1:16" x14ac:dyDescent="0.25">
      <c r="A1347" t="s">
        <v>68</v>
      </c>
      <c r="B1347" t="s">
        <v>70</v>
      </c>
      <c r="C1347">
        <v>26</v>
      </c>
      <c r="D1347" t="s">
        <v>143</v>
      </c>
      <c r="E1347" t="s">
        <v>115</v>
      </c>
      <c r="F1347" t="s">
        <v>73</v>
      </c>
      <c r="G1347">
        <v>0</v>
      </c>
      <c r="H1347">
        <v>0</v>
      </c>
      <c r="I1347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347" s="5" cm="1">
        <f t="array" ref="J1347">MAX(IF((ProjectInfoTable[ProjectName]=OutputTable[[#This Row],[ProjectName]]),(ProjectInfoTable[ProjectName]=OutputTable[[#This Row],[ProjectName]])*ProjectInfoTable[NumberOfReplications]))</f>
        <v>50</v>
      </c>
      <c r="K1347" s="5" cm="1">
        <f t="array" ref="K1347">IFERROR(AVERAGE(IF((OutputTable[GroupByKey]=OutputTable[[#This Row],[GroupByKey]]),(OutputTable[GroupByKey]=OutputTable[[#This Row],[GroupByKey]])*OutputTable[RecordedValue])),0)</f>
        <v>0</v>
      </c>
      <c r="L1347" s="5" cm="1">
        <f t="array" ref="L1347">IFERROR(_xlfn.STDEV.S(IF((OutputTable[GroupByKey]=OutputTable[[#This Row],[GroupByKey]]),(OutputTable[GroupByKey]=OutputTable[[#This Row],[GroupByKey]])*OutputTable[RecordedValue])),0)</f>
        <v>0</v>
      </c>
      <c r="M1347" s="5" cm="1">
        <f t="array" ref="M1347">MAX(IF((ProjectInfoTable[ProjectName]=OutputTable[[#This Row],[ProjectName]]),(ProjectInfoTable[ProjectName]=OutputTable[[#This Row],[ProjectName]])*ProjectInfoTable[ConfidenceInterval]))</f>
        <v>0.95</v>
      </c>
      <c r="N13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7" s="5" cm="1">
        <f t="array" ref="O1347">MIN(IF((OutputTable[GroupByKey]=OutputTable[[#This Row],[GroupByKey]]),(OutputTable[GroupByKey]=OutputTable[[#This Row],[GroupByKey]])*OutputTable[RecordedValue]))</f>
        <v>0</v>
      </c>
      <c r="P1347" s="5" cm="1">
        <f t="array" ref="P1347">MAX(IF((OutputTable[GroupByKey]=OutputTable[[#This Row],[GroupByKey]]),(OutputTable[GroupByKey]=OutputTable[[#This Row],[GroupByKey]])*OutputTable[RecordedValue]))</f>
        <v>0</v>
      </c>
    </row>
    <row r="1348" spans="1:16" x14ac:dyDescent="0.25">
      <c r="A1348" t="s">
        <v>68</v>
      </c>
      <c r="B1348" t="s">
        <v>70</v>
      </c>
      <c r="C1348">
        <v>26</v>
      </c>
      <c r="D1348" t="s">
        <v>144</v>
      </c>
      <c r="E1348" t="s">
        <v>117</v>
      </c>
      <c r="F1348" t="s">
        <v>73</v>
      </c>
      <c r="G1348">
        <v>67.142978702311197</v>
      </c>
      <c r="H1348">
        <v>0</v>
      </c>
      <c r="I1348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348" s="5" cm="1">
        <f t="array" ref="J1348">MAX(IF((ProjectInfoTable[ProjectName]=OutputTable[[#This Row],[ProjectName]]),(ProjectInfoTable[ProjectName]=OutputTable[[#This Row],[ProjectName]])*ProjectInfoTable[NumberOfReplications]))</f>
        <v>50</v>
      </c>
      <c r="K1348" s="5" cm="1">
        <f t="array" ref="K1348">IFERROR(AVERAGE(IF((OutputTable[GroupByKey]=OutputTable[[#This Row],[GroupByKey]]),(OutputTable[GroupByKey]=OutputTable[[#This Row],[GroupByKey]])*OutputTable[RecordedValue])),0)</f>
        <v>55.339444015606816</v>
      </c>
      <c r="L1348" s="5" cm="1">
        <f t="array" ref="L1348">IFERROR(_xlfn.STDEV.S(IF((OutputTable[GroupByKey]=OutputTable[[#This Row],[GroupByKey]]),(OutputTable[GroupByKey]=OutputTable[[#This Row],[GroupByKey]])*OutputTable[RecordedValue])),0)</f>
        <v>18.463814595248238</v>
      </c>
      <c r="M1348" s="5" cm="1">
        <f t="array" ref="M1348">MAX(IF((ProjectInfoTable[ProjectName]=OutputTable[[#This Row],[ProjectName]]),(ProjectInfoTable[ProjectName]=OutputTable[[#This Row],[ProjectName]])*ProjectInfoTable[ConfidenceInterval]))</f>
        <v>0.95</v>
      </c>
      <c r="N13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348" s="5" cm="1">
        <f t="array" ref="O1348">MIN(IF((OutputTable[GroupByKey]=OutputTable[[#This Row],[GroupByKey]]),(OutputTable[GroupByKey]=OutputTable[[#This Row],[GroupByKey]])*OutputTable[RecordedValue]))</f>
        <v>20.994807137296998</v>
      </c>
      <c r="P1348" s="5" cm="1">
        <f t="array" ref="P1348">MAX(IF((OutputTable[GroupByKey]=OutputTable[[#This Row],[GroupByKey]]),(OutputTable[GroupByKey]=OutputTable[[#This Row],[GroupByKey]])*OutputTable[RecordedValue]))</f>
        <v>106.254030872416</v>
      </c>
    </row>
    <row r="1349" spans="1:16" x14ac:dyDescent="0.25">
      <c r="A1349" t="s">
        <v>68</v>
      </c>
      <c r="B1349" t="s">
        <v>70</v>
      </c>
      <c r="C1349">
        <v>26</v>
      </c>
      <c r="D1349" t="s">
        <v>145</v>
      </c>
      <c r="E1349" t="s">
        <v>119</v>
      </c>
      <c r="F1349" t="s">
        <v>73</v>
      </c>
      <c r="G1349">
        <v>318</v>
      </c>
      <c r="H1349">
        <v>0</v>
      </c>
      <c r="I1349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349" s="5" cm="1">
        <f t="array" ref="J1349">MAX(IF((ProjectInfoTable[ProjectName]=OutputTable[[#This Row],[ProjectName]]),(ProjectInfoTable[ProjectName]=OutputTable[[#This Row],[ProjectName]])*ProjectInfoTable[NumberOfReplications]))</f>
        <v>50</v>
      </c>
      <c r="K1349" s="5" cm="1">
        <f t="array" ref="K1349">IFERROR(AVERAGE(IF((OutputTable[GroupByKey]=OutputTable[[#This Row],[GroupByKey]]),(OutputTable[GroupByKey]=OutputTable[[#This Row],[GroupByKey]])*OutputTable[RecordedValue])),0)</f>
        <v>318</v>
      </c>
      <c r="L1349" s="5" cm="1">
        <f t="array" ref="L1349">IFERROR(_xlfn.STDEV.S(IF((OutputTable[GroupByKey]=OutputTable[[#This Row],[GroupByKey]]),(OutputTable[GroupByKey]=OutputTable[[#This Row],[GroupByKey]])*OutputTable[RecordedValue])),0)</f>
        <v>0</v>
      </c>
      <c r="M1349" s="5" cm="1">
        <f t="array" ref="M1349">MAX(IF((ProjectInfoTable[ProjectName]=OutputTable[[#This Row],[ProjectName]]),(ProjectInfoTable[ProjectName]=OutputTable[[#This Row],[ProjectName]])*ProjectInfoTable[ConfidenceInterval]))</f>
        <v>0.95</v>
      </c>
      <c r="N13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9" s="5" cm="1">
        <f t="array" ref="O1349">MIN(IF((OutputTable[GroupByKey]=OutputTable[[#This Row],[GroupByKey]]),(OutputTable[GroupByKey]=OutputTable[[#This Row],[GroupByKey]])*OutputTable[RecordedValue]))</f>
        <v>318</v>
      </c>
      <c r="P1349" s="5" cm="1">
        <f t="array" ref="P1349">MAX(IF((OutputTable[GroupByKey]=OutputTable[[#This Row],[GroupByKey]]),(OutputTable[GroupByKey]=OutputTable[[#This Row],[GroupByKey]])*OutputTable[RecordedValue]))</f>
        <v>318</v>
      </c>
    </row>
    <row r="1350" spans="1:16" x14ac:dyDescent="0.25">
      <c r="A1350" t="s">
        <v>68</v>
      </c>
      <c r="B1350" t="s">
        <v>70</v>
      </c>
      <c r="C1350">
        <v>26</v>
      </c>
      <c r="D1350" t="s">
        <v>146</v>
      </c>
      <c r="E1350" t="s">
        <v>121</v>
      </c>
      <c r="F1350" t="s">
        <v>73</v>
      </c>
      <c r="G1350">
        <v>317</v>
      </c>
      <c r="H1350">
        <v>0</v>
      </c>
      <c r="I1350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350" s="5" cm="1">
        <f t="array" ref="J1350">MAX(IF((ProjectInfoTable[ProjectName]=OutputTable[[#This Row],[ProjectName]]),(ProjectInfoTable[ProjectName]=OutputTable[[#This Row],[ProjectName]])*ProjectInfoTable[NumberOfReplications]))</f>
        <v>50</v>
      </c>
      <c r="K1350" s="5" cm="1">
        <f t="array" ref="K1350">IFERROR(AVERAGE(IF((OutputTable[GroupByKey]=OutputTable[[#This Row],[GroupByKey]]),(OutputTable[GroupByKey]=OutputTable[[#This Row],[GroupByKey]])*OutputTable[RecordedValue])),0)</f>
        <v>316.94</v>
      </c>
      <c r="L1350" s="5" cm="1">
        <f t="array" ref="L1350">IFERROR(_xlfn.STDEV.S(IF((OutputTable[GroupByKey]=OutputTable[[#This Row],[GroupByKey]]),(OutputTable[GroupByKey]=OutputTable[[#This Row],[GroupByKey]])*OutputTable[RecordedValue])),0)</f>
        <v>0.23989793748209556</v>
      </c>
      <c r="M1350" s="5" cm="1">
        <f t="array" ref="M1350">MAX(IF((ProjectInfoTable[ProjectName]=OutputTable[[#This Row],[ProjectName]]),(ProjectInfoTable[ProjectName]=OutputTable[[#This Row],[ProjectName]])*ProjectInfoTable[ConfidenceInterval]))</f>
        <v>0.95</v>
      </c>
      <c r="N13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350" s="5" cm="1">
        <f t="array" ref="O1350">MIN(IF((OutputTable[GroupByKey]=OutputTable[[#This Row],[GroupByKey]]),(OutputTable[GroupByKey]=OutputTable[[#This Row],[GroupByKey]])*OutputTable[RecordedValue]))</f>
        <v>316</v>
      </c>
      <c r="P1350" s="5" cm="1">
        <f t="array" ref="P1350">MAX(IF((OutputTable[GroupByKey]=OutputTable[[#This Row],[GroupByKey]]),(OutputTable[GroupByKey]=OutputTable[[#This Row],[GroupByKey]])*OutputTable[RecordedValue]))</f>
        <v>317</v>
      </c>
    </row>
    <row r="1351" spans="1:16" x14ac:dyDescent="0.25">
      <c r="A1351" t="s">
        <v>68</v>
      </c>
      <c r="B1351" t="s">
        <v>70</v>
      </c>
      <c r="C1351">
        <v>26</v>
      </c>
      <c r="D1351" t="s">
        <v>147</v>
      </c>
      <c r="E1351" t="s">
        <v>123</v>
      </c>
      <c r="F1351" t="s">
        <v>73</v>
      </c>
      <c r="G1351">
        <v>9.2469871057053208</v>
      </c>
      <c r="H1351">
        <v>0</v>
      </c>
      <c r="I1351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351" s="5" cm="1">
        <f t="array" ref="J1351">MAX(IF((ProjectInfoTable[ProjectName]=OutputTable[[#This Row],[ProjectName]]),(ProjectInfoTable[ProjectName]=OutputTable[[#This Row],[ProjectName]])*ProjectInfoTable[NumberOfReplications]))</f>
        <v>50</v>
      </c>
      <c r="K1351" s="5" cm="1">
        <f t="array" ref="K1351">IFERROR(AVERAGE(IF((OutputTable[GroupByKey]=OutputTable[[#This Row],[GroupByKey]]),(OutputTable[GroupByKey]=OutputTable[[#This Row],[GroupByKey]])*OutputTable[RecordedValue])),0)</f>
        <v>9.2356458312402427</v>
      </c>
      <c r="L1351" s="5" cm="1">
        <f t="array" ref="L1351">IFERROR(_xlfn.STDEV.S(IF((OutputTable[GroupByKey]=OutputTable[[#This Row],[GroupByKey]]),(OutputTable[GroupByKey]=OutputTable[[#This Row],[GroupByKey]])*OutputTable[RecordedValue])),0)</f>
        <v>0.11377584298148916</v>
      </c>
      <c r="M1351" s="5" cm="1">
        <f t="array" ref="M1351">MAX(IF((ProjectInfoTable[ProjectName]=OutputTable[[#This Row],[ProjectName]]),(ProjectInfoTable[ProjectName]=OutputTable[[#This Row],[ProjectName]])*ProjectInfoTable[ConfidenceInterval]))</f>
        <v>0.95</v>
      </c>
      <c r="N13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351" s="5" cm="1">
        <f t="array" ref="O1351">MIN(IF((OutputTable[GroupByKey]=OutputTable[[#This Row],[GroupByKey]]),(OutputTable[GroupByKey]=OutputTable[[#This Row],[GroupByKey]])*OutputTable[RecordedValue]))</f>
        <v>8.9867833861246496</v>
      </c>
      <c r="P1351" s="5" cm="1">
        <f t="array" ref="P1351">MAX(IF((OutputTable[GroupByKey]=OutputTable[[#This Row],[GroupByKey]]),(OutputTable[GroupByKey]=OutputTable[[#This Row],[GroupByKey]])*OutputTable[RecordedValue]))</f>
        <v>9.4038725622795898</v>
      </c>
    </row>
    <row r="1352" spans="1:16" x14ac:dyDescent="0.25">
      <c r="A1352" t="s">
        <v>68</v>
      </c>
      <c r="B1352" t="s">
        <v>70</v>
      </c>
      <c r="C1352">
        <v>26</v>
      </c>
      <c r="D1352" t="s">
        <v>148</v>
      </c>
      <c r="E1352" t="s">
        <v>125</v>
      </c>
      <c r="F1352" t="s">
        <v>73</v>
      </c>
      <c r="G1352">
        <v>621.96220504462997</v>
      </c>
      <c r="H1352">
        <v>0</v>
      </c>
      <c r="I1352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352" s="5" cm="1">
        <f t="array" ref="J1352">MAX(IF((ProjectInfoTable[ProjectName]=OutputTable[[#This Row],[ProjectName]]),(ProjectInfoTable[ProjectName]=OutputTable[[#This Row],[ProjectName]])*ProjectInfoTable[NumberOfReplications]))</f>
        <v>50</v>
      </c>
      <c r="K1352" s="5" cm="1">
        <f t="array" ref="K1352">IFERROR(AVERAGE(IF((OutputTable[GroupByKey]=OutputTable[[#This Row],[GroupByKey]]),(OutputTable[GroupByKey]=OutputTable[[#This Row],[GroupByKey]])*OutputTable[RecordedValue])),0)</f>
        <v>609.47819389002132</v>
      </c>
      <c r="L1352" s="5" cm="1">
        <f t="array" ref="L1352">IFERROR(_xlfn.STDEV.S(IF((OutputTable[GroupByKey]=OutputTable[[#This Row],[GroupByKey]]),(OutputTable[GroupByKey]=OutputTable[[#This Row],[GroupByKey]])*OutputTable[RecordedValue])),0)</f>
        <v>20.03379556554944</v>
      </c>
      <c r="M1352" s="5" cm="1">
        <f t="array" ref="M1352">MAX(IF((ProjectInfoTable[ProjectName]=OutputTable[[#This Row],[ProjectName]]),(ProjectInfoTable[ProjectName]=OutputTable[[#This Row],[ProjectName]])*ProjectInfoTable[ConfidenceInterval]))</f>
        <v>0.95</v>
      </c>
      <c r="N13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352" s="5" cm="1">
        <f t="array" ref="O1352">MIN(IF((OutputTable[GroupByKey]=OutputTable[[#This Row],[GroupByKey]]),(OutputTable[GroupByKey]=OutputTable[[#This Row],[GroupByKey]])*OutputTable[RecordedValue]))</f>
        <v>560.39330190760404</v>
      </c>
      <c r="P1352" s="5" cm="1">
        <f t="array" ref="P1352">MAX(IF((OutputTable[GroupByKey]=OutputTable[[#This Row],[GroupByKey]]),(OutputTable[GroupByKey]=OutputTable[[#This Row],[GroupByKey]])*OutputTable[RecordedValue]))</f>
        <v>667.91125094200902</v>
      </c>
    </row>
    <row r="1353" spans="1:16" x14ac:dyDescent="0.25">
      <c r="A1353" t="s">
        <v>68</v>
      </c>
      <c r="B1353" t="s">
        <v>70</v>
      </c>
      <c r="C1353">
        <v>26</v>
      </c>
      <c r="D1353" t="s">
        <v>149</v>
      </c>
      <c r="E1353" t="s">
        <v>119</v>
      </c>
      <c r="F1353" t="s">
        <v>87</v>
      </c>
      <c r="G1353">
        <v>318</v>
      </c>
      <c r="H1353">
        <v>0</v>
      </c>
      <c r="I1353" s="5" t="str">
        <f>OutputTable[[#This Row],[ProjectName]]&amp;OutputTable[[#This Row],[Name]]&amp;OutputTable[[#This Row],[Type]]&amp;OutputTable[[#This Row],[Source]]</f>
        <v>Airport Security AnalysisEntity 1.NumberInNumber InEntity</v>
      </c>
      <c r="J1353" s="5" cm="1">
        <f t="array" ref="J1353">MAX(IF((ProjectInfoTable[ProjectName]=OutputTable[[#This Row],[ProjectName]]),(ProjectInfoTable[ProjectName]=OutputTable[[#This Row],[ProjectName]])*ProjectInfoTable[NumberOfReplications]))</f>
        <v>50</v>
      </c>
      <c r="K1353" s="5" cm="1">
        <f t="array" ref="K1353">IFERROR(AVERAGE(IF((OutputTable[GroupByKey]=OutputTable[[#This Row],[GroupByKey]]),(OutputTable[GroupByKey]=OutputTable[[#This Row],[GroupByKey]])*OutputTable[RecordedValue])),0)</f>
        <v>318</v>
      </c>
      <c r="L1353" s="5" cm="1">
        <f t="array" ref="L1353">IFERROR(_xlfn.STDEV.S(IF((OutputTable[GroupByKey]=OutputTable[[#This Row],[GroupByKey]]),(OutputTable[GroupByKey]=OutputTable[[#This Row],[GroupByKey]])*OutputTable[RecordedValue])),0)</f>
        <v>0</v>
      </c>
      <c r="M1353" s="5" cm="1">
        <f t="array" ref="M1353">MAX(IF((ProjectInfoTable[ProjectName]=OutputTable[[#This Row],[ProjectName]]),(ProjectInfoTable[ProjectName]=OutputTable[[#This Row],[ProjectName]])*ProjectInfoTable[ConfidenceInterval]))</f>
        <v>0.95</v>
      </c>
      <c r="N13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3" s="5" cm="1">
        <f t="array" ref="O1353">MIN(IF((OutputTable[GroupByKey]=OutputTable[[#This Row],[GroupByKey]]),(OutputTable[GroupByKey]=OutputTable[[#This Row],[GroupByKey]])*OutputTable[RecordedValue]))</f>
        <v>318</v>
      </c>
      <c r="P1353" s="5" cm="1">
        <f t="array" ref="P1353">MAX(IF((OutputTable[GroupByKey]=OutputTable[[#This Row],[GroupByKey]]),(OutputTable[GroupByKey]=OutputTable[[#This Row],[GroupByKey]])*OutputTable[RecordedValue]))</f>
        <v>318</v>
      </c>
    </row>
    <row r="1354" spans="1:16" x14ac:dyDescent="0.25">
      <c r="A1354" t="s">
        <v>68</v>
      </c>
      <c r="B1354" t="s">
        <v>70</v>
      </c>
      <c r="C1354">
        <v>26</v>
      </c>
      <c r="D1354" t="s">
        <v>150</v>
      </c>
      <c r="E1354" t="s">
        <v>121</v>
      </c>
      <c r="F1354" t="s">
        <v>87</v>
      </c>
      <c r="G1354">
        <v>315</v>
      </c>
      <c r="H1354">
        <v>0</v>
      </c>
      <c r="I1354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354" s="5" cm="1">
        <f t="array" ref="J1354">MAX(IF((ProjectInfoTable[ProjectName]=OutputTable[[#This Row],[ProjectName]]),(ProjectInfoTable[ProjectName]=OutputTable[[#This Row],[ProjectName]])*ProjectInfoTable[NumberOfReplications]))</f>
        <v>50</v>
      </c>
      <c r="K1354" s="5" cm="1">
        <f t="array" ref="K1354">IFERROR(AVERAGE(IF((OutputTable[GroupByKey]=OutputTable[[#This Row],[GroupByKey]]),(OutputTable[GroupByKey]=OutputTable[[#This Row],[GroupByKey]])*OutputTable[RecordedValue])),0)</f>
        <v>314.94</v>
      </c>
      <c r="L1354" s="5" cm="1">
        <f t="array" ref="L1354">IFERROR(_xlfn.STDEV.S(IF((OutputTable[GroupByKey]=OutputTable[[#This Row],[GroupByKey]]),(OutputTable[GroupByKey]=OutputTable[[#This Row],[GroupByKey]])*OutputTable[RecordedValue])),0)</f>
        <v>0.68243262357121037</v>
      </c>
      <c r="M1354" s="5" cm="1">
        <f t="array" ref="M1354">MAX(IF((ProjectInfoTable[ProjectName]=OutputTable[[#This Row],[ProjectName]]),(ProjectInfoTable[ProjectName]=OutputTable[[#This Row],[ProjectName]])*ProjectInfoTable[ConfidenceInterval]))</f>
        <v>0.95</v>
      </c>
      <c r="N13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354" s="5" cm="1">
        <f t="array" ref="O1354">MIN(IF((OutputTable[GroupByKey]=OutputTable[[#This Row],[GroupByKey]]),(OutputTable[GroupByKey]=OutputTable[[#This Row],[GroupByKey]])*OutputTable[RecordedValue]))</f>
        <v>313</v>
      </c>
      <c r="P1354" s="5" cm="1">
        <f t="array" ref="P1354">MAX(IF((OutputTable[GroupByKey]=OutputTable[[#This Row],[GroupByKey]]),(OutputTable[GroupByKey]=OutputTable[[#This Row],[GroupByKey]])*OutputTable[RecordedValue]))</f>
        <v>316</v>
      </c>
    </row>
    <row r="1355" spans="1:16" x14ac:dyDescent="0.25">
      <c r="A1355" t="s">
        <v>68</v>
      </c>
      <c r="B1355" t="s">
        <v>70</v>
      </c>
      <c r="C1355">
        <v>26</v>
      </c>
      <c r="D1355" t="s">
        <v>151</v>
      </c>
      <c r="E1355" t="s">
        <v>135</v>
      </c>
      <c r="F1355" t="s">
        <v>105</v>
      </c>
      <c r="G1355">
        <v>0</v>
      </c>
      <c r="H1355">
        <v>0</v>
      </c>
      <c r="I1355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355" s="5" cm="1">
        <f t="array" ref="J1355">MAX(IF((ProjectInfoTable[ProjectName]=OutputTable[[#This Row],[ProjectName]]),(ProjectInfoTable[ProjectName]=OutputTable[[#This Row],[ProjectName]])*ProjectInfoTable[NumberOfReplications]))</f>
        <v>50</v>
      </c>
      <c r="K1355" s="5" cm="1">
        <f t="array" ref="K1355">IFERROR(AVERAGE(IF((OutputTable[GroupByKey]=OutputTable[[#This Row],[GroupByKey]]),(OutputTable[GroupByKey]=OutputTable[[#This Row],[GroupByKey]])*OutputTable[RecordedValue])),0)</f>
        <v>0</v>
      </c>
      <c r="L1355" s="5" cm="1">
        <f t="array" ref="L1355">IFERROR(_xlfn.STDEV.S(IF((OutputTable[GroupByKey]=OutputTable[[#This Row],[GroupByKey]]),(OutputTable[GroupByKey]=OutputTable[[#This Row],[GroupByKey]])*OutputTable[RecordedValue])),0)</f>
        <v>0</v>
      </c>
      <c r="M1355" s="5" cm="1">
        <f t="array" ref="M1355">MAX(IF((ProjectInfoTable[ProjectName]=OutputTable[[#This Row],[ProjectName]]),(ProjectInfoTable[ProjectName]=OutputTable[[#This Row],[ProjectName]])*ProjectInfoTable[ConfidenceInterval]))</f>
        <v>0.95</v>
      </c>
      <c r="N13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5" s="5" cm="1">
        <f t="array" ref="O1355">MIN(IF((OutputTable[GroupByKey]=OutputTable[[#This Row],[GroupByKey]]),(OutputTable[GroupByKey]=OutputTable[[#This Row],[GroupByKey]])*OutputTable[RecordedValue]))</f>
        <v>0</v>
      </c>
      <c r="P1355" s="5" cm="1">
        <f t="array" ref="P1355">MAX(IF((OutputTable[GroupByKey]=OutputTable[[#This Row],[GroupByKey]]),(OutputTable[GroupByKey]=OutputTable[[#This Row],[GroupByKey]])*OutputTable[RecordedValue]))</f>
        <v>0</v>
      </c>
    </row>
    <row r="1356" spans="1:16" x14ac:dyDescent="0.25">
      <c r="A1356" t="s">
        <v>68</v>
      </c>
      <c r="B1356" t="s">
        <v>70</v>
      </c>
      <c r="C1356">
        <v>26</v>
      </c>
      <c r="D1356" t="s">
        <v>152</v>
      </c>
      <c r="E1356" t="s">
        <v>137</v>
      </c>
      <c r="F1356" t="s">
        <v>105</v>
      </c>
      <c r="G1356">
        <v>12</v>
      </c>
      <c r="H1356">
        <v>0</v>
      </c>
      <c r="I1356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356" s="5" cm="1">
        <f t="array" ref="J1356">MAX(IF((ProjectInfoTable[ProjectName]=OutputTable[[#This Row],[ProjectName]]),(ProjectInfoTable[ProjectName]=OutputTable[[#This Row],[ProjectName]])*ProjectInfoTable[NumberOfReplications]))</f>
        <v>50</v>
      </c>
      <c r="K1356" s="5" cm="1">
        <f t="array" ref="K1356">IFERROR(AVERAGE(IF((OutputTable[GroupByKey]=OutputTable[[#This Row],[GroupByKey]]),(OutputTable[GroupByKey]=OutputTable[[#This Row],[GroupByKey]])*OutputTable[RecordedValue])),0)</f>
        <v>12</v>
      </c>
      <c r="L1356" s="5" cm="1">
        <f t="array" ref="L1356">IFERROR(_xlfn.STDEV.S(IF((OutputTable[GroupByKey]=OutputTable[[#This Row],[GroupByKey]]),(OutputTable[GroupByKey]=OutputTable[[#This Row],[GroupByKey]])*OutputTable[RecordedValue])),0)</f>
        <v>0</v>
      </c>
      <c r="M1356" s="5" cm="1">
        <f t="array" ref="M1356">MAX(IF((ProjectInfoTable[ProjectName]=OutputTable[[#This Row],[ProjectName]]),(ProjectInfoTable[ProjectName]=OutputTable[[#This Row],[ProjectName]])*ProjectInfoTable[ConfidenceInterval]))</f>
        <v>0.95</v>
      </c>
      <c r="N13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6" s="5" cm="1">
        <f t="array" ref="O1356">MIN(IF((OutputTable[GroupByKey]=OutputTable[[#This Row],[GroupByKey]]),(OutputTable[GroupByKey]=OutputTable[[#This Row],[GroupByKey]])*OutputTable[RecordedValue]))</f>
        <v>12</v>
      </c>
      <c r="P1356" s="5" cm="1">
        <f t="array" ref="P1356">MAX(IF((OutputTable[GroupByKey]=OutputTable[[#This Row],[GroupByKey]]),(OutputTable[GroupByKey]=OutputTable[[#This Row],[GroupByKey]])*OutputTable[RecordedValue]))</f>
        <v>12</v>
      </c>
    </row>
    <row r="1357" spans="1:16" x14ac:dyDescent="0.25">
      <c r="A1357" t="s">
        <v>68</v>
      </c>
      <c r="B1357" t="s">
        <v>70</v>
      </c>
      <c r="C1357">
        <v>26</v>
      </c>
      <c r="D1357" t="s">
        <v>153</v>
      </c>
      <c r="E1357" t="s">
        <v>154</v>
      </c>
      <c r="F1357" t="s">
        <v>105</v>
      </c>
      <c r="G1357">
        <v>0</v>
      </c>
      <c r="H1357">
        <v>0</v>
      </c>
      <c r="I1357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357" s="5" cm="1">
        <f t="array" ref="J1357">MAX(IF((ProjectInfoTable[ProjectName]=OutputTable[[#This Row],[ProjectName]]),(ProjectInfoTable[ProjectName]=OutputTable[[#This Row],[ProjectName]])*ProjectInfoTable[NumberOfReplications]))</f>
        <v>50</v>
      </c>
      <c r="K1357" s="5" cm="1">
        <f t="array" ref="K1357">IFERROR(AVERAGE(IF((OutputTable[GroupByKey]=OutputTable[[#This Row],[GroupByKey]]),(OutputTable[GroupByKey]=OutputTable[[#This Row],[GroupByKey]])*OutputTable[RecordedValue])),0)</f>
        <v>0</v>
      </c>
      <c r="L1357" s="5" cm="1">
        <f t="array" ref="L1357">IFERROR(_xlfn.STDEV.S(IF((OutputTable[GroupByKey]=OutputTable[[#This Row],[GroupByKey]]),(OutputTable[GroupByKey]=OutputTable[[#This Row],[GroupByKey]])*OutputTable[RecordedValue])),0)</f>
        <v>0</v>
      </c>
      <c r="M1357" s="5" cm="1">
        <f t="array" ref="M1357">MAX(IF((ProjectInfoTable[ProjectName]=OutputTable[[#This Row],[ProjectName]]),(ProjectInfoTable[ProjectName]=OutputTable[[#This Row],[ProjectName]])*ProjectInfoTable[ConfidenceInterval]))</f>
        <v>0.95</v>
      </c>
      <c r="N13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7" s="5" cm="1">
        <f t="array" ref="O1357">MIN(IF((OutputTable[GroupByKey]=OutputTable[[#This Row],[GroupByKey]]),(OutputTable[GroupByKey]=OutputTable[[#This Row],[GroupByKey]])*OutputTable[RecordedValue]))</f>
        <v>0</v>
      </c>
      <c r="P1357" s="5" cm="1">
        <f t="array" ref="P1357">MAX(IF((OutputTable[GroupByKey]=OutputTable[[#This Row],[GroupByKey]]),(OutputTable[GroupByKey]=OutputTable[[#This Row],[GroupByKey]])*OutputTable[RecordedValue]))</f>
        <v>0</v>
      </c>
    </row>
    <row r="1358" spans="1:16" x14ac:dyDescent="0.25">
      <c r="A1358" t="s">
        <v>68</v>
      </c>
      <c r="B1358" t="s">
        <v>70</v>
      </c>
      <c r="C1358">
        <v>26</v>
      </c>
      <c r="D1358" t="s">
        <v>155</v>
      </c>
      <c r="E1358" t="s">
        <v>156</v>
      </c>
      <c r="F1358" t="s">
        <v>105</v>
      </c>
      <c r="G1358">
        <v>0</v>
      </c>
      <c r="H1358">
        <v>0</v>
      </c>
      <c r="I1358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358" s="5" cm="1">
        <f t="array" ref="J1358">MAX(IF((ProjectInfoTable[ProjectName]=OutputTable[[#This Row],[ProjectName]]),(ProjectInfoTable[ProjectName]=OutputTable[[#This Row],[ProjectName]])*ProjectInfoTable[NumberOfReplications]))</f>
        <v>50</v>
      </c>
      <c r="K1358" s="5" cm="1">
        <f t="array" ref="K1358">IFERROR(AVERAGE(IF((OutputTable[GroupByKey]=OutputTable[[#This Row],[GroupByKey]]),(OutputTable[GroupByKey]=OutputTable[[#This Row],[GroupByKey]])*OutputTable[RecordedValue])),0)</f>
        <v>0</v>
      </c>
      <c r="L1358" s="5" cm="1">
        <f t="array" ref="L1358">IFERROR(_xlfn.STDEV.S(IF((OutputTable[GroupByKey]=OutputTable[[#This Row],[GroupByKey]]),(OutputTable[GroupByKey]=OutputTable[[#This Row],[GroupByKey]])*OutputTable[RecordedValue])),0)</f>
        <v>0</v>
      </c>
      <c r="M1358" s="5" cm="1">
        <f t="array" ref="M1358">MAX(IF((ProjectInfoTable[ProjectName]=OutputTable[[#This Row],[ProjectName]]),(ProjectInfoTable[ProjectName]=OutputTable[[#This Row],[ProjectName]])*ProjectInfoTable[ConfidenceInterval]))</f>
        <v>0.95</v>
      </c>
      <c r="N13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8" s="5" cm="1">
        <f t="array" ref="O1358">MIN(IF((OutputTable[GroupByKey]=OutputTable[[#This Row],[GroupByKey]]),(OutputTable[GroupByKey]=OutputTable[[#This Row],[GroupByKey]])*OutputTable[RecordedValue]))</f>
        <v>0</v>
      </c>
      <c r="P1358" s="5" cm="1">
        <f t="array" ref="P1358">MAX(IF((OutputTable[GroupByKey]=OutputTable[[#This Row],[GroupByKey]]),(OutputTable[GroupByKey]=OutputTable[[#This Row],[GroupByKey]])*OutputTable[RecordedValue]))</f>
        <v>0</v>
      </c>
    </row>
    <row r="1359" spans="1:16" x14ac:dyDescent="0.25">
      <c r="A1359" t="s">
        <v>68</v>
      </c>
      <c r="B1359" t="s">
        <v>70</v>
      </c>
      <c r="C1359">
        <v>26</v>
      </c>
      <c r="D1359" t="s">
        <v>157</v>
      </c>
      <c r="E1359" t="s">
        <v>140</v>
      </c>
      <c r="F1359" t="s">
        <v>105</v>
      </c>
      <c r="G1359">
        <v>0</v>
      </c>
      <c r="H1359">
        <v>0</v>
      </c>
      <c r="I1359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359" s="5" cm="1">
        <f t="array" ref="J1359">MAX(IF((ProjectInfoTable[ProjectName]=OutputTable[[#This Row],[ProjectName]]),(ProjectInfoTable[ProjectName]=OutputTable[[#This Row],[ProjectName]])*ProjectInfoTable[NumberOfReplications]))</f>
        <v>50</v>
      </c>
      <c r="K1359" s="5" cm="1">
        <f t="array" ref="K1359">IFERROR(AVERAGE(IF((OutputTable[GroupByKey]=OutputTable[[#This Row],[GroupByKey]]),(OutputTable[GroupByKey]=OutputTable[[#This Row],[GroupByKey]])*OutputTable[RecordedValue])),0)</f>
        <v>0</v>
      </c>
      <c r="L1359" s="5" cm="1">
        <f t="array" ref="L1359">IFERROR(_xlfn.STDEV.S(IF((OutputTable[GroupByKey]=OutputTable[[#This Row],[GroupByKey]]),(OutputTable[GroupByKey]=OutputTable[[#This Row],[GroupByKey]])*OutputTable[RecordedValue])),0)</f>
        <v>0</v>
      </c>
      <c r="M1359" s="5" cm="1">
        <f t="array" ref="M1359">MAX(IF((ProjectInfoTable[ProjectName]=OutputTable[[#This Row],[ProjectName]]),(ProjectInfoTable[ProjectName]=OutputTable[[#This Row],[ProjectName]])*ProjectInfoTable[ConfidenceInterval]))</f>
        <v>0.95</v>
      </c>
      <c r="N13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9" s="5" cm="1">
        <f t="array" ref="O1359">MIN(IF((OutputTable[GroupByKey]=OutputTable[[#This Row],[GroupByKey]]),(OutputTable[GroupByKey]=OutputTable[[#This Row],[GroupByKey]])*OutputTable[RecordedValue]))</f>
        <v>0</v>
      </c>
      <c r="P1359" s="5" cm="1">
        <f t="array" ref="P1359">MAX(IF((OutputTable[GroupByKey]=OutputTable[[#This Row],[GroupByKey]]),(OutputTable[GroupByKey]=OutputTable[[#This Row],[GroupByKey]])*OutputTable[RecordedValue]))</f>
        <v>0</v>
      </c>
    </row>
    <row r="1360" spans="1:16" x14ac:dyDescent="0.25">
      <c r="A1360" t="s">
        <v>68</v>
      </c>
      <c r="B1360" t="s">
        <v>70</v>
      </c>
      <c r="C1360">
        <v>26</v>
      </c>
      <c r="D1360" t="s">
        <v>158</v>
      </c>
      <c r="E1360" t="s">
        <v>121</v>
      </c>
      <c r="F1360" t="s">
        <v>127</v>
      </c>
      <c r="G1360">
        <v>315</v>
      </c>
      <c r="H1360">
        <v>0</v>
      </c>
      <c r="I1360" s="5" t="str">
        <f>OutputTable[[#This Row],[ProjectName]]&amp;OutputTable[[#This Row],[Name]]&amp;OutputTable[[#This Row],[Type]]&amp;OutputTable[[#This Row],[Source]]</f>
        <v>Airport Security AnalysisSystem.NumberOutNumber OutSystem</v>
      </c>
      <c r="J1360" s="5" cm="1">
        <f t="array" ref="J1360">MAX(IF((ProjectInfoTable[ProjectName]=OutputTable[[#This Row],[ProjectName]]),(ProjectInfoTable[ProjectName]=OutputTable[[#This Row],[ProjectName]])*ProjectInfoTable[NumberOfReplications]))</f>
        <v>50</v>
      </c>
      <c r="K1360" s="5" cm="1">
        <f t="array" ref="K1360">IFERROR(AVERAGE(IF((OutputTable[GroupByKey]=OutputTable[[#This Row],[GroupByKey]]),(OutputTable[GroupByKey]=OutputTable[[#This Row],[GroupByKey]])*OutputTable[RecordedValue])),0)</f>
        <v>314.94</v>
      </c>
      <c r="L1360" s="5" cm="1">
        <f t="array" ref="L1360">IFERROR(_xlfn.STDEV.S(IF((OutputTable[GroupByKey]=OutputTable[[#This Row],[GroupByKey]]),(OutputTable[GroupByKey]=OutputTable[[#This Row],[GroupByKey]])*OutputTable[RecordedValue])),0)</f>
        <v>0.68243262357121037</v>
      </c>
      <c r="M1360" s="5" cm="1">
        <f t="array" ref="M1360">MAX(IF((ProjectInfoTable[ProjectName]=OutputTable[[#This Row],[ProjectName]]),(ProjectInfoTable[ProjectName]=OutputTable[[#This Row],[ProjectName]])*ProjectInfoTable[ConfidenceInterval]))</f>
        <v>0.95</v>
      </c>
      <c r="N13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360" s="5" cm="1">
        <f t="array" ref="O1360">MIN(IF((OutputTable[GroupByKey]=OutputTable[[#This Row],[GroupByKey]]),(OutputTable[GroupByKey]=OutputTable[[#This Row],[GroupByKey]])*OutputTable[RecordedValue]))</f>
        <v>313</v>
      </c>
      <c r="P1360" s="5" cm="1">
        <f t="array" ref="P1360">MAX(IF((OutputTable[GroupByKey]=OutputTable[[#This Row],[GroupByKey]]),(OutputTable[GroupByKey]=OutputTable[[#This Row],[GroupByKey]])*OutputTable[RecordedValue]))</f>
        <v>316</v>
      </c>
    </row>
    <row r="1361" spans="1:16" x14ac:dyDescent="0.25">
      <c r="A1361" t="s">
        <v>68</v>
      </c>
      <c r="B1361" t="s">
        <v>70</v>
      </c>
      <c r="C1361">
        <v>26</v>
      </c>
      <c r="D1361" t="s">
        <v>159</v>
      </c>
      <c r="E1361" t="s">
        <v>91</v>
      </c>
      <c r="F1361" t="s">
        <v>127</v>
      </c>
      <c r="G1361">
        <v>71.923790132828699</v>
      </c>
      <c r="H1361">
        <v>0</v>
      </c>
      <c r="I1361" s="5" t="str">
        <f>OutputTable[[#This Row],[ProjectName]]&amp;OutputTable[[#This Row],[Name]]&amp;OutputTable[[#This Row],[Type]]&amp;OutputTable[[#This Row],[Source]]</f>
        <v>Airport Security AnalysisSystem.TotalCostTotal CostSystem</v>
      </c>
      <c r="J1361" s="5" cm="1">
        <f t="array" ref="J1361">MAX(IF((ProjectInfoTable[ProjectName]=OutputTable[[#This Row],[ProjectName]]),(ProjectInfoTable[ProjectName]=OutputTable[[#This Row],[ProjectName]])*ProjectInfoTable[NumberOfReplications]))</f>
        <v>50</v>
      </c>
      <c r="K1361" s="5" cm="1">
        <f t="array" ref="K1361">IFERROR(AVERAGE(IF((OutputTable[GroupByKey]=OutputTable[[#This Row],[GroupByKey]]),(OutputTable[GroupByKey]=OutputTable[[#This Row],[GroupByKey]])*OutputTable[RecordedValue])),0)</f>
        <v>71.872638573735571</v>
      </c>
      <c r="L1361" s="5" cm="1">
        <f t="array" ref="L1361">IFERROR(_xlfn.STDEV.S(IF((OutputTable[GroupByKey]=OutputTable[[#This Row],[GroupByKey]]),(OutputTable[GroupByKey]=OutputTable[[#This Row],[GroupByKey]])*OutputTable[RecordedValue])),0)</f>
        <v>5.859431361613459E-2</v>
      </c>
      <c r="M1361" s="5" cm="1">
        <f t="array" ref="M1361">MAX(IF((ProjectInfoTable[ProjectName]=OutputTable[[#This Row],[ProjectName]]),(ProjectInfoTable[ProjectName]=OutputTable[[#This Row],[ProjectName]])*ProjectInfoTable[ConfidenceInterval]))</f>
        <v>0.95</v>
      </c>
      <c r="N13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361" s="5" cm="1">
        <f t="array" ref="O1361">MIN(IF((OutputTable[GroupByKey]=OutputTable[[#This Row],[GroupByKey]]),(OutputTable[GroupByKey]=OutputTable[[#This Row],[GroupByKey]])*OutputTable[RecordedValue]))</f>
        <v>71.718288096809104</v>
      </c>
      <c r="P1361" s="5" cm="1">
        <f t="array" ref="P1361">MAX(IF((OutputTable[GroupByKey]=OutputTable[[#This Row],[GroupByKey]]),(OutputTable[GroupByKey]=OutputTable[[#This Row],[GroupByKey]])*OutputTable[RecordedValue]))</f>
        <v>71.976989689924594</v>
      </c>
    </row>
    <row r="1362" spans="1:16" x14ac:dyDescent="0.25">
      <c r="A1362" t="s">
        <v>68</v>
      </c>
      <c r="B1362" t="s">
        <v>70</v>
      </c>
      <c r="C1362">
        <v>26</v>
      </c>
      <c r="D1362" t="s">
        <v>160</v>
      </c>
      <c r="E1362" t="s">
        <v>135</v>
      </c>
      <c r="F1362" t="s">
        <v>105</v>
      </c>
      <c r="G1362">
        <v>29.539801332772299</v>
      </c>
      <c r="H1362">
        <v>0</v>
      </c>
      <c r="I1362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362" s="5" cm="1">
        <f t="array" ref="J1362">MAX(IF((ProjectInfoTable[ProjectName]=OutputTable[[#This Row],[ProjectName]]),(ProjectInfoTable[ProjectName]=OutputTable[[#This Row],[ProjectName]])*ProjectInfoTable[NumberOfReplications]))</f>
        <v>50</v>
      </c>
      <c r="K1362" s="5" cm="1">
        <f t="array" ref="K1362">IFERROR(AVERAGE(IF((OutputTable[GroupByKey]=OutputTable[[#This Row],[GroupByKey]]),(OutputTable[GroupByKey]=OutputTable[[#This Row],[GroupByKey]])*OutputTable[RecordedValue])),0)</f>
        <v>29.829789158135409</v>
      </c>
      <c r="L1362" s="5" cm="1">
        <f t="array" ref="L1362">IFERROR(_xlfn.STDEV.S(IF((OutputTable[GroupByKey]=OutputTable[[#This Row],[GroupByKey]]),(OutputTable[GroupByKey]=OutputTable[[#This Row],[GroupByKey]])*OutputTable[RecordedValue])),0)</f>
        <v>0.5851150785874778</v>
      </c>
      <c r="M1362" s="5" cm="1">
        <f t="array" ref="M1362">MAX(IF((ProjectInfoTable[ProjectName]=OutputTable[[#This Row],[ProjectName]]),(ProjectInfoTable[ProjectName]=OutputTable[[#This Row],[ProjectName]])*ProjectInfoTable[ConfidenceInterval]))</f>
        <v>0.95</v>
      </c>
      <c r="N13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362" s="5" cm="1">
        <f t="array" ref="O1362">MIN(IF((OutputTable[GroupByKey]=OutputTable[[#This Row],[GroupByKey]]),(OutputTable[GroupByKey]=OutputTable[[#This Row],[GroupByKey]])*OutputTable[RecordedValue]))</f>
        <v>28.648191338861398</v>
      </c>
      <c r="P1362" s="5" cm="1">
        <f t="array" ref="P1362">MAX(IF((OutputTable[GroupByKey]=OutputTable[[#This Row],[GroupByKey]]),(OutputTable[GroupByKey]=OutputTable[[#This Row],[GroupByKey]])*OutputTable[RecordedValue]))</f>
        <v>31.087756920682502</v>
      </c>
    </row>
    <row r="1363" spans="1:16" x14ac:dyDescent="0.25">
      <c r="A1363" t="s">
        <v>68</v>
      </c>
      <c r="B1363" t="s">
        <v>70</v>
      </c>
      <c r="C1363">
        <v>26</v>
      </c>
      <c r="D1363" t="s">
        <v>161</v>
      </c>
      <c r="E1363" t="s">
        <v>137</v>
      </c>
      <c r="F1363" t="s">
        <v>105</v>
      </c>
      <c r="G1363">
        <v>6.4186770669754099</v>
      </c>
      <c r="H1363">
        <v>0</v>
      </c>
      <c r="I1363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363" s="5" cm="1">
        <f t="array" ref="J1363">MAX(IF((ProjectInfoTable[ProjectName]=OutputTable[[#This Row],[ProjectName]]),(ProjectInfoTable[ProjectName]=OutputTable[[#This Row],[ProjectName]])*ProjectInfoTable[NumberOfReplications]))</f>
        <v>50</v>
      </c>
      <c r="K1363" s="5" cm="1">
        <f t="array" ref="K1363">IFERROR(AVERAGE(IF((OutputTable[GroupByKey]=OutputTable[[#This Row],[GroupByKey]]),(OutputTable[GroupByKey]=OutputTable[[#This Row],[GroupByKey]])*OutputTable[RecordedValue])),0)</f>
        <v>6.0988587896948685</v>
      </c>
      <c r="L1363" s="5" cm="1">
        <f t="array" ref="L1363">IFERROR(_xlfn.STDEV.S(IF((OutputTable[GroupByKey]=OutputTable[[#This Row],[GroupByKey]]),(OutputTable[GroupByKey]=OutputTable[[#This Row],[GroupByKey]])*OutputTable[RecordedValue])),0)</f>
        <v>0.58437836853471548</v>
      </c>
      <c r="M1363" s="5" cm="1">
        <f t="array" ref="M1363">MAX(IF((ProjectInfoTable[ProjectName]=OutputTable[[#This Row],[ProjectName]]),(ProjectInfoTable[ProjectName]=OutputTable[[#This Row],[ProjectName]])*ProjectInfoTable[ConfidenceInterval]))</f>
        <v>0.95</v>
      </c>
      <c r="N13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363" s="5" cm="1">
        <f t="array" ref="O1363">MIN(IF((OutputTable[GroupByKey]=OutputTable[[#This Row],[GroupByKey]]),(OutputTable[GroupByKey]=OutputTable[[#This Row],[GroupByKey]])*OutputTable[RecordedValue]))</f>
        <v>4.8524885910691502</v>
      </c>
      <c r="P1363" s="5" cm="1">
        <f t="array" ref="P1363">MAX(IF((OutputTable[GroupByKey]=OutputTable[[#This Row],[GroupByKey]]),(OutputTable[GroupByKey]=OutputTable[[#This Row],[GroupByKey]])*OutputTable[RecordedValue]))</f>
        <v>7.28424471053909</v>
      </c>
    </row>
    <row r="1364" spans="1:16" x14ac:dyDescent="0.25">
      <c r="A1364" t="s">
        <v>68</v>
      </c>
      <c r="B1364" t="s">
        <v>70</v>
      </c>
      <c r="C1364">
        <v>26</v>
      </c>
      <c r="D1364" t="s">
        <v>162</v>
      </c>
      <c r="E1364" t="s">
        <v>154</v>
      </c>
      <c r="F1364" t="s">
        <v>105</v>
      </c>
      <c r="G1364">
        <v>644</v>
      </c>
      <c r="H1364">
        <v>0</v>
      </c>
      <c r="I1364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364" s="5" cm="1">
        <f t="array" ref="J1364">MAX(IF((ProjectInfoTable[ProjectName]=OutputTable[[#This Row],[ProjectName]]),(ProjectInfoTable[ProjectName]=OutputTable[[#This Row],[ProjectName]])*ProjectInfoTable[NumberOfReplications]))</f>
        <v>50</v>
      </c>
      <c r="K1364" s="5" cm="1">
        <f t="array" ref="K1364">IFERROR(AVERAGE(IF((OutputTable[GroupByKey]=OutputTable[[#This Row],[GroupByKey]]),(OutputTable[GroupByKey]=OutputTable[[#This Row],[GroupByKey]])*OutputTable[RecordedValue])),0)</f>
        <v>645.70000000000005</v>
      </c>
      <c r="L1364" s="5" cm="1">
        <f t="array" ref="L1364">IFERROR(_xlfn.STDEV.S(IF((OutputTable[GroupByKey]=OutputTable[[#This Row],[GroupByKey]]),(OutputTable[GroupByKey]=OutputTable[[#This Row],[GroupByKey]])*OutputTable[RecordedValue])),0)</f>
        <v>5.4930382656372485</v>
      </c>
      <c r="M1364" s="5" cm="1">
        <f t="array" ref="M1364">MAX(IF((ProjectInfoTable[ProjectName]=OutputTable[[#This Row],[ProjectName]]),(ProjectInfoTable[ProjectName]=OutputTable[[#This Row],[ProjectName]])*ProjectInfoTable[ConfidenceInterval]))</f>
        <v>0.95</v>
      </c>
      <c r="N13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364" s="5" cm="1">
        <f t="array" ref="O1364">MIN(IF((OutputTable[GroupByKey]=OutputTable[[#This Row],[GroupByKey]]),(OutputTable[GroupByKey]=OutputTable[[#This Row],[GroupByKey]])*OutputTable[RecordedValue]))</f>
        <v>633</v>
      </c>
      <c r="P1364" s="5" cm="1">
        <f t="array" ref="P1364">MAX(IF((OutputTable[GroupByKey]=OutputTable[[#This Row],[GroupByKey]]),(OutputTable[GroupByKey]=OutputTable[[#This Row],[GroupByKey]])*OutputTable[RecordedValue]))</f>
        <v>656</v>
      </c>
    </row>
    <row r="1365" spans="1:16" x14ac:dyDescent="0.25">
      <c r="A1365" t="s">
        <v>68</v>
      </c>
      <c r="B1365" t="s">
        <v>70</v>
      </c>
      <c r="C1365">
        <v>26</v>
      </c>
      <c r="D1365" t="s">
        <v>163</v>
      </c>
      <c r="E1365" t="s">
        <v>156</v>
      </c>
      <c r="F1365" t="s">
        <v>105</v>
      </c>
      <c r="G1365">
        <v>0.82170341480623899</v>
      </c>
      <c r="H1365">
        <v>0</v>
      </c>
      <c r="I1365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365" s="5" cm="1">
        <f t="array" ref="J1365">MAX(IF((ProjectInfoTable[ProjectName]=OutputTable[[#This Row],[ProjectName]]),(ProjectInfoTable[ProjectName]=OutputTable[[#This Row],[ProjectName]])*ProjectInfoTable[NumberOfReplications]))</f>
        <v>50</v>
      </c>
      <c r="K1365" s="5" cm="1">
        <f t="array" ref="K1365">IFERROR(AVERAGE(IF((OutputTable[GroupByKey]=OutputTable[[#This Row],[GroupByKey]]),(OutputTable[GroupByKey]=OutputTable[[#This Row],[GroupByKey]])*OutputTable[RecordedValue])),0)</f>
        <v>0.83058725584180904</v>
      </c>
      <c r="L1365" s="5" cm="1">
        <f t="array" ref="L1365">IFERROR(_xlfn.STDEV.S(IF((OutputTable[GroupByKey]=OutputTable[[#This Row],[GroupByKey]]),(OutputTable[GroupByKey]=OutputTable[[#This Row],[GroupByKey]])*OutputTable[RecordedValue])),0)</f>
        <v>1.6232732459297416E-2</v>
      </c>
      <c r="M1365" s="5" cm="1">
        <f t="array" ref="M1365">MAX(IF((ProjectInfoTable[ProjectName]=OutputTable[[#This Row],[ProjectName]]),(ProjectInfoTable[ProjectName]=OutputTable[[#This Row],[ProjectName]])*ProjectInfoTable[ConfidenceInterval]))</f>
        <v>0.95</v>
      </c>
      <c r="N13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365" s="5" cm="1">
        <f t="array" ref="O1365">MIN(IF((OutputTable[GroupByKey]=OutputTable[[#This Row],[GroupByKey]]),(OutputTable[GroupByKey]=OutputTable[[#This Row],[GroupByKey]])*OutputTable[RecordedValue]))</f>
        <v>0.79765986915169296</v>
      </c>
      <c r="P1365" s="5" cm="1">
        <f t="array" ref="P1365">MAX(IF((OutputTable[GroupByKey]=OutputTable[[#This Row],[GroupByKey]]),(OutputTable[GroupByKey]=OutputTable[[#This Row],[GroupByKey]])*OutputTable[RecordedValue]))</f>
        <v>0.86520865024807903</v>
      </c>
    </row>
    <row r="1366" spans="1:16" x14ac:dyDescent="0.25">
      <c r="A1366" t="s">
        <v>68</v>
      </c>
      <c r="B1366" t="s">
        <v>70</v>
      </c>
      <c r="C1366">
        <v>26</v>
      </c>
      <c r="D1366" t="s">
        <v>164</v>
      </c>
      <c r="E1366" t="s">
        <v>140</v>
      </c>
      <c r="F1366" t="s">
        <v>105</v>
      </c>
      <c r="G1366">
        <v>0</v>
      </c>
      <c r="H1366">
        <v>0</v>
      </c>
      <c r="I1366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366" s="5" cm="1">
        <f t="array" ref="J1366">MAX(IF((ProjectInfoTable[ProjectName]=OutputTable[[#This Row],[ProjectName]]),(ProjectInfoTable[ProjectName]=OutputTable[[#This Row],[ProjectName]])*ProjectInfoTable[NumberOfReplications]))</f>
        <v>50</v>
      </c>
      <c r="K1366" s="5" cm="1">
        <f t="array" ref="K1366">IFERROR(AVERAGE(IF((OutputTable[GroupByKey]=OutputTable[[#This Row],[GroupByKey]]),(OutputTable[GroupByKey]=OutputTable[[#This Row],[GroupByKey]])*OutputTable[RecordedValue])),0)</f>
        <v>0</v>
      </c>
      <c r="L1366" s="5" cm="1">
        <f t="array" ref="L1366">IFERROR(_xlfn.STDEV.S(IF((OutputTable[GroupByKey]=OutputTable[[#This Row],[GroupByKey]]),(OutputTable[GroupByKey]=OutputTable[[#This Row],[GroupByKey]])*OutputTable[RecordedValue])),0)</f>
        <v>0</v>
      </c>
      <c r="M1366" s="5" cm="1">
        <f t="array" ref="M1366">MAX(IF((ProjectInfoTable[ProjectName]=OutputTable[[#This Row],[ProjectName]]),(ProjectInfoTable[ProjectName]=OutputTable[[#This Row],[ProjectName]])*ProjectInfoTable[ConfidenceInterval]))</f>
        <v>0.95</v>
      </c>
      <c r="N13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66" s="5" cm="1">
        <f t="array" ref="O1366">MIN(IF((OutputTable[GroupByKey]=OutputTable[[#This Row],[GroupByKey]]),(OutputTable[GroupByKey]=OutputTable[[#This Row],[GroupByKey]])*OutputTable[RecordedValue]))</f>
        <v>0</v>
      </c>
      <c r="P1366" s="5" cm="1">
        <f t="array" ref="P1366">MAX(IF((OutputTable[GroupByKey]=OutputTable[[#This Row],[GroupByKey]]),(OutputTable[GroupByKey]=OutputTable[[#This Row],[GroupByKey]])*OutputTable[RecordedValue]))</f>
        <v>0</v>
      </c>
    </row>
    <row r="1367" spans="1:16" x14ac:dyDescent="0.25">
      <c r="A1367" t="s">
        <v>68</v>
      </c>
      <c r="B1367" t="s">
        <v>70</v>
      </c>
      <c r="C1367">
        <v>26</v>
      </c>
      <c r="D1367" t="s">
        <v>165</v>
      </c>
      <c r="E1367" t="s">
        <v>111</v>
      </c>
      <c r="F1367" t="s">
        <v>73</v>
      </c>
      <c r="G1367">
        <v>37.975090643643803</v>
      </c>
      <c r="H1367">
        <v>0</v>
      </c>
      <c r="I1367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367" s="5" cm="1">
        <f t="array" ref="J1367">MAX(IF((ProjectInfoTable[ProjectName]=OutputTable[[#This Row],[ProjectName]]),(ProjectInfoTable[ProjectName]=OutputTable[[#This Row],[ProjectName]])*ProjectInfoTable[NumberOfReplications]))</f>
        <v>50</v>
      </c>
      <c r="K1367" s="5" cm="1">
        <f t="array" ref="K1367">IFERROR(AVERAGE(IF((OutputTable[GroupByKey]=OutputTable[[#This Row],[GroupByKey]]),(OutputTable[GroupByKey]=OutputTable[[#This Row],[GroupByKey]])*OutputTable[RecordedValue])),0)</f>
        <v>37.238343743460135</v>
      </c>
      <c r="L1367" s="5" cm="1">
        <f t="array" ref="L1367">IFERROR(_xlfn.STDEV.S(IF((OutputTable[GroupByKey]=OutputTable[[#This Row],[GroupByKey]]),(OutputTable[GroupByKey]=OutputTable[[#This Row],[GroupByKey]])*OutputTable[RecordedValue])),0)</f>
        <v>0.73577360167133743</v>
      </c>
      <c r="M1367" s="5" cm="1">
        <f t="array" ref="M1367">MAX(IF((ProjectInfoTable[ProjectName]=OutputTable[[#This Row],[ProjectName]]),(ProjectInfoTable[ProjectName]=OutputTable[[#This Row],[ProjectName]])*ProjectInfoTable[ConfidenceInterval]))</f>
        <v>0.95</v>
      </c>
      <c r="N13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367" s="5" cm="1">
        <f t="array" ref="O1367">MIN(IF((OutputTable[GroupByKey]=OutputTable[[#This Row],[GroupByKey]]),(OutputTable[GroupByKey]=OutputTable[[#This Row],[GroupByKey]])*OutputTable[RecordedValue]))</f>
        <v>35.915286846409401</v>
      </c>
      <c r="P1367" s="5" cm="1">
        <f t="array" ref="P1367">MAX(IF((OutputTable[GroupByKey]=OutputTable[[#This Row],[GroupByKey]]),(OutputTable[GroupByKey]=OutputTable[[#This Row],[GroupByKey]])*OutputTable[RecordedValue]))</f>
        <v>38.829036811282897</v>
      </c>
    </row>
    <row r="1368" spans="1:16" x14ac:dyDescent="0.25">
      <c r="A1368" t="s">
        <v>68</v>
      </c>
      <c r="B1368" t="s">
        <v>70</v>
      </c>
      <c r="C1368">
        <v>26</v>
      </c>
      <c r="D1368" t="s">
        <v>166</v>
      </c>
      <c r="E1368" t="s">
        <v>113</v>
      </c>
      <c r="F1368" t="s">
        <v>73</v>
      </c>
      <c r="G1368">
        <v>1139.2527193093099</v>
      </c>
      <c r="H1368">
        <v>0</v>
      </c>
      <c r="I1368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368" s="5" cm="1">
        <f t="array" ref="J1368">MAX(IF((ProjectInfoTable[ProjectName]=OutputTable[[#This Row],[ProjectName]]),(ProjectInfoTable[ProjectName]=OutputTable[[#This Row],[ProjectName]])*ProjectInfoTable[NumberOfReplications]))</f>
        <v>50</v>
      </c>
      <c r="K1368" s="5" cm="1">
        <f t="array" ref="K1368">IFERROR(AVERAGE(IF((OutputTable[GroupByKey]=OutputTable[[#This Row],[GroupByKey]]),(OutputTable[GroupByKey]=OutputTable[[#This Row],[GroupByKey]])*OutputTable[RecordedValue])),0)</f>
        <v>1117.1503123038046</v>
      </c>
      <c r="L1368" s="5" cm="1">
        <f t="array" ref="L1368">IFERROR(_xlfn.STDEV.S(IF((OutputTable[GroupByKey]=OutputTable[[#This Row],[GroupByKey]]),(OutputTable[GroupByKey]=OutputTable[[#This Row],[GroupByKey]])*OutputTable[RecordedValue])),0)</f>
        <v>22.073208050140675</v>
      </c>
      <c r="M1368" s="5" cm="1">
        <f t="array" ref="M1368">MAX(IF((ProjectInfoTable[ProjectName]=OutputTable[[#This Row],[ProjectName]]),(ProjectInfoTable[ProjectName]=OutputTable[[#This Row],[ProjectName]])*ProjectInfoTable[ConfidenceInterval]))</f>
        <v>0.95</v>
      </c>
      <c r="N13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368" s="5" cm="1">
        <f t="array" ref="O1368">MIN(IF((OutputTable[GroupByKey]=OutputTable[[#This Row],[GroupByKey]]),(OutputTable[GroupByKey]=OutputTable[[#This Row],[GroupByKey]])*OutputTable[RecordedValue]))</f>
        <v>1077.4586053922801</v>
      </c>
      <c r="P1368" s="5" cm="1">
        <f t="array" ref="P1368">MAX(IF((OutputTable[GroupByKey]=OutputTable[[#This Row],[GroupByKey]]),(OutputTable[GroupByKey]=OutputTable[[#This Row],[GroupByKey]])*OutputTable[RecordedValue]))</f>
        <v>1164.8711043384901</v>
      </c>
    </row>
    <row r="1369" spans="1:16" x14ac:dyDescent="0.25">
      <c r="A1369" t="s">
        <v>68</v>
      </c>
      <c r="B1369" t="s">
        <v>70</v>
      </c>
      <c r="C1369">
        <v>26</v>
      </c>
      <c r="D1369" t="s">
        <v>167</v>
      </c>
      <c r="E1369" t="s">
        <v>115</v>
      </c>
      <c r="F1369" t="s">
        <v>73</v>
      </c>
      <c r="G1369">
        <v>0</v>
      </c>
      <c r="H1369">
        <v>0</v>
      </c>
      <c r="I1369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369" s="5" cm="1">
        <f t="array" ref="J1369">MAX(IF((ProjectInfoTable[ProjectName]=OutputTable[[#This Row],[ProjectName]]),(ProjectInfoTable[ProjectName]=OutputTable[[#This Row],[ProjectName]])*ProjectInfoTable[NumberOfReplications]))</f>
        <v>50</v>
      </c>
      <c r="K1369" s="5" cm="1">
        <f t="array" ref="K1369">IFERROR(AVERAGE(IF((OutputTable[GroupByKey]=OutputTable[[#This Row],[GroupByKey]]),(OutputTable[GroupByKey]=OutputTable[[#This Row],[GroupByKey]])*OutputTable[RecordedValue])),0)</f>
        <v>0</v>
      </c>
      <c r="L1369" s="5" cm="1">
        <f t="array" ref="L1369">IFERROR(_xlfn.STDEV.S(IF((OutputTable[GroupByKey]=OutputTable[[#This Row],[GroupByKey]]),(OutputTable[GroupByKey]=OutputTable[[#This Row],[GroupByKey]])*OutputTable[RecordedValue])),0)</f>
        <v>0</v>
      </c>
      <c r="M1369" s="5" cm="1">
        <f t="array" ref="M1369">MAX(IF((ProjectInfoTable[ProjectName]=OutputTable[[#This Row],[ProjectName]]),(ProjectInfoTable[ProjectName]=OutputTable[[#This Row],[ProjectName]])*ProjectInfoTable[ConfidenceInterval]))</f>
        <v>0.95</v>
      </c>
      <c r="N13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69" s="5" cm="1">
        <f t="array" ref="O1369">MIN(IF((OutputTable[GroupByKey]=OutputTable[[#This Row],[GroupByKey]]),(OutputTable[GroupByKey]=OutputTable[[#This Row],[GroupByKey]])*OutputTable[RecordedValue]))</f>
        <v>0</v>
      </c>
      <c r="P1369" s="5" cm="1">
        <f t="array" ref="P1369">MAX(IF((OutputTable[GroupByKey]=OutputTable[[#This Row],[GroupByKey]]),(OutputTable[GroupByKey]=OutputTable[[#This Row],[GroupByKey]])*OutputTable[RecordedValue]))</f>
        <v>0</v>
      </c>
    </row>
    <row r="1370" spans="1:16" x14ac:dyDescent="0.25">
      <c r="A1370" t="s">
        <v>68</v>
      </c>
      <c r="B1370" t="s">
        <v>70</v>
      </c>
      <c r="C1370">
        <v>26</v>
      </c>
      <c r="D1370" t="s">
        <v>168</v>
      </c>
      <c r="E1370" t="s">
        <v>117</v>
      </c>
      <c r="F1370" t="s">
        <v>73</v>
      </c>
      <c r="G1370">
        <v>144.17191131954701</v>
      </c>
      <c r="H1370">
        <v>0</v>
      </c>
      <c r="I1370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370" s="5" cm="1">
        <f t="array" ref="J1370">MAX(IF((ProjectInfoTable[ProjectName]=OutputTable[[#This Row],[ProjectName]]),(ProjectInfoTable[ProjectName]=OutputTable[[#This Row],[ProjectName]])*ProjectInfoTable[NumberOfReplications]))</f>
        <v>50</v>
      </c>
      <c r="K1370" s="5" cm="1">
        <f t="array" ref="K1370">IFERROR(AVERAGE(IF((OutputTable[GroupByKey]=OutputTable[[#This Row],[GroupByKey]]),(OutputTable[GroupByKey]=OutputTable[[#This Row],[GroupByKey]])*OutputTable[RecordedValue])),0)</f>
        <v>120.89653130002299</v>
      </c>
      <c r="L1370" s="5" cm="1">
        <f t="array" ref="L1370">IFERROR(_xlfn.STDEV.S(IF((OutputTable[GroupByKey]=OutputTable[[#This Row],[GroupByKey]]),(OutputTable[GroupByKey]=OutputTable[[#This Row],[GroupByKey]])*OutputTable[RecordedValue])),0)</f>
        <v>33.561725675720702</v>
      </c>
      <c r="M1370" s="5" cm="1">
        <f t="array" ref="M1370">MAX(IF((ProjectInfoTable[ProjectName]=OutputTable[[#This Row],[ProjectName]]),(ProjectInfoTable[ProjectName]=OutputTable[[#This Row],[ProjectName]])*ProjectInfoTable[ConfidenceInterval]))</f>
        <v>0.95</v>
      </c>
      <c r="N13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370" s="5" cm="1">
        <f t="array" ref="O1370">MIN(IF((OutputTable[GroupByKey]=OutputTable[[#This Row],[GroupByKey]]),(OutputTable[GroupByKey]=OutputTable[[#This Row],[GroupByKey]])*OutputTable[RecordedValue]))</f>
        <v>71.2298351699786</v>
      </c>
      <c r="P1370" s="5" cm="1">
        <f t="array" ref="P1370">MAX(IF((OutputTable[GroupByKey]=OutputTable[[#This Row],[GroupByKey]]),(OutputTable[GroupByKey]=OutputTable[[#This Row],[GroupByKey]])*OutputTable[RecordedValue]))</f>
        <v>265.63530965979299</v>
      </c>
    </row>
    <row r="1371" spans="1:16" x14ac:dyDescent="0.25">
      <c r="A1371" t="s">
        <v>68</v>
      </c>
      <c r="B1371" t="s">
        <v>70</v>
      </c>
      <c r="C1371">
        <v>26</v>
      </c>
      <c r="D1371" t="s">
        <v>169</v>
      </c>
      <c r="E1371" t="s">
        <v>119</v>
      </c>
      <c r="F1371" t="s">
        <v>73</v>
      </c>
      <c r="G1371">
        <v>311</v>
      </c>
      <c r="H1371">
        <v>0</v>
      </c>
      <c r="I1371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371" s="5" cm="1">
        <f t="array" ref="J1371">MAX(IF((ProjectInfoTable[ProjectName]=OutputTable[[#This Row],[ProjectName]]),(ProjectInfoTable[ProjectName]=OutputTable[[#This Row],[ProjectName]])*ProjectInfoTable[NumberOfReplications]))</f>
        <v>50</v>
      </c>
      <c r="K1371" s="5" cm="1">
        <f t="array" ref="K1371">IFERROR(AVERAGE(IF((OutputTable[GroupByKey]=OutputTable[[#This Row],[GroupByKey]]),(OutputTable[GroupByKey]=OutputTable[[#This Row],[GroupByKey]])*OutputTable[RecordedValue])),0)</f>
        <v>307.66000000000003</v>
      </c>
      <c r="L1371" s="5" cm="1">
        <f t="array" ref="L1371">IFERROR(_xlfn.STDEV.S(IF((OutputTable[GroupByKey]=OutputTable[[#This Row],[GroupByKey]]),(OutputTable[GroupByKey]=OutputTable[[#This Row],[GroupByKey]])*OutputTable[RecordedValue])),0)</f>
        <v>3.1272991542223769</v>
      </c>
      <c r="M1371" s="5" cm="1">
        <f t="array" ref="M1371">MAX(IF((ProjectInfoTable[ProjectName]=OutputTable[[#This Row],[ProjectName]]),(ProjectInfoTable[ProjectName]=OutputTable[[#This Row],[ProjectName]])*ProjectInfoTable[ConfidenceInterval]))</f>
        <v>0.95</v>
      </c>
      <c r="N13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371" s="5" cm="1">
        <f t="array" ref="O1371">MIN(IF((OutputTable[GroupByKey]=OutputTable[[#This Row],[GroupByKey]]),(OutputTable[GroupByKey]=OutputTable[[#This Row],[GroupByKey]])*OutputTable[RecordedValue]))</f>
        <v>300</v>
      </c>
      <c r="P1371" s="5" cm="1">
        <f t="array" ref="P1371">MAX(IF((OutputTable[GroupByKey]=OutputTable[[#This Row],[GroupByKey]]),(OutputTable[GroupByKey]=OutputTable[[#This Row],[GroupByKey]])*OutputTable[RecordedValue]))</f>
        <v>315</v>
      </c>
    </row>
    <row r="1372" spans="1:16" x14ac:dyDescent="0.25">
      <c r="A1372" t="s">
        <v>68</v>
      </c>
      <c r="B1372" t="s">
        <v>70</v>
      </c>
      <c r="C1372">
        <v>26</v>
      </c>
      <c r="D1372" t="s">
        <v>170</v>
      </c>
      <c r="E1372" t="s">
        <v>121</v>
      </c>
      <c r="F1372" t="s">
        <v>73</v>
      </c>
      <c r="G1372">
        <v>309</v>
      </c>
      <c r="H1372">
        <v>0</v>
      </c>
      <c r="I1372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372" s="5" cm="1">
        <f t="array" ref="J1372">MAX(IF((ProjectInfoTable[ProjectName]=OutputTable[[#This Row],[ProjectName]]),(ProjectInfoTable[ProjectName]=OutputTable[[#This Row],[ProjectName]])*ProjectInfoTable[NumberOfReplications]))</f>
        <v>50</v>
      </c>
      <c r="K1372" s="5" cm="1">
        <f t="array" ref="K1372">IFERROR(AVERAGE(IF((OutputTable[GroupByKey]=OutputTable[[#This Row],[GroupByKey]]),(OutputTable[GroupByKey]=OutputTable[[#This Row],[GroupByKey]])*OutputTable[RecordedValue])),0)</f>
        <v>305.8</v>
      </c>
      <c r="L1372" s="5" cm="1">
        <f t="array" ref="L1372">IFERROR(_xlfn.STDEV.S(IF((OutputTable[GroupByKey]=OutputTable[[#This Row],[GroupByKey]]),(OutputTable[GroupByKey]=OutputTable[[#This Row],[GroupByKey]])*OutputTable[RecordedValue])),0)</f>
        <v>3.2324881425670751</v>
      </c>
      <c r="M1372" s="5" cm="1">
        <f t="array" ref="M1372">MAX(IF((ProjectInfoTable[ProjectName]=OutputTable[[#This Row],[ProjectName]]),(ProjectInfoTable[ProjectName]=OutputTable[[#This Row],[ProjectName]])*ProjectInfoTable[ConfidenceInterval]))</f>
        <v>0.95</v>
      </c>
      <c r="N13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372" s="5" cm="1">
        <f t="array" ref="O1372">MIN(IF((OutputTable[GroupByKey]=OutputTable[[#This Row],[GroupByKey]]),(OutputTable[GroupByKey]=OutputTable[[#This Row],[GroupByKey]])*OutputTable[RecordedValue]))</f>
        <v>298</v>
      </c>
      <c r="P1372" s="5" cm="1">
        <f t="array" ref="P1372">MAX(IF((OutputTable[GroupByKey]=OutputTable[[#This Row],[GroupByKey]]),(OutputTable[GroupByKey]=OutputTable[[#This Row],[GroupByKey]])*OutputTable[RecordedValue]))</f>
        <v>313</v>
      </c>
    </row>
    <row r="1373" spans="1:16" x14ac:dyDescent="0.25">
      <c r="A1373" t="s">
        <v>68</v>
      </c>
      <c r="B1373" t="s">
        <v>70</v>
      </c>
      <c r="C1373">
        <v>26</v>
      </c>
      <c r="D1373" t="s">
        <v>171</v>
      </c>
      <c r="E1373" t="s">
        <v>123</v>
      </c>
      <c r="F1373" t="s">
        <v>73</v>
      </c>
      <c r="G1373">
        <v>37.975090643643803</v>
      </c>
      <c r="H1373">
        <v>0</v>
      </c>
      <c r="I1373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373" s="5" cm="1">
        <f t="array" ref="J1373">MAX(IF((ProjectInfoTable[ProjectName]=OutputTable[[#This Row],[ProjectName]]),(ProjectInfoTable[ProjectName]=OutputTable[[#This Row],[ProjectName]])*ProjectInfoTable[NumberOfReplications]))</f>
        <v>50</v>
      </c>
      <c r="K1373" s="5" cm="1">
        <f t="array" ref="K1373">IFERROR(AVERAGE(IF((OutputTable[GroupByKey]=OutputTable[[#This Row],[GroupByKey]]),(OutputTable[GroupByKey]=OutputTable[[#This Row],[GroupByKey]])*OutputTable[RecordedValue])),0)</f>
        <v>37.238343743460135</v>
      </c>
      <c r="L1373" s="5" cm="1">
        <f t="array" ref="L1373">IFERROR(_xlfn.STDEV.S(IF((OutputTable[GroupByKey]=OutputTable[[#This Row],[GroupByKey]]),(OutputTable[GroupByKey]=OutputTable[[#This Row],[GroupByKey]])*OutputTable[RecordedValue])),0)</f>
        <v>0.73577360167133743</v>
      </c>
      <c r="M1373" s="5" cm="1">
        <f t="array" ref="M1373">MAX(IF((ProjectInfoTable[ProjectName]=OutputTable[[#This Row],[ProjectName]]),(ProjectInfoTable[ProjectName]=OutputTable[[#This Row],[ProjectName]])*ProjectInfoTable[ConfidenceInterval]))</f>
        <v>0.95</v>
      </c>
      <c r="N13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373" s="5" cm="1">
        <f t="array" ref="O1373">MIN(IF((OutputTable[GroupByKey]=OutputTable[[#This Row],[GroupByKey]]),(OutputTable[GroupByKey]=OutputTable[[#This Row],[GroupByKey]])*OutputTable[RecordedValue]))</f>
        <v>35.915286846409401</v>
      </c>
      <c r="P1373" s="5" cm="1">
        <f t="array" ref="P1373">MAX(IF((OutputTable[GroupByKey]=OutputTable[[#This Row],[GroupByKey]]),(OutputTable[GroupByKey]=OutputTable[[#This Row],[GroupByKey]])*OutputTable[RecordedValue]))</f>
        <v>38.829036811282897</v>
      </c>
    </row>
    <row r="1374" spans="1:16" x14ac:dyDescent="0.25">
      <c r="A1374" t="s">
        <v>68</v>
      </c>
      <c r="B1374" t="s">
        <v>70</v>
      </c>
      <c r="C1374">
        <v>26</v>
      </c>
      <c r="D1374" t="s">
        <v>172</v>
      </c>
      <c r="E1374" t="s">
        <v>125</v>
      </c>
      <c r="F1374" t="s">
        <v>73</v>
      </c>
      <c r="G1374">
        <v>1283.4246306288601</v>
      </c>
      <c r="H1374">
        <v>0</v>
      </c>
      <c r="I1374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374" s="5" cm="1">
        <f t="array" ref="J1374">MAX(IF((ProjectInfoTable[ProjectName]=OutputTable[[#This Row],[ProjectName]]),(ProjectInfoTable[ProjectName]=OutputTable[[#This Row],[ProjectName]])*ProjectInfoTable[NumberOfReplications]))</f>
        <v>50</v>
      </c>
      <c r="K1374" s="5" cm="1">
        <f t="array" ref="K1374">IFERROR(AVERAGE(IF((OutputTable[GroupByKey]=OutputTable[[#This Row],[GroupByKey]]),(OutputTable[GroupByKey]=OutputTable[[#This Row],[GroupByKey]])*OutputTable[RecordedValue])),0)</f>
        <v>1238.0468436038263</v>
      </c>
      <c r="L1374" s="5" cm="1">
        <f t="array" ref="L1374">IFERROR(_xlfn.STDEV.S(IF((OutputTable[GroupByKey]=OutputTable[[#This Row],[GroupByKey]]),(OutputTable[GroupByKey]=OutputTable[[#This Row],[GroupByKey]])*OutputTable[RecordedValue])),0)</f>
        <v>49.802537130614866</v>
      </c>
      <c r="M1374" s="5" cm="1">
        <f t="array" ref="M1374">MAX(IF((ProjectInfoTable[ProjectName]=OutputTable[[#This Row],[ProjectName]]),(ProjectInfoTable[ProjectName]=OutputTable[[#This Row],[ProjectName]])*ProjectInfoTable[ConfidenceInterval]))</f>
        <v>0.95</v>
      </c>
      <c r="N13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374" s="5" cm="1">
        <f t="array" ref="O1374">MIN(IF((OutputTable[GroupByKey]=OutputTable[[#This Row],[GroupByKey]]),(OutputTable[GroupByKey]=OutputTable[[#This Row],[GroupByKey]])*OutputTable[RecordedValue]))</f>
        <v>1148.68844056226</v>
      </c>
      <c r="P1374" s="5" cm="1">
        <f t="array" ref="P1374">MAX(IF((OutputTable[GroupByKey]=OutputTable[[#This Row],[GroupByKey]]),(OutputTable[GroupByKey]=OutputTable[[#This Row],[GroupByKey]])*OutputTable[RecordedValue]))</f>
        <v>1418.3176101245699</v>
      </c>
    </row>
    <row r="1375" spans="1:16" x14ac:dyDescent="0.25">
      <c r="A1375" t="s">
        <v>68</v>
      </c>
      <c r="B1375" t="s">
        <v>70</v>
      </c>
      <c r="C1375">
        <v>26</v>
      </c>
      <c r="D1375" t="s">
        <v>173</v>
      </c>
      <c r="E1375" t="s">
        <v>135</v>
      </c>
      <c r="F1375" t="s">
        <v>105</v>
      </c>
      <c r="G1375">
        <v>18.987545321821901</v>
      </c>
      <c r="H1375">
        <v>0</v>
      </c>
      <c r="I1375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375" s="5" cm="1">
        <f t="array" ref="J1375">MAX(IF((ProjectInfoTable[ProjectName]=OutputTable[[#This Row],[ProjectName]]),(ProjectInfoTable[ProjectName]=OutputTable[[#This Row],[ProjectName]])*ProjectInfoTable[NumberOfReplications]))</f>
        <v>50</v>
      </c>
      <c r="K1375" s="5" cm="1">
        <f t="array" ref="K1375">IFERROR(AVERAGE(IF((OutputTable[GroupByKey]=OutputTable[[#This Row],[GroupByKey]]),(OutputTable[GroupByKey]=OutputTable[[#This Row],[GroupByKey]])*OutputTable[RecordedValue])),0)</f>
        <v>18.619171871730064</v>
      </c>
      <c r="L1375" s="5" cm="1">
        <f t="array" ref="L1375">IFERROR(_xlfn.STDEV.S(IF((OutputTable[GroupByKey]=OutputTable[[#This Row],[GroupByKey]]),(OutputTable[GroupByKey]=OutputTable[[#This Row],[GroupByKey]])*OutputTable[RecordedValue])),0)</f>
        <v>0.36788680083566072</v>
      </c>
      <c r="M1375" s="5" cm="1">
        <f t="array" ref="M1375">MAX(IF((ProjectInfoTable[ProjectName]=OutputTable[[#This Row],[ProjectName]]),(ProjectInfoTable[ProjectName]=OutputTable[[#This Row],[ProjectName]])*ProjectInfoTable[ConfidenceInterval]))</f>
        <v>0.95</v>
      </c>
      <c r="N13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375" s="5" cm="1">
        <f t="array" ref="O1375">MIN(IF((OutputTable[GroupByKey]=OutputTable[[#This Row],[GroupByKey]]),(OutputTable[GroupByKey]=OutputTable[[#This Row],[GroupByKey]])*OutputTable[RecordedValue]))</f>
        <v>17.957643423204701</v>
      </c>
      <c r="P1375" s="5" cm="1">
        <f t="array" ref="P1375">MAX(IF((OutputTable[GroupByKey]=OutputTable[[#This Row],[GroupByKey]]),(OutputTable[GroupByKey]=OutputTable[[#This Row],[GroupByKey]])*OutputTable[RecordedValue]))</f>
        <v>19.414518405641399</v>
      </c>
    </row>
    <row r="1376" spans="1:16" x14ac:dyDescent="0.25">
      <c r="A1376" t="s">
        <v>68</v>
      </c>
      <c r="B1376" t="s">
        <v>70</v>
      </c>
      <c r="C1376">
        <v>26</v>
      </c>
      <c r="D1376" t="s">
        <v>174</v>
      </c>
      <c r="E1376" t="s">
        <v>137</v>
      </c>
      <c r="F1376" t="s">
        <v>105</v>
      </c>
      <c r="G1376">
        <v>4.9777664112591697</v>
      </c>
      <c r="H1376">
        <v>0</v>
      </c>
      <c r="I1376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376" s="5" cm="1">
        <f t="array" ref="J1376">MAX(IF((ProjectInfoTable[ProjectName]=OutputTable[[#This Row],[ProjectName]]),(ProjectInfoTable[ProjectName]=OutputTable[[#This Row],[ProjectName]])*ProjectInfoTable[NumberOfReplications]))</f>
        <v>50</v>
      </c>
      <c r="K1376" s="5" cm="1">
        <f t="array" ref="K1376">IFERROR(AVERAGE(IF((OutputTable[GroupByKey]=OutputTable[[#This Row],[GroupByKey]]),(OutputTable[GroupByKey]=OutputTable[[#This Row],[GroupByKey]])*OutputTable[RecordedValue])),0)</f>
        <v>5.3248187541752463</v>
      </c>
      <c r="L1376" s="5" cm="1">
        <f t="array" ref="L1376">IFERROR(_xlfn.STDEV.S(IF((OutputTable[GroupByKey]=OutputTable[[#This Row],[GroupByKey]]),(OutputTable[GroupByKey]=OutputTable[[#This Row],[GroupByKey]])*OutputTable[RecordedValue])),0)</f>
        <v>0.37220753962085379</v>
      </c>
      <c r="M1376" s="5" cm="1">
        <f t="array" ref="M1376">MAX(IF((ProjectInfoTable[ProjectName]=OutputTable[[#This Row],[ProjectName]]),(ProjectInfoTable[ProjectName]=OutputTable[[#This Row],[ProjectName]])*ProjectInfoTable[ConfidenceInterval]))</f>
        <v>0.95</v>
      </c>
      <c r="N13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376" s="5" cm="1">
        <f t="array" ref="O1376">MIN(IF((OutputTable[GroupByKey]=OutputTable[[#This Row],[GroupByKey]]),(OutputTable[GroupByKey]=OutputTable[[#This Row],[GroupByKey]])*OutputTable[RecordedValue]))</f>
        <v>4.5773931059875599</v>
      </c>
      <c r="P1376" s="5" cm="1">
        <f t="array" ref="P1376">MAX(IF((OutputTable[GroupByKey]=OutputTable[[#This Row],[GroupByKey]]),(OutputTable[GroupByKey]=OutputTable[[#This Row],[GroupByKey]])*OutputTable[RecordedValue]))</f>
        <v>5.9816259595291603</v>
      </c>
    </row>
    <row r="1377" spans="1:16" x14ac:dyDescent="0.25">
      <c r="A1377" t="s">
        <v>68</v>
      </c>
      <c r="B1377" t="s">
        <v>70</v>
      </c>
      <c r="C1377">
        <v>26</v>
      </c>
      <c r="D1377" t="s">
        <v>175</v>
      </c>
      <c r="E1377" t="s">
        <v>154</v>
      </c>
      <c r="F1377" t="s">
        <v>105</v>
      </c>
      <c r="G1377">
        <v>311</v>
      </c>
      <c r="H1377">
        <v>0</v>
      </c>
      <c r="I1377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377" s="5" cm="1">
        <f t="array" ref="J1377">MAX(IF((ProjectInfoTable[ProjectName]=OutputTable[[#This Row],[ProjectName]]),(ProjectInfoTable[ProjectName]=OutputTable[[#This Row],[ProjectName]])*ProjectInfoTable[NumberOfReplications]))</f>
        <v>50</v>
      </c>
      <c r="K1377" s="5" cm="1">
        <f t="array" ref="K1377">IFERROR(AVERAGE(IF((OutputTable[GroupByKey]=OutputTable[[#This Row],[GroupByKey]]),(OutputTable[GroupByKey]=OutputTable[[#This Row],[GroupByKey]])*OutputTable[RecordedValue])),0)</f>
        <v>307.5</v>
      </c>
      <c r="L1377" s="5" cm="1">
        <f t="array" ref="L1377">IFERROR(_xlfn.STDEV.S(IF((OutputTable[GroupByKey]=OutputTable[[#This Row],[GroupByKey]]),(OutputTable[GroupByKey]=OutputTable[[#This Row],[GroupByKey]])*OutputTable[RecordedValue])),0)</f>
        <v>3.1831828507367419</v>
      </c>
      <c r="M1377" s="5" cm="1">
        <f t="array" ref="M1377">MAX(IF((ProjectInfoTable[ProjectName]=OutputTable[[#This Row],[ProjectName]]),(ProjectInfoTable[ProjectName]=OutputTable[[#This Row],[ProjectName]])*ProjectInfoTable[ConfidenceInterval]))</f>
        <v>0.95</v>
      </c>
      <c r="N13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377" s="5" cm="1">
        <f t="array" ref="O1377">MIN(IF((OutputTable[GroupByKey]=OutputTable[[#This Row],[GroupByKey]]),(OutputTable[GroupByKey]=OutputTable[[#This Row],[GroupByKey]])*OutputTable[RecordedValue]))</f>
        <v>300</v>
      </c>
      <c r="P1377" s="5" cm="1">
        <f t="array" ref="P1377">MAX(IF((OutputTable[GroupByKey]=OutputTable[[#This Row],[GroupByKey]]),(OutputTable[GroupByKey]=OutputTable[[#This Row],[GroupByKey]])*OutputTable[RecordedValue]))</f>
        <v>315</v>
      </c>
    </row>
    <row r="1378" spans="1:16" x14ac:dyDescent="0.25">
      <c r="A1378" t="s">
        <v>68</v>
      </c>
      <c r="B1378" t="s">
        <v>70</v>
      </c>
      <c r="C1378">
        <v>26</v>
      </c>
      <c r="D1378" t="s">
        <v>176</v>
      </c>
      <c r="E1378" t="s">
        <v>156</v>
      </c>
      <c r="F1378" t="s">
        <v>105</v>
      </c>
      <c r="G1378">
        <v>0.792593066197535</v>
      </c>
      <c r="H1378">
        <v>0</v>
      </c>
      <c r="I1378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378" s="5" cm="1">
        <f t="array" ref="J1378">MAX(IF((ProjectInfoTable[ProjectName]=OutputTable[[#This Row],[ProjectName]]),(ProjectInfoTable[ProjectName]=OutputTable[[#This Row],[ProjectName]])*ProjectInfoTable[NumberOfReplications]))</f>
        <v>50</v>
      </c>
      <c r="K1378" s="5" cm="1">
        <f t="array" ref="K1378">IFERROR(AVERAGE(IF((OutputTable[GroupByKey]=OutputTable[[#This Row],[GroupByKey]]),(OutputTable[GroupByKey]=OutputTable[[#This Row],[GroupByKey]])*OutputTable[RecordedValue])),0)</f>
        <v>0.77813255190936492</v>
      </c>
      <c r="L1378" s="5" cm="1">
        <f t="array" ref="L1378">IFERROR(_xlfn.STDEV.S(IF((OutputTable[GroupByKey]=OutputTable[[#This Row],[GroupByKey]]),(OutputTable[GroupByKey]=OutputTable[[#This Row],[GroupByKey]])*OutputTable[RecordedValue])),0)</f>
        <v>1.5508647484202203E-2</v>
      </c>
      <c r="M1378" s="5" cm="1">
        <f t="array" ref="M1378">MAX(IF((ProjectInfoTable[ProjectName]=OutputTable[[#This Row],[ProjectName]]),(ProjectInfoTable[ProjectName]=OutputTable[[#This Row],[ProjectName]])*ProjectInfoTable[ConfidenceInterval]))</f>
        <v>0.95</v>
      </c>
      <c r="N13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378" s="5" cm="1">
        <f t="array" ref="O1378">MIN(IF((OutputTable[GroupByKey]=OutputTable[[#This Row],[GroupByKey]]),(OutputTable[GroupByKey]=OutputTable[[#This Row],[GroupByKey]])*OutputTable[RecordedValue]))</f>
        <v>0.75076558501961799</v>
      </c>
      <c r="P1378" s="5" cm="1">
        <f t="array" ref="P1378">MAX(IF((OutputTable[GroupByKey]=OutputTable[[#This Row],[GroupByKey]]),(OutputTable[GroupByKey]=OutputTable[[#This Row],[GroupByKey]])*OutputTable[RecordedValue]))</f>
        <v>0.80927528725051701</v>
      </c>
    </row>
    <row r="1379" spans="1:16" x14ac:dyDescent="0.25">
      <c r="A1379" t="s">
        <v>68</v>
      </c>
      <c r="B1379" t="s">
        <v>70</v>
      </c>
      <c r="C1379">
        <v>26</v>
      </c>
      <c r="D1379" t="s">
        <v>177</v>
      </c>
      <c r="E1379" t="s">
        <v>140</v>
      </c>
      <c r="F1379" t="s">
        <v>105</v>
      </c>
      <c r="G1379">
        <v>0</v>
      </c>
      <c r="H1379">
        <v>0</v>
      </c>
      <c r="I1379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379" s="5" cm="1">
        <f t="array" ref="J1379">MAX(IF((ProjectInfoTable[ProjectName]=OutputTable[[#This Row],[ProjectName]]),(ProjectInfoTable[ProjectName]=OutputTable[[#This Row],[ProjectName]])*ProjectInfoTable[NumberOfReplications]))</f>
        <v>50</v>
      </c>
      <c r="K1379" s="5" cm="1">
        <f t="array" ref="K1379">IFERROR(AVERAGE(IF((OutputTable[GroupByKey]=OutputTable[[#This Row],[GroupByKey]]),(OutputTable[GroupByKey]=OutputTable[[#This Row],[GroupByKey]])*OutputTable[RecordedValue])),0)</f>
        <v>0</v>
      </c>
      <c r="L1379" s="5" cm="1">
        <f t="array" ref="L1379">IFERROR(_xlfn.STDEV.S(IF((OutputTable[GroupByKey]=OutputTable[[#This Row],[GroupByKey]]),(OutputTable[GroupByKey]=OutputTable[[#This Row],[GroupByKey]])*OutputTable[RecordedValue])),0)</f>
        <v>0</v>
      </c>
      <c r="M1379" s="5" cm="1">
        <f t="array" ref="M1379">MAX(IF((ProjectInfoTable[ProjectName]=OutputTable[[#This Row],[ProjectName]]),(ProjectInfoTable[ProjectName]=OutputTable[[#This Row],[ProjectName]])*ProjectInfoTable[ConfidenceInterval]))</f>
        <v>0.95</v>
      </c>
      <c r="N13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79" s="5" cm="1">
        <f t="array" ref="O1379">MIN(IF((OutputTable[GroupByKey]=OutputTable[[#This Row],[GroupByKey]]),(OutputTable[GroupByKey]=OutputTable[[#This Row],[GroupByKey]])*OutputTable[RecordedValue]))</f>
        <v>0</v>
      </c>
      <c r="P1379" s="5" cm="1">
        <f t="array" ref="P1379">MAX(IF((OutputTable[GroupByKey]=OutputTable[[#This Row],[GroupByKey]]),(OutputTable[GroupByKey]=OutputTable[[#This Row],[GroupByKey]])*OutputTable[RecordedValue]))</f>
        <v>0</v>
      </c>
    </row>
    <row r="1380" spans="1:16" x14ac:dyDescent="0.25">
      <c r="A1380" t="s">
        <v>68</v>
      </c>
      <c r="B1380" t="s">
        <v>70</v>
      </c>
      <c r="C1380">
        <v>27</v>
      </c>
      <c r="D1380" t="s">
        <v>110</v>
      </c>
      <c r="E1380" t="s">
        <v>111</v>
      </c>
      <c r="F1380" t="s">
        <v>73</v>
      </c>
      <c r="G1380">
        <v>2.2549595096033901</v>
      </c>
      <c r="H1380">
        <v>0</v>
      </c>
      <c r="I1380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380" s="5" cm="1">
        <f t="array" ref="J1380">MAX(IF((ProjectInfoTable[ProjectName]=OutputTable[[#This Row],[ProjectName]]),(ProjectInfoTable[ProjectName]=OutputTable[[#This Row],[ProjectName]])*ProjectInfoTable[NumberOfReplications]))</f>
        <v>50</v>
      </c>
      <c r="K1380" s="5" cm="1">
        <f t="array" ref="K1380">IFERROR(AVERAGE(IF((OutputTable[GroupByKey]=OutputTable[[#This Row],[GroupByKey]]),(OutputTable[GroupByKey]=OutputTable[[#This Row],[GroupByKey]])*OutputTable[RecordedValue])),0)</f>
        <v>1.9749714551650996</v>
      </c>
      <c r="L1380" s="5" cm="1">
        <f t="array" ref="L1380">IFERROR(_xlfn.STDEV.S(IF((OutputTable[GroupByKey]=OutputTable[[#This Row],[GroupByKey]]),(OutputTable[GroupByKey]=OutputTable[[#This Row],[GroupByKey]])*OutputTable[RecordedValue])),0)</f>
        <v>0.45746437878232693</v>
      </c>
      <c r="M1380" s="5" cm="1">
        <f t="array" ref="M1380">MAX(IF((ProjectInfoTable[ProjectName]=OutputTable[[#This Row],[ProjectName]]),(ProjectInfoTable[ProjectName]=OutputTable[[#This Row],[ProjectName]])*ProjectInfoTable[ConfidenceInterval]))</f>
        <v>0.95</v>
      </c>
      <c r="N13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380" s="5" cm="1">
        <f t="array" ref="O1380">MIN(IF((OutputTable[GroupByKey]=OutputTable[[#This Row],[GroupByKey]]),(OutputTable[GroupByKey]=OutputTable[[#This Row],[GroupByKey]])*OutputTable[RecordedValue]))</f>
        <v>1.0281254127300199</v>
      </c>
      <c r="P1380" s="5" cm="1">
        <f t="array" ref="P1380">MAX(IF((OutputTable[GroupByKey]=OutputTable[[#This Row],[GroupByKey]]),(OutputTable[GroupByKey]=OutputTable[[#This Row],[GroupByKey]])*OutputTable[RecordedValue]))</f>
        <v>3.1673122909872098</v>
      </c>
    </row>
    <row r="1381" spans="1:16" x14ac:dyDescent="0.25">
      <c r="A1381" t="s">
        <v>68</v>
      </c>
      <c r="B1381" t="s">
        <v>70</v>
      </c>
      <c r="C1381">
        <v>27</v>
      </c>
      <c r="D1381" t="s">
        <v>112</v>
      </c>
      <c r="E1381" t="s">
        <v>113</v>
      </c>
      <c r="F1381" t="s">
        <v>73</v>
      </c>
      <c r="G1381">
        <v>135.29757057620299</v>
      </c>
      <c r="H1381">
        <v>0</v>
      </c>
      <c r="I1381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381" s="5" cm="1">
        <f t="array" ref="J1381">MAX(IF((ProjectInfoTable[ProjectName]=OutputTable[[#This Row],[ProjectName]]),(ProjectInfoTable[ProjectName]=OutputTable[[#This Row],[ProjectName]])*ProjectInfoTable[NumberOfReplications]))</f>
        <v>50</v>
      </c>
      <c r="K1381" s="5" cm="1">
        <f t="array" ref="K1381">IFERROR(AVERAGE(IF((OutputTable[GroupByKey]=OutputTable[[#This Row],[GroupByKey]]),(OutputTable[GroupByKey]=OutputTable[[#This Row],[GroupByKey]])*OutputTable[RecordedValue])),0)</f>
        <v>118.49828730990606</v>
      </c>
      <c r="L1381" s="5" cm="1">
        <f t="array" ref="L1381">IFERROR(_xlfn.STDEV.S(IF((OutputTable[GroupByKey]=OutputTable[[#This Row],[GroupByKey]]),(OutputTable[GroupByKey]=OutputTable[[#This Row],[GroupByKey]])*OutputTable[RecordedValue])),0)</f>
        <v>27.447862726939679</v>
      </c>
      <c r="M1381" s="5" cm="1">
        <f t="array" ref="M1381">MAX(IF((ProjectInfoTable[ProjectName]=OutputTable[[#This Row],[ProjectName]]),(ProjectInfoTable[ProjectName]=OutputTable[[#This Row],[ProjectName]])*ProjectInfoTable[ConfidenceInterval]))</f>
        <v>0.95</v>
      </c>
      <c r="N13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381" s="5" cm="1">
        <f t="array" ref="O1381">MIN(IF((OutputTable[GroupByKey]=OutputTable[[#This Row],[GroupByKey]]),(OutputTable[GroupByKey]=OutputTable[[#This Row],[GroupByKey]])*OutputTable[RecordedValue]))</f>
        <v>61.6875247638012</v>
      </c>
      <c r="P1381" s="5" cm="1">
        <f t="array" ref="P1381">MAX(IF((OutputTable[GroupByKey]=OutputTable[[#This Row],[GroupByKey]]),(OutputTable[GroupByKey]=OutputTable[[#This Row],[GroupByKey]])*OutputTable[RecordedValue]))</f>
        <v>190.038737459233</v>
      </c>
    </row>
    <row r="1382" spans="1:16" x14ac:dyDescent="0.25">
      <c r="A1382" t="s">
        <v>68</v>
      </c>
      <c r="B1382" t="s">
        <v>70</v>
      </c>
      <c r="C1382">
        <v>27</v>
      </c>
      <c r="D1382" t="s">
        <v>114</v>
      </c>
      <c r="E1382" t="s">
        <v>115</v>
      </c>
      <c r="F1382" t="s">
        <v>73</v>
      </c>
      <c r="G1382">
        <v>0</v>
      </c>
      <c r="H1382">
        <v>0</v>
      </c>
      <c r="I1382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382" s="5" cm="1">
        <f t="array" ref="J1382">MAX(IF((ProjectInfoTable[ProjectName]=OutputTable[[#This Row],[ProjectName]]),(ProjectInfoTable[ProjectName]=OutputTable[[#This Row],[ProjectName]])*ProjectInfoTable[NumberOfReplications]))</f>
        <v>50</v>
      </c>
      <c r="K1382" s="5" cm="1">
        <f t="array" ref="K1382">IFERROR(AVERAGE(IF((OutputTable[GroupByKey]=OutputTable[[#This Row],[GroupByKey]]),(OutputTable[GroupByKey]=OutputTable[[#This Row],[GroupByKey]])*OutputTable[RecordedValue])),0)</f>
        <v>0</v>
      </c>
      <c r="L1382" s="5" cm="1">
        <f t="array" ref="L1382">IFERROR(_xlfn.STDEV.S(IF((OutputTable[GroupByKey]=OutputTable[[#This Row],[GroupByKey]]),(OutputTable[GroupByKey]=OutputTable[[#This Row],[GroupByKey]])*OutputTable[RecordedValue])),0)</f>
        <v>0</v>
      </c>
      <c r="M1382" s="5" cm="1">
        <f t="array" ref="M1382">MAX(IF((ProjectInfoTable[ProjectName]=OutputTable[[#This Row],[ProjectName]]),(ProjectInfoTable[ProjectName]=OutputTable[[#This Row],[ProjectName]])*ProjectInfoTable[ConfidenceInterval]))</f>
        <v>0.95</v>
      </c>
      <c r="N13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82" s="5" cm="1">
        <f t="array" ref="O1382">MIN(IF((OutputTable[GroupByKey]=OutputTable[[#This Row],[GroupByKey]]),(OutputTable[GroupByKey]=OutputTable[[#This Row],[GroupByKey]])*OutputTable[RecordedValue]))</f>
        <v>0</v>
      </c>
      <c r="P1382" s="5" cm="1">
        <f t="array" ref="P1382">MAX(IF((OutputTable[GroupByKey]=OutputTable[[#This Row],[GroupByKey]]),(OutputTable[GroupByKey]=OutputTable[[#This Row],[GroupByKey]])*OutputTable[RecordedValue]))</f>
        <v>0</v>
      </c>
    </row>
    <row r="1383" spans="1:16" x14ac:dyDescent="0.25">
      <c r="A1383" t="s">
        <v>68</v>
      </c>
      <c r="B1383" t="s">
        <v>70</v>
      </c>
      <c r="C1383">
        <v>27</v>
      </c>
      <c r="D1383" t="s">
        <v>116</v>
      </c>
      <c r="E1383" t="s">
        <v>117</v>
      </c>
      <c r="F1383" t="s">
        <v>73</v>
      </c>
      <c r="G1383">
        <v>5.3467565063780302</v>
      </c>
      <c r="H1383">
        <v>0</v>
      </c>
      <c r="I1383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383" s="5" cm="1">
        <f t="array" ref="J1383">MAX(IF((ProjectInfoTable[ProjectName]=OutputTable[[#This Row],[ProjectName]]),(ProjectInfoTable[ProjectName]=OutputTable[[#This Row],[ProjectName]])*ProjectInfoTable[NumberOfReplications]))</f>
        <v>50</v>
      </c>
      <c r="K1383" s="5" cm="1">
        <f t="array" ref="K1383">IFERROR(AVERAGE(IF((OutputTable[GroupByKey]=OutputTable[[#This Row],[GroupByKey]]),(OutputTable[GroupByKey]=OutputTable[[#This Row],[GroupByKey]])*OutputTable[RecordedValue])),0)</f>
        <v>5.4408066100724897</v>
      </c>
      <c r="L1383" s="5" cm="1">
        <f t="array" ref="L1383">IFERROR(_xlfn.STDEV.S(IF((OutputTable[GroupByKey]=OutputTable[[#This Row],[GroupByKey]]),(OutputTable[GroupByKey]=OutputTable[[#This Row],[GroupByKey]])*OutputTable[RecordedValue])),0)</f>
        <v>3.1898976373285977</v>
      </c>
      <c r="M1383" s="5" cm="1">
        <f t="array" ref="M1383">MAX(IF((ProjectInfoTable[ProjectName]=OutputTable[[#This Row],[ProjectName]]),(ProjectInfoTable[ProjectName]=OutputTable[[#This Row],[ProjectName]])*ProjectInfoTable[ConfidenceInterval]))</f>
        <v>0.95</v>
      </c>
      <c r="N13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383" s="5" cm="1">
        <f t="array" ref="O1383">MIN(IF((OutputTable[GroupByKey]=OutputTable[[#This Row],[GroupByKey]]),(OutputTable[GroupByKey]=OutputTable[[#This Row],[GroupByKey]])*OutputTable[RecordedValue]))</f>
        <v>0.10442984261027299</v>
      </c>
      <c r="P1383" s="5" cm="1">
        <f t="array" ref="P1383">MAX(IF((OutputTable[GroupByKey]=OutputTable[[#This Row],[GroupByKey]]),(OutputTable[GroupByKey]=OutputTable[[#This Row],[GroupByKey]])*OutputTable[RecordedValue]))</f>
        <v>13.981021636077701</v>
      </c>
    </row>
    <row r="1384" spans="1:16" x14ac:dyDescent="0.25">
      <c r="A1384" t="s">
        <v>68</v>
      </c>
      <c r="B1384" t="s">
        <v>70</v>
      </c>
      <c r="C1384">
        <v>27</v>
      </c>
      <c r="D1384" t="s">
        <v>118</v>
      </c>
      <c r="E1384" t="s">
        <v>119</v>
      </c>
      <c r="F1384" t="s">
        <v>73</v>
      </c>
      <c r="G1384">
        <v>21</v>
      </c>
      <c r="H1384">
        <v>0</v>
      </c>
      <c r="I1384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384" s="5" cm="1">
        <f t="array" ref="J1384">MAX(IF((ProjectInfoTable[ProjectName]=OutputTable[[#This Row],[ProjectName]]),(ProjectInfoTable[ProjectName]=OutputTable[[#This Row],[ProjectName]])*ProjectInfoTable[NumberOfReplications]))</f>
        <v>50</v>
      </c>
      <c r="K1384" s="5" cm="1">
        <f t="array" ref="K1384">IFERROR(AVERAGE(IF((OutputTable[GroupByKey]=OutputTable[[#This Row],[GroupByKey]]),(OutputTable[GroupByKey]=OutputTable[[#This Row],[GroupByKey]])*OutputTable[RecordedValue])),0)</f>
        <v>20.28</v>
      </c>
      <c r="L1384" s="5" cm="1">
        <f t="array" ref="L1384">IFERROR(_xlfn.STDEV.S(IF((OutputTable[GroupByKey]=OutputTable[[#This Row],[GroupByKey]]),(OutputTable[GroupByKey]=OutputTable[[#This Row],[GroupByKey]])*OutputTable[RecordedValue])),0)</f>
        <v>4.3191079955878688</v>
      </c>
      <c r="M1384" s="5" cm="1">
        <f t="array" ref="M1384">MAX(IF((ProjectInfoTable[ProjectName]=OutputTable[[#This Row],[ProjectName]]),(ProjectInfoTable[ProjectName]=OutputTable[[#This Row],[ProjectName]])*ProjectInfoTable[ConfidenceInterval]))</f>
        <v>0.95</v>
      </c>
      <c r="N13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384" s="5" cm="1">
        <f t="array" ref="O1384">MIN(IF((OutputTable[GroupByKey]=OutputTable[[#This Row],[GroupByKey]]),(OutputTable[GroupByKey]=OutputTable[[#This Row],[GroupByKey]])*OutputTable[RecordedValue]))</f>
        <v>11</v>
      </c>
      <c r="P1384" s="5" cm="1">
        <f t="array" ref="P1384">MAX(IF((OutputTable[GroupByKey]=OutputTable[[#This Row],[GroupByKey]]),(OutputTable[GroupByKey]=OutputTable[[#This Row],[GroupByKey]])*OutputTable[RecordedValue]))</f>
        <v>31</v>
      </c>
    </row>
    <row r="1385" spans="1:16" x14ac:dyDescent="0.25">
      <c r="A1385" t="s">
        <v>68</v>
      </c>
      <c r="B1385" t="s">
        <v>70</v>
      </c>
      <c r="C1385">
        <v>27</v>
      </c>
      <c r="D1385" t="s">
        <v>120</v>
      </c>
      <c r="E1385" t="s">
        <v>121</v>
      </c>
      <c r="F1385" t="s">
        <v>73</v>
      </c>
      <c r="G1385">
        <v>21</v>
      </c>
      <c r="H1385">
        <v>0</v>
      </c>
      <c r="I1385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385" s="5" cm="1">
        <f t="array" ref="J1385">MAX(IF((ProjectInfoTable[ProjectName]=OutputTable[[#This Row],[ProjectName]]),(ProjectInfoTable[ProjectName]=OutputTable[[#This Row],[ProjectName]])*ProjectInfoTable[NumberOfReplications]))</f>
        <v>50</v>
      </c>
      <c r="K1385" s="5" cm="1">
        <f t="array" ref="K1385">IFERROR(AVERAGE(IF((OutputTable[GroupByKey]=OutputTable[[#This Row],[GroupByKey]]),(OutputTable[GroupByKey]=OutputTable[[#This Row],[GroupByKey]])*OutputTable[RecordedValue])),0)</f>
        <v>20.14</v>
      </c>
      <c r="L1385" s="5" cm="1">
        <f t="array" ref="L1385">IFERROR(_xlfn.STDEV.S(IF((OutputTable[GroupByKey]=OutputTable[[#This Row],[GroupByKey]]),(OutputTable[GroupByKey]=OutputTable[[#This Row],[GroupByKey]])*OutputTable[RecordedValue])),0)</f>
        <v>4.309505393278199</v>
      </c>
      <c r="M1385" s="5" cm="1">
        <f t="array" ref="M1385">MAX(IF((ProjectInfoTable[ProjectName]=OutputTable[[#This Row],[ProjectName]]),(ProjectInfoTable[ProjectName]=OutputTable[[#This Row],[ProjectName]])*ProjectInfoTable[ConfidenceInterval]))</f>
        <v>0.95</v>
      </c>
      <c r="N13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385" s="5" cm="1">
        <f t="array" ref="O1385">MIN(IF((OutputTable[GroupByKey]=OutputTable[[#This Row],[GroupByKey]]),(OutputTable[GroupByKey]=OutputTable[[#This Row],[GroupByKey]])*OutputTable[RecordedValue]))</f>
        <v>10</v>
      </c>
      <c r="P1385" s="5" cm="1">
        <f t="array" ref="P1385">MAX(IF((OutputTable[GroupByKey]=OutputTable[[#This Row],[GroupByKey]]),(OutputTable[GroupByKey]=OutputTable[[#This Row],[GroupByKey]])*OutputTable[RecordedValue]))</f>
        <v>31</v>
      </c>
    </row>
    <row r="1386" spans="1:16" x14ac:dyDescent="0.25">
      <c r="A1386" t="s">
        <v>68</v>
      </c>
      <c r="B1386" t="s">
        <v>70</v>
      </c>
      <c r="C1386">
        <v>27</v>
      </c>
      <c r="D1386" t="s">
        <v>122</v>
      </c>
      <c r="E1386" t="s">
        <v>123</v>
      </c>
      <c r="F1386" t="s">
        <v>73</v>
      </c>
      <c r="G1386">
        <v>2.2549595096033901</v>
      </c>
      <c r="H1386">
        <v>0</v>
      </c>
      <c r="I1386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386" s="5" cm="1">
        <f t="array" ref="J1386">MAX(IF((ProjectInfoTable[ProjectName]=OutputTable[[#This Row],[ProjectName]]),(ProjectInfoTable[ProjectName]=OutputTable[[#This Row],[ProjectName]])*ProjectInfoTable[NumberOfReplications]))</f>
        <v>50</v>
      </c>
      <c r="K1386" s="5" cm="1">
        <f t="array" ref="K1386">IFERROR(AVERAGE(IF((OutputTable[GroupByKey]=OutputTable[[#This Row],[GroupByKey]]),(OutputTable[GroupByKey]=OutputTable[[#This Row],[GroupByKey]])*OutputTable[RecordedValue])),0)</f>
        <v>1.9749714551650996</v>
      </c>
      <c r="L1386" s="5" cm="1">
        <f t="array" ref="L1386">IFERROR(_xlfn.STDEV.S(IF((OutputTable[GroupByKey]=OutputTable[[#This Row],[GroupByKey]]),(OutputTable[GroupByKey]=OutputTable[[#This Row],[GroupByKey]])*OutputTable[RecordedValue])),0)</f>
        <v>0.45746437878232693</v>
      </c>
      <c r="M1386" s="5" cm="1">
        <f t="array" ref="M1386">MAX(IF((ProjectInfoTable[ProjectName]=OutputTable[[#This Row],[ProjectName]]),(ProjectInfoTable[ProjectName]=OutputTable[[#This Row],[ProjectName]])*ProjectInfoTable[ConfidenceInterval]))</f>
        <v>0.95</v>
      </c>
      <c r="N13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386" s="5" cm="1">
        <f t="array" ref="O1386">MIN(IF((OutputTable[GroupByKey]=OutputTable[[#This Row],[GroupByKey]]),(OutputTable[GroupByKey]=OutputTable[[#This Row],[GroupByKey]])*OutputTable[RecordedValue]))</f>
        <v>1.0281254127300199</v>
      </c>
      <c r="P1386" s="5" cm="1">
        <f t="array" ref="P1386">MAX(IF((OutputTable[GroupByKey]=OutputTable[[#This Row],[GroupByKey]]),(OutputTable[GroupByKey]=OutputTable[[#This Row],[GroupByKey]])*OutputTable[RecordedValue]))</f>
        <v>3.1673122909872098</v>
      </c>
    </row>
    <row r="1387" spans="1:16" x14ac:dyDescent="0.25">
      <c r="A1387" t="s">
        <v>68</v>
      </c>
      <c r="B1387" t="s">
        <v>70</v>
      </c>
      <c r="C1387">
        <v>27</v>
      </c>
      <c r="D1387" t="s">
        <v>124</v>
      </c>
      <c r="E1387" t="s">
        <v>125</v>
      </c>
      <c r="F1387" t="s">
        <v>73</v>
      </c>
      <c r="G1387">
        <v>140.64432708258099</v>
      </c>
      <c r="H1387">
        <v>0</v>
      </c>
      <c r="I1387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387" s="5" cm="1">
        <f t="array" ref="J1387">MAX(IF((ProjectInfoTable[ProjectName]=OutputTable[[#This Row],[ProjectName]]),(ProjectInfoTable[ProjectName]=OutputTable[[#This Row],[ProjectName]])*ProjectInfoTable[NumberOfReplications]))</f>
        <v>50</v>
      </c>
      <c r="K1387" s="5" cm="1">
        <f t="array" ref="K1387">IFERROR(AVERAGE(IF((OutputTable[GroupByKey]=OutputTable[[#This Row],[GroupByKey]]),(OutputTable[GroupByKey]=OutputTable[[#This Row],[GroupByKey]])*OutputTable[RecordedValue])),0)</f>
        <v>123.93909391997848</v>
      </c>
      <c r="L1387" s="5" cm="1">
        <f t="array" ref="L1387">IFERROR(_xlfn.STDEV.S(IF((OutputTable[GroupByKey]=OutputTable[[#This Row],[GroupByKey]]),(OutputTable[GroupByKey]=OutputTable[[#This Row],[GroupByKey]])*OutputTable[RecordedValue])),0)</f>
        <v>29.164347943585724</v>
      </c>
      <c r="M1387" s="5" cm="1">
        <f t="array" ref="M1387">MAX(IF((ProjectInfoTable[ProjectName]=OutputTable[[#This Row],[ProjectName]]),(ProjectInfoTable[ProjectName]=OutputTable[[#This Row],[ProjectName]])*ProjectInfoTable[ConfidenceInterval]))</f>
        <v>0.95</v>
      </c>
      <c r="N13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387" s="5" cm="1">
        <f t="array" ref="O1387">MIN(IF((OutputTable[GroupByKey]=OutputTable[[#This Row],[GroupByKey]]),(OutputTable[GroupByKey]=OutputTable[[#This Row],[GroupByKey]])*OutputTable[RecordedValue]))</f>
        <v>61.791954606411501</v>
      </c>
      <c r="P1387" s="5" cm="1">
        <f t="array" ref="P1387">MAX(IF((OutputTable[GroupByKey]=OutputTable[[#This Row],[GroupByKey]]),(OutputTable[GroupByKey]=OutputTable[[#This Row],[GroupByKey]])*OutputTable[RecordedValue]))</f>
        <v>204.019759095311</v>
      </c>
    </row>
    <row r="1388" spans="1:16" x14ac:dyDescent="0.25">
      <c r="A1388" t="s">
        <v>68</v>
      </c>
      <c r="B1388" t="s">
        <v>70</v>
      </c>
      <c r="C1388">
        <v>27</v>
      </c>
      <c r="D1388" t="s">
        <v>126</v>
      </c>
      <c r="E1388" t="s">
        <v>86</v>
      </c>
      <c r="F1388" t="s">
        <v>127</v>
      </c>
      <c r="G1388">
        <v>0</v>
      </c>
      <c r="H1388">
        <v>0</v>
      </c>
      <c r="I1388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388" s="5" cm="1">
        <f t="array" ref="J1388">MAX(IF((ProjectInfoTable[ProjectName]=OutputTable[[#This Row],[ProjectName]]),(ProjectInfoTable[ProjectName]=OutputTable[[#This Row],[ProjectName]])*ProjectInfoTable[NumberOfReplications]))</f>
        <v>50</v>
      </c>
      <c r="K1388" s="5" cm="1">
        <f t="array" ref="K1388">IFERROR(AVERAGE(IF((OutputTable[GroupByKey]=OutputTable[[#This Row],[GroupByKey]]),(OutputTable[GroupByKey]=OutputTable[[#This Row],[GroupByKey]])*OutputTable[RecordedValue])),0)</f>
        <v>0</v>
      </c>
      <c r="L1388" s="5" cm="1">
        <f t="array" ref="L1388">IFERROR(_xlfn.STDEV.S(IF((OutputTable[GroupByKey]=OutputTable[[#This Row],[GroupByKey]]),(OutputTable[GroupByKey]=OutputTable[[#This Row],[GroupByKey]])*OutputTable[RecordedValue])),0)</f>
        <v>0</v>
      </c>
      <c r="M1388" s="5" cm="1">
        <f t="array" ref="M1388">MAX(IF((ProjectInfoTable[ProjectName]=OutputTable[[#This Row],[ProjectName]]),(ProjectInfoTable[ProjectName]=OutputTable[[#This Row],[ProjectName]])*ProjectInfoTable[ConfidenceInterval]))</f>
        <v>0.95</v>
      </c>
      <c r="N13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88" s="5" cm="1">
        <f t="array" ref="O1388">MIN(IF((OutputTable[GroupByKey]=OutputTable[[#This Row],[GroupByKey]]),(OutputTable[GroupByKey]=OutputTable[[#This Row],[GroupByKey]])*OutputTable[RecordedValue]))</f>
        <v>0</v>
      </c>
      <c r="P1388" s="5" cm="1">
        <f t="array" ref="P1388">MAX(IF((OutputTable[GroupByKey]=OutputTable[[#This Row],[GroupByKey]]),(OutputTable[GroupByKey]=OutputTable[[#This Row],[GroupByKey]])*OutputTable[RecordedValue]))</f>
        <v>0</v>
      </c>
    </row>
    <row r="1389" spans="1:16" x14ac:dyDescent="0.25">
      <c r="A1389" t="s">
        <v>68</v>
      </c>
      <c r="B1389" t="s">
        <v>70</v>
      </c>
      <c r="C1389">
        <v>27</v>
      </c>
      <c r="D1389" t="s">
        <v>128</v>
      </c>
      <c r="E1389" t="s">
        <v>89</v>
      </c>
      <c r="F1389" t="s">
        <v>127</v>
      </c>
      <c r="G1389">
        <v>0</v>
      </c>
      <c r="H1389">
        <v>0</v>
      </c>
      <c r="I1389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389" s="5" cm="1">
        <f t="array" ref="J1389">MAX(IF((ProjectInfoTable[ProjectName]=OutputTable[[#This Row],[ProjectName]]),(ProjectInfoTable[ProjectName]=OutputTable[[#This Row],[ProjectName]])*ProjectInfoTable[NumberOfReplications]))</f>
        <v>50</v>
      </c>
      <c r="K1389" s="5" cm="1">
        <f t="array" ref="K1389">IFERROR(AVERAGE(IF((OutputTable[GroupByKey]=OutputTable[[#This Row],[GroupByKey]]),(OutputTable[GroupByKey]=OutputTable[[#This Row],[GroupByKey]])*OutputTable[RecordedValue])),0)</f>
        <v>0</v>
      </c>
      <c r="L1389" s="5" cm="1">
        <f t="array" ref="L1389">IFERROR(_xlfn.STDEV.S(IF((OutputTable[GroupByKey]=OutputTable[[#This Row],[GroupByKey]]),(OutputTable[GroupByKey]=OutputTable[[#This Row],[GroupByKey]])*OutputTable[RecordedValue])),0)</f>
        <v>0</v>
      </c>
      <c r="M1389" s="5" cm="1">
        <f t="array" ref="M1389">MAX(IF((ProjectInfoTable[ProjectName]=OutputTable[[#This Row],[ProjectName]]),(ProjectInfoTable[ProjectName]=OutputTable[[#This Row],[ProjectName]])*ProjectInfoTable[ConfidenceInterval]))</f>
        <v>0.95</v>
      </c>
      <c r="N13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89" s="5" cm="1">
        <f t="array" ref="O1389">MIN(IF((OutputTable[GroupByKey]=OutputTable[[#This Row],[GroupByKey]]),(OutputTable[GroupByKey]=OutputTable[[#This Row],[GroupByKey]])*OutputTable[RecordedValue]))</f>
        <v>0</v>
      </c>
      <c r="P1389" s="5" cm="1">
        <f t="array" ref="P1389">MAX(IF((OutputTable[GroupByKey]=OutputTable[[#This Row],[GroupByKey]]),(OutputTable[GroupByKey]=OutputTable[[#This Row],[GroupByKey]])*OutputTable[RecordedValue]))</f>
        <v>0</v>
      </c>
    </row>
    <row r="1390" spans="1:16" x14ac:dyDescent="0.25">
      <c r="A1390" t="s">
        <v>68</v>
      </c>
      <c r="B1390" t="s">
        <v>70</v>
      </c>
      <c r="C1390">
        <v>27</v>
      </c>
      <c r="D1390" t="s">
        <v>129</v>
      </c>
      <c r="E1390" t="s">
        <v>91</v>
      </c>
      <c r="F1390" t="s">
        <v>127</v>
      </c>
      <c r="G1390">
        <v>48.106086070666102</v>
      </c>
      <c r="H1390">
        <v>0</v>
      </c>
      <c r="I1390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390" s="5" cm="1">
        <f t="array" ref="J1390">MAX(IF((ProjectInfoTable[ProjectName]=OutputTable[[#This Row],[ProjectName]]),(ProjectInfoTable[ProjectName]=OutputTable[[#This Row],[ProjectName]])*ProjectInfoTable[NumberOfReplications]))</f>
        <v>50</v>
      </c>
      <c r="K1390" s="5" cm="1">
        <f t="array" ref="K1390">IFERROR(AVERAGE(IF((OutputTable[GroupByKey]=OutputTable[[#This Row],[GroupByKey]]),(OutputTable[GroupByKey]=OutputTable[[#This Row],[GroupByKey]])*OutputTable[RecordedValue])),0)</f>
        <v>48.448961029865458</v>
      </c>
      <c r="L1390" s="5" cm="1">
        <f t="array" ref="L1390">IFERROR(_xlfn.STDEV.S(IF((OutputTable[GroupByKey]=OutputTable[[#This Row],[GroupByKey]]),(OutputTable[GroupByKey]=OutputTable[[#This Row],[GroupByKey]])*OutputTable[RecordedValue])),0)</f>
        <v>0.864449879249923</v>
      </c>
      <c r="M1390" s="5" cm="1">
        <f t="array" ref="M1390">MAX(IF((ProjectInfoTable[ProjectName]=OutputTable[[#This Row],[ProjectName]]),(ProjectInfoTable[ProjectName]=OutputTable[[#This Row],[ProjectName]])*ProjectInfoTable[ConfidenceInterval]))</f>
        <v>0.95</v>
      </c>
      <c r="N13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390" s="5" cm="1">
        <f t="array" ref="O1390">MIN(IF((OutputTable[GroupByKey]=OutputTable[[#This Row],[GroupByKey]]),(OutputTable[GroupByKey]=OutputTable[[#This Row],[GroupByKey]])*OutputTable[RecordedValue]))</f>
        <v>46.605834762066102</v>
      </c>
      <c r="P1390" s="5" cm="1">
        <f t="array" ref="P1390">MAX(IF((OutputTable[GroupByKey]=OutputTable[[#This Row],[GroupByKey]]),(OutputTable[GroupByKey]=OutputTable[[#This Row],[GroupByKey]])*OutputTable[RecordedValue]))</f>
        <v>50.321452117960597</v>
      </c>
    </row>
    <row r="1391" spans="1:16" x14ac:dyDescent="0.25">
      <c r="A1391" t="s">
        <v>68</v>
      </c>
      <c r="B1391" t="s">
        <v>70</v>
      </c>
      <c r="C1391">
        <v>27</v>
      </c>
      <c r="D1391" t="s">
        <v>130</v>
      </c>
      <c r="E1391" t="s">
        <v>131</v>
      </c>
      <c r="F1391" t="s">
        <v>127</v>
      </c>
      <c r="G1391">
        <v>0</v>
      </c>
      <c r="H1391">
        <v>0</v>
      </c>
      <c r="I1391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391" s="5" cm="1">
        <f t="array" ref="J1391">MAX(IF((ProjectInfoTable[ProjectName]=OutputTable[[#This Row],[ProjectName]]),(ProjectInfoTable[ProjectName]=OutputTable[[#This Row],[ProjectName]])*ProjectInfoTable[NumberOfReplications]))</f>
        <v>50</v>
      </c>
      <c r="K1391" s="5" cm="1">
        <f t="array" ref="K1391">IFERROR(AVERAGE(IF((OutputTable[GroupByKey]=OutputTable[[#This Row],[GroupByKey]]),(OutputTable[GroupByKey]=OutputTable[[#This Row],[GroupByKey]])*OutputTable[RecordedValue])),0)</f>
        <v>0</v>
      </c>
      <c r="L1391" s="5" cm="1">
        <f t="array" ref="L1391">IFERROR(_xlfn.STDEV.S(IF((OutputTable[GroupByKey]=OutputTable[[#This Row],[GroupByKey]]),(OutputTable[GroupByKey]=OutputTable[[#This Row],[GroupByKey]])*OutputTable[RecordedValue])),0)</f>
        <v>0</v>
      </c>
      <c r="M1391" s="5" cm="1">
        <f t="array" ref="M1391">MAX(IF((ProjectInfoTable[ProjectName]=OutputTable[[#This Row],[ProjectName]]),(ProjectInfoTable[ProjectName]=OutputTable[[#This Row],[ProjectName]])*ProjectInfoTable[ConfidenceInterval]))</f>
        <v>0.95</v>
      </c>
      <c r="N13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91" s="5" cm="1">
        <f t="array" ref="O1391">MIN(IF((OutputTable[GroupByKey]=OutputTable[[#This Row],[GroupByKey]]),(OutputTable[GroupByKey]=OutputTable[[#This Row],[GroupByKey]])*OutputTable[RecordedValue]))</f>
        <v>0</v>
      </c>
      <c r="P1391" s="5" cm="1">
        <f t="array" ref="P1391">MAX(IF((OutputTable[GroupByKey]=OutputTable[[#This Row],[GroupByKey]]),(OutputTable[GroupByKey]=OutputTable[[#This Row],[GroupByKey]])*OutputTable[RecordedValue]))</f>
        <v>0</v>
      </c>
    </row>
    <row r="1392" spans="1:16" x14ac:dyDescent="0.25">
      <c r="A1392" t="s">
        <v>68</v>
      </c>
      <c r="B1392" t="s">
        <v>70</v>
      </c>
      <c r="C1392">
        <v>27</v>
      </c>
      <c r="D1392" t="s">
        <v>132</v>
      </c>
      <c r="E1392" t="s">
        <v>95</v>
      </c>
      <c r="F1392" t="s">
        <v>127</v>
      </c>
      <c r="G1392">
        <v>48.106086070666102</v>
      </c>
      <c r="H1392">
        <v>0</v>
      </c>
      <c r="I1392" s="5" t="str">
        <f>OutputTable[[#This Row],[ProjectName]]&amp;OutputTable[[#This Row],[Name]]&amp;OutputTable[[#This Row],[Type]]&amp;OutputTable[[#This Row],[Source]]</f>
        <v>Airport Security AnalysisAll Entities.VACostVA CostSystem</v>
      </c>
      <c r="J1392" s="5" cm="1">
        <f t="array" ref="J1392">MAX(IF((ProjectInfoTable[ProjectName]=OutputTable[[#This Row],[ProjectName]]),(ProjectInfoTable[ProjectName]=OutputTable[[#This Row],[ProjectName]])*ProjectInfoTable[NumberOfReplications]))</f>
        <v>50</v>
      </c>
      <c r="K1392" s="5" cm="1">
        <f t="array" ref="K1392">IFERROR(AVERAGE(IF((OutputTable[GroupByKey]=OutputTable[[#This Row],[GroupByKey]]),(OutputTable[GroupByKey]=OutputTable[[#This Row],[GroupByKey]])*OutputTable[RecordedValue])),0)</f>
        <v>48.448961029865458</v>
      </c>
      <c r="L1392" s="5" cm="1">
        <f t="array" ref="L1392">IFERROR(_xlfn.STDEV.S(IF((OutputTable[GroupByKey]=OutputTable[[#This Row],[GroupByKey]]),(OutputTable[GroupByKey]=OutputTable[[#This Row],[GroupByKey]])*OutputTable[RecordedValue])),0)</f>
        <v>0.864449879249923</v>
      </c>
      <c r="M1392" s="5" cm="1">
        <f t="array" ref="M1392">MAX(IF((ProjectInfoTable[ProjectName]=OutputTable[[#This Row],[ProjectName]]),(ProjectInfoTable[ProjectName]=OutputTable[[#This Row],[ProjectName]])*ProjectInfoTable[ConfidenceInterval]))</f>
        <v>0.95</v>
      </c>
      <c r="N13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392" s="5" cm="1">
        <f t="array" ref="O1392">MIN(IF((OutputTable[GroupByKey]=OutputTable[[#This Row],[GroupByKey]]),(OutputTable[GroupByKey]=OutputTable[[#This Row],[GroupByKey]])*OutputTable[RecordedValue]))</f>
        <v>46.605834762066102</v>
      </c>
      <c r="P1392" s="5" cm="1">
        <f t="array" ref="P1392">MAX(IF((OutputTable[GroupByKey]=OutputTable[[#This Row],[GroupByKey]]),(OutputTable[GroupByKey]=OutputTable[[#This Row],[GroupByKey]])*OutputTable[RecordedValue]))</f>
        <v>50.321452117960597</v>
      </c>
    </row>
    <row r="1393" spans="1:16" x14ac:dyDescent="0.25">
      <c r="A1393" t="s">
        <v>68</v>
      </c>
      <c r="B1393" t="s">
        <v>70</v>
      </c>
      <c r="C1393">
        <v>27</v>
      </c>
      <c r="D1393" t="s">
        <v>133</v>
      </c>
      <c r="E1393" t="s">
        <v>97</v>
      </c>
      <c r="F1393" t="s">
        <v>127</v>
      </c>
      <c r="G1393">
        <v>0</v>
      </c>
      <c r="H1393">
        <v>0</v>
      </c>
      <c r="I1393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393" s="5" cm="1">
        <f t="array" ref="J1393">MAX(IF((ProjectInfoTable[ProjectName]=OutputTable[[#This Row],[ProjectName]]),(ProjectInfoTable[ProjectName]=OutputTable[[#This Row],[ProjectName]])*ProjectInfoTable[NumberOfReplications]))</f>
        <v>50</v>
      </c>
      <c r="K1393" s="5" cm="1">
        <f t="array" ref="K1393">IFERROR(AVERAGE(IF((OutputTable[GroupByKey]=OutputTable[[#This Row],[GroupByKey]]),(OutputTable[GroupByKey]=OutputTable[[#This Row],[GroupByKey]])*OutputTable[RecordedValue])),0)</f>
        <v>0</v>
      </c>
      <c r="L1393" s="5" cm="1">
        <f t="array" ref="L1393">IFERROR(_xlfn.STDEV.S(IF((OutputTable[GroupByKey]=OutputTable[[#This Row],[GroupByKey]]),(OutputTable[GroupByKey]=OutputTable[[#This Row],[GroupByKey]])*OutputTable[RecordedValue])),0)</f>
        <v>0</v>
      </c>
      <c r="M1393" s="5" cm="1">
        <f t="array" ref="M1393">MAX(IF((ProjectInfoTable[ProjectName]=OutputTable[[#This Row],[ProjectName]]),(ProjectInfoTable[ProjectName]=OutputTable[[#This Row],[ProjectName]])*ProjectInfoTable[ConfidenceInterval]))</f>
        <v>0.95</v>
      </c>
      <c r="N13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93" s="5" cm="1">
        <f t="array" ref="O1393">MIN(IF((OutputTable[GroupByKey]=OutputTable[[#This Row],[GroupByKey]]),(OutputTable[GroupByKey]=OutputTable[[#This Row],[GroupByKey]])*OutputTable[RecordedValue]))</f>
        <v>0</v>
      </c>
      <c r="P1393" s="5" cm="1">
        <f t="array" ref="P1393">MAX(IF((OutputTable[GroupByKey]=OutputTable[[#This Row],[GroupByKey]]),(OutputTable[GroupByKey]=OutputTable[[#This Row],[GroupByKey]])*OutputTable[RecordedValue]))</f>
        <v>0</v>
      </c>
    </row>
    <row r="1394" spans="1:16" x14ac:dyDescent="0.25">
      <c r="A1394" t="s">
        <v>68</v>
      </c>
      <c r="B1394" t="s">
        <v>70</v>
      </c>
      <c r="C1394">
        <v>27</v>
      </c>
      <c r="D1394" t="s">
        <v>134</v>
      </c>
      <c r="E1394" t="s">
        <v>135</v>
      </c>
      <c r="F1394" t="s">
        <v>127</v>
      </c>
      <c r="G1394">
        <v>48.106086070666102</v>
      </c>
      <c r="H1394">
        <v>0</v>
      </c>
      <c r="I1394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394" s="5" cm="1">
        <f t="array" ref="J1394">MAX(IF((ProjectInfoTable[ProjectName]=OutputTable[[#This Row],[ProjectName]]),(ProjectInfoTable[ProjectName]=OutputTable[[#This Row],[ProjectName]])*ProjectInfoTable[NumberOfReplications]))</f>
        <v>50</v>
      </c>
      <c r="K1394" s="5" cm="1">
        <f t="array" ref="K1394">IFERROR(AVERAGE(IF((OutputTable[GroupByKey]=OutputTable[[#This Row],[GroupByKey]]),(OutputTable[GroupByKey]=OutputTable[[#This Row],[GroupByKey]])*OutputTable[RecordedValue])),0)</f>
        <v>48.448961029865458</v>
      </c>
      <c r="L1394" s="5" cm="1">
        <f t="array" ref="L1394">IFERROR(_xlfn.STDEV.S(IF((OutputTable[GroupByKey]=OutputTable[[#This Row],[GroupByKey]]),(OutputTable[GroupByKey]=OutputTable[[#This Row],[GroupByKey]])*OutputTable[RecordedValue])),0)</f>
        <v>0.86444987924992722</v>
      </c>
      <c r="M1394" s="5" cm="1">
        <f t="array" ref="M1394">MAX(IF((ProjectInfoTable[ProjectName]=OutputTable[[#This Row],[ProjectName]]),(ProjectInfoTable[ProjectName]=OutputTable[[#This Row],[ProjectName]])*ProjectInfoTable[ConfidenceInterval]))</f>
        <v>0.95</v>
      </c>
      <c r="N13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394" s="5" cm="1">
        <f t="array" ref="O1394">MIN(IF((OutputTable[GroupByKey]=OutputTable[[#This Row],[GroupByKey]]),(OutputTable[GroupByKey]=OutputTable[[#This Row],[GroupByKey]])*OutputTable[RecordedValue]))</f>
        <v>46.605834762066102</v>
      </c>
      <c r="P1394" s="5" cm="1">
        <f t="array" ref="P1394">MAX(IF((OutputTable[GroupByKey]=OutputTable[[#This Row],[GroupByKey]]),(OutputTable[GroupByKey]=OutputTable[[#This Row],[GroupByKey]])*OutputTable[RecordedValue]))</f>
        <v>50.321452117960497</v>
      </c>
    </row>
    <row r="1395" spans="1:16" x14ac:dyDescent="0.25">
      <c r="A1395" t="s">
        <v>68</v>
      </c>
      <c r="B1395" t="s">
        <v>70</v>
      </c>
      <c r="C1395">
        <v>27</v>
      </c>
      <c r="D1395" t="s">
        <v>136</v>
      </c>
      <c r="E1395" t="s">
        <v>137</v>
      </c>
      <c r="F1395" t="s">
        <v>127</v>
      </c>
      <c r="G1395">
        <v>23.744543631286199</v>
      </c>
      <c r="H1395">
        <v>0</v>
      </c>
      <c r="I1395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395" s="5" cm="1">
        <f t="array" ref="J1395">MAX(IF((ProjectInfoTable[ProjectName]=OutputTable[[#This Row],[ProjectName]]),(ProjectInfoTable[ProjectName]=OutputTable[[#This Row],[ProjectName]])*ProjectInfoTable[NumberOfReplications]))</f>
        <v>50</v>
      </c>
      <c r="K1395" s="5" cm="1">
        <f t="array" ref="K1395">IFERROR(AVERAGE(IF((OutputTable[GroupByKey]=OutputTable[[#This Row],[GroupByKey]]),(OutputTable[GroupByKey]=OutputTable[[#This Row],[GroupByKey]])*OutputTable[RecordedValue])),0)</f>
        <v>23.423677543870127</v>
      </c>
      <c r="L1395" s="5" cm="1">
        <f t="array" ref="L1395">IFERROR(_xlfn.STDEV.S(IF((OutputTable[GroupByKey]=OutputTable[[#This Row],[GroupByKey]]),(OutputTable[GroupByKey]=OutputTable[[#This Row],[GroupByKey]])*OutputTable[RecordedValue])),0)</f>
        <v>0.86656285941984512</v>
      </c>
      <c r="M1395" s="5" cm="1">
        <f t="array" ref="M1395">MAX(IF((ProjectInfoTable[ProjectName]=OutputTable[[#This Row],[ProjectName]]),(ProjectInfoTable[ProjectName]=OutputTable[[#This Row],[ProjectName]])*ProjectInfoTable[ConfidenceInterval]))</f>
        <v>0.95</v>
      </c>
      <c r="N13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395" s="5" cm="1">
        <f t="array" ref="O1395">MIN(IF((OutputTable[GroupByKey]=OutputTable[[#This Row],[GroupByKey]]),(OutputTable[GroupByKey]=OutputTable[[#This Row],[GroupByKey]])*OutputTable[RecordedValue]))</f>
        <v>21.655537571964</v>
      </c>
      <c r="P1395" s="5" cm="1">
        <f t="array" ref="P1395">MAX(IF((OutputTable[GroupByKey]=OutputTable[[#This Row],[GroupByKey]]),(OutputTable[GroupByKey]=OutputTable[[#This Row],[GroupByKey]])*OutputTable[RecordedValue]))</f>
        <v>25.265870670068299</v>
      </c>
    </row>
    <row r="1396" spans="1:16" x14ac:dyDescent="0.25">
      <c r="A1396" t="s">
        <v>68</v>
      </c>
      <c r="B1396" t="s">
        <v>70</v>
      </c>
      <c r="C1396">
        <v>27</v>
      </c>
      <c r="D1396" t="s">
        <v>138</v>
      </c>
      <c r="E1396" t="s">
        <v>91</v>
      </c>
      <c r="F1396" t="s">
        <v>127</v>
      </c>
      <c r="G1396">
        <v>71.8506297019523</v>
      </c>
      <c r="H1396">
        <v>0</v>
      </c>
      <c r="I1396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396" s="5" cm="1">
        <f t="array" ref="J1396">MAX(IF((ProjectInfoTable[ProjectName]=OutputTable[[#This Row],[ProjectName]]),(ProjectInfoTable[ProjectName]=OutputTable[[#This Row],[ProjectName]])*ProjectInfoTable[NumberOfReplications]))</f>
        <v>50</v>
      </c>
      <c r="K1396" s="5" cm="1">
        <f t="array" ref="K1396">IFERROR(AVERAGE(IF((OutputTable[GroupByKey]=OutputTable[[#This Row],[GroupByKey]]),(OutputTable[GroupByKey]=OutputTable[[#This Row],[GroupByKey]])*OutputTable[RecordedValue])),0)</f>
        <v>71.872638573735571</v>
      </c>
      <c r="L1396" s="5" cm="1">
        <f t="array" ref="L1396">IFERROR(_xlfn.STDEV.S(IF((OutputTable[GroupByKey]=OutputTable[[#This Row],[GroupByKey]]),(OutputTable[GroupByKey]=OutputTable[[#This Row],[GroupByKey]])*OutputTable[RecordedValue])),0)</f>
        <v>5.859431361613459E-2</v>
      </c>
      <c r="M1396" s="5" cm="1">
        <f t="array" ref="M1396">MAX(IF((ProjectInfoTable[ProjectName]=OutputTable[[#This Row],[ProjectName]]),(ProjectInfoTable[ProjectName]=OutputTable[[#This Row],[ProjectName]])*ProjectInfoTable[ConfidenceInterval]))</f>
        <v>0.95</v>
      </c>
      <c r="N13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396" s="5" cm="1">
        <f t="array" ref="O1396">MIN(IF((OutputTable[GroupByKey]=OutputTable[[#This Row],[GroupByKey]]),(OutputTable[GroupByKey]=OutputTable[[#This Row],[GroupByKey]])*OutputTable[RecordedValue]))</f>
        <v>71.718288096809104</v>
      </c>
      <c r="P1396" s="5" cm="1">
        <f t="array" ref="P1396">MAX(IF((OutputTable[GroupByKey]=OutputTable[[#This Row],[GroupByKey]]),(OutputTable[GroupByKey]=OutputTable[[#This Row],[GroupByKey]])*OutputTable[RecordedValue]))</f>
        <v>71.976989689924594</v>
      </c>
    </row>
    <row r="1397" spans="1:16" x14ac:dyDescent="0.25">
      <c r="A1397" t="s">
        <v>68</v>
      </c>
      <c r="B1397" t="s">
        <v>70</v>
      </c>
      <c r="C1397">
        <v>27</v>
      </c>
      <c r="D1397" t="s">
        <v>139</v>
      </c>
      <c r="E1397" t="s">
        <v>140</v>
      </c>
      <c r="F1397" t="s">
        <v>127</v>
      </c>
      <c r="G1397">
        <v>0</v>
      </c>
      <c r="H1397">
        <v>0</v>
      </c>
      <c r="I1397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397" s="5" cm="1">
        <f t="array" ref="J1397">MAX(IF((ProjectInfoTable[ProjectName]=OutputTable[[#This Row],[ProjectName]]),(ProjectInfoTable[ProjectName]=OutputTable[[#This Row],[ProjectName]])*ProjectInfoTable[NumberOfReplications]))</f>
        <v>50</v>
      </c>
      <c r="K1397" s="5" cm="1">
        <f t="array" ref="K1397">IFERROR(AVERAGE(IF((OutputTable[GroupByKey]=OutputTable[[#This Row],[GroupByKey]]),(OutputTable[GroupByKey]=OutputTable[[#This Row],[GroupByKey]])*OutputTable[RecordedValue])),0)</f>
        <v>0</v>
      </c>
      <c r="L1397" s="5" cm="1">
        <f t="array" ref="L1397">IFERROR(_xlfn.STDEV.S(IF((OutputTable[GroupByKey]=OutputTable[[#This Row],[GroupByKey]]),(OutputTable[GroupByKey]=OutputTable[[#This Row],[GroupByKey]])*OutputTable[RecordedValue])),0)</f>
        <v>0</v>
      </c>
      <c r="M1397" s="5" cm="1">
        <f t="array" ref="M1397">MAX(IF((ProjectInfoTable[ProjectName]=OutputTable[[#This Row],[ProjectName]]),(ProjectInfoTable[ProjectName]=OutputTable[[#This Row],[ProjectName]])*ProjectInfoTable[ConfidenceInterval]))</f>
        <v>0.95</v>
      </c>
      <c r="N13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97" s="5" cm="1">
        <f t="array" ref="O1397">MIN(IF((OutputTable[GroupByKey]=OutputTable[[#This Row],[GroupByKey]]),(OutputTable[GroupByKey]=OutputTable[[#This Row],[GroupByKey]])*OutputTable[RecordedValue]))</f>
        <v>0</v>
      </c>
      <c r="P1397" s="5" cm="1">
        <f t="array" ref="P1397">MAX(IF((OutputTable[GroupByKey]=OutputTable[[#This Row],[GroupByKey]]),(OutputTable[GroupByKey]=OutputTable[[#This Row],[GroupByKey]])*OutputTable[RecordedValue]))</f>
        <v>0</v>
      </c>
    </row>
    <row r="1398" spans="1:16" x14ac:dyDescent="0.25">
      <c r="A1398" t="s">
        <v>68</v>
      </c>
      <c r="B1398" t="s">
        <v>70</v>
      </c>
      <c r="C1398">
        <v>27</v>
      </c>
      <c r="D1398" t="s">
        <v>141</v>
      </c>
      <c r="E1398" t="s">
        <v>111</v>
      </c>
      <c r="F1398" t="s">
        <v>73</v>
      </c>
      <c r="G1398">
        <v>9.0874776813713201</v>
      </c>
      <c r="H1398">
        <v>0</v>
      </c>
      <c r="I1398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398" s="5" cm="1">
        <f t="array" ref="J1398">MAX(IF((ProjectInfoTable[ProjectName]=OutputTable[[#This Row],[ProjectName]]),(ProjectInfoTable[ProjectName]=OutputTable[[#This Row],[ProjectName]])*ProjectInfoTable[NumberOfReplications]))</f>
        <v>50</v>
      </c>
      <c r="K1398" s="5" cm="1">
        <f t="array" ref="K1398">IFERROR(AVERAGE(IF((OutputTable[GroupByKey]=OutputTable[[#This Row],[GroupByKey]]),(OutputTable[GroupByKey]=OutputTable[[#This Row],[GroupByKey]])*OutputTable[RecordedValue])),0)</f>
        <v>9.2356458312402427</v>
      </c>
      <c r="L1398" s="5" cm="1">
        <f t="array" ref="L1398">IFERROR(_xlfn.STDEV.S(IF((OutputTable[GroupByKey]=OutputTable[[#This Row],[GroupByKey]]),(OutputTable[GroupByKey]=OutputTable[[#This Row],[GroupByKey]])*OutputTable[RecordedValue])),0)</f>
        <v>0.11377584298148916</v>
      </c>
      <c r="M1398" s="5" cm="1">
        <f t="array" ref="M1398">MAX(IF((ProjectInfoTable[ProjectName]=OutputTable[[#This Row],[ProjectName]]),(ProjectInfoTable[ProjectName]=OutputTable[[#This Row],[ProjectName]])*ProjectInfoTable[ConfidenceInterval]))</f>
        <v>0.95</v>
      </c>
      <c r="N13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398" s="5" cm="1">
        <f t="array" ref="O1398">MIN(IF((OutputTable[GroupByKey]=OutputTable[[#This Row],[GroupByKey]]),(OutputTable[GroupByKey]=OutputTable[[#This Row],[GroupByKey]])*OutputTable[RecordedValue]))</f>
        <v>8.9867833861246496</v>
      </c>
      <c r="P1398" s="5" cm="1">
        <f t="array" ref="P1398">MAX(IF((OutputTable[GroupByKey]=OutputTable[[#This Row],[GroupByKey]]),(OutputTable[GroupByKey]=OutputTable[[#This Row],[GroupByKey]])*OutputTable[RecordedValue]))</f>
        <v>9.4038725622795898</v>
      </c>
    </row>
    <row r="1399" spans="1:16" x14ac:dyDescent="0.25">
      <c r="A1399" t="s">
        <v>68</v>
      </c>
      <c r="B1399" t="s">
        <v>70</v>
      </c>
      <c r="C1399">
        <v>27</v>
      </c>
      <c r="D1399" t="s">
        <v>142</v>
      </c>
      <c r="E1399" t="s">
        <v>113</v>
      </c>
      <c r="F1399" t="s">
        <v>73</v>
      </c>
      <c r="G1399">
        <v>545.24866088227895</v>
      </c>
      <c r="H1399">
        <v>0</v>
      </c>
      <c r="I1399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399" s="5" cm="1">
        <f t="array" ref="J1399">MAX(IF((ProjectInfoTable[ProjectName]=OutputTable[[#This Row],[ProjectName]]),(ProjectInfoTable[ProjectName]=OutputTable[[#This Row],[ProjectName]])*ProjectInfoTable[NumberOfReplications]))</f>
        <v>50</v>
      </c>
      <c r="K1399" s="5" cm="1">
        <f t="array" ref="K1399">IFERROR(AVERAGE(IF((OutputTable[GroupByKey]=OutputTable[[#This Row],[GroupByKey]]),(OutputTable[GroupByKey]=OutputTable[[#This Row],[GroupByKey]])*OutputTable[RecordedValue])),0)</f>
        <v>554.13874987441454</v>
      </c>
      <c r="L1399" s="5" cm="1">
        <f t="array" ref="L1399">IFERROR(_xlfn.STDEV.S(IF((OutputTable[GroupByKey]=OutputTable[[#This Row],[GroupByKey]]),(OutputTable[GroupByKey]=OutputTable[[#This Row],[GroupByKey]])*OutputTable[RecordedValue])),0)</f>
        <v>6.8265505788893126</v>
      </c>
      <c r="M1399" s="5" cm="1">
        <f t="array" ref="M1399">MAX(IF((ProjectInfoTable[ProjectName]=OutputTable[[#This Row],[ProjectName]]),(ProjectInfoTable[ProjectName]=OutputTable[[#This Row],[ProjectName]])*ProjectInfoTable[ConfidenceInterval]))</f>
        <v>0.95</v>
      </c>
      <c r="N13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399" s="5" cm="1">
        <f t="array" ref="O1399">MIN(IF((OutputTable[GroupByKey]=OutputTable[[#This Row],[GroupByKey]]),(OutputTable[GroupByKey]=OutputTable[[#This Row],[GroupByKey]])*OutputTable[RecordedValue]))</f>
        <v>539.207003167479</v>
      </c>
      <c r="P1399" s="5" cm="1">
        <f t="array" ref="P1399">MAX(IF((OutputTable[GroupByKey]=OutputTable[[#This Row],[GroupByKey]]),(OutputTable[GroupByKey]=OutputTable[[#This Row],[GroupByKey]])*OutputTable[RecordedValue]))</f>
        <v>564.23235373677596</v>
      </c>
    </row>
    <row r="1400" spans="1:16" x14ac:dyDescent="0.25">
      <c r="A1400" t="s">
        <v>68</v>
      </c>
      <c r="B1400" t="s">
        <v>70</v>
      </c>
      <c r="C1400">
        <v>27</v>
      </c>
      <c r="D1400" t="s">
        <v>143</v>
      </c>
      <c r="E1400" t="s">
        <v>115</v>
      </c>
      <c r="F1400" t="s">
        <v>73</v>
      </c>
      <c r="G1400">
        <v>0</v>
      </c>
      <c r="H1400">
        <v>0</v>
      </c>
      <c r="I1400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400" s="5" cm="1">
        <f t="array" ref="J1400">MAX(IF((ProjectInfoTable[ProjectName]=OutputTable[[#This Row],[ProjectName]]),(ProjectInfoTable[ProjectName]=OutputTable[[#This Row],[ProjectName]])*ProjectInfoTable[NumberOfReplications]))</f>
        <v>50</v>
      </c>
      <c r="K1400" s="5" cm="1">
        <f t="array" ref="K1400">IFERROR(AVERAGE(IF((OutputTable[GroupByKey]=OutputTable[[#This Row],[GroupByKey]]),(OutputTable[GroupByKey]=OutputTable[[#This Row],[GroupByKey]])*OutputTable[RecordedValue])),0)</f>
        <v>0</v>
      </c>
      <c r="L1400" s="5" cm="1">
        <f t="array" ref="L1400">IFERROR(_xlfn.STDEV.S(IF((OutputTable[GroupByKey]=OutputTable[[#This Row],[GroupByKey]]),(OutputTable[GroupByKey]=OutputTable[[#This Row],[GroupByKey]])*OutputTable[RecordedValue])),0)</f>
        <v>0</v>
      </c>
      <c r="M1400" s="5" cm="1">
        <f t="array" ref="M1400">MAX(IF((ProjectInfoTable[ProjectName]=OutputTable[[#This Row],[ProjectName]]),(ProjectInfoTable[ProjectName]=OutputTable[[#This Row],[ProjectName]])*ProjectInfoTable[ConfidenceInterval]))</f>
        <v>0.95</v>
      </c>
      <c r="N14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0" s="5" cm="1">
        <f t="array" ref="O1400">MIN(IF((OutputTable[GroupByKey]=OutputTable[[#This Row],[GroupByKey]]),(OutputTable[GroupByKey]=OutputTable[[#This Row],[GroupByKey]])*OutputTable[RecordedValue]))</f>
        <v>0</v>
      </c>
      <c r="P1400" s="5" cm="1">
        <f t="array" ref="P1400">MAX(IF((OutputTable[GroupByKey]=OutputTable[[#This Row],[GroupByKey]]),(OutputTable[GroupByKey]=OutputTable[[#This Row],[GroupByKey]])*OutputTable[RecordedValue]))</f>
        <v>0</v>
      </c>
    </row>
    <row r="1401" spans="1:16" x14ac:dyDescent="0.25">
      <c r="A1401" t="s">
        <v>68</v>
      </c>
      <c r="B1401" t="s">
        <v>70</v>
      </c>
      <c r="C1401">
        <v>27</v>
      </c>
      <c r="D1401" t="s">
        <v>144</v>
      </c>
      <c r="E1401" t="s">
        <v>117</v>
      </c>
      <c r="F1401" t="s">
        <v>73</v>
      </c>
      <c r="G1401">
        <v>52.942563580280599</v>
      </c>
      <c r="H1401">
        <v>0</v>
      </c>
      <c r="I1401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401" s="5" cm="1">
        <f t="array" ref="J1401">MAX(IF((ProjectInfoTable[ProjectName]=OutputTable[[#This Row],[ProjectName]]),(ProjectInfoTable[ProjectName]=OutputTable[[#This Row],[ProjectName]])*ProjectInfoTable[NumberOfReplications]))</f>
        <v>50</v>
      </c>
      <c r="K1401" s="5" cm="1">
        <f t="array" ref="K1401">IFERROR(AVERAGE(IF((OutputTable[GroupByKey]=OutputTable[[#This Row],[GroupByKey]]),(OutputTable[GroupByKey]=OutputTable[[#This Row],[GroupByKey]])*OutputTable[RecordedValue])),0)</f>
        <v>55.339444015606816</v>
      </c>
      <c r="L1401" s="5" cm="1">
        <f t="array" ref="L1401">IFERROR(_xlfn.STDEV.S(IF((OutputTable[GroupByKey]=OutputTable[[#This Row],[GroupByKey]]),(OutputTable[GroupByKey]=OutputTable[[#This Row],[GroupByKey]])*OutputTable[RecordedValue])),0)</f>
        <v>18.463814595248238</v>
      </c>
      <c r="M1401" s="5" cm="1">
        <f t="array" ref="M1401">MAX(IF((ProjectInfoTable[ProjectName]=OutputTable[[#This Row],[ProjectName]]),(ProjectInfoTable[ProjectName]=OutputTable[[#This Row],[ProjectName]])*ProjectInfoTable[ConfidenceInterval]))</f>
        <v>0.95</v>
      </c>
      <c r="N14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401" s="5" cm="1">
        <f t="array" ref="O1401">MIN(IF((OutputTable[GroupByKey]=OutputTable[[#This Row],[GroupByKey]]),(OutputTable[GroupByKey]=OutputTable[[#This Row],[GroupByKey]])*OutputTable[RecordedValue]))</f>
        <v>20.994807137296998</v>
      </c>
      <c r="P1401" s="5" cm="1">
        <f t="array" ref="P1401">MAX(IF((OutputTable[GroupByKey]=OutputTable[[#This Row],[GroupByKey]]),(OutputTable[GroupByKey]=OutputTable[[#This Row],[GroupByKey]])*OutputTable[RecordedValue]))</f>
        <v>106.254030872416</v>
      </c>
    </row>
    <row r="1402" spans="1:16" x14ac:dyDescent="0.25">
      <c r="A1402" t="s">
        <v>68</v>
      </c>
      <c r="B1402" t="s">
        <v>70</v>
      </c>
      <c r="C1402">
        <v>27</v>
      </c>
      <c r="D1402" t="s">
        <v>145</v>
      </c>
      <c r="E1402" t="s">
        <v>119</v>
      </c>
      <c r="F1402" t="s">
        <v>73</v>
      </c>
      <c r="G1402">
        <v>318</v>
      </c>
      <c r="H1402">
        <v>0</v>
      </c>
      <c r="I1402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402" s="5" cm="1">
        <f t="array" ref="J1402">MAX(IF((ProjectInfoTable[ProjectName]=OutputTable[[#This Row],[ProjectName]]),(ProjectInfoTable[ProjectName]=OutputTable[[#This Row],[ProjectName]])*ProjectInfoTable[NumberOfReplications]))</f>
        <v>50</v>
      </c>
      <c r="K1402" s="5" cm="1">
        <f t="array" ref="K1402">IFERROR(AVERAGE(IF((OutputTable[GroupByKey]=OutputTable[[#This Row],[GroupByKey]]),(OutputTable[GroupByKey]=OutputTable[[#This Row],[GroupByKey]])*OutputTable[RecordedValue])),0)</f>
        <v>318</v>
      </c>
      <c r="L1402" s="5" cm="1">
        <f t="array" ref="L1402">IFERROR(_xlfn.STDEV.S(IF((OutputTable[GroupByKey]=OutputTable[[#This Row],[GroupByKey]]),(OutputTable[GroupByKey]=OutputTable[[#This Row],[GroupByKey]])*OutputTable[RecordedValue])),0)</f>
        <v>0</v>
      </c>
      <c r="M1402" s="5" cm="1">
        <f t="array" ref="M1402">MAX(IF((ProjectInfoTable[ProjectName]=OutputTable[[#This Row],[ProjectName]]),(ProjectInfoTable[ProjectName]=OutputTable[[#This Row],[ProjectName]])*ProjectInfoTable[ConfidenceInterval]))</f>
        <v>0.95</v>
      </c>
      <c r="N14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2" s="5" cm="1">
        <f t="array" ref="O1402">MIN(IF((OutputTable[GroupByKey]=OutputTable[[#This Row],[GroupByKey]]),(OutputTable[GroupByKey]=OutputTable[[#This Row],[GroupByKey]])*OutputTable[RecordedValue]))</f>
        <v>318</v>
      </c>
      <c r="P1402" s="5" cm="1">
        <f t="array" ref="P1402">MAX(IF((OutputTable[GroupByKey]=OutputTable[[#This Row],[GroupByKey]]),(OutputTable[GroupByKey]=OutputTable[[#This Row],[GroupByKey]])*OutputTable[RecordedValue]))</f>
        <v>318</v>
      </c>
    </row>
    <row r="1403" spans="1:16" x14ac:dyDescent="0.25">
      <c r="A1403" t="s">
        <v>68</v>
      </c>
      <c r="B1403" t="s">
        <v>70</v>
      </c>
      <c r="C1403">
        <v>27</v>
      </c>
      <c r="D1403" t="s">
        <v>146</v>
      </c>
      <c r="E1403" t="s">
        <v>121</v>
      </c>
      <c r="F1403" t="s">
        <v>73</v>
      </c>
      <c r="G1403">
        <v>317</v>
      </c>
      <c r="H1403">
        <v>0</v>
      </c>
      <c r="I1403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403" s="5" cm="1">
        <f t="array" ref="J1403">MAX(IF((ProjectInfoTable[ProjectName]=OutputTable[[#This Row],[ProjectName]]),(ProjectInfoTable[ProjectName]=OutputTable[[#This Row],[ProjectName]])*ProjectInfoTable[NumberOfReplications]))</f>
        <v>50</v>
      </c>
      <c r="K1403" s="5" cm="1">
        <f t="array" ref="K1403">IFERROR(AVERAGE(IF((OutputTable[GroupByKey]=OutputTable[[#This Row],[GroupByKey]]),(OutputTable[GroupByKey]=OutputTable[[#This Row],[GroupByKey]])*OutputTable[RecordedValue])),0)</f>
        <v>316.94</v>
      </c>
      <c r="L1403" s="5" cm="1">
        <f t="array" ref="L1403">IFERROR(_xlfn.STDEV.S(IF((OutputTable[GroupByKey]=OutputTable[[#This Row],[GroupByKey]]),(OutputTable[GroupByKey]=OutputTable[[#This Row],[GroupByKey]])*OutputTable[RecordedValue])),0)</f>
        <v>0.23989793748209556</v>
      </c>
      <c r="M1403" s="5" cm="1">
        <f t="array" ref="M1403">MAX(IF((ProjectInfoTable[ProjectName]=OutputTable[[#This Row],[ProjectName]]),(ProjectInfoTable[ProjectName]=OutputTable[[#This Row],[ProjectName]])*ProjectInfoTable[ConfidenceInterval]))</f>
        <v>0.95</v>
      </c>
      <c r="N14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403" s="5" cm="1">
        <f t="array" ref="O1403">MIN(IF((OutputTable[GroupByKey]=OutputTable[[#This Row],[GroupByKey]]),(OutputTable[GroupByKey]=OutputTable[[#This Row],[GroupByKey]])*OutputTable[RecordedValue]))</f>
        <v>316</v>
      </c>
      <c r="P1403" s="5" cm="1">
        <f t="array" ref="P1403">MAX(IF((OutputTable[GroupByKey]=OutputTable[[#This Row],[GroupByKey]]),(OutputTable[GroupByKey]=OutputTable[[#This Row],[GroupByKey]])*OutputTable[RecordedValue]))</f>
        <v>317</v>
      </c>
    </row>
    <row r="1404" spans="1:16" x14ac:dyDescent="0.25">
      <c r="A1404" t="s">
        <v>68</v>
      </c>
      <c r="B1404" t="s">
        <v>70</v>
      </c>
      <c r="C1404">
        <v>27</v>
      </c>
      <c r="D1404" t="s">
        <v>147</v>
      </c>
      <c r="E1404" t="s">
        <v>123</v>
      </c>
      <c r="F1404" t="s">
        <v>73</v>
      </c>
      <c r="G1404">
        <v>9.0874776813713201</v>
      </c>
      <c r="H1404">
        <v>0</v>
      </c>
      <c r="I1404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404" s="5" cm="1">
        <f t="array" ref="J1404">MAX(IF((ProjectInfoTable[ProjectName]=OutputTable[[#This Row],[ProjectName]]),(ProjectInfoTable[ProjectName]=OutputTable[[#This Row],[ProjectName]])*ProjectInfoTable[NumberOfReplications]))</f>
        <v>50</v>
      </c>
      <c r="K1404" s="5" cm="1">
        <f t="array" ref="K1404">IFERROR(AVERAGE(IF((OutputTable[GroupByKey]=OutputTable[[#This Row],[GroupByKey]]),(OutputTable[GroupByKey]=OutputTable[[#This Row],[GroupByKey]])*OutputTable[RecordedValue])),0)</f>
        <v>9.2356458312402427</v>
      </c>
      <c r="L1404" s="5" cm="1">
        <f t="array" ref="L1404">IFERROR(_xlfn.STDEV.S(IF((OutputTable[GroupByKey]=OutputTable[[#This Row],[GroupByKey]]),(OutputTable[GroupByKey]=OutputTable[[#This Row],[GroupByKey]])*OutputTable[RecordedValue])),0)</f>
        <v>0.11377584298148916</v>
      </c>
      <c r="M1404" s="5" cm="1">
        <f t="array" ref="M1404">MAX(IF((ProjectInfoTable[ProjectName]=OutputTable[[#This Row],[ProjectName]]),(ProjectInfoTable[ProjectName]=OutputTable[[#This Row],[ProjectName]])*ProjectInfoTable[ConfidenceInterval]))</f>
        <v>0.95</v>
      </c>
      <c r="N14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404" s="5" cm="1">
        <f t="array" ref="O1404">MIN(IF((OutputTable[GroupByKey]=OutputTable[[#This Row],[GroupByKey]]),(OutputTable[GroupByKey]=OutputTable[[#This Row],[GroupByKey]])*OutputTable[RecordedValue]))</f>
        <v>8.9867833861246496</v>
      </c>
      <c r="P1404" s="5" cm="1">
        <f t="array" ref="P1404">MAX(IF((OutputTable[GroupByKey]=OutputTable[[#This Row],[GroupByKey]]),(OutputTable[GroupByKey]=OutputTable[[#This Row],[GroupByKey]])*OutputTable[RecordedValue]))</f>
        <v>9.4038725622795898</v>
      </c>
    </row>
    <row r="1405" spans="1:16" x14ac:dyDescent="0.25">
      <c r="A1405" t="s">
        <v>68</v>
      </c>
      <c r="B1405" t="s">
        <v>70</v>
      </c>
      <c r="C1405">
        <v>27</v>
      </c>
      <c r="D1405" t="s">
        <v>148</v>
      </c>
      <c r="E1405" t="s">
        <v>125</v>
      </c>
      <c r="F1405" t="s">
        <v>73</v>
      </c>
      <c r="G1405">
        <v>598.19122446255994</v>
      </c>
      <c r="H1405">
        <v>0</v>
      </c>
      <c r="I1405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405" s="5" cm="1">
        <f t="array" ref="J1405">MAX(IF((ProjectInfoTable[ProjectName]=OutputTable[[#This Row],[ProjectName]]),(ProjectInfoTable[ProjectName]=OutputTable[[#This Row],[ProjectName]])*ProjectInfoTable[NumberOfReplications]))</f>
        <v>50</v>
      </c>
      <c r="K1405" s="5" cm="1">
        <f t="array" ref="K1405">IFERROR(AVERAGE(IF((OutputTable[GroupByKey]=OutputTable[[#This Row],[GroupByKey]]),(OutputTable[GroupByKey]=OutputTable[[#This Row],[GroupByKey]])*OutputTable[RecordedValue])),0)</f>
        <v>609.47819389002132</v>
      </c>
      <c r="L1405" s="5" cm="1">
        <f t="array" ref="L1405">IFERROR(_xlfn.STDEV.S(IF((OutputTable[GroupByKey]=OutputTable[[#This Row],[GroupByKey]]),(OutputTable[GroupByKey]=OutputTable[[#This Row],[GroupByKey]])*OutputTable[RecordedValue])),0)</f>
        <v>20.03379556554944</v>
      </c>
      <c r="M1405" s="5" cm="1">
        <f t="array" ref="M1405">MAX(IF((ProjectInfoTable[ProjectName]=OutputTable[[#This Row],[ProjectName]]),(ProjectInfoTable[ProjectName]=OutputTable[[#This Row],[ProjectName]])*ProjectInfoTable[ConfidenceInterval]))</f>
        <v>0.95</v>
      </c>
      <c r="N14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405" s="5" cm="1">
        <f t="array" ref="O1405">MIN(IF((OutputTable[GroupByKey]=OutputTable[[#This Row],[GroupByKey]]),(OutputTable[GroupByKey]=OutputTable[[#This Row],[GroupByKey]])*OutputTable[RecordedValue]))</f>
        <v>560.39330190760404</v>
      </c>
      <c r="P1405" s="5" cm="1">
        <f t="array" ref="P1405">MAX(IF((OutputTable[GroupByKey]=OutputTable[[#This Row],[GroupByKey]]),(OutputTable[GroupByKey]=OutputTable[[#This Row],[GroupByKey]])*OutputTable[RecordedValue]))</f>
        <v>667.91125094200902</v>
      </c>
    </row>
    <row r="1406" spans="1:16" x14ac:dyDescent="0.25">
      <c r="A1406" t="s">
        <v>68</v>
      </c>
      <c r="B1406" t="s">
        <v>70</v>
      </c>
      <c r="C1406">
        <v>27</v>
      </c>
      <c r="D1406" t="s">
        <v>149</v>
      </c>
      <c r="E1406" t="s">
        <v>119</v>
      </c>
      <c r="F1406" t="s">
        <v>87</v>
      </c>
      <c r="G1406">
        <v>318</v>
      </c>
      <c r="H1406">
        <v>0</v>
      </c>
      <c r="I1406" s="5" t="str">
        <f>OutputTable[[#This Row],[ProjectName]]&amp;OutputTable[[#This Row],[Name]]&amp;OutputTable[[#This Row],[Type]]&amp;OutputTable[[#This Row],[Source]]</f>
        <v>Airport Security AnalysisEntity 1.NumberInNumber InEntity</v>
      </c>
      <c r="J1406" s="5" cm="1">
        <f t="array" ref="J1406">MAX(IF((ProjectInfoTable[ProjectName]=OutputTable[[#This Row],[ProjectName]]),(ProjectInfoTable[ProjectName]=OutputTable[[#This Row],[ProjectName]])*ProjectInfoTable[NumberOfReplications]))</f>
        <v>50</v>
      </c>
      <c r="K1406" s="5" cm="1">
        <f t="array" ref="K1406">IFERROR(AVERAGE(IF((OutputTable[GroupByKey]=OutputTable[[#This Row],[GroupByKey]]),(OutputTable[GroupByKey]=OutputTable[[#This Row],[GroupByKey]])*OutputTable[RecordedValue])),0)</f>
        <v>318</v>
      </c>
      <c r="L1406" s="5" cm="1">
        <f t="array" ref="L1406">IFERROR(_xlfn.STDEV.S(IF((OutputTable[GroupByKey]=OutputTable[[#This Row],[GroupByKey]]),(OutputTable[GroupByKey]=OutputTable[[#This Row],[GroupByKey]])*OutputTable[RecordedValue])),0)</f>
        <v>0</v>
      </c>
      <c r="M1406" s="5" cm="1">
        <f t="array" ref="M1406">MAX(IF((ProjectInfoTable[ProjectName]=OutputTable[[#This Row],[ProjectName]]),(ProjectInfoTable[ProjectName]=OutputTable[[#This Row],[ProjectName]])*ProjectInfoTable[ConfidenceInterval]))</f>
        <v>0.95</v>
      </c>
      <c r="N14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6" s="5" cm="1">
        <f t="array" ref="O1406">MIN(IF((OutputTable[GroupByKey]=OutputTable[[#This Row],[GroupByKey]]),(OutputTable[GroupByKey]=OutputTable[[#This Row],[GroupByKey]])*OutputTable[RecordedValue]))</f>
        <v>318</v>
      </c>
      <c r="P1406" s="5" cm="1">
        <f t="array" ref="P1406">MAX(IF((OutputTable[GroupByKey]=OutputTable[[#This Row],[GroupByKey]]),(OutputTable[GroupByKey]=OutputTable[[#This Row],[GroupByKey]])*OutputTable[RecordedValue]))</f>
        <v>318</v>
      </c>
    </row>
    <row r="1407" spans="1:16" x14ac:dyDescent="0.25">
      <c r="A1407" t="s">
        <v>68</v>
      </c>
      <c r="B1407" t="s">
        <v>70</v>
      </c>
      <c r="C1407">
        <v>27</v>
      </c>
      <c r="D1407" t="s">
        <v>150</v>
      </c>
      <c r="E1407" t="s">
        <v>121</v>
      </c>
      <c r="F1407" t="s">
        <v>87</v>
      </c>
      <c r="G1407">
        <v>315</v>
      </c>
      <c r="H1407">
        <v>0</v>
      </c>
      <c r="I1407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407" s="5" cm="1">
        <f t="array" ref="J1407">MAX(IF((ProjectInfoTable[ProjectName]=OutputTable[[#This Row],[ProjectName]]),(ProjectInfoTable[ProjectName]=OutputTable[[#This Row],[ProjectName]])*ProjectInfoTable[NumberOfReplications]))</f>
        <v>50</v>
      </c>
      <c r="K1407" s="5" cm="1">
        <f t="array" ref="K1407">IFERROR(AVERAGE(IF((OutputTable[GroupByKey]=OutputTable[[#This Row],[GroupByKey]]),(OutputTable[GroupByKey]=OutputTable[[#This Row],[GroupByKey]])*OutputTable[RecordedValue])),0)</f>
        <v>314.94</v>
      </c>
      <c r="L1407" s="5" cm="1">
        <f t="array" ref="L1407">IFERROR(_xlfn.STDEV.S(IF((OutputTable[GroupByKey]=OutputTable[[#This Row],[GroupByKey]]),(OutputTable[GroupByKey]=OutputTable[[#This Row],[GroupByKey]])*OutputTable[RecordedValue])),0)</f>
        <v>0.68243262357121037</v>
      </c>
      <c r="M1407" s="5" cm="1">
        <f t="array" ref="M1407">MAX(IF((ProjectInfoTable[ProjectName]=OutputTable[[#This Row],[ProjectName]]),(ProjectInfoTable[ProjectName]=OutputTable[[#This Row],[ProjectName]])*ProjectInfoTable[ConfidenceInterval]))</f>
        <v>0.95</v>
      </c>
      <c r="N14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407" s="5" cm="1">
        <f t="array" ref="O1407">MIN(IF((OutputTable[GroupByKey]=OutputTable[[#This Row],[GroupByKey]]),(OutputTable[GroupByKey]=OutputTable[[#This Row],[GroupByKey]])*OutputTable[RecordedValue]))</f>
        <v>313</v>
      </c>
      <c r="P1407" s="5" cm="1">
        <f t="array" ref="P1407">MAX(IF((OutputTable[GroupByKey]=OutputTable[[#This Row],[GroupByKey]]),(OutputTable[GroupByKey]=OutputTable[[#This Row],[GroupByKey]])*OutputTable[RecordedValue]))</f>
        <v>316</v>
      </c>
    </row>
    <row r="1408" spans="1:16" x14ac:dyDescent="0.25">
      <c r="A1408" t="s">
        <v>68</v>
      </c>
      <c r="B1408" t="s">
        <v>70</v>
      </c>
      <c r="C1408">
        <v>27</v>
      </c>
      <c r="D1408" t="s">
        <v>151</v>
      </c>
      <c r="E1408" t="s">
        <v>135</v>
      </c>
      <c r="F1408" t="s">
        <v>105</v>
      </c>
      <c r="G1408">
        <v>0</v>
      </c>
      <c r="H1408">
        <v>0</v>
      </c>
      <c r="I1408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408" s="5" cm="1">
        <f t="array" ref="J1408">MAX(IF((ProjectInfoTable[ProjectName]=OutputTable[[#This Row],[ProjectName]]),(ProjectInfoTable[ProjectName]=OutputTable[[#This Row],[ProjectName]])*ProjectInfoTable[NumberOfReplications]))</f>
        <v>50</v>
      </c>
      <c r="K1408" s="5" cm="1">
        <f t="array" ref="K1408">IFERROR(AVERAGE(IF((OutputTable[GroupByKey]=OutputTable[[#This Row],[GroupByKey]]),(OutputTable[GroupByKey]=OutputTable[[#This Row],[GroupByKey]])*OutputTable[RecordedValue])),0)</f>
        <v>0</v>
      </c>
      <c r="L1408" s="5" cm="1">
        <f t="array" ref="L1408">IFERROR(_xlfn.STDEV.S(IF((OutputTable[GroupByKey]=OutputTable[[#This Row],[GroupByKey]]),(OutputTable[GroupByKey]=OutputTable[[#This Row],[GroupByKey]])*OutputTable[RecordedValue])),0)</f>
        <v>0</v>
      </c>
      <c r="M1408" s="5" cm="1">
        <f t="array" ref="M1408">MAX(IF((ProjectInfoTable[ProjectName]=OutputTable[[#This Row],[ProjectName]]),(ProjectInfoTable[ProjectName]=OutputTable[[#This Row],[ProjectName]])*ProjectInfoTable[ConfidenceInterval]))</f>
        <v>0.95</v>
      </c>
      <c r="N14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8" s="5" cm="1">
        <f t="array" ref="O1408">MIN(IF((OutputTable[GroupByKey]=OutputTable[[#This Row],[GroupByKey]]),(OutputTable[GroupByKey]=OutputTable[[#This Row],[GroupByKey]])*OutputTable[RecordedValue]))</f>
        <v>0</v>
      </c>
      <c r="P1408" s="5" cm="1">
        <f t="array" ref="P1408">MAX(IF((OutputTable[GroupByKey]=OutputTable[[#This Row],[GroupByKey]]),(OutputTable[GroupByKey]=OutputTable[[#This Row],[GroupByKey]])*OutputTable[RecordedValue]))</f>
        <v>0</v>
      </c>
    </row>
    <row r="1409" spans="1:16" x14ac:dyDescent="0.25">
      <c r="A1409" t="s">
        <v>68</v>
      </c>
      <c r="B1409" t="s">
        <v>70</v>
      </c>
      <c r="C1409">
        <v>27</v>
      </c>
      <c r="D1409" t="s">
        <v>152</v>
      </c>
      <c r="E1409" t="s">
        <v>137</v>
      </c>
      <c r="F1409" t="s">
        <v>105</v>
      </c>
      <c r="G1409">
        <v>12</v>
      </c>
      <c r="H1409">
        <v>0</v>
      </c>
      <c r="I1409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409" s="5" cm="1">
        <f t="array" ref="J1409">MAX(IF((ProjectInfoTable[ProjectName]=OutputTable[[#This Row],[ProjectName]]),(ProjectInfoTable[ProjectName]=OutputTable[[#This Row],[ProjectName]])*ProjectInfoTable[NumberOfReplications]))</f>
        <v>50</v>
      </c>
      <c r="K1409" s="5" cm="1">
        <f t="array" ref="K1409">IFERROR(AVERAGE(IF((OutputTable[GroupByKey]=OutputTable[[#This Row],[GroupByKey]]),(OutputTable[GroupByKey]=OutputTable[[#This Row],[GroupByKey]])*OutputTable[RecordedValue])),0)</f>
        <v>12</v>
      </c>
      <c r="L1409" s="5" cm="1">
        <f t="array" ref="L1409">IFERROR(_xlfn.STDEV.S(IF((OutputTable[GroupByKey]=OutputTable[[#This Row],[GroupByKey]]),(OutputTable[GroupByKey]=OutputTable[[#This Row],[GroupByKey]])*OutputTable[RecordedValue])),0)</f>
        <v>0</v>
      </c>
      <c r="M1409" s="5" cm="1">
        <f t="array" ref="M1409">MAX(IF((ProjectInfoTable[ProjectName]=OutputTable[[#This Row],[ProjectName]]),(ProjectInfoTable[ProjectName]=OutputTable[[#This Row],[ProjectName]])*ProjectInfoTable[ConfidenceInterval]))</f>
        <v>0.95</v>
      </c>
      <c r="N14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9" s="5" cm="1">
        <f t="array" ref="O1409">MIN(IF((OutputTable[GroupByKey]=OutputTable[[#This Row],[GroupByKey]]),(OutputTable[GroupByKey]=OutputTable[[#This Row],[GroupByKey]])*OutputTable[RecordedValue]))</f>
        <v>12</v>
      </c>
      <c r="P1409" s="5" cm="1">
        <f t="array" ref="P1409">MAX(IF((OutputTable[GroupByKey]=OutputTable[[#This Row],[GroupByKey]]),(OutputTable[GroupByKey]=OutputTable[[#This Row],[GroupByKey]])*OutputTable[RecordedValue]))</f>
        <v>12</v>
      </c>
    </row>
    <row r="1410" spans="1:16" x14ac:dyDescent="0.25">
      <c r="A1410" t="s">
        <v>68</v>
      </c>
      <c r="B1410" t="s">
        <v>70</v>
      </c>
      <c r="C1410">
        <v>27</v>
      </c>
      <c r="D1410" t="s">
        <v>153</v>
      </c>
      <c r="E1410" t="s">
        <v>154</v>
      </c>
      <c r="F1410" t="s">
        <v>105</v>
      </c>
      <c r="G1410">
        <v>0</v>
      </c>
      <c r="H1410">
        <v>0</v>
      </c>
      <c r="I1410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410" s="5" cm="1">
        <f t="array" ref="J1410">MAX(IF((ProjectInfoTable[ProjectName]=OutputTable[[#This Row],[ProjectName]]),(ProjectInfoTable[ProjectName]=OutputTable[[#This Row],[ProjectName]])*ProjectInfoTable[NumberOfReplications]))</f>
        <v>50</v>
      </c>
      <c r="K1410" s="5" cm="1">
        <f t="array" ref="K1410">IFERROR(AVERAGE(IF((OutputTable[GroupByKey]=OutputTable[[#This Row],[GroupByKey]]),(OutputTable[GroupByKey]=OutputTable[[#This Row],[GroupByKey]])*OutputTable[RecordedValue])),0)</f>
        <v>0</v>
      </c>
      <c r="L1410" s="5" cm="1">
        <f t="array" ref="L1410">IFERROR(_xlfn.STDEV.S(IF((OutputTable[GroupByKey]=OutputTable[[#This Row],[GroupByKey]]),(OutputTable[GroupByKey]=OutputTable[[#This Row],[GroupByKey]])*OutputTable[RecordedValue])),0)</f>
        <v>0</v>
      </c>
      <c r="M1410" s="5" cm="1">
        <f t="array" ref="M1410">MAX(IF((ProjectInfoTable[ProjectName]=OutputTable[[#This Row],[ProjectName]]),(ProjectInfoTable[ProjectName]=OutputTable[[#This Row],[ProjectName]])*ProjectInfoTable[ConfidenceInterval]))</f>
        <v>0.95</v>
      </c>
      <c r="N14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0" s="5" cm="1">
        <f t="array" ref="O1410">MIN(IF((OutputTable[GroupByKey]=OutputTable[[#This Row],[GroupByKey]]),(OutputTable[GroupByKey]=OutputTable[[#This Row],[GroupByKey]])*OutputTable[RecordedValue]))</f>
        <v>0</v>
      </c>
      <c r="P1410" s="5" cm="1">
        <f t="array" ref="P1410">MAX(IF((OutputTable[GroupByKey]=OutputTable[[#This Row],[GroupByKey]]),(OutputTable[GroupByKey]=OutputTable[[#This Row],[GroupByKey]])*OutputTable[RecordedValue]))</f>
        <v>0</v>
      </c>
    </row>
    <row r="1411" spans="1:16" x14ac:dyDescent="0.25">
      <c r="A1411" t="s">
        <v>68</v>
      </c>
      <c r="B1411" t="s">
        <v>70</v>
      </c>
      <c r="C1411">
        <v>27</v>
      </c>
      <c r="D1411" t="s">
        <v>155</v>
      </c>
      <c r="E1411" t="s">
        <v>156</v>
      </c>
      <c r="F1411" t="s">
        <v>105</v>
      </c>
      <c r="G1411">
        <v>0</v>
      </c>
      <c r="H1411">
        <v>0</v>
      </c>
      <c r="I1411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411" s="5" cm="1">
        <f t="array" ref="J1411">MAX(IF((ProjectInfoTable[ProjectName]=OutputTable[[#This Row],[ProjectName]]),(ProjectInfoTable[ProjectName]=OutputTable[[#This Row],[ProjectName]])*ProjectInfoTable[NumberOfReplications]))</f>
        <v>50</v>
      </c>
      <c r="K1411" s="5" cm="1">
        <f t="array" ref="K1411">IFERROR(AVERAGE(IF((OutputTable[GroupByKey]=OutputTable[[#This Row],[GroupByKey]]),(OutputTable[GroupByKey]=OutputTable[[#This Row],[GroupByKey]])*OutputTable[RecordedValue])),0)</f>
        <v>0</v>
      </c>
      <c r="L1411" s="5" cm="1">
        <f t="array" ref="L1411">IFERROR(_xlfn.STDEV.S(IF((OutputTable[GroupByKey]=OutputTable[[#This Row],[GroupByKey]]),(OutputTable[GroupByKey]=OutputTable[[#This Row],[GroupByKey]])*OutputTable[RecordedValue])),0)</f>
        <v>0</v>
      </c>
      <c r="M1411" s="5" cm="1">
        <f t="array" ref="M1411">MAX(IF((ProjectInfoTable[ProjectName]=OutputTable[[#This Row],[ProjectName]]),(ProjectInfoTable[ProjectName]=OutputTable[[#This Row],[ProjectName]])*ProjectInfoTable[ConfidenceInterval]))</f>
        <v>0.95</v>
      </c>
      <c r="N14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1" s="5" cm="1">
        <f t="array" ref="O1411">MIN(IF((OutputTable[GroupByKey]=OutputTable[[#This Row],[GroupByKey]]),(OutputTable[GroupByKey]=OutputTable[[#This Row],[GroupByKey]])*OutputTable[RecordedValue]))</f>
        <v>0</v>
      </c>
      <c r="P1411" s="5" cm="1">
        <f t="array" ref="P1411">MAX(IF((OutputTable[GroupByKey]=OutputTable[[#This Row],[GroupByKey]]),(OutputTable[GroupByKey]=OutputTable[[#This Row],[GroupByKey]])*OutputTable[RecordedValue]))</f>
        <v>0</v>
      </c>
    </row>
    <row r="1412" spans="1:16" x14ac:dyDescent="0.25">
      <c r="A1412" t="s">
        <v>68</v>
      </c>
      <c r="B1412" t="s">
        <v>70</v>
      </c>
      <c r="C1412">
        <v>27</v>
      </c>
      <c r="D1412" t="s">
        <v>157</v>
      </c>
      <c r="E1412" t="s">
        <v>140</v>
      </c>
      <c r="F1412" t="s">
        <v>105</v>
      </c>
      <c r="G1412">
        <v>0</v>
      </c>
      <c r="H1412">
        <v>0</v>
      </c>
      <c r="I1412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412" s="5" cm="1">
        <f t="array" ref="J1412">MAX(IF((ProjectInfoTable[ProjectName]=OutputTable[[#This Row],[ProjectName]]),(ProjectInfoTable[ProjectName]=OutputTable[[#This Row],[ProjectName]])*ProjectInfoTable[NumberOfReplications]))</f>
        <v>50</v>
      </c>
      <c r="K1412" s="5" cm="1">
        <f t="array" ref="K1412">IFERROR(AVERAGE(IF((OutputTable[GroupByKey]=OutputTable[[#This Row],[GroupByKey]]),(OutputTable[GroupByKey]=OutputTable[[#This Row],[GroupByKey]])*OutputTable[RecordedValue])),0)</f>
        <v>0</v>
      </c>
      <c r="L1412" s="5" cm="1">
        <f t="array" ref="L1412">IFERROR(_xlfn.STDEV.S(IF((OutputTable[GroupByKey]=OutputTable[[#This Row],[GroupByKey]]),(OutputTable[GroupByKey]=OutputTable[[#This Row],[GroupByKey]])*OutputTable[RecordedValue])),0)</f>
        <v>0</v>
      </c>
      <c r="M1412" s="5" cm="1">
        <f t="array" ref="M1412">MAX(IF((ProjectInfoTable[ProjectName]=OutputTable[[#This Row],[ProjectName]]),(ProjectInfoTable[ProjectName]=OutputTable[[#This Row],[ProjectName]])*ProjectInfoTable[ConfidenceInterval]))</f>
        <v>0.95</v>
      </c>
      <c r="N14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2" s="5" cm="1">
        <f t="array" ref="O1412">MIN(IF((OutputTable[GroupByKey]=OutputTable[[#This Row],[GroupByKey]]),(OutputTable[GroupByKey]=OutputTable[[#This Row],[GroupByKey]])*OutputTable[RecordedValue]))</f>
        <v>0</v>
      </c>
      <c r="P1412" s="5" cm="1">
        <f t="array" ref="P1412">MAX(IF((OutputTable[GroupByKey]=OutputTable[[#This Row],[GroupByKey]]),(OutputTable[GroupByKey]=OutputTable[[#This Row],[GroupByKey]])*OutputTable[RecordedValue]))</f>
        <v>0</v>
      </c>
    </row>
    <row r="1413" spans="1:16" x14ac:dyDescent="0.25">
      <c r="A1413" t="s">
        <v>68</v>
      </c>
      <c r="B1413" t="s">
        <v>70</v>
      </c>
      <c r="C1413">
        <v>27</v>
      </c>
      <c r="D1413" t="s">
        <v>158</v>
      </c>
      <c r="E1413" t="s">
        <v>121</v>
      </c>
      <c r="F1413" t="s">
        <v>127</v>
      </c>
      <c r="G1413">
        <v>315</v>
      </c>
      <c r="H1413">
        <v>0</v>
      </c>
      <c r="I1413" s="5" t="str">
        <f>OutputTable[[#This Row],[ProjectName]]&amp;OutputTable[[#This Row],[Name]]&amp;OutputTable[[#This Row],[Type]]&amp;OutputTable[[#This Row],[Source]]</f>
        <v>Airport Security AnalysisSystem.NumberOutNumber OutSystem</v>
      </c>
      <c r="J1413" s="5" cm="1">
        <f t="array" ref="J1413">MAX(IF((ProjectInfoTable[ProjectName]=OutputTable[[#This Row],[ProjectName]]),(ProjectInfoTable[ProjectName]=OutputTable[[#This Row],[ProjectName]])*ProjectInfoTable[NumberOfReplications]))</f>
        <v>50</v>
      </c>
      <c r="K1413" s="5" cm="1">
        <f t="array" ref="K1413">IFERROR(AVERAGE(IF((OutputTable[GroupByKey]=OutputTable[[#This Row],[GroupByKey]]),(OutputTable[GroupByKey]=OutputTable[[#This Row],[GroupByKey]])*OutputTable[RecordedValue])),0)</f>
        <v>314.94</v>
      </c>
      <c r="L1413" s="5" cm="1">
        <f t="array" ref="L1413">IFERROR(_xlfn.STDEV.S(IF((OutputTable[GroupByKey]=OutputTable[[#This Row],[GroupByKey]]),(OutputTable[GroupByKey]=OutputTable[[#This Row],[GroupByKey]])*OutputTable[RecordedValue])),0)</f>
        <v>0.68243262357121037</v>
      </c>
      <c r="M1413" s="5" cm="1">
        <f t="array" ref="M1413">MAX(IF((ProjectInfoTable[ProjectName]=OutputTable[[#This Row],[ProjectName]]),(ProjectInfoTable[ProjectName]=OutputTable[[#This Row],[ProjectName]])*ProjectInfoTable[ConfidenceInterval]))</f>
        <v>0.95</v>
      </c>
      <c r="N14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413" s="5" cm="1">
        <f t="array" ref="O1413">MIN(IF((OutputTable[GroupByKey]=OutputTable[[#This Row],[GroupByKey]]),(OutputTable[GroupByKey]=OutputTable[[#This Row],[GroupByKey]])*OutputTable[RecordedValue]))</f>
        <v>313</v>
      </c>
      <c r="P1413" s="5" cm="1">
        <f t="array" ref="P1413">MAX(IF((OutputTable[GroupByKey]=OutputTable[[#This Row],[GroupByKey]]),(OutputTable[GroupByKey]=OutputTable[[#This Row],[GroupByKey]])*OutputTable[RecordedValue]))</f>
        <v>316</v>
      </c>
    </row>
    <row r="1414" spans="1:16" x14ac:dyDescent="0.25">
      <c r="A1414" t="s">
        <v>68</v>
      </c>
      <c r="B1414" t="s">
        <v>70</v>
      </c>
      <c r="C1414">
        <v>27</v>
      </c>
      <c r="D1414" t="s">
        <v>159</v>
      </c>
      <c r="E1414" t="s">
        <v>91</v>
      </c>
      <c r="F1414" t="s">
        <v>127</v>
      </c>
      <c r="G1414">
        <v>71.8506297019523</v>
      </c>
      <c r="H1414">
        <v>0</v>
      </c>
      <c r="I1414" s="5" t="str">
        <f>OutputTable[[#This Row],[ProjectName]]&amp;OutputTable[[#This Row],[Name]]&amp;OutputTable[[#This Row],[Type]]&amp;OutputTable[[#This Row],[Source]]</f>
        <v>Airport Security AnalysisSystem.TotalCostTotal CostSystem</v>
      </c>
      <c r="J1414" s="5" cm="1">
        <f t="array" ref="J1414">MAX(IF((ProjectInfoTable[ProjectName]=OutputTable[[#This Row],[ProjectName]]),(ProjectInfoTable[ProjectName]=OutputTable[[#This Row],[ProjectName]])*ProjectInfoTable[NumberOfReplications]))</f>
        <v>50</v>
      </c>
      <c r="K1414" s="5" cm="1">
        <f t="array" ref="K1414">IFERROR(AVERAGE(IF((OutputTable[GroupByKey]=OutputTable[[#This Row],[GroupByKey]]),(OutputTable[GroupByKey]=OutputTable[[#This Row],[GroupByKey]])*OutputTable[RecordedValue])),0)</f>
        <v>71.872638573735571</v>
      </c>
      <c r="L1414" s="5" cm="1">
        <f t="array" ref="L1414">IFERROR(_xlfn.STDEV.S(IF((OutputTable[GroupByKey]=OutputTable[[#This Row],[GroupByKey]]),(OutputTable[GroupByKey]=OutputTable[[#This Row],[GroupByKey]])*OutputTable[RecordedValue])),0)</f>
        <v>5.859431361613459E-2</v>
      </c>
      <c r="M1414" s="5" cm="1">
        <f t="array" ref="M1414">MAX(IF((ProjectInfoTable[ProjectName]=OutputTable[[#This Row],[ProjectName]]),(ProjectInfoTable[ProjectName]=OutputTable[[#This Row],[ProjectName]])*ProjectInfoTable[ConfidenceInterval]))</f>
        <v>0.95</v>
      </c>
      <c r="N14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414" s="5" cm="1">
        <f t="array" ref="O1414">MIN(IF((OutputTable[GroupByKey]=OutputTable[[#This Row],[GroupByKey]]),(OutputTable[GroupByKey]=OutputTable[[#This Row],[GroupByKey]])*OutputTable[RecordedValue]))</f>
        <v>71.718288096809104</v>
      </c>
      <c r="P1414" s="5" cm="1">
        <f t="array" ref="P1414">MAX(IF((OutputTable[GroupByKey]=OutputTable[[#This Row],[GroupByKey]]),(OutputTable[GroupByKey]=OutputTable[[#This Row],[GroupByKey]])*OutputTable[RecordedValue]))</f>
        <v>71.976989689924594</v>
      </c>
    </row>
    <row r="1415" spans="1:16" x14ac:dyDescent="0.25">
      <c r="A1415" t="s">
        <v>68</v>
      </c>
      <c r="B1415" t="s">
        <v>70</v>
      </c>
      <c r="C1415">
        <v>27</v>
      </c>
      <c r="D1415" t="s">
        <v>160</v>
      </c>
      <c r="E1415" t="s">
        <v>135</v>
      </c>
      <c r="F1415" t="s">
        <v>105</v>
      </c>
      <c r="G1415">
        <v>29.724261630820401</v>
      </c>
      <c r="H1415">
        <v>0</v>
      </c>
      <c r="I1415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415" s="5" cm="1">
        <f t="array" ref="J1415">MAX(IF((ProjectInfoTable[ProjectName]=OutputTable[[#This Row],[ProjectName]]),(ProjectInfoTable[ProjectName]=OutputTable[[#This Row],[ProjectName]])*ProjectInfoTable[NumberOfReplications]))</f>
        <v>50</v>
      </c>
      <c r="K1415" s="5" cm="1">
        <f t="array" ref="K1415">IFERROR(AVERAGE(IF((OutputTable[GroupByKey]=OutputTable[[#This Row],[GroupByKey]]),(OutputTable[GroupByKey]=OutputTable[[#This Row],[GroupByKey]])*OutputTable[RecordedValue])),0)</f>
        <v>29.829789158135409</v>
      </c>
      <c r="L1415" s="5" cm="1">
        <f t="array" ref="L1415">IFERROR(_xlfn.STDEV.S(IF((OutputTable[GroupByKey]=OutputTable[[#This Row],[GroupByKey]]),(OutputTable[GroupByKey]=OutputTable[[#This Row],[GroupByKey]])*OutputTable[RecordedValue])),0)</f>
        <v>0.5851150785874778</v>
      </c>
      <c r="M1415" s="5" cm="1">
        <f t="array" ref="M1415">MAX(IF((ProjectInfoTable[ProjectName]=OutputTable[[#This Row],[ProjectName]]),(ProjectInfoTable[ProjectName]=OutputTable[[#This Row],[ProjectName]])*ProjectInfoTable[ConfidenceInterval]))</f>
        <v>0.95</v>
      </c>
      <c r="N14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415" s="5" cm="1">
        <f t="array" ref="O1415">MIN(IF((OutputTable[GroupByKey]=OutputTable[[#This Row],[GroupByKey]]),(OutputTable[GroupByKey]=OutputTable[[#This Row],[GroupByKey]])*OutputTable[RecordedValue]))</f>
        <v>28.648191338861398</v>
      </c>
      <c r="P1415" s="5" cm="1">
        <f t="array" ref="P1415">MAX(IF((OutputTable[GroupByKey]=OutputTable[[#This Row],[GroupByKey]]),(OutputTable[GroupByKey]=OutputTable[[#This Row],[GroupByKey]])*OutputTable[RecordedValue]))</f>
        <v>31.087756920682502</v>
      </c>
    </row>
    <row r="1416" spans="1:16" x14ac:dyDescent="0.25">
      <c r="A1416" t="s">
        <v>68</v>
      </c>
      <c r="B1416" t="s">
        <v>70</v>
      </c>
      <c r="C1416">
        <v>27</v>
      </c>
      <c r="D1416" t="s">
        <v>161</v>
      </c>
      <c r="E1416" t="s">
        <v>137</v>
      </c>
      <c r="F1416" t="s">
        <v>105</v>
      </c>
      <c r="G1416">
        <v>6.1976365534890503</v>
      </c>
      <c r="H1416">
        <v>0</v>
      </c>
      <c r="I1416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416" s="5" cm="1">
        <f t="array" ref="J1416">MAX(IF((ProjectInfoTable[ProjectName]=OutputTable[[#This Row],[ProjectName]]),(ProjectInfoTable[ProjectName]=OutputTable[[#This Row],[ProjectName]])*ProjectInfoTable[NumberOfReplications]))</f>
        <v>50</v>
      </c>
      <c r="K1416" s="5" cm="1">
        <f t="array" ref="K1416">IFERROR(AVERAGE(IF((OutputTable[GroupByKey]=OutputTable[[#This Row],[GroupByKey]]),(OutputTable[GroupByKey]=OutputTable[[#This Row],[GroupByKey]])*OutputTable[RecordedValue])),0)</f>
        <v>6.0988587896948685</v>
      </c>
      <c r="L1416" s="5" cm="1">
        <f t="array" ref="L1416">IFERROR(_xlfn.STDEV.S(IF((OutputTable[GroupByKey]=OutputTable[[#This Row],[GroupByKey]]),(OutputTable[GroupByKey]=OutputTable[[#This Row],[GroupByKey]])*OutputTable[RecordedValue])),0)</f>
        <v>0.58437836853471548</v>
      </c>
      <c r="M1416" s="5" cm="1">
        <f t="array" ref="M1416">MAX(IF((ProjectInfoTable[ProjectName]=OutputTable[[#This Row],[ProjectName]]),(ProjectInfoTable[ProjectName]=OutputTable[[#This Row],[ProjectName]])*ProjectInfoTable[ConfidenceInterval]))</f>
        <v>0.95</v>
      </c>
      <c r="N14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416" s="5" cm="1">
        <f t="array" ref="O1416">MIN(IF((OutputTable[GroupByKey]=OutputTable[[#This Row],[GroupByKey]]),(OutputTable[GroupByKey]=OutputTable[[#This Row],[GroupByKey]])*OutputTable[RecordedValue]))</f>
        <v>4.8524885910691502</v>
      </c>
      <c r="P1416" s="5" cm="1">
        <f t="array" ref="P1416">MAX(IF((OutputTable[GroupByKey]=OutputTable[[#This Row],[GroupByKey]]),(OutputTable[GroupByKey]=OutputTable[[#This Row],[GroupByKey]])*OutputTable[RecordedValue]))</f>
        <v>7.28424471053909</v>
      </c>
    </row>
    <row r="1417" spans="1:16" x14ac:dyDescent="0.25">
      <c r="A1417" t="s">
        <v>68</v>
      </c>
      <c r="B1417" t="s">
        <v>70</v>
      </c>
      <c r="C1417">
        <v>27</v>
      </c>
      <c r="D1417" t="s">
        <v>162</v>
      </c>
      <c r="E1417" t="s">
        <v>154</v>
      </c>
      <c r="F1417" t="s">
        <v>105</v>
      </c>
      <c r="G1417">
        <v>646</v>
      </c>
      <c r="H1417">
        <v>0</v>
      </c>
      <c r="I1417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417" s="5" cm="1">
        <f t="array" ref="J1417">MAX(IF((ProjectInfoTable[ProjectName]=OutputTable[[#This Row],[ProjectName]]),(ProjectInfoTable[ProjectName]=OutputTable[[#This Row],[ProjectName]])*ProjectInfoTable[NumberOfReplications]))</f>
        <v>50</v>
      </c>
      <c r="K1417" s="5" cm="1">
        <f t="array" ref="K1417">IFERROR(AVERAGE(IF((OutputTable[GroupByKey]=OutputTable[[#This Row],[GroupByKey]]),(OutputTable[GroupByKey]=OutputTable[[#This Row],[GroupByKey]])*OutputTable[RecordedValue])),0)</f>
        <v>645.70000000000005</v>
      </c>
      <c r="L1417" s="5" cm="1">
        <f t="array" ref="L1417">IFERROR(_xlfn.STDEV.S(IF((OutputTable[GroupByKey]=OutputTable[[#This Row],[GroupByKey]]),(OutputTable[GroupByKey]=OutputTable[[#This Row],[GroupByKey]])*OutputTable[RecordedValue])),0)</f>
        <v>5.4930382656372485</v>
      </c>
      <c r="M1417" s="5" cm="1">
        <f t="array" ref="M1417">MAX(IF((ProjectInfoTable[ProjectName]=OutputTable[[#This Row],[ProjectName]]),(ProjectInfoTable[ProjectName]=OutputTable[[#This Row],[ProjectName]])*ProjectInfoTable[ConfidenceInterval]))</f>
        <v>0.95</v>
      </c>
      <c r="N14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417" s="5" cm="1">
        <f t="array" ref="O1417">MIN(IF((OutputTable[GroupByKey]=OutputTable[[#This Row],[GroupByKey]]),(OutputTable[GroupByKey]=OutputTable[[#This Row],[GroupByKey]])*OutputTable[RecordedValue]))</f>
        <v>633</v>
      </c>
      <c r="P1417" s="5" cm="1">
        <f t="array" ref="P1417">MAX(IF((OutputTable[GroupByKey]=OutputTable[[#This Row],[GroupByKey]]),(OutputTable[GroupByKey]=OutputTable[[#This Row],[GroupByKey]])*OutputTable[RecordedValue]))</f>
        <v>656</v>
      </c>
    </row>
    <row r="1418" spans="1:16" x14ac:dyDescent="0.25">
      <c r="A1418" t="s">
        <v>68</v>
      </c>
      <c r="B1418" t="s">
        <v>70</v>
      </c>
      <c r="C1418">
        <v>27</v>
      </c>
      <c r="D1418" t="s">
        <v>163</v>
      </c>
      <c r="E1418" t="s">
        <v>156</v>
      </c>
      <c r="F1418" t="s">
        <v>105</v>
      </c>
      <c r="G1418">
        <v>0.82784342906974895</v>
      </c>
      <c r="H1418">
        <v>0</v>
      </c>
      <c r="I1418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418" s="5" cm="1">
        <f t="array" ref="J1418">MAX(IF((ProjectInfoTable[ProjectName]=OutputTable[[#This Row],[ProjectName]]),(ProjectInfoTable[ProjectName]=OutputTable[[#This Row],[ProjectName]])*ProjectInfoTable[NumberOfReplications]))</f>
        <v>50</v>
      </c>
      <c r="K1418" s="5" cm="1">
        <f t="array" ref="K1418">IFERROR(AVERAGE(IF((OutputTable[GroupByKey]=OutputTable[[#This Row],[GroupByKey]]),(OutputTable[GroupByKey]=OutputTable[[#This Row],[GroupByKey]])*OutputTable[RecordedValue])),0)</f>
        <v>0.83058725584180904</v>
      </c>
      <c r="L1418" s="5" cm="1">
        <f t="array" ref="L1418">IFERROR(_xlfn.STDEV.S(IF((OutputTable[GroupByKey]=OutputTable[[#This Row],[GroupByKey]]),(OutputTable[GroupByKey]=OutputTable[[#This Row],[GroupByKey]])*OutputTable[RecordedValue])),0)</f>
        <v>1.6232732459297416E-2</v>
      </c>
      <c r="M1418" s="5" cm="1">
        <f t="array" ref="M1418">MAX(IF((ProjectInfoTable[ProjectName]=OutputTable[[#This Row],[ProjectName]]),(ProjectInfoTable[ProjectName]=OutputTable[[#This Row],[ProjectName]])*ProjectInfoTable[ConfidenceInterval]))</f>
        <v>0.95</v>
      </c>
      <c r="N14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418" s="5" cm="1">
        <f t="array" ref="O1418">MIN(IF((OutputTable[GroupByKey]=OutputTable[[#This Row],[GroupByKey]]),(OutputTable[GroupByKey]=OutputTable[[#This Row],[GroupByKey]])*OutputTable[RecordedValue]))</f>
        <v>0.79765986915169296</v>
      </c>
      <c r="P1418" s="5" cm="1">
        <f t="array" ref="P1418">MAX(IF((OutputTable[GroupByKey]=OutputTable[[#This Row],[GroupByKey]]),(OutputTable[GroupByKey]=OutputTable[[#This Row],[GroupByKey]])*OutputTable[RecordedValue]))</f>
        <v>0.86520865024807903</v>
      </c>
    </row>
    <row r="1419" spans="1:16" x14ac:dyDescent="0.25">
      <c r="A1419" t="s">
        <v>68</v>
      </c>
      <c r="B1419" t="s">
        <v>70</v>
      </c>
      <c r="C1419">
        <v>27</v>
      </c>
      <c r="D1419" t="s">
        <v>164</v>
      </c>
      <c r="E1419" t="s">
        <v>140</v>
      </c>
      <c r="F1419" t="s">
        <v>105</v>
      </c>
      <c r="G1419">
        <v>0</v>
      </c>
      <c r="H1419">
        <v>0</v>
      </c>
      <c r="I1419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419" s="5" cm="1">
        <f t="array" ref="J1419">MAX(IF((ProjectInfoTable[ProjectName]=OutputTable[[#This Row],[ProjectName]]),(ProjectInfoTable[ProjectName]=OutputTable[[#This Row],[ProjectName]])*ProjectInfoTable[NumberOfReplications]))</f>
        <v>50</v>
      </c>
      <c r="K1419" s="5" cm="1">
        <f t="array" ref="K1419">IFERROR(AVERAGE(IF((OutputTable[GroupByKey]=OutputTable[[#This Row],[GroupByKey]]),(OutputTable[GroupByKey]=OutputTable[[#This Row],[GroupByKey]])*OutputTable[RecordedValue])),0)</f>
        <v>0</v>
      </c>
      <c r="L1419" s="5" cm="1">
        <f t="array" ref="L1419">IFERROR(_xlfn.STDEV.S(IF((OutputTable[GroupByKey]=OutputTable[[#This Row],[GroupByKey]]),(OutputTable[GroupByKey]=OutputTable[[#This Row],[GroupByKey]])*OutputTable[RecordedValue])),0)</f>
        <v>0</v>
      </c>
      <c r="M1419" s="5" cm="1">
        <f t="array" ref="M1419">MAX(IF((ProjectInfoTable[ProjectName]=OutputTable[[#This Row],[ProjectName]]),(ProjectInfoTable[ProjectName]=OutputTable[[#This Row],[ProjectName]])*ProjectInfoTable[ConfidenceInterval]))</f>
        <v>0.95</v>
      </c>
      <c r="N14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9" s="5" cm="1">
        <f t="array" ref="O1419">MIN(IF((OutputTable[GroupByKey]=OutputTable[[#This Row],[GroupByKey]]),(OutputTable[GroupByKey]=OutputTable[[#This Row],[GroupByKey]])*OutputTable[RecordedValue]))</f>
        <v>0</v>
      </c>
      <c r="P1419" s="5" cm="1">
        <f t="array" ref="P1419">MAX(IF((OutputTable[GroupByKey]=OutputTable[[#This Row],[GroupByKey]]),(OutputTable[GroupByKey]=OutputTable[[#This Row],[GroupByKey]])*OutputTable[RecordedValue]))</f>
        <v>0</v>
      </c>
    </row>
    <row r="1420" spans="1:16" x14ac:dyDescent="0.25">
      <c r="A1420" t="s">
        <v>68</v>
      </c>
      <c r="B1420" t="s">
        <v>70</v>
      </c>
      <c r="C1420">
        <v>27</v>
      </c>
      <c r="D1420" t="s">
        <v>165</v>
      </c>
      <c r="E1420" t="s">
        <v>111</v>
      </c>
      <c r="F1420" t="s">
        <v>73</v>
      </c>
      <c r="G1420">
        <v>36.763648879691402</v>
      </c>
      <c r="H1420">
        <v>0</v>
      </c>
      <c r="I1420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420" s="5" cm="1">
        <f t="array" ref="J1420">MAX(IF((ProjectInfoTable[ProjectName]=OutputTable[[#This Row],[ProjectName]]),(ProjectInfoTable[ProjectName]=OutputTable[[#This Row],[ProjectName]])*ProjectInfoTable[NumberOfReplications]))</f>
        <v>50</v>
      </c>
      <c r="K1420" s="5" cm="1">
        <f t="array" ref="K1420">IFERROR(AVERAGE(IF((OutputTable[GroupByKey]=OutputTable[[#This Row],[GroupByKey]]),(OutputTable[GroupByKey]=OutputTable[[#This Row],[GroupByKey]])*OutputTable[RecordedValue])),0)</f>
        <v>37.238343743460135</v>
      </c>
      <c r="L1420" s="5" cm="1">
        <f t="array" ref="L1420">IFERROR(_xlfn.STDEV.S(IF((OutputTable[GroupByKey]=OutputTable[[#This Row],[GroupByKey]]),(OutputTable[GroupByKey]=OutputTable[[#This Row],[GroupByKey]])*OutputTable[RecordedValue])),0)</f>
        <v>0.73577360167133743</v>
      </c>
      <c r="M1420" s="5" cm="1">
        <f t="array" ref="M1420">MAX(IF((ProjectInfoTable[ProjectName]=OutputTable[[#This Row],[ProjectName]]),(ProjectInfoTable[ProjectName]=OutputTable[[#This Row],[ProjectName]])*ProjectInfoTable[ConfidenceInterval]))</f>
        <v>0.95</v>
      </c>
      <c r="N14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420" s="5" cm="1">
        <f t="array" ref="O1420">MIN(IF((OutputTable[GroupByKey]=OutputTable[[#This Row],[GroupByKey]]),(OutputTable[GroupByKey]=OutputTable[[#This Row],[GroupByKey]])*OutputTable[RecordedValue]))</f>
        <v>35.915286846409401</v>
      </c>
      <c r="P1420" s="5" cm="1">
        <f t="array" ref="P1420">MAX(IF((OutputTable[GroupByKey]=OutputTable[[#This Row],[GroupByKey]]),(OutputTable[GroupByKey]=OutputTable[[#This Row],[GroupByKey]])*OutputTable[RecordedValue]))</f>
        <v>38.829036811282897</v>
      </c>
    </row>
    <row r="1421" spans="1:16" x14ac:dyDescent="0.25">
      <c r="A1421" t="s">
        <v>68</v>
      </c>
      <c r="B1421" t="s">
        <v>70</v>
      </c>
      <c r="C1421">
        <v>27</v>
      </c>
      <c r="D1421" t="s">
        <v>166</v>
      </c>
      <c r="E1421" t="s">
        <v>113</v>
      </c>
      <c r="F1421" t="s">
        <v>73</v>
      </c>
      <c r="G1421">
        <v>1102.9094663907399</v>
      </c>
      <c r="H1421">
        <v>0</v>
      </c>
      <c r="I1421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421" s="5" cm="1">
        <f t="array" ref="J1421">MAX(IF((ProjectInfoTable[ProjectName]=OutputTable[[#This Row],[ProjectName]]),(ProjectInfoTable[ProjectName]=OutputTable[[#This Row],[ProjectName]])*ProjectInfoTable[NumberOfReplications]))</f>
        <v>50</v>
      </c>
      <c r="K1421" s="5" cm="1">
        <f t="array" ref="K1421">IFERROR(AVERAGE(IF((OutputTable[GroupByKey]=OutputTable[[#This Row],[GroupByKey]]),(OutputTable[GroupByKey]=OutputTable[[#This Row],[GroupByKey]])*OutputTable[RecordedValue])),0)</f>
        <v>1117.1503123038046</v>
      </c>
      <c r="L1421" s="5" cm="1">
        <f t="array" ref="L1421">IFERROR(_xlfn.STDEV.S(IF((OutputTable[GroupByKey]=OutputTable[[#This Row],[GroupByKey]]),(OutputTable[GroupByKey]=OutputTable[[#This Row],[GroupByKey]])*OutputTable[RecordedValue])),0)</f>
        <v>22.073208050140675</v>
      </c>
      <c r="M1421" s="5" cm="1">
        <f t="array" ref="M1421">MAX(IF((ProjectInfoTable[ProjectName]=OutputTable[[#This Row],[ProjectName]]),(ProjectInfoTable[ProjectName]=OutputTable[[#This Row],[ProjectName]])*ProjectInfoTable[ConfidenceInterval]))</f>
        <v>0.95</v>
      </c>
      <c r="N14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421" s="5" cm="1">
        <f t="array" ref="O1421">MIN(IF((OutputTable[GroupByKey]=OutputTable[[#This Row],[GroupByKey]]),(OutputTable[GroupByKey]=OutputTable[[#This Row],[GroupByKey]])*OutputTable[RecordedValue]))</f>
        <v>1077.4586053922801</v>
      </c>
      <c r="P1421" s="5" cm="1">
        <f t="array" ref="P1421">MAX(IF((OutputTable[GroupByKey]=OutputTable[[#This Row],[GroupByKey]]),(OutputTable[GroupByKey]=OutputTable[[#This Row],[GroupByKey]])*OutputTable[RecordedValue]))</f>
        <v>1164.8711043384901</v>
      </c>
    </row>
    <row r="1422" spans="1:16" x14ac:dyDescent="0.25">
      <c r="A1422" t="s">
        <v>68</v>
      </c>
      <c r="B1422" t="s">
        <v>70</v>
      </c>
      <c r="C1422">
        <v>27</v>
      </c>
      <c r="D1422" t="s">
        <v>167</v>
      </c>
      <c r="E1422" t="s">
        <v>115</v>
      </c>
      <c r="F1422" t="s">
        <v>73</v>
      </c>
      <c r="G1422">
        <v>0</v>
      </c>
      <c r="H1422">
        <v>0</v>
      </c>
      <c r="I1422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422" s="5" cm="1">
        <f t="array" ref="J1422">MAX(IF((ProjectInfoTable[ProjectName]=OutputTable[[#This Row],[ProjectName]]),(ProjectInfoTable[ProjectName]=OutputTable[[#This Row],[ProjectName]])*ProjectInfoTable[NumberOfReplications]))</f>
        <v>50</v>
      </c>
      <c r="K1422" s="5" cm="1">
        <f t="array" ref="K1422">IFERROR(AVERAGE(IF((OutputTable[GroupByKey]=OutputTable[[#This Row],[GroupByKey]]),(OutputTable[GroupByKey]=OutputTable[[#This Row],[GroupByKey]])*OutputTable[RecordedValue])),0)</f>
        <v>0</v>
      </c>
      <c r="L1422" s="5" cm="1">
        <f t="array" ref="L1422">IFERROR(_xlfn.STDEV.S(IF((OutputTable[GroupByKey]=OutputTable[[#This Row],[GroupByKey]]),(OutputTable[GroupByKey]=OutputTable[[#This Row],[GroupByKey]])*OutputTable[RecordedValue])),0)</f>
        <v>0</v>
      </c>
      <c r="M1422" s="5" cm="1">
        <f t="array" ref="M1422">MAX(IF((ProjectInfoTable[ProjectName]=OutputTable[[#This Row],[ProjectName]]),(ProjectInfoTable[ProjectName]=OutputTable[[#This Row],[ProjectName]])*ProjectInfoTable[ConfidenceInterval]))</f>
        <v>0.95</v>
      </c>
      <c r="N14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22" s="5" cm="1">
        <f t="array" ref="O1422">MIN(IF((OutputTable[GroupByKey]=OutputTable[[#This Row],[GroupByKey]]),(OutputTable[GroupByKey]=OutputTable[[#This Row],[GroupByKey]])*OutputTable[RecordedValue]))</f>
        <v>0</v>
      </c>
      <c r="P1422" s="5" cm="1">
        <f t="array" ref="P1422">MAX(IF((OutputTable[GroupByKey]=OutputTable[[#This Row],[GroupByKey]]),(OutputTable[GroupByKey]=OutputTable[[#This Row],[GroupByKey]])*OutputTable[RecordedValue]))</f>
        <v>0</v>
      </c>
    </row>
    <row r="1423" spans="1:16" x14ac:dyDescent="0.25">
      <c r="A1423" t="s">
        <v>68</v>
      </c>
      <c r="B1423" t="s">
        <v>70</v>
      </c>
      <c r="C1423">
        <v>27</v>
      </c>
      <c r="D1423" t="s">
        <v>168</v>
      </c>
      <c r="E1423" t="s">
        <v>117</v>
      </c>
      <c r="F1423" t="s">
        <v>73</v>
      </c>
      <c r="G1423">
        <v>86.085582378922496</v>
      </c>
      <c r="H1423">
        <v>0</v>
      </c>
      <c r="I1423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423" s="5" cm="1">
        <f t="array" ref="J1423">MAX(IF((ProjectInfoTable[ProjectName]=OutputTable[[#This Row],[ProjectName]]),(ProjectInfoTable[ProjectName]=OutputTable[[#This Row],[ProjectName]])*ProjectInfoTable[NumberOfReplications]))</f>
        <v>50</v>
      </c>
      <c r="K1423" s="5" cm="1">
        <f t="array" ref="K1423">IFERROR(AVERAGE(IF((OutputTable[GroupByKey]=OutputTable[[#This Row],[GroupByKey]]),(OutputTable[GroupByKey]=OutputTable[[#This Row],[GroupByKey]])*OutputTable[RecordedValue])),0)</f>
        <v>120.89653130002299</v>
      </c>
      <c r="L1423" s="5" cm="1">
        <f t="array" ref="L1423">IFERROR(_xlfn.STDEV.S(IF((OutputTable[GroupByKey]=OutputTable[[#This Row],[GroupByKey]]),(OutputTable[GroupByKey]=OutputTable[[#This Row],[GroupByKey]])*OutputTable[RecordedValue])),0)</f>
        <v>33.561725675720702</v>
      </c>
      <c r="M1423" s="5" cm="1">
        <f t="array" ref="M1423">MAX(IF((ProjectInfoTable[ProjectName]=OutputTable[[#This Row],[ProjectName]]),(ProjectInfoTable[ProjectName]=OutputTable[[#This Row],[ProjectName]])*ProjectInfoTable[ConfidenceInterval]))</f>
        <v>0.95</v>
      </c>
      <c r="N14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423" s="5" cm="1">
        <f t="array" ref="O1423">MIN(IF((OutputTable[GroupByKey]=OutputTable[[#This Row],[GroupByKey]]),(OutputTable[GroupByKey]=OutputTable[[#This Row],[GroupByKey]])*OutputTable[RecordedValue]))</f>
        <v>71.2298351699786</v>
      </c>
      <c r="P1423" s="5" cm="1">
        <f t="array" ref="P1423">MAX(IF((OutputTable[GroupByKey]=OutputTable[[#This Row],[GroupByKey]]),(OutputTable[GroupByKey]=OutputTable[[#This Row],[GroupByKey]])*OutputTable[RecordedValue]))</f>
        <v>265.63530965979299</v>
      </c>
    </row>
    <row r="1424" spans="1:16" x14ac:dyDescent="0.25">
      <c r="A1424" t="s">
        <v>68</v>
      </c>
      <c r="B1424" t="s">
        <v>70</v>
      </c>
      <c r="C1424">
        <v>27</v>
      </c>
      <c r="D1424" t="s">
        <v>169</v>
      </c>
      <c r="E1424" t="s">
        <v>119</v>
      </c>
      <c r="F1424" t="s">
        <v>73</v>
      </c>
      <c r="G1424">
        <v>307</v>
      </c>
      <c r="H1424">
        <v>0</v>
      </c>
      <c r="I1424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424" s="5" cm="1">
        <f t="array" ref="J1424">MAX(IF((ProjectInfoTable[ProjectName]=OutputTable[[#This Row],[ProjectName]]),(ProjectInfoTable[ProjectName]=OutputTable[[#This Row],[ProjectName]])*ProjectInfoTable[NumberOfReplications]))</f>
        <v>50</v>
      </c>
      <c r="K1424" s="5" cm="1">
        <f t="array" ref="K1424">IFERROR(AVERAGE(IF((OutputTable[GroupByKey]=OutputTable[[#This Row],[GroupByKey]]),(OutputTable[GroupByKey]=OutputTable[[#This Row],[GroupByKey]])*OutputTable[RecordedValue])),0)</f>
        <v>307.66000000000003</v>
      </c>
      <c r="L1424" s="5" cm="1">
        <f t="array" ref="L1424">IFERROR(_xlfn.STDEV.S(IF((OutputTable[GroupByKey]=OutputTable[[#This Row],[GroupByKey]]),(OutputTable[GroupByKey]=OutputTable[[#This Row],[GroupByKey]])*OutputTable[RecordedValue])),0)</f>
        <v>3.1272991542223769</v>
      </c>
      <c r="M1424" s="5" cm="1">
        <f t="array" ref="M1424">MAX(IF((ProjectInfoTable[ProjectName]=OutputTable[[#This Row],[ProjectName]]),(ProjectInfoTable[ProjectName]=OutputTable[[#This Row],[ProjectName]])*ProjectInfoTable[ConfidenceInterval]))</f>
        <v>0.95</v>
      </c>
      <c r="N14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424" s="5" cm="1">
        <f t="array" ref="O1424">MIN(IF((OutputTable[GroupByKey]=OutputTable[[#This Row],[GroupByKey]]),(OutputTable[GroupByKey]=OutputTable[[#This Row],[GroupByKey]])*OutputTable[RecordedValue]))</f>
        <v>300</v>
      </c>
      <c r="P1424" s="5" cm="1">
        <f t="array" ref="P1424">MAX(IF((OutputTable[GroupByKey]=OutputTable[[#This Row],[GroupByKey]]),(OutputTable[GroupByKey]=OutputTable[[#This Row],[GroupByKey]])*OutputTable[RecordedValue]))</f>
        <v>315</v>
      </c>
    </row>
    <row r="1425" spans="1:16" x14ac:dyDescent="0.25">
      <c r="A1425" t="s">
        <v>68</v>
      </c>
      <c r="B1425" t="s">
        <v>70</v>
      </c>
      <c r="C1425">
        <v>27</v>
      </c>
      <c r="D1425" t="s">
        <v>170</v>
      </c>
      <c r="E1425" t="s">
        <v>121</v>
      </c>
      <c r="F1425" t="s">
        <v>73</v>
      </c>
      <c r="G1425">
        <v>305</v>
      </c>
      <c r="H1425">
        <v>0</v>
      </c>
      <c r="I1425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425" s="5" cm="1">
        <f t="array" ref="J1425">MAX(IF((ProjectInfoTable[ProjectName]=OutputTable[[#This Row],[ProjectName]]),(ProjectInfoTable[ProjectName]=OutputTable[[#This Row],[ProjectName]])*ProjectInfoTable[NumberOfReplications]))</f>
        <v>50</v>
      </c>
      <c r="K1425" s="5" cm="1">
        <f t="array" ref="K1425">IFERROR(AVERAGE(IF((OutputTable[GroupByKey]=OutputTable[[#This Row],[GroupByKey]]),(OutputTable[GroupByKey]=OutputTable[[#This Row],[GroupByKey]])*OutputTable[RecordedValue])),0)</f>
        <v>305.8</v>
      </c>
      <c r="L1425" s="5" cm="1">
        <f t="array" ref="L1425">IFERROR(_xlfn.STDEV.S(IF((OutputTable[GroupByKey]=OutputTable[[#This Row],[GroupByKey]]),(OutputTable[GroupByKey]=OutputTable[[#This Row],[GroupByKey]])*OutputTable[RecordedValue])),0)</f>
        <v>3.2324881425670751</v>
      </c>
      <c r="M1425" s="5" cm="1">
        <f t="array" ref="M1425">MAX(IF((ProjectInfoTable[ProjectName]=OutputTable[[#This Row],[ProjectName]]),(ProjectInfoTable[ProjectName]=OutputTable[[#This Row],[ProjectName]])*ProjectInfoTable[ConfidenceInterval]))</f>
        <v>0.95</v>
      </c>
      <c r="N14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425" s="5" cm="1">
        <f t="array" ref="O1425">MIN(IF((OutputTable[GroupByKey]=OutputTable[[#This Row],[GroupByKey]]),(OutputTable[GroupByKey]=OutputTable[[#This Row],[GroupByKey]])*OutputTable[RecordedValue]))</f>
        <v>298</v>
      </c>
      <c r="P1425" s="5" cm="1">
        <f t="array" ref="P1425">MAX(IF((OutputTable[GroupByKey]=OutputTable[[#This Row],[GroupByKey]]),(OutputTable[GroupByKey]=OutputTable[[#This Row],[GroupByKey]])*OutputTable[RecordedValue]))</f>
        <v>313</v>
      </c>
    </row>
    <row r="1426" spans="1:16" x14ac:dyDescent="0.25">
      <c r="A1426" t="s">
        <v>68</v>
      </c>
      <c r="B1426" t="s">
        <v>70</v>
      </c>
      <c r="C1426">
        <v>27</v>
      </c>
      <c r="D1426" t="s">
        <v>171</v>
      </c>
      <c r="E1426" t="s">
        <v>123</v>
      </c>
      <c r="F1426" t="s">
        <v>73</v>
      </c>
      <c r="G1426">
        <v>36.763648879691402</v>
      </c>
      <c r="H1426">
        <v>0</v>
      </c>
      <c r="I1426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426" s="5" cm="1">
        <f t="array" ref="J1426">MAX(IF((ProjectInfoTable[ProjectName]=OutputTable[[#This Row],[ProjectName]]),(ProjectInfoTable[ProjectName]=OutputTable[[#This Row],[ProjectName]])*ProjectInfoTable[NumberOfReplications]))</f>
        <v>50</v>
      </c>
      <c r="K1426" s="5" cm="1">
        <f t="array" ref="K1426">IFERROR(AVERAGE(IF((OutputTable[GroupByKey]=OutputTable[[#This Row],[GroupByKey]]),(OutputTable[GroupByKey]=OutputTable[[#This Row],[GroupByKey]])*OutputTable[RecordedValue])),0)</f>
        <v>37.238343743460135</v>
      </c>
      <c r="L1426" s="5" cm="1">
        <f t="array" ref="L1426">IFERROR(_xlfn.STDEV.S(IF((OutputTable[GroupByKey]=OutputTable[[#This Row],[GroupByKey]]),(OutputTable[GroupByKey]=OutputTable[[#This Row],[GroupByKey]])*OutputTable[RecordedValue])),0)</f>
        <v>0.73577360167133743</v>
      </c>
      <c r="M1426" s="5" cm="1">
        <f t="array" ref="M1426">MAX(IF((ProjectInfoTable[ProjectName]=OutputTable[[#This Row],[ProjectName]]),(ProjectInfoTable[ProjectName]=OutputTable[[#This Row],[ProjectName]])*ProjectInfoTable[ConfidenceInterval]))</f>
        <v>0.95</v>
      </c>
      <c r="N14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426" s="5" cm="1">
        <f t="array" ref="O1426">MIN(IF((OutputTable[GroupByKey]=OutputTable[[#This Row],[GroupByKey]]),(OutputTable[GroupByKey]=OutputTable[[#This Row],[GroupByKey]])*OutputTable[RecordedValue]))</f>
        <v>35.915286846409401</v>
      </c>
      <c r="P1426" s="5" cm="1">
        <f t="array" ref="P1426">MAX(IF((OutputTable[GroupByKey]=OutputTable[[#This Row],[GroupByKey]]),(OutputTable[GroupByKey]=OutputTable[[#This Row],[GroupByKey]])*OutputTable[RecordedValue]))</f>
        <v>38.829036811282897</v>
      </c>
    </row>
    <row r="1427" spans="1:16" x14ac:dyDescent="0.25">
      <c r="A1427" t="s">
        <v>68</v>
      </c>
      <c r="B1427" t="s">
        <v>70</v>
      </c>
      <c r="C1427">
        <v>27</v>
      </c>
      <c r="D1427" t="s">
        <v>172</v>
      </c>
      <c r="E1427" t="s">
        <v>125</v>
      </c>
      <c r="F1427" t="s">
        <v>73</v>
      </c>
      <c r="G1427">
        <v>1188.9950487696599</v>
      </c>
      <c r="H1427">
        <v>0</v>
      </c>
      <c r="I1427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427" s="5" cm="1">
        <f t="array" ref="J1427">MAX(IF((ProjectInfoTable[ProjectName]=OutputTable[[#This Row],[ProjectName]]),(ProjectInfoTable[ProjectName]=OutputTable[[#This Row],[ProjectName]])*ProjectInfoTable[NumberOfReplications]))</f>
        <v>50</v>
      </c>
      <c r="K1427" s="5" cm="1">
        <f t="array" ref="K1427">IFERROR(AVERAGE(IF((OutputTable[GroupByKey]=OutputTable[[#This Row],[GroupByKey]]),(OutputTable[GroupByKey]=OutputTable[[#This Row],[GroupByKey]])*OutputTable[RecordedValue])),0)</f>
        <v>1238.0468436038263</v>
      </c>
      <c r="L1427" s="5" cm="1">
        <f t="array" ref="L1427">IFERROR(_xlfn.STDEV.S(IF((OutputTable[GroupByKey]=OutputTable[[#This Row],[GroupByKey]]),(OutputTable[GroupByKey]=OutputTable[[#This Row],[GroupByKey]])*OutputTable[RecordedValue])),0)</f>
        <v>49.802537130614866</v>
      </c>
      <c r="M1427" s="5" cm="1">
        <f t="array" ref="M1427">MAX(IF((ProjectInfoTable[ProjectName]=OutputTable[[#This Row],[ProjectName]]),(ProjectInfoTable[ProjectName]=OutputTable[[#This Row],[ProjectName]])*ProjectInfoTable[ConfidenceInterval]))</f>
        <v>0.95</v>
      </c>
      <c r="N14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427" s="5" cm="1">
        <f t="array" ref="O1427">MIN(IF((OutputTable[GroupByKey]=OutputTable[[#This Row],[GroupByKey]]),(OutputTable[GroupByKey]=OutputTable[[#This Row],[GroupByKey]])*OutputTable[RecordedValue]))</f>
        <v>1148.68844056226</v>
      </c>
      <c r="P1427" s="5" cm="1">
        <f t="array" ref="P1427">MAX(IF((OutputTable[GroupByKey]=OutputTable[[#This Row],[GroupByKey]]),(OutputTable[GroupByKey]=OutputTable[[#This Row],[GroupByKey]])*OutputTable[RecordedValue]))</f>
        <v>1418.3176101245699</v>
      </c>
    </row>
    <row r="1428" spans="1:16" x14ac:dyDescent="0.25">
      <c r="A1428" t="s">
        <v>68</v>
      </c>
      <c r="B1428" t="s">
        <v>70</v>
      </c>
      <c r="C1428">
        <v>27</v>
      </c>
      <c r="D1428" t="s">
        <v>173</v>
      </c>
      <c r="E1428" t="s">
        <v>135</v>
      </c>
      <c r="F1428" t="s">
        <v>105</v>
      </c>
      <c r="G1428">
        <v>18.381824439845701</v>
      </c>
      <c r="H1428">
        <v>0</v>
      </c>
      <c r="I1428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428" s="5" cm="1">
        <f t="array" ref="J1428">MAX(IF((ProjectInfoTable[ProjectName]=OutputTable[[#This Row],[ProjectName]]),(ProjectInfoTable[ProjectName]=OutputTable[[#This Row],[ProjectName]])*ProjectInfoTable[NumberOfReplications]))</f>
        <v>50</v>
      </c>
      <c r="K1428" s="5" cm="1">
        <f t="array" ref="K1428">IFERROR(AVERAGE(IF((OutputTable[GroupByKey]=OutputTable[[#This Row],[GroupByKey]]),(OutputTable[GroupByKey]=OutputTable[[#This Row],[GroupByKey]])*OutputTable[RecordedValue])),0)</f>
        <v>18.619171871730064</v>
      </c>
      <c r="L1428" s="5" cm="1">
        <f t="array" ref="L1428">IFERROR(_xlfn.STDEV.S(IF((OutputTable[GroupByKey]=OutputTable[[#This Row],[GroupByKey]]),(OutputTable[GroupByKey]=OutputTable[[#This Row],[GroupByKey]])*OutputTable[RecordedValue])),0)</f>
        <v>0.36788680083566072</v>
      </c>
      <c r="M1428" s="5" cm="1">
        <f t="array" ref="M1428">MAX(IF((ProjectInfoTable[ProjectName]=OutputTable[[#This Row],[ProjectName]]),(ProjectInfoTable[ProjectName]=OutputTable[[#This Row],[ProjectName]])*ProjectInfoTable[ConfidenceInterval]))</f>
        <v>0.95</v>
      </c>
      <c r="N14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428" s="5" cm="1">
        <f t="array" ref="O1428">MIN(IF((OutputTable[GroupByKey]=OutputTable[[#This Row],[GroupByKey]]),(OutputTable[GroupByKey]=OutputTable[[#This Row],[GroupByKey]])*OutputTable[RecordedValue]))</f>
        <v>17.957643423204701</v>
      </c>
      <c r="P1428" s="5" cm="1">
        <f t="array" ref="P1428">MAX(IF((OutputTable[GroupByKey]=OutputTable[[#This Row],[GroupByKey]]),(OutputTable[GroupByKey]=OutputTable[[#This Row],[GroupByKey]])*OutputTable[RecordedValue]))</f>
        <v>19.414518405641399</v>
      </c>
    </row>
    <row r="1429" spans="1:16" x14ac:dyDescent="0.25">
      <c r="A1429" t="s">
        <v>68</v>
      </c>
      <c r="B1429" t="s">
        <v>70</v>
      </c>
      <c r="C1429">
        <v>27</v>
      </c>
      <c r="D1429" t="s">
        <v>174</v>
      </c>
      <c r="E1429" t="s">
        <v>137</v>
      </c>
      <c r="F1429" t="s">
        <v>105</v>
      </c>
      <c r="G1429">
        <v>5.5469070777971403</v>
      </c>
      <c r="H1429">
        <v>0</v>
      </c>
      <c r="I1429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429" s="5" cm="1">
        <f t="array" ref="J1429">MAX(IF((ProjectInfoTable[ProjectName]=OutputTable[[#This Row],[ProjectName]]),(ProjectInfoTable[ProjectName]=OutputTable[[#This Row],[ProjectName]])*ProjectInfoTable[NumberOfReplications]))</f>
        <v>50</v>
      </c>
      <c r="K1429" s="5" cm="1">
        <f t="array" ref="K1429">IFERROR(AVERAGE(IF((OutputTable[GroupByKey]=OutputTable[[#This Row],[GroupByKey]]),(OutputTable[GroupByKey]=OutputTable[[#This Row],[GroupByKey]])*OutputTable[RecordedValue])),0)</f>
        <v>5.3248187541752463</v>
      </c>
      <c r="L1429" s="5" cm="1">
        <f t="array" ref="L1429">IFERROR(_xlfn.STDEV.S(IF((OutputTable[GroupByKey]=OutputTable[[#This Row],[GroupByKey]]),(OutputTable[GroupByKey]=OutputTable[[#This Row],[GroupByKey]])*OutputTable[RecordedValue])),0)</f>
        <v>0.37220753962085379</v>
      </c>
      <c r="M1429" s="5" cm="1">
        <f t="array" ref="M1429">MAX(IF((ProjectInfoTable[ProjectName]=OutputTable[[#This Row],[ProjectName]]),(ProjectInfoTable[ProjectName]=OutputTable[[#This Row],[ProjectName]])*ProjectInfoTable[ConfidenceInterval]))</f>
        <v>0.95</v>
      </c>
      <c r="N14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429" s="5" cm="1">
        <f t="array" ref="O1429">MIN(IF((OutputTable[GroupByKey]=OutputTable[[#This Row],[GroupByKey]]),(OutputTable[GroupByKey]=OutputTable[[#This Row],[GroupByKey]])*OutputTable[RecordedValue]))</f>
        <v>4.5773931059875599</v>
      </c>
      <c r="P1429" s="5" cm="1">
        <f t="array" ref="P1429">MAX(IF((OutputTable[GroupByKey]=OutputTable[[#This Row],[GroupByKey]]),(OutputTable[GroupByKey]=OutputTable[[#This Row],[GroupByKey]])*OutputTable[RecordedValue]))</f>
        <v>5.9816259595291603</v>
      </c>
    </row>
    <row r="1430" spans="1:16" x14ac:dyDescent="0.25">
      <c r="A1430" t="s">
        <v>68</v>
      </c>
      <c r="B1430" t="s">
        <v>70</v>
      </c>
      <c r="C1430">
        <v>27</v>
      </c>
      <c r="D1430" t="s">
        <v>175</v>
      </c>
      <c r="E1430" t="s">
        <v>154</v>
      </c>
      <c r="F1430" t="s">
        <v>105</v>
      </c>
      <c r="G1430">
        <v>307</v>
      </c>
      <c r="H1430">
        <v>0</v>
      </c>
      <c r="I1430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430" s="5" cm="1">
        <f t="array" ref="J1430">MAX(IF((ProjectInfoTable[ProjectName]=OutputTable[[#This Row],[ProjectName]]),(ProjectInfoTable[ProjectName]=OutputTable[[#This Row],[ProjectName]])*ProjectInfoTable[NumberOfReplications]))</f>
        <v>50</v>
      </c>
      <c r="K1430" s="5" cm="1">
        <f t="array" ref="K1430">IFERROR(AVERAGE(IF((OutputTable[GroupByKey]=OutputTable[[#This Row],[GroupByKey]]),(OutputTable[GroupByKey]=OutputTable[[#This Row],[GroupByKey]])*OutputTable[RecordedValue])),0)</f>
        <v>307.5</v>
      </c>
      <c r="L1430" s="5" cm="1">
        <f t="array" ref="L1430">IFERROR(_xlfn.STDEV.S(IF((OutputTable[GroupByKey]=OutputTable[[#This Row],[GroupByKey]]),(OutputTable[GroupByKey]=OutputTable[[#This Row],[GroupByKey]])*OutputTable[RecordedValue])),0)</f>
        <v>3.1831828507367419</v>
      </c>
      <c r="M1430" s="5" cm="1">
        <f t="array" ref="M1430">MAX(IF((ProjectInfoTable[ProjectName]=OutputTable[[#This Row],[ProjectName]]),(ProjectInfoTable[ProjectName]=OutputTable[[#This Row],[ProjectName]])*ProjectInfoTable[ConfidenceInterval]))</f>
        <v>0.95</v>
      </c>
      <c r="N14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430" s="5" cm="1">
        <f t="array" ref="O1430">MIN(IF((OutputTable[GroupByKey]=OutputTable[[#This Row],[GroupByKey]]),(OutputTable[GroupByKey]=OutputTable[[#This Row],[GroupByKey]])*OutputTable[RecordedValue]))</f>
        <v>300</v>
      </c>
      <c r="P1430" s="5" cm="1">
        <f t="array" ref="P1430">MAX(IF((OutputTable[GroupByKey]=OutputTable[[#This Row],[GroupByKey]]),(OutputTable[GroupByKey]=OutputTable[[#This Row],[GroupByKey]])*OutputTable[RecordedValue]))</f>
        <v>315</v>
      </c>
    </row>
    <row r="1431" spans="1:16" x14ac:dyDescent="0.25">
      <c r="A1431" t="s">
        <v>68</v>
      </c>
      <c r="B1431" t="s">
        <v>70</v>
      </c>
      <c r="C1431">
        <v>27</v>
      </c>
      <c r="D1431" t="s">
        <v>176</v>
      </c>
      <c r="E1431" t="s">
        <v>156</v>
      </c>
      <c r="F1431" t="s">
        <v>105</v>
      </c>
      <c r="G1431">
        <v>0.76887887175845204</v>
      </c>
      <c r="H1431">
        <v>0</v>
      </c>
      <c r="I1431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431" s="5" cm="1">
        <f t="array" ref="J1431">MAX(IF((ProjectInfoTable[ProjectName]=OutputTable[[#This Row],[ProjectName]]),(ProjectInfoTable[ProjectName]=OutputTable[[#This Row],[ProjectName]])*ProjectInfoTable[NumberOfReplications]))</f>
        <v>50</v>
      </c>
      <c r="K1431" s="5" cm="1">
        <f t="array" ref="K1431">IFERROR(AVERAGE(IF((OutputTable[GroupByKey]=OutputTable[[#This Row],[GroupByKey]]),(OutputTable[GroupByKey]=OutputTable[[#This Row],[GroupByKey]])*OutputTable[RecordedValue])),0)</f>
        <v>0.77813255190936492</v>
      </c>
      <c r="L1431" s="5" cm="1">
        <f t="array" ref="L1431">IFERROR(_xlfn.STDEV.S(IF((OutputTable[GroupByKey]=OutputTable[[#This Row],[GroupByKey]]),(OutputTable[GroupByKey]=OutputTable[[#This Row],[GroupByKey]])*OutputTable[RecordedValue])),0)</f>
        <v>1.5508647484202203E-2</v>
      </c>
      <c r="M1431" s="5" cm="1">
        <f t="array" ref="M1431">MAX(IF((ProjectInfoTable[ProjectName]=OutputTable[[#This Row],[ProjectName]]),(ProjectInfoTable[ProjectName]=OutputTable[[#This Row],[ProjectName]])*ProjectInfoTable[ConfidenceInterval]))</f>
        <v>0.95</v>
      </c>
      <c r="N14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431" s="5" cm="1">
        <f t="array" ref="O1431">MIN(IF((OutputTable[GroupByKey]=OutputTable[[#This Row],[GroupByKey]]),(OutputTable[GroupByKey]=OutputTable[[#This Row],[GroupByKey]])*OutputTable[RecordedValue]))</f>
        <v>0.75076558501961799</v>
      </c>
      <c r="P1431" s="5" cm="1">
        <f t="array" ref="P1431">MAX(IF((OutputTable[GroupByKey]=OutputTable[[#This Row],[GroupByKey]]),(OutputTable[GroupByKey]=OutputTable[[#This Row],[GroupByKey]])*OutputTable[RecordedValue]))</f>
        <v>0.80927528725051701</v>
      </c>
    </row>
    <row r="1432" spans="1:16" x14ac:dyDescent="0.25">
      <c r="A1432" t="s">
        <v>68</v>
      </c>
      <c r="B1432" t="s">
        <v>70</v>
      </c>
      <c r="C1432">
        <v>27</v>
      </c>
      <c r="D1432" t="s">
        <v>177</v>
      </c>
      <c r="E1432" t="s">
        <v>140</v>
      </c>
      <c r="F1432" t="s">
        <v>105</v>
      </c>
      <c r="G1432">
        <v>0</v>
      </c>
      <c r="H1432">
        <v>0</v>
      </c>
      <c r="I1432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432" s="5" cm="1">
        <f t="array" ref="J1432">MAX(IF((ProjectInfoTable[ProjectName]=OutputTable[[#This Row],[ProjectName]]),(ProjectInfoTable[ProjectName]=OutputTable[[#This Row],[ProjectName]])*ProjectInfoTable[NumberOfReplications]))</f>
        <v>50</v>
      </c>
      <c r="K1432" s="5" cm="1">
        <f t="array" ref="K1432">IFERROR(AVERAGE(IF((OutputTable[GroupByKey]=OutputTable[[#This Row],[GroupByKey]]),(OutputTable[GroupByKey]=OutputTable[[#This Row],[GroupByKey]])*OutputTable[RecordedValue])),0)</f>
        <v>0</v>
      </c>
      <c r="L1432" s="5" cm="1">
        <f t="array" ref="L1432">IFERROR(_xlfn.STDEV.S(IF((OutputTable[GroupByKey]=OutputTable[[#This Row],[GroupByKey]]),(OutputTable[GroupByKey]=OutputTable[[#This Row],[GroupByKey]])*OutputTable[RecordedValue])),0)</f>
        <v>0</v>
      </c>
      <c r="M1432" s="5" cm="1">
        <f t="array" ref="M1432">MAX(IF((ProjectInfoTable[ProjectName]=OutputTable[[#This Row],[ProjectName]]),(ProjectInfoTable[ProjectName]=OutputTable[[#This Row],[ProjectName]])*ProjectInfoTable[ConfidenceInterval]))</f>
        <v>0.95</v>
      </c>
      <c r="N14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32" s="5" cm="1">
        <f t="array" ref="O1432">MIN(IF((OutputTable[GroupByKey]=OutputTable[[#This Row],[GroupByKey]]),(OutputTable[GroupByKey]=OutputTable[[#This Row],[GroupByKey]])*OutputTable[RecordedValue]))</f>
        <v>0</v>
      </c>
      <c r="P1432" s="5" cm="1">
        <f t="array" ref="P1432">MAX(IF((OutputTable[GroupByKey]=OutputTable[[#This Row],[GroupByKey]]),(OutputTable[GroupByKey]=OutputTable[[#This Row],[GroupByKey]])*OutputTable[RecordedValue]))</f>
        <v>0</v>
      </c>
    </row>
    <row r="1433" spans="1:16" x14ac:dyDescent="0.25">
      <c r="A1433" t="s">
        <v>68</v>
      </c>
      <c r="B1433" t="s">
        <v>70</v>
      </c>
      <c r="C1433">
        <v>28</v>
      </c>
      <c r="D1433" t="s">
        <v>110</v>
      </c>
      <c r="E1433" t="s">
        <v>111</v>
      </c>
      <c r="F1433" t="s">
        <v>73</v>
      </c>
      <c r="G1433">
        <v>1.7255321547356499</v>
      </c>
      <c r="H1433">
        <v>0</v>
      </c>
      <c r="I1433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433" s="5" cm="1">
        <f t="array" ref="J1433">MAX(IF((ProjectInfoTable[ProjectName]=OutputTable[[#This Row],[ProjectName]]),(ProjectInfoTable[ProjectName]=OutputTable[[#This Row],[ProjectName]])*ProjectInfoTable[NumberOfReplications]))</f>
        <v>50</v>
      </c>
      <c r="K1433" s="5" cm="1">
        <f t="array" ref="K1433">IFERROR(AVERAGE(IF((OutputTable[GroupByKey]=OutputTable[[#This Row],[GroupByKey]]),(OutputTable[GroupByKey]=OutputTable[[#This Row],[GroupByKey]])*OutputTable[RecordedValue])),0)</f>
        <v>1.9749714551650996</v>
      </c>
      <c r="L1433" s="5" cm="1">
        <f t="array" ref="L1433">IFERROR(_xlfn.STDEV.S(IF((OutputTable[GroupByKey]=OutputTable[[#This Row],[GroupByKey]]),(OutputTable[GroupByKey]=OutputTable[[#This Row],[GroupByKey]])*OutputTable[RecordedValue])),0)</f>
        <v>0.45746437878232693</v>
      </c>
      <c r="M1433" s="5" cm="1">
        <f t="array" ref="M1433">MAX(IF((ProjectInfoTable[ProjectName]=OutputTable[[#This Row],[ProjectName]]),(ProjectInfoTable[ProjectName]=OutputTable[[#This Row],[ProjectName]])*ProjectInfoTable[ConfidenceInterval]))</f>
        <v>0.95</v>
      </c>
      <c r="N14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433" s="5" cm="1">
        <f t="array" ref="O1433">MIN(IF((OutputTable[GroupByKey]=OutputTable[[#This Row],[GroupByKey]]),(OutputTable[GroupByKey]=OutputTable[[#This Row],[GroupByKey]])*OutputTable[RecordedValue]))</f>
        <v>1.0281254127300199</v>
      </c>
      <c r="P1433" s="5" cm="1">
        <f t="array" ref="P1433">MAX(IF((OutputTable[GroupByKey]=OutputTable[[#This Row],[GroupByKey]]),(OutputTable[GroupByKey]=OutputTable[[#This Row],[GroupByKey]])*OutputTable[RecordedValue]))</f>
        <v>3.1673122909872098</v>
      </c>
    </row>
    <row r="1434" spans="1:16" x14ac:dyDescent="0.25">
      <c r="A1434" t="s">
        <v>68</v>
      </c>
      <c r="B1434" t="s">
        <v>70</v>
      </c>
      <c r="C1434">
        <v>28</v>
      </c>
      <c r="D1434" t="s">
        <v>112</v>
      </c>
      <c r="E1434" t="s">
        <v>113</v>
      </c>
      <c r="F1434" t="s">
        <v>73</v>
      </c>
      <c r="G1434">
        <v>103.531929284139</v>
      </c>
      <c r="H1434">
        <v>0</v>
      </c>
      <c r="I1434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434" s="5" cm="1">
        <f t="array" ref="J1434">MAX(IF((ProjectInfoTable[ProjectName]=OutputTable[[#This Row],[ProjectName]]),(ProjectInfoTable[ProjectName]=OutputTable[[#This Row],[ProjectName]])*ProjectInfoTable[NumberOfReplications]))</f>
        <v>50</v>
      </c>
      <c r="K1434" s="5" cm="1">
        <f t="array" ref="K1434">IFERROR(AVERAGE(IF((OutputTable[GroupByKey]=OutputTable[[#This Row],[GroupByKey]]),(OutputTable[GroupByKey]=OutputTable[[#This Row],[GroupByKey]])*OutputTable[RecordedValue])),0)</f>
        <v>118.49828730990606</v>
      </c>
      <c r="L1434" s="5" cm="1">
        <f t="array" ref="L1434">IFERROR(_xlfn.STDEV.S(IF((OutputTable[GroupByKey]=OutputTable[[#This Row],[GroupByKey]]),(OutputTable[GroupByKey]=OutputTable[[#This Row],[GroupByKey]])*OutputTable[RecordedValue])),0)</f>
        <v>27.447862726939679</v>
      </c>
      <c r="M1434" s="5" cm="1">
        <f t="array" ref="M1434">MAX(IF((ProjectInfoTable[ProjectName]=OutputTable[[#This Row],[ProjectName]]),(ProjectInfoTable[ProjectName]=OutputTable[[#This Row],[ProjectName]])*ProjectInfoTable[ConfidenceInterval]))</f>
        <v>0.95</v>
      </c>
      <c r="N14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434" s="5" cm="1">
        <f t="array" ref="O1434">MIN(IF((OutputTable[GroupByKey]=OutputTable[[#This Row],[GroupByKey]]),(OutputTable[GroupByKey]=OutputTable[[#This Row],[GroupByKey]])*OutputTable[RecordedValue]))</f>
        <v>61.6875247638012</v>
      </c>
      <c r="P1434" s="5" cm="1">
        <f t="array" ref="P1434">MAX(IF((OutputTable[GroupByKey]=OutputTable[[#This Row],[GroupByKey]]),(OutputTable[GroupByKey]=OutputTable[[#This Row],[GroupByKey]])*OutputTable[RecordedValue]))</f>
        <v>190.038737459233</v>
      </c>
    </row>
    <row r="1435" spans="1:16" x14ac:dyDescent="0.25">
      <c r="A1435" t="s">
        <v>68</v>
      </c>
      <c r="B1435" t="s">
        <v>70</v>
      </c>
      <c r="C1435">
        <v>28</v>
      </c>
      <c r="D1435" t="s">
        <v>114</v>
      </c>
      <c r="E1435" t="s">
        <v>115</v>
      </c>
      <c r="F1435" t="s">
        <v>73</v>
      </c>
      <c r="G1435">
        <v>0</v>
      </c>
      <c r="H1435">
        <v>0</v>
      </c>
      <c r="I1435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435" s="5" cm="1">
        <f t="array" ref="J1435">MAX(IF((ProjectInfoTable[ProjectName]=OutputTable[[#This Row],[ProjectName]]),(ProjectInfoTable[ProjectName]=OutputTable[[#This Row],[ProjectName]])*ProjectInfoTable[NumberOfReplications]))</f>
        <v>50</v>
      </c>
      <c r="K1435" s="5" cm="1">
        <f t="array" ref="K1435">IFERROR(AVERAGE(IF((OutputTable[GroupByKey]=OutputTable[[#This Row],[GroupByKey]]),(OutputTable[GroupByKey]=OutputTable[[#This Row],[GroupByKey]])*OutputTable[RecordedValue])),0)</f>
        <v>0</v>
      </c>
      <c r="L1435" s="5" cm="1">
        <f t="array" ref="L1435">IFERROR(_xlfn.STDEV.S(IF((OutputTable[GroupByKey]=OutputTable[[#This Row],[GroupByKey]]),(OutputTable[GroupByKey]=OutputTable[[#This Row],[GroupByKey]])*OutputTable[RecordedValue])),0)</f>
        <v>0</v>
      </c>
      <c r="M1435" s="5" cm="1">
        <f t="array" ref="M1435">MAX(IF((ProjectInfoTable[ProjectName]=OutputTable[[#This Row],[ProjectName]]),(ProjectInfoTable[ProjectName]=OutputTable[[#This Row],[ProjectName]])*ProjectInfoTable[ConfidenceInterval]))</f>
        <v>0.95</v>
      </c>
      <c r="N14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35" s="5" cm="1">
        <f t="array" ref="O1435">MIN(IF((OutputTable[GroupByKey]=OutputTable[[#This Row],[GroupByKey]]),(OutputTable[GroupByKey]=OutputTable[[#This Row],[GroupByKey]])*OutputTable[RecordedValue]))</f>
        <v>0</v>
      </c>
      <c r="P1435" s="5" cm="1">
        <f t="array" ref="P1435">MAX(IF((OutputTable[GroupByKey]=OutputTable[[#This Row],[GroupByKey]]),(OutputTable[GroupByKey]=OutputTable[[#This Row],[GroupByKey]])*OutputTable[RecordedValue]))</f>
        <v>0</v>
      </c>
    </row>
    <row r="1436" spans="1:16" x14ac:dyDescent="0.25">
      <c r="A1436" t="s">
        <v>68</v>
      </c>
      <c r="B1436" t="s">
        <v>70</v>
      </c>
      <c r="C1436">
        <v>28</v>
      </c>
      <c r="D1436" t="s">
        <v>116</v>
      </c>
      <c r="E1436" t="s">
        <v>117</v>
      </c>
      <c r="F1436" t="s">
        <v>73</v>
      </c>
      <c r="G1436">
        <v>2.9905991708331898</v>
      </c>
      <c r="H1436">
        <v>0</v>
      </c>
      <c r="I1436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436" s="5" cm="1">
        <f t="array" ref="J1436">MAX(IF((ProjectInfoTable[ProjectName]=OutputTable[[#This Row],[ProjectName]]),(ProjectInfoTable[ProjectName]=OutputTable[[#This Row],[ProjectName]])*ProjectInfoTable[NumberOfReplications]))</f>
        <v>50</v>
      </c>
      <c r="K1436" s="5" cm="1">
        <f t="array" ref="K1436">IFERROR(AVERAGE(IF((OutputTable[GroupByKey]=OutputTable[[#This Row],[GroupByKey]]),(OutputTable[GroupByKey]=OutputTable[[#This Row],[GroupByKey]])*OutputTable[RecordedValue])),0)</f>
        <v>5.4408066100724897</v>
      </c>
      <c r="L1436" s="5" cm="1">
        <f t="array" ref="L1436">IFERROR(_xlfn.STDEV.S(IF((OutputTable[GroupByKey]=OutputTable[[#This Row],[GroupByKey]]),(OutputTable[GroupByKey]=OutputTable[[#This Row],[GroupByKey]])*OutputTable[RecordedValue])),0)</f>
        <v>3.1898976373285977</v>
      </c>
      <c r="M1436" s="5" cm="1">
        <f t="array" ref="M1436">MAX(IF((ProjectInfoTable[ProjectName]=OutputTable[[#This Row],[ProjectName]]),(ProjectInfoTable[ProjectName]=OutputTable[[#This Row],[ProjectName]])*ProjectInfoTable[ConfidenceInterval]))</f>
        <v>0.95</v>
      </c>
      <c r="N14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436" s="5" cm="1">
        <f t="array" ref="O1436">MIN(IF((OutputTable[GroupByKey]=OutputTable[[#This Row],[GroupByKey]]),(OutputTable[GroupByKey]=OutputTable[[#This Row],[GroupByKey]])*OutputTable[RecordedValue]))</f>
        <v>0.10442984261027299</v>
      </c>
      <c r="P1436" s="5" cm="1">
        <f t="array" ref="P1436">MAX(IF((OutputTable[GroupByKey]=OutputTable[[#This Row],[GroupByKey]]),(OutputTable[GroupByKey]=OutputTable[[#This Row],[GroupByKey]])*OutputTable[RecordedValue]))</f>
        <v>13.981021636077701</v>
      </c>
    </row>
    <row r="1437" spans="1:16" x14ac:dyDescent="0.25">
      <c r="A1437" t="s">
        <v>68</v>
      </c>
      <c r="B1437" t="s">
        <v>70</v>
      </c>
      <c r="C1437">
        <v>28</v>
      </c>
      <c r="D1437" t="s">
        <v>118</v>
      </c>
      <c r="E1437" t="s">
        <v>119</v>
      </c>
      <c r="F1437" t="s">
        <v>73</v>
      </c>
      <c r="G1437">
        <v>16</v>
      </c>
      <c r="H1437">
        <v>0</v>
      </c>
      <c r="I1437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437" s="5" cm="1">
        <f t="array" ref="J1437">MAX(IF((ProjectInfoTable[ProjectName]=OutputTable[[#This Row],[ProjectName]]),(ProjectInfoTable[ProjectName]=OutputTable[[#This Row],[ProjectName]])*ProjectInfoTable[NumberOfReplications]))</f>
        <v>50</v>
      </c>
      <c r="K1437" s="5" cm="1">
        <f t="array" ref="K1437">IFERROR(AVERAGE(IF((OutputTable[GroupByKey]=OutputTable[[#This Row],[GroupByKey]]),(OutputTable[GroupByKey]=OutputTable[[#This Row],[GroupByKey]])*OutputTable[RecordedValue])),0)</f>
        <v>20.28</v>
      </c>
      <c r="L1437" s="5" cm="1">
        <f t="array" ref="L1437">IFERROR(_xlfn.STDEV.S(IF((OutputTable[GroupByKey]=OutputTable[[#This Row],[GroupByKey]]),(OutputTable[GroupByKey]=OutputTable[[#This Row],[GroupByKey]])*OutputTable[RecordedValue])),0)</f>
        <v>4.3191079955878688</v>
      </c>
      <c r="M1437" s="5" cm="1">
        <f t="array" ref="M1437">MAX(IF((ProjectInfoTable[ProjectName]=OutputTable[[#This Row],[ProjectName]]),(ProjectInfoTable[ProjectName]=OutputTable[[#This Row],[ProjectName]])*ProjectInfoTable[ConfidenceInterval]))</f>
        <v>0.95</v>
      </c>
      <c r="N14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437" s="5" cm="1">
        <f t="array" ref="O1437">MIN(IF((OutputTable[GroupByKey]=OutputTable[[#This Row],[GroupByKey]]),(OutputTable[GroupByKey]=OutputTable[[#This Row],[GroupByKey]])*OutputTable[RecordedValue]))</f>
        <v>11</v>
      </c>
      <c r="P1437" s="5" cm="1">
        <f t="array" ref="P1437">MAX(IF((OutputTable[GroupByKey]=OutputTable[[#This Row],[GroupByKey]]),(OutputTable[GroupByKey]=OutputTable[[#This Row],[GroupByKey]])*OutputTable[RecordedValue]))</f>
        <v>31</v>
      </c>
    </row>
    <row r="1438" spans="1:16" x14ac:dyDescent="0.25">
      <c r="A1438" t="s">
        <v>68</v>
      </c>
      <c r="B1438" t="s">
        <v>70</v>
      </c>
      <c r="C1438">
        <v>28</v>
      </c>
      <c r="D1438" t="s">
        <v>120</v>
      </c>
      <c r="E1438" t="s">
        <v>121</v>
      </c>
      <c r="F1438" t="s">
        <v>73</v>
      </c>
      <c r="G1438">
        <v>16</v>
      </c>
      <c r="H1438">
        <v>0</v>
      </c>
      <c r="I1438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438" s="5" cm="1">
        <f t="array" ref="J1438">MAX(IF((ProjectInfoTable[ProjectName]=OutputTable[[#This Row],[ProjectName]]),(ProjectInfoTable[ProjectName]=OutputTable[[#This Row],[ProjectName]])*ProjectInfoTable[NumberOfReplications]))</f>
        <v>50</v>
      </c>
      <c r="K1438" s="5" cm="1">
        <f t="array" ref="K1438">IFERROR(AVERAGE(IF((OutputTable[GroupByKey]=OutputTable[[#This Row],[GroupByKey]]),(OutputTable[GroupByKey]=OutputTable[[#This Row],[GroupByKey]])*OutputTable[RecordedValue])),0)</f>
        <v>20.14</v>
      </c>
      <c r="L1438" s="5" cm="1">
        <f t="array" ref="L1438">IFERROR(_xlfn.STDEV.S(IF((OutputTable[GroupByKey]=OutputTable[[#This Row],[GroupByKey]]),(OutputTable[GroupByKey]=OutputTable[[#This Row],[GroupByKey]])*OutputTable[RecordedValue])),0)</f>
        <v>4.309505393278199</v>
      </c>
      <c r="M1438" s="5" cm="1">
        <f t="array" ref="M1438">MAX(IF((ProjectInfoTable[ProjectName]=OutputTable[[#This Row],[ProjectName]]),(ProjectInfoTable[ProjectName]=OutputTable[[#This Row],[ProjectName]])*ProjectInfoTable[ConfidenceInterval]))</f>
        <v>0.95</v>
      </c>
      <c r="N14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438" s="5" cm="1">
        <f t="array" ref="O1438">MIN(IF((OutputTable[GroupByKey]=OutputTable[[#This Row],[GroupByKey]]),(OutputTable[GroupByKey]=OutputTable[[#This Row],[GroupByKey]])*OutputTable[RecordedValue]))</f>
        <v>10</v>
      </c>
      <c r="P1438" s="5" cm="1">
        <f t="array" ref="P1438">MAX(IF((OutputTable[GroupByKey]=OutputTable[[#This Row],[GroupByKey]]),(OutputTable[GroupByKey]=OutputTable[[#This Row],[GroupByKey]])*OutputTable[RecordedValue]))</f>
        <v>31</v>
      </c>
    </row>
    <row r="1439" spans="1:16" x14ac:dyDescent="0.25">
      <c r="A1439" t="s">
        <v>68</v>
      </c>
      <c r="B1439" t="s">
        <v>70</v>
      </c>
      <c r="C1439">
        <v>28</v>
      </c>
      <c r="D1439" t="s">
        <v>122</v>
      </c>
      <c r="E1439" t="s">
        <v>123</v>
      </c>
      <c r="F1439" t="s">
        <v>73</v>
      </c>
      <c r="G1439">
        <v>1.7255321547356499</v>
      </c>
      <c r="H1439">
        <v>0</v>
      </c>
      <c r="I1439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439" s="5" cm="1">
        <f t="array" ref="J1439">MAX(IF((ProjectInfoTable[ProjectName]=OutputTable[[#This Row],[ProjectName]]),(ProjectInfoTable[ProjectName]=OutputTable[[#This Row],[ProjectName]])*ProjectInfoTable[NumberOfReplications]))</f>
        <v>50</v>
      </c>
      <c r="K1439" s="5" cm="1">
        <f t="array" ref="K1439">IFERROR(AVERAGE(IF((OutputTable[GroupByKey]=OutputTable[[#This Row],[GroupByKey]]),(OutputTable[GroupByKey]=OutputTable[[#This Row],[GroupByKey]])*OutputTable[RecordedValue])),0)</f>
        <v>1.9749714551650996</v>
      </c>
      <c r="L1439" s="5" cm="1">
        <f t="array" ref="L1439">IFERROR(_xlfn.STDEV.S(IF((OutputTable[GroupByKey]=OutputTable[[#This Row],[GroupByKey]]),(OutputTable[GroupByKey]=OutputTable[[#This Row],[GroupByKey]])*OutputTable[RecordedValue])),0)</f>
        <v>0.45746437878232693</v>
      </c>
      <c r="M1439" s="5" cm="1">
        <f t="array" ref="M1439">MAX(IF((ProjectInfoTable[ProjectName]=OutputTable[[#This Row],[ProjectName]]),(ProjectInfoTable[ProjectName]=OutputTable[[#This Row],[ProjectName]])*ProjectInfoTable[ConfidenceInterval]))</f>
        <v>0.95</v>
      </c>
      <c r="N14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439" s="5" cm="1">
        <f t="array" ref="O1439">MIN(IF((OutputTable[GroupByKey]=OutputTable[[#This Row],[GroupByKey]]),(OutputTable[GroupByKey]=OutputTable[[#This Row],[GroupByKey]])*OutputTable[RecordedValue]))</f>
        <v>1.0281254127300199</v>
      </c>
      <c r="P1439" s="5" cm="1">
        <f t="array" ref="P1439">MAX(IF((OutputTable[GroupByKey]=OutputTable[[#This Row],[GroupByKey]]),(OutputTable[GroupByKey]=OutputTable[[#This Row],[GroupByKey]])*OutputTable[RecordedValue]))</f>
        <v>3.1673122909872098</v>
      </c>
    </row>
    <row r="1440" spans="1:16" x14ac:dyDescent="0.25">
      <c r="A1440" t="s">
        <v>68</v>
      </c>
      <c r="B1440" t="s">
        <v>70</v>
      </c>
      <c r="C1440">
        <v>28</v>
      </c>
      <c r="D1440" t="s">
        <v>124</v>
      </c>
      <c r="E1440" t="s">
        <v>125</v>
      </c>
      <c r="F1440" t="s">
        <v>73</v>
      </c>
      <c r="G1440">
        <v>106.522528454972</v>
      </c>
      <c r="H1440">
        <v>0</v>
      </c>
      <c r="I1440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440" s="5" cm="1">
        <f t="array" ref="J1440">MAX(IF((ProjectInfoTable[ProjectName]=OutputTable[[#This Row],[ProjectName]]),(ProjectInfoTable[ProjectName]=OutputTable[[#This Row],[ProjectName]])*ProjectInfoTable[NumberOfReplications]))</f>
        <v>50</v>
      </c>
      <c r="K1440" s="5" cm="1">
        <f t="array" ref="K1440">IFERROR(AVERAGE(IF((OutputTable[GroupByKey]=OutputTable[[#This Row],[GroupByKey]]),(OutputTable[GroupByKey]=OutputTable[[#This Row],[GroupByKey]])*OutputTable[RecordedValue])),0)</f>
        <v>123.93909391997848</v>
      </c>
      <c r="L1440" s="5" cm="1">
        <f t="array" ref="L1440">IFERROR(_xlfn.STDEV.S(IF((OutputTable[GroupByKey]=OutputTable[[#This Row],[GroupByKey]]),(OutputTable[GroupByKey]=OutputTable[[#This Row],[GroupByKey]])*OutputTable[RecordedValue])),0)</f>
        <v>29.164347943585724</v>
      </c>
      <c r="M1440" s="5" cm="1">
        <f t="array" ref="M1440">MAX(IF((ProjectInfoTable[ProjectName]=OutputTable[[#This Row],[ProjectName]]),(ProjectInfoTable[ProjectName]=OutputTable[[#This Row],[ProjectName]])*ProjectInfoTable[ConfidenceInterval]))</f>
        <v>0.95</v>
      </c>
      <c r="N14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440" s="5" cm="1">
        <f t="array" ref="O1440">MIN(IF((OutputTable[GroupByKey]=OutputTable[[#This Row],[GroupByKey]]),(OutputTable[GroupByKey]=OutputTable[[#This Row],[GroupByKey]])*OutputTable[RecordedValue]))</f>
        <v>61.791954606411501</v>
      </c>
      <c r="P1440" s="5" cm="1">
        <f t="array" ref="P1440">MAX(IF((OutputTable[GroupByKey]=OutputTable[[#This Row],[GroupByKey]]),(OutputTable[GroupByKey]=OutputTable[[#This Row],[GroupByKey]])*OutputTable[RecordedValue]))</f>
        <v>204.019759095311</v>
      </c>
    </row>
    <row r="1441" spans="1:16" x14ac:dyDescent="0.25">
      <c r="A1441" t="s">
        <v>68</v>
      </c>
      <c r="B1441" t="s">
        <v>70</v>
      </c>
      <c r="C1441">
        <v>28</v>
      </c>
      <c r="D1441" t="s">
        <v>126</v>
      </c>
      <c r="E1441" t="s">
        <v>86</v>
      </c>
      <c r="F1441" t="s">
        <v>127</v>
      </c>
      <c r="G1441">
        <v>0</v>
      </c>
      <c r="H1441">
        <v>0</v>
      </c>
      <c r="I1441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441" s="5" cm="1">
        <f t="array" ref="J1441">MAX(IF((ProjectInfoTable[ProjectName]=OutputTable[[#This Row],[ProjectName]]),(ProjectInfoTable[ProjectName]=OutputTable[[#This Row],[ProjectName]])*ProjectInfoTable[NumberOfReplications]))</f>
        <v>50</v>
      </c>
      <c r="K1441" s="5" cm="1">
        <f t="array" ref="K1441">IFERROR(AVERAGE(IF((OutputTable[GroupByKey]=OutputTable[[#This Row],[GroupByKey]]),(OutputTable[GroupByKey]=OutputTable[[#This Row],[GroupByKey]])*OutputTable[RecordedValue])),0)</f>
        <v>0</v>
      </c>
      <c r="L1441" s="5" cm="1">
        <f t="array" ref="L1441">IFERROR(_xlfn.STDEV.S(IF((OutputTable[GroupByKey]=OutputTable[[#This Row],[GroupByKey]]),(OutputTable[GroupByKey]=OutputTable[[#This Row],[GroupByKey]])*OutputTable[RecordedValue])),0)</f>
        <v>0</v>
      </c>
      <c r="M1441" s="5" cm="1">
        <f t="array" ref="M1441">MAX(IF((ProjectInfoTable[ProjectName]=OutputTable[[#This Row],[ProjectName]]),(ProjectInfoTable[ProjectName]=OutputTable[[#This Row],[ProjectName]])*ProjectInfoTable[ConfidenceInterval]))</f>
        <v>0.95</v>
      </c>
      <c r="N14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41" s="5" cm="1">
        <f t="array" ref="O1441">MIN(IF((OutputTable[GroupByKey]=OutputTable[[#This Row],[GroupByKey]]),(OutputTable[GroupByKey]=OutputTable[[#This Row],[GroupByKey]])*OutputTable[RecordedValue]))</f>
        <v>0</v>
      </c>
      <c r="P1441" s="5" cm="1">
        <f t="array" ref="P1441">MAX(IF((OutputTable[GroupByKey]=OutputTable[[#This Row],[GroupByKey]]),(OutputTable[GroupByKey]=OutputTable[[#This Row],[GroupByKey]])*OutputTable[RecordedValue]))</f>
        <v>0</v>
      </c>
    </row>
    <row r="1442" spans="1:16" x14ac:dyDescent="0.25">
      <c r="A1442" t="s">
        <v>68</v>
      </c>
      <c r="B1442" t="s">
        <v>70</v>
      </c>
      <c r="C1442">
        <v>28</v>
      </c>
      <c r="D1442" t="s">
        <v>128</v>
      </c>
      <c r="E1442" t="s">
        <v>89</v>
      </c>
      <c r="F1442" t="s">
        <v>127</v>
      </c>
      <c r="G1442">
        <v>0</v>
      </c>
      <c r="H1442">
        <v>0</v>
      </c>
      <c r="I1442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442" s="5" cm="1">
        <f t="array" ref="J1442">MAX(IF((ProjectInfoTable[ProjectName]=OutputTable[[#This Row],[ProjectName]]),(ProjectInfoTable[ProjectName]=OutputTable[[#This Row],[ProjectName]])*ProjectInfoTable[NumberOfReplications]))</f>
        <v>50</v>
      </c>
      <c r="K1442" s="5" cm="1">
        <f t="array" ref="K1442">IFERROR(AVERAGE(IF((OutputTable[GroupByKey]=OutputTable[[#This Row],[GroupByKey]]),(OutputTable[GroupByKey]=OutputTable[[#This Row],[GroupByKey]])*OutputTable[RecordedValue])),0)</f>
        <v>0</v>
      </c>
      <c r="L1442" s="5" cm="1">
        <f t="array" ref="L1442">IFERROR(_xlfn.STDEV.S(IF((OutputTable[GroupByKey]=OutputTable[[#This Row],[GroupByKey]]),(OutputTable[GroupByKey]=OutputTable[[#This Row],[GroupByKey]])*OutputTable[RecordedValue])),0)</f>
        <v>0</v>
      </c>
      <c r="M1442" s="5" cm="1">
        <f t="array" ref="M1442">MAX(IF((ProjectInfoTable[ProjectName]=OutputTable[[#This Row],[ProjectName]]),(ProjectInfoTable[ProjectName]=OutputTable[[#This Row],[ProjectName]])*ProjectInfoTable[ConfidenceInterval]))</f>
        <v>0.95</v>
      </c>
      <c r="N14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42" s="5" cm="1">
        <f t="array" ref="O1442">MIN(IF((OutputTable[GroupByKey]=OutputTable[[#This Row],[GroupByKey]]),(OutputTable[GroupByKey]=OutputTable[[#This Row],[GroupByKey]])*OutputTable[RecordedValue]))</f>
        <v>0</v>
      </c>
      <c r="P1442" s="5" cm="1">
        <f t="array" ref="P1442">MAX(IF((OutputTable[GroupByKey]=OutputTable[[#This Row],[GroupByKey]]),(OutputTable[GroupByKey]=OutputTable[[#This Row],[GroupByKey]])*OutputTable[RecordedValue]))</f>
        <v>0</v>
      </c>
    </row>
    <row r="1443" spans="1:16" x14ac:dyDescent="0.25">
      <c r="A1443" t="s">
        <v>68</v>
      </c>
      <c r="B1443" t="s">
        <v>70</v>
      </c>
      <c r="C1443">
        <v>28</v>
      </c>
      <c r="D1443" t="s">
        <v>129</v>
      </c>
      <c r="E1443" t="s">
        <v>91</v>
      </c>
      <c r="F1443" t="s">
        <v>127</v>
      </c>
      <c r="G1443">
        <v>48.142774782096403</v>
      </c>
      <c r="H1443">
        <v>0</v>
      </c>
      <c r="I1443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443" s="5" cm="1">
        <f t="array" ref="J1443">MAX(IF((ProjectInfoTable[ProjectName]=OutputTable[[#This Row],[ProjectName]]),(ProjectInfoTable[ProjectName]=OutputTable[[#This Row],[ProjectName]])*ProjectInfoTable[NumberOfReplications]))</f>
        <v>50</v>
      </c>
      <c r="K1443" s="5" cm="1">
        <f t="array" ref="K1443">IFERROR(AVERAGE(IF((OutputTable[GroupByKey]=OutputTable[[#This Row],[GroupByKey]]),(OutputTable[GroupByKey]=OutputTable[[#This Row],[GroupByKey]])*OutputTable[RecordedValue])),0)</f>
        <v>48.448961029865458</v>
      </c>
      <c r="L1443" s="5" cm="1">
        <f t="array" ref="L1443">IFERROR(_xlfn.STDEV.S(IF((OutputTable[GroupByKey]=OutputTable[[#This Row],[GroupByKey]]),(OutputTable[GroupByKey]=OutputTable[[#This Row],[GroupByKey]])*OutputTable[RecordedValue])),0)</f>
        <v>0.864449879249923</v>
      </c>
      <c r="M1443" s="5" cm="1">
        <f t="array" ref="M1443">MAX(IF((ProjectInfoTable[ProjectName]=OutputTable[[#This Row],[ProjectName]]),(ProjectInfoTable[ProjectName]=OutputTable[[#This Row],[ProjectName]])*ProjectInfoTable[ConfidenceInterval]))</f>
        <v>0.95</v>
      </c>
      <c r="N14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443" s="5" cm="1">
        <f t="array" ref="O1443">MIN(IF((OutputTable[GroupByKey]=OutputTable[[#This Row],[GroupByKey]]),(OutputTable[GroupByKey]=OutputTable[[#This Row],[GroupByKey]])*OutputTable[RecordedValue]))</f>
        <v>46.605834762066102</v>
      </c>
      <c r="P1443" s="5" cm="1">
        <f t="array" ref="P1443">MAX(IF((OutputTable[GroupByKey]=OutputTable[[#This Row],[GroupByKey]]),(OutputTable[GroupByKey]=OutputTable[[#This Row],[GroupByKey]])*OutputTable[RecordedValue]))</f>
        <v>50.321452117960597</v>
      </c>
    </row>
    <row r="1444" spans="1:16" x14ac:dyDescent="0.25">
      <c r="A1444" t="s">
        <v>68</v>
      </c>
      <c r="B1444" t="s">
        <v>70</v>
      </c>
      <c r="C1444">
        <v>28</v>
      </c>
      <c r="D1444" t="s">
        <v>130</v>
      </c>
      <c r="E1444" t="s">
        <v>131</v>
      </c>
      <c r="F1444" t="s">
        <v>127</v>
      </c>
      <c r="G1444">
        <v>0</v>
      </c>
      <c r="H1444">
        <v>0</v>
      </c>
      <c r="I1444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444" s="5" cm="1">
        <f t="array" ref="J1444">MAX(IF((ProjectInfoTable[ProjectName]=OutputTable[[#This Row],[ProjectName]]),(ProjectInfoTable[ProjectName]=OutputTable[[#This Row],[ProjectName]])*ProjectInfoTable[NumberOfReplications]))</f>
        <v>50</v>
      </c>
      <c r="K1444" s="5" cm="1">
        <f t="array" ref="K1444">IFERROR(AVERAGE(IF((OutputTable[GroupByKey]=OutputTable[[#This Row],[GroupByKey]]),(OutputTable[GroupByKey]=OutputTable[[#This Row],[GroupByKey]])*OutputTable[RecordedValue])),0)</f>
        <v>0</v>
      </c>
      <c r="L1444" s="5" cm="1">
        <f t="array" ref="L1444">IFERROR(_xlfn.STDEV.S(IF((OutputTable[GroupByKey]=OutputTable[[#This Row],[GroupByKey]]),(OutputTable[GroupByKey]=OutputTable[[#This Row],[GroupByKey]])*OutputTable[RecordedValue])),0)</f>
        <v>0</v>
      </c>
      <c r="M1444" s="5" cm="1">
        <f t="array" ref="M1444">MAX(IF((ProjectInfoTable[ProjectName]=OutputTable[[#This Row],[ProjectName]]),(ProjectInfoTable[ProjectName]=OutputTable[[#This Row],[ProjectName]])*ProjectInfoTable[ConfidenceInterval]))</f>
        <v>0.95</v>
      </c>
      <c r="N14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44" s="5" cm="1">
        <f t="array" ref="O1444">MIN(IF((OutputTable[GroupByKey]=OutputTable[[#This Row],[GroupByKey]]),(OutputTable[GroupByKey]=OutputTable[[#This Row],[GroupByKey]])*OutputTable[RecordedValue]))</f>
        <v>0</v>
      </c>
      <c r="P1444" s="5" cm="1">
        <f t="array" ref="P1444">MAX(IF((OutputTable[GroupByKey]=OutputTable[[#This Row],[GroupByKey]]),(OutputTable[GroupByKey]=OutputTable[[#This Row],[GroupByKey]])*OutputTable[RecordedValue]))</f>
        <v>0</v>
      </c>
    </row>
    <row r="1445" spans="1:16" x14ac:dyDescent="0.25">
      <c r="A1445" t="s">
        <v>68</v>
      </c>
      <c r="B1445" t="s">
        <v>70</v>
      </c>
      <c r="C1445">
        <v>28</v>
      </c>
      <c r="D1445" t="s">
        <v>132</v>
      </c>
      <c r="E1445" t="s">
        <v>95</v>
      </c>
      <c r="F1445" t="s">
        <v>127</v>
      </c>
      <c r="G1445">
        <v>48.142774782096403</v>
      </c>
      <c r="H1445">
        <v>0</v>
      </c>
      <c r="I1445" s="5" t="str">
        <f>OutputTable[[#This Row],[ProjectName]]&amp;OutputTable[[#This Row],[Name]]&amp;OutputTable[[#This Row],[Type]]&amp;OutputTable[[#This Row],[Source]]</f>
        <v>Airport Security AnalysisAll Entities.VACostVA CostSystem</v>
      </c>
      <c r="J1445" s="5" cm="1">
        <f t="array" ref="J1445">MAX(IF((ProjectInfoTable[ProjectName]=OutputTable[[#This Row],[ProjectName]]),(ProjectInfoTable[ProjectName]=OutputTable[[#This Row],[ProjectName]])*ProjectInfoTable[NumberOfReplications]))</f>
        <v>50</v>
      </c>
      <c r="K1445" s="5" cm="1">
        <f t="array" ref="K1445">IFERROR(AVERAGE(IF((OutputTable[GroupByKey]=OutputTable[[#This Row],[GroupByKey]]),(OutputTable[GroupByKey]=OutputTable[[#This Row],[GroupByKey]])*OutputTable[RecordedValue])),0)</f>
        <v>48.448961029865458</v>
      </c>
      <c r="L1445" s="5" cm="1">
        <f t="array" ref="L1445">IFERROR(_xlfn.STDEV.S(IF((OutputTable[GroupByKey]=OutputTable[[#This Row],[GroupByKey]]),(OutputTable[GroupByKey]=OutputTable[[#This Row],[GroupByKey]])*OutputTable[RecordedValue])),0)</f>
        <v>0.864449879249923</v>
      </c>
      <c r="M1445" s="5" cm="1">
        <f t="array" ref="M1445">MAX(IF((ProjectInfoTable[ProjectName]=OutputTable[[#This Row],[ProjectName]]),(ProjectInfoTable[ProjectName]=OutputTable[[#This Row],[ProjectName]])*ProjectInfoTable[ConfidenceInterval]))</f>
        <v>0.95</v>
      </c>
      <c r="N14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445" s="5" cm="1">
        <f t="array" ref="O1445">MIN(IF((OutputTable[GroupByKey]=OutputTable[[#This Row],[GroupByKey]]),(OutputTable[GroupByKey]=OutputTable[[#This Row],[GroupByKey]])*OutputTable[RecordedValue]))</f>
        <v>46.605834762066102</v>
      </c>
      <c r="P1445" s="5" cm="1">
        <f t="array" ref="P1445">MAX(IF((OutputTable[GroupByKey]=OutputTable[[#This Row],[GroupByKey]]),(OutputTable[GroupByKey]=OutputTable[[#This Row],[GroupByKey]])*OutputTable[RecordedValue]))</f>
        <v>50.321452117960597</v>
      </c>
    </row>
    <row r="1446" spans="1:16" x14ac:dyDescent="0.25">
      <c r="A1446" t="s">
        <v>68</v>
      </c>
      <c r="B1446" t="s">
        <v>70</v>
      </c>
      <c r="C1446">
        <v>28</v>
      </c>
      <c r="D1446" t="s">
        <v>133</v>
      </c>
      <c r="E1446" t="s">
        <v>97</v>
      </c>
      <c r="F1446" t="s">
        <v>127</v>
      </c>
      <c r="G1446">
        <v>0</v>
      </c>
      <c r="H1446">
        <v>0</v>
      </c>
      <c r="I1446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446" s="5" cm="1">
        <f t="array" ref="J1446">MAX(IF((ProjectInfoTable[ProjectName]=OutputTable[[#This Row],[ProjectName]]),(ProjectInfoTable[ProjectName]=OutputTable[[#This Row],[ProjectName]])*ProjectInfoTable[NumberOfReplications]))</f>
        <v>50</v>
      </c>
      <c r="K1446" s="5" cm="1">
        <f t="array" ref="K1446">IFERROR(AVERAGE(IF((OutputTable[GroupByKey]=OutputTable[[#This Row],[GroupByKey]]),(OutputTable[GroupByKey]=OutputTable[[#This Row],[GroupByKey]])*OutputTable[RecordedValue])),0)</f>
        <v>0</v>
      </c>
      <c r="L1446" s="5" cm="1">
        <f t="array" ref="L1446">IFERROR(_xlfn.STDEV.S(IF((OutputTable[GroupByKey]=OutputTable[[#This Row],[GroupByKey]]),(OutputTable[GroupByKey]=OutputTable[[#This Row],[GroupByKey]])*OutputTable[RecordedValue])),0)</f>
        <v>0</v>
      </c>
      <c r="M1446" s="5" cm="1">
        <f t="array" ref="M1446">MAX(IF((ProjectInfoTable[ProjectName]=OutputTable[[#This Row],[ProjectName]]),(ProjectInfoTable[ProjectName]=OutputTable[[#This Row],[ProjectName]])*ProjectInfoTable[ConfidenceInterval]))</f>
        <v>0.95</v>
      </c>
      <c r="N14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46" s="5" cm="1">
        <f t="array" ref="O1446">MIN(IF((OutputTable[GroupByKey]=OutputTable[[#This Row],[GroupByKey]]),(OutputTable[GroupByKey]=OutputTable[[#This Row],[GroupByKey]])*OutputTable[RecordedValue]))</f>
        <v>0</v>
      </c>
      <c r="P1446" s="5" cm="1">
        <f t="array" ref="P1446">MAX(IF((OutputTable[GroupByKey]=OutputTable[[#This Row],[GroupByKey]]),(OutputTable[GroupByKey]=OutputTable[[#This Row],[GroupByKey]])*OutputTable[RecordedValue]))</f>
        <v>0</v>
      </c>
    </row>
    <row r="1447" spans="1:16" x14ac:dyDescent="0.25">
      <c r="A1447" t="s">
        <v>68</v>
      </c>
      <c r="B1447" t="s">
        <v>70</v>
      </c>
      <c r="C1447">
        <v>28</v>
      </c>
      <c r="D1447" t="s">
        <v>134</v>
      </c>
      <c r="E1447" t="s">
        <v>135</v>
      </c>
      <c r="F1447" t="s">
        <v>127</v>
      </c>
      <c r="G1447">
        <v>48.142774782096403</v>
      </c>
      <c r="H1447">
        <v>0</v>
      </c>
      <c r="I1447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447" s="5" cm="1">
        <f t="array" ref="J1447">MAX(IF((ProjectInfoTable[ProjectName]=OutputTable[[#This Row],[ProjectName]]),(ProjectInfoTable[ProjectName]=OutputTable[[#This Row],[ProjectName]])*ProjectInfoTable[NumberOfReplications]))</f>
        <v>50</v>
      </c>
      <c r="K1447" s="5" cm="1">
        <f t="array" ref="K1447">IFERROR(AVERAGE(IF((OutputTable[GroupByKey]=OutputTable[[#This Row],[GroupByKey]]),(OutputTable[GroupByKey]=OutputTable[[#This Row],[GroupByKey]])*OutputTable[RecordedValue])),0)</f>
        <v>48.448961029865458</v>
      </c>
      <c r="L1447" s="5" cm="1">
        <f t="array" ref="L1447">IFERROR(_xlfn.STDEV.S(IF((OutputTable[GroupByKey]=OutputTable[[#This Row],[GroupByKey]]),(OutputTable[GroupByKey]=OutputTable[[#This Row],[GroupByKey]])*OutputTable[RecordedValue])),0)</f>
        <v>0.86444987924992722</v>
      </c>
      <c r="M1447" s="5" cm="1">
        <f t="array" ref="M1447">MAX(IF((ProjectInfoTable[ProjectName]=OutputTable[[#This Row],[ProjectName]]),(ProjectInfoTable[ProjectName]=OutputTable[[#This Row],[ProjectName]])*ProjectInfoTable[ConfidenceInterval]))</f>
        <v>0.95</v>
      </c>
      <c r="N14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447" s="5" cm="1">
        <f t="array" ref="O1447">MIN(IF((OutputTable[GroupByKey]=OutputTable[[#This Row],[GroupByKey]]),(OutputTable[GroupByKey]=OutputTable[[#This Row],[GroupByKey]])*OutputTable[RecordedValue]))</f>
        <v>46.605834762066102</v>
      </c>
      <c r="P1447" s="5" cm="1">
        <f t="array" ref="P1447">MAX(IF((OutputTable[GroupByKey]=OutputTable[[#This Row],[GroupByKey]]),(OutputTable[GroupByKey]=OutputTable[[#This Row],[GroupByKey]])*OutputTable[RecordedValue]))</f>
        <v>50.321452117960497</v>
      </c>
    </row>
    <row r="1448" spans="1:16" x14ac:dyDescent="0.25">
      <c r="A1448" t="s">
        <v>68</v>
      </c>
      <c r="B1448" t="s">
        <v>70</v>
      </c>
      <c r="C1448">
        <v>28</v>
      </c>
      <c r="D1448" t="s">
        <v>136</v>
      </c>
      <c r="E1448" t="s">
        <v>137</v>
      </c>
      <c r="F1448" t="s">
        <v>127</v>
      </c>
      <c r="G1448">
        <v>23.687634427186001</v>
      </c>
      <c r="H1448">
        <v>0</v>
      </c>
      <c r="I1448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448" s="5" cm="1">
        <f t="array" ref="J1448">MAX(IF((ProjectInfoTable[ProjectName]=OutputTable[[#This Row],[ProjectName]]),(ProjectInfoTable[ProjectName]=OutputTable[[#This Row],[ProjectName]])*ProjectInfoTable[NumberOfReplications]))</f>
        <v>50</v>
      </c>
      <c r="K1448" s="5" cm="1">
        <f t="array" ref="K1448">IFERROR(AVERAGE(IF((OutputTable[GroupByKey]=OutputTable[[#This Row],[GroupByKey]]),(OutputTable[GroupByKey]=OutputTable[[#This Row],[GroupByKey]])*OutputTable[RecordedValue])),0)</f>
        <v>23.423677543870127</v>
      </c>
      <c r="L1448" s="5" cm="1">
        <f t="array" ref="L1448">IFERROR(_xlfn.STDEV.S(IF((OutputTable[GroupByKey]=OutputTable[[#This Row],[GroupByKey]]),(OutputTable[GroupByKey]=OutputTable[[#This Row],[GroupByKey]])*OutputTable[RecordedValue])),0)</f>
        <v>0.86656285941984512</v>
      </c>
      <c r="M1448" s="5" cm="1">
        <f t="array" ref="M1448">MAX(IF((ProjectInfoTable[ProjectName]=OutputTable[[#This Row],[ProjectName]]),(ProjectInfoTable[ProjectName]=OutputTable[[#This Row],[ProjectName]])*ProjectInfoTable[ConfidenceInterval]))</f>
        <v>0.95</v>
      </c>
      <c r="N14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448" s="5" cm="1">
        <f t="array" ref="O1448">MIN(IF((OutputTable[GroupByKey]=OutputTable[[#This Row],[GroupByKey]]),(OutputTable[GroupByKey]=OutputTable[[#This Row],[GroupByKey]])*OutputTable[RecordedValue]))</f>
        <v>21.655537571964</v>
      </c>
      <c r="P1448" s="5" cm="1">
        <f t="array" ref="P1448">MAX(IF((OutputTable[GroupByKey]=OutputTable[[#This Row],[GroupByKey]]),(OutputTable[GroupByKey]=OutputTable[[#This Row],[GroupByKey]])*OutputTable[RecordedValue]))</f>
        <v>25.265870670068299</v>
      </c>
    </row>
    <row r="1449" spans="1:16" x14ac:dyDescent="0.25">
      <c r="A1449" t="s">
        <v>68</v>
      </c>
      <c r="B1449" t="s">
        <v>70</v>
      </c>
      <c r="C1449">
        <v>28</v>
      </c>
      <c r="D1449" t="s">
        <v>138</v>
      </c>
      <c r="E1449" t="s">
        <v>91</v>
      </c>
      <c r="F1449" t="s">
        <v>127</v>
      </c>
      <c r="G1449">
        <v>71.830409209282394</v>
      </c>
      <c r="H1449">
        <v>0</v>
      </c>
      <c r="I1449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449" s="5" cm="1">
        <f t="array" ref="J1449">MAX(IF((ProjectInfoTable[ProjectName]=OutputTable[[#This Row],[ProjectName]]),(ProjectInfoTable[ProjectName]=OutputTable[[#This Row],[ProjectName]])*ProjectInfoTable[NumberOfReplications]))</f>
        <v>50</v>
      </c>
      <c r="K1449" s="5" cm="1">
        <f t="array" ref="K1449">IFERROR(AVERAGE(IF((OutputTable[GroupByKey]=OutputTable[[#This Row],[GroupByKey]]),(OutputTable[GroupByKey]=OutputTable[[#This Row],[GroupByKey]])*OutputTable[RecordedValue])),0)</f>
        <v>71.872638573735571</v>
      </c>
      <c r="L1449" s="5" cm="1">
        <f t="array" ref="L1449">IFERROR(_xlfn.STDEV.S(IF((OutputTable[GroupByKey]=OutputTable[[#This Row],[GroupByKey]]),(OutputTable[GroupByKey]=OutputTable[[#This Row],[GroupByKey]])*OutputTable[RecordedValue])),0)</f>
        <v>5.859431361613459E-2</v>
      </c>
      <c r="M1449" s="5" cm="1">
        <f t="array" ref="M1449">MAX(IF((ProjectInfoTable[ProjectName]=OutputTable[[#This Row],[ProjectName]]),(ProjectInfoTable[ProjectName]=OutputTable[[#This Row],[ProjectName]])*ProjectInfoTable[ConfidenceInterval]))</f>
        <v>0.95</v>
      </c>
      <c r="N14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449" s="5" cm="1">
        <f t="array" ref="O1449">MIN(IF((OutputTable[GroupByKey]=OutputTable[[#This Row],[GroupByKey]]),(OutputTable[GroupByKey]=OutputTable[[#This Row],[GroupByKey]])*OutputTable[RecordedValue]))</f>
        <v>71.718288096809104</v>
      </c>
      <c r="P1449" s="5" cm="1">
        <f t="array" ref="P1449">MAX(IF((OutputTable[GroupByKey]=OutputTable[[#This Row],[GroupByKey]]),(OutputTable[GroupByKey]=OutputTable[[#This Row],[GroupByKey]])*OutputTable[RecordedValue]))</f>
        <v>71.976989689924594</v>
      </c>
    </row>
    <row r="1450" spans="1:16" x14ac:dyDescent="0.25">
      <c r="A1450" t="s">
        <v>68</v>
      </c>
      <c r="B1450" t="s">
        <v>70</v>
      </c>
      <c r="C1450">
        <v>28</v>
      </c>
      <c r="D1450" t="s">
        <v>139</v>
      </c>
      <c r="E1450" t="s">
        <v>140</v>
      </c>
      <c r="F1450" t="s">
        <v>127</v>
      </c>
      <c r="G1450">
        <v>0</v>
      </c>
      <c r="H1450">
        <v>0</v>
      </c>
      <c r="I1450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450" s="5" cm="1">
        <f t="array" ref="J1450">MAX(IF((ProjectInfoTable[ProjectName]=OutputTable[[#This Row],[ProjectName]]),(ProjectInfoTable[ProjectName]=OutputTable[[#This Row],[ProjectName]])*ProjectInfoTable[NumberOfReplications]))</f>
        <v>50</v>
      </c>
      <c r="K1450" s="5" cm="1">
        <f t="array" ref="K1450">IFERROR(AVERAGE(IF((OutputTable[GroupByKey]=OutputTable[[#This Row],[GroupByKey]]),(OutputTable[GroupByKey]=OutputTable[[#This Row],[GroupByKey]])*OutputTable[RecordedValue])),0)</f>
        <v>0</v>
      </c>
      <c r="L1450" s="5" cm="1">
        <f t="array" ref="L1450">IFERROR(_xlfn.STDEV.S(IF((OutputTable[GroupByKey]=OutputTable[[#This Row],[GroupByKey]]),(OutputTable[GroupByKey]=OutputTable[[#This Row],[GroupByKey]])*OutputTable[RecordedValue])),0)</f>
        <v>0</v>
      </c>
      <c r="M1450" s="5" cm="1">
        <f t="array" ref="M1450">MAX(IF((ProjectInfoTable[ProjectName]=OutputTable[[#This Row],[ProjectName]]),(ProjectInfoTable[ProjectName]=OutputTable[[#This Row],[ProjectName]])*ProjectInfoTable[ConfidenceInterval]))</f>
        <v>0.95</v>
      </c>
      <c r="N14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50" s="5" cm="1">
        <f t="array" ref="O1450">MIN(IF((OutputTable[GroupByKey]=OutputTable[[#This Row],[GroupByKey]]),(OutputTable[GroupByKey]=OutputTable[[#This Row],[GroupByKey]])*OutputTable[RecordedValue]))</f>
        <v>0</v>
      </c>
      <c r="P1450" s="5" cm="1">
        <f t="array" ref="P1450">MAX(IF((OutputTable[GroupByKey]=OutputTable[[#This Row],[GroupByKey]]),(OutputTable[GroupByKey]=OutputTable[[#This Row],[GroupByKey]])*OutputTable[RecordedValue]))</f>
        <v>0</v>
      </c>
    </row>
    <row r="1451" spans="1:16" x14ac:dyDescent="0.25">
      <c r="A1451" t="s">
        <v>68</v>
      </c>
      <c r="B1451" t="s">
        <v>70</v>
      </c>
      <c r="C1451">
        <v>28</v>
      </c>
      <c r="D1451" t="s">
        <v>141</v>
      </c>
      <c r="E1451" t="s">
        <v>111</v>
      </c>
      <c r="F1451" t="s">
        <v>73</v>
      </c>
      <c r="G1451">
        <v>9.3420038748363901</v>
      </c>
      <c r="H1451">
        <v>0</v>
      </c>
      <c r="I1451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451" s="5" cm="1">
        <f t="array" ref="J1451">MAX(IF((ProjectInfoTable[ProjectName]=OutputTable[[#This Row],[ProjectName]]),(ProjectInfoTable[ProjectName]=OutputTable[[#This Row],[ProjectName]])*ProjectInfoTable[NumberOfReplications]))</f>
        <v>50</v>
      </c>
      <c r="K1451" s="5" cm="1">
        <f t="array" ref="K1451">IFERROR(AVERAGE(IF((OutputTable[GroupByKey]=OutputTable[[#This Row],[GroupByKey]]),(OutputTable[GroupByKey]=OutputTable[[#This Row],[GroupByKey]])*OutputTable[RecordedValue])),0)</f>
        <v>9.2356458312402427</v>
      </c>
      <c r="L1451" s="5" cm="1">
        <f t="array" ref="L1451">IFERROR(_xlfn.STDEV.S(IF((OutputTable[GroupByKey]=OutputTable[[#This Row],[GroupByKey]]),(OutputTable[GroupByKey]=OutputTable[[#This Row],[GroupByKey]])*OutputTable[RecordedValue])),0)</f>
        <v>0.11377584298148916</v>
      </c>
      <c r="M1451" s="5" cm="1">
        <f t="array" ref="M1451">MAX(IF((ProjectInfoTable[ProjectName]=OutputTable[[#This Row],[ProjectName]]),(ProjectInfoTable[ProjectName]=OutputTable[[#This Row],[ProjectName]])*ProjectInfoTable[ConfidenceInterval]))</f>
        <v>0.95</v>
      </c>
      <c r="N14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451" s="5" cm="1">
        <f t="array" ref="O1451">MIN(IF((OutputTable[GroupByKey]=OutputTable[[#This Row],[GroupByKey]]),(OutputTable[GroupByKey]=OutputTable[[#This Row],[GroupByKey]])*OutputTable[RecordedValue]))</f>
        <v>8.9867833861246496</v>
      </c>
      <c r="P1451" s="5" cm="1">
        <f t="array" ref="P1451">MAX(IF((OutputTable[GroupByKey]=OutputTable[[#This Row],[GroupByKey]]),(OutputTable[GroupByKey]=OutputTable[[#This Row],[GroupByKey]])*OutputTable[RecordedValue]))</f>
        <v>9.4038725622795898</v>
      </c>
    </row>
    <row r="1452" spans="1:16" x14ac:dyDescent="0.25">
      <c r="A1452" t="s">
        <v>68</v>
      </c>
      <c r="B1452" t="s">
        <v>70</v>
      </c>
      <c r="C1452">
        <v>28</v>
      </c>
      <c r="D1452" t="s">
        <v>142</v>
      </c>
      <c r="E1452" t="s">
        <v>113</v>
      </c>
      <c r="F1452" t="s">
        <v>73</v>
      </c>
      <c r="G1452">
        <v>560.52023249018305</v>
      </c>
      <c r="H1452">
        <v>0</v>
      </c>
      <c r="I1452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452" s="5" cm="1">
        <f t="array" ref="J1452">MAX(IF((ProjectInfoTable[ProjectName]=OutputTable[[#This Row],[ProjectName]]),(ProjectInfoTable[ProjectName]=OutputTable[[#This Row],[ProjectName]])*ProjectInfoTable[NumberOfReplications]))</f>
        <v>50</v>
      </c>
      <c r="K1452" s="5" cm="1">
        <f t="array" ref="K1452">IFERROR(AVERAGE(IF((OutputTable[GroupByKey]=OutputTable[[#This Row],[GroupByKey]]),(OutputTable[GroupByKey]=OutputTable[[#This Row],[GroupByKey]])*OutputTable[RecordedValue])),0)</f>
        <v>554.13874987441454</v>
      </c>
      <c r="L1452" s="5" cm="1">
        <f t="array" ref="L1452">IFERROR(_xlfn.STDEV.S(IF((OutputTable[GroupByKey]=OutputTable[[#This Row],[GroupByKey]]),(OutputTable[GroupByKey]=OutputTable[[#This Row],[GroupByKey]])*OutputTable[RecordedValue])),0)</f>
        <v>6.8265505788893126</v>
      </c>
      <c r="M1452" s="5" cm="1">
        <f t="array" ref="M1452">MAX(IF((ProjectInfoTable[ProjectName]=OutputTable[[#This Row],[ProjectName]]),(ProjectInfoTable[ProjectName]=OutputTable[[#This Row],[ProjectName]])*ProjectInfoTable[ConfidenceInterval]))</f>
        <v>0.95</v>
      </c>
      <c r="N14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452" s="5" cm="1">
        <f t="array" ref="O1452">MIN(IF((OutputTable[GroupByKey]=OutputTable[[#This Row],[GroupByKey]]),(OutputTable[GroupByKey]=OutputTable[[#This Row],[GroupByKey]])*OutputTable[RecordedValue]))</f>
        <v>539.207003167479</v>
      </c>
      <c r="P1452" s="5" cm="1">
        <f t="array" ref="P1452">MAX(IF((OutputTable[GroupByKey]=OutputTable[[#This Row],[GroupByKey]]),(OutputTable[GroupByKey]=OutputTable[[#This Row],[GroupByKey]])*OutputTable[RecordedValue]))</f>
        <v>564.23235373677596</v>
      </c>
    </row>
    <row r="1453" spans="1:16" x14ac:dyDescent="0.25">
      <c r="A1453" t="s">
        <v>68</v>
      </c>
      <c r="B1453" t="s">
        <v>70</v>
      </c>
      <c r="C1453">
        <v>28</v>
      </c>
      <c r="D1453" t="s">
        <v>143</v>
      </c>
      <c r="E1453" t="s">
        <v>115</v>
      </c>
      <c r="F1453" t="s">
        <v>73</v>
      </c>
      <c r="G1453">
        <v>0</v>
      </c>
      <c r="H1453">
        <v>0</v>
      </c>
      <c r="I1453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453" s="5" cm="1">
        <f t="array" ref="J1453">MAX(IF((ProjectInfoTable[ProjectName]=OutputTable[[#This Row],[ProjectName]]),(ProjectInfoTable[ProjectName]=OutputTable[[#This Row],[ProjectName]])*ProjectInfoTable[NumberOfReplications]))</f>
        <v>50</v>
      </c>
      <c r="K1453" s="5" cm="1">
        <f t="array" ref="K1453">IFERROR(AVERAGE(IF((OutputTable[GroupByKey]=OutputTable[[#This Row],[GroupByKey]]),(OutputTable[GroupByKey]=OutputTable[[#This Row],[GroupByKey]])*OutputTable[RecordedValue])),0)</f>
        <v>0</v>
      </c>
      <c r="L1453" s="5" cm="1">
        <f t="array" ref="L1453">IFERROR(_xlfn.STDEV.S(IF((OutputTable[GroupByKey]=OutputTable[[#This Row],[GroupByKey]]),(OutputTable[GroupByKey]=OutputTable[[#This Row],[GroupByKey]])*OutputTable[RecordedValue])),0)</f>
        <v>0</v>
      </c>
      <c r="M1453" s="5" cm="1">
        <f t="array" ref="M1453">MAX(IF((ProjectInfoTable[ProjectName]=OutputTable[[#This Row],[ProjectName]]),(ProjectInfoTable[ProjectName]=OutputTable[[#This Row],[ProjectName]])*ProjectInfoTable[ConfidenceInterval]))</f>
        <v>0.95</v>
      </c>
      <c r="N14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53" s="5" cm="1">
        <f t="array" ref="O1453">MIN(IF((OutputTable[GroupByKey]=OutputTable[[#This Row],[GroupByKey]]),(OutputTable[GroupByKey]=OutputTable[[#This Row],[GroupByKey]])*OutputTable[RecordedValue]))</f>
        <v>0</v>
      </c>
      <c r="P1453" s="5" cm="1">
        <f t="array" ref="P1453">MAX(IF((OutputTable[GroupByKey]=OutputTable[[#This Row],[GroupByKey]]),(OutputTable[GroupByKey]=OutputTable[[#This Row],[GroupByKey]])*OutputTable[RecordedValue]))</f>
        <v>0</v>
      </c>
    </row>
    <row r="1454" spans="1:16" x14ac:dyDescent="0.25">
      <c r="A1454" t="s">
        <v>68</v>
      </c>
      <c r="B1454" t="s">
        <v>70</v>
      </c>
      <c r="C1454">
        <v>28</v>
      </c>
      <c r="D1454" t="s">
        <v>144</v>
      </c>
      <c r="E1454" t="s">
        <v>117</v>
      </c>
      <c r="F1454" t="s">
        <v>73</v>
      </c>
      <c r="G1454">
        <v>52.383749772611097</v>
      </c>
      <c r="H1454">
        <v>0</v>
      </c>
      <c r="I1454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454" s="5" cm="1">
        <f t="array" ref="J1454">MAX(IF((ProjectInfoTable[ProjectName]=OutputTable[[#This Row],[ProjectName]]),(ProjectInfoTable[ProjectName]=OutputTable[[#This Row],[ProjectName]])*ProjectInfoTable[NumberOfReplications]))</f>
        <v>50</v>
      </c>
      <c r="K1454" s="5" cm="1">
        <f t="array" ref="K1454">IFERROR(AVERAGE(IF((OutputTable[GroupByKey]=OutputTable[[#This Row],[GroupByKey]]),(OutputTable[GroupByKey]=OutputTable[[#This Row],[GroupByKey]])*OutputTable[RecordedValue])),0)</f>
        <v>55.339444015606816</v>
      </c>
      <c r="L1454" s="5" cm="1">
        <f t="array" ref="L1454">IFERROR(_xlfn.STDEV.S(IF((OutputTable[GroupByKey]=OutputTable[[#This Row],[GroupByKey]]),(OutputTable[GroupByKey]=OutputTable[[#This Row],[GroupByKey]])*OutputTable[RecordedValue])),0)</f>
        <v>18.463814595248238</v>
      </c>
      <c r="M1454" s="5" cm="1">
        <f t="array" ref="M1454">MAX(IF((ProjectInfoTable[ProjectName]=OutputTable[[#This Row],[ProjectName]]),(ProjectInfoTable[ProjectName]=OutputTable[[#This Row],[ProjectName]])*ProjectInfoTable[ConfidenceInterval]))</f>
        <v>0.95</v>
      </c>
      <c r="N14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454" s="5" cm="1">
        <f t="array" ref="O1454">MIN(IF((OutputTable[GroupByKey]=OutputTable[[#This Row],[GroupByKey]]),(OutputTable[GroupByKey]=OutputTable[[#This Row],[GroupByKey]])*OutputTable[RecordedValue]))</f>
        <v>20.994807137296998</v>
      </c>
      <c r="P1454" s="5" cm="1">
        <f t="array" ref="P1454">MAX(IF((OutputTable[GroupByKey]=OutputTable[[#This Row],[GroupByKey]]),(OutputTable[GroupByKey]=OutputTable[[#This Row],[GroupByKey]])*OutputTable[RecordedValue]))</f>
        <v>106.254030872416</v>
      </c>
    </row>
    <row r="1455" spans="1:16" x14ac:dyDescent="0.25">
      <c r="A1455" t="s">
        <v>68</v>
      </c>
      <c r="B1455" t="s">
        <v>70</v>
      </c>
      <c r="C1455">
        <v>28</v>
      </c>
      <c r="D1455" t="s">
        <v>145</v>
      </c>
      <c r="E1455" t="s">
        <v>119</v>
      </c>
      <c r="F1455" t="s">
        <v>73</v>
      </c>
      <c r="G1455">
        <v>318</v>
      </c>
      <c r="H1455">
        <v>0</v>
      </c>
      <c r="I1455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455" s="5" cm="1">
        <f t="array" ref="J1455">MAX(IF((ProjectInfoTable[ProjectName]=OutputTable[[#This Row],[ProjectName]]),(ProjectInfoTable[ProjectName]=OutputTable[[#This Row],[ProjectName]])*ProjectInfoTable[NumberOfReplications]))</f>
        <v>50</v>
      </c>
      <c r="K1455" s="5" cm="1">
        <f t="array" ref="K1455">IFERROR(AVERAGE(IF((OutputTable[GroupByKey]=OutputTable[[#This Row],[GroupByKey]]),(OutputTable[GroupByKey]=OutputTable[[#This Row],[GroupByKey]])*OutputTable[RecordedValue])),0)</f>
        <v>318</v>
      </c>
      <c r="L1455" s="5" cm="1">
        <f t="array" ref="L1455">IFERROR(_xlfn.STDEV.S(IF((OutputTable[GroupByKey]=OutputTable[[#This Row],[GroupByKey]]),(OutputTable[GroupByKey]=OutputTable[[#This Row],[GroupByKey]])*OutputTable[RecordedValue])),0)</f>
        <v>0</v>
      </c>
      <c r="M1455" s="5" cm="1">
        <f t="array" ref="M1455">MAX(IF((ProjectInfoTable[ProjectName]=OutputTable[[#This Row],[ProjectName]]),(ProjectInfoTable[ProjectName]=OutputTable[[#This Row],[ProjectName]])*ProjectInfoTable[ConfidenceInterval]))</f>
        <v>0.95</v>
      </c>
      <c r="N14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55" s="5" cm="1">
        <f t="array" ref="O1455">MIN(IF((OutputTable[GroupByKey]=OutputTable[[#This Row],[GroupByKey]]),(OutputTable[GroupByKey]=OutputTable[[#This Row],[GroupByKey]])*OutputTable[RecordedValue]))</f>
        <v>318</v>
      </c>
      <c r="P1455" s="5" cm="1">
        <f t="array" ref="P1455">MAX(IF((OutputTable[GroupByKey]=OutputTable[[#This Row],[GroupByKey]]),(OutputTable[GroupByKey]=OutputTable[[#This Row],[GroupByKey]])*OutputTable[RecordedValue]))</f>
        <v>318</v>
      </c>
    </row>
    <row r="1456" spans="1:16" x14ac:dyDescent="0.25">
      <c r="A1456" t="s">
        <v>68</v>
      </c>
      <c r="B1456" t="s">
        <v>70</v>
      </c>
      <c r="C1456">
        <v>28</v>
      </c>
      <c r="D1456" t="s">
        <v>146</v>
      </c>
      <c r="E1456" t="s">
        <v>121</v>
      </c>
      <c r="F1456" t="s">
        <v>73</v>
      </c>
      <c r="G1456">
        <v>317</v>
      </c>
      <c r="H1456">
        <v>0</v>
      </c>
      <c r="I1456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456" s="5" cm="1">
        <f t="array" ref="J1456">MAX(IF((ProjectInfoTable[ProjectName]=OutputTable[[#This Row],[ProjectName]]),(ProjectInfoTable[ProjectName]=OutputTable[[#This Row],[ProjectName]])*ProjectInfoTable[NumberOfReplications]))</f>
        <v>50</v>
      </c>
      <c r="K1456" s="5" cm="1">
        <f t="array" ref="K1456">IFERROR(AVERAGE(IF((OutputTable[GroupByKey]=OutputTable[[#This Row],[GroupByKey]]),(OutputTable[GroupByKey]=OutputTable[[#This Row],[GroupByKey]])*OutputTable[RecordedValue])),0)</f>
        <v>316.94</v>
      </c>
      <c r="L1456" s="5" cm="1">
        <f t="array" ref="L1456">IFERROR(_xlfn.STDEV.S(IF((OutputTable[GroupByKey]=OutputTable[[#This Row],[GroupByKey]]),(OutputTable[GroupByKey]=OutputTable[[#This Row],[GroupByKey]])*OutputTable[RecordedValue])),0)</f>
        <v>0.23989793748209556</v>
      </c>
      <c r="M1456" s="5" cm="1">
        <f t="array" ref="M1456">MAX(IF((ProjectInfoTable[ProjectName]=OutputTable[[#This Row],[ProjectName]]),(ProjectInfoTable[ProjectName]=OutputTable[[#This Row],[ProjectName]])*ProjectInfoTable[ConfidenceInterval]))</f>
        <v>0.95</v>
      </c>
      <c r="N14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456" s="5" cm="1">
        <f t="array" ref="O1456">MIN(IF((OutputTable[GroupByKey]=OutputTable[[#This Row],[GroupByKey]]),(OutputTable[GroupByKey]=OutputTable[[#This Row],[GroupByKey]])*OutputTable[RecordedValue]))</f>
        <v>316</v>
      </c>
      <c r="P1456" s="5" cm="1">
        <f t="array" ref="P1456">MAX(IF((OutputTable[GroupByKey]=OutputTable[[#This Row],[GroupByKey]]),(OutputTable[GroupByKey]=OutputTable[[#This Row],[GroupByKey]])*OutputTable[RecordedValue]))</f>
        <v>317</v>
      </c>
    </row>
    <row r="1457" spans="1:16" x14ac:dyDescent="0.25">
      <c r="A1457" t="s">
        <v>68</v>
      </c>
      <c r="B1457" t="s">
        <v>70</v>
      </c>
      <c r="C1457">
        <v>28</v>
      </c>
      <c r="D1457" t="s">
        <v>147</v>
      </c>
      <c r="E1457" t="s">
        <v>123</v>
      </c>
      <c r="F1457" t="s">
        <v>73</v>
      </c>
      <c r="G1457">
        <v>9.3420038748363901</v>
      </c>
      <c r="H1457">
        <v>0</v>
      </c>
      <c r="I1457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457" s="5" cm="1">
        <f t="array" ref="J1457">MAX(IF((ProjectInfoTable[ProjectName]=OutputTable[[#This Row],[ProjectName]]),(ProjectInfoTable[ProjectName]=OutputTable[[#This Row],[ProjectName]])*ProjectInfoTable[NumberOfReplications]))</f>
        <v>50</v>
      </c>
      <c r="K1457" s="5" cm="1">
        <f t="array" ref="K1457">IFERROR(AVERAGE(IF((OutputTable[GroupByKey]=OutputTable[[#This Row],[GroupByKey]]),(OutputTable[GroupByKey]=OutputTable[[#This Row],[GroupByKey]])*OutputTable[RecordedValue])),0)</f>
        <v>9.2356458312402427</v>
      </c>
      <c r="L1457" s="5" cm="1">
        <f t="array" ref="L1457">IFERROR(_xlfn.STDEV.S(IF((OutputTable[GroupByKey]=OutputTable[[#This Row],[GroupByKey]]),(OutputTable[GroupByKey]=OutputTable[[#This Row],[GroupByKey]])*OutputTable[RecordedValue])),0)</f>
        <v>0.11377584298148916</v>
      </c>
      <c r="M1457" s="5" cm="1">
        <f t="array" ref="M1457">MAX(IF((ProjectInfoTable[ProjectName]=OutputTable[[#This Row],[ProjectName]]),(ProjectInfoTable[ProjectName]=OutputTable[[#This Row],[ProjectName]])*ProjectInfoTable[ConfidenceInterval]))</f>
        <v>0.95</v>
      </c>
      <c r="N14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457" s="5" cm="1">
        <f t="array" ref="O1457">MIN(IF((OutputTable[GroupByKey]=OutputTable[[#This Row],[GroupByKey]]),(OutputTable[GroupByKey]=OutputTable[[#This Row],[GroupByKey]])*OutputTable[RecordedValue]))</f>
        <v>8.9867833861246496</v>
      </c>
      <c r="P1457" s="5" cm="1">
        <f t="array" ref="P1457">MAX(IF((OutputTable[GroupByKey]=OutputTable[[#This Row],[GroupByKey]]),(OutputTable[GroupByKey]=OutputTable[[#This Row],[GroupByKey]])*OutputTable[RecordedValue]))</f>
        <v>9.4038725622795898</v>
      </c>
    </row>
    <row r="1458" spans="1:16" x14ac:dyDescent="0.25">
      <c r="A1458" t="s">
        <v>68</v>
      </c>
      <c r="B1458" t="s">
        <v>70</v>
      </c>
      <c r="C1458">
        <v>28</v>
      </c>
      <c r="D1458" t="s">
        <v>148</v>
      </c>
      <c r="E1458" t="s">
        <v>125</v>
      </c>
      <c r="F1458" t="s">
        <v>73</v>
      </c>
      <c r="G1458">
        <v>612.90398226279399</v>
      </c>
      <c r="H1458">
        <v>0</v>
      </c>
      <c r="I1458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458" s="5" cm="1">
        <f t="array" ref="J1458">MAX(IF((ProjectInfoTable[ProjectName]=OutputTable[[#This Row],[ProjectName]]),(ProjectInfoTable[ProjectName]=OutputTable[[#This Row],[ProjectName]])*ProjectInfoTable[NumberOfReplications]))</f>
        <v>50</v>
      </c>
      <c r="K1458" s="5" cm="1">
        <f t="array" ref="K1458">IFERROR(AVERAGE(IF((OutputTable[GroupByKey]=OutputTable[[#This Row],[GroupByKey]]),(OutputTable[GroupByKey]=OutputTable[[#This Row],[GroupByKey]])*OutputTable[RecordedValue])),0)</f>
        <v>609.47819389002132</v>
      </c>
      <c r="L1458" s="5" cm="1">
        <f t="array" ref="L1458">IFERROR(_xlfn.STDEV.S(IF((OutputTable[GroupByKey]=OutputTable[[#This Row],[GroupByKey]]),(OutputTable[GroupByKey]=OutputTable[[#This Row],[GroupByKey]])*OutputTable[RecordedValue])),0)</f>
        <v>20.03379556554944</v>
      </c>
      <c r="M1458" s="5" cm="1">
        <f t="array" ref="M1458">MAX(IF((ProjectInfoTable[ProjectName]=OutputTable[[#This Row],[ProjectName]]),(ProjectInfoTable[ProjectName]=OutputTable[[#This Row],[ProjectName]])*ProjectInfoTable[ConfidenceInterval]))</f>
        <v>0.95</v>
      </c>
      <c r="N14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458" s="5" cm="1">
        <f t="array" ref="O1458">MIN(IF((OutputTable[GroupByKey]=OutputTable[[#This Row],[GroupByKey]]),(OutputTable[GroupByKey]=OutputTable[[#This Row],[GroupByKey]])*OutputTable[RecordedValue]))</f>
        <v>560.39330190760404</v>
      </c>
      <c r="P1458" s="5" cm="1">
        <f t="array" ref="P1458">MAX(IF((OutputTable[GroupByKey]=OutputTable[[#This Row],[GroupByKey]]),(OutputTable[GroupByKey]=OutputTable[[#This Row],[GroupByKey]])*OutputTable[RecordedValue]))</f>
        <v>667.91125094200902</v>
      </c>
    </row>
    <row r="1459" spans="1:16" x14ac:dyDescent="0.25">
      <c r="A1459" t="s">
        <v>68</v>
      </c>
      <c r="B1459" t="s">
        <v>70</v>
      </c>
      <c r="C1459">
        <v>28</v>
      </c>
      <c r="D1459" t="s">
        <v>149</v>
      </c>
      <c r="E1459" t="s">
        <v>119</v>
      </c>
      <c r="F1459" t="s">
        <v>87</v>
      </c>
      <c r="G1459">
        <v>318</v>
      </c>
      <c r="H1459">
        <v>0</v>
      </c>
      <c r="I1459" s="5" t="str">
        <f>OutputTable[[#This Row],[ProjectName]]&amp;OutputTable[[#This Row],[Name]]&amp;OutputTable[[#This Row],[Type]]&amp;OutputTable[[#This Row],[Source]]</f>
        <v>Airport Security AnalysisEntity 1.NumberInNumber InEntity</v>
      </c>
      <c r="J1459" s="5" cm="1">
        <f t="array" ref="J1459">MAX(IF((ProjectInfoTable[ProjectName]=OutputTable[[#This Row],[ProjectName]]),(ProjectInfoTable[ProjectName]=OutputTable[[#This Row],[ProjectName]])*ProjectInfoTable[NumberOfReplications]))</f>
        <v>50</v>
      </c>
      <c r="K1459" s="5" cm="1">
        <f t="array" ref="K1459">IFERROR(AVERAGE(IF((OutputTable[GroupByKey]=OutputTable[[#This Row],[GroupByKey]]),(OutputTable[GroupByKey]=OutputTable[[#This Row],[GroupByKey]])*OutputTable[RecordedValue])),0)</f>
        <v>318</v>
      </c>
      <c r="L1459" s="5" cm="1">
        <f t="array" ref="L1459">IFERROR(_xlfn.STDEV.S(IF((OutputTable[GroupByKey]=OutputTable[[#This Row],[GroupByKey]]),(OutputTable[GroupByKey]=OutputTable[[#This Row],[GroupByKey]])*OutputTable[RecordedValue])),0)</f>
        <v>0</v>
      </c>
      <c r="M1459" s="5" cm="1">
        <f t="array" ref="M1459">MAX(IF((ProjectInfoTable[ProjectName]=OutputTable[[#This Row],[ProjectName]]),(ProjectInfoTable[ProjectName]=OutputTable[[#This Row],[ProjectName]])*ProjectInfoTable[ConfidenceInterval]))</f>
        <v>0.95</v>
      </c>
      <c r="N14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59" s="5" cm="1">
        <f t="array" ref="O1459">MIN(IF((OutputTable[GroupByKey]=OutputTable[[#This Row],[GroupByKey]]),(OutputTable[GroupByKey]=OutputTable[[#This Row],[GroupByKey]])*OutputTable[RecordedValue]))</f>
        <v>318</v>
      </c>
      <c r="P1459" s="5" cm="1">
        <f t="array" ref="P1459">MAX(IF((OutputTable[GroupByKey]=OutputTable[[#This Row],[GroupByKey]]),(OutputTable[GroupByKey]=OutputTable[[#This Row],[GroupByKey]])*OutputTable[RecordedValue]))</f>
        <v>318</v>
      </c>
    </row>
    <row r="1460" spans="1:16" x14ac:dyDescent="0.25">
      <c r="A1460" t="s">
        <v>68</v>
      </c>
      <c r="B1460" t="s">
        <v>70</v>
      </c>
      <c r="C1460">
        <v>28</v>
      </c>
      <c r="D1460" t="s">
        <v>150</v>
      </c>
      <c r="E1460" t="s">
        <v>121</v>
      </c>
      <c r="F1460" t="s">
        <v>87</v>
      </c>
      <c r="G1460">
        <v>315</v>
      </c>
      <c r="H1460">
        <v>0</v>
      </c>
      <c r="I1460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460" s="5" cm="1">
        <f t="array" ref="J1460">MAX(IF((ProjectInfoTable[ProjectName]=OutputTable[[#This Row],[ProjectName]]),(ProjectInfoTable[ProjectName]=OutputTable[[#This Row],[ProjectName]])*ProjectInfoTable[NumberOfReplications]))</f>
        <v>50</v>
      </c>
      <c r="K1460" s="5" cm="1">
        <f t="array" ref="K1460">IFERROR(AVERAGE(IF((OutputTable[GroupByKey]=OutputTable[[#This Row],[GroupByKey]]),(OutputTable[GroupByKey]=OutputTable[[#This Row],[GroupByKey]])*OutputTable[RecordedValue])),0)</f>
        <v>314.94</v>
      </c>
      <c r="L1460" s="5" cm="1">
        <f t="array" ref="L1460">IFERROR(_xlfn.STDEV.S(IF((OutputTable[GroupByKey]=OutputTable[[#This Row],[GroupByKey]]),(OutputTable[GroupByKey]=OutputTable[[#This Row],[GroupByKey]])*OutputTable[RecordedValue])),0)</f>
        <v>0.68243262357121037</v>
      </c>
      <c r="M1460" s="5" cm="1">
        <f t="array" ref="M1460">MAX(IF((ProjectInfoTable[ProjectName]=OutputTable[[#This Row],[ProjectName]]),(ProjectInfoTable[ProjectName]=OutputTable[[#This Row],[ProjectName]])*ProjectInfoTable[ConfidenceInterval]))</f>
        <v>0.95</v>
      </c>
      <c r="N14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460" s="5" cm="1">
        <f t="array" ref="O1460">MIN(IF((OutputTable[GroupByKey]=OutputTable[[#This Row],[GroupByKey]]),(OutputTable[GroupByKey]=OutputTable[[#This Row],[GroupByKey]])*OutputTable[RecordedValue]))</f>
        <v>313</v>
      </c>
      <c r="P1460" s="5" cm="1">
        <f t="array" ref="P1460">MAX(IF((OutputTable[GroupByKey]=OutputTable[[#This Row],[GroupByKey]]),(OutputTable[GroupByKey]=OutputTable[[#This Row],[GroupByKey]])*OutputTable[RecordedValue]))</f>
        <v>316</v>
      </c>
    </row>
    <row r="1461" spans="1:16" x14ac:dyDescent="0.25">
      <c r="A1461" t="s">
        <v>68</v>
      </c>
      <c r="B1461" t="s">
        <v>70</v>
      </c>
      <c r="C1461">
        <v>28</v>
      </c>
      <c r="D1461" t="s">
        <v>151</v>
      </c>
      <c r="E1461" t="s">
        <v>135</v>
      </c>
      <c r="F1461" t="s">
        <v>105</v>
      </c>
      <c r="G1461">
        <v>0</v>
      </c>
      <c r="H1461">
        <v>0</v>
      </c>
      <c r="I1461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461" s="5" cm="1">
        <f t="array" ref="J1461">MAX(IF((ProjectInfoTable[ProjectName]=OutputTable[[#This Row],[ProjectName]]),(ProjectInfoTable[ProjectName]=OutputTable[[#This Row],[ProjectName]])*ProjectInfoTable[NumberOfReplications]))</f>
        <v>50</v>
      </c>
      <c r="K1461" s="5" cm="1">
        <f t="array" ref="K1461">IFERROR(AVERAGE(IF((OutputTable[GroupByKey]=OutputTable[[#This Row],[GroupByKey]]),(OutputTable[GroupByKey]=OutputTable[[#This Row],[GroupByKey]])*OutputTable[RecordedValue])),0)</f>
        <v>0</v>
      </c>
      <c r="L1461" s="5" cm="1">
        <f t="array" ref="L1461">IFERROR(_xlfn.STDEV.S(IF((OutputTable[GroupByKey]=OutputTable[[#This Row],[GroupByKey]]),(OutputTable[GroupByKey]=OutputTable[[#This Row],[GroupByKey]])*OutputTable[RecordedValue])),0)</f>
        <v>0</v>
      </c>
      <c r="M1461" s="5" cm="1">
        <f t="array" ref="M1461">MAX(IF((ProjectInfoTable[ProjectName]=OutputTable[[#This Row],[ProjectName]]),(ProjectInfoTable[ProjectName]=OutputTable[[#This Row],[ProjectName]])*ProjectInfoTable[ConfidenceInterval]))</f>
        <v>0.95</v>
      </c>
      <c r="N14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1" s="5" cm="1">
        <f t="array" ref="O1461">MIN(IF((OutputTable[GroupByKey]=OutputTable[[#This Row],[GroupByKey]]),(OutputTable[GroupByKey]=OutputTable[[#This Row],[GroupByKey]])*OutputTable[RecordedValue]))</f>
        <v>0</v>
      </c>
      <c r="P1461" s="5" cm="1">
        <f t="array" ref="P1461">MAX(IF((OutputTable[GroupByKey]=OutputTable[[#This Row],[GroupByKey]]),(OutputTable[GroupByKey]=OutputTable[[#This Row],[GroupByKey]])*OutputTable[RecordedValue]))</f>
        <v>0</v>
      </c>
    </row>
    <row r="1462" spans="1:16" x14ac:dyDescent="0.25">
      <c r="A1462" t="s">
        <v>68</v>
      </c>
      <c r="B1462" t="s">
        <v>70</v>
      </c>
      <c r="C1462">
        <v>28</v>
      </c>
      <c r="D1462" t="s">
        <v>152</v>
      </c>
      <c r="E1462" t="s">
        <v>137</v>
      </c>
      <c r="F1462" t="s">
        <v>105</v>
      </c>
      <c r="G1462">
        <v>12</v>
      </c>
      <c r="H1462">
        <v>0</v>
      </c>
      <c r="I1462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462" s="5" cm="1">
        <f t="array" ref="J1462">MAX(IF((ProjectInfoTable[ProjectName]=OutputTable[[#This Row],[ProjectName]]),(ProjectInfoTable[ProjectName]=OutputTable[[#This Row],[ProjectName]])*ProjectInfoTable[NumberOfReplications]))</f>
        <v>50</v>
      </c>
      <c r="K1462" s="5" cm="1">
        <f t="array" ref="K1462">IFERROR(AVERAGE(IF((OutputTable[GroupByKey]=OutputTable[[#This Row],[GroupByKey]]),(OutputTable[GroupByKey]=OutputTable[[#This Row],[GroupByKey]])*OutputTable[RecordedValue])),0)</f>
        <v>12</v>
      </c>
      <c r="L1462" s="5" cm="1">
        <f t="array" ref="L1462">IFERROR(_xlfn.STDEV.S(IF((OutputTable[GroupByKey]=OutputTable[[#This Row],[GroupByKey]]),(OutputTable[GroupByKey]=OutputTable[[#This Row],[GroupByKey]])*OutputTable[RecordedValue])),0)</f>
        <v>0</v>
      </c>
      <c r="M1462" s="5" cm="1">
        <f t="array" ref="M1462">MAX(IF((ProjectInfoTable[ProjectName]=OutputTable[[#This Row],[ProjectName]]),(ProjectInfoTable[ProjectName]=OutputTable[[#This Row],[ProjectName]])*ProjectInfoTable[ConfidenceInterval]))</f>
        <v>0.95</v>
      </c>
      <c r="N14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2" s="5" cm="1">
        <f t="array" ref="O1462">MIN(IF((OutputTable[GroupByKey]=OutputTable[[#This Row],[GroupByKey]]),(OutputTable[GroupByKey]=OutputTable[[#This Row],[GroupByKey]])*OutputTable[RecordedValue]))</f>
        <v>12</v>
      </c>
      <c r="P1462" s="5" cm="1">
        <f t="array" ref="P1462">MAX(IF((OutputTable[GroupByKey]=OutputTable[[#This Row],[GroupByKey]]),(OutputTable[GroupByKey]=OutputTable[[#This Row],[GroupByKey]])*OutputTable[RecordedValue]))</f>
        <v>12</v>
      </c>
    </row>
    <row r="1463" spans="1:16" x14ac:dyDescent="0.25">
      <c r="A1463" t="s">
        <v>68</v>
      </c>
      <c r="B1463" t="s">
        <v>70</v>
      </c>
      <c r="C1463">
        <v>28</v>
      </c>
      <c r="D1463" t="s">
        <v>153</v>
      </c>
      <c r="E1463" t="s">
        <v>154</v>
      </c>
      <c r="F1463" t="s">
        <v>105</v>
      </c>
      <c r="G1463">
        <v>0</v>
      </c>
      <c r="H1463">
        <v>0</v>
      </c>
      <c r="I1463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463" s="5" cm="1">
        <f t="array" ref="J1463">MAX(IF((ProjectInfoTable[ProjectName]=OutputTable[[#This Row],[ProjectName]]),(ProjectInfoTable[ProjectName]=OutputTable[[#This Row],[ProjectName]])*ProjectInfoTable[NumberOfReplications]))</f>
        <v>50</v>
      </c>
      <c r="K1463" s="5" cm="1">
        <f t="array" ref="K1463">IFERROR(AVERAGE(IF((OutputTable[GroupByKey]=OutputTable[[#This Row],[GroupByKey]]),(OutputTable[GroupByKey]=OutputTable[[#This Row],[GroupByKey]])*OutputTable[RecordedValue])),0)</f>
        <v>0</v>
      </c>
      <c r="L1463" s="5" cm="1">
        <f t="array" ref="L1463">IFERROR(_xlfn.STDEV.S(IF((OutputTable[GroupByKey]=OutputTable[[#This Row],[GroupByKey]]),(OutputTable[GroupByKey]=OutputTable[[#This Row],[GroupByKey]])*OutputTable[RecordedValue])),0)</f>
        <v>0</v>
      </c>
      <c r="M1463" s="5" cm="1">
        <f t="array" ref="M1463">MAX(IF((ProjectInfoTable[ProjectName]=OutputTable[[#This Row],[ProjectName]]),(ProjectInfoTable[ProjectName]=OutputTable[[#This Row],[ProjectName]])*ProjectInfoTable[ConfidenceInterval]))</f>
        <v>0.95</v>
      </c>
      <c r="N14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3" s="5" cm="1">
        <f t="array" ref="O1463">MIN(IF((OutputTable[GroupByKey]=OutputTable[[#This Row],[GroupByKey]]),(OutputTable[GroupByKey]=OutputTable[[#This Row],[GroupByKey]])*OutputTable[RecordedValue]))</f>
        <v>0</v>
      </c>
      <c r="P1463" s="5" cm="1">
        <f t="array" ref="P1463">MAX(IF((OutputTable[GroupByKey]=OutputTable[[#This Row],[GroupByKey]]),(OutputTable[GroupByKey]=OutputTable[[#This Row],[GroupByKey]])*OutputTable[RecordedValue]))</f>
        <v>0</v>
      </c>
    </row>
    <row r="1464" spans="1:16" x14ac:dyDescent="0.25">
      <c r="A1464" t="s">
        <v>68</v>
      </c>
      <c r="B1464" t="s">
        <v>70</v>
      </c>
      <c r="C1464">
        <v>28</v>
      </c>
      <c r="D1464" t="s">
        <v>155</v>
      </c>
      <c r="E1464" t="s">
        <v>156</v>
      </c>
      <c r="F1464" t="s">
        <v>105</v>
      </c>
      <c r="G1464">
        <v>0</v>
      </c>
      <c r="H1464">
        <v>0</v>
      </c>
      <c r="I1464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464" s="5" cm="1">
        <f t="array" ref="J1464">MAX(IF((ProjectInfoTable[ProjectName]=OutputTable[[#This Row],[ProjectName]]),(ProjectInfoTable[ProjectName]=OutputTable[[#This Row],[ProjectName]])*ProjectInfoTable[NumberOfReplications]))</f>
        <v>50</v>
      </c>
      <c r="K1464" s="5" cm="1">
        <f t="array" ref="K1464">IFERROR(AVERAGE(IF((OutputTable[GroupByKey]=OutputTable[[#This Row],[GroupByKey]]),(OutputTable[GroupByKey]=OutputTable[[#This Row],[GroupByKey]])*OutputTable[RecordedValue])),0)</f>
        <v>0</v>
      </c>
      <c r="L1464" s="5" cm="1">
        <f t="array" ref="L1464">IFERROR(_xlfn.STDEV.S(IF((OutputTable[GroupByKey]=OutputTable[[#This Row],[GroupByKey]]),(OutputTable[GroupByKey]=OutputTable[[#This Row],[GroupByKey]])*OutputTable[RecordedValue])),0)</f>
        <v>0</v>
      </c>
      <c r="M1464" s="5" cm="1">
        <f t="array" ref="M1464">MAX(IF((ProjectInfoTable[ProjectName]=OutputTable[[#This Row],[ProjectName]]),(ProjectInfoTable[ProjectName]=OutputTable[[#This Row],[ProjectName]])*ProjectInfoTable[ConfidenceInterval]))</f>
        <v>0.95</v>
      </c>
      <c r="N14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4" s="5" cm="1">
        <f t="array" ref="O1464">MIN(IF((OutputTable[GroupByKey]=OutputTable[[#This Row],[GroupByKey]]),(OutputTable[GroupByKey]=OutputTable[[#This Row],[GroupByKey]])*OutputTable[RecordedValue]))</f>
        <v>0</v>
      </c>
      <c r="P1464" s="5" cm="1">
        <f t="array" ref="P1464">MAX(IF((OutputTable[GroupByKey]=OutputTable[[#This Row],[GroupByKey]]),(OutputTable[GroupByKey]=OutputTable[[#This Row],[GroupByKey]])*OutputTable[RecordedValue]))</f>
        <v>0</v>
      </c>
    </row>
    <row r="1465" spans="1:16" x14ac:dyDescent="0.25">
      <c r="A1465" t="s">
        <v>68</v>
      </c>
      <c r="B1465" t="s">
        <v>70</v>
      </c>
      <c r="C1465">
        <v>28</v>
      </c>
      <c r="D1465" t="s">
        <v>157</v>
      </c>
      <c r="E1465" t="s">
        <v>140</v>
      </c>
      <c r="F1465" t="s">
        <v>105</v>
      </c>
      <c r="G1465">
        <v>0</v>
      </c>
      <c r="H1465">
        <v>0</v>
      </c>
      <c r="I1465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465" s="5" cm="1">
        <f t="array" ref="J1465">MAX(IF((ProjectInfoTable[ProjectName]=OutputTable[[#This Row],[ProjectName]]),(ProjectInfoTable[ProjectName]=OutputTable[[#This Row],[ProjectName]])*ProjectInfoTable[NumberOfReplications]))</f>
        <v>50</v>
      </c>
      <c r="K1465" s="5" cm="1">
        <f t="array" ref="K1465">IFERROR(AVERAGE(IF((OutputTable[GroupByKey]=OutputTable[[#This Row],[GroupByKey]]),(OutputTable[GroupByKey]=OutputTable[[#This Row],[GroupByKey]])*OutputTable[RecordedValue])),0)</f>
        <v>0</v>
      </c>
      <c r="L1465" s="5" cm="1">
        <f t="array" ref="L1465">IFERROR(_xlfn.STDEV.S(IF((OutputTable[GroupByKey]=OutputTable[[#This Row],[GroupByKey]]),(OutputTable[GroupByKey]=OutputTable[[#This Row],[GroupByKey]])*OutputTable[RecordedValue])),0)</f>
        <v>0</v>
      </c>
      <c r="M1465" s="5" cm="1">
        <f t="array" ref="M1465">MAX(IF((ProjectInfoTable[ProjectName]=OutputTable[[#This Row],[ProjectName]]),(ProjectInfoTable[ProjectName]=OutputTable[[#This Row],[ProjectName]])*ProjectInfoTable[ConfidenceInterval]))</f>
        <v>0.95</v>
      </c>
      <c r="N14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5" s="5" cm="1">
        <f t="array" ref="O1465">MIN(IF((OutputTable[GroupByKey]=OutputTable[[#This Row],[GroupByKey]]),(OutputTable[GroupByKey]=OutputTable[[#This Row],[GroupByKey]])*OutputTable[RecordedValue]))</f>
        <v>0</v>
      </c>
      <c r="P1465" s="5" cm="1">
        <f t="array" ref="P1465">MAX(IF((OutputTable[GroupByKey]=OutputTable[[#This Row],[GroupByKey]]),(OutputTable[GroupByKey]=OutputTable[[#This Row],[GroupByKey]])*OutputTable[RecordedValue]))</f>
        <v>0</v>
      </c>
    </row>
    <row r="1466" spans="1:16" x14ac:dyDescent="0.25">
      <c r="A1466" t="s">
        <v>68</v>
      </c>
      <c r="B1466" t="s">
        <v>70</v>
      </c>
      <c r="C1466">
        <v>28</v>
      </c>
      <c r="D1466" t="s">
        <v>158</v>
      </c>
      <c r="E1466" t="s">
        <v>121</v>
      </c>
      <c r="F1466" t="s">
        <v>127</v>
      </c>
      <c r="G1466">
        <v>315</v>
      </c>
      <c r="H1466">
        <v>0</v>
      </c>
      <c r="I1466" s="5" t="str">
        <f>OutputTable[[#This Row],[ProjectName]]&amp;OutputTable[[#This Row],[Name]]&amp;OutputTable[[#This Row],[Type]]&amp;OutputTable[[#This Row],[Source]]</f>
        <v>Airport Security AnalysisSystem.NumberOutNumber OutSystem</v>
      </c>
      <c r="J1466" s="5" cm="1">
        <f t="array" ref="J1466">MAX(IF((ProjectInfoTable[ProjectName]=OutputTable[[#This Row],[ProjectName]]),(ProjectInfoTable[ProjectName]=OutputTable[[#This Row],[ProjectName]])*ProjectInfoTable[NumberOfReplications]))</f>
        <v>50</v>
      </c>
      <c r="K1466" s="5" cm="1">
        <f t="array" ref="K1466">IFERROR(AVERAGE(IF((OutputTable[GroupByKey]=OutputTable[[#This Row],[GroupByKey]]),(OutputTable[GroupByKey]=OutputTable[[#This Row],[GroupByKey]])*OutputTable[RecordedValue])),0)</f>
        <v>314.94</v>
      </c>
      <c r="L1466" s="5" cm="1">
        <f t="array" ref="L1466">IFERROR(_xlfn.STDEV.S(IF((OutputTable[GroupByKey]=OutputTable[[#This Row],[GroupByKey]]),(OutputTable[GroupByKey]=OutputTable[[#This Row],[GroupByKey]])*OutputTable[RecordedValue])),0)</f>
        <v>0.68243262357121037</v>
      </c>
      <c r="M1466" s="5" cm="1">
        <f t="array" ref="M1466">MAX(IF((ProjectInfoTable[ProjectName]=OutputTable[[#This Row],[ProjectName]]),(ProjectInfoTable[ProjectName]=OutputTable[[#This Row],[ProjectName]])*ProjectInfoTable[ConfidenceInterval]))</f>
        <v>0.95</v>
      </c>
      <c r="N14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466" s="5" cm="1">
        <f t="array" ref="O1466">MIN(IF((OutputTable[GroupByKey]=OutputTable[[#This Row],[GroupByKey]]),(OutputTable[GroupByKey]=OutputTable[[#This Row],[GroupByKey]])*OutputTable[RecordedValue]))</f>
        <v>313</v>
      </c>
      <c r="P1466" s="5" cm="1">
        <f t="array" ref="P1466">MAX(IF((OutputTable[GroupByKey]=OutputTable[[#This Row],[GroupByKey]]),(OutputTable[GroupByKey]=OutputTable[[#This Row],[GroupByKey]])*OutputTable[RecordedValue]))</f>
        <v>316</v>
      </c>
    </row>
    <row r="1467" spans="1:16" x14ac:dyDescent="0.25">
      <c r="A1467" t="s">
        <v>68</v>
      </c>
      <c r="B1467" t="s">
        <v>70</v>
      </c>
      <c r="C1467">
        <v>28</v>
      </c>
      <c r="D1467" t="s">
        <v>159</v>
      </c>
      <c r="E1467" t="s">
        <v>91</v>
      </c>
      <c r="F1467" t="s">
        <v>127</v>
      </c>
      <c r="G1467">
        <v>71.830409209282394</v>
      </c>
      <c r="H1467">
        <v>0</v>
      </c>
      <c r="I1467" s="5" t="str">
        <f>OutputTable[[#This Row],[ProjectName]]&amp;OutputTable[[#This Row],[Name]]&amp;OutputTable[[#This Row],[Type]]&amp;OutputTable[[#This Row],[Source]]</f>
        <v>Airport Security AnalysisSystem.TotalCostTotal CostSystem</v>
      </c>
      <c r="J1467" s="5" cm="1">
        <f t="array" ref="J1467">MAX(IF((ProjectInfoTable[ProjectName]=OutputTable[[#This Row],[ProjectName]]),(ProjectInfoTable[ProjectName]=OutputTable[[#This Row],[ProjectName]])*ProjectInfoTable[NumberOfReplications]))</f>
        <v>50</v>
      </c>
      <c r="K1467" s="5" cm="1">
        <f t="array" ref="K1467">IFERROR(AVERAGE(IF((OutputTable[GroupByKey]=OutputTable[[#This Row],[GroupByKey]]),(OutputTable[GroupByKey]=OutputTable[[#This Row],[GroupByKey]])*OutputTable[RecordedValue])),0)</f>
        <v>71.872638573735571</v>
      </c>
      <c r="L1467" s="5" cm="1">
        <f t="array" ref="L1467">IFERROR(_xlfn.STDEV.S(IF((OutputTable[GroupByKey]=OutputTable[[#This Row],[GroupByKey]]),(OutputTable[GroupByKey]=OutputTable[[#This Row],[GroupByKey]])*OutputTable[RecordedValue])),0)</f>
        <v>5.859431361613459E-2</v>
      </c>
      <c r="M1467" s="5" cm="1">
        <f t="array" ref="M1467">MAX(IF((ProjectInfoTable[ProjectName]=OutputTable[[#This Row],[ProjectName]]),(ProjectInfoTable[ProjectName]=OutputTable[[#This Row],[ProjectName]])*ProjectInfoTable[ConfidenceInterval]))</f>
        <v>0.95</v>
      </c>
      <c r="N14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467" s="5" cm="1">
        <f t="array" ref="O1467">MIN(IF((OutputTable[GroupByKey]=OutputTable[[#This Row],[GroupByKey]]),(OutputTable[GroupByKey]=OutputTable[[#This Row],[GroupByKey]])*OutputTable[RecordedValue]))</f>
        <v>71.718288096809104</v>
      </c>
      <c r="P1467" s="5" cm="1">
        <f t="array" ref="P1467">MAX(IF((OutputTable[GroupByKey]=OutputTable[[#This Row],[GroupByKey]]),(OutputTable[GroupByKey]=OutputTable[[#This Row],[GroupByKey]])*OutputTable[RecordedValue]))</f>
        <v>71.976989689924594</v>
      </c>
    </row>
    <row r="1468" spans="1:16" x14ac:dyDescent="0.25">
      <c r="A1468" t="s">
        <v>68</v>
      </c>
      <c r="B1468" t="s">
        <v>70</v>
      </c>
      <c r="C1468">
        <v>28</v>
      </c>
      <c r="D1468" t="s">
        <v>160</v>
      </c>
      <c r="E1468" t="s">
        <v>135</v>
      </c>
      <c r="F1468" t="s">
        <v>105</v>
      </c>
      <c r="G1468">
        <v>29.6051554058342</v>
      </c>
      <c r="H1468">
        <v>0</v>
      </c>
      <c r="I1468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468" s="5" cm="1">
        <f t="array" ref="J1468">MAX(IF((ProjectInfoTable[ProjectName]=OutputTable[[#This Row],[ProjectName]]),(ProjectInfoTable[ProjectName]=OutputTable[[#This Row],[ProjectName]])*ProjectInfoTable[NumberOfReplications]))</f>
        <v>50</v>
      </c>
      <c r="K1468" s="5" cm="1">
        <f t="array" ref="K1468">IFERROR(AVERAGE(IF((OutputTable[GroupByKey]=OutputTable[[#This Row],[GroupByKey]]),(OutputTable[GroupByKey]=OutputTable[[#This Row],[GroupByKey]])*OutputTable[RecordedValue])),0)</f>
        <v>29.829789158135409</v>
      </c>
      <c r="L1468" s="5" cm="1">
        <f t="array" ref="L1468">IFERROR(_xlfn.STDEV.S(IF((OutputTable[GroupByKey]=OutputTable[[#This Row],[GroupByKey]]),(OutputTable[GroupByKey]=OutputTable[[#This Row],[GroupByKey]])*OutputTable[RecordedValue])),0)</f>
        <v>0.5851150785874778</v>
      </c>
      <c r="M1468" s="5" cm="1">
        <f t="array" ref="M1468">MAX(IF((ProjectInfoTable[ProjectName]=OutputTable[[#This Row],[ProjectName]]),(ProjectInfoTable[ProjectName]=OutputTable[[#This Row],[ProjectName]])*ProjectInfoTable[ConfidenceInterval]))</f>
        <v>0.95</v>
      </c>
      <c r="N14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468" s="5" cm="1">
        <f t="array" ref="O1468">MIN(IF((OutputTable[GroupByKey]=OutputTable[[#This Row],[GroupByKey]]),(OutputTable[GroupByKey]=OutputTable[[#This Row],[GroupByKey]])*OutputTable[RecordedValue]))</f>
        <v>28.648191338861398</v>
      </c>
      <c r="P1468" s="5" cm="1">
        <f t="array" ref="P1468">MAX(IF((OutputTable[GroupByKey]=OutputTable[[#This Row],[GroupByKey]]),(OutputTable[GroupByKey]=OutputTable[[#This Row],[GroupByKey]])*OutputTable[RecordedValue]))</f>
        <v>31.087756920682502</v>
      </c>
    </row>
    <row r="1469" spans="1:16" x14ac:dyDescent="0.25">
      <c r="A1469" t="s">
        <v>68</v>
      </c>
      <c r="B1469" t="s">
        <v>70</v>
      </c>
      <c r="C1469">
        <v>28</v>
      </c>
      <c r="D1469" t="s">
        <v>161</v>
      </c>
      <c r="E1469" t="s">
        <v>137</v>
      </c>
      <c r="F1469" t="s">
        <v>105</v>
      </c>
      <c r="G1469">
        <v>6.3066325321402896</v>
      </c>
      <c r="H1469">
        <v>0</v>
      </c>
      <c r="I1469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469" s="5" cm="1">
        <f t="array" ref="J1469">MAX(IF((ProjectInfoTable[ProjectName]=OutputTable[[#This Row],[ProjectName]]),(ProjectInfoTable[ProjectName]=OutputTable[[#This Row],[ProjectName]])*ProjectInfoTable[NumberOfReplications]))</f>
        <v>50</v>
      </c>
      <c r="K1469" s="5" cm="1">
        <f t="array" ref="K1469">IFERROR(AVERAGE(IF((OutputTable[GroupByKey]=OutputTable[[#This Row],[GroupByKey]]),(OutputTable[GroupByKey]=OutputTable[[#This Row],[GroupByKey]])*OutputTable[RecordedValue])),0)</f>
        <v>6.0988587896948685</v>
      </c>
      <c r="L1469" s="5" cm="1">
        <f t="array" ref="L1469">IFERROR(_xlfn.STDEV.S(IF((OutputTable[GroupByKey]=OutputTable[[#This Row],[GroupByKey]]),(OutputTable[GroupByKey]=OutputTable[[#This Row],[GroupByKey]])*OutputTable[RecordedValue])),0)</f>
        <v>0.58437836853471548</v>
      </c>
      <c r="M1469" s="5" cm="1">
        <f t="array" ref="M1469">MAX(IF((ProjectInfoTable[ProjectName]=OutputTable[[#This Row],[ProjectName]]),(ProjectInfoTable[ProjectName]=OutputTable[[#This Row],[ProjectName]])*ProjectInfoTable[ConfidenceInterval]))</f>
        <v>0.95</v>
      </c>
      <c r="N14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469" s="5" cm="1">
        <f t="array" ref="O1469">MIN(IF((OutputTable[GroupByKey]=OutputTable[[#This Row],[GroupByKey]]),(OutputTable[GroupByKey]=OutputTable[[#This Row],[GroupByKey]])*OutputTable[RecordedValue]))</f>
        <v>4.8524885910691502</v>
      </c>
      <c r="P1469" s="5" cm="1">
        <f t="array" ref="P1469">MAX(IF((OutputTable[GroupByKey]=OutputTable[[#This Row],[GroupByKey]]),(OutputTable[GroupByKey]=OutputTable[[#This Row],[GroupByKey]])*OutputTable[RecordedValue]))</f>
        <v>7.28424471053909</v>
      </c>
    </row>
    <row r="1470" spans="1:16" x14ac:dyDescent="0.25">
      <c r="A1470" t="s">
        <v>68</v>
      </c>
      <c r="B1470" t="s">
        <v>70</v>
      </c>
      <c r="C1470">
        <v>28</v>
      </c>
      <c r="D1470" t="s">
        <v>162</v>
      </c>
      <c r="E1470" t="s">
        <v>154</v>
      </c>
      <c r="F1470" t="s">
        <v>105</v>
      </c>
      <c r="G1470">
        <v>646</v>
      </c>
      <c r="H1470">
        <v>0</v>
      </c>
      <c r="I1470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470" s="5" cm="1">
        <f t="array" ref="J1470">MAX(IF((ProjectInfoTable[ProjectName]=OutputTable[[#This Row],[ProjectName]]),(ProjectInfoTable[ProjectName]=OutputTable[[#This Row],[ProjectName]])*ProjectInfoTable[NumberOfReplications]))</f>
        <v>50</v>
      </c>
      <c r="K1470" s="5" cm="1">
        <f t="array" ref="K1470">IFERROR(AVERAGE(IF((OutputTable[GroupByKey]=OutputTable[[#This Row],[GroupByKey]]),(OutputTable[GroupByKey]=OutputTable[[#This Row],[GroupByKey]])*OutputTable[RecordedValue])),0)</f>
        <v>645.70000000000005</v>
      </c>
      <c r="L1470" s="5" cm="1">
        <f t="array" ref="L1470">IFERROR(_xlfn.STDEV.S(IF((OutputTable[GroupByKey]=OutputTable[[#This Row],[GroupByKey]]),(OutputTable[GroupByKey]=OutputTable[[#This Row],[GroupByKey]])*OutputTable[RecordedValue])),0)</f>
        <v>5.4930382656372485</v>
      </c>
      <c r="M1470" s="5" cm="1">
        <f t="array" ref="M1470">MAX(IF((ProjectInfoTable[ProjectName]=OutputTable[[#This Row],[ProjectName]]),(ProjectInfoTable[ProjectName]=OutputTable[[#This Row],[ProjectName]])*ProjectInfoTable[ConfidenceInterval]))</f>
        <v>0.95</v>
      </c>
      <c r="N14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470" s="5" cm="1">
        <f t="array" ref="O1470">MIN(IF((OutputTable[GroupByKey]=OutputTable[[#This Row],[GroupByKey]]),(OutputTable[GroupByKey]=OutputTable[[#This Row],[GroupByKey]])*OutputTable[RecordedValue]))</f>
        <v>633</v>
      </c>
      <c r="P1470" s="5" cm="1">
        <f t="array" ref="P1470">MAX(IF((OutputTable[GroupByKey]=OutputTable[[#This Row],[GroupByKey]]),(OutputTable[GroupByKey]=OutputTable[[#This Row],[GroupByKey]])*OutputTable[RecordedValue]))</f>
        <v>656</v>
      </c>
    </row>
    <row r="1471" spans="1:16" x14ac:dyDescent="0.25">
      <c r="A1471" t="s">
        <v>68</v>
      </c>
      <c r="B1471" t="s">
        <v>70</v>
      </c>
      <c r="C1471">
        <v>28</v>
      </c>
      <c r="D1471" t="s">
        <v>163</v>
      </c>
      <c r="E1471" t="s">
        <v>156</v>
      </c>
      <c r="F1471" t="s">
        <v>105</v>
      </c>
      <c r="G1471">
        <v>0.82481576299610304</v>
      </c>
      <c r="H1471">
        <v>0</v>
      </c>
      <c r="I1471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471" s="5" cm="1">
        <f t="array" ref="J1471">MAX(IF((ProjectInfoTable[ProjectName]=OutputTable[[#This Row],[ProjectName]]),(ProjectInfoTable[ProjectName]=OutputTable[[#This Row],[ProjectName]])*ProjectInfoTable[NumberOfReplications]))</f>
        <v>50</v>
      </c>
      <c r="K1471" s="5" cm="1">
        <f t="array" ref="K1471">IFERROR(AVERAGE(IF((OutputTable[GroupByKey]=OutputTable[[#This Row],[GroupByKey]]),(OutputTable[GroupByKey]=OutputTable[[#This Row],[GroupByKey]])*OutputTable[RecordedValue])),0)</f>
        <v>0.83058725584180904</v>
      </c>
      <c r="L1471" s="5" cm="1">
        <f t="array" ref="L1471">IFERROR(_xlfn.STDEV.S(IF((OutputTable[GroupByKey]=OutputTable[[#This Row],[GroupByKey]]),(OutputTable[GroupByKey]=OutputTable[[#This Row],[GroupByKey]])*OutputTable[RecordedValue])),0)</f>
        <v>1.6232732459297416E-2</v>
      </c>
      <c r="M1471" s="5" cm="1">
        <f t="array" ref="M1471">MAX(IF((ProjectInfoTable[ProjectName]=OutputTable[[#This Row],[ProjectName]]),(ProjectInfoTable[ProjectName]=OutputTable[[#This Row],[ProjectName]])*ProjectInfoTable[ConfidenceInterval]))</f>
        <v>0.95</v>
      </c>
      <c r="N14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471" s="5" cm="1">
        <f t="array" ref="O1471">MIN(IF((OutputTable[GroupByKey]=OutputTable[[#This Row],[GroupByKey]]),(OutputTable[GroupByKey]=OutputTable[[#This Row],[GroupByKey]])*OutputTable[RecordedValue]))</f>
        <v>0.79765986915169296</v>
      </c>
      <c r="P1471" s="5" cm="1">
        <f t="array" ref="P1471">MAX(IF((OutputTable[GroupByKey]=OutputTable[[#This Row],[GroupByKey]]),(OutputTable[GroupByKey]=OutputTable[[#This Row],[GroupByKey]])*OutputTable[RecordedValue]))</f>
        <v>0.86520865024807903</v>
      </c>
    </row>
    <row r="1472" spans="1:16" x14ac:dyDescent="0.25">
      <c r="A1472" t="s">
        <v>68</v>
      </c>
      <c r="B1472" t="s">
        <v>70</v>
      </c>
      <c r="C1472">
        <v>28</v>
      </c>
      <c r="D1472" t="s">
        <v>164</v>
      </c>
      <c r="E1472" t="s">
        <v>140</v>
      </c>
      <c r="F1472" t="s">
        <v>105</v>
      </c>
      <c r="G1472">
        <v>0</v>
      </c>
      <c r="H1472">
        <v>0</v>
      </c>
      <c r="I1472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472" s="5" cm="1">
        <f t="array" ref="J1472">MAX(IF((ProjectInfoTable[ProjectName]=OutputTable[[#This Row],[ProjectName]]),(ProjectInfoTable[ProjectName]=OutputTable[[#This Row],[ProjectName]])*ProjectInfoTable[NumberOfReplications]))</f>
        <v>50</v>
      </c>
      <c r="K1472" s="5" cm="1">
        <f t="array" ref="K1472">IFERROR(AVERAGE(IF((OutputTable[GroupByKey]=OutputTable[[#This Row],[GroupByKey]]),(OutputTable[GroupByKey]=OutputTable[[#This Row],[GroupByKey]])*OutputTable[RecordedValue])),0)</f>
        <v>0</v>
      </c>
      <c r="L1472" s="5" cm="1">
        <f t="array" ref="L1472">IFERROR(_xlfn.STDEV.S(IF((OutputTable[GroupByKey]=OutputTable[[#This Row],[GroupByKey]]),(OutputTable[GroupByKey]=OutputTable[[#This Row],[GroupByKey]])*OutputTable[RecordedValue])),0)</f>
        <v>0</v>
      </c>
      <c r="M1472" s="5" cm="1">
        <f t="array" ref="M1472">MAX(IF((ProjectInfoTable[ProjectName]=OutputTable[[#This Row],[ProjectName]]),(ProjectInfoTable[ProjectName]=OutputTable[[#This Row],[ProjectName]])*ProjectInfoTable[ConfidenceInterval]))</f>
        <v>0.95</v>
      </c>
      <c r="N14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72" s="5" cm="1">
        <f t="array" ref="O1472">MIN(IF((OutputTable[GroupByKey]=OutputTable[[#This Row],[GroupByKey]]),(OutputTable[GroupByKey]=OutputTable[[#This Row],[GroupByKey]])*OutputTable[RecordedValue]))</f>
        <v>0</v>
      </c>
      <c r="P1472" s="5" cm="1">
        <f t="array" ref="P1472">MAX(IF((OutputTable[GroupByKey]=OutputTable[[#This Row],[GroupByKey]]),(OutputTable[GroupByKey]=OutputTable[[#This Row],[GroupByKey]])*OutputTable[RecordedValue]))</f>
        <v>0</v>
      </c>
    </row>
    <row r="1473" spans="1:16" x14ac:dyDescent="0.25">
      <c r="A1473" t="s">
        <v>68</v>
      </c>
      <c r="B1473" t="s">
        <v>70</v>
      </c>
      <c r="C1473">
        <v>28</v>
      </c>
      <c r="D1473" t="s">
        <v>165</v>
      </c>
      <c r="E1473" t="s">
        <v>111</v>
      </c>
      <c r="F1473" t="s">
        <v>73</v>
      </c>
      <c r="G1473">
        <v>37.075238752524399</v>
      </c>
      <c r="H1473">
        <v>0</v>
      </c>
      <c r="I1473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473" s="5" cm="1">
        <f t="array" ref="J1473">MAX(IF((ProjectInfoTable[ProjectName]=OutputTable[[#This Row],[ProjectName]]),(ProjectInfoTable[ProjectName]=OutputTable[[#This Row],[ProjectName]])*ProjectInfoTable[NumberOfReplications]))</f>
        <v>50</v>
      </c>
      <c r="K1473" s="5" cm="1">
        <f t="array" ref="K1473">IFERROR(AVERAGE(IF((OutputTable[GroupByKey]=OutputTable[[#This Row],[GroupByKey]]),(OutputTable[GroupByKey]=OutputTable[[#This Row],[GroupByKey]])*OutputTable[RecordedValue])),0)</f>
        <v>37.238343743460135</v>
      </c>
      <c r="L1473" s="5" cm="1">
        <f t="array" ref="L1473">IFERROR(_xlfn.STDEV.S(IF((OutputTable[GroupByKey]=OutputTable[[#This Row],[GroupByKey]]),(OutputTable[GroupByKey]=OutputTable[[#This Row],[GroupByKey]])*OutputTable[RecordedValue])),0)</f>
        <v>0.73577360167133743</v>
      </c>
      <c r="M1473" s="5" cm="1">
        <f t="array" ref="M1473">MAX(IF((ProjectInfoTable[ProjectName]=OutputTable[[#This Row],[ProjectName]]),(ProjectInfoTable[ProjectName]=OutputTable[[#This Row],[ProjectName]])*ProjectInfoTable[ConfidenceInterval]))</f>
        <v>0.95</v>
      </c>
      <c r="N14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473" s="5" cm="1">
        <f t="array" ref="O1473">MIN(IF((OutputTable[GroupByKey]=OutputTable[[#This Row],[GroupByKey]]),(OutputTable[GroupByKey]=OutputTable[[#This Row],[GroupByKey]])*OutputTable[RecordedValue]))</f>
        <v>35.915286846409401</v>
      </c>
      <c r="P1473" s="5" cm="1">
        <f t="array" ref="P1473">MAX(IF((OutputTable[GroupByKey]=OutputTable[[#This Row],[GroupByKey]]),(OutputTable[GroupByKey]=OutputTable[[#This Row],[GroupByKey]])*OutputTable[RecordedValue]))</f>
        <v>38.829036811282897</v>
      </c>
    </row>
    <row r="1474" spans="1:16" x14ac:dyDescent="0.25">
      <c r="A1474" t="s">
        <v>68</v>
      </c>
      <c r="B1474" t="s">
        <v>70</v>
      </c>
      <c r="C1474">
        <v>28</v>
      </c>
      <c r="D1474" t="s">
        <v>166</v>
      </c>
      <c r="E1474" t="s">
        <v>113</v>
      </c>
      <c r="F1474" t="s">
        <v>73</v>
      </c>
      <c r="G1474">
        <v>1112.25716257573</v>
      </c>
      <c r="H1474">
        <v>0</v>
      </c>
      <c r="I1474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474" s="5" cm="1">
        <f t="array" ref="J1474">MAX(IF((ProjectInfoTable[ProjectName]=OutputTable[[#This Row],[ProjectName]]),(ProjectInfoTable[ProjectName]=OutputTable[[#This Row],[ProjectName]])*ProjectInfoTable[NumberOfReplications]))</f>
        <v>50</v>
      </c>
      <c r="K1474" s="5" cm="1">
        <f t="array" ref="K1474">IFERROR(AVERAGE(IF((OutputTable[GroupByKey]=OutputTable[[#This Row],[GroupByKey]]),(OutputTable[GroupByKey]=OutputTable[[#This Row],[GroupByKey]])*OutputTable[RecordedValue])),0)</f>
        <v>1117.1503123038046</v>
      </c>
      <c r="L1474" s="5" cm="1">
        <f t="array" ref="L1474">IFERROR(_xlfn.STDEV.S(IF((OutputTable[GroupByKey]=OutputTable[[#This Row],[GroupByKey]]),(OutputTable[GroupByKey]=OutputTable[[#This Row],[GroupByKey]])*OutputTable[RecordedValue])),0)</f>
        <v>22.073208050140675</v>
      </c>
      <c r="M1474" s="5" cm="1">
        <f t="array" ref="M1474">MAX(IF((ProjectInfoTable[ProjectName]=OutputTable[[#This Row],[ProjectName]]),(ProjectInfoTable[ProjectName]=OutputTable[[#This Row],[ProjectName]])*ProjectInfoTable[ConfidenceInterval]))</f>
        <v>0.95</v>
      </c>
      <c r="N14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474" s="5" cm="1">
        <f t="array" ref="O1474">MIN(IF((OutputTable[GroupByKey]=OutputTable[[#This Row],[GroupByKey]]),(OutputTable[GroupByKey]=OutputTable[[#This Row],[GroupByKey]])*OutputTable[RecordedValue]))</f>
        <v>1077.4586053922801</v>
      </c>
      <c r="P1474" s="5" cm="1">
        <f t="array" ref="P1474">MAX(IF((OutputTable[GroupByKey]=OutputTable[[#This Row],[GroupByKey]]),(OutputTable[GroupByKey]=OutputTable[[#This Row],[GroupByKey]])*OutputTable[RecordedValue]))</f>
        <v>1164.8711043384901</v>
      </c>
    </row>
    <row r="1475" spans="1:16" x14ac:dyDescent="0.25">
      <c r="A1475" t="s">
        <v>68</v>
      </c>
      <c r="B1475" t="s">
        <v>70</v>
      </c>
      <c r="C1475">
        <v>28</v>
      </c>
      <c r="D1475" t="s">
        <v>167</v>
      </c>
      <c r="E1475" t="s">
        <v>115</v>
      </c>
      <c r="F1475" t="s">
        <v>73</v>
      </c>
      <c r="G1475">
        <v>0</v>
      </c>
      <c r="H1475">
        <v>0</v>
      </c>
      <c r="I1475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475" s="5" cm="1">
        <f t="array" ref="J1475">MAX(IF((ProjectInfoTable[ProjectName]=OutputTable[[#This Row],[ProjectName]]),(ProjectInfoTable[ProjectName]=OutputTable[[#This Row],[ProjectName]])*ProjectInfoTable[NumberOfReplications]))</f>
        <v>50</v>
      </c>
      <c r="K1475" s="5" cm="1">
        <f t="array" ref="K1475">IFERROR(AVERAGE(IF((OutputTable[GroupByKey]=OutputTable[[#This Row],[GroupByKey]]),(OutputTable[GroupByKey]=OutputTable[[#This Row],[GroupByKey]])*OutputTable[RecordedValue])),0)</f>
        <v>0</v>
      </c>
      <c r="L1475" s="5" cm="1">
        <f t="array" ref="L1475">IFERROR(_xlfn.STDEV.S(IF((OutputTable[GroupByKey]=OutputTable[[#This Row],[GroupByKey]]),(OutputTable[GroupByKey]=OutputTable[[#This Row],[GroupByKey]])*OutputTable[RecordedValue])),0)</f>
        <v>0</v>
      </c>
      <c r="M1475" s="5" cm="1">
        <f t="array" ref="M1475">MAX(IF((ProjectInfoTable[ProjectName]=OutputTable[[#This Row],[ProjectName]]),(ProjectInfoTable[ProjectName]=OutputTable[[#This Row],[ProjectName]])*ProjectInfoTable[ConfidenceInterval]))</f>
        <v>0.95</v>
      </c>
      <c r="N14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75" s="5" cm="1">
        <f t="array" ref="O1475">MIN(IF((OutputTable[GroupByKey]=OutputTable[[#This Row],[GroupByKey]]),(OutputTable[GroupByKey]=OutputTable[[#This Row],[GroupByKey]])*OutputTable[RecordedValue]))</f>
        <v>0</v>
      </c>
      <c r="P1475" s="5" cm="1">
        <f t="array" ref="P1475">MAX(IF((OutputTable[GroupByKey]=OutputTable[[#This Row],[GroupByKey]]),(OutputTable[GroupByKey]=OutputTable[[#This Row],[GroupByKey]])*OutputTable[RecordedValue]))</f>
        <v>0</v>
      </c>
    </row>
    <row r="1476" spans="1:16" x14ac:dyDescent="0.25">
      <c r="A1476" t="s">
        <v>68</v>
      </c>
      <c r="B1476" t="s">
        <v>70</v>
      </c>
      <c r="C1476">
        <v>28</v>
      </c>
      <c r="D1476" t="s">
        <v>168</v>
      </c>
      <c r="E1476" t="s">
        <v>117</v>
      </c>
      <c r="F1476" t="s">
        <v>73</v>
      </c>
      <c r="G1476">
        <v>77.318691557528993</v>
      </c>
      <c r="H1476">
        <v>0</v>
      </c>
      <c r="I1476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476" s="5" cm="1">
        <f t="array" ref="J1476">MAX(IF((ProjectInfoTable[ProjectName]=OutputTable[[#This Row],[ProjectName]]),(ProjectInfoTable[ProjectName]=OutputTable[[#This Row],[ProjectName]])*ProjectInfoTable[NumberOfReplications]))</f>
        <v>50</v>
      </c>
      <c r="K1476" s="5" cm="1">
        <f t="array" ref="K1476">IFERROR(AVERAGE(IF((OutputTable[GroupByKey]=OutputTable[[#This Row],[GroupByKey]]),(OutputTable[GroupByKey]=OutputTable[[#This Row],[GroupByKey]])*OutputTable[RecordedValue])),0)</f>
        <v>120.89653130002299</v>
      </c>
      <c r="L1476" s="5" cm="1">
        <f t="array" ref="L1476">IFERROR(_xlfn.STDEV.S(IF((OutputTable[GroupByKey]=OutputTable[[#This Row],[GroupByKey]]),(OutputTable[GroupByKey]=OutputTable[[#This Row],[GroupByKey]])*OutputTable[RecordedValue])),0)</f>
        <v>33.561725675720702</v>
      </c>
      <c r="M1476" s="5" cm="1">
        <f t="array" ref="M1476">MAX(IF((ProjectInfoTable[ProjectName]=OutputTable[[#This Row],[ProjectName]]),(ProjectInfoTable[ProjectName]=OutputTable[[#This Row],[ProjectName]])*ProjectInfoTable[ConfidenceInterval]))</f>
        <v>0.95</v>
      </c>
      <c r="N14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476" s="5" cm="1">
        <f t="array" ref="O1476">MIN(IF((OutputTable[GroupByKey]=OutputTable[[#This Row],[GroupByKey]]),(OutputTable[GroupByKey]=OutputTable[[#This Row],[GroupByKey]])*OutputTable[RecordedValue]))</f>
        <v>71.2298351699786</v>
      </c>
      <c r="P1476" s="5" cm="1">
        <f t="array" ref="P1476">MAX(IF((OutputTable[GroupByKey]=OutputTable[[#This Row],[GroupByKey]]),(OutputTable[GroupByKey]=OutputTable[[#This Row],[GroupByKey]])*OutputTable[RecordedValue]))</f>
        <v>265.63530965979299</v>
      </c>
    </row>
    <row r="1477" spans="1:16" x14ac:dyDescent="0.25">
      <c r="A1477" t="s">
        <v>68</v>
      </c>
      <c r="B1477" t="s">
        <v>70</v>
      </c>
      <c r="C1477">
        <v>28</v>
      </c>
      <c r="D1477" t="s">
        <v>169</v>
      </c>
      <c r="E1477" t="s">
        <v>119</v>
      </c>
      <c r="F1477" t="s">
        <v>73</v>
      </c>
      <c r="G1477">
        <v>312</v>
      </c>
      <c r="H1477">
        <v>0</v>
      </c>
      <c r="I1477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477" s="5" cm="1">
        <f t="array" ref="J1477">MAX(IF((ProjectInfoTable[ProjectName]=OutputTable[[#This Row],[ProjectName]]),(ProjectInfoTable[ProjectName]=OutputTable[[#This Row],[ProjectName]])*ProjectInfoTable[NumberOfReplications]))</f>
        <v>50</v>
      </c>
      <c r="K1477" s="5" cm="1">
        <f t="array" ref="K1477">IFERROR(AVERAGE(IF((OutputTable[GroupByKey]=OutputTable[[#This Row],[GroupByKey]]),(OutputTable[GroupByKey]=OutputTable[[#This Row],[GroupByKey]])*OutputTable[RecordedValue])),0)</f>
        <v>307.66000000000003</v>
      </c>
      <c r="L1477" s="5" cm="1">
        <f t="array" ref="L1477">IFERROR(_xlfn.STDEV.S(IF((OutputTable[GroupByKey]=OutputTable[[#This Row],[GroupByKey]]),(OutputTable[GroupByKey]=OutputTable[[#This Row],[GroupByKey]])*OutputTable[RecordedValue])),0)</f>
        <v>3.1272991542223769</v>
      </c>
      <c r="M1477" s="5" cm="1">
        <f t="array" ref="M1477">MAX(IF((ProjectInfoTable[ProjectName]=OutputTable[[#This Row],[ProjectName]]),(ProjectInfoTable[ProjectName]=OutputTable[[#This Row],[ProjectName]])*ProjectInfoTable[ConfidenceInterval]))</f>
        <v>0.95</v>
      </c>
      <c r="N14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477" s="5" cm="1">
        <f t="array" ref="O1477">MIN(IF((OutputTable[GroupByKey]=OutputTable[[#This Row],[GroupByKey]]),(OutputTable[GroupByKey]=OutputTable[[#This Row],[GroupByKey]])*OutputTable[RecordedValue]))</f>
        <v>300</v>
      </c>
      <c r="P1477" s="5" cm="1">
        <f t="array" ref="P1477">MAX(IF((OutputTable[GroupByKey]=OutputTable[[#This Row],[GroupByKey]]),(OutputTable[GroupByKey]=OutputTable[[#This Row],[GroupByKey]])*OutputTable[RecordedValue]))</f>
        <v>315</v>
      </c>
    </row>
    <row r="1478" spans="1:16" x14ac:dyDescent="0.25">
      <c r="A1478" t="s">
        <v>68</v>
      </c>
      <c r="B1478" t="s">
        <v>70</v>
      </c>
      <c r="C1478">
        <v>28</v>
      </c>
      <c r="D1478" t="s">
        <v>170</v>
      </c>
      <c r="E1478" t="s">
        <v>121</v>
      </c>
      <c r="F1478" t="s">
        <v>73</v>
      </c>
      <c r="G1478">
        <v>310</v>
      </c>
      <c r="H1478">
        <v>0</v>
      </c>
      <c r="I1478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478" s="5" cm="1">
        <f t="array" ref="J1478">MAX(IF((ProjectInfoTable[ProjectName]=OutputTable[[#This Row],[ProjectName]]),(ProjectInfoTable[ProjectName]=OutputTable[[#This Row],[ProjectName]])*ProjectInfoTable[NumberOfReplications]))</f>
        <v>50</v>
      </c>
      <c r="K1478" s="5" cm="1">
        <f t="array" ref="K1478">IFERROR(AVERAGE(IF((OutputTable[GroupByKey]=OutputTable[[#This Row],[GroupByKey]]),(OutputTable[GroupByKey]=OutputTable[[#This Row],[GroupByKey]])*OutputTable[RecordedValue])),0)</f>
        <v>305.8</v>
      </c>
      <c r="L1478" s="5" cm="1">
        <f t="array" ref="L1478">IFERROR(_xlfn.STDEV.S(IF((OutputTable[GroupByKey]=OutputTable[[#This Row],[GroupByKey]]),(OutputTable[GroupByKey]=OutputTable[[#This Row],[GroupByKey]])*OutputTable[RecordedValue])),0)</f>
        <v>3.2324881425670751</v>
      </c>
      <c r="M1478" s="5" cm="1">
        <f t="array" ref="M1478">MAX(IF((ProjectInfoTable[ProjectName]=OutputTable[[#This Row],[ProjectName]]),(ProjectInfoTable[ProjectName]=OutputTable[[#This Row],[ProjectName]])*ProjectInfoTable[ConfidenceInterval]))</f>
        <v>0.95</v>
      </c>
      <c r="N14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478" s="5" cm="1">
        <f t="array" ref="O1478">MIN(IF((OutputTable[GroupByKey]=OutputTable[[#This Row],[GroupByKey]]),(OutputTable[GroupByKey]=OutputTable[[#This Row],[GroupByKey]])*OutputTable[RecordedValue]))</f>
        <v>298</v>
      </c>
      <c r="P1478" s="5" cm="1">
        <f t="array" ref="P1478">MAX(IF((OutputTable[GroupByKey]=OutputTable[[#This Row],[GroupByKey]]),(OutputTable[GroupByKey]=OutputTable[[#This Row],[GroupByKey]])*OutputTable[RecordedValue]))</f>
        <v>313</v>
      </c>
    </row>
    <row r="1479" spans="1:16" x14ac:dyDescent="0.25">
      <c r="A1479" t="s">
        <v>68</v>
      </c>
      <c r="B1479" t="s">
        <v>70</v>
      </c>
      <c r="C1479">
        <v>28</v>
      </c>
      <c r="D1479" t="s">
        <v>171</v>
      </c>
      <c r="E1479" t="s">
        <v>123</v>
      </c>
      <c r="F1479" t="s">
        <v>73</v>
      </c>
      <c r="G1479">
        <v>37.075238752524399</v>
      </c>
      <c r="H1479">
        <v>0</v>
      </c>
      <c r="I1479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479" s="5" cm="1">
        <f t="array" ref="J1479">MAX(IF((ProjectInfoTable[ProjectName]=OutputTable[[#This Row],[ProjectName]]),(ProjectInfoTable[ProjectName]=OutputTable[[#This Row],[ProjectName]])*ProjectInfoTable[NumberOfReplications]))</f>
        <v>50</v>
      </c>
      <c r="K1479" s="5" cm="1">
        <f t="array" ref="K1479">IFERROR(AVERAGE(IF((OutputTable[GroupByKey]=OutputTable[[#This Row],[GroupByKey]]),(OutputTable[GroupByKey]=OutputTable[[#This Row],[GroupByKey]])*OutputTable[RecordedValue])),0)</f>
        <v>37.238343743460135</v>
      </c>
      <c r="L1479" s="5" cm="1">
        <f t="array" ref="L1479">IFERROR(_xlfn.STDEV.S(IF((OutputTable[GroupByKey]=OutputTable[[#This Row],[GroupByKey]]),(OutputTable[GroupByKey]=OutputTable[[#This Row],[GroupByKey]])*OutputTable[RecordedValue])),0)</f>
        <v>0.73577360167133743</v>
      </c>
      <c r="M1479" s="5" cm="1">
        <f t="array" ref="M1479">MAX(IF((ProjectInfoTable[ProjectName]=OutputTable[[#This Row],[ProjectName]]),(ProjectInfoTable[ProjectName]=OutputTable[[#This Row],[ProjectName]])*ProjectInfoTable[ConfidenceInterval]))</f>
        <v>0.95</v>
      </c>
      <c r="N14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479" s="5" cm="1">
        <f t="array" ref="O1479">MIN(IF((OutputTable[GroupByKey]=OutputTable[[#This Row],[GroupByKey]]),(OutputTable[GroupByKey]=OutputTable[[#This Row],[GroupByKey]])*OutputTable[RecordedValue]))</f>
        <v>35.915286846409401</v>
      </c>
      <c r="P1479" s="5" cm="1">
        <f t="array" ref="P1479">MAX(IF((OutputTable[GroupByKey]=OutputTable[[#This Row],[GroupByKey]]),(OutputTable[GroupByKey]=OutputTable[[#This Row],[GroupByKey]])*OutputTable[RecordedValue]))</f>
        <v>38.829036811282897</v>
      </c>
    </row>
    <row r="1480" spans="1:16" x14ac:dyDescent="0.25">
      <c r="A1480" t="s">
        <v>68</v>
      </c>
      <c r="B1480" t="s">
        <v>70</v>
      </c>
      <c r="C1480">
        <v>28</v>
      </c>
      <c r="D1480" t="s">
        <v>172</v>
      </c>
      <c r="E1480" t="s">
        <v>125</v>
      </c>
      <c r="F1480" t="s">
        <v>73</v>
      </c>
      <c r="G1480">
        <v>1189.57585413326</v>
      </c>
      <c r="H1480">
        <v>0</v>
      </c>
      <c r="I1480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480" s="5" cm="1">
        <f t="array" ref="J1480">MAX(IF((ProjectInfoTable[ProjectName]=OutputTable[[#This Row],[ProjectName]]),(ProjectInfoTable[ProjectName]=OutputTable[[#This Row],[ProjectName]])*ProjectInfoTable[NumberOfReplications]))</f>
        <v>50</v>
      </c>
      <c r="K1480" s="5" cm="1">
        <f t="array" ref="K1480">IFERROR(AVERAGE(IF((OutputTable[GroupByKey]=OutputTable[[#This Row],[GroupByKey]]),(OutputTable[GroupByKey]=OutputTable[[#This Row],[GroupByKey]])*OutputTable[RecordedValue])),0)</f>
        <v>1238.0468436038263</v>
      </c>
      <c r="L1480" s="5" cm="1">
        <f t="array" ref="L1480">IFERROR(_xlfn.STDEV.S(IF((OutputTable[GroupByKey]=OutputTable[[#This Row],[GroupByKey]]),(OutputTable[GroupByKey]=OutputTable[[#This Row],[GroupByKey]])*OutputTable[RecordedValue])),0)</f>
        <v>49.802537130614866</v>
      </c>
      <c r="M1480" s="5" cm="1">
        <f t="array" ref="M1480">MAX(IF((ProjectInfoTable[ProjectName]=OutputTable[[#This Row],[ProjectName]]),(ProjectInfoTable[ProjectName]=OutputTable[[#This Row],[ProjectName]])*ProjectInfoTable[ConfidenceInterval]))</f>
        <v>0.95</v>
      </c>
      <c r="N14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480" s="5" cm="1">
        <f t="array" ref="O1480">MIN(IF((OutputTable[GroupByKey]=OutputTable[[#This Row],[GroupByKey]]),(OutputTable[GroupByKey]=OutputTable[[#This Row],[GroupByKey]])*OutputTable[RecordedValue]))</f>
        <v>1148.68844056226</v>
      </c>
      <c r="P1480" s="5" cm="1">
        <f t="array" ref="P1480">MAX(IF((OutputTable[GroupByKey]=OutputTable[[#This Row],[GroupByKey]]),(OutputTable[GroupByKey]=OutputTable[[#This Row],[GroupByKey]])*OutputTable[RecordedValue]))</f>
        <v>1418.3176101245699</v>
      </c>
    </row>
    <row r="1481" spans="1:16" x14ac:dyDescent="0.25">
      <c r="A1481" t="s">
        <v>68</v>
      </c>
      <c r="B1481" t="s">
        <v>70</v>
      </c>
      <c r="C1481">
        <v>28</v>
      </c>
      <c r="D1481" t="s">
        <v>173</v>
      </c>
      <c r="E1481" t="s">
        <v>135</v>
      </c>
      <c r="F1481" t="s">
        <v>105</v>
      </c>
      <c r="G1481">
        <v>18.537619376262199</v>
      </c>
      <c r="H1481">
        <v>0</v>
      </c>
      <c r="I1481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481" s="5" cm="1">
        <f t="array" ref="J1481">MAX(IF((ProjectInfoTable[ProjectName]=OutputTable[[#This Row],[ProjectName]]),(ProjectInfoTable[ProjectName]=OutputTable[[#This Row],[ProjectName]])*ProjectInfoTable[NumberOfReplications]))</f>
        <v>50</v>
      </c>
      <c r="K1481" s="5" cm="1">
        <f t="array" ref="K1481">IFERROR(AVERAGE(IF((OutputTable[GroupByKey]=OutputTable[[#This Row],[GroupByKey]]),(OutputTable[GroupByKey]=OutputTable[[#This Row],[GroupByKey]])*OutputTable[RecordedValue])),0)</f>
        <v>18.619171871730064</v>
      </c>
      <c r="L1481" s="5" cm="1">
        <f t="array" ref="L1481">IFERROR(_xlfn.STDEV.S(IF((OutputTable[GroupByKey]=OutputTable[[#This Row],[GroupByKey]]),(OutputTable[GroupByKey]=OutputTable[[#This Row],[GroupByKey]])*OutputTable[RecordedValue])),0)</f>
        <v>0.36788680083566072</v>
      </c>
      <c r="M1481" s="5" cm="1">
        <f t="array" ref="M1481">MAX(IF((ProjectInfoTable[ProjectName]=OutputTable[[#This Row],[ProjectName]]),(ProjectInfoTable[ProjectName]=OutputTable[[#This Row],[ProjectName]])*ProjectInfoTable[ConfidenceInterval]))</f>
        <v>0.95</v>
      </c>
      <c r="N14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481" s="5" cm="1">
        <f t="array" ref="O1481">MIN(IF((OutputTable[GroupByKey]=OutputTable[[#This Row],[GroupByKey]]),(OutputTable[GroupByKey]=OutputTable[[#This Row],[GroupByKey]])*OutputTable[RecordedValue]))</f>
        <v>17.957643423204701</v>
      </c>
      <c r="P1481" s="5" cm="1">
        <f t="array" ref="P1481">MAX(IF((OutputTable[GroupByKey]=OutputTable[[#This Row],[GroupByKey]]),(OutputTable[GroupByKey]=OutputTable[[#This Row],[GroupByKey]])*OutputTable[RecordedValue]))</f>
        <v>19.414518405641399</v>
      </c>
    </row>
    <row r="1482" spans="1:16" x14ac:dyDescent="0.25">
      <c r="A1482" t="s">
        <v>68</v>
      </c>
      <c r="B1482" t="s">
        <v>70</v>
      </c>
      <c r="C1482">
        <v>28</v>
      </c>
      <c r="D1482" t="s">
        <v>174</v>
      </c>
      <c r="E1482" t="s">
        <v>137</v>
      </c>
      <c r="F1482" t="s">
        <v>105</v>
      </c>
      <c r="G1482">
        <v>5.3810018950457197</v>
      </c>
      <c r="H1482">
        <v>0</v>
      </c>
      <c r="I1482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482" s="5" cm="1">
        <f t="array" ref="J1482">MAX(IF((ProjectInfoTable[ProjectName]=OutputTable[[#This Row],[ProjectName]]),(ProjectInfoTable[ProjectName]=OutputTable[[#This Row],[ProjectName]])*ProjectInfoTable[NumberOfReplications]))</f>
        <v>50</v>
      </c>
      <c r="K1482" s="5" cm="1">
        <f t="array" ref="K1482">IFERROR(AVERAGE(IF((OutputTable[GroupByKey]=OutputTable[[#This Row],[GroupByKey]]),(OutputTable[GroupByKey]=OutputTable[[#This Row],[GroupByKey]])*OutputTable[RecordedValue])),0)</f>
        <v>5.3248187541752463</v>
      </c>
      <c r="L1482" s="5" cm="1">
        <f t="array" ref="L1482">IFERROR(_xlfn.STDEV.S(IF((OutputTable[GroupByKey]=OutputTable[[#This Row],[GroupByKey]]),(OutputTable[GroupByKey]=OutputTable[[#This Row],[GroupByKey]])*OutputTable[RecordedValue])),0)</f>
        <v>0.37220753962085379</v>
      </c>
      <c r="M1482" s="5" cm="1">
        <f t="array" ref="M1482">MAX(IF((ProjectInfoTable[ProjectName]=OutputTable[[#This Row],[ProjectName]]),(ProjectInfoTable[ProjectName]=OutputTable[[#This Row],[ProjectName]])*ProjectInfoTable[ConfidenceInterval]))</f>
        <v>0.95</v>
      </c>
      <c r="N14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482" s="5" cm="1">
        <f t="array" ref="O1482">MIN(IF((OutputTable[GroupByKey]=OutputTable[[#This Row],[GroupByKey]]),(OutputTable[GroupByKey]=OutputTable[[#This Row],[GroupByKey]])*OutputTable[RecordedValue]))</f>
        <v>4.5773931059875599</v>
      </c>
      <c r="P1482" s="5" cm="1">
        <f t="array" ref="P1482">MAX(IF((OutputTable[GroupByKey]=OutputTable[[#This Row],[GroupByKey]]),(OutputTable[GroupByKey]=OutputTable[[#This Row],[GroupByKey]])*OutputTable[RecordedValue]))</f>
        <v>5.9816259595291603</v>
      </c>
    </row>
    <row r="1483" spans="1:16" x14ac:dyDescent="0.25">
      <c r="A1483" t="s">
        <v>68</v>
      </c>
      <c r="B1483" t="s">
        <v>70</v>
      </c>
      <c r="C1483">
        <v>28</v>
      </c>
      <c r="D1483" t="s">
        <v>175</v>
      </c>
      <c r="E1483" t="s">
        <v>154</v>
      </c>
      <c r="F1483" t="s">
        <v>105</v>
      </c>
      <c r="G1483">
        <v>312</v>
      </c>
      <c r="H1483">
        <v>0</v>
      </c>
      <c r="I1483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483" s="5" cm="1">
        <f t="array" ref="J1483">MAX(IF((ProjectInfoTable[ProjectName]=OutputTable[[#This Row],[ProjectName]]),(ProjectInfoTable[ProjectName]=OutputTable[[#This Row],[ProjectName]])*ProjectInfoTable[NumberOfReplications]))</f>
        <v>50</v>
      </c>
      <c r="K1483" s="5" cm="1">
        <f t="array" ref="K1483">IFERROR(AVERAGE(IF((OutputTable[GroupByKey]=OutputTable[[#This Row],[GroupByKey]]),(OutputTable[GroupByKey]=OutputTable[[#This Row],[GroupByKey]])*OutputTable[RecordedValue])),0)</f>
        <v>307.5</v>
      </c>
      <c r="L1483" s="5" cm="1">
        <f t="array" ref="L1483">IFERROR(_xlfn.STDEV.S(IF((OutputTable[GroupByKey]=OutputTable[[#This Row],[GroupByKey]]),(OutputTable[GroupByKey]=OutputTable[[#This Row],[GroupByKey]])*OutputTable[RecordedValue])),0)</f>
        <v>3.1831828507367419</v>
      </c>
      <c r="M1483" s="5" cm="1">
        <f t="array" ref="M1483">MAX(IF((ProjectInfoTable[ProjectName]=OutputTable[[#This Row],[ProjectName]]),(ProjectInfoTable[ProjectName]=OutputTable[[#This Row],[ProjectName]])*ProjectInfoTable[ConfidenceInterval]))</f>
        <v>0.95</v>
      </c>
      <c r="N14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483" s="5" cm="1">
        <f t="array" ref="O1483">MIN(IF((OutputTable[GroupByKey]=OutputTable[[#This Row],[GroupByKey]]),(OutputTable[GroupByKey]=OutputTable[[#This Row],[GroupByKey]])*OutputTable[RecordedValue]))</f>
        <v>300</v>
      </c>
      <c r="P1483" s="5" cm="1">
        <f t="array" ref="P1483">MAX(IF((OutputTable[GroupByKey]=OutputTable[[#This Row],[GroupByKey]]),(OutputTable[GroupByKey]=OutputTable[[#This Row],[GroupByKey]])*OutputTable[RecordedValue]))</f>
        <v>315</v>
      </c>
    </row>
    <row r="1484" spans="1:16" x14ac:dyDescent="0.25">
      <c r="A1484" t="s">
        <v>68</v>
      </c>
      <c r="B1484" t="s">
        <v>70</v>
      </c>
      <c r="C1484">
        <v>28</v>
      </c>
      <c r="D1484" t="s">
        <v>176</v>
      </c>
      <c r="E1484" t="s">
        <v>156</v>
      </c>
      <c r="F1484" t="s">
        <v>105</v>
      </c>
      <c r="G1484">
        <v>0.77579158770642798</v>
      </c>
      <c r="H1484">
        <v>0</v>
      </c>
      <c r="I1484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484" s="5" cm="1">
        <f t="array" ref="J1484">MAX(IF((ProjectInfoTable[ProjectName]=OutputTable[[#This Row],[ProjectName]]),(ProjectInfoTable[ProjectName]=OutputTable[[#This Row],[ProjectName]])*ProjectInfoTable[NumberOfReplications]))</f>
        <v>50</v>
      </c>
      <c r="K1484" s="5" cm="1">
        <f t="array" ref="K1484">IFERROR(AVERAGE(IF((OutputTable[GroupByKey]=OutputTable[[#This Row],[GroupByKey]]),(OutputTable[GroupByKey]=OutputTable[[#This Row],[GroupByKey]])*OutputTable[RecordedValue])),0)</f>
        <v>0.77813255190936492</v>
      </c>
      <c r="L1484" s="5" cm="1">
        <f t="array" ref="L1484">IFERROR(_xlfn.STDEV.S(IF((OutputTable[GroupByKey]=OutputTable[[#This Row],[GroupByKey]]),(OutputTable[GroupByKey]=OutputTable[[#This Row],[GroupByKey]])*OutputTable[RecordedValue])),0)</f>
        <v>1.5508647484202203E-2</v>
      </c>
      <c r="M1484" s="5" cm="1">
        <f t="array" ref="M1484">MAX(IF((ProjectInfoTable[ProjectName]=OutputTable[[#This Row],[ProjectName]]),(ProjectInfoTable[ProjectName]=OutputTable[[#This Row],[ProjectName]])*ProjectInfoTable[ConfidenceInterval]))</f>
        <v>0.95</v>
      </c>
      <c r="N14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484" s="5" cm="1">
        <f t="array" ref="O1484">MIN(IF((OutputTable[GroupByKey]=OutputTable[[#This Row],[GroupByKey]]),(OutputTable[GroupByKey]=OutputTable[[#This Row],[GroupByKey]])*OutputTable[RecordedValue]))</f>
        <v>0.75076558501961799</v>
      </c>
      <c r="P1484" s="5" cm="1">
        <f t="array" ref="P1484">MAX(IF((OutputTable[GroupByKey]=OutputTable[[#This Row],[GroupByKey]]),(OutputTable[GroupByKey]=OutputTable[[#This Row],[GroupByKey]])*OutputTable[RecordedValue]))</f>
        <v>0.80927528725051701</v>
      </c>
    </row>
    <row r="1485" spans="1:16" x14ac:dyDescent="0.25">
      <c r="A1485" t="s">
        <v>68</v>
      </c>
      <c r="B1485" t="s">
        <v>70</v>
      </c>
      <c r="C1485">
        <v>28</v>
      </c>
      <c r="D1485" t="s">
        <v>177</v>
      </c>
      <c r="E1485" t="s">
        <v>140</v>
      </c>
      <c r="F1485" t="s">
        <v>105</v>
      </c>
      <c r="G1485">
        <v>0</v>
      </c>
      <c r="H1485">
        <v>0</v>
      </c>
      <c r="I1485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485" s="5" cm="1">
        <f t="array" ref="J1485">MAX(IF((ProjectInfoTable[ProjectName]=OutputTable[[#This Row],[ProjectName]]),(ProjectInfoTable[ProjectName]=OutputTable[[#This Row],[ProjectName]])*ProjectInfoTable[NumberOfReplications]))</f>
        <v>50</v>
      </c>
      <c r="K1485" s="5" cm="1">
        <f t="array" ref="K1485">IFERROR(AVERAGE(IF((OutputTable[GroupByKey]=OutputTable[[#This Row],[GroupByKey]]),(OutputTable[GroupByKey]=OutputTable[[#This Row],[GroupByKey]])*OutputTable[RecordedValue])),0)</f>
        <v>0</v>
      </c>
      <c r="L1485" s="5" cm="1">
        <f t="array" ref="L1485">IFERROR(_xlfn.STDEV.S(IF((OutputTable[GroupByKey]=OutputTable[[#This Row],[GroupByKey]]),(OutputTable[GroupByKey]=OutputTable[[#This Row],[GroupByKey]])*OutputTable[RecordedValue])),0)</f>
        <v>0</v>
      </c>
      <c r="M1485" s="5" cm="1">
        <f t="array" ref="M1485">MAX(IF((ProjectInfoTable[ProjectName]=OutputTable[[#This Row],[ProjectName]]),(ProjectInfoTable[ProjectName]=OutputTable[[#This Row],[ProjectName]])*ProjectInfoTable[ConfidenceInterval]))</f>
        <v>0.95</v>
      </c>
      <c r="N14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85" s="5" cm="1">
        <f t="array" ref="O1485">MIN(IF((OutputTable[GroupByKey]=OutputTable[[#This Row],[GroupByKey]]),(OutputTable[GroupByKey]=OutputTable[[#This Row],[GroupByKey]])*OutputTable[RecordedValue]))</f>
        <v>0</v>
      </c>
      <c r="P1485" s="5" cm="1">
        <f t="array" ref="P1485">MAX(IF((OutputTable[GroupByKey]=OutputTable[[#This Row],[GroupByKey]]),(OutputTable[GroupByKey]=OutputTable[[#This Row],[GroupByKey]])*OutputTable[RecordedValue]))</f>
        <v>0</v>
      </c>
    </row>
    <row r="1486" spans="1:16" x14ac:dyDescent="0.25">
      <c r="A1486" t="s">
        <v>68</v>
      </c>
      <c r="B1486" t="s">
        <v>70</v>
      </c>
      <c r="C1486">
        <v>29</v>
      </c>
      <c r="D1486" t="s">
        <v>110</v>
      </c>
      <c r="E1486" t="s">
        <v>111</v>
      </c>
      <c r="F1486" t="s">
        <v>73</v>
      </c>
      <c r="G1486">
        <v>2.09782932335975</v>
      </c>
      <c r="H1486">
        <v>0</v>
      </c>
      <c r="I1486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486" s="5" cm="1">
        <f t="array" ref="J1486">MAX(IF((ProjectInfoTable[ProjectName]=OutputTable[[#This Row],[ProjectName]]),(ProjectInfoTable[ProjectName]=OutputTable[[#This Row],[ProjectName]])*ProjectInfoTable[NumberOfReplications]))</f>
        <v>50</v>
      </c>
      <c r="K1486" s="5" cm="1">
        <f t="array" ref="K1486">IFERROR(AVERAGE(IF((OutputTable[GroupByKey]=OutputTable[[#This Row],[GroupByKey]]),(OutputTable[GroupByKey]=OutputTable[[#This Row],[GroupByKey]])*OutputTable[RecordedValue])),0)</f>
        <v>1.9749714551650996</v>
      </c>
      <c r="L1486" s="5" cm="1">
        <f t="array" ref="L1486">IFERROR(_xlfn.STDEV.S(IF((OutputTable[GroupByKey]=OutputTable[[#This Row],[GroupByKey]]),(OutputTable[GroupByKey]=OutputTable[[#This Row],[GroupByKey]])*OutputTable[RecordedValue])),0)</f>
        <v>0.45746437878232693</v>
      </c>
      <c r="M1486" s="5" cm="1">
        <f t="array" ref="M1486">MAX(IF((ProjectInfoTable[ProjectName]=OutputTable[[#This Row],[ProjectName]]),(ProjectInfoTable[ProjectName]=OutputTable[[#This Row],[ProjectName]])*ProjectInfoTable[ConfidenceInterval]))</f>
        <v>0.95</v>
      </c>
      <c r="N14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486" s="5" cm="1">
        <f t="array" ref="O1486">MIN(IF((OutputTable[GroupByKey]=OutputTable[[#This Row],[GroupByKey]]),(OutputTable[GroupByKey]=OutputTable[[#This Row],[GroupByKey]])*OutputTable[RecordedValue]))</f>
        <v>1.0281254127300199</v>
      </c>
      <c r="P1486" s="5" cm="1">
        <f t="array" ref="P1486">MAX(IF((OutputTable[GroupByKey]=OutputTable[[#This Row],[GroupByKey]]),(OutputTable[GroupByKey]=OutputTable[[#This Row],[GroupByKey]])*OutputTable[RecordedValue]))</f>
        <v>3.1673122909872098</v>
      </c>
    </row>
    <row r="1487" spans="1:16" x14ac:dyDescent="0.25">
      <c r="A1487" t="s">
        <v>68</v>
      </c>
      <c r="B1487" t="s">
        <v>70</v>
      </c>
      <c r="C1487">
        <v>29</v>
      </c>
      <c r="D1487" t="s">
        <v>112</v>
      </c>
      <c r="E1487" t="s">
        <v>113</v>
      </c>
      <c r="F1487" t="s">
        <v>73</v>
      </c>
      <c r="G1487">
        <v>125.869759401585</v>
      </c>
      <c r="H1487">
        <v>0</v>
      </c>
      <c r="I1487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487" s="5" cm="1">
        <f t="array" ref="J1487">MAX(IF((ProjectInfoTable[ProjectName]=OutputTable[[#This Row],[ProjectName]]),(ProjectInfoTable[ProjectName]=OutputTable[[#This Row],[ProjectName]])*ProjectInfoTable[NumberOfReplications]))</f>
        <v>50</v>
      </c>
      <c r="K1487" s="5" cm="1">
        <f t="array" ref="K1487">IFERROR(AVERAGE(IF((OutputTable[GroupByKey]=OutputTable[[#This Row],[GroupByKey]]),(OutputTable[GroupByKey]=OutputTable[[#This Row],[GroupByKey]])*OutputTable[RecordedValue])),0)</f>
        <v>118.49828730990606</v>
      </c>
      <c r="L1487" s="5" cm="1">
        <f t="array" ref="L1487">IFERROR(_xlfn.STDEV.S(IF((OutputTable[GroupByKey]=OutputTable[[#This Row],[GroupByKey]]),(OutputTable[GroupByKey]=OutputTable[[#This Row],[GroupByKey]])*OutputTable[RecordedValue])),0)</f>
        <v>27.447862726939679</v>
      </c>
      <c r="M1487" s="5" cm="1">
        <f t="array" ref="M1487">MAX(IF((ProjectInfoTable[ProjectName]=OutputTable[[#This Row],[ProjectName]]),(ProjectInfoTable[ProjectName]=OutputTable[[#This Row],[ProjectName]])*ProjectInfoTable[ConfidenceInterval]))</f>
        <v>0.95</v>
      </c>
      <c r="N14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487" s="5" cm="1">
        <f t="array" ref="O1487">MIN(IF((OutputTable[GroupByKey]=OutputTable[[#This Row],[GroupByKey]]),(OutputTable[GroupByKey]=OutputTable[[#This Row],[GroupByKey]])*OutputTable[RecordedValue]))</f>
        <v>61.6875247638012</v>
      </c>
      <c r="P1487" s="5" cm="1">
        <f t="array" ref="P1487">MAX(IF((OutputTable[GroupByKey]=OutputTable[[#This Row],[GroupByKey]]),(OutputTable[GroupByKey]=OutputTable[[#This Row],[GroupByKey]])*OutputTable[RecordedValue]))</f>
        <v>190.038737459233</v>
      </c>
    </row>
    <row r="1488" spans="1:16" x14ac:dyDescent="0.25">
      <c r="A1488" t="s">
        <v>68</v>
      </c>
      <c r="B1488" t="s">
        <v>70</v>
      </c>
      <c r="C1488">
        <v>29</v>
      </c>
      <c r="D1488" t="s">
        <v>114</v>
      </c>
      <c r="E1488" t="s">
        <v>115</v>
      </c>
      <c r="F1488" t="s">
        <v>73</v>
      </c>
      <c r="G1488">
        <v>0</v>
      </c>
      <c r="H1488">
        <v>0</v>
      </c>
      <c r="I1488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488" s="5" cm="1">
        <f t="array" ref="J1488">MAX(IF((ProjectInfoTable[ProjectName]=OutputTable[[#This Row],[ProjectName]]),(ProjectInfoTable[ProjectName]=OutputTable[[#This Row],[ProjectName]])*ProjectInfoTable[NumberOfReplications]))</f>
        <v>50</v>
      </c>
      <c r="K1488" s="5" cm="1">
        <f t="array" ref="K1488">IFERROR(AVERAGE(IF((OutputTable[GroupByKey]=OutputTable[[#This Row],[GroupByKey]]),(OutputTable[GroupByKey]=OutputTable[[#This Row],[GroupByKey]])*OutputTable[RecordedValue])),0)</f>
        <v>0</v>
      </c>
      <c r="L1488" s="5" cm="1">
        <f t="array" ref="L1488">IFERROR(_xlfn.STDEV.S(IF((OutputTable[GroupByKey]=OutputTable[[#This Row],[GroupByKey]]),(OutputTable[GroupByKey]=OutputTable[[#This Row],[GroupByKey]])*OutputTable[RecordedValue])),0)</f>
        <v>0</v>
      </c>
      <c r="M1488" s="5" cm="1">
        <f t="array" ref="M1488">MAX(IF((ProjectInfoTable[ProjectName]=OutputTable[[#This Row],[ProjectName]]),(ProjectInfoTable[ProjectName]=OutputTable[[#This Row],[ProjectName]])*ProjectInfoTable[ConfidenceInterval]))</f>
        <v>0.95</v>
      </c>
      <c r="N14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88" s="5" cm="1">
        <f t="array" ref="O1488">MIN(IF((OutputTable[GroupByKey]=OutputTable[[#This Row],[GroupByKey]]),(OutputTable[GroupByKey]=OutputTable[[#This Row],[GroupByKey]])*OutputTable[RecordedValue]))</f>
        <v>0</v>
      </c>
      <c r="P1488" s="5" cm="1">
        <f t="array" ref="P1488">MAX(IF((OutputTable[GroupByKey]=OutputTable[[#This Row],[GroupByKey]]),(OutputTable[GroupByKey]=OutputTable[[#This Row],[GroupByKey]])*OutputTable[RecordedValue]))</f>
        <v>0</v>
      </c>
    </row>
    <row r="1489" spans="1:16" x14ac:dyDescent="0.25">
      <c r="A1489" t="s">
        <v>68</v>
      </c>
      <c r="B1489" t="s">
        <v>70</v>
      </c>
      <c r="C1489">
        <v>29</v>
      </c>
      <c r="D1489" t="s">
        <v>116</v>
      </c>
      <c r="E1489" t="s">
        <v>117</v>
      </c>
      <c r="F1489" t="s">
        <v>73</v>
      </c>
      <c r="G1489">
        <v>6.4227744290873297</v>
      </c>
      <c r="H1489">
        <v>0</v>
      </c>
      <c r="I1489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489" s="5" cm="1">
        <f t="array" ref="J1489">MAX(IF((ProjectInfoTable[ProjectName]=OutputTable[[#This Row],[ProjectName]]),(ProjectInfoTable[ProjectName]=OutputTable[[#This Row],[ProjectName]])*ProjectInfoTable[NumberOfReplications]))</f>
        <v>50</v>
      </c>
      <c r="K1489" s="5" cm="1">
        <f t="array" ref="K1489">IFERROR(AVERAGE(IF((OutputTable[GroupByKey]=OutputTable[[#This Row],[GroupByKey]]),(OutputTable[GroupByKey]=OutputTable[[#This Row],[GroupByKey]])*OutputTable[RecordedValue])),0)</f>
        <v>5.4408066100724897</v>
      </c>
      <c r="L1489" s="5" cm="1">
        <f t="array" ref="L1489">IFERROR(_xlfn.STDEV.S(IF((OutputTable[GroupByKey]=OutputTable[[#This Row],[GroupByKey]]),(OutputTable[GroupByKey]=OutputTable[[#This Row],[GroupByKey]])*OutputTable[RecordedValue])),0)</f>
        <v>3.1898976373285977</v>
      </c>
      <c r="M1489" s="5" cm="1">
        <f t="array" ref="M1489">MAX(IF((ProjectInfoTable[ProjectName]=OutputTable[[#This Row],[ProjectName]]),(ProjectInfoTable[ProjectName]=OutputTable[[#This Row],[ProjectName]])*ProjectInfoTable[ConfidenceInterval]))</f>
        <v>0.95</v>
      </c>
      <c r="N14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489" s="5" cm="1">
        <f t="array" ref="O1489">MIN(IF((OutputTable[GroupByKey]=OutputTable[[#This Row],[GroupByKey]]),(OutputTable[GroupByKey]=OutputTable[[#This Row],[GroupByKey]])*OutputTable[RecordedValue]))</f>
        <v>0.10442984261027299</v>
      </c>
      <c r="P1489" s="5" cm="1">
        <f t="array" ref="P1489">MAX(IF((OutputTable[GroupByKey]=OutputTable[[#This Row],[GroupByKey]]),(OutputTable[GroupByKey]=OutputTable[[#This Row],[GroupByKey]])*OutputTable[RecordedValue]))</f>
        <v>13.981021636077701</v>
      </c>
    </row>
    <row r="1490" spans="1:16" x14ac:dyDescent="0.25">
      <c r="A1490" t="s">
        <v>68</v>
      </c>
      <c r="B1490" t="s">
        <v>70</v>
      </c>
      <c r="C1490">
        <v>29</v>
      </c>
      <c r="D1490" t="s">
        <v>118</v>
      </c>
      <c r="E1490" t="s">
        <v>119</v>
      </c>
      <c r="F1490" t="s">
        <v>73</v>
      </c>
      <c r="G1490">
        <v>23</v>
      </c>
      <c r="H1490">
        <v>0</v>
      </c>
      <c r="I1490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490" s="5" cm="1">
        <f t="array" ref="J1490">MAX(IF((ProjectInfoTable[ProjectName]=OutputTable[[#This Row],[ProjectName]]),(ProjectInfoTable[ProjectName]=OutputTable[[#This Row],[ProjectName]])*ProjectInfoTable[NumberOfReplications]))</f>
        <v>50</v>
      </c>
      <c r="K1490" s="5" cm="1">
        <f t="array" ref="K1490">IFERROR(AVERAGE(IF((OutputTable[GroupByKey]=OutputTable[[#This Row],[GroupByKey]]),(OutputTable[GroupByKey]=OutputTable[[#This Row],[GroupByKey]])*OutputTable[RecordedValue])),0)</f>
        <v>20.28</v>
      </c>
      <c r="L1490" s="5" cm="1">
        <f t="array" ref="L1490">IFERROR(_xlfn.STDEV.S(IF((OutputTable[GroupByKey]=OutputTable[[#This Row],[GroupByKey]]),(OutputTable[GroupByKey]=OutputTable[[#This Row],[GroupByKey]])*OutputTable[RecordedValue])),0)</f>
        <v>4.3191079955878688</v>
      </c>
      <c r="M1490" s="5" cm="1">
        <f t="array" ref="M1490">MAX(IF((ProjectInfoTable[ProjectName]=OutputTable[[#This Row],[ProjectName]]),(ProjectInfoTable[ProjectName]=OutputTable[[#This Row],[ProjectName]])*ProjectInfoTable[ConfidenceInterval]))</f>
        <v>0.95</v>
      </c>
      <c r="N14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490" s="5" cm="1">
        <f t="array" ref="O1490">MIN(IF((OutputTable[GroupByKey]=OutputTable[[#This Row],[GroupByKey]]),(OutputTable[GroupByKey]=OutputTable[[#This Row],[GroupByKey]])*OutputTable[RecordedValue]))</f>
        <v>11</v>
      </c>
      <c r="P1490" s="5" cm="1">
        <f t="array" ref="P1490">MAX(IF((OutputTable[GroupByKey]=OutputTable[[#This Row],[GroupByKey]]),(OutputTable[GroupByKey]=OutputTable[[#This Row],[GroupByKey]])*OutputTable[RecordedValue]))</f>
        <v>31</v>
      </c>
    </row>
    <row r="1491" spans="1:16" x14ac:dyDescent="0.25">
      <c r="A1491" t="s">
        <v>68</v>
      </c>
      <c r="B1491" t="s">
        <v>70</v>
      </c>
      <c r="C1491">
        <v>29</v>
      </c>
      <c r="D1491" t="s">
        <v>120</v>
      </c>
      <c r="E1491" t="s">
        <v>121</v>
      </c>
      <c r="F1491" t="s">
        <v>73</v>
      </c>
      <c r="G1491">
        <v>23</v>
      </c>
      <c r="H1491">
        <v>0</v>
      </c>
      <c r="I1491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491" s="5" cm="1">
        <f t="array" ref="J1491">MAX(IF((ProjectInfoTable[ProjectName]=OutputTable[[#This Row],[ProjectName]]),(ProjectInfoTable[ProjectName]=OutputTable[[#This Row],[ProjectName]])*ProjectInfoTable[NumberOfReplications]))</f>
        <v>50</v>
      </c>
      <c r="K1491" s="5" cm="1">
        <f t="array" ref="K1491">IFERROR(AVERAGE(IF((OutputTable[GroupByKey]=OutputTable[[#This Row],[GroupByKey]]),(OutputTable[GroupByKey]=OutputTable[[#This Row],[GroupByKey]])*OutputTable[RecordedValue])),0)</f>
        <v>20.14</v>
      </c>
      <c r="L1491" s="5" cm="1">
        <f t="array" ref="L1491">IFERROR(_xlfn.STDEV.S(IF((OutputTable[GroupByKey]=OutputTable[[#This Row],[GroupByKey]]),(OutputTable[GroupByKey]=OutputTable[[#This Row],[GroupByKey]])*OutputTable[RecordedValue])),0)</f>
        <v>4.309505393278199</v>
      </c>
      <c r="M1491" s="5" cm="1">
        <f t="array" ref="M1491">MAX(IF((ProjectInfoTable[ProjectName]=OutputTable[[#This Row],[ProjectName]]),(ProjectInfoTable[ProjectName]=OutputTable[[#This Row],[ProjectName]])*ProjectInfoTable[ConfidenceInterval]))</f>
        <v>0.95</v>
      </c>
      <c r="N14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491" s="5" cm="1">
        <f t="array" ref="O1491">MIN(IF((OutputTable[GroupByKey]=OutputTable[[#This Row],[GroupByKey]]),(OutputTable[GroupByKey]=OutputTable[[#This Row],[GroupByKey]])*OutputTable[RecordedValue]))</f>
        <v>10</v>
      </c>
      <c r="P1491" s="5" cm="1">
        <f t="array" ref="P1491">MAX(IF((OutputTable[GroupByKey]=OutputTable[[#This Row],[GroupByKey]]),(OutputTable[GroupByKey]=OutputTable[[#This Row],[GroupByKey]])*OutputTable[RecordedValue]))</f>
        <v>31</v>
      </c>
    </row>
    <row r="1492" spans="1:16" x14ac:dyDescent="0.25">
      <c r="A1492" t="s">
        <v>68</v>
      </c>
      <c r="B1492" t="s">
        <v>70</v>
      </c>
      <c r="C1492">
        <v>29</v>
      </c>
      <c r="D1492" t="s">
        <v>122</v>
      </c>
      <c r="E1492" t="s">
        <v>123</v>
      </c>
      <c r="F1492" t="s">
        <v>73</v>
      </c>
      <c r="G1492">
        <v>2.09782932335975</v>
      </c>
      <c r="H1492">
        <v>0</v>
      </c>
      <c r="I1492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492" s="5" cm="1">
        <f t="array" ref="J1492">MAX(IF((ProjectInfoTable[ProjectName]=OutputTable[[#This Row],[ProjectName]]),(ProjectInfoTable[ProjectName]=OutputTable[[#This Row],[ProjectName]])*ProjectInfoTable[NumberOfReplications]))</f>
        <v>50</v>
      </c>
      <c r="K1492" s="5" cm="1">
        <f t="array" ref="K1492">IFERROR(AVERAGE(IF((OutputTable[GroupByKey]=OutputTable[[#This Row],[GroupByKey]]),(OutputTable[GroupByKey]=OutputTable[[#This Row],[GroupByKey]])*OutputTable[RecordedValue])),0)</f>
        <v>1.9749714551650996</v>
      </c>
      <c r="L1492" s="5" cm="1">
        <f t="array" ref="L1492">IFERROR(_xlfn.STDEV.S(IF((OutputTable[GroupByKey]=OutputTable[[#This Row],[GroupByKey]]),(OutputTable[GroupByKey]=OutputTable[[#This Row],[GroupByKey]])*OutputTable[RecordedValue])),0)</f>
        <v>0.45746437878232693</v>
      </c>
      <c r="M1492" s="5" cm="1">
        <f t="array" ref="M1492">MAX(IF((ProjectInfoTable[ProjectName]=OutputTable[[#This Row],[ProjectName]]),(ProjectInfoTable[ProjectName]=OutputTable[[#This Row],[ProjectName]])*ProjectInfoTable[ConfidenceInterval]))</f>
        <v>0.95</v>
      </c>
      <c r="N14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492" s="5" cm="1">
        <f t="array" ref="O1492">MIN(IF((OutputTable[GroupByKey]=OutputTable[[#This Row],[GroupByKey]]),(OutputTable[GroupByKey]=OutputTable[[#This Row],[GroupByKey]])*OutputTable[RecordedValue]))</f>
        <v>1.0281254127300199</v>
      </c>
      <c r="P1492" s="5" cm="1">
        <f t="array" ref="P1492">MAX(IF((OutputTable[GroupByKey]=OutputTable[[#This Row],[GroupByKey]]),(OutputTable[GroupByKey]=OutputTable[[#This Row],[GroupByKey]])*OutputTable[RecordedValue]))</f>
        <v>3.1673122909872098</v>
      </c>
    </row>
    <row r="1493" spans="1:16" x14ac:dyDescent="0.25">
      <c r="A1493" t="s">
        <v>68</v>
      </c>
      <c r="B1493" t="s">
        <v>70</v>
      </c>
      <c r="C1493">
        <v>29</v>
      </c>
      <c r="D1493" t="s">
        <v>124</v>
      </c>
      <c r="E1493" t="s">
        <v>125</v>
      </c>
      <c r="F1493" t="s">
        <v>73</v>
      </c>
      <c r="G1493">
        <v>132.292533830672</v>
      </c>
      <c r="H1493">
        <v>0</v>
      </c>
      <c r="I1493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493" s="5" cm="1">
        <f t="array" ref="J1493">MAX(IF((ProjectInfoTable[ProjectName]=OutputTable[[#This Row],[ProjectName]]),(ProjectInfoTable[ProjectName]=OutputTable[[#This Row],[ProjectName]])*ProjectInfoTable[NumberOfReplications]))</f>
        <v>50</v>
      </c>
      <c r="K1493" s="5" cm="1">
        <f t="array" ref="K1493">IFERROR(AVERAGE(IF((OutputTable[GroupByKey]=OutputTable[[#This Row],[GroupByKey]]),(OutputTable[GroupByKey]=OutputTable[[#This Row],[GroupByKey]])*OutputTable[RecordedValue])),0)</f>
        <v>123.93909391997848</v>
      </c>
      <c r="L1493" s="5" cm="1">
        <f t="array" ref="L1493">IFERROR(_xlfn.STDEV.S(IF((OutputTable[GroupByKey]=OutputTable[[#This Row],[GroupByKey]]),(OutputTable[GroupByKey]=OutputTable[[#This Row],[GroupByKey]])*OutputTable[RecordedValue])),0)</f>
        <v>29.164347943585724</v>
      </c>
      <c r="M1493" s="5" cm="1">
        <f t="array" ref="M1493">MAX(IF((ProjectInfoTable[ProjectName]=OutputTable[[#This Row],[ProjectName]]),(ProjectInfoTable[ProjectName]=OutputTable[[#This Row],[ProjectName]])*ProjectInfoTable[ConfidenceInterval]))</f>
        <v>0.95</v>
      </c>
      <c r="N14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493" s="5" cm="1">
        <f t="array" ref="O1493">MIN(IF((OutputTable[GroupByKey]=OutputTable[[#This Row],[GroupByKey]]),(OutputTable[GroupByKey]=OutputTable[[#This Row],[GroupByKey]])*OutputTable[RecordedValue]))</f>
        <v>61.791954606411501</v>
      </c>
      <c r="P1493" s="5" cm="1">
        <f t="array" ref="P1493">MAX(IF((OutputTable[GroupByKey]=OutputTable[[#This Row],[GroupByKey]]),(OutputTable[GroupByKey]=OutputTable[[#This Row],[GroupByKey]])*OutputTable[RecordedValue]))</f>
        <v>204.019759095311</v>
      </c>
    </row>
    <row r="1494" spans="1:16" x14ac:dyDescent="0.25">
      <c r="A1494" t="s">
        <v>68</v>
      </c>
      <c r="B1494" t="s">
        <v>70</v>
      </c>
      <c r="C1494">
        <v>29</v>
      </c>
      <c r="D1494" t="s">
        <v>126</v>
      </c>
      <c r="E1494" t="s">
        <v>86</v>
      </c>
      <c r="F1494" t="s">
        <v>127</v>
      </c>
      <c r="G1494">
        <v>0</v>
      </c>
      <c r="H1494">
        <v>0</v>
      </c>
      <c r="I1494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494" s="5" cm="1">
        <f t="array" ref="J1494">MAX(IF((ProjectInfoTable[ProjectName]=OutputTable[[#This Row],[ProjectName]]),(ProjectInfoTable[ProjectName]=OutputTable[[#This Row],[ProjectName]])*ProjectInfoTable[NumberOfReplications]))</f>
        <v>50</v>
      </c>
      <c r="K1494" s="5" cm="1">
        <f t="array" ref="K1494">IFERROR(AVERAGE(IF((OutputTable[GroupByKey]=OutputTable[[#This Row],[GroupByKey]]),(OutputTable[GroupByKey]=OutputTable[[#This Row],[GroupByKey]])*OutputTable[RecordedValue])),0)</f>
        <v>0</v>
      </c>
      <c r="L1494" s="5" cm="1">
        <f t="array" ref="L1494">IFERROR(_xlfn.STDEV.S(IF((OutputTable[GroupByKey]=OutputTable[[#This Row],[GroupByKey]]),(OutputTable[GroupByKey]=OutputTable[[#This Row],[GroupByKey]])*OutputTable[RecordedValue])),0)</f>
        <v>0</v>
      </c>
      <c r="M1494" s="5" cm="1">
        <f t="array" ref="M1494">MAX(IF((ProjectInfoTable[ProjectName]=OutputTable[[#This Row],[ProjectName]]),(ProjectInfoTable[ProjectName]=OutputTable[[#This Row],[ProjectName]])*ProjectInfoTable[ConfidenceInterval]))</f>
        <v>0.95</v>
      </c>
      <c r="N14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94" s="5" cm="1">
        <f t="array" ref="O1494">MIN(IF((OutputTable[GroupByKey]=OutputTable[[#This Row],[GroupByKey]]),(OutputTable[GroupByKey]=OutputTable[[#This Row],[GroupByKey]])*OutputTable[RecordedValue]))</f>
        <v>0</v>
      </c>
      <c r="P1494" s="5" cm="1">
        <f t="array" ref="P1494">MAX(IF((OutputTable[GroupByKey]=OutputTable[[#This Row],[GroupByKey]]),(OutputTable[GroupByKey]=OutputTable[[#This Row],[GroupByKey]])*OutputTable[RecordedValue]))</f>
        <v>0</v>
      </c>
    </row>
    <row r="1495" spans="1:16" x14ac:dyDescent="0.25">
      <c r="A1495" t="s">
        <v>68</v>
      </c>
      <c r="B1495" t="s">
        <v>70</v>
      </c>
      <c r="C1495">
        <v>29</v>
      </c>
      <c r="D1495" t="s">
        <v>128</v>
      </c>
      <c r="E1495" t="s">
        <v>89</v>
      </c>
      <c r="F1495" t="s">
        <v>127</v>
      </c>
      <c r="G1495">
        <v>0</v>
      </c>
      <c r="H1495">
        <v>0</v>
      </c>
      <c r="I1495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495" s="5" cm="1">
        <f t="array" ref="J1495">MAX(IF((ProjectInfoTable[ProjectName]=OutputTable[[#This Row],[ProjectName]]),(ProjectInfoTable[ProjectName]=OutputTable[[#This Row],[ProjectName]])*ProjectInfoTable[NumberOfReplications]))</f>
        <v>50</v>
      </c>
      <c r="K1495" s="5" cm="1">
        <f t="array" ref="K1495">IFERROR(AVERAGE(IF((OutputTable[GroupByKey]=OutputTable[[#This Row],[GroupByKey]]),(OutputTable[GroupByKey]=OutputTable[[#This Row],[GroupByKey]])*OutputTable[RecordedValue])),0)</f>
        <v>0</v>
      </c>
      <c r="L1495" s="5" cm="1">
        <f t="array" ref="L1495">IFERROR(_xlfn.STDEV.S(IF((OutputTable[GroupByKey]=OutputTable[[#This Row],[GroupByKey]]),(OutputTable[GroupByKey]=OutputTable[[#This Row],[GroupByKey]])*OutputTable[RecordedValue])),0)</f>
        <v>0</v>
      </c>
      <c r="M1495" s="5" cm="1">
        <f t="array" ref="M1495">MAX(IF((ProjectInfoTable[ProjectName]=OutputTable[[#This Row],[ProjectName]]),(ProjectInfoTable[ProjectName]=OutputTable[[#This Row],[ProjectName]])*ProjectInfoTable[ConfidenceInterval]))</f>
        <v>0.95</v>
      </c>
      <c r="N14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95" s="5" cm="1">
        <f t="array" ref="O1495">MIN(IF((OutputTable[GroupByKey]=OutputTable[[#This Row],[GroupByKey]]),(OutputTable[GroupByKey]=OutputTable[[#This Row],[GroupByKey]])*OutputTable[RecordedValue]))</f>
        <v>0</v>
      </c>
      <c r="P1495" s="5" cm="1">
        <f t="array" ref="P1495">MAX(IF((OutputTable[GroupByKey]=OutputTable[[#This Row],[GroupByKey]]),(OutputTable[GroupByKey]=OutputTable[[#This Row],[GroupByKey]])*OutputTable[RecordedValue]))</f>
        <v>0</v>
      </c>
    </row>
    <row r="1496" spans="1:16" x14ac:dyDescent="0.25">
      <c r="A1496" t="s">
        <v>68</v>
      </c>
      <c r="B1496" t="s">
        <v>70</v>
      </c>
      <c r="C1496">
        <v>29</v>
      </c>
      <c r="D1496" t="s">
        <v>129</v>
      </c>
      <c r="E1496" t="s">
        <v>91</v>
      </c>
      <c r="F1496" t="s">
        <v>127</v>
      </c>
      <c r="G1496">
        <v>48.932633802064899</v>
      </c>
      <c r="H1496">
        <v>0</v>
      </c>
      <c r="I1496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496" s="5" cm="1">
        <f t="array" ref="J1496">MAX(IF((ProjectInfoTable[ProjectName]=OutputTable[[#This Row],[ProjectName]]),(ProjectInfoTable[ProjectName]=OutputTable[[#This Row],[ProjectName]])*ProjectInfoTable[NumberOfReplications]))</f>
        <v>50</v>
      </c>
      <c r="K1496" s="5" cm="1">
        <f t="array" ref="K1496">IFERROR(AVERAGE(IF((OutputTable[GroupByKey]=OutputTable[[#This Row],[GroupByKey]]),(OutputTable[GroupByKey]=OutputTable[[#This Row],[GroupByKey]])*OutputTable[RecordedValue])),0)</f>
        <v>48.448961029865458</v>
      </c>
      <c r="L1496" s="5" cm="1">
        <f t="array" ref="L1496">IFERROR(_xlfn.STDEV.S(IF((OutputTable[GroupByKey]=OutputTable[[#This Row],[GroupByKey]]),(OutputTable[GroupByKey]=OutputTable[[#This Row],[GroupByKey]])*OutputTable[RecordedValue])),0)</f>
        <v>0.864449879249923</v>
      </c>
      <c r="M1496" s="5" cm="1">
        <f t="array" ref="M1496">MAX(IF((ProjectInfoTable[ProjectName]=OutputTable[[#This Row],[ProjectName]]),(ProjectInfoTable[ProjectName]=OutputTable[[#This Row],[ProjectName]])*ProjectInfoTable[ConfidenceInterval]))</f>
        <v>0.95</v>
      </c>
      <c r="N14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496" s="5" cm="1">
        <f t="array" ref="O1496">MIN(IF((OutputTable[GroupByKey]=OutputTable[[#This Row],[GroupByKey]]),(OutputTable[GroupByKey]=OutputTable[[#This Row],[GroupByKey]])*OutputTable[RecordedValue]))</f>
        <v>46.605834762066102</v>
      </c>
      <c r="P1496" s="5" cm="1">
        <f t="array" ref="P1496">MAX(IF((OutputTable[GroupByKey]=OutputTable[[#This Row],[GroupByKey]]),(OutputTable[GroupByKey]=OutputTable[[#This Row],[GroupByKey]])*OutputTable[RecordedValue]))</f>
        <v>50.321452117960597</v>
      </c>
    </row>
    <row r="1497" spans="1:16" x14ac:dyDescent="0.25">
      <c r="A1497" t="s">
        <v>68</v>
      </c>
      <c r="B1497" t="s">
        <v>70</v>
      </c>
      <c r="C1497">
        <v>29</v>
      </c>
      <c r="D1497" t="s">
        <v>130</v>
      </c>
      <c r="E1497" t="s">
        <v>131</v>
      </c>
      <c r="F1497" t="s">
        <v>127</v>
      </c>
      <c r="G1497">
        <v>0</v>
      </c>
      <c r="H1497">
        <v>0</v>
      </c>
      <c r="I1497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497" s="5" cm="1">
        <f t="array" ref="J1497">MAX(IF((ProjectInfoTable[ProjectName]=OutputTable[[#This Row],[ProjectName]]),(ProjectInfoTable[ProjectName]=OutputTable[[#This Row],[ProjectName]])*ProjectInfoTable[NumberOfReplications]))</f>
        <v>50</v>
      </c>
      <c r="K1497" s="5" cm="1">
        <f t="array" ref="K1497">IFERROR(AVERAGE(IF((OutputTable[GroupByKey]=OutputTable[[#This Row],[GroupByKey]]),(OutputTable[GroupByKey]=OutputTable[[#This Row],[GroupByKey]])*OutputTable[RecordedValue])),0)</f>
        <v>0</v>
      </c>
      <c r="L1497" s="5" cm="1">
        <f t="array" ref="L1497">IFERROR(_xlfn.STDEV.S(IF((OutputTable[GroupByKey]=OutputTable[[#This Row],[GroupByKey]]),(OutputTable[GroupByKey]=OutputTable[[#This Row],[GroupByKey]])*OutputTable[RecordedValue])),0)</f>
        <v>0</v>
      </c>
      <c r="M1497" s="5" cm="1">
        <f t="array" ref="M1497">MAX(IF((ProjectInfoTable[ProjectName]=OutputTable[[#This Row],[ProjectName]]),(ProjectInfoTable[ProjectName]=OutputTable[[#This Row],[ProjectName]])*ProjectInfoTable[ConfidenceInterval]))</f>
        <v>0.95</v>
      </c>
      <c r="N14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97" s="5" cm="1">
        <f t="array" ref="O1497">MIN(IF((OutputTable[GroupByKey]=OutputTable[[#This Row],[GroupByKey]]),(OutputTable[GroupByKey]=OutputTable[[#This Row],[GroupByKey]])*OutputTable[RecordedValue]))</f>
        <v>0</v>
      </c>
      <c r="P1497" s="5" cm="1">
        <f t="array" ref="P1497">MAX(IF((OutputTable[GroupByKey]=OutputTable[[#This Row],[GroupByKey]]),(OutputTable[GroupByKey]=OutputTable[[#This Row],[GroupByKey]])*OutputTable[RecordedValue]))</f>
        <v>0</v>
      </c>
    </row>
    <row r="1498" spans="1:16" x14ac:dyDescent="0.25">
      <c r="A1498" t="s">
        <v>68</v>
      </c>
      <c r="B1498" t="s">
        <v>70</v>
      </c>
      <c r="C1498">
        <v>29</v>
      </c>
      <c r="D1498" t="s">
        <v>132</v>
      </c>
      <c r="E1498" t="s">
        <v>95</v>
      </c>
      <c r="F1498" t="s">
        <v>127</v>
      </c>
      <c r="G1498">
        <v>48.932633802064899</v>
      </c>
      <c r="H1498">
        <v>0</v>
      </c>
      <c r="I1498" s="5" t="str">
        <f>OutputTable[[#This Row],[ProjectName]]&amp;OutputTable[[#This Row],[Name]]&amp;OutputTable[[#This Row],[Type]]&amp;OutputTable[[#This Row],[Source]]</f>
        <v>Airport Security AnalysisAll Entities.VACostVA CostSystem</v>
      </c>
      <c r="J1498" s="5" cm="1">
        <f t="array" ref="J1498">MAX(IF((ProjectInfoTable[ProjectName]=OutputTable[[#This Row],[ProjectName]]),(ProjectInfoTable[ProjectName]=OutputTable[[#This Row],[ProjectName]])*ProjectInfoTable[NumberOfReplications]))</f>
        <v>50</v>
      </c>
      <c r="K1498" s="5" cm="1">
        <f t="array" ref="K1498">IFERROR(AVERAGE(IF((OutputTable[GroupByKey]=OutputTable[[#This Row],[GroupByKey]]),(OutputTable[GroupByKey]=OutputTable[[#This Row],[GroupByKey]])*OutputTable[RecordedValue])),0)</f>
        <v>48.448961029865458</v>
      </c>
      <c r="L1498" s="5" cm="1">
        <f t="array" ref="L1498">IFERROR(_xlfn.STDEV.S(IF((OutputTable[GroupByKey]=OutputTable[[#This Row],[GroupByKey]]),(OutputTable[GroupByKey]=OutputTable[[#This Row],[GroupByKey]])*OutputTable[RecordedValue])),0)</f>
        <v>0.864449879249923</v>
      </c>
      <c r="M1498" s="5" cm="1">
        <f t="array" ref="M1498">MAX(IF((ProjectInfoTable[ProjectName]=OutputTable[[#This Row],[ProjectName]]),(ProjectInfoTable[ProjectName]=OutputTable[[#This Row],[ProjectName]])*ProjectInfoTable[ConfidenceInterval]))</f>
        <v>0.95</v>
      </c>
      <c r="N14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498" s="5" cm="1">
        <f t="array" ref="O1498">MIN(IF((OutputTable[GroupByKey]=OutputTable[[#This Row],[GroupByKey]]),(OutputTable[GroupByKey]=OutputTable[[#This Row],[GroupByKey]])*OutputTable[RecordedValue]))</f>
        <v>46.605834762066102</v>
      </c>
      <c r="P1498" s="5" cm="1">
        <f t="array" ref="P1498">MAX(IF((OutputTable[GroupByKey]=OutputTable[[#This Row],[GroupByKey]]),(OutputTable[GroupByKey]=OutputTable[[#This Row],[GroupByKey]])*OutputTable[RecordedValue]))</f>
        <v>50.321452117960597</v>
      </c>
    </row>
    <row r="1499" spans="1:16" x14ac:dyDescent="0.25">
      <c r="A1499" t="s">
        <v>68</v>
      </c>
      <c r="B1499" t="s">
        <v>70</v>
      </c>
      <c r="C1499">
        <v>29</v>
      </c>
      <c r="D1499" t="s">
        <v>133</v>
      </c>
      <c r="E1499" t="s">
        <v>97</v>
      </c>
      <c r="F1499" t="s">
        <v>127</v>
      </c>
      <c r="G1499">
        <v>0</v>
      </c>
      <c r="H1499">
        <v>0</v>
      </c>
      <c r="I1499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499" s="5" cm="1">
        <f t="array" ref="J1499">MAX(IF((ProjectInfoTable[ProjectName]=OutputTable[[#This Row],[ProjectName]]),(ProjectInfoTable[ProjectName]=OutputTable[[#This Row],[ProjectName]])*ProjectInfoTable[NumberOfReplications]))</f>
        <v>50</v>
      </c>
      <c r="K1499" s="5" cm="1">
        <f t="array" ref="K1499">IFERROR(AVERAGE(IF((OutputTable[GroupByKey]=OutputTable[[#This Row],[GroupByKey]]),(OutputTable[GroupByKey]=OutputTable[[#This Row],[GroupByKey]])*OutputTable[RecordedValue])),0)</f>
        <v>0</v>
      </c>
      <c r="L1499" s="5" cm="1">
        <f t="array" ref="L1499">IFERROR(_xlfn.STDEV.S(IF((OutputTable[GroupByKey]=OutputTable[[#This Row],[GroupByKey]]),(OutputTable[GroupByKey]=OutputTable[[#This Row],[GroupByKey]])*OutputTable[RecordedValue])),0)</f>
        <v>0</v>
      </c>
      <c r="M1499" s="5" cm="1">
        <f t="array" ref="M1499">MAX(IF((ProjectInfoTable[ProjectName]=OutputTable[[#This Row],[ProjectName]]),(ProjectInfoTable[ProjectName]=OutputTable[[#This Row],[ProjectName]])*ProjectInfoTable[ConfidenceInterval]))</f>
        <v>0.95</v>
      </c>
      <c r="N14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99" s="5" cm="1">
        <f t="array" ref="O1499">MIN(IF((OutputTable[GroupByKey]=OutputTable[[#This Row],[GroupByKey]]),(OutputTable[GroupByKey]=OutputTable[[#This Row],[GroupByKey]])*OutputTable[RecordedValue]))</f>
        <v>0</v>
      </c>
      <c r="P1499" s="5" cm="1">
        <f t="array" ref="P1499">MAX(IF((OutputTable[GroupByKey]=OutputTable[[#This Row],[GroupByKey]]),(OutputTable[GroupByKey]=OutputTable[[#This Row],[GroupByKey]])*OutputTable[RecordedValue]))</f>
        <v>0</v>
      </c>
    </row>
    <row r="1500" spans="1:16" x14ac:dyDescent="0.25">
      <c r="A1500" t="s">
        <v>68</v>
      </c>
      <c r="B1500" t="s">
        <v>70</v>
      </c>
      <c r="C1500">
        <v>29</v>
      </c>
      <c r="D1500" t="s">
        <v>134</v>
      </c>
      <c r="E1500" t="s">
        <v>135</v>
      </c>
      <c r="F1500" t="s">
        <v>127</v>
      </c>
      <c r="G1500">
        <v>48.932633802064899</v>
      </c>
      <c r="H1500">
        <v>0</v>
      </c>
      <c r="I1500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500" s="5" cm="1">
        <f t="array" ref="J1500">MAX(IF((ProjectInfoTable[ProjectName]=OutputTable[[#This Row],[ProjectName]]),(ProjectInfoTable[ProjectName]=OutputTable[[#This Row],[ProjectName]])*ProjectInfoTable[NumberOfReplications]))</f>
        <v>50</v>
      </c>
      <c r="K1500" s="5" cm="1">
        <f t="array" ref="K1500">IFERROR(AVERAGE(IF((OutputTable[GroupByKey]=OutputTable[[#This Row],[GroupByKey]]),(OutputTable[GroupByKey]=OutputTable[[#This Row],[GroupByKey]])*OutputTable[RecordedValue])),0)</f>
        <v>48.448961029865458</v>
      </c>
      <c r="L1500" s="5" cm="1">
        <f t="array" ref="L1500">IFERROR(_xlfn.STDEV.S(IF((OutputTable[GroupByKey]=OutputTable[[#This Row],[GroupByKey]]),(OutputTable[GroupByKey]=OutputTable[[#This Row],[GroupByKey]])*OutputTable[RecordedValue])),0)</f>
        <v>0.86444987924992722</v>
      </c>
      <c r="M1500" s="5" cm="1">
        <f t="array" ref="M1500">MAX(IF((ProjectInfoTable[ProjectName]=OutputTable[[#This Row],[ProjectName]]),(ProjectInfoTable[ProjectName]=OutputTable[[#This Row],[ProjectName]])*ProjectInfoTable[ConfidenceInterval]))</f>
        <v>0.95</v>
      </c>
      <c r="N15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500" s="5" cm="1">
        <f t="array" ref="O1500">MIN(IF((OutputTable[GroupByKey]=OutputTable[[#This Row],[GroupByKey]]),(OutputTable[GroupByKey]=OutputTable[[#This Row],[GroupByKey]])*OutputTable[RecordedValue]))</f>
        <v>46.605834762066102</v>
      </c>
      <c r="P1500" s="5" cm="1">
        <f t="array" ref="P1500">MAX(IF((OutputTable[GroupByKey]=OutputTable[[#This Row],[GroupByKey]]),(OutputTable[GroupByKey]=OutputTable[[#This Row],[GroupByKey]])*OutputTable[RecordedValue]))</f>
        <v>50.321452117960497</v>
      </c>
    </row>
    <row r="1501" spans="1:16" x14ac:dyDescent="0.25">
      <c r="A1501" t="s">
        <v>68</v>
      </c>
      <c r="B1501" t="s">
        <v>70</v>
      </c>
      <c r="C1501">
        <v>29</v>
      </c>
      <c r="D1501" t="s">
        <v>136</v>
      </c>
      <c r="E1501" t="s">
        <v>137</v>
      </c>
      <c r="F1501" t="s">
        <v>127</v>
      </c>
      <c r="G1501">
        <v>23.018048514266098</v>
      </c>
      <c r="H1501">
        <v>0</v>
      </c>
      <c r="I1501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501" s="5" cm="1">
        <f t="array" ref="J1501">MAX(IF((ProjectInfoTable[ProjectName]=OutputTable[[#This Row],[ProjectName]]),(ProjectInfoTable[ProjectName]=OutputTable[[#This Row],[ProjectName]])*ProjectInfoTable[NumberOfReplications]))</f>
        <v>50</v>
      </c>
      <c r="K1501" s="5" cm="1">
        <f t="array" ref="K1501">IFERROR(AVERAGE(IF((OutputTable[GroupByKey]=OutputTable[[#This Row],[GroupByKey]]),(OutputTable[GroupByKey]=OutputTable[[#This Row],[GroupByKey]])*OutputTable[RecordedValue])),0)</f>
        <v>23.423677543870127</v>
      </c>
      <c r="L1501" s="5" cm="1">
        <f t="array" ref="L1501">IFERROR(_xlfn.STDEV.S(IF((OutputTable[GroupByKey]=OutputTable[[#This Row],[GroupByKey]]),(OutputTable[GroupByKey]=OutputTable[[#This Row],[GroupByKey]])*OutputTable[RecordedValue])),0)</f>
        <v>0.86656285941984512</v>
      </c>
      <c r="M1501" s="5" cm="1">
        <f t="array" ref="M1501">MAX(IF((ProjectInfoTable[ProjectName]=OutputTable[[#This Row],[ProjectName]]),(ProjectInfoTable[ProjectName]=OutputTable[[#This Row],[ProjectName]])*ProjectInfoTable[ConfidenceInterval]))</f>
        <v>0.95</v>
      </c>
      <c r="N15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501" s="5" cm="1">
        <f t="array" ref="O1501">MIN(IF((OutputTable[GroupByKey]=OutputTable[[#This Row],[GroupByKey]]),(OutputTable[GroupByKey]=OutputTable[[#This Row],[GroupByKey]])*OutputTable[RecordedValue]))</f>
        <v>21.655537571964</v>
      </c>
      <c r="P1501" s="5" cm="1">
        <f t="array" ref="P1501">MAX(IF((OutputTable[GroupByKey]=OutputTable[[#This Row],[GroupByKey]]),(OutputTable[GroupByKey]=OutputTable[[#This Row],[GroupByKey]])*OutputTable[RecordedValue]))</f>
        <v>25.265870670068299</v>
      </c>
    </row>
    <row r="1502" spans="1:16" x14ac:dyDescent="0.25">
      <c r="A1502" t="s">
        <v>68</v>
      </c>
      <c r="B1502" t="s">
        <v>70</v>
      </c>
      <c r="C1502">
        <v>29</v>
      </c>
      <c r="D1502" t="s">
        <v>138</v>
      </c>
      <c r="E1502" t="s">
        <v>91</v>
      </c>
      <c r="F1502" t="s">
        <v>127</v>
      </c>
      <c r="G1502">
        <v>71.950682316330997</v>
      </c>
      <c r="H1502">
        <v>0</v>
      </c>
      <c r="I1502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502" s="5" cm="1">
        <f t="array" ref="J1502">MAX(IF((ProjectInfoTable[ProjectName]=OutputTable[[#This Row],[ProjectName]]),(ProjectInfoTable[ProjectName]=OutputTable[[#This Row],[ProjectName]])*ProjectInfoTable[NumberOfReplications]))</f>
        <v>50</v>
      </c>
      <c r="K1502" s="5" cm="1">
        <f t="array" ref="K1502">IFERROR(AVERAGE(IF((OutputTable[GroupByKey]=OutputTable[[#This Row],[GroupByKey]]),(OutputTable[GroupByKey]=OutputTable[[#This Row],[GroupByKey]])*OutputTable[RecordedValue])),0)</f>
        <v>71.872638573735571</v>
      </c>
      <c r="L1502" s="5" cm="1">
        <f t="array" ref="L1502">IFERROR(_xlfn.STDEV.S(IF((OutputTable[GroupByKey]=OutputTable[[#This Row],[GroupByKey]]),(OutputTable[GroupByKey]=OutputTable[[#This Row],[GroupByKey]])*OutputTable[RecordedValue])),0)</f>
        <v>5.859431361613459E-2</v>
      </c>
      <c r="M1502" s="5" cm="1">
        <f t="array" ref="M1502">MAX(IF((ProjectInfoTable[ProjectName]=OutputTable[[#This Row],[ProjectName]]),(ProjectInfoTable[ProjectName]=OutputTable[[#This Row],[ProjectName]])*ProjectInfoTable[ConfidenceInterval]))</f>
        <v>0.95</v>
      </c>
      <c r="N15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502" s="5" cm="1">
        <f t="array" ref="O1502">MIN(IF((OutputTable[GroupByKey]=OutputTable[[#This Row],[GroupByKey]]),(OutputTable[GroupByKey]=OutputTable[[#This Row],[GroupByKey]])*OutputTable[RecordedValue]))</f>
        <v>71.718288096809104</v>
      </c>
      <c r="P1502" s="5" cm="1">
        <f t="array" ref="P1502">MAX(IF((OutputTable[GroupByKey]=OutputTable[[#This Row],[GroupByKey]]),(OutputTable[GroupByKey]=OutputTable[[#This Row],[GroupByKey]])*OutputTable[RecordedValue]))</f>
        <v>71.976989689924594</v>
      </c>
    </row>
    <row r="1503" spans="1:16" x14ac:dyDescent="0.25">
      <c r="A1503" t="s">
        <v>68</v>
      </c>
      <c r="B1503" t="s">
        <v>70</v>
      </c>
      <c r="C1503">
        <v>29</v>
      </c>
      <c r="D1503" t="s">
        <v>139</v>
      </c>
      <c r="E1503" t="s">
        <v>140</v>
      </c>
      <c r="F1503" t="s">
        <v>127</v>
      </c>
      <c r="G1503">
        <v>0</v>
      </c>
      <c r="H1503">
        <v>0</v>
      </c>
      <c r="I1503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503" s="5" cm="1">
        <f t="array" ref="J1503">MAX(IF((ProjectInfoTable[ProjectName]=OutputTable[[#This Row],[ProjectName]]),(ProjectInfoTable[ProjectName]=OutputTable[[#This Row],[ProjectName]])*ProjectInfoTable[NumberOfReplications]))</f>
        <v>50</v>
      </c>
      <c r="K1503" s="5" cm="1">
        <f t="array" ref="K1503">IFERROR(AVERAGE(IF((OutputTable[GroupByKey]=OutputTable[[#This Row],[GroupByKey]]),(OutputTable[GroupByKey]=OutputTable[[#This Row],[GroupByKey]])*OutputTable[RecordedValue])),0)</f>
        <v>0</v>
      </c>
      <c r="L1503" s="5" cm="1">
        <f t="array" ref="L1503">IFERROR(_xlfn.STDEV.S(IF((OutputTable[GroupByKey]=OutputTable[[#This Row],[GroupByKey]]),(OutputTable[GroupByKey]=OutputTable[[#This Row],[GroupByKey]])*OutputTable[RecordedValue])),0)</f>
        <v>0</v>
      </c>
      <c r="M1503" s="5" cm="1">
        <f t="array" ref="M1503">MAX(IF((ProjectInfoTable[ProjectName]=OutputTable[[#This Row],[ProjectName]]),(ProjectInfoTable[ProjectName]=OutputTable[[#This Row],[ProjectName]])*ProjectInfoTable[ConfidenceInterval]))</f>
        <v>0.95</v>
      </c>
      <c r="N15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03" s="5" cm="1">
        <f t="array" ref="O1503">MIN(IF((OutputTable[GroupByKey]=OutputTable[[#This Row],[GroupByKey]]),(OutputTable[GroupByKey]=OutputTable[[#This Row],[GroupByKey]])*OutputTable[RecordedValue]))</f>
        <v>0</v>
      </c>
      <c r="P1503" s="5" cm="1">
        <f t="array" ref="P1503">MAX(IF((OutputTable[GroupByKey]=OutputTable[[#This Row],[GroupByKey]]),(OutputTable[GroupByKey]=OutputTable[[#This Row],[GroupByKey]])*OutputTable[RecordedValue]))</f>
        <v>0</v>
      </c>
    </row>
    <row r="1504" spans="1:16" x14ac:dyDescent="0.25">
      <c r="A1504" t="s">
        <v>68</v>
      </c>
      <c r="B1504" t="s">
        <v>70</v>
      </c>
      <c r="C1504">
        <v>29</v>
      </c>
      <c r="D1504" t="s">
        <v>141</v>
      </c>
      <c r="E1504" t="s">
        <v>111</v>
      </c>
      <c r="F1504" t="s">
        <v>73</v>
      </c>
      <c r="G1504">
        <v>9.3255192092256909</v>
      </c>
      <c r="H1504">
        <v>0</v>
      </c>
      <c r="I1504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504" s="5" cm="1">
        <f t="array" ref="J1504">MAX(IF((ProjectInfoTable[ProjectName]=OutputTable[[#This Row],[ProjectName]]),(ProjectInfoTable[ProjectName]=OutputTable[[#This Row],[ProjectName]])*ProjectInfoTable[NumberOfReplications]))</f>
        <v>50</v>
      </c>
      <c r="K1504" s="5" cm="1">
        <f t="array" ref="K1504">IFERROR(AVERAGE(IF((OutputTable[GroupByKey]=OutputTable[[#This Row],[GroupByKey]]),(OutputTable[GroupByKey]=OutputTable[[#This Row],[GroupByKey]])*OutputTable[RecordedValue])),0)</f>
        <v>9.2356458312402427</v>
      </c>
      <c r="L1504" s="5" cm="1">
        <f t="array" ref="L1504">IFERROR(_xlfn.STDEV.S(IF((OutputTable[GroupByKey]=OutputTable[[#This Row],[GroupByKey]]),(OutputTable[GroupByKey]=OutputTable[[#This Row],[GroupByKey]])*OutputTable[RecordedValue])),0)</f>
        <v>0.11377584298148916</v>
      </c>
      <c r="M1504" s="5" cm="1">
        <f t="array" ref="M1504">MAX(IF((ProjectInfoTable[ProjectName]=OutputTable[[#This Row],[ProjectName]]),(ProjectInfoTable[ProjectName]=OutputTable[[#This Row],[ProjectName]])*ProjectInfoTable[ConfidenceInterval]))</f>
        <v>0.95</v>
      </c>
      <c r="N15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504" s="5" cm="1">
        <f t="array" ref="O1504">MIN(IF((OutputTable[GroupByKey]=OutputTable[[#This Row],[GroupByKey]]),(OutputTable[GroupByKey]=OutputTable[[#This Row],[GroupByKey]])*OutputTable[RecordedValue]))</f>
        <v>8.9867833861246496</v>
      </c>
      <c r="P1504" s="5" cm="1">
        <f t="array" ref="P1504">MAX(IF((OutputTable[GroupByKey]=OutputTable[[#This Row],[GroupByKey]]),(OutputTable[GroupByKey]=OutputTable[[#This Row],[GroupByKey]])*OutputTable[RecordedValue]))</f>
        <v>9.4038725622795898</v>
      </c>
    </row>
    <row r="1505" spans="1:16" x14ac:dyDescent="0.25">
      <c r="A1505" t="s">
        <v>68</v>
      </c>
      <c r="B1505" t="s">
        <v>70</v>
      </c>
      <c r="C1505">
        <v>29</v>
      </c>
      <c r="D1505" t="s">
        <v>142</v>
      </c>
      <c r="E1505" t="s">
        <v>113</v>
      </c>
      <c r="F1505" t="s">
        <v>73</v>
      </c>
      <c r="G1505">
        <v>559.53115255354101</v>
      </c>
      <c r="H1505">
        <v>0</v>
      </c>
      <c r="I1505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505" s="5" cm="1">
        <f t="array" ref="J1505">MAX(IF((ProjectInfoTable[ProjectName]=OutputTable[[#This Row],[ProjectName]]),(ProjectInfoTable[ProjectName]=OutputTable[[#This Row],[ProjectName]])*ProjectInfoTable[NumberOfReplications]))</f>
        <v>50</v>
      </c>
      <c r="K1505" s="5" cm="1">
        <f t="array" ref="K1505">IFERROR(AVERAGE(IF((OutputTable[GroupByKey]=OutputTable[[#This Row],[GroupByKey]]),(OutputTable[GroupByKey]=OutputTable[[#This Row],[GroupByKey]])*OutputTable[RecordedValue])),0)</f>
        <v>554.13874987441454</v>
      </c>
      <c r="L1505" s="5" cm="1">
        <f t="array" ref="L1505">IFERROR(_xlfn.STDEV.S(IF((OutputTable[GroupByKey]=OutputTable[[#This Row],[GroupByKey]]),(OutputTable[GroupByKey]=OutputTable[[#This Row],[GroupByKey]])*OutputTable[RecordedValue])),0)</f>
        <v>6.8265505788893126</v>
      </c>
      <c r="M1505" s="5" cm="1">
        <f t="array" ref="M1505">MAX(IF((ProjectInfoTable[ProjectName]=OutputTable[[#This Row],[ProjectName]]),(ProjectInfoTable[ProjectName]=OutputTable[[#This Row],[ProjectName]])*ProjectInfoTable[ConfidenceInterval]))</f>
        <v>0.95</v>
      </c>
      <c r="N15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505" s="5" cm="1">
        <f t="array" ref="O1505">MIN(IF((OutputTable[GroupByKey]=OutputTable[[#This Row],[GroupByKey]]),(OutputTable[GroupByKey]=OutputTable[[#This Row],[GroupByKey]])*OutputTable[RecordedValue]))</f>
        <v>539.207003167479</v>
      </c>
      <c r="P1505" s="5" cm="1">
        <f t="array" ref="P1505">MAX(IF((OutputTable[GroupByKey]=OutputTable[[#This Row],[GroupByKey]]),(OutputTable[GroupByKey]=OutputTable[[#This Row],[GroupByKey]])*OutputTable[RecordedValue]))</f>
        <v>564.23235373677596</v>
      </c>
    </row>
    <row r="1506" spans="1:16" x14ac:dyDescent="0.25">
      <c r="A1506" t="s">
        <v>68</v>
      </c>
      <c r="B1506" t="s">
        <v>70</v>
      </c>
      <c r="C1506">
        <v>29</v>
      </c>
      <c r="D1506" t="s">
        <v>143</v>
      </c>
      <c r="E1506" t="s">
        <v>115</v>
      </c>
      <c r="F1506" t="s">
        <v>73</v>
      </c>
      <c r="G1506">
        <v>0</v>
      </c>
      <c r="H1506">
        <v>0</v>
      </c>
      <c r="I1506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506" s="5" cm="1">
        <f t="array" ref="J1506">MAX(IF((ProjectInfoTable[ProjectName]=OutputTable[[#This Row],[ProjectName]]),(ProjectInfoTable[ProjectName]=OutputTable[[#This Row],[ProjectName]])*ProjectInfoTable[NumberOfReplications]))</f>
        <v>50</v>
      </c>
      <c r="K1506" s="5" cm="1">
        <f t="array" ref="K1506">IFERROR(AVERAGE(IF((OutputTable[GroupByKey]=OutputTable[[#This Row],[GroupByKey]]),(OutputTable[GroupByKey]=OutputTable[[#This Row],[GroupByKey]])*OutputTable[RecordedValue])),0)</f>
        <v>0</v>
      </c>
      <c r="L1506" s="5" cm="1">
        <f t="array" ref="L1506">IFERROR(_xlfn.STDEV.S(IF((OutputTable[GroupByKey]=OutputTable[[#This Row],[GroupByKey]]),(OutputTable[GroupByKey]=OutputTable[[#This Row],[GroupByKey]])*OutputTable[RecordedValue])),0)</f>
        <v>0</v>
      </c>
      <c r="M1506" s="5" cm="1">
        <f t="array" ref="M1506">MAX(IF((ProjectInfoTable[ProjectName]=OutputTable[[#This Row],[ProjectName]]),(ProjectInfoTable[ProjectName]=OutputTable[[#This Row],[ProjectName]])*ProjectInfoTable[ConfidenceInterval]))</f>
        <v>0.95</v>
      </c>
      <c r="N15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06" s="5" cm="1">
        <f t="array" ref="O1506">MIN(IF((OutputTable[GroupByKey]=OutputTable[[#This Row],[GroupByKey]]),(OutputTable[GroupByKey]=OutputTable[[#This Row],[GroupByKey]])*OutputTable[RecordedValue]))</f>
        <v>0</v>
      </c>
      <c r="P1506" s="5" cm="1">
        <f t="array" ref="P1506">MAX(IF((OutputTable[GroupByKey]=OutputTable[[#This Row],[GroupByKey]]),(OutputTable[GroupByKey]=OutputTable[[#This Row],[GroupByKey]])*OutputTable[RecordedValue]))</f>
        <v>0</v>
      </c>
    </row>
    <row r="1507" spans="1:16" x14ac:dyDescent="0.25">
      <c r="A1507" t="s">
        <v>68</v>
      </c>
      <c r="B1507" t="s">
        <v>70</v>
      </c>
      <c r="C1507">
        <v>29</v>
      </c>
      <c r="D1507" t="s">
        <v>144</v>
      </c>
      <c r="E1507" t="s">
        <v>117</v>
      </c>
      <c r="F1507" t="s">
        <v>73</v>
      </c>
      <c r="G1507">
        <v>51.629275208807996</v>
      </c>
      <c r="H1507">
        <v>0</v>
      </c>
      <c r="I1507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507" s="5" cm="1">
        <f t="array" ref="J1507">MAX(IF((ProjectInfoTable[ProjectName]=OutputTable[[#This Row],[ProjectName]]),(ProjectInfoTable[ProjectName]=OutputTable[[#This Row],[ProjectName]])*ProjectInfoTable[NumberOfReplications]))</f>
        <v>50</v>
      </c>
      <c r="K1507" s="5" cm="1">
        <f t="array" ref="K1507">IFERROR(AVERAGE(IF((OutputTable[GroupByKey]=OutputTable[[#This Row],[GroupByKey]]),(OutputTable[GroupByKey]=OutputTable[[#This Row],[GroupByKey]])*OutputTable[RecordedValue])),0)</f>
        <v>55.339444015606816</v>
      </c>
      <c r="L1507" s="5" cm="1">
        <f t="array" ref="L1507">IFERROR(_xlfn.STDEV.S(IF((OutputTable[GroupByKey]=OutputTable[[#This Row],[GroupByKey]]),(OutputTable[GroupByKey]=OutputTable[[#This Row],[GroupByKey]])*OutputTable[RecordedValue])),0)</f>
        <v>18.463814595248238</v>
      </c>
      <c r="M1507" s="5" cm="1">
        <f t="array" ref="M1507">MAX(IF((ProjectInfoTable[ProjectName]=OutputTable[[#This Row],[ProjectName]]),(ProjectInfoTable[ProjectName]=OutputTable[[#This Row],[ProjectName]])*ProjectInfoTable[ConfidenceInterval]))</f>
        <v>0.95</v>
      </c>
      <c r="N15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507" s="5" cm="1">
        <f t="array" ref="O1507">MIN(IF((OutputTable[GroupByKey]=OutputTable[[#This Row],[GroupByKey]]),(OutputTable[GroupByKey]=OutputTable[[#This Row],[GroupByKey]])*OutputTable[RecordedValue]))</f>
        <v>20.994807137296998</v>
      </c>
      <c r="P1507" s="5" cm="1">
        <f t="array" ref="P1507">MAX(IF((OutputTable[GroupByKey]=OutputTable[[#This Row],[GroupByKey]]),(OutputTable[GroupByKey]=OutputTable[[#This Row],[GroupByKey]])*OutputTable[RecordedValue]))</f>
        <v>106.254030872416</v>
      </c>
    </row>
    <row r="1508" spans="1:16" x14ac:dyDescent="0.25">
      <c r="A1508" t="s">
        <v>68</v>
      </c>
      <c r="B1508" t="s">
        <v>70</v>
      </c>
      <c r="C1508">
        <v>29</v>
      </c>
      <c r="D1508" t="s">
        <v>145</v>
      </c>
      <c r="E1508" t="s">
        <v>119</v>
      </c>
      <c r="F1508" t="s">
        <v>73</v>
      </c>
      <c r="G1508">
        <v>318</v>
      </c>
      <c r="H1508">
        <v>0</v>
      </c>
      <c r="I1508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508" s="5" cm="1">
        <f t="array" ref="J1508">MAX(IF((ProjectInfoTable[ProjectName]=OutputTable[[#This Row],[ProjectName]]),(ProjectInfoTable[ProjectName]=OutputTable[[#This Row],[ProjectName]])*ProjectInfoTable[NumberOfReplications]))</f>
        <v>50</v>
      </c>
      <c r="K1508" s="5" cm="1">
        <f t="array" ref="K1508">IFERROR(AVERAGE(IF((OutputTable[GroupByKey]=OutputTable[[#This Row],[GroupByKey]]),(OutputTable[GroupByKey]=OutputTable[[#This Row],[GroupByKey]])*OutputTable[RecordedValue])),0)</f>
        <v>318</v>
      </c>
      <c r="L1508" s="5" cm="1">
        <f t="array" ref="L1508">IFERROR(_xlfn.STDEV.S(IF((OutputTable[GroupByKey]=OutputTable[[#This Row],[GroupByKey]]),(OutputTable[GroupByKey]=OutputTable[[#This Row],[GroupByKey]])*OutputTable[RecordedValue])),0)</f>
        <v>0</v>
      </c>
      <c r="M1508" s="5" cm="1">
        <f t="array" ref="M1508">MAX(IF((ProjectInfoTable[ProjectName]=OutputTable[[#This Row],[ProjectName]]),(ProjectInfoTable[ProjectName]=OutputTable[[#This Row],[ProjectName]])*ProjectInfoTable[ConfidenceInterval]))</f>
        <v>0.95</v>
      </c>
      <c r="N15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08" s="5" cm="1">
        <f t="array" ref="O1508">MIN(IF((OutputTable[GroupByKey]=OutputTable[[#This Row],[GroupByKey]]),(OutputTable[GroupByKey]=OutputTable[[#This Row],[GroupByKey]])*OutputTable[RecordedValue]))</f>
        <v>318</v>
      </c>
      <c r="P1508" s="5" cm="1">
        <f t="array" ref="P1508">MAX(IF((OutputTable[GroupByKey]=OutputTable[[#This Row],[GroupByKey]]),(OutputTable[GroupByKey]=OutputTable[[#This Row],[GroupByKey]])*OutputTable[RecordedValue]))</f>
        <v>318</v>
      </c>
    </row>
    <row r="1509" spans="1:16" x14ac:dyDescent="0.25">
      <c r="A1509" t="s">
        <v>68</v>
      </c>
      <c r="B1509" t="s">
        <v>70</v>
      </c>
      <c r="C1509">
        <v>29</v>
      </c>
      <c r="D1509" t="s">
        <v>146</v>
      </c>
      <c r="E1509" t="s">
        <v>121</v>
      </c>
      <c r="F1509" t="s">
        <v>73</v>
      </c>
      <c r="G1509">
        <v>317</v>
      </c>
      <c r="H1509">
        <v>0</v>
      </c>
      <c r="I1509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509" s="5" cm="1">
        <f t="array" ref="J1509">MAX(IF((ProjectInfoTable[ProjectName]=OutputTable[[#This Row],[ProjectName]]),(ProjectInfoTable[ProjectName]=OutputTable[[#This Row],[ProjectName]])*ProjectInfoTable[NumberOfReplications]))</f>
        <v>50</v>
      </c>
      <c r="K1509" s="5" cm="1">
        <f t="array" ref="K1509">IFERROR(AVERAGE(IF((OutputTable[GroupByKey]=OutputTable[[#This Row],[GroupByKey]]),(OutputTable[GroupByKey]=OutputTable[[#This Row],[GroupByKey]])*OutputTable[RecordedValue])),0)</f>
        <v>316.94</v>
      </c>
      <c r="L1509" s="5" cm="1">
        <f t="array" ref="L1509">IFERROR(_xlfn.STDEV.S(IF((OutputTable[GroupByKey]=OutputTable[[#This Row],[GroupByKey]]),(OutputTable[GroupByKey]=OutputTable[[#This Row],[GroupByKey]])*OutputTable[RecordedValue])),0)</f>
        <v>0.23989793748209556</v>
      </c>
      <c r="M1509" s="5" cm="1">
        <f t="array" ref="M1509">MAX(IF((ProjectInfoTable[ProjectName]=OutputTable[[#This Row],[ProjectName]]),(ProjectInfoTable[ProjectName]=OutputTable[[#This Row],[ProjectName]])*ProjectInfoTable[ConfidenceInterval]))</f>
        <v>0.95</v>
      </c>
      <c r="N15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509" s="5" cm="1">
        <f t="array" ref="O1509">MIN(IF((OutputTable[GroupByKey]=OutputTable[[#This Row],[GroupByKey]]),(OutputTable[GroupByKey]=OutputTable[[#This Row],[GroupByKey]])*OutputTable[RecordedValue]))</f>
        <v>316</v>
      </c>
      <c r="P1509" s="5" cm="1">
        <f t="array" ref="P1509">MAX(IF((OutputTable[GroupByKey]=OutputTable[[#This Row],[GroupByKey]]),(OutputTable[GroupByKey]=OutputTable[[#This Row],[GroupByKey]])*OutputTable[RecordedValue]))</f>
        <v>317</v>
      </c>
    </row>
    <row r="1510" spans="1:16" x14ac:dyDescent="0.25">
      <c r="A1510" t="s">
        <v>68</v>
      </c>
      <c r="B1510" t="s">
        <v>70</v>
      </c>
      <c r="C1510">
        <v>29</v>
      </c>
      <c r="D1510" t="s">
        <v>147</v>
      </c>
      <c r="E1510" t="s">
        <v>123</v>
      </c>
      <c r="F1510" t="s">
        <v>73</v>
      </c>
      <c r="G1510">
        <v>9.3255192092256909</v>
      </c>
      <c r="H1510">
        <v>0</v>
      </c>
      <c r="I1510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510" s="5" cm="1">
        <f t="array" ref="J1510">MAX(IF((ProjectInfoTable[ProjectName]=OutputTable[[#This Row],[ProjectName]]),(ProjectInfoTable[ProjectName]=OutputTable[[#This Row],[ProjectName]])*ProjectInfoTable[NumberOfReplications]))</f>
        <v>50</v>
      </c>
      <c r="K1510" s="5" cm="1">
        <f t="array" ref="K1510">IFERROR(AVERAGE(IF((OutputTable[GroupByKey]=OutputTable[[#This Row],[GroupByKey]]),(OutputTable[GroupByKey]=OutputTable[[#This Row],[GroupByKey]])*OutputTable[RecordedValue])),0)</f>
        <v>9.2356458312402427</v>
      </c>
      <c r="L1510" s="5" cm="1">
        <f t="array" ref="L1510">IFERROR(_xlfn.STDEV.S(IF((OutputTable[GroupByKey]=OutputTable[[#This Row],[GroupByKey]]),(OutputTable[GroupByKey]=OutputTable[[#This Row],[GroupByKey]])*OutputTable[RecordedValue])),0)</f>
        <v>0.11377584298148916</v>
      </c>
      <c r="M1510" s="5" cm="1">
        <f t="array" ref="M1510">MAX(IF((ProjectInfoTable[ProjectName]=OutputTable[[#This Row],[ProjectName]]),(ProjectInfoTable[ProjectName]=OutputTable[[#This Row],[ProjectName]])*ProjectInfoTable[ConfidenceInterval]))</f>
        <v>0.95</v>
      </c>
      <c r="N15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510" s="5" cm="1">
        <f t="array" ref="O1510">MIN(IF((OutputTable[GroupByKey]=OutputTable[[#This Row],[GroupByKey]]),(OutputTable[GroupByKey]=OutputTable[[#This Row],[GroupByKey]])*OutputTable[RecordedValue]))</f>
        <v>8.9867833861246496</v>
      </c>
      <c r="P1510" s="5" cm="1">
        <f t="array" ref="P1510">MAX(IF((OutputTable[GroupByKey]=OutputTable[[#This Row],[GroupByKey]]),(OutputTable[GroupByKey]=OutputTable[[#This Row],[GroupByKey]])*OutputTable[RecordedValue]))</f>
        <v>9.4038725622795898</v>
      </c>
    </row>
    <row r="1511" spans="1:16" x14ac:dyDescent="0.25">
      <c r="A1511" t="s">
        <v>68</v>
      </c>
      <c r="B1511" t="s">
        <v>70</v>
      </c>
      <c r="C1511">
        <v>29</v>
      </c>
      <c r="D1511" t="s">
        <v>148</v>
      </c>
      <c r="E1511" t="s">
        <v>125</v>
      </c>
      <c r="F1511" t="s">
        <v>73</v>
      </c>
      <c r="G1511">
        <v>611.16042776234895</v>
      </c>
      <c r="H1511">
        <v>0</v>
      </c>
      <c r="I1511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511" s="5" cm="1">
        <f t="array" ref="J1511">MAX(IF((ProjectInfoTable[ProjectName]=OutputTable[[#This Row],[ProjectName]]),(ProjectInfoTable[ProjectName]=OutputTable[[#This Row],[ProjectName]])*ProjectInfoTable[NumberOfReplications]))</f>
        <v>50</v>
      </c>
      <c r="K1511" s="5" cm="1">
        <f t="array" ref="K1511">IFERROR(AVERAGE(IF((OutputTable[GroupByKey]=OutputTable[[#This Row],[GroupByKey]]),(OutputTable[GroupByKey]=OutputTable[[#This Row],[GroupByKey]])*OutputTable[RecordedValue])),0)</f>
        <v>609.47819389002132</v>
      </c>
      <c r="L1511" s="5" cm="1">
        <f t="array" ref="L1511">IFERROR(_xlfn.STDEV.S(IF((OutputTable[GroupByKey]=OutputTable[[#This Row],[GroupByKey]]),(OutputTable[GroupByKey]=OutputTable[[#This Row],[GroupByKey]])*OutputTable[RecordedValue])),0)</f>
        <v>20.03379556554944</v>
      </c>
      <c r="M1511" s="5" cm="1">
        <f t="array" ref="M1511">MAX(IF((ProjectInfoTable[ProjectName]=OutputTable[[#This Row],[ProjectName]]),(ProjectInfoTable[ProjectName]=OutputTable[[#This Row],[ProjectName]])*ProjectInfoTable[ConfidenceInterval]))</f>
        <v>0.95</v>
      </c>
      <c r="N15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511" s="5" cm="1">
        <f t="array" ref="O1511">MIN(IF((OutputTable[GroupByKey]=OutputTable[[#This Row],[GroupByKey]]),(OutputTable[GroupByKey]=OutputTable[[#This Row],[GroupByKey]])*OutputTable[RecordedValue]))</f>
        <v>560.39330190760404</v>
      </c>
      <c r="P1511" s="5" cm="1">
        <f t="array" ref="P1511">MAX(IF((OutputTable[GroupByKey]=OutputTable[[#This Row],[GroupByKey]]),(OutputTable[GroupByKey]=OutputTable[[#This Row],[GroupByKey]])*OutputTable[RecordedValue]))</f>
        <v>667.91125094200902</v>
      </c>
    </row>
    <row r="1512" spans="1:16" x14ac:dyDescent="0.25">
      <c r="A1512" t="s">
        <v>68</v>
      </c>
      <c r="B1512" t="s">
        <v>70</v>
      </c>
      <c r="C1512">
        <v>29</v>
      </c>
      <c r="D1512" t="s">
        <v>149</v>
      </c>
      <c r="E1512" t="s">
        <v>119</v>
      </c>
      <c r="F1512" t="s">
        <v>87</v>
      </c>
      <c r="G1512">
        <v>318</v>
      </c>
      <c r="H1512">
        <v>0</v>
      </c>
      <c r="I1512" s="5" t="str">
        <f>OutputTable[[#This Row],[ProjectName]]&amp;OutputTable[[#This Row],[Name]]&amp;OutputTable[[#This Row],[Type]]&amp;OutputTable[[#This Row],[Source]]</f>
        <v>Airport Security AnalysisEntity 1.NumberInNumber InEntity</v>
      </c>
      <c r="J1512" s="5" cm="1">
        <f t="array" ref="J1512">MAX(IF((ProjectInfoTable[ProjectName]=OutputTable[[#This Row],[ProjectName]]),(ProjectInfoTable[ProjectName]=OutputTable[[#This Row],[ProjectName]])*ProjectInfoTable[NumberOfReplications]))</f>
        <v>50</v>
      </c>
      <c r="K1512" s="5" cm="1">
        <f t="array" ref="K1512">IFERROR(AVERAGE(IF((OutputTable[GroupByKey]=OutputTable[[#This Row],[GroupByKey]]),(OutputTable[GroupByKey]=OutputTable[[#This Row],[GroupByKey]])*OutputTable[RecordedValue])),0)</f>
        <v>318</v>
      </c>
      <c r="L1512" s="5" cm="1">
        <f t="array" ref="L1512">IFERROR(_xlfn.STDEV.S(IF((OutputTable[GroupByKey]=OutputTable[[#This Row],[GroupByKey]]),(OutputTable[GroupByKey]=OutputTable[[#This Row],[GroupByKey]])*OutputTable[RecordedValue])),0)</f>
        <v>0</v>
      </c>
      <c r="M1512" s="5" cm="1">
        <f t="array" ref="M1512">MAX(IF((ProjectInfoTable[ProjectName]=OutputTable[[#This Row],[ProjectName]]),(ProjectInfoTable[ProjectName]=OutputTable[[#This Row],[ProjectName]])*ProjectInfoTable[ConfidenceInterval]))</f>
        <v>0.95</v>
      </c>
      <c r="N15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2" s="5" cm="1">
        <f t="array" ref="O1512">MIN(IF((OutputTable[GroupByKey]=OutputTable[[#This Row],[GroupByKey]]),(OutputTable[GroupByKey]=OutputTable[[#This Row],[GroupByKey]])*OutputTable[RecordedValue]))</f>
        <v>318</v>
      </c>
      <c r="P1512" s="5" cm="1">
        <f t="array" ref="P1512">MAX(IF((OutputTable[GroupByKey]=OutputTable[[#This Row],[GroupByKey]]),(OutputTable[GroupByKey]=OutputTable[[#This Row],[GroupByKey]])*OutputTable[RecordedValue]))</f>
        <v>318</v>
      </c>
    </row>
    <row r="1513" spans="1:16" x14ac:dyDescent="0.25">
      <c r="A1513" t="s">
        <v>68</v>
      </c>
      <c r="B1513" t="s">
        <v>70</v>
      </c>
      <c r="C1513">
        <v>29</v>
      </c>
      <c r="D1513" t="s">
        <v>150</v>
      </c>
      <c r="E1513" t="s">
        <v>121</v>
      </c>
      <c r="F1513" t="s">
        <v>87</v>
      </c>
      <c r="G1513">
        <v>316</v>
      </c>
      <c r="H1513">
        <v>0</v>
      </c>
      <c r="I1513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513" s="5" cm="1">
        <f t="array" ref="J1513">MAX(IF((ProjectInfoTable[ProjectName]=OutputTable[[#This Row],[ProjectName]]),(ProjectInfoTable[ProjectName]=OutputTable[[#This Row],[ProjectName]])*ProjectInfoTable[NumberOfReplications]))</f>
        <v>50</v>
      </c>
      <c r="K1513" s="5" cm="1">
        <f t="array" ref="K1513">IFERROR(AVERAGE(IF((OutputTable[GroupByKey]=OutputTable[[#This Row],[GroupByKey]]),(OutputTable[GroupByKey]=OutputTable[[#This Row],[GroupByKey]])*OutputTable[RecordedValue])),0)</f>
        <v>314.94</v>
      </c>
      <c r="L1513" s="5" cm="1">
        <f t="array" ref="L1513">IFERROR(_xlfn.STDEV.S(IF((OutputTable[GroupByKey]=OutputTable[[#This Row],[GroupByKey]]),(OutputTable[GroupByKey]=OutputTable[[#This Row],[GroupByKey]])*OutputTable[RecordedValue])),0)</f>
        <v>0.68243262357121037</v>
      </c>
      <c r="M1513" s="5" cm="1">
        <f t="array" ref="M1513">MAX(IF((ProjectInfoTable[ProjectName]=OutputTable[[#This Row],[ProjectName]]),(ProjectInfoTable[ProjectName]=OutputTable[[#This Row],[ProjectName]])*ProjectInfoTable[ConfidenceInterval]))</f>
        <v>0.95</v>
      </c>
      <c r="N15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513" s="5" cm="1">
        <f t="array" ref="O1513">MIN(IF((OutputTable[GroupByKey]=OutputTable[[#This Row],[GroupByKey]]),(OutputTable[GroupByKey]=OutputTable[[#This Row],[GroupByKey]])*OutputTable[RecordedValue]))</f>
        <v>313</v>
      </c>
      <c r="P1513" s="5" cm="1">
        <f t="array" ref="P1513">MAX(IF((OutputTable[GroupByKey]=OutputTable[[#This Row],[GroupByKey]]),(OutputTable[GroupByKey]=OutputTable[[#This Row],[GroupByKey]])*OutputTable[RecordedValue]))</f>
        <v>316</v>
      </c>
    </row>
    <row r="1514" spans="1:16" x14ac:dyDescent="0.25">
      <c r="A1514" t="s">
        <v>68</v>
      </c>
      <c r="B1514" t="s">
        <v>70</v>
      </c>
      <c r="C1514">
        <v>29</v>
      </c>
      <c r="D1514" t="s">
        <v>151</v>
      </c>
      <c r="E1514" t="s">
        <v>135</v>
      </c>
      <c r="F1514" t="s">
        <v>105</v>
      </c>
      <c r="G1514">
        <v>0</v>
      </c>
      <c r="H1514">
        <v>0</v>
      </c>
      <c r="I1514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514" s="5" cm="1">
        <f t="array" ref="J1514">MAX(IF((ProjectInfoTable[ProjectName]=OutputTable[[#This Row],[ProjectName]]),(ProjectInfoTable[ProjectName]=OutputTable[[#This Row],[ProjectName]])*ProjectInfoTable[NumberOfReplications]))</f>
        <v>50</v>
      </c>
      <c r="K1514" s="5" cm="1">
        <f t="array" ref="K1514">IFERROR(AVERAGE(IF((OutputTable[GroupByKey]=OutputTable[[#This Row],[GroupByKey]]),(OutputTable[GroupByKey]=OutputTable[[#This Row],[GroupByKey]])*OutputTable[RecordedValue])),0)</f>
        <v>0</v>
      </c>
      <c r="L1514" s="5" cm="1">
        <f t="array" ref="L1514">IFERROR(_xlfn.STDEV.S(IF((OutputTable[GroupByKey]=OutputTable[[#This Row],[GroupByKey]]),(OutputTable[GroupByKey]=OutputTable[[#This Row],[GroupByKey]])*OutputTable[RecordedValue])),0)</f>
        <v>0</v>
      </c>
      <c r="M1514" s="5" cm="1">
        <f t="array" ref="M1514">MAX(IF((ProjectInfoTable[ProjectName]=OutputTable[[#This Row],[ProjectName]]),(ProjectInfoTable[ProjectName]=OutputTable[[#This Row],[ProjectName]])*ProjectInfoTable[ConfidenceInterval]))</f>
        <v>0.95</v>
      </c>
      <c r="N15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4" s="5" cm="1">
        <f t="array" ref="O1514">MIN(IF((OutputTable[GroupByKey]=OutputTable[[#This Row],[GroupByKey]]),(OutputTable[GroupByKey]=OutputTable[[#This Row],[GroupByKey]])*OutputTable[RecordedValue]))</f>
        <v>0</v>
      </c>
      <c r="P1514" s="5" cm="1">
        <f t="array" ref="P1514">MAX(IF((OutputTable[GroupByKey]=OutputTable[[#This Row],[GroupByKey]]),(OutputTable[GroupByKey]=OutputTable[[#This Row],[GroupByKey]])*OutputTable[RecordedValue]))</f>
        <v>0</v>
      </c>
    </row>
    <row r="1515" spans="1:16" x14ac:dyDescent="0.25">
      <c r="A1515" t="s">
        <v>68</v>
      </c>
      <c r="B1515" t="s">
        <v>70</v>
      </c>
      <c r="C1515">
        <v>29</v>
      </c>
      <c r="D1515" t="s">
        <v>152</v>
      </c>
      <c r="E1515" t="s">
        <v>137</v>
      </c>
      <c r="F1515" t="s">
        <v>105</v>
      </c>
      <c r="G1515">
        <v>12</v>
      </c>
      <c r="H1515">
        <v>0</v>
      </c>
      <c r="I1515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515" s="5" cm="1">
        <f t="array" ref="J1515">MAX(IF((ProjectInfoTable[ProjectName]=OutputTable[[#This Row],[ProjectName]]),(ProjectInfoTable[ProjectName]=OutputTable[[#This Row],[ProjectName]])*ProjectInfoTable[NumberOfReplications]))</f>
        <v>50</v>
      </c>
      <c r="K1515" s="5" cm="1">
        <f t="array" ref="K1515">IFERROR(AVERAGE(IF((OutputTable[GroupByKey]=OutputTable[[#This Row],[GroupByKey]]),(OutputTable[GroupByKey]=OutputTable[[#This Row],[GroupByKey]])*OutputTable[RecordedValue])),0)</f>
        <v>12</v>
      </c>
      <c r="L1515" s="5" cm="1">
        <f t="array" ref="L1515">IFERROR(_xlfn.STDEV.S(IF((OutputTable[GroupByKey]=OutputTable[[#This Row],[GroupByKey]]),(OutputTable[GroupByKey]=OutputTable[[#This Row],[GroupByKey]])*OutputTable[RecordedValue])),0)</f>
        <v>0</v>
      </c>
      <c r="M1515" s="5" cm="1">
        <f t="array" ref="M1515">MAX(IF((ProjectInfoTable[ProjectName]=OutputTable[[#This Row],[ProjectName]]),(ProjectInfoTable[ProjectName]=OutputTable[[#This Row],[ProjectName]])*ProjectInfoTable[ConfidenceInterval]))</f>
        <v>0.95</v>
      </c>
      <c r="N15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5" s="5" cm="1">
        <f t="array" ref="O1515">MIN(IF((OutputTable[GroupByKey]=OutputTable[[#This Row],[GroupByKey]]),(OutputTable[GroupByKey]=OutputTable[[#This Row],[GroupByKey]])*OutputTable[RecordedValue]))</f>
        <v>12</v>
      </c>
      <c r="P1515" s="5" cm="1">
        <f t="array" ref="P1515">MAX(IF((OutputTable[GroupByKey]=OutputTable[[#This Row],[GroupByKey]]),(OutputTable[GroupByKey]=OutputTable[[#This Row],[GroupByKey]])*OutputTable[RecordedValue]))</f>
        <v>12</v>
      </c>
    </row>
    <row r="1516" spans="1:16" x14ac:dyDescent="0.25">
      <c r="A1516" t="s">
        <v>68</v>
      </c>
      <c r="B1516" t="s">
        <v>70</v>
      </c>
      <c r="C1516">
        <v>29</v>
      </c>
      <c r="D1516" t="s">
        <v>153</v>
      </c>
      <c r="E1516" t="s">
        <v>154</v>
      </c>
      <c r="F1516" t="s">
        <v>105</v>
      </c>
      <c r="G1516">
        <v>0</v>
      </c>
      <c r="H1516">
        <v>0</v>
      </c>
      <c r="I1516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516" s="5" cm="1">
        <f t="array" ref="J1516">MAX(IF((ProjectInfoTable[ProjectName]=OutputTable[[#This Row],[ProjectName]]),(ProjectInfoTable[ProjectName]=OutputTable[[#This Row],[ProjectName]])*ProjectInfoTable[NumberOfReplications]))</f>
        <v>50</v>
      </c>
      <c r="K1516" s="5" cm="1">
        <f t="array" ref="K1516">IFERROR(AVERAGE(IF((OutputTable[GroupByKey]=OutputTable[[#This Row],[GroupByKey]]),(OutputTable[GroupByKey]=OutputTable[[#This Row],[GroupByKey]])*OutputTable[RecordedValue])),0)</f>
        <v>0</v>
      </c>
      <c r="L1516" s="5" cm="1">
        <f t="array" ref="L1516">IFERROR(_xlfn.STDEV.S(IF((OutputTable[GroupByKey]=OutputTable[[#This Row],[GroupByKey]]),(OutputTable[GroupByKey]=OutputTable[[#This Row],[GroupByKey]])*OutputTable[RecordedValue])),0)</f>
        <v>0</v>
      </c>
      <c r="M1516" s="5" cm="1">
        <f t="array" ref="M1516">MAX(IF((ProjectInfoTable[ProjectName]=OutputTable[[#This Row],[ProjectName]]),(ProjectInfoTable[ProjectName]=OutputTable[[#This Row],[ProjectName]])*ProjectInfoTable[ConfidenceInterval]))</f>
        <v>0.95</v>
      </c>
      <c r="N15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6" s="5" cm="1">
        <f t="array" ref="O1516">MIN(IF((OutputTable[GroupByKey]=OutputTable[[#This Row],[GroupByKey]]),(OutputTable[GroupByKey]=OutputTable[[#This Row],[GroupByKey]])*OutputTable[RecordedValue]))</f>
        <v>0</v>
      </c>
      <c r="P1516" s="5" cm="1">
        <f t="array" ref="P1516">MAX(IF((OutputTable[GroupByKey]=OutputTable[[#This Row],[GroupByKey]]),(OutputTable[GroupByKey]=OutputTable[[#This Row],[GroupByKey]])*OutputTable[RecordedValue]))</f>
        <v>0</v>
      </c>
    </row>
    <row r="1517" spans="1:16" x14ac:dyDescent="0.25">
      <c r="A1517" t="s">
        <v>68</v>
      </c>
      <c r="B1517" t="s">
        <v>70</v>
      </c>
      <c r="C1517">
        <v>29</v>
      </c>
      <c r="D1517" t="s">
        <v>155</v>
      </c>
      <c r="E1517" t="s">
        <v>156</v>
      </c>
      <c r="F1517" t="s">
        <v>105</v>
      </c>
      <c r="G1517">
        <v>0</v>
      </c>
      <c r="H1517">
        <v>0</v>
      </c>
      <c r="I1517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517" s="5" cm="1">
        <f t="array" ref="J1517">MAX(IF((ProjectInfoTable[ProjectName]=OutputTable[[#This Row],[ProjectName]]),(ProjectInfoTable[ProjectName]=OutputTable[[#This Row],[ProjectName]])*ProjectInfoTable[NumberOfReplications]))</f>
        <v>50</v>
      </c>
      <c r="K1517" s="5" cm="1">
        <f t="array" ref="K1517">IFERROR(AVERAGE(IF((OutputTable[GroupByKey]=OutputTable[[#This Row],[GroupByKey]]),(OutputTable[GroupByKey]=OutputTable[[#This Row],[GroupByKey]])*OutputTable[RecordedValue])),0)</f>
        <v>0</v>
      </c>
      <c r="L1517" s="5" cm="1">
        <f t="array" ref="L1517">IFERROR(_xlfn.STDEV.S(IF((OutputTable[GroupByKey]=OutputTable[[#This Row],[GroupByKey]]),(OutputTable[GroupByKey]=OutputTable[[#This Row],[GroupByKey]])*OutputTable[RecordedValue])),0)</f>
        <v>0</v>
      </c>
      <c r="M1517" s="5" cm="1">
        <f t="array" ref="M1517">MAX(IF((ProjectInfoTable[ProjectName]=OutputTable[[#This Row],[ProjectName]]),(ProjectInfoTable[ProjectName]=OutputTable[[#This Row],[ProjectName]])*ProjectInfoTable[ConfidenceInterval]))</f>
        <v>0.95</v>
      </c>
      <c r="N15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7" s="5" cm="1">
        <f t="array" ref="O1517">MIN(IF((OutputTable[GroupByKey]=OutputTable[[#This Row],[GroupByKey]]),(OutputTable[GroupByKey]=OutputTable[[#This Row],[GroupByKey]])*OutputTable[RecordedValue]))</f>
        <v>0</v>
      </c>
      <c r="P1517" s="5" cm="1">
        <f t="array" ref="P1517">MAX(IF((OutputTable[GroupByKey]=OutputTable[[#This Row],[GroupByKey]]),(OutputTable[GroupByKey]=OutputTable[[#This Row],[GroupByKey]])*OutputTable[RecordedValue]))</f>
        <v>0</v>
      </c>
    </row>
    <row r="1518" spans="1:16" x14ac:dyDescent="0.25">
      <c r="A1518" t="s">
        <v>68</v>
      </c>
      <c r="B1518" t="s">
        <v>70</v>
      </c>
      <c r="C1518">
        <v>29</v>
      </c>
      <c r="D1518" t="s">
        <v>157</v>
      </c>
      <c r="E1518" t="s">
        <v>140</v>
      </c>
      <c r="F1518" t="s">
        <v>105</v>
      </c>
      <c r="G1518">
        <v>0</v>
      </c>
      <c r="H1518">
        <v>0</v>
      </c>
      <c r="I1518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518" s="5" cm="1">
        <f t="array" ref="J1518">MAX(IF((ProjectInfoTable[ProjectName]=OutputTable[[#This Row],[ProjectName]]),(ProjectInfoTable[ProjectName]=OutputTable[[#This Row],[ProjectName]])*ProjectInfoTable[NumberOfReplications]))</f>
        <v>50</v>
      </c>
      <c r="K1518" s="5" cm="1">
        <f t="array" ref="K1518">IFERROR(AVERAGE(IF((OutputTable[GroupByKey]=OutputTable[[#This Row],[GroupByKey]]),(OutputTable[GroupByKey]=OutputTable[[#This Row],[GroupByKey]])*OutputTable[RecordedValue])),0)</f>
        <v>0</v>
      </c>
      <c r="L1518" s="5" cm="1">
        <f t="array" ref="L1518">IFERROR(_xlfn.STDEV.S(IF((OutputTable[GroupByKey]=OutputTable[[#This Row],[GroupByKey]]),(OutputTable[GroupByKey]=OutputTable[[#This Row],[GroupByKey]])*OutputTable[RecordedValue])),0)</f>
        <v>0</v>
      </c>
      <c r="M1518" s="5" cm="1">
        <f t="array" ref="M1518">MAX(IF((ProjectInfoTable[ProjectName]=OutputTable[[#This Row],[ProjectName]]),(ProjectInfoTable[ProjectName]=OutputTable[[#This Row],[ProjectName]])*ProjectInfoTable[ConfidenceInterval]))</f>
        <v>0.95</v>
      </c>
      <c r="N15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8" s="5" cm="1">
        <f t="array" ref="O1518">MIN(IF((OutputTable[GroupByKey]=OutputTable[[#This Row],[GroupByKey]]),(OutputTable[GroupByKey]=OutputTable[[#This Row],[GroupByKey]])*OutputTable[RecordedValue]))</f>
        <v>0</v>
      </c>
      <c r="P1518" s="5" cm="1">
        <f t="array" ref="P1518">MAX(IF((OutputTable[GroupByKey]=OutputTable[[#This Row],[GroupByKey]]),(OutputTable[GroupByKey]=OutputTable[[#This Row],[GroupByKey]])*OutputTable[RecordedValue]))</f>
        <v>0</v>
      </c>
    </row>
    <row r="1519" spans="1:16" x14ac:dyDescent="0.25">
      <c r="A1519" t="s">
        <v>68</v>
      </c>
      <c r="B1519" t="s">
        <v>70</v>
      </c>
      <c r="C1519">
        <v>29</v>
      </c>
      <c r="D1519" t="s">
        <v>158</v>
      </c>
      <c r="E1519" t="s">
        <v>121</v>
      </c>
      <c r="F1519" t="s">
        <v>127</v>
      </c>
      <c r="G1519">
        <v>316</v>
      </c>
      <c r="H1519">
        <v>0</v>
      </c>
      <c r="I1519" s="5" t="str">
        <f>OutputTable[[#This Row],[ProjectName]]&amp;OutputTable[[#This Row],[Name]]&amp;OutputTable[[#This Row],[Type]]&amp;OutputTable[[#This Row],[Source]]</f>
        <v>Airport Security AnalysisSystem.NumberOutNumber OutSystem</v>
      </c>
      <c r="J1519" s="5" cm="1">
        <f t="array" ref="J1519">MAX(IF((ProjectInfoTable[ProjectName]=OutputTable[[#This Row],[ProjectName]]),(ProjectInfoTable[ProjectName]=OutputTable[[#This Row],[ProjectName]])*ProjectInfoTable[NumberOfReplications]))</f>
        <v>50</v>
      </c>
      <c r="K1519" s="5" cm="1">
        <f t="array" ref="K1519">IFERROR(AVERAGE(IF((OutputTable[GroupByKey]=OutputTable[[#This Row],[GroupByKey]]),(OutputTable[GroupByKey]=OutputTable[[#This Row],[GroupByKey]])*OutputTable[RecordedValue])),0)</f>
        <v>314.94</v>
      </c>
      <c r="L1519" s="5" cm="1">
        <f t="array" ref="L1519">IFERROR(_xlfn.STDEV.S(IF((OutputTable[GroupByKey]=OutputTable[[#This Row],[GroupByKey]]),(OutputTable[GroupByKey]=OutputTable[[#This Row],[GroupByKey]])*OutputTable[RecordedValue])),0)</f>
        <v>0.68243262357121037</v>
      </c>
      <c r="M1519" s="5" cm="1">
        <f t="array" ref="M1519">MAX(IF((ProjectInfoTable[ProjectName]=OutputTable[[#This Row],[ProjectName]]),(ProjectInfoTable[ProjectName]=OutputTable[[#This Row],[ProjectName]])*ProjectInfoTable[ConfidenceInterval]))</f>
        <v>0.95</v>
      </c>
      <c r="N15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519" s="5" cm="1">
        <f t="array" ref="O1519">MIN(IF((OutputTable[GroupByKey]=OutputTable[[#This Row],[GroupByKey]]),(OutputTable[GroupByKey]=OutputTable[[#This Row],[GroupByKey]])*OutputTable[RecordedValue]))</f>
        <v>313</v>
      </c>
      <c r="P1519" s="5" cm="1">
        <f t="array" ref="P1519">MAX(IF((OutputTable[GroupByKey]=OutputTable[[#This Row],[GroupByKey]]),(OutputTable[GroupByKey]=OutputTable[[#This Row],[GroupByKey]])*OutputTable[RecordedValue]))</f>
        <v>316</v>
      </c>
    </row>
    <row r="1520" spans="1:16" x14ac:dyDescent="0.25">
      <c r="A1520" t="s">
        <v>68</v>
      </c>
      <c r="B1520" t="s">
        <v>70</v>
      </c>
      <c r="C1520">
        <v>29</v>
      </c>
      <c r="D1520" t="s">
        <v>159</v>
      </c>
      <c r="E1520" t="s">
        <v>91</v>
      </c>
      <c r="F1520" t="s">
        <v>127</v>
      </c>
      <c r="G1520">
        <v>71.950682316330997</v>
      </c>
      <c r="H1520">
        <v>0</v>
      </c>
      <c r="I1520" s="5" t="str">
        <f>OutputTable[[#This Row],[ProjectName]]&amp;OutputTable[[#This Row],[Name]]&amp;OutputTable[[#This Row],[Type]]&amp;OutputTable[[#This Row],[Source]]</f>
        <v>Airport Security AnalysisSystem.TotalCostTotal CostSystem</v>
      </c>
      <c r="J1520" s="5" cm="1">
        <f t="array" ref="J1520">MAX(IF((ProjectInfoTable[ProjectName]=OutputTable[[#This Row],[ProjectName]]),(ProjectInfoTable[ProjectName]=OutputTable[[#This Row],[ProjectName]])*ProjectInfoTable[NumberOfReplications]))</f>
        <v>50</v>
      </c>
      <c r="K1520" s="5" cm="1">
        <f t="array" ref="K1520">IFERROR(AVERAGE(IF((OutputTable[GroupByKey]=OutputTable[[#This Row],[GroupByKey]]),(OutputTable[GroupByKey]=OutputTable[[#This Row],[GroupByKey]])*OutputTable[RecordedValue])),0)</f>
        <v>71.872638573735571</v>
      </c>
      <c r="L1520" s="5" cm="1">
        <f t="array" ref="L1520">IFERROR(_xlfn.STDEV.S(IF((OutputTable[GroupByKey]=OutputTable[[#This Row],[GroupByKey]]),(OutputTable[GroupByKey]=OutputTable[[#This Row],[GroupByKey]])*OutputTable[RecordedValue])),0)</f>
        <v>5.859431361613459E-2</v>
      </c>
      <c r="M1520" s="5" cm="1">
        <f t="array" ref="M1520">MAX(IF((ProjectInfoTable[ProjectName]=OutputTable[[#This Row],[ProjectName]]),(ProjectInfoTable[ProjectName]=OutputTable[[#This Row],[ProjectName]])*ProjectInfoTable[ConfidenceInterval]))</f>
        <v>0.95</v>
      </c>
      <c r="N15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520" s="5" cm="1">
        <f t="array" ref="O1520">MIN(IF((OutputTable[GroupByKey]=OutputTable[[#This Row],[GroupByKey]]),(OutputTable[GroupByKey]=OutputTable[[#This Row],[GroupByKey]])*OutputTable[RecordedValue]))</f>
        <v>71.718288096809104</v>
      </c>
      <c r="P1520" s="5" cm="1">
        <f t="array" ref="P1520">MAX(IF((OutputTable[GroupByKey]=OutputTable[[#This Row],[GroupByKey]]),(OutputTable[GroupByKey]=OutputTable[[#This Row],[GroupByKey]])*OutputTable[RecordedValue]))</f>
        <v>71.976989689924594</v>
      </c>
    </row>
    <row r="1521" spans="1:16" x14ac:dyDescent="0.25">
      <c r="A1521" t="s">
        <v>68</v>
      </c>
      <c r="B1521" t="s">
        <v>70</v>
      </c>
      <c r="C1521">
        <v>29</v>
      </c>
      <c r="D1521" t="s">
        <v>160</v>
      </c>
      <c r="E1521" t="s">
        <v>135</v>
      </c>
      <c r="F1521" t="s">
        <v>105</v>
      </c>
      <c r="G1521">
        <v>30.177991167325199</v>
      </c>
      <c r="H1521">
        <v>0</v>
      </c>
      <c r="I1521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521" s="5" cm="1">
        <f t="array" ref="J1521">MAX(IF((ProjectInfoTable[ProjectName]=OutputTable[[#This Row],[ProjectName]]),(ProjectInfoTable[ProjectName]=OutputTable[[#This Row],[ProjectName]])*ProjectInfoTable[NumberOfReplications]))</f>
        <v>50</v>
      </c>
      <c r="K1521" s="5" cm="1">
        <f t="array" ref="K1521">IFERROR(AVERAGE(IF((OutputTable[GroupByKey]=OutputTable[[#This Row],[GroupByKey]]),(OutputTable[GroupByKey]=OutputTable[[#This Row],[GroupByKey]])*OutputTable[RecordedValue])),0)</f>
        <v>29.829789158135409</v>
      </c>
      <c r="L1521" s="5" cm="1">
        <f t="array" ref="L1521">IFERROR(_xlfn.STDEV.S(IF((OutputTable[GroupByKey]=OutputTable[[#This Row],[GroupByKey]]),(OutputTable[GroupByKey]=OutputTable[[#This Row],[GroupByKey]])*OutputTable[RecordedValue])),0)</f>
        <v>0.5851150785874778</v>
      </c>
      <c r="M1521" s="5" cm="1">
        <f t="array" ref="M1521">MAX(IF((ProjectInfoTable[ProjectName]=OutputTable[[#This Row],[ProjectName]]),(ProjectInfoTable[ProjectName]=OutputTable[[#This Row],[ProjectName]])*ProjectInfoTable[ConfidenceInterval]))</f>
        <v>0.95</v>
      </c>
      <c r="N15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521" s="5" cm="1">
        <f t="array" ref="O1521">MIN(IF((OutputTable[GroupByKey]=OutputTable[[#This Row],[GroupByKey]]),(OutputTable[GroupByKey]=OutputTable[[#This Row],[GroupByKey]])*OutputTable[RecordedValue]))</f>
        <v>28.648191338861398</v>
      </c>
      <c r="P1521" s="5" cm="1">
        <f t="array" ref="P1521">MAX(IF((OutputTable[GroupByKey]=OutputTable[[#This Row],[GroupByKey]]),(OutputTable[GroupByKey]=OutputTable[[#This Row],[GroupByKey]])*OutputTable[RecordedValue]))</f>
        <v>31.087756920682502</v>
      </c>
    </row>
    <row r="1522" spans="1:16" x14ac:dyDescent="0.25">
      <c r="A1522" t="s">
        <v>68</v>
      </c>
      <c r="B1522" t="s">
        <v>70</v>
      </c>
      <c r="C1522">
        <v>29</v>
      </c>
      <c r="D1522" t="s">
        <v>161</v>
      </c>
      <c r="E1522" t="s">
        <v>137</v>
      </c>
      <c r="F1522" t="s">
        <v>105</v>
      </c>
      <c r="G1522">
        <v>5.7939333241736604</v>
      </c>
      <c r="H1522">
        <v>0</v>
      </c>
      <c r="I1522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522" s="5" cm="1">
        <f t="array" ref="J1522">MAX(IF((ProjectInfoTable[ProjectName]=OutputTable[[#This Row],[ProjectName]]),(ProjectInfoTable[ProjectName]=OutputTable[[#This Row],[ProjectName]])*ProjectInfoTable[NumberOfReplications]))</f>
        <v>50</v>
      </c>
      <c r="K1522" s="5" cm="1">
        <f t="array" ref="K1522">IFERROR(AVERAGE(IF((OutputTable[GroupByKey]=OutputTable[[#This Row],[GroupByKey]]),(OutputTable[GroupByKey]=OutputTable[[#This Row],[GroupByKey]])*OutputTable[RecordedValue])),0)</f>
        <v>6.0988587896948685</v>
      </c>
      <c r="L1522" s="5" cm="1">
        <f t="array" ref="L1522">IFERROR(_xlfn.STDEV.S(IF((OutputTable[GroupByKey]=OutputTable[[#This Row],[GroupByKey]]),(OutputTable[GroupByKey]=OutputTable[[#This Row],[GroupByKey]])*OutputTable[RecordedValue])),0)</f>
        <v>0.58437836853471548</v>
      </c>
      <c r="M1522" s="5" cm="1">
        <f t="array" ref="M1522">MAX(IF((ProjectInfoTable[ProjectName]=OutputTable[[#This Row],[ProjectName]]),(ProjectInfoTable[ProjectName]=OutputTable[[#This Row],[ProjectName]])*ProjectInfoTable[ConfidenceInterval]))</f>
        <v>0.95</v>
      </c>
      <c r="N15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522" s="5" cm="1">
        <f t="array" ref="O1522">MIN(IF((OutputTable[GroupByKey]=OutputTable[[#This Row],[GroupByKey]]),(OutputTable[GroupByKey]=OutputTable[[#This Row],[GroupByKey]])*OutputTable[RecordedValue]))</f>
        <v>4.8524885910691502</v>
      </c>
      <c r="P1522" s="5" cm="1">
        <f t="array" ref="P1522">MAX(IF((OutputTable[GroupByKey]=OutputTable[[#This Row],[GroupByKey]]),(OutputTable[GroupByKey]=OutputTable[[#This Row],[GroupByKey]])*OutputTable[RecordedValue]))</f>
        <v>7.28424471053909</v>
      </c>
    </row>
    <row r="1523" spans="1:16" x14ac:dyDescent="0.25">
      <c r="A1523" t="s">
        <v>68</v>
      </c>
      <c r="B1523" t="s">
        <v>70</v>
      </c>
      <c r="C1523">
        <v>29</v>
      </c>
      <c r="D1523" t="s">
        <v>162</v>
      </c>
      <c r="E1523" t="s">
        <v>154</v>
      </c>
      <c r="F1523" t="s">
        <v>105</v>
      </c>
      <c r="G1523">
        <v>651</v>
      </c>
      <c r="H1523">
        <v>0</v>
      </c>
      <c r="I1523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523" s="5" cm="1">
        <f t="array" ref="J1523">MAX(IF((ProjectInfoTable[ProjectName]=OutputTable[[#This Row],[ProjectName]]),(ProjectInfoTable[ProjectName]=OutputTable[[#This Row],[ProjectName]])*ProjectInfoTable[NumberOfReplications]))</f>
        <v>50</v>
      </c>
      <c r="K1523" s="5" cm="1">
        <f t="array" ref="K1523">IFERROR(AVERAGE(IF((OutputTable[GroupByKey]=OutputTable[[#This Row],[GroupByKey]]),(OutputTable[GroupByKey]=OutputTable[[#This Row],[GroupByKey]])*OutputTable[RecordedValue])),0)</f>
        <v>645.70000000000005</v>
      </c>
      <c r="L1523" s="5" cm="1">
        <f t="array" ref="L1523">IFERROR(_xlfn.STDEV.S(IF((OutputTable[GroupByKey]=OutputTable[[#This Row],[GroupByKey]]),(OutputTable[GroupByKey]=OutputTable[[#This Row],[GroupByKey]])*OutputTable[RecordedValue])),0)</f>
        <v>5.4930382656372485</v>
      </c>
      <c r="M1523" s="5" cm="1">
        <f t="array" ref="M1523">MAX(IF((ProjectInfoTable[ProjectName]=OutputTable[[#This Row],[ProjectName]]),(ProjectInfoTable[ProjectName]=OutputTable[[#This Row],[ProjectName]])*ProjectInfoTable[ConfidenceInterval]))</f>
        <v>0.95</v>
      </c>
      <c r="N15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523" s="5" cm="1">
        <f t="array" ref="O1523">MIN(IF((OutputTable[GroupByKey]=OutputTable[[#This Row],[GroupByKey]]),(OutputTable[GroupByKey]=OutputTable[[#This Row],[GroupByKey]])*OutputTable[RecordedValue]))</f>
        <v>633</v>
      </c>
      <c r="P1523" s="5" cm="1">
        <f t="array" ref="P1523">MAX(IF((OutputTable[GroupByKey]=OutputTable[[#This Row],[GroupByKey]]),(OutputTable[GroupByKey]=OutputTable[[#This Row],[GroupByKey]])*OutputTable[RecordedValue]))</f>
        <v>656</v>
      </c>
    </row>
    <row r="1524" spans="1:16" x14ac:dyDescent="0.25">
      <c r="A1524" t="s">
        <v>68</v>
      </c>
      <c r="B1524" t="s">
        <v>70</v>
      </c>
      <c r="C1524">
        <v>29</v>
      </c>
      <c r="D1524" t="s">
        <v>163</v>
      </c>
      <c r="E1524" t="s">
        <v>156</v>
      </c>
      <c r="F1524" t="s">
        <v>105</v>
      </c>
      <c r="G1524">
        <v>0.839057407661842</v>
      </c>
      <c r="H1524">
        <v>0</v>
      </c>
      <c r="I1524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524" s="5" cm="1">
        <f t="array" ref="J1524">MAX(IF((ProjectInfoTable[ProjectName]=OutputTable[[#This Row],[ProjectName]]),(ProjectInfoTable[ProjectName]=OutputTable[[#This Row],[ProjectName]])*ProjectInfoTable[NumberOfReplications]))</f>
        <v>50</v>
      </c>
      <c r="K1524" s="5" cm="1">
        <f t="array" ref="K1524">IFERROR(AVERAGE(IF((OutputTable[GroupByKey]=OutputTable[[#This Row],[GroupByKey]]),(OutputTable[GroupByKey]=OutputTable[[#This Row],[GroupByKey]])*OutputTable[RecordedValue])),0)</f>
        <v>0.83058725584180904</v>
      </c>
      <c r="L1524" s="5" cm="1">
        <f t="array" ref="L1524">IFERROR(_xlfn.STDEV.S(IF((OutputTable[GroupByKey]=OutputTable[[#This Row],[GroupByKey]]),(OutputTable[GroupByKey]=OutputTable[[#This Row],[GroupByKey]])*OutputTable[RecordedValue])),0)</f>
        <v>1.6232732459297416E-2</v>
      </c>
      <c r="M1524" s="5" cm="1">
        <f t="array" ref="M1524">MAX(IF((ProjectInfoTable[ProjectName]=OutputTable[[#This Row],[ProjectName]]),(ProjectInfoTable[ProjectName]=OutputTable[[#This Row],[ProjectName]])*ProjectInfoTable[ConfidenceInterval]))</f>
        <v>0.95</v>
      </c>
      <c r="N15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524" s="5" cm="1">
        <f t="array" ref="O1524">MIN(IF((OutputTable[GroupByKey]=OutputTable[[#This Row],[GroupByKey]]),(OutputTable[GroupByKey]=OutputTable[[#This Row],[GroupByKey]])*OutputTable[RecordedValue]))</f>
        <v>0.79765986915169296</v>
      </c>
      <c r="P1524" s="5" cm="1">
        <f t="array" ref="P1524">MAX(IF((OutputTable[GroupByKey]=OutputTable[[#This Row],[GroupByKey]]),(OutputTable[GroupByKey]=OutputTable[[#This Row],[GroupByKey]])*OutputTable[RecordedValue]))</f>
        <v>0.86520865024807903</v>
      </c>
    </row>
    <row r="1525" spans="1:16" x14ac:dyDescent="0.25">
      <c r="A1525" t="s">
        <v>68</v>
      </c>
      <c r="B1525" t="s">
        <v>70</v>
      </c>
      <c r="C1525">
        <v>29</v>
      </c>
      <c r="D1525" t="s">
        <v>164</v>
      </c>
      <c r="E1525" t="s">
        <v>140</v>
      </c>
      <c r="F1525" t="s">
        <v>105</v>
      </c>
      <c r="G1525">
        <v>0</v>
      </c>
      <c r="H1525">
        <v>0</v>
      </c>
      <c r="I1525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525" s="5" cm="1">
        <f t="array" ref="J1525">MAX(IF((ProjectInfoTable[ProjectName]=OutputTable[[#This Row],[ProjectName]]),(ProjectInfoTable[ProjectName]=OutputTable[[#This Row],[ProjectName]])*ProjectInfoTable[NumberOfReplications]))</f>
        <v>50</v>
      </c>
      <c r="K1525" s="5" cm="1">
        <f t="array" ref="K1525">IFERROR(AVERAGE(IF((OutputTable[GroupByKey]=OutputTable[[#This Row],[GroupByKey]]),(OutputTable[GroupByKey]=OutputTable[[#This Row],[GroupByKey]])*OutputTable[RecordedValue])),0)</f>
        <v>0</v>
      </c>
      <c r="L1525" s="5" cm="1">
        <f t="array" ref="L1525">IFERROR(_xlfn.STDEV.S(IF((OutputTable[GroupByKey]=OutputTable[[#This Row],[GroupByKey]]),(OutputTable[GroupByKey]=OutputTable[[#This Row],[GroupByKey]])*OutputTable[RecordedValue])),0)</f>
        <v>0</v>
      </c>
      <c r="M1525" s="5" cm="1">
        <f t="array" ref="M1525">MAX(IF((ProjectInfoTable[ProjectName]=OutputTable[[#This Row],[ProjectName]]),(ProjectInfoTable[ProjectName]=OutputTable[[#This Row],[ProjectName]])*ProjectInfoTable[ConfidenceInterval]))</f>
        <v>0.95</v>
      </c>
      <c r="N15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25" s="5" cm="1">
        <f t="array" ref="O1525">MIN(IF((OutputTable[GroupByKey]=OutputTable[[#This Row],[GroupByKey]]),(OutputTable[GroupByKey]=OutputTable[[#This Row],[GroupByKey]])*OutputTable[RecordedValue]))</f>
        <v>0</v>
      </c>
      <c r="P1525" s="5" cm="1">
        <f t="array" ref="P1525">MAX(IF((OutputTable[GroupByKey]=OutputTable[[#This Row],[GroupByKey]]),(OutputTable[GroupByKey]=OutputTable[[#This Row],[GroupByKey]])*OutputTable[RecordedValue]))</f>
        <v>0</v>
      </c>
    </row>
    <row r="1526" spans="1:16" x14ac:dyDescent="0.25">
      <c r="A1526" t="s">
        <v>68</v>
      </c>
      <c r="B1526" t="s">
        <v>70</v>
      </c>
      <c r="C1526">
        <v>29</v>
      </c>
      <c r="D1526" t="s">
        <v>165</v>
      </c>
      <c r="E1526" t="s">
        <v>111</v>
      </c>
      <c r="F1526" t="s">
        <v>73</v>
      </c>
      <c r="G1526">
        <v>37.509285269479399</v>
      </c>
      <c r="H1526">
        <v>0</v>
      </c>
      <c r="I1526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526" s="5" cm="1">
        <f t="array" ref="J1526">MAX(IF((ProjectInfoTable[ProjectName]=OutputTable[[#This Row],[ProjectName]]),(ProjectInfoTable[ProjectName]=OutputTable[[#This Row],[ProjectName]])*ProjectInfoTable[NumberOfReplications]))</f>
        <v>50</v>
      </c>
      <c r="K1526" s="5" cm="1">
        <f t="array" ref="K1526">IFERROR(AVERAGE(IF((OutputTable[GroupByKey]=OutputTable[[#This Row],[GroupByKey]]),(OutputTable[GroupByKey]=OutputTable[[#This Row],[GroupByKey]])*OutputTable[RecordedValue])),0)</f>
        <v>37.238343743460135</v>
      </c>
      <c r="L1526" s="5" cm="1">
        <f t="array" ref="L1526">IFERROR(_xlfn.STDEV.S(IF((OutputTable[GroupByKey]=OutputTable[[#This Row],[GroupByKey]]),(OutputTable[GroupByKey]=OutputTable[[#This Row],[GroupByKey]])*OutputTable[RecordedValue])),0)</f>
        <v>0.73577360167133743</v>
      </c>
      <c r="M1526" s="5" cm="1">
        <f t="array" ref="M1526">MAX(IF((ProjectInfoTable[ProjectName]=OutputTable[[#This Row],[ProjectName]]),(ProjectInfoTable[ProjectName]=OutputTable[[#This Row],[ProjectName]])*ProjectInfoTable[ConfidenceInterval]))</f>
        <v>0.95</v>
      </c>
      <c r="N15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526" s="5" cm="1">
        <f t="array" ref="O1526">MIN(IF((OutputTable[GroupByKey]=OutputTable[[#This Row],[GroupByKey]]),(OutputTable[GroupByKey]=OutputTable[[#This Row],[GroupByKey]])*OutputTable[RecordedValue]))</f>
        <v>35.915286846409401</v>
      </c>
      <c r="P1526" s="5" cm="1">
        <f t="array" ref="P1526">MAX(IF((OutputTable[GroupByKey]=OutputTable[[#This Row],[GroupByKey]]),(OutputTable[GroupByKey]=OutputTable[[#This Row],[GroupByKey]])*OutputTable[RecordedValue]))</f>
        <v>38.829036811282897</v>
      </c>
    </row>
    <row r="1527" spans="1:16" x14ac:dyDescent="0.25">
      <c r="A1527" t="s">
        <v>68</v>
      </c>
      <c r="B1527" t="s">
        <v>70</v>
      </c>
      <c r="C1527">
        <v>29</v>
      </c>
      <c r="D1527" t="s">
        <v>166</v>
      </c>
      <c r="E1527" t="s">
        <v>113</v>
      </c>
      <c r="F1527" t="s">
        <v>73</v>
      </c>
      <c r="G1527">
        <v>1125.2785580843799</v>
      </c>
      <c r="H1527">
        <v>0</v>
      </c>
      <c r="I1527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527" s="5" cm="1">
        <f t="array" ref="J1527">MAX(IF((ProjectInfoTable[ProjectName]=OutputTable[[#This Row],[ProjectName]]),(ProjectInfoTable[ProjectName]=OutputTable[[#This Row],[ProjectName]])*ProjectInfoTable[NumberOfReplications]))</f>
        <v>50</v>
      </c>
      <c r="K1527" s="5" cm="1">
        <f t="array" ref="K1527">IFERROR(AVERAGE(IF((OutputTable[GroupByKey]=OutputTable[[#This Row],[GroupByKey]]),(OutputTable[GroupByKey]=OutputTable[[#This Row],[GroupByKey]])*OutputTable[RecordedValue])),0)</f>
        <v>1117.1503123038046</v>
      </c>
      <c r="L1527" s="5" cm="1">
        <f t="array" ref="L1527">IFERROR(_xlfn.STDEV.S(IF((OutputTable[GroupByKey]=OutputTable[[#This Row],[GroupByKey]]),(OutputTable[GroupByKey]=OutputTable[[#This Row],[GroupByKey]])*OutputTable[RecordedValue])),0)</f>
        <v>22.073208050140675</v>
      </c>
      <c r="M1527" s="5" cm="1">
        <f t="array" ref="M1527">MAX(IF((ProjectInfoTable[ProjectName]=OutputTable[[#This Row],[ProjectName]]),(ProjectInfoTable[ProjectName]=OutputTable[[#This Row],[ProjectName]])*ProjectInfoTable[ConfidenceInterval]))</f>
        <v>0.95</v>
      </c>
      <c r="N15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527" s="5" cm="1">
        <f t="array" ref="O1527">MIN(IF((OutputTable[GroupByKey]=OutputTable[[#This Row],[GroupByKey]]),(OutputTable[GroupByKey]=OutputTable[[#This Row],[GroupByKey]])*OutputTable[RecordedValue]))</f>
        <v>1077.4586053922801</v>
      </c>
      <c r="P1527" s="5" cm="1">
        <f t="array" ref="P1527">MAX(IF((OutputTable[GroupByKey]=OutputTable[[#This Row],[GroupByKey]]),(OutputTable[GroupByKey]=OutputTable[[#This Row],[GroupByKey]])*OutputTable[RecordedValue]))</f>
        <v>1164.8711043384901</v>
      </c>
    </row>
    <row r="1528" spans="1:16" x14ac:dyDescent="0.25">
      <c r="A1528" t="s">
        <v>68</v>
      </c>
      <c r="B1528" t="s">
        <v>70</v>
      </c>
      <c r="C1528">
        <v>29</v>
      </c>
      <c r="D1528" t="s">
        <v>167</v>
      </c>
      <c r="E1528" t="s">
        <v>115</v>
      </c>
      <c r="F1528" t="s">
        <v>73</v>
      </c>
      <c r="G1528">
        <v>0</v>
      </c>
      <c r="H1528">
        <v>0</v>
      </c>
      <c r="I1528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528" s="5" cm="1">
        <f t="array" ref="J1528">MAX(IF((ProjectInfoTable[ProjectName]=OutputTable[[#This Row],[ProjectName]]),(ProjectInfoTable[ProjectName]=OutputTable[[#This Row],[ProjectName]])*ProjectInfoTable[NumberOfReplications]))</f>
        <v>50</v>
      </c>
      <c r="K1528" s="5" cm="1">
        <f t="array" ref="K1528">IFERROR(AVERAGE(IF((OutputTable[GroupByKey]=OutputTable[[#This Row],[GroupByKey]]),(OutputTable[GroupByKey]=OutputTable[[#This Row],[GroupByKey]])*OutputTable[RecordedValue])),0)</f>
        <v>0</v>
      </c>
      <c r="L1528" s="5" cm="1">
        <f t="array" ref="L1528">IFERROR(_xlfn.STDEV.S(IF((OutputTable[GroupByKey]=OutputTable[[#This Row],[GroupByKey]]),(OutputTable[GroupByKey]=OutputTable[[#This Row],[GroupByKey]])*OutputTable[RecordedValue])),0)</f>
        <v>0</v>
      </c>
      <c r="M1528" s="5" cm="1">
        <f t="array" ref="M1528">MAX(IF((ProjectInfoTable[ProjectName]=OutputTable[[#This Row],[ProjectName]]),(ProjectInfoTable[ProjectName]=OutputTable[[#This Row],[ProjectName]])*ProjectInfoTable[ConfidenceInterval]))</f>
        <v>0.95</v>
      </c>
      <c r="N15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28" s="5" cm="1">
        <f t="array" ref="O1528">MIN(IF((OutputTable[GroupByKey]=OutputTable[[#This Row],[GroupByKey]]),(OutputTable[GroupByKey]=OutputTable[[#This Row],[GroupByKey]])*OutputTable[RecordedValue]))</f>
        <v>0</v>
      </c>
      <c r="P1528" s="5" cm="1">
        <f t="array" ref="P1528">MAX(IF((OutputTable[GroupByKey]=OutputTable[[#This Row],[GroupByKey]]),(OutputTable[GroupByKey]=OutputTable[[#This Row],[GroupByKey]])*OutputTable[RecordedValue]))</f>
        <v>0</v>
      </c>
    </row>
    <row r="1529" spans="1:16" x14ac:dyDescent="0.25">
      <c r="A1529" t="s">
        <v>68</v>
      </c>
      <c r="B1529" t="s">
        <v>70</v>
      </c>
      <c r="C1529">
        <v>29</v>
      </c>
      <c r="D1529" t="s">
        <v>168</v>
      </c>
      <c r="E1529" t="s">
        <v>117</v>
      </c>
      <c r="F1529" t="s">
        <v>73</v>
      </c>
      <c r="G1529">
        <v>103.082291665843</v>
      </c>
      <c r="H1529">
        <v>0</v>
      </c>
      <c r="I1529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529" s="5" cm="1">
        <f t="array" ref="J1529">MAX(IF((ProjectInfoTable[ProjectName]=OutputTable[[#This Row],[ProjectName]]),(ProjectInfoTable[ProjectName]=OutputTable[[#This Row],[ProjectName]])*ProjectInfoTable[NumberOfReplications]))</f>
        <v>50</v>
      </c>
      <c r="K1529" s="5" cm="1">
        <f t="array" ref="K1529">IFERROR(AVERAGE(IF((OutputTable[GroupByKey]=OutputTable[[#This Row],[GroupByKey]]),(OutputTable[GroupByKey]=OutputTable[[#This Row],[GroupByKey]])*OutputTable[RecordedValue])),0)</f>
        <v>120.89653130002299</v>
      </c>
      <c r="L1529" s="5" cm="1">
        <f t="array" ref="L1529">IFERROR(_xlfn.STDEV.S(IF((OutputTable[GroupByKey]=OutputTable[[#This Row],[GroupByKey]]),(OutputTable[GroupByKey]=OutputTable[[#This Row],[GroupByKey]])*OutputTable[RecordedValue])),0)</f>
        <v>33.561725675720702</v>
      </c>
      <c r="M1529" s="5" cm="1">
        <f t="array" ref="M1529">MAX(IF((ProjectInfoTable[ProjectName]=OutputTable[[#This Row],[ProjectName]]),(ProjectInfoTable[ProjectName]=OutputTable[[#This Row],[ProjectName]])*ProjectInfoTable[ConfidenceInterval]))</f>
        <v>0.95</v>
      </c>
      <c r="N15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529" s="5" cm="1">
        <f t="array" ref="O1529">MIN(IF((OutputTable[GroupByKey]=OutputTable[[#This Row],[GroupByKey]]),(OutputTable[GroupByKey]=OutputTable[[#This Row],[GroupByKey]])*OutputTable[RecordedValue]))</f>
        <v>71.2298351699786</v>
      </c>
      <c r="P1529" s="5" cm="1">
        <f t="array" ref="P1529">MAX(IF((OutputTable[GroupByKey]=OutputTable[[#This Row],[GroupByKey]]),(OutputTable[GroupByKey]=OutputTable[[#This Row],[GroupByKey]])*OutputTable[RecordedValue]))</f>
        <v>265.63530965979299</v>
      </c>
    </row>
    <row r="1530" spans="1:16" x14ac:dyDescent="0.25">
      <c r="A1530" t="s">
        <v>68</v>
      </c>
      <c r="B1530" t="s">
        <v>70</v>
      </c>
      <c r="C1530">
        <v>29</v>
      </c>
      <c r="D1530" t="s">
        <v>169</v>
      </c>
      <c r="E1530" t="s">
        <v>119</v>
      </c>
      <c r="F1530" t="s">
        <v>73</v>
      </c>
      <c r="G1530">
        <v>310</v>
      </c>
      <c r="H1530">
        <v>0</v>
      </c>
      <c r="I1530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530" s="5" cm="1">
        <f t="array" ref="J1530">MAX(IF((ProjectInfoTable[ProjectName]=OutputTable[[#This Row],[ProjectName]]),(ProjectInfoTable[ProjectName]=OutputTable[[#This Row],[ProjectName]])*ProjectInfoTable[NumberOfReplications]))</f>
        <v>50</v>
      </c>
      <c r="K1530" s="5" cm="1">
        <f t="array" ref="K1530">IFERROR(AVERAGE(IF((OutputTable[GroupByKey]=OutputTable[[#This Row],[GroupByKey]]),(OutputTable[GroupByKey]=OutputTable[[#This Row],[GroupByKey]])*OutputTable[RecordedValue])),0)</f>
        <v>307.66000000000003</v>
      </c>
      <c r="L1530" s="5" cm="1">
        <f t="array" ref="L1530">IFERROR(_xlfn.STDEV.S(IF((OutputTable[GroupByKey]=OutputTable[[#This Row],[GroupByKey]]),(OutputTable[GroupByKey]=OutputTable[[#This Row],[GroupByKey]])*OutputTable[RecordedValue])),0)</f>
        <v>3.1272991542223769</v>
      </c>
      <c r="M1530" s="5" cm="1">
        <f t="array" ref="M1530">MAX(IF((ProjectInfoTable[ProjectName]=OutputTable[[#This Row],[ProjectName]]),(ProjectInfoTable[ProjectName]=OutputTable[[#This Row],[ProjectName]])*ProjectInfoTable[ConfidenceInterval]))</f>
        <v>0.95</v>
      </c>
      <c r="N15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530" s="5" cm="1">
        <f t="array" ref="O1530">MIN(IF((OutputTable[GroupByKey]=OutputTable[[#This Row],[GroupByKey]]),(OutputTable[GroupByKey]=OutputTable[[#This Row],[GroupByKey]])*OutputTable[RecordedValue]))</f>
        <v>300</v>
      </c>
      <c r="P1530" s="5" cm="1">
        <f t="array" ref="P1530">MAX(IF((OutputTable[GroupByKey]=OutputTable[[#This Row],[GroupByKey]]),(OutputTable[GroupByKey]=OutputTable[[#This Row],[GroupByKey]])*OutputTable[RecordedValue]))</f>
        <v>315</v>
      </c>
    </row>
    <row r="1531" spans="1:16" x14ac:dyDescent="0.25">
      <c r="A1531" t="s">
        <v>68</v>
      </c>
      <c r="B1531" t="s">
        <v>70</v>
      </c>
      <c r="C1531">
        <v>29</v>
      </c>
      <c r="D1531" t="s">
        <v>170</v>
      </c>
      <c r="E1531" t="s">
        <v>121</v>
      </c>
      <c r="F1531" t="s">
        <v>73</v>
      </c>
      <c r="G1531">
        <v>309</v>
      </c>
      <c r="H1531">
        <v>0</v>
      </c>
      <c r="I1531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531" s="5" cm="1">
        <f t="array" ref="J1531">MAX(IF((ProjectInfoTable[ProjectName]=OutputTable[[#This Row],[ProjectName]]),(ProjectInfoTable[ProjectName]=OutputTable[[#This Row],[ProjectName]])*ProjectInfoTable[NumberOfReplications]))</f>
        <v>50</v>
      </c>
      <c r="K1531" s="5" cm="1">
        <f t="array" ref="K1531">IFERROR(AVERAGE(IF((OutputTable[GroupByKey]=OutputTable[[#This Row],[GroupByKey]]),(OutputTable[GroupByKey]=OutputTable[[#This Row],[GroupByKey]])*OutputTable[RecordedValue])),0)</f>
        <v>305.8</v>
      </c>
      <c r="L1531" s="5" cm="1">
        <f t="array" ref="L1531">IFERROR(_xlfn.STDEV.S(IF((OutputTable[GroupByKey]=OutputTable[[#This Row],[GroupByKey]]),(OutputTable[GroupByKey]=OutputTable[[#This Row],[GroupByKey]])*OutputTable[RecordedValue])),0)</f>
        <v>3.2324881425670751</v>
      </c>
      <c r="M1531" s="5" cm="1">
        <f t="array" ref="M1531">MAX(IF((ProjectInfoTable[ProjectName]=OutputTable[[#This Row],[ProjectName]]),(ProjectInfoTable[ProjectName]=OutputTable[[#This Row],[ProjectName]])*ProjectInfoTable[ConfidenceInterval]))</f>
        <v>0.95</v>
      </c>
      <c r="N15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531" s="5" cm="1">
        <f t="array" ref="O1531">MIN(IF((OutputTable[GroupByKey]=OutputTable[[#This Row],[GroupByKey]]),(OutputTable[GroupByKey]=OutputTable[[#This Row],[GroupByKey]])*OutputTable[RecordedValue]))</f>
        <v>298</v>
      </c>
      <c r="P1531" s="5" cm="1">
        <f t="array" ref="P1531">MAX(IF((OutputTable[GroupByKey]=OutputTable[[#This Row],[GroupByKey]]),(OutputTable[GroupByKey]=OutputTable[[#This Row],[GroupByKey]])*OutputTable[RecordedValue]))</f>
        <v>313</v>
      </c>
    </row>
    <row r="1532" spans="1:16" x14ac:dyDescent="0.25">
      <c r="A1532" t="s">
        <v>68</v>
      </c>
      <c r="B1532" t="s">
        <v>70</v>
      </c>
      <c r="C1532">
        <v>29</v>
      </c>
      <c r="D1532" t="s">
        <v>171</v>
      </c>
      <c r="E1532" t="s">
        <v>123</v>
      </c>
      <c r="F1532" t="s">
        <v>73</v>
      </c>
      <c r="G1532">
        <v>37.509285269479399</v>
      </c>
      <c r="H1532">
        <v>0</v>
      </c>
      <c r="I1532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532" s="5" cm="1">
        <f t="array" ref="J1532">MAX(IF((ProjectInfoTable[ProjectName]=OutputTable[[#This Row],[ProjectName]]),(ProjectInfoTable[ProjectName]=OutputTable[[#This Row],[ProjectName]])*ProjectInfoTable[NumberOfReplications]))</f>
        <v>50</v>
      </c>
      <c r="K1532" s="5" cm="1">
        <f t="array" ref="K1532">IFERROR(AVERAGE(IF((OutputTable[GroupByKey]=OutputTable[[#This Row],[GroupByKey]]),(OutputTable[GroupByKey]=OutputTable[[#This Row],[GroupByKey]])*OutputTable[RecordedValue])),0)</f>
        <v>37.238343743460135</v>
      </c>
      <c r="L1532" s="5" cm="1">
        <f t="array" ref="L1532">IFERROR(_xlfn.STDEV.S(IF((OutputTable[GroupByKey]=OutputTable[[#This Row],[GroupByKey]]),(OutputTable[GroupByKey]=OutputTable[[#This Row],[GroupByKey]])*OutputTable[RecordedValue])),0)</f>
        <v>0.73577360167133743</v>
      </c>
      <c r="M1532" s="5" cm="1">
        <f t="array" ref="M1532">MAX(IF((ProjectInfoTable[ProjectName]=OutputTable[[#This Row],[ProjectName]]),(ProjectInfoTable[ProjectName]=OutputTable[[#This Row],[ProjectName]])*ProjectInfoTable[ConfidenceInterval]))</f>
        <v>0.95</v>
      </c>
      <c r="N15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532" s="5" cm="1">
        <f t="array" ref="O1532">MIN(IF((OutputTable[GroupByKey]=OutputTable[[#This Row],[GroupByKey]]),(OutputTable[GroupByKey]=OutputTable[[#This Row],[GroupByKey]])*OutputTable[RecordedValue]))</f>
        <v>35.915286846409401</v>
      </c>
      <c r="P1532" s="5" cm="1">
        <f t="array" ref="P1532">MAX(IF((OutputTable[GroupByKey]=OutputTable[[#This Row],[GroupByKey]]),(OutputTable[GroupByKey]=OutputTable[[#This Row],[GroupByKey]])*OutputTable[RecordedValue]))</f>
        <v>38.829036811282897</v>
      </c>
    </row>
    <row r="1533" spans="1:16" x14ac:dyDescent="0.25">
      <c r="A1533" t="s">
        <v>68</v>
      </c>
      <c r="B1533" t="s">
        <v>70</v>
      </c>
      <c r="C1533">
        <v>29</v>
      </c>
      <c r="D1533" t="s">
        <v>172</v>
      </c>
      <c r="E1533" t="s">
        <v>125</v>
      </c>
      <c r="F1533" t="s">
        <v>73</v>
      </c>
      <c r="G1533">
        <v>1228.36084975023</v>
      </c>
      <c r="H1533">
        <v>0</v>
      </c>
      <c r="I1533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533" s="5" cm="1">
        <f t="array" ref="J1533">MAX(IF((ProjectInfoTable[ProjectName]=OutputTable[[#This Row],[ProjectName]]),(ProjectInfoTable[ProjectName]=OutputTable[[#This Row],[ProjectName]])*ProjectInfoTable[NumberOfReplications]))</f>
        <v>50</v>
      </c>
      <c r="K1533" s="5" cm="1">
        <f t="array" ref="K1533">IFERROR(AVERAGE(IF((OutputTable[GroupByKey]=OutputTable[[#This Row],[GroupByKey]]),(OutputTable[GroupByKey]=OutputTable[[#This Row],[GroupByKey]])*OutputTable[RecordedValue])),0)</f>
        <v>1238.0468436038263</v>
      </c>
      <c r="L1533" s="5" cm="1">
        <f t="array" ref="L1533">IFERROR(_xlfn.STDEV.S(IF((OutputTable[GroupByKey]=OutputTable[[#This Row],[GroupByKey]]),(OutputTable[GroupByKey]=OutputTable[[#This Row],[GroupByKey]])*OutputTable[RecordedValue])),0)</f>
        <v>49.802537130614866</v>
      </c>
      <c r="M1533" s="5" cm="1">
        <f t="array" ref="M1533">MAX(IF((ProjectInfoTable[ProjectName]=OutputTable[[#This Row],[ProjectName]]),(ProjectInfoTable[ProjectName]=OutputTable[[#This Row],[ProjectName]])*ProjectInfoTable[ConfidenceInterval]))</f>
        <v>0.95</v>
      </c>
      <c r="N15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533" s="5" cm="1">
        <f t="array" ref="O1533">MIN(IF((OutputTable[GroupByKey]=OutputTable[[#This Row],[GroupByKey]]),(OutputTable[GroupByKey]=OutputTable[[#This Row],[GroupByKey]])*OutputTable[RecordedValue]))</f>
        <v>1148.68844056226</v>
      </c>
      <c r="P1533" s="5" cm="1">
        <f t="array" ref="P1533">MAX(IF((OutputTable[GroupByKey]=OutputTable[[#This Row],[GroupByKey]]),(OutputTable[GroupByKey]=OutputTable[[#This Row],[GroupByKey]])*OutputTable[RecordedValue]))</f>
        <v>1418.3176101245699</v>
      </c>
    </row>
    <row r="1534" spans="1:16" x14ac:dyDescent="0.25">
      <c r="A1534" t="s">
        <v>68</v>
      </c>
      <c r="B1534" t="s">
        <v>70</v>
      </c>
      <c r="C1534">
        <v>29</v>
      </c>
      <c r="D1534" t="s">
        <v>173</v>
      </c>
      <c r="E1534" t="s">
        <v>135</v>
      </c>
      <c r="F1534" t="s">
        <v>105</v>
      </c>
      <c r="G1534">
        <v>18.7546426347397</v>
      </c>
      <c r="H1534">
        <v>0</v>
      </c>
      <c r="I1534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534" s="5" cm="1">
        <f t="array" ref="J1534">MAX(IF((ProjectInfoTable[ProjectName]=OutputTable[[#This Row],[ProjectName]]),(ProjectInfoTable[ProjectName]=OutputTable[[#This Row],[ProjectName]])*ProjectInfoTable[NumberOfReplications]))</f>
        <v>50</v>
      </c>
      <c r="K1534" s="5" cm="1">
        <f t="array" ref="K1534">IFERROR(AVERAGE(IF((OutputTable[GroupByKey]=OutputTable[[#This Row],[GroupByKey]]),(OutputTable[GroupByKey]=OutputTable[[#This Row],[GroupByKey]])*OutputTable[RecordedValue])),0)</f>
        <v>18.619171871730064</v>
      </c>
      <c r="L1534" s="5" cm="1">
        <f t="array" ref="L1534">IFERROR(_xlfn.STDEV.S(IF((OutputTable[GroupByKey]=OutputTable[[#This Row],[GroupByKey]]),(OutputTable[GroupByKey]=OutputTable[[#This Row],[GroupByKey]])*OutputTable[RecordedValue])),0)</f>
        <v>0.36788680083566072</v>
      </c>
      <c r="M1534" s="5" cm="1">
        <f t="array" ref="M1534">MAX(IF((ProjectInfoTable[ProjectName]=OutputTable[[#This Row],[ProjectName]]),(ProjectInfoTable[ProjectName]=OutputTable[[#This Row],[ProjectName]])*ProjectInfoTable[ConfidenceInterval]))</f>
        <v>0.95</v>
      </c>
      <c r="N15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534" s="5" cm="1">
        <f t="array" ref="O1534">MIN(IF((OutputTable[GroupByKey]=OutputTable[[#This Row],[GroupByKey]]),(OutputTable[GroupByKey]=OutputTable[[#This Row],[GroupByKey]])*OutputTable[RecordedValue]))</f>
        <v>17.957643423204701</v>
      </c>
      <c r="P1534" s="5" cm="1">
        <f t="array" ref="P1534">MAX(IF((OutputTable[GroupByKey]=OutputTable[[#This Row],[GroupByKey]]),(OutputTable[GroupByKey]=OutputTable[[#This Row],[GroupByKey]])*OutputTable[RecordedValue]))</f>
        <v>19.414518405641399</v>
      </c>
    </row>
    <row r="1535" spans="1:16" x14ac:dyDescent="0.25">
      <c r="A1535" t="s">
        <v>68</v>
      </c>
      <c r="B1535" t="s">
        <v>70</v>
      </c>
      <c r="C1535">
        <v>29</v>
      </c>
      <c r="D1535" t="s">
        <v>174</v>
      </c>
      <c r="E1535" t="s">
        <v>137</v>
      </c>
      <c r="F1535" t="s">
        <v>105</v>
      </c>
      <c r="G1535">
        <v>5.2241151900924701</v>
      </c>
      <c r="H1535">
        <v>0</v>
      </c>
      <c r="I1535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535" s="5" cm="1">
        <f t="array" ref="J1535">MAX(IF((ProjectInfoTable[ProjectName]=OutputTable[[#This Row],[ProjectName]]),(ProjectInfoTable[ProjectName]=OutputTable[[#This Row],[ProjectName]])*ProjectInfoTable[NumberOfReplications]))</f>
        <v>50</v>
      </c>
      <c r="K1535" s="5" cm="1">
        <f t="array" ref="K1535">IFERROR(AVERAGE(IF((OutputTable[GroupByKey]=OutputTable[[#This Row],[GroupByKey]]),(OutputTable[GroupByKey]=OutputTable[[#This Row],[GroupByKey]])*OutputTable[RecordedValue])),0)</f>
        <v>5.3248187541752463</v>
      </c>
      <c r="L1535" s="5" cm="1">
        <f t="array" ref="L1535">IFERROR(_xlfn.STDEV.S(IF((OutputTable[GroupByKey]=OutputTable[[#This Row],[GroupByKey]]),(OutputTable[GroupByKey]=OutputTable[[#This Row],[GroupByKey]])*OutputTable[RecordedValue])),0)</f>
        <v>0.37220753962085379</v>
      </c>
      <c r="M1535" s="5" cm="1">
        <f t="array" ref="M1535">MAX(IF((ProjectInfoTable[ProjectName]=OutputTable[[#This Row],[ProjectName]]),(ProjectInfoTable[ProjectName]=OutputTable[[#This Row],[ProjectName]])*ProjectInfoTable[ConfidenceInterval]))</f>
        <v>0.95</v>
      </c>
      <c r="N15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535" s="5" cm="1">
        <f t="array" ref="O1535">MIN(IF((OutputTable[GroupByKey]=OutputTable[[#This Row],[GroupByKey]]),(OutputTable[GroupByKey]=OutputTable[[#This Row],[GroupByKey]])*OutputTable[RecordedValue]))</f>
        <v>4.5773931059875599</v>
      </c>
      <c r="P1535" s="5" cm="1">
        <f t="array" ref="P1535">MAX(IF((OutputTable[GroupByKey]=OutputTable[[#This Row],[GroupByKey]]),(OutputTable[GroupByKey]=OutputTable[[#This Row],[GroupByKey]])*OutputTable[RecordedValue]))</f>
        <v>5.9816259595291603</v>
      </c>
    </row>
    <row r="1536" spans="1:16" x14ac:dyDescent="0.25">
      <c r="A1536" t="s">
        <v>68</v>
      </c>
      <c r="B1536" t="s">
        <v>70</v>
      </c>
      <c r="C1536">
        <v>29</v>
      </c>
      <c r="D1536" t="s">
        <v>175</v>
      </c>
      <c r="E1536" t="s">
        <v>154</v>
      </c>
      <c r="F1536" t="s">
        <v>105</v>
      </c>
      <c r="G1536">
        <v>310</v>
      </c>
      <c r="H1536">
        <v>0</v>
      </c>
      <c r="I1536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536" s="5" cm="1">
        <f t="array" ref="J1536">MAX(IF((ProjectInfoTable[ProjectName]=OutputTable[[#This Row],[ProjectName]]),(ProjectInfoTable[ProjectName]=OutputTable[[#This Row],[ProjectName]])*ProjectInfoTable[NumberOfReplications]))</f>
        <v>50</v>
      </c>
      <c r="K1536" s="5" cm="1">
        <f t="array" ref="K1536">IFERROR(AVERAGE(IF((OutputTable[GroupByKey]=OutputTable[[#This Row],[GroupByKey]]),(OutputTable[GroupByKey]=OutputTable[[#This Row],[GroupByKey]])*OutputTable[RecordedValue])),0)</f>
        <v>307.5</v>
      </c>
      <c r="L1536" s="5" cm="1">
        <f t="array" ref="L1536">IFERROR(_xlfn.STDEV.S(IF((OutputTable[GroupByKey]=OutputTable[[#This Row],[GroupByKey]]),(OutputTable[GroupByKey]=OutputTable[[#This Row],[GroupByKey]])*OutputTable[RecordedValue])),0)</f>
        <v>3.1831828507367419</v>
      </c>
      <c r="M1536" s="5" cm="1">
        <f t="array" ref="M1536">MAX(IF((ProjectInfoTable[ProjectName]=OutputTable[[#This Row],[ProjectName]]),(ProjectInfoTable[ProjectName]=OutputTable[[#This Row],[ProjectName]])*ProjectInfoTable[ConfidenceInterval]))</f>
        <v>0.95</v>
      </c>
      <c r="N15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536" s="5" cm="1">
        <f t="array" ref="O1536">MIN(IF((OutputTable[GroupByKey]=OutputTable[[#This Row],[GroupByKey]]),(OutputTable[GroupByKey]=OutputTable[[#This Row],[GroupByKey]])*OutputTable[RecordedValue]))</f>
        <v>300</v>
      </c>
      <c r="P1536" s="5" cm="1">
        <f t="array" ref="P1536">MAX(IF((OutputTable[GroupByKey]=OutputTable[[#This Row],[GroupByKey]]),(OutputTable[GroupByKey]=OutputTable[[#This Row],[GroupByKey]])*OutputTable[RecordedValue]))</f>
        <v>315</v>
      </c>
    </row>
    <row r="1537" spans="1:16" x14ac:dyDescent="0.25">
      <c r="A1537" t="s">
        <v>68</v>
      </c>
      <c r="B1537" t="s">
        <v>70</v>
      </c>
      <c r="C1537">
        <v>29</v>
      </c>
      <c r="D1537" t="s">
        <v>176</v>
      </c>
      <c r="E1537" t="s">
        <v>156</v>
      </c>
      <c r="F1537" t="s">
        <v>105</v>
      </c>
      <c r="G1537">
        <v>0.78232853374614697</v>
      </c>
      <c r="H1537">
        <v>0</v>
      </c>
      <c r="I1537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537" s="5" cm="1">
        <f t="array" ref="J1537">MAX(IF((ProjectInfoTable[ProjectName]=OutputTable[[#This Row],[ProjectName]]),(ProjectInfoTable[ProjectName]=OutputTable[[#This Row],[ProjectName]])*ProjectInfoTable[NumberOfReplications]))</f>
        <v>50</v>
      </c>
      <c r="K1537" s="5" cm="1">
        <f t="array" ref="K1537">IFERROR(AVERAGE(IF((OutputTable[GroupByKey]=OutputTable[[#This Row],[GroupByKey]]),(OutputTable[GroupByKey]=OutputTable[[#This Row],[GroupByKey]])*OutputTable[RecordedValue])),0)</f>
        <v>0.77813255190936492</v>
      </c>
      <c r="L1537" s="5" cm="1">
        <f t="array" ref="L1537">IFERROR(_xlfn.STDEV.S(IF((OutputTable[GroupByKey]=OutputTable[[#This Row],[GroupByKey]]),(OutputTable[GroupByKey]=OutputTable[[#This Row],[GroupByKey]])*OutputTable[RecordedValue])),0)</f>
        <v>1.5508647484202203E-2</v>
      </c>
      <c r="M1537" s="5" cm="1">
        <f t="array" ref="M1537">MAX(IF((ProjectInfoTable[ProjectName]=OutputTable[[#This Row],[ProjectName]]),(ProjectInfoTable[ProjectName]=OutputTable[[#This Row],[ProjectName]])*ProjectInfoTable[ConfidenceInterval]))</f>
        <v>0.95</v>
      </c>
      <c r="N15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537" s="5" cm="1">
        <f t="array" ref="O1537">MIN(IF((OutputTable[GroupByKey]=OutputTable[[#This Row],[GroupByKey]]),(OutputTable[GroupByKey]=OutputTable[[#This Row],[GroupByKey]])*OutputTable[RecordedValue]))</f>
        <v>0.75076558501961799</v>
      </c>
      <c r="P1537" s="5" cm="1">
        <f t="array" ref="P1537">MAX(IF((OutputTable[GroupByKey]=OutputTable[[#This Row],[GroupByKey]]),(OutputTable[GroupByKey]=OutputTable[[#This Row],[GroupByKey]])*OutputTable[RecordedValue]))</f>
        <v>0.80927528725051701</v>
      </c>
    </row>
    <row r="1538" spans="1:16" x14ac:dyDescent="0.25">
      <c r="A1538" t="s">
        <v>68</v>
      </c>
      <c r="B1538" t="s">
        <v>70</v>
      </c>
      <c r="C1538">
        <v>29</v>
      </c>
      <c r="D1538" t="s">
        <v>177</v>
      </c>
      <c r="E1538" t="s">
        <v>140</v>
      </c>
      <c r="F1538" t="s">
        <v>105</v>
      </c>
      <c r="G1538">
        <v>0</v>
      </c>
      <c r="H1538">
        <v>0</v>
      </c>
      <c r="I1538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538" s="5" cm="1">
        <f t="array" ref="J1538">MAX(IF((ProjectInfoTable[ProjectName]=OutputTable[[#This Row],[ProjectName]]),(ProjectInfoTable[ProjectName]=OutputTable[[#This Row],[ProjectName]])*ProjectInfoTable[NumberOfReplications]))</f>
        <v>50</v>
      </c>
      <c r="K1538" s="5" cm="1">
        <f t="array" ref="K1538">IFERROR(AVERAGE(IF((OutputTable[GroupByKey]=OutputTable[[#This Row],[GroupByKey]]),(OutputTable[GroupByKey]=OutputTable[[#This Row],[GroupByKey]])*OutputTable[RecordedValue])),0)</f>
        <v>0</v>
      </c>
      <c r="L1538" s="5" cm="1">
        <f t="array" ref="L1538">IFERROR(_xlfn.STDEV.S(IF((OutputTable[GroupByKey]=OutputTable[[#This Row],[GroupByKey]]),(OutputTable[GroupByKey]=OutputTable[[#This Row],[GroupByKey]])*OutputTable[RecordedValue])),0)</f>
        <v>0</v>
      </c>
      <c r="M1538" s="5" cm="1">
        <f t="array" ref="M1538">MAX(IF((ProjectInfoTable[ProjectName]=OutputTable[[#This Row],[ProjectName]]),(ProjectInfoTable[ProjectName]=OutputTable[[#This Row],[ProjectName]])*ProjectInfoTable[ConfidenceInterval]))</f>
        <v>0.95</v>
      </c>
      <c r="N15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38" s="5" cm="1">
        <f t="array" ref="O1538">MIN(IF((OutputTable[GroupByKey]=OutputTable[[#This Row],[GroupByKey]]),(OutputTable[GroupByKey]=OutputTable[[#This Row],[GroupByKey]])*OutputTable[RecordedValue]))</f>
        <v>0</v>
      </c>
      <c r="P1538" s="5" cm="1">
        <f t="array" ref="P1538">MAX(IF((OutputTable[GroupByKey]=OutputTable[[#This Row],[GroupByKey]]),(OutputTable[GroupByKey]=OutputTable[[#This Row],[GroupByKey]])*OutputTable[RecordedValue]))</f>
        <v>0</v>
      </c>
    </row>
    <row r="1539" spans="1:16" x14ac:dyDescent="0.25">
      <c r="A1539" t="s">
        <v>68</v>
      </c>
      <c r="B1539" t="s">
        <v>70</v>
      </c>
      <c r="C1539">
        <v>30</v>
      </c>
      <c r="D1539" t="s">
        <v>110</v>
      </c>
      <c r="E1539" t="s">
        <v>111</v>
      </c>
      <c r="F1539" t="s">
        <v>73</v>
      </c>
      <c r="G1539">
        <v>1.9205861953633001</v>
      </c>
      <c r="H1539">
        <v>0</v>
      </c>
      <c r="I1539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539" s="5" cm="1">
        <f t="array" ref="J1539">MAX(IF((ProjectInfoTable[ProjectName]=OutputTable[[#This Row],[ProjectName]]),(ProjectInfoTable[ProjectName]=OutputTable[[#This Row],[ProjectName]])*ProjectInfoTable[NumberOfReplications]))</f>
        <v>50</v>
      </c>
      <c r="K1539" s="5" cm="1">
        <f t="array" ref="K1539">IFERROR(AVERAGE(IF((OutputTable[GroupByKey]=OutputTable[[#This Row],[GroupByKey]]),(OutputTable[GroupByKey]=OutputTable[[#This Row],[GroupByKey]])*OutputTable[RecordedValue])),0)</f>
        <v>1.9749714551650996</v>
      </c>
      <c r="L1539" s="5" cm="1">
        <f t="array" ref="L1539">IFERROR(_xlfn.STDEV.S(IF((OutputTable[GroupByKey]=OutputTable[[#This Row],[GroupByKey]]),(OutputTable[GroupByKey]=OutputTable[[#This Row],[GroupByKey]])*OutputTable[RecordedValue])),0)</f>
        <v>0.45746437878232693</v>
      </c>
      <c r="M1539" s="5" cm="1">
        <f t="array" ref="M1539">MAX(IF((ProjectInfoTable[ProjectName]=OutputTable[[#This Row],[ProjectName]]),(ProjectInfoTable[ProjectName]=OutputTable[[#This Row],[ProjectName]])*ProjectInfoTable[ConfidenceInterval]))</f>
        <v>0.95</v>
      </c>
      <c r="N15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539" s="5" cm="1">
        <f t="array" ref="O1539">MIN(IF((OutputTable[GroupByKey]=OutputTable[[#This Row],[GroupByKey]]),(OutputTable[GroupByKey]=OutputTable[[#This Row],[GroupByKey]])*OutputTable[RecordedValue]))</f>
        <v>1.0281254127300199</v>
      </c>
      <c r="P1539" s="5" cm="1">
        <f t="array" ref="P1539">MAX(IF((OutputTable[GroupByKey]=OutputTable[[#This Row],[GroupByKey]]),(OutputTable[GroupByKey]=OutputTable[[#This Row],[GroupByKey]])*OutputTable[RecordedValue]))</f>
        <v>3.1673122909872098</v>
      </c>
    </row>
    <row r="1540" spans="1:16" x14ac:dyDescent="0.25">
      <c r="A1540" t="s">
        <v>68</v>
      </c>
      <c r="B1540" t="s">
        <v>70</v>
      </c>
      <c r="C1540">
        <v>30</v>
      </c>
      <c r="D1540" t="s">
        <v>112</v>
      </c>
      <c r="E1540" t="s">
        <v>113</v>
      </c>
      <c r="F1540" t="s">
        <v>73</v>
      </c>
      <c r="G1540">
        <v>115.235171721798</v>
      </c>
      <c r="H1540">
        <v>0</v>
      </c>
      <c r="I1540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540" s="5" cm="1">
        <f t="array" ref="J1540">MAX(IF((ProjectInfoTable[ProjectName]=OutputTable[[#This Row],[ProjectName]]),(ProjectInfoTable[ProjectName]=OutputTable[[#This Row],[ProjectName]])*ProjectInfoTable[NumberOfReplications]))</f>
        <v>50</v>
      </c>
      <c r="K1540" s="5" cm="1">
        <f t="array" ref="K1540">IFERROR(AVERAGE(IF((OutputTable[GroupByKey]=OutputTable[[#This Row],[GroupByKey]]),(OutputTable[GroupByKey]=OutputTable[[#This Row],[GroupByKey]])*OutputTable[RecordedValue])),0)</f>
        <v>118.49828730990606</v>
      </c>
      <c r="L1540" s="5" cm="1">
        <f t="array" ref="L1540">IFERROR(_xlfn.STDEV.S(IF((OutputTable[GroupByKey]=OutputTable[[#This Row],[GroupByKey]]),(OutputTable[GroupByKey]=OutputTable[[#This Row],[GroupByKey]])*OutputTable[RecordedValue])),0)</f>
        <v>27.447862726939679</v>
      </c>
      <c r="M1540" s="5" cm="1">
        <f t="array" ref="M1540">MAX(IF((ProjectInfoTable[ProjectName]=OutputTable[[#This Row],[ProjectName]]),(ProjectInfoTable[ProjectName]=OutputTable[[#This Row],[ProjectName]])*ProjectInfoTable[ConfidenceInterval]))</f>
        <v>0.95</v>
      </c>
      <c r="N15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540" s="5" cm="1">
        <f t="array" ref="O1540">MIN(IF((OutputTable[GroupByKey]=OutputTable[[#This Row],[GroupByKey]]),(OutputTable[GroupByKey]=OutputTable[[#This Row],[GroupByKey]])*OutputTable[RecordedValue]))</f>
        <v>61.6875247638012</v>
      </c>
      <c r="P1540" s="5" cm="1">
        <f t="array" ref="P1540">MAX(IF((OutputTable[GroupByKey]=OutputTable[[#This Row],[GroupByKey]]),(OutputTable[GroupByKey]=OutputTable[[#This Row],[GroupByKey]])*OutputTable[RecordedValue]))</f>
        <v>190.038737459233</v>
      </c>
    </row>
    <row r="1541" spans="1:16" x14ac:dyDescent="0.25">
      <c r="A1541" t="s">
        <v>68</v>
      </c>
      <c r="B1541" t="s">
        <v>70</v>
      </c>
      <c r="C1541">
        <v>30</v>
      </c>
      <c r="D1541" t="s">
        <v>114</v>
      </c>
      <c r="E1541" t="s">
        <v>115</v>
      </c>
      <c r="F1541" t="s">
        <v>73</v>
      </c>
      <c r="G1541">
        <v>0</v>
      </c>
      <c r="H1541">
        <v>0</v>
      </c>
      <c r="I1541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541" s="5" cm="1">
        <f t="array" ref="J1541">MAX(IF((ProjectInfoTable[ProjectName]=OutputTable[[#This Row],[ProjectName]]),(ProjectInfoTable[ProjectName]=OutputTable[[#This Row],[ProjectName]])*ProjectInfoTable[NumberOfReplications]))</f>
        <v>50</v>
      </c>
      <c r="K1541" s="5" cm="1">
        <f t="array" ref="K1541">IFERROR(AVERAGE(IF((OutputTable[GroupByKey]=OutputTable[[#This Row],[GroupByKey]]),(OutputTable[GroupByKey]=OutputTable[[#This Row],[GroupByKey]])*OutputTable[RecordedValue])),0)</f>
        <v>0</v>
      </c>
      <c r="L1541" s="5" cm="1">
        <f t="array" ref="L1541">IFERROR(_xlfn.STDEV.S(IF((OutputTable[GroupByKey]=OutputTable[[#This Row],[GroupByKey]]),(OutputTable[GroupByKey]=OutputTable[[#This Row],[GroupByKey]])*OutputTable[RecordedValue])),0)</f>
        <v>0</v>
      </c>
      <c r="M1541" s="5" cm="1">
        <f t="array" ref="M1541">MAX(IF((ProjectInfoTable[ProjectName]=OutputTable[[#This Row],[ProjectName]]),(ProjectInfoTable[ProjectName]=OutputTable[[#This Row],[ProjectName]])*ProjectInfoTable[ConfidenceInterval]))</f>
        <v>0.95</v>
      </c>
      <c r="N15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41" s="5" cm="1">
        <f t="array" ref="O1541">MIN(IF((OutputTable[GroupByKey]=OutputTable[[#This Row],[GroupByKey]]),(OutputTable[GroupByKey]=OutputTable[[#This Row],[GroupByKey]])*OutputTable[RecordedValue]))</f>
        <v>0</v>
      </c>
      <c r="P1541" s="5" cm="1">
        <f t="array" ref="P1541">MAX(IF((OutputTable[GroupByKey]=OutputTable[[#This Row],[GroupByKey]]),(OutputTable[GroupByKey]=OutputTable[[#This Row],[GroupByKey]])*OutputTable[RecordedValue]))</f>
        <v>0</v>
      </c>
    </row>
    <row r="1542" spans="1:16" x14ac:dyDescent="0.25">
      <c r="A1542" t="s">
        <v>68</v>
      </c>
      <c r="B1542" t="s">
        <v>70</v>
      </c>
      <c r="C1542">
        <v>30</v>
      </c>
      <c r="D1542" t="s">
        <v>116</v>
      </c>
      <c r="E1542" t="s">
        <v>117</v>
      </c>
      <c r="F1542" t="s">
        <v>73</v>
      </c>
      <c r="G1542">
        <v>10.910264360754301</v>
      </c>
      <c r="H1542">
        <v>0</v>
      </c>
      <c r="I1542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542" s="5" cm="1">
        <f t="array" ref="J1542">MAX(IF((ProjectInfoTable[ProjectName]=OutputTable[[#This Row],[ProjectName]]),(ProjectInfoTable[ProjectName]=OutputTable[[#This Row],[ProjectName]])*ProjectInfoTable[NumberOfReplications]))</f>
        <v>50</v>
      </c>
      <c r="K1542" s="5" cm="1">
        <f t="array" ref="K1542">IFERROR(AVERAGE(IF((OutputTable[GroupByKey]=OutputTable[[#This Row],[GroupByKey]]),(OutputTable[GroupByKey]=OutputTable[[#This Row],[GroupByKey]])*OutputTable[RecordedValue])),0)</f>
        <v>5.4408066100724897</v>
      </c>
      <c r="L1542" s="5" cm="1">
        <f t="array" ref="L1542">IFERROR(_xlfn.STDEV.S(IF((OutputTable[GroupByKey]=OutputTable[[#This Row],[GroupByKey]]),(OutputTable[GroupByKey]=OutputTable[[#This Row],[GroupByKey]])*OutputTable[RecordedValue])),0)</f>
        <v>3.1898976373285977</v>
      </c>
      <c r="M1542" s="5" cm="1">
        <f t="array" ref="M1542">MAX(IF((ProjectInfoTable[ProjectName]=OutputTable[[#This Row],[ProjectName]]),(ProjectInfoTable[ProjectName]=OutputTable[[#This Row],[ProjectName]])*ProjectInfoTable[ConfidenceInterval]))</f>
        <v>0.95</v>
      </c>
      <c r="N15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542" s="5" cm="1">
        <f t="array" ref="O1542">MIN(IF((OutputTable[GroupByKey]=OutputTable[[#This Row],[GroupByKey]]),(OutputTable[GroupByKey]=OutputTable[[#This Row],[GroupByKey]])*OutputTable[RecordedValue]))</f>
        <v>0.10442984261027299</v>
      </c>
      <c r="P1542" s="5" cm="1">
        <f t="array" ref="P1542">MAX(IF((OutputTable[GroupByKey]=OutputTable[[#This Row],[GroupByKey]]),(OutputTable[GroupByKey]=OutputTable[[#This Row],[GroupByKey]])*OutputTable[RecordedValue]))</f>
        <v>13.981021636077701</v>
      </c>
    </row>
    <row r="1543" spans="1:16" x14ac:dyDescent="0.25">
      <c r="A1543" t="s">
        <v>68</v>
      </c>
      <c r="B1543" t="s">
        <v>70</v>
      </c>
      <c r="C1543">
        <v>30</v>
      </c>
      <c r="D1543" t="s">
        <v>118</v>
      </c>
      <c r="E1543" t="s">
        <v>119</v>
      </c>
      <c r="F1543" t="s">
        <v>73</v>
      </c>
      <c r="G1543">
        <v>20</v>
      </c>
      <c r="H1543">
        <v>0</v>
      </c>
      <c r="I1543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543" s="5" cm="1">
        <f t="array" ref="J1543">MAX(IF((ProjectInfoTable[ProjectName]=OutputTable[[#This Row],[ProjectName]]),(ProjectInfoTable[ProjectName]=OutputTable[[#This Row],[ProjectName]])*ProjectInfoTable[NumberOfReplications]))</f>
        <v>50</v>
      </c>
      <c r="K1543" s="5" cm="1">
        <f t="array" ref="K1543">IFERROR(AVERAGE(IF((OutputTable[GroupByKey]=OutputTable[[#This Row],[GroupByKey]]),(OutputTable[GroupByKey]=OutputTable[[#This Row],[GroupByKey]])*OutputTable[RecordedValue])),0)</f>
        <v>20.28</v>
      </c>
      <c r="L1543" s="5" cm="1">
        <f t="array" ref="L1543">IFERROR(_xlfn.STDEV.S(IF((OutputTable[GroupByKey]=OutputTable[[#This Row],[GroupByKey]]),(OutputTable[GroupByKey]=OutputTable[[#This Row],[GroupByKey]])*OutputTable[RecordedValue])),0)</f>
        <v>4.3191079955878688</v>
      </c>
      <c r="M1543" s="5" cm="1">
        <f t="array" ref="M1543">MAX(IF((ProjectInfoTable[ProjectName]=OutputTable[[#This Row],[ProjectName]]),(ProjectInfoTable[ProjectName]=OutputTable[[#This Row],[ProjectName]])*ProjectInfoTable[ConfidenceInterval]))</f>
        <v>0.95</v>
      </c>
      <c r="N15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543" s="5" cm="1">
        <f t="array" ref="O1543">MIN(IF((OutputTable[GroupByKey]=OutputTable[[#This Row],[GroupByKey]]),(OutputTable[GroupByKey]=OutputTable[[#This Row],[GroupByKey]])*OutputTable[RecordedValue]))</f>
        <v>11</v>
      </c>
      <c r="P1543" s="5" cm="1">
        <f t="array" ref="P1543">MAX(IF((OutputTable[GroupByKey]=OutputTable[[#This Row],[GroupByKey]]),(OutputTable[GroupByKey]=OutputTable[[#This Row],[GroupByKey]])*OutputTable[RecordedValue]))</f>
        <v>31</v>
      </c>
    </row>
    <row r="1544" spans="1:16" x14ac:dyDescent="0.25">
      <c r="A1544" t="s">
        <v>68</v>
      </c>
      <c r="B1544" t="s">
        <v>70</v>
      </c>
      <c r="C1544">
        <v>30</v>
      </c>
      <c r="D1544" t="s">
        <v>120</v>
      </c>
      <c r="E1544" t="s">
        <v>121</v>
      </c>
      <c r="F1544" t="s">
        <v>73</v>
      </c>
      <c r="G1544">
        <v>20</v>
      </c>
      <c r="H1544">
        <v>0</v>
      </c>
      <c r="I1544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544" s="5" cm="1">
        <f t="array" ref="J1544">MAX(IF((ProjectInfoTable[ProjectName]=OutputTable[[#This Row],[ProjectName]]),(ProjectInfoTable[ProjectName]=OutputTable[[#This Row],[ProjectName]])*ProjectInfoTable[NumberOfReplications]))</f>
        <v>50</v>
      </c>
      <c r="K1544" s="5" cm="1">
        <f t="array" ref="K1544">IFERROR(AVERAGE(IF((OutputTable[GroupByKey]=OutputTable[[#This Row],[GroupByKey]]),(OutputTable[GroupByKey]=OutputTable[[#This Row],[GroupByKey]])*OutputTable[RecordedValue])),0)</f>
        <v>20.14</v>
      </c>
      <c r="L1544" s="5" cm="1">
        <f t="array" ref="L1544">IFERROR(_xlfn.STDEV.S(IF((OutputTable[GroupByKey]=OutputTable[[#This Row],[GroupByKey]]),(OutputTable[GroupByKey]=OutputTable[[#This Row],[GroupByKey]])*OutputTable[RecordedValue])),0)</f>
        <v>4.309505393278199</v>
      </c>
      <c r="M1544" s="5" cm="1">
        <f t="array" ref="M1544">MAX(IF((ProjectInfoTable[ProjectName]=OutputTable[[#This Row],[ProjectName]]),(ProjectInfoTable[ProjectName]=OutputTable[[#This Row],[ProjectName]])*ProjectInfoTable[ConfidenceInterval]))</f>
        <v>0.95</v>
      </c>
      <c r="N15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544" s="5" cm="1">
        <f t="array" ref="O1544">MIN(IF((OutputTable[GroupByKey]=OutputTable[[#This Row],[GroupByKey]]),(OutputTable[GroupByKey]=OutputTable[[#This Row],[GroupByKey]])*OutputTable[RecordedValue]))</f>
        <v>10</v>
      </c>
      <c r="P1544" s="5" cm="1">
        <f t="array" ref="P1544">MAX(IF((OutputTable[GroupByKey]=OutputTable[[#This Row],[GroupByKey]]),(OutputTable[GroupByKey]=OutputTable[[#This Row],[GroupByKey]])*OutputTable[RecordedValue]))</f>
        <v>31</v>
      </c>
    </row>
    <row r="1545" spans="1:16" x14ac:dyDescent="0.25">
      <c r="A1545" t="s">
        <v>68</v>
      </c>
      <c r="B1545" t="s">
        <v>70</v>
      </c>
      <c r="C1545">
        <v>30</v>
      </c>
      <c r="D1545" t="s">
        <v>122</v>
      </c>
      <c r="E1545" t="s">
        <v>123</v>
      </c>
      <c r="F1545" t="s">
        <v>73</v>
      </c>
      <c r="G1545">
        <v>1.9205861953633001</v>
      </c>
      <c r="H1545">
        <v>0</v>
      </c>
      <c r="I1545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545" s="5" cm="1">
        <f t="array" ref="J1545">MAX(IF((ProjectInfoTable[ProjectName]=OutputTable[[#This Row],[ProjectName]]),(ProjectInfoTable[ProjectName]=OutputTable[[#This Row],[ProjectName]])*ProjectInfoTable[NumberOfReplications]))</f>
        <v>50</v>
      </c>
      <c r="K1545" s="5" cm="1">
        <f t="array" ref="K1545">IFERROR(AVERAGE(IF((OutputTable[GroupByKey]=OutputTable[[#This Row],[GroupByKey]]),(OutputTable[GroupByKey]=OutputTable[[#This Row],[GroupByKey]])*OutputTable[RecordedValue])),0)</f>
        <v>1.9749714551650996</v>
      </c>
      <c r="L1545" s="5" cm="1">
        <f t="array" ref="L1545">IFERROR(_xlfn.STDEV.S(IF((OutputTable[GroupByKey]=OutputTable[[#This Row],[GroupByKey]]),(OutputTable[GroupByKey]=OutputTable[[#This Row],[GroupByKey]])*OutputTable[RecordedValue])),0)</f>
        <v>0.45746437878232693</v>
      </c>
      <c r="M1545" s="5" cm="1">
        <f t="array" ref="M1545">MAX(IF((ProjectInfoTable[ProjectName]=OutputTable[[#This Row],[ProjectName]]),(ProjectInfoTable[ProjectName]=OutputTable[[#This Row],[ProjectName]])*ProjectInfoTable[ConfidenceInterval]))</f>
        <v>0.95</v>
      </c>
      <c r="N15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545" s="5" cm="1">
        <f t="array" ref="O1545">MIN(IF((OutputTable[GroupByKey]=OutputTable[[#This Row],[GroupByKey]]),(OutputTable[GroupByKey]=OutputTable[[#This Row],[GroupByKey]])*OutputTable[RecordedValue]))</f>
        <v>1.0281254127300199</v>
      </c>
      <c r="P1545" s="5" cm="1">
        <f t="array" ref="P1545">MAX(IF((OutputTable[GroupByKey]=OutputTable[[#This Row],[GroupByKey]]),(OutputTable[GroupByKey]=OutputTable[[#This Row],[GroupByKey]])*OutputTable[RecordedValue]))</f>
        <v>3.1673122909872098</v>
      </c>
    </row>
    <row r="1546" spans="1:16" x14ac:dyDescent="0.25">
      <c r="A1546" t="s">
        <v>68</v>
      </c>
      <c r="B1546" t="s">
        <v>70</v>
      </c>
      <c r="C1546">
        <v>30</v>
      </c>
      <c r="D1546" t="s">
        <v>124</v>
      </c>
      <c r="E1546" t="s">
        <v>125</v>
      </c>
      <c r="F1546" t="s">
        <v>73</v>
      </c>
      <c r="G1546">
        <v>126.145436082552</v>
      </c>
      <c r="H1546">
        <v>0</v>
      </c>
      <c r="I1546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546" s="5" cm="1">
        <f t="array" ref="J1546">MAX(IF((ProjectInfoTable[ProjectName]=OutputTable[[#This Row],[ProjectName]]),(ProjectInfoTable[ProjectName]=OutputTable[[#This Row],[ProjectName]])*ProjectInfoTable[NumberOfReplications]))</f>
        <v>50</v>
      </c>
      <c r="K1546" s="5" cm="1">
        <f t="array" ref="K1546">IFERROR(AVERAGE(IF((OutputTable[GroupByKey]=OutputTable[[#This Row],[GroupByKey]]),(OutputTable[GroupByKey]=OutputTable[[#This Row],[GroupByKey]])*OutputTable[RecordedValue])),0)</f>
        <v>123.93909391997848</v>
      </c>
      <c r="L1546" s="5" cm="1">
        <f t="array" ref="L1546">IFERROR(_xlfn.STDEV.S(IF((OutputTable[GroupByKey]=OutputTable[[#This Row],[GroupByKey]]),(OutputTable[GroupByKey]=OutputTable[[#This Row],[GroupByKey]])*OutputTable[RecordedValue])),0)</f>
        <v>29.164347943585724</v>
      </c>
      <c r="M1546" s="5" cm="1">
        <f t="array" ref="M1546">MAX(IF((ProjectInfoTable[ProjectName]=OutputTable[[#This Row],[ProjectName]]),(ProjectInfoTable[ProjectName]=OutputTable[[#This Row],[ProjectName]])*ProjectInfoTable[ConfidenceInterval]))</f>
        <v>0.95</v>
      </c>
      <c r="N15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546" s="5" cm="1">
        <f t="array" ref="O1546">MIN(IF((OutputTable[GroupByKey]=OutputTable[[#This Row],[GroupByKey]]),(OutputTable[GroupByKey]=OutputTable[[#This Row],[GroupByKey]])*OutputTable[RecordedValue]))</f>
        <v>61.791954606411501</v>
      </c>
      <c r="P1546" s="5" cm="1">
        <f t="array" ref="P1546">MAX(IF((OutputTable[GroupByKey]=OutputTable[[#This Row],[GroupByKey]]),(OutputTable[GroupByKey]=OutputTable[[#This Row],[GroupByKey]])*OutputTable[RecordedValue]))</f>
        <v>204.019759095311</v>
      </c>
    </row>
    <row r="1547" spans="1:16" x14ac:dyDescent="0.25">
      <c r="A1547" t="s">
        <v>68</v>
      </c>
      <c r="B1547" t="s">
        <v>70</v>
      </c>
      <c r="C1547">
        <v>30</v>
      </c>
      <c r="D1547" t="s">
        <v>126</v>
      </c>
      <c r="E1547" t="s">
        <v>86</v>
      </c>
      <c r="F1547" t="s">
        <v>127</v>
      </c>
      <c r="G1547">
        <v>0</v>
      </c>
      <c r="H1547">
        <v>0</v>
      </c>
      <c r="I1547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547" s="5" cm="1">
        <f t="array" ref="J1547">MAX(IF((ProjectInfoTable[ProjectName]=OutputTable[[#This Row],[ProjectName]]),(ProjectInfoTable[ProjectName]=OutputTable[[#This Row],[ProjectName]])*ProjectInfoTable[NumberOfReplications]))</f>
        <v>50</v>
      </c>
      <c r="K1547" s="5" cm="1">
        <f t="array" ref="K1547">IFERROR(AVERAGE(IF((OutputTable[GroupByKey]=OutputTable[[#This Row],[GroupByKey]]),(OutputTable[GroupByKey]=OutputTable[[#This Row],[GroupByKey]])*OutputTable[RecordedValue])),0)</f>
        <v>0</v>
      </c>
      <c r="L1547" s="5" cm="1">
        <f t="array" ref="L1547">IFERROR(_xlfn.STDEV.S(IF((OutputTable[GroupByKey]=OutputTable[[#This Row],[GroupByKey]]),(OutputTable[GroupByKey]=OutputTable[[#This Row],[GroupByKey]])*OutputTable[RecordedValue])),0)</f>
        <v>0</v>
      </c>
      <c r="M1547" s="5" cm="1">
        <f t="array" ref="M1547">MAX(IF((ProjectInfoTable[ProjectName]=OutputTable[[#This Row],[ProjectName]]),(ProjectInfoTable[ProjectName]=OutputTable[[#This Row],[ProjectName]])*ProjectInfoTable[ConfidenceInterval]))</f>
        <v>0.95</v>
      </c>
      <c r="N15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47" s="5" cm="1">
        <f t="array" ref="O1547">MIN(IF((OutputTable[GroupByKey]=OutputTable[[#This Row],[GroupByKey]]),(OutputTable[GroupByKey]=OutputTable[[#This Row],[GroupByKey]])*OutputTable[RecordedValue]))</f>
        <v>0</v>
      </c>
      <c r="P1547" s="5" cm="1">
        <f t="array" ref="P1547">MAX(IF((OutputTable[GroupByKey]=OutputTable[[#This Row],[GroupByKey]]),(OutputTable[GroupByKey]=OutputTable[[#This Row],[GroupByKey]])*OutputTable[RecordedValue]))</f>
        <v>0</v>
      </c>
    </row>
    <row r="1548" spans="1:16" x14ac:dyDescent="0.25">
      <c r="A1548" t="s">
        <v>68</v>
      </c>
      <c r="B1548" t="s">
        <v>70</v>
      </c>
      <c r="C1548">
        <v>30</v>
      </c>
      <c r="D1548" t="s">
        <v>128</v>
      </c>
      <c r="E1548" t="s">
        <v>89</v>
      </c>
      <c r="F1548" t="s">
        <v>127</v>
      </c>
      <c r="G1548">
        <v>0</v>
      </c>
      <c r="H1548">
        <v>0</v>
      </c>
      <c r="I1548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548" s="5" cm="1">
        <f t="array" ref="J1548">MAX(IF((ProjectInfoTable[ProjectName]=OutputTable[[#This Row],[ProjectName]]),(ProjectInfoTable[ProjectName]=OutputTable[[#This Row],[ProjectName]])*ProjectInfoTable[NumberOfReplications]))</f>
        <v>50</v>
      </c>
      <c r="K1548" s="5" cm="1">
        <f t="array" ref="K1548">IFERROR(AVERAGE(IF((OutputTable[GroupByKey]=OutputTable[[#This Row],[GroupByKey]]),(OutputTable[GroupByKey]=OutputTable[[#This Row],[GroupByKey]])*OutputTable[RecordedValue])),0)</f>
        <v>0</v>
      </c>
      <c r="L1548" s="5" cm="1">
        <f t="array" ref="L1548">IFERROR(_xlfn.STDEV.S(IF((OutputTable[GroupByKey]=OutputTable[[#This Row],[GroupByKey]]),(OutputTable[GroupByKey]=OutputTable[[#This Row],[GroupByKey]])*OutputTable[RecordedValue])),0)</f>
        <v>0</v>
      </c>
      <c r="M1548" s="5" cm="1">
        <f t="array" ref="M1548">MAX(IF((ProjectInfoTable[ProjectName]=OutputTable[[#This Row],[ProjectName]]),(ProjectInfoTable[ProjectName]=OutputTable[[#This Row],[ProjectName]])*ProjectInfoTable[ConfidenceInterval]))</f>
        <v>0.95</v>
      </c>
      <c r="N15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48" s="5" cm="1">
        <f t="array" ref="O1548">MIN(IF((OutputTable[GroupByKey]=OutputTable[[#This Row],[GroupByKey]]),(OutputTable[GroupByKey]=OutputTable[[#This Row],[GroupByKey]])*OutputTable[RecordedValue]))</f>
        <v>0</v>
      </c>
      <c r="P1548" s="5" cm="1">
        <f t="array" ref="P1548">MAX(IF((OutputTable[GroupByKey]=OutputTable[[#This Row],[GroupByKey]]),(OutputTable[GroupByKey]=OutputTable[[#This Row],[GroupByKey]])*OutputTable[RecordedValue]))</f>
        <v>0</v>
      </c>
    </row>
    <row r="1549" spans="1:16" x14ac:dyDescent="0.25">
      <c r="A1549" t="s">
        <v>68</v>
      </c>
      <c r="B1549" t="s">
        <v>70</v>
      </c>
      <c r="C1549">
        <v>30</v>
      </c>
      <c r="D1549" t="s">
        <v>129</v>
      </c>
      <c r="E1549" t="s">
        <v>91</v>
      </c>
      <c r="F1549" t="s">
        <v>127</v>
      </c>
      <c r="G1549">
        <v>48.180954980938303</v>
      </c>
      <c r="H1549">
        <v>0</v>
      </c>
      <c r="I1549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549" s="5" cm="1">
        <f t="array" ref="J1549">MAX(IF((ProjectInfoTable[ProjectName]=OutputTable[[#This Row],[ProjectName]]),(ProjectInfoTable[ProjectName]=OutputTable[[#This Row],[ProjectName]])*ProjectInfoTable[NumberOfReplications]))</f>
        <v>50</v>
      </c>
      <c r="K1549" s="5" cm="1">
        <f t="array" ref="K1549">IFERROR(AVERAGE(IF((OutputTable[GroupByKey]=OutputTable[[#This Row],[GroupByKey]]),(OutputTable[GroupByKey]=OutputTable[[#This Row],[GroupByKey]])*OutputTable[RecordedValue])),0)</f>
        <v>48.448961029865458</v>
      </c>
      <c r="L1549" s="5" cm="1">
        <f t="array" ref="L1549">IFERROR(_xlfn.STDEV.S(IF((OutputTable[GroupByKey]=OutputTable[[#This Row],[GroupByKey]]),(OutputTable[GroupByKey]=OutputTable[[#This Row],[GroupByKey]])*OutputTable[RecordedValue])),0)</f>
        <v>0.864449879249923</v>
      </c>
      <c r="M1549" s="5" cm="1">
        <f t="array" ref="M1549">MAX(IF((ProjectInfoTable[ProjectName]=OutputTable[[#This Row],[ProjectName]]),(ProjectInfoTable[ProjectName]=OutputTable[[#This Row],[ProjectName]])*ProjectInfoTable[ConfidenceInterval]))</f>
        <v>0.95</v>
      </c>
      <c r="N15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549" s="5" cm="1">
        <f t="array" ref="O1549">MIN(IF((OutputTable[GroupByKey]=OutputTable[[#This Row],[GroupByKey]]),(OutputTable[GroupByKey]=OutputTable[[#This Row],[GroupByKey]])*OutputTable[RecordedValue]))</f>
        <v>46.605834762066102</v>
      </c>
      <c r="P1549" s="5" cm="1">
        <f t="array" ref="P1549">MAX(IF((OutputTable[GroupByKey]=OutputTable[[#This Row],[GroupByKey]]),(OutputTable[GroupByKey]=OutputTable[[#This Row],[GroupByKey]])*OutputTable[RecordedValue]))</f>
        <v>50.321452117960597</v>
      </c>
    </row>
    <row r="1550" spans="1:16" x14ac:dyDescent="0.25">
      <c r="A1550" t="s">
        <v>68</v>
      </c>
      <c r="B1550" t="s">
        <v>70</v>
      </c>
      <c r="C1550">
        <v>30</v>
      </c>
      <c r="D1550" t="s">
        <v>130</v>
      </c>
      <c r="E1550" t="s">
        <v>131</v>
      </c>
      <c r="F1550" t="s">
        <v>127</v>
      </c>
      <c r="G1550">
        <v>0</v>
      </c>
      <c r="H1550">
        <v>0</v>
      </c>
      <c r="I1550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550" s="5" cm="1">
        <f t="array" ref="J1550">MAX(IF((ProjectInfoTable[ProjectName]=OutputTable[[#This Row],[ProjectName]]),(ProjectInfoTable[ProjectName]=OutputTable[[#This Row],[ProjectName]])*ProjectInfoTable[NumberOfReplications]))</f>
        <v>50</v>
      </c>
      <c r="K1550" s="5" cm="1">
        <f t="array" ref="K1550">IFERROR(AVERAGE(IF((OutputTable[GroupByKey]=OutputTable[[#This Row],[GroupByKey]]),(OutputTable[GroupByKey]=OutputTable[[#This Row],[GroupByKey]])*OutputTable[RecordedValue])),0)</f>
        <v>0</v>
      </c>
      <c r="L1550" s="5" cm="1">
        <f t="array" ref="L1550">IFERROR(_xlfn.STDEV.S(IF((OutputTable[GroupByKey]=OutputTable[[#This Row],[GroupByKey]]),(OutputTable[GroupByKey]=OutputTable[[#This Row],[GroupByKey]])*OutputTable[RecordedValue])),0)</f>
        <v>0</v>
      </c>
      <c r="M1550" s="5" cm="1">
        <f t="array" ref="M1550">MAX(IF((ProjectInfoTable[ProjectName]=OutputTable[[#This Row],[ProjectName]]),(ProjectInfoTable[ProjectName]=OutputTable[[#This Row],[ProjectName]])*ProjectInfoTable[ConfidenceInterval]))</f>
        <v>0.95</v>
      </c>
      <c r="N15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0" s="5" cm="1">
        <f t="array" ref="O1550">MIN(IF((OutputTable[GroupByKey]=OutputTable[[#This Row],[GroupByKey]]),(OutputTable[GroupByKey]=OutputTable[[#This Row],[GroupByKey]])*OutputTable[RecordedValue]))</f>
        <v>0</v>
      </c>
      <c r="P1550" s="5" cm="1">
        <f t="array" ref="P1550">MAX(IF((OutputTable[GroupByKey]=OutputTable[[#This Row],[GroupByKey]]),(OutputTable[GroupByKey]=OutputTable[[#This Row],[GroupByKey]])*OutputTable[RecordedValue]))</f>
        <v>0</v>
      </c>
    </row>
    <row r="1551" spans="1:16" x14ac:dyDescent="0.25">
      <c r="A1551" t="s">
        <v>68</v>
      </c>
      <c r="B1551" t="s">
        <v>70</v>
      </c>
      <c r="C1551">
        <v>30</v>
      </c>
      <c r="D1551" t="s">
        <v>132</v>
      </c>
      <c r="E1551" t="s">
        <v>95</v>
      </c>
      <c r="F1551" t="s">
        <v>127</v>
      </c>
      <c r="G1551">
        <v>48.180954980938303</v>
      </c>
      <c r="H1551">
        <v>0</v>
      </c>
      <c r="I1551" s="5" t="str">
        <f>OutputTable[[#This Row],[ProjectName]]&amp;OutputTable[[#This Row],[Name]]&amp;OutputTable[[#This Row],[Type]]&amp;OutputTable[[#This Row],[Source]]</f>
        <v>Airport Security AnalysisAll Entities.VACostVA CostSystem</v>
      </c>
      <c r="J1551" s="5" cm="1">
        <f t="array" ref="J1551">MAX(IF((ProjectInfoTable[ProjectName]=OutputTable[[#This Row],[ProjectName]]),(ProjectInfoTable[ProjectName]=OutputTable[[#This Row],[ProjectName]])*ProjectInfoTable[NumberOfReplications]))</f>
        <v>50</v>
      </c>
      <c r="K1551" s="5" cm="1">
        <f t="array" ref="K1551">IFERROR(AVERAGE(IF((OutputTable[GroupByKey]=OutputTable[[#This Row],[GroupByKey]]),(OutputTable[GroupByKey]=OutputTable[[#This Row],[GroupByKey]])*OutputTable[RecordedValue])),0)</f>
        <v>48.448961029865458</v>
      </c>
      <c r="L1551" s="5" cm="1">
        <f t="array" ref="L1551">IFERROR(_xlfn.STDEV.S(IF((OutputTable[GroupByKey]=OutputTable[[#This Row],[GroupByKey]]),(OutputTable[GroupByKey]=OutputTable[[#This Row],[GroupByKey]])*OutputTable[RecordedValue])),0)</f>
        <v>0.864449879249923</v>
      </c>
      <c r="M1551" s="5" cm="1">
        <f t="array" ref="M1551">MAX(IF((ProjectInfoTable[ProjectName]=OutputTable[[#This Row],[ProjectName]]),(ProjectInfoTable[ProjectName]=OutputTable[[#This Row],[ProjectName]])*ProjectInfoTable[ConfidenceInterval]))</f>
        <v>0.95</v>
      </c>
      <c r="N15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551" s="5" cm="1">
        <f t="array" ref="O1551">MIN(IF((OutputTable[GroupByKey]=OutputTable[[#This Row],[GroupByKey]]),(OutputTable[GroupByKey]=OutputTable[[#This Row],[GroupByKey]])*OutputTable[RecordedValue]))</f>
        <v>46.605834762066102</v>
      </c>
      <c r="P1551" s="5" cm="1">
        <f t="array" ref="P1551">MAX(IF((OutputTable[GroupByKey]=OutputTable[[#This Row],[GroupByKey]]),(OutputTable[GroupByKey]=OutputTable[[#This Row],[GroupByKey]])*OutputTable[RecordedValue]))</f>
        <v>50.321452117960597</v>
      </c>
    </row>
    <row r="1552" spans="1:16" x14ac:dyDescent="0.25">
      <c r="A1552" t="s">
        <v>68</v>
      </c>
      <c r="B1552" t="s">
        <v>70</v>
      </c>
      <c r="C1552">
        <v>30</v>
      </c>
      <c r="D1552" t="s">
        <v>133</v>
      </c>
      <c r="E1552" t="s">
        <v>97</v>
      </c>
      <c r="F1552" t="s">
        <v>127</v>
      </c>
      <c r="G1552">
        <v>0</v>
      </c>
      <c r="H1552">
        <v>0</v>
      </c>
      <c r="I1552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552" s="5" cm="1">
        <f t="array" ref="J1552">MAX(IF((ProjectInfoTable[ProjectName]=OutputTable[[#This Row],[ProjectName]]),(ProjectInfoTable[ProjectName]=OutputTable[[#This Row],[ProjectName]])*ProjectInfoTable[NumberOfReplications]))</f>
        <v>50</v>
      </c>
      <c r="K1552" s="5" cm="1">
        <f t="array" ref="K1552">IFERROR(AVERAGE(IF((OutputTable[GroupByKey]=OutputTable[[#This Row],[GroupByKey]]),(OutputTable[GroupByKey]=OutputTable[[#This Row],[GroupByKey]])*OutputTable[RecordedValue])),0)</f>
        <v>0</v>
      </c>
      <c r="L1552" s="5" cm="1">
        <f t="array" ref="L1552">IFERROR(_xlfn.STDEV.S(IF((OutputTable[GroupByKey]=OutputTable[[#This Row],[GroupByKey]]),(OutputTable[GroupByKey]=OutputTable[[#This Row],[GroupByKey]])*OutputTable[RecordedValue])),0)</f>
        <v>0</v>
      </c>
      <c r="M1552" s="5" cm="1">
        <f t="array" ref="M1552">MAX(IF((ProjectInfoTable[ProjectName]=OutputTable[[#This Row],[ProjectName]]),(ProjectInfoTable[ProjectName]=OutputTable[[#This Row],[ProjectName]])*ProjectInfoTable[ConfidenceInterval]))</f>
        <v>0.95</v>
      </c>
      <c r="N15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2" s="5" cm="1">
        <f t="array" ref="O1552">MIN(IF((OutputTable[GroupByKey]=OutputTable[[#This Row],[GroupByKey]]),(OutputTable[GroupByKey]=OutputTable[[#This Row],[GroupByKey]])*OutputTable[RecordedValue]))</f>
        <v>0</v>
      </c>
      <c r="P1552" s="5" cm="1">
        <f t="array" ref="P1552">MAX(IF((OutputTable[GroupByKey]=OutputTable[[#This Row],[GroupByKey]]),(OutputTable[GroupByKey]=OutputTable[[#This Row],[GroupByKey]])*OutputTable[RecordedValue]))</f>
        <v>0</v>
      </c>
    </row>
    <row r="1553" spans="1:16" x14ac:dyDescent="0.25">
      <c r="A1553" t="s">
        <v>68</v>
      </c>
      <c r="B1553" t="s">
        <v>70</v>
      </c>
      <c r="C1553">
        <v>30</v>
      </c>
      <c r="D1553" t="s">
        <v>134</v>
      </c>
      <c r="E1553" t="s">
        <v>135</v>
      </c>
      <c r="F1553" t="s">
        <v>127</v>
      </c>
      <c r="G1553">
        <v>48.180954980938303</v>
      </c>
      <c r="H1553">
        <v>0</v>
      </c>
      <c r="I1553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553" s="5" cm="1">
        <f t="array" ref="J1553">MAX(IF((ProjectInfoTable[ProjectName]=OutputTable[[#This Row],[ProjectName]]),(ProjectInfoTable[ProjectName]=OutputTable[[#This Row],[ProjectName]])*ProjectInfoTable[NumberOfReplications]))</f>
        <v>50</v>
      </c>
      <c r="K1553" s="5" cm="1">
        <f t="array" ref="K1553">IFERROR(AVERAGE(IF((OutputTable[GroupByKey]=OutputTable[[#This Row],[GroupByKey]]),(OutputTable[GroupByKey]=OutputTable[[#This Row],[GroupByKey]])*OutputTable[RecordedValue])),0)</f>
        <v>48.448961029865458</v>
      </c>
      <c r="L1553" s="5" cm="1">
        <f t="array" ref="L1553">IFERROR(_xlfn.STDEV.S(IF((OutputTable[GroupByKey]=OutputTable[[#This Row],[GroupByKey]]),(OutputTable[GroupByKey]=OutputTable[[#This Row],[GroupByKey]])*OutputTable[RecordedValue])),0)</f>
        <v>0.86444987924992722</v>
      </c>
      <c r="M1553" s="5" cm="1">
        <f t="array" ref="M1553">MAX(IF((ProjectInfoTable[ProjectName]=OutputTable[[#This Row],[ProjectName]]),(ProjectInfoTable[ProjectName]=OutputTable[[#This Row],[ProjectName]])*ProjectInfoTable[ConfidenceInterval]))</f>
        <v>0.95</v>
      </c>
      <c r="N15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553" s="5" cm="1">
        <f t="array" ref="O1553">MIN(IF((OutputTable[GroupByKey]=OutputTable[[#This Row],[GroupByKey]]),(OutputTable[GroupByKey]=OutputTable[[#This Row],[GroupByKey]])*OutputTable[RecordedValue]))</f>
        <v>46.605834762066102</v>
      </c>
      <c r="P1553" s="5" cm="1">
        <f t="array" ref="P1553">MAX(IF((OutputTable[GroupByKey]=OutputTable[[#This Row],[GroupByKey]]),(OutputTable[GroupByKey]=OutputTable[[#This Row],[GroupByKey]])*OutputTable[RecordedValue]))</f>
        <v>50.321452117960497</v>
      </c>
    </row>
    <row r="1554" spans="1:16" x14ac:dyDescent="0.25">
      <c r="A1554" t="s">
        <v>68</v>
      </c>
      <c r="B1554" t="s">
        <v>70</v>
      </c>
      <c r="C1554">
        <v>30</v>
      </c>
      <c r="D1554" t="s">
        <v>136</v>
      </c>
      <c r="E1554" t="s">
        <v>137</v>
      </c>
      <c r="F1554" t="s">
        <v>127</v>
      </c>
      <c r="G1554">
        <v>23.641341851451902</v>
      </c>
      <c r="H1554">
        <v>0</v>
      </c>
      <c r="I1554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554" s="5" cm="1">
        <f t="array" ref="J1554">MAX(IF((ProjectInfoTable[ProjectName]=OutputTable[[#This Row],[ProjectName]]),(ProjectInfoTable[ProjectName]=OutputTable[[#This Row],[ProjectName]])*ProjectInfoTable[NumberOfReplications]))</f>
        <v>50</v>
      </c>
      <c r="K1554" s="5" cm="1">
        <f t="array" ref="K1554">IFERROR(AVERAGE(IF((OutputTable[GroupByKey]=OutputTable[[#This Row],[GroupByKey]]),(OutputTable[GroupByKey]=OutputTable[[#This Row],[GroupByKey]])*OutputTable[RecordedValue])),0)</f>
        <v>23.423677543870127</v>
      </c>
      <c r="L1554" s="5" cm="1">
        <f t="array" ref="L1554">IFERROR(_xlfn.STDEV.S(IF((OutputTable[GroupByKey]=OutputTable[[#This Row],[GroupByKey]]),(OutputTable[GroupByKey]=OutputTable[[#This Row],[GroupByKey]])*OutputTable[RecordedValue])),0)</f>
        <v>0.86656285941984512</v>
      </c>
      <c r="M1554" s="5" cm="1">
        <f t="array" ref="M1554">MAX(IF((ProjectInfoTable[ProjectName]=OutputTable[[#This Row],[ProjectName]]),(ProjectInfoTable[ProjectName]=OutputTable[[#This Row],[ProjectName]])*ProjectInfoTable[ConfidenceInterval]))</f>
        <v>0.95</v>
      </c>
      <c r="N15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554" s="5" cm="1">
        <f t="array" ref="O1554">MIN(IF((OutputTable[GroupByKey]=OutputTable[[#This Row],[GroupByKey]]),(OutputTable[GroupByKey]=OutputTable[[#This Row],[GroupByKey]])*OutputTable[RecordedValue]))</f>
        <v>21.655537571964</v>
      </c>
      <c r="P1554" s="5" cm="1">
        <f t="array" ref="P1554">MAX(IF((OutputTable[GroupByKey]=OutputTable[[#This Row],[GroupByKey]]),(OutputTable[GroupByKey]=OutputTable[[#This Row],[GroupByKey]])*OutputTable[RecordedValue]))</f>
        <v>25.265870670068299</v>
      </c>
    </row>
    <row r="1555" spans="1:16" x14ac:dyDescent="0.25">
      <c r="A1555" t="s">
        <v>68</v>
      </c>
      <c r="B1555" t="s">
        <v>70</v>
      </c>
      <c r="C1555">
        <v>30</v>
      </c>
      <c r="D1555" t="s">
        <v>138</v>
      </c>
      <c r="E1555" t="s">
        <v>91</v>
      </c>
      <c r="F1555" t="s">
        <v>127</v>
      </c>
      <c r="G1555">
        <v>71.822296832390194</v>
      </c>
      <c r="H1555">
        <v>0</v>
      </c>
      <c r="I1555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555" s="5" cm="1">
        <f t="array" ref="J1555">MAX(IF((ProjectInfoTable[ProjectName]=OutputTable[[#This Row],[ProjectName]]),(ProjectInfoTable[ProjectName]=OutputTable[[#This Row],[ProjectName]])*ProjectInfoTable[NumberOfReplications]))</f>
        <v>50</v>
      </c>
      <c r="K1555" s="5" cm="1">
        <f t="array" ref="K1555">IFERROR(AVERAGE(IF((OutputTable[GroupByKey]=OutputTable[[#This Row],[GroupByKey]]),(OutputTable[GroupByKey]=OutputTable[[#This Row],[GroupByKey]])*OutputTable[RecordedValue])),0)</f>
        <v>71.872638573735571</v>
      </c>
      <c r="L1555" s="5" cm="1">
        <f t="array" ref="L1555">IFERROR(_xlfn.STDEV.S(IF((OutputTable[GroupByKey]=OutputTable[[#This Row],[GroupByKey]]),(OutputTable[GroupByKey]=OutputTable[[#This Row],[GroupByKey]])*OutputTable[RecordedValue])),0)</f>
        <v>5.859431361613459E-2</v>
      </c>
      <c r="M1555" s="5" cm="1">
        <f t="array" ref="M1555">MAX(IF((ProjectInfoTable[ProjectName]=OutputTable[[#This Row],[ProjectName]]),(ProjectInfoTable[ProjectName]=OutputTable[[#This Row],[ProjectName]])*ProjectInfoTable[ConfidenceInterval]))</f>
        <v>0.95</v>
      </c>
      <c r="N15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555" s="5" cm="1">
        <f t="array" ref="O1555">MIN(IF((OutputTable[GroupByKey]=OutputTable[[#This Row],[GroupByKey]]),(OutputTable[GroupByKey]=OutputTable[[#This Row],[GroupByKey]])*OutputTable[RecordedValue]))</f>
        <v>71.718288096809104</v>
      </c>
      <c r="P1555" s="5" cm="1">
        <f t="array" ref="P1555">MAX(IF((OutputTable[GroupByKey]=OutputTable[[#This Row],[GroupByKey]]),(OutputTable[GroupByKey]=OutputTable[[#This Row],[GroupByKey]])*OutputTable[RecordedValue]))</f>
        <v>71.976989689924594</v>
      </c>
    </row>
    <row r="1556" spans="1:16" x14ac:dyDescent="0.25">
      <c r="A1556" t="s">
        <v>68</v>
      </c>
      <c r="B1556" t="s">
        <v>70</v>
      </c>
      <c r="C1556">
        <v>30</v>
      </c>
      <c r="D1556" t="s">
        <v>139</v>
      </c>
      <c r="E1556" t="s">
        <v>140</v>
      </c>
      <c r="F1556" t="s">
        <v>127</v>
      </c>
      <c r="G1556">
        <v>0</v>
      </c>
      <c r="H1556">
        <v>0</v>
      </c>
      <c r="I1556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556" s="5" cm="1">
        <f t="array" ref="J1556">MAX(IF((ProjectInfoTable[ProjectName]=OutputTable[[#This Row],[ProjectName]]),(ProjectInfoTable[ProjectName]=OutputTable[[#This Row],[ProjectName]])*ProjectInfoTable[NumberOfReplications]))</f>
        <v>50</v>
      </c>
      <c r="K1556" s="5" cm="1">
        <f t="array" ref="K1556">IFERROR(AVERAGE(IF((OutputTable[GroupByKey]=OutputTable[[#This Row],[GroupByKey]]),(OutputTable[GroupByKey]=OutputTable[[#This Row],[GroupByKey]])*OutputTable[RecordedValue])),0)</f>
        <v>0</v>
      </c>
      <c r="L1556" s="5" cm="1">
        <f t="array" ref="L1556">IFERROR(_xlfn.STDEV.S(IF((OutputTable[GroupByKey]=OutputTable[[#This Row],[GroupByKey]]),(OutputTable[GroupByKey]=OutputTable[[#This Row],[GroupByKey]])*OutputTable[RecordedValue])),0)</f>
        <v>0</v>
      </c>
      <c r="M1556" s="5" cm="1">
        <f t="array" ref="M1556">MAX(IF((ProjectInfoTable[ProjectName]=OutputTable[[#This Row],[ProjectName]]),(ProjectInfoTable[ProjectName]=OutputTable[[#This Row],[ProjectName]])*ProjectInfoTable[ConfidenceInterval]))</f>
        <v>0.95</v>
      </c>
      <c r="N15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6" s="5" cm="1">
        <f t="array" ref="O1556">MIN(IF((OutputTable[GroupByKey]=OutputTable[[#This Row],[GroupByKey]]),(OutputTable[GroupByKey]=OutputTable[[#This Row],[GroupByKey]])*OutputTable[RecordedValue]))</f>
        <v>0</v>
      </c>
      <c r="P1556" s="5" cm="1">
        <f t="array" ref="P1556">MAX(IF((OutputTable[GroupByKey]=OutputTable[[#This Row],[GroupByKey]]),(OutputTable[GroupByKey]=OutputTable[[#This Row],[GroupByKey]])*OutputTable[RecordedValue]))</f>
        <v>0</v>
      </c>
    </row>
    <row r="1557" spans="1:16" x14ac:dyDescent="0.25">
      <c r="A1557" t="s">
        <v>68</v>
      </c>
      <c r="B1557" t="s">
        <v>70</v>
      </c>
      <c r="C1557">
        <v>30</v>
      </c>
      <c r="D1557" t="s">
        <v>141</v>
      </c>
      <c r="E1557" t="s">
        <v>111</v>
      </c>
      <c r="F1557" t="s">
        <v>73</v>
      </c>
      <c r="G1557">
        <v>9.1750723261040292</v>
      </c>
      <c r="H1557">
        <v>0</v>
      </c>
      <c r="I1557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557" s="5" cm="1">
        <f t="array" ref="J1557">MAX(IF((ProjectInfoTable[ProjectName]=OutputTable[[#This Row],[ProjectName]]),(ProjectInfoTable[ProjectName]=OutputTable[[#This Row],[ProjectName]])*ProjectInfoTable[NumberOfReplications]))</f>
        <v>50</v>
      </c>
      <c r="K1557" s="5" cm="1">
        <f t="array" ref="K1557">IFERROR(AVERAGE(IF((OutputTable[GroupByKey]=OutputTable[[#This Row],[GroupByKey]]),(OutputTable[GroupByKey]=OutputTable[[#This Row],[GroupByKey]])*OutputTable[RecordedValue])),0)</f>
        <v>9.2356458312402427</v>
      </c>
      <c r="L1557" s="5" cm="1">
        <f t="array" ref="L1557">IFERROR(_xlfn.STDEV.S(IF((OutputTable[GroupByKey]=OutputTable[[#This Row],[GroupByKey]]),(OutputTable[GroupByKey]=OutputTable[[#This Row],[GroupByKey]])*OutputTable[RecordedValue])),0)</f>
        <v>0.11377584298148916</v>
      </c>
      <c r="M1557" s="5" cm="1">
        <f t="array" ref="M1557">MAX(IF((ProjectInfoTable[ProjectName]=OutputTable[[#This Row],[ProjectName]]),(ProjectInfoTable[ProjectName]=OutputTable[[#This Row],[ProjectName]])*ProjectInfoTable[ConfidenceInterval]))</f>
        <v>0.95</v>
      </c>
      <c r="N15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557" s="5" cm="1">
        <f t="array" ref="O1557">MIN(IF((OutputTable[GroupByKey]=OutputTable[[#This Row],[GroupByKey]]),(OutputTable[GroupByKey]=OutputTable[[#This Row],[GroupByKey]])*OutputTable[RecordedValue]))</f>
        <v>8.9867833861246496</v>
      </c>
      <c r="P1557" s="5" cm="1">
        <f t="array" ref="P1557">MAX(IF((OutputTable[GroupByKey]=OutputTable[[#This Row],[GroupByKey]]),(OutputTable[GroupByKey]=OutputTable[[#This Row],[GroupByKey]])*OutputTable[RecordedValue]))</f>
        <v>9.4038725622795898</v>
      </c>
    </row>
    <row r="1558" spans="1:16" x14ac:dyDescent="0.25">
      <c r="A1558" t="s">
        <v>68</v>
      </c>
      <c r="B1558" t="s">
        <v>70</v>
      </c>
      <c r="C1558">
        <v>30</v>
      </c>
      <c r="D1558" t="s">
        <v>142</v>
      </c>
      <c r="E1558" t="s">
        <v>113</v>
      </c>
      <c r="F1558" t="s">
        <v>73</v>
      </c>
      <c r="G1558">
        <v>550.50433956624101</v>
      </c>
      <c r="H1558">
        <v>0</v>
      </c>
      <c r="I1558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558" s="5" cm="1">
        <f t="array" ref="J1558">MAX(IF((ProjectInfoTable[ProjectName]=OutputTable[[#This Row],[ProjectName]]),(ProjectInfoTable[ProjectName]=OutputTable[[#This Row],[ProjectName]])*ProjectInfoTable[NumberOfReplications]))</f>
        <v>50</v>
      </c>
      <c r="K1558" s="5" cm="1">
        <f t="array" ref="K1558">IFERROR(AVERAGE(IF((OutputTable[GroupByKey]=OutputTable[[#This Row],[GroupByKey]]),(OutputTable[GroupByKey]=OutputTable[[#This Row],[GroupByKey]])*OutputTable[RecordedValue])),0)</f>
        <v>554.13874987441454</v>
      </c>
      <c r="L1558" s="5" cm="1">
        <f t="array" ref="L1558">IFERROR(_xlfn.STDEV.S(IF((OutputTable[GroupByKey]=OutputTable[[#This Row],[GroupByKey]]),(OutputTable[GroupByKey]=OutputTable[[#This Row],[GroupByKey]])*OutputTable[RecordedValue])),0)</f>
        <v>6.8265505788893126</v>
      </c>
      <c r="M1558" s="5" cm="1">
        <f t="array" ref="M1558">MAX(IF((ProjectInfoTable[ProjectName]=OutputTable[[#This Row],[ProjectName]]),(ProjectInfoTable[ProjectName]=OutputTable[[#This Row],[ProjectName]])*ProjectInfoTable[ConfidenceInterval]))</f>
        <v>0.95</v>
      </c>
      <c r="N15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558" s="5" cm="1">
        <f t="array" ref="O1558">MIN(IF((OutputTable[GroupByKey]=OutputTable[[#This Row],[GroupByKey]]),(OutputTable[GroupByKey]=OutputTable[[#This Row],[GroupByKey]])*OutputTable[RecordedValue]))</f>
        <v>539.207003167479</v>
      </c>
      <c r="P1558" s="5" cm="1">
        <f t="array" ref="P1558">MAX(IF((OutputTable[GroupByKey]=OutputTable[[#This Row],[GroupByKey]]),(OutputTable[GroupByKey]=OutputTable[[#This Row],[GroupByKey]])*OutputTable[RecordedValue]))</f>
        <v>564.23235373677596</v>
      </c>
    </row>
    <row r="1559" spans="1:16" x14ac:dyDescent="0.25">
      <c r="A1559" t="s">
        <v>68</v>
      </c>
      <c r="B1559" t="s">
        <v>70</v>
      </c>
      <c r="C1559">
        <v>30</v>
      </c>
      <c r="D1559" t="s">
        <v>143</v>
      </c>
      <c r="E1559" t="s">
        <v>115</v>
      </c>
      <c r="F1559" t="s">
        <v>73</v>
      </c>
      <c r="G1559">
        <v>0</v>
      </c>
      <c r="H1559">
        <v>0</v>
      </c>
      <c r="I1559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559" s="5" cm="1">
        <f t="array" ref="J1559">MAX(IF((ProjectInfoTable[ProjectName]=OutputTable[[#This Row],[ProjectName]]),(ProjectInfoTable[ProjectName]=OutputTable[[#This Row],[ProjectName]])*ProjectInfoTable[NumberOfReplications]))</f>
        <v>50</v>
      </c>
      <c r="K1559" s="5" cm="1">
        <f t="array" ref="K1559">IFERROR(AVERAGE(IF((OutputTable[GroupByKey]=OutputTable[[#This Row],[GroupByKey]]),(OutputTable[GroupByKey]=OutputTable[[#This Row],[GroupByKey]])*OutputTable[RecordedValue])),0)</f>
        <v>0</v>
      </c>
      <c r="L1559" s="5" cm="1">
        <f t="array" ref="L1559">IFERROR(_xlfn.STDEV.S(IF((OutputTable[GroupByKey]=OutputTable[[#This Row],[GroupByKey]]),(OutputTable[GroupByKey]=OutputTable[[#This Row],[GroupByKey]])*OutputTable[RecordedValue])),0)</f>
        <v>0</v>
      </c>
      <c r="M1559" s="5" cm="1">
        <f t="array" ref="M1559">MAX(IF((ProjectInfoTable[ProjectName]=OutputTable[[#This Row],[ProjectName]]),(ProjectInfoTable[ProjectName]=OutputTable[[#This Row],[ProjectName]])*ProjectInfoTable[ConfidenceInterval]))</f>
        <v>0.95</v>
      </c>
      <c r="N15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9" s="5" cm="1">
        <f t="array" ref="O1559">MIN(IF((OutputTable[GroupByKey]=OutputTable[[#This Row],[GroupByKey]]),(OutputTable[GroupByKey]=OutputTable[[#This Row],[GroupByKey]])*OutputTable[RecordedValue]))</f>
        <v>0</v>
      </c>
      <c r="P1559" s="5" cm="1">
        <f t="array" ref="P1559">MAX(IF((OutputTable[GroupByKey]=OutputTable[[#This Row],[GroupByKey]]),(OutputTable[GroupByKey]=OutputTable[[#This Row],[GroupByKey]])*OutputTable[RecordedValue]))</f>
        <v>0</v>
      </c>
    </row>
    <row r="1560" spans="1:16" x14ac:dyDescent="0.25">
      <c r="A1560" t="s">
        <v>68</v>
      </c>
      <c r="B1560" t="s">
        <v>70</v>
      </c>
      <c r="C1560">
        <v>30</v>
      </c>
      <c r="D1560" t="s">
        <v>144</v>
      </c>
      <c r="E1560" t="s">
        <v>117</v>
      </c>
      <c r="F1560" t="s">
        <v>73</v>
      </c>
      <c r="G1560">
        <v>70.611846644054694</v>
      </c>
      <c r="H1560">
        <v>0</v>
      </c>
      <c r="I1560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560" s="5" cm="1">
        <f t="array" ref="J1560">MAX(IF((ProjectInfoTable[ProjectName]=OutputTable[[#This Row],[ProjectName]]),(ProjectInfoTable[ProjectName]=OutputTable[[#This Row],[ProjectName]])*ProjectInfoTable[NumberOfReplications]))</f>
        <v>50</v>
      </c>
      <c r="K1560" s="5" cm="1">
        <f t="array" ref="K1560">IFERROR(AVERAGE(IF((OutputTable[GroupByKey]=OutputTable[[#This Row],[GroupByKey]]),(OutputTable[GroupByKey]=OutputTable[[#This Row],[GroupByKey]])*OutputTable[RecordedValue])),0)</f>
        <v>55.339444015606816</v>
      </c>
      <c r="L1560" s="5" cm="1">
        <f t="array" ref="L1560">IFERROR(_xlfn.STDEV.S(IF((OutputTable[GroupByKey]=OutputTable[[#This Row],[GroupByKey]]),(OutputTable[GroupByKey]=OutputTable[[#This Row],[GroupByKey]])*OutputTable[RecordedValue])),0)</f>
        <v>18.463814595248238</v>
      </c>
      <c r="M1560" s="5" cm="1">
        <f t="array" ref="M1560">MAX(IF((ProjectInfoTable[ProjectName]=OutputTable[[#This Row],[ProjectName]]),(ProjectInfoTable[ProjectName]=OutputTable[[#This Row],[ProjectName]])*ProjectInfoTable[ConfidenceInterval]))</f>
        <v>0.95</v>
      </c>
      <c r="N15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560" s="5" cm="1">
        <f t="array" ref="O1560">MIN(IF((OutputTable[GroupByKey]=OutputTable[[#This Row],[GroupByKey]]),(OutputTable[GroupByKey]=OutputTable[[#This Row],[GroupByKey]])*OutputTable[RecordedValue]))</f>
        <v>20.994807137296998</v>
      </c>
      <c r="P1560" s="5" cm="1">
        <f t="array" ref="P1560">MAX(IF((OutputTable[GroupByKey]=OutputTable[[#This Row],[GroupByKey]]),(OutputTable[GroupByKey]=OutputTable[[#This Row],[GroupByKey]])*OutputTable[RecordedValue]))</f>
        <v>106.254030872416</v>
      </c>
    </row>
    <row r="1561" spans="1:16" x14ac:dyDescent="0.25">
      <c r="A1561" t="s">
        <v>68</v>
      </c>
      <c r="B1561" t="s">
        <v>70</v>
      </c>
      <c r="C1561">
        <v>30</v>
      </c>
      <c r="D1561" t="s">
        <v>145</v>
      </c>
      <c r="E1561" t="s">
        <v>119</v>
      </c>
      <c r="F1561" t="s">
        <v>73</v>
      </c>
      <c r="G1561">
        <v>318</v>
      </c>
      <c r="H1561">
        <v>0</v>
      </c>
      <c r="I1561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561" s="5" cm="1">
        <f t="array" ref="J1561">MAX(IF((ProjectInfoTable[ProjectName]=OutputTable[[#This Row],[ProjectName]]),(ProjectInfoTable[ProjectName]=OutputTable[[#This Row],[ProjectName]])*ProjectInfoTable[NumberOfReplications]))</f>
        <v>50</v>
      </c>
      <c r="K1561" s="5" cm="1">
        <f t="array" ref="K1561">IFERROR(AVERAGE(IF((OutputTable[GroupByKey]=OutputTable[[#This Row],[GroupByKey]]),(OutputTable[GroupByKey]=OutputTable[[#This Row],[GroupByKey]])*OutputTable[RecordedValue])),0)</f>
        <v>318</v>
      </c>
      <c r="L1561" s="5" cm="1">
        <f t="array" ref="L1561">IFERROR(_xlfn.STDEV.S(IF((OutputTable[GroupByKey]=OutputTable[[#This Row],[GroupByKey]]),(OutputTable[GroupByKey]=OutputTable[[#This Row],[GroupByKey]])*OutputTable[RecordedValue])),0)</f>
        <v>0</v>
      </c>
      <c r="M1561" s="5" cm="1">
        <f t="array" ref="M1561">MAX(IF((ProjectInfoTable[ProjectName]=OutputTable[[#This Row],[ProjectName]]),(ProjectInfoTable[ProjectName]=OutputTable[[#This Row],[ProjectName]])*ProjectInfoTable[ConfidenceInterval]))</f>
        <v>0.95</v>
      </c>
      <c r="N15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1" s="5" cm="1">
        <f t="array" ref="O1561">MIN(IF((OutputTable[GroupByKey]=OutputTable[[#This Row],[GroupByKey]]),(OutputTable[GroupByKey]=OutputTable[[#This Row],[GroupByKey]])*OutputTable[RecordedValue]))</f>
        <v>318</v>
      </c>
      <c r="P1561" s="5" cm="1">
        <f t="array" ref="P1561">MAX(IF((OutputTable[GroupByKey]=OutputTable[[#This Row],[GroupByKey]]),(OutputTable[GroupByKey]=OutputTable[[#This Row],[GroupByKey]])*OutputTable[RecordedValue]))</f>
        <v>318</v>
      </c>
    </row>
    <row r="1562" spans="1:16" x14ac:dyDescent="0.25">
      <c r="A1562" t="s">
        <v>68</v>
      </c>
      <c r="B1562" t="s">
        <v>70</v>
      </c>
      <c r="C1562">
        <v>30</v>
      </c>
      <c r="D1562" t="s">
        <v>146</v>
      </c>
      <c r="E1562" t="s">
        <v>121</v>
      </c>
      <c r="F1562" t="s">
        <v>73</v>
      </c>
      <c r="G1562">
        <v>317</v>
      </c>
      <c r="H1562">
        <v>0</v>
      </c>
      <c r="I1562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562" s="5" cm="1">
        <f t="array" ref="J1562">MAX(IF((ProjectInfoTable[ProjectName]=OutputTable[[#This Row],[ProjectName]]),(ProjectInfoTable[ProjectName]=OutputTable[[#This Row],[ProjectName]])*ProjectInfoTable[NumberOfReplications]))</f>
        <v>50</v>
      </c>
      <c r="K1562" s="5" cm="1">
        <f t="array" ref="K1562">IFERROR(AVERAGE(IF((OutputTable[GroupByKey]=OutputTable[[#This Row],[GroupByKey]]),(OutputTable[GroupByKey]=OutputTable[[#This Row],[GroupByKey]])*OutputTable[RecordedValue])),0)</f>
        <v>316.94</v>
      </c>
      <c r="L1562" s="5" cm="1">
        <f t="array" ref="L1562">IFERROR(_xlfn.STDEV.S(IF((OutputTable[GroupByKey]=OutputTable[[#This Row],[GroupByKey]]),(OutputTable[GroupByKey]=OutputTable[[#This Row],[GroupByKey]])*OutputTable[RecordedValue])),0)</f>
        <v>0.23989793748209556</v>
      </c>
      <c r="M1562" s="5" cm="1">
        <f t="array" ref="M1562">MAX(IF((ProjectInfoTable[ProjectName]=OutputTable[[#This Row],[ProjectName]]),(ProjectInfoTable[ProjectName]=OutputTable[[#This Row],[ProjectName]])*ProjectInfoTable[ConfidenceInterval]))</f>
        <v>0.95</v>
      </c>
      <c r="N15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562" s="5" cm="1">
        <f t="array" ref="O1562">MIN(IF((OutputTable[GroupByKey]=OutputTable[[#This Row],[GroupByKey]]),(OutputTable[GroupByKey]=OutputTable[[#This Row],[GroupByKey]])*OutputTable[RecordedValue]))</f>
        <v>316</v>
      </c>
      <c r="P1562" s="5" cm="1">
        <f t="array" ref="P1562">MAX(IF((OutputTable[GroupByKey]=OutputTable[[#This Row],[GroupByKey]]),(OutputTable[GroupByKey]=OutputTable[[#This Row],[GroupByKey]])*OutputTable[RecordedValue]))</f>
        <v>317</v>
      </c>
    </row>
    <row r="1563" spans="1:16" x14ac:dyDescent="0.25">
      <c r="A1563" t="s">
        <v>68</v>
      </c>
      <c r="B1563" t="s">
        <v>70</v>
      </c>
      <c r="C1563">
        <v>30</v>
      </c>
      <c r="D1563" t="s">
        <v>147</v>
      </c>
      <c r="E1563" t="s">
        <v>123</v>
      </c>
      <c r="F1563" t="s">
        <v>73</v>
      </c>
      <c r="G1563">
        <v>9.1750723261040292</v>
      </c>
      <c r="H1563">
        <v>0</v>
      </c>
      <c r="I1563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563" s="5" cm="1">
        <f t="array" ref="J1563">MAX(IF((ProjectInfoTable[ProjectName]=OutputTable[[#This Row],[ProjectName]]),(ProjectInfoTable[ProjectName]=OutputTable[[#This Row],[ProjectName]])*ProjectInfoTable[NumberOfReplications]))</f>
        <v>50</v>
      </c>
      <c r="K1563" s="5" cm="1">
        <f t="array" ref="K1563">IFERROR(AVERAGE(IF((OutputTable[GroupByKey]=OutputTable[[#This Row],[GroupByKey]]),(OutputTable[GroupByKey]=OutputTable[[#This Row],[GroupByKey]])*OutputTable[RecordedValue])),0)</f>
        <v>9.2356458312402427</v>
      </c>
      <c r="L1563" s="5" cm="1">
        <f t="array" ref="L1563">IFERROR(_xlfn.STDEV.S(IF((OutputTable[GroupByKey]=OutputTable[[#This Row],[GroupByKey]]),(OutputTable[GroupByKey]=OutputTable[[#This Row],[GroupByKey]])*OutputTable[RecordedValue])),0)</f>
        <v>0.11377584298148916</v>
      </c>
      <c r="M1563" s="5" cm="1">
        <f t="array" ref="M1563">MAX(IF((ProjectInfoTable[ProjectName]=OutputTable[[#This Row],[ProjectName]]),(ProjectInfoTable[ProjectName]=OutputTable[[#This Row],[ProjectName]])*ProjectInfoTable[ConfidenceInterval]))</f>
        <v>0.95</v>
      </c>
      <c r="N15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563" s="5" cm="1">
        <f t="array" ref="O1563">MIN(IF((OutputTable[GroupByKey]=OutputTable[[#This Row],[GroupByKey]]),(OutputTable[GroupByKey]=OutputTable[[#This Row],[GroupByKey]])*OutputTable[RecordedValue]))</f>
        <v>8.9867833861246496</v>
      </c>
      <c r="P1563" s="5" cm="1">
        <f t="array" ref="P1563">MAX(IF((OutputTable[GroupByKey]=OutputTable[[#This Row],[GroupByKey]]),(OutputTable[GroupByKey]=OutputTable[[#This Row],[GroupByKey]])*OutputTable[RecordedValue]))</f>
        <v>9.4038725622795898</v>
      </c>
    </row>
    <row r="1564" spans="1:16" x14ac:dyDescent="0.25">
      <c r="A1564" t="s">
        <v>68</v>
      </c>
      <c r="B1564" t="s">
        <v>70</v>
      </c>
      <c r="C1564">
        <v>30</v>
      </c>
      <c r="D1564" t="s">
        <v>148</v>
      </c>
      <c r="E1564" t="s">
        <v>125</v>
      </c>
      <c r="F1564" t="s">
        <v>73</v>
      </c>
      <c r="G1564">
        <v>621.11618621029595</v>
      </c>
      <c r="H1564">
        <v>0</v>
      </c>
      <c r="I1564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564" s="5" cm="1">
        <f t="array" ref="J1564">MAX(IF((ProjectInfoTable[ProjectName]=OutputTable[[#This Row],[ProjectName]]),(ProjectInfoTable[ProjectName]=OutputTable[[#This Row],[ProjectName]])*ProjectInfoTable[NumberOfReplications]))</f>
        <v>50</v>
      </c>
      <c r="K1564" s="5" cm="1">
        <f t="array" ref="K1564">IFERROR(AVERAGE(IF((OutputTable[GroupByKey]=OutputTable[[#This Row],[GroupByKey]]),(OutputTable[GroupByKey]=OutputTable[[#This Row],[GroupByKey]])*OutputTable[RecordedValue])),0)</f>
        <v>609.47819389002132</v>
      </c>
      <c r="L1564" s="5" cm="1">
        <f t="array" ref="L1564">IFERROR(_xlfn.STDEV.S(IF((OutputTable[GroupByKey]=OutputTable[[#This Row],[GroupByKey]]),(OutputTable[GroupByKey]=OutputTable[[#This Row],[GroupByKey]])*OutputTable[RecordedValue])),0)</f>
        <v>20.03379556554944</v>
      </c>
      <c r="M1564" s="5" cm="1">
        <f t="array" ref="M1564">MAX(IF((ProjectInfoTable[ProjectName]=OutputTable[[#This Row],[ProjectName]]),(ProjectInfoTable[ProjectName]=OutputTable[[#This Row],[ProjectName]])*ProjectInfoTable[ConfidenceInterval]))</f>
        <v>0.95</v>
      </c>
      <c r="N15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564" s="5" cm="1">
        <f t="array" ref="O1564">MIN(IF((OutputTable[GroupByKey]=OutputTable[[#This Row],[GroupByKey]]),(OutputTable[GroupByKey]=OutputTable[[#This Row],[GroupByKey]])*OutputTable[RecordedValue]))</f>
        <v>560.39330190760404</v>
      </c>
      <c r="P1564" s="5" cm="1">
        <f t="array" ref="P1564">MAX(IF((OutputTable[GroupByKey]=OutputTable[[#This Row],[GroupByKey]]),(OutputTable[GroupByKey]=OutputTable[[#This Row],[GroupByKey]])*OutputTable[RecordedValue]))</f>
        <v>667.91125094200902</v>
      </c>
    </row>
    <row r="1565" spans="1:16" x14ac:dyDescent="0.25">
      <c r="A1565" t="s">
        <v>68</v>
      </c>
      <c r="B1565" t="s">
        <v>70</v>
      </c>
      <c r="C1565">
        <v>30</v>
      </c>
      <c r="D1565" t="s">
        <v>149</v>
      </c>
      <c r="E1565" t="s">
        <v>119</v>
      </c>
      <c r="F1565" t="s">
        <v>87</v>
      </c>
      <c r="G1565">
        <v>318</v>
      </c>
      <c r="H1565">
        <v>0</v>
      </c>
      <c r="I1565" s="5" t="str">
        <f>OutputTable[[#This Row],[ProjectName]]&amp;OutputTable[[#This Row],[Name]]&amp;OutputTable[[#This Row],[Type]]&amp;OutputTable[[#This Row],[Source]]</f>
        <v>Airport Security AnalysisEntity 1.NumberInNumber InEntity</v>
      </c>
      <c r="J1565" s="5" cm="1">
        <f t="array" ref="J1565">MAX(IF((ProjectInfoTable[ProjectName]=OutputTable[[#This Row],[ProjectName]]),(ProjectInfoTable[ProjectName]=OutputTable[[#This Row],[ProjectName]])*ProjectInfoTable[NumberOfReplications]))</f>
        <v>50</v>
      </c>
      <c r="K1565" s="5" cm="1">
        <f t="array" ref="K1565">IFERROR(AVERAGE(IF((OutputTable[GroupByKey]=OutputTable[[#This Row],[GroupByKey]]),(OutputTable[GroupByKey]=OutputTable[[#This Row],[GroupByKey]])*OutputTable[RecordedValue])),0)</f>
        <v>318</v>
      </c>
      <c r="L1565" s="5" cm="1">
        <f t="array" ref="L1565">IFERROR(_xlfn.STDEV.S(IF((OutputTable[GroupByKey]=OutputTable[[#This Row],[GroupByKey]]),(OutputTable[GroupByKey]=OutputTable[[#This Row],[GroupByKey]])*OutputTable[RecordedValue])),0)</f>
        <v>0</v>
      </c>
      <c r="M1565" s="5" cm="1">
        <f t="array" ref="M1565">MAX(IF((ProjectInfoTable[ProjectName]=OutputTable[[#This Row],[ProjectName]]),(ProjectInfoTable[ProjectName]=OutputTable[[#This Row],[ProjectName]])*ProjectInfoTable[ConfidenceInterval]))</f>
        <v>0.95</v>
      </c>
      <c r="N15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5" s="5" cm="1">
        <f t="array" ref="O1565">MIN(IF((OutputTable[GroupByKey]=OutputTable[[#This Row],[GroupByKey]]),(OutputTable[GroupByKey]=OutputTable[[#This Row],[GroupByKey]])*OutputTable[RecordedValue]))</f>
        <v>318</v>
      </c>
      <c r="P1565" s="5" cm="1">
        <f t="array" ref="P1565">MAX(IF((OutputTable[GroupByKey]=OutputTable[[#This Row],[GroupByKey]]),(OutputTable[GroupByKey]=OutputTable[[#This Row],[GroupByKey]])*OutputTable[RecordedValue]))</f>
        <v>318</v>
      </c>
    </row>
    <row r="1566" spans="1:16" x14ac:dyDescent="0.25">
      <c r="A1566" t="s">
        <v>68</v>
      </c>
      <c r="B1566" t="s">
        <v>70</v>
      </c>
      <c r="C1566">
        <v>30</v>
      </c>
      <c r="D1566" t="s">
        <v>150</v>
      </c>
      <c r="E1566" t="s">
        <v>121</v>
      </c>
      <c r="F1566" t="s">
        <v>87</v>
      </c>
      <c r="G1566">
        <v>315</v>
      </c>
      <c r="H1566">
        <v>0</v>
      </c>
      <c r="I1566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566" s="5" cm="1">
        <f t="array" ref="J1566">MAX(IF((ProjectInfoTable[ProjectName]=OutputTable[[#This Row],[ProjectName]]),(ProjectInfoTable[ProjectName]=OutputTable[[#This Row],[ProjectName]])*ProjectInfoTable[NumberOfReplications]))</f>
        <v>50</v>
      </c>
      <c r="K1566" s="5" cm="1">
        <f t="array" ref="K1566">IFERROR(AVERAGE(IF((OutputTable[GroupByKey]=OutputTable[[#This Row],[GroupByKey]]),(OutputTable[GroupByKey]=OutputTable[[#This Row],[GroupByKey]])*OutputTable[RecordedValue])),0)</f>
        <v>314.94</v>
      </c>
      <c r="L1566" s="5" cm="1">
        <f t="array" ref="L1566">IFERROR(_xlfn.STDEV.S(IF((OutputTable[GroupByKey]=OutputTable[[#This Row],[GroupByKey]]),(OutputTable[GroupByKey]=OutputTable[[#This Row],[GroupByKey]])*OutputTable[RecordedValue])),0)</f>
        <v>0.68243262357121037</v>
      </c>
      <c r="M1566" s="5" cm="1">
        <f t="array" ref="M1566">MAX(IF((ProjectInfoTable[ProjectName]=OutputTable[[#This Row],[ProjectName]]),(ProjectInfoTable[ProjectName]=OutputTable[[#This Row],[ProjectName]])*ProjectInfoTable[ConfidenceInterval]))</f>
        <v>0.95</v>
      </c>
      <c r="N15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566" s="5" cm="1">
        <f t="array" ref="O1566">MIN(IF((OutputTable[GroupByKey]=OutputTable[[#This Row],[GroupByKey]]),(OutputTable[GroupByKey]=OutputTable[[#This Row],[GroupByKey]])*OutputTable[RecordedValue]))</f>
        <v>313</v>
      </c>
      <c r="P1566" s="5" cm="1">
        <f t="array" ref="P1566">MAX(IF((OutputTable[GroupByKey]=OutputTable[[#This Row],[GroupByKey]]),(OutputTable[GroupByKey]=OutputTable[[#This Row],[GroupByKey]])*OutputTable[RecordedValue]))</f>
        <v>316</v>
      </c>
    </row>
    <row r="1567" spans="1:16" x14ac:dyDescent="0.25">
      <c r="A1567" t="s">
        <v>68</v>
      </c>
      <c r="B1567" t="s">
        <v>70</v>
      </c>
      <c r="C1567">
        <v>30</v>
      </c>
      <c r="D1567" t="s">
        <v>151</v>
      </c>
      <c r="E1567" t="s">
        <v>135</v>
      </c>
      <c r="F1567" t="s">
        <v>105</v>
      </c>
      <c r="G1567">
        <v>0</v>
      </c>
      <c r="H1567">
        <v>0</v>
      </c>
      <c r="I1567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567" s="5" cm="1">
        <f t="array" ref="J1567">MAX(IF((ProjectInfoTable[ProjectName]=OutputTable[[#This Row],[ProjectName]]),(ProjectInfoTable[ProjectName]=OutputTable[[#This Row],[ProjectName]])*ProjectInfoTable[NumberOfReplications]))</f>
        <v>50</v>
      </c>
      <c r="K1567" s="5" cm="1">
        <f t="array" ref="K1567">IFERROR(AVERAGE(IF((OutputTable[GroupByKey]=OutputTable[[#This Row],[GroupByKey]]),(OutputTable[GroupByKey]=OutputTable[[#This Row],[GroupByKey]])*OutputTable[RecordedValue])),0)</f>
        <v>0</v>
      </c>
      <c r="L1567" s="5" cm="1">
        <f t="array" ref="L1567">IFERROR(_xlfn.STDEV.S(IF((OutputTable[GroupByKey]=OutputTable[[#This Row],[GroupByKey]]),(OutputTable[GroupByKey]=OutputTable[[#This Row],[GroupByKey]])*OutputTable[RecordedValue])),0)</f>
        <v>0</v>
      </c>
      <c r="M1567" s="5" cm="1">
        <f t="array" ref="M1567">MAX(IF((ProjectInfoTable[ProjectName]=OutputTable[[#This Row],[ProjectName]]),(ProjectInfoTable[ProjectName]=OutputTable[[#This Row],[ProjectName]])*ProjectInfoTable[ConfidenceInterval]))</f>
        <v>0.95</v>
      </c>
      <c r="N15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7" s="5" cm="1">
        <f t="array" ref="O1567">MIN(IF((OutputTable[GroupByKey]=OutputTable[[#This Row],[GroupByKey]]),(OutputTable[GroupByKey]=OutputTable[[#This Row],[GroupByKey]])*OutputTable[RecordedValue]))</f>
        <v>0</v>
      </c>
      <c r="P1567" s="5" cm="1">
        <f t="array" ref="P1567">MAX(IF((OutputTable[GroupByKey]=OutputTable[[#This Row],[GroupByKey]]),(OutputTable[GroupByKey]=OutputTable[[#This Row],[GroupByKey]])*OutputTable[RecordedValue]))</f>
        <v>0</v>
      </c>
    </row>
    <row r="1568" spans="1:16" x14ac:dyDescent="0.25">
      <c r="A1568" t="s">
        <v>68</v>
      </c>
      <c r="B1568" t="s">
        <v>70</v>
      </c>
      <c r="C1568">
        <v>30</v>
      </c>
      <c r="D1568" t="s">
        <v>152</v>
      </c>
      <c r="E1568" t="s">
        <v>137</v>
      </c>
      <c r="F1568" t="s">
        <v>105</v>
      </c>
      <c r="G1568">
        <v>12</v>
      </c>
      <c r="H1568">
        <v>0</v>
      </c>
      <c r="I1568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568" s="5" cm="1">
        <f t="array" ref="J1568">MAX(IF((ProjectInfoTable[ProjectName]=OutputTable[[#This Row],[ProjectName]]),(ProjectInfoTable[ProjectName]=OutputTable[[#This Row],[ProjectName]])*ProjectInfoTable[NumberOfReplications]))</f>
        <v>50</v>
      </c>
      <c r="K1568" s="5" cm="1">
        <f t="array" ref="K1568">IFERROR(AVERAGE(IF((OutputTable[GroupByKey]=OutputTable[[#This Row],[GroupByKey]]),(OutputTable[GroupByKey]=OutputTable[[#This Row],[GroupByKey]])*OutputTable[RecordedValue])),0)</f>
        <v>12</v>
      </c>
      <c r="L1568" s="5" cm="1">
        <f t="array" ref="L1568">IFERROR(_xlfn.STDEV.S(IF((OutputTable[GroupByKey]=OutputTable[[#This Row],[GroupByKey]]),(OutputTable[GroupByKey]=OutputTable[[#This Row],[GroupByKey]])*OutputTable[RecordedValue])),0)</f>
        <v>0</v>
      </c>
      <c r="M1568" s="5" cm="1">
        <f t="array" ref="M1568">MAX(IF((ProjectInfoTable[ProjectName]=OutputTable[[#This Row],[ProjectName]]),(ProjectInfoTable[ProjectName]=OutputTable[[#This Row],[ProjectName]])*ProjectInfoTable[ConfidenceInterval]))</f>
        <v>0.95</v>
      </c>
      <c r="N15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8" s="5" cm="1">
        <f t="array" ref="O1568">MIN(IF((OutputTable[GroupByKey]=OutputTable[[#This Row],[GroupByKey]]),(OutputTable[GroupByKey]=OutputTable[[#This Row],[GroupByKey]])*OutputTable[RecordedValue]))</f>
        <v>12</v>
      </c>
      <c r="P1568" s="5" cm="1">
        <f t="array" ref="P1568">MAX(IF((OutputTable[GroupByKey]=OutputTable[[#This Row],[GroupByKey]]),(OutputTable[GroupByKey]=OutputTable[[#This Row],[GroupByKey]])*OutputTable[RecordedValue]))</f>
        <v>12</v>
      </c>
    </row>
    <row r="1569" spans="1:16" x14ac:dyDescent="0.25">
      <c r="A1569" t="s">
        <v>68</v>
      </c>
      <c r="B1569" t="s">
        <v>70</v>
      </c>
      <c r="C1569">
        <v>30</v>
      </c>
      <c r="D1569" t="s">
        <v>153</v>
      </c>
      <c r="E1569" t="s">
        <v>154</v>
      </c>
      <c r="F1569" t="s">
        <v>105</v>
      </c>
      <c r="G1569">
        <v>0</v>
      </c>
      <c r="H1569">
        <v>0</v>
      </c>
      <c r="I1569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569" s="5" cm="1">
        <f t="array" ref="J1569">MAX(IF((ProjectInfoTable[ProjectName]=OutputTable[[#This Row],[ProjectName]]),(ProjectInfoTable[ProjectName]=OutputTable[[#This Row],[ProjectName]])*ProjectInfoTable[NumberOfReplications]))</f>
        <v>50</v>
      </c>
      <c r="K1569" s="5" cm="1">
        <f t="array" ref="K1569">IFERROR(AVERAGE(IF((OutputTable[GroupByKey]=OutputTable[[#This Row],[GroupByKey]]),(OutputTable[GroupByKey]=OutputTable[[#This Row],[GroupByKey]])*OutputTable[RecordedValue])),0)</f>
        <v>0</v>
      </c>
      <c r="L1569" s="5" cm="1">
        <f t="array" ref="L1569">IFERROR(_xlfn.STDEV.S(IF((OutputTable[GroupByKey]=OutputTable[[#This Row],[GroupByKey]]),(OutputTable[GroupByKey]=OutputTable[[#This Row],[GroupByKey]])*OutputTable[RecordedValue])),0)</f>
        <v>0</v>
      </c>
      <c r="M1569" s="5" cm="1">
        <f t="array" ref="M1569">MAX(IF((ProjectInfoTable[ProjectName]=OutputTable[[#This Row],[ProjectName]]),(ProjectInfoTable[ProjectName]=OutputTable[[#This Row],[ProjectName]])*ProjectInfoTable[ConfidenceInterval]))</f>
        <v>0.95</v>
      </c>
      <c r="N15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9" s="5" cm="1">
        <f t="array" ref="O1569">MIN(IF((OutputTable[GroupByKey]=OutputTable[[#This Row],[GroupByKey]]),(OutputTable[GroupByKey]=OutputTable[[#This Row],[GroupByKey]])*OutputTable[RecordedValue]))</f>
        <v>0</v>
      </c>
      <c r="P1569" s="5" cm="1">
        <f t="array" ref="P1569">MAX(IF((OutputTable[GroupByKey]=OutputTable[[#This Row],[GroupByKey]]),(OutputTable[GroupByKey]=OutputTable[[#This Row],[GroupByKey]])*OutputTable[RecordedValue]))</f>
        <v>0</v>
      </c>
    </row>
    <row r="1570" spans="1:16" x14ac:dyDescent="0.25">
      <c r="A1570" t="s">
        <v>68</v>
      </c>
      <c r="B1570" t="s">
        <v>70</v>
      </c>
      <c r="C1570">
        <v>30</v>
      </c>
      <c r="D1570" t="s">
        <v>155</v>
      </c>
      <c r="E1570" t="s">
        <v>156</v>
      </c>
      <c r="F1570" t="s">
        <v>105</v>
      </c>
      <c r="G1570">
        <v>0</v>
      </c>
      <c r="H1570">
        <v>0</v>
      </c>
      <c r="I1570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570" s="5" cm="1">
        <f t="array" ref="J1570">MAX(IF((ProjectInfoTable[ProjectName]=OutputTable[[#This Row],[ProjectName]]),(ProjectInfoTable[ProjectName]=OutputTable[[#This Row],[ProjectName]])*ProjectInfoTable[NumberOfReplications]))</f>
        <v>50</v>
      </c>
      <c r="K1570" s="5" cm="1">
        <f t="array" ref="K1570">IFERROR(AVERAGE(IF((OutputTable[GroupByKey]=OutputTable[[#This Row],[GroupByKey]]),(OutputTable[GroupByKey]=OutputTable[[#This Row],[GroupByKey]])*OutputTable[RecordedValue])),0)</f>
        <v>0</v>
      </c>
      <c r="L1570" s="5" cm="1">
        <f t="array" ref="L1570">IFERROR(_xlfn.STDEV.S(IF((OutputTable[GroupByKey]=OutputTable[[#This Row],[GroupByKey]]),(OutputTable[GroupByKey]=OutputTable[[#This Row],[GroupByKey]])*OutputTable[RecordedValue])),0)</f>
        <v>0</v>
      </c>
      <c r="M1570" s="5" cm="1">
        <f t="array" ref="M1570">MAX(IF((ProjectInfoTable[ProjectName]=OutputTable[[#This Row],[ProjectName]]),(ProjectInfoTable[ProjectName]=OutputTable[[#This Row],[ProjectName]])*ProjectInfoTable[ConfidenceInterval]))</f>
        <v>0.95</v>
      </c>
      <c r="N15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70" s="5" cm="1">
        <f t="array" ref="O1570">MIN(IF((OutputTable[GroupByKey]=OutputTable[[#This Row],[GroupByKey]]),(OutputTable[GroupByKey]=OutputTable[[#This Row],[GroupByKey]])*OutputTable[RecordedValue]))</f>
        <v>0</v>
      </c>
      <c r="P1570" s="5" cm="1">
        <f t="array" ref="P1570">MAX(IF((OutputTable[GroupByKey]=OutputTable[[#This Row],[GroupByKey]]),(OutputTable[GroupByKey]=OutputTable[[#This Row],[GroupByKey]])*OutputTable[RecordedValue]))</f>
        <v>0</v>
      </c>
    </row>
    <row r="1571" spans="1:16" x14ac:dyDescent="0.25">
      <c r="A1571" t="s">
        <v>68</v>
      </c>
      <c r="B1571" t="s">
        <v>70</v>
      </c>
      <c r="C1571">
        <v>30</v>
      </c>
      <c r="D1571" t="s">
        <v>157</v>
      </c>
      <c r="E1571" t="s">
        <v>140</v>
      </c>
      <c r="F1571" t="s">
        <v>105</v>
      </c>
      <c r="G1571">
        <v>0</v>
      </c>
      <c r="H1571">
        <v>0</v>
      </c>
      <c r="I1571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571" s="5" cm="1">
        <f t="array" ref="J1571">MAX(IF((ProjectInfoTable[ProjectName]=OutputTable[[#This Row],[ProjectName]]),(ProjectInfoTable[ProjectName]=OutputTable[[#This Row],[ProjectName]])*ProjectInfoTable[NumberOfReplications]))</f>
        <v>50</v>
      </c>
      <c r="K1571" s="5" cm="1">
        <f t="array" ref="K1571">IFERROR(AVERAGE(IF((OutputTable[GroupByKey]=OutputTable[[#This Row],[GroupByKey]]),(OutputTable[GroupByKey]=OutputTable[[#This Row],[GroupByKey]])*OutputTable[RecordedValue])),0)</f>
        <v>0</v>
      </c>
      <c r="L1571" s="5" cm="1">
        <f t="array" ref="L1571">IFERROR(_xlfn.STDEV.S(IF((OutputTable[GroupByKey]=OutputTable[[#This Row],[GroupByKey]]),(OutputTable[GroupByKey]=OutputTable[[#This Row],[GroupByKey]])*OutputTable[RecordedValue])),0)</f>
        <v>0</v>
      </c>
      <c r="M1571" s="5" cm="1">
        <f t="array" ref="M1571">MAX(IF((ProjectInfoTable[ProjectName]=OutputTable[[#This Row],[ProjectName]]),(ProjectInfoTable[ProjectName]=OutputTable[[#This Row],[ProjectName]])*ProjectInfoTable[ConfidenceInterval]))</f>
        <v>0.95</v>
      </c>
      <c r="N15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71" s="5" cm="1">
        <f t="array" ref="O1571">MIN(IF((OutputTable[GroupByKey]=OutputTable[[#This Row],[GroupByKey]]),(OutputTable[GroupByKey]=OutputTable[[#This Row],[GroupByKey]])*OutputTable[RecordedValue]))</f>
        <v>0</v>
      </c>
      <c r="P1571" s="5" cm="1">
        <f t="array" ref="P1571">MAX(IF((OutputTable[GroupByKey]=OutputTable[[#This Row],[GroupByKey]]),(OutputTable[GroupByKey]=OutputTable[[#This Row],[GroupByKey]])*OutputTable[RecordedValue]))</f>
        <v>0</v>
      </c>
    </row>
    <row r="1572" spans="1:16" x14ac:dyDescent="0.25">
      <c r="A1572" t="s">
        <v>68</v>
      </c>
      <c r="B1572" t="s">
        <v>70</v>
      </c>
      <c r="C1572">
        <v>30</v>
      </c>
      <c r="D1572" t="s">
        <v>158</v>
      </c>
      <c r="E1572" t="s">
        <v>121</v>
      </c>
      <c r="F1572" t="s">
        <v>127</v>
      </c>
      <c r="G1572">
        <v>315</v>
      </c>
      <c r="H1572">
        <v>0</v>
      </c>
      <c r="I1572" s="5" t="str">
        <f>OutputTable[[#This Row],[ProjectName]]&amp;OutputTable[[#This Row],[Name]]&amp;OutputTable[[#This Row],[Type]]&amp;OutputTable[[#This Row],[Source]]</f>
        <v>Airport Security AnalysisSystem.NumberOutNumber OutSystem</v>
      </c>
      <c r="J1572" s="5" cm="1">
        <f t="array" ref="J1572">MAX(IF((ProjectInfoTable[ProjectName]=OutputTable[[#This Row],[ProjectName]]),(ProjectInfoTable[ProjectName]=OutputTable[[#This Row],[ProjectName]])*ProjectInfoTable[NumberOfReplications]))</f>
        <v>50</v>
      </c>
      <c r="K1572" s="5" cm="1">
        <f t="array" ref="K1572">IFERROR(AVERAGE(IF((OutputTable[GroupByKey]=OutputTable[[#This Row],[GroupByKey]]),(OutputTable[GroupByKey]=OutputTable[[#This Row],[GroupByKey]])*OutputTable[RecordedValue])),0)</f>
        <v>314.94</v>
      </c>
      <c r="L1572" s="5" cm="1">
        <f t="array" ref="L1572">IFERROR(_xlfn.STDEV.S(IF((OutputTable[GroupByKey]=OutputTable[[#This Row],[GroupByKey]]),(OutputTable[GroupByKey]=OutputTable[[#This Row],[GroupByKey]])*OutputTable[RecordedValue])),0)</f>
        <v>0.68243262357121037</v>
      </c>
      <c r="M1572" s="5" cm="1">
        <f t="array" ref="M1572">MAX(IF((ProjectInfoTable[ProjectName]=OutputTable[[#This Row],[ProjectName]]),(ProjectInfoTable[ProjectName]=OutputTable[[#This Row],[ProjectName]])*ProjectInfoTable[ConfidenceInterval]))</f>
        <v>0.95</v>
      </c>
      <c r="N15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572" s="5" cm="1">
        <f t="array" ref="O1572">MIN(IF((OutputTable[GroupByKey]=OutputTable[[#This Row],[GroupByKey]]),(OutputTable[GroupByKey]=OutputTable[[#This Row],[GroupByKey]])*OutputTable[RecordedValue]))</f>
        <v>313</v>
      </c>
      <c r="P1572" s="5" cm="1">
        <f t="array" ref="P1572">MAX(IF((OutputTable[GroupByKey]=OutputTable[[#This Row],[GroupByKey]]),(OutputTable[GroupByKey]=OutputTable[[#This Row],[GroupByKey]])*OutputTable[RecordedValue]))</f>
        <v>316</v>
      </c>
    </row>
    <row r="1573" spans="1:16" x14ac:dyDescent="0.25">
      <c r="A1573" t="s">
        <v>68</v>
      </c>
      <c r="B1573" t="s">
        <v>70</v>
      </c>
      <c r="C1573">
        <v>30</v>
      </c>
      <c r="D1573" t="s">
        <v>159</v>
      </c>
      <c r="E1573" t="s">
        <v>91</v>
      </c>
      <c r="F1573" t="s">
        <v>127</v>
      </c>
      <c r="G1573">
        <v>71.822296832390194</v>
      </c>
      <c r="H1573">
        <v>0</v>
      </c>
      <c r="I1573" s="5" t="str">
        <f>OutputTable[[#This Row],[ProjectName]]&amp;OutputTable[[#This Row],[Name]]&amp;OutputTable[[#This Row],[Type]]&amp;OutputTable[[#This Row],[Source]]</f>
        <v>Airport Security AnalysisSystem.TotalCostTotal CostSystem</v>
      </c>
      <c r="J1573" s="5" cm="1">
        <f t="array" ref="J1573">MAX(IF((ProjectInfoTable[ProjectName]=OutputTable[[#This Row],[ProjectName]]),(ProjectInfoTable[ProjectName]=OutputTable[[#This Row],[ProjectName]])*ProjectInfoTable[NumberOfReplications]))</f>
        <v>50</v>
      </c>
      <c r="K1573" s="5" cm="1">
        <f t="array" ref="K1573">IFERROR(AVERAGE(IF((OutputTable[GroupByKey]=OutputTable[[#This Row],[GroupByKey]]),(OutputTable[GroupByKey]=OutputTable[[#This Row],[GroupByKey]])*OutputTable[RecordedValue])),0)</f>
        <v>71.872638573735571</v>
      </c>
      <c r="L1573" s="5" cm="1">
        <f t="array" ref="L1573">IFERROR(_xlfn.STDEV.S(IF((OutputTable[GroupByKey]=OutputTable[[#This Row],[GroupByKey]]),(OutputTable[GroupByKey]=OutputTable[[#This Row],[GroupByKey]])*OutputTable[RecordedValue])),0)</f>
        <v>5.859431361613459E-2</v>
      </c>
      <c r="M1573" s="5" cm="1">
        <f t="array" ref="M1573">MAX(IF((ProjectInfoTable[ProjectName]=OutputTable[[#This Row],[ProjectName]]),(ProjectInfoTable[ProjectName]=OutputTable[[#This Row],[ProjectName]])*ProjectInfoTable[ConfidenceInterval]))</f>
        <v>0.95</v>
      </c>
      <c r="N15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573" s="5" cm="1">
        <f t="array" ref="O1573">MIN(IF((OutputTable[GroupByKey]=OutputTable[[#This Row],[GroupByKey]]),(OutputTable[GroupByKey]=OutputTable[[#This Row],[GroupByKey]])*OutputTable[RecordedValue]))</f>
        <v>71.718288096809104</v>
      </c>
      <c r="P1573" s="5" cm="1">
        <f t="array" ref="P1573">MAX(IF((OutputTable[GroupByKey]=OutputTable[[#This Row],[GroupByKey]]),(OutputTable[GroupByKey]=OutputTable[[#This Row],[GroupByKey]])*OutputTable[RecordedValue]))</f>
        <v>71.976989689924594</v>
      </c>
    </row>
    <row r="1574" spans="1:16" x14ac:dyDescent="0.25">
      <c r="A1574" t="s">
        <v>68</v>
      </c>
      <c r="B1574" t="s">
        <v>70</v>
      </c>
      <c r="C1574">
        <v>30</v>
      </c>
      <c r="D1574" t="s">
        <v>160</v>
      </c>
      <c r="E1574" t="s">
        <v>135</v>
      </c>
      <c r="F1574" t="s">
        <v>105</v>
      </c>
      <c r="G1574">
        <v>29.638306751202801</v>
      </c>
      <c r="H1574">
        <v>0</v>
      </c>
      <c r="I1574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574" s="5" cm="1">
        <f t="array" ref="J1574">MAX(IF((ProjectInfoTable[ProjectName]=OutputTable[[#This Row],[ProjectName]]),(ProjectInfoTable[ProjectName]=OutputTable[[#This Row],[ProjectName]])*ProjectInfoTable[NumberOfReplications]))</f>
        <v>50</v>
      </c>
      <c r="K1574" s="5" cm="1">
        <f t="array" ref="K1574">IFERROR(AVERAGE(IF((OutputTable[GroupByKey]=OutputTable[[#This Row],[GroupByKey]]),(OutputTable[GroupByKey]=OutputTable[[#This Row],[GroupByKey]])*OutputTable[RecordedValue])),0)</f>
        <v>29.829789158135409</v>
      </c>
      <c r="L1574" s="5" cm="1">
        <f t="array" ref="L1574">IFERROR(_xlfn.STDEV.S(IF((OutputTable[GroupByKey]=OutputTable[[#This Row],[GroupByKey]]),(OutputTable[GroupByKey]=OutputTable[[#This Row],[GroupByKey]])*OutputTable[RecordedValue])),0)</f>
        <v>0.5851150785874778</v>
      </c>
      <c r="M1574" s="5" cm="1">
        <f t="array" ref="M1574">MAX(IF((ProjectInfoTable[ProjectName]=OutputTable[[#This Row],[ProjectName]]),(ProjectInfoTable[ProjectName]=OutputTable[[#This Row],[ProjectName]])*ProjectInfoTable[ConfidenceInterval]))</f>
        <v>0.95</v>
      </c>
      <c r="N15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574" s="5" cm="1">
        <f t="array" ref="O1574">MIN(IF((OutputTable[GroupByKey]=OutputTable[[#This Row],[GroupByKey]]),(OutputTable[GroupByKey]=OutputTable[[#This Row],[GroupByKey]])*OutputTable[RecordedValue]))</f>
        <v>28.648191338861398</v>
      </c>
      <c r="P1574" s="5" cm="1">
        <f t="array" ref="P1574">MAX(IF((OutputTable[GroupByKey]=OutputTable[[#This Row],[GroupByKey]]),(OutputTable[GroupByKey]=OutputTable[[#This Row],[GroupByKey]])*OutputTable[RecordedValue]))</f>
        <v>31.087756920682502</v>
      </c>
    </row>
    <row r="1575" spans="1:16" x14ac:dyDescent="0.25">
      <c r="A1575" t="s">
        <v>68</v>
      </c>
      <c r="B1575" t="s">
        <v>70</v>
      </c>
      <c r="C1575">
        <v>30</v>
      </c>
      <c r="D1575" t="s">
        <v>161</v>
      </c>
      <c r="E1575" t="s">
        <v>137</v>
      </c>
      <c r="F1575" t="s">
        <v>105</v>
      </c>
      <c r="G1575">
        <v>6.2694249983255803</v>
      </c>
      <c r="H1575">
        <v>0</v>
      </c>
      <c r="I1575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575" s="5" cm="1">
        <f t="array" ref="J1575">MAX(IF((ProjectInfoTable[ProjectName]=OutputTable[[#This Row],[ProjectName]]),(ProjectInfoTable[ProjectName]=OutputTable[[#This Row],[ProjectName]])*ProjectInfoTable[NumberOfReplications]))</f>
        <v>50</v>
      </c>
      <c r="K1575" s="5" cm="1">
        <f t="array" ref="K1575">IFERROR(AVERAGE(IF((OutputTable[GroupByKey]=OutputTable[[#This Row],[GroupByKey]]),(OutputTable[GroupByKey]=OutputTable[[#This Row],[GroupByKey]])*OutputTable[RecordedValue])),0)</f>
        <v>6.0988587896948685</v>
      </c>
      <c r="L1575" s="5" cm="1">
        <f t="array" ref="L1575">IFERROR(_xlfn.STDEV.S(IF((OutputTable[GroupByKey]=OutputTable[[#This Row],[GroupByKey]]),(OutputTable[GroupByKey]=OutputTable[[#This Row],[GroupByKey]])*OutputTable[RecordedValue])),0)</f>
        <v>0.58437836853471548</v>
      </c>
      <c r="M1575" s="5" cm="1">
        <f t="array" ref="M1575">MAX(IF((ProjectInfoTable[ProjectName]=OutputTable[[#This Row],[ProjectName]]),(ProjectInfoTable[ProjectName]=OutputTable[[#This Row],[ProjectName]])*ProjectInfoTable[ConfidenceInterval]))</f>
        <v>0.95</v>
      </c>
      <c r="N15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575" s="5" cm="1">
        <f t="array" ref="O1575">MIN(IF((OutputTable[GroupByKey]=OutputTable[[#This Row],[GroupByKey]]),(OutputTable[GroupByKey]=OutputTable[[#This Row],[GroupByKey]])*OutputTable[RecordedValue]))</f>
        <v>4.8524885910691502</v>
      </c>
      <c r="P1575" s="5" cm="1">
        <f t="array" ref="P1575">MAX(IF((OutputTable[GroupByKey]=OutputTable[[#This Row],[GroupByKey]]),(OutputTable[GroupByKey]=OutputTable[[#This Row],[GroupByKey]])*OutputTable[RecordedValue]))</f>
        <v>7.28424471053909</v>
      </c>
    </row>
    <row r="1576" spans="1:16" x14ac:dyDescent="0.25">
      <c r="A1576" t="s">
        <v>68</v>
      </c>
      <c r="B1576" t="s">
        <v>70</v>
      </c>
      <c r="C1576">
        <v>30</v>
      </c>
      <c r="D1576" t="s">
        <v>162</v>
      </c>
      <c r="E1576" t="s">
        <v>154</v>
      </c>
      <c r="F1576" t="s">
        <v>105</v>
      </c>
      <c r="G1576">
        <v>650</v>
      </c>
      <c r="H1576">
        <v>0</v>
      </c>
      <c r="I1576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576" s="5" cm="1">
        <f t="array" ref="J1576">MAX(IF((ProjectInfoTable[ProjectName]=OutputTable[[#This Row],[ProjectName]]),(ProjectInfoTable[ProjectName]=OutputTable[[#This Row],[ProjectName]])*ProjectInfoTable[NumberOfReplications]))</f>
        <v>50</v>
      </c>
      <c r="K1576" s="5" cm="1">
        <f t="array" ref="K1576">IFERROR(AVERAGE(IF((OutputTable[GroupByKey]=OutputTable[[#This Row],[GroupByKey]]),(OutputTable[GroupByKey]=OutputTable[[#This Row],[GroupByKey]])*OutputTable[RecordedValue])),0)</f>
        <v>645.70000000000005</v>
      </c>
      <c r="L1576" s="5" cm="1">
        <f t="array" ref="L1576">IFERROR(_xlfn.STDEV.S(IF((OutputTable[GroupByKey]=OutputTable[[#This Row],[GroupByKey]]),(OutputTable[GroupByKey]=OutputTable[[#This Row],[GroupByKey]])*OutputTable[RecordedValue])),0)</f>
        <v>5.4930382656372485</v>
      </c>
      <c r="M1576" s="5" cm="1">
        <f t="array" ref="M1576">MAX(IF((ProjectInfoTable[ProjectName]=OutputTable[[#This Row],[ProjectName]]),(ProjectInfoTable[ProjectName]=OutputTable[[#This Row],[ProjectName]])*ProjectInfoTable[ConfidenceInterval]))</f>
        <v>0.95</v>
      </c>
      <c r="N15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576" s="5" cm="1">
        <f t="array" ref="O1576">MIN(IF((OutputTable[GroupByKey]=OutputTable[[#This Row],[GroupByKey]]),(OutputTable[GroupByKey]=OutputTable[[#This Row],[GroupByKey]])*OutputTable[RecordedValue]))</f>
        <v>633</v>
      </c>
      <c r="P1576" s="5" cm="1">
        <f t="array" ref="P1576">MAX(IF((OutputTable[GroupByKey]=OutputTable[[#This Row],[GroupByKey]]),(OutputTable[GroupByKey]=OutputTable[[#This Row],[GroupByKey]])*OutputTable[RecordedValue]))</f>
        <v>656</v>
      </c>
    </row>
    <row r="1577" spans="1:16" x14ac:dyDescent="0.25">
      <c r="A1577" t="s">
        <v>68</v>
      </c>
      <c r="B1577" t="s">
        <v>70</v>
      </c>
      <c r="C1577">
        <v>30</v>
      </c>
      <c r="D1577" t="s">
        <v>163</v>
      </c>
      <c r="E1577" t="s">
        <v>156</v>
      </c>
      <c r="F1577" t="s">
        <v>105</v>
      </c>
      <c r="G1577">
        <v>0.82584930560206804</v>
      </c>
      <c r="H1577">
        <v>0</v>
      </c>
      <c r="I1577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577" s="5" cm="1">
        <f t="array" ref="J1577">MAX(IF((ProjectInfoTable[ProjectName]=OutputTable[[#This Row],[ProjectName]]),(ProjectInfoTable[ProjectName]=OutputTable[[#This Row],[ProjectName]])*ProjectInfoTable[NumberOfReplications]))</f>
        <v>50</v>
      </c>
      <c r="K1577" s="5" cm="1">
        <f t="array" ref="K1577">IFERROR(AVERAGE(IF((OutputTable[GroupByKey]=OutputTable[[#This Row],[GroupByKey]]),(OutputTable[GroupByKey]=OutputTable[[#This Row],[GroupByKey]])*OutputTable[RecordedValue])),0)</f>
        <v>0.83058725584180904</v>
      </c>
      <c r="L1577" s="5" cm="1">
        <f t="array" ref="L1577">IFERROR(_xlfn.STDEV.S(IF((OutputTable[GroupByKey]=OutputTable[[#This Row],[GroupByKey]]),(OutputTable[GroupByKey]=OutputTable[[#This Row],[GroupByKey]])*OutputTable[RecordedValue])),0)</f>
        <v>1.6232732459297416E-2</v>
      </c>
      <c r="M1577" s="5" cm="1">
        <f t="array" ref="M1577">MAX(IF((ProjectInfoTable[ProjectName]=OutputTable[[#This Row],[ProjectName]]),(ProjectInfoTable[ProjectName]=OutputTable[[#This Row],[ProjectName]])*ProjectInfoTable[ConfidenceInterval]))</f>
        <v>0.95</v>
      </c>
      <c r="N15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577" s="5" cm="1">
        <f t="array" ref="O1577">MIN(IF((OutputTable[GroupByKey]=OutputTable[[#This Row],[GroupByKey]]),(OutputTable[GroupByKey]=OutputTable[[#This Row],[GroupByKey]])*OutputTable[RecordedValue]))</f>
        <v>0.79765986915169296</v>
      </c>
      <c r="P1577" s="5" cm="1">
        <f t="array" ref="P1577">MAX(IF((OutputTable[GroupByKey]=OutputTable[[#This Row],[GroupByKey]]),(OutputTable[GroupByKey]=OutputTable[[#This Row],[GroupByKey]])*OutputTable[RecordedValue]))</f>
        <v>0.86520865024807903</v>
      </c>
    </row>
    <row r="1578" spans="1:16" x14ac:dyDescent="0.25">
      <c r="A1578" t="s">
        <v>68</v>
      </c>
      <c r="B1578" t="s">
        <v>70</v>
      </c>
      <c r="C1578">
        <v>30</v>
      </c>
      <c r="D1578" t="s">
        <v>164</v>
      </c>
      <c r="E1578" t="s">
        <v>140</v>
      </c>
      <c r="F1578" t="s">
        <v>105</v>
      </c>
      <c r="G1578">
        <v>0</v>
      </c>
      <c r="H1578">
        <v>0</v>
      </c>
      <c r="I1578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578" s="5" cm="1">
        <f t="array" ref="J1578">MAX(IF((ProjectInfoTable[ProjectName]=OutputTable[[#This Row],[ProjectName]]),(ProjectInfoTable[ProjectName]=OutputTable[[#This Row],[ProjectName]])*ProjectInfoTable[NumberOfReplications]))</f>
        <v>50</v>
      </c>
      <c r="K1578" s="5" cm="1">
        <f t="array" ref="K1578">IFERROR(AVERAGE(IF((OutputTable[GroupByKey]=OutputTable[[#This Row],[GroupByKey]]),(OutputTable[GroupByKey]=OutputTable[[#This Row],[GroupByKey]])*OutputTable[RecordedValue])),0)</f>
        <v>0</v>
      </c>
      <c r="L1578" s="5" cm="1">
        <f t="array" ref="L1578">IFERROR(_xlfn.STDEV.S(IF((OutputTable[GroupByKey]=OutputTable[[#This Row],[GroupByKey]]),(OutputTable[GroupByKey]=OutputTable[[#This Row],[GroupByKey]])*OutputTable[RecordedValue])),0)</f>
        <v>0</v>
      </c>
      <c r="M1578" s="5" cm="1">
        <f t="array" ref="M1578">MAX(IF((ProjectInfoTable[ProjectName]=OutputTable[[#This Row],[ProjectName]]),(ProjectInfoTable[ProjectName]=OutputTable[[#This Row],[ProjectName]])*ProjectInfoTable[ConfidenceInterval]))</f>
        <v>0.95</v>
      </c>
      <c r="N15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78" s="5" cm="1">
        <f t="array" ref="O1578">MIN(IF((OutputTable[GroupByKey]=OutputTable[[#This Row],[GroupByKey]]),(OutputTable[GroupByKey]=OutputTable[[#This Row],[GroupByKey]])*OutputTable[RecordedValue]))</f>
        <v>0</v>
      </c>
      <c r="P1578" s="5" cm="1">
        <f t="array" ref="P1578">MAX(IF((OutputTable[GroupByKey]=OutputTable[[#This Row],[GroupByKey]]),(OutputTable[GroupByKey]=OutputTable[[#This Row],[GroupByKey]])*OutputTable[RecordedValue]))</f>
        <v>0</v>
      </c>
    </row>
    <row r="1579" spans="1:16" x14ac:dyDescent="0.25">
      <c r="A1579" t="s">
        <v>68</v>
      </c>
      <c r="B1579" t="s">
        <v>70</v>
      </c>
      <c r="C1579">
        <v>30</v>
      </c>
      <c r="D1579" t="s">
        <v>165</v>
      </c>
      <c r="E1579" t="s">
        <v>111</v>
      </c>
      <c r="F1579" t="s">
        <v>73</v>
      </c>
      <c r="G1579">
        <v>37.085296459471003</v>
      </c>
      <c r="H1579">
        <v>0</v>
      </c>
      <c r="I1579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579" s="5" cm="1">
        <f t="array" ref="J1579">MAX(IF((ProjectInfoTable[ProjectName]=OutputTable[[#This Row],[ProjectName]]),(ProjectInfoTable[ProjectName]=OutputTable[[#This Row],[ProjectName]])*ProjectInfoTable[NumberOfReplications]))</f>
        <v>50</v>
      </c>
      <c r="K1579" s="5" cm="1">
        <f t="array" ref="K1579">IFERROR(AVERAGE(IF((OutputTable[GroupByKey]=OutputTable[[#This Row],[GroupByKey]]),(OutputTable[GroupByKey]=OutputTable[[#This Row],[GroupByKey]])*OutputTable[RecordedValue])),0)</f>
        <v>37.238343743460135</v>
      </c>
      <c r="L1579" s="5" cm="1">
        <f t="array" ref="L1579">IFERROR(_xlfn.STDEV.S(IF((OutputTable[GroupByKey]=OutputTable[[#This Row],[GroupByKey]]),(OutputTable[GroupByKey]=OutputTable[[#This Row],[GroupByKey]])*OutputTable[RecordedValue])),0)</f>
        <v>0.73577360167133743</v>
      </c>
      <c r="M1579" s="5" cm="1">
        <f t="array" ref="M1579">MAX(IF((ProjectInfoTable[ProjectName]=OutputTable[[#This Row],[ProjectName]]),(ProjectInfoTable[ProjectName]=OutputTable[[#This Row],[ProjectName]])*ProjectInfoTable[ConfidenceInterval]))</f>
        <v>0.95</v>
      </c>
      <c r="N15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579" s="5" cm="1">
        <f t="array" ref="O1579">MIN(IF((OutputTable[GroupByKey]=OutputTable[[#This Row],[GroupByKey]]),(OutputTable[GroupByKey]=OutputTable[[#This Row],[GroupByKey]])*OutputTable[RecordedValue]))</f>
        <v>35.915286846409401</v>
      </c>
      <c r="P1579" s="5" cm="1">
        <f t="array" ref="P1579">MAX(IF((OutputTable[GroupByKey]=OutputTable[[#This Row],[GroupByKey]]),(OutputTable[GroupByKey]=OutputTable[[#This Row],[GroupByKey]])*OutputTable[RecordedValue]))</f>
        <v>38.829036811282897</v>
      </c>
    </row>
    <row r="1580" spans="1:16" x14ac:dyDescent="0.25">
      <c r="A1580" t="s">
        <v>68</v>
      </c>
      <c r="B1580" t="s">
        <v>70</v>
      </c>
      <c r="C1580">
        <v>30</v>
      </c>
      <c r="D1580" t="s">
        <v>166</v>
      </c>
      <c r="E1580" t="s">
        <v>113</v>
      </c>
      <c r="F1580" t="s">
        <v>73</v>
      </c>
      <c r="G1580">
        <v>1112.5588937841301</v>
      </c>
      <c r="H1580">
        <v>0</v>
      </c>
      <c r="I1580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580" s="5" cm="1">
        <f t="array" ref="J1580">MAX(IF((ProjectInfoTable[ProjectName]=OutputTable[[#This Row],[ProjectName]]),(ProjectInfoTable[ProjectName]=OutputTable[[#This Row],[ProjectName]])*ProjectInfoTable[NumberOfReplications]))</f>
        <v>50</v>
      </c>
      <c r="K1580" s="5" cm="1">
        <f t="array" ref="K1580">IFERROR(AVERAGE(IF((OutputTable[GroupByKey]=OutputTable[[#This Row],[GroupByKey]]),(OutputTable[GroupByKey]=OutputTable[[#This Row],[GroupByKey]])*OutputTable[RecordedValue])),0)</f>
        <v>1117.1503123038046</v>
      </c>
      <c r="L1580" s="5" cm="1">
        <f t="array" ref="L1580">IFERROR(_xlfn.STDEV.S(IF((OutputTable[GroupByKey]=OutputTable[[#This Row],[GroupByKey]]),(OutputTable[GroupByKey]=OutputTable[[#This Row],[GroupByKey]])*OutputTable[RecordedValue])),0)</f>
        <v>22.073208050140675</v>
      </c>
      <c r="M1580" s="5" cm="1">
        <f t="array" ref="M1580">MAX(IF((ProjectInfoTable[ProjectName]=OutputTable[[#This Row],[ProjectName]]),(ProjectInfoTable[ProjectName]=OutputTable[[#This Row],[ProjectName]])*ProjectInfoTable[ConfidenceInterval]))</f>
        <v>0.95</v>
      </c>
      <c r="N15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580" s="5" cm="1">
        <f t="array" ref="O1580">MIN(IF((OutputTable[GroupByKey]=OutputTable[[#This Row],[GroupByKey]]),(OutputTable[GroupByKey]=OutputTable[[#This Row],[GroupByKey]])*OutputTable[RecordedValue]))</f>
        <v>1077.4586053922801</v>
      </c>
      <c r="P1580" s="5" cm="1">
        <f t="array" ref="P1580">MAX(IF((OutputTable[GroupByKey]=OutputTable[[#This Row],[GroupByKey]]),(OutputTable[GroupByKey]=OutputTable[[#This Row],[GroupByKey]])*OutputTable[RecordedValue]))</f>
        <v>1164.8711043384901</v>
      </c>
    </row>
    <row r="1581" spans="1:16" x14ac:dyDescent="0.25">
      <c r="A1581" t="s">
        <v>68</v>
      </c>
      <c r="B1581" t="s">
        <v>70</v>
      </c>
      <c r="C1581">
        <v>30</v>
      </c>
      <c r="D1581" t="s">
        <v>167</v>
      </c>
      <c r="E1581" t="s">
        <v>115</v>
      </c>
      <c r="F1581" t="s">
        <v>73</v>
      </c>
      <c r="G1581">
        <v>0</v>
      </c>
      <c r="H1581">
        <v>0</v>
      </c>
      <c r="I1581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581" s="5" cm="1">
        <f t="array" ref="J1581">MAX(IF((ProjectInfoTable[ProjectName]=OutputTable[[#This Row],[ProjectName]]),(ProjectInfoTable[ProjectName]=OutputTable[[#This Row],[ProjectName]])*ProjectInfoTable[NumberOfReplications]))</f>
        <v>50</v>
      </c>
      <c r="K1581" s="5" cm="1">
        <f t="array" ref="K1581">IFERROR(AVERAGE(IF((OutputTable[GroupByKey]=OutputTable[[#This Row],[GroupByKey]]),(OutputTable[GroupByKey]=OutputTable[[#This Row],[GroupByKey]])*OutputTable[RecordedValue])),0)</f>
        <v>0</v>
      </c>
      <c r="L1581" s="5" cm="1">
        <f t="array" ref="L1581">IFERROR(_xlfn.STDEV.S(IF((OutputTable[GroupByKey]=OutputTable[[#This Row],[GroupByKey]]),(OutputTable[GroupByKey]=OutputTable[[#This Row],[GroupByKey]])*OutputTable[RecordedValue])),0)</f>
        <v>0</v>
      </c>
      <c r="M1581" s="5" cm="1">
        <f t="array" ref="M1581">MAX(IF((ProjectInfoTable[ProjectName]=OutputTable[[#This Row],[ProjectName]]),(ProjectInfoTable[ProjectName]=OutputTable[[#This Row],[ProjectName]])*ProjectInfoTable[ConfidenceInterval]))</f>
        <v>0.95</v>
      </c>
      <c r="N15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81" s="5" cm="1">
        <f t="array" ref="O1581">MIN(IF((OutputTable[GroupByKey]=OutputTable[[#This Row],[GroupByKey]]),(OutputTable[GroupByKey]=OutputTable[[#This Row],[GroupByKey]])*OutputTable[RecordedValue]))</f>
        <v>0</v>
      </c>
      <c r="P1581" s="5" cm="1">
        <f t="array" ref="P1581">MAX(IF((OutputTable[GroupByKey]=OutputTable[[#This Row],[GroupByKey]]),(OutputTable[GroupByKey]=OutputTable[[#This Row],[GroupByKey]])*OutputTable[RecordedValue]))</f>
        <v>0</v>
      </c>
    </row>
    <row r="1582" spans="1:16" x14ac:dyDescent="0.25">
      <c r="A1582" t="s">
        <v>68</v>
      </c>
      <c r="B1582" t="s">
        <v>70</v>
      </c>
      <c r="C1582">
        <v>30</v>
      </c>
      <c r="D1582" t="s">
        <v>168</v>
      </c>
      <c r="E1582" t="s">
        <v>117</v>
      </c>
      <c r="F1582" t="s">
        <v>73</v>
      </c>
      <c r="G1582">
        <v>137.55264543731599</v>
      </c>
      <c r="H1582">
        <v>0</v>
      </c>
      <c r="I1582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582" s="5" cm="1">
        <f t="array" ref="J1582">MAX(IF((ProjectInfoTable[ProjectName]=OutputTable[[#This Row],[ProjectName]]),(ProjectInfoTable[ProjectName]=OutputTable[[#This Row],[ProjectName]])*ProjectInfoTable[NumberOfReplications]))</f>
        <v>50</v>
      </c>
      <c r="K1582" s="5" cm="1">
        <f t="array" ref="K1582">IFERROR(AVERAGE(IF((OutputTable[GroupByKey]=OutputTable[[#This Row],[GroupByKey]]),(OutputTable[GroupByKey]=OutputTable[[#This Row],[GroupByKey]])*OutputTable[RecordedValue])),0)</f>
        <v>120.89653130002299</v>
      </c>
      <c r="L1582" s="5" cm="1">
        <f t="array" ref="L1582">IFERROR(_xlfn.STDEV.S(IF((OutputTable[GroupByKey]=OutputTable[[#This Row],[GroupByKey]]),(OutputTable[GroupByKey]=OutputTable[[#This Row],[GroupByKey]])*OutputTable[RecordedValue])),0)</f>
        <v>33.561725675720702</v>
      </c>
      <c r="M1582" s="5" cm="1">
        <f t="array" ref="M1582">MAX(IF((ProjectInfoTable[ProjectName]=OutputTable[[#This Row],[ProjectName]]),(ProjectInfoTable[ProjectName]=OutputTable[[#This Row],[ProjectName]])*ProjectInfoTable[ConfidenceInterval]))</f>
        <v>0.95</v>
      </c>
      <c r="N15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582" s="5" cm="1">
        <f t="array" ref="O1582">MIN(IF((OutputTable[GroupByKey]=OutputTable[[#This Row],[GroupByKey]]),(OutputTable[GroupByKey]=OutputTable[[#This Row],[GroupByKey]])*OutputTable[RecordedValue]))</f>
        <v>71.2298351699786</v>
      </c>
      <c r="P1582" s="5" cm="1">
        <f t="array" ref="P1582">MAX(IF((OutputTable[GroupByKey]=OutputTable[[#This Row],[GroupByKey]]),(OutputTable[GroupByKey]=OutputTable[[#This Row],[GroupByKey]])*OutputTable[RecordedValue]))</f>
        <v>265.63530965979299</v>
      </c>
    </row>
    <row r="1583" spans="1:16" x14ac:dyDescent="0.25">
      <c r="A1583" t="s">
        <v>68</v>
      </c>
      <c r="B1583" t="s">
        <v>70</v>
      </c>
      <c r="C1583">
        <v>30</v>
      </c>
      <c r="D1583" t="s">
        <v>169</v>
      </c>
      <c r="E1583" t="s">
        <v>119</v>
      </c>
      <c r="F1583" t="s">
        <v>73</v>
      </c>
      <c r="G1583">
        <v>312</v>
      </c>
      <c r="H1583">
        <v>0</v>
      </c>
      <c r="I1583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583" s="5" cm="1">
        <f t="array" ref="J1583">MAX(IF((ProjectInfoTable[ProjectName]=OutputTable[[#This Row],[ProjectName]]),(ProjectInfoTable[ProjectName]=OutputTable[[#This Row],[ProjectName]])*ProjectInfoTable[NumberOfReplications]))</f>
        <v>50</v>
      </c>
      <c r="K1583" s="5" cm="1">
        <f t="array" ref="K1583">IFERROR(AVERAGE(IF((OutputTable[GroupByKey]=OutputTable[[#This Row],[GroupByKey]]),(OutputTable[GroupByKey]=OutputTable[[#This Row],[GroupByKey]])*OutputTable[RecordedValue])),0)</f>
        <v>307.66000000000003</v>
      </c>
      <c r="L1583" s="5" cm="1">
        <f t="array" ref="L1583">IFERROR(_xlfn.STDEV.S(IF((OutputTable[GroupByKey]=OutputTable[[#This Row],[GroupByKey]]),(OutputTable[GroupByKey]=OutputTable[[#This Row],[GroupByKey]])*OutputTable[RecordedValue])),0)</f>
        <v>3.1272991542223769</v>
      </c>
      <c r="M1583" s="5" cm="1">
        <f t="array" ref="M1583">MAX(IF((ProjectInfoTable[ProjectName]=OutputTable[[#This Row],[ProjectName]]),(ProjectInfoTable[ProjectName]=OutputTable[[#This Row],[ProjectName]])*ProjectInfoTable[ConfidenceInterval]))</f>
        <v>0.95</v>
      </c>
      <c r="N15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583" s="5" cm="1">
        <f t="array" ref="O1583">MIN(IF((OutputTable[GroupByKey]=OutputTable[[#This Row],[GroupByKey]]),(OutputTable[GroupByKey]=OutputTable[[#This Row],[GroupByKey]])*OutputTable[RecordedValue]))</f>
        <v>300</v>
      </c>
      <c r="P1583" s="5" cm="1">
        <f t="array" ref="P1583">MAX(IF((OutputTable[GroupByKey]=OutputTable[[#This Row],[GroupByKey]]),(OutputTable[GroupByKey]=OutputTable[[#This Row],[GroupByKey]])*OutputTable[RecordedValue]))</f>
        <v>315</v>
      </c>
    </row>
    <row r="1584" spans="1:16" x14ac:dyDescent="0.25">
      <c r="A1584" t="s">
        <v>68</v>
      </c>
      <c r="B1584" t="s">
        <v>70</v>
      </c>
      <c r="C1584">
        <v>30</v>
      </c>
      <c r="D1584" t="s">
        <v>170</v>
      </c>
      <c r="E1584" t="s">
        <v>121</v>
      </c>
      <c r="F1584" t="s">
        <v>73</v>
      </c>
      <c r="G1584">
        <v>310</v>
      </c>
      <c r="H1584">
        <v>0</v>
      </c>
      <c r="I1584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584" s="5" cm="1">
        <f t="array" ref="J1584">MAX(IF((ProjectInfoTable[ProjectName]=OutputTable[[#This Row],[ProjectName]]),(ProjectInfoTable[ProjectName]=OutputTable[[#This Row],[ProjectName]])*ProjectInfoTable[NumberOfReplications]))</f>
        <v>50</v>
      </c>
      <c r="K1584" s="5" cm="1">
        <f t="array" ref="K1584">IFERROR(AVERAGE(IF((OutputTable[GroupByKey]=OutputTable[[#This Row],[GroupByKey]]),(OutputTable[GroupByKey]=OutputTable[[#This Row],[GroupByKey]])*OutputTable[RecordedValue])),0)</f>
        <v>305.8</v>
      </c>
      <c r="L1584" s="5" cm="1">
        <f t="array" ref="L1584">IFERROR(_xlfn.STDEV.S(IF((OutputTable[GroupByKey]=OutputTable[[#This Row],[GroupByKey]]),(OutputTable[GroupByKey]=OutputTable[[#This Row],[GroupByKey]])*OutputTable[RecordedValue])),0)</f>
        <v>3.2324881425670751</v>
      </c>
      <c r="M1584" s="5" cm="1">
        <f t="array" ref="M1584">MAX(IF((ProjectInfoTable[ProjectName]=OutputTable[[#This Row],[ProjectName]]),(ProjectInfoTable[ProjectName]=OutputTable[[#This Row],[ProjectName]])*ProjectInfoTable[ConfidenceInterval]))</f>
        <v>0.95</v>
      </c>
      <c r="N15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584" s="5" cm="1">
        <f t="array" ref="O1584">MIN(IF((OutputTable[GroupByKey]=OutputTable[[#This Row],[GroupByKey]]),(OutputTable[GroupByKey]=OutputTable[[#This Row],[GroupByKey]])*OutputTable[RecordedValue]))</f>
        <v>298</v>
      </c>
      <c r="P1584" s="5" cm="1">
        <f t="array" ref="P1584">MAX(IF((OutputTable[GroupByKey]=OutputTable[[#This Row],[GroupByKey]]),(OutputTable[GroupByKey]=OutputTable[[#This Row],[GroupByKey]])*OutputTable[RecordedValue]))</f>
        <v>313</v>
      </c>
    </row>
    <row r="1585" spans="1:16" x14ac:dyDescent="0.25">
      <c r="A1585" t="s">
        <v>68</v>
      </c>
      <c r="B1585" t="s">
        <v>70</v>
      </c>
      <c r="C1585">
        <v>30</v>
      </c>
      <c r="D1585" t="s">
        <v>171</v>
      </c>
      <c r="E1585" t="s">
        <v>123</v>
      </c>
      <c r="F1585" t="s">
        <v>73</v>
      </c>
      <c r="G1585">
        <v>37.085296459471003</v>
      </c>
      <c r="H1585">
        <v>0</v>
      </c>
      <c r="I1585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585" s="5" cm="1">
        <f t="array" ref="J1585">MAX(IF((ProjectInfoTable[ProjectName]=OutputTable[[#This Row],[ProjectName]]),(ProjectInfoTable[ProjectName]=OutputTable[[#This Row],[ProjectName]])*ProjectInfoTable[NumberOfReplications]))</f>
        <v>50</v>
      </c>
      <c r="K1585" s="5" cm="1">
        <f t="array" ref="K1585">IFERROR(AVERAGE(IF((OutputTable[GroupByKey]=OutputTable[[#This Row],[GroupByKey]]),(OutputTable[GroupByKey]=OutputTable[[#This Row],[GroupByKey]])*OutputTable[RecordedValue])),0)</f>
        <v>37.238343743460135</v>
      </c>
      <c r="L1585" s="5" cm="1">
        <f t="array" ref="L1585">IFERROR(_xlfn.STDEV.S(IF((OutputTable[GroupByKey]=OutputTable[[#This Row],[GroupByKey]]),(OutputTable[GroupByKey]=OutputTable[[#This Row],[GroupByKey]])*OutputTable[RecordedValue])),0)</f>
        <v>0.73577360167133743</v>
      </c>
      <c r="M1585" s="5" cm="1">
        <f t="array" ref="M1585">MAX(IF((ProjectInfoTable[ProjectName]=OutputTable[[#This Row],[ProjectName]]),(ProjectInfoTable[ProjectName]=OutputTable[[#This Row],[ProjectName]])*ProjectInfoTable[ConfidenceInterval]))</f>
        <v>0.95</v>
      </c>
      <c r="N15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585" s="5" cm="1">
        <f t="array" ref="O1585">MIN(IF((OutputTable[GroupByKey]=OutputTable[[#This Row],[GroupByKey]]),(OutputTable[GroupByKey]=OutputTable[[#This Row],[GroupByKey]])*OutputTable[RecordedValue]))</f>
        <v>35.915286846409401</v>
      </c>
      <c r="P1585" s="5" cm="1">
        <f t="array" ref="P1585">MAX(IF((OutputTable[GroupByKey]=OutputTable[[#This Row],[GroupByKey]]),(OutputTable[GroupByKey]=OutputTable[[#This Row],[GroupByKey]])*OutputTable[RecordedValue]))</f>
        <v>38.829036811282897</v>
      </c>
    </row>
    <row r="1586" spans="1:16" x14ac:dyDescent="0.25">
      <c r="A1586" t="s">
        <v>68</v>
      </c>
      <c r="B1586" t="s">
        <v>70</v>
      </c>
      <c r="C1586">
        <v>30</v>
      </c>
      <c r="D1586" t="s">
        <v>172</v>
      </c>
      <c r="E1586" t="s">
        <v>125</v>
      </c>
      <c r="F1586" t="s">
        <v>73</v>
      </c>
      <c r="G1586">
        <v>1250.1115392214499</v>
      </c>
      <c r="H1586">
        <v>0</v>
      </c>
      <c r="I1586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586" s="5" cm="1">
        <f t="array" ref="J1586">MAX(IF((ProjectInfoTable[ProjectName]=OutputTable[[#This Row],[ProjectName]]),(ProjectInfoTable[ProjectName]=OutputTable[[#This Row],[ProjectName]])*ProjectInfoTable[NumberOfReplications]))</f>
        <v>50</v>
      </c>
      <c r="K1586" s="5" cm="1">
        <f t="array" ref="K1586">IFERROR(AVERAGE(IF((OutputTable[GroupByKey]=OutputTable[[#This Row],[GroupByKey]]),(OutputTable[GroupByKey]=OutputTable[[#This Row],[GroupByKey]])*OutputTable[RecordedValue])),0)</f>
        <v>1238.0468436038263</v>
      </c>
      <c r="L1586" s="5" cm="1">
        <f t="array" ref="L1586">IFERROR(_xlfn.STDEV.S(IF((OutputTable[GroupByKey]=OutputTable[[#This Row],[GroupByKey]]),(OutputTable[GroupByKey]=OutputTable[[#This Row],[GroupByKey]])*OutputTable[RecordedValue])),0)</f>
        <v>49.802537130614866</v>
      </c>
      <c r="M1586" s="5" cm="1">
        <f t="array" ref="M1586">MAX(IF((ProjectInfoTable[ProjectName]=OutputTable[[#This Row],[ProjectName]]),(ProjectInfoTable[ProjectName]=OutputTable[[#This Row],[ProjectName]])*ProjectInfoTable[ConfidenceInterval]))</f>
        <v>0.95</v>
      </c>
      <c r="N15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586" s="5" cm="1">
        <f t="array" ref="O1586">MIN(IF((OutputTable[GroupByKey]=OutputTable[[#This Row],[GroupByKey]]),(OutputTable[GroupByKey]=OutputTable[[#This Row],[GroupByKey]])*OutputTable[RecordedValue]))</f>
        <v>1148.68844056226</v>
      </c>
      <c r="P1586" s="5" cm="1">
        <f t="array" ref="P1586">MAX(IF((OutputTable[GroupByKey]=OutputTable[[#This Row],[GroupByKey]]),(OutputTable[GroupByKey]=OutputTable[[#This Row],[GroupByKey]])*OutputTable[RecordedValue]))</f>
        <v>1418.3176101245699</v>
      </c>
    </row>
    <row r="1587" spans="1:16" x14ac:dyDescent="0.25">
      <c r="A1587" t="s">
        <v>68</v>
      </c>
      <c r="B1587" t="s">
        <v>70</v>
      </c>
      <c r="C1587">
        <v>30</v>
      </c>
      <c r="D1587" t="s">
        <v>173</v>
      </c>
      <c r="E1587" t="s">
        <v>135</v>
      </c>
      <c r="F1587" t="s">
        <v>105</v>
      </c>
      <c r="G1587">
        <v>18.542648229735502</v>
      </c>
      <c r="H1587">
        <v>0</v>
      </c>
      <c r="I1587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587" s="5" cm="1">
        <f t="array" ref="J1587">MAX(IF((ProjectInfoTable[ProjectName]=OutputTable[[#This Row],[ProjectName]]),(ProjectInfoTable[ProjectName]=OutputTable[[#This Row],[ProjectName]])*ProjectInfoTable[NumberOfReplications]))</f>
        <v>50</v>
      </c>
      <c r="K1587" s="5" cm="1">
        <f t="array" ref="K1587">IFERROR(AVERAGE(IF((OutputTable[GroupByKey]=OutputTable[[#This Row],[GroupByKey]]),(OutputTable[GroupByKey]=OutputTable[[#This Row],[GroupByKey]])*OutputTable[RecordedValue])),0)</f>
        <v>18.619171871730064</v>
      </c>
      <c r="L1587" s="5" cm="1">
        <f t="array" ref="L1587">IFERROR(_xlfn.STDEV.S(IF((OutputTable[GroupByKey]=OutputTable[[#This Row],[GroupByKey]]),(OutputTable[GroupByKey]=OutputTable[[#This Row],[GroupByKey]])*OutputTable[RecordedValue])),0)</f>
        <v>0.36788680083566072</v>
      </c>
      <c r="M1587" s="5" cm="1">
        <f t="array" ref="M1587">MAX(IF((ProjectInfoTable[ProjectName]=OutputTable[[#This Row],[ProjectName]]),(ProjectInfoTable[ProjectName]=OutputTable[[#This Row],[ProjectName]])*ProjectInfoTable[ConfidenceInterval]))</f>
        <v>0.95</v>
      </c>
      <c r="N15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587" s="5" cm="1">
        <f t="array" ref="O1587">MIN(IF((OutputTable[GroupByKey]=OutputTable[[#This Row],[GroupByKey]]),(OutputTable[GroupByKey]=OutputTable[[#This Row],[GroupByKey]])*OutputTable[RecordedValue]))</f>
        <v>17.957643423204701</v>
      </c>
      <c r="P1587" s="5" cm="1">
        <f t="array" ref="P1587">MAX(IF((OutputTable[GroupByKey]=OutputTable[[#This Row],[GroupByKey]]),(OutputTable[GroupByKey]=OutputTable[[#This Row],[GroupByKey]])*OutputTable[RecordedValue]))</f>
        <v>19.414518405641399</v>
      </c>
    </row>
    <row r="1588" spans="1:16" x14ac:dyDescent="0.25">
      <c r="A1588" t="s">
        <v>68</v>
      </c>
      <c r="B1588" t="s">
        <v>70</v>
      </c>
      <c r="C1588">
        <v>30</v>
      </c>
      <c r="D1588" t="s">
        <v>174</v>
      </c>
      <c r="E1588" t="s">
        <v>137</v>
      </c>
      <c r="F1588" t="s">
        <v>105</v>
      </c>
      <c r="G1588">
        <v>5.3719168531262804</v>
      </c>
      <c r="H1588">
        <v>0</v>
      </c>
      <c r="I1588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588" s="5" cm="1">
        <f t="array" ref="J1588">MAX(IF((ProjectInfoTable[ProjectName]=OutputTable[[#This Row],[ProjectName]]),(ProjectInfoTable[ProjectName]=OutputTable[[#This Row],[ProjectName]])*ProjectInfoTable[NumberOfReplications]))</f>
        <v>50</v>
      </c>
      <c r="K1588" s="5" cm="1">
        <f t="array" ref="K1588">IFERROR(AVERAGE(IF((OutputTable[GroupByKey]=OutputTable[[#This Row],[GroupByKey]]),(OutputTable[GroupByKey]=OutputTable[[#This Row],[GroupByKey]])*OutputTable[RecordedValue])),0)</f>
        <v>5.3248187541752463</v>
      </c>
      <c r="L1588" s="5" cm="1">
        <f t="array" ref="L1588">IFERROR(_xlfn.STDEV.S(IF((OutputTable[GroupByKey]=OutputTable[[#This Row],[GroupByKey]]),(OutputTable[GroupByKey]=OutputTable[[#This Row],[GroupByKey]])*OutputTable[RecordedValue])),0)</f>
        <v>0.37220753962085379</v>
      </c>
      <c r="M1588" s="5" cm="1">
        <f t="array" ref="M1588">MAX(IF((ProjectInfoTable[ProjectName]=OutputTable[[#This Row],[ProjectName]]),(ProjectInfoTable[ProjectName]=OutputTable[[#This Row],[ProjectName]])*ProjectInfoTable[ConfidenceInterval]))</f>
        <v>0.95</v>
      </c>
      <c r="N15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588" s="5" cm="1">
        <f t="array" ref="O1588">MIN(IF((OutputTable[GroupByKey]=OutputTable[[#This Row],[GroupByKey]]),(OutputTable[GroupByKey]=OutputTable[[#This Row],[GroupByKey]])*OutputTable[RecordedValue]))</f>
        <v>4.5773931059875599</v>
      </c>
      <c r="P1588" s="5" cm="1">
        <f t="array" ref="P1588">MAX(IF((OutputTable[GroupByKey]=OutputTable[[#This Row],[GroupByKey]]),(OutputTable[GroupByKey]=OutputTable[[#This Row],[GroupByKey]])*OutputTable[RecordedValue]))</f>
        <v>5.9816259595291603</v>
      </c>
    </row>
    <row r="1589" spans="1:16" x14ac:dyDescent="0.25">
      <c r="A1589" t="s">
        <v>68</v>
      </c>
      <c r="B1589" t="s">
        <v>70</v>
      </c>
      <c r="C1589">
        <v>30</v>
      </c>
      <c r="D1589" t="s">
        <v>175</v>
      </c>
      <c r="E1589" t="s">
        <v>154</v>
      </c>
      <c r="F1589" t="s">
        <v>105</v>
      </c>
      <c r="G1589">
        <v>312</v>
      </c>
      <c r="H1589">
        <v>0</v>
      </c>
      <c r="I1589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589" s="5" cm="1">
        <f t="array" ref="J1589">MAX(IF((ProjectInfoTable[ProjectName]=OutputTable[[#This Row],[ProjectName]]),(ProjectInfoTable[ProjectName]=OutputTable[[#This Row],[ProjectName]])*ProjectInfoTable[NumberOfReplications]))</f>
        <v>50</v>
      </c>
      <c r="K1589" s="5" cm="1">
        <f t="array" ref="K1589">IFERROR(AVERAGE(IF((OutputTable[GroupByKey]=OutputTable[[#This Row],[GroupByKey]]),(OutputTable[GroupByKey]=OutputTable[[#This Row],[GroupByKey]])*OutputTable[RecordedValue])),0)</f>
        <v>307.5</v>
      </c>
      <c r="L1589" s="5" cm="1">
        <f t="array" ref="L1589">IFERROR(_xlfn.STDEV.S(IF((OutputTable[GroupByKey]=OutputTable[[#This Row],[GroupByKey]]),(OutputTable[GroupByKey]=OutputTable[[#This Row],[GroupByKey]])*OutputTable[RecordedValue])),0)</f>
        <v>3.1831828507367419</v>
      </c>
      <c r="M1589" s="5" cm="1">
        <f t="array" ref="M1589">MAX(IF((ProjectInfoTable[ProjectName]=OutputTable[[#This Row],[ProjectName]]),(ProjectInfoTable[ProjectName]=OutputTable[[#This Row],[ProjectName]])*ProjectInfoTable[ConfidenceInterval]))</f>
        <v>0.95</v>
      </c>
      <c r="N15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589" s="5" cm="1">
        <f t="array" ref="O1589">MIN(IF((OutputTable[GroupByKey]=OutputTable[[#This Row],[GroupByKey]]),(OutputTable[GroupByKey]=OutputTable[[#This Row],[GroupByKey]])*OutputTable[RecordedValue]))</f>
        <v>300</v>
      </c>
      <c r="P1589" s="5" cm="1">
        <f t="array" ref="P1589">MAX(IF((OutputTable[GroupByKey]=OutputTable[[#This Row],[GroupByKey]]),(OutputTable[GroupByKey]=OutputTable[[#This Row],[GroupByKey]])*OutputTable[RecordedValue]))</f>
        <v>315</v>
      </c>
    </row>
    <row r="1590" spans="1:16" x14ac:dyDescent="0.25">
      <c r="A1590" t="s">
        <v>68</v>
      </c>
      <c r="B1590" t="s">
        <v>70</v>
      </c>
      <c r="C1590">
        <v>30</v>
      </c>
      <c r="D1590" t="s">
        <v>176</v>
      </c>
      <c r="E1590" t="s">
        <v>156</v>
      </c>
      <c r="F1590" t="s">
        <v>105</v>
      </c>
      <c r="G1590">
        <v>0.77617013111973898</v>
      </c>
      <c r="H1590">
        <v>0</v>
      </c>
      <c r="I1590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590" s="5" cm="1">
        <f t="array" ref="J1590">MAX(IF((ProjectInfoTable[ProjectName]=OutputTable[[#This Row],[ProjectName]]),(ProjectInfoTable[ProjectName]=OutputTable[[#This Row],[ProjectName]])*ProjectInfoTable[NumberOfReplications]))</f>
        <v>50</v>
      </c>
      <c r="K1590" s="5" cm="1">
        <f t="array" ref="K1590">IFERROR(AVERAGE(IF((OutputTable[GroupByKey]=OutputTable[[#This Row],[GroupByKey]]),(OutputTable[GroupByKey]=OutputTable[[#This Row],[GroupByKey]])*OutputTable[RecordedValue])),0)</f>
        <v>0.77813255190936492</v>
      </c>
      <c r="L1590" s="5" cm="1">
        <f t="array" ref="L1590">IFERROR(_xlfn.STDEV.S(IF((OutputTable[GroupByKey]=OutputTable[[#This Row],[GroupByKey]]),(OutputTable[GroupByKey]=OutputTable[[#This Row],[GroupByKey]])*OutputTable[RecordedValue])),0)</f>
        <v>1.5508647484202203E-2</v>
      </c>
      <c r="M1590" s="5" cm="1">
        <f t="array" ref="M1590">MAX(IF((ProjectInfoTable[ProjectName]=OutputTable[[#This Row],[ProjectName]]),(ProjectInfoTable[ProjectName]=OutputTable[[#This Row],[ProjectName]])*ProjectInfoTable[ConfidenceInterval]))</f>
        <v>0.95</v>
      </c>
      <c r="N15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590" s="5" cm="1">
        <f t="array" ref="O1590">MIN(IF((OutputTable[GroupByKey]=OutputTable[[#This Row],[GroupByKey]]),(OutputTable[GroupByKey]=OutputTable[[#This Row],[GroupByKey]])*OutputTable[RecordedValue]))</f>
        <v>0.75076558501961799</v>
      </c>
      <c r="P1590" s="5" cm="1">
        <f t="array" ref="P1590">MAX(IF((OutputTable[GroupByKey]=OutputTable[[#This Row],[GroupByKey]]),(OutputTable[GroupByKey]=OutputTable[[#This Row],[GroupByKey]])*OutputTable[RecordedValue]))</f>
        <v>0.80927528725051701</v>
      </c>
    </row>
    <row r="1591" spans="1:16" x14ac:dyDescent="0.25">
      <c r="A1591" t="s">
        <v>68</v>
      </c>
      <c r="B1591" t="s">
        <v>70</v>
      </c>
      <c r="C1591">
        <v>30</v>
      </c>
      <c r="D1591" t="s">
        <v>177</v>
      </c>
      <c r="E1591" t="s">
        <v>140</v>
      </c>
      <c r="F1591" t="s">
        <v>105</v>
      </c>
      <c r="G1591">
        <v>0</v>
      </c>
      <c r="H1591">
        <v>0</v>
      </c>
      <c r="I1591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591" s="5" cm="1">
        <f t="array" ref="J1591">MAX(IF((ProjectInfoTable[ProjectName]=OutputTable[[#This Row],[ProjectName]]),(ProjectInfoTable[ProjectName]=OutputTable[[#This Row],[ProjectName]])*ProjectInfoTable[NumberOfReplications]))</f>
        <v>50</v>
      </c>
      <c r="K1591" s="5" cm="1">
        <f t="array" ref="K1591">IFERROR(AVERAGE(IF((OutputTable[GroupByKey]=OutputTable[[#This Row],[GroupByKey]]),(OutputTable[GroupByKey]=OutputTable[[#This Row],[GroupByKey]])*OutputTable[RecordedValue])),0)</f>
        <v>0</v>
      </c>
      <c r="L1591" s="5" cm="1">
        <f t="array" ref="L1591">IFERROR(_xlfn.STDEV.S(IF((OutputTable[GroupByKey]=OutputTable[[#This Row],[GroupByKey]]),(OutputTable[GroupByKey]=OutputTable[[#This Row],[GroupByKey]])*OutputTable[RecordedValue])),0)</f>
        <v>0</v>
      </c>
      <c r="M1591" s="5" cm="1">
        <f t="array" ref="M1591">MAX(IF((ProjectInfoTable[ProjectName]=OutputTable[[#This Row],[ProjectName]]),(ProjectInfoTable[ProjectName]=OutputTable[[#This Row],[ProjectName]])*ProjectInfoTable[ConfidenceInterval]))</f>
        <v>0.95</v>
      </c>
      <c r="N15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91" s="5" cm="1">
        <f t="array" ref="O1591">MIN(IF((OutputTable[GroupByKey]=OutputTable[[#This Row],[GroupByKey]]),(OutputTable[GroupByKey]=OutputTable[[#This Row],[GroupByKey]])*OutputTable[RecordedValue]))</f>
        <v>0</v>
      </c>
      <c r="P1591" s="5" cm="1">
        <f t="array" ref="P1591">MAX(IF((OutputTable[GroupByKey]=OutputTable[[#This Row],[GroupByKey]]),(OutputTable[GroupByKey]=OutputTable[[#This Row],[GroupByKey]])*OutputTable[RecordedValue]))</f>
        <v>0</v>
      </c>
    </row>
    <row r="1592" spans="1:16" x14ac:dyDescent="0.25">
      <c r="A1592" t="s">
        <v>68</v>
      </c>
      <c r="B1592" t="s">
        <v>70</v>
      </c>
      <c r="C1592">
        <v>31</v>
      </c>
      <c r="D1592" t="s">
        <v>110</v>
      </c>
      <c r="E1592" t="s">
        <v>111</v>
      </c>
      <c r="F1592" t="s">
        <v>73</v>
      </c>
      <c r="G1592">
        <v>2.4840558933088199</v>
      </c>
      <c r="H1592">
        <v>0</v>
      </c>
      <c r="I1592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592" s="5" cm="1">
        <f t="array" ref="J1592">MAX(IF((ProjectInfoTable[ProjectName]=OutputTable[[#This Row],[ProjectName]]),(ProjectInfoTable[ProjectName]=OutputTable[[#This Row],[ProjectName]])*ProjectInfoTable[NumberOfReplications]))</f>
        <v>50</v>
      </c>
      <c r="K1592" s="5" cm="1">
        <f t="array" ref="K1592">IFERROR(AVERAGE(IF((OutputTable[GroupByKey]=OutputTable[[#This Row],[GroupByKey]]),(OutputTable[GroupByKey]=OutputTable[[#This Row],[GroupByKey]])*OutputTable[RecordedValue])),0)</f>
        <v>1.9749714551650996</v>
      </c>
      <c r="L1592" s="5" cm="1">
        <f t="array" ref="L1592">IFERROR(_xlfn.STDEV.S(IF((OutputTable[GroupByKey]=OutputTable[[#This Row],[GroupByKey]]),(OutputTable[GroupByKey]=OutputTable[[#This Row],[GroupByKey]])*OutputTable[RecordedValue])),0)</f>
        <v>0.45746437878232693</v>
      </c>
      <c r="M1592" s="5" cm="1">
        <f t="array" ref="M1592">MAX(IF((ProjectInfoTable[ProjectName]=OutputTable[[#This Row],[ProjectName]]),(ProjectInfoTable[ProjectName]=OutputTable[[#This Row],[ProjectName]])*ProjectInfoTable[ConfidenceInterval]))</f>
        <v>0.95</v>
      </c>
      <c r="N15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592" s="5" cm="1">
        <f t="array" ref="O1592">MIN(IF((OutputTable[GroupByKey]=OutputTable[[#This Row],[GroupByKey]]),(OutputTable[GroupByKey]=OutputTable[[#This Row],[GroupByKey]])*OutputTable[RecordedValue]))</f>
        <v>1.0281254127300199</v>
      </c>
      <c r="P1592" s="5" cm="1">
        <f t="array" ref="P1592">MAX(IF((OutputTable[GroupByKey]=OutputTable[[#This Row],[GroupByKey]]),(OutputTable[GroupByKey]=OutputTable[[#This Row],[GroupByKey]])*OutputTable[RecordedValue]))</f>
        <v>3.1673122909872098</v>
      </c>
    </row>
    <row r="1593" spans="1:16" x14ac:dyDescent="0.25">
      <c r="A1593" t="s">
        <v>68</v>
      </c>
      <c r="B1593" t="s">
        <v>70</v>
      </c>
      <c r="C1593">
        <v>31</v>
      </c>
      <c r="D1593" t="s">
        <v>112</v>
      </c>
      <c r="E1593" t="s">
        <v>113</v>
      </c>
      <c r="F1593" t="s">
        <v>73</v>
      </c>
      <c r="G1593">
        <v>149.043353598529</v>
      </c>
      <c r="H1593">
        <v>0</v>
      </c>
      <c r="I1593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593" s="5" cm="1">
        <f t="array" ref="J1593">MAX(IF((ProjectInfoTable[ProjectName]=OutputTable[[#This Row],[ProjectName]]),(ProjectInfoTable[ProjectName]=OutputTable[[#This Row],[ProjectName]])*ProjectInfoTable[NumberOfReplications]))</f>
        <v>50</v>
      </c>
      <c r="K1593" s="5" cm="1">
        <f t="array" ref="K1593">IFERROR(AVERAGE(IF((OutputTable[GroupByKey]=OutputTable[[#This Row],[GroupByKey]]),(OutputTable[GroupByKey]=OutputTable[[#This Row],[GroupByKey]])*OutputTable[RecordedValue])),0)</f>
        <v>118.49828730990606</v>
      </c>
      <c r="L1593" s="5" cm="1">
        <f t="array" ref="L1593">IFERROR(_xlfn.STDEV.S(IF((OutputTable[GroupByKey]=OutputTable[[#This Row],[GroupByKey]]),(OutputTable[GroupByKey]=OutputTable[[#This Row],[GroupByKey]])*OutputTable[RecordedValue])),0)</f>
        <v>27.447862726939679</v>
      </c>
      <c r="M1593" s="5" cm="1">
        <f t="array" ref="M1593">MAX(IF((ProjectInfoTable[ProjectName]=OutputTable[[#This Row],[ProjectName]]),(ProjectInfoTable[ProjectName]=OutputTable[[#This Row],[ProjectName]])*ProjectInfoTable[ConfidenceInterval]))</f>
        <v>0.95</v>
      </c>
      <c r="N15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593" s="5" cm="1">
        <f t="array" ref="O1593">MIN(IF((OutputTable[GroupByKey]=OutputTable[[#This Row],[GroupByKey]]),(OutputTable[GroupByKey]=OutputTable[[#This Row],[GroupByKey]])*OutputTable[RecordedValue]))</f>
        <v>61.6875247638012</v>
      </c>
      <c r="P1593" s="5" cm="1">
        <f t="array" ref="P1593">MAX(IF((OutputTable[GroupByKey]=OutputTable[[#This Row],[GroupByKey]]),(OutputTable[GroupByKey]=OutputTable[[#This Row],[GroupByKey]])*OutputTable[RecordedValue]))</f>
        <v>190.038737459233</v>
      </c>
    </row>
    <row r="1594" spans="1:16" x14ac:dyDescent="0.25">
      <c r="A1594" t="s">
        <v>68</v>
      </c>
      <c r="B1594" t="s">
        <v>70</v>
      </c>
      <c r="C1594">
        <v>31</v>
      </c>
      <c r="D1594" t="s">
        <v>114</v>
      </c>
      <c r="E1594" t="s">
        <v>115</v>
      </c>
      <c r="F1594" t="s">
        <v>73</v>
      </c>
      <c r="G1594">
        <v>0</v>
      </c>
      <c r="H1594">
        <v>0</v>
      </c>
      <c r="I1594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594" s="5" cm="1">
        <f t="array" ref="J1594">MAX(IF((ProjectInfoTable[ProjectName]=OutputTable[[#This Row],[ProjectName]]),(ProjectInfoTable[ProjectName]=OutputTable[[#This Row],[ProjectName]])*ProjectInfoTable[NumberOfReplications]))</f>
        <v>50</v>
      </c>
      <c r="K1594" s="5" cm="1">
        <f t="array" ref="K1594">IFERROR(AVERAGE(IF((OutputTable[GroupByKey]=OutputTable[[#This Row],[GroupByKey]]),(OutputTable[GroupByKey]=OutputTable[[#This Row],[GroupByKey]])*OutputTable[RecordedValue])),0)</f>
        <v>0</v>
      </c>
      <c r="L1594" s="5" cm="1">
        <f t="array" ref="L1594">IFERROR(_xlfn.STDEV.S(IF((OutputTable[GroupByKey]=OutputTable[[#This Row],[GroupByKey]]),(OutputTable[GroupByKey]=OutputTable[[#This Row],[GroupByKey]])*OutputTable[RecordedValue])),0)</f>
        <v>0</v>
      </c>
      <c r="M1594" s="5" cm="1">
        <f t="array" ref="M1594">MAX(IF((ProjectInfoTable[ProjectName]=OutputTable[[#This Row],[ProjectName]]),(ProjectInfoTable[ProjectName]=OutputTable[[#This Row],[ProjectName]])*ProjectInfoTable[ConfidenceInterval]))</f>
        <v>0.95</v>
      </c>
      <c r="N15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94" s="5" cm="1">
        <f t="array" ref="O1594">MIN(IF((OutputTable[GroupByKey]=OutputTable[[#This Row],[GroupByKey]]),(OutputTable[GroupByKey]=OutputTable[[#This Row],[GroupByKey]])*OutputTable[RecordedValue]))</f>
        <v>0</v>
      </c>
      <c r="P1594" s="5" cm="1">
        <f t="array" ref="P1594">MAX(IF((OutputTable[GroupByKey]=OutputTable[[#This Row],[GroupByKey]]),(OutputTable[GroupByKey]=OutputTable[[#This Row],[GroupByKey]])*OutputTable[RecordedValue]))</f>
        <v>0</v>
      </c>
    </row>
    <row r="1595" spans="1:16" x14ac:dyDescent="0.25">
      <c r="A1595" t="s">
        <v>68</v>
      </c>
      <c r="B1595" t="s">
        <v>70</v>
      </c>
      <c r="C1595">
        <v>31</v>
      </c>
      <c r="D1595" t="s">
        <v>116</v>
      </c>
      <c r="E1595" t="s">
        <v>117</v>
      </c>
      <c r="F1595" t="s">
        <v>73</v>
      </c>
      <c r="G1595">
        <v>3.8782187364091998</v>
      </c>
      <c r="H1595">
        <v>0</v>
      </c>
      <c r="I1595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595" s="5" cm="1">
        <f t="array" ref="J1595">MAX(IF((ProjectInfoTable[ProjectName]=OutputTable[[#This Row],[ProjectName]]),(ProjectInfoTable[ProjectName]=OutputTable[[#This Row],[ProjectName]])*ProjectInfoTable[NumberOfReplications]))</f>
        <v>50</v>
      </c>
      <c r="K1595" s="5" cm="1">
        <f t="array" ref="K1595">IFERROR(AVERAGE(IF((OutputTable[GroupByKey]=OutputTable[[#This Row],[GroupByKey]]),(OutputTable[GroupByKey]=OutputTable[[#This Row],[GroupByKey]])*OutputTable[RecordedValue])),0)</f>
        <v>5.4408066100724897</v>
      </c>
      <c r="L1595" s="5" cm="1">
        <f t="array" ref="L1595">IFERROR(_xlfn.STDEV.S(IF((OutputTable[GroupByKey]=OutputTable[[#This Row],[GroupByKey]]),(OutputTable[GroupByKey]=OutputTable[[#This Row],[GroupByKey]])*OutputTable[RecordedValue])),0)</f>
        <v>3.1898976373285977</v>
      </c>
      <c r="M1595" s="5" cm="1">
        <f t="array" ref="M1595">MAX(IF((ProjectInfoTable[ProjectName]=OutputTable[[#This Row],[ProjectName]]),(ProjectInfoTable[ProjectName]=OutputTable[[#This Row],[ProjectName]])*ProjectInfoTable[ConfidenceInterval]))</f>
        <v>0.95</v>
      </c>
      <c r="N15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595" s="5" cm="1">
        <f t="array" ref="O1595">MIN(IF((OutputTable[GroupByKey]=OutputTable[[#This Row],[GroupByKey]]),(OutputTable[GroupByKey]=OutputTable[[#This Row],[GroupByKey]])*OutputTable[RecordedValue]))</f>
        <v>0.10442984261027299</v>
      </c>
      <c r="P1595" s="5" cm="1">
        <f t="array" ref="P1595">MAX(IF((OutputTable[GroupByKey]=OutputTable[[#This Row],[GroupByKey]]),(OutputTable[GroupByKey]=OutputTable[[#This Row],[GroupByKey]])*OutputTable[RecordedValue]))</f>
        <v>13.981021636077701</v>
      </c>
    </row>
    <row r="1596" spans="1:16" x14ac:dyDescent="0.25">
      <c r="A1596" t="s">
        <v>68</v>
      </c>
      <c r="B1596" t="s">
        <v>70</v>
      </c>
      <c r="C1596">
        <v>31</v>
      </c>
      <c r="D1596" t="s">
        <v>118</v>
      </c>
      <c r="E1596" t="s">
        <v>119</v>
      </c>
      <c r="F1596" t="s">
        <v>73</v>
      </c>
      <c r="G1596">
        <v>23</v>
      </c>
      <c r="H1596">
        <v>0</v>
      </c>
      <c r="I1596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596" s="5" cm="1">
        <f t="array" ref="J1596">MAX(IF((ProjectInfoTable[ProjectName]=OutputTable[[#This Row],[ProjectName]]),(ProjectInfoTable[ProjectName]=OutputTable[[#This Row],[ProjectName]])*ProjectInfoTable[NumberOfReplications]))</f>
        <v>50</v>
      </c>
      <c r="K1596" s="5" cm="1">
        <f t="array" ref="K1596">IFERROR(AVERAGE(IF((OutputTable[GroupByKey]=OutputTable[[#This Row],[GroupByKey]]),(OutputTable[GroupByKey]=OutputTable[[#This Row],[GroupByKey]])*OutputTable[RecordedValue])),0)</f>
        <v>20.28</v>
      </c>
      <c r="L1596" s="5" cm="1">
        <f t="array" ref="L1596">IFERROR(_xlfn.STDEV.S(IF((OutputTable[GroupByKey]=OutputTable[[#This Row],[GroupByKey]]),(OutputTable[GroupByKey]=OutputTable[[#This Row],[GroupByKey]])*OutputTable[RecordedValue])),0)</f>
        <v>4.3191079955878688</v>
      </c>
      <c r="M1596" s="5" cm="1">
        <f t="array" ref="M1596">MAX(IF((ProjectInfoTable[ProjectName]=OutputTable[[#This Row],[ProjectName]]),(ProjectInfoTable[ProjectName]=OutputTable[[#This Row],[ProjectName]])*ProjectInfoTable[ConfidenceInterval]))</f>
        <v>0.95</v>
      </c>
      <c r="N15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596" s="5" cm="1">
        <f t="array" ref="O1596">MIN(IF((OutputTable[GroupByKey]=OutputTable[[#This Row],[GroupByKey]]),(OutputTable[GroupByKey]=OutputTable[[#This Row],[GroupByKey]])*OutputTable[RecordedValue]))</f>
        <v>11</v>
      </c>
      <c r="P1596" s="5" cm="1">
        <f t="array" ref="P1596">MAX(IF((OutputTable[GroupByKey]=OutputTable[[#This Row],[GroupByKey]]),(OutputTable[GroupByKey]=OutputTable[[#This Row],[GroupByKey]])*OutputTable[RecordedValue]))</f>
        <v>31</v>
      </c>
    </row>
    <row r="1597" spans="1:16" x14ac:dyDescent="0.25">
      <c r="A1597" t="s">
        <v>68</v>
      </c>
      <c r="B1597" t="s">
        <v>70</v>
      </c>
      <c r="C1597">
        <v>31</v>
      </c>
      <c r="D1597" t="s">
        <v>120</v>
      </c>
      <c r="E1597" t="s">
        <v>121</v>
      </c>
      <c r="F1597" t="s">
        <v>73</v>
      </c>
      <c r="G1597">
        <v>23</v>
      </c>
      <c r="H1597">
        <v>0</v>
      </c>
      <c r="I1597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597" s="5" cm="1">
        <f t="array" ref="J1597">MAX(IF((ProjectInfoTable[ProjectName]=OutputTable[[#This Row],[ProjectName]]),(ProjectInfoTable[ProjectName]=OutputTable[[#This Row],[ProjectName]])*ProjectInfoTable[NumberOfReplications]))</f>
        <v>50</v>
      </c>
      <c r="K1597" s="5" cm="1">
        <f t="array" ref="K1597">IFERROR(AVERAGE(IF((OutputTable[GroupByKey]=OutputTable[[#This Row],[GroupByKey]]),(OutputTable[GroupByKey]=OutputTable[[#This Row],[GroupByKey]])*OutputTable[RecordedValue])),0)</f>
        <v>20.14</v>
      </c>
      <c r="L1597" s="5" cm="1">
        <f t="array" ref="L1597">IFERROR(_xlfn.STDEV.S(IF((OutputTable[GroupByKey]=OutputTable[[#This Row],[GroupByKey]]),(OutputTable[GroupByKey]=OutputTable[[#This Row],[GroupByKey]])*OutputTable[RecordedValue])),0)</f>
        <v>4.309505393278199</v>
      </c>
      <c r="M1597" s="5" cm="1">
        <f t="array" ref="M1597">MAX(IF((ProjectInfoTable[ProjectName]=OutputTable[[#This Row],[ProjectName]]),(ProjectInfoTable[ProjectName]=OutputTable[[#This Row],[ProjectName]])*ProjectInfoTable[ConfidenceInterval]))</f>
        <v>0.95</v>
      </c>
      <c r="N15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597" s="5" cm="1">
        <f t="array" ref="O1597">MIN(IF((OutputTable[GroupByKey]=OutputTable[[#This Row],[GroupByKey]]),(OutputTable[GroupByKey]=OutputTable[[#This Row],[GroupByKey]])*OutputTable[RecordedValue]))</f>
        <v>10</v>
      </c>
      <c r="P1597" s="5" cm="1">
        <f t="array" ref="P1597">MAX(IF((OutputTable[GroupByKey]=OutputTable[[#This Row],[GroupByKey]]),(OutputTable[GroupByKey]=OutputTable[[#This Row],[GroupByKey]])*OutputTable[RecordedValue]))</f>
        <v>31</v>
      </c>
    </row>
    <row r="1598" spans="1:16" x14ac:dyDescent="0.25">
      <c r="A1598" t="s">
        <v>68</v>
      </c>
      <c r="B1598" t="s">
        <v>70</v>
      </c>
      <c r="C1598">
        <v>31</v>
      </c>
      <c r="D1598" t="s">
        <v>122</v>
      </c>
      <c r="E1598" t="s">
        <v>123</v>
      </c>
      <c r="F1598" t="s">
        <v>73</v>
      </c>
      <c r="G1598">
        <v>2.4840558933088199</v>
      </c>
      <c r="H1598">
        <v>0</v>
      </c>
      <c r="I1598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598" s="5" cm="1">
        <f t="array" ref="J1598">MAX(IF((ProjectInfoTable[ProjectName]=OutputTable[[#This Row],[ProjectName]]),(ProjectInfoTable[ProjectName]=OutputTable[[#This Row],[ProjectName]])*ProjectInfoTable[NumberOfReplications]))</f>
        <v>50</v>
      </c>
      <c r="K1598" s="5" cm="1">
        <f t="array" ref="K1598">IFERROR(AVERAGE(IF((OutputTable[GroupByKey]=OutputTable[[#This Row],[GroupByKey]]),(OutputTable[GroupByKey]=OutputTable[[#This Row],[GroupByKey]])*OutputTable[RecordedValue])),0)</f>
        <v>1.9749714551650996</v>
      </c>
      <c r="L1598" s="5" cm="1">
        <f t="array" ref="L1598">IFERROR(_xlfn.STDEV.S(IF((OutputTable[GroupByKey]=OutputTable[[#This Row],[GroupByKey]]),(OutputTable[GroupByKey]=OutputTable[[#This Row],[GroupByKey]])*OutputTable[RecordedValue])),0)</f>
        <v>0.45746437878232693</v>
      </c>
      <c r="M1598" s="5" cm="1">
        <f t="array" ref="M1598">MAX(IF((ProjectInfoTable[ProjectName]=OutputTable[[#This Row],[ProjectName]]),(ProjectInfoTable[ProjectName]=OutputTable[[#This Row],[ProjectName]])*ProjectInfoTable[ConfidenceInterval]))</f>
        <v>0.95</v>
      </c>
      <c r="N15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598" s="5" cm="1">
        <f t="array" ref="O1598">MIN(IF((OutputTable[GroupByKey]=OutputTable[[#This Row],[GroupByKey]]),(OutputTable[GroupByKey]=OutputTable[[#This Row],[GroupByKey]])*OutputTable[RecordedValue]))</f>
        <v>1.0281254127300199</v>
      </c>
      <c r="P1598" s="5" cm="1">
        <f t="array" ref="P1598">MAX(IF((OutputTable[GroupByKey]=OutputTable[[#This Row],[GroupByKey]]),(OutputTable[GroupByKey]=OutputTable[[#This Row],[GroupByKey]])*OutputTable[RecordedValue]))</f>
        <v>3.1673122909872098</v>
      </c>
    </row>
    <row r="1599" spans="1:16" x14ac:dyDescent="0.25">
      <c r="A1599" t="s">
        <v>68</v>
      </c>
      <c r="B1599" t="s">
        <v>70</v>
      </c>
      <c r="C1599">
        <v>31</v>
      </c>
      <c r="D1599" t="s">
        <v>124</v>
      </c>
      <c r="E1599" t="s">
        <v>125</v>
      </c>
      <c r="F1599" t="s">
        <v>73</v>
      </c>
      <c r="G1599">
        <v>152.92157233493799</v>
      </c>
      <c r="H1599">
        <v>0</v>
      </c>
      <c r="I1599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599" s="5" cm="1">
        <f t="array" ref="J1599">MAX(IF((ProjectInfoTable[ProjectName]=OutputTable[[#This Row],[ProjectName]]),(ProjectInfoTable[ProjectName]=OutputTable[[#This Row],[ProjectName]])*ProjectInfoTable[NumberOfReplications]))</f>
        <v>50</v>
      </c>
      <c r="K1599" s="5" cm="1">
        <f t="array" ref="K1599">IFERROR(AVERAGE(IF((OutputTable[GroupByKey]=OutputTable[[#This Row],[GroupByKey]]),(OutputTable[GroupByKey]=OutputTable[[#This Row],[GroupByKey]])*OutputTable[RecordedValue])),0)</f>
        <v>123.93909391997848</v>
      </c>
      <c r="L1599" s="5" cm="1">
        <f t="array" ref="L1599">IFERROR(_xlfn.STDEV.S(IF((OutputTable[GroupByKey]=OutputTable[[#This Row],[GroupByKey]]),(OutputTable[GroupByKey]=OutputTable[[#This Row],[GroupByKey]])*OutputTable[RecordedValue])),0)</f>
        <v>29.164347943585724</v>
      </c>
      <c r="M1599" s="5" cm="1">
        <f t="array" ref="M1599">MAX(IF((ProjectInfoTable[ProjectName]=OutputTable[[#This Row],[ProjectName]]),(ProjectInfoTable[ProjectName]=OutputTable[[#This Row],[ProjectName]])*ProjectInfoTable[ConfidenceInterval]))</f>
        <v>0.95</v>
      </c>
      <c r="N15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599" s="5" cm="1">
        <f t="array" ref="O1599">MIN(IF((OutputTable[GroupByKey]=OutputTable[[#This Row],[GroupByKey]]),(OutputTable[GroupByKey]=OutputTable[[#This Row],[GroupByKey]])*OutputTable[RecordedValue]))</f>
        <v>61.791954606411501</v>
      </c>
      <c r="P1599" s="5" cm="1">
        <f t="array" ref="P1599">MAX(IF((OutputTable[GroupByKey]=OutputTable[[#This Row],[GroupByKey]]),(OutputTable[GroupByKey]=OutputTable[[#This Row],[GroupByKey]])*OutputTable[RecordedValue]))</f>
        <v>204.019759095311</v>
      </c>
    </row>
    <row r="1600" spans="1:16" x14ac:dyDescent="0.25">
      <c r="A1600" t="s">
        <v>68</v>
      </c>
      <c r="B1600" t="s">
        <v>70</v>
      </c>
      <c r="C1600">
        <v>31</v>
      </c>
      <c r="D1600" t="s">
        <v>126</v>
      </c>
      <c r="E1600" t="s">
        <v>86</v>
      </c>
      <c r="F1600" t="s">
        <v>127</v>
      </c>
      <c r="G1600">
        <v>0</v>
      </c>
      <c r="H1600">
        <v>0</v>
      </c>
      <c r="I1600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600" s="5" cm="1">
        <f t="array" ref="J1600">MAX(IF((ProjectInfoTable[ProjectName]=OutputTable[[#This Row],[ProjectName]]),(ProjectInfoTable[ProjectName]=OutputTable[[#This Row],[ProjectName]])*ProjectInfoTable[NumberOfReplications]))</f>
        <v>50</v>
      </c>
      <c r="K1600" s="5" cm="1">
        <f t="array" ref="K1600">IFERROR(AVERAGE(IF((OutputTable[GroupByKey]=OutputTable[[#This Row],[GroupByKey]]),(OutputTable[GroupByKey]=OutputTable[[#This Row],[GroupByKey]])*OutputTable[RecordedValue])),0)</f>
        <v>0</v>
      </c>
      <c r="L1600" s="5" cm="1">
        <f t="array" ref="L1600">IFERROR(_xlfn.STDEV.S(IF((OutputTable[GroupByKey]=OutputTable[[#This Row],[GroupByKey]]),(OutputTable[GroupByKey]=OutputTable[[#This Row],[GroupByKey]])*OutputTable[RecordedValue])),0)</f>
        <v>0</v>
      </c>
      <c r="M1600" s="5" cm="1">
        <f t="array" ref="M1600">MAX(IF((ProjectInfoTable[ProjectName]=OutputTable[[#This Row],[ProjectName]]),(ProjectInfoTable[ProjectName]=OutputTable[[#This Row],[ProjectName]])*ProjectInfoTable[ConfidenceInterval]))</f>
        <v>0.95</v>
      </c>
      <c r="N16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0" s="5" cm="1">
        <f t="array" ref="O1600">MIN(IF((OutputTable[GroupByKey]=OutputTable[[#This Row],[GroupByKey]]),(OutputTable[GroupByKey]=OutputTable[[#This Row],[GroupByKey]])*OutputTable[RecordedValue]))</f>
        <v>0</v>
      </c>
      <c r="P1600" s="5" cm="1">
        <f t="array" ref="P1600">MAX(IF((OutputTable[GroupByKey]=OutputTable[[#This Row],[GroupByKey]]),(OutputTable[GroupByKey]=OutputTable[[#This Row],[GroupByKey]])*OutputTable[RecordedValue]))</f>
        <v>0</v>
      </c>
    </row>
    <row r="1601" spans="1:16" x14ac:dyDescent="0.25">
      <c r="A1601" t="s">
        <v>68</v>
      </c>
      <c r="B1601" t="s">
        <v>70</v>
      </c>
      <c r="C1601">
        <v>31</v>
      </c>
      <c r="D1601" t="s">
        <v>128</v>
      </c>
      <c r="E1601" t="s">
        <v>89</v>
      </c>
      <c r="F1601" t="s">
        <v>127</v>
      </c>
      <c r="G1601">
        <v>0</v>
      </c>
      <c r="H1601">
        <v>0</v>
      </c>
      <c r="I1601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601" s="5" cm="1">
        <f t="array" ref="J1601">MAX(IF((ProjectInfoTable[ProjectName]=OutputTable[[#This Row],[ProjectName]]),(ProjectInfoTable[ProjectName]=OutputTable[[#This Row],[ProjectName]])*ProjectInfoTable[NumberOfReplications]))</f>
        <v>50</v>
      </c>
      <c r="K1601" s="5" cm="1">
        <f t="array" ref="K1601">IFERROR(AVERAGE(IF((OutputTable[GroupByKey]=OutputTable[[#This Row],[GroupByKey]]),(OutputTable[GroupByKey]=OutputTable[[#This Row],[GroupByKey]])*OutputTable[RecordedValue])),0)</f>
        <v>0</v>
      </c>
      <c r="L1601" s="5" cm="1">
        <f t="array" ref="L1601">IFERROR(_xlfn.STDEV.S(IF((OutputTable[GroupByKey]=OutputTable[[#This Row],[GroupByKey]]),(OutputTable[GroupByKey]=OutputTable[[#This Row],[GroupByKey]])*OutputTable[RecordedValue])),0)</f>
        <v>0</v>
      </c>
      <c r="M1601" s="5" cm="1">
        <f t="array" ref="M1601">MAX(IF((ProjectInfoTable[ProjectName]=OutputTable[[#This Row],[ProjectName]]),(ProjectInfoTable[ProjectName]=OutputTable[[#This Row],[ProjectName]])*ProjectInfoTable[ConfidenceInterval]))</f>
        <v>0.95</v>
      </c>
      <c r="N16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1" s="5" cm="1">
        <f t="array" ref="O1601">MIN(IF((OutputTable[GroupByKey]=OutputTable[[#This Row],[GroupByKey]]),(OutputTable[GroupByKey]=OutputTable[[#This Row],[GroupByKey]])*OutputTable[RecordedValue]))</f>
        <v>0</v>
      </c>
      <c r="P1601" s="5" cm="1">
        <f t="array" ref="P1601">MAX(IF((OutputTable[GroupByKey]=OutputTable[[#This Row],[GroupByKey]]),(OutputTable[GroupByKey]=OutputTable[[#This Row],[GroupByKey]])*OutputTable[RecordedValue]))</f>
        <v>0</v>
      </c>
    </row>
    <row r="1602" spans="1:16" x14ac:dyDescent="0.25">
      <c r="A1602" t="s">
        <v>68</v>
      </c>
      <c r="B1602" t="s">
        <v>70</v>
      </c>
      <c r="C1602">
        <v>31</v>
      </c>
      <c r="D1602" t="s">
        <v>129</v>
      </c>
      <c r="E1602" t="s">
        <v>91</v>
      </c>
      <c r="F1602" t="s">
        <v>127</v>
      </c>
      <c r="G1602">
        <v>49.0114060157144</v>
      </c>
      <c r="H1602">
        <v>0</v>
      </c>
      <c r="I1602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602" s="5" cm="1">
        <f t="array" ref="J1602">MAX(IF((ProjectInfoTable[ProjectName]=OutputTable[[#This Row],[ProjectName]]),(ProjectInfoTable[ProjectName]=OutputTable[[#This Row],[ProjectName]])*ProjectInfoTable[NumberOfReplications]))</f>
        <v>50</v>
      </c>
      <c r="K1602" s="5" cm="1">
        <f t="array" ref="K1602">IFERROR(AVERAGE(IF((OutputTable[GroupByKey]=OutputTable[[#This Row],[GroupByKey]]),(OutputTable[GroupByKey]=OutputTable[[#This Row],[GroupByKey]])*OutputTable[RecordedValue])),0)</f>
        <v>48.448961029865458</v>
      </c>
      <c r="L1602" s="5" cm="1">
        <f t="array" ref="L1602">IFERROR(_xlfn.STDEV.S(IF((OutputTable[GroupByKey]=OutputTable[[#This Row],[GroupByKey]]),(OutputTable[GroupByKey]=OutputTable[[#This Row],[GroupByKey]])*OutputTable[RecordedValue])),0)</f>
        <v>0.864449879249923</v>
      </c>
      <c r="M1602" s="5" cm="1">
        <f t="array" ref="M1602">MAX(IF((ProjectInfoTable[ProjectName]=OutputTable[[#This Row],[ProjectName]]),(ProjectInfoTable[ProjectName]=OutputTable[[#This Row],[ProjectName]])*ProjectInfoTable[ConfidenceInterval]))</f>
        <v>0.95</v>
      </c>
      <c r="N16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602" s="5" cm="1">
        <f t="array" ref="O1602">MIN(IF((OutputTable[GroupByKey]=OutputTable[[#This Row],[GroupByKey]]),(OutputTable[GroupByKey]=OutputTable[[#This Row],[GroupByKey]])*OutputTable[RecordedValue]))</f>
        <v>46.605834762066102</v>
      </c>
      <c r="P1602" s="5" cm="1">
        <f t="array" ref="P1602">MAX(IF((OutputTable[GroupByKey]=OutputTable[[#This Row],[GroupByKey]]),(OutputTable[GroupByKey]=OutputTable[[#This Row],[GroupByKey]])*OutputTable[RecordedValue]))</f>
        <v>50.321452117960597</v>
      </c>
    </row>
    <row r="1603" spans="1:16" x14ac:dyDescent="0.25">
      <c r="A1603" t="s">
        <v>68</v>
      </c>
      <c r="B1603" t="s">
        <v>70</v>
      </c>
      <c r="C1603">
        <v>31</v>
      </c>
      <c r="D1603" t="s">
        <v>130</v>
      </c>
      <c r="E1603" t="s">
        <v>131</v>
      </c>
      <c r="F1603" t="s">
        <v>127</v>
      </c>
      <c r="G1603">
        <v>0</v>
      </c>
      <c r="H1603">
        <v>0</v>
      </c>
      <c r="I1603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603" s="5" cm="1">
        <f t="array" ref="J1603">MAX(IF((ProjectInfoTable[ProjectName]=OutputTable[[#This Row],[ProjectName]]),(ProjectInfoTable[ProjectName]=OutputTable[[#This Row],[ProjectName]])*ProjectInfoTable[NumberOfReplications]))</f>
        <v>50</v>
      </c>
      <c r="K1603" s="5" cm="1">
        <f t="array" ref="K1603">IFERROR(AVERAGE(IF((OutputTable[GroupByKey]=OutputTable[[#This Row],[GroupByKey]]),(OutputTable[GroupByKey]=OutputTable[[#This Row],[GroupByKey]])*OutputTable[RecordedValue])),0)</f>
        <v>0</v>
      </c>
      <c r="L1603" s="5" cm="1">
        <f t="array" ref="L1603">IFERROR(_xlfn.STDEV.S(IF((OutputTable[GroupByKey]=OutputTable[[#This Row],[GroupByKey]]),(OutputTable[GroupByKey]=OutputTable[[#This Row],[GroupByKey]])*OutputTable[RecordedValue])),0)</f>
        <v>0</v>
      </c>
      <c r="M1603" s="5" cm="1">
        <f t="array" ref="M1603">MAX(IF((ProjectInfoTable[ProjectName]=OutputTable[[#This Row],[ProjectName]]),(ProjectInfoTable[ProjectName]=OutputTable[[#This Row],[ProjectName]])*ProjectInfoTable[ConfidenceInterval]))</f>
        <v>0.95</v>
      </c>
      <c r="N16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3" s="5" cm="1">
        <f t="array" ref="O1603">MIN(IF((OutputTable[GroupByKey]=OutputTable[[#This Row],[GroupByKey]]),(OutputTable[GroupByKey]=OutputTable[[#This Row],[GroupByKey]])*OutputTable[RecordedValue]))</f>
        <v>0</v>
      </c>
      <c r="P1603" s="5" cm="1">
        <f t="array" ref="P1603">MAX(IF((OutputTable[GroupByKey]=OutputTable[[#This Row],[GroupByKey]]),(OutputTable[GroupByKey]=OutputTable[[#This Row],[GroupByKey]])*OutputTable[RecordedValue]))</f>
        <v>0</v>
      </c>
    </row>
    <row r="1604" spans="1:16" x14ac:dyDescent="0.25">
      <c r="A1604" t="s">
        <v>68</v>
      </c>
      <c r="B1604" t="s">
        <v>70</v>
      </c>
      <c r="C1604">
        <v>31</v>
      </c>
      <c r="D1604" t="s">
        <v>132</v>
      </c>
      <c r="E1604" t="s">
        <v>95</v>
      </c>
      <c r="F1604" t="s">
        <v>127</v>
      </c>
      <c r="G1604">
        <v>49.0114060157144</v>
      </c>
      <c r="H1604">
        <v>0</v>
      </c>
      <c r="I1604" s="5" t="str">
        <f>OutputTable[[#This Row],[ProjectName]]&amp;OutputTable[[#This Row],[Name]]&amp;OutputTable[[#This Row],[Type]]&amp;OutputTable[[#This Row],[Source]]</f>
        <v>Airport Security AnalysisAll Entities.VACostVA CostSystem</v>
      </c>
      <c r="J1604" s="5" cm="1">
        <f t="array" ref="J1604">MAX(IF((ProjectInfoTable[ProjectName]=OutputTable[[#This Row],[ProjectName]]),(ProjectInfoTable[ProjectName]=OutputTable[[#This Row],[ProjectName]])*ProjectInfoTable[NumberOfReplications]))</f>
        <v>50</v>
      </c>
      <c r="K1604" s="5" cm="1">
        <f t="array" ref="K1604">IFERROR(AVERAGE(IF((OutputTable[GroupByKey]=OutputTable[[#This Row],[GroupByKey]]),(OutputTable[GroupByKey]=OutputTable[[#This Row],[GroupByKey]])*OutputTable[RecordedValue])),0)</f>
        <v>48.448961029865458</v>
      </c>
      <c r="L1604" s="5" cm="1">
        <f t="array" ref="L1604">IFERROR(_xlfn.STDEV.S(IF((OutputTable[GroupByKey]=OutputTable[[#This Row],[GroupByKey]]),(OutputTable[GroupByKey]=OutputTable[[#This Row],[GroupByKey]])*OutputTable[RecordedValue])),0)</f>
        <v>0.864449879249923</v>
      </c>
      <c r="M1604" s="5" cm="1">
        <f t="array" ref="M1604">MAX(IF((ProjectInfoTable[ProjectName]=OutputTable[[#This Row],[ProjectName]]),(ProjectInfoTable[ProjectName]=OutputTable[[#This Row],[ProjectName]])*ProjectInfoTable[ConfidenceInterval]))</f>
        <v>0.95</v>
      </c>
      <c r="N16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604" s="5" cm="1">
        <f t="array" ref="O1604">MIN(IF((OutputTable[GroupByKey]=OutputTable[[#This Row],[GroupByKey]]),(OutputTable[GroupByKey]=OutputTable[[#This Row],[GroupByKey]])*OutputTable[RecordedValue]))</f>
        <v>46.605834762066102</v>
      </c>
      <c r="P1604" s="5" cm="1">
        <f t="array" ref="P1604">MAX(IF((OutputTable[GroupByKey]=OutputTable[[#This Row],[GroupByKey]]),(OutputTable[GroupByKey]=OutputTable[[#This Row],[GroupByKey]])*OutputTable[RecordedValue]))</f>
        <v>50.321452117960597</v>
      </c>
    </row>
    <row r="1605" spans="1:16" x14ac:dyDescent="0.25">
      <c r="A1605" t="s">
        <v>68</v>
      </c>
      <c r="B1605" t="s">
        <v>70</v>
      </c>
      <c r="C1605">
        <v>31</v>
      </c>
      <c r="D1605" t="s">
        <v>133</v>
      </c>
      <c r="E1605" t="s">
        <v>97</v>
      </c>
      <c r="F1605" t="s">
        <v>127</v>
      </c>
      <c r="G1605">
        <v>0</v>
      </c>
      <c r="H1605">
        <v>0</v>
      </c>
      <c r="I1605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605" s="5" cm="1">
        <f t="array" ref="J1605">MAX(IF((ProjectInfoTable[ProjectName]=OutputTable[[#This Row],[ProjectName]]),(ProjectInfoTable[ProjectName]=OutputTable[[#This Row],[ProjectName]])*ProjectInfoTable[NumberOfReplications]))</f>
        <v>50</v>
      </c>
      <c r="K1605" s="5" cm="1">
        <f t="array" ref="K1605">IFERROR(AVERAGE(IF((OutputTable[GroupByKey]=OutputTable[[#This Row],[GroupByKey]]),(OutputTable[GroupByKey]=OutputTable[[#This Row],[GroupByKey]])*OutputTable[RecordedValue])),0)</f>
        <v>0</v>
      </c>
      <c r="L1605" s="5" cm="1">
        <f t="array" ref="L1605">IFERROR(_xlfn.STDEV.S(IF((OutputTable[GroupByKey]=OutputTable[[#This Row],[GroupByKey]]),(OutputTable[GroupByKey]=OutputTable[[#This Row],[GroupByKey]])*OutputTable[RecordedValue])),0)</f>
        <v>0</v>
      </c>
      <c r="M1605" s="5" cm="1">
        <f t="array" ref="M1605">MAX(IF((ProjectInfoTable[ProjectName]=OutputTable[[#This Row],[ProjectName]]),(ProjectInfoTable[ProjectName]=OutputTable[[#This Row],[ProjectName]])*ProjectInfoTable[ConfidenceInterval]))</f>
        <v>0.95</v>
      </c>
      <c r="N16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5" s="5" cm="1">
        <f t="array" ref="O1605">MIN(IF((OutputTable[GroupByKey]=OutputTable[[#This Row],[GroupByKey]]),(OutputTable[GroupByKey]=OutputTable[[#This Row],[GroupByKey]])*OutputTable[RecordedValue]))</f>
        <v>0</v>
      </c>
      <c r="P1605" s="5" cm="1">
        <f t="array" ref="P1605">MAX(IF((OutputTable[GroupByKey]=OutputTable[[#This Row],[GroupByKey]]),(OutputTable[GroupByKey]=OutputTable[[#This Row],[GroupByKey]])*OutputTable[RecordedValue]))</f>
        <v>0</v>
      </c>
    </row>
    <row r="1606" spans="1:16" x14ac:dyDescent="0.25">
      <c r="A1606" t="s">
        <v>68</v>
      </c>
      <c r="B1606" t="s">
        <v>70</v>
      </c>
      <c r="C1606">
        <v>31</v>
      </c>
      <c r="D1606" t="s">
        <v>134</v>
      </c>
      <c r="E1606" t="s">
        <v>135</v>
      </c>
      <c r="F1606" t="s">
        <v>127</v>
      </c>
      <c r="G1606">
        <v>49.011406015714499</v>
      </c>
      <c r="H1606">
        <v>0</v>
      </c>
      <c r="I1606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606" s="5" cm="1">
        <f t="array" ref="J1606">MAX(IF((ProjectInfoTable[ProjectName]=OutputTable[[#This Row],[ProjectName]]),(ProjectInfoTable[ProjectName]=OutputTable[[#This Row],[ProjectName]])*ProjectInfoTable[NumberOfReplications]))</f>
        <v>50</v>
      </c>
      <c r="K1606" s="5" cm="1">
        <f t="array" ref="K1606">IFERROR(AVERAGE(IF((OutputTable[GroupByKey]=OutputTable[[#This Row],[GroupByKey]]),(OutputTable[GroupByKey]=OutputTable[[#This Row],[GroupByKey]])*OutputTable[RecordedValue])),0)</f>
        <v>48.448961029865458</v>
      </c>
      <c r="L1606" s="5" cm="1">
        <f t="array" ref="L1606">IFERROR(_xlfn.STDEV.S(IF((OutputTable[GroupByKey]=OutputTable[[#This Row],[GroupByKey]]),(OutputTable[GroupByKey]=OutputTable[[#This Row],[GroupByKey]])*OutputTable[RecordedValue])),0)</f>
        <v>0.86444987924992722</v>
      </c>
      <c r="M1606" s="5" cm="1">
        <f t="array" ref="M1606">MAX(IF((ProjectInfoTable[ProjectName]=OutputTable[[#This Row],[ProjectName]]),(ProjectInfoTable[ProjectName]=OutputTable[[#This Row],[ProjectName]])*ProjectInfoTable[ConfidenceInterval]))</f>
        <v>0.95</v>
      </c>
      <c r="N16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606" s="5" cm="1">
        <f t="array" ref="O1606">MIN(IF((OutputTable[GroupByKey]=OutputTable[[#This Row],[GroupByKey]]),(OutputTable[GroupByKey]=OutputTable[[#This Row],[GroupByKey]])*OutputTable[RecordedValue]))</f>
        <v>46.605834762066102</v>
      </c>
      <c r="P1606" s="5" cm="1">
        <f t="array" ref="P1606">MAX(IF((OutputTable[GroupByKey]=OutputTable[[#This Row],[GroupByKey]]),(OutputTable[GroupByKey]=OutputTable[[#This Row],[GroupByKey]])*OutputTable[RecordedValue]))</f>
        <v>50.321452117960497</v>
      </c>
    </row>
    <row r="1607" spans="1:16" x14ac:dyDescent="0.25">
      <c r="A1607" t="s">
        <v>68</v>
      </c>
      <c r="B1607" t="s">
        <v>70</v>
      </c>
      <c r="C1607">
        <v>31</v>
      </c>
      <c r="D1607" t="s">
        <v>136</v>
      </c>
      <c r="E1607" t="s">
        <v>137</v>
      </c>
      <c r="F1607" t="s">
        <v>127</v>
      </c>
      <c r="G1607">
        <v>22.8664859995699</v>
      </c>
      <c r="H1607">
        <v>0</v>
      </c>
      <c r="I1607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607" s="5" cm="1">
        <f t="array" ref="J1607">MAX(IF((ProjectInfoTable[ProjectName]=OutputTable[[#This Row],[ProjectName]]),(ProjectInfoTable[ProjectName]=OutputTable[[#This Row],[ProjectName]])*ProjectInfoTable[NumberOfReplications]))</f>
        <v>50</v>
      </c>
      <c r="K1607" s="5" cm="1">
        <f t="array" ref="K1607">IFERROR(AVERAGE(IF((OutputTable[GroupByKey]=OutputTable[[#This Row],[GroupByKey]]),(OutputTable[GroupByKey]=OutputTable[[#This Row],[GroupByKey]])*OutputTable[RecordedValue])),0)</f>
        <v>23.423677543870127</v>
      </c>
      <c r="L1607" s="5" cm="1">
        <f t="array" ref="L1607">IFERROR(_xlfn.STDEV.S(IF((OutputTable[GroupByKey]=OutputTable[[#This Row],[GroupByKey]]),(OutputTable[GroupByKey]=OutputTable[[#This Row],[GroupByKey]])*OutputTable[RecordedValue])),0)</f>
        <v>0.86656285941984512</v>
      </c>
      <c r="M1607" s="5" cm="1">
        <f t="array" ref="M1607">MAX(IF((ProjectInfoTable[ProjectName]=OutputTable[[#This Row],[ProjectName]]),(ProjectInfoTable[ProjectName]=OutputTable[[#This Row],[ProjectName]])*ProjectInfoTable[ConfidenceInterval]))</f>
        <v>0.95</v>
      </c>
      <c r="N16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607" s="5" cm="1">
        <f t="array" ref="O1607">MIN(IF((OutputTable[GroupByKey]=OutputTable[[#This Row],[GroupByKey]]),(OutputTable[GroupByKey]=OutputTable[[#This Row],[GroupByKey]])*OutputTable[RecordedValue]))</f>
        <v>21.655537571964</v>
      </c>
      <c r="P1607" s="5" cm="1">
        <f t="array" ref="P1607">MAX(IF((OutputTable[GroupByKey]=OutputTable[[#This Row],[GroupByKey]]),(OutputTable[GroupByKey]=OutputTable[[#This Row],[GroupByKey]])*OutputTable[RecordedValue]))</f>
        <v>25.265870670068299</v>
      </c>
    </row>
    <row r="1608" spans="1:16" x14ac:dyDescent="0.25">
      <c r="A1608" t="s">
        <v>68</v>
      </c>
      <c r="B1608" t="s">
        <v>70</v>
      </c>
      <c r="C1608">
        <v>31</v>
      </c>
      <c r="D1608" t="s">
        <v>138</v>
      </c>
      <c r="E1608" t="s">
        <v>91</v>
      </c>
      <c r="F1608" t="s">
        <v>127</v>
      </c>
      <c r="G1608">
        <v>71.877892015284303</v>
      </c>
      <c r="H1608">
        <v>0</v>
      </c>
      <c r="I1608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608" s="5" cm="1">
        <f t="array" ref="J1608">MAX(IF((ProjectInfoTable[ProjectName]=OutputTable[[#This Row],[ProjectName]]),(ProjectInfoTable[ProjectName]=OutputTable[[#This Row],[ProjectName]])*ProjectInfoTable[NumberOfReplications]))</f>
        <v>50</v>
      </c>
      <c r="K1608" s="5" cm="1">
        <f t="array" ref="K1608">IFERROR(AVERAGE(IF((OutputTable[GroupByKey]=OutputTable[[#This Row],[GroupByKey]]),(OutputTable[GroupByKey]=OutputTable[[#This Row],[GroupByKey]])*OutputTable[RecordedValue])),0)</f>
        <v>71.872638573735571</v>
      </c>
      <c r="L1608" s="5" cm="1">
        <f t="array" ref="L1608">IFERROR(_xlfn.STDEV.S(IF((OutputTable[GroupByKey]=OutputTable[[#This Row],[GroupByKey]]),(OutputTable[GroupByKey]=OutputTable[[#This Row],[GroupByKey]])*OutputTable[RecordedValue])),0)</f>
        <v>5.859431361613459E-2</v>
      </c>
      <c r="M1608" s="5" cm="1">
        <f t="array" ref="M1608">MAX(IF((ProjectInfoTable[ProjectName]=OutputTable[[#This Row],[ProjectName]]),(ProjectInfoTable[ProjectName]=OutputTable[[#This Row],[ProjectName]])*ProjectInfoTable[ConfidenceInterval]))</f>
        <v>0.95</v>
      </c>
      <c r="N16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608" s="5" cm="1">
        <f t="array" ref="O1608">MIN(IF((OutputTable[GroupByKey]=OutputTable[[#This Row],[GroupByKey]]),(OutputTable[GroupByKey]=OutputTable[[#This Row],[GroupByKey]])*OutputTable[RecordedValue]))</f>
        <v>71.718288096809104</v>
      </c>
      <c r="P1608" s="5" cm="1">
        <f t="array" ref="P1608">MAX(IF((OutputTable[GroupByKey]=OutputTable[[#This Row],[GroupByKey]]),(OutputTable[GroupByKey]=OutputTable[[#This Row],[GroupByKey]])*OutputTable[RecordedValue]))</f>
        <v>71.976989689924594</v>
      </c>
    </row>
    <row r="1609" spans="1:16" x14ac:dyDescent="0.25">
      <c r="A1609" t="s">
        <v>68</v>
      </c>
      <c r="B1609" t="s">
        <v>70</v>
      </c>
      <c r="C1609">
        <v>31</v>
      </c>
      <c r="D1609" t="s">
        <v>139</v>
      </c>
      <c r="E1609" t="s">
        <v>140</v>
      </c>
      <c r="F1609" t="s">
        <v>127</v>
      </c>
      <c r="G1609">
        <v>0</v>
      </c>
      <c r="H1609">
        <v>0</v>
      </c>
      <c r="I1609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609" s="5" cm="1">
        <f t="array" ref="J1609">MAX(IF((ProjectInfoTable[ProjectName]=OutputTable[[#This Row],[ProjectName]]),(ProjectInfoTable[ProjectName]=OutputTable[[#This Row],[ProjectName]])*ProjectInfoTable[NumberOfReplications]))</f>
        <v>50</v>
      </c>
      <c r="K1609" s="5" cm="1">
        <f t="array" ref="K1609">IFERROR(AVERAGE(IF((OutputTable[GroupByKey]=OutputTable[[#This Row],[GroupByKey]]),(OutputTable[GroupByKey]=OutputTable[[#This Row],[GroupByKey]])*OutputTable[RecordedValue])),0)</f>
        <v>0</v>
      </c>
      <c r="L1609" s="5" cm="1">
        <f t="array" ref="L1609">IFERROR(_xlfn.STDEV.S(IF((OutputTable[GroupByKey]=OutputTable[[#This Row],[GroupByKey]]),(OutputTable[GroupByKey]=OutputTable[[#This Row],[GroupByKey]])*OutputTable[RecordedValue])),0)</f>
        <v>0</v>
      </c>
      <c r="M1609" s="5" cm="1">
        <f t="array" ref="M1609">MAX(IF((ProjectInfoTable[ProjectName]=OutputTable[[#This Row],[ProjectName]]),(ProjectInfoTable[ProjectName]=OutputTable[[#This Row],[ProjectName]])*ProjectInfoTable[ConfidenceInterval]))</f>
        <v>0.95</v>
      </c>
      <c r="N16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9" s="5" cm="1">
        <f t="array" ref="O1609">MIN(IF((OutputTable[GroupByKey]=OutputTable[[#This Row],[GroupByKey]]),(OutputTable[GroupByKey]=OutputTable[[#This Row],[GroupByKey]])*OutputTable[RecordedValue]))</f>
        <v>0</v>
      </c>
      <c r="P1609" s="5" cm="1">
        <f t="array" ref="P1609">MAX(IF((OutputTable[GroupByKey]=OutputTable[[#This Row],[GroupByKey]]),(OutputTable[GroupByKey]=OutputTable[[#This Row],[GroupByKey]])*OutputTable[RecordedValue]))</f>
        <v>0</v>
      </c>
    </row>
    <row r="1610" spans="1:16" x14ac:dyDescent="0.25">
      <c r="A1610" t="s">
        <v>68</v>
      </c>
      <c r="B1610" t="s">
        <v>70</v>
      </c>
      <c r="C1610">
        <v>31</v>
      </c>
      <c r="D1610" t="s">
        <v>141</v>
      </c>
      <c r="E1610" t="s">
        <v>111</v>
      </c>
      <c r="F1610" t="s">
        <v>73</v>
      </c>
      <c r="G1610">
        <v>9.2277872380444794</v>
      </c>
      <c r="H1610">
        <v>0</v>
      </c>
      <c r="I1610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610" s="5" cm="1">
        <f t="array" ref="J1610">MAX(IF((ProjectInfoTable[ProjectName]=OutputTable[[#This Row],[ProjectName]]),(ProjectInfoTable[ProjectName]=OutputTable[[#This Row],[ProjectName]])*ProjectInfoTable[NumberOfReplications]))</f>
        <v>50</v>
      </c>
      <c r="K1610" s="5" cm="1">
        <f t="array" ref="K1610">IFERROR(AVERAGE(IF((OutputTable[GroupByKey]=OutputTable[[#This Row],[GroupByKey]]),(OutputTable[GroupByKey]=OutputTable[[#This Row],[GroupByKey]])*OutputTable[RecordedValue])),0)</f>
        <v>9.2356458312402427</v>
      </c>
      <c r="L1610" s="5" cm="1">
        <f t="array" ref="L1610">IFERROR(_xlfn.STDEV.S(IF((OutputTable[GroupByKey]=OutputTable[[#This Row],[GroupByKey]]),(OutputTable[GroupByKey]=OutputTable[[#This Row],[GroupByKey]])*OutputTable[RecordedValue])),0)</f>
        <v>0.11377584298148916</v>
      </c>
      <c r="M1610" s="5" cm="1">
        <f t="array" ref="M1610">MAX(IF((ProjectInfoTable[ProjectName]=OutputTable[[#This Row],[ProjectName]]),(ProjectInfoTable[ProjectName]=OutputTable[[#This Row],[ProjectName]])*ProjectInfoTable[ConfidenceInterval]))</f>
        <v>0.95</v>
      </c>
      <c r="N16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610" s="5" cm="1">
        <f t="array" ref="O1610">MIN(IF((OutputTable[GroupByKey]=OutputTable[[#This Row],[GroupByKey]]),(OutputTable[GroupByKey]=OutputTable[[#This Row],[GroupByKey]])*OutputTable[RecordedValue]))</f>
        <v>8.9867833861246496</v>
      </c>
      <c r="P1610" s="5" cm="1">
        <f t="array" ref="P1610">MAX(IF((OutputTable[GroupByKey]=OutputTable[[#This Row],[GroupByKey]]),(OutputTable[GroupByKey]=OutputTable[[#This Row],[GroupByKey]])*OutputTable[RecordedValue]))</f>
        <v>9.4038725622795898</v>
      </c>
    </row>
    <row r="1611" spans="1:16" x14ac:dyDescent="0.25">
      <c r="A1611" t="s">
        <v>68</v>
      </c>
      <c r="B1611" t="s">
        <v>70</v>
      </c>
      <c r="C1611">
        <v>31</v>
      </c>
      <c r="D1611" t="s">
        <v>142</v>
      </c>
      <c r="E1611" t="s">
        <v>113</v>
      </c>
      <c r="F1611" t="s">
        <v>73</v>
      </c>
      <c r="G1611">
        <v>553.66723428266801</v>
      </c>
      <c r="H1611">
        <v>0</v>
      </c>
      <c r="I1611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611" s="5" cm="1">
        <f t="array" ref="J1611">MAX(IF((ProjectInfoTable[ProjectName]=OutputTable[[#This Row],[ProjectName]]),(ProjectInfoTable[ProjectName]=OutputTable[[#This Row],[ProjectName]])*ProjectInfoTable[NumberOfReplications]))</f>
        <v>50</v>
      </c>
      <c r="K1611" s="5" cm="1">
        <f t="array" ref="K1611">IFERROR(AVERAGE(IF((OutputTable[GroupByKey]=OutputTable[[#This Row],[GroupByKey]]),(OutputTable[GroupByKey]=OutputTable[[#This Row],[GroupByKey]])*OutputTable[RecordedValue])),0)</f>
        <v>554.13874987441454</v>
      </c>
      <c r="L1611" s="5" cm="1">
        <f t="array" ref="L1611">IFERROR(_xlfn.STDEV.S(IF((OutputTable[GroupByKey]=OutputTable[[#This Row],[GroupByKey]]),(OutputTable[GroupByKey]=OutputTable[[#This Row],[GroupByKey]])*OutputTable[RecordedValue])),0)</f>
        <v>6.8265505788893126</v>
      </c>
      <c r="M1611" s="5" cm="1">
        <f t="array" ref="M1611">MAX(IF((ProjectInfoTable[ProjectName]=OutputTable[[#This Row],[ProjectName]]),(ProjectInfoTable[ProjectName]=OutputTable[[#This Row],[ProjectName]])*ProjectInfoTable[ConfidenceInterval]))</f>
        <v>0.95</v>
      </c>
      <c r="N16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611" s="5" cm="1">
        <f t="array" ref="O1611">MIN(IF((OutputTable[GroupByKey]=OutputTable[[#This Row],[GroupByKey]]),(OutputTable[GroupByKey]=OutputTable[[#This Row],[GroupByKey]])*OutputTable[RecordedValue]))</f>
        <v>539.207003167479</v>
      </c>
      <c r="P1611" s="5" cm="1">
        <f t="array" ref="P1611">MAX(IF((OutputTable[GroupByKey]=OutputTable[[#This Row],[GroupByKey]]),(OutputTable[GroupByKey]=OutputTable[[#This Row],[GroupByKey]])*OutputTable[RecordedValue]))</f>
        <v>564.23235373677596</v>
      </c>
    </row>
    <row r="1612" spans="1:16" x14ac:dyDescent="0.25">
      <c r="A1612" t="s">
        <v>68</v>
      </c>
      <c r="B1612" t="s">
        <v>70</v>
      </c>
      <c r="C1612">
        <v>31</v>
      </c>
      <c r="D1612" t="s">
        <v>143</v>
      </c>
      <c r="E1612" t="s">
        <v>115</v>
      </c>
      <c r="F1612" t="s">
        <v>73</v>
      </c>
      <c r="G1612">
        <v>0</v>
      </c>
      <c r="H1612">
        <v>0</v>
      </c>
      <c r="I1612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612" s="5" cm="1">
        <f t="array" ref="J1612">MAX(IF((ProjectInfoTable[ProjectName]=OutputTable[[#This Row],[ProjectName]]),(ProjectInfoTable[ProjectName]=OutputTable[[#This Row],[ProjectName]])*ProjectInfoTable[NumberOfReplications]))</f>
        <v>50</v>
      </c>
      <c r="K1612" s="5" cm="1">
        <f t="array" ref="K1612">IFERROR(AVERAGE(IF((OutputTable[GroupByKey]=OutputTable[[#This Row],[GroupByKey]]),(OutputTable[GroupByKey]=OutputTable[[#This Row],[GroupByKey]])*OutputTable[RecordedValue])),0)</f>
        <v>0</v>
      </c>
      <c r="L1612" s="5" cm="1">
        <f t="array" ref="L1612">IFERROR(_xlfn.STDEV.S(IF((OutputTable[GroupByKey]=OutputTable[[#This Row],[GroupByKey]]),(OutputTable[GroupByKey]=OutputTable[[#This Row],[GroupByKey]])*OutputTable[RecordedValue])),0)</f>
        <v>0</v>
      </c>
      <c r="M1612" s="5" cm="1">
        <f t="array" ref="M1612">MAX(IF((ProjectInfoTable[ProjectName]=OutputTable[[#This Row],[ProjectName]]),(ProjectInfoTable[ProjectName]=OutputTable[[#This Row],[ProjectName]])*ProjectInfoTable[ConfidenceInterval]))</f>
        <v>0.95</v>
      </c>
      <c r="N16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12" s="5" cm="1">
        <f t="array" ref="O1612">MIN(IF((OutputTable[GroupByKey]=OutputTable[[#This Row],[GroupByKey]]),(OutputTable[GroupByKey]=OutputTable[[#This Row],[GroupByKey]])*OutputTable[RecordedValue]))</f>
        <v>0</v>
      </c>
      <c r="P1612" s="5" cm="1">
        <f t="array" ref="P1612">MAX(IF((OutputTable[GroupByKey]=OutputTable[[#This Row],[GroupByKey]]),(OutputTable[GroupByKey]=OutputTable[[#This Row],[GroupByKey]])*OutputTable[RecordedValue]))</f>
        <v>0</v>
      </c>
    </row>
    <row r="1613" spans="1:16" x14ac:dyDescent="0.25">
      <c r="A1613" t="s">
        <v>68</v>
      </c>
      <c r="B1613" t="s">
        <v>70</v>
      </c>
      <c r="C1613">
        <v>31</v>
      </c>
      <c r="D1613" t="s">
        <v>144</v>
      </c>
      <c r="E1613" t="s">
        <v>117</v>
      </c>
      <c r="F1613" t="s">
        <v>73</v>
      </c>
      <c r="G1613">
        <v>64.348183877800693</v>
      </c>
      <c r="H1613">
        <v>0</v>
      </c>
      <c r="I1613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613" s="5" cm="1">
        <f t="array" ref="J1613">MAX(IF((ProjectInfoTable[ProjectName]=OutputTable[[#This Row],[ProjectName]]),(ProjectInfoTable[ProjectName]=OutputTable[[#This Row],[ProjectName]])*ProjectInfoTable[NumberOfReplications]))</f>
        <v>50</v>
      </c>
      <c r="K1613" s="5" cm="1">
        <f t="array" ref="K1613">IFERROR(AVERAGE(IF((OutputTable[GroupByKey]=OutputTable[[#This Row],[GroupByKey]]),(OutputTable[GroupByKey]=OutputTable[[#This Row],[GroupByKey]])*OutputTable[RecordedValue])),0)</f>
        <v>55.339444015606816</v>
      </c>
      <c r="L1613" s="5" cm="1">
        <f t="array" ref="L1613">IFERROR(_xlfn.STDEV.S(IF((OutputTable[GroupByKey]=OutputTable[[#This Row],[GroupByKey]]),(OutputTable[GroupByKey]=OutputTable[[#This Row],[GroupByKey]])*OutputTable[RecordedValue])),0)</f>
        <v>18.463814595248238</v>
      </c>
      <c r="M1613" s="5" cm="1">
        <f t="array" ref="M1613">MAX(IF((ProjectInfoTable[ProjectName]=OutputTable[[#This Row],[ProjectName]]),(ProjectInfoTable[ProjectName]=OutputTable[[#This Row],[ProjectName]])*ProjectInfoTable[ConfidenceInterval]))</f>
        <v>0.95</v>
      </c>
      <c r="N16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613" s="5" cm="1">
        <f t="array" ref="O1613">MIN(IF((OutputTable[GroupByKey]=OutputTable[[#This Row],[GroupByKey]]),(OutputTable[GroupByKey]=OutputTable[[#This Row],[GroupByKey]])*OutputTable[RecordedValue]))</f>
        <v>20.994807137296998</v>
      </c>
      <c r="P1613" s="5" cm="1">
        <f t="array" ref="P1613">MAX(IF((OutputTable[GroupByKey]=OutputTable[[#This Row],[GroupByKey]]),(OutputTable[GroupByKey]=OutputTable[[#This Row],[GroupByKey]])*OutputTable[RecordedValue]))</f>
        <v>106.254030872416</v>
      </c>
    </row>
    <row r="1614" spans="1:16" x14ac:dyDescent="0.25">
      <c r="A1614" t="s">
        <v>68</v>
      </c>
      <c r="B1614" t="s">
        <v>70</v>
      </c>
      <c r="C1614">
        <v>31</v>
      </c>
      <c r="D1614" t="s">
        <v>145</v>
      </c>
      <c r="E1614" t="s">
        <v>119</v>
      </c>
      <c r="F1614" t="s">
        <v>73</v>
      </c>
      <c r="G1614">
        <v>318</v>
      </c>
      <c r="H1614">
        <v>0</v>
      </c>
      <c r="I1614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614" s="5" cm="1">
        <f t="array" ref="J1614">MAX(IF((ProjectInfoTable[ProjectName]=OutputTable[[#This Row],[ProjectName]]),(ProjectInfoTable[ProjectName]=OutputTable[[#This Row],[ProjectName]])*ProjectInfoTable[NumberOfReplications]))</f>
        <v>50</v>
      </c>
      <c r="K1614" s="5" cm="1">
        <f t="array" ref="K1614">IFERROR(AVERAGE(IF((OutputTable[GroupByKey]=OutputTable[[#This Row],[GroupByKey]]),(OutputTable[GroupByKey]=OutputTable[[#This Row],[GroupByKey]])*OutputTable[RecordedValue])),0)</f>
        <v>318</v>
      </c>
      <c r="L1614" s="5" cm="1">
        <f t="array" ref="L1614">IFERROR(_xlfn.STDEV.S(IF((OutputTable[GroupByKey]=OutputTable[[#This Row],[GroupByKey]]),(OutputTable[GroupByKey]=OutputTable[[#This Row],[GroupByKey]])*OutputTable[RecordedValue])),0)</f>
        <v>0</v>
      </c>
      <c r="M1614" s="5" cm="1">
        <f t="array" ref="M1614">MAX(IF((ProjectInfoTable[ProjectName]=OutputTable[[#This Row],[ProjectName]]),(ProjectInfoTable[ProjectName]=OutputTable[[#This Row],[ProjectName]])*ProjectInfoTable[ConfidenceInterval]))</f>
        <v>0.95</v>
      </c>
      <c r="N16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14" s="5" cm="1">
        <f t="array" ref="O1614">MIN(IF((OutputTable[GroupByKey]=OutputTable[[#This Row],[GroupByKey]]),(OutputTable[GroupByKey]=OutputTable[[#This Row],[GroupByKey]])*OutputTable[RecordedValue]))</f>
        <v>318</v>
      </c>
      <c r="P1614" s="5" cm="1">
        <f t="array" ref="P1614">MAX(IF((OutputTable[GroupByKey]=OutputTable[[#This Row],[GroupByKey]]),(OutputTable[GroupByKey]=OutputTable[[#This Row],[GroupByKey]])*OutputTable[RecordedValue]))</f>
        <v>318</v>
      </c>
    </row>
    <row r="1615" spans="1:16" x14ac:dyDescent="0.25">
      <c r="A1615" t="s">
        <v>68</v>
      </c>
      <c r="B1615" t="s">
        <v>70</v>
      </c>
      <c r="C1615">
        <v>31</v>
      </c>
      <c r="D1615" t="s">
        <v>146</v>
      </c>
      <c r="E1615" t="s">
        <v>121</v>
      </c>
      <c r="F1615" t="s">
        <v>73</v>
      </c>
      <c r="G1615">
        <v>317</v>
      </c>
      <c r="H1615">
        <v>0</v>
      </c>
      <c r="I1615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615" s="5" cm="1">
        <f t="array" ref="J1615">MAX(IF((ProjectInfoTable[ProjectName]=OutputTable[[#This Row],[ProjectName]]),(ProjectInfoTable[ProjectName]=OutputTable[[#This Row],[ProjectName]])*ProjectInfoTable[NumberOfReplications]))</f>
        <v>50</v>
      </c>
      <c r="K1615" s="5" cm="1">
        <f t="array" ref="K1615">IFERROR(AVERAGE(IF((OutputTable[GroupByKey]=OutputTable[[#This Row],[GroupByKey]]),(OutputTable[GroupByKey]=OutputTable[[#This Row],[GroupByKey]])*OutputTable[RecordedValue])),0)</f>
        <v>316.94</v>
      </c>
      <c r="L1615" s="5" cm="1">
        <f t="array" ref="L1615">IFERROR(_xlfn.STDEV.S(IF((OutputTable[GroupByKey]=OutputTable[[#This Row],[GroupByKey]]),(OutputTable[GroupByKey]=OutputTable[[#This Row],[GroupByKey]])*OutputTable[RecordedValue])),0)</f>
        <v>0.23989793748209556</v>
      </c>
      <c r="M1615" s="5" cm="1">
        <f t="array" ref="M1615">MAX(IF((ProjectInfoTable[ProjectName]=OutputTable[[#This Row],[ProjectName]]),(ProjectInfoTable[ProjectName]=OutputTable[[#This Row],[ProjectName]])*ProjectInfoTable[ConfidenceInterval]))</f>
        <v>0.95</v>
      </c>
      <c r="N16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615" s="5" cm="1">
        <f t="array" ref="O1615">MIN(IF((OutputTable[GroupByKey]=OutputTable[[#This Row],[GroupByKey]]),(OutputTable[GroupByKey]=OutputTable[[#This Row],[GroupByKey]])*OutputTable[RecordedValue]))</f>
        <v>316</v>
      </c>
      <c r="P1615" s="5" cm="1">
        <f t="array" ref="P1615">MAX(IF((OutputTable[GroupByKey]=OutputTable[[#This Row],[GroupByKey]]),(OutputTable[GroupByKey]=OutputTable[[#This Row],[GroupByKey]])*OutputTable[RecordedValue]))</f>
        <v>317</v>
      </c>
    </row>
    <row r="1616" spans="1:16" x14ac:dyDescent="0.25">
      <c r="A1616" t="s">
        <v>68</v>
      </c>
      <c r="B1616" t="s">
        <v>70</v>
      </c>
      <c r="C1616">
        <v>31</v>
      </c>
      <c r="D1616" t="s">
        <v>147</v>
      </c>
      <c r="E1616" t="s">
        <v>123</v>
      </c>
      <c r="F1616" t="s">
        <v>73</v>
      </c>
      <c r="G1616">
        <v>9.2277872380444794</v>
      </c>
      <c r="H1616">
        <v>0</v>
      </c>
      <c r="I1616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616" s="5" cm="1">
        <f t="array" ref="J1616">MAX(IF((ProjectInfoTable[ProjectName]=OutputTable[[#This Row],[ProjectName]]),(ProjectInfoTable[ProjectName]=OutputTable[[#This Row],[ProjectName]])*ProjectInfoTable[NumberOfReplications]))</f>
        <v>50</v>
      </c>
      <c r="K1616" s="5" cm="1">
        <f t="array" ref="K1616">IFERROR(AVERAGE(IF((OutputTable[GroupByKey]=OutputTable[[#This Row],[GroupByKey]]),(OutputTable[GroupByKey]=OutputTable[[#This Row],[GroupByKey]])*OutputTable[RecordedValue])),0)</f>
        <v>9.2356458312402427</v>
      </c>
      <c r="L1616" s="5" cm="1">
        <f t="array" ref="L1616">IFERROR(_xlfn.STDEV.S(IF((OutputTable[GroupByKey]=OutputTable[[#This Row],[GroupByKey]]),(OutputTable[GroupByKey]=OutputTable[[#This Row],[GroupByKey]])*OutputTable[RecordedValue])),0)</f>
        <v>0.11377584298148916</v>
      </c>
      <c r="M1616" s="5" cm="1">
        <f t="array" ref="M1616">MAX(IF((ProjectInfoTable[ProjectName]=OutputTable[[#This Row],[ProjectName]]),(ProjectInfoTable[ProjectName]=OutputTable[[#This Row],[ProjectName]])*ProjectInfoTable[ConfidenceInterval]))</f>
        <v>0.95</v>
      </c>
      <c r="N16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616" s="5" cm="1">
        <f t="array" ref="O1616">MIN(IF((OutputTable[GroupByKey]=OutputTable[[#This Row],[GroupByKey]]),(OutputTable[GroupByKey]=OutputTable[[#This Row],[GroupByKey]])*OutputTable[RecordedValue]))</f>
        <v>8.9867833861246496</v>
      </c>
      <c r="P1616" s="5" cm="1">
        <f t="array" ref="P1616">MAX(IF((OutputTable[GroupByKey]=OutputTable[[#This Row],[GroupByKey]]),(OutputTable[GroupByKey]=OutputTable[[#This Row],[GroupByKey]])*OutputTable[RecordedValue]))</f>
        <v>9.4038725622795898</v>
      </c>
    </row>
    <row r="1617" spans="1:16" x14ac:dyDescent="0.25">
      <c r="A1617" t="s">
        <v>68</v>
      </c>
      <c r="B1617" t="s">
        <v>70</v>
      </c>
      <c r="C1617">
        <v>31</v>
      </c>
      <c r="D1617" t="s">
        <v>148</v>
      </c>
      <c r="E1617" t="s">
        <v>125</v>
      </c>
      <c r="F1617" t="s">
        <v>73</v>
      </c>
      <c r="G1617">
        <v>618.01541816046904</v>
      </c>
      <c r="H1617">
        <v>0</v>
      </c>
      <c r="I1617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617" s="5" cm="1">
        <f t="array" ref="J1617">MAX(IF((ProjectInfoTable[ProjectName]=OutputTable[[#This Row],[ProjectName]]),(ProjectInfoTable[ProjectName]=OutputTable[[#This Row],[ProjectName]])*ProjectInfoTable[NumberOfReplications]))</f>
        <v>50</v>
      </c>
      <c r="K1617" s="5" cm="1">
        <f t="array" ref="K1617">IFERROR(AVERAGE(IF((OutputTable[GroupByKey]=OutputTable[[#This Row],[GroupByKey]]),(OutputTable[GroupByKey]=OutputTable[[#This Row],[GroupByKey]])*OutputTable[RecordedValue])),0)</f>
        <v>609.47819389002132</v>
      </c>
      <c r="L1617" s="5" cm="1">
        <f t="array" ref="L1617">IFERROR(_xlfn.STDEV.S(IF((OutputTable[GroupByKey]=OutputTable[[#This Row],[GroupByKey]]),(OutputTable[GroupByKey]=OutputTable[[#This Row],[GroupByKey]])*OutputTable[RecordedValue])),0)</f>
        <v>20.03379556554944</v>
      </c>
      <c r="M1617" s="5" cm="1">
        <f t="array" ref="M1617">MAX(IF((ProjectInfoTable[ProjectName]=OutputTable[[#This Row],[ProjectName]]),(ProjectInfoTable[ProjectName]=OutputTable[[#This Row],[ProjectName]])*ProjectInfoTable[ConfidenceInterval]))</f>
        <v>0.95</v>
      </c>
      <c r="N16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617" s="5" cm="1">
        <f t="array" ref="O1617">MIN(IF((OutputTable[GroupByKey]=OutputTable[[#This Row],[GroupByKey]]),(OutputTable[GroupByKey]=OutputTable[[#This Row],[GroupByKey]])*OutputTable[RecordedValue]))</f>
        <v>560.39330190760404</v>
      </c>
      <c r="P1617" s="5" cm="1">
        <f t="array" ref="P1617">MAX(IF((OutputTable[GroupByKey]=OutputTable[[#This Row],[GroupByKey]]),(OutputTable[GroupByKey]=OutputTable[[#This Row],[GroupByKey]])*OutputTable[RecordedValue]))</f>
        <v>667.91125094200902</v>
      </c>
    </row>
    <row r="1618" spans="1:16" x14ac:dyDescent="0.25">
      <c r="A1618" t="s">
        <v>68</v>
      </c>
      <c r="B1618" t="s">
        <v>70</v>
      </c>
      <c r="C1618">
        <v>31</v>
      </c>
      <c r="D1618" t="s">
        <v>149</v>
      </c>
      <c r="E1618" t="s">
        <v>119</v>
      </c>
      <c r="F1618" t="s">
        <v>87</v>
      </c>
      <c r="G1618">
        <v>318</v>
      </c>
      <c r="H1618">
        <v>0</v>
      </c>
      <c r="I1618" s="5" t="str">
        <f>OutputTable[[#This Row],[ProjectName]]&amp;OutputTable[[#This Row],[Name]]&amp;OutputTable[[#This Row],[Type]]&amp;OutputTable[[#This Row],[Source]]</f>
        <v>Airport Security AnalysisEntity 1.NumberInNumber InEntity</v>
      </c>
      <c r="J1618" s="5" cm="1">
        <f t="array" ref="J1618">MAX(IF((ProjectInfoTable[ProjectName]=OutputTable[[#This Row],[ProjectName]]),(ProjectInfoTable[ProjectName]=OutputTable[[#This Row],[ProjectName]])*ProjectInfoTable[NumberOfReplications]))</f>
        <v>50</v>
      </c>
      <c r="K1618" s="5" cm="1">
        <f t="array" ref="K1618">IFERROR(AVERAGE(IF((OutputTable[GroupByKey]=OutputTable[[#This Row],[GroupByKey]]),(OutputTable[GroupByKey]=OutputTable[[#This Row],[GroupByKey]])*OutputTable[RecordedValue])),0)</f>
        <v>318</v>
      </c>
      <c r="L1618" s="5" cm="1">
        <f t="array" ref="L1618">IFERROR(_xlfn.STDEV.S(IF((OutputTable[GroupByKey]=OutputTable[[#This Row],[GroupByKey]]),(OutputTable[GroupByKey]=OutputTable[[#This Row],[GroupByKey]])*OutputTable[RecordedValue])),0)</f>
        <v>0</v>
      </c>
      <c r="M1618" s="5" cm="1">
        <f t="array" ref="M1618">MAX(IF((ProjectInfoTable[ProjectName]=OutputTable[[#This Row],[ProjectName]]),(ProjectInfoTable[ProjectName]=OutputTable[[#This Row],[ProjectName]])*ProjectInfoTable[ConfidenceInterval]))</f>
        <v>0.95</v>
      </c>
      <c r="N16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18" s="5" cm="1">
        <f t="array" ref="O1618">MIN(IF((OutputTable[GroupByKey]=OutputTable[[#This Row],[GroupByKey]]),(OutputTable[GroupByKey]=OutputTable[[#This Row],[GroupByKey]])*OutputTable[RecordedValue]))</f>
        <v>318</v>
      </c>
      <c r="P1618" s="5" cm="1">
        <f t="array" ref="P1618">MAX(IF((OutputTable[GroupByKey]=OutputTable[[#This Row],[GroupByKey]]),(OutputTable[GroupByKey]=OutputTable[[#This Row],[GroupByKey]])*OutputTable[RecordedValue]))</f>
        <v>318</v>
      </c>
    </row>
    <row r="1619" spans="1:16" x14ac:dyDescent="0.25">
      <c r="A1619" t="s">
        <v>68</v>
      </c>
      <c r="B1619" t="s">
        <v>70</v>
      </c>
      <c r="C1619">
        <v>31</v>
      </c>
      <c r="D1619" t="s">
        <v>150</v>
      </c>
      <c r="E1619" t="s">
        <v>121</v>
      </c>
      <c r="F1619" t="s">
        <v>87</v>
      </c>
      <c r="G1619">
        <v>315</v>
      </c>
      <c r="H1619">
        <v>0</v>
      </c>
      <c r="I1619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619" s="5" cm="1">
        <f t="array" ref="J1619">MAX(IF((ProjectInfoTable[ProjectName]=OutputTable[[#This Row],[ProjectName]]),(ProjectInfoTable[ProjectName]=OutputTable[[#This Row],[ProjectName]])*ProjectInfoTable[NumberOfReplications]))</f>
        <v>50</v>
      </c>
      <c r="K1619" s="5" cm="1">
        <f t="array" ref="K1619">IFERROR(AVERAGE(IF((OutputTable[GroupByKey]=OutputTable[[#This Row],[GroupByKey]]),(OutputTable[GroupByKey]=OutputTable[[#This Row],[GroupByKey]])*OutputTable[RecordedValue])),0)</f>
        <v>314.94</v>
      </c>
      <c r="L1619" s="5" cm="1">
        <f t="array" ref="L1619">IFERROR(_xlfn.STDEV.S(IF((OutputTable[GroupByKey]=OutputTable[[#This Row],[GroupByKey]]),(OutputTable[GroupByKey]=OutputTable[[#This Row],[GroupByKey]])*OutputTable[RecordedValue])),0)</f>
        <v>0.68243262357121037</v>
      </c>
      <c r="M1619" s="5" cm="1">
        <f t="array" ref="M1619">MAX(IF((ProjectInfoTable[ProjectName]=OutputTable[[#This Row],[ProjectName]]),(ProjectInfoTable[ProjectName]=OutputTable[[#This Row],[ProjectName]])*ProjectInfoTable[ConfidenceInterval]))</f>
        <v>0.95</v>
      </c>
      <c r="N16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619" s="5" cm="1">
        <f t="array" ref="O1619">MIN(IF((OutputTable[GroupByKey]=OutputTable[[#This Row],[GroupByKey]]),(OutputTable[GroupByKey]=OutputTable[[#This Row],[GroupByKey]])*OutputTable[RecordedValue]))</f>
        <v>313</v>
      </c>
      <c r="P1619" s="5" cm="1">
        <f t="array" ref="P1619">MAX(IF((OutputTable[GroupByKey]=OutputTable[[#This Row],[GroupByKey]]),(OutputTable[GroupByKey]=OutputTable[[#This Row],[GroupByKey]])*OutputTable[RecordedValue]))</f>
        <v>316</v>
      </c>
    </row>
    <row r="1620" spans="1:16" x14ac:dyDescent="0.25">
      <c r="A1620" t="s">
        <v>68</v>
      </c>
      <c r="B1620" t="s">
        <v>70</v>
      </c>
      <c r="C1620">
        <v>31</v>
      </c>
      <c r="D1620" t="s">
        <v>151</v>
      </c>
      <c r="E1620" t="s">
        <v>135</v>
      </c>
      <c r="F1620" t="s">
        <v>105</v>
      </c>
      <c r="G1620">
        <v>0</v>
      </c>
      <c r="H1620">
        <v>0</v>
      </c>
      <c r="I1620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620" s="5" cm="1">
        <f t="array" ref="J1620">MAX(IF((ProjectInfoTable[ProjectName]=OutputTable[[#This Row],[ProjectName]]),(ProjectInfoTable[ProjectName]=OutputTable[[#This Row],[ProjectName]])*ProjectInfoTable[NumberOfReplications]))</f>
        <v>50</v>
      </c>
      <c r="K1620" s="5" cm="1">
        <f t="array" ref="K1620">IFERROR(AVERAGE(IF((OutputTable[GroupByKey]=OutputTable[[#This Row],[GroupByKey]]),(OutputTable[GroupByKey]=OutputTable[[#This Row],[GroupByKey]])*OutputTable[RecordedValue])),0)</f>
        <v>0</v>
      </c>
      <c r="L1620" s="5" cm="1">
        <f t="array" ref="L1620">IFERROR(_xlfn.STDEV.S(IF((OutputTable[GroupByKey]=OutputTable[[#This Row],[GroupByKey]]),(OutputTable[GroupByKey]=OutputTable[[#This Row],[GroupByKey]])*OutputTable[RecordedValue])),0)</f>
        <v>0</v>
      </c>
      <c r="M1620" s="5" cm="1">
        <f t="array" ref="M1620">MAX(IF((ProjectInfoTable[ProjectName]=OutputTable[[#This Row],[ProjectName]]),(ProjectInfoTable[ProjectName]=OutputTable[[#This Row],[ProjectName]])*ProjectInfoTable[ConfidenceInterval]))</f>
        <v>0.95</v>
      </c>
      <c r="N16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0" s="5" cm="1">
        <f t="array" ref="O1620">MIN(IF((OutputTable[GroupByKey]=OutputTable[[#This Row],[GroupByKey]]),(OutputTable[GroupByKey]=OutputTable[[#This Row],[GroupByKey]])*OutputTable[RecordedValue]))</f>
        <v>0</v>
      </c>
      <c r="P1620" s="5" cm="1">
        <f t="array" ref="P1620">MAX(IF((OutputTable[GroupByKey]=OutputTable[[#This Row],[GroupByKey]]),(OutputTable[GroupByKey]=OutputTable[[#This Row],[GroupByKey]])*OutputTable[RecordedValue]))</f>
        <v>0</v>
      </c>
    </row>
    <row r="1621" spans="1:16" x14ac:dyDescent="0.25">
      <c r="A1621" t="s">
        <v>68</v>
      </c>
      <c r="B1621" t="s">
        <v>70</v>
      </c>
      <c r="C1621">
        <v>31</v>
      </c>
      <c r="D1621" t="s">
        <v>152</v>
      </c>
      <c r="E1621" t="s">
        <v>137</v>
      </c>
      <c r="F1621" t="s">
        <v>105</v>
      </c>
      <c r="G1621">
        <v>12</v>
      </c>
      <c r="H1621">
        <v>0</v>
      </c>
      <c r="I1621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621" s="5" cm="1">
        <f t="array" ref="J1621">MAX(IF((ProjectInfoTable[ProjectName]=OutputTable[[#This Row],[ProjectName]]),(ProjectInfoTable[ProjectName]=OutputTable[[#This Row],[ProjectName]])*ProjectInfoTable[NumberOfReplications]))</f>
        <v>50</v>
      </c>
      <c r="K1621" s="5" cm="1">
        <f t="array" ref="K1621">IFERROR(AVERAGE(IF((OutputTable[GroupByKey]=OutputTable[[#This Row],[GroupByKey]]),(OutputTable[GroupByKey]=OutputTable[[#This Row],[GroupByKey]])*OutputTable[RecordedValue])),0)</f>
        <v>12</v>
      </c>
      <c r="L1621" s="5" cm="1">
        <f t="array" ref="L1621">IFERROR(_xlfn.STDEV.S(IF((OutputTable[GroupByKey]=OutputTable[[#This Row],[GroupByKey]]),(OutputTable[GroupByKey]=OutputTable[[#This Row],[GroupByKey]])*OutputTable[RecordedValue])),0)</f>
        <v>0</v>
      </c>
      <c r="M1621" s="5" cm="1">
        <f t="array" ref="M1621">MAX(IF((ProjectInfoTable[ProjectName]=OutputTable[[#This Row],[ProjectName]]),(ProjectInfoTable[ProjectName]=OutputTable[[#This Row],[ProjectName]])*ProjectInfoTable[ConfidenceInterval]))</f>
        <v>0.95</v>
      </c>
      <c r="N16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1" s="5" cm="1">
        <f t="array" ref="O1621">MIN(IF((OutputTable[GroupByKey]=OutputTable[[#This Row],[GroupByKey]]),(OutputTable[GroupByKey]=OutputTable[[#This Row],[GroupByKey]])*OutputTable[RecordedValue]))</f>
        <v>12</v>
      </c>
      <c r="P1621" s="5" cm="1">
        <f t="array" ref="P1621">MAX(IF((OutputTable[GroupByKey]=OutputTable[[#This Row],[GroupByKey]]),(OutputTable[GroupByKey]=OutputTable[[#This Row],[GroupByKey]])*OutputTable[RecordedValue]))</f>
        <v>12</v>
      </c>
    </row>
    <row r="1622" spans="1:16" x14ac:dyDescent="0.25">
      <c r="A1622" t="s">
        <v>68</v>
      </c>
      <c r="B1622" t="s">
        <v>70</v>
      </c>
      <c r="C1622">
        <v>31</v>
      </c>
      <c r="D1622" t="s">
        <v>153</v>
      </c>
      <c r="E1622" t="s">
        <v>154</v>
      </c>
      <c r="F1622" t="s">
        <v>105</v>
      </c>
      <c r="G1622">
        <v>0</v>
      </c>
      <c r="H1622">
        <v>0</v>
      </c>
      <c r="I1622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622" s="5" cm="1">
        <f t="array" ref="J1622">MAX(IF((ProjectInfoTable[ProjectName]=OutputTable[[#This Row],[ProjectName]]),(ProjectInfoTable[ProjectName]=OutputTable[[#This Row],[ProjectName]])*ProjectInfoTable[NumberOfReplications]))</f>
        <v>50</v>
      </c>
      <c r="K1622" s="5" cm="1">
        <f t="array" ref="K1622">IFERROR(AVERAGE(IF((OutputTable[GroupByKey]=OutputTable[[#This Row],[GroupByKey]]),(OutputTable[GroupByKey]=OutputTable[[#This Row],[GroupByKey]])*OutputTable[RecordedValue])),0)</f>
        <v>0</v>
      </c>
      <c r="L1622" s="5" cm="1">
        <f t="array" ref="L1622">IFERROR(_xlfn.STDEV.S(IF((OutputTable[GroupByKey]=OutputTable[[#This Row],[GroupByKey]]),(OutputTable[GroupByKey]=OutputTable[[#This Row],[GroupByKey]])*OutputTable[RecordedValue])),0)</f>
        <v>0</v>
      </c>
      <c r="M1622" s="5" cm="1">
        <f t="array" ref="M1622">MAX(IF((ProjectInfoTable[ProjectName]=OutputTable[[#This Row],[ProjectName]]),(ProjectInfoTable[ProjectName]=OutputTable[[#This Row],[ProjectName]])*ProjectInfoTable[ConfidenceInterval]))</f>
        <v>0.95</v>
      </c>
      <c r="N16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2" s="5" cm="1">
        <f t="array" ref="O1622">MIN(IF((OutputTable[GroupByKey]=OutputTable[[#This Row],[GroupByKey]]),(OutputTable[GroupByKey]=OutputTable[[#This Row],[GroupByKey]])*OutputTable[RecordedValue]))</f>
        <v>0</v>
      </c>
      <c r="P1622" s="5" cm="1">
        <f t="array" ref="P1622">MAX(IF((OutputTable[GroupByKey]=OutputTable[[#This Row],[GroupByKey]]),(OutputTable[GroupByKey]=OutputTable[[#This Row],[GroupByKey]])*OutputTable[RecordedValue]))</f>
        <v>0</v>
      </c>
    </row>
    <row r="1623" spans="1:16" x14ac:dyDescent="0.25">
      <c r="A1623" t="s">
        <v>68</v>
      </c>
      <c r="B1623" t="s">
        <v>70</v>
      </c>
      <c r="C1623">
        <v>31</v>
      </c>
      <c r="D1623" t="s">
        <v>155</v>
      </c>
      <c r="E1623" t="s">
        <v>156</v>
      </c>
      <c r="F1623" t="s">
        <v>105</v>
      </c>
      <c r="G1623">
        <v>0</v>
      </c>
      <c r="H1623">
        <v>0</v>
      </c>
      <c r="I1623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623" s="5" cm="1">
        <f t="array" ref="J1623">MAX(IF((ProjectInfoTable[ProjectName]=OutputTable[[#This Row],[ProjectName]]),(ProjectInfoTable[ProjectName]=OutputTable[[#This Row],[ProjectName]])*ProjectInfoTable[NumberOfReplications]))</f>
        <v>50</v>
      </c>
      <c r="K1623" s="5" cm="1">
        <f t="array" ref="K1623">IFERROR(AVERAGE(IF((OutputTable[GroupByKey]=OutputTable[[#This Row],[GroupByKey]]),(OutputTable[GroupByKey]=OutputTable[[#This Row],[GroupByKey]])*OutputTable[RecordedValue])),0)</f>
        <v>0</v>
      </c>
      <c r="L1623" s="5" cm="1">
        <f t="array" ref="L1623">IFERROR(_xlfn.STDEV.S(IF((OutputTable[GroupByKey]=OutputTable[[#This Row],[GroupByKey]]),(OutputTable[GroupByKey]=OutputTable[[#This Row],[GroupByKey]])*OutputTable[RecordedValue])),0)</f>
        <v>0</v>
      </c>
      <c r="M1623" s="5" cm="1">
        <f t="array" ref="M1623">MAX(IF((ProjectInfoTable[ProjectName]=OutputTable[[#This Row],[ProjectName]]),(ProjectInfoTable[ProjectName]=OutputTable[[#This Row],[ProjectName]])*ProjectInfoTable[ConfidenceInterval]))</f>
        <v>0.95</v>
      </c>
      <c r="N16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3" s="5" cm="1">
        <f t="array" ref="O1623">MIN(IF((OutputTable[GroupByKey]=OutputTable[[#This Row],[GroupByKey]]),(OutputTable[GroupByKey]=OutputTable[[#This Row],[GroupByKey]])*OutputTable[RecordedValue]))</f>
        <v>0</v>
      </c>
      <c r="P1623" s="5" cm="1">
        <f t="array" ref="P1623">MAX(IF((OutputTable[GroupByKey]=OutputTable[[#This Row],[GroupByKey]]),(OutputTable[GroupByKey]=OutputTable[[#This Row],[GroupByKey]])*OutputTable[RecordedValue]))</f>
        <v>0</v>
      </c>
    </row>
    <row r="1624" spans="1:16" x14ac:dyDescent="0.25">
      <c r="A1624" t="s">
        <v>68</v>
      </c>
      <c r="B1624" t="s">
        <v>70</v>
      </c>
      <c r="C1624">
        <v>31</v>
      </c>
      <c r="D1624" t="s">
        <v>157</v>
      </c>
      <c r="E1624" t="s">
        <v>140</v>
      </c>
      <c r="F1624" t="s">
        <v>105</v>
      </c>
      <c r="G1624">
        <v>0</v>
      </c>
      <c r="H1624">
        <v>0</v>
      </c>
      <c r="I1624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624" s="5" cm="1">
        <f t="array" ref="J1624">MAX(IF((ProjectInfoTable[ProjectName]=OutputTable[[#This Row],[ProjectName]]),(ProjectInfoTable[ProjectName]=OutputTable[[#This Row],[ProjectName]])*ProjectInfoTable[NumberOfReplications]))</f>
        <v>50</v>
      </c>
      <c r="K1624" s="5" cm="1">
        <f t="array" ref="K1624">IFERROR(AVERAGE(IF((OutputTable[GroupByKey]=OutputTable[[#This Row],[GroupByKey]]),(OutputTable[GroupByKey]=OutputTable[[#This Row],[GroupByKey]])*OutputTable[RecordedValue])),0)</f>
        <v>0</v>
      </c>
      <c r="L1624" s="5" cm="1">
        <f t="array" ref="L1624">IFERROR(_xlfn.STDEV.S(IF((OutputTable[GroupByKey]=OutputTable[[#This Row],[GroupByKey]]),(OutputTable[GroupByKey]=OutputTable[[#This Row],[GroupByKey]])*OutputTable[RecordedValue])),0)</f>
        <v>0</v>
      </c>
      <c r="M1624" s="5" cm="1">
        <f t="array" ref="M1624">MAX(IF((ProjectInfoTable[ProjectName]=OutputTable[[#This Row],[ProjectName]]),(ProjectInfoTable[ProjectName]=OutputTable[[#This Row],[ProjectName]])*ProjectInfoTable[ConfidenceInterval]))</f>
        <v>0.95</v>
      </c>
      <c r="N16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4" s="5" cm="1">
        <f t="array" ref="O1624">MIN(IF((OutputTable[GroupByKey]=OutputTable[[#This Row],[GroupByKey]]),(OutputTable[GroupByKey]=OutputTable[[#This Row],[GroupByKey]])*OutputTable[RecordedValue]))</f>
        <v>0</v>
      </c>
      <c r="P1624" s="5" cm="1">
        <f t="array" ref="P1624">MAX(IF((OutputTable[GroupByKey]=OutputTable[[#This Row],[GroupByKey]]),(OutputTable[GroupByKey]=OutputTable[[#This Row],[GroupByKey]])*OutputTable[RecordedValue]))</f>
        <v>0</v>
      </c>
    </row>
    <row r="1625" spans="1:16" x14ac:dyDescent="0.25">
      <c r="A1625" t="s">
        <v>68</v>
      </c>
      <c r="B1625" t="s">
        <v>70</v>
      </c>
      <c r="C1625">
        <v>31</v>
      </c>
      <c r="D1625" t="s">
        <v>158</v>
      </c>
      <c r="E1625" t="s">
        <v>121</v>
      </c>
      <c r="F1625" t="s">
        <v>127</v>
      </c>
      <c r="G1625">
        <v>315</v>
      </c>
      <c r="H1625">
        <v>0</v>
      </c>
      <c r="I1625" s="5" t="str">
        <f>OutputTable[[#This Row],[ProjectName]]&amp;OutputTable[[#This Row],[Name]]&amp;OutputTable[[#This Row],[Type]]&amp;OutputTable[[#This Row],[Source]]</f>
        <v>Airport Security AnalysisSystem.NumberOutNumber OutSystem</v>
      </c>
      <c r="J1625" s="5" cm="1">
        <f t="array" ref="J1625">MAX(IF((ProjectInfoTable[ProjectName]=OutputTable[[#This Row],[ProjectName]]),(ProjectInfoTable[ProjectName]=OutputTable[[#This Row],[ProjectName]])*ProjectInfoTable[NumberOfReplications]))</f>
        <v>50</v>
      </c>
      <c r="K1625" s="5" cm="1">
        <f t="array" ref="K1625">IFERROR(AVERAGE(IF((OutputTable[GroupByKey]=OutputTable[[#This Row],[GroupByKey]]),(OutputTable[GroupByKey]=OutputTable[[#This Row],[GroupByKey]])*OutputTable[RecordedValue])),0)</f>
        <v>314.94</v>
      </c>
      <c r="L1625" s="5" cm="1">
        <f t="array" ref="L1625">IFERROR(_xlfn.STDEV.S(IF((OutputTable[GroupByKey]=OutputTable[[#This Row],[GroupByKey]]),(OutputTable[GroupByKey]=OutputTable[[#This Row],[GroupByKey]])*OutputTable[RecordedValue])),0)</f>
        <v>0.68243262357121037</v>
      </c>
      <c r="M1625" s="5" cm="1">
        <f t="array" ref="M1625">MAX(IF((ProjectInfoTable[ProjectName]=OutputTable[[#This Row],[ProjectName]]),(ProjectInfoTable[ProjectName]=OutputTable[[#This Row],[ProjectName]])*ProjectInfoTable[ConfidenceInterval]))</f>
        <v>0.95</v>
      </c>
      <c r="N16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625" s="5" cm="1">
        <f t="array" ref="O1625">MIN(IF((OutputTable[GroupByKey]=OutputTable[[#This Row],[GroupByKey]]),(OutputTable[GroupByKey]=OutputTable[[#This Row],[GroupByKey]])*OutputTable[RecordedValue]))</f>
        <v>313</v>
      </c>
      <c r="P1625" s="5" cm="1">
        <f t="array" ref="P1625">MAX(IF((OutputTable[GroupByKey]=OutputTable[[#This Row],[GroupByKey]]),(OutputTable[GroupByKey]=OutputTable[[#This Row],[GroupByKey]])*OutputTable[RecordedValue]))</f>
        <v>316</v>
      </c>
    </row>
    <row r="1626" spans="1:16" x14ac:dyDescent="0.25">
      <c r="A1626" t="s">
        <v>68</v>
      </c>
      <c r="B1626" t="s">
        <v>70</v>
      </c>
      <c r="C1626">
        <v>31</v>
      </c>
      <c r="D1626" t="s">
        <v>159</v>
      </c>
      <c r="E1626" t="s">
        <v>91</v>
      </c>
      <c r="F1626" t="s">
        <v>127</v>
      </c>
      <c r="G1626">
        <v>71.877892015284303</v>
      </c>
      <c r="H1626">
        <v>0</v>
      </c>
      <c r="I1626" s="5" t="str">
        <f>OutputTable[[#This Row],[ProjectName]]&amp;OutputTable[[#This Row],[Name]]&amp;OutputTable[[#This Row],[Type]]&amp;OutputTable[[#This Row],[Source]]</f>
        <v>Airport Security AnalysisSystem.TotalCostTotal CostSystem</v>
      </c>
      <c r="J1626" s="5" cm="1">
        <f t="array" ref="J1626">MAX(IF((ProjectInfoTable[ProjectName]=OutputTable[[#This Row],[ProjectName]]),(ProjectInfoTable[ProjectName]=OutputTable[[#This Row],[ProjectName]])*ProjectInfoTable[NumberOfReplications]))</f>
        <v>50</v>
      </c>
      <c r="K1626" s="5" cm="1">
        <f t="array" ref="K1626">IFERROR(AVERAGE(IF((OutputTable[GroupByKey]=OutputTable[[#This Row],[GroupByKey]]),(OutputTable[GroupByKey]=OutputTable[[#This Row],[GroupByKey]])*OutputTable[RecordedValue])),0)</f>
        <v>71.872638573735571</v>
      </c>
      <c r="L1626" s="5" cm="1">
        <f t="array" ref="L1626">IFERROR(_xlfn.STDEV.S(IF((OutputTable[GroupByKey]=OutputTable[[#This Row],[GroupByKey]]),(OutputTable[GroupByKey]=OutputTable[[#This Row],[GroupByKey]])*OutputTable[RecordedValue])),0)</f>
        <v>5.859431361613459E-2</v>
      </c>
      <c r="M1626" s="5" cm="1">
        <f t="array" ref="M1626">MAX(IF((ProjectInfoTable[ProjectName]=OutputTable[[#This Row],[ProjectName]]),(ProjectInfoTable[ProjectName]=OutputTable[[#This Row],[ProjectName]])*ProjectInfoTable[ConfidenceInterval]))</f>
        <v>0.95</v>
      </c>
      <c r="N16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626" s="5" cm="1">
        <f t="array" ref="O1626">MIN(IF((OutputTable[GroupByKey]=OutputTable[[#This Row],[GroupByKey]]),(OutputTable[GroupByKey]=OutputTable[[#This Row],[GroupByKey]])*OutputTable[RecordedValue]))</f>
        <v>71.718288096809104</v>
      </c>
      <c r="P1626" s="5" cm="1">
        <f t="array" ref="P1626">MAX(IF((OutputTable[GroupByKey]=OutputTable[[#This Row],[GroupByKey]]),(OutputTable[GroupByKey]=OutputTable[[#This Row],[GroupByKey]])*OutputTable[RecordedValue]))</f>
        <v>71.976989689924594</v>
      </c>
    </row>
    <row r="1627" spans="1:16" x14ac:dyDescent="0.25">
      <c r="A1627" t="s">
        <v>68</v>
      </c>
      <c r="B1627" t="s">
        <v>70</v>
      </c>
      <c r="C1627">
        <v>31</v>
      </c>
      <c r="D1627" t="s">
        <v>160</v>
      </c>
      <c r="E1627" t="s">
        <v>135</v>
      </c>
      <c r="F1627" t="s">
        <v>105</v>
      </c>
      <c r="G1627">
        <v>30.361624573533899</v>
      </c>
      <c r="H1627">
        <v>0</v>
      </c>
      <c r="I1627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627" s="5" cm="1">
        <f t="array" ref="J1627">MAX(IF((ProjectInfoTable[ProjectName]=OutputTable[[#This Row],[ProjectName]]),(ProjectInfoTable[ProjectName]=OutputTable[[#This Row],[ProjectName]])*ProjectInfoTable[NumberOfReplications]))</f>
        <v>50</v>
      </c>
      <c r="K1627" s="5" cm="1">
        <f t="array" ref="K1627">IFERROR(AVERAGE(IF((OutputTable[GroupByKey]=OutputTable[[#This Row],[GroupByKey]]),(OutputTable[GroupByKey]=OutputTable[[#This Row],[GroupByKey]])*OutputTable[RecordedValue])),0)</f>
        <v>29.829789158135409</v>
      </c>
      <c r="L1627" s="5" cm="1">
        <f t="array" ref="L1627">IFERROR(_xlfn.STDEV.S(IF((OutputTable[GroupByKey]=OutputTable[[#This Row],[GroupByKey]]),(OutputTable[GroupByKey]=OutputTable[[#This Row],[GroupByKey]])*OutputTable[RecordedValue])),0)</f>
        <v>0.5851150785874778</v>
      </c>
      <c r="M1627" s="5" cm="1">
        <f t="array" ref="M1627">MAX(IF((ProjectInfoTable[ProjectName]=OutputTable[[#This Row],[ProjectName]]),(ProjectInfoTable[ProjectName]=OutputTable[[#This Row],[ProjectName]])*ProjectInfoTable[ConfidenceInterval]))</f>
        <v>0.95</v>
      </c>
      <c r="N16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627" s="5" cm="1">
        <f t="array" ref="O1627">MIN(IF((OutputTable[GroupByKey]=OutputTable[[#This Row],[GroupByKey]]),(OutputTable[GroupByKey]=OutputTable[[#This Row],[GroupByKey]])*OutputTable[RecordedValue]))</f>
        <v>28.648191338861398</v>
      </c>
      <c r="P1627" s="5" cm="1">
        <f t="array" ref="P1627">MAX(IF((OutputTable[GroupByKey]=OutputTable[[#This Row],[GroupByKey]]),(OutputTable[GroupByKey]=OutputTable[[#This Row],[GroupByKey]])*OutputTable[RecordedValue]))</f>
        <v>31.087756920682502</v>
      </c>
    </row>
    <row r="1628" spans="1:16" x14ac:dyDescent="0.25">
      <c r="A1628" t="s">
        <v>68</v>
      </c>
      <c r="B1628" t="s">
        <v>70</v>
      </c>
      <c r="C1628">
        <v>31</v>
      </c>
      <c r="D1628" t="s">
        <v>161</v>
      </c>
      <c r="E1628" t="s">
        <v>137</v>
      </c>
      <c r="F1628" t="s">
        <v>105</v>
      </c>
      <c r="G1628">
        <v>5.5739047674415998</v>
      </c>
      <c r="H1628">
        <v>0</v>
      </c>
      <c r="I1628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628" s="5" cm="1">
        <f t="array" ref="J1628">MAX(IF((ProjectInfoTable[ProjectName]=OutputTable[[#This Row],[ProjectName]]),(ProjectInfoTable[ProjectName]=OutputTable[[#This Row],[ProjectName]])*ProjectInfoTable[NumberOfReplications]))</f>
        <v>50</v>
      </c>
      <c r="K1628" s="5" cm="1">
        <f t="array" ref="K1628">IFERROR(AVERAGE(IF((OutputTable[GroupByKey]=OutputTable[[#This Row],[GroupByKey]]),(OutputTable[GroupByKey]=OutputTable[[#This Row],[GroupByKey]])*OutputTable[RecordedValue])),0)</f>
        <v>6.0988587896948685</v>
      </c>
      <c r="L1628" s="5" cm="1">
        <f t="array" ref="L1628">IFERROR(_xlfn.STDEV.S(IF((OutputTable[GroupByKey]=OutputTable[[#This Row],[GroupByKey]]),(OutputTable[GroupByKey]=OutputTable[[#This Row],[GroupByKey]])*OutputTable[RecordedValue])),0)</f>
        <v>0.58437836853471548</v>
      </c>
      <c r="M1628" s="5" cm="1">
        <f t="array" ref="M1628">MAX(IF((ProjectInfoTable[ProjectName]=OutputTable[[#This Row],[ProjectName]]),(ProjectInfoTable[ProjectName]=OutputTable[[#This Row],[ProjectName]])*ProjectInfoTable[ConfidenceInterval]))</f>
        <v>0.95</v>
      </c>
      <c r="N16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628" s="5" cm="1">
        <f t="array" ref="O1628">MIN(IF((OutputTable[GroupByKey]=OutputTable[[#This Row],[GroupByKey]]),(OutputTable[GroupByKey]=OutputTable[[#This Row],[GroupByKey]])*OutputTable[RecordedValue]))</f>
        <v>4.8524885910691502</v>
      </c>
      <c r="P1628" s="5" cm="1">
        <f t="array" ref="P1628">MAX(IF((OutputTable[GroupByKey]=OutputTable[[#This Row],[GroupByKey]]),(OutputTable[GroupByKey]=OutputTable[[#This Row],[GroupByKey]])*OutputTable[RecordedValue]))</f>
        <v>7.28424471053909</v>
      </c>
    </row>
    <row r="1629" spans="1:16" x14ac:dyDescent="0.25">
      <c r="A1629" t="s">
        <v>68</v>
      </c>
      <c r="B1629" t="s">
        <v>70</v>
      </c>
      <c r="C1629">
        <v>31</v>
      </c>
      <c r="D1629" t="s">
        <v>162</v>
      </c>
      <c r="E1629" t="s">
        <v>154</v>
      </c>
      <c r="F1629" t="s">
        <v>105</v>
      </c>
      <c r="G1629">
        <v>645</v>
      </c>
      <c r="H1629">
        <v>0</v>
      </c>
      <c r="I1629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629" s="5" cm="1">
        <f t="array" ref="J1629">MAX(IF((ProjectInfoTable[ProjectName]=OutputTable[[#This Row],[ProjectName]]),(ProjectInfoTable[ProjectName]=OutputTable[[#This Row],[ProjectName]])*ProjectInfoTable[NumberOfReplications]))</f>
        <v>50</v>
      </c>
      <c r="K1629" s="5" cm="1">
        <f t="array" ref="K1629">IFERROR(AVERAGE(IF((OutputTable[GroupByKey]=OutputTable[[#This Row],[GroupByKey]]),(OutputTable[GroupByKey]=OutputTable[[#This Row],[GroupByKey]])*OutputTable[RecordedValue])),0)</f>
        <v>645.70000000000005</v>
      </c>
      <c r="L1629" s="5" cm="1">
        <f t="array" ref="L1629">IFERROR(_xlfn.STDEV.S(IF((OutputTable[GroupByKey]=OutputTable[[#This Row],[GroupByKey]]),(OutputTable[GroupByKey]=OutputTable[[#This Row],[GroupByKey]])*OutputTable[RecordedValue])),0)</f>
        <v>5.4930382656372485</v>
      </c>
      <c r="M1629" s="5" cm="1">
        <f t="array" ref="M1629">MAX(IF((ProjectInfoTable[ProjectName]=OutputTable[[#This Row],[ProjectName]]),(ProjectInfoTable[ProjectName]=OutputTable[[#This Row],[ProjectName]])*ProjectInfoTable[ConfidenceInterval]))</f>
        <v>0.95</v>
      </c>
      <c r="N16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629" s="5" cm="1">
        <f t="array" ref="O1629">MIN(IF((OutputTable[GroupByKey]=OutputTable[[#This Row],[GroupByKey]]),(OutputTable[GroupByKey]=OutputTable[[#This Row],[GroupByKey]])*OutputTable[RecordedValue]))</f>
        <v>633</v>
      </c>
      <c r="P1629" s="5" cm="1">
        <f t="array" ref="P1629">MAX(IF((OutputTable[GroupByKey]=OutputTable[[#This Row],[GroupByKey]]),(OutputTable[GroupByKey]=OutputTable[[#This Row],[GroupByKey]])*OutputTable[RecordedValue]))</f>
        <v>656</v>
      </c>
    </row>
    <row r="1630" spans="1:16" x14ac:dyDescent="0.25">
      <c r="A1630" t="s">
        <v>68</v>
      </c>
      <c r="B1630" t="s">
        <v>70</v>
      </c>
      <c r="C1630">
        <v>31</v>
      </c>
      <c r="D1630" t="s">
        <v>163</v>
      </c>
      <c r="E1630" t="s">
        <v>156</v>
      </c>
      <c r="F1630" t="s">
        <v>105</v>
      </c>
      <c r="G1630">
        <v>0.84516931201551204</v>
      </c>
      <c r="H1630">
        <v>0</v>
      </c>
      <c r="I1630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630" s="5" cm="1">
        <f t="array" ref="J1630">MAX(IF((ProjectInfoTable[ProjectName]=OutputTable[[#This Row],[ProjectName]]),(ProjectInfoTable[ProjectName]=OutputTable[[#This Row],[ProjectName]])*ProjectInfoTable[NumberOfReplications]))</f>
        <v>50</v>
      </c>
      <c r="K1630" s="5" cm="1">
        <f t="array" ref="K1630">IFERROR(AVERAGE(IF((OutputTable[GroupByKey]=OutputTable[[#This Row],[GroupByKey]]),(OutputTable[GroupByKey]=OutputTable[[#This Row],[GroupByKey]])*OutputTable[RecordedValue])),0)</f>
        <v>0.83058725584180904</v>
      </c>
      <c r="L1630" s="5" cm="1">
        <f t="array" ref="L1630">IFERROR(_xlfn.STDEV.S(IF((OutputTable[GroupByKey]=OutputTable[[#This Row],[GroupByKey]]),(OutputTable[GroupByKey]=OutputTable[[#This Row],[GroupByKey]])*OutputTable[RecordedValue])),0)</f>
        <v>1.6232732459297416E-2</v>
      </c>
      <c r="M1630" s="5" cm="1">
        <f t="array" ref="M1630">MAX(IF((ProjectInfoTable[ProjectName]=OutputTable[[#This Row],[ProjectName]]),(ProjectInfoTable[ProjectName]=OutputTable[[#This Row],[ProjectName]])*ProjectInfoTable[ConfidenceInterval]))</f>
        <v>0.95</v>
      </c>
      <c r="N16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630" s="5" cm="1">
        <f t="array" ref="O1630">MIN(IF((OutputTable[GroupByKey]=OutputTable[[#This Row],[GroupByKey]]),(OutputTable[GroupByKey]=OutputTable[[#This Row],[GroupByKey]])*OutputTable[RecordedValue]))</f>
        <v>0.79765986915169296</v>
      </c>
      <c r="P1630" s="5" cm="1">
        <f t="array" ref="P1630">MAX(IF((OutputTable[GroupByKey]=OutputTable[[#This Row],[GroupByKey]]),(OutputTable[GroupByKey]=OutputTable[[#This Row],[GroupByKey]])*OutputTable[RecordedValue]))</f>
        <v>0.86520865024807903</v>
      </c>
    </row>
    <row r="1631" spans="1:16" x14ac:dyDescent="0.25">
      <c r="A1631" t="s">
        <v>68</v>
      </c>
      <c r="B1631" t="s">
        <v>70</v>
      </c>
      <c r="C1631">
        <v>31</v>
      </c>
      <c r="D1631" t="s">
        <v>164</v>
      </c>
      <c r="E1631" t="s">
        <v>140</v>
      </c>
      <c r="F1631" t="s">
        <v>105</v>
      </c>
      <c r="G1631">
        <v>0</v>
      </c>
      <c r="H1631">
        <v>0</v>
      </c>
      <c r="I1631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631" s="5" cm="1">
        <f t="array" ref="J1631">MAX(IF((ProjectInfoTable[ProjectName]=OutputTable[[#This Row],[ProjectName]]),(ProjectInfoTable[ProjectName]=OutputTable[[#This Row],[ProjectName]])*ProjectInfoTable[NumberOfReplications]))</f>
        <v>50</v>
      </c>
      <c r="K1631" s="5" cm="1">
        <f t="array" ref="K1631">IFERROR(AVERAGE(IF((OutputTable[GroupByKey]=OutputTable[[#This Row],[GroupByKey]]),(OutputTable[GroupByKey]=OutputTable[[#This Row],[GroupByKey]])*OutputTable[RecordedValue])),0)</f>
        <v>0</v>
      </c>
      <c r="L1631" s="5" cm="1">
        <f t="array" ref="L1631">IFERROR(_xlfn.STDEV.S(IF((OutputTable[GroupByKey]=OutputTable[[#This Row],[GroupByKey]]),(OutputTable[GroupByKey]=OutputTable[[#This Row],[GroupByKey]])*OutputTable[RecordedValue])),0)</f>
        <v>0</v>
      </c>
      <c r="M1631" s="5" cm="1">
        <f t="array" ref="M1631">MAX(IF((ProjectInfoTable[ProjectName]=OutputTable[[#This Row],[ProjectName]]),(ProjectInfoTable[ProjectName]=OutputTable[[#This Row],[ProjectName]])*ProjectInfoTable[ConfidenceInterval]))</f>
        <v>0.95</v>
      </c>
      <c r="N16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31" s="5" cm="1">
        <f t="array" ref="O1631">MIN(IF((OutputTable[GroupByKey]=OutputTable[[#This Row],[GroupByKey]]),(OutputTable[GroupByKey]=OutputTable[[#This Row],[GroupByKey]])*OutputTable[RecordedValue]))</f>
        <v>0</v>
      </c>
      <c r="P1631" s="5" cm="1">
        <f t="array" ref="P1631">MAX(IF((OutputTable[GroupByKey]=OutputTable[[#This Row],[GroupByKey]]),(OutputTable[GroupByKey]=OutputTable[[#This Row],[GroupByKey]])*OutputTable[RecordedValue]))</f>
        <v>0</v>
      </c>
    </row>
    <row r="1632" spans="1:16" x14ac:dyDescent="0.25">
      <c r="A1632" t="s">
        <v>68</v>
      </c>
      <c r="B1632" t="s">
        <v>70</v>
      </c>
      <c r="C1632">
        <v>31</v>
      </c>
      <c r="D1632" t="s">
        <v>165</v>
      </c>
      <c r="E1632" t="s">
        <v>111</v>
      </c>
      <c r="F1632" t="s">
        <v>73</v>
      </c>
      <c r="G1632">
        <v>37.299562884361201</v>
      </c>
      <c r="H1632">
        <v>0</v>
      </c>
      <c r="I1632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632" s="5" cm="1">
        <f t="array" ref="J1632">MAX(IF((ProjectInfoTable[ProjectName]=OutputTable[[#This Row],[ProjectName]]),(ProjectInfoTable[ProjectName]=OutputTable[[#This Row],[ProjectName]])*ProjectInfoTable[NumberOfReplications]))</f>
        <v>50</v>
      </c>
      <c r="K1632" s="5" cm="1">
        <f t="array" ref="K1632">IFERROR(AVERAGE(IF((OutputTable[GroupByKey]=OutputTable[[#This Row],[GroupByKey]]),(OutputTable[GroupByKey]=OutputTable[[#This Row],[GroupByKey]])*OutputTable[RecordedValue])),0)</f>
        <v>37.238343743460135</v>
      </c>
      <c r="L1632" s="5" cm="1">
        <f t="array" ref="L1632">IFERROR(_xlfn.STDEV.S(IF((OutputTable[GroupByKey]=OutputTable[[#This Row],[GroupByKey]]),(OutputTable[GroupByKey]=OutputTable[[#This Row],[GroupByKey]])*OutputTable[RecordedValue])),0)</f>
        <v>0.73577360167133743</v>
      </c>
      <c r="M1632" s="5" cm="1">
        <f t="array" ref="M1632">MAX(IF((ProjectInfoTable[ProjectName]=OutputTable[[#This Row],[ProjectName]]),(ProjectInfoTable[ProjectName]=OutputTable[[#This Row],[ProjectName]])*ProjectInfoTable[ConfidenceInterval]))</f>
        <v>0.95</v>
      </c>
      <c r="N16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632" s="5" cm="1">
        <f t="array" ref="O1632">MIN(IF((OutputTable[GroupByKey]=OutputTable[[#This Row],[GroupByKey]]),(OutputTable[GroupByKey]=OutputTable[[#This Row],[GroupByKey]])*OutputTable[RecordedValue]))</f>
        <v>35.915286846409401</v>
      </c>
      <c r="P1632" s="5" cm="1">
        <f t="array" ref="P1632">MAX(IF((OutputTable[GroupByKey]=OutputTable[[#This Row],[GroupByKey]]),(OutputTable[GroupByKey]=OutputTable[[#This Row],[GroupByKey]])*OutputTable[RecordedValue]))</f>
        <v>38.829036811282897</v>
      </c>
    </row>
    <row r="1633" spans="1:16" x14ac:dyDescent="0.25">
      <c r="A1633" t="s">
        <v>68</v>
      </c>
      <c r="B1633" t="s">
        <v>70</v>
      </c>
      <c r="C1633">
        <v>31</v>
      </c>
      <c r="D1633" t="s">
        <v>166</v>
      </c>
      <c r="E1633" t="s">
        <v>113</v>
      </c>
      <c r="F1633" t="s">
        <v>73</v>
      </c>
      <c r="G1633">
        <v>1118.9868865308399</v>
      </c>
      <c r="H1633">
        <v>0</v>
      </c>
      <c r="I1633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633" s="5" cm="1">
        <f t="array" ref="J1633">MAX(IF((ProjectInfoTable[ProjectName]=OutputTable[[#This Row],[ProjectName]]),(ProjectInfoTable[ProjectName]=OutputTable[[#This Row],[ProjectName]])*ProjectInfoTable[NumberOfReplications]))</f>
        <v>50</v>
      </c>
      <c r="K1633" s="5" cm="1">
        <f t="array" ref="K1633">IFERROR(AVERAGE(IF((OutputTable[GroupByKey]=OutputTable[[#This Row],[GroupByKey]]),(OutputTable[GroupByKey]=OutputTable[[#This Row],[GroupByKey]])*OutputTable[RecordedValue])),0)</f>
        <v>1117.1503123038046</v>
      </c>
      <c r="L1633" s="5" cm="1">
        <f t="array" ref="L1633">IFERROR(_xlfn.STDEV.S(IF((OutputTable[GroupByKey]=OutputTable[[#This Row],[GroupByKey]]),(OutputTable[GroupByKey]=OutputTable[[#This Row],[GroupByKey]])*OutputTable[RecordedValue])),0)</f>
        <v>22.073208050140675</v>
      </c>
      <c r="M1633" s="5" cm="1">
        <f t="array" ref="M1633">MAX(IF((ProjectInfoTable[ProjectName]=OutputTable[[#This Row],[ProjectName]]),(ProjectInfoTable[ProjectName]=OutputTable[[#This Row],[ProjectName]])*ProjectInfoTable[ConfidenceInterval]))</f>
        <v>0.95</v>
      </c>
      <c r="N16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633" s="5" cm="1">
        <f t="array" ref="O1633">MIN(IF((OutputTable[GroupByKey]=OutputTable[[#This Row],[GroupByKey]]),(OutputTable[GroupByKey]=OutputTable[[#This Row],[GroupByKey]])*OutputTable[RecordedValue]))</f>
        <v>1077.4586053922801</v>
      </c>
      <c r="P1633" s="5" cm="1">
        <f t="array" ref="P1633">MAX(IF((OutputTable[GroupByKey]=OutputTable[[#This Row],[GroupByKey]]),(OutputTable[GroupByKey]=OutputTable[[#This Row],[GroupByKey]])*OutputTable[RecordedValue]))</f>
        <v>1164.8711043384901</v>
      </c>
    </row>
    <row r="1634" spans="1:16" x14ac:dyDescent="0.25">
      <c r="A1634" t="s">
        <v>68</v>
      </c>
      <c r="B1634" t="s">
        <v>70</v>
      </c>
      <c r="C1634">
        <v>31</v>
      </c>
      <c r="D1634" t="s">
        <v>167</v>
      </c>
      <c r="E1634" t="s">
        <v>115</v>
      </c>
      <c r="F1634" t="s">
        <v>73</v>
      </c>
      <c r="G1634">
        <v>0</v>
      </c>
      <c r="H1634">
        <v>0</v>
      </c>
      <c r="I1634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634" s="5" cm="1">
        <f t="array" ref="J1634">MAX(IF((ProjectInfoTable[ProjectName]=OutputTable[[#This Row],[ProjectName]]),(ProjectInfoTable[ProjectName]=OutputTable[[#This Row],[ProjectName]])*ProjectInfoTable[NumberOfReplications]))</f>
        <v>50</v>
      </c>
      <c r="K1634" s="5" cm="1">
        <f t="array" ref="K1634">IFERROR(AVERAGE(IF((OutputTable[GroupByKey]=OutputTable[[#This Row],[GroupByKey]]),(OutputTable[GroupByKey]=OutputTable[[#This Row],[GroupByKey]])*OutputTable[RecordedValue])),0)</f>
        <v>0</v>
      </c>
      <c r="L1634" s="5" cm="1">
        <f t="array" ref="L1634">IFERROR(_xlfn.STDEV.S(IF((OutputTable[GroupByKey]=OutputTable[[#This Row],[GroupByKey]]),(OutputTable[GroupByKey]=OutputTable[[#This Row],[GroupByKey]])*OutputTable[RecordedValue])),0)</f>
        <v>0</v>
      </c>
      <c r="M1634" s="5" cm="1">
        <f t="array" ref="M1634">MAX(IF((ProjectInfoTable[ProjectName]=OutputTable[[#This Row],[ProjectName]]),(ProjectInfoTable[ProjectName]=OutputTable[[#This Row],[ProjectName]])*ProjectInfoTable[ConfidenceInterval]))</f>
        <v>0.95</v>
      </c>
      <c r="N16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34" s="5" cm="1">
        <f t="array" ref="O1634">MIN(IF((OutputTable[GroupByKey]=OutputTable[[#This Row],[GroupByKey]]),(OutputTable[GroupByKey]=OutputTable[[#This Row],[GroupByKey]])*OutputTable[RecordedValue]))</f>
        <v>0</v>
      </c>
      <c r="P1634" s="5" cm="1">
        <f t="array" ref="P1634">MAX(IF((OutputTable[GroupByKey]=OutputTable[[#This Row],[GroupByKey]]),(OutputTable[GroupByKey]=OutputTable[[#This Row],[GroupByKey]])*OutputTable[RecordedValue]))</f>
        <v>0</v>
      </c>
    </row>
    <row r="1635" spans="1:16" x14ac:dyDescent="0.25">
      <c r="A1635" t="s">
        <v>68</v>
      </c>
      <c r="B1635" t="s">
        <v>70</v>
      </c>
      <c r="C1635">
        <v>31</v>
      </c>
      <c r="D1635" t="s">
        <v>168</v>
      </c>
      <c r="E1635" t="s">
        <v>117</v>
      </c>
      <c r="F1635" t="s">
        <v>73</v>
      </c>
      <c r="G1635">
        <v>132.732123531577</v>
      </c>
      <c r="H1635">
        <v>0</v>
      </c>
      <c r="I1635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635" s="5" cm="1">
        <f t="array" ref="J1635">MAX(IF((ProjectInfoTable[ProjectName]=OutputTable[[#This Row],[ProjectName]]),(ProjectInfoTable[ProjectName]=OutputTable[[#This Row],[ProjectName]])*ProjectInfoTable[NumberOfReplications]))</f>
        <v>50</v>
      </c>
      <c r="K1635" s="5" cm="1">
        <f t="array" ref="K1635">IFERROR(AVERAGE(IF((OutputTable[GroupByKey]=OutputTable[[#This Row],[GroupByKey]]),(OutputTable[GroupByKey]=OutputTable[[#This Row],[GroupByKey]])*OutputTable[RecordedValue])),0)</f>
        <v>120.89653130002299</v>
      </c>
      <c r="L1635" s="5" cm="1">
        <f t="array" ref="L1635">IFERROR(_xlfn.STDEV.S(IF((OutputTable[GroupByKey]=OutputTable[[#This Row],[GroupByKey]]),(OutputTable[GroupByKey]=OutputTable[[#This Row],[GroupByKey]])*OutputTable[RecordedValue])),0)</f>
        <v>33.561725675720702</v>
      </c>
      <c r="M1635" s="5" cm="1">
        <f t="array" ref="M1635">MAX(IF((ProjectInfoTable[ProjectName]=OutputTable[[#This Row],[ProjectName]]),(ProjectInfoTable[ProjectName]=OutputTable[[#This Row],[ProjectName]])*ProjectInfoTable[ConfidenceInterval]))</f>
        <v>0.95</v>
      </c>
      <c r="N16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635" s="5" cm="1">
        <f t="array" ref="O1635">MIN(IF((OutputTable[GroupByKey]=OutputTable[[#This Row],[GroupByKey]]),(OutputTable[GroupByKey]=OutputTable[[#This Row],[GroupByKey]])*OutputTable[RecordedValue]))</f>
        <v>71.2298351699786</v>
      </c>
      <c r="P1635" s="5" cm="1">
        <f t="array" ref="P1635">MAX(IF((OutputTable[GroupByKey]=OutputTable[[#This Row],[GroupByKey]]),(OutputTable[GroupByKey]=OutputTable[[#This Row],[GroupByKey]])*OutputTable[RecordedValue]))</f>
        <v>265.63530965979299</v>
      </c>
    </row>
    <row r="1636" spans="1:16" x14ac:dyDescent="0.25">
      <c r="A1636" t="s">
        <v>68</v>
      </c>
      <c r="B1636" t="s">
        <v>70</v>
      </c>
      <c r="C1636">
        <v>31</v>
      </c>
      <c r="D1636" t="s">
        <v>169</v>
      </c>
      <c r="E1636" t="s">
        <v>119</v>
      </c>
      <c r="F1636" t="s">
        <v>73</v>
      </c>
      <c r="G1636">
        <v>304</v>
      </c>
      <c r="H1636">
        <v>0</v>
      </c>
      <c r="I1636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636" s="5" cm="1">
        <f t="array" ref="J1636">MAX(IF((ProjectInfoTable[ProjectName]=OutputTable[[#This Row],[ProjectName]]),(ProjectInfoTable[ProjectName]=OutputTable[[#This Row],[ProjectName]])*ProjectInfoTable[NumberOfReplications]))</f>
        <v>50</v>
      </c>
      <c r="K1636" s="5" cm="1">
        <f t="array" ref="K1636">IFERROR(AVERAGE(IF((OutputTable[GroupByKey]=OutputTable[[#This Row],[GroupByKey]]),(OutputTable[GroupByKey]=OutputTable[[#This Row],[GroupByKey]])*OutputTable[RecordedValue])),0)</f>
        <v>307.66000000000003</v>
      </c>
      <c r="L1636" s="5" cm="1">
        <f t="array" ref="L1636">IFERROR(_xlfn.STDEV.S(IF((OutputTable[GroupByKey]=OutputTable[[#This Row],[GroupByKey]]),(OutputTable[GroupByKey]=OutputTable[[#This Row],[GroupByKey]])*OutputTable[RecordedValue])),0)</f>
        <v>3.1272991542223769</v>
      </c>
      <c r="M1636" s="5" cm="1">
        <f t="array" ref="M1636">MAX(IF((ProjectInfoTable[ProjectName]=OutputTable[[#This Row],[ProjectName]]),(ProjectInfoTable[ProjectName]=OutputTable[[#This Row],[ProjectName]])*ProjectInfoTable[ConfidenceInterval]))</f>
        <v>0.95</v>
      </c>
      <c r="N16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636" s="5" cm="1">
        <f t="array" ref="O1636">MIN(IF((OutputTable[GroupByKey]=OutputTable[[#This Row],[GroupByKey]]),(OutputTable[GroupByKey]=OutputTable[[#This Row],[GroupByKey]])*OutputTable[RecordedValue]))</f>
        <v>300</v>
      </c>
      <c r="P1636" s="5" cm="1">
        <f t="array" ref="P1636">MAX(IF((OutputTable[GroupByKey]=OutputTable[[#This Row],[GroupByKey]]),(OutputTable[GroupByKey]=OutputTable[[#This Row],[GroupByKey]])*OutputTable[RecordedValue]))</f>
        <v>315</v>
      </c>
    </row>
    <row r="1637" spans="1:16" x14ac:dyDescent="0.25">
      <c r="A1637" t="s">
        <v>68</v>
      </c>
      <c r="B1637" t="s">
        <v>70</v>
      </c>
      <c r="C1637">
        <v>31</v>
      </c>
      <c r="D1637" t="s">
        <v>170</v>
      </c>
      <c r="E1637" t="s">
        <v>121</v>
      </c>
      <c r="F1637" t="s">
        <v>73</v>
      </c>
      <c r="G1637">
        <v>302</v>
      </c>
      <c r="H1637">
        <v>0</v>
      </c>
      <c r="I1637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637" s="5" cm="1">
        <f t="array" ref="J1637">MAX(IF((ProjectInfoTable[ProjectName]=OutputTable[[#This Row],[ProjectName]]),(ProjectInfoTable[ProjectName]=OutputTable[[#This Row],[ProjectName]])*ProjectInfoTable[NumberOfReplications]))</f>
        <v>50</v>
      </c>
      <c r="K1637" s="5" cm="1">
        <f t="array" ref="K1637">IFERROR(AVERAGE(IF((OutputTable[GroupByKey]=OutputTable[[#This Row],[GroupByKey]]),(OutputTable[GroupByKey]=OutputTable[[#This Row],[GroupByKey]])*OutputTable[RecordedValue])),0)</f>
        <v>305.8</v>
      </c>
      <c r="L1637" s="5" cm="1">
        <f t="array" ref="L1637">IFERROR(_xlfn.STDEV.S(IF((OutputTable[GroupByKey]=OutputTable[[#This Row],[GroupByKey]]),(OutputTable[GroupByKey]=OutputTable[[#This Row],[GroupByKey]])*OutputTable[RecordedValue])),0)</f>
        <v>3.2324881425670751</v>
      </c>
      <c r="M1637" s="5" cm="1">
        <f t="array" ref="M1637">MAX(IF((ProjectInfoTable[ProjectName]=OutputTable[[#This Row],[ProjectName]]),(ProjectInfoTable[ProjectName]=OutputTable[[#This Row],[ProjectName]])*ProjectInfoTable[ConfidenceInterval]))</f>
        <v>0.95</v>
      </c>
      <c r="N16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637" s="5" cm="1">
        <f t="array" ref="O1637">MIN(IF((OutputTable[GroupByKey]=OutputTable[[#This Row],[GroupByKey]]),(OutputTable[GroupByKey]=OutputTable[[#This Row],[GroupByKey]])*OutputTable[RecordedValue]))</f>
        <v>298</v>
      </c>
      <c r="P1637" s="5" cm="1">
        <f t="array" ref="P1637">MAX(IF((OutputTable[GroupByKey]=OutputTable[[#This Row],[GroupByKey]]),(OutputTable[GroupByKey]=OutputTable[[#This Row],[GroupByKey]])*OutputTable[RecordedValue]))</f>
        <v>313</v>
      </c>
    </row>
    <row r="1638" spans="1:16" x14ac:dyDescent="0.25">
      <c r="A1638" t="s">
        <v>68</v>
      </c>
      <c r="B1638" t="s">
        <v>70</v>
      </c>
      <c r="C1638">
        <v>31</v>
      </c>
      <c r="D1638" t="s">
        <v>171</v>
      </c>
      <c r="E1638" t="s">
        <v>123</v>
      </c>
      <c r="F1638" t="s">
        <v>73</v>
      </c>
      <c r="G1638">
        <v>37.299562884361201</v>
      </c>
      <c r="H1638">
        <v>0</v>
      </c>
      <c r="I1638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638" s="5" cm="1">
        <f t="array" ref="J1638">MAX(IF((ProjectInfoTable[ProjectName]=OutputTable[[#This Row],[ProjectName]]),(ProjectInfoTable[ProjectName]=OutputTable[[#This Row],[ProjectName]])*ProjectInfoTable[NumberOfReplications]))</f>
        <v>50</v>
      </c>
      <c r="K1638" s="5" cm="1">
        <f t="array" ref="K1638">IFERROR(AVERAGE(IF((OutputTable[GroupByKey]=OutputTable[[#This Row],[GroupByKey]]),(OutputTable[GroupByKey]=OutputTable[[#This Row],[GroupByKey]])*OutputTable[RecordedValue])),0)</f>
        <v>37.238343743460135</v>
      </c>
      <c r="L1638" s="5" cm="1">
        <f t="array" ref="L1638">IFERROR(_xlfn.STDEV.S(IF((OutputTable[GroupByKey]=OutputTable[[#This Row],[GroupByKey]]),(OutputTable[GroupByKey]=OutputTable[[#This Row],[GroupByKey]])*OutputTable[RecordedValue])),0)</f>
        <v>0.73577360167133743</v>
      </c>
      <c r="M1638" s="5" cm="1">
        <f t="array" ref="M1638">MAX(IF((ProjectInfoTable[ProjectName]=OutputTable[[#This Row],[ProjectName]]),(ProjectInfoTable[ProjectName]=OutputTable[[#This Row],[ProjectName]])*ProjectInfoTable[ConfidenceInterval]))</f>
        <v>0.95</v>
      </c>
      <c r="N16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638" s="5" cm="1">
        <f t="array" ref="O1638">MIN(IF((OutputTable[GroupByKey]=OutputTable[[#This Row],[GroupByKey]]),(OutputTable[GroupByKey]=OutputTable[[#This Row],[GroupByKey]])*OutputTable[RecordedValue]))</f>
        <v>35.915286846409401</v>
      </c>
      <c r="P1638" s="5" cm="1">
        <f t="array" ref="P1638">MAX(IF((OutputTable[GroupByKey]=OutputTable[[#This Row],[GroupByKey]]),(OutputTable[GroupByKey]=OutputTable[[#This Row],[GroupByKey]])*OutputTable[RecordedValue]))</f>
        <v>38.829036811282897</v>
      </c>
    </row>
    <row r="1639" spans="1:16" x14ac:dyDescent="0.25">
      <c r="A1639" t="s">
        <v>68</v>
      </c>
      <c r="B1639" t="s">
        <v>70</v>
      </c>
      <c r="C1639">
        <v>31</v>
      </c>
      <c r="D1639" t="s">
        <v>172</v>
      </c>
      <c r="E1639" t="s">
        <v>125</v>
      </c>
      <c r="F1639" t="s">
        <v>73</v>
      </c>
      <c r="G1639">
        <v>1251.71901006241</v>
      </c>
      <c r="H1639">
        <v>0</v>
      </c>
      <c r="I1639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639" s="5" cm="1">
        <f t="array" ref="J1639">MAX(IF((ProjectInfoTable[ProjectName]=OutputTable[[#This Row],[ProjectName]]),(ProjectInfoTable[ProjectName]=OutputTable[[#This Row],[ProjectName]])*ProjectInfoTable[NumberOfReplications]))</f>
        <v>50</v>
      </c>
      <c r="K1639" s="5" cm="1">
        <f t="array" ref="K1639">IFERROR(AVERAGE(IF((OutputTable[GroupByKey]=OutputTable[[#This Row],[GroupByKey]]),(OutputTable[GroupByKey]=OutputTable[[#This Row],[GroupByKey]])*OutputTable[RecordedValue])),0)</f>
        <v>1238.0468436038263</v>
      </c>
      <c r="L1639" s="5" cm="1">
        <f t="array" ref="L1639">IFERROR(_xlfn.STDEV.S(IF((OutputTable[GroupByKey]=OutputTable[[#This Row],[GroupByKey]]),(OutputTable[GroupByKey]=OutputTable[[#This Row],[GroupByKey]])*OutputTable[RecordedValue])),0)</f>
        <v>49.802537130614866</v>
      </c>
      <c r="M1639" s="5" cm="1">
        <f t="array" ref="M1639">MAX(IF((ProjectInfoTable[ProjectName]=OutputTable[[#This Row],[ProjectName]]),(ProjectInfoTable[ProjectName]=OutputTable[[#This Row],[ProjectName]])*ProjectInfoTable[ConfidenceInterval]))</f>
        <v>0.95</v>
      </c>
      <c r="N16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639" s="5" cm="1">
        <f t="array" ref="O1639">MIN(IF((OutputTable[GroupByKey]=OutputTable[[#This Row],[GroupByKey]]),(OutputTable[GroupByKey]=OutputTable[[#This Row],[GroupByKey]])*OutputTable[RecordedValue]))</f>
        <v>1148.68844056226</v>
      </c>
      <c r="P1639" s="5" cm="1">
        <f t="array" ref="P1639">MAX(IF((OutputTable[GroupByKey]=OutputTable[[#This Row],[GroupByKey]]),(OutputTable[GroupByKey]=OutputTable[[#This Row],[GroupByKey]])*OutputTable[RecordedValue]))</f>
        <v>1418.3176101245699</v>
      </c>
    </row>
    <row r="1640" spans="1:16" x14ac:dyDescent="0.25">
      <c r="A1640" t="s">
        <v>68</v>
      </c>
      <c r="B1640" t="s">
        <v>70</v>
      </c>
      <c r="C1640">
        <v>31</v>
      </c>
      <c r="D1640" t="s">
        <v>173</v>
      </c>
      <c r="E1640" t="s">
        <v>135</v>
      </c>
      <c r="F1640" t="s">
        <v>105</v>
      </c>
      <c r="G1640">
        <v>18.649781442180601</v>
      </c>
      <c r="H1640">
        <v>0</v>
      </c>
      <c r="I1640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640" s="5" cm="1">
        <f t="array" ref="J1640">MAX(IF((ProjectInfoTable[ProjectName]=OutputTable[[#This Row],[ProjectName]]),(ProjectInfoTable[ProjectName]=OutputTable[[#This Row],[ProjectName]])*ProjectInfoTable[NumberOfReplications]))</f>
        <v>50</v>
      </c>
      <c r="K1640" s="5" cm="1">
        <f t="array" ref="K1640">IFERROR(AVERAGE(IF((OutputTable[GroupByKey]=OutputTable[[#This Row],[GroupByKey]]),(OutputTable[GroupByKey]=OutputTable[[#This Row],[GroupByKey]])*OutputTable[RecordedValue])),0)</f>
        <v>18.619171871730064</v>
      </c>
      <c r="L1640" s="5" cm="1">
        <f t="array" ref="L1640">IFERROR(_xlfn.STDEV.S(IF((OutputTable[GroupByKey]=OutputTable[[#This Row],[GroupByKey]]),(OutputTable[GroupByKey]=OutputTable[[#This Row],[GroupByKey]])*OutputTable[RecordedValue])),0)</f>
        <v>0.36788680083566072</v>
      </c>
      <c r="M1640" s="5" cm="1">
        <f t="array" ref="M1640">MAX(IF((ProjectInfoTable[ProjectName]=OutputTable[[#This Row],[ProjectName]]),(ProjectInfoTable[ProjectName]=OutputTable[[#This Row],[ProjectName]])*ProjectInfoTable[ConfidenceInterval]))</f>
        <v>0.95</v>
      </c>
      <c r="N16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640" s="5" cm="1">
        <f t="array" ref="O1640">MIN(IF((OutputTable[GroupByKey]=OutputTable[[#This Row],[GroupByKey]]),(OutputTable[GroupByKey]=OutputTable[[#This Row],[GroupByKey]])*OutputTable[RecordedValue]))</f>
        <v>17.957643423204701</v>
      </c>
      <c r="P1640" s="5" cm="1">
        <f t="array" ref="P1640">MAX(IF((OutputTable[GroupByKey]=OutputTable[[#This Row],[GroupByKey]]),(OutputTable[GroupByKey]=OutputTable[[#This Row],[GroupByKey]])*OutputTable[RecordedValue]))</f>
        <v>19.414518405641399</v>
      </c>
    </row>
    <row r="1641" spans="1:16" x14ac:dyDescent="0.25">
      <c r="A1641" t="s">
        <v>68</v>
      </c>
      <c r="B1641" t="s">
        <v>70</v>
      </c>
      <c r="C1641">
        <v>31</v>
      </c>
      <c r="D1641" t="s">
        <v>174</v>
      </c>
      <c r="E1641" t="s">
        <v>137</v>
      </c>
      <c r="F1641" t="s">
        <v>105</v>
      </c>
      <c r="G1641">
        <v>5.2925812321282804</v>
      </c>
      <c r="H1641">
        <v>0</v>
      </c>
      <c r="I1641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641" s="5" cm="1">
        <f t="array" ref="J1641">MAX(IF((ProjectInfoTable[ProjectName]=OutputTable[[#This Row],[ProjectName]]),(ProjectInfoTable[ProjectName]=OutputTable[[#This Row],[ProjectName]])*ProjectInfoTable[NumberOfReplications]))</f>
        <v>50</v>
      </c>
      <c r="K1641" s="5" cm="1">
        <f t="array" ref="K1641">IFERROR(AVERAGE(IF((OutputTable[GroupByKey]=OutputTable[[#This Row],[GroupByKey]]),(OutputTable[GroupByKey]=OutputTable[[#This Row],[GroupByKey]])*OutputTable[RecordedValue])),0)</f>
        <v>5.3248187541752463</v>
      </c>
      <c r="L1641" s="5" cm="1">
        <f t="array" ref="L1641">IFERROR(_xlfn.STDEV.S(IF((OutputTable[GroupByKey]=OutputTable[[#This Row],[GroupByKey]]),(OutputTable[GroupByKey]=OutputTable[[#This Row],[GroupByKey]])*OutputTable[RecordedValue])),0)</f>
        <v>0.37220753962085379</v>
      </c>
      <c r="M1641" s="5" cm="1">
        <f t="array" ref="M1641">MAX(IF((ProjectInfoTable[ProjectName]=OutputTable[[#This Row],[ProjectName]]),(ProjectInfoTable[ProjectName]=OutputTable[[#This Row],[ProjectName]])*ProjectInfoTable[ConfidenceInterval]))</f>
        <v>0.95</v>
      </c>
      <c r="N16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641" s="5" cm="1">
        <f t="array" ref="O1641">MIN(IF((OutputTable[GroupByKey]=OutputTable[[#This Row],[GroupByKey]]),(OutputTable[GroupByKey]=OutputTable[[#This Row],[GroupByKey]])*OutputTable[RecordedValue]))</f>
        <v>4.5773931059875599</v>
      </c>
      <c r="P1641" s="5" cm="1">
        <f t="array" ref="P1641">MAX(IF((OutputTable[GroupByKey]=OutputTable[[#This Row],[GroupByKey]]),(OutputTable[GroupByKey]=OutputTable[[#This Row],[GroupByKey]])*OutputTable[RecordedValue]))</f>
        <v>5.9816259595291603</v>
      </c>
    </row>
    <row r="1642" spans="1:16" x14ac:dyDescent="0.25">
      <c r="A1642" t="s">
        <v>68</v>
      </c>
      <c r="B1642" t="s">
        <v>70</v>
      </c>
      <c r="C1642">
        <v>31</v>
      </c>
      <c r="D1642" t="s">
        <v>175</v>
      </c>
      <c r="E1642" t="s">
        <v>154</v>
      </c>
      <c r="F1642" t="s">
        <v>105</v>
      </c>
      <c r="G1642">
        <v>304</v>
      </c>
      <c r="H1642">
        <v>0</v>
      </c>
      <c r="I1642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642" s="5" cm="1">
        <f t="array" ref="J1642">MAX(IF((ProjectInfoTable[ProjectName]=OutputTable[[#This Row],[ProjectName]]),(ProjectInfoTable[ProjectName]=OutputTable[[#This Row],[ProjectName]])*ProjectInfoTable[NumberOfReplications]))</f>
        <v>50</v>
      </c>
      <c r="K1642" s="5" cm="1">
        <f t="array" ref="K1642">IFERROR(AVERAGE(IF((OutputTable[GroupByKey]=OutputTable[[#This Row],[GroupByKey]]),(OutputTable[GroupByKey]=OutputTable[[#This Row],[GroupByKey]])*OutputTable[RecordedValue])),0)</f>
        <v>307.5</v>
      </c>
      <c r="L1642" s="5" cm="1">
        <f t="array" ref="L1642">IFERROR(_xlfn.STDEV.S(IF((OutputTable[GroupByKey]=OutputTable[[#This Row],[GroupByKey]]),(OutputTable[GroupByKey]=OutputTable[[#This Row],[GroupByKey]])*OutputTable[RecordedValue])),0)</f>
        <v>3.1831828507367419</v>
      </c>
      <c r="M1642" s="5" cm="1">
        <f t="array" ref="M1642">MAX(IF((ProjectInfoTable[ProjectName]=OutputTable[[#This Row],[ProjectName]]),(ProjectInfoTable[ProjectName]=OutputTable[[#This Row],[ProjectName]])*ProjectInfoTable[ConfidenceInterval]))</f>
        <v>0.95</v>
      </c>
      <c r="N16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642" s="5" cm="1">
        <f t="array" ref="O1642">MIN(IF((OutputTable[GroupByKey]=OutputTable[[#This Row],[GroupByKey]]),(OutputTable[GroupByKey]=OutputTable[[#This Row],[GroupByKey]])*OutputTable[RecordedValue]))</f>
        <v>300</v>
      </c>
      <c r="P1642" s="5" cm="1">
        <f t="array" ref="P1642">MAX(IF((OutputTable[GroupByKey]=OutputTable[[#This Row],[GroupByKey]]),(OutputTable[GroupByKey]=OutputTable[[#This Row],[GroupByKey]])*OutputTable[RecordedValue]))</f>
        <v>315</v>
      </c>
    </row>
    <row r="1643" spans="1:16" x14ac:dyDescent="0.25">
      <c r="A1643" t="s">
        <v>68</v>
      </c>
      <c r="B1643" t="s">
        <v>70</v>
      </c>
      <c r="C1643">
        <v>31</v>
      </c>
      <c r="D1643" t="s">
        <v>176</v>
      </c>
      <c r="E1643" t="s">
        <v>156</v>
      </c>
      <c r="F1643" t="s">
        <v>105</v>
      </c>
      <c r="G1643">
        <v>0.77947578199465595</v>
      </c>
      <c r="H1643">
        <v>0</v>
      </c>
      <c r="I1643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643" s="5" cm="1">
        <f t="array" ref="J1643">MAX(IF((ProjectInfoTable[ProjectName]=OutputTable[[#This Row],[ProjectName]]),(ProjectInfoTable[ProjectName]=OutputTable[[#This Row],[ProjectName]])*ProjectInfoTable[NumberOfReplications]))</f>
        <v>50</v>
      </c>
      <c r="K1643" s="5" cm="1">
        <f t="array" ref="K1643">IFERROR(AVERAGE(IF((OutputTable[GroupByKey]=OutputTable[[#This Row],[GroupByKey]]),(OutputTable[GroupByKey]=OutputTable[[#This Row],[GroupByKey]])*OutputTable[RecordedValue])),0)</f>
        <v>0.77813255190936492</v>
      </c>
      <c r="L1643" s="5" cm="1">
        <f t="array" ref="L1643">IFERROR(_xlfn.STDEV.S(IF((OutputTable[GroupByKey]=OutputTable[[#This Row],[GroupByKey]]),(OutputTable[GroupByKey]=OutputTable[[#This Row],[GroupByKey]])*OutputTable[RecordedValue])),0)</f>
        <v>1.5508647484202203E-2</v>
      </c>
      <c r="M1643" s="5" cm="1">
        <f t="array" ref="M1643">MAX(IF((ProjectInfoTable[ProjectName]=OutputTable[[#This Row],[ProjectName]]),(ProjectInfoTable[ProjectName]=OutputTable[[#This Row],[ProjectName]])*ProjectInfoTable[ConfidenceInterval]))</f>
        <v>0.95</v>
      </c>
      <c r="N16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643" s="5" cm="1">
        <f t="array" ref="O1643">MIN(IF((OutputTable[GroupByKey]=OutputTable[[#This Row],[GroupByKey]]),(OutputTable[GroupByKey]=OutputTable[[#This Row],[GroupByKey]])*OutputTable[RecordedValue]))</f>
        <v>0.75076558501961799</v>
      </c>
      <c r="P1643" s="5" cm="1">
        <f t="array" ref="P1643">MAX(IF((OutputTable[GroupByKey]=OutputTable[[#This Row],[GroupByKey]]),(OutputTable[GroupByKey]=OutputTable[[#This Row],[GroupByKey]])*OutputTable[RecordedValue]))</f>
        <v>0.80927528725051701</v>
      </c>
    </row>
    <row r="1644" spans="1:16" x14ac:dyDescent="0.25">
      <c r="A1644" t="s">
        <v>68</v>
      </c>
      <c r="B1644" t="s">
        <v>70</v>
      </c>
      <c r="C1644">
        <v>31</v>
      </c>
      <c r="D1644" t="s">
        <v>177</v>
      </c>
      <c r="E1644" t="s">
        <v>140</v>
      </c>
      <c r="F1644" t="s">
        <v>105</v>
      </c>
      <c r="G1644">
        <v>0</v>
      </c>
      <c r="H1644">
        <v>0</v>
      </c>
      <c r="I1644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644" s="5" cm="1">
        <f t="array" ref="J1644">MAX(IF((ProjectInfoTable[ProjectName]=OutputTable[[#This Row],[ProjectName]]),(ProjectInfoTable[ProjectName]=OutputTable[[#This Row],[ProjectName]])*ProjectInfoTable[NumberOfReplications]))</f>
        <v>50</v>
      </c>
      <c r="K1644" s="5" cm="1">
        <f t="array" ref="K1644">IFERROR(AVERAGE(IF((OutputTable[GroupByKey]=OutputTable[[#This Row],[GroupByKey]]),(OutputTable[GroupByKey]=OutputTable[[#This Row],[GroupByKey]])*OutputTable[RecordedValue])),0)</f>
        <v>0</v>
      </c>
      <c r="L1644" s="5" cm="1">
        <f t="array" ref="L1644">IFERROR(_xlfn.STDEV.S(IF((OutputTable[GroupByKey]=OutputTable[[#This Row],[GroupByKey]]),(OutputTable[GroupByKey]=OutputTable[[#This Row],[GroupByKey]])*OutputTable[RecordedValue])),0)</f>
        <v>0</v>
      </c>
      <c r="M1644" s="5" cm="1">
        <f t="array" ref="M1644">MAX(IF((ProjectInfoTable[ProjectName]=OutputTable[[#This Row],[ProjectName]]),(ProjectInfoTable[ProjectName]=OutputTable[[#This Row],[ProjectName]])*ProjectInfoTable[ConfidenceInterval]))</f>
        <v>0.95</v>
      </c>
      <c r="N16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44" s="5" cm="1">
        <f t="array" ref="O1644">MIN(IF((OutputTable[GroupByKey]=OutputTable[[#This Row],[GroupByKey]]),(OutputTable[GroupByKey]=OutputTable[[#This Row],[GroupByKey]])*OutputTable[RecordedValue]))</f>
        <v>0</v>
      </c>
      <c r="P1644" s="5" cm="1">
        <f t="array" ref="P1644">MAX(IF((OutputTable[GroupByKey]=OutputTable[[#This Row],[GroupByKey]]),(OutputTable[GroupByKey]=OutputTable[[#This Row],[GroupByKey]])*OutputTable[RecordedValue]))</f>
        <v>0</v>
      </c>
    </row>
    <row r="1645" spans="1:16" x14ac:dyDescent="0.25">
      <c r="A1645" t="s">
        <v>68</v>
      </c>
      <c r="B1645" t="s">
        <v>70</v>
      </c>
      <c r="C1645">
        <v>32</v>
      </c>
      <c r="D1645" t="s">
        <v>110</v>
      </c>
      <c r="E1645" t="s">
        <v>111</v>
      </c>
      <c r="F1645" t="s">
        <v>73</v>
      </c>
      <c r="G1645">
        <v>1.8802898880250101</v>
      </c>
      <c r="H1645">
        <v>0</v>
      </c>
      <c r="I1645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645" s="5" cm="1">
        <f t="array" ref="J1645">MAX(IF((ProjectInfoTable[ProjectName]=OutputTable[[#This Row],[ProjectName]]),(ProjectInfoTable[ProjectName]=OutputTable[[#This Row],[ProjectName]])*ProjectInfoTable[NumberOfReplications]))</f>
        <v>50</v>
      </c>
      <c r="K1645" s="5" cm="1">
        <f t="array" ref="K1645">IFERROR(AVERAGE(IF((OutputTable[GroupByKey]=OutputTable[[#This Row],[GroupByKey]]),(OutputTable[GroupByKey]=OutputTable[[#This Row],[GroupByKey]])*OutputTable[RecordedValue])),0)</f>
        <v>1.9749714551650996</v>
      </c>
      <c r="L1645" s="5" cm="1">
        <f t="array" ref="L1645">IFERROR(_xlfn.STDEV.S(IF((OutputTable[GroupByKey]=OutputTable[[#This Row],[GroupByKey]]),(OutputTable[GroupByKey]=OutputTable[[#This Row],[GroupByKey]])*OutputTable[RecordedValue])),0)</f>
        <v>0.45746437878232693</v>
      </c>
      <c r="M1645" s="5" cm="1">
        <f t="array" ref="M1645">MAX(IF((ProjectInfoTable[ProjectName]=OutputTable[[#This Row],[ProjectName]]),(ProjectInfoTable[ProjectName]=OutputTable[[#This Row],[ProjectName]])*ProjectInfoTable[ConfidenceInterval]))</f>
        <v>0.95</v>
      </c>
      <c r="N16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645" s="5" cm="1">
        <f t="array" ref="O1645">MIN(IF((OutputTable[GroupByKey]=OutputTable[[#This Row],[GroupByKey]]),(OutputTable[GroupByKey]=OutputTable[[#This Row],[GroupByKey]])*OutputTable[RecordedValue]))</f>
        <v>1.0281254127300199</v>
      </c>
      <c r="P1645" s="5" cm="1">
        <f t="array" ref="P1645">MAX(IF((OutputTable[GroupByKey]=OutputTable[[#This Row],[GroupByKey]]),(OutputTable[GroupByKey]=OutputTable[[#This Row],[GroupByKey]])*OutputTable[RecordedValue]))</f>
        <v>3.1673122909872098</v>
      </c>
    </row>
    <row r="1646" spans="1:16" x14ac:dyDescent="0.25">
      <c r="A1646" t="s">
        <v>68</v>
      </c>
      <c r="B1646" t="s">
        <v>70</v>
      </c>
      <c r="C1646">
        <v>32</v>
      </c>
      <c r="D1646" t="s">
        <v>112</v>
      </c>
      <c r="E1646" t="s">
        <v>113</v>
      </c>
      <c r="F1646" t="s">
        <v>73</v>
      </c>
      <c r="G1646">
        <v>112.817393281501</v>
      </c>
      <c r="H1646">
        <v>0</v>
      </c>
      <c r="I1646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646" s="5" cm="1">
        <f t="array" ref="J1646">MAX(IF((ProjectInfoTable[ProjectName]=OutputTable[[#This Row],[ProjectName]]),(ProjectInfoTable[ProjectName]=OutputTable[[#This Row],[ProjectName]])*ProjectInfoTable[NumberOfReplications]))</f>
        <v>50</v>
      </c>
      <c r="K1646" s="5" cm="1">
        <f t="array" ref="K1646">IFERROR(AVERAGE(IF((OutputTable[GroupByKey]=OutputTable[[#This Row],[GroupByKey]]),(OutputTable[GroupByKey]=OutputTable[[#This Row],[GroupByKey]])*OutputTable[RecordedValue])),0)</f>
        <v>118.49828730990606</v>
      </c>
      <c r="L1646" s="5" cm="1">
        <f t="array" ref="L1646">IFERROR(_xlfn.STDEV.S(IF((OutputTable[GroupByKey]=OutputTable[[#This Row],[GroupByKey]]),(OutputTable[GroupByKey]=OutputTable[[#This Row],[GroupByKey]])*OutputTable[RecordedValue])),0)</f>
        <v>27.447862726939679</v>
      </c>
      <c r="M1646" s="5" cm="1">
        <f t="array" ref="M1646">MAX(IF((ProjectInfoTable[ProjectName]=OutputTable[[#This Row],[ProjectName]]),(ProjectInfoTable[ProjectName]=OutputTable[[#This Row],[ProjectName]])*ProjectInfoTable[ConfidenceInterval]))</f>
        <v>0.95</v>
      </c>
      <c r="N16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646" s="5" cm="1">
        <f t="array" ref="O1646">MIN(IF((OutputTable[GroupByKey]=OutputTable[[#This Row],[GroupByKey]]),(OutputTable[GroupByKey]=OutputTable[[#This Row],[GroupByKey]])*OutputTable[RecordedValue]))</f>
        <v>61.6875247638012</v>
      </c>
      <c r="P1646" s="5" cm="1">
        <f t="array" ref="P1646">MAX(IF((OutputTable[GroupByKey]=OutputTable[[#This Row],[GroupByKey]]),(OutputTable[GroupByKey]=OutputTable[[#This Row],[GroupByKey]])*OutputTable[RecordedValue]))</f>
        <v>190.038737459233</v>
      </c>
    </row>
    <row r="1647" spans="1:16" x14ac:dyDescent="0.25">
      <c r="A1647" t="s">
        <v>68</v>
      </c>
      <c r="B1647" t="s">
        <v>70</v>
      </c>
      <c r="C1647">
        <v>32</v>
      </c>
      <c r="D1647" t="s">
        <v>114</v>
      </c>
      <c r="E1647" t="s">
        <v>115</v>
      </c>
      <c r="F1647" t="s">
        <v>73</v>
      </c>
      <c r="G1647">
        <v>0</v>
      </c>
      <c r="H1647">
        <v>0</v>
      </c>
      <c r="I1647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647" s="5" cm="1">
        <f t="array" ref="J1647">MAX(IF((ProjectInfoTable[ProjectName]=OutputTable[[#This Row],[ProjectName]]),(ProjectInfoTable[ProjectName]=OutputTable[[#This Row],[ProjectName]])*ProjectInfoTable[NumberOfReplications]))</f>
        <v>50</v>
      </c>
      <c r="K1647" s="5" cm="1">
        <f t="array" ref="K1647">IFERROR(AVERAGE(IF((OutputTable[GroupByKey]=OutputTable[[#This Row],[GroupByKey]]),(OutputTable[GroupByKey]=OutputTable[[#This Row],[GroupByKey]])*OutputTable[RecordedValue])),0)</f>
        <v>0</v>
      </c>
      <c r="L1647" s="5" cm="1">
        <f t="array" ref="L1647">IFERROR(_xlfn.STDEV.S(IF((OutputTable[GroupByKey]=OutputTable[[#This Row],[GroupByKey]]),(OutputTable[GroupByKey]=OutputTable[[#This Row],[GroupByKey]])*OutputTable[RecordedValue])),0)</f>
        <v>0</v>
      </c>
      <c r="M1647" s="5" cm="1">
        <f t="array" ref="M1647">MAX(IF((ProjectInfoTable[ProjectName]=OutputTable[[#This Row],[ProjectName]]),(ProjectInfoTable[ProjectName]=OutputTable[[#This Row],[ProjectName]])*ProjectInfoTable[ConfidenceInterval]))</f>
        <v>0.95</v>
      </c>
      <c r="N16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47" s="5" cm="1">
        <f t="array" ref="O1647">MIN(IF((OutputTable[GroupByKey]=OutputTable[[#This Row],[GroupByKey]]),(OutputTable[GroupByKey]=OutputTable[[#This Row],[GroupByKey]])*OutputTable[RecordedValue]))</f>
        <v>0</v>
      </c>
      <c r="P1647" s="5" cm="1">
        <f t="array" ref="P1647">MAX(IF((OutputTable[GroupByKey]=OutputTable[[#This Row],[GroupByKey]]),(OutputTable[GroupByKey]=OutputTable[[#This Row],[GroupByKey]])*OutputTable[RecordedValue]))</f>
        <v>0</v>
      </c>
    </row>
    <row r="1648" spans="1:16" x14ac:dyDescent="0.25">
      <c r="A1648" t="s">
        <v>68</v>
      </c>
      <c r="B1648" t="s">
        <v>70</v>
      </c>
      <c r="C1648">
        <v>32</v>
      </c>
      <c r="D1648" t="s">
        <v>116</v>
      </c>
      <c r="E1648" t="s">
        <v>117</v>
      </c>
      <c r="F1648" t="s">
        <v>73</v>
      </c>
      <c r="G1648">
        <v>4.88374940466014</v>
      </c>
      <c r="H1648">
        <v>0</v>
      </c>
      <c r="I1648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648" s="5" cm="1">
        <f t="array" ref="J1648">MAX(IF((ProjectInfoTable[ProjectName]=OutputTable[[#This Row],[ProjectName]]),(ProjectInfoTable[ProjectName]=OutputTable[[#This Row],[ProjectName]])*ProjectInfoTable[NumberOfReplications]))</f>
        <v>50</v>
      </c>
      <c r="K1648" s="5" cm="1">
        <f t="array" ref="K1648">IFERROR(AVERAGE(IF((OutputTable[GroupByKey]=OutputTable[[#This Row],[GroupByKey]]),(OutputTable[GroupByKey]=OutputTable[[#This Row],[GroupByKey]])*OutputTable[RecordedValue])),0)</f>
        <v>5.4408066100724897</v>
      </c>
      <c r="L1648" s="5" cm="1">
        <f t="array" ref="L1648">IFERROR(_xlfn.STDEV.S(IF((OutputTable[GroupByKey]=OutputTable[[#This Row],[GroupByKey]]),(OutputTable[GroupByKey]=OutputTable[[#This Row],[GroupByKey]])*OutputTable[RecordedValue])),0)</f>
        <v>3.1898976373285977</v>
      </c>
      <c r="M1648" s="5" cm="1">
        <f t="array" ref="M1648">MAX(IF((ProjectInfoTable[ProjectName]=OutputTable[[#This Row],[ProjectName]]),(ProjectInfoTable[ProjectName]=OutputTable[[#This Row],[ProjectName]])*ProjectInfoTable[ConfidenceInterval]))</f>
        <v>0.95</v>
      </c>
      <c r="N16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648" s="5" cm="1">
        <f t="array" ref="O1648">MIN(IF((OutputTable[GroupByKey]=OutputTable[[#This Row],[GroupByKey]]),(OutputTable[GroupByKey]=OutputTable[[#This Row],[GroupByKey]])*OutputTable[RecordedValue]))</f>
        <v>0.10442984261027299</v>
      </c>
      <c r="P1648" s="5" cm="1">
        <f t="array" ref="P1648">MAX(IF((OutputTable[GroupByKey]=OutputTable[[#This Row],[GroupByKey]]),(OutputTable[GroupByKey]=OutputTable[[#This Row],[GroupByKey]])*OutputTable[RecordedValue]))</f>
        <v>13.981021636077701</v>
      </c>
    </row>
    <row r="1649" spans="1:16" x14ac:dyDescent="0.25">
      <c r="A1649" t="s">
        <v>68</v>
      </c>
      <c r="B1649" t="s">
        <v>70</v>
      </c>
      <c r="C1649">
        <v>32</v>
      </c>
      <c r="D1649" t="s">
        <v>118</v>
      </c>
      <c r="E1649" t="s">
        <v>119</v>
      </c>
      <c r="F1649" t="s">
        <v>73</v>
      </c>
      <c r="G1649">
        <v>21</v>
      </c>
      <c r="H1649">
        <v>0</v>
      </c>
      <c r="I1649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649" s="5" cm="1">
        <f t="array" ref="J1649">MAX(IF((ProjectInfoTable[ProjectName]=OutputTable[[#This Row],[ProjectName]]),(ProjectInfoTable[ProjectName]=OutputTable[[#This Row],[ProjectName]])*ProjectInfoTable[NumberOfReplications]))</f>
        <v>50</v>
      </c>
      <c r="K1649" s="5" cm="1">
        <f t="array" ref="K1649">IFERROR(AVERAGE(IF((OutputTable[GroupByKey]=OutputTable[[#This Row],[GroupByKey]]),(OutputTable[GroupByKey]=OutputTable[[#This Row],[GroupByKey]])*OutputTable[RecordedValue])),0)</f>
        <v>20.28</v>
      </c>
      <c r="L1649" s="5" cm="1">
        <f t="array" ref="L1649">IFERROR(_xlfn.STDEV.S(IF((OutputTable[GroupByKey]=OutputTable[[#This Row],[GroupByKey]]),(OutputTable[GroupByKey]=OutputTable[[#This Row],[GroupByKey]])*OutputTable[RecordedValue])),0)</f>
        <v>4.3191079955878688</v>
      </c>
      <c r="M1649" s="5" cm="1">
        <f t="array" ref="M1649">MAX(IF((ProjectInfoTable[ProjectName]=OutputTable[[#This Row],[ProjectName]]),(ProjectInfoTable[ProjectName]=OutputTable[[#This Row],[ProjectName]])*ProjectInfoTable[ConfidenceInterval]))</f>
        <v>0.95</v>
      </c>
      <c r="N16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649" s="5" cm="1">
        <f t="array" ref="O1649">MIN(IF((OutputTable[GroupByKey]=OutputTable[[#This Row],[GroupByKey]]),(OutputTable[GroupByKey]=OutputTable[[#This Row],[GroupByKey]])*OutputTable[RecordedValue]))</f>
        <v>11</v>
      </c>
      <c r="P1649" s="5" cm="1">
        <f t="array" ref="P1649">MAX(IF((OutputTable[GroupByKey]=OutputTable[[#This Row],[GroupByKey]]),(OutputTable[GroupByKey]=OutputTable[[#This Row],[GroupByKey]])*OutputTable[RecordedValue]))</f>
        <v>31</v>
      </c>
    </row>
    <row r="1650" spans="1:16" x14ac:dyDescent="0.25">
      <c r="A1650" t="s">
        <v>68</v>
      </c>
      <c r="B1650" t="s">
        <v>70</v>
      </c>
      <c r="C1650">
        <v>32</v>
      </c>
      <c r="D1650" t="s">
        <v>120</v>
      </c>
      <c r="E1650" t="s">
        <v>121</v>
      </c>
      <c r="F1650" t="s">
        <v>73</v>
      </c>
      <c r="G1650">
        <v>21</v>
      </c>
      <c r="H1650">
        <v>0</v>
      </c>
      <c r="I1650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650" s="5" cm="1">
        <f t="array" ref="J1650">MAX(IF((ProjectInfoTable[ProjectName]=OutputTable[[#This Row],[ProjectName]]),(ProjectInfoTable[ProjectName]=OutputTable[[#This Row],[ProjectName]])*ProjectInfoTable[NumberOfReplications]))</f>
        <v>50</v>
      </c>
      <c r="K1650" s="5" cm="1">
        <f t="array" ref="K1650">IFERROR(AVERAGE(IF((OutputTable[GroupByKey]=OutputTable[[#This Row],[GroupByKey]]),(OutputTable[GroupByKey]=OutputTable[[#This Row],[GroupByKey]])*OutputTable[RecordedValue])),0)</f>
        <v>20.14</v>
      </c>
      <c r="L1650" s="5" cm="1">
        <f t="array" ref="L1650">IFERROR(_xlfn.STDEV.S(IF((OutputTable[GroupByKey]=OutputTable[[#This Row],[GroupByKey]]),(OutputTable[GroupByKey]=OutputTable[[#This Row],[GroupByKey]])*OutputTable[RecordedValue])),0)</f>
        <v>4.309505393278199</v>
      </c>
      <c r="M1650" s="5" cm="1">
        <f t="array" ref="M1650">MAX(IF((ProjectInfoTable[ProjectName]=OutputTable[[#This Row],[ProjectName]]),(ProjectInfoTable[ProjectName]=OutputTable[[#This Row],[ProjectName]])*ProjectInfoTable[ConfidenceInterval]))</f>
        <v>0.95</v>
      </c>
      <c r="N16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650" s="5" cm="1">
        <f t="array" ref="O1650">MIN(IF((OutputTable[GroupByKey]=OutputTable[[#This Row],[GroupByKey]]),(OutputTable[GroupByKey]=OutputTable[[#This Row],[GroupByKey]])*OutputTable[RecordedValue]))</f>
        <v>10</v>
      </c>
      <c r="P1650" s="5" cm="1">
        <f t="array" ref="P1650">MAX(IF((OutputTable[GroupByKey]=OutputTable[[#This Row],[GroupByKey]]),(OutputTable[GroupByKey]=OutputTable[[#This Row],[GroupByKey]])*OutputTable[RecordedValue]))</f>
        <v>31</v>
      </c>
    </row>
    <row r="1651" spans="1:16" x14ac:dyDescent="0.25">
      <c r="A1651" t="s">
        <v>68</v>
      </c>
      <c r="B1651" t="s">
        <v>70</v>
      </c>
      <c r="C1651">
        <v>32</v>
      </c>
      <c r="D1651" t="s">
        <v>122</v>
      </c>
      <c r="E1651" t="s">
        <v>123</v>
      </c>
      <c r="F1651" t="s">
        <v>73</v>
      </c>
      <c r="G1651">
        <v>1.8802898880250101</v>
      </c>
      <c r="H1651">
        <v>0</v>
      </c>
      <c r="I1651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651" s="5" cm="1">
        <f t="array" ref="J1651">MAX(IF((ProjectInfoTable[ProjectName]=OutputTable[[#This Row],[ProjectName]]),(ProjectInfoTable[ProjectName]=OutputTable[[#This Row],[ProjectName]])*ProjectInfoTable[NumberOfReplications]))</f>
        <v>50</v>
      </c>
      <c r="K1651" s="5" cm="1">
        <f t="array" ref="K1651">IFERROR(AVERAGE(IF((OutputTable[GroupByKey]=OutputTable[[#This Row],[GroupByKey]]),(OutputTable[GroupByKey]=OutputTable[[#This Row],[GroupByKey]])*OutputTable[RecordedValue])),0)</f>
        <v>1.9749714551650996</v>
      </c>
      <c r="L1651" s="5" cm="1">
        <f t="array" ref="L1651">IFERROR(_xlfn.STDEV.S(IF((OutputTable[GroupByKey]=OutputTable[[#This Row],[GroupByKey]]),(OutputTable[GroupByKey]=OutputTable[[#This Row],[GroupByKey]])*OutputTable[RecordedValue])),0)</f>
        <v>0.45746437878232693</v>
      </c>
      <c r="M1651" s="5" cm="1">
        <f t="array" ref="M1651">MAX(IF((ProjectInfoTable[ProjectName]=OutputTable[[#This Row],[ProjectName]]),(ProjectInfoTable[ProjectName]=OutputTable[[#This Row],[ProjectName]])*ProjectInfoTable[ConfidenceInterval]))</f>
        <v>0.95</v>
      </c>
      <c r="N16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651" s="5" cm="1">
        <f t="array" ref="O1651">MIN(IF((OutputTable[GroupByKey]=OutputTable[[#This Row],[GroupByKey]]),(OutputTable[GroupByKey]=OutputTable[[#This Row],[GroupByKey]])*OutputTable[RecordedValue]))</f>
        <v>1.0281254127300199</v>
      </c>
      <c r="P1651" s="5" cm="1">
        <f t="array" ref="P1651">MAX(IF((OutputTable[GroupByKey]=OutputTable[[#This Row],[GroupByKey]]),(OutputTable[GroupByKey]=OutputTable[[#This Row],[GroupByKey]])*OutputTable[RecordedValue]))</f>
        <v>3.1673122909872098</v>
      </c>
    </row>
    <row r="1652" spans="1:16" x14ac:dyDescent="0.25">
      <c r="A1652" t="s">
        <v>68</v>
      </c>
      <c r="B1652" t="s">
        <v>70</v>
      </c>
      <c r="C1652">
        <v>32</v>
      </c>
      <c r="D1652" t="s">
        <v>124</v>
      </c>
      <c r="E1652" t="s">
        <v>125</v>
      </c>
      <c r="F1652" t="s">
        <v>73</v>
      </c>
      <c r="G1652">
        <v>117.70114268616101</v>
      </c>
      <c r="H1652">
        <v>0</v>
      </c>
      <c r="I1652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652" s="5" cm="1">
        <f t="array" ref="J1652">MAX(IF((ProjectInfoTable[ProjectName]=OutputTable[[#This Row],[ProjectName]]),(ProjectInfoTable[ProjectName]=OutputTable[[#This Row],[ProjectName]])*ProjectInfoTable[NumberOfReplications]))</f>
        <v>50</v>
      </c>
      <c r="K1652" s="5" cm="1">
        <f t="array" ref="K1652">IFERROR(AVERAGE(IF((OutputTable[GroupByKey]=OutputTable[[#This Row],[GroupByKey]]),(OutputTable[GroupByKey]=OutputTable[[#This Row],[GroupByKey]])*OutputTable[RecordedValue])),0)</f>
        <v>123.93909391997848</v>
      </c>
      <c r="L1652" s="5" cm="1">
        <f t="array" ref="L1652">IFERROR(_xlfn.STDEV.S(IF((OutputTable[GroupByKey]=OutputTable[[#This Row],[GroupByKey]]),(OutputTable[GroupByKey]=OutputTable[[#This Row],[GroupByKey]])*OutputTable[RecordedValue])),0)</f>
        <v>29.164347943585724</v>
      </c>
      <c r="M1652" s="5" cm="1">
        <f t="array" ref="M1652">MAX(IF((ProjectInfoTable[ProjectName]=OutputTable[[#This Row],[ProjectName]]),(ProjectInfoTable[ProjectName]=OutputTable[[#This Row],[ProjectName]])*ProjectInfoTable[ConfidenceInterval]))</f>
        <v>0.95</v>
      </c>
      <c r="N16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652" s="5" cm="1">
        <f t="array" ref="O1652">MIN(IF((OutputTable[GroupByKey]=OutputTable[[#This Row],[GroupByKey]]),(OutputTable[GroupByKey]=OutputTable[[#This Row],[GroupByKey]])*OutputTable[RecordedValue]))</f>
        <v>61.791954606411501</v>
      </c>
      <c r="P1652" s="5" cm="1">
        <f t="array" ref="P1652">MAX(IF((OutputTable[GroupByKey]=OutputTable[[#This Row],[GroupByKey]]),(OutputTable[GroupByKey]=OutputTable[[#This Row],[GroupByKey]])*OutputTable[RecordedValue]))</f>
        <v>204.019759095311</v>
      </c>
    </row>
    <row r="1653" spans="1:16" x14ac:dyDescent="0.25">
      <c r="A1653" t="s">
        <v>68</v>
      </c>
      <c r="B1653" t="s">
        <v>70</v>
      </c>
      <c r="C1653">
        <v>32</v>
      </c>
      <c r="D1653" t="s">
        <v>126</v>
      </c>
      <c r="E1653" t="s">
        <v>86</v>
      </c>
      <c r="F1653" t="s">
        <v>127</v>
      </c>
      <c r="G1653">
        <v>0</v>
      </c>
      <c r="H1653">
        <v>0</v>
      </c>
      <c r="I1653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653" s="5" cm="1">
        <f t="array" ref="J1653">MAX(IF((ProjectInfoTable[ProjectName]=OutputTable[[#This Row],[ProjectName]]),(ProjectInfoTable[ProjectName]=OutputTable[[#This Row],[ProjectName]])*ProjectInfoTable[NumberOfReplications]))</f>
        <v>50</v>
      </c>
      <c r="K1653" s="5" cm="1">
        <f t="array" ref="K1653">IFERROR(AVERAGE(IF((OutputTable[GroupByKey]=OutputTable[[#This Row],[GroupByKey]]),(OutputTable[GroupByKey]=OutputTable[[#This Row],[GroupByKey]])*OutputTable[RecordedValue])),0)</f>
        <v>0</v>
      </c>
      <c r="L1653" s="5" cm="1">
        <f t="array" ref="L1653">IFERROR(_xlfn.STDEV.S(IF((OutputTable[GroupByKey]=OutputTable[[#This Row],[GroupByKey]]),(OutputTable[GroupByKey]=OutputTable[[#This Row],[GroupByKey]])*OutputTable[RecordedValue])),0)</f>
        <v>0</v>
      </c>
      <c r="M1653" s="5" cm="1">
        <f t="array" ref="M1653">MAX(IF((ProjectInfoTable[ProjectName]=OutputTable[[#This Row],[ProjectName]]),(ProjectInfoTable[ProjectName]=OutputTable[[#This Row],[ProjectName]])*ProjectInfoTable[ConfidenceInterval]))</f>
        <v>0.95</v>
      </c>
      <c r="N16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3" s="5" cm="1">
        <f t="array" ref="O1653">MIN(IF((OutputTable[GroupByKey]=OutputTable[[#This Row],[GroupByKey]]),(OutputTable[GroupByKey]=OutputTable[[#This Row],[GroupByKey]])*OutputTable[RecordedValue]))</f>
        <v>0</v>
      </c>
      <c r="P1653" s="5" cm="1">
        <f t="array" ref="P1653">MAX(IF((OutputTable[GroupByKey]=OutputTable[[#This Row],[GroupByKey]]),(OutputTable[GroupByKey]=OutputTable[[#This Row],[GroupByKey]])*OutputTable[RecordedValue]))</f>
        <v>0</v>
      </c>
    </row>
    <row r="1654" spans="1:16" x14ac:dyDescent="0.25">
      <c r="A1654" t="s">
        <v>68</v>
      </c>
      <c r="B1654" t="s">
        <v>70</v>
      </c>
      <c r="C1654">
        <v>32</v>
      </c>
      <c r="D1654" t="s">
        <v>128</v>
      </c>
      <c r="E1654" t="s">
        <v>89</v>
      </c>
      <c r="F1654" t="s">
        <v>127</v>
      </c>
      <c r="G1654">
        <v>0</v>
      </c>
      <c r="H1654">
        <v>0</v>
      </c>
      <c r="I1654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654" s="5" cm="1">
        <f t="array" ref="J1654">MAX(IF((ProjectInfoTable[ProjectName]=OutputTable[[#This Row],[ProjectName]]),(ProjectInfoTable[ProjectName]=OutputTable[[#This Row],[ProjectName]])*ProjectInfoTable[NumberOfReplications]))</f>
        <v>50</v>
      </c>
      <c r="K1654" s="5" cm="1">
        <f t="array" ref="K1654">IFERROR(AVERAGE(IF((OutputTable[GroupByKey]=OutputTable[[#This Row],[GroupByKey]]),(OutputTable[GroupByKey]=OutputTable[[#This Row],[GroupByKey]])*OutputTable[RecordedValue])),0)</f>
        <v>0</v>
      </c>
      <c r="L1654" s="5" cm="1">
        <f t="array" ref="L1654">IFERROR(_xlfn.STDEV.S(IF((OutputTable[GroupByKey]=OutputTable[[#This Row],[GroupByKey]]),(OutputTable[GroupByKey]=OutputTable[[#This Row],[GroupByKey]])*OutputTable[RecordedValue])),0)</f>
        <v>0</v>
      </c>
      <c r="M1654" s="5" cm="1">
        <f t="array" ref="M1654">MAX(IF((ProjectInfoTable[ProjectName]=OutputTable[[#This Row],[ProjectName]]),(ProjectInfoTable[ProjectName]=OutputTable[[#This Row],[ProjectName]])*ProjectInfoTable[ConfidenceInterval]))</f>
        <v>0.95</v>
      </c>
      <c r="N16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4" s="5" cm="1">
        <f t="array" ref="O1654">MIN(IF((OutputTable[GroupByKey]=OutputTable[[#This Row],[GroupByKey]]),(OutputTable[GroupByKey]=OutputTable[[#This Row],[GroupByKey]])*OutputTable[RecordedValue]))</f>
        <v>0</v>
      </c>
      <c r="P1654" s="5" cm="1">
        <f t="array" ref="P1654">MAX(IF((OutputTable[GroupByKey]=OutputTable[[#This Row],[GroupByKey]]),(OutputTable[GroupByKey]=OutputTable[[#This Row],[GroupByKey]])*OutputTable[RecordedValue]))</f>
        <v>0</v>
      </c>
    </row>
    <row r="1655" spans="1:16" x14ac:dyDescent="0.25">
      <c r="A1655" t="s">
        <v>68</v>
      </c>
      <c r="B1655" t="s">
        <v>70</v>
      </c>
      <c r="C1655">
        <v>32</v>
      </c>
      <c r="D1655" t="s">
        <v>129</v>
      </c>
      <c r="E1655" t="s">
        <v>91</v>
      </c>
      <c r="F1655" t="s">
        <v>127</v>
      </c>
      <c r="G1655">
        <v>49.085212120970198</v>
      </c>
      <c r="H1655">
        <v>0</v>
      </c>
      <c r="I1655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655" s="5" cm="1">
        <f t="array" ref="J1655">MAX(IF((ProjectInfoTable[ProjectName]=OutputTable[[#This Row],[ProjectName]]),(ProjectInfoTable[ProjectName]=OutputTable[[#This Row],[ProjectName]])*ProjectInfoTable[NumberOfReplications]))</f>
        <v>50</v>
      </c>
      <c r="K1655" s="5" cm="1">
        <f t="array" ref="K1655">IFERROR(AVERAGE(IF((OutputTable[GroupByKey]=OutputTable[[#This Row],[GroupByKey]]),(OutputTable[GroupByKey]=OutputTable[[#This Row],[GroupByKey]])*OutputTable[RecordedValue])),0)</f>
        <v>48.448961029865458</v>
      </c>
      <c r="L1655" s="5" cm="1">
        <f t="array" ref="L1655">IFERROR(_xlfn.STDEV.S(IF((OutputTable[GroupByKey]=OutputTable[[#This Row],[GroupByKey]]),(OutputTable[GroupByKey]=OutputTable[[#This Row],[GroupByKey]])*OutputTable[RecordedValue])),0)</f>
        <v>0.864449879249923</v>
      </c>
      <c r="M1655" s="5" cm="1">
        <f t="array" ref="M1655">MAX(IF((ProjectInfoTable[ProjectName]=OutputTable[[#This Row],[ProjectName]]),(ProjectInfoTable[ProjectName]=OutputTable[[#This Row],[ProjectName]])*ProjectInfoTable[ConfidenceInterval]))</f>
        <v>0.95</v>
      </c>
      <c r="N16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655" s="5" cm="1">
        <f t="array" ref="O1655">MIN(IF((OutputTable[GroupByKey]=OutputTable[[#This Row],[GroupByKey]]),(OutputTable[GroupByKey]=OutputTable[[#This Row],[GroupByKey]])*OutputTable[RecordedValue]))</f>
        <v>46.605834762066102</v>
      </c>
      <c r="P1655" s="5" cm="1">
        <f t="array" ref="P1655">MAX(IF((OutputTable[GroupByKey]=OutputTable[[#This Row],[GroupByKey]]),(OutputTable[GroupByKey]=OutputTable[[#This Row],[GroupByKey]])*OutputTable[RecordedValue]))</f>
        <v>50.321452117960597</v>
      </c>
    </row>
    <row r="1656" spans="1:16" x14ac:dyDescent="0.25">
      <c r="A1656" t="s">
        <v>68</v>
      </c>
      <c r="B1656" t="s">
        <v>70</v>
      </c>
      <c r="C1656">
        <v>32</v>
      </c>
      <c r="D1656" t="s">
        <v>130</v>
      </c>
      <c r="E1656" t="s">
        <v>131</v>
      </c>
      <c r="F1656" t="s">
        <v>127</v>
      </c>
      <c r="G1656">
        <v>0</v>
      </c>
      <c r="H1656">
        <v>0</v>
      </c>
      <c r="I1656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656" s="5" cm="1">
        <f t="array" ref="J1656">MAX(IF((ProjectInfoTable[ProjectName]=OutputTable[[#This Row],[ProjectName]]),(ProjectInfoTable[ProjectName]=OutputTable[[#This Row],[ProjectName]])*ProjectInfoTable[NumberOfReplications]))</f>
        <v>50</v>
      </c>
      <c r="K1656" s="5" cm="1">
        <f t="array" ref="K1656">IFERROR(AVERAGE(IF((OutputTable[GroupByKey]=OutputTable[[#This Row],[GroupByKey]]),(OutputTable[GroupByKey]=OutputTable[[#This Row],[GroupByKey]])*OutputTable[RecordedValue])),0)</f>
        <v>0</v>
      </c>
      <c r="L1656" s="5" cm="1">
        <f t="array" ref="L1656">IFERROR(_xlfn.STDEV.S(IF((OutputTable[GroupByKey]=OutputTable[[#This Row],[GroupByKey]]),(OutputTable[GroupByKey]=OutputTable[[#This Row],[GroupByKey]])*OutputTable[RecordedValue])),0)</f>
        <v>0</v>
      </c>
      <c r="M1656" s="5" cm="1">
        <f t="array" ref="M1656">MAX(IF((ProjectInfoTable[ProjectName]=OutputTable[[#This Row],[ProjectName]]),(ProjectInfoTable[ProjectName]=OutputTable[[#This Row],[ProjectName]])*ProjectInfoTable[ConfidenceInterval]))</f>
        <v>0.95</v>
      </c>
      <c r="N16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6" s="5" cm="1">
        <f t="array" ref="O1656">MIN(IF((OutputTable[GroupByKey]=OutputTable[[#This Row],[GroupByKey]]),(OutputTable[GroupByKey]=OutputTable[[#This Row],[GroupByKey]])*OutputTable[RecordedValue]))</f>
        <v>0</v>
      </c>
      <c r="P1656" s="5" cm="1">
        <f t="array" ref="P1656">MAX(IF((OutputTable[GroupByKey]=OutputTable[[#This Row],[GroupByKey]]),(OutputTable[GroupByKey]=OutputTable[[#This Row],[GroupByKey]])*OutputTable[RecordedValue]))</f>
        <v>0</v>
      </c>
    </row>
    <row r="1657" spans="1:16" x14ac:dyDescent="0.25">
      <c r="A1657" t="s">
        <v>68</v>
      </c>
      <c r="B1657" t="s">
        <v>70</v>
      </c>
      <c r="C1657">
        <v>32</v>
      </c>
      <c r="D1657" t="s">
        <v>132</v>
      </c>
      <c r="E1657" t="s">
        <v>95</v>
      </c>
      <c r="F1657" t="s">
        <v>127</v>
      </c>
      <c r="G1657">
        <v>49.085212120970198</v>
      </c>
      <c r="H1657">
        <v>0</v>
      </c>
      <c r="I1657" s="5" t="str">
        <f>OutputTable[[#This Row],[ProjectName]]&amp;OutputTable[[#This Row],[Name]]&amp;OutputTable[[#This Row],[Type]]&amp;OutputTable[[#This Row],[Source]]</f>
        <v>Airport Security AnalysisAll Entities.VACostVA CostSystem</v>
      </c>
      <c r="J1657" s="5" cm="1">
        <f t="array" ref="J1657">MAX(IF((ProjectInfoTable[ProjectName]=OutputTable[[#This Row],[ProjectName]]),(ProjectInfoTable[ProjectName]=OutputTable[[#This Row],[ProjectName]])*ProjectInfoTable[NumberOfReplications]))</f>
        <v>50</v>
      </c>
      <c r="K1657" s="5" cm="1">
        <f t="array" ref="K1657">IFERROR(AVERAGE(IF((OutputTable[GroupByKey]=OutputTable[[#This Row],[GroupByKey]]),(OutputTable[GroupByKey]=OutputTable[[#This Row],[GroupByKey]])*OutputTable[RecordedValue])),0)</f>
        <v>48.448961029865458</v>
      </c>
      <c r="L1657" s="5" cm="1">
        <f t="array" ref="L1657">IFERROR(_xlfn.STDEV.S(IF((OutputTable[GroupByKey]=OutputTable[[#This Row],[GroupByKey]]),(OutputTable[GroupByKey]=OutputTable[[#This Row],[GroupByKey]])*OutputTable[RecordedValue])),0)</f>
        <v>0.864449879249923</v>
      </c>
      <c r="M1657" s="5" cm="1">
        <f t="array" ref="M1657">MAX(IF((ProjectInfoTable[ProjectName]=OutputTable[[#This Row],[ProjectName]]),(ProjectInfoTable[ProjectName]=OutputTable[[#This Row],[ProjectName]])*ProjectInfoTable[ConfidenceInterval]))</f>
        <v>0.95</v>
      </c>
      <c r="N16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657" s="5" cm="1">
        <f t="array" ref="O1657">MIN(IF((OutputTable[GroupByKey]=OutputTable[[#This Row],[GroupByKey]]),(OutputTable[GroupByKey]=OutputTable[[#This Row],[GroupByKey]])*OutputTable[RecordedValue]))</f>
        <v>46.605834762066102</v>
      </c>
      <c r="P1657" s="5" cm="1">
        <f t="array" ref="P1657">MAX(IF((OutputTable[GroupByKey]=OutputTable[[#This Row],[GroupByKey]]),(OutputTable[GroupByKey]=OutputTable[[#This Row],[GroupByKey]])*OutputTable[RecordedValue]))</f>
        <v>50.321452117960597</v>
      </c>
    </row>
    <row r="1658" spans="1:16" x14ac:dyDescent="0.25">
      <c r="A1658" t="s">
        <v>68</v>
      </c>
      <c r="B1658" t="s">
        <v>70</v>
      </c>
      <c r="C1658">
        <v>32</v>
      </c>
      <c r="D1658" t="s">
        <v>133</v>
      </c>
      <c r="E1658" t="s">
        <v>97</v>
      </c>
      <c r="F1658" t="s">
        <v>127</v>
      </c>
      <c r="G1658">
        <v>0</v>
      </c>
      <c r="H1658">
        <v>0</v>
      </c>
      <c r="I1658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658" s="5" cm="1">
        <f t="array" ref="J1658">MAX(IF((ProjectInfoTable[ProjectName]=OutputTable[[#This Row],[ProjectName]]),(ProjectInfoTable[ProjectName]=OutputTable[[#This Row],[ProjectName]])*ProjectInfoTable[NumberOfReplications]))</f>
        <v>50</v>
      </c>
      <c r="K1658" s="5" cm="1">
        <f t="array" ref="K1658">IFERROR(AVERAGE(IF((OutputTable[GroupByKey]=OutputTable[[#This Row],[GroupByKey]]),(OutputTable[GroupByKey]=OutputTable[[#This Row],[GroupByKey]])*OutputTable[RecordedValue])),0)</f>
        <v>0</v>
      </c>
      <c r="L1658" s="5" cm="1">
        <f t="array" ref="L1658">IFERROR(_xlfn.STDEV.S(IF((OutputTable[GroupByKey]=OutputTable[[#This Row],[GroupByKey]]),(OutputTable[GroupByKey]=OutputTable[[#This Row],[GroupByKey]])*OutputTable[RecordedValue])),0)</f>
        <v>0</v>
      </c>
      <c r="M1658" s="5" cm="1">
        <f t="array" ref="M1658">MAX(IF((ProjectInfoTable[ProjectName]=OutputTable[[#This Row],[ProjectName]]),(ProjectInfoTable[ProjectName]=OutputTable[[#This Row],[ProjectName]])*ProjectInfoTable[ConfidenceInterval]))</f>
        <v>0.95</v>
      </c>
      <c r="N16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8" s="5" cm="1">
        <f t="array" ref="O1658">MIN(IF((OutputTable[GroupByKey]=OutputTable[[#This Row],[GroupByKey]]),(OutputTable[GroupByKey]=OutputTable[[#This Row],[GroupByKey]])*OutputTable[RecordedValue]))</f>
        <v>0</v>
      </c>
      <c r="P1658" s="5" cm="1">
        <f t="array" ref="P1658">MAX(IF((OutputTable[GroupByKey]=OutputTable[[#This Row],[GroupByKey]]),(OutputTable[GroupByKey]=OutputTable[[#This Row],[GroupByKey]])*OutputTable[RecordedValue]))</f>
        <v>0</v>
      </c>
    </row>
    <row r="1659" spans="1:16" x14ac:dyDescent="0.25">
      <c r="A1659" t="s">
        <v>68</v>
      </c>
      <c r="B1659" t="s">
        <v>70</v>
      </c>
      <c r="C1659">
        <v>32</v>
      </c>
      <c r="D1659" t="s">
        <v>134</v>
      </c>
      <c r="E1659" t="s">
        <v>135</v>
      </c>
      <c r="F1659" t="s">
        <v>127</v>
      </c>
      <c r="G1659">
        <v>49.085212120970198</v>
      </c>
      <c r="H1659">
        <v>0</v>
      </c>
      <c r="I1659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659" s="5" cm="1">
        <f t="array" ref="J1659">MAX(IF((ProjectInfoTable[ProjectName]=OutputTable[[#This Row],[ProjectName]]),(ProjectInfoTable[ProjectName]=OutputTable[[#This Row],[ProjectName]])*ProjectInfoTable[NumberOfReplications]))</f>
        <v>50</v>
      </c>
      <c r="K1659" s="5" cm="1">
        <f t="array" ref="K1659">IFERROR(AVERAGE(IF((OutputTable[GroupByKey]=OutputTable[[#This Row],[GroupByKey]]),(OutputTable[GroupByKey]=OutputTable[[#This Row],[GroupByKey]])*OutputTable[RecordedValue])),0)</f>
        <v>48.448961029865458</v>
      </c>
      <c r="L1659" s="5" cm="1">
        <f t="array" ref="L1659">IFERROR(_xlfn.STDEV.S(IF((OutputTable[GroupByKey]=OutputTable[[#This Row],[GroupByKey]]),(OutputTable[GroupByKey]=OutputTable[[#This Row],[GroupByKey]])*OutputTable[RecordedValue])),0)</f>
        <v>0.86444987924992722</v>
      </c>
      <c r="M1659" s="5" cm="1">
        <f t="array" ref="M1659">MAX(IF((ProjectInfoTable[ProjectName]=OutputTable[[#This Row],[ProjectName]]),(ProjectInfoTable[ProjectName]=OutputTable[[#This Row],[ProjectName]])*ProjectInfoTable[ConfidenceInterval]))</f>
        <v>0.95</v>
      </c>
      <c r="N16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659" s="5" cm="1">
        <f t="array" ref="O1659">MIN(IF((OutputTable[GroupByKey]=OutputTable[[#This Row],[GroupByKey]]),(OutputTable[GroupByKey]=OutputTable[[#This Row],[GroupByKey]])*OutputTable[RecordedValue]))</f>
        <v>46.605834762066102</v>
      </c>
      <c r="P1659" s="5" cm="1">
        <f t="array" ref="P1659">MAX(IF((OutputTable[GroupByKey]=OutputTable[[#This Row],[GroupByKey]]),(OutputTable[GroupByKey]=OutputTable[[#This Row],[GroupByKey]])*OutputTable[RecordedValue]))</f>
        <v>50.321452117960497</v>
      </c>
    </row>
    <row r="1660" spans="1:16" x14ac:dyDescent="0.25">
      <c r="A1660" t="s">
        <v>68</v>
      </c>
      <c r="B1660" t="s">
        <v>70</v>
      </c>
      <c r="C1660">
        <v>32</v>
      </c>
      <c r="D1660" t="s">
        <v>136</v>
      </c>
      <c r="E1660" t="s">
        <v>137</v>
      </c>
      <c r="F1660" t="s">
        <v>127</v>
      </c>
      <c r="G1660">
        <v>22.874788342496799</v>
      </c>
      <c r="H1660">
        <v>0</v>
      </c>
      <c r="I1660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660" s="5" cm="1">
        <f t="array" ref="J1660">MAX(IF((ProjectInfoTable[ProjectName]=OutputTable[[#This Row],[ProjectName]]),(ProjectInfoTable[ProjectName]=OutputTable[[#This Row],[ProjectName]])*ProjectInfoTable[NumberOfReplications]))</f>
        <v>50</v>
      </c>
      <c r="K1660" s="5" cm="1">
        <f t="array" ref="K1660">IFERROR(AVERAGE(IF((OutputTable[GroupByKey]=OutputTable[[#This Row],[GroupByKey]]),(OutputTable[GroupByKey]=OutputTable[[#This Row],[GroupByKey]])*OutputTable[RecordedValue])),0)</f>
        <v>23.423677543870127</v>
      </c>
      <c r="L1660" s="5" cm="1">
        <f t="array" ref="L1660">IFERROR(_xlfn.STDEV.S(IF((OutputTable[GroupByKey]=OutputTable[[#This Row],[GroupByKey]]),(OutputTable[GroupByKey]=OutputTable[[#This Row],[GroupByKey]])*OutputTable[RecordedValue])),0)</f>
        <v>0.86656285941984512</v>
      </c>
      <c r="M1660" s="5" cm="1">
        <f t="array" ref="M1660">MAX(IF((ProjectInfoTable[ProjectName]=OutputTable[[#This Row],[ProjectName]]),(ProjectInfoTable[ProjectName]=OutputTable[[#This Row],[ProjectName]])*ProjectInfoTable[ConfidenceInterval]))</f>
        <v>0.95</v>
      </c>
      <c r="N16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660" s="5" cm="1">
        <f t="array" ref="O1660">MIN(IF((OutputTable[GroupByKey]=OutputTable[[#This Row],[GroupByKey]]),(OutputTable[GroupByKey]=OutputTable[[#This Row],[GroupByKey]])*OutputTable[RecordedValue]))</f>
        <v>21.655537571964</v>
      </c>
      <c r="P1660" s="5" cm="1">
        <f t="array" ref="P1660">MAX(IF((OutputTable[GroupByKey]=OutputTable[[#This Row],[GroupByKey]]),(OutputTable[GroupByKey]=OutputTable[[#This Row],[GroupByKey]])*OutputTable[RecordedValue]))</f>
        <v>25.265870670068299</v>
      </c>
    </row>
    <row r="1661" spans="1:16" x14ac:dyDescent="0.25">
      <c r="A1661" t="s">
        <v>68</v>
      </c>
      <c r="B1661" t="s">
        <v>70</v>
      </c>
      <c r="C1661">
        <v>32</v>
      </c>
      <c r="D1661" t="s">
        <v>138</v>
      </c>
      <c r="E1661" t="s">
        <v>91</v>
      </c>
      <c r="F1661" t="s">
        <v>127</v>
      </c>
      <c r="G1661">
        <v>71.960000463466997</v>
      </c>
      <c r="H1661">
        <v>0</v>
      </c>
      <c r="I1661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661" s="5" cm="1">
        <f t="array" ref="J1661">MAX(IF((ProjectInfoTable[ProjectName]=OutputTable[[#This Row],[ProjectName]]),(ProjectInfoTable[ProjectName]=OutputTable[[#This Row],[ProjectName]])*ProjectInfoTable[NumberOfReplications]))</f>
        <v>50</v>
      </c>
      <c r="K1661" s="5" cm="1">
        <f t="array" ref="K1661">IFERROR(AVERAGE(IF((OutputTable[GroupByKey]=OutputTable[[#This Row],[GroupByKey]]),(OutputTable[GroupByKey]=OutputTable[[#This Row],[GroupByKey]])*OutputTable[RecordedValue])),0)</f>
        <v>71.872638573735571</v>
      </c>
      <c r="L1661" s="5" cm="1">
        <f t="array" ref="L1661">IFERROR(_xlfn.STDEV.S(IF((OutputTable[GroupByKey]=OutputTable[[#This Row],[GroupByKey]]),(OutputTable[GroupByKey]=OutputTable[[#This Row],[GroupByKey]])*OutputTable[RecordedValue])),0)</f>
        <v>5.859431361613459E-2</v>
      </c>
      <c r="M1661" s="5" cm="1">
        <f t="array" ref="M1661">MAX(IF((ProjectInfoTable[ProjectName]=OutputTable[[#This Row],[ProjectName]]),(ProjectInfoTable[ProjectName]=OutputTable[[#This Row],[ProjectName]])*ProjectInfoTable[ConfidenceInterval]))</f>
        <v>0.95</v>
      </c>
      <c r="N16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661" s="5" cm="1">
        <f t="array" ref="O1661">MIN(IF((OutputTable[GroupByKey]=OutputTable[[#This Row],[GroupByKey]]),(OutputTable[GroupByKey]=OutputTable[[#This Row],[GroupByKey]])*OutputTable[RecordedValue]))</f>
        <v>71.718288096809104</v>
      </c>
      <c r="P1661" s="5" cm="1">
        <f t="array" ref="P1661">MAX(IF((OutputTable[GroupByKey]=OutputTable[[#This Row],[GroupByKey]]),(OutputTable[GroupByKey]=OutputTable[[#This Row],[GroupByKey]])*OutputTable[RecordedValue]))</f>
        <v>71.976989689924594</v>
      </c>
    </row>
    <row r="1662" spans="1:16" x14ac:dyDescent="0.25">
      <c r="A1662" t="s">
        <v>68</v>
      </c>
      <c r="B1662" t="s">
        <v>70</v>
      </c>
      <c r="C1662">
        <v>32</v>
      </c>
      <c r="D1662" t="s">
        <v>139</v>
      </c>
      <c r="E1662" t="s">
        <v>140</v>
      </c>
      <c r="F1662" t="s">
        <v>127</v>
      </c>
      <c r="G1662">
        <v>0</v>
      </c>
      <c r="H1662">
        <v>0</v>
      </c>
      <c r="I1662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662" s="5" cm="1">
        <f t="array" ref="J1662">MAX(IF((ProjectInfoTable[ProjectName]=OutputTable[[#This Row],[ProjectName]]),(ProjectInfoTable[ProjectName]=OutputTable[[#This Row],[ProjectName]])*ProjectInfoTable[NumberOfReplications]))</f>
        <v>50</v>
      </c>
      <c r="K1662" s="5" cm="1">
        <f t="array" ref="K1662">IFERROR(AVERAGE(IF((OutputTable[GroupByKey]=OutputTable[[#This Row],[GroupByKey]]),(OutputTable[GroupByKey]=OutputTable[[#This Row],[GroupByKey]])*OutputTable[RecordedValue])),0)</f>
        <v>0</v>
      </c>
      <c r="L1662" s="5" cm="1">
        <f t="array" ref="L1662">IFERROR(_xlfn.STDEV.S(IF((OutputTable[GroupByKey]=OutputTable[[#This Row],[GroupByKey]]),(OutputTable[GroupByKey]=OutputTable[[#This Row],[GroupByKey]])*OutputTable[RecordedValue])),0)</f>
        <v>0</v>
      </c>
      <c r="M1662" s="5" cm="1">
        <f t="array" ref="M1662">MAX(IF((ProjectInfoTable[ProjectName]=OutputTable[[#This Row],[ProjectName]]),(ProjectInfoTable[ProjectName]=OutputTable[[#This Row],[ProjectName]])*ProjectInfoTable[ConfidenceInterval]))</f>
        <v>0.95</v>
      </c>
      <c r="N16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62" s="5" cm="1">
        <f t="array" ref="O1662">MIN(IF((OutputTable[GroupByKey]=OutputTable[[#This Row],[GroupByKey]]),(OutputTable[GroupByKey]=OutputTable[[#This Row],[GroupByKey]])*OutputTable[RecordedValue]))</f>
        <v>0</v>
      </c>
      <c r="P1662" s="5" cm="1">
        <f t="array" ref="P1662">MAX(IF((OutputTable[GroupByKey]=OutputTable[[#This Row],[GroupByKey]]),(OutputTable[GroupByKey]=OutputTable[[#This Row],[GroupByKey]])*OutputTable[RecordedValue]))</f>
        <v>0</v>
      </c>
    </row>
    <row r="1663" spans="1:16" x14ac:dyDescent="0.25">
      <c r="A1663" t="s">
        <v>68</v>
      </c>
      <c r="B1663" t="s">
        <v>70</v>
      </c>
      <c r="C1663">
        <v>32</v>
      </c>
      <c r="D1663" t="s">
        <v>141</v>
      </c>
      <c r="E1663" t="s">
        <v>111</v>
      </c>
      <c r="F1663" t="s">
        <v>73</v>
      </c>
      <c r="G1663">
        <v>9.0688241078641401</v>
      </c>
      <c r="H1663">
        <v>0</v>
      </c>
      <c r="I1663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663" s="5" cm="1">
        <f t="array" ref="J1663">MAX(IF((ProjectInfoTable[ProjectName]=OutputTable[[#This Row],[ProjectName]]),(ProjectInfoTable[ProjectName]=OutputTable[[#This Row],[ProjectName]])*ProjectInfoTable[NumberOfReplications]))</f>
        <v>50</v>
      </c>
      <c r="K1663" s="5" cm="1">
        <f t="array" ref="K1663">IFERROR(AVERAGE(IF((OutputTable[GroupByKey]=OutputTable[[#This Row],[GroupByKey]]),(OutputTable[GroupByKey]=OutputTable[[#This Row],[GroupByKey]])*OutputTable[RecordedValue])),0)</f>
        <v>9.2356458312402427</v>
      </c>
      <c r="L1663" s="5" cm="1">
        <f t="array" ref="L1663">IFERROR(_xlfn.STDEV.S(IF((OutputTable[GroupByKey]=OutputTable[[#This Row],[GroupByKey]]),(OutputTable[GroupByKey]=OutputTable[[#This Row],[GroupByKey]])*OutputTable[RecordedValue])),0)</f>
        <v>0.11377584298148916</v>
      </c>
      <c r="M1663" s="5" cm="1">
        <f t="array" ref="M1663">MAX(IF((ProjectInfoTable[ProjectName]=OutputTable[[#This Row],[ProjectName]]),(ProjectInfoTable[ProjectName]=OutputTable[[#This Row],[ProjectName]])*ProjectInfoTable[ConfidenceInterval]))</f>
        <v>0.95</v>
      </c>
      <c r="N16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663" s="5" cm="1">
        <f t="array" ref="O1663">MIN(IF((OutputTable[GroupByKey]=OutputTable[[#This Row],[GroupByKey]]),(OutputTable[GroupByKey]=OutputTable[[#This Row],[GroupByKey]])*OutputTable[RecordedValue]))</f>
        <v>8.9867833861246496</v>
      </c>
      <c r="P1663" s="5" cm="1">
        <f t="array" ref="P1663">MAX(IF((OutputTable[GroupByKey]=OutputTable[[#This Row],[GroupByKey]]),(OutputTable[GroupByKey]=OutputTable[[#This Row],[GroupByKey]])*OutputTable[RecordedValue]))</f>
        <v>9.4038725622795898</v>
      </c>
    </row>
    <row r="1664" spans="1:16" x14ac:dyDescent="0.25">
      <c r="A1664" t="s">
        <v>68</v>
      </c>
      <c r="B1664" t="s">
        <v>70</v>
      </c>
      <c r="C1664">
        <v>32</v>
      </c>
      <c r="D1664" t="s">
        <v>142</v>
      </c>
      <c r="E1664" t="s">
        <v>113</v>
      </c>
      <c r="F1664" t="s">
        <v>73</v>
      </c>
      <c r="G1664">
        <v>544.12944647184804</v>
      </c>
      <c r="H1664">
        <v>0</v>
      </c>
      <c r="I1664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664" s="5" cm="1">
        <f t="array" ref="J1664">MAX(IF((ProjectInfoTable[ProjectName]=OutputTable[[#This Row],[ProjectName]]),(ProjectInfoTable[ProjectName]=OutputTable[[#This Row],[ProjectName]])*ProjectInfoTable[NumberOfReplications]))</f>
        <v>50</v>
      </c>
      <c r="K1664" s="5" cm="1">
        <f t="array" ref="K1664">IFERROR(AVERAGE(IF((OutputTable[GroupByKey]=OutputTable[[#This Row],[GroupByKey]]),(OutputTable[GroupByKey]=OutputTable[[#This Row],[GroupByKey]])*OutputTable[RecordedValue])),0)</f>
        <v>554.13874987441454</v>
      </c>
      <c r="L1664" s="5" cm="1">
        <f t="array" ref="L1664">IFERROR(_xlfn.STDEV.S(IF((OutputTable[GroupByKey]=OutputTable[[#This Row],[GroupByKey]]),(OutputTable[GroupByKey]=OutputTable[[#This Row],[GroupByKey]])*OutputTable[RecordedValue])),0)</f>
        <v>6.8265505788893126</v>
      </c>
      <c r="M1664" s="5" cm="1">
        <f t="array" ref="M1664">MAX(IF((ProjectInfoTable[ProjectName]=OutputTable[[#This Row],[ProjectName]]),(ProjectInfoTable[ProjectName]=OutputTable[[#This Row],[ProjectName]])*ProjectInfoTable[ConfidenceInterval]))</f>
        <v>0.95</v>
      </c>
      <c r="N16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664" s="5" cm="1">
        <f t="array" ref="O1664">MIN(IF((OutputTable[GroupByKey]=OutputTable[[#This Row],[GroupByKey]]),(OutputTable[GroupByKey]=OutputTable[[#This Row],[GroupByKey]])*OutputTable[RecordedValue]))</f>
        <v>539.207003167479</v>
      </c>
      <c r="P1664" s="5" cm="1">
        <f t="array" ref="P1664">MAX(IF((OutputTable[GroupByKey]=OutputTable[[#This Row],[GroupByKey]]),(OutputTable[GroupByKey]=OutputTable[[#This Row],[GroupByKey]])*OutputTable[RecordedValue]))</f>
        <v>564.23235373677596</v>
      </c>
    </row>
    <row r="1665" spans="1:16" x14ac:dyDescent="0.25">
      <c r="A1665" t="s">
        <v>68</v>
      </c>
      <c r="B1665" t="s">
        <v>70</v>
      </c>
      <c r="C1665">
        <v>32</v>
      </c>
      <c r="D1665" t="s">
        <v>143</v>
      </c>
      <c r="E1665" t="s">
        <v>115</v>
      </c>
      <c r="F1665" t="s">
        <v>73</v>
      </c>
      <c r="G1665">
        <v>0</v>
      </c>
      <c r="H1665">
        <v>0</v>
      </c>
      <c r="I1665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665" s="5" cm="1">
        <f t="array" ref="J1665">MAX(IF((ProjectInfoTable[ProjectName]=OutputTable[[#This Row],[ProjectName]]),(ProjectInfoTable[ProjectName]=OutputTable[[#This Row],[ProjectName]])*ProjectInfoTable[NumberOfReplications]))</f>
        <v>50</v>
      </c>
      <c r="K1665" s="5" cm="1">
        <f t="array" ref="K1665">IFERROR(AVERAGE(IF((OutputTable[GroupByKey]=OutputTable[[#This Row],[GroupByKey]]),(OutputTable[GroupByKey]=OutputTable[[#This Row],[GroupByKey]])*OutputTable[RecordedValue])),0)</f>
        <v>0</v>
      </c>
      <c r="L1665" s="5" cm="1">
        <f t="array" ref="L1665">IFERROR(_xlfn.STDEV.S(IF((OutputTable[GroupByKey]=OutputTable[[#This Row],[GroupByKey]]),(OutputTable[GroupByKey]=OutputTable[[#This Row],[GroupByKey]])*OutputTable[RecordedValue])),0)</f>
        <v>0</v>
      </c>
      <c r="M1665" s="5" cm="1">
        <f t="array" ref="M1665">MAX(IF((ProjectInfoTable[ProjectName]=OutputTable[[#This Row],[ProjectName]]),(ProjectInfoTable[ProjectName]=OutputTable[[#This Row],[ProjectName]])*ProjectInfoTable[ConfidenceInterval]))</f>
        <v>0.95</v>
      </c>
      <c r="N16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65" s="5" cm="1">
        <f t="array" ref="O1665">MIN(IF((OutputTable[GroupByKey]=OutputTable[[#This Row],[GroupByKey]]),(OutputTable[GroupByKey]=OutputTable[[#This Row],[GroupByKey]])*OutputTable[RecordedValue]))</f>
        <v>0</v>
      </c>
      <c r="P1665" s="5" cm="1">
        <f t="array" ref="P1665">MAX(IF((OutputTable[GroupByKey]=OutputTable[[#This Row],[GroupByKey]]),(OutputTable[GroupByKey]=OutputTable[[#This Row],[GroupByKey]])*OutputTable[RecordedValue]))</f>
        <v>0</v>
      </c>
    </row>
    <row r="1666" spans="1:16" x14ac:dyDescent="0.25">
      <c r="A1666" t="s">
        <v>68</v>
      </c>
      <c r="B1666" t="s">
        <v>70</v>
      </c>
      <c r="C1666">
        <v>32</v>
      </c>
      <c r="D1666" t="s">
        <v>144</v>
      </c>
      <c r="E1666" t="s">
        <v>117</v>
      </c>
      <c r="F1666" t="s">
        <v>73</v>
      </c>
      <c r="G1666">
        <v>47.7197381995326</v>
      </c>
      <c r="H1666">
        <v>0</v>
      </c>
      <c r="I1666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666" s="5" cm="1">
        <f t="array" ref="J1666">MAX(IF((ProjectInfoTable[ProjectName]=OutputTable[[#This Row],[ProjectName]]),(ProjectInfoTable[ProjectName]=OutputTable[[#This Row],[ProjectName]])*ProjectInfoTable[NumberOfReplications]))</f>
        <v>50</v>
      </c>
      <c r="K1666" s="5" cm="1">
        <f t="array" ref="K1666">IFERROR(AVERAGE(IF((OutputTable[GroupByKey]=OutputTable[[#This Row],[GroupByKey]]),(OutputTable[GroupByKey]=OutputTable[[#This Row],[GroupByKey]])*OutputTable[RecordedValue])),0)</f>
        <v>55.339444015606816</v>
      </c>
      <c r="L1666" s="5" cm="1">
        <f t="array" ref="L1666">IFERROR(_xlfn.STDEV.S(IF((OutputTable[GroupByKey]=OutputTable[[#This Row],[GroupByKey]]),(OutputTable[GroupByKey]=OutputTable[[#This Row],[GroupByKey]])*OutputTable[RecordedValue])),0)</f>
        <v>18.463814595248238</v>
      </c>
      <c r="M1666" s="5" cm="1">
        <f t="array" ref="M1666">MAX(IF((ProjectInfoTable[ProjectName]=OutputTable[[#This Row],[ProjectName]]),(ProjectInfoTable[ProjectName]=OutputTable[[#This Row],[ProjectName]])*ProjectInfoTable[ConfidenceInterval]))</f>
        <v>0.95</v>
      </c>
      <c r="N16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666" s="5" cm="1">
        <f t="array" ref="O1666">MIN(IF((OutputTable[GroupByKey]=OutputTable[[#This Row],[GroupByKey]]),(OutputTable[GroupByKey]=OutputTable[[#This Row],[GroupByKey]])*OutputTable[RecordedValue]))</f>
        <v>20.994807137296998</v>
      </c>
      <c r="P1666" s="5" cm="1">
        <f t="array" ref="P1666">MAX(IF((OutputTable[GroupByKey]=OutputTable[[#This Row],[GroupByKey]]),(OutputTable[GroupByKey]=OutputTable[[#This Row],[GroupByKey]])*OutputTable[RecordedValue]))</f>
        <v>106.254030872416</v>
      </c>
    </row>
    <row r="1667" spans="1:16" x14ac:dyDescent="0.25">
      <c r="A1667" t="s">
        <v>68</v>
      </c>
      <c r="B1667" t="s">
        <v>70</v>
      </c>
      <c r="C1667">
        <v>32</v>
      </c>
      <c r="D1667" t="s">
        <v>145</v>
      </c>
      <c r="E1667" t="s">
        <v>119</v>
      </c>
      <c r="F1667" t="s">
        <v>73</v>
      </c>
      <c r="G1667">
        <v>318</v>
      </c>
      <c r="H1667">
        <v>0</v>
      </c>
      <c r="I1667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667" s="5" cm="1">
        <f t="array" ref="J1667">MAX(IF((ProjectInfoTable[ProjectName]=OutputTable[[#This Row],[ProjectName]]),(ProjectInfoTable[ProjectName]=OutputTable[[#This Row],[ProjectName]])*ProjectInfoTable[NumberOfReplications]))</f>
        <v>50</v>
      </c>
      <c r="K1667" s="5" cm="1">
        <f t="array" ref="K1667">IFERROR(AVERAGE(IF((OutputTable[GroupByKey]=OutputTable[[#This Row],[GroupByKey]]),(OutputTable[GroupByKey]=OutputTable[[#This Row],[GroupByKey]])*OutputTable[RecordedValue])),0)</f>
        <v>318</v>
      </c>
      <c r="L1667" s="5" cm="1">
        <f t="array" ref="L1667">IFERROR(_xlfn.STDEV.S(IF((OutputTable[GroupByKey]=OutputTable[[#This Row],[GroupByKey]]),(OutputTable[GroupByKey]=OutputTable[[#This Row],[GroupByKey]])*OutputTable[RecordedValue])),0)</f>
        <v>0</v>
      </c>
      <c r="M1667" s="5" cm="1">
        <f t="array" ref="M1667">MAX(IF((ProjectInfoTable[ProjectName]=OutputTable[[#This Row],[ProjectName]]),(ProjectInfoTable[ProjectName]=OutputTable[[#This Row],[ProjectName]])*ProjectInfoTable[ConfidenceInterval]))</f>
        <v>0.95</v>
      </c>
      <c r="N16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67" s="5" cm="1">
        <f t="array" ref="O1667">MIN(IF((OutputTable[GroupByKey]=OutputTable[[#This Row],[GroupByKey]]),(OutputTable[GroupByKey]=OutputTable[[#This Row],[GroupByKey]])*OutputTable[RecordedValue]))</f>
        <v>318</v>
      </c>
      <c r="P1667" s="5" cm="1">
        <f t="array" ref="P1667">MAX(IF((OutputTable[GroupByKey]=OutputTable[[#This Row],[GroupByKey]]),(OutputTable[GroupByKey]=OutputTable[[#This Row],[GroupByKey]])*OutputTable[RecordedValue]))</f>
        <v>318</v>
      </c>
    </row>
    <row r="1668" spans="1:16" x14ac:dyDescent="0.25">
      <c r="A1668" t="s">
        <v>68</v>
      </c>
      <c r="B1668" t="s">
        <v>70</v>
      </c>
      <c r="C1668">
        <v>32</v>
      </c>
      <c r="D1668" t="s">
        <v>146</v>
      </c>
      <c r="E1668" t="s">
        <v>121</v>
      </c>
      <c r="F1668" t="s">
        <v>73</v>
      </c>
      <c r="G1668">
        <v>317</v>
      </c>
      <c r="H1668">
        <v>0</v>
      </c>
      <c r="I1668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668" s="5" cm="1">
        <f t="array" ref="J1668">MAX(IF((ProjectInfoTable[ProjectName]=OutputTable[[#This Row],[ProjectName]]),(ProjectInfoTable[ProjectName]=OutputTable[[#This Row],[ProjectName]])*ProjectInfoTable[NumberOfReplications]))</f>
        <v>50</v>
      </c>
      <c r="K1668" s="5" cm="1">
        <f t="array" ref="K1668">IFERROR(AVERAGE(IF((OutputTable[GroupByKey]=OutputTable[[#This Row],[GroupByKey]]),(OutputTable[GroupByKey]=OutputTable[[#This Row],[GroupByKey]])*OutputTable[RecordedValue])),0)</f>
        <v>316.94</v>
      </c>
      <c r="L1668" s="5" cm="1">
        <f t="array" ref="L1668">IFERROR(_xlfn.STDEV.S(IF((OutputTable[GroupByKey]=OutputTable[[#This Row],[GroupByKey]]),(OutputTable[GroupByKey]=OutputTable[[#This Row],[GroupByKey]])*OutputTable[RecordedValue])),0)</f>
        <v>0.23989793748209556</v>
      </c>
      <c r="M1668" s="5" cm="1">
        <f t="array" ref="M1668">MAX(IF((ProjectInfoTable[ProjectName]=OutputTable[[#This Row],[ProjectName]]),(ProjectInfoTable[ProjectName]=OutputTable[[#This Row],[ProjectName]])*ProjectInfoTable[ConfidenceInterval]))</f>
        <v>0.95</v>
      </c>
      <c r="N16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668" s="5" cm="1">
        <f t="array" ref="O1668">MIN(IF((OutputTable[GroupByKey]=OutputTable[[#This Row],[GroupByKey]]),(OutputTable[GroupByKey]=OutputTable[[#This Row],[GroupByKey]])*OutputTable[RecordedValue]))</f>
        <v>316</v>
      </c>
      <c r="P1668" s="5" cm="1">
        <f t="array" ref="P1668">MAX(IF((OutputTable[GroupByKey]=OutputTable[[#This Row],[GroupByKey]]),(OutputTable[GroupByKey]=OutputTable[[#This Row],[GroupByKey]])*OutputTable[RecordedValue]))</f>
        <v>317</v>
      </c>
    </row>
    <row r="1669" spans="1:16" x14ac:dyDescent="0.25">
      <c r="A1669" t="s">
        <v>68</v>
      </c>
      <c r="B1669" t="s">
        <v>70</v>
      </c>
      <c r="C1669">
        <v>32</v>
      </c>
      <c r="D1669" t="s">
        <v>147</v>
      </c>
      <c r="E1669" t="s">
        <v>123</v>
      </c>
      <c r="F1669" t="s">
        <v>73</v>
      </c>
      <c r="G1669">
        <v>9.0688241078641401</v>
      </c>
      <c r="H1669">
        <v>0</v>
      </c>
      <c r="I1669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669" s="5" cm="1">
        <f t="array" ref="J1669">MAX(IF((ProjectInfoTable[ProjectName]=OutputTable[[#This Row],[ProjectName]]),(ProjectInfoTable[ProjectName]=OutputTable[[#This Row],[ProjectName]])*ProjectInfoTable[NumberOfReplications]))</f>
        <v>50</v>
      </c>
      <c r="K1669" s="5" cm="1">
        <f t="array" ref="K1669">IFERROR(AVERAGE(IF((OutputTable[GroupByKey]=OutputTable[[#This Row],[GroupByKey]]),(OutputTable[GroupByKey]=OutputTable[[#This Row],[GroupByKey]])*OutputTable[RecordedValue])),0)</f>
        <v>9.2356458312402427</v>
      </c>
      <c r="L1669" s="5" cm="1">
        <f t="array" ref="L1669">IFERROR(_xlfn.STDEV.S(IF((OutputTable[GroupByKey]=OutputTable[[#This Row],[GroupByKey]]),(OutputTable[GroupByKey]=OutputTable[[#This Row],[GroupByKey]])*OutputTable[RecordedValue])),0)</f>
        <v>0.11377584298148916</v>
      </c>
      <c r="M1669" s="5" cm="1">
        <f t="array" ref="M1669">MAX(IF((ProjectInfoTable[ProjectName]=OutputTable[[#This Row],[ProjectName]]),(ProjectInfoTable[ProjectName]=OutputTable[[#This Row],[ProjectName]])*ProjectInfoTable[ConfidenceInterval]))</f>
        <v>0.95</v>
      </c>
      <c r="N16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669" s="5" cm="1">
        <f t="array" ref="O1669">MIN(IF((OutputTable[GroupByKey]=OutputTable[[#This Row],[GroupByKey]]),(OutputTable[GroupByKey]=OutputTable[[#This Row],[GroupByKey]])*OutputTable[RecordedValue]))</f>
        <v>8.9867833861246496</v>
      </c>
      <c r="P1669" s="5" cm="1">
        <f t="array" ref="P1669">MAX(IF((OutputTable[GroupByKey]=OutputTable[[#This Row],[GroupByKey]]),(OutputTable[GroupByKey]=OutputTable[[#This Row],[GroupByKey]])*OutputTable[RecordedValue]))</f>
        <v>9.4038725622795898</v>
      </c>
    </row>
    <row r="1670" spans="1:16" x14ac:dyDescent="0.25">
      <c r="A1670" t="s">
        <v>68</v>
      </c>
      <c r="B1670" t="s">
        <v>70</v>
      </c>
      <c r="C1670">
        <v>32</v>
      </c>
      <c r="D1670" t="s">
        <v>148</v>
      </c>
      <c r="E1670" t="s">
        <v>125</v>
      </c>
      <c r="F1670" t="s">
        <v>73</v>
      </c>
      <c r="G1670">
        <v>591.84918467138095</v>
      </c>
      <c r="H1670">
        <v>0</v>
      </c>
      <c r="I1670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670" s="5" cm="1">
        <f t="array" ref="J1670">MAX(IF((ProjectInfoTable[ProjectName]=OutputTable[[#This Row],[ProjectName]]),(ProjectInfoTable[ProjectName]=OutputTable[[#This Row],[ProjectName]])*ProjectInfoTable[NumberOfReplications]))</f>
        <v>50</v>
      </c>
      <c r="K1670" s="5" cm="1">
        <f t="array" ref="K1670">IFERROR(AVERAGE(IF((OutputTable[GroupByKey]=OutputTable[[#This Row],[GroupByKey]]),(OutputTable[GroupByKey]=OutputTable[[#This Row],[GroupByKey]])*OutputTable[RecordedValue])),0)</f>
        <v>609.47819389002132</v>
      </c>
      <c r="L1670" s="5" cm="1">
        <f t="array" ref="L1670">IFERROR(_xlfn.STDEV.S(IF((OutputTable[GroupByKey]=OutputTable[[#This Row],[GroupByKey]]),(OutputTable[GroupByKey]=OutputTable[[#This Row],[GroupByKey]])*OutputTable[RecordedValue])),0)</f>
        <v>20.03379556554944</v>
      </c>
      <c r="M1670" s="5" cm="1">
        <f t="array" ref="M1670">MAX(IF((ProjectInfoTable[ProjectName]=OutputTable[[#This Row],[ProjectName]]),(ProjectInfoTable[ProjectName]=OutputTable[[#This Row],[ProjectName]])*ProjectInfoTable[ConfidenceInterval]))</f>
        <v>0.95</v>
      </c>
      <c r="N16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670" s="5" cm="1">
        <f t="array" ref="O1670">MIN(IF((OutputTable[GroupByKey]=OutputTable[[#This Row],[GroupByKey]]),(OutputTable[GroupByKey]=OutputTable[[#This Row],[GroupByKey]])*OutputTable[RecordedValue]))</f>
        <v>560.39330190760404</v>
      </c>
      <c r="P1670" s="5" cm="1">
        <f t="array" ref="P1670">MAX(IF((OutputTable[GroupByKey]=OutputTable[[#This Row],[GroupByKey]]),(OutputTable[GroupByKey]=OutputTable[[#This Row],[GroupByKey]])*OutputTable[RecordedValue]))</f>
        <v>667.91125094200902</v>
      </c>
    </row>
    <row r="1671" spans="1:16" x14ac:dyDescent="0.25">
      <c r="A1671" t="s">
        <v>68</v>
      </c>
      <c r="B1671" t="s">
        <v>70</v>
      </c>
      <c r="C1671">
        <v>32</v>
      </c>
      <c r="D1671" t="s">
        <v>149</v>
      </c>
      <c r="E1671" t="s">
        <v>119</v>
      </c>
      <c r="F1671" t="s">
        <v>87</v>
      </c>
      <c r="G1671">
        <v>318</v>
      </c>
      <c r="H1671">
        <v>0</v>
      </c>
      <c r="I1671" s="5" t="str">
        <f>OutputTable[[#This Row],[ProjectName]]&amp;OutputTable[[#This Row],[Name]]&amp;OutputTable[[#This Row],[Type]]&amp;OutputTable[[#This Row],[Source]]</f>
        <v>Airport Security AnalysisEntity 1.NumberInNumber InEntity</v>
      </c>
      <c r="J1671" s="5" cm="1">
        <f t="array" ref="J1671">MAX(IF((ProjectInfoTable[ProjectName]=OutputTable[[#This Row],[ProjectName]]),(ProjectInfoTable[ProjectName]=OutputTable[[#This Row],[ProjectName]])*ProjectInfoTable[NumberOfReplications]))</f>
        <v>50</v>
      </c>
      <c r="K1671" s="5" cm="1">
        <f t="array" ref="K1671">IFERROR(AVERAGE(IF((OutputTable[GroupByKey]=OutputTable[[#This Row],[GroupByKey]]),(OutputTable[GroupByKey]=OutputTable[[#This Row],[GroupByKey]])*OutputTable[RecordedValue])),0)</f>
        <v>318</v>
      </c>
      <c r="L1671" s="5" cm="1">
        <f t="array" ref="L1671">IFERROR(_xlfn.STDEV.S(IF((OutputTable[GroupByKey]=OutputTable[[#This Row],[GroupByKey]]),(OutputTable[GroupByKey]=OutputTable[[#This Row],[GroupByKey]])*OutputTable[RecordedValue])),0)</f>
        <v>0</v>
      </c>
      <c r="M1671" s="5" cm="1">
        <f t="array" ref="M1671">MAX(IF((ProjectInfoTable[ProjectName]=OutputTable[[#This Row],[ProjectName]]),(ProjectInfoTable[ProjectName]=OutputTable[[#This Row],[ProjectName]])*ProjectInfoTable[ConfidenceInterval]))</f>
        <v>0.95</v>
      </c>
      <c r="N16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1" s="5" cm="1">
        <f t="array" ref="O1671">MIN(IF((OutputTable[GroupByKey]=OutputTable[[#This Row],[GroupByKey]]),(OutputTable[GroupByKey]=OutputTable[[#This Row],[GroupByKey]])*OutputTable[RecordedValue]))</f>
        <v>318</v>
      </c>
      <c r="P1671" s="5" cm="1">
        <f t="array" ref="P1671">MAX(IF((OutputTable[GroupByKey]=OutputTable[[#This Row],[GroupByKey]]),(OutputTable[GroupByKey]=OutputTable[[#This Row],[GroupByKey]])*OutputTable[RecordedValue]))</f>
        <v>318</v>
      </c>
    </row>
    <row r="1672" spans="1:16" x14ac:dyDescent="0.25">
      <c r="A1672" t="s">
        <v>68</v>
      </c>
      <c r="B1672" t="s">
        <v>70</v>
      </c>
      <c r="C1672">
        <v>32</v>
      </c>
      <c r="D1672" t="s">
        <v>150</v>
      </c>
      <c r="E1672" t="s">
        <v>121</v>
      </c>
      <c r="F1672" t="s">
        <v>87</v>
      </c>
      <c r="G1672">
        <v>316</v>
      </c>
      <c r="H1672">
        <v>0</v>
      </c>
      <c r="I1672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672" s="5" cm="1">
        <f t="array" ref="J1672">MAX(IF((ProjectInfoTable[ProjectName]=OutputTable[[#This Row],[ProjectName]]),(ProjectInfoTable[ProjectName]=OutputTable[[#This Row],[ProjectName]])*ProjectInfoTable[NumberOfReplications]))</f>
        <v>50</v>
      </c>
      <c r="K1672" s="5" cm="1">
        <f t="array" ref="K1672">IFERROR(AVERAGE(IF((OutputTable[GroupByKey]=OutputTable[[#This Row],[GroupByKey]]),(OutputTable[GroupByKey]=OutputTable[[#This Row],[GroupByKey]])*OutputTable[RecordedValue])),0)</f>
        <v>314.94</v>
      </c>
      <c r="L1672" s="5" cm="1">
        <f t="array" ref="L1672">IFERROR(_xlfn.STDEV.S(IF((OutputTable[GroupByKey]=OutputTable[[#This Row],[GroupByKey]]),(OutputTable[GroupByKey]=OutputTable[[#This Row],[GroupByKey]])*OutputTable[RecordedValue])),0)</f>
        <v>0.68243262357121037</v>
      </c>
      <c r="M1672" s="5" cm="1">
        <f t="array" ref="M1672">MAX(IF((ProjectInfoTable[ProjectName]=OutputTable[[#This Row],[ProjectName]]),(ProjectInfoTable[ProjectName]=OutputTable[[#This Row],[ProjectName]])*ProjectInfoTable[ConfidenceInterval]))</f>
        <v>0.95</v>
      </c>
      <c r="N16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672" s="5" cm="1">
        <f t="array" ref="O1672">MIN(IF((OutputTable[GroupByKey]=OutputTable[[#This Row],[GroupByKey]]),(OutputTable[GroupByKey]=OutputTable[[#This Row],[GroupByKey]])*OutputTable[RecordedValue]))</f>
        <v>313</v>
      </c>
      <c r="P1672" s="5" cm="1">
        <f t="array" ref="P1672">MAX(IF((OutputTable[GroupByKey]=OutputTable[[#This Row],[GroupByKey]]),(OutputTable[GroupByKey]=OutputTable[[#This Row],[GroupByKey]])*OutputTable[RecordedValue]))</f>
        <v>316</v>
      </c>
    </row>
    <row r="1673" spans="1:16" x14ac:dyDescent="0.25">
      <c r="A1673" t="s">
        <v>68</v>
      </c>
      <c r="B1673" t="s">
        <v>70</v>
      </c>
      <c r="C1673">
        <v>32</v>
      </c>
      <c r="D1673" t="s">
        <v>151</v>
      </c>
      <c r="E1673" t="s">
        <v>135</v>
      </c>
      <c r="F1673" t="s">
        <v>105</v>
      </c>
      <c r="G1673">
        <v>0</v>
      </c>
      <c r="H1673">
        <v>0</v>
      </c>
      <c r="I1673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673" s="5" cm="1">
        <f t="array" ref="J1673">MAX(IF((ProjectInfoTable[ProjectName]=OutputTable[[#This Row],[ProjectName]]),(ProjectInfoTable[ProjectName]=OutputTable[[#This Row],[ProjectName]])*ProjectInfoTable[NumberOfReplications]))</f>
        <v>50</v>
      </c>
      <c r="K1673" s="5" cm="1">
        <f t="array" ref="K1673">IFERROR(AVERAGE(IF((OutputTable[GroupByKey]=OutputTable[[#This Row],[GroupByKey]]),(OutputTable[GroupByKey]=OutputTable[[#This Row],[GroupByKey]])*OutputTable[RecordedValue])),0)</f>
        <v>0</v>
      </c>
      <c r="L1673" s="5" cm="1">
        <f t="array" ref="L1673">IFERROR(_xlfn.STDEV.S(IF((OutputTable[GroupByKey]=OutputTable[[#This Row],[GroupByKey]]),(OutputTable[GroupByKey]=OutputTable[[#This Row],[GroupByKey]])*OutputTable[RecordedValue])),0)</f>
        <v>0</v>
      </c>
      <c r="M1673" s="5" cm="1">
        <f t="array" ref="M1673">MAX(IF((ProjectInfoTable[ProjectName]=OutputTable[[#This Row],[ProjectName]]),(ProjectInfoTable[ProjectName]=OutputTable[[#This Row],[ProjectName]])*ProjectInfoTable[ConfidenceInterval]))</f>
        <v>0.95</v>
      </c>
      <c r="N16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3" s="5" cm="1">
        <f t="array" ref="O1673">MIN(IF((OutputTable[GroupByKey]=OutputTable[[#This Row],[GroupByKey]]),(OutputTable[GroupByKey]=OutputTable[[#This Row],[GroupByKey]])*OutputTable[RecordedValue]))</f>
        <v>0</v>
      </c>
      <c r="P1673" s="5" cm="1">
        <f t="array" ref="P1673">MAX(IF((OutputTable[GroupByKey]=OutputTable[[#This Row],[GroupByKey]]),(OutputTable[GroupByKey]=OutputTable[[#This Row],[GroupByKey]])*OutputTable[RecordedValue]))</f>
        <v>0</v>
      </c>
    </row>
    <row r="1674" spans="1:16" x14ac:dyDescent="0.25">
      <c r="A1674" t="s">
        <v>68</v>
      </c>
      <c r="B1674" t="s">
        <v>70</v>
      </c>
      <c r="C1674">
        <v>32</v>
      </c>
      <c r="D1674" t="s">
        <v>152</v>
      </c>
      <c r="E1674" t="s">
        <v>137</v>
      </c>
      <c r="F1674" t="s">
        <v>105</v>
      </c>
      <c r="G1674">
        <v>12</v>
      </c>
      <c r="H1674">
        <v>0</v>
      </c>
      <c r="I1674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674" s="5" cm="1">
        <f t="array" ref="J1674">MAX(IF((ProjectInfoTable[ProjectName]=OutputTable[[#This Row],[ProjectName]]),(ProjectInfoTable[ProjectName]=OutputTable[[#This Row],[ProjectName]])*ProjectInfoTable[NumberOfReplications]))</f>
        <v>50</v>
      </c>
      <c r="K1674" s="5" cm="1">
        <f t="array" ref="K1674">IFERROR(AVERAGE(IF((OutputTable[GroupByKey]=OutputTable[[#This Row],[GroupByKey]]),(OutputTable[GroupByKey]=OutputTable[[#This Row],[GroupByKey]])*OutputTable[RecordedValue])),0)</f>
        <v>12</v>
      </c>
      <c r="L1674" s="5" cm="1">
        <f t="array" ref="L1674">IFERROR(_xlfn.STDEV.S(IF((OutputTable[GroupByKey]=OutputTable[[#This Row],[GroupByKey]]),(OutputTable[GroupByKey]=OutputTable[[#This Row],[GroupByKey]])*OutputTable[RecordedValue])),0)</f>
        <v>0</v>
      </c>
      <c r="M1674" s="5" cm="1">
        <f t="array" ref="M1674">MAX(IF((ProjectInfoTable[ProjectName]=OutputTable[[#This Row],[ProjectName]]),(ProjectInfoTable[ProjectName]=OutputTable[[#This Row],[ProjectName]])*ProjectInfoTable[ConfidenceInterval]))</f>
        <v>0.95</v>
      </c>
      <c r="N16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4" s="5" cm="1">
        <f t="array" ref="O1674">MIN(IF((OutputTable[GroupByKey]=OutputTable[[#This Row],[GroupByKey]]),(OutputTable[GroupByKey]=OutputTable[[#This Row],[GroupByKey]])*OutputTable[RecordedValue]))</f>
        <v>12</v>
      </c>
      <c r="P1674" s="5" cm="1">
        <f t="array" ref="P1674">MAX(IF((OutputTable[GroupByKey]=OutputTable[[#This Row],[GroupByKey]]),(OutputTable[GroupByKey]=OutputTable[[#This Row],[GroupByKey]])*OutputTable[RecordedValue]))</f>
        <v>12</v>
      </c>
    </row>
    <row r="1675" spans="1:16" x14ac:dyDescent="0.25">
      <c r="A1675" t="s">
        <v>68</v>
      </c>
      <c r="B1675" t="s">
        <v>70</v>
      </c>
      <c r="C1675">
        <v>32</v>
      </c>
      <c r="D1675" t="s">
        <v>153</v>
      </c>
      <c r="E1675" t="s">
        <v>154</v>
      </c>
      <c r="F1675" t="s">
        <v>105</v>
      </c>
      <c r="G1675">
        <v>0</v>
      </c>
      <c r="H1675">
        <v>0</v>
      </c>
      <c r="I1675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675" s="5" cm="1">
        <f t="array" ref="J1675">MAX(IF((ProjectInfoTable[ProjectName]=OutputTable[[#This Row],[ProjectName]]),(ProjectInfoTable[ProjectName]=OutputTable[[#This Row],[ProjectName]])*ProjectInfoTable[NumberOfReplications]))</f>
        <v>50</v>
      </c>
      <c r="K1675" s="5" cm="1">
        <f t="array" ref="K1675">IFERROR(AVERAGE(IF((OutputTable[GroupByKey]=OutputTable[[#This Row],[GroupByKey]]),(OutputTable[GroupByKey]=OutputTable[[#This Row],[GroupByKey]])*OutputTable[RecordedValue])),0)</f>
        <v>0</v>
      </c>
      <c r="L1675" s="5" cm="1">
        <f t="array" ref="L1675">IFERROR(_xlfn.STDEV.S(IF((OutputTable[GroupByKey]=OutputTable[[#This Row],[GroupByKey]]),(OutputTable[GroupByKey]=OutputTable[[#This Row],[GroupByKey]])*OutputTable[RecordedValue])),0)</f>
        <v>0</v>
      </c>
      <c r="M1675" s="5" cm="1">
        <f t="array" ref="M1675">MAX(IF((ProjectInfoTable[ProjectName]=OutputTable[[#This Row],[ProjectName]]),(ProjectInfoTable[ProjectName]=OutputTable[[#This Row],[ProjectName]])*ProjectInfoTable[ConfidenceInterval]))</f>
        <v>0.95</v>
      </c>
      <c r="N16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5" s="5" cm="1">
        <f t="array" ref="O1675">MIN(IF((OutputTable[GroupByKey]=OutputTable[[#This Row],[GroupByKey]]),(OutputTable[GroupByKey]=OutputTable[[#This Row],[GroupByKey]])*OutputTable[RecordedValue]))</f>
        <v>0</v>
      </c>
      <c r="P1675" s="5" cm="1">
        <f t="array" ref="P1675">MAX(IF((OutputTable[GroupByKey]=OutputTable[[#This Row],[GroupByKey]]),(OutputTable[GroupByKey]=OutputTable[[#This Row],[GroupByKey]])*OutputTable[RecordedValue]))</f>
        <v>0</v>
      </c>
    </row>
    <row r="1676" spans="1:16" x14ac:dyDescent="0.25">
      <c r="A1676" t="s">
        <v>68</v>
      </c>
      <c r="B1676" t="s">
        <v>70</v>
      </c>
      <c r="C1676">
        <v>32</v>
      </c>
      <c r="D1676" t="s">
        <v>155</v>
      </c>
      <c r="E1676" t="s">
        <v>156</v>
      </c>
      <c r="F1676" t="s">
        <v>105</v>
      </c>
      <c r="G1676">
        <v>0</v>
      </c>
      <c r="H1676">
        <v>0</v>
      </c>
      <c r="I1676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676" s="5" cm="1">
        <f t="array" ref="J1676">MAX(IF((ProjectInfoTable[ProjectName]=OutputTable[[#This Row],[ProjectName]]),(ProjectInfoTable[ProjectName]=OutputTable[[#This Row],[ProjectName]])*ProjectInfoTable[NumberOfReplications]))</f>
        <v>50</v>
      </c>
      <c r="K1676" s="5" cm="1">
        <f t="array" ref="K1676">IFERROR(AVERAGE(IF((OutputTable[GroupByKey]=OutputTable[[#This Row],[GroupByKey]]),(OutputTable[GroupByKey]=OutputTable[[#This Row],[GroupByKey]])*OutputTable[RecordedValue])),0)</f>
        <v>0</v>
      </c>
      <c r="L1676" s="5" cm="1">
        <f t="array" ref="L1676">IFERROR(_xlfn.STDEV.S(IF((OutputTable[GroupByKey]=OutputTable[[#This Row],[GroupByKey]]),(OutputTable[GroupByKey]=OutputTable[[#This Row],[GroupByKey]])*OutputTable[RecordedValue])),0)</f>
        <v>0</v>
      </c>
      <c r="M1676" s="5" cm="1">
        <f t="array" ref="M1676">MAX(IF((ProjectInfoTable[ProjectName]=OutputTable[[#This Row],[ProjectName]]),(ProjectInfoTable[ProjectName]=OutputTable[[#This Row],[ProjectName]])*ProjectInfoTable[ConfidenceInterval]))</f>
        <v>0.95</v>
      </c>
      <c r="N16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6" s="5" cm="1">
        <f t="array" ref="O1676">MIN(IF((OutputTable[GroupByKey]=OutputTable[[#This Row],[GroupByKey]]),(OutputTable[GroupByKey]=OutputTable[[#This Row],[GroupByKey]])*OutputTable[RecordedValue]))</f>
        <v>0</v>
      </c>
      <c r="P1676" s="5" cm="1">
        <f t="array" ref="P1676">MAX(IF((OutputTable[GroupByKey]=OutputTable[[#This Row],[GroupByKey]]),(OutputTable[GroupByKey]=OutputTable[[#This Row],[GroupByKey]])*OutputTable[RecordedValue]))</f>
        <v>0</v>
      </c>
    </row>
    <row r="1677" spans="1:16" x14ac:dyDescent="0.25">
      <c r="A1677" t="s">
        <v>68</v>
      </c>
      <c r="B1677" t="s">
        <v>70</v>
      </c>
      <c r="C1677">
        <v>32</v>
      </c>
      <c r="D1677" t="s">
        <v>157</v>
      </c>
      <c r="E1677" t="s">
        <v>140</v>
      </c>
      <c r="F1677" t="s">
        <v>105</v>
      </c>
      <c r="G1677">
        <v>0</v>
      </c>
      <c r="H1677">
        <v>0</v>
      </c>
      <c r="I1677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677" s="5" cm="1">
        <f t="array" ref="J1677">MAX(IF((ProjectInfoTable[ProjectName]=OutputTable[[#This Row],[ProjectName]]),(ProjectInfoTable[ProjectName]=OutputTable[[#This Row],[ProjectName]])*ProjectInfoTable[NumberOfReplications]))</f>
        <v>50</v>
      </c>
      <c r="K1677" s="5" cm="1">
        <f t="array" ref="K1677">IFERROR(AVERAGE(IF((OutputTable[GroupByKey]=OutputTable[[#This Row],[GroupByKey]]),(OutputTable[GroupByKey]=OutputTable[[#This Row],[GroupByKey]])*OutputTable[RecordedValue])),0)</f>
        <v>0</v>
      </c>
      <c r="L1677" s="5" cm="1">
        <f t="array" ref="L1677">IFERROR(_xlfn.STDEV.S(IF((OutputTable[GroupByKey]=OutputTable[[#This Row],[GroupByKey]]),(OutputTable[GroupByKey]=OutputTable[[#This Row],[GroupByKey]])*OutputTable[RecordedValue])),0)</f>
        <v>0</v>
      </c>
      <c r="M1677" s="5" cm="1">
        <f t="array" ref="M1677">MAX(IF((ProjectInfoTable[ProjectName]=OutputTable[[#This Row],[ProjectName]]),(ProjectInfoTable[ProjectName]=OutputTable[[#This Row],[ProjectName]])*ProjectInfoTable[ConfidenceInterval]))</f>
        <v>0.95</v>
      </c>
      <c r="N16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7" s="5" cm="1">
        <f t="array" ref="O1677">MIN(IF((OutputTable[GroupByKey]=OutputTable[[#This Row],[GroupByKey]]),(OutputTable[GroupByKey]=OutputTable[[#This Row],[GroupByKey]])*OutputTable[RecordedValue]))</f>
        <v>0</v>
      </c>
      <c r="P1677" s="5" cm="1">
        <f t="array" ref="P1677">MAX(IF((OutputTable[GroupByKey]=OutputTable[[#This Row],[GroupByKey]]),(OutputTable[GroupByKey]=OutputTable[[#This Row],[GroupByKey]])*OutputTable[RecordedValue]))</f>
        <v>0</v>
      </c>
    </row>
    <row r="1678" spans="1:16" x14ac:dyDescent="0.25">
      <c r="A1678" t="s">
        <v>68</v>
      </c>
      <c r="B1678" t="s">
        <v>70</v>
      </c>
      <c r="C1678">
        <v>32</v>
      </c>
      <c r="D1678" t="s">
        <v>158</v>
      </c>
      <c r="E1678" t="s">
        <v>121</v>
      </c>
      <c r="F1678" t="s">
        <v>127</v>
      </c>
      <c r="G1678">
        <v>316</v>
      </c>
      <c r="H1678">
        <v>0</v>
      </c>
      <c r="I1678" s="5" t="str">
        <f>OutputTable[[#This Row],[ProjectName]]&amp;OutputTable[[#This Row],[Name]]&amp;OutputTable[[#This Row],[Type]]&amp;OutputTable[[#This Row],[Source]]</f>
        <v>Airport Security AnalysisSystem.NumberOutNumber OutSystem</v>
      </c>
      <c r="J1678" s="5" cm="1">
        <f t="array" ref="J1678">MAX(IF((ProjectInfoTable[ProjectName]=OutputTable[[#This Row],[ProjectName]]),(ProjectInfoTable[ProjectName]=OutputTable[[#This Row],[ProjectName]])*ProjectInfoTable[NumberOfReplications]))</f>
        <v>50</v>
      </c>
      <c r="K1678" s="5" cm="1">
        <f t="array" ref="K1678">IFERROR(AVERAGE(IF((OutputTable[GroupByKey]=OutputTable[[#This Row],[GroupByKey]]),(OutputTable[GroupByKey]=OutputTable[[#This Row],[GroupByKey]])*OutputTable[RecordedValue])),0)</f>
        <v>314.94</v>
      </c>
      <c r="L1678" s="5" cm="1">
        <f t="array" ref="L1678">IFERROR(_xlfn.STDEV.S(IF((OutputTable[GroupByKey]=OutputTable[[#This Row],[GroupByKey]]),(OutputTable[GroupByKey]=OutputTable[[#This Row],[GroupByKey]])*OutputTable[RecordedValue])),0)</f>
        <v>0.68243262357121037</v>
      </c>
      <c r="M1678" s="5" cm="1">
        <f t="array" ref="M1678">MAX(IF((ProjectInfoTable[ProjectName]=OutputTable[[#This Row],[ProjectName]]),(ProjectInfoTable[ProjectName]=OutputTable[[#This Row],[ProjectName]])*ProjectInfoTable[ConfidenceInterval]))</f>
        <v>0.95</v>
      </c>
      <c r="N16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678" s="5" cm="1">
        <f t="array" ref="O1678">MIN(IF((OutputTable[GroupByKey]=OutputTable[[#This Row],[GroupByKey]]),(OutputTable[GroupByKey]=OutputTable[[#This Row],[GroupByKey]])*OutputTable[RecordedValue]))</f>
        <v>313</v>
      </c>
      <c r="P1678" s="5" cm="1">
        <f t="array" ref="P1678">MAX(IF((OutputTable[GroupByKey]=OutputTable[[#This Row],[GroupByKey]]),(OutputTable[GroupByKey]=OutputTable[[#This Row],[GroupByKey]])*OutputTable[RecordedValue]))</f>
        <v>316</v>
      </c>
    </row>
    <row r="1679" spans="1:16" x14ac:dyDescent="0.25">
      <c r="A1679" t="s">
        <v>68</v>
      </c>
      <c r="B1679" t="s">
        <v>70</v>
      </c>
      <c r="C1679">
        <v>32</v>
      </c>
      <c r="D1679" t="s">
        <v>159</v>
      </c>
      <c r="E1679" t="s">
        <v>91</v>
      </c>
      <c r="F1679" t="s">
        <v>127</v>
      </c>
      <c r="G1679">
        <v>71.960000463466997</v>
      </c>
      <c r="H1679">
        <v>0</v>
      </c>
      <c r="I1679" s="5" t="str">
        <f>OutputTable[[#This Row],[ProjectName]]&amp;OutputTable[[#This Row],[Name]]&amp;OutputTable[[#This Row],[Type]]&amp;OutputTable[[#This Row],[Source]]</f>
        <v>Airport Security AnalysisSystem.TotalCostTotal CostSystem</v>
      </c>
      <c r="J1679" s="5" cm="1">
        <f t="array" ref="J1679">MAX(IF((ProjectInfoTable[ProjectName]=OutputTable[[#This Row],[ProjectName]]),(ProjectInfoTable[ProjectName]=OutputTable[[#This Row],[ProjectName]])*ProjectInfoTable[NumberOfReplications]))</f>
        <v>50</v>
      </c>
      <c r="K1679" s="5" cm="1">
        <f t="array" ref="K1679">IFERROR(AVERAGE(IF((OutputTable[GroupByKey]=OutputTable[[#This Row],[GroupByKey]]),(OutputTable[GroupByKey]=OutputTable[[#This Row],[GroupByKey]])*OutputTable[RecordedValue])),0)</f>
        <v>71.872638573735571</v>
      </c>
      <c r="L1679" s="5" cm="1">
        <f t="array" ref="L1679">IFERROR(_xlfn.STDEV.S(IF((OutputTable[GroupByKey]=OutputTable[[#This Row],[GroupByKey]]),(OutputTable[GroupByKey]=OutputTable[[#This Row],[GroupByKey]])*OutputTable[RecordedValue])),0)</f>
        <v>5.859431361613459E-2</v>
      </c>
      <c r="M1679" s="5" cm="1">
        <f t="array" ref="M1679">MAX(IF((ProjectInfoTable[ProjectName]=OutputTable[[#This Row],[ProjectName]]),(ProjectInfoTable[ProjectName]=OutputTable[[#This Row],[ProjectName]])*ProjectInfoTable[ConfidenceInterval]))</f>
        <v>0.95</v>
      </c>
      <c r="N16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679" s="5" cm="1">
        <f t="array" ref="O1679">MIN(IF((OutputTable[GroupByKey]=OutputTable[[#This Row],[GroupByKey]]),(OutputTable[GroupByKey]=OutputTable[[#This Row],[GroupByKey]])*OutputTable[RecordedValue]))</f>
        <v>71.718288096809104</v>
      </c>
      <c r="P1679" s="5" cm="1">
        <f t="array" ref="P1679">MAX(IF((OutputTable[GroupByKey]=OutputTable[[#This Row],[GroupByKey]]),(OutputTable[GroupByKey]=OutputTable[[#This Row],[GroupByKey]])*OutputTable[RecordedValue]))</f>
        <v>71.976989689924594</v>
      </c>
    </row>
    <row r="1680" spans="1:16" x14ac:dyDescent="0.25">
      <c r="A1680" t="s">
        <v>68</v>
      </c>
      <c r="B1680" t="s">
        <v>70</v>
      </c>
      <c r="C1680">
        <v>32</v>
      </c>
      <c r="D1680" t="s">
        <v>160</v>
      </c>
      <c r="E1680" t="s">
        <v>135</v>
      </c>
      <c r="F1680" t="s">
        <v>105</v>
      </c>
      <c r="G1680">
        <v>30.017163058429698</v>
      </c>
      <c r="H1680">
        <v>0</v>
      </c>
      <c r="I1680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680" s="5" cm="1">
        <f t="array" ref="J1680">MAX(IF((ProjectInfoTable[ProjectName]=OutputTable[[#This Row],[ProjectName]]),(ProjectInfoTable[ProjectName]=OutputTable[[#This Row],[ProjectName]])*ProjectInfoTable[NumberOfReplications]))</f>
        <v>50</v>
      </c>
      <c r="K1680" s="5" cm="1">
        <f t="array" ref="K1680">IFERROR(AVERAGE(IF((OutputTable[GroupByKey]=OutputTable[[#This Row],[GroupByKey]]),(OutputTable[GroupByKey]=OutputTable[[#This Row],[GroupByKey]])*OutputTable[RecordedValue])),0)</f>
        <v>29.829789158135409</v>
      </c>
      <c r="L1680" s="5" cm="1">
        <f t="array" ref="L1680">IFERROR(_xlfn.STDEV.S(IF((OutputTable[GroupByKey]=OutputTable[[#This Row],[GroupByKey]]),(OutputTable[GroupByKey]=OutputTable[[#This Row],[GroupByKey]])*OutputTable[RecordedValue])),0)</f>
        <v>0.5851150785874778</v>
      </c>
      <c r="M1680" s="5" cm="1">
        <f t="array" ref="M1680">MAX(IF((ProjectInfoTable[ProjectName]=OutputTable[[#This Row],[ProjectName]]),(ProjectInfoTable[ProjectName]=OutputTable[[#This Row],[ProjectName]])*ProjectInfoTable[ConfidenceInterval]))</f>
        <v>0.95</v>
      </c>
      <c r="N16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680" s="5" cm="1">
        <f t="array" ref="O1680">MIN(IF((OutputTable[GroupByKey]=OutputTable[[#This Row],[GroupByKey]]),(OutputTable[GroupByKey]=OutputTable[[#This Row],[GroupByKey]])*OutputTable[RecordedValue]))</f>
        <v>28.648191338861398</v>
      </c>
      <c r="P1680" s="5" cm="1">
        <f t="array" ref="P1680">MAX(IF((OutputTable[GroupByKey]=OutputTable[[#This Row],[GroupByKey]]),(OutputTable[GroupByKey]=OutputTable[[#This Row],[GroupByKey]])*OutputTable[RecordedValue]))</f>
        <v>31.087756920682502</v>
      </c>
    </row>
    <row r="1681" spans="1:16" x14ac:dyDescent="0.25">
      <c r="A1681" t="s">
        <v>68</v>
      </c>
      <c r="B1681" t="s">
        <v>70</v>
      </c>
      <c r="C1681">
        <v>32</v>
      </c>
      <c r="D1681" t="s">
        <v>161</v>
      </c>
      <c r="E1681" t="s">
        <v>137</v>
      </c>
      <c r="F1681" t="s">
        <v>105</v>
      </c>
      <c r="G1681">
        <v>5.9594205066371497</v>
      </c>
      <c r="H1681">
        <v>0</v>
      </c>
      <c r="I1681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681" s="5" cm="1">
        <f t="array" ref="J1681">MAX(IF((ProjectInfoTable[ProjectName]=OutputTable[[#This Row],[ProjectName]]),(ProjectInfoTable[ProjectName]=OutputTable[[#This Row],[ProjectName]])*ProjectInfoTable[NumberOfReplications]))</f>
        <v>50</v>
      </c>
      <c r="K1681" s="5" cm="1">
        <f t="array" ref="K1681">IFERROR(AVERAGE(IF((OutputTable[GroupByKey]=OutputTable[[#This Row],[GroupByKey]]),(OutputTable[GroupByKey]=OutputTable[[#This Row],[GroupByKey]])*OutputTable[RecordedValue])),0)</f>
        <v>6.0988587896948685</v>
      </c>
      <c r="L1681" s="5" cm="1">
        <f t="array" ref="L1681">IFERROR(_xlfn.STDEV.S(IF((OutputTable[GroupByKey]=OutputTable[[#This Row],[GroupByKey]]),(OutputTable[GroupByKey]=OutputTable[[#This Row],[GroupByKey]])*OutputTable[RecordedValue])),0)</f>
        <v>0.58437836853471548</v>
      </c>
      <c r="M1681" s="5" cm="1">
        <f t="array" ref="M1681">MAX(IF((ProjectInfoTable[ProjectName]=OutputTable[[#This Row],[ProjectName]]),(ProjectInfoTable[ProjectName]=OutputTable[[#This Row],[ProjectName]])*ProjectInfoTable[ConfidenceInterval]))</f>
        <v>0.95</v>
      </c>
      <c r="N16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681" s="5" cm="1">
        <f t="array" ref="O1681">MIN(IF((OutputTable[GroupByKey]=OutputTable[[#This Row],[GroupByKey]]),(OutputTable[GroupByKey]=OutputTable[[#This Row],[GroupByKey]])*OutputTable[RecordedValue]))</f>
        <v>4.8524885910691502</v>
      </c>
      <c r="P1681" s="5" cm="1">
        <f t="array" ref="P1681">MAX(IF((OutputTable[GroupByKey]=OutputTable[[#This Row],[GroupByKey]]),(OutputTable[GroupByKey]=OutputTable[[#This Row],[GroupByKey]])*OutputTable[RecordedValue]))</f>
        <v>7.28424471053909</v>
      </c>
    </row>
    <row r="1682" spans="1:16" x14ac:dyDescent="0.25">
      <c r="A1682" t="s">
        <v>68</v>
      </c>
      <c r="B1682" t="s">
        <v>70</v>
      </c>
      <c r="C1682">
        <v>32</v>
      </c>
      <c r="D1682" t="s">
        <v>162</v>
      </c>
      <c r="E1682" t="s">
        <v>154</v>
      </c>
      <c r="F1682" t="s">
        <v>105</v>
      </c>
      <c r="G1682">
        <v>648</v>
      </c>
      <c r="H1682">
        <v>0</v>
      </c>
      <c r="I1682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682" s="5" cm="1">
        <f t="array" ref="J1682">MAX(IF((ProjectInfoTable[ProjectName]=OutputTable[[#This Row],[ProjectName]]),(ProjectInfoTable[ProjectName]=OutputTable[[#This Row],[ProjectName]])*ProjectInfoTable[NumberOfReplications]))</f>
        <v>50</v>
      </c>
      <c r="K1682" s="5" cm="1">
        <f t="array" ref="K1682">IFERROR(AVERAGE(IF((OutputTable[GroupByKey]=OutputTable[[#This Row],[GroupByKey]]),(OutputTable[GroupByKey]=OutputTable[[#This Row],[GroupByKey]])*OutputTable[RecordedValue])),0)</f>
        <v>645.70000000000005</v>
      </c>
      <c r="L1682" s="5" cm="1">
        <f t="array" ref="L1682">IFERROR(_xlfn.STDEV.S(IF((OutputTable[GroupByKey]=OutputTable[[#This Row],[GroupByKey]]),(OutputTable[GroupByKey]=OutputTable[[#This Row],[GroupByKey]])*OutputTable[RecordedValue])),0)</f>
        <v>5.4930382656372485</v>
      </c>
      <c r="M1682" s="5" cm="1">
        <f t="array" ref="M1682">MAX(IF((ProjectInfoTable[ProjectName]=OutputTable[[#This Row],[ProjectName]]),(ProjectInfoTable[ProjectName]=OutputTable[[#This Row],[ProjectName]])*ProjectInfoTable[ConfidenceInterval]))</f>
        <v>0.95</v>
      </c>
      <c r="N16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682" s="5" cm="1">
        <f t="array" ref="O1682">MIN(IF((OutputTable[GroupByKey]=OutputTable[[#This Row],[GroupByKey]]),(OutputTable[GroupByKey]=OutputTable[[#This Row],[GroupByKey]])*OutputTable[RecordedValue]))</f>
        <v>633</v>
      </c>
      <c r="P1682" s="5" cm="1">
        <f t="array" ref="P1682">MAX(IF((OutputTable[GroupByKey]=OutputTable[[#This Row],[GroupByKey]]),(OutputTable[GroupByKey]=OutputTable[[#This Row],[GroupByKey]])*OutputTable[RecordedValue]))</f>
        <v>656</v>
      </c>
    </row>
    <row r="1683" spans="1:16" x14ac:dyDescent="0.25">
      <c r="A1683" t="s">
        <v>68</v>
      </c>
      <c r="B1683" t="s">
        <v>70</v>
      </c>
      <c r="C1683">
        <v>32</v>
      </c>
      <c r="D1683" t="s">
        <v>163</v>
      </c>
      <c r="E1683" t="s">
        <v>156</v>
      </c>
      <c r="F1683" t="s">
        <v>105</v>
      </c>
      <c r="G1683">
        <v>0.83446054148229998</v>
      </c>
      <c r="H1683">
        <v>0</v>
      </c>
      <c r="I1683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683" s="5" cm="1">
        <f t="array" ref="J1683">MAX(IF((ProjectInfoTable[ProjectName]=OutputTable[[#This Row],[ProjectName]]),(ProjectInfoTable[ProjectName]=OutputTable[[#This Row],[ProjectName]])*ProjectInfoTable[NumberOfReplications]))</f>
        <v>50</v>
      </c>
      <c r="K1683" s="5" cm="1">
        <f t="array" ref="K1683">IFERROR(AVERAGE(IF((OutputTable[GroupByKey]=OutputTable[[#This Row],[GroupByKey]]),(OutputTable[GroupByKey]=OutputTable[[#This Row],[GroupByKey]])*OutputTable[RecordedValue])),0)</f>
        <v>0.83058725584180904</v>
      </c>
      <c r="L1683" s="5" cm="1">
        <f t="array" ref="L1683">IFERROR(_xlfn.STDEV.S(IF((OutputTable[GroupByKey]=OutputTable[[#This Row],[GroupByKey]]),(OutputTable[GroupByKey]=OutputTable[[#This Row],[GroupByKey]])*OutputTable[RecordedValue])),0)</f>
        <v>1.6232732459297416E-2</v>
      </c>
      <c r="M1683" s="5" cm="1">
        <f t="array" ref="M1683">MAX(IF((ProjectInfoTable[ProjectName]=OutputTable[[#This Row],[ProjectName]]),(ProjectInfoTable[ProjectName]=OutputTable[[#This Row],[ProjectName]])*ProjectInfoTable[ConfidenceInterval]))</f>
        <v>0.95</v>
      </c>
      <c r="N16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683" s="5" cm="1">
        <f t="array" ref="O1683">MIN(IF((OutputTable[GroupByKey]=OutputTable[[#This Row],[GroupByKey]]),(OutputTable[GroupByKey]=OutputTable[[#This Row],[GroupByKey]])*OutputTable[RecordedValue]))</f>
        <v>0.79765986915169296</v>
      </c>
      <c r="P1683" s="5" cm="1">
        <f t="array" ref="P1683">MAX(IF((OutputTable[GroupByKey]=OutputTable[[#This Row],[GroupByKey]]),(OutputTable[GroupByKey]=OutputTable[[#This Row],[GroupByKey]])*OutputTable[RecordedValue]))</f>
        <v>0.86520865024807903</v>
      </c>
    </row>
    <row r="1684" spans="1:16" x14ac:dyDescent="0.25">
      <c r="A1684" t="s">
        <v>68</v>
      </c>
      <c r="B1684" t="s">
        <v>70</v>
      </c>
      <c r="C1684">
        <v>32</v>
      </c>
      <c r="D1684" t="s">
        <v>164</v>
      </c>
      <c r="E1684" t="s">
        <v>140</v>
      </c>
      <c r="F1684" t="s">
        <v>105</v>
      </c>
      <c r="G1684">
        <v>0</v>
      </c>
      <c r="H1684">
        <v>0</v>
      </c>
      <c r="I1684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684" s="5" cm="1">
        <f t="array" ref="J1684">MAX(IF((ProjectInfoTable[ProjectName]=OutputTable[[#This Row],[ProjectName]]),(ProjectInfoTable[ProjectName]=OutputTable[[#This Row],[ProjectName]])*ProjectInfoTable[NumberOfReplications]))</f>
        <v>50</v>
      </c>
      <c r="K1684" s="5" cm="1">
        <f t="array" ref="K1684">IFERROR(AVERAGE(IF((OutputTable[GroupByKey]=OutputTable[[#This Row],[GroupByKey]]),(OutputTable[GroupByKey]=OutputTable[[#This Row],[GroupByKey]])*OutputTable[RecordedValue])),0)</f>
        <v>0</v>
      </c>
      <c r="L1684" s="5" cm="1">
        <f t="array" ref="L1684">IFERROR(_xlfn.STDEV.S(IF((OutputTable[GroupByKey]=OutputTable[[#This Row],[GroupByKey]]),(OutputTable[GroupByKey]=OutputTable[[#This Row],[GroupByKey]])*OutputTable[RecordedValue])),0)</f>
        <v>0</v>
      </c>
      <c r="M1684" s="5" cm="1">
        <f t="array" ref="M1684">MAX(IF((ProjectInfoTable[ProjectName]=OutputTable[[#This Row],[ProjectName]]),(ProjectInfoTable[ProjectName]=OutputTable[[#This Row],[ProjectName]])*ProjectInfoTable[ConfidenceInterval]))</f>
        <v>0.95</v>
      </c>
      <c r="N16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84" s="5" cm="1">
        <f t="array" ref="O1684">MIN(IF((OutputTable[GroupByKey]=OutputTable[[#This Row],[GroupByKey]]),(OutputTable[GroupByKey]=OutputTable[[#This Row],[GroupByKey]])*OutputTable[RecordedValue]))</f>
        <v>0</v>
      </c>
      <c r="P1684" s="5" cm="1">
        <f t="array" ref="P1684">MAX(IF((OutputTable[GroupByKey]=OutputTable[[#This Row],[GroupByKey]]),(OutputTable[GroupByKey]=OutputTable[[#This Row],[GroupByKey]])*OutputTable[RecordedValue]))</f>
        <v>0</v>
      </c>
    </row>
    <row r="1685" spans="1:16" x14ac:dyDescent="0.25">
      <c r="A1685" t="s">
        <v>68</v>
      </c>
      <c r="B1685" t="s">
        <v>70</v>
      </c>
      <c r="C1685">
        <v>32</v>
      </c>
      <c r="D1685" t="s">
        <v>165</v>
      </c>
      <c r="E1685" t="s">
        <v>111</v>
      </c>
      <c r="F1685" t="s">
        <v>73</v>
      </c>
      <c r="G1685">
        <v>38.136098125081098</v>
      </c>
      <c r="H1685">
        <v>0</v>
      </c>
      <c r="I1685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685" s="5" cm="1">
        <f t="array" ref="J1685">MAX(IF((ProjectInfoTable[ProjectName]=OutputTable[[#This Row],[ProjectName]]),(ProjectInfoTable[ProjectName]=OutputTable[[#This Row],[ProjectName]])*ProjectInfoTable[NumberOfReplications]))</f>
        <v>50</v>
      </c>
      <c r="K1685" s="5" cm="1">
        <f t="array" ref="K1685">IFERROR(AVERAGE(IF((OutputTable[GroupByKey]=OutputTable[[#This Row],[GroupByKey]]),(OutputTable[GroupByKey]=OutputTable[[#This Row],[GroupByKey]])*OutputTable[RecordedValue])),0)</f>
        <v>37.238343743460135</v>
      </c>
      <c r="L1685" s="5" cm="1">
        <f t="array" ref="L1685">IFERROR(_xlfn.STDEV.S(IF((OutputTable[GroupByKey]=OutputTable[[#This Row],[GroupByKey]]),(OutputTable[GroupByKey]=OutputTable[[#This Row],[GroupByKey]])*OutputTable[RecordedValue])),0)</f>
        <v>0.73577360167133743</v>
      </c>
      <c r="M1685" s="5" cm="1">
        <f t="array" ref="M1685">MAX(IF((ProjectInfoTable[ProjectName]=OutputTable[[#This Row],[ProjectName]]),(ProjectInfoTable[ProjectName]=OutputTable[[#This Row],[ProjectName]])*ProjectInfoTable[ConfidenceInterval]))</f>
        <v>0.95</v>
      </c>
      <c r="N16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685" s="5" cm="1">
        <f t="array" ref="O1685">MIN(IF((OutputTable[GroupByKey]=OutputTable[[#This Row],[GroupByKey]]),(OutputTable[GroupByKey]=OutputTable[[#This Row],[GroupByKey]])*OutputTable[RecordedValue]))</f>
        <v>35.915286846409401</v>
      </c>
      <c r="P1685" s="5" cm="1">
        <f t="array" ref="P1685">MAX(IF((OutputTable[GroupByKey]=OutputTable[[#This Row],[GroupByKey]]),(OutputTable[GroupByKey]=OutputTable[[#This Row],[GroupByKey]])*OutputTable[RecordedValue]))</f>
        <v>38.829036811282897</v>
      </c>
    </row>
    <row r="1686" spans="1:16" x14ac:dyDescent="0.25">
      <c r="A1686" t="s">
        <v>68</v>
      </c>
      <c r="B1686" t="s">
        <v>70</v>
      </c>
      <c r="C1686">
        <v>32</v>
      </c>
      <c r="D1686" t="s">
        <v>166</v>
      </c>
      <c r="E1686" t="s">
        <v>113</v>
      </c>
      <c r="F1686" t="s">
        <v>73</v>
      </c>
      <c r="G1686">
        <v>1144.0829437524301</v>
      </c>
      <c r="H1686">
        <v>0</v>
      </c>
      <c r="I1686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686" s="5" cm="1">
        <f t="array" ref="J1686">MAX(IF((ProjectInfoTable[ProjectName]=OutputTable[[#This Row],[ProjectName]]),(ProjectInfoTable[ProjectName]=OutputTable[[#This Row],[ProjectName]])*ProjectInfoTable[NumberOfReplications]))</f>
        <v>50</v>
      </c>
      <c r="K1686" s="5" cm="1">
        <f t="array" ref="K1686">IFERROR(AVERAGE(IF((OutputTable[GroupByKey]=OutputTable[[#This Row],[GroupByKey]]),(OutputTable[GroupByKey]=OutputTable[[#This Row],[GroupByKey]])*OutputTable[RecordedValue])),0)</f>
        <v>1117.1503123038046</v>
      </c>
      <c r="L1686" s="5" cm="1">
        <f t="array" ref="L1686">IFERROR(_xlfn.STDEV.S(IF((OutputTable[GroupByKey]=OutputTable[[#This Row],[GroupByKey]]),(OutputTable[GroupByKey]=OutputTable[[#This Row],[GroupByKey]])*OutputTable[RecordedValue])),0)</f>
        <v>22.073208050140675</v>
      </c>
      <c r="M1686" s="5" cm="1">
        <f t="array" ref="M1686">MAX(IF((ProjectInfoTable[ProjectName]=OutputTable[[#This Row],[ProjectName]]),(ProjectInfoTable[ProjectName]=OutputTable[[#This Row],[ProjectName]])*ProjectInfoTable[ConfidenceInterval]))</f>
        <v>0.95</v>
      </c>
      <c r="N16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686" s="5" cm="1">
        <f t="array" ref="O1686">MIN(IF((OutputTable[GroupByKey]=OutputTable[[#This Row],[GroupByKey]]),(OutputTable[GroupByKey]=OutputTable[[#This Row],[GroupByKey]])*OutputTable[RecordedValue]))</f>
        <v>1077.4586053922801</v>
      </c>
      <c r="P1686" s="5" cm="1">
        <f t="array" ref="P1686">MAX(IF((OutputTable[GroupByKey]=OutputTable[[#This Row],[GroupByKey]]),(OutputTable[GroupByKey]=OutputTable[[#This Row],[GroupByKey]])*OutputTable[RecordedValue]))</f>
        <v>1164.8711043384901</v>
      </c>
    </row>
    <row r="1687" spans="1:16" x14ac:dyDescent="0.25">
      <c r="A1687" t="s">
        <v>68</v>
      </c>
      <c r="B1687" t="s">
        <v>70</v>
      </c>
      <c r="C1687">
        <v>32</v>
      </c>
      <c r="D1687" t="s">
        <v>167</v>
      </c>
      <c r="E1687" t="s">
        <v>115</v>
      </c>
      <c r="F1687" t="s">
        <v>73</v>
      </c>
      <c r="G1687">
        <v>0</v>
      </c>
      <c r="H1687">
        <v>0</v>
      </c>
      <c r="I1687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687" s="5" cm="1">
        <f t="array" ref="J1687">MAX(IF((ProjectInfoTable[ProjectName]=OutputTable[[#This Row],[ProjectName]]),(ProjectInfoTable[ProjectName]=OutputTable[[#This Row],[ProjectName]])*ProjectInfoTable[NumberOfReplications]))</f>
        <v>50</v>
      </c>
      <c r="K1687" s="5" cm="1">
        <f t="array" ref="K1687">IFERROR(AVERAGE(IF((OutputTable[GroupByKey]=OutputTable[[#This Row],[GroupByKey]]),(OutputTable[GroupByKey]=OutputTable[[#This Row],[GroupByKey]])*OutputTable[RecordedValue])),0)</f>
        <v>0</v>
      </c>
      <c r="L1687" s="5" cm="1">
        <f t="array" ref="L1687">IFERROR(_xlfn.STDEV.S(IF((OutputTable[GroupByKey]=OutputTable[[#This Row],[GroupByKey]]),(OutputTable[GroupByKey]=OutputTable[[#This Row],[GroupByKey]])*OutputTable[RecordedValue])),0)</f>
        <v>0</v>
      </c>
      <c r="M1687" s="5" cm="1">
        <f t="array" ref="M1687">MAX(IF((ProjectInfoTable[ProjectName]=OutputTable[[#This Row],[ProjectName]]),(ProjectInfoTable[ProjectName]=OutputTable[[#This Row],[ProjectName]])*ProjectInfoTable[ConfidenceInterval]))</f>
        <v>0.95</v>
      </c>
      <c r="N16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87" s="5" cm="1">
        <f t="array" ref="O1687">MIN(IF((OutputTable[GroupByKey]=OutputTable[[#This Row],[GroupByKey]]),(OutputTable[GroupByKey]=OutputTable[[#This Row],[GroupByKey]])*OutputTable[RecordedValue]))</f>
        <v>0</v>
      </c>
      <c r="P1687" s="5" cm="1">
        <f t="array" ref="P1687">MAX(IF((OutputTable[GroupByKey]=OutputTable[[#This Row],[GroupByKey]]),(OutputTable[GroupByKey]=OutputTable[[#This Row],[GroupByKey]])*OutputTable[RecordedValue]))</f>
        <v>0</v>
      </c>
    </row>
    <row r="1688" spans="1:16" x14ac:dyDescent="0.25">
      <c r="A1688" t="s">
        <v>68</v>
      </c>
      <c r="B1688" t="s">
        <v>70</v>
      </c>
      <c r="C1688">
        <v>32</v>
      </c>
      <c r="D1688" t="s">
        <v>168</v>
      </c>
      <c r="E1688" t="s">
        <v>117</v>
      </c>
      <c r="F1688" t="s">
        <v>73</v>
      </c>
      <c r="G1688">
        <v>125.108754035651</v>
      </c>
      <c r="H1688">
        <v>0</v>
      </c>
      <c r="I1688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688" s="5" cm="1">
        <f t="array" ref="J1688">MAX(IF((ProjectInfoTable[ProjectName]=OutputTable[[#This Row],[ProjectName]]),(ProjectInfoTable[ProjectName]=OutputTable[[#This Row],[ProjectName]])*ProjectInfoTable[NumberOfReplications]))</f>
        <v>50</v>
      </c>
      <c r="K1688" s="5" cm="1">
        <f t="array" ref="K1688">IFERROR(AVERAGE(IF((OutputTable[GroupByKey]=OutputTable[[#This Row],[GroupByKey]]),(OutputTable[GroupByKey]=OutputTable[[#This Row],[GroupByKey]])*OutputTable[RecordedValue])),0)</f>
        <v>120.89653130002299</v>
      </c>
      <c r="L1688" s="5" cm="1">
        <f t="array" ref="L1688">IFERROR(_xlfn.STDEV.S(IF((OutputTable[GroupByKey]=OutputTable[[#This Row],[GroupByKey]]),(OutputTable[GroupByKey]=OutputTable[[#This Row],[GroupByKey]])*OutputTable[RecordedValue])),0)</f>
        <v>33.561725675720702</v>
      </c>
      <c r="M1688" s="5" cm="1">
        <f t="array" ref="M1688">MAX(IF((ProjectInfoTable[ProjectName]=OutputTable[[#This Row],[ProjectName]]),(ProjectInfoTable[ProjectName]=OutputTable[[#This Row],[ProjectName]])*ProjectInfoTable[ConfidenceInterval]))</f>
        <v>0.95</v>
      </c>
      <c r="N16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688" s="5" cm="1">
        <f t="array" ref="O1688">MIN(IF((OutputTable[GroupByKey]=OutputTable[[#This Row],[GroupByKey]]),(OutputTable[GroupByKey]=OutputTable[[#This Row],[GroupByKey]])*OutputTable[RecordedValue]))</f>
        <v>71.2298351699786</v>
      </c>
      <c r="P1688" s="5" cm="1">
        <f t="array" ref="P1688">MAX(IF((OutputTable[GroupByKey]=OutputTable[[#This Row],[GroupByKey]]),(OutputTable[GroupByKey]=OutputTable[[#This Row],[GroupByKey]])*OutputTable[RecordedValue]))</f>
        <v>265.63530965979299</v>
      </c>
    </row>
    <row r="1689" spans="1:16" x14ac:dyDescent="0.25">
      <c r="A1689" t="s">
        <v>68</v>
      </c>
      <c r="B1689" t="s">
        <v>70</v>
      </c>
      <c r="C1689">
        <v>32</v>
      </c>
      <c r="D1689" t="s">
        <v>169</v>
      </c>
      <c r="E1689" t="s">
        <v>119</v>
      </c>
      <c r="F1689" t="s">
        <v>73</v>
      </c>
      <c r="G1689">
        <v>309</v>
      </c>
      <c r="H1689">
        <v>0</v>
      </c>
      <c r="I1689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689" s="5" cm="1">
        <f t="array" ref="J1689">MAX(IF((ProjectInfoTable[ProjectName]=OutputTable[[#This Row],[ProjectName]]),(ProjectInfoTable[ProjectName]=OutputTable[[#This Row],[ProjectName]])*ProjectInfoTable[NumberOfReplications]))</f>
        <v>50</v>
      </c>
      <c r="K1689" s="5" cm="1">
        <f t="array" ref="K1689">IFERROR(AVERAGE(IF((OutputTable[GroupByKey]=OutputTable[[#This Row],[GroupByKey]]),(OutputTable[GroupByKey]=OutputTable[[#This Row],[GroupByKey]])*OutputTable[RecordedValue])),0)</f>
        <v>307.66000000000003</v>
      </c>
      <c r="L1689" s="5" cm="1">
        <f t="array" ref="L1689">IFERROR(_xlfn.STDEV.S(IF((OutputTable[GroupByKey]=OutputTable[[#This Row],[GroupByKey]]),(OutputTable[GroupByKey]=OutputTable[[#This Row],[GroupByKey]])*OutputTable[RecordedValue])),0)</f>
        <v>3.1272991542223769</v>
      </c>
      <c r="M1689" s="5" cm="1">
        <f t="array" ref="M1689">MAX(IF((ProjectInfoTable[ProjectName]=OutputTable[[#This Row],[ProjectName]]),(ProjectInfoTable[ProjectName]=OutputTable[[#This Row],[ProjectName]])*ProjectInfoTable[ConfidenceInterval]))</f>
        <v>0.95</v>
      </c>
      <c r="N16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689" s="5" cm="1">
        <f t="array" ref="O1689">MIN(IF((OutputTable[GroupByKey]=OutputTable[[#This Row],[GroupByKey]]),(OutputTable[GroupByKey]=OutputTable[[#This Row],[GroupByKey]])*OutputTable[RecordedValue]))</f>
        <v>300</v>
      </c>
      <c r="P1689" s="5" cm="1">
        <f t="array" ref="P1689">MAX(IF((OutputTable[GroupByKey]=OutputTable[[#This Row],[GroupByKey]]),(OutputTable[GroupByKey]=OutputTable[[#This Row],[GroupByKey]])*OutputTable[RecordedValue]))</f>
        <v>315</v>
      </c>
    </row>
    <row r="1690" spans="1:16" x14ac:dyDescent="0.25">
      <c r="A1690" t="s">
        <v>68</v>
      </c>
      <c r="B1690" t="s">
        <v>70</v>
      </c>
      <c r="C1690">
        <v>32</v>
      </c>
      <c r="D1690" t="s">
        <v>170</v>
      </c>
      <c r="E1690" t="s">
        <v>121</v>
      </c>
      <c r="F1690" t="s">
        <v>73</v>
      </c>
      <c r="G1690">
        <v>308</v>
      </c>
      <c r="H1690">
        <v>0</v>
      </c>
      <c r="I1690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690" s="5" cm="1">
        <f t="array" ref="J1690">MAX(IF((ProjectInfoTable[ProjectName]=OutputTable[[#This Row],[ProjectName]]),(ProjectInfoTable[ProjectName]=OutputTable[[#This Row],[ProjectName]])*ProjectInfoTable[NumberOfReplications]))</f>
        <v>50</v>
      </c>
      <c r="K1690" s="5" cm="1">
        <f t="array" ref="K1690">IFERROR(AVERAGE(IF((OutputTable[GroupByKey]=OutputTable[[#This Row],[GroupByKey]]),(OutputTable[GroupByKey]=OutputTable[[#This Row],[GroupByKey]])*OutputTable[RecordedValue])),0)</f>
        <v>305.8</v>
      </c>
      <c r="L1690" s="5" cm="1">
        <f t="array" ref="L1690">IFERROR(_xlfn.STDEV.S(IF((OutputTable[GroupByKey]=OutputTable[[#This Row],[GroupByKey]]),(OutputTable[GroupByKey]=OutputTable[[#This Row],[GroupByKey]])*OutputTable[RecordedValue])),0)</f>
        <v>3.2324881425670751</v>
      </c>
      <c r="M1690" s="5" cm="1">
        <f t="array" ref="M1690">MAX(IF((ProjectInfoTable[ProjectName]=OutputTable[[#This Row],[ProjectName]]),(ProjectInfoTable[ProjectName]=OutputTable[[#This Row],[ProjectName]])*ProjectInfoTable[ConfidenceInterval]))</f>
        <v>0.95</v>
      </c>
      <c r="N16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690" s="5" cm="1">
        <f t="array" ref="O1690">MIN(IF((OutputTable[GroupByKey]=OutputTable[[#This Row],[GroupByKey]]),(OutputTable[GroupByKey]=OutputTable[[#This Row],[GroupByKey]])*OutputTable[RecordedValue]))</f>
        <v>298</v>
      </c>
      <c r="P1690" s="5" cm="1">
        <f t="array" ref="P1690">MAX(IF((OutputTable[GroupByKey]=OutputTable[[#This Row],[GroupByKey]]),(OutputTable[GroupByKey]=OutputTable[[#This Row],[GroupByKey]])*OutputTable[RecordedValue]))</f>
        <v>313</v>
      </c>
    </row>
    <row r="1691" spans="1:16" x14ac:dyDescent="0.25">
      <c r="A1691" t="s">
        <v>68</v>
      </c>
      <c r="B1691" t="s">
        <v>70</v>
      </c>
      <c r="C1691">
        <v>32</v>
      </c>
      <c r="D1691" t="s">
        <v>171</v>
      </c>
      <c r="E1691" t="s">
        <v>123</v>
      </c>
      <c r="F1691" t="s">
        <v>73</v>
      </c>
      <c r="G1691">
        <v>38.136098125081098</v>
      </c>
      <c r="H1691">
        <v>0</v>
      </c>
      <c r="I1691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691" s="5" cm="1">
        <f t="array" ref="J1691">MAX(IF((ProjectInfoTable[ProjectName]=OutputTable[[#This Row],[ProjectName]]),(ProjectInfoTable[ProjectName]=OutputTable[[#This Row],[ProjectName]])*ProjectInfoTable[NumberOfReplications]))</f>
        <v>50</v>
      </c>
      <c r="K1691" s="5" cm="1">
        <f t="array" ref="K1691">IFERROR(AVERAGE(IF((OutputTable[GroupByKey]=OutputTable[[#This Row],[GroupByKey]]),(OutputTable[GroupByKey]=OutputTable[[#This Row],[GroupByKey]])*OutputTable[RecordedValue])),0)</f>
        <v>37.238343743460135</v>
      </c>
      <c r="L1691" s="5" cm="1">
        <f t="array" ref="L1691">IFERROR(_xlfn.STDEV.S(IF((OutputTable[GroupByKey]=OutputTable[[#This Row],[GroupByKey]]),(OutputTable[GroupByKey]=OutputTable[[#This Row],[GroupByKey]])*OutputTable[RecordedValue])),0)</f>
        <v>0.73577360167133743</v>
      </c>
      <c r="M1691" s="5" cm="1">
        <f t="array" ref="M1691">MAX(IF((ProjectInfoTable[ProjectName]=OutputTable[[#This Row],[ProjectName]]),(ProjectInfoTable[ProjectName]=OutputTable[[#This Row],[ProjectName]])*ProjectInfoTable[ConfidenceInterval]))</f>
        <v>0.95</v>
      </c>
      <c r="N16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691" s="5" cm="1">
        <f t="array" ref="O1691">MIN(IF((OutputTable[GroupByKey]=OutputTable[[#This Row],[GroupByKey]]),(OutputTable[GroupByKey]=OutputTable[[#This Row],[GroupByKey]])*OutputTable[RecordedValue]))</f>
        <v>35.915286846409401</v>
      </c>
      <c r="P1691" s="5" cm="1">
        <f t="array" ref="P1691">MAX(IF((OutputTable[GroupByKey]=OutputTable[[#This Row],[GroupByKey]]),(OutputTable[GroupByKey]=OutputTable[[#This Row],[GroupByKey]])*OutputTable[RecordedValue]))</f>
        <v>38.829036811282897</v>
      </c>
    </row>
    <row r="1692" spans="1:16" x14ac:dyDescent="0.25">
      <c r="A1692" t="s">
        <v>68</v>
      </c>
      <c r="B1692" t="s">
        <v>70</v>
      </c>
      <c r="C1692">
        <v>32</v>
      </c>
      <c r="D1692" t="s">
        <v>172</v>
      </c>
      <c r="E1692" t="s">
        <v>125</v>
      </c>
      <c r="F1692" t="s">
        <v>73</v>
      </c>
      <c r="G1692">
        <v>1269.1916977880801</v>
      </c>
      <c r="H1692">
        <v>0</v>
      </c>
      <c r="I1692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692" s="5" cm="1">
        <f t="array" ref="J1692">MAX(IF((ProjectInfoTable[ProjectName]=OutputTable[[#This Row],[ProjectName]]),(ProjectInfoTable[ProjectName]=OutputTable[[#This Row],[ProjectName]])*ProjectInfoTable[NumberOfReplications]))</f>
        <v>50</v>
      </c>
      <c r="K1692" s="5" cm="1">
        <f t="array" ref="K1692">IFERROR(AVERAGE(IF((OutputTable[GroupByKey]=OutputTable[[#This Row],[GroupByKey]]),(OutputTable[GroupByKey]=OutputTable[[#This Row],[GroupByKey]])*OutputTable[RecordedValue])),0)</f>
        <v>1238.0468436038263</v>
      </c>
      <c r="L1692" s="5" cm="1">
        <f t="array" ref="L1692">IFERROR(_xlfn.STDEV.S(IF((OutputTable[GroupByKey]=OutputTable[[#This Row],[GroupByKey]]),(OutputTable[GroupByKey]=OutputTable[[#This Row],[GroupByKey]])*OutputTable[RecordedValue])),0)</f>
        <v>49.802537130614866</v>
      </c>
      <c r="M1692" s="5" cm="1">
        <f t="array" ref="M1692">MAX(IF((ProjectInfoTable[ProjectName]=OutputTable[[#This Row],[ProjectName]]),(ProjectInfoTable[ProjectName]=OutputTable[[#This Row],[ProjectName]])*ProjectInfoTable[ConfidenceInterval]))</f>
        <v>0.95</v>
      </c>
      <c r="N16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692" s="5" cm="1">
        <f t="array" ref="O1692">MIN(IF((OutputTable[GroupByKey]=OutputTable[[#This Row],[GroupByKey]]),(OutputTable[GroupByKey]=OutputTable[[#This Row],[GroupByKey]])*OutputTable[RecordedValue]))</f>
        <v>1148.68844056226</v>
      </c>
      <c r="P1692" s="5" cm="1">
        <f t="array" ref="P1692">MAX(IF((OutputTable[GroupByKey]=OutputTable[[#This Row],[GroupByKey]]),(OutputTable[GroupByKey]=OutputTable[[#This Row],[GroupByKey]])*OutputTable[RecordedValue]))</f>
        <v>1418.3176101245699</v>
      </c>
    </row>
    <row r="1693" spans="1:16" x14ac:dyDescent="0.25">
      <c r="A1693" t="s">
        <v>68</v>
      </c>
      <c r="B1693" t="s">
        <v>70</v>
      </c>
      <c r="C1693">
        <v>32</v>
      </c>
      <c r="D1693" t="s">
        <v>173</v>
      </c>
      <c r="E1693" t="s">
        <v>135</v>
      </c>
      <c r="F1693" t="s">
        <v>105</v>
      </c>
      <c r="G1693">
        <v>19.068049062540499</v>
      </c>
      <c r="H1693">
        <v>0</v>
      </c>
      <c r="I1693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693" s="5" cm="1">
        <f t="array" ref="J1693">MAX(IF((ProjectInfoTable[ProjectName]=OutputTable[[#This Row],[ProjectName]]),(ProjectInfoTable[ProjectName]=OutputTable[[#This Row],[ProjectName]])*ProjectInfoTable[NumberOfReplications]))</f>
        <v>50</v>
      </c>
      <c r="K1693" s="5" cm="1">
        <f t="array" ref="K1693">IFERROR(AVERAGE(IF((OutputTable[GroupByKey]=OutputTable[[#This Row],[GroupByKey]]),(OutputTable[GroupByKey]=OutputTable[[#This Row],[GroupByKey]])*OutputTable[RecordedValue])),0)</f>
        <v>18.619171871730064</v>
      </c>
      <c r="L1693" s="5" cm="1">
        <f t="array" ref="L1693">IFERROR(_xlfn.STDEV.S(IF((OutputTable[GroupByKey]=OutputTable[[#This Row],[GroupByKey]]),(OutputTable[GroupByKey]=OutputTable[[#This Row],[GroupByKey]])*OutputTable[RecordedValue])),0)</f>
        <v>0.36788680083566072</v>
      </c>
      <c r="M1693" s="5" cm="1">
        <f t="array" ref="M1693">MAX(IF((ProjectInfoTable[ProjectName]=OutputTable[[#This Row],[ProjectName]]),(ProjectInfoTable[ProjectName]=OutputTable[[#This Row],[ProjectName]])*ProjectInfoTable[ConfidenceInterval]))</f>
        <v>0.95</v>
      </c>
      <c r="N16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693" s="5" cm="1">
        <f t="array" ref="O1693">MIN(IF((OutputTable[GroupByKey]=OutputTable[[#This Row],[GroupByKey]]),(OutputTable[GroupByKey]=OutputTable[[#This Row],[GroupByKey]])*OutputTable[RecordedValue]))</f>
        <v>17.957643423204701</v>
      </c>
      <c r="P1693" s="5" cm="1">
        <f t="array" ref="P1693">MAX(IF((OutputTable[GroupByKey]=OutputTable[[#This Row],[GroupByKey]]),(OutputTable[GroupByKey]=OutputTable[[#This Row],[GroupByKey]])*OutputTable[RecordedValue]))</f>
        <v>19.414518405641399</v>
      </c>
    </row>
    <row r="1694" spans="1:16" x14ac:dyDescent="0.25">
      <c r="A1694" t="s">
        <v>68</v>
      </c>
      <c r="B1694" t="s">
        <v>70</v>
      </c>
      <c r="C1694">
        <v>32</v>
      </c>
      <c r="D1694" t="s">
        <v>174</v>
      </c>
      <c r="E1694" t="s">
        <v>137</v>
      </c>
      <c r="F1694" t="s">
        <v>105</v>
      </c>
      <c r="G1694">
        <v>4.91536783585968</v>
      </c>
      <c r="H1694">
        <v>0</v>
      </c>
      <c r="I1694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694" s="5" cm="1">
        <f t="array" ref="J1694">MAX(IF((ProjectInfoTable[ProjectName]=OutputTable[[#This Row],[ProjectName]]),(ProjectInfoTable[ProjectName]=OutputTable[[#This Row],[ProjectName]])*ProjectInfoTable[NumberOfReplications]))</f>
        <v>50</v>
      </c>
      <c r="K1694" s="5" cm="1">
        <f t="array" ref="K1694">IFERROR(AVERAGE(IF((OutputTable[GroupByKey]=OutputTable[[#This Row],[GroupByKey]]),(OutputTable[GroupByKey]=OutputTable[[#This Row],[GroupByKey]])*OutputTable[RecordedValue])),0)</f>
        <v>5.3248187541752463</v>
      </c>
      <c r="L1694" s="5" cm="1">
        <f t="array" ref="L1694">IFERROR(_xlfn.STDEV.S(IF((OutputTable[GroupByKey]=OutputTable[[#This Row],[GroupByKey]]),(OutputTable[GroupByKey]=OutputTable[[#This Row],[GroupByKey]])*OutputTable[RecordedValue])),0)</f>
        <v>0.37220753962085379</v>
      </c>
      <c r="M1694" s="5" cm="1">
        <f t="array" ref="M1694">MAX(IF((ProjectInfoTable[ProjectName]=OutputTable[[#This Row],[ProjectName]]),(ProjectInfoTable[ProjectName]=OutputTable[[#This Row],[ProjectName]])*ProjectInfoTable[ConfidenceInterval]))</f>
        <v>0.95</v>
      </c>
      <c r="N16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694" s="5" cm="1">
        <f t="array" ref="O1694">MIN(IF((OutputTable[GroupByKey]=OutputTable[[#This Row],[GroupByKey]]),(OutputTable[GroupByKey]=OutputTable[[#This Row],[GroupByKey]])*OutputTable[RecordedValue]))</f>
        <v>4.5773931059875599</v>
      </c>
      <c r="P1694" s="5" cm="1">
        <f t="array" ref="P1694">MAX(IF((OutputTable[GroupByKey]=OutputTable[[#This Row],[GroupByKey]]),(OutputTable[GroupByKey]=OutputTable[[#This Row],[GroupByKey]])*OutputTable[RecordedValue]))</f>
        <v>5.9816259595291603</v>
      </c>
    </row>
    <row r="1695" spans="1:16" x14ac:dyDescent="0.25">
      <c r="A1695" t="s">
        <v>68</v>
      </c>
      <c r="B1695" t="s">
        <v>70</v>
      </c>
      <c r="C1695">
        <v>32</v>
      </c>
      <c r="D1695" t="s">
        <v>175</v>
      </c>
      <c r="E1695" t="s">
        <v>154</v>
      </c>
      <c r="F1695" t="s">
        <v>105</v>
      </c>
      <c r="G1695">
        <v>309</v>
      </c>
      <c r="H1695">
        <v>0</v>
      </c>
      <c r="I1695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695" s="5" cm="1">
        <f t="array" ref="J1695">MAX(IF((ProjectInfoTable[ProjectName]=OutputTable[[#This Row],[ProjectName]]),(ProjectInfoTable[ProjectName]=OutputTable[[#This Row],[ProjectName]])*ProjectInfoTable[NumberOfReplications]))</f>
        <v>50</v>
      </c>
      <c r="K1695" s="5" cm="1">
        <f t="array" ref="K1695">IFERROR(AVERAGE(IF((OutputTable[GroupByKey]=OutputTable[[#This Row],[GroupByKey]]),(OutputTable[GroupByKey]=OutputTable[[#This Row],[GroupByKey]])*OutputTable[RecordedValue])),0)</f>
        <v>307.5</v>
      </c>
      <c r="L1695" s="5" cm="1">
        <f t="array" ref="L1695">IFERROR(_xlfn.STDEV.S(IF((OutputTable[GroupByKey]=OutputTable[[#This Row],[GroupByKey]]),(OutputTable[GroupByKey]=OutputTable[[#This Row],[GroupByKey]])*OutputTable[RecordedValue])),0)</f>
        <v>3.1831828507367419</v>
      </c>
      <c r="M1695" s="5" cm="1">
        <f t="array" ref="M1695">MAX(IF((ProjectInfoTable[ProjectName]=OutputTable[[#This Row],[ProjectName]]),(ProjectInfoTable[ProjectName]=OutputTable[[#This Row],[ProjectName]])*ProjectInfoTable[ConfidenceInterval]))</f>
        <v>0.95</v>
      </c>
      <c r="N16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695" s="5" cm="1">
        <f t="array" ref="O1695">MIN(IF((OutputTable[GroupByKey]=OutputTable[[#This Row],[GroupByKey]]),(OutputTable[GroupByKey]=OutputTable[[#This Row],[GroupByKey]])*OutputTable[RecordedValue]))</f>
        <v>300</v>
      </c>
      <c r="P1695" s="5" cm="1">
        <f t="array" ref="P1695">MAX(IF((OutputTable[GroupByKey]=OutputTable[[#This Row],[GroupByKey]]),(OutputTable[GroupByKey]=OutputTable[[#This Row],[GroupByKey]])*OutputTable[RecordedValue]))</f>
        <v>315</v>
      </c>
    </row>
    <row r="1696" spans="1:16" x14ac:dyDescent="0.25">
      <c r="A1696" t="s">
        <v>68</v>
      </c>
      <c r="B1696" t="s">
        <v>70</v>
      </c>
      <c r="C1696">
        <v>32</v>
      </c>
      <c r="D1696" t="s">
        <v>176</v>
      </c>
      <c r="E1696" t="s">
        <v>156</v>
      </c>
      <c r="F1696" t="s">
        <v>105</v>
      </c>
      <c r="G1696">
        <v>0.79519300683918004</v>
      </c>
      <c r="H1696">
        <v>0</v>
      </c>
      <c r="I1696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696" s="5" cm="1">
        <f t="array" ref="J1696">MAX(IF((ProjectInfoTable[ProjectName]=OutputTable[[#This Row],[ProjectName]]),(ProjectInfoTable[ProjectName]=OutputTable[[#This Row],[ProjectName]])*ProjectInfoTable[NumberOfReplications]))</f>
        <v>50</v>
      </c>
      <c r="K1696" s="5" cm="1">
        <f t="array" ref="K1696">IFERROR(AVERAGE(IF((OutputTable[GroupByKey]=OutputTable[[#This Row],[GroupByKey]]),(OutputTable[GroupByKey]=OutputTable[[#This Row],[GroupByKey]])*OutputTable[RecordedValue])),0)</f>
        <v>0.77813255190936492</v>
      </c>
      <c r="L1696" s="5" cm="1">
        <f t="array" ref="L1696">IFERROR(_xlfn.STDEV.S(IF((OutputTable[GroupByKey]=OutputTable[[#This Row],[GroupByKey]]),(OutputTable[GroupByKey]=OutputTable[[#This Row],[GroupByKey]])*OutputTable[RecordedValue])),0)</f>
        <v>1.5508647484202203E-2</v>
      </c>
      <c r="M1696" s="5" cm="1">
        <f t="array" ref="M1696">MAX(IF((ProjectInfoTable[ProjectName]=OutputTable[[#This Row],[ProjectName]]),(ProjectInfoTable[ProjectName]=OutputTable[[#This Row],[ProjectName]])*ProjectInfoTable[ConfidenceInterval]))</f>
        <v>0.95</v>
      </c>
      <c r="N16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696" s="5" cm="1">
        <f t="array" ref="O1696">MIN(IF((OutputTable[GroupByKey]=OutputTable[[#This Row],[GroupByKey]]),(OutputTable[GroupByKey]=OutputTable[[#This Row],[GroupByKey]])*OutputTable[RecordedValue]))</f>
        <v>0.75076558501961799</v>
      </c>
      <c r="P1696" s="5" cm="1">
        <f t="array" ref="P1696">MAX(IF((OutputTable[GroupByKey]=OutputTable[[#This Row],[GroupByKey]]),(OutputTable[GroupByKey]=OutputTable[[#This Row],[GroupByKey]])*OutputTable[RecordedValue]))</f>
        <v>0.80927528725051701</v>
      </c>
    </row>
    <row r="1697" spans="1:16" x14ac:dyDescent="0.25">
      <c r="A1697" t="s">
        <v>68</v>
      </c>
      <c r="B1697" t="s">
        <v>70</v>
      </c>
      <c r="C1697">
        <v>32</v>
      </c>
      <c r="D1697" t="s">
        <v>177</v>
      </c>
      <c r="E1697" t="s">
        <v>140</v>
      </c>
      <c r="F1697" t="s">
        <v>105</v>
      </c>
      <c r="G1697">
        <v>0</v>
      </c>
      <c r="H1697">
        <v>0</v>
      </c>
      <c r="I1697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697" s="5" cm="1">
        <f t="array" ref="J1697">MAX(IF((ProjectInfoTable[ProjectName]=OutputTable[[#This Row],[ProjectName]]),(ProjectInfoTable[ProjectName]=OutputTable[[#This Row],[ProjectName]])*ProjectInfoTable[NumberOfReplications]))</f>
        <v>50</v>
      </c>
      <c r="K1697" s="5" cm="1">
        <f t="array" ref="K1697">IFERROR(AVERAGE(IF((OutputTable[GroupByKey]=OutputTable[[#This Row],[GroupByKey]]),(OutputTable[GroupByKey]=OutputTable[[#This Row],[GroupByKey]])*OutputTable[RecordedValue])),0)</f>
        <v>0</v>
      </c>
      <c r="L1697" s="5" cm="1">
        <f t="array" ref="L1697">IFERROR(_xlfn.STDEV.S(IF((OutputTable[GroupByKey]=OutputTable[[#This Row],[GroupByKey]]),(OutputTable[GroupByKey]=OutputTable[[#This Row],[GroupByKey]])*OutputTable[RecordedValue])),0)</f>
        <v>0</v>
      </c>
      <c r="M1697" s="5" cm="1">
        <f t="array" ref="M1697">MAX(IF((ProjectInfoTable[ProjectName]=OutputTable[[#This Row],[ProjectName]]),(ProjectInfoTable[ProjectName]=OutputTable[[#This Row],[ProjectName]])*ProjectInfoTable[ConfidenceInterval]))</f>
        <v>0.95</v>
      </c>
      <c r="N16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97" s="5" cm="1">
        <f t="array" ref="O1697">MIN(IF((OutputTable[GroupByKey]=OutputTable[[#This Row],[GroupByKey]]),(OutputTable[GroupByKey]=OutputTable[[#This Row],[GroupByKey]])*OutputTable[RecordedValue]))</f>
        <v>0</v>
      </c>
      <c r="P1697" s="5" cm="1">
        <f t="array" ref="P1697">MAX(IF((OutputTable[GroupByKey]=OutputTable[[#This Row],[GroupByKey]]),(OutputTable[GroupByKey]=OutputTable[[#This Row],[GroupByKey]])*OutputTable[RecordedValue]))</f>
        <v>0</v>
      </c>
    </row>
    <row r="1698" spans="1:16" x14ac:dyDescent="0.25">
      <c r="A1698" t="s">
        <v>68</v>
      </c>
      <c r="B1698" t="s">
        <v>70</v>
      </c>
      <c r="C1698">
        <v>33</v>
      </c>
      <c r="D1698" t="s">
        <v>110</v>
      </c>
      <c r="E1698" t="s">
        <v>111</v>
      </c>
      <c r="F1698" t="s">
        <v>73</v>
      </c>
      <c r="G1698">
        <v>2.38459653074344</v>
      </c>
      <c r="H1698">
        <v>0</v>
      </c>
      <c r="I1698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698" s="5" cm="1">
        <f t="array" ref="J1698">MAX(IF((ProjectInfoTable[ProjectName]=OutputTable[[#This Row],[ProjectName]]),(ProjectInfoTable[ProjectName]=OutputTable[[#This Row],[ProjectName]])*ProjectInfoTable[NumberOfReplications]))</f>
        <v>50</v>
      </c>
      <c r="K1698" s="5" cm="1">
        <f t="array" ref="K1698">IFERROR(AVERAGE(IF((OutputTable[GroupByKey]=OutputTable[[#This Row],[GroupByKey]]),(OutputTable[GroupByKey]=OutputTable[[#This Row],[GroupByKey]])*OutputTable[RecordedValue])),0)</f>
        <v>1.9749714551650996</v>
      </c>
      <c r="L1698" s="5" cm="1">
        <f t="array" ref="L1698">IFERROR(_xlfn.STDEV.S(IF((OutputTable[GroupByKey]=OutputTable[[#This Row],[GroupByKey]]),(OutputTable[GroupByKey]=OutputTable[[#This Row],[GroupByKey]])*OutputTable[RecordedValue])),0)</f>
        <v>0.45746437878232693</v>
      </c>
      <c r="M1698" s="5" cm="1">
        <f t="array" ref="M1698">MAX(IF((ProjectInfoTable[ProjectName]=OutputTable[[#This Row],[ProjectName]]),(ProjectInfoTable[ProjectName]=OutputTable[[#This Row],[ProjectName]])*ProjectInfoTable[ConfidenceInterval]))</f>
        <v>0.95</v>
      </c>
      <c r="N16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698" s="5" cm="1">
        <f t="array" ref="O1698">MIN(IF((OutputTable[GroupByKey]=OutputTable[[#This Row],[GroupByKey]]),(OutputTable[GroupByKey]=OutputTable[[#This Row],[GroupByKey]])*OutputTable[RecordedValue]))</f>
        <v>1.0281254127300199</v>
      </c>
      <c r="P1698" s="5" cm="1">
        <f t="array" ref="P1698">MAX(IF((OutputTable[GroupByKey]=OutputTable[[#This Row],[GroupByKey]]),(OutputTable[GroupByKey]=OutputTable[[#This Row],[GroupByKey]])*OutputTable[RecordedValue]))</f>
        <v>3.1673122909872098</v>
      </c>
    </row>
    <row r="1699" spans="1:16" x14ac:dyDescent="0.25">
      <c r="A1699" t="s">
        <v>68</v>
      </c>
      <c r="B1699" t="s">
        <v>70</v>
      </c>
      <c r="C1699">
        <v>33</v>
      </c>
      <c r="D1699" t="s">
        <v>112</v>
      </c>
      <c r="E1699" t="s">
        <v>113</v>
      </c>
      <c r="F1699" t="s">
        <v>73</v>
      </c>
      <c r="G1699">
        <v>143.07579184460599</v>
      </c>
      <c r="H1699">
        <v>0</v>
      </c>
      <c r="I1699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699" s="5" cm="1">
        <f t="array" ref="J1699">MAX(IF((ProjectInfoTable[ProjectName]=OutputTable[[#This Row],[ProjectName]]),(ProjectInfoTable[ProjectName]=OutputTable[[#This Row],[ProjectName]])*ProjectInfoTable[NumberOfReplications]))</f>
        <v>50</v>
      </c>
      <c r="K1699" s="5" cm="1">
        <f t="array" ref="K1699">IFERROR(AVERAGE(IF((OutputTable[GroupByKey]=OutputTable[[#This Row],[GroupByKey]]),(OutputTable[GroupByKey]=OutputTable[[#This Row],[GroupByKey]])*OutputTable[RecordedValue])),0)</f>
        <v>118.49828730990606</v>
      </c>
      <c r="L1699" s="5" cm="1">
        <f t="array" ref="L1699">IFERROR(_xlfn.STDEV.S(IF((OutputTable[GroupByKey]=OutputTable[[#This Row],[GroupByKey]]),(OutputTable[GroupByKey]=OutputTable[[#This Row],[GroupByKey]])*OutputTable[RecordedValue])),0)</f>
        <v>27.447862726939679</v>
      </c>
      <c r="M1699" s="5" cm="1">
        <f t="array" ref="M1699">MAX(IF((ProjectInfoTable[ProjectName]=OutputTable[[#This Row],[ProjectName]]),(ProjectInfoTable[ProjectName]=OutputTable[[#This Row],[ProjectName]])*ProjectInfoTable[ConfidenceInterval]))</f>
        <v>0.95</v>
      </c>
      <c r="N16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699" s="5" cm="1">
        <f t="array" ref="O1699">MIN(IF((OutputTable[GroupByKey]=OutputTable[[#This Row],[GroupByKey]]),(OutputTable[GroupByKey]=OutputTable[[#This Row],[GroupByKey]])*OutputTable[RecordedValue]))</f>
        <v>61.6875247638012</v>
      </c>
      <c r="P1699" s="5" cm="1">
        <f t="array" ref="P1699">MAX(IF((OutputTable[GroupByKey]=OutputTable[[#This Row],[GroupByKey]]),(OutputTable[GroupByKey]=OutputTable[[#This Row],[GroupByKey]])*OutputTable[RecordedValue]))</f>
        <v>190.038737459233</v>
      </c>
    </row>
    <row r="1700" spans="1:16" x14ac:dyDescent="0.25">
      <c r="A1700" t="s">
        <v>68</v>
      </c>
      <c r="B1700" t="s">
        <v>70</v>
      </c>
      <c r="C1700">
        <v>33</v>
      </c>
      <c r="D1700" t="s">
        <v>114</v>
      </c>
      <c r="E1700" t="s">
        <v>115</v>
      </c>
      <c r="F1700" t="s">
        <v>73</v>
      </c>
      <c r="G1700">
        <v>0</v>
      </c>
      <c r="H1700">
        <v>0</v>
      </c>
      <c r="I1700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700" s="5" cm="1">
        <f t="array" ref="J1700">MAX(IF((ProjectInfoTable[ProjectName]=OutputTable[[#This Row],[ProjectName]]),(ProjectInfoTable[ProjectName]=OutputTable[[#This Row],[ProjectName]])*ProjectInfoTable[NumberOfReplications]))</f>
        <v>50</v>
      </c>
      <c r="K1700" s="5" cm="1">
        <f t="array" ref="K1700">IFERROR(AVERAGE(IF((OutputTable[GroupByKey]=OutputTable[[#This Row],[GroupByKey]]),(OutputTable[GroupByKey]=OutputTable[[#This Row],[GroupByKey]])*OutputTable[RecordedValue])),0)</f>
        <v>0</v>
      </c>
      <c r="L1700" s="5" cm="1">
        <f t="array" ref="L1700">IFERROR(_xlfn.STDEV.S(IF((OutputTable[GroupByKey]=OutputTable[[#This Row],[GroupByKey]]),(OutputTable[GroupByKey]=OutputTable[[#This Row],[GroupByKey]])*OutputTable[RecordedValue])),0)</f>
        <v>0</v>
      </c>
      <c r="M1700" s="5" cm="1">
        <f t="array" ref="M1700">MAX(IF((ProjectInfoTable[ProjectName]=OutputTable[[#This Row],[ProjectName]]),(ProjectInfoTable[ProjectName]=OutputTable[[#This Row],[ProjectName]])*ProjectInfoTable[ConfidenceInterval]))</f>
        <v>0.95</v>
      </c>
      <c r="N17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0" s="5" cm="1">
        <f t="array" ref="O1700">MIN(IF((OutputTable[GroupByKey]=OutputTable[[#This Row],[GroupByKey]]),(OutputTable[GroupByKey]=OutputTable[[#This Row],[GroupByKey]])*OutputTable[RecordedValue]))</f>
        <v>0</v>
      </c>
      <c r="P1700" s="5" cm="1">
        <f t="array" ref="P1700">MAX(IF((OutputTable[GroupByKey]=OutputTable[[#This Row],[GroupByKey]]),(OutputTable[GroupByKey]=OutputTable[[#This Row],[GroupByKey]])*OutputTable[RecordedValue]))</f>
        <v>0</v>
      </c>
    </row>
    <row r="1701" spans="1:16" x14ac:dyDescent="0.25">
      <c r="A1701" t="s">
        <v>68</v>
      </c>
      <c r="B1701" t="s">
        <v>70</v>
      </c>
      <c r="C1701">
        <v>33</v>
      </c>
      <c r="D1701" t="s">
        <v>116</v>
      </c>
      <c r="E1701" t="s">
        <v>117</v>
      </c>
      <c r="F1701" t="s">
        <v>73</v>
      </c>
      <c r="G1701">
        <v>6.0687106398470201</v>
      </c>
      <c r="H1701">
        <v>0</v>
      </c>
      <c r="I1701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701" s="5" cm="1">
        <f t="array" ref="J1701">MAX(IF((ProjectInfoTable[ProjectName]=OutputTable[[#This Row],[ProjectName]]),(ProjectInfoTable[ProjectName]=OutputTable[[#This Row],[ProjectName]])*ProjectInfoTable[NumberOfReplications]))</f>
        <v>50</v>
      </c>
      <c r="K1701" s="5" cm="1">
        <f t="array" ref="K1701">IFERROR(AVERAGE(IF((OutputTable[GroupByKey]=OutputTable[[#This Row],[GroupByKey]]),(OutputTable[GroupByKey]=OutputTable[[#This Row],[GroupByKey]])*OutputTable[RecordedValue])),0)</f>
        <v>5.4408066100724897</v>
      </c>
      <c r="L1701" s="5" cm="1">
        <f t="array" ref="L1701">IFERROR(_xlfn.STDEV.S(IF((OutputTable[GroupByKey]=OutputTable[[#This Row],[GroupByKey]]),(OutputTable[GroupByKey]=OutputTable[[#This Row],[GroupByKey]])*OutputTable[RecordedValue])),0)</f>
        <v>3.1898976373285977</v>
      </c>
      <c r="M1701" s="5" cm="1">
        <f t="array" ref="M1701">MAX(IF((ProjectInfoTable[ProjectName]=OutputTable[[#This Row],[ProjectName]]),(ProjectInfoTable[ProjectName]=OutputTable[[#This Row],[ProjectName]])*ProjectInfoTable[ConfidenceInterval]))</f>
        <v>0.95</v>
      </c>
      <c r="N17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701" s="5" cm="1">
        <f t="array" ref="O1701">MIN(IF((OutputTable[GroupByKey]=OutputTable[[#This Row],[GroupByKey]]),(OutputTable[GroupByKey]=OutputTable[[#This Row],[GroupByKey]])*OutputTable[RecordedValue]))</f>
        <v>0.10442984261027299</v>
      </c>
      <c r="P1701" s="5" cm="1">
        <f t="array" ref="P1701">MAX(IF((OutputTable[GroupByKey]=OutputTable[[#This Row],[GroupByKey]]),(OutputTable[GroupByKey]=OutputTable[[#This Row],[GroupByKey]])*OutputTable[RecordedValue]))</f>
        <v>13.981021636077701</v>
      </c>
    </row>
    <row r="1702" spans="1:16" x14ac:dyDescent="0.25">
      <c r="A1702" t="s">
        <v>68</v>
      </c>
      <c r="B1702" t="s">
        <v>70</v>
      </c>
      <c r="C1702">
        <v>33</v>
      </c>
      <c r="D1702" t="s">
        <v>118</v>
      </c>
      <c r="E1702" t="s">
        <v>119</v>
      </c>
      <c r="F1702" t="s">
        <v>73</v>
      </c>
      <c r="G1702">
        <v>22</v>
      </c>
      <c r="H1702">
        <v>0</v>
      </c>
      <c r="I1702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702" s="5" cm="1">
        <f t="array" ref="J1702">MAX(IF((ProjectInfoTable[ProjectName]=OutputTable[[#This Row],[ProjectName]]),(ProjectInfoTable[ProjectName]=OutputTable[[#This Row],[ProjectName]])*ProjectInfoTable[NumberOfReplications]))</f>
        <v>50</v>
      </c>
      <c r="K1702" s="5" cm="1">
        <f t="array" ref="K1702">IFERROR(AVERAGE(IF((OutputTable[GroupByKey]=OutputTable[[#This Row],[GroupByKey]]),(OutputTable[GroupByKey]=OutputTable[[#This Row],[GroupByKey]])*OutputTable[RecordedValue])),0)</f>
        <v>20.28</v>
      </c>
      <c r="L1702" s="5" cm="1">
        <f t="array" ref="L1702">IFERROR(_xlfn.STDEV.S(IF((OutputTable[GroupByKey]=OutputTable[[#This Row],[GroupByKey]]),(OutputTable[GroupByKey]=OutputTable[[#This Row],[GroupByKey]])*OutputTable[RecordedValue])),0)</f>
        <v>4.3191079955878688</v>
      </c>
      <c r="M1702" s="5" cm="1">
        <f t="array" ref="M1702">MAX(IF((ProjectInfoTable[ProjectName]=OutputTable[[#This Row],[ProjectName]]),(ProjectInfoTable[ProjectName]=OutputTable[[#This Row],[ProjectName]])*ProjectInfoTable[ConfidenceInterval]))</f>
        <v>0.95</v>
      </c>
      <c r="N17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702" s="5" cm="1">
        <f t="array" ref="O1702">MIN(IF((OutputTable[GroupByKey]=OutputTable[[#This Row],[GroupByKey]]),(OutputTable[GroupByKey]=OutputTable[[#This Row],[GroupByKey]])*OutputTable[RecordedValue]))</f>
        <v>11</v>
      </c>
      <c r="P1702" s="5" cm="1">
        <f t="array" ref="P1702">MAX(IF((OutputTable[GroupByKey]=OutputTable[[#This Row],[GroupByKey]]),(OutputTable[GroupByKey]=OutputTable[[#This Row],[GroupByKey]])*OutputTable[RecordedValue]))</f>
        <v>31</v>
      </c>
    </row>
    <row r="1703" spans="1:16" x14ac:dyDescent="0.25">
      <c r="A1703" t="s">
        <v>68</v>
      </c>
      <c r="B1703" t="s">
        <v>70</v>
      </c>
      <c r="C1703">
        <v>33</v>
      </c>
      <c r="D1703" t="s">
        <v>120</v>
      </c>
      <c r="E1703" t="s">
        <v>121</v>
      </c>
      <c r="F1703" t="s">
        <v>73</v>
      </c>
      <c r="G1703">
        <v>22</v>
      </c>
      <c r="H1703">
        <v>0</v>
      </c>
      <c r="I1703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703" s="5" cm="1">
        <f t="array" ref="J1703">MAX(IF((ProjectInfoTable[ProjectName]=OutputTable[[#This Row],[ProjectName]]),(ProjectInfoTable[ProjectName]=OutputTable[[#This Row],[ProjectName]])*ProjectInfoTable[NumberOfReplications]))</f>
        <v>50</v>
      </c>
      <c r="K1703" s="5" cm="1">
        <f t="array" ref="K1703">IFERROR(AVERAGE(IF((OutputTable[GroupByKey]=OutputTable[[#This Row],[GroupByKey]]),(OutputTable[GroupByKey]=OutputTable[[#This Row],[GroupByKey]])*OutputTable[RecordedValue])),0)</f>
        <v>20.14</v>
      </c>
      <c r="L1703" s="5" cm="1">
        <f t="array" ref="L1703">IFERROR(_xlfn.STDEV.S(IF((OutputTable[GroupByKey]=OutputTable[[#This Row],[GroupByKey]]),(OutputTable[GroupByKey]=OutputTable[[#This Row],[GroupByKey]])*OutputTable[RecordedValue])),0)</f>
        <v>4.309505393278199</v>
      </c>
      <c r="M1703" s="5" cm="1">
        <f t="array" ref="M1703">MAX(IF((ProjectInfoTable[ProjectName]=OutputTable[[#This Row],[ProjectName]]),(ProjectInfoTable[ProjectName]=OutputTable[[#This Row],[ProjectName]])*ProjectInfoTable[ConfidenceInterval]))</f>
        <v>0.95</v>
      </c>
      <c r="N17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703" s="5" cm="1">
        <f t="array" ref="O1703">MIN(IF((OutputTable[GroupByKey]=OutputTable[[#This Row],[GroupByKey]]),(OutputTable[GroupByKey]=OutputTable[[#This Row],[GroupByKey]])*OutputTable[RecordedValue]))</f>
        <v>10</v>
      </c>
      <c r="P1703" s="5" cm="1">
        <f t="array" ref="P1703">MAX(IF((OutputTable[GroupByKey]=OutputTable[[#This Row],[GroupByKey]]),(OutputTable[GroupByKey]=OutputTable[[#This Row],[GroupByKey]])*OutputTable[RecordedValue]))</f>
        <v>31</v>
      </c>
    </row>
    <row r="1704" spans="1:16" x14ac:dyDescent="0.25">
      <c r="A1704" t="s">
        <v>68</v>
      </c>
      <c r="B1704" t="s">
        <v>70</v>
      </c>
      <c r="C1704">
        <v>33</v>
      </c>
      <c r="D1704" t="s">
        <v>122</v>
      </c>
      <c r="E1704" t="s">
        <v>123</v>
      </c>
      <c r="F1704" t="s">
        <v>73</v>
      </c>
      <c r="G1704">
        <v>2.38459653074344</v>
      </c>
      <c r="H1704">
        <v>0</v>
      </c>
      <c r="I1704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704" s="5" cm="1">
        <f t="array" ref="J1704">MAX(IF((ProjectInfoTable[ProjectName]=OutputTable[[#This Row],[ProjectName]]),(ProjectInfoTable[ProjectName]=OutputTable[[#This Row],[ProjectName]])*ProjectInfoTable[NumberOfReplications]))</f>
        <v>50</v>
      </c>
      <c r="K1704" s="5" cm="1">
        <f t="array" ref="K1704">IFERROR(AVERAGE(IF((OutputTable[GroupByKey]=OutputTable[[#This Row],[GroupByKey]]),(OutputTable[GroupByKey]=OutputTable[[#This Row],[GroupByKey]])*OutputTable[RecordedValue])),0)</f>
        <v>1.9749714551650996</v>
      </c>
      <c r="L1704" s="5" cm="1">
        <f t="array" ref="L1704">IFERROR(_xlfn.STDEV.S(IF((OutputTable[GroupByKey]=OutputTable[[#This Row],[GroupByKey]]),(OutputTable[GroupByKey]=OutputTable[[#This Row],[GroupByKey]])*OutputTable[RecordedValue])),0)</f>
        <v>0.45746437878232693</v>
      </c>
      <c r="M1704" s="5" cm="1">
        <f t="array" ref="M1704">MAX(IF((ProjectInfoTable[ProjectName]=OutputTable[[#This Row],[ProjectName]]),(ProjectInfoTable[ProjectName]=OutputTable[[#This Row],[ProjectName]])*ProjectInfoTable[ConfidenceInterval]))</f>
        <v>0.95</v>
      </c>
      <c r="N17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704" s="5" cm="1">
        <f t="array" ref="O1704">MIN(IF((OutputTable[GroupByKey]=OutputTable[[#This Row],[GroupByKey]]),(OutputTable[GroupByKey]=OutputTable[[#This Row],[GroupByKey]])*OutputTable[RecordedValue]))</f>
        <v>1.0281254127300199</v>
      </c>
      <c r="P1704" s="5" cm="1">
        <f t="array" ref="P1704">MAX(IF((OutputTable[GroupByKey]=OutputTable[[#This Row],[GroupByKey]]),(OutputTable[GroupByKey]=OutputTable[[#This Row],[GroupByKey]])*OutputTable[RecordedValue]))</f>
        <v>3.1673122909872098</v>
      </c>
    </row>
    <row r="1705" spans="1:16" x14ac:dyDescent="0.25">
      <c r="A1705" t="s">
        <v>68</v>
      </c>
      <c r="B1705" t="s">
        <v>70</v>
      </c>
      <c r="C1705">
        <v>33</v>
      </c>
      <c r="D1705" t="s">
        <v>124</v>
      </c>
      <c r="E1705" t="s">
        <v>125</v>
      </c>
      <c r="F1705" t="s">
        <v>73</v>
      </c>
      <c r="G1705">
        <v>149.144502484453</v>
      </c>
      <c r="H1705">
        <v>0</v>
      </c>
      <c r="I1705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705" s="5" cm="1">
        <f t="array" ref="J1705">MAX(IF((ProjectInfoTable[ProjectName]=OutputTable[[#This Row],[ProjectName]]),(ProjectInfoTable[ProjectName]=OutputTable[[#This Row],[ProjectName]])*ProjectInfoTable[NumberOfReplications]))</f>
        <v>50</v>
      </c>
      <c r="K1705" s="5" cm="1">
        <f t="array" ref="K1705">IFERROR(AVERAGE(IF((OutputTable[GroupByKey]=OutputTable[[#This Row],[GroupByKey]]),(OutputTable[GroupByKey]=OutputTable[[#This Row],[GroupByKey]])*OutputTable[RecordedValue])),0)</f>
        <v>123.93909391997848</v>
      </c>
      <c r="L1705" s="5" cm="1">
        <f t="array" ref="L1705">IFERROR(_xlfn.STDEV.S(IF((OutputTable[GroupByKey]=OutputTable[[#This Row],[GroupByKey]]),(OutputTable[GroupByKey]=OutputTable[[#This Row],[GroupByKey]])*OutputTable[RecordedValue])),0)</f>
        <v>29.164347943585724</v>
      </c>
      <c r="M1705" s="5" cm="1">
        <f t="array" ref="M1705">MAX(IF((ProjectInfoTable[ProjectName]=OutputTable[[#This Row],[ProjectName]]),(ProjectInfoTable[ProjectName]=OutputTable[[#This Row],[ProjectName]])*ProjectInfoTable[ConfidenceInterval]))</f>
        <v>0.95</v>
      </c>
      <c r="N17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705" s="5" cm="1">
        <f t="array" ref="O1705">MIN(IF((OutputTable[GroupByKey]=OutputTable[[#This Row],[GroupByKey]]),(OutputTable[GroupByKey]=OutputTable[[#This Row],[GroupByKey]])*OutputTable[RecordedValue]))</f>
        <v>61.791954606411501</v>
      </c>
      <c r="P1705" s="5" cm="1">
        <f t="array" ref="P1705">MAX(IF((OutputTable[GroupByKey]=OutputTable[[#This Row],[GroupByKey]]),(OutputTable[GroupByKey]=OutputTable[[#This Row],[GroupByKey]])*OutputTable[RecordedValue]))</f>
        <v>204.019759095311</v>
      </c>
    </row>
    <row r="1706" spans="1:16" x14ac:dyDescent="0.25">
      <c r="A1706" t="s">
        <v>68</v>
      </c>
      <c r="B1706" t="s">
        <v>70</v>
      </c>
      <c r="C1706">
        <v>33</v>
      </c>
      <c r="D1706" t="s">
        <v>126</v>
      </c>
      <c r="E1706" t="s">
        <v>86</v>
      </c>
      <c r="F1706" t="s">
        <v>127</v>
      </c>
      <c r="G1706">
        <v>0</v>
      </c>
      <c r="H1706">
        <v>0</v>
      </c>
      <c r="I1706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706" s="5" cm="1">
        <f t="array" ref="J1706">MAX(IF((ProjectInfoTable[ProjectName]=OutputTable[[#This Row],[ProjectName]]),(ProjectInfoTable[ProjectName]=OutputTable[[#This Row],[ProjectName]])*ProjectInfoTable[NumberOfReplications]))</f>
        <v>50</v>
      </c>
      <c r="K1706" s="5" cm="1">
        <f t="array" ref="K1706">IFERROR(AVERAGE(IF((OutputTable[GroupByKey]=OutputTable[[#This Row],[GroupByKey]]),(OutputTable[GroupByKey]=OutputTable[[#This Row],[GroupByKey]])*OutputTable[RecordedValue])),0)</f>
        <v>0</v>
      </c>
      <c r="L1706" s="5" cm="1">
        <f t="array" ref="L1706">IFERROR(_xlfn.STDEV.S(IF((OutputTable[GroupByKey]=OutputTable[[#This Row],[GroupByKey]]),(OutputTable[GroupByKey]=OutputTable[[#This Row],[GroupByKey]])*OutputTable[RecordedValue])),0)</f>
        <v>0</v>
      </c>
      <c r="M1706" s="5" cm="1">
        <f t="array" ref="M1706">MAX(IF((ProjectInfoTable[ProjectName]=OutputTable[[#This Row],[ProjectName]]),(ProjectInfoTable[ProjectName]=OutputTable[[#This Row],[ProjectName]])*ProjectInfoTable[ConfidenceInterval]))</f>
        <v>0.95</v>
      </c>
      <c r="N17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6" s="5" cm="1">
        <f t="array" ref="O1706">MIN(IF((OutputTable[GroupByKey]=OutputTable[[#This Row],[GroupByKey]]),(OutputTable[GroupByKey]=OutputTable[[#This Row],[GroupByKey]])*OutputTable[RecordedValue]))</f>
        <v>0</v>
      </c>
      <c r="P1706" s="5" cm="1">
        <f t="array" ref="P1706">MAX(IF((OutputTable[GroupByKey]=OutputTable[[#This Row],[GroupByKey]]),(OutputTable[GroupByKey]=OutputTable[[#This Row],[GroupByKey]])*OutputTable[RecordedValue]))</f>
        <v>0</v>
      </c>
    </row>
    <row r="1707" spans="1:16" x14ac:dyDescent="0.25">
      <c r="A1707" t="s">
        <v>68</v>
      </c>
      <c r="B1707" t="s">
        <v>70</v>
      </c>
      <c r="C1707">
        <v>33</v>
      </c>
      <c r="D1707" t="s">
        <v>128</v>
      </c>
      <c r="E1707" t="s">
        <v>89</v>
      </c>
      <c r="F1707" t="s">
        <v>127</v>
      </c>
      <c r="G1707">
        <v>0</v>
      </c>
      <c r="H1707">
        <v>0</v>
      </c>
      <c r="I1707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707" s="5" cm="1">
        <f t="array" ref="J1707">MAX(IF((ProjectInfoTable[ProjectName]=OutputTable[[#This Row],[ProjectName]]),(ProjectInfoTable[ProjectName]=OutputTable[[#This Row],[ProjectName]])*ProjectInfoTable[NumberOfReplications]))</f>
        <v>50</v>
      </c>
      <c r="K1707" s="5" cm="1">
        <f t="array" ref="K1707">IFERROR(AVERAGE(IF((OutputTable[GroupByKey]=OutputTable[[#This Row],[GroupByKey]]),(OutputTable[GroupByKey]=OutputTable[[#This Row],[GroupByKey]])*OutputTable[RecordedValue])),0)</f>
        <v>0</v>
      </c>
      <c r="L1707" s="5" cm="1">
        <f t="array" ref="L1707">IFERROR(_xlfn.STDEV.S(IF((OutputTable[GroupByKey]=OutputTable[[#This Row],[GroupByKey]]),(OutputTable[GroupByKey]=OutputTable[[#This Row],[GroupByKey]])*OutputTable[RecordedValue])),0)</f>
        <v>0</v>
      </c>
      <c r="M1707" s="5" cm="1">
        <f t="array" ref="M1707">MAX(IF((ProjectInfoTable[ProjectName]=OutputTable[[#This Row],[ProjectName]]),(ProjectInfoTable[ProjectName]=OutputTable[[#This Row],[ProjectName]])*ProjectInfoTable[ConfidenceInterval]))</f>
        <v>0.95</v>
      </c>
      <c r="N17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7" s="5" cm="1">
        <f t="array" ref="O1707">MIN(IF((OutputTable[GroupByKey]=OutputTable[[#This Row],[GroupByKey]]),(OutputTable[GroupByKey]=OutputTable[[#This Row],[GroupByKey]])*OutputTable[RecordedValue]))</f>
        <v>0</v>
      </c>
      <c r="P1707" s="5" cm="1">
        <f t="array" ref="P1707">MAX(IF((OutputTable[GroupByKey]=OutputTable[[#This Row],[GroupByKey]]),(OutputTable[GroupByKey]=OutputTable[[#This Row],[GroupByKey]])*OutputTable[RecordedValue]))</f>
        <v>0</v>
      </c>
    </row>
    <row r="1708" spans="1:16" x14ac:dyDescent="0.25">
      <c r="A1708" t="s">
        <v>68</v>
      </c>
      <c r="B1708" t="s">
        <v>70</v>
      </c>
      <c r="C1708">
        <v>33</v>
      </c>
      <c r="D1708" t="s">
        <v>129</v>
      </c>
      <c r="E1708" t="s">
        <v>91</v>
      </c>
      <c r="F1708" t="s">
        <v>127</v>
      </c>
      <c r="G1708">
        <v>48.765699366452303</v>
      </c>
      <c r="H1708">
        <v>0</v>
      </c>
      <c r="I1708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708" s="5" cm="1">
        <f t="array" ref="J1708">MAX(IF((ProjectInfoTable[ProjectName]=OutputTable[[#This Row],[ProjectName]]),(ProjectInfoTable[ProjectName]=OutputTable[[#This Row],[ProjectName]])*ProjectInfoTable[NumberOfReplications]))</f>
        <v>50</v>
      </c>
      <c r="K1708" s="5" cm="1">
        <f t="array" ref="K1708">IFERROR(AVERAGE(IF((OutputTable[GroupByKey]=OutputTable[[#This Row],[GroupByKey]]),(OutputTable[GroupByKey]=OutputTable[[#This Row],[GroupByKey]])*OutputTable[RecordedValue])),0)</f>
        <v>48.448961029865458</v>
      </c>
      <c r="L1708" s="5" cm="1">
        <f t="array" ref="L1708">IFERROR(_xlfn.STDEV.S(IF((OutputTable[GroupByKey]=OutputTable[[#This Row],[GroupByKey]]),(OutputTable[GroupByKey]=OutputTable[[#This Row],[GroupByKey]])*OutputTable[RecordedValue])),0)</f>
        <v>0.864449879249923</v>
      </c>
      <c r="M1708" s="5" cm="1">
        <f t="array" ref="M1708">MAX(IF((ProjectInfoTable[ProjectName]=OutputTable[[#This Row],[ProjectName]]),(ProjectInfoTable[ProjectName]=OutputTable[[#This Row],[ProjectName]])*ProjectInfoTable[ConfidenceInterval]))</f>
        <v>0.95</v>
      </c>
      <c r="N17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708" s="5" cm="1">
        <f t="array" ref="O1708">MIN(IF((OutputTable[GroupByKey]=OutputTable[[#This Row],[GroupByKey]]),(OutputTable[GroupByKey]=OutputTable[[#This Row],[GroupByKey]])*OutputTable[RecordedValue]))</f>
        <v>46.605834762066102</v>
      </c>
      <c r="P1708" s="5" cm="1">
        <f t="array" ref="P1708">MAX(IF((OutputTable[GroupByKey]=OutputTable[[#This Row],[GroupByKey]]),(OutputTable[GroupByKey]=OutputTable[[#This Row],[GroupByKey]])*OutputTable[RecordedValue]))</f>
        <v>50.321452117960597</v>
      </c>
    </row>
    <row r="1709" spans="1:16" x14ac:dyDescent="0.25">
      <c r="A1709" t="s">
        <v>68</v>
      </c>
      <c r="B1709" t="s">
        <v>70</v>
      </c>
      <c r="C1709">
        <v>33</v>
      </c>
      <c r="D1709" t="s">
        <v>130</v>
      </c>
      <c r="E1709" t="s">
        <v>131</v>
      </c>
      <c r="F1709" t="s">
        <v>127</v>
      </c>
      <c r="G1709">
        <v>0</v>
      </c>
      <c r="H1709">
        <v>0</v>
      </c>
      <c r="I1709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709" s="5" cm="1">
        <f t="array" ref="J1709">MAX(IF((ProjectInfoTable[ProjectName]=OutputTable[[#This Row],[ProjectName]]),(ProjectInfoTable[ProjectName]=OutputTable[[#This Row],[ProjectName]])*ProjectInfoTable[NumberOfReplications]))</f>
        <v>50</v>
      </c>
      <c r="K1709" s="5" cm="1">
        <f t="array" ref="K1709">IFERROR(AVERAGE(IF((OutputTable[GroupByKey]=OutputTable[[#This Row],[GroupByKey]]),(OutputTable[GroupByKey]=OutputTable[[#This Row],[GroupByKey]])*OutputTable[RecordedValue])),0)</f>
        <v>0</v>
      </c>
      <c r="L1709" s="5" cm="1">
        <f t="array" ref="L1709">IFERROR(_xlfn.STDEV.S(IF((OutputTable[GroupByKey]=OutputTable[[#This Row],[GroupByKey]]),(OutputTable[GroupByKey]=OutputTable[[#This Row],[GroupByKey]])*OutputTable[RecordedValue])),0)</f>
        <v>0</v>
      </c>
      <c r="M1709" s="5" cm="1">
        <f t="array" ref="M1709">MAX(IF((ProjectInfoTable[ProjectName]=OutputTable[[#This Row],[ProjectName]]),(ProjectInfoTable[ProjectName]=OutputTable[[#This Row],[ProjectName]])*ProjectInfoTable[ConfidenceInterval]))</f>
        <v>0.95</v>
      </c>
      <c r="N17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9" s="5" cm="1">
        <f t="array" ref="O1709">MIN(IF((OutputTable[GroupByKey]=OutputTable[[#This Row],[GroupByKey]]),(OutputTable[GroupByKey]=OutputTable[[#This Row],[GroupByKey]])*OutputTable[RecordedValue]))</f>
        <v>0</v>
      </c>
      <c r="P1709" s="5" cm="1">
        <f t="array" ref="P1709">MAX(IF((OutputTable[GroupByKey]=OutputTable[[#This Row],[GroupByKey]]),(OutputTable[GroupByKey]=OutputTable[[#This Row],[GroupByKey]])*OutputTable[RecordedValue]))</f>
        <v>0</v>
      </c>
    </row>
    <row r="1710" spans="1:16" x14ac:dyDescent="0.25">
      <c r="A1710" t="s">
        <v>68</v>
      </c>
      <c r="B1710" t="s">
        <v>70</v>
      </c>
      <c r="C1710">
        <v>33</v>
      </c>
      <c r="D1710" t="s">
        <v>132</v>
      </c>
      <c r="E1710" t="s">
        <v>95</v>
      </c>
      <c r="F1710" t="s">
        <v>127</v>
      </c>
      <c r="G1710">
        <v>48.765699366452303</v>
      </c>
      <c r="H1710">
        <v>0</v>
      </c>
      <c r="I1710" s="5" t="str">
        <f>OutputTable[[#This Row],[ProjectName]]&amp;OutputTable[[#This Row],[Name]]&amp;OutputTable[[#This Row],[Type]]&amp;OutputTable[[#This Row],[Source]]</f>
        <v>Airport Security AnalysisAll Entities.VACostVA CostSystem</v>
      </c>
      <c r="J1710" s="5" cm="1">
        <f t="array" ref="J1710">MAX(IF((ProjectInfoTable[ProjectName]=OutputTable[[#This Row],[ProjectName]]),(ProjectInfoTable[ProjectName]=OutputTable[[#This Row],[ProjectName]])*ProjectInfoTable[NumberOfReplications]))</f>
        <v>50</v>
      </c>
      <c r="K1710" s="5" cm="1">
        <f t="array" ref="K1710">IFERROR(AVERAGE(IF((OutputTable[GroupByKey]=OutputTable[[#This Row],[GroupByKey]]),(OutputTable[GroupByKey]=OutputTable[[#This Row],[GroupByKey]])*OutputTable[RecordedValue])),0)</f>
        <v>48.448961029865458</v>
      </c>
      <c r="L1710" s="5" cm="1">
        <f t="array" ref="L1710">IFERROR(_xlfn.STDEV.S(IF((OutputTable[GroupByKey]=OutputTable[[#This Row],[GroupByKey]]),(OutputTable[GroupByKey]=OutputTable[[#This Row],[GroupByKey]])*OutputTable[RecordedValue])),0)</f>
        <v>0.864449879249923</v>
      </c>
      <c r="M1710" s="5" cm="1">
        <f t="array" ref="M1710">MAX(IF((ProjectInfoTable[ProjectName]=OutputTable[[#This Row],[ProjectName]]),(ProjectInfoTable[ProjectName]=OutputTable[[#This Row],[ProjectName]])*ProjectInfoTable[ConfidenceInterval]))</f>
        <v>0.95</v>
      </c>
      <c r="N17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710" s="5" cm="1">
        <f t="array" ref="O1710">MIN(IF((OutputTable[GroupByKey]=OutputTable[[#This Row],[GroupByKey]]),(OutputTable[GroupByKey]=OutputTable[[#This Row],[GroupByKey]])*OutputTable[RecordedValue]))</f>
        <v>46.605834762066102</v>
      </c>
      <c r="P1710" s="5" cm="1">
        <f t="array" ref="P1710">MAX(IF((OutputTable[GroupByKey]=OutputTable[[#This Row],[GroupByKey]]),(OutputTable[GroupByKey]=OutputTable[[#This Row],[GroupByKey]])*OutputTable[RecordedValue]))</f>
        <v>50.321452117960597</v>
      </c>
    </row>
    <row r="1711" spans="1:16" x14ac:dyDescent="0.25">
      <c r="A1711" t="s">
        <v>68</v>
      </c>
      <c r="B1711" t="s">
        <v>70</v>
      </c>
      <c r="C1711">
        <v>33</v>
      </c>
      <c r="D1711" t="s">
        <v>133</v>
      </c>
      <c r="E1711" t="s">
        <v>97</v>
      </c>
      <c r="F1711" t="s">
        <v>127</v>
      </c>
      <c r="G1711">
        <v>0</v>
      </c>
      <c r="H1711">
        <v>0</v>
      </c>
      <c r="I1711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711" s="5" cm="1">
        <f t="array" ref="J1711">MAX(IF((ProjectInfoTable[ProjectName]=OutputTable[[#This Row],[ProjectName]]),(ProjectInfoTable[ProjectName]=OutputTable[[#This Row],[ProjectName]])*ProjectInfoTable[NumberOfReplications]))</f>
        <v>50</v>
      </c>
      <c r="K1711" s="5" cm="1">
        <f t="array" ref="K1711">IFERROR(AVERAGE(IF((OutputTable[GroupByKey]=OutputTable[[#This Row],[GroupByKey]]),(OutputTable[GroupByKey]=OutputTable[[#This Row],[GroupByKey]])*OutputTable[RecordedValue])),0)</f>
        <v>0</v>
      </c>
      <c r="L1711" s="5" cm="1">
        <f t="array" ref="L1711">IFERROR(_xlfn.STDEV.S(IF((OutputTable[GroupByKey]=OutputTable[[#This Row],[GroupByKey]]),(OutputTable[GroupByKey]=OutputTable[[#This Row],[GroupByKey]])*OutputTable[RecordedValue])),0)</f>
        <v>0</v>
      </c>
      <c r="M1711" s="5" cm="1">
        <f t="array" ref="M1711">MAX(IF((ProjectInfoTable[ProjectName]=OutputTable[[#This Row],[ProjectName]]),(ProjectInfoTable[ProjectName]=OutputTable[[#This Row],[ProjectName]])*ProjectInfoTable[ConfidenceInterval]))</f>
        <v>0.95</v>
      </c>
      <c r="N17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11" s="5" cm="1">
        <f t="array" ref="O1711">MIN(IF((OutputTable[GroupByKey]=OutputTable[[#This Row],[GroupByKey]]),(OutputTable[GroupByKey]=OutputTable[[#This Row],[GroupByKey]])*OutputTable[RecordedValue]))</f>
        <v>0</v>
      </c>
      <c r="P1711" s="5" cm="1">
        <f t="array" ref="P1711">MAX(IF((OutputTable[GroupByKey]=OutputTable[[#This Row],[GroupByKey]]),(OutputTable[GroupByKey]=OutputTable[[#This Row],[GroupByKey]])*OutputTable[RecordedValue]))</f>
        <v>0</v>
      </c>
    </row>
    <row r="1712" spans="1:16" x14ac:dyDescent="0.25">
      <c r="A1712" t="s">
        <v>68</v>
      </c>
      <c r="B1712" t="s">
        <v>70</v>
      </c>
      <c r="C1712">
        <v>33</v>
      </c>
      <c r="D1712" t="s">
        <v>134</v>
      </c>
      <c r="E1712" t="s">
        <v>135</v>
      </c>
      <c r="F1712" t="s">
        <v>127</v>
      </c>
      <c r="G1712">
        <v>48.765699366452303</v>
      </c>
      <c r="H1712">
        <v>0</v>
      </c>
      <c r="I1712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712" s="5" cm="1">
        <f t="array" ref="J1712">MAX(IF((ProjectInfoTable[ProjectName]=OutputTable[[#This Row],[ProjectName]]),(ProjectInfoTable[ProjectName]=OutputTable[[#This Row],[ProjectName]])*ProjectInfoTable[NumberOfReplications]))</f>
        <v>50</v>
      </c>
      <c r="K1712" s="5" cm="1">
        <f t="array" ref="K1712">IFERROR(AVERAGE(IF((OutputTable[GroupByKey]=OutputTable[[#This Row],[GroupByKey]]),(OutputTable[GroupByKey]=OutputTable[[#This Row],[GroupByKey]])*OutputTable[RecordedValue])),0)</f>
        <v>48.448961029865458</v>
      </c>
      <c r="L1712" s="5" cm="1">
        <f t="array" ref="L1712">IFERROR(_xlfn.STDEV.S(IF((OutputTable[GroupByKey]=OutputTable[[#This Row],[GroupByKey]]),(OutputTable[GroupByKey]=OutputTable[[#This Row],[GroupByKey]])*OutputTable[RecordedValue])),0)</f>
        <v>0.86444987924992722</v>
      </c>
      <c r="M1712" s="5" cm="1">
        <f t="array" ref="M1712">MAX(IF((ProjectInfoTable[ProjectName]=OutputTable[[#This Row],[ProjectName]]),(ProjectInfoTable[ProjectName]=OutputTable[[#This Row],[ProjectName]])*ProjectInfoTable[ConfidenceInterval]))</f>
        <v>0.95</v>
      </c>
      <c r="N17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712" s="5" cm="1">
        <f t="array" ref="O1712">MIN(IF((OutputTable[GroupByKey]=OutputTable[[#This Row],[GroupByKey]]),(OutputTable[GroupByKey]=OutputTable[[#This Row],[GroupByKey]])*OutputTable[RecordedValue]))</f>
        <v>46.605834762066102</v>
      </c>
      <c r="P1712" s="5" cm="1">
        <f t="array" ref="P1712">MAX(IF((OutputTable[GroupByKey]=OutputTable[[#This Row],[GroupByKey]]),(OutputTable[GroupByKey]=OutputTable[[#This Row],[GroupByKey]])*OutputTable[RecordedValue]))</f>
        <v>50.321452117960497</v>
      </c>
    </row>
    <row r="1713" spans="1:16" x14ac:dyDescent="0.25">
      <c r="A1713" t="s">
        <v>68</v>
      </c>
      <c r="B1713" t="s">
        <v>70</v>
      </c>
      <c r="C1713">
        <v>33</v>
      </c>
      <c r="D1713" t="s">
        <v>136</v>
      </c>
      <c r="E1713" t="s">
        <v>137</v>
      </c>
      <c r="F1713" t="s">
        <v>127</v>
      </c>
      <c r="G1713">
        <v>23.208694553232501</v>
      </c>
      <c r="H1713">
        <v>0</v>
      </c>
      <c r="I1713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713" s="5" cm="1">
        <f t="array" ref="J1713">MAX(IF((ProjectInfoTable[ProjectName]=OutputTable[[#This Row],[ProjectName]]),(ProjectInfoTable[ProjectName]=OutputTable[[#This Row],[ProjectName]])*ProjectInfoTable[NumberOfReplications]))</f>
        <v>50</v>
      </c>
      <c r="K1713" s="5" cm="1">
        <f t="array" ref="K1713">IFERROR(AVERAGE(IF((OutputTable[GroupByKey]=OutputTable[[#This Row],[GroupByKey]]),(OutputTable[GroupByKey]=OutputTable[[#This Row],[GroupByKey]])*OutputTable[RecordedValue])),0)</f>
        <v>23.423677543870127</v>
      </c>
      <c r="L1713" s="5" cm="1">
        <f t="array" ref="L1713">IFERROR(_xlfn.STDEV.S(IF((OutputTable[GroupByKey]=OutputTable[[#This Row],[GroupByKey]]),(OutputTable[GroupByKey]=OutputTable[[#This Row],[GroupByKey]])*OutputTable[RecordedValue])),0)</f>
        <v>0.86656285941984512</v>
      </c>
      <c r="M1713" s="5" cm="1">
        <f t="array" ref="M1713">MAX(IF((ProjectInfoTable[ProjectName]=OutputTable[[#This Row],[ProjectName]]),(ProjectInfoTable[ProjectName]=OutputTable[[#This Row],[ProjectName]])*ProjectInfoTable[ConfidenceInterval]))</f>
        <v>0.95</v>
      </c>
      <c r="N17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713" s="5" cm="1">
        <f t="array" ref="O1713">MIN(IF((OutputTable[GroupByKey]=OutputTable[[#This Row],[GroupByKey]]),(OutputTable[GroupByKey]=OutputTable[[#This Row],[GroupByKey]])*OutputTable[RecordedValue]))</f>
        <v>21.655537571964</v>
      </c>
      <c r="P1713" s="5" cm="1">
        <f t="array" ref="P1713">MAX(IF((OutputTable[GroupByKey]=OutputTable[[#This Row],[GroupByKey]]),(OutputTable[GroupByKey]=OutputTable[[#This Row],[GroupByKey]])*OutputTable[RecordedValue]))</f>
        <v>25.265870670068299</v>
      </c>
    </row>
    <row r="1714" spans="1:16" x14ac:dyDescent="0.25">
      <c r="A1714" t="s">
        <v>68</v>
      </c>
      <c r="B1714" t="s">
        <v>70</v>
      </c>
      <c r="C1714">
        <v>33</v>
      </c>
      <c r="D1714" t="s">
        <v>138</v>
      </c>
      <c r="E1714" t="s">
        <v>91</v>
      </c>
      <c r="F1714" t="s">
        <v>127</v>
      </c>
      <c r="G1714">
        <v>71.9743939196848</v>
      </c>
      <c r="H1714">
        <v>0</v>
      </c>
      <c r="I1714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714" s="5" cm="1">
        <f t="array" ref="J1714">MAX(IF((ProjectInfoTable[ProjectName]=OutputTable[[#This Row],[ProjectName]]),(ProjectInfoTable[ProjectName]=OutputTable[[#This Row],[ProjectName]])*ProjectInfoTable[NumberOfReplications]))</f>
        <v>50</v>
      </c>
      <c r="K1714" s="5" cm="1">
        <f t="array" ref="K1714">IFERROR(AVERAGE(IF((OutputTable[GroupByKey]=OutputTable[[#This Row],[GroupByKey]]),(OutputTable[GroupByKey]=OutputTable[[#This Row],[GroupByKey]])*OutputTable[RecordedValue])),0)</f>
        <v>71.872638573735571</v>
      </c>
      <c r="L1714" s="5" cm="1">
        <f t="array" ref="L1714">IFERROR(_xlfn.STDEV.S(IF((OutputTable[GroupByKey]=OutputTable[[#This Row],[GroupByKey]]),(OutputTable[GroupByKey]=OutputTable[[#This Row],[GroupByKey]])*OutputTable[RecordedValue])),0)</f>
        <v>5.859431361613459E-2</v>
      </c>
      <c r="M1714" s="5" cm="1">
        <f t="array" ref="M1714">MAX(IF((ProjectInfoTable[ProjectName]=OutputTable[[#This Row],[ProjectName]]),(ProjectInfoTable[ProjectName]=OutputTable[[#This Row],[ProjectName]])*ProjectInfoTable[ConfidenceInterval]))</f>
        <v>0.95</v>
      </c>
      <c r="N17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714" s="5" cm="1">
        <f t="array" ref="O1714">MIN(IF((OutputTable[GroupByKey]=OutputTable[[#This Row],[GroupByKey]]),(OutputTable[GroupByKey]=OutputTable[[#This Row],[GroupByKey]])*OutputTable[RecordedValue]))</f>
        <v>71.718288096809104</v>
      </c>
      <c r="P1714" s="5" cm="1">
        <f t="array" ref="P1714">MAX(IF((OutputTable[GroupByKey]=OutputTable[[#This Row],[GroupByKey]]),(OutputTable[GroupByKey]=OutputTable[[#This Row],[GroupByKey]])*OutputTable[RecordedValue]))</f>
        <v>71.976989689924594</v>
      </c>
    </row>
    <row r="1715" spans="1:16" x14ac:dyDescent="0.25">
      <c r="A1715" t="s">
        <v>68</v>
      </c>
      <c r="B1715" t="s">
        <v>70</v>
      </c>
      <c r="C1715">
        <v>33</v>
      </c>
      <c r="D1715" t="s">
        <v>139</v>
      </c>
      <c r="E1715" t="s">
        <v>140</v>
      </c>
      <c r="F1715" t="s">
        <v>127</v>
      </c>
      <c r="G1715">
        <v>0</v>
      </c>
      <c r="H1715">
        <v>0</v>
      </c>
      <c r="I1715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715" s="5" cm="1">
        <f t="array" ref="J1715">MAX(IF((ProjectInfoTable[ProjectName]=OutputTable[[#This Row],[ProjectName]]),(ProjectInfoTable[ProjectName]=OutputTable[[#This Row],[ProjectName]])*ProjectInfoTable[NumberOfReplications]))</f>
        <v>50</v>
      </c>
      <c r="K1715" s="5" cm="1">
        <f t="array" ref="K1715">IFERROR(AVERAGE(IF((OutputTable[GroupByKey]=OutputTable[[#This Row],[GroupByKey]]),(OutputTable[GroupByKey]=OutputTable[[#This Row],[GroupByKey]])*OutputTable[RecordedValue])),0)</f>
        <v>0</v>
      </c>
      <c r="L1715" s="5" cm="1">
        <f t="array" ref="L1715">IFERROR(_xlfn.STDEV.S(IF((OutputTable[GroupByKey]=OutputTable[[#This Row],[GroupByKey]]),(OutputTable[GroupByKey]=OutputTable[[#This Row],[GroupByKey]])*OutputTable[RecordedValue])),0)</f>
        <v>0</v>
      </c>
      <c r="M1715" s="5" cm="1">
        <f t="array" ref="M1715">MAX(IF((ProjectInfoTable[ProjectName]=OutputTable[[#This Row],[ProjectName]]),(ProjectInfoTable[ProjectName]=OutputTable[[#This Row],[ProjectName]])*ProjectInfoTable[ConfidenceInterval]))</f>
        <v>0.95</v>
      </c>
      <c r="N17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15" s="5" cm="1">
        <f t="array" ref="O1715">MIN(IF((OutputTable[GroupByKey]=OutputTable[[#This Row],[GroupByKey]]),(OutputTable[GroupByKey]=OutputTable[[#This Row],[GroupByKey]])*OutputTable[RecordedValue]))</f>
        <v>0</v>
      </c>
      <c r="P1715" s="5" cm="1">
        <f t="array" ref="P1715">MAX(IF((OutputTable[GroupByKey]=OutputTable[[#This Row],[GroupByKey]]),(OutputTable[GroupByKey]=OutputTable[[#This Row],[GroupByKey]])*OutputTable[RecordedValue]))</f>
        <v>0</v>
      </c>
    </row>
    <row r="1716" spans="1:16" x14ac:dyDescent="0.25">
      <c r="A1716" t="s">
        <v>68</v>
      </c>
      <c r="B1716" t="s">
        <v>70</v>
      </c>
      <c r="C1716">
        <v>33</v>
      </c>
      <c r="D1716" t="s">
        <v>141</v>
      </c>
      <c r="E1716" t="s">
        <v>111</v>
      </c>
      <c r="F1716" t="s">
        <v>73</v>
      </c>
      <c r="G1716">
        <v>9.3103629777496</v>
      </c>
      <c r="H1716">
        <v>0</v>
      </c>
      <c r="I1716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716" s="5" cm="1">
        <f t="array" ref="J1716">MAX(IF((ProjectInfoTable[ProjectName]=OutputTable[[#This Row],[ProjectName]]),(ProjectInfoTable[ProjectName]=OutputTable[[#This Row],[ProjectName]])*ProjectInfoTable[NumberOfReplications]))</f>
        <v>50</v>
      </c>
      <c r="K1716" s="5" cm="1">
        <f t="array" ref="K1716">IFERROR(AVERAGE(IF((OutputTable[GroupByKey]=OutputTable[[#This Row],[GroupByKey]]),(OutputTable[GroupByKey]=OutputTable[[#This Row],[GroupByKey]])*OutputTable[RecordedValue])),0)</f>
        <v>9.2356458312402427</v>
      </c>
      <c r="L1716" s="5" cm="1">
        <f t="array" ref="L1716">IFERROR(_xlfn.STDEV.S(IF((OutputTable[GroupByKey]=OutputTable[[#This Row],[GroupByKey]]),(OutputTable[GroupByKey]=OutputTable[[#This Row],[GroupByKey]])*OutputTable[RecordedValue])),0)</f>
        <v>0.11377584298148916</v>
      </c>
      <c r="M1716" s="5" cm="1">
        <f t="array" ref="M1716">MAX(IF((ProjectInfoTable[ProjectName]=OutputTable[[#This Row],[ProjectName]]),(ProjectInfoTable[ProjectName]=OutputTable[[#This Row],[ProjectName]])*ProjectInfoTable[ConfidenceInterval]))</f>
        <v>0.95</v>
      </c>
      <c r="N17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716" s="5" cm="1">
        <f t="array" ref="O1716">MIN(IF((OutputTable[GroupByKey]=OutputTable[[#This Row],[GroupByKey]]),(OutputTable[GroupByKey]=OutputTable[[#This Row],[GroupByKey]])*OutputTable[RecordedValue]))</f>
        <v>8.9867833861246496</v>
      </c>
      <c r="P1716" s="5" cm="1">
        <f t="array" ref="P1716">MAX(IF((OutputTable[GroupByKey]=OutputTable[[#This Row],[GroupByKey]]),(OutputTable[GroupByKey]=OutputTable[[#This Row],[GroupByKey]])*OutputTable[RecordedValue]))</f>
        <v>9.4038725622795898</v>
      </c>
    </row>
    <row r="1717" spans="1:16" x14ac:dyDescent="0.25">
      <c r="A1717" t="s">
        <v>68</v>
      </c>
      <c r="B1717" t="s">
        <v>70</v>
      </c>
      <c r="C1717">
        <v>33</v>
      </c>
      <c r="D1717" t="s">
        <v>142</v>
      </c>
      <c r="E1717" t="s">
        <v>113</v>
      </c>
      <c r="F1717" t="s">
        <v>73</v>
      </c>
      <c r="G1717">
        <v>558.62177866497598</v>
      </c>
      <c r="H1717">
        <v>0</v>
      </c>
      <c r="I1717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717" s="5" cm="1">
        <f t="array" ref="J1717">MAX(IF((ProjectInfoTable[ProjectName]=OutputTable[[#This Row],[ProjectName]]),(ProjectInfoTable[ProjectName]=OutputTable[[#This Row],[ProjectName]])*ProjectInfoTable[NumberOfReplications]))</f>
        <v>50</v>
      </c>
      <c r="K1717" s="5" cm="1">
        <f t="array" ref="K1717">IFERROR(AVERAGE(IF((OutputTable[GroupByKey]=OutputTable[[#This Row],[GroupByKey]]),(OutputTable[GroupByKey]=OutputTable[[#This Row],[GroupByKey]])*OutputTable[RecordedValue])),0)</f>
        <v>554.13874987441454</v>
      </c>
      <c r="L1717" s="5" cm="1">
        <f t="array" ref="L1717">IFERROR(_xlfn.STDEV.S(IF((OutputTable[GroupByKey]=OutputTable[[#This Row],[GroupByKey]]),(OutputTable[GroupByKey]=OutputTable[[#This Row],[GroupByKey]])*OutputTable[RecordedValue])),0)</f>
        <v>6.8265505788893126</v>
      </c>
      <c r="M1717" s="5" cm="1">
        <f t="array" ref="M1717">MAX(IF((ProjectInfoTable[ProjectName]=OutputTable[[#This Row],[ProjectName]]),(ProjectInfoTable[ProjectName]=OutputTable[[#This Row],[ProjectName]])*ProjectInfoTable[ConfidenceInterval]))</f>
        <v>0.95</v>
      </c>
      <c r="N17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717" s="5" cm="1">
        <f t="array" ref="O1717">MIN(IF((OutputTable[GroupByKey]=OutputTable[[#This Row],[GroupByKey]]),(OutputTable[GroupByKey]=OutputTable[[#This Row],[GroupByKey]])*OutputTable[RecordedValue]))</f>
        <v>539.207003167479</v>
      </c>
      <c r="P1717" s="5" cm="1">
        <f t="array" ref="P1717">MAX(IF((OutputTable[GroupByKey]=OutputTable[[#This Row],[GroupByKey]]),(OutputTable[GroupByKey]=OutputTable[[#This Row],[GroupByKey]])*OutputTable[RecordedValue]))</f>
        <v>564.23235373677596</v>
      </c>
    </row>
    <row r="1718" spans="1:16" x14ac:dyDescent="0.25">
      <c r="A1718" t="s">
        <v>68</v>
      </c>
      <c r="B1718" t="s">
        <v>70</v>
      </c>
      <c r="C1718">
        <v>33</v>
      </c>
      <c r="D1718" t="s">
        <v>143</v>
      </c>
      <c r="E1718" t="s">
        <v>115</v>
      </c>
      <c r="F1718" t="s">
        <v>73</v>
      </c>
      <c r="G1718">
        <v>0</v>
      </c>
      <c r="H1718">
        <v>0</v>
      </c>
      <c r="I1718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718" s="5" cm="1">
        <f t="array" ref="J1718">MAX(IF((ProjectInfoTable[ProjectName]=OutputTable[[#This Row],[ProjectName]]),(ProjectInfoTable[ProjectName]=OutputTable[[#This Row],[ProjectName]])*ProjectInfoTable[NumberOfReplications]))</f>
        <v>50</v>
      </c>
      <c r="K1718" s="5" cm="1">
        <f t="array" ref="K1718">IFERROR(AVERAGE(IF((OutputTable[GroupByKey]=OutputTable[[#This Row],[GroupByKey]]),(OutputTable[GroupByKey]=OutputTable[[#This Row],[GroupByKey]])*OutputTable[RecordedValue])),0)</f>
        <v>0</v>
      </c>
      <c r="L1718" s="5" cm="1">
        <f t="array" ref="L1718">IFERROR(_xlfn.STDEV.S(IF((OutputTable[GroupByKey]=OutputTable[[#This Row],[GroupByKey]]),(OutputTable[GroupByKey]=OutputTable[[#This Row],[GroupByKey]])*OutputTable[RecordedValue])),0)</f>
        <v>0</v>
      </c>
      <c r="M1718" s="5" cm="1">
        <f t="array" ref="M1718">MAX(IF((ProjectInfoTable[ProjectName]=OutputTable[[#This Row],[ProjectName]]),(ProjectInfoTable[ProjectName]=OutputTable[[#This Row],[ProjectName]])*ProjectInfoTable[ConfidenceInterval]))</f>
        <v>0.95</v>
      </c>
      <c r="N17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18" s="5" cm="1">
        <f t="array" ref="O1718">MIN(IF((OutputTable[GroupByKey]=OutputTable[[#This Row],[GroupByKey]]),(OutputTable[GroupByKey]=OutputTable[[#This Row],[GroupByKey]])*OutputTable[RecordedValue]))</f>
        <v>0</v>
      </c>
      <c r="P1718" s="5" cm="1">
        <f t="array" ref="P1718">MAX(IF((OutputTable[GroupByKey]=OutputTable[[#This Row],[GroupByKey]]),(OutputTable[GroupByKey]=OutputTable[[#This Row],[GroupByKey]])*OutputTable[RecordedValue]))</f>
        <v>0</v>
      </c>
    </row>
    <row r="1719" spans="1:16" x14ac:dyDescent="0.25">
      <c r="A1719" t="s">
        <v>68</v>
      </c>
      <c r="B1719" t="s">
        <v>70</v>
      </c>
      <c r="C1719">
        <v>33</v>
      </c>
      <c r="D1719" t="s">
        <v>144</v>
      </c>
      <c r="E1719" t="s">
        <v>117</v>
      </c>
      <c r="F1719" t="s">
        <v>73</v>
      </c>
      <c r="G1719">
        <v>66.836260321637198</v>
      </c>
      <c r="H1719">
        <v>0</v>
      </c>
      <c r="I1719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719" s="5" cm="1">
        <f t="array" ref="J1719">MAX(IF((ProjectInfoTable[ProjectName]=OutputTable[[#This Row],[ProjectName]]),(ProjectInfoTable[ProjectName]=OutputTable[[#This Row],[ProjectName]])*ProjectInfoTable[NumberOfReplications]))</f>
        <v>50</v>
      </c>
      <c r="K1719" s="5" cm="1">
        <f t="array" ref="K1719">IFERROR(AVERAGE(IF((OutputTable[GroupByKey]=OutputTable[[#This Row],[GroupByKey]]),(OutputTable[GroupByKey]=OutputTable[[#This Row],[GroupByKey]])*OutputTable[RecordedValue])),0)</f>
        <v>55.339444015606816</v>
      </c>
      <c r="L1719" s="5" cm="1">
        <f t="array" ref="L1719">IFERROR(_xlfn.STDEV.S(IF((OutputTable[GroupByKey]=OutputTable[[#This Row],[GroupByKey]]),(OutputTable[GroupByKey]=OutputTable[[#This Row],[GroupByKey]])*OutputTable[RecordedValue])),0)</f>
        <v>18.463814595248238</v>
      </c>
      <c r="M1719" s="5" cm="1">
        <f t="array" ref="M1719">MAX(IF((ProjectInfoTable[ProjectName]=OutputTable[[#This Row],[ProjectName]]),(ProjectInfoTable[ProjectName]=OutputTable[[#This Row],[ProjectName]])*ProjectInfoTable[ConfidenceInterval]))</f>
        <v>0.95</v>
      </c>
      <c r="N17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719" s="5" cm="1">
        <f t="array" ref="O1719">MIN(IF((OutputTable[GroupByKey]=OutputTable[[#This Row],[GroupByKey]]),(OutputTable[GroupByKey]=OutputTable[[#This Row],[GroupByKey]])*OutputTable[RecordedValue]))</f>
        <v>20.994807137296998</v>
      </c>
      <c r="P1719" s="5" cm="1">
        <f t="array" ref="P1719">MAX(IF((OutputTable[GroupByKey]=OutputTable[[#This Row],[GroupByKey]]),(OutputTable[GroupByKey]=OutputTable[[#This Row],[GroupByKey]])*OutputTable[RecordedValue]))</f>
        <v>106.254030872416</v>
      </c>
    </row>
    <row r="1720" spans="1:16" x14ac:dyDescent="0.25">
      <c r="A1720" t="s">
        <v>68</v>
      </c>
      <c r="B1720" t="s">
        <v>70</v>
      </c>
      <c r="C1720">
        <v>33</v>
      </c>
      <c r="D1720" t="s">
        <v>145</v>
      </c>
      <c r="E1720" t="s">
        <v>119</v>
      </c>
      <c r="F1720" t="s">
        <v>73</v>
      </c>
      <c r="G1720">
        <v>318</v>
      </c>
      <c r="H1720">
        <v>0</v>
      </c>
      <c r="I1720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720" s="5" cm="1">
        <f t="array" ref="J1720">MAX(IF((ProjectInfoTable[ProjectName]=OutputTable[[#This Row],[ProjectName]]),(ProjectInfoTable[ProjectName]=OutputTable[[#This Row],[ProjectName]])*ProjectInfoTable[NumberOfReplications]))</f>
        <v>50</v>
      </c>
      <c r="K1720" s="5" cm="1">
        <f t="array" ref="K1720">IFERROR(AVERAGE(IF((OutputTable[GroupByKey]=OutputTable[[#This Row],[GroupByKey]]),(OutputTable[GroupByKey]=OutputTable[[#This Row],[GroupByKey]])*OutputTable[RecordedValue])),0)</f>
        <v>318</v>
      </c>
      <c r="L1720" s="5" cm="1">
        <f t="array" ref="L1720">IFERROR(_xlfn.STDEV.S(IF((OutputTable[GroupByKey]=OutputTable[[#This Row],[GroupByKey]]),(OutputTable[GroupByKey]=OutputTable[[#This Row],[GroupByKey]])*OutputTable[RecordedValue])),0)</f>
        <v>0</v>
      </c>
      <c r="M1720" s="5" cm="1">
        <f t="array" ref="M1720">MAX(IF((ProjectInfoTable[ProjectName]=OutputTable[[#This Row],[ProjectName]]),(ProjectInfoTable[ProjectName]=OutputTable[[#This Row],[ProjectName]])*ProjectInfoTable[ConfidenceInterval]))</f>
        <v>0.95</v>
      </c>
      <c r="N17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0" s="5" cm="1">
        <f t="array" ref="O1720">MIN(IF((OutputTable[GroupByKey]=OutputTable[[#This Row],[GroupByKey]]),(OutputTable[GroupByKey]=OutputTable[[#This Row],[GroupByKey]])*OutputTable[RecordedValue]))</f>
        <v>318</v>
      </c>
      <c r="P1720" s="5" cm="1">
        <f t="array" ref="P1720">MAX(IF((OutputTable[GroupByKey]=OutputTable[[#This Row],[GroupByKey]]),(OutputTable[GroupByKey]=OutputTable[[#This Row],[GroupByKey]])*OutputTable[RecordedValue]))</f>
        <v>318</v>
      </c>
    </row>
    <row r="1721" spans="1:16" x14ac:dyDescent="0.25">
      <c r="A1721" t="s">
        <v>68</v>
      </c>
      <c r="B1721" t="s">
        <v>70</v>
      </c>
      <c r="C1721">
        <v>33</v>
      </c>
      <c r="D1721" t="s">
        <v>146</v>
      </c>
      <c r="E1721" t="s">
        <v>121</v>
      </c>
      <c r="F1721" t="s">
        <v>73</v>
      </c>
      <c r="G1721">
        <v>317</v>
      </c>
      <c r="H1721">
        <v>0</v>
      </c>
      <c r="I1721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721" s="5" cm="1">
        <f t="array" ref="J1721">MAX(IF((ProjectInfoTable[ProjectName]=OutputTable[[#This Row],[ProjectName]]),(ProjectInfoTable[ProjectName]=OutputTable[[#This Row],[ProjectName]])*ProjectInfoTable[NumberOfReplications]))</f>
        <v>50</v>
      </c>
      <c r="K1721" s="5" cm="1">
        <f t="array" ref="K1721">IFERROR(AVERAGE(IF((OutputTable[GroupByKey]=OutputTable[[#This Row],[GroupByKey]]),(OutputTable[GroupByKey]=OutputTable[[#This Row],[GroupByKey]])*OutputTable[RecordedValue])),0)</f>
        <v>316.94</v>
      </c>
      <c r="L1721" s="5" cm="1">
        <f t="array" ref="L1721">IFERROR(_xlfn.STDEV.S(IF((OutputTable[GroupByKey]=OutputTable[[#This Row],[GroupByKey]]),(OutputTable[GroupByKey]=OutputTable[[#This Row],[GroupByKey]])*OutputTable[RecordedValue])),0)</f>
        <v>0.23989793748209556</v>
      </c>
      <c r="M1721" s="5" cm="1">
        <f t="array" ref="M1721">MAX(IF((ProjectInfoTable[ProjectName]=OutputTable[[#This Row],[ProjectName]]),(ProjectInfoTable[ProjectName]=OutputTable[[#This Row],[ProjectName]])*ProjectInfoTable[ConfidenceInterval]))</f>
        <v>0.95</v>
      </c>
      <c r="N17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721" s="5" cm="1">
        <f t="array" ref="O1721">MIN(IF((OutputTable[GroupByKey]=OutputTable[[#This Row],[GroupByKey]]),(OutputTable[GroupByKey]=OutputTable[[#This Row],[GroupByKey]])*OutputTable[RecordedValue]))</f>
        <v>316</v>
      </c>
      <c r="P1721" s="5" cm="1">
        <f t="array" ref="P1721">MAX(IF((OutputTable[GroupByKey]=OutputTable[[#This Row],[GroupByKey]]),(OutputTable[GroupByKey]=OutputTable[[#This Row],[GroupByKey]])*OutputTable[RecordedValue]))</f>
        <v>317</v>
      </c>
    </row>
    <row r="1722" spans="1:16" x14ac:dyDescent="0.25">
      <c r="A1722" t="s">
        <v>68</v>
      </c>
      <c r="B1722" t="s">
        <v>70</v>
      </c>
      <c r="C1722">
        <v>33</v>
      </c>
      <c r="D1722" t="s">
        <v>147</v>
      </c>
      <c r="E1722" t="s">
        <v>123</v>
      </c>
      <c r="F1722" t="s">
        <v>73</v>
      </c>
      <c r="G1722">
        <v>9.3103629777496</v>
      </c>
      <c r="H1722">
        <v>0</v>
      </c>
      <c r="I1722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722" s="5" cm="1">
        <f t="array" ref="J1722">MAX(IF((ProjectInfoTable[ProjectName]=OutputTable[[#This Row],[ProjectName]]),(ProjectInfoTable[ProjectName]=OutputTable[[#This Row],[ProjectName]])*ProjectInfoTable[NumberOfReplications]))</f>
        <v>50</v>
      </c>
      <c r="K1722" s="5" cm="1">
        <f t="array" ref="K1722">IFERROR(AVERAGE(IF((OutputTable[GroupByKey]=OutputTable[[#This Row],[GroupByKey]]),(OutputTable[GroupByKey]=OutputTable[[#This Row],[GroupByKey]])*OutputTable[RecordedValue])),0)</f>
        <v>9.2356458312402427</v>
      </c>
      <c r="L1722" s="5" cm="1">
        <f t="array" ref="L1722">IFERROR(_xlfn.STDEV.S(IF((OutputTable[GroupByKey]=OutputTable[[#This Row],[GroupByKey]]),(OutputTable[GroupByKey]=OutputTable[[#This Row],[GroupByKey]])*OutputTable[RecordedValue])),0)</f>
        <v>0.11377584298148916</v>
      </c>
      <c r="M1722" s="5" cm="1">
        <f t="array" ref="M1722">MAX(IF((ProjectInfoTable[ProjectName]=OutputTable[[#This Row],[ProjectName]]),(ProjectInfoTable[ProjectName]=OutputTable[[#This Row],[ProjectName]])*ProjectInfoTable[ConfidenceInterval]))</f>
        <v>0.95</v>
      </c>
      <c r="N17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722" s="5" cm="1">
        <f t="array" ref="O1722">MIN(IF((OutputTable[GroupByKey]=OutputTable[[#This Row],[GroupByKey]]),(OutputTable[GroupByKey]=OutputTable[[#This Row],[GroupByKey]])*OutputTable[RecordedValue]))</f>
        <v>8.9867833861246496</v>
      </c>
      <c r="P1722" s="5" cm="1">
        <f t="array" ref="P1722">MAX(IF((OutputTable[GroupByKey]=OutputTable[[#This Row],[GroupByKey]]),(OutputTable[GroupByKey]=OutputTable[[#This Row],[GroupByKey]])*OutputTable[RecordedValue]))</f>
        <v>9.4038725622795898</v>
      </c>
    </row>
    <row r="1723" spans="1:16" x14ac:dyDescent="0.25">
      <c r="A1723" t="s">
        <v>68</v>
      </c>
      <c r="B1723" t="s">
        <v>70</v>
      </c>
      <c r="C1723">
        <v>33</v>
      </c>
      <c r="D1723" t="s">
        <v>148</v>
      </c>
      <c r="E1723" t="s">
        <v>125</v>
      </c>
      <c r="F1723" t="s">
        <v>73</v>
      </c>
      <c r="G1723">
        <v>625.45803898661302</v>
      </c>
      <c r="H1723">
        <v>0</v>
      </c>
      <c r="I1723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723" s="5" cm="1">
        <f t="array" ref="J1723">MAX(IF((ProjectInfoTable[ProjectName]=OutputTable[[#This Row],[ProjectName]]),(ProjectInfoTable[ProjectName]=OutputTable[[#This Row],[ProjectName]])*ProjectInfoTable[NumberOfReplications]))</f>
        <v>50</v>
      </c>
      <c r="K1723" s="5" cm="1">
        <f t="array" ref="K1723">IFERROR(AVERAGE(IF((OutputTable[GroupByKey]=OutputTable[[#This Row],[GroupByKey]]),(OutputTable[GroupByKey]=OutputTable[[#This Row],[GroupByKey]])*OutputTable[RecordedValue])),0)</f>
        <v>609.47819389002132</v>
      </c>
      <c r="L1723" s="5" cm="1">
        <f t="array" ref="L1723">IFERROR(_xlfn.STDEV.S(IF((OutputTable[GroupByKey]=OutputTable[[#This Row],[GroupByKey]]),(OutputTable[GroupByKey]=OutputTable[[#This Row],[GroupByKey]])*OutputTable[RecordedValue])),0)</f>
        <v>20.03379556554944</v>
      </c>
      <c r="M1723" s="5" cm="1">
        <f t="array" ref="M1723">MAX(IF((ProjectInfoTable[ProjectName]=OutputTable[[#This Row],[ProjectName]]),(ProjectInfoTable[ProjectName]=OutputTable[[#This Row],[ProjectName]])*ProjectInfoTable[ConfidenceInterval]))</f>
        <v>0.95</v>
      </c>
      <c r="N17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723" s="5" cm="1">
        <f t="array" ref="O1723">MIN(IF((OutputTable[GroupByKey]=OutputTable[[#This Row],[GroupByKey]]),(OutputTable[GroupByKey]=OutputTable[[#This Row],[GroupByKey]])*OutputTable[RecordedValue]))</f>
        <v>560.39330190760404</v>
      </c>
      <c r="P1723" s="5" cm="1">
        <f t="array" ref="P1723">MAX(IF((OutputTable[GroupByKey]=OutputTable[[#This Row],[GroupByKey]]),(OutputTable[GroupByKey]=OutputTable[[#This Row],[GroupByKey]])*OutputTable[RecordedValue]))</f>
        <v>667.91125094200902</v>
      </c>
    </row>
    <row r="1724" spans="1:16" x14ac:dyDescent="0.25">
      <c r="A1724" t="s">
        <v>68</v>
      </c>
      <c r="B1724" t="s">
        <v>70</v>
      </c>
      <c r="C1724">
        <v>33</v>
      </c>
      <c r="D1724" t="s">
        <v>149</v>
      </c>
      <c r="E1724" t="s">
        <v>119</v>
      </c>
      <c r="F1724" t="s">
        <v>87</v>
      </c>
      <c r="G1724">
        <v>318</v>
      </c>
      <c r="H1724">
        <v>0</v>
      </c>
      <c r="I1724" s="5" t="str">
        <f>OutputTable[[#This Row],[ProjectName]]&amp;OutputTable[[#This Row],[Name]]&amp;OutputTable[[#This Row],[Type]]&amp;OutputTable[[#This Row],[Source]]</f>
        <v>Airport Security AnalysisEntity 1.NumberInNumber InEntity</v>
      </c>
      <c r="J1724" s="5" cm="1">
        <f t="array" ref="J1724">MAX(IF((ProjectInfoTable[ProjectName]=OutputTable[[#This Row],[ProjectName]]),(ProjectInfoTable[ProjectName]=OutputTable[[#This Row],[ProjectName]])*ProjectInfoTable[NumberOfReplications]))</f>
        <v>50</v>
      </c>
      <c r="K1724" s="5" cm="1">
        <f t="array" ref="K1724">IFERROR(AVERAGE(IF((OutputTable[GroupByKey]=OutputTable[[#This Row],[GroupByKey]]),(OutputTable[GroupByKey]=OutputTable[[#This Row],[GroupByKey]])*OutputTable[RecordedValue])),0)</f>
        <v>318</v>
      </c>
      <c r="L1724" s="5" cm="1">
        <f t="array" ref="L1724">IFERROR(_xlfn.STDEV.S(IF((OutputTable[GroupByKey]=OutputTable[[#This Row],[GroupByKey]]),(OutputTable[GroupByKey]=OutputTable[[#This Row],[GroupByKey]])*OutputTable[RecordedValue])),0)</f>
        <v>0</v>
      </c>
      <c r="M1724" s="5" cm="1">
        <f t="array" ref="M1724">MAX(IF((ProjectInfoTable[ProjectName]=OutputTable[[#This Row],[ProjectName]]),(ProjectInfoTable[ProjectName]=OutputTable[[#This Row],[ProjectName]])*ProjectInfoTable[ConfidenceInterval]))</f>
        <v>0.95</v>
      </c>
      <c r="N17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4" s="5" cm="1">
        <f t="array" ref="O1724">MIN(IF((OutputTable[GroupByKey]=OutputTable[[#This Row],[GroupByKey]]),(OutputTable[GroupByKey]=OutputTable[[#This Row],[GroupByKey]])*OutputTable[RecordedValue]))</f>
        <v>318</v>
      </c>
      <c r="P1724" s="5" cm="1">
        <f t="array" ref="P1724">MAX(IF((OutputTable[GroupByKey]=OutputTable[[#This Row],[GroupByKey]]),(OutputTable[GroupByKey]=OutputTable[[#This Row],[GroupByKey]])*OutputTable[RecordedValue]))</f>
        <v>318</v>
      </c>
    </row>
    <row r="1725" spans="1:16" x14ac:dyDescent="0.25">
      <c r="A1725" t="s">
        <v>68</v>
      </c>
      <c r="B1725" t="s">
        <v>70</v>
      </c>
      <c r="C1725">
        <v>33</v>
      </c>
      <c r="D1725" t="s">
        <v>150</v>
      </c>
      <c r="E1725" t="s">
        <v>121</v>
      </c>
      <c r="F1725" t="s">
        <v>87</v>
      </c>
      <c r="G1725">
        <v>316</v>
      </c>
      <c r="H1725">
        <v>0</v>
      </c>
      <c r="I1725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725" s="5" cm="1">
        <f t="array" ref="J1725">MAX(IF((ProjectInfoTable[ProjectName]=OutputTable[[#This Row],[ProjectName]]),(ProjectInfoTable[ProjectName]=OutputTable[[#This Row],[ProjectName]])*ProjectInfoTable[NumberOfReplications]))</f>
        <v>50</v>
      </c>
      <c r="K1725" s="5" cm="1">
        <f t="array" ref="K1725">IFERROR(AVERAGE(IF((OutputTable[GroupByKey]=OutputTable[[#This Row],[GroupByKey]]),(OutputTable[GroupByKey]=OutputTable[[#This Row],[GroupByKey]])*OutputTable[RecordedValue])),0)</f>
        <v>314.94</v>
      </c>
      <c r="L1725" s="5" cm="1">
        <f t="array" ref="L1725">IFERROR(_xlfn.STDEV.S(IF((OutputTable[GroupByKey]=OutputTable[[#This Row],[GroupByKey]]),(OutputTable[GroupByKey]=OutputTable[[#This Row],[GroupByKey]])*OutputTable[RecordedValue])),0)</f>
        <v>0.68243262357121037</v>
      </c>
      <c r="M1725" s="5" cm="1">
        <f t="array" ref="M1725">MAX(IF((ProjectInfoTable[ProjectName]=OutputTable[[#This Row],[ProjectName]]),(ProjectInfoTable[ProjectName]=OutputTable[[#This Row],[ProjectName]])*ProjectInfoTable[ConfidenceInterval]))</f>
        <v>0.95</v>
      </c>
      <c r="N17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725" s="5" cm="1">
        <f t="array" ref="O1725">MIN(IF((OutputTable[GroupByKey]=OutputTable[[#This Row],[GroupByKey]]),(OutputTable[GroupByKey]=OutputTable[[#This Row],[GroupByKey]])*OutputTable[RecordedValue]))</f>
        <v>313</v>
      </c>
      <c r="P1725" s="5" cm="1">
        <f t="array" ref="P1725">MAX(IF((OutputTable[GroupByKey]=OutputTable[[#This Row],[GroupByKey]]),(OutputTable[GroupByKey]=OutputTable[[#This Row],[GroupByKey]])*OutputTable[RecordedValue]))</f>
        <v>316</v>
      </c>
    </row>
    <row r="1726" spans="1:16" x14ac:dyDescent="0.25">
      <c r="A1726" t="s">
        <v>68</v>
      </c>
      <c r="B1726" t="s">
        <v>70</v>
      </c>
      <c r="C1726">
        <v>33</v>
      </c>
      <c r="D1726" t="s">
        <v>151</v>
      </c>
      <c r="E1726" t="s">
        <v>135</v>
      </c>
      <c r="F1726" t="s">
        <v>105</v>
      </c>
      <c r="G1726">
        <v>0</v>
      </c>
      <c r="H1726">
        <v>0</v>
      </c>
      <c r="I1726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726" s="5" cm="1">
        <f t="array" ref="J1726">MAX(IF((ProjectInfoTable[ProjectName]=OutputTable[[#This Row],[ProjectName]]),(ProjectInfoTable[ProjectName]=OutputTable[[#This Row],[ProjectName]])*ProjectInfoTable[NumberOfReplications]))</f>
        <v>50</v>
      </c>
      <c r="K1726" s="5" cm="1">
        <f t="array" ref="K1726">IFERROR(AVERAGE(IF((OutputTable[GroupByKey]=OutputTable[[#This Row],[GroupByKey]]),(OutputTable[GroupByKey]=OutputTable[[#This Row],[GroupByKey]])*OutputTable[RecordedValue])),0)</f>
        <v>0</v>
      </c>
      <c r="L1726" s="5" cm="1">
        <f t="array" ref="L1726">IFERROR(_xlfn.STDEV.S(IF((OutputTable[GroupByKey]=OutputTable[[#This Row],[GroupByKey]]),(OutputTable[GroupByKey]=OutputTable[[#This Row],[GroupByKey]])*OutputTable[RecordedValue])),0)</f>
        <v>0</v>
      </c>
      <c r="M1726" s="5" cm="1">
        <f t="array" ref="M1726">MAX(IF((ProjectInfoTable[ProjectName]=OutputTable[[#This Row],[ProjectName]]),(ProjectInfoTable[ProjectName]=OutputTable[[#This Row],[ProjectName]])*ProjectInfoTable[ConfidenceInterval]))</f>
        <v>0.95</v>
      </c>
      <c r="N17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6" s="5" cm="1">
        <f t="array" ref="O1726">MIN(IF((OutputTable[GroupByKey]=OutputTable[[#This Row],[GroupByKey]]),(OutputTable[GroupByKey]=OutputTable[[#This Row],[GroupByKey]])*OutputTable[RecordedValue]))</f>
        <v>0</v>
      </c>
      <c r="P1726" s="5" cm="1">
        <f t="array" ref="P1726">MAX(IF((OutputTable[GroupByKey]=OutputTable[[#This Row],[GroupByKey]]),(OutputTable[GroupByKey]=OutputTable[[#This Row],[GroupByKey]])*OutputTable[RecordedValue]))</f>
        <v>0</v>
      </c>
    </row>
    <row r="1727" spans="1:16" x14ac:dyDescent="0.25">
      <c r="A1727" t="s">
        <v>68</v>
      </c>
      <c r="B1727" t="s">
        <v>70</v>
      </c>
      <c r="C1727">
        <v>33</v>
      </c>
      <c r="D1727" t="s">
        <v>152</v>
      </c>
      <c r="E1727" t="s">
        <v>137</v>
      </c>
      <c r="F1727" t="s">
        <v>105</v>
      </c>
      <c r="G1727">
        <v>12</v>
      </c>
      <c r="H1727">
        <v>0</v>
      </c>
      <c r="I1727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727" s="5" cm="1">
        <f t="array" ref="J1727">MAX(IF((ProjectInfoTable[ProjectName]=OutputTable[[#This Row],[ProjectName]]),(ProjectInfoTable[ProjectName]=OutputTable[[#This Row],[ProjectName]])*ProjectInfoTable[NumberOfReplications]))</f>
        <v>50</v>
      </c>
      <c r="K1727" s="5" cm="1">
        <f t="array" ref="K1727">IFERROR(AVERAGE(IF((OutputTable[GroupByKey]=OutputTable[[#This Row],[GroupByKey]]),(OutputTable[GroupByKey]=OutputTable[[#This Row],[GroupByKey]])*OutputTable[RecordedValue])),0)</f>
        <v>12</v>
      </c>
      <c r="L1727" s="5" cm="1">
        <f t="array" ref="L1727">IFERROR(_xlfn.STDEV.S(IF((OutputTable[GroupByKey]=OutputTable[[#This Row],[GroupByKey]]),(OutputTable[GroupByKey]=OutputTable[[#This Row],[GroupByKey]])*OutputTable[RecordedValue])),0)</f>
        <v>0</v>
      </c>
      <c r="M1727" s="5" cm="1">
        <f t="array" ref="M1727">MAX(IF((ProjectInfoTable[ProjectName]=OutputTable[[#This Row],[ProjectName]]),(ProjectInfoTable[ProjectName]=OutputTable[[#This Row],[ProjectName]])*ProjectInfoTable[ConfidenceInterval]))</f>
        <v>0.95</v>
      </c>
      <c r="N17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7" s="5" cm="1">
        <f t="array" ref="O1727">MIN(IF((OutputTable[GroupByKey]=OutputTable[[#This Row],[GroupByKey]]),(OutputTable[GroupByKey]=OutputTable[[#This Row],[GroupByKey]])*OutputTable[RecordedValue]))</f>
        <v>12</v>
      </c>
      <c r="P1727" s="5" cm="1">
        <f t="array" ref="P1727">MAX(IF((OutputTable[GroupByKey]=OutputTable[[#This Row],[GroupByKey]]),(OutputTable[GroupByKey]=OutputTable[[#This Row],[GroupByKey]])*OutputTable[RecordedValue]))</f>
        <v>12</v>
      </c>
    </row>
    <row r="1728" spans="1:16" x14ac:dyDescent="0.25">
      <c r="A1728" t="s">
        <v>68</v>
      </c>
      <c r="B1728" t="s">
        <v>70</v>
      </c>
      <c r="C1728">
        <v>33</v>
      </c>
      <c r="D1728" t="s">
        <v>153</v>
      </c>
      <c r="E1728" t="s">
        <v>154</v>
      </c>
      <c r="F1728" t="s">
        <v>105</v>
      </c>
      <c r="G1728">
        <v>0</v>
      </c>
      <c r="H1728">
        <v>0</v>
      </c>
      <c r="I1728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728" s="5" cm="1">
        <f t="array" ref="J1728">MAX(IF((ProjectInfoTable[ProjectName]=OutputTable[[#This Row],[ProjectName]]),(ProjectInfoTable[ProjectName]=OutputTable[[#This Row],[ProjectName]])*ProjectInfoTable[NumberOfReplications]))</f>
        <v>50</v>
      </c>
      <c r="K1728" s="5" cm="1">
        <f t="array" ref="K1728">IFERROR(AVERAGE(IF((OutputTable[GroupByKey]=OutputTable[[#This Row],[GroupByKey]]),(OutputTable[GroupByKey]=OutputTable[[#This Row],[GroupByKey]])*OutputTable[RecordedValue])),0)</f>
        <v>0</v>
      </c>
      <c r="L1728" s="5" cm="1">
        <f t="array" ref="L1728">IFERROR(_xlfn.STDEV.S(IF((OutputTable[GroupByKey]=OutputTable[[#This Row],[GroupByKey]]),(OutputTable[GroupByKey]=OutputTable[[#This Row],[GroupByKey]])*OutputTable[RecordedValue])),0)</f>
        <v>0</v>
      </c>
      <c r="M1728" s="5" cm="1">
        <f t="array" ref="M1728">MAX(IF((ProjectInfoTable[ProjectName]=OutputTable[[#This Row],[ProjectName]]),(ProjectInfoTable[ProjectName]=OutputTable[[#This Row],[ProjectName]])*ProjectInfoTable[ConfidenceInterval]))</f>
        <v>0.95</v>
      </c>
      <c r="N17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8" s="5" cm="1">
        <f t="array" ref="O1728">MIN(IF((OutputTable[GroupByKey]=OutputTable[[#This Row],[GroupByKey]]),(OutputTable[GroupByKey]=OutputTable[[#This Row],[GroupByKey]])*OutputTable[RecordedValue]))</f>
        <v>0</v>
      </c>
      <c r="P1728" s="5" cm="1">
        <f t="array" ref="P1728">MAX(IF((OutputTable[GroupByKey]=OutputTable[[#This Row],[GroupByKey]]),(OutputTable[GroupByKey]=OutputTable[[#This Row],[GroupByKey]])*OutputTable[RecordedValue]))</f>
        <v>0</v>
      </c>
    </row>
    <row r="1729" spans="1:16" x14ac:dyDescent="0.25">
      <c r="A1729" t="s">
        <v>68</v>
      </c>
      <c r="B1729" t="s">
        <v>70</v>
      </c>
      <c r="C1729">
        <v>33</v>
      </c>
      <c r="D1729" t="s">
        <v>155</v>
      </c>
      <c r="E1729" t="s">
        <v>156</v>
      </c>
      <c r="F1729" t="s">
        <v>105</v>
      </c>
      <c r="G1729">
        <v>0</v>
      </c>
      <c r="H1729">
        <v>0</v>
      </c>
      <c r="I1729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729" s="5" cm="1">
        <f t="array" ref="J1729">MAX(IF((ProjectInfoTable[ProjectName]=OutputTable[[#This Row],[ProjectName]]),(ProjectInfoTable[ProjectName]=OutputTable[[#This Row],[ProjectName]])*ProjectInfoTable[NumberOfReplications]))</f>
        <v>50</v>
      </c>
      <c r="K1729" s="5" cm="1">
        <f t="array" ref="K1729">IFERROR(AVERAGE(IF((OutputTable[GroupByKey]=OutputTable[[#This Row],[GroupByKey]]),(OutputTable[GroupByKey]=OutputTable[[#This Row],[GroupByKey]])*OutputTable[RecordedValue])),0)</f>
        <v>0</v>
      </c>
      <c r="L1729" s="5" cm="1">
        <f t="array" ref="L1729">IFERROR(_xlfn.STDEV.S(IF((OutputTable[GroupByKey]=OutputTable[[#This Row],[GroupByKey]]),(OutputTable[GroupByKey]=OutputTable[[#This Row],[GroupByKey]])*OutputTable[RecordedValue])),0)</f>
        <v>0</v>
      </c>
      <c r="M1729" s="5" cm="1">
        <f t="array" ref="M1729">MAX(IF((ProjectInfoTable[ProjectName]=OutputTable[[#This Row],[ProjectName]]),(ProjectInfoTable[ProjectName]=OutputTable[[#This Row],[ProjectName]])*ProjectInfoTable[ConfidenceInterval]))</f>
        <v>0.95</v>
      </c>
      <c r="N17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9" s="5" cm="1">
        <f t="array" ref="O1729">MIN(IF((OutputTable[GroupByKey]=OutputTable[[#This Row],[GroupByKey]]),(OutputTable[GroupByKey]=OutputTable[[#This Row],[GroupByKey]])*OutputTable[RecordedValue]))</f>
        <v>0</v>
      </c>
      <c r="P1729" s="5" cm="1">
        <f t="array" ref="P1729">MAX(IF((OutputTable[GroupByKey]=OutputTable[[#This Row],[GroupByKey]]),(OutputTable[GroupByKey]=OutputTable[[#This Row],[GroupByKey]])*OutputTable[RecordedValue]))</f>
        <v>0</v>
      </c>
    </row>
    <row r="1730" spans="1:16" x14ac:dyDescent="0.25">
      <c r="A1730" t="s">
        <v>68</v>
      </c>
      <c r="B1730" t="s">
        <v>70</v>
      </c>
      <c r="C1730">
        <v>33</v>
      </c>
      <c r="D1730" t="s">
        <v>157</v>
      </c>
      <c r="E1730" t="s">
        <v>140</v>
      </c>
      <c r="F1730" t="s">
        <v>105</v>
      </c>
      <c r="G1730">
        <v>0</v>
      </c>
      <c r="H1730">
        <v>0</v>
      </c>
      <c r="I1730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730" s="5" cm="1">
        <f t="array" ref="J1730">MAX(IF((ProjectInfoTable[ProjectName]=OutputTable[[#This Row],[ProjectName]]),(ProjectInfoTable[ProjectName]=OutputTable[[#This Row],[ProjectName]])*ProjectInfoTable[NumberOfReplications]))</f>
        <v>50</v>
      </c>
      <c r="K1730" s="5" cm="1">
        <f t="array" ref="K1730">IFERROR(AVERAGE(IF((OutputTable[GroupByKey]=OutputTable[[#This Row],[GroupByKey]]),(OutputTable[GroupByKey]=OutputTable[[#This Row],[GroupByKey]])*OutputTable[RecordedValue])),0)</f>
        <v>0</v>
      </c>
      <c r="L1730" s="5" cm="1">
        <f t="array" ref="L1730">IFERROR(_xlfn.STDEV.S(IF((OutputTable[GroupByKey]=OutputTable[[#This Row],[GroupByKey]]),(OutputTable[GroupByKey]=OutputTable[[#This Row],[GroupByKey]])*OutputTable[RecordedValue])),0)</f>
        <v>0</v>
      </c>
      <c r="M1730" s="5" cm="1">
        <f t="array" ref="M1730">MAX(IF((ProjectInfoTable[ProjectName]=OutputTable[[#This Row],[ProjectName]]),(ProjectInfoTable[ProjectName]=OutputTable[[#This Row],[ProjectName]])*ProjectInfoTable[ConfidenceInterval]))</f>
        <v>0.95</v>
      </c>
      <c r="N17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30" s="5" cm="1">
        <f t="array" ref="O1730">MIN(IF((OutputTable[GroupByKey]=OutputTable[[#This Row],[GroupByKey]]),(OutputTable[GroupByKey]=OutputTable[[#This Row],[GroupByKey]])*OutputTable[RecordedValue]))</f>
        <v>0</v>
      </c>
      <c r="P1730" s="5" cm="1">
        <f t="array" ref="P1730">MAX(IF((OutputTable[GroupByKey]=OutputTable[[#This Row],[GroupByKey]]),(OutputTable[GroupByKey]=OutputTable[[#This Row],[GroupByKey]])*OutputTable[RecordedValue]))</f>
        <v>0</v>
      </c>
    </row>
    <row r="1731" spans="1:16" x14ac:dyDescent="0.25">
      <c r="A1731" t="s">
        <v>68</v>
      </c>
      <c r="B1731" t="s">
        <v>70</v>
      </c>
      <c r="C1731">
        <v>33</v>
      </c>
      <c r="D1731" t="s">
        <v>158</v>
      </c>
      <c r="E1731" t="s">
        <v>121</v>
      </c>
      <c r="F1731" t="s">
        <v>127</v>
      </c>
      <c r="G1731">
        <v>316</v>
      </c>
      <c r="H1731">
        <v>0</v>
      </c>
      <c r="I1731" s="5" t="str">
        <f>OutputTable[[#This Row],[ProjectName]]&amp;OutputTable[[#This Row],[Name]]&amp;OutputTable[[#This Row],[Type]]&amp;OutputTable[[#This Row],[Source]]</f>
        <v>Airport Security AnalysisSystem.NumberOutNumber OutSystem</v>
      </c>
      <c r="J1731" s="5" cm="1">
        <f t="array" ref="J1731">MAX(IF((ProjectInfoTable[ProjectName]=OutputTable[[#This Row],[ProjectName]]),(ProjectInfoTable[ProjectName]=OutputTable[[#This Row],[ProjectName]])*ProjectInfoTable[NumberOfReplications]))</f>
        <v>50</v>
      </c>
      <c r="K1731" s="5" cm="1">
        <f t="array" ref="K1731">IFERROR(AVERAGE(IF((OutputTable[GroupByKey]=OutputTable[[#This Row],[GroupByKey]]),(OutputTable[GroupByKey]=OutputTable[[#This Row],[GroupByKey]])*OutputTable[RecordedValue])),0)</f>
        <v>314.94</v>
      </c>
      <c r="L1731" s="5" cm="1">
        <f t="array" ref="L1731">IFERROR(_xlfn.STDEV.S(IF((OutputTable[GroupByKey]=OutputTable[[#This Row],[GroupByKey]]),(OutputTable[GroupByKey]=OutputTable[[#This Row],[GroupByKey]])*OutputTable[RecordedValue])),0)</f>
        <v>0.68243262357121037</v>
      </c>
      <c r="M1731" s="5" cm="1">
        <f t="array" ref="M1731">MAX(IF((ProjectInfoTable[ProjectName]=OutputTable[[#This Row],[ProjectName]]),(ProjectInfoTable[ProjectName]=OutputTable[[#This Row],[ProjectName]])*ProjectInfoTable[ConfidenceInterval]))</f>
        <v>0.95</v>
      </c>
      <c r="N17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731" s="5" cm="1">
        <f t="array" ref="O1731">MIN(IF((OutputTable[GroupByKey]=OutputTable[[#This Row],[GroupByKey]]),(OutputTable[GroupByKey]=OutputTable[[#This Row],[GroupByKey]])*OutputTable[RecordedValue]))</f>
        <v>313</v>
      </c>
      <c r="P1731" s="5" cm="1">
        <f t="array" ref="P1731">MAX(IF((OutputTable[GroupByKey]=OutputTable[[#This Row],[GroupByKey]]),(OutputTable[GroupByKey]=OutputTable[[#This Row],[GroupByKey]])*OutputTable[RecordedValue]))</f>
        <v>316</v>
      </c>
    </row>
    <row r="1732" spans="1:16" x14ac:dyDescent="0.25">
      <c r="A1732" t="s">
        <v>68</v>
      </c>
      <c r="B1732" t="s">
        <v>70</v>
      </c>
      <c r="C1732">
        <v>33</v>
      </c>
      <c r="D1732" t="s">
        <v>159</v>
      </c>
      <c r="E1732" t="s">
        <v>91</v>
      </c>
      <c r="F1732" t="s">
        <v>127</v>
      </c>
      <c r="G1732">
        <v>71.9743939196848</v>
      </c>
      <c r="H1732">
        <v>0</v>
      </c>
      <c r="I1732" s="5" t="str">
        <f>OutputTable[[#This Row],[ProjectName]]&amp;OutputTable[[#This Row],[Name]]&amp;OutputTable[[#This Row],[Type]]&amp;OutputTable[[#This Row],[Source]]</f>
        <v>Airport Security AnalysisSystem.TotalCostTotal CostSystem</v>
      </c>
      <c r="J1732" s="5" cm="1">
        <f t="array" ref="J1732">MAX(IF((ProjectInfoTable[ProjectName]=OutputTable[[#This Row],[ProjectName]]),(ProjectInfoTable[ProjectName]=OutputTable[[#This Row],[ProjectName]])*ProjectInfoTable[NumberOfReplications]))</f>
        <v>50</v>
      </c>
      <c r="K1732" s="5" cm="1">
        <f t="array" ref="K1732">IFERROR(AVERAGE(IF((OutputTable[GroupByKey]=OutputTable[[#This Row],[GroupByKey]]),(OutputTable[GroupByKey]=OutputTable[[#This Row],[GroupByKey]])*OutputTable[RecordedValue])),0)</f>
        <v>71.872638573735571</v>
      </c>
      <c r="L1732" s="5" cm="1">
        <f t="array" ref="L1732">IFERROR(_xlfn.STDEV.S(IF((OutputTable[GroupByKey]=OutputTable[[#This Row],[GroupByKey]]),(OutputTable[GroupByKey]=OutputTable[[#This Row],[GroupByKey]])*OutputTable[RecordedValue])),0)</f>
        <v>5.859431361613459E-2</v>
      </c>
      <c r="M1732" s="5" cm="1">
        <f t="array" ref="M1732">MAX(IF((ProjectInfoTable[ProjectName]=OutputTable[[#This Row],[ProjectName]]),(ProjectInfoTable[ProjectName]=OutputTable[[#This Row],[ProjectName]])*ProjectInfoTable[ConfidenceInterval]))</f>
        <v>0.95</v>
      </c>
      <c r="N17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732" s="5" cm="1">
        <f t="array" ref="O1732">MIN(IF((OutputTable[GroupByKey]=OutputTable[[#This Row],[GroupByKey]]),(OutputTable[GroupByKey]=OutputTable[[#This Row],[GroupByKey]])*OutputTable[RecordedValue]))</f>
        <v>71.718288096809104</v>
      </c>
      <c r="P1732" s="5" cm="1">
        <f t="array" ref="P1732">MAX(IF((OutputTable[GroupByKey]=OutputTable[[#This Row],[GroupByKey]]),(OutputTable[GroupByKey]=OutputTable[[#This Row],[GroupByKey]])*OutputTable[RecordedValue]))</f>
        <v>71.976989689924594</v>
      </c>
    </row>
    <row r="1733" spans="1:16" x14ac:dyDescent="0.25">
      <c r="A1733" t="s">
        <v>68</v>
      </c>
      <c r="B1733" t="s">
        <v>70</v>
      </c>
      <c r="C1733">
        <v>33</v>
      </c>
      <c r="D1733" t="s">
        <v>160</v>
      </c>
      <c r="E1733" t="s">
        <v>135</v>
      </c>
      <c r="F1733" t="s">
        <v>105</v>
      </c>
      <c r="G1733">
        <v>30.230329437472701</v>
      </c>
      <c r="H1733">
        <v>0</v>
      </c>
      <c r="I1733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733" s="5" cm="1">
        <f t="array" ref="J1733">MAX(IF((ProjectInfoTable[ProjectName]=OutputTable[[#This Row],[ProjectName]]),(ProjectInfoTable[ProjectName]=OutputTable[[#This Row],[ProjectName]])*ProjectInfoTable[NumberOfReplications]))</f>
        <v>50</v>
      </c>
      <c r="K1733" s="5" cm="1">
        <f t="array" ref="K1733">IFERROR(AVERAGE(IF((OutputTable[GroupByKey]=OutputTable[[#This Row],[GroupByKey]]),(OutputTable[GroupByKey]=OutputTable[[#This Row],[GroupByKey]])*OutputTable[RecordedValue])),0)</f>
        <v>29.829789158135409</v>
      </c>
      <c r="L1733" s="5" cm="1">
        <f t="array" ref="L1733">IFERROR(_xlfn.STDEV.S(IF((OutputTable[GroupByKey]=OutputTable[[#This Row],[GroupByKey]]),(OutputTable[GroupByKey]=OutputTable[[#This Row],[GroupByKey]])*OutputTable[RecordedValue])),0)</f>
        <v>0.5851150785874778</v>
      </c>
      <c r="M1733" s="5" cm="1">
        <f t="array" ref="M1733">MAX(IF((ProjectInfoTable[ProjectName]=OutputTable[[#This Row],[ProjectName]]),(ProjectInfoTable[ProjectName]=OutputTable[[#This Row],[ProjectName]])*ProjectInfoTable[ConfidenceInterval]))</f>
        <v>0.95</v>
      </c>
      <c r="N17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733" s="5" cm="1">
        <f t="array" ref="O1733">MIN(IF((OutputTable[GroupByKey]=OutputTable[[#This Row],[GroupByKey]]),(OutputTable[GroupByKey]=OutputTable[[#This Row],[GroupByKey]])*OutputTable[RecordedValue]))</f>
        <v>28.648191338861398</v>
      </c>
      <c r="P1733" s="5" cm="1">
        <f t="array" ref="P1733">MAX(IF((OutputTable[GroupByKey]=OutputTable[[#This Row],[GroupByKey]]),(OutputTable[GroupByKey]=OutputTable[[#This Row],[GroupByKey]])*OutputTable[RecordedValue]))</f>
        <v>31.087756920682502</v>
      </c>
    </row>
    <row r="1734" spans="1:16" x14ac:dyDescent="0.25">
      <c r="A1734" t="s">
        <v>68</v>
      </c>
      <c r="B1734" t="s">
        <v>70</v>
      </c>
      <c r="C1734">
        <v>33</v>
      </c>
      <c r="D1734" t="s">
        <v>161</v>
      </c>
      <c r="E1734" t="s">
        <v>137</v>
      </c>
      <c r="F1734" t="s">
        <v>105</v>
      </c>
      <c r="G1734">
        <v>5.7534508557030204</v>
      </c>
      <c r="H1734">
        <v>0</v>
      </c>
      <c r="I1734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734" s="5" cm="1">
        <f t="array" ref="J1734">MAX(IF((ProjectInfoTable[ProjectName]=OutputTable[[#This Row],[ProjectName]]),(ProjectInfoTable[ProjectName]=OutputTable[[#This Row],[ProjectName]])*ProjectInfoTable[NumberOfReplications]))</f>
        <v>50</v>
      </c>
      <c r="K1734" s="5" cm="1">
        <f t="array" ref="K1734">IFERROR(AVERAGE(IF((OutputTable[GroupByKey]=OutputTable[[#This Row],[GroupByKey]]),(OutputTable[GroupByKey]=OutputTable[[#This Row],[GroupByKey]])*OutputTable[RecordedValue])),0)</f>
        <v>6.0988587896948685</v>
      </c>
      <c r="L1734" s="5" cm="1">
        <f t="array" ref="L1734">IFERROR(_xlfn.STDEV.S(IF((OutputTable[GroupByKey]=OutputTable[[#This Row],[GroupByKey]]),(OutputTable[GroupByKey]=OutputTable[[#This Row],[GroupByKey]])*OutputTable[RecordedValue])),0)</f>
        <v>0.58437836853471548</v>
      </c>
      <c r="M1734" s="5" cm="1">
        <f t="array" ref="M1734">MAX(IF((ProjectInfoTable[ProjectName]=OutputTable[[#This Row],[ProjectName]]),(ProjectInfoTable[ProjectName]=OutputTable[[#This Row],[ProjectName]])*ProjectInfoTable[ConfidenceInterval]))</f>
        <v>0.95</v>
      </c>
      <c r="N17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734" s="5" cm="1">
        <f t="array" ref="O1734">MIN(IF((OutputTable[GroupByKey]=OutputTable[[#This Row],[GroupByKey]]),(OutputTable[GroupByKey]=OutputTable[[#This Row],[GroupByKey]])*OutputTable[RecordedValue]))</f>
        <v>4.8524885910691502</v>
      </c>
      <c r="P1734" s="5" cm="1">
        <f t="array" ref="P1734">MAX(IF((OutputTable[GroupByKey]=OutputTable[[#This Row],[GroupByKey]]),(OutputTable[GroupByKey]=OutputTable[[#This Row],[GroupByKey]])*OutputTable[RecordedValue]))</f>
        <v>7.28424471053909</v>
      </c>
    </row>
    <row r="1735" spans="1:16" x14ac:dyDescent="0.25">
      <c r="A1735" t="s">
        <v>68</v>
      </c>
      <c r="B1735" t="s">
        <v>70</v>
      </c>
      <c r="C1735">
        <v>33</v>
      </c>
      <c r="D1735" t="s">
        <v>162</v>
      </c>
      <c r="E1735" t="s">
        <v>154</v>
      </c>
      <c r="F1735" t="s">
        <v>105</v>
      </c>
      <c r="G1735">
        <v>646</v>
      </c>
      <c r="H1735">
        <v>0</v>
      </c>
      <c r="I1735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735" s="5" cm="1">
        <f t="array" ref="J1735">MAX(IF((ProjectInfoTable[ProjectName]=OutputTable[[#This Row],[ProjectName]]),(ProjectInfoTable[ProjectName]=OutputTable[[#This Row],[ProjectName]])*ProjectInfoTable[NumberOfReplications]))</f>
        <v>50</v>
      </c>
      <c r="K1735" s="5" cm="1">
        <f t="array" ref="K1735">IFERROR(AVERAGE(IF((OutputTable[GroupByKey]=OutputTable[[#This Row],[GroupByKey]]),(OutputTable[GroupByKey]=OutputTable[[#This Row],[GroupByKey]])*OutputTable[RecordedValue])),0)</f>
        <v>645.70000000000005</v>
      </c>
      <c r="L1735" s="5" cm="1">
        <f t="array" ref="L1735">IFERROR(_xlfn.STDEV.S(IF((OutputTable[GroupByKey]=OutputTable[[#This Row],[GroupByKey]]),(OutputTable[GroupByKey]=OutputTable[[#This Row],[GroupByKey]])*OutputTable[RecordedValue])),0)</f>
        <v>5.4930382656372485</v>
      </c>
      <c r="M1735" s="5" cm="1">
        <f t="array" ref="M1735">MAX(IF((ProjectInfoTable[ProjectName]=OutputTable[[#This Row],[ProjectName]]),(ProjectInfoTable[ProjectName]=OutputTable[[#This Row],[ProjectName]])*ProjectInfoTable[ConfidenceInterval]))</f>
        <v>0.95</v>
      </c>
      <c r="N17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735" s="5" cm="1">
        <f t="array" ref="O1735">MIN(IF((OutputTable[GroupByKey]=OutputTable[[#This Row],[GroupByKey]]),(OutputTable[GroupByKey]=OutputTable[[#This Row],[GroupByKey]])*OutputTable[RecordedValue]))</f>
        <v>633</v>
      </c>
      <c r="P1735" s="5" cm="1">
        <f t="array" ref="P1735">MAX(IF((OutputTable[GroupByKey]=OutputTable[[#This Row],[GroupByKey]]),(OutputTable[GroupByKey]=OutputTable[[#This Row],[GroupByKey]])*OutputTable[RecordedValue]))</f>
        <v>656</v>
      </c>
    </row>
    <row r="1736" spans="1:16" x14ac:dyDescent="0.25">
      <c r="A1736" t="s">
        <v>68</v>
      </c>
      <c r="B1736" t="s">
        <v>70</v>
      </c>
      <c r="C1736">
        <v>33</v>
      </c>
      <c r="D1736" t="s">
        <v>163</v>
      </c>
      <c r="E1736" t="s">
        <v>156</v>
      </c>
      <c r="F1736" t="s">
        <v>105</v>
      </c>
      <c r="G1736">
        <v>0.84018192067491504</v>
      </c>
      <c r="H1736">
        <v>0</v>
      </c>
      <c r="I1736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736" s="5" cm="1">
        <f t="array" ref="J1736">MAX(IF((ProjectInfoTable[ProjectName]=OutputTable[[#This Row],[ProjectName]]),(ProjectInfoTable[ProjectName]=OutputTable[[#This Row],[ProjectName]])*ProjectInfoTable[NumberOfReplications]))</f>
        <v>50</v>
      </c>
      <c r="K1736" s="5" cm="1">
        <f t="array" ref="K1736">IFERROR(AVERAGE(IF((OutputTable[GroupByKey]=OutputTable[[#This Row],[GroupByKey]]),(OutputTable[GroupByKey]=OutputTable[[#This Row],[GroupByKey]])*OutputTable[RecordedValue])),0)</f>
        <v>0.83058725584180904</v>
      </c>
      <c r="L1736" s="5" cm="1">
        <f t="array" ref="L1736">IFERROR(_xlfn.STDEV.S(IF((OutputTable[GroupByKey]=OutputTable[[#This Row],[GroupByKey]]),(OutputTable[GroupByKey]=OutputTable[[#This Row],[GroupByKey]])*OutputTable[RecordedValue])),0)</f>
        <v>1.6232732459297416E-2</v>
      </c>
      <c r="M1736" s="5" cm="1">
        <f t="array" ref="M1736">MAX(IF((ProjectInfoTable[ProjectName]=OutputTable[[#This Row],[ProjectName]]),(ProjectInfoTable[ProjectName]=OutputTable[[#This Row],[ProjectName]])*ProjectInfoTable[ConfidenceInterval]))</f>
        <v>0.95</v>
      </c>
      <c r="N17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736" s="5" cm="1">
        <f t="array" ref="O1736">MIN(IF((OutputTable[GroupByKey]=OutputTable[[#This Row],[GroupByKey]]),(OutputTable[GroupByKey]=OutputTable[[#This Row],[GroupByKey]])*OutputTable[RecordedValue]))</f>
        <v>0.79765986915169296</v>
      </c>
      <c r="P1736" s="5" cm="1">
        <f t="array" ref="P1736">MAX(IF((OutputTable[GroupByKey]=OutputTable[[#This Row],[GroupByKey]]),(OutputTable[GroupByKey]=OutputTable[[#This Row],[GroupByKey]])*OutputTable[RecordedValue]))</f>
        <v>0.86520865024807903</v>
      </c>
    </row>
    <row r="1737" spans="1:16" x14ac:dyDescent="0.25">
      <c r="A1737" t="s">
        <v>68</v>
      </c>
      <c r="B1737" t="s">
        <v>70</v>
      </c>
      <c r="C1737">
        <v>33</v>
      </c>
      <c r="D1737" t="s">
        <v>164</v>
      </c>
      <c r="E1737" t="s">
        <v>140</v>
      </c>
      <c r="F1737" t="s">
        <v>105</v>
      </c>
      <c r="G1737">
        <v>0</v>
      </c>
      <c r="H1737">
        <v>0</v>
      </c>
      <c r="I1737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737" s="5" cm="1">
        <f t="array" ref="J1737">MAX(IF((ProjectInfoTable[ProjectName]=OutputTable[[#This Row],[ProjectName]]),(ProjectInfoTable[ProjectName]=OutputTable[[#This Row],[ProjectName]])*ProjectInfoTable[NumberOfReplications]))</f>
        <v>50</v>
      </c>
      <c r="K1737" s="5" cm="1">
        <f t="array" ref="K1737">IFERROR(AVERAGE(IF((OutputTable[GroupByKey]=OutputTable[[#This Row],[GroupByKey]]),(OutputTable[GroupByKey]=OutputTable[[#This Row],[GroupByKey]])*OutputTable[RecordedValue])),0)</f>
        <v>0</v>
      </c>
      <c r="L1737" s="5" cm="1">
        <f t="array" ref="L1737">IFERROR(_xlfn.STDEV.S(IF((OutputTable[GroupByKey]=OutputTable[[#This Row],[GroupByKey]]),(OutputTable[GroupByKey]=OutputTable[[#This Row],[GroupByKey]])*OutputTable[RecordedValue])),0)</f>
        <v>0</v>
      </c>
      <c r="M1737" s="5" cm="1">
        <f t="array" ref="M1737">MAX(IF((ProjectInfoTable[ProjectName]=OutputTable[[#This Row],[ProjectName]]),(ProjectInfoTable[ProjectName]=OutputTable[[#This Row],[ProjectName]])*ProjectInfoTable[ConfidenceInterval]))</f>
        <v>0.95</v>
      </c>
      <c r="N17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37" s="5" cm="1">
        <f t="array" ref="O1737">MIN(IF((OutputTable[GroupByKey]=OutputTable[[#This Row],[GroupByKey]]),(OutputTable[GroupByKey]=OutputTable[[#This Row],[GroupByKey]])*OutputTable[RecordedValue]))</f>
        <v>0</v>
      </c>
      <c r="P1737" s="5" cm="1">
        <f t="array" ref="P1737">MAX(IF((OutputTable[GroupByKey]=OutputTable[[#This Row],[GroupByKey]]),(OutputTable[GroupByKey]=OutputTable[[#This Row],[GroupByKey]])*OutputTable[RecordedValue]))</f>
        <v>0</v>
      </c>
    </row>
    <row r="1738" spans="1:16" x14ac:dyDescent="0.25">
      <c r="A1738" t="s">
        <v>68</v>
      </c>
      <c r="B1738" t="s">
        <v>70</v>
      </c>
      <c r="C1738">
        <v>33</v>
      </c>
      <c r="D1738" t="s">
        <v>165</v>
      </c>
      <c r="E1738" t="s">
        <v>111</v>
      </c>
      <c r="F1738" t="s">
        <v>73</v>
      </c>
      <c r="G1738">
        <v>37.070739857959197</v>
      </c>
      <c r="H1738">
        <v>0</v>
      </c>
      <c r="I1738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738" s="5" cm="1">
        <f t="array" ref="J1738">MAX(IF((ProjectInfoTable[ProjectName]=OutputTable[[#This Row],[ProjectName]]),(ProjectInfoTable[ProjectName]=OutputTable[[#This Row],[ProjectName]])*ProjectInfoTable[NumberOfReplications]))</f>
        <v>50</v>
      </c>
      <c r="K1738" s="5" cm="1">
        <f t="array" ref="K1738">IFERROR(AVERAGE(IF((OutputTable[GroupByKey]=OutputTable[[#This Row],[GroupByKey]]),(OutputTable[GroupByKey]=OutputTable[[#This Row],[GroupByKey]])*OutputTable[RecordedValue])),0)</f>
        <v>37.238343743460135</v>
      </c>
      <c r="L1738" s="5" cm="1">
        <f t="array" ref="L1738">IFERROR(_xlfn.STDEV.S(IF((OutputTable[GroupByKey]=OutputTable[[#This Row],[GroupByKey]]),(OutputTable[GroupByKey]=OutputTable[[#This Row],[GroupByKey]])*OutputTable[RecordedValue])),0)</f>
        <v>0.73577360167133743</v>
      </c>
      <c r="M1738" s="5" cm="1">
        <f t="array" ref="M1738">MAX(IF((ProjectInfoTable[ProjectName]=OutputTable[[#This Row],[ProjectName]]),(ProjectInfoTable[ProjectName]=OutputTable[[#This Row],[ProjectName]])*ProjectInfoTable[ConfidenceInterval]))</f>
        <v>0.95</v>
      </c>
      <c r="N17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738" s="5" cm="1">
        <f t="array" ref="O1738">MIN(IF((OutputTable[GroupByKey]=OutputTable[[#This Row],[GroupByKey]]),(OutputTable[GroupByKey]=OutputTable[[#This Row],[GroupByKey]])*OutputTable[RecordedValue]))</f>
        <v>35.915286846409401</v>
      </c>
      <c r="P1738" s="5" cm="1">
        <f t="array" ref="P1738">MAX(IF((OutputTable[GroupByKey]=OutputTable[[#This Row],[GroupByKey]]),(OutputTable[GroupByKey]=OutputTable[[#This Row],[GroupByKey]])*OutputTable[RecordedValue]))</f>
        <v>38.829036811282897</v>
      </c>
    </row>
    <row r="1739" spans="1:16" x14ac:dyDescent="0.25">
      <c r="A1739" t="s">
        <v>68</v>
      </c>
      <c r="B1739" t="s">
        <v>70</v>
      </c>
      <c r="C1739">
        <v>33</v>
      </c>
      <c r="D1739" t="s">
        <v>166</v>
      </c>
      <c r="E1739" t="s">
        <v>113</v>
      </c>
      <c r="F1739" t="s">
        <v>73</v>
      </c>
      <c r="G1739">
        <v>1112.12219573878</v>
      </c>
      <c r="H1739">
        <v>0</v>
      </c>
      <c r="I1739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739" s="5" cm="1">
        <f t="array" ref="J1739">MAX(IF((ProjectInfoTable[ProjectName]=OutputTable[[#This Row],[ProjectName]]),(ProjectInfoTable[ProjectName]=OutputTable[[#This Row],[ProjectName]])*ProjectInfoTable[NumberOfReplications]))</f>
        <v>50</v>
      </c>
      <c r="K1739" s="5" cm="1">
        <f t="array" ref="K1739">IFERROR(AVERAGE(IF((OutputTable[GroupByKey]=OutputTable[[#This Row],[GroupByKey]]),(OutputTable[GroupByKey]=OutputTable[[#This Row],[GroupByKey]])*OutputTable[RecordedValue])),0)</f>
        <v>1117.1503123038046</v>
      </c>
      <c r="L1739" s="5" cm="1">
        <f t="array" ref="L1739">IFERROR(_xlfn.STDEV.S(IF((OutputTable[GroupByKey]=OutputTable[[#This Row],[GroupByKey]]),(OutputTable[GroupByKey]=OutputTable[[#This Row],[GroupByKey]])*OutputTable[RecordedValue])),0)</f>
        <v>22.073208050140675</v>
      </c>
      <c r="M1739" s="5" cm="1">
        <f t="array" ref="M1739">MAX(IF((ProjectInfoTable[ProjectName]=OutputTable[[#This Row],[ProjectName]]),(ProjectInfoTable[ProjectName]=OutputTable[[#This Row],[ProjectName]])*ProjectInfoTable[ConfidenceInterval]))</f>
        <v>0.95</v>
      </c>
      <c r="N17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739" s="5" cm="1">
        <f t="array" ref="O1739">MIN(IF((OutputTable[GroupByKey]=OutputTable[[#This Row],[GroupByKey]]),(OutputTable[GroupByKey]=OutputTable[[#This Row],[GroupByKey]])*OutputTable[RecordedValue]))</f>
        <v>1077.4586053922801</v>
      </c>
      <c r="P1739" s="5" cm="1">
        <f t="array" ref="P1739">MAX(IF((OutputTable[GroupByKey]=OutputTable[[#This Row],[GroupByKey]]),(OutputTable[GroupByKey]=OutputTable[[#This Row],[GroupByKey]])*OutputTable[RecordedValue]))</f>
        <v>1164.8711043384901</v>
      </c>
    </row>
    <row r="1740" spans="1:16" x14ac:dyDescent="0.25">
      <c r="A1740" t="s">
        <v>68</v>
      </c>
      <c r="B1740" t="s">
        <v>70</v>
      </c>
      <c r="C1740">
        <v>33</v>
      </c>
      <c r="D1740" t="s">
        <v>167</v>
      </c>
      <c r="E1740" t="s">
        <v>115</v>
      </c>
      <c r="F1740" t="s">
        <v>73</v>
      </c>
      <c r="G1740">
        <v>0</v>
      </c>
      <c r="H1740">
        <v>0</v>
      </c>
      <c r="I1740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740" s="5" cm="1">
        <f t="array" ref="J1740">MAX(IF((ProjectInfoTable[ProjectName]=OutputTable[[#This Row],[ProjectName]]),(ProjectInfoTable[ProjectName]=OutputTable[[#This Row],[ProjectName]])*ProjectInfoTable[NumberOfReplications]))</f>
        <v>50</v>
      </c>
      <c r="K1740" s="5" cm="1">
        <f t="array" ref="K1740">IFERROR(AVERAGE(IF((OutputTable[GroupByKey]=OutputTable[[#This Row],[GroupByKey]]),(OutputTable[GroupByKey]=OutputTable[[#This Row],[GroupByKey]])*OutputTable[RecordedValue])),0)</f>
        <v>0</v>
      </c>
      <c r="L1740" s="5" cm="1">
        <f t="array" ref="L1740">IFERROR(_xlfn.STDEV.S(IF((OutputTable[GroupByKey]=OutputTable[[#This Row],[GroupByKey]]),(OutputTable[GroupByKey]=OutputTable[[#This Row],[GroupByKey]])*OutputTable[RecordedValue])),0)</f>
        <v>0</v>
      </c>
      <c r="M1740" s="5" cm="1">
        <f t="array" ref="M1740">MAX(IF((ProjectInfoTable[ProjectName]=OutputTable[[#This Row],[ProjectName]]),(ProjectInfoTable[ProjectName]=OutputTable[[#This Row],[ProjectName]])*ProjectInfoTable[ConfidenceInterval]))</f>
        <v>0.95</v>
      </c>
      <c r="N17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40" s="5" cm="1">
        <f t="array" ref="O1740">MIN(IF((OutputTable[GroupByKey]=OutputTable[[#This Row],[GroupByKey]]),(OutputTable[GroupByKey]=OutputTable[[#This Row],[GroupByKey]])*OutputTable[RecordedValue]))</f>
        <v>0</v>
      </c>
      <c r="P1740" s="5" cm="1">
        <f t="array" ref="P1740">MAX(IF((OutputTable[GroupByKey]=OutputTable[[#This Row],[GroupByKey]]),(OutputTable[GroupByKey]=OutputTable[[#This Row],[GroupByKey]])*OutputTable[RecordedValue]))</f>
        <v>0</v>
      </c>
    </row>
    <row r="1741" spans="1:16" x14ac:dyDescent="0.25">
      <c r="A1741" t="s">
        <v>68</v>
      </c>
      <c r="B1741" t="s">
        <v>70</v>
      </c>
      <c r="C1741">
        <v>33</v>
      </c>
      <c r="D1741" t="s">
        <v>168</v>
      </c>
      <c r="E1741" t="s">
        <v>117</v>
      </c>
      <c r="F1741" t="s">
        <v>73</v>
      </c>
      <c r="G1741">
        <v>130.73412862637599</v>
      </c>
      <c r="H1741">
        <v>0</v>
      </c>
      <c r="I1741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741" s="5" cm="1">
        <f t="array" ref="J1741">MAX(IF((ProjectInfoTable[ProjectName]=OutputTable[[#This Row],[ProjectName]]),(ProjectInfoTable[ProjectName]=OutputTable[[#This Row],[ProjectName]])*ProjectInfoTable[NumberOfReplications]))</f>
        <v>50</v>
      </c>
      <c r="K1741" s="5" cm="1">
        <f t="array" ref="K1741">IFERROR(AVERAGE(IF((OutputTable[GroupByKey]=OutputTable[[#This Row],[GroupByKey]]),(OutputTable[GroupByKey]=OutputTable[[#This Row],[GroupByKey]])*OutputTable[RecordedValue])),0)</f>
        <v>120.89653130002299</v>
      </c>
      <c r="L1741" s="5" cm="1">
        <f t="array" ref="L1741">IFERROR(_xlfn.STDEV.S(IF((OutputTable[GroupByKey]=OutputTable[[#This Row],[GroupByKey]]),(OutputTable[GroupByKey]=OutputTable[[#This Row],[GroupByKey]])*OutputTable[RecordedValue])),0)</f>
        <v>33.561725675720702</v>
      </c>
      <c r="M1741" s="5" cm="1">
        <f t="array" ref="M1741">MAX(IF((ProjectInfoTable[ProjectName]=OutputTable[[#This Row],[ProjectName]]),(ProjectInfoTable[ProjectName]=OutputTable[[#This Row],[ProjectName]])*ProjectInfoTable[ConfidenceInterval]))</f>
        <v>0.95</v>
      </c>
      <c r="N17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741" s="5" cm="1">
        <f t="array" ref="O1741">MIN(IF((OutputTable[GroupByKey]=OutputTable[[#This Row],[GroupByKey]]),(OutputTable[GroupByKey]=OutputTable[[#This Row],[GroupByKey]])*OutputTable[RecordedValue]))</f>
        <v>71.2298351699786</v>
      </c>
      <c r="P1741" s="5" cm="1">
        <f t="array" ref="P1741">MAX(IF((OutputTable[GroupByKey]=OutputTable[[#This Row],[GroupByKey]]),(OutputTable[GroupByKey]=OutputTable[[#This Row],[GroupByKey]])*OutputTable[RecordedValue]))</f>
        <v>265.63530965979299</v>
      </c>
    </row>
    <row r="1742" spans="1:16" x14ac:dyDescent="0.25">
      <c r="A1742" t="s">
        <v>68</v>
      </c>
      <c r="B1742" t="s">
        <v>70</v>
      </c>
      <c r="C1742">
        <v>33</v>
      </c>
      <c r="D1742" t="s">
        <v>169</v>
      </c>
      <c r="E1742" t="s">
        <v>119</v>
      </c>
      <c r="F1742" t="s">
        <v>73</v>
      </c>
      <c r="G1742">
        <v>306</v>
      </c>
      <c r="H1742">
        <v>0</v>
      </c>
      <c r="I1742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742" s="5" cm="1">
        <f t="array" ref="J1742">MAX(IF((ProjectInfoTable[ProjectName]=OutputTable[[#This Row],[ProjectName]]),(ProjectInfoTable[ProjectName]=OutputTable[[#This Row],[ProjectName]])*ProjectInfoTable[NumberOfReplications]))</f>
        <v>50</v>
      </c>
      <c r="K1742" s="5" cm="1">
        <f t="array" ref="K1742">IFERROR(AVERAGE(IF((OutputTable[GroupByKey]=OutputTable[[#This Row],[GroupByKey]]),(OutputTable[GroupByKey]=OutputTable[[#This Row],[GroupByKey]])*OutputTable[RecordedValue])),0)</f>
        <v>307.66000000000003</v>
      </c>
      <c r="L1742" s="5" cm="1">
        <f t="array" ref="L1742">IFERROR(_xlfn.STDEV.S(IF((OutputTable[GroupByKey]=OutputTable[[#This Row],[GroupByKey]]),(OutputTable[GroupByKey]=OutputTable[[#This Row],[GroupByKey]])*OutputTable[RecordedValue])),0)</f>
        <v>3.1272991542223769</v>
      </c>
      <c r="M1742" s="5" cm="1">
        <f t="array" ref="M1742">MAX(IF((ProjectInfoTable[ProjectName]=OutputTable[[#This Row],[ProjectName]]),(ProjectInfoTable[ProjectName]=OutputTable[[#This Row],[ProjectName]])*ProjectInfoTable[ConfidenceInterval]))</f>
        <v>0.95</v>
      </c>
      <c r="N17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742" s="5" cm="1">
        <f t="array" ref="O1742">MIN(IF((OutputTable[GroupByKey]=OutputTable[[#This Row],[GroupByKey]]),(OutputTable[GroupByKey]=OutputTable[[#This Row],[GroupByKey]])*OutputTable[RecordedValue]))</f>
        <v>300</v>
      </c>
      <c r="P1742" s="5" cm="1">
        <f t="array" ref="P1742">MAX(IF((OutputTable[GroupByKey]=OutputTable[[#This Row],[GroupByKey]]),(OutputTable[GroupByKey]=OutputTable[[#This Row],[GroupByKey]])*OutputTable[RecordedValue]))</f>
        <v>315</v>
      </c>
    </row>
    <row r="1743" spans="1:16" x14ac:dyDescent="0.25">
      <c r="A1743" t="s">
        <v>68</v>
      </c>
      <c r="B1743" t="s">
        <v>70</v>
      </c>
      <c r="C1743">
        <v>33</v>
      </c>
      <c r="D1743" t="s">
        <v>170</v>
      </c>
      <c r="E1743" t="s">
        <v>121</v>
      </c>
      <c r="F1743" t="s">
        <v>73</v>
      </c>
      <c r="G1743">
        <v>305</v>
      </c>
      <c r="H1743">
        <v>0</v>
      </c>
      <c r="I1743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743" s="5" cm="1">
        <f t="array" ref="J1743">MAX(IF((ProjectInfoTable[ProjectName]=OutputTable[[#This Row],[ProjectName]]),(ProjectInfoTable[ProjectName]=OutputTable[[#This Row],[ProjectName]])*ProjectInfoTable[NumberOfReplications]))</f>
        <v>50</v>
      </c>
      <c r="K1743" s="5" cm="1">
        <f t="array" ref="K1743">IFERROR(AVERAGE(IF((OutputTable[GroupByKey]=OutputTable[[#This Row],[GroupByKey]]),(OutputTable[GroupByKey]=OutputTable[[#This Row],[GroupByKey]])*OutputTable[RecordedValue])),0)</f>
        <v>305.8</v>
      </c>
      <c r="L1743" s="5" cm="1">
        <f t="array" ref="L1743">IFERROR(_xlfn.STDEV.S(IF((OutputTable[GroupByKey]=OutputTable[[#This Row],[GroupByKey]]),(OutputTable[GroupByKey]=OutputTable[[#This Row],[GroupByKey]])*OutputTable[RecordedValue])),0)</f>
        <v>3.2324881425670751</v>
      </c>
      <c r="M1743" s="5" cm="1">
        <f t="array" ref="M1743">MAX(IF((ProjectInfoTable[ProjectName]=OutputTable[[#This Row],[ProjectName]]),(ProjectInfoTable[ProjectName]=OutputTable[[#This Row],[ProjectName]])*ProjectInfoTable[ConfidenceInterval]))</f>
        <v>0.95</v>
      </c>
      <c r="N17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743" s="5" cm="1">
        <f t="array" ref="O1743">MIN(IF((OutputTable[GroupByKey]=OutputTable[[#This Row],[GroupByKey]]),(OutputTable[GroupByKey]=OutputTable[[#This Row],[GroupByKey]])*OutputTable[RecordedValue]))</f>
        <v>298</v>
      </c>
      <c r="P1743" s="5" cm="1">
        <f t="array" ref="P1743">MAX(IF((OutputTable[GroupByKey]=OutputTable[[#This Row],[GroupByKey]]),(OutputTable[GroupByKey]=OutputTable[[#This Row],[GroupByKey]])*OutputTable[RecordedValue]))</f>
        <v>313</v>
      </c>
    </row>
    <row r="1744" spans="1:16" x14ac:dyDescent="0.25">
      <c r="A1744" t="s">
        <v>68</v>
      </c>
      <c r="B1744" t="s">
        <v>70</v>
      </c>
      <c r="C1744">
        <v>33</v>
      </c>
      <c r="D1744" t="s">
        <v>171</v>
      </c>
      <c r="E1744" t="s">
        <v>123</v>
      </c>
      <c r="F1744" t="s">
        <v>73</v>
      </c>
      <c r="G1744">
        <v>37.070739857959197</v>
      </c>
      <c r="H1744">
        <v>0</v>
      </c>
      <c r="I1744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744" s="5" cm="1">
        <f t="array" ref="J1744">MAX(IF((ProjectInfoTable[ProjectName]=OutputTable[[#This Row],[ProjectName]]),(ProjectInfoTable[ProjectName]=OutputTable[[#This Row],[ProjectName]])*ProjectInfoTable[NumberOfReplications]))</f>
        <v>50</v>
      </c>
      <c r="K1744" s="5" cm="1">
        <f t="array" ref="K1744">IFERROR(AVERAGE(IF((OutputTable[GroupByKey]=OutputTable[[#This Row],[GroupByKey]]),(OutputTable[GroupByKey]=OutputTable[[#This Row],[GroupByKey]])*OutputTable[RecordedValue])),0)</f>
        <v>37.238343743460135</v>
      </c>
      <c r="L1744" s="5" cm="1">
        <f t="array" ref="L1744">IFERROR(_xlfn.STDEV.S(IF((OutputTable[GroupByKey]=OutputTable[[#This Row],[GroupByKey]]),(OutputTable[GroupByKey]=OutputTable[[#This Row],[GroupByKey]])*OutputTable[RecordedValue])),0)</f>
        <v>0.73577360167133743</v>
      </c>
      <c r="M1744" s="5" cm="1">
        <f t="array" ref="M1744">MAX(IF((ProjectInfoTable[ProjectName]=OutputTable[[#This Row],[ProjectName]]),(ProjectInfoTable[ProjectName]=OutputTable[[#This Row],[ProjectName]])*ProjectInfoTable[ConfidenceInterval]))</f>
        <v>0.95</v>
      </c>
      <c r="N17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744" s="5" cm="1">
        <f t="array" ref="O1744">MIN(IF((OutputTable[GroupByKey]=OutputTable[[#This Row],[GroupByKey]]),(OutputTable[GroupByKey]=OutputTable[[#This Row],[GroupByKey]])*OutputTable[RecordedValue]))</f>
        <v>35.915286846409401</v>
      </c>
      <c r="P1744" s="5" cm="1">
        <f t="array" ref="P1744">MAX(IF((OutputTable[GroupByKey]=OutputTable[[#This Row],[GroupByKey]]),(OutputTable[GroupByKey]=OutputTable[[#This Row],[GroupByKey]])*OutputTable[RecordedValue]))</f>
        <v>38.829036811282897</v>
      </c>
    </row>
    <row r="1745" spans="1:16" x14ac:dyDescent="0.25">
      <c r="A1745" t="s">
        <v>68</v>
      </c>
      <c r="B1745" t="s">
        <v>70</v>
      </c>
      <c r="C1745">
        <v>33</v>
      </c>
      <c r="D1745" t="s">
        <v>172</v>
      </c>
      <c r="E1745" t="s">
        <v>125</v>
      </c>
      <c r="F1745" t="s">
        <v>73</v>
      </c>
      <c r="G1745">
        <v>1242.8563243651499</v>
      </c>
      <c r="H1745">
        <v>0</v>
      </c>
      <c r="I1745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745" s="5" cm="1">
        <f t="array" ref="J1745">MAX(IF((ProjectInfoTable[ProjectName]=OutputTable[[#This Row],[ProjectName]]),(ProjectInfoTable[ProjectName]=OutputTable[[#This Row],[ProjectName]])*ProjectInfoTable[NumberOfReplications]))</f>
        <v>50</v>
      </c>
      <c r="K1745" s="5" cm="1">
        <f t="array" ref="K1745">IFERROR(AVERAGE(IF((OutputTable[GroupByKey]=OutputTable[[#This Row],[GroupByKey]]),(OutputTable[GroupByKey]=OutputTable[[#This Row],[GroupByKey]])*OutputTable[RecordedValue])),0)</f>
        <v>1238.0468436038263</v>
      </c>
      <c r="L1745" s="5" cm="1">
        <f t="array" ref="L1745">IFERROR(_xlfn.STDEV.S(IF((OutputTable[GroupByKey]=OutputTable[[#This Row],[GroupByKey]]),(OutputTable[GroupByKey]=OutputTable[[#This Row],[GroupByKey]])*OutputTable[RecordedValue])),0)</f>
        <v>49.802537130614866</v>
      </c>
      <c r="M1745" s="5" cm="1">
        <f t="array" ref="M1745">MAX(IF((ProjectInfoTable[ProjectName]=OutputTable[[#This Row],[ProjectName]]),(ProjectInfoTable[ProjectName]=OutputTable[[#This Row],[ProjectName]])*ProjectInfoTable[ConfidenceInterval]))</f>
        <v>0.95</v>
      </c>
      <c r="N17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745" s="5" cm="1">
        <f t="array" ref="O1745">MIN(IF((OutputTable[GroupByKey]=OutputTable[[#This Row],[GroupByKey]]),(OutputTable[GroupByKey]=OutputTable[[#This Row],[GroupByKey]])*OutputTable[RecordedValue]))</f>
        <v>1148.68844056226</v>
      </c>
      <c r="P1745" s="5" cm="1">
        <f t="array" ref="P1745">MAX(IF((OutputTable[GroupByKey]=OutputTable[[#This Row],[GroupByKey]]),(OutputTable[GroupByKey]=OutputTable[[#This Row],[GroupByKey]])*OutputTable[RecordedValue]))</f>
        <v>1418.3176101245699</v>
      </c>
    </row>
    <row r="1746" spans="1:16" x14ac:dyDescent="0.25">
      <c r="A1746" t="s">
        <v>68</v>
      </c>
      <c r="B1746" t="s">
        <v>70</v>
      </c>
      <c r="C1746">
        <v>33</v>
      </c>
      <c r="D1746" t="s">
        <v>173</v>
      </c>
      <c r="E1746" t="s">
        <v>135</v>
      </c>
      <c r="F1746" t="s">
        <v>105</v>
      </c>
      <c r="G1746">
        <v>18.535369928979598</v>
      </c>
      <c r="H1746">
        <v>0</v>
      </c>
      <c r="I1746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746" s="5" cm="1">
        <f t="array" ref="J1746">MAX(IF((ProjectInfoTable[ProjectName]=OutputTable[[#This Row],[ProjectName]]),(ProjectInfoTable[ProjectName]=OutputTable[[#This Row],[ProjectName]])*ProjectInfoTable[NumberOfReplications]))</f>
        <v>50</v>
      </c>
      <c r="K1746" s="5" cm="1">
        <f t="array" ref="K1746">IFERROR(AVERAGE(IF((OutputTable[GroupByKey]=OutputTable[[#This Row],[GroupByKey]]),(OutputTable[GroupByKey]=OutputTable[[#This Row],[GroupByKey]])*OutputTable[RecordedValue])),0)</f>
        <v>18.619171871730064</v>
      </c>
      <c r="L1746" s="5" cm="1">
        <f t="array" ref="L1746">IFERROR(_xlfn.STDEV.S(IF((OutputTable[GroupByKey]=OutputTable[[#This Row],[GroupByKey]]),(OutputTable[GroupByKey]=OutputTable[[#This Row],[GroupByKey]])*OutputTable[RecordedValue])),0)</f>
        <v>0.36788680083566072</v>
      </c>
      <c r="M1746" s="5" cm="1">
        <f t="array" ref="M1746">MAX(IF((ProjectInfoTable[ProjectName]=OutputTable[[#This Row],[ProjectName]]),(ProjectInfoTable[ProjectName]=OutputTable[[#This Row],[ProjectName]])*ProjectInfoTable[ConfidenceInterval]))</f>
        <v>0.95</v>
      </c>
      <c r="N17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746" s="5" cm="1">
        <f t="array" ref="O1746">MIN(IF((OutputTable[GroupByKey]=OutputTable[[#This Row],[GroupByKey]]),(OutputTable[GroupByKey]=OutputTable[[#This Row],[GroupByKey]])*OutputTable[RecordedValue]))</f>
        <v>17.957643423204701</v>
      </c>
      <c r="P1746" s="5" cm="1">
        <f t="array" ref="P1746">MAX(IF((OutputTable[GroupByKey]=OutputTable[[#This Row],[GroupByKey]]),(OutputTable[GroupByKey]=OutputTable[[#This Row],[GroupByKey]])*OutputTable[RecordedValue]))</f>
        <v>19.414518405641399</v>
      </c>
    </row>
    <row r="1747" spans="1:16" x14ac:dyDescent="0.25">
      <c r="A1747" t="s">
        <v>68</v>
      </c>
      <c r="B1747" t="s">
        <v>70</v>
      </c>
      <c r="C1747">
        <v>33</v>
      </c>
      <c r="D1747" t="s">
        <v>174</v>
      </c>
      <c r="E1747" t="s">
        <v>137</v>
      </c>
      <c r="F1747" t="s">
        <v>105</v>
      </c>
      <c r="G1747">
        <v>5.4552436975294496</v>
      </c>
      <c r="H1747">
        <v>0</v>
      </c>
      <c r="I1747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747" s="5" cm="1">
        <f t="array" ref="J1747">MAX(IF((ProjectInfoTable[ProjectName]=OutputTable[[#This Row],[ProjectName]]),(ProjectInfoTable[ProjectName]=OutputTable[[#This Row],[ProjectName]])*ProjectInfoTable[NumberOfReplications]))</f>
        <v>50</v>
      </c>
      <c r="K1747" s="5" cm="1">
        <f t="array" ref="K1747">IFERROR(AVERAGE(IF((OutputTable[GroupByKey]=OutputTable[[#This Row],[GroupByKey]]),(OutputTable[GroupByKey]=OutputTable[[#This Row],[GroupByKey]])*OutputTable[RecordedValue])),0)</f>
        <v>5.3248187541752463</v>
      </c>
      <c r="L1747" s="5" cm="1">
        <f t="array" ref="L1747">IFERROR(_xlfn.STDEV.S(IF((OutputTable[GroupByKey]=OutputTable[[#This Row],[GroupByKey]]),(OutputTable[GroupByKey]=OutputTable[[#This Row],[GroupByKey]])*OutputTable[RecordedValue])),0)</f>
        <v>0.37220753962085379</v>
      </c>
      <c r="M1747" s="5" cm="1">
        <f t="array" ref="M1747">MAX(IF((ProjectInfoTable[ProjectName]=OutputTable[[#This Row],[ProjectName]]),(ProjectInfoTable[ProjectName]=OutputTable[[#This Row],[ProjectName]])*ProjectInfoTable[ConfidenceInterval]))</f>
        <v>0.95</v>
      </c>
      <c r="N17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747" s="5" cm="1">
        <f t="array" ref="O1747">MIN(IF((OutputTable[GroupByKey]=OutputTable[[#This Row],[GroupByKey]]),(OutputTable[GroupByKey]=OutputTable[[#This Row],[GroupByKey]])*OutputTable[RecordedValue]))</f>
        <v>4.5773931059875599</v>
      </c>
      <c r="P1747" s="5" cm="1">
        <f t="array" ref="P1747">MAX(IF((OutputTable[GroupByKey]=OutputTable[[#This Row],[GroupByKey]]),(OutputTable[GroupByKey]=OutputTable[[#This Row],[GroupByKey]])*OutputTable[RecordedValue]))</f>
        <v>5.9816259595291603</v>
      </c>
    </row>
    <row r="1748" spans="1:16" x14ac:dyDescent="0.25">
      <c r="A1748" t="s">
        <v>68</v>
      </c>
      <c r="B1748" t="s">
        <v>70</v>
      </c>
      <c r="C1748">
        <v>33</v>
      </c>
      <c r="D1748" t="s">
        <v>175</v>
      </c>
      <c r="E1748" t="s">
        <v>154</v>
      </c>
      <c r="F1748" t="s">
        <v>105</v>
      </c>
      <c r="G1748">
        <v>306</v>
      </c>
      <c r="H1748">
        <v>0</v>
      </c>
      <c r="I1748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748" s="5" cm="1">
        <f t="array" ref="J1748">MAX(IF((ProjectInfoTable[ProjectName]=OutputTable[[#This Row],[ProjectName]]),(ProjectInfoTable[ProjectName]=OutputTable[[#This Row],[ProjectName]])*ProjectInfoTable[NumberOfReplications]))</f>
        <v>50</v>
      </c>
      <c r="K1748" s="5" cm="1">
        <f t="array" ref="K1748">IFERROR(AVERAGE(IF((OutputTable[GroupByKey]=OutputTable[[#This Row],[GroupByKey]]),(OutputTable[GroupByKey]=OutputTable[[#This Row],[GroupByKey]])*OutputTable[RecordedValue])),0)</f>
        <v>307.5</v>
      </c>
      <c r="L1748" s="5" cm="1">
        <f t="array" ref="L1748">IFERROR(_xlfn.STDEV.S(IF((OutputTable[GroupByKey]=OutputTable[[#This Row],[GroupByKey]]),(OutputTable[GroupByKey]=OutputTable[[#This Row],[GroupByKey]])*OutputTable[RecordedValue])),0)</f>
        <v>3.1831828507367419</v>
      </c>
      <c r="M1748" s="5" cm="1">
        <f t="array" ref="M1748">MAX(IF((ProjectInfoTable[ProjectName]=OutputTable[[#This Row],[ProjectName]]),(ProjectInfoTable[ProjectName]=OutputTable[[#This Row],[ProjectName]])*ProjectInfoTable[ConfidenceInterval]))</f>
        <v>0.95</v>
      </c>
      <c r="N17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748" s="5" cm="1">
        <f t="array" ref="O1748">MIN(IF((OutputTable[GroupByKey]=OutputTable[[#This Row],[GroupByKey]]),(OutputTable[GroupByKey]=OutputTable[[#This Row],[GroupByKey]])*OutputTable[RecordedValue]))</f>
        <v>300</v>
      </c>
      <c r="P1748" s="5" cm="1">
        <f t="array" ref="P1748">MAX(IF((OutputTable[GroupByKey]=OutputTable[[#This Row],[GroupByKey]]),(OutputTable[GroupByKey]=OutputTable[[#This Row],[GroupByKey]])*OutputTable[RecordedValue]))</f>
        <v>315</v>
      </c>
    </row>
    <row r="1749" spans="1:16" x14ac:dyDescent="0.25">
      <c r="A1749" t="s">
        <v>68</v>
      </c>
      <c r="B1749" t="s">
        <v>70</v>
      </c>
      <c r="C1749">
        <v>33</v>
      </c>
      <c r="D1749" t="s">
        <v>176</v>
      </c>
      <c r="E1749" t="s">
        <v>156</v>
      </c>
      <c r="F1749" t="s">
        <v>105</v>
      </c>
      <c r="G1749">
        <v>0.77269817926960604</v>
      </c>
      <c r="H1749">
        <v>0</v>
      </c>
      <c r="I1749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749" s="5" cm="1">
        <f t="array" ref="J1749">MAX(IF((ProjectInfoTable[ProjectName]=OutputTable[[#This Row],[ProjectName]]),(ProjectInfoTable[ProjectName]=OutputTable[[#This Row],[ProjectName]])*ProjectInfoTable[NumberOfReplications]))</f>
        <v>50</v>
      </c>
      <c r="K1749" s="5" cm="1">
        <f t="array" ref="K1749">IFERROR(AVERAGE(IF((OutputTable[GroupByKey]=OutputTable[[#This Row],[GroupByKey]]),(OutputTable[GroupByKey]=OutputTable[[#This Row],[GroupByKey]])*OutputTable[RecordedValue])),0)</f>
        <v>0.77813255190936492</v>
      </c>
      <c r="L1749" s="5" cm="1">
        <f t="array" ref="L1749">IFERROR(_xlfn.STDEV.S(IF((OutputTable[GroupByKey]=OutputTable[[#This Row],[GroupByKey]]),(OutputTable[GroupByKey]=OutputTable[[#This Row],[GroupByKey]])*OutputTable[RecordedValue])),0)</f>
        <v>1.5508647484202203E-2</v>
      </c>
      <c r="M1749" s="5" cm="1">
        <f t="array" ref="M1749">MAX(IF((ProjectInfoTable[ProjectName]=OutputTable[[#This Row],[ProjectName]]),(ProjectInfoTable[ProjectName]=OutputTable[[#This Row],[ProjectName]])*ProjectInfoTable[ConfidenceInterval]))</f>
        <v>0.95</v>
      </c>
      <c r="N17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749" s="5" cm="1">
        <f t="array" ref="O1749">MIN(IF((OutputTable[GroupByKey]=OutputTable[[#This Row],[GroupByKey]]),(OutputTable[GroupByKey]=OutputTable[[#This Row],[GroupByKey]])*OutputTable[RecordedValue]))</f>
        <v>0.75076558501961799</v>
      </c>
      <c r="P1749" s="5" cm="1">
        <f t="array" ref="P1749">MAX(IF((OutputTable[GroupByKey]=OutputTable[[#This Row],[GroupByKey]]),(OutputTable[GroupByKey]=OutputTable[[#This Row],[GroupByKey]])*OutputTable[RecordedValue]))</f>
        <v>0.80927528725051701</v>
      </c>
    </row>
    <row r="1750" spans="1:16" x14ac:dyDescent="0.25">
      <c r="A1750" t="s">
        <v>68</v>
      </c>
      <c r="B1750" t="s">
        <v>70</v>
      </c>
      <c r="C1750">
        <v>33</v>
      </c>
      <c r="D1750" t="s">
        <v>177</v>
      </c>
      <c r="E1750" t="s">
        <v>140</v>
      </c>
      <c r="F1750" t="s">
        <v>105</v>
      </c>
      <c r="G1750">
        <v>0</v>
      </c>
      <c r="H1750">
        <v>0</v>
      </c>
      <c r="I1750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750" s="5" cm="1">
        <f t="array" ref="J1750">MAX(IF((ProjectInfoTable[ProjectName]=OutputTable[[#This Row],[ProjectName]]),(ProjectInfoTable[ProjectName]=OutputTable[[#This Row],[ProjectName]])*ProjectInfoTable[NumberOfReplications]))</f>
        <v>50</v>
      </c>
      <c r="K1750" s="5" cm="1">
        <f t="array" ref="K1750">IFERROR(AVERAGE(IF((OutputTable[GroupByKey]=OutputTable[[#This Row],[GroupByKey]]),(OutputTable[GroupByKey]=OutputTable[[#This Row],[GroupByKey]])*OutputTable[RecordedValue])),0)</f>
        <v>0</v>
      </c>
      <c r="L1750" s="5" cm="1">
        <f t="array" ref="L1750">IFERROR(_xlfn.STDEV.S(IF((OutputTable[GroupByKey]=OutputTable[[#This Row],[GroupByKey]]),(OutputTable[GroupByKey]=OutputTable[[#This Row],[GroupByKey]])*OutputTable[RecordedValue])),0)</f>
        <v>0</v>
      </c>
      <c r="M1750" s="5" cm="1">
        <f t="array" ref="M1750">MAX(IF((ProjectInfoTable[ProjectName]=OutputTable[[#This Row],[ProjectName]]),(ProjectInfoTable[ProjectName]=OutputTable[[#This Row],[ProjectName]])*ProjectInfoTable[ConfidenceInterval]))</f>
        <v>0.95</v>
      </c>
      <c r="N17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50" s="5" cm="1">
        <f t="array" ref="O1750">MIN(IF((OutputTable[GroupByKey]=OutputTable[[#This Row],[GroupByKey]]),(OutputTable[GroupByKey]=OutputTable[[#This Row],[GroupByKey]])*OutputTable[RecordedValue]))</f>
        <v>0</v>
      </c>
      <c r="P1750" s="5" cm="1">
        <f t="array" ref="P1750">MAX(IF((OutputTable[GroupByKey]=OutputTable[[#This Row],[GroupByKey]]),(OutputTable[GroupByKey]=OutputTable[[#This Row],[GroupByKey]])*OutputTable[RecordedValue]))</f>
        <v>0</v>
      </c>
    </row>
    <row r="1751" spans="1:16" x14ac:dyDescent="0.25">
      <c r="A1751" t="s">
        <v>68</v>
      </c>
      <c r="B1751" t="s">
        <v>70</v>
      </c>
      <c r="C1751">
        <v>34</v>
      </c>
      <c r="D1751" t="s">
        <v>110</v>
      </c>
      <c r="E1751" t="s">
        <v>111</v>
      </c>
      <c r="F1751" t="s">
        <v>73</v>
      </c>
      <c r="G1751">
        <v>2.0308805583910901</v>
      </c>
      <c r="H1751">
        <v>0</v>
      </c>
      <c r="I1751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751" s="5" cm="1">
        <f t="array" ref="J1751">MAX(IF((ProjectInfoTable[ProjectName]=OutputTable[[#This Row],[ProjectName]]),(ProjectInfoTable[ProjectName]=OutputTable[[#This Row],[ProjectName]])*ProjectInfoTable[NumberOfReplications]))</f>
        <v>50</v>
      </c>
      <c r="K1751" s="5" cm="1">
        <f t="array" ref="K1751">IFERROR(AVERAGE(IF((OutputTable[GroupByKey]=OutputTable[[#This Row],[GroupByKey]]),(OutputTable[GroupByKey]=OutputTable[[#This Row],[GroupByKey]])*OutputTable[RecordedValue])),0)</f>
        <v>1.9749714551650996</v>
      </c>
      <c r="L1751" s="5" cm="1">
        <f t="array" ref="L1751">IFERROR(_xlfn.STDEV.S(IF((OutputTable[GroupByKey]=OutputTable[[#This Row],[GroupByKey]]),(OutputTable[GroupByKey]=OutputTable[[#This Row],[GroupByKey]])*OutputTable[RecordedValue])),0)</f>
        <v>0.45746437878232693</v>
      </c>
      <c r="M1751" s="5" cm="1">
        <f t="array" ref="M1751">MAX(IF((ProjectInfoTable[ProjectName]=OutputTable[[#This Row],[ProjectName]]),(ProjectInfoTable[ProjectName]=OutputTable[[#This Row],[ProjectName]])*ProjectInfoTable[ConfidenceInterval]))</f>
        <v>0.95</v>
      </c>
      <c r="N17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751" s="5" cm="1">
        <f t="array" ref="O1751">MIN(IF((OutputTable[GroupByKey]=OutputTable[[#This Row],[GroupByKey]]),(OutputTable[GroupByKey]=OutputTable[[#This Row],[GroupByKey]])*OutputTable[RecordedValue]))</f>
        <v>1.0281254127300199</v>
      </c>
      <c r="P1751" s="5" cm="1">
        <f t="array" ref="P1751">MAX(IF((OutputTable[GroupByKey]=OutputTable[[#This Row],[GroupByKey]]),(OutputTable[GroupByKey]=OutputTable[[#This Row],[GroupByKey]])*OutputTable[RecordedValue]))</f>
        <v>3.1673122909872098</v>
      </c>
    </row>
    <row r="1752" spans="1:16" x14ac:dyDescent="0.25">
      <c r="A1752" t="s">
        <v>68</v>
      </c>
      <c r="B1752" t="s">
        <v>70</v>
      </c>
      <c r="C1752">
        <v>34</v>
      </c>
      <c r="D1752" t="s">
        <v>112</v>
      </c>
      <c r="E1752" t="s">
        <v>113</v>
      </c>
      <c r="F1752" t="s">
        <v>73</v>
      </c>
      <c r="G1752">
        <v>121.85283350346501</v>
      </c>
      <c r="H1752">
        <v>0</v>
      </c>
      <c r="I1752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752" s="5" cm="1">
        <f t="array" ref="J1752">MAX(IF((ProjectInfoTable[ProjectName]=OutputTable[[#This Row],[ProjectName]]),(ProjectInfoTable[ProjectName]=OutputTable[[#This Row],[ProjectName]])*ProjectInfoTable[NumberOfReplications]))</f>
        <v>50</v>
      </c>
      <c r="K1752" s="5" cm="1">
        <f t="array" ref="K1752">IFERROR(AVERAGE(IF((OutputTable[GroupByKey]=OutputTable[[#This Row],[GroupByKey]]),(OutputTable[GroupByKey]=OutputTable[[#This Row],[GroupByKey]])*OutputTable[RecordedValue])),0)</f>
        <v>118.49828730990606</v>
      </c>
      <c r="L1752" s="5" cm="1">
        <f t="array" ref="L1752">IFERROR(_xlfn.STDEV.S(IF((OutputTable[GroupByKey]=OutputTable[[#This Row],[GroupByKey]]),(OutputTable[GroupByKey]=OutputTable[[#This Row],[GroupByKey]])*OutputTable[RecordedValue])),0)</f>
        <v>27.447862726939679</v>
      </c>
      <c r="M1752" s="5" cm="1">
        <f t="array" ref="M1752">MAX(IF((ProjectInfoTable[ProjectName]=OutputTable[[#This Row],[ProjectName]]),(ProjectInfoTable[ProjectName]=OutputTable[[#This Row],[ProjectName]])*ProjectInfoTable[ConfidenceInterval]))</f>
        <v>0.95</v>
      </c>
      <c r="N17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752" s="5" cm="1">
        <f t="array" ref="O1752">MIN(IF((OutputTable[GroupByKey]=OutputTable[[#This Row],[GroupByKey]]),(OutputTable[GroupByKey]=OutputTable[[#This Row],[GroupByKey]])*OutputTable[RecordedValue]))</f>
        <v>61.6875247638012</v>
      </c>
      <c r="P1752" s="5" cm="1">
        <f t="array" ref="P1752">MAX(IF((OutputTable[GroupByKey]=OutputTable[[#This Row],[GroupByKey]]),(OutputTable[GroupByKey]=OutputTable[[#This Row],[GroupByKey]])*OutputTable[RecordedValue]))</f>
        <v>190.038737459233</v>
      </c>
    </row>
    <row r="1753" spans="1:16" x14ac:dyDescent="0.25">
      <c r="A1753" t="s">
        <v>68</v>
      </c>
      <c r="B1753" t="s">
        <v>70</v>
      </c>
      <c r="C1753">
        <v>34</v>
      </c>
      <c r="D1753" t="s">
        <v>114</v>
      </c>
      <c r="E1753" t="s">
        <v>115</v>
      </c>
      <c r="F1753" t="s">
        <v>73</v>
      </c>
      <c r="G1753">
        <v>0</v>
      </c>
      <c r="H1753">
        <v>0</v>
      </c>
      <c r="I1753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753" s="5" cm="1">
        <f t="array" ref="J1753">MAX(IF((ProjectInfoTable[ProjectName]=OutputTable[[#This Row],[ProjectName]]),(ProjectInfoTable[ProjectName]=OutputTable[[#This Row],[ProjectName]])*ProjectInfoTable[NumberOfReplications]))</f>
        <v>50</v>
      </c>
      <c r="K1753" s="5" cm="1">
        <f t="array" ref="K1753">IFERROR(AVERAGE(IF((OutputTable[GroupByKey]=OutputTable[[#This Row],[GroupByKey]]),(OutputTable[GroupByKey]=OutputTable[[#This Row],[GroupByKey]])*OutputTable[RecordedValue])),0)</f>
        <v>0</v>
      </c>
      <c r="L1753" s="5" cm="1">
        <f t="array" ref="L1753">IFERROR(_xlfn.STDEV.S(IF((OutputTable[GroupByKey]=OutputTable[[#This Row],[GroupByKey]]),(OutputTable[GroupByKey]=OutputTable[[#This Row],[GroupByKey]])*OutputTable[RecordedValue])),0)</f>
        <v>0</v>
      </c>
      <c r="M1753" s="5" cm="1">
        <f t="array" ref="M1753">MAX(IF((ProjectInfoTable[ProjectName]=OutputTable[[#This Row],[ProjectName]]),(ProjectInfoTable[ProjectName]=OutputTable[[#This Row],[ProjectName]])*ProjectInfoTable[ConfidenceInterval]))</f>
        <v>0.95</v>
      </c>
      <c r="N17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53" s="5" cm="1">
        <f t="array" ref="O1753">MIN(IF((OutputTable[GroupByKey]=OutputTable[[#This Row],[GroupByKey]]),(OutputTable[GroupByKey]=OutputTable[[#This Row],[GroupByKey]])*OutputTable[RecordedValue]))</f>
        <v>0</v>
      </c>
      <c r="P1753" s="5" cm="1">
        <f t="array" ref="P1753">MAX(IF((OutputTable[GroupByKey]=OutputTable[[#This Row],[GroupByKey]]),(OutputTable[GroupByKey]=OutputTable[[#This Row],[GroupByKey]])*OutputTable[RecordedValue]))</f>
        <v>0</v>
      </c>
    </row>
    <row r="1754" spans="1:16" x14ac:dyDescent="0.25">
      <c r="A1754" t="s">
        <v>68</v>
      </c>
      <c r="B1754" t="s">
        <v>70</v>
      </c>
      <c r="C1754">
        <v>34</v>
      </c>
      <c r="D1754" t="s">
        <v>116</v>
      </c>
      <c r="E1754" t="s">
        <v>117</v>
      </c>
      <c r="F1754" t="s">
        <v>73</v>
      </c>
      <c r="G1754">
        <v>7.6902396199988203</v>
      </c>
      <c r="H1754">
        <v>0</v>
      </c>
      <c r="I1754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754" s="5" cm="1">
        <f t="array" ref="J1754">MAX(IF((ProjectInfoTable[ProjectName]=OutputTable[[#This Row],[ProjectName]]),(ProjectInfoTable[ProjectName]=OutputTable[[#This Row],[ProjectName]])*ProjectInfoTable[NumberOfReplications]))</f>
        <v>50</v>
      </c>
      <c r="K1754" s="5" cm="1">
        <f t="array" ref="K1754">IFERROR(AVERAGE(IF((OutputTable[GroupByKey]=OutputTable[[#This Row],[GroupByKey]]),(OutputTable[GroupByKey]=OutputTable[[#This Row],[GroupByKey]])*OutputTable[RecordedValue])),0)</f>
        <v>5.4408066100724897</v>
      </c>
      <c r="L1754" s="5" cm="1">
        <f t="array" ref="L1754">IFERROR(_xlfn.STDEV.S(IF((OutputTable[GroupByKey]=OutputTable[[#This Row],[GroupByKey]]),(OutputTable[GroupByKey]=OutputTable[[#This Row],[GroupByKey]])*OutputTable[RecordedValue])),0)</f>
        <v>3.1898976373285977</v>
      </c>
      <c r="M1754" s="5" cm="1">
        <f t="array" ref="M1754">MAX(IF((ProjectInfoTable[ProjectName]=OutputTable[[#This Row],[ProjectName]]),(ProjectInfoTable[ProjectName]=OutputTable[[#This Row],[ProjectName]])*ProjectInfoTable[ConfidenceInterval]))</f>
        <v>0.95</v>
      </c>
      <c r="N17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754" s="5" cm="1">
        <f t="array" ref="O1754">MIN(IF((OutputTable[GroupByKey]=OutputTable[[#This Row],[GroupByKey]]),(OutputTable[GroupByKey]=OutputTable[[#This Row],[GroupByKey]])*OutputTable[RecordedValue]))</f>
        <v>0.10442984261027299</v>
      </c>
      <c r="P1754" s="5" cm="1">
        <f t="array" ref="P1754">MAX(IF((OutputTable[GroupByKey]=OutputTable[[#This Row],[GroupByKey]]),(OutputTable[GroupByKey]=OutputTable[[#This Row],[GroupByKey]])*OutputTable[RecordedValue]))</f>
        <v>13.981021636077701</v>
      </c>
    </row>
    <row r="1755" spans="1:16" x14ac:dyDescent="0.25">
      <c r="A1755" t="s">
        <v>68</v>
      </c>
      <c r="B1755" t="s">
        <v>70</v>
      </c>
      <c r="C1755">
        <v>34</v>
      </c>
      <c r="D1755" t="s">
        <v>118</v>
      </c>
      <c r="E1755" t="s">
        <v>119</v>
      </c>
      <c r="F1755" t="s">
        <v>73</v>
      </c>
      <c r="G1755">
        <v>22</v>
      </c>
      <c r="H1755">
        <v>0</v>
      </c>
      <c r="I1755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755" s="5" cm="1">
        <f t="array" ref="J1755">MAX(IF((ProjectInfoTable[ProjectName]=OutputTable[[#This Row],[ProjectName]]),(ProjectInfoTable[ProjectName]=OutputTable[[#This Row],[ProjectName]])*ProjectInfoTable[NumberOfReplications]))</f>
        <v>50</v>
      </c>
      <c r="K1755" s="5" cm="1">
        <f t="array" ref="K1755">IFERROR(AVERAGE(IF((OutputTable[GroupByKey]=OutputTable[[#This Row],[GroupByKey]]),(OutputTable[GroupByKey]=OutputTable[[#This Row],[GroupByKey]])*OutputTable[RecordedValue])),0)</f>
        <v>20.28</v>
      </c>
      <c r="L1755" s="5" cm="1">
        <f t="array" ref="L1755">IFERROR(_xlfn.STDEV.S(IF((OutputTable[GroupByKey]=OutputTable[[#This Row],[GroupByKey]]),(OutputTable[GroupByKey]=OutputTable[[#This Row],[GroupByKey]])*OutputTable[RecordedValue])),0)</f>
        <v>4.3191079955878688</v>
      </c>
      <c r="M1755" s="5" cm="1">
        <f t="array" ref="M1755">MAX(IF((ProjectInfoTable[ProjectName]=OutputTable[[#This Row],[ProjectName]]),(ProjectInfoTable[ProjectName]=OutputTable[[#This Row],[ProjectName]])*ProjectInfoTable[ConfidenceInterval]))</f>
        <v>0.95</v>
      </c>
      <c r="N17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755" s="5" cm="1">
        <f t="array" ref="O1755">MIN(IF((OutputTable[GroupByKey]=OutputTable[[#This Row],[GroupByKey]]),(OutputTable[GroupByKey]=OutputTable[[#This Row],[GroupByKey]])*OutputTable[RecordedValue]))</f>
        <v>11</v>
      </c>
      <c r="P1755" s="5" cm="1">
        <f t="array" ref="P1755">MAX(IF((OutputTable[GroupByKey]=OutputTable[[#This Row],[GroupByKey]]),(OutputTable[GroupByKey]=OutputTable[[#This Row],[GroupByKey]])*OutputTable[RecordedValue]))</f>
        <v>31</v>
      </c>
    </row>
    <row r="1756" spans="1:16" x14ac:dyDescent="0.25">
      <c r="A1756" t="s">
        <v>68</v>
      </c>
      <c r="B1756" t="s">
        <v>70</v>
      </c>
      <c r="C1756">
        <v>34</v>
      </c>
      <c r="D1756" t="s">
        <v>120</v>
      </c>
      <c r="E1756" t="s">
        <v>121</v>
      </c>
      <c r="F1756" t="s">
        <v>73</v>
      </c>
      <c r="G1756">
        <v>22</v>
      </c>
      <c r="H1756">
        <v>0</v>
      </c>
      <c r="I1756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756" s="5" cm="1">
        <f t="array" ref="J1756">MAX(IF((ProjectInfoTable[ProjectName]=OutputTable[[#This Row],[ProjectName]]),(ProjectInfoTable[ProjectName]=OutputTable[[#This Row],[ProjectName]])*ProjectInfoTable[NumberOfReplications]))</f>
        <v>50</v>
      </c>
      <c r="K1756" s="5" cm="1">
        <f t="array" ref="K1756">IFERROR(AVERAGE(IF((OutputTable[GroupByKey]=OutputTable[[#This Row],[GroupByKey]]),(OutputTable[GroupByKey]=OutputTable[[#This Row],[GroupByKey]])*OutputTable[RecordedValue])),0)</f>
        <v>20.14</v>
      </c>
      <c r="L1756" s="5" cm="1">
        <f t="array" ref="L1756">IFERROR(_xlfn.STDEV.S(IF((OutputTable[GroupByKey]=OutputTable[[#This Row],[GroupByKey]]),(OutputTable[GroupByKey]=OutputTable[[#This Row],[GroupByKey]])*OutputTable[RecordedValue])),0)</f>
        <v>4.309505393278199</v>
      </c>
      <c r="M1756" s="5" cm="1">
        <f t="array" ref="M1756">MAX(IF((ProjectInfoTable[ProjectName]=OutputTable[[#This Row],[ProjectName]]),(ProjectInfoTable[ProjectName]=OutputTable[[#This Row],[ProjectName]])*ProjectInfoTable[ConfidenceInterval]))</f>
        <v>0.95</v>
      </c>
      <c r="N17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756" s="5" cm="1">
        <f t="array" ref="O1756">MIN(IF((OutputTable[GroupByKey]=OutputTable[[#This Row],[GroupByKey]]),(OutputTable[GroupByKey]=OutputTable[[#This Row],[GroupByKey]])*OutputTable[RecordedValue]))</f>
        <v>10</v>
      </c>
      <c r="P1756" s="5" cm="1">
        <f t="array" ref="P1756">MAX(IF((OutputTable[GroupByKey]=OutputTable[[#This Row],[GroupByKey]]),(OutputTable[GroupByKey]=OutputTable[[#This Row],[GroupByKey]])*OutputTable[RecordedValue]))</f>
        <v>31</v>
      </c>
    </row>
    <row r="1757" spans="1:16" x14ac:dyDescent="0.25">
      <c r="A1757" t="s">
        <v>68</v>
      </c>
      <c r="B1757" t="s">
        <v>70</v>
      </c>
      <c r="C1757">
        <v>34</v>
      </c>
      <c r="D1757" t="s">
        <v>122</v>
      </c>
      <c r="E1757" t="s">
        <v>123</v>
      </c>
      <c r="F1757" t="s">
        <v>73</v>
      </c>
      <c r="G1757">
        <v>2.0308805583910901</v>
      </c>
      <c r="H1757">
        <v>0</v>
      </c>
      <c r="I1757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757" s="5" cm="1">
        <f t="array" ref="J1757">MAX(IF((ProjectInfoTable[ProjectName]=OutputTable[[#This Row],[ProjectName]]),(ProjectInfoTable[ProjectName]=OutputTable[[#This Row],[ProjectName]])*ProjectInfoTable[NumberOfReplications]))</f>
        <v>50</v>
      </c>
      <c r="K1757" s="5" cm="1">
        <f t="array" ref="K1757">IFERROR(AVERAGE(IF((OutputTable[GroupByKey]=OutputTable[[#This Row],[GroupByKey]]),(OutputTable[GroupByKey]=OutputTable[[#This Row],[GroupByKey]])*OutputTable[RecordedValue])),0)</f>
        <v>1.9749714551650996</v>
      </c>
      <c r="L1757" s="5" cm="1">
        <f t="array" ref="L1757">IFERROR(_xlfn.STDEV.S(IF((OutputTable[GroupByKey]=OutputTable[[#This Row],[GroupByKey]]),(OutputTable[GroupByKey]=OutputTable[[#This Row],[GroupByKey]])*OutputTable[RecordedValue])),0)</f>
        <v>0.45746437878232693</v>
      </c>
      <c r="M1757" s="5" cm="1">
        <f t="array" ref="M1757">MAX(IF((ProjectInfoTable[ProjectName]=OutputTable[[#This Row],[ProjectName]]),(ProjectInfoTable[ProjectName]=OutputTable[[#This Row],[ProjectName]])*ProjectInfoTable[ConfidenceInterval]))</f>
        <v>0.95</v>
      </c>
      <c r="N17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757" s="5" cm="1">
        <f t="array" ref="O1757">MIN(IF((OutputTable[GroupByKey]=OutputTable[[#This Row],[GroupByKey]]),(OutputTable[GroupByKey]=OutputTable[[#This Row],[GroupByKey]])*OutputTable[RecordedValue]))</f>
        <v>1.0281254127300199</v>
      </c>
      <c r="P1757" s="5" cm="1">
        <f t="array" ref="P1757">MAX(IF((OutputTable[GroupByKey]=OutputTable[[#This Row],[GroupByKey]]),(OutputTable[GroupByKey]=OutputTable[[#This Row],[GroupByKey]])*OutputTable[RecordedValue]))</f>
        <v>3.1673122909872098</v>
      </c>
    </row>
    <row r="1758" spans="1:16" x14ac:dyDescent="0.25">
      <c r="A1758" t="s">
        <v>68</v>
      </c>
      <c r="B1758" t="s">
        <v>70</v>
      </c>
      <c r="C1758">
        <v>34</v>
      </c>
      <c r="D1758" t="s">
        <v>124</v>
      </c>
      <c r="E1758" t="s">
        <v>125</v>
      </c>
      <c r="F1758" t="s">
        <v>73</v>
      </c>
      <c r="G1758">
        <v>129.54307312346401</v>
      </c>
      <c r="H1758">
        <v>0</v>
      </c>
      <c r="I1758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758" s="5" cm="1">
        <f t="array" ref="J1758">MAX(IF((ProjectInfoTable[ProjectName]=OutputTable[[#This Row],[ProjectName]]),(ProjectInfoTable[ProjectName]=OutputTable[[#This Row],[ProjectName]])*ProjectInfoTable[NumberOfReplications]))</f>
        <v>50</v>
      </c>
      <c r="K1758" s="5" cm="1">
        <f t="array" ref="K1758">IFERROR(AVERAGE(IF((OutputTable[GroupByKey]=OutputTable[[#This Row],[GroupByKey]]),(OutputTable[GroupByKey]=OutputTable[[#This Row],[GroupByKey]])*OutputTable[RecordedValue])),0)</f>
        <v>123.93909391997848</v>
      </c>
      <c r="L1758" s="5" cm="1">
        <f t="array" ref="L1758">IFERROR(_xlfn.STDEV.S(IF((OutputTable[GroupByKey]=OutputTable[[#This Row],[GroupByKey]]),(OutputTable[GroupByKey]=OutputTable[[#This Row],[GroupByKey]])*OutputTable[RecordedValue])),0)</f>
        <v>29.164347943585724</v>
      </c>
      <c r="M1758" s="5" cm="1">
        <f t="array" ref="M1758">MAX(IF((ProjectInfoTable[ProjectName]=OutputTable[[#This Row],[ProjectName]]),(ProjectInfoTable[ProjectName]=OutputTable[[#This Row],[ProjectName]])*ProjectInfoTable[ConfidenceInterval]))</f>
        <v>0.95</v>
      </c>
      <c r="N17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758" s="5" cm="1">
        <f t="array" ref="O1758">MIN(IF((OutputTable[GroupByKey]=OutputTable[[#This Row],[GroupByKey]]),(OutputTable[GroupByKey]=OutputTable[[#This Row],[GroupByKey]])*OutputTable[RecordedValue]))</f>
        <v>61.791954606411501</v>
      </c>
      <c r="P1758" s="5" cm="1">
        <f t="array" ref="P1758">MAX(IF((OutputTable[GroupByKey]=OutputTable[[#This Row],[GroupByKey]]),(OutputTable[GroupByKey]=OutputTable[[#This Row],[GroupByKey]])*OutputTable[RecordedValue]))</f>
        <v>204.019759095311</v>
      </c>
    </row>
    <row r="1759" spans="1:16" x14ac:dyDescent="0.25">
      <c r="A1759" t="s">
        <v>68</v>
      </c>
      <c r="B1759" t="s">
        <v>70</v>
      </c>
      <c r="C1759">
        <v>34</v>
      </c>
      <c r="D1759" t="s">
        <v>126</v>
      </c>
      <c r="E1759" t="s">
        <v>86</v>
      </c>
      <c r="F1759" t="s">
        <v>127</v>
      </c>
      <c r="G1759">
        <v>0</v>
      </c>
      <c r="H1759">
        <v>0</v>
      </c>
      <c r="I1759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759" s="5" cm="1">
        <f t="array" ref="J1759">MAX(IF((ProjectInfoTable[ProjectName]=OutputTable[[#This Row],[ProjectName]]),(ProjectInfoTable[ProjectName]=OutputTable[[#This Row],[ProjectName]])*ProjectInfoTable[NumberOfReplications]))</f>
        <v>50</v>
      </c>
      <c r="K1759" s="5" cm="1">
        <f t="array" ref="K1759">IFERROR(AVERAGE(IF((OutputTable[GroupByKey]=OutputTable[[#This Row],[GroupByKey]]),(OutputTable[GroupByKey]=OutputTable[[#This Row],[GroupByKey]])*OutputTable[RecordedValue])),0)</f>
        <v>0</v>
      </c>
      <c r="L1759" s="5" cm="1">
        <f t="array" ref="L1759">IFERROR(_xlfn.STDEV.S(IF((OutputTable[GroupByKey]=OutputTable[[#This Row],[GroupByKey]]),(OutputTable[GroupByKey]=OutputTable[[#This Row],[GroupByKey]])*OutputTable[RecordedValue])),0)</f>
        <v>0</v>
      </c>
      <c r="M1759" s="5" cm="1">
        <f t="array" ref="M1759">MAX(IF((ProjectInfoTable[ProjectName]=OutputTable[[#This Row],[ProjectName]]),(ProjectInfoTable[ProjectName]=OutputTable[[#This Row],[ProjectName]])*ProjectInfoTable[ConfidenceInterval]))</f>
        <v>0.95</v>
      </c>
      <c r="N17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59" s="5" cm="1">
        <f t="array" ref="O1759">MIN(IF((OutputTable[GroupByKey]=OutputTable[[#This Row],[GroupByKey]]),(OutputTable[GroupByKey]=OutputTable[[#This Row],[GroupByKey]])*OutputTable[RecordedValue]))</f>
        <v>0</v>
      </c>
      <c r="P1759" s="5" cm="1">
        <f t="array" ref="P1759">MAX(IF((OutputTable[GroupByKey]=OutputTable[[#This Row],[GroupByKey]]),(OutputTable[GroupByKey]=OutputTable[[#This Row],[GroupByKey]])*OutputTable[RecordedValue]))</f>
        <v>0</v>
      </c>
    </row>
    <row r="1760" spans="1:16" x14ac:dyDescent="0.25">
      <c r="A1760" t="s">
        <v>68</v>
      </c>
      <c r="B1760" t="s">
        <v>70</v>
      </c>
      <c r="C1760">
        <v>34</v>
      </c>
      <c r="D1760" t="s">
        <v>128</v>
      </c>
      <c r="E1760" t="s">
        <v>89</v>
      </c>
      <c r="F1760" t="s">
        <v>127</v>
      </c>
      <c r="G1760">
        <v>0</v>
      </c>
      <c r="H1760">
        <v>0</v>
      </c>
      <c r="I1760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760" s="5" cm="1">
        <f t="array" ref="J1760">MAX(IF((ProjectInfoTable[ProjectName]=OutputTable[[#This Row],[ProjectName]]),(ProjectInfoTable[ProjectName]=OutputTable[[#This Row],[ProjectName]])*ProjectInfoTable[NumberOfReplications]))</f>
        <v>50</v>
      </c>
      <c r="K1760" s="5" cm="1">
        <f t="array" ref="K1760">IFERROR(AVERAGE(IF((OutputTable[GroupByKey]=OutputTable[[#This Row],[GroupByKey]]),(OutputTable[GroupByKey]=OutputTable[[#This Row],[GroupByKey]])*OutputTable[RecordedValue])),0)</f>
        <v>0</v>
      </c>
      <c r="L1760" s="5" cm="1">
        <f t="array" ref="L1760">IFERROR(_xlfn.STDEV.S(IF((OutputTable[GroupByKey]=OutputTable[[#This Row],[GroupByKey]]),(OutputTable[GroupByKey]=OutputTable[[#This Row],[GroupByKey]])*OutputTable[RecordedValue])),0)</f>
        <v>0</v>
      </c>
      <c r="M1760" s="5" cm="1">
        <f t="array" ref="M1760">MAX(IF((ProjectInfoTable[ProjectName]=OutputTable[[#This Row],[ProjectName]]),(ProjectInfoTable[ProjectName]=OutputTable[[#This Row],[ProjectName]])*ProjectInfoTable[ConfidenceInterval]))</f>
        <v>0.95</v>
      </c>
      <c r="N17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60" s="5" cm="1">
        <f t="array" ref="O1760">MIN(IF((OutputTable[GroupByKey]=OutputTable[[#This Row],[GroupByKey]]),(OutputTable[GroupByKey]=OutputTable[[#This Row],[GroupByKey]])*OutputTable[RecordedValue]))</f>
        <v>0</v>
      </c>
      <c r="P1760" s="5" cm="1">
        <f t="array" ref="P1760">MAX(IF((OutputTable[GroupByKey]=OutputTable[[#This Row],[GroupByKey]]),(OutputTable[GroupByKey]=OutputTable[[#This Row],[GroupByKey]])*OutputTable[RecordedValue]))</f>
        <v>0</v>
      </c>
    </row>
    <row r="1761" spans="1:16" x14ac:dyDescent="0.25">
      <c r="A1761" t="s">
        <v>68</v>
      </c>
      <c r="B1761" t="s">
        <v>70</v>
      </c>
      <c r="C1761">
        <v>34</v>
      </c>
      <c r="D1761" t="s">
        <v>129</v>
      </c>
      <c r="E1761" t="s">
        <v>91</v>
      </c>
      <c r="F1761" t="s">
        <v>127</v>
      </c>
      <c r="G1761">
        <v>49.812698226999302</v>
      </c>
      <c r="H1761">
        <v>0</v>
      </c>
      <c r="I1761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761" s="5" cm="1">
        <f t="array" ref="J1761">MAX(IF((ProjectInfoTable[ProjectName]=OutputTable[[#This Row],[ProjectName]]),(ProjectInfoTable[ProjectName]=OutputTable[[#This Row],[ProjectName]])*ProjectInfoTable[NumberOfReplications]))</f>
        <v>50</v>
      </c>
      <c r="K1761" s="5" cm="1">
        <f t="array" ref="K1761">IFERROR(AVERAGE(IF((OutputTable[GroupByKey]=OutputTable[[#This Row],[GroupByKey]]),(OutputTable[GroupByKey]=OutputTable[[#This Row],[GroupByKey]])*OutputTable[RecordedValue])),0)</f>
        <v>48.448961029865458</v>
      </c>
      <c r="L1761" s="5" cm="1">
        <f t="array" ref="L1761">IFERROR(_xlfn.STDEV.S(IF((OutputTable[GroupByKey]=OutputTable[[#This Row],[GroupByKey]]),(OutputTable[GroupByKey]=OutputTable[[#This Row],[GroupByKey]])*OutputTable[RecordedValue])),0)</f>
        <v>0.864449879249923</v>
      </c>
      <c r="M1761" s="5" cm="1">
        <f t="array" ref="M1761">MAX(IF((ProjectInfoTable[ProjectName]=OutputTable[[#This Row],[ProjectName]]),(ProjectInfoTable[ProjectName]=OutputTable[[#This Row],[ProjectName]])*ProjectInfoTable[ConfidenceInterval]))</f>
        <v>0.95</v>
      </c>
      <c r="N17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761" s="5" cm="1">
        <f t="array" ref="O1761">MIN(IF((OutputTable[GroupByKey]=OutputTable[[#This Row],[GroupByKey]]),(OutputTable[GroupByKey]=OutputTable[[#This Row],[GroupByKey]])*OutputTable[RecordedValue]))</f>
        <v>46.605834762066102</v>
      </c>
      <c r="P1761" s="5" cm="1">
        <f t="array" ref="P1761">MAX(IF((OutputTable[GroupByKey]=OutputTable[[#This Row],[GroupByKey]]),(OutputTable[GroupByKey]=OutputTable[[#This Row],[GroupByKey]])*OutputTable[RecordedValue]))</f>
        <v>50.321452117960597</v>
      </c>
    </row>
    <row r="1762" spans="1:16" x14ac:dyDescent="0.25">
      <c r="A1762" t="s">
        <v>68</v>
      </c>
      <c r="B1762" t="s">
        <v>70</v>
      </c>
      <c r="C1762">
        <v>34</v>
      </c>
      <c r="D1762" t="s">
        <v>130</v>
      </c>
      <c r="E1762" t="s">
        <v>131</v>
      </c>
      <c r="F1762" t="s">
        <v>127</v>
      </c>
      <c r="G1762">
        <v>0</v>
      </c>
      <c r="H1762">
        <v>0</v>
      </c>
      <c r="I1762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762" s="5" cm="1">
        <f t="array" ref="J1762">MAX(IF((ProjectInfoTable[ProjectName]=OutputTable[[#This Row],[ProjectName]]),(ProjectInfoTable[ProjectName]=OutputTable[[#This Row],[ProjectName]])*ProjectInfoTable[NumberOfReplications]))</f>
        <v>50</v>
      </c>
      <c r="K1762" s="5" cm="1">
        <f t="array" ref="K1762">IFERROR(AVERAGE(IF((OutputTable[GroupByKey]=OutputTable[[#This Row],[GroupByKey]]),(OutputTable[GroupByKey]=OutputTable[[#This Row],[GroupByKey]])*OutputTable[RecordedValue])),0)</f>
        <v>0</v>
      </c>
      <c r="L1762" s="5" cm="1">
        <f t="array" ref="L1762">IFERROR(_xlfn.STDEV.S(IF((OutputTable[GroupByKey]=OutputTable[[#This Row],[GroupByKey]]),(OutputTable[GroupByKey]=OutputTable[[#This Row],[GroupByKey]])*OutputTable[RecordedValue])),0)</f>
        <v>0</v>
      </c>
      <c r="M1762" s="5" cm="1">
        <f t="array" ref="M1762">MAX(IF((ProjectInfoTable[ProjectName]=OutputTable[[#This Row],[ProjectName]]),(ProjectInfoTable[ProjectName]=OutputTable[[#This Row],[ProjectName]])*ProjectInfoTable[ConfidenceInterval]))</f>
        <v>0.95</v>
      </c>
      <c r="N17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62" s="5" cm="1">
        <f t="array" ref="O1762">MIN(IF((OutputTable[GroupByKey]=OutputTable[[#This Row],[GroupByKey]]),(OutputTable[GroupByKey]=OutputTable[[#This Row],[GroupByKey]])*OutputTable[RecordedValue]))</f>
        <v>0</v>
      </c>
      <c r="P1762" s="5" cm="1">
        <f t="array" ref="P1762">MAX(IF((OutputTable[GroupByKey]=OutputTable[[#This Row],[GroupByKey]]),(OutputTable[GroupByKey]=OutputTable[[#This Row],[GroupByKey]])*OutputTable[RecordedValue]))</f>
        <v>0</v>
      </c>
    </row>
    <row r="1763" spans="1:16" x14ac:dyDescent="0.25">
      <c r="A1763" t="s">
        <v>68</v>
      </c>
      <c r="B1763" t="s">
        <v>70</v>
      </c>
      <c r="C1763">
        <v>34</v>
      </c>
      <c r="D1763" t="s">
        <v>132</v>
      </c>
      <c r="E1763" t="s">
        <v>95</v>
      </c>
      <c r="F1763" t="s">
        <v>127</v>
      </c>
      <c r="G1763">
        <v>49.812698226999302</v>
      </c>
      <c r="H1763">
        <v>0</v>
      </c>
      <c r="I1763" s="5" t="str">
        <f>OutputTable[[#This Row],[ProjectName]]&amp;OutputTable[[#This Row],[Name]]&amp;OutputTable[[#This Row],[Type]]&amp;OutputTable[[#This Row],[Source]]</f>
        <v>Airport Security AnalysisAll Entities.VACostVA CostSystem</v>
      </c>
      <c r="J1763" s="5" cm="1">
        <f t="array" ref="J1763">MAX(IF((ProjectInfoTable[ProjectName]=OutputTable[[#This Row],[ProjectName]]),(ProjectInfoTable[ProjectName]=OutputTable[[#This Row],[ProjectName]])*ProjectInfoTable[NumberOfReplications]))</f>
        <v>50</v>
      </c>
      <c r="K1763" s="5" cm="1">
        <f t="array" ref="K1763">IFERROR(AVERAGE(IF((OutputTable[GroupByKey]=OutputTable[[#This Row],[GroupByKey]]),(OutputTable[GroupByKey]=OutputTable[[#This Row],[GroupByKey]])*OutputTable[RecordedValue])),0)</f>
        <v>48.448961029865458</v>
      </c>
      <c r="L1763" s="5" cm="1">
        <f t="array" ref="L1763">IFERROR(_xlfn.STDEV.S(IF((OutputTable[GroupByKey]=OutputTable[[#This Row],[GroupByKey]]),(OutputTable[GroupByKey]=OutputTable[[#This Row],[GroupByKey]])*OutputTable[RecordedValue])),0)</f>
        <v>0.864449879249923</v>
      </c>
      <c r="M1763" s="5" cm="1">
        <f t="array" ref="M1763">MAX(IF((ProjectInfoTable[ProjectName]=OutputTable[[#This Row],[ProjectName]]),(ProjectInfoTable[ProjectName]=OutputTable[[#This Row],[ProjectName]])*ProjectInfoTable[ConfidenceInterval]))</f>
        <v>0.95</v>
      </c>
      <c r="N17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763" s="5" cm="1">
        <f t="array" ref="O1763">MIN(IF((OutputTable[GroupByKey]=OutputTable[[#This Row],[GroupByKey]]),(OutputTable[GroupByKey]=OutputTable[[#This Row],[GroupByKey]])*OutputTable[RecordedValue]))</f>
        <v>46.605834762066102</v>
      </c>
      <c r="P1763" s="5" cm="1">
        <f t="array" ref="P1763">MAX(IF((OutputTable[GroupByKey]=OutputTable[[#This Row],[GroupByKey]]),(OutputTable[GroupByKey]=OutputTable[[#This Row],[GroupByKey]])*OutputTable[RecordedValue]))</f>
        <v>50.321452117960597</v>
      </c>
    </row>
    <row r="1764" spans="1:16" x14ac:dyDescent="0.25">
      <c r="A1764" t="s">
        <v>68</v>
      </c>
      <c r="B1764" t="s">
        <v>70</v>
      </c>
      <c r="C1764">
        <v>34</v>
      </c>
      <c r="D1764" t="s">
        <v>133</v>
      </c>
      <c r="E1764" t="s">
        <v>97</v>
      </c>
      <c r="F1764" t="s">
        <v>127</v>
      </c>
      <c r="G1764">
        <v>0</v>
      </c>
      <c r="H1764">
        <v>0</v>
      </c>
      <c r="I1764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764" s="5" cm="1">
        <f t="array" ref="J1764">MAX(IF((ProjectInfoTable[ProjectName]=OutputTable[[#This Row],[ProjectName]]),(ProjectInfoTable[ProjectName]=OutputTable[[#This Row],[ProjectName]])*ProjectInfoTable[NumberOfReplications]))</f>
        <v>50</v>
      </c>
      <c r="K1764" s="5" cm="1">
        <f t="array" ref="K1764">IFERROR(AVERAGE(IF((OutputTable[GroupByKey]=OutputTable[[#This Row],[GroupByKey]]),(OutputTable[GroupByKey]=OutputTable[[#This Row],[GroupByKey]])*OutputTable[RecordedValue])),0)</f>
        <v>0</v>
      </c>
      <c r="L1764" s="5" cm="1">
        <f t="array" ref="L1764">IFERROR(_xlfn.STDEV.S(IF((OutputTable[GroupByKey]=OutputTable[[#This Row],[GroupByKey]]),(OutputTable[GroupByKey]=OutputTable[[#This Row],[GroupByKey]])*OutputTable[RecordedValue])),0)</f>
        <v>0</v>
      </c>
      <c r="M1764" s="5" cm="1">
        <f t="array" ref="M1764">MAX(IF((ProjectInfoTable[ProjectName]=OutputTable[[#This Row],[ProjectName]]),(ProjectInfoTable[ProjectName]=OutputTable[[#This Row],[ProjectName]])*ProjectInfoTable[ConfidenceInterval]))</f>
        <v>0.95</v>
      </c>
      <c r="N17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64" s="5" cm="1">
        <f t="array" ref="O1764">MIN(IF((OutputTable[GroupByKey]=OutputTable[[#This Row],[GroupByKey]]),(OutputTable[GroupByKey]=OutputTable[[#This Row],[GroupByKey]])*OutputTable[RecordedValue]))</f>
        <v>0</v>
      </c>
      <c r="P1764" s="5" cm="1">
        <f t="array" ref="P1764">MAX(IF((OutputTable[GroupByKey]=OutputTable[[#This Row],[GroupByKey]]),(OutputTable[GroupByKey]=OutputTable[[#This Row],[GroupByKey]])*OutputTable[RecordedValue]))</f>
        <v>0</v>
      </c>
    </row>
    <row r="1765" spans="1:16" x14ac:dyDescent="0.25">
      <c r="A1765" t="s">
        <v>68</v>
      </c>
      <c r="B1765" t="s">
        <v>70</v>
      </c>
      <c r="C1765">
        <v>34</v>
      </c>
      <c r="D1765" t="s">
        <v>134</v>
      </c>
      <c r="E1765" t="s">
        <v>135</v>
      </c>
      <c r="F1765" t="s">
        <v>127</v>
      </c>
      <c r="G1765">
        <v>49.812698226999402</v>
      </c>
      <c r="H1765">
        <v>0</v>
      </c>
      <c r="I1765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765" s="5" cm="1">
        <f t="array" ref="J1765">MAX(IF((ProjectInfoTable[ProjectName]=OutputTable[[#This Row],[ProjectName]]),(ProjectInfoTable[ProjectName]=OutputTable[[#This Row],[ProjectName]])*ProjectInfoTable[NumberOfReplications]))</f>
        <v>50</v>
      </c>
      <c r="K1765" s="5" cm="1">
        <f t="array" ref="K1765">IFERROR(AVERAGE(IF((OutputTable[GroupByKey]=OutputTable[[#This Row],[GroupByKey]]),(OutputTable[GroupByKey]=OutputTable[[#This Row],[GroupByKey]])*OutputTable[RecordedValue])),0)</f>
        <v>48.448961029865458</v>
      </c>
      <c r="L1765" s="5" cm="1">
        <f t="array" ref="L1765">IFERROR(_xlfn.STDEV.S(IF((OutputTable[GroupByKey]=OutputTable[[#This Row],[GroupByKey]]),(OutputTable[GroupByKey]=OutputTable[[#This Row],[GroupByKey]])*OutputTable[RecordedValue])),0)</f>
        <v>0.86444987924992722</v>
      </c>
      <c r="M1765" s="5" cm="1">
        <f t="array" ref="M1765">MAX(IF((ProjectInfoTable[ProjectName]=OutputTable[[#This Row],[ProjectName]]),(ProjectInfoTable[ProjectName]=OutputTable[[#This Row],[ProjectName]])*ProjectInfoTable[ConfidenceInterval]))</f>
        <v>0.95</v>
      </c>
      <c r="N17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765" s="5" cm="1">
        <f t="array" ref="O1765">MIN(IF((OutputTable[GroupByKey]=OutputTable[[#This Row],[GroupByKey]]),(OutputTable[GroupByKey]=OutputTable[[#This Row],[GroupByKey]])*OutputTable[RecordedValue]))</f>
        <v>46.605834762066102</v>
      </c>
      <c r="P1765" s="5" cm="1">
        <f t="array" ref="P1765">MAX(IF((OutputTable[GroupByKey]=OutputTable[[#This Row],[GroupByKey]]),(OutputTable[GroupByKey]=OutputTable[[#This Row],[GroupByKey]])*OutputTable[RecordedValue]))</f>
        <v>50.321452117960497</v>
      </c>
    </row>
    <row r="1766" spans="1:16" x14ac:dyDescent="0.25">
      <c r="A1766" t="s">
        <v>68</v>
      </c>
      <c r="B1766" t="s">
        <v>70</v>
      </c>
      <c r="C1766">
        <v>34</v>
      </c>
      <c r="D1766" t="s">
        <v>136</v>
      </c>
      <c r="E1766" t="s">
        <v>137</v>
      </c>
      <c r="F1766" t="s">
        <v>127</v>
      </c>
      <c r="G1766">
        <v>22.050545104910199</v>
      </c>
      <c r="H1766">
        <v>0</v>
      </c>
      <c r="I1766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766" s="5" cm="1">
        <f t="array" ref="J1766">MAX(IF((ProjectInfoTable[ProjectName]=OutputTable[[#This Row],[ProjectName]]),(ProjectInfoTable[ProjectName]=OutputTable[[#This Row],[ProjectName]])*ProjectInfoTable[NumberOfReplications]))</f>
        <v>50</v>
      </c>
      <c r="K1766" s="5" cm="1">
        <f t="array" ref="K1766">IFERROR(AVERAGE(IF((OutputTable[GroupByKey]=OutputTable[[#This Row],[GroupByKey]]),(OutputTable[GroupByKey]=OutputTable[[#This Row],[GroupByKey]])*OutputTable[RecordedValue])),0)</f>
        <v>23.423677543870127</v>
      </c>
      <c r="L1766" s="5" cm="1">
        <f t="array" ref="L1766">IFERROR(_xlfn.STDEV.S(IF((OutputTable[GroupByKey]=OutputTable[[#This Row],[GroupByKey]]),(OutputTable[GroupByKey]=OutputTable[[#This Row],[GroupByKey]])*OutputTable[RecordedValue])),0)</f>
        <v>0.86656285941984512</v>
      </c>
      <c r="M1766" s="5" cm="1">
        <f t="array" ref="M1766">MAX(IF((ProjectInfoTable[ProjectName]=OutputTable[[#This Row],[ProjectName]]),(ProjectInfoTable[ProjectName]=OutputTable[[#This Row],[ProjectName]])*ProjectInfoTable[ConfidenceInterval]))</f>
        <v>0.95</v>
      </c>
      <c r="N17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766" s="5" cm="1">
        <f t="array" ref="O1766">MIN(IF((OutputTable[GroupByKey]=OutputTable[[#This Row],[GroupByKey]]),(OutputTable[GroupByKey]=OutputTable[[#This Row],[GroupByKey]])*OutputTable[RecordedValue]))</f>
        <v>21.655537571964</v>
      </c>
      <c r="P1766" s="5" cm="1">
        <f t="array" ref="P1766">MAX(IF((OutputTable[GroupByKey]=OutputTable[[#This Row],[GroupByKey]]),(OutputTable[GroupByKey]=OutputTable[[#This Row],[GroupByKey]])*OutputTable[RecordedValue]))</f>
        <v>25.265870670068299</v>
      </c>
    </row>
    <row r="1767" spans="1:16" x14ac:dyDescent="0.25">
      <c r="A1767" t="s">
        <v>68</v>
      </c>
      <c r="B1767" t="s">
        <v>70</v>
      </c>
      <c r="C1767">
        <v>34</v>
      </c>
      <c r="D1767" t="s">
        <v>138</v>
      </c>
      <c r="E1767" t="s">
        <v>91</v>
      </c>
      <c r="F1767" t="s">
        <v>127</v>
      </c>
      <c r="G1767">
        <v>71.863243331909601</v>
      </c>
      <c r="H1767">
        <v>0</v>
      </c>
      <c r="I1767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767" s="5" cm="1">
        <f t="array" ref="J1767">MAX(IF((ProjectInfoTable[ProjectName]=OutputTable[[#This Row],[ProjectName]]),(ProjectInfoTable[ProjectName]=OutputTable[[#This Row],[ProjectName]])*ProjectInfoTable[NumberOfReplications]))</f>
        <v>50</v>
      </c>
      <c r="K1767" s="5" cm="1">
        <f t="array" ref="K1767">IFERROR(AVERAGE(IF((OutputTable[GroupByKey]=OutputTable[[#This Row],[GroupByKey]]),(OutputTable[GroupByKey]=OutputTable[[#This Row],[GroupByKey]])*OutputTable[RecordedValue])),0)</f>
        <v>71.872638573735571</v>
      </c>
      <c r="L1767" s="5" cm="1">
        <f t="array" ref="L1767">IFERROR(_xlfn.STDEV.S(IF((OutputTable[GroupByKey]=OutputTable[[#This Row],[GroupByKey]]),(OutputTable[GroupByKey]=OutputTable[[#This Row],[GroupByKey]])*OutputTable[RecordedValue])),0)</f>
        <v>5.859431361613459E-2</v>
      </c>
      <c r="M1767" s="5" cm="1">
        <f t="array" ref="M1767">MAX(IF((ProjectInfoTable[ProjectName]=OutputTable[[#This Row],[ProjectName]]),(ProjectInfoTable[ProjectName]=OutputTable[[#This Row],[ProjectName]])*ProjectInfoTable[ConfidenceInterval]))</f>
        <v>0.95</v>
      </c>
      <c r="N17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767" s="5" cm="1">
        <f t="array" ref="O1767">MIN(IF((OutputTable[GroupByKey]=OutputTable[[#This Row],[GroupByKey]]),(OutputTable[GroupByKey]=OutputTable[[#This Row],[GroupByKey]])*OutputTable[RecordedValue]))</f>
        <v>71.718288096809104</v>
      </c>
      <c r="P1767" s="5" cm="1">
        <f t="array" ref="P1767">MAX(IF((OutputTable[GroupByKey]=OutputTable[[#This Row],[GroupByKey]]),(OutputTable[GroupByKey]=OutputTable[[#This Row],[GroupByKey]])*OutputTable[RecordedValue]))</f>
        <v>71.976989689924594</v>
      </c>
    </row>
    <row r="1768" spans="1:16" x14ac:dyDescent="0.25">
      <c r="A1768" t="s">
        <v>68</v>
      </c>
      <c r="B1768" t="s">
        <v>70</v>
      </c>
      <c r="C1768">
        <v>34</v>
      </c>
      <c r="D1768" t="s">
        <v>139</v>
      </c>
      <c r="E1768" t="s">
        <v>140</v>
      </c>
      <c r="F1768" t="s">
        <v>127</v>
      </c>
      <c r="G1768">
        <v>0</v>
      </c>
      <c r="H1768">
        <v>0</v>
      </c>
      <c r="I1768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768" s="5" cm="1">
        <f t="array" ref="J1768">MAX(IF((ProjectInfoTable[ProjectName]=OutputTable[[#This Row],[ProjectName]]),(ProjectInfoTable[ProjectName]=OutputTable[[#This Row],[ProjectName]])*ProjectInfoTable[NumberOfReplications]))</f>
        <v>50</v>
      </c>
      <c r="K1768" s="5" cm="1">
        <f t="array" ref="K1768">IFERROR(AVERAGE(IF((OutputTable[GroupByKey]=OutputTable[[#This Row],[GroupByKey]]),(OutputTable[GroupByKey]=OutputTable[[#This Row],[GroupByKey]])*OutputTable[RecordedValue])),0)</f>
        <v>0</v>
      </c>
      <c r="L1768" s="5" cm="1">
        <f t="array" ref="L1768">IFERROR(_xlfn.STDEV.S(IF((OutputTable[GroupByKey]=OutputTable[[#This Row],[GroupByKey]]),(OutputTable[GroupByKey]=OutputTable[[#This Row],[GroupByKey]])*OutputTable[RecordedValue])),0)</f>
        <v>0</v>
      </c>
      <c r="M1768" s="5" cm="1">
        <f t="array" ref="M1768">MAX(IF((ProjectInfoTable[ProjectName]=OutputTable[[#This Row],[ProjectName]]),(ProjectInfoTable[ProjectName]=OutputTable[[#This Row],[ProjectName]])*ProjectInfoTable[ConfidenceInterval]))</f>
        <v>0.95</v>
      </c>
      <c r="N17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68" s="5" cm="1">
        <f t="array" ref="O1768">MIN(IF((OutputTable[GroupByKey]=OutputTable[[#This Row],[GroupByKey]]),(OutputTable[GroupByKey]=OutputTable[[#This Row],[GroupByKey]])*OutputTable[RecordedValue]))</f>
        <v>0</v>
      </c>
      <c r="P1768" s="5" cm="1">
        <f t="array" ref="P1768">MAX(IF((OutputTable[GroupByKey]=OutputTable[[#This Row],[GroupByKey]]),(OutputTable[GroupByKey]=OutputTable[[#This Row],[GroupByKey]])*OutputTable[RecordedValue]))</f>
        <v>0</v>
      </c>
    </row>
    <row r="1769" spans="1:16" x14ac:dyDescent="0.25">
      <c r="A1769" t="s">
        <v>68</v>
      </c>
      <c r="B1769" t="s">
        <v>70</v>
      </c>
      <c r="C1769">
        <v>34</v>
      </c>
      <c r="D1769" t="s">
        <v>141</v>
      </c>
      <c r="E1769" t="s">
        <v>111</v>
      </c>
      <c r="F1769" t="s">
        <v>73</v>
      </c>
      <c r="G1769">
        <v>9.3590743197824207</v>
      </c>
      <c r="H1769">
        <v>0</v>
      </c>
      <c r="I1769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769" s="5" cm="1">
        <f t="array" ref="J1769">MAX(IF((ProjectInfoTable[ProjectName]=OutputTable[[#This Row],[ProjectName]]),(ProjectInfoTable[ProjectName]=OutputTable[[#This Row],[ProjectName]])*ProjectInfoTable[NumberOfReplications]))</f>
        <v>50</v>
      </c>
      <c r="K1769" s="5" cm="1">
        <f t="array" ref="K1769">IFERROR(AVERAGE(IF((OutputTable[GroupByKey]=OutputTable[[#This Row],[GroupByKey]]),(OutputTable[GroupByKey]=OutputTable[[#This Row],[GroupByKey]])*OutputTable[RecordedValue])),0)</f>
        <v>9.2356458312402427</v>
      </c>
      <c r="L1769" s="5" cm="1">
        <f t="array" ref="L1769">IFERROR(_xlfn.STDEV.S(IF((OutputTable[GroupByKey]=OutputTable[[#This Row],[GroupByKey]]),(OutputTable[GroupByKey]=OutputTable[[#This Row],[GroupByKey]])*OutputTable[RecordedValue])),0)</f>
        <v>0.11377584298148916</v>
      </c>
      <c r="M1769" s="5" cm="1">
        <f t="array" ref="M1769">MAX(IF((ProjectInfoTable[ProjectName]=OutputTable[[#This Row],[ProjectName]]),(ProjectInfoTable[ProjectName]=OutputTable[[#This Row],[ProjectName]])*ProjectInfoTable[ConfidenceInterval]))</f>
        <v>0.95</v>
      </c>
      <c r="N17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769" s="5" cm="1">
        <f t="array" ref="O1769">MIN(IF((OutputTable[GroupByKey]=OutputTable[[#This Row],[GroupByKey]]),(OutputTable[GroupByKey]=OutputTable[[#This Row],[GroupByKey]])*OutputTable[RecordedValue]))</f>
        <v>8.9867833861246496</v>
      </c>
      <c r="P1769" s="5" cm="1">
        <f t="array" ref="P1769">MAX(IF((OutputTable[GroupByKey]=OutputTable[[#This Row],[GroupByKey]]),(OutputTable[GroupByKey]=OutputTable[[#This Row],[GroupByKey]])*OutputTable[RecordedValue]))</f>
        <v>9.4038725622795898</v>
      </c>
    </row>
    <row r="1770" spans="1:16" x14ac:dyDescent="0.25">
      <c r="A1770" t="s">
        <v>68</v>
      </c>
      <c r="B1770" t="s">
        <v>70</v>
      </c>
      <c r="C1770">
        <v>34</v>
      </c>
      <c r="D1770" t="s">
        <v>142</v>
      </c>
      <c r="E1770" t="s">
        <v>113</v>
      </c>
      <c r="F1770" t="s">
        <v>73</v>
      </c>
      <c r="G1770">
        <v>561.54445918694501</v>
      </c>
      <c r="H1770">
        <v>0</v>
      </c>
      <c r="I1770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770" s="5" cm="1">
        <f t="array" ref="J1770">MAX(IF((ProjectInfoTable[ProjectName]=OutputTable[[#This Row],[ProjectName]]),(ProjectInfoTable[ProjectName]=OutputTable[[#This Row],[ProjectName]])*ProjectInfoTable[NumberOfReplications]))</f>
        <v>50</v>
      </c>
      <c r="K1770" s="5" cm="1">
        <f t="array" ref="K1770">IFERROR(AVERAGE(IF((OutputTable[GroupByKey]=OutputTable[[#This Row],[GroupByKey]]),(OutputTable[GroupByKey]=OutputTable[[#This Row],[GroupByKey]])*OutputTable[RecordedValue])),0)</f>
        <v>554.13874987441454</v>
      </c>
      <c r="L1770" s="5" cm="1">
        <f t="array" ref="L1770">IFERROR(_xlfn.STDEV.S(IF((OutputTable[GroupByKey]=OutputTable[[#This Row],[GroupByKey]]),(OutputTable[GroupByKey]=OutputTable[[#This Row],[GroupByKey]])*OutputTable[RecordedValue])),0)</f>
        <v>6.8265505788893126</v>
      </c>
      <c r="M1770" s="5" cm="1">
        <f t="array" ref="M1770">MAX(IF((ProjectInfoTable[ProjectName]=OutputTable[[#This Row],[ProjectName]]),(ProjectInfoTable[ProjectName]=OutputTable[[#This Row],[ProjectName]])*ProjectInfoTable[ConfidenceInterval]))</f>
        <v>0.95</v>
      </c>
      <c r="N17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770" s="5" cm="1">
        <f t="array" ref="O1770">MIN(IF((OutputTable[GroupByKey]=OutputTable[[#This Row],[GroupByKey]]),(OutputTable[GroupByKey]=OutputTable[[#This Row],[GroupByKey]])*OutputTable[RecordedValue]))</f>
        <v>539.207003167479</v>
      </c>
      <c r="P1770" s="5" cm="1">
        <f t="array" ref="P1770">MAX(IF((OutputTable[GroupByKey]=OutputTable[[#This Row],[GroupByKey]]),(OutputTable[GroupByKey]=OutputTable[[#This Row],[GroupByKey]])*OutputTable[RecordedValue]))</f>
        <v>564.23235373677596</v>
      </c>
    </row>
    <row r="1771" spans="1:16" x14ac:dyDescent="0.25">
      <c r="A1771" t="s">
        <v>68</v>
      </c>
      <c r="B1771" t="s">
        <v>70</v>
      </c>
      <c r="C1771">
        <v>34</v>
      </c>
      <c r="D1771" t="s">
        <v>143</v>
      </c>
      <c r="E1771" t="s">
        <v>115</v>
      </c>
      <c r="F1771" t="s">
        <v>73</v>
      </c>
      <c r="G1771">
        <v>0</v>
      </c>
      <c r="H1771">
        <v>0</v>
      </c>
      <c r="I1771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771" s="5" cm="1">
        <f t="array" ref="J1771">MAX(IF((ProjectInfoTable[ProjectName]=OutputTable[[#This Row],[ProjectName]]),(ProjectInfoTable[ProjectName]=OutputTable[[#This Row],[ProjectName]])*ProjectInfoTable[NumberOfReplications]))</f>
        <v>50</v>
      </c>
      <c r="K1771" s="5" cm="1">
        <f t="array" ref="K1771">IFERROR(AVERAGE(IF((OutputTable[GroupByKey]=OutputTable[[#This Row],[GroupByKey]]),(OutputTable[GroupByKey]=OutputTable[[#This Row],[GroupByKey]])*OutputTable[RecordedValue])),0)</f>
        <v>0</v>
      </c>
      <c r="L1771" s="5" cm="1">
        <f t="array" ref="L1771">IFERROR(_xlfn.STDEV.S(IF((OutputTable[GroupByKey]=OutputTable[[#This Row],[GroupByKey]]),(OutputTable[GroupByKey]=OutputTable[[#This Row],[GroupByKey]])*OutputTable[RecordedValue])),0)</f>
        <v>0</v>
      </c>
      <c r="M1771" s="5" cm="1">
        <f t="array" ref="M1771">MAX(IF((ProjectInfoTable[ProjectName]=OutputTable[[#This Row],[ProjectName]]),(ProjectInfoTable[ProjectName]=OutputTable[[#This Row],[ProjectName]])*ProjectInfoTable[ConfidenceInterval]))</f>
        <v>0.95</v>
      </c>
      <c r="N17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1" s="5" cm="1">
        <f t="array" ref="O1771">MIN(IF((OutputTable[GroupByKey]=OutputTable[[#This Row],[GroupByKey]]),(OutputTable[GroupByKey]=OutputTable[[#This Row],[GroupByKey]])*OutputTable[RecordedValue]))</f>
        <v>0</v>
      </c>
      <c r="P1771" s="5" cm="1">
        <f t="array" ref="P1771">MAX(IF((OutputTable[GroupByKey]=OutputTable[[#This Row],[GroupByKey]]),(OutputTable[GroupByKey]=OutputTable[[#This Row],[GroupByKey]])*OutputTable[RecordedValue]))</f>
        <v>0</v>
      </c>
    </row>
    <row r="1772" spans="1:16" x14ac:dyDescent="0.25">
      <c r="A1772" t="s">
        <v>68</v>
      </c>
      <c r="B1772" t="s">
        <v>70</v>
      </c>
      <c r="C1772">
        <v>34</v>
      </c>
      <c r="D1772" t="s">
        <v>144</v>
      </c>
      <c r="E1772" t="s">
        <v>117</v>
      </c>
      <c r="F1772" t="s">
        <v>73</v>
      </c>
      <c r="G1772">
        <v>88.282433921404703</v>
      </c>
      <c r="H1772">
        <v>0</v>
      </c>
      <c r="I1772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772" s="5" cm="1">
        <f t="array" ref="J1772">MAX(IF((ProjectInfoTable[ProjectName]=OutputTable[[#This Row],[ProjectName]]),(ProjectInfoTable[ProjectName]=OutputTable[[#This Row],[ProjectName]])*ProjectInfoTable[NumberOfReplications]))</f>
        <v>50</v>
      </c>
      <c r="K1772" s="5" cm="1">
        <f t="array" ref="K1772">IFERROR(AVERAGE(IF((OutputTable[GroupByKey]=OutputTable[[#This Row],[GroupByKey]]),(OutputTable[GroupByKey]=OutputTable[[#This Row],[GroupByKey]])*OutputTable[RecordedValue])),0)</f>
        <v>55.339444015606816</v>
      </c>
      <c r="L1772" s="5" cm="1">
        <f t="array" ref="L1772">IFERROR(_xlfn.STDEV.S(IF((OutputTable[GroupByKey]=OutputTable[[#This Row],[GroupByKey]]),(OutputTable[GroupByKey]=OutputTable[[#This Row],[GroupByKey]])*OutputTable[RecordedValue])),0)</f>
        <v>18.463814595248238</v>
      </c>
      <c r="M1772" s="5" cm="1">
        <f t="array" ref="M1772">MAX(IF((ProjectInfoTable[ProjectName]=OutputTable[[#This Row],[ProjectName]]),(ProjectInfoTable[ProjectName]=OutputTable[[#This Row],[ProjectName]])*ProjectInfoTable[ConfidenceInterval]))</f>
        <v>0.95</v>
      </c>
      <c r="N17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772" s="5" cm="1">
        <f t="array" ref="O1772">MIN(IF((OutputTable[GroupByKey]=OutputTable[[#This Row],[GroupByKey]]),(OutputTable[GroupByKey]=OutputTable[[#This Row],[GroupByKey]])*OutputTable[RecordedValue]))</f>
        <v>20.994807137296998</v>
      </c>
      <c r="P1772" s="5" cm="1">
        <f t="array" ref="P1772">MAX(IF((OutputTable[GroupByKey]=OutputTable[[#This Row],[GroupByKey]]),(OutputTable[GroupByKey]=OutputTable[[#This Row],[GroupByKey]])*OutputTable[RecordedValue]))</f>
        <v>106.254030872416</v>
      </c>
    </row>
    <row r="1773" spans="1:16" x14ac:dyDescent="0.25">
      <c r="A1773" t="s">
        <v>68</v>
      </c>
      <c r="B1773" t="s">
        <v>70</v>
      </c>
      <c r="C1773">
        <v>34</v>
      </c>
      <c r="D1773" t="s">
        <v>145</v>
      </c>
      <c r="E1773" t="s">
        <v>119</v>
      </c>
      <c r="F1773" t="s">
        <v>73</v>
      </c>
      <c r="G1773">
        <v>318</v>
      </c>
      <c r="H1773">
        <v>0</v>
      </c>
      <c r="I1773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773" s="5" cm="1">
        <f t="array" ref="J1773">MAX(IF((ProjectInfoTable[ProjectName]=OutputTable[[#This Row],[ProjectName]]),(ProjectInfoTable[ProjectName]=OutputTable[[#This Row],[ProjectName]])*ProjectInfoTable[NumberOfReplications]))</f>
        <v>50</v>
      </c>
      <c r="K1773" s="5" cm="1">
        <f t="array" ref="K1773">IFERROR(AVERAGE(IF((OutputTable[GroupByKey]=OutputTable[[#This Row],[GroupByKey]]),(OutputTable[GroupByKey]=OutputTable[[#This Row],[GroupByKey]])*OutputTable[RecordedValue])),0)</f>
        <v>318</v>
      </c>
      <c r="L1773" s="5" cm="1">
        <f t="array" ref="L1773">IFERROR(_xlfn.STDEV.S(IF((OutputTable[GroupByKey]=OutputTable[[#This Row],[GroupByKey]]),(OutputTable[GroupByKey]=OutputTable[[#This Row],[GroupByKey]])*OutputTable[RecordedValue])),0)</f>
        <v>0</v>
      </c>
      <c r="M1773" s="5" cm="1">
        <f t="array" ref="M1773">MAX(IF((ProjectInfoTable[ProjectName]=OutputTable[[#This Row],[ProjectName]]),(ProjectInfoTable[ProjectName]=OutputTable[[#This Row],[ProjectName]])*ProjectInfoTable[ConfidenceInterval]))</f>
        <v>0.95</v>
      </c>
      <c r="N17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3" s="5" cm="1">
        <f t="array" ref="O1773">MIN(IF((OutputTable[GroupByKey]=OutputTable[[#This Row],[GroupByKey]]),(OutputTable[GroupByKey]=OutputTable[[#This Row],[GroupByKey]])*OutputTable[RecordedValue]))</f>
        <v>318</v>
      </c>
      <c r="P1773" s="5" cm="1">
        <f t="array" ref="P1773">MAX(IF((OutputTable[GroupByKey]=OutputTable[[#This Row],[GroupByKey]]),(OutputTable[GroupByKey]=OutputTable[[#This Row],[GroupByKey]])*OutputTable[RecordedValue]))</f>
        <v>318</v>
      </c>
    </row>
    <row r="1774" spans="1:16" x14ac:dyDescent="0.25">
      <c r="A1774" t="s">
        <v>68</v>
      </c>
      <c r="B1774" t="s">
        <v>70</v>
      </c>
      <c r="C1774">
        <v>34</v>
      </c>
      <c r="D1774" t="s">
        <v>146</v>
      </c>
      <c r="E1774" t="s">
        <v>121</v>
      </c>
      <c r="F1774" t="s">
        <v>73</v>
      </c>
      <c r="G1774">
        <v>317</v>
      </c>
      <c r="H1774">
        <v>0</v>
      </c>
      <c r="I1774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774" s="5" cm="1">
        <f t="array" ref="J1774">MAX(IF((ProjectInfoTable[ProjectName]=OutputTable[[#This Row],[ProjectName]]),(ProjectInfoTable[ProjectName]=OutputTable[[#This Row],[ProjectName]])*ProjectInfoTable[NumberOfReplications]))</f>
        <v>50</v>
      </c>
      <c r="K1774" s="5" cm="1">
        <f t="array" ref="K1774">IFERROR(AVERAGE(IF((OutputTable[GroupByKey]=OutputTable[[#This Row],[GroupByKey]]),(OutputTable[GroupByKey]=OutputTable[[#This Row],[GroupByKey]])*OutputTable[RecordedValue])),0)</f>
        <v>316.94</v>
      </c>
      <c r="L1774" s="5" cm="1">
        <f t="array" ref="L1774">IFERROR(_xlfn.STDEV.S(IF((OutputTable[GroupByKey]=OutputTable[[#This Row],[GroupByKey]]),(OutputTable[GroupByKey]=OutputTable[[#This Row],[GroupByKey]])*OutputTable[RecordedValue])),0)</f>
        <v>0.23989793748209556</v>
      </c>
      <c r="M1774" s="5" cm="1">
        <f t="array" ref="M1774">MAX(IF((ProjectInfoTable[ProjectName]=OutputTable[[#This Row],[ProjectName]]),(ProjectInfoTable[ProjectName]=OutputTable[[#This Row],[ProjectName]])*ProjectInfoTable[ConfidenceInterval]))</f>
        <v>0.95</v>
      </c>
      <c r="N17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774" s="5" cm="1">
        <f t="array" ref="O1774">MIN(IF((OutputTable[GroupByKey]=OutputTable[[#This Row],[GroupByKey]]),(OutputTable[GroupByKey]=OutputTable[[#This Row],[GroupByKey]])*OutputTable[RecordedValue]))</f>
        <v>316</v>
      </c>
      <c r="P1774" s="5" cm="1">
        <f t="array" ref="P1774">MAX(IF((OutputTable[GroupByKey]=OutputTable[[#This Row],[GroupByKey]]),(OutputTable[GroupByKey]=OutputTable[[#This Row],[GroupByKey]])*OutputTable[RecordedValue]))</f>
        <v>317</v>
      </c>
    </row>
    <row r="1775" spans="1:16" x14ac:dyDescent="0.25">
      <c r="A1775" t="s">
        <v>68</v>
      </c>
      <c r="B1775" t="s">
        <v>70</v>
      </c>
      <c r="C1775">
        <v>34</v>
      </c>
      <c r="D1775" t="s">
        <v>147</v>
      </c>
      <c r="E1775" t="s">
        <v>123</v>
      </c>
      <c r="F1775" t="s">
        <v>73</v>
      </c>
      <c r="G1775">
        <v>9.3590743197824207</v>
      </c>
      <c r="H1775">
        <v>0</v>
      </c>
      <c r="I1775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775" s="5" cm="1">
        <f t="array" ref="J1775">MAX(IF((ProjectInfoTable[ProjectName]=OutputTable[[#This Row],[ProjectName]]),(ProjectInfoTable[ProjectName]=OutputTable[[#This Row],[ProjectName]])*ProjectInfoTable[NumberOfReplications]))</f>
        <v>50</v>
      </c>
      <c r="K1775" s="5" cm="1">
        <f t="array" ref="K1775">IFERROR(AVERAGE(IF((OutputTable[GroupByKey]=OutputTable[[#This Row],[GroupByKey]]),(OutputTable[GroupByKey]=OutputTable[[#This Row],[GroupByKey]])*OutputTable[RecordedValue])),0)</f>
        <v>9.2356458312402427</v>
      </c>
      <c r="L1775" s="5" cm="1">
        <f t="array" ref="L1775">IFERROR(_xlfn.STDEV.S(IF((OutputTable[GroupByKey]=OutputTable[[#This Row],[GroupByKey]]),(OutputTable[GroupByKey]=OutputTable[[#This Row],[GroupByKey]])*OutputTable[RecordedValue])),0)</f>
        <v>0.11377584298148916</v>
      </c>
      <c r="M1775" s="5" cm="1">
        <f t="array" ref="M1775">MAX(IF((ProjectInfoTable[ProjectName]=OutputTable[[#This Row],[ProjectName]]),(ProjectInfoTable[ProjectName]=OutputTable[[#This Row],[ProjectName]])*ProjectInfoTable[ConfidenceInterval]))</f>
        <v>0.95</v>
      </c>
      <c r="N17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775" s="5" cm="1">
        <f t="array" ref="O1775">MIN(IF((OutputTable[GroupByKey]=OutputTable[[#This Row],[GroupByKey]]),(OutputTable[GroupByKey]=OutputTable[[#This Row],[GroupByKey]])*OutputTable[RecordedValue]))</f>
        <v>8.9867833861246496</v>
      </c>
      <c r="P1775" s="5" cm="1">
        <f t="array" ref="P1775">MAX(IF((OutputTable[GroupByKey]=OutputTable[[#This Row],[GroupByKey]]),(OutputTable[GroupByKey]=OutputTable[[#This Row],[GroupByKey]])*OutputTable[RecordedValue]))</f>
        <v>9.4038725622795898</v>
      </c>
    </row>
    <row r="1776" spans="1:16" x14ac:dyDescent="0.25">
      <c r="A1776" t="s">
        <v>68</v>
      </c>
      <c r="B1776" t="s">
        <v>70</v>
      </c>
      <c r="C1776">
        <v>34</v>
      </c>
      <c r="D1776" t="s">
        <v>148</v>
      </c>
      <c r="E1776" t="s">
        <v>125</v>
      </c>
      <c r="F1776" t="s">
        <v>73</v>
      </c>
      <c r="G1776">
        <v>649.82689310834905</v>
      </c>
      <c r="H1776">
        <v>0</v>
      </c>
      <c r="I1776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776" s="5" cm="1">
        <f t="array" ref="J1776">MAX(IF((ProjectInfoTable[ProjectName]=OutputTable[[#This Row],[ProjectName]]),(ProjectInfoTable[ProjectName]=OutputTable[[#This Row],[ProjectName]])*ProjectInfoTable[NumberOfReplications]))</f>
        <v>50</v>
      </c>
      <c r="K1776" s="5" cm="1">
        <f t="array" ref="K1776">IFERROR(AVERAGE(IF((OutputTable[GroupByKey]=OutputTable[[#This Row],[GroupByKey]]),(OutputTable[GroupByKey]=OutputTable[[#This Row],[GroupByKey]])*OutputTable[RecordedValue])),0)</f>
        <v>609.47819389002132</v>
      </c>
      <c r="L1776" s="5" cm="1">
        <f t="array" ref="L1776">IFERROR(_xlfn.STDEV.S(IF((OutputTable[GroupByKey]=OutputTable[[#This Row],[GroupByKey]]),(OutputTable[GroupByKey]=OutputTable[[#This Row],[GroupByKey]])*OutputTable[RecordedValue])),0)</f>
        <v>20.03379556554944</v>
      </c>
      <c r="M1776" s="5" cm="1">
        <f t="array" ref="M1776">MAX(IF((ProjectInfoTable[ProjectName]=OutputTable[[#This Row],[ProjectName]]),(ProjectInfoTable[ProjectName]=OutputTable[[#This Row],[ProjectName]])*ProjectInfoTable[ConfidenceInterval]))</f>
        <v>0.95</v>
      </c>
      <c r="N17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776" s="5" cm="1">
        <f t="array" ref="O1776">MIN(IF((OutputTable[GroupByKey]=OutputTable[[#This Row],[GroupByKey]]),(OutputTable[GroupByKey]=OutputTable[[#This Row],[GroupByKey]])*OutputTable[RecordedValue]))</f>
        <v>560.39330190760404</v>
      </c>
      <c r="P1776" s="5" cm="1">
        <f t="array" ref="P1776">MAX(IF((OutputTable[GroupByKey]=OutputTable[[#This Row],[GroupByKey]]),(OutputTable[GroupByKey]=OutputTable[[#This Row],[GroupByKey]])*OutputTable[RecordedValue]))</f>
        <v>667.91125094200902</v>
      </c>
    </row>
    <row r="1777" spans="1:16" x14ac:dyDescent="0.25">
      <c r="A1777" t="s">
        <v>68</v>
      </c>
      <c r="B1777" t="s">
        <v>70</v>
      </c>
      <c r="C1777">
        <v>34</v>
      </c>
      <c r="D1777" t="s">
        <v>149</v>
      </c>
      <c r="E1777" t="s">
        <v>119</v>
      </c>
      <c r="F1777" t="s">
        <v>87</v>
      </c>
      <c r="G1777">
        <v>318</v>
      </c>
      <c r="H1777">
        <v>0</v>
      </c>
      <c r="I1777" s="5" t="str">
        <f>OutputTable[[#This Row],[ProjectName]]&amp;OutputTable[[#This Row],[Name]]&amp;OutputTable[[#This Row],[Type]]&amp;OutputTable[[#This Row],[Source]]</f>
        <v>Airport Security AnalysisEntity 1.NumberInNumber InEntity</v>
      </c>
      <c r="J1777" s="5" cm="1">
        <f t="array" ref="J1777">MAX(IF((ProjectInfoTable[ProjectName]=OutputTable[[#This Row],[ProjectName]]),(ProjectInfoTable[ProjectName]=OutputTable[[#This Row],[ProjectName]])*ProjectInfoTable[NumberOfReplications]))</f>
        <v>50</v>
      </c>
      <c r="K1777" s="5" cm="1">
        <f t="array" ref="K1777">IFERROR(AVERAGE(IF((OutputTable[GroupByKey]=OutputTable[[#This Row],[GroupByKey]]),(OutputTable[GroupByKey]=OutputTable[[#This Row],[GroupByKey]])*OutputTable[RecordedValue])),0)</f>
        <v>318</v>
      </c>
      <c r="L1777" s="5" cm="1">
        <f t="array" ref="L1777">IFERROR(_xlfn.STDEV.S(IF((OutputTable[GroupByKey]=OutputTable[[#This Row],[GroupByKey]]),(OutputTable[GroupByKey]=OutputTable[[#This Row],[GroupByKey]])*OutputTable[RecordedValue])),0)</f>
        <v>0</v>
      </c>
      <c r="M1777" s="5" cm="1">
        <f t="array" ref="M1777">MAX(IF((ProjectInfoTable[ProjectName]=OutputTable[[#This Row],[ProjectName]]),(ProjectInfoTable[ProjectName]=OutputTable[[#This Row],[ProjectName]])*ProjectInfoTable[ConfidenceInterval]))</f>
        <v>0.95</v>
      </c>
      <c r="N17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7" s="5" cm="1">
        <f t="array" ref="O1777">MIN(IF((OutputTable[GroupByKey]=OutputTable[[#This Row],[GroupByKey]]),(OutputTable[GroupByKey]=OutputTable[[#This Row],[GroupByKey]])*OutputTable[RecordedValue]))</f>
        <v>318</v>
      </c>
      <c r="P1777" s="5" cm="1">
        <f t="array" ref="P1777">MAX(IF((OutputTable[GroupByKey]=OutputTable[[#This Row],[GroupByKey]]),(OutputTable[GroupByKey]=OutputTable[[#This Row],[GroupByKey]])*OutputTable[RecordedValue]))</f>
        <v>318</v>
      </c>
    </row>
    <row r="1778" spans="1:16" x14ac:dyDescent="0.25">
      <c r="A1778" t="s">
        <v>68</v>
      </c>
      <c r="B1778" t="s">
        <v>70</v>
      </c>
      <c r="C1778">
        <v>34</v>
      </c>
      <c r="D1778" t="s">
        <v>150</v>
      </c>
      <c r="E1778" t="s">
        <v>121</v>
      </c>
      <c r="F1778" t="s">
        <v>87</v>
      </c>
      <c r="G1778">
        <v>315</v>
      </c>
      <c r="H1778">
        <v>0</v>
      </c>
      <c r="I1778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778" s="5" cm="1">
        <f t="array" ref="J1778">MAX(IF((ProjectInfoTable[ProjectName]=OutputTable[[#This Row],[ProjectName]]),(ProjectInfoTable[ProjectName]=OutputTable[[#This Row],[ProjectName]])*ProjectInfoTable[NumberOfReplications]))</f>
        <v>50</v>
      </c>
      <c r="K1778" s="5" cm="1">
        <f t="array" ref="K1778">IFERROR(AVERAGE(IF((OutputTable[GroupByKey]=OutputTable[[#This Row],[GroupByKey]]),(OutputTable[GroupByKey]=OutputTable[[#This Row],[GroupByKey]])*OutputTable[RecordedValue])),0)</f>
        <v>314.94</v>
      </c>
      <c r="L1778" s="5" cm="1">
        <f t="array" ref="L1778">IFERROR(_xlfn.STDEV.S(IF((OutputTable[GroupByKey]=OutputTable[[#This Row],[GroupByKey]]),(OutputTable[GroupByKey]=OutputTable[[#This Row],[GroupByKey]])*OutputTable[RecordedValue])),0)</f>
        <v>0.68243262357121037</v>
      </c>
      <c r="M1778" s="5" cm="1">
        <f t="array" ref="M1778">MAX(IF((ProjectInfoTable[ProjectName]=OutputTable[[#This Row],[ProjectName]]),(ProjectInfoTable[ProjectName]=OutputTable[[#This Row],[ProjectName]])*ProjectInfoTable[ConfidenceInterval]))</f>
        <v>0.95</v>
      </c>
      <c r="N17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778" s="5" cm="1">
        <f t="array" ref="O1778">MIN(IF((OutputTable[GroupByKey]=OutputTable[[#This Row],[GroupByKey]]),(OutputTable[GroupByKey]=OutputTable[[#This Row],[GroupByKey]])*OutputTable[RecordedValue]))</f>
        <v>313</v>
      </c>
      <c r="P1778" s="5" cm="1">
        <f t="array" ref="P1778">MAX(IF((OutputTable[GroupByKey]=OutputTable[[#This Row],[GroupByKey]]),(OutputTable[GroupByKey]=OutputTable[[#This Row],[GroupByKey]])*OutputTable[RecordedValue]))</f>
        <v>316</v>
      </c>
    </row>
    <row r="1779" spans="1:16" x14ac:dyDescent="0.25">
      <c r="A1779" t="s">
        <v>68</v>
      </c>
      <c r="B1779" t="s">
        <v>70</v>
      </c>
      <c r="C1779">
        <v>34</v>
      </c>
      <c r="D1779" t="s">
        <v>151</v>
      </c>
      <c r="E1779" t="s">
        <v>135</v>
      </c>
      <c r="F1779" t="s">
        <v>105</v>
      </c>
      <c r="G1779">
        <v>0</v>
      </c>
      <c r="H1779">
        <v>0</v>
      </c>
      <c r="I1779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779" s="5" cm="1">
        <f t="array" ref="J1779">MAX(IF((ProjectInfoTable[ProjectName]=OutputTable[[#This Row],[ProjectName]]),(ProjectInfoTable[ProjectName]=OutputTable[[#This Row],[ProjectName]])*ProjectInfoTable[NumberOfReplications]))</f>
        <v>50</v>
      </c>
      <c r="K1779" s="5" cm="1">
        <f t="array" ref="K1779">IFERROR(AVERAGE(IF((OutputTable[GroupByKey]=OutputTable[[#This Row],[GroupByKey]]),(OutputTable[GroupByKey]=OutputTable[[#This Row],[GroupByKey]])*OutputTable[RecordedValue])),0)</f>
        <v>0</v>
      </c>
      <c r="L1779" s="5" cm="1">
        <f t="array" ref="L1779">IFERROR(_xlfn.STDEV.S(IF((OutputTable[GroupByKey]=OutputTable[[#This Row],[GroupByKey]]),(OutputTable[GroupByKey]=OutputTable[[#This Row],[GroupByKey]])*OutputTable[RecordedValue])),0)</f>
        <v>0</v>
      </c>
      <c r="M1779" s="5" cm="1">
        <f t="array" ref="M1779">MAX(IF((ProjectInfoTable[ProjectName]=OutputTable[[#This Row],[ProjectName]]),(ProjectInfoTable[ProjectName]=OutputTable[[#This Row],[ProjectName]])*ProjectInfoTable[ConfidenceInterval]))</f>
        <v>0.95</v>
      </c>
      <c r="N17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9" s="5" cm="1">
        <f t="array" ref="O1779">MIN(IF((OutputTable[GroupByKey]=OutputTable[[#This Row],[GroupByKey]]),(OutputTable[GroupByKey]=OutputTable[[#This Row],[GroupByKey]])*OutputTable[RecordedValue]))</f>
        <v>0</v>
      </c>
      <c r="P1779" s="5" cm="1">
        <f t="array" ref="P1779">MAX(IF((OutputTable[GroupByKey]=OutputTable[[#This Row],[GroupByKey]]),(OutputTable[GroupByKey]=OutputTable[[#This Row],[GroupByKey]])*OutputTable[RecordedValue]))</f>
        <v>0</v>
      </c>
    </row>
    <row r="1780" spans="1:16" x14ac:dyDescent="0.25">
      <c r="A1780" t="s">
        <v>68</v>
      </c>
      <c r="B1780" t="s">
        <v>70</v>
      </c>
      <c r="C1780">
        <v>34</v>
      </c>
      <c r="D1780" t="s">
        <v>152</v>
      </c>
      <c r="E1780" t="s">
        <v>137</v>
      </c>
      <c r="F1780" t="s">
        <v>105</v>
      </c>
      <c r="G1780">
        <v>12</v>
      </c>
      <c r="H1780">
        <v>0</v>
      </c>
      <c r="I1780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780" s="5" cm="1">
        <f t="array" ref="J1780">MAX(IF((ProjectInfoTable[ProjectName]=OutputTable[[#This Row],[ProjectName]]),(ProjectInfoTable[ProjectName]=OutputTable[[#This Row],[ProjectName]])*ProjectInfoTable[NumberOfReplications]))</f>
        <v>50</v>
      </c>
      <c r="K1780" s="5" cm="1">
        <f t="array" ref="K1780">IFERROR(AVERAGE(IF((OutputTable[GroupByKey]=OutputTable[[#This Row],[GroupByKey]]),(OutputTable[GroupByKey]=OutputTable[[#This Row],[GroupByKey]])*OutputTable[RecordedValue])),0)</f>
        <v>12</v>
      </c>
      <c r="L1780" s="5" cm="1">
        <f t="array" ref="L1780">IFERROR(_xlfn.STDEV.S(IF((OutputTable[GroupByKey]=OutputTable[[#This Row],[GroupByKey]]),(OutputTable[GroupByKey]=OutputTable[[#This Row],[GroupByKey]])*OutputTable[RecordedValue])),0)</f>
        <v>0</v>
      </c>
      <c r="M1780" s="5" cm="1">
        <f t="array" ref="M1780">MAX(IF((ProjectInfoTable[ProjectName]=OutputTable[[#This Row],[ProjectName]]),(ProjectInfoTable[ProjectName]=OutputTable[[#This Row],[ProjectName]])*ProjectInfoTable[ConfidenceInterval]))</f>
        <v>0.95</v>
      </c>
      <c r="N17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0" s="5" cm="1">
        <f t="array" ref="O1780">MIN(IF((OutputTable[GroupByKey]=OutputTable[[#This Row],[GroupByKey]]),(OutputTable[GroupByKey]=OutputTable[[#This Row],[GroupByKey]])*OutputTable[RecordedValue]))</f>
        <v>12</v>
      </c>
      <c r="P1780" s="5" cm="1">
        <f t="array" ref="P1780">MAX(IF((OutputTable[GroupByKey]=OutputTable[[#This Row],[GroupByKey]]),(OutputTable[GroupByKey]=OutputTable[[#This Row],[GroupByKey]])*OutputTable[RecordedValue]))</f>
        <v>12</v>
      </c>
    </row>
    <row r="1781" spans="1:16" x14ac:dyDescent="0.25">
      <c r="A1781" t="s">
        <v>68</v>
      </c>
      <c r="B1781" t="s">
        <v>70</v>
      </c>
      <c r="C1781">
        <v>34</v>
      </c>
      <c r="D1781" t="s">
        <v>153</v>
      </c>
      <c r="E1781" t="s">
        <v>154</v>
      </c>
      <c r="F1781" t="s">
        <v>105</v>
      </c>
      <c r="G1781">
        <v>0</v>
      </c>
      <c r="H1781">
        <v>0</v>
      </c>
      <c r="I1781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781" s="5" cm="1">
        <f t="array" ref="J1781">MAX(IF((ProjectInfoTable[ProjectName]=OutputTable[[#This Row],[ProjectName]]),(ProjectInfoTable[ProjectName]=OutputTable[[#This Row],[ProjectName]])*ProjectInfoTable[NumberOfReplications]))</f>
        <v>50</v>
      </c>
      <c r="K1781" s="5" cm="1">
        <f t="array" ref="K1781">IFERROR(AVERAGE(IF((OutputTable[GroupByKey]=OutputTable[[#This Row],[GroupByKey]]),(OutputTable[GroupByKey]=OutputTable[[#This Row],[GroupByKey]])*OutputTable[RecordedValue])),0)</f>
        <v>0</v>
      </c>
      <c r="L1781" s="5" cm="1">
        <f t="array" ref="L1781">IFERROR(_xlfn.STDEV.S(IF((OutputTable[GroupByKey]=OutputTable[[#This Row],[GroupByKey]]),(OutputTable[GroupByKey]=OutputTable[[#This Row],[GroupByKey]])*OutputTable[RecordedValue])),0)</f>
        <v>0</v>
      </c>
      <c r="M1781" s="5" cm="1">
        <f t="array" ref="M1781">MAX(IF((ProjectInfoTable[ProjectName]=OutputTable[[#This Row],[ProjectName]]),(ProjectInfoTable[ProjectName]=OutputTable[[#This Row],[ProjectName]])*ProjectInfoTable[ConfidenceInterval]))</f>
        <v>0.95</v>
      </c>
      <c r="N17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1" s="5" cm="1">
        <f t="array" ref="O1781">MIN(IF((OutputTable[GroupByKey]=OutputTable[[#This Row],[GroupByKey]]),(OutputTable[GroupByKey]=OutputTable[[#This Row],[GroupByKey]])*OutputTable[RecordedValue]))</f>
        <v>0</v>
      </c>
      <c r="P1781" s="5" cm="1">
        <f t="array" ref="P1781">MAX(IF((OutputTable[GroupByKey]=OutputTable[[#This Row],[GroupByKey]]),(OutputTable[GroupByKey]=OutputTable[[#This Row],[GroupByKey]])*OutputTable[RecordedValue]))</f>
        <v>0</v>
      </c>
    </row>
    <row r="1782" spans="1:16" x14ac:dyDescent="0.25">
      <c r="A1782" t="s">
        <v>68</v>
      </c>
      <c r="B1782" t="s">
        <v>70</v>
      </c>
      <c r="C1782">
        <v>34</v>
      </c>
      <c r="D1782" t="s">
        <v>155</v>
      </c>
      <c r="E1782" t="s">
        <v>156</v>
      </c>
      <c r="F1782" t="s">
        <v>105</v>
      </c>
      <c r="G1782">
        <v>0</v>
      </c>
      <c r="H1782">
        <v>0</v>
      </c>
      <c r="I1782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782" s="5" cm="1">
        <f t="array" ref="J1782">MAX(IF((ProjectInfoTable[ProjectName]=OutputTable[[#This Row],[ProjectName]]),(ProjectInfoTable[ProjectName]=OutputTable[[#This Row],[ProjectName]])*ProjectInfoTable[NumberOfReplications]))</f>
        <v>50</v>
      </c>
      <c r="K1782" s="5" cm="1">
        <f t="array" ref="K1782">IFERROR(AVERAGE(IF((OutputTable[GroupByKey]=OutputTable[[#This Row],[GroupByKey]]),(OutputTable[GroupByKey]=OutputTable[[#This Row],[GroupByKey]])*OutputTable[RecordedValue])),0)</f>
        <v>0</v>
      </c>
      <c r="L1782" s="5" cm="1">
        <f t="array" ref="L1782">IFERROR(_xlfn.STDEV.S(IF((OutputTable[GroupByKey]=OutputTable[[#This Row],[GroupByKey]]),(OutputTable[GroupByKey]=OutputTable[[#This Row],[GroupByKey]])*OutputTable[RecordedValue])),0)</f>
        <v>0</v>
      </c>
      <c r="M1782" s="5" cm="1">
        <f t="array" ref="M1782">MAX(IF((ProjectInfoTable[ProjectName]=OutputTable[[#This Row],[ProjectName]]),(ProjectInfoTable[ProjectName]=OutputTable[[#This Row],[ProjectName]])*ProjectInfoTable[ConfidenceInterval]))</f>
        <v>0.95</v>
      </c>
      <c r="N17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2" s="5" cm="1">
        <f t="array" ref="O1782">MIN(IF((OutputTable[GroupByKey]=OutputTable[[#This Row],[GroupByKey]]),(OutputTable[GroupByKey]=OutputTable[[#This Row],[GroupByKey]])*OutputTable[RecordedValue]))</f>
        <v>0</v>
      </c>
      <c r="P1782" s="5" cm="1">
        <f t="array" ref="P1782">MAX(IF((OutputTable[GroupByKey]=OutputTable[[#This Row],[GroupByKey]]),(OutputTable[GroupByKey]=OutputTable[[#This Row],[GroupByKey]])*OutputTable[RecordedValue]))</f>
        <v>0</v>
      </c>
    </row>
    <row r="1783" spans="1:16" x14ac:dyDescent="0.25">
      <c r="A1783" t="s">
        <v>68</v>
      </c>
      <c r="B1783" t="s">
        <v>70</v>
      </c>
      <c r="C1783">
        <v>34</v>
      </c>
      <c r="D1783" t="s">
        <v>157</v>
      </c>
      <c r="E1783" t="s">
        <v>140</v>
      </c>
      <c r="F1783" t="s">
        <v>105</v>
      </c>
      <c r="G1783">
        <v>0</v>
      </c>
      <c r="H1783">
        <v>0</v>
      </c>
      <c r="I1783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783" s="5" cm="1">
        <f t="array" ref="J1783">MAX(IF((ProjectInfoTable[ProjectName]=OutputTable[[#This Row],[ProjectName]]),(ProjectInfoTable[ProjectName]=OutputTable[[#This Row],[ProjectName]])*ProjectInfoTable[NumberOfReplications]))</f>
        <v>50</v>
      </c>
      <c r="K1783" s="5" cm="1">
        <f t="array" ref="K1783">IFERROR(AVERAGE(IF((OutputTable[GroupByKey]=OutputTable[[#This Row],[GroupByKey]]),(OutputTable[GroupByKey]=OutputTable[[#This Row],[GroupByKey]])*OutputTable[RecordedValue])),0)</f>
        <v>0</v>
      </c>
      <c r="L1783" s="5" cm="1">
        <f t="array" ref="L1783">IFERROR(_xlfn.STDEV.S(IF((OutputTable[GroupByKey]=OutputTable[[#This Row],[GroupByKey]]),(OutputTable[GroupByKey]=OutputTable[[#This Row],[GroupByKey]])*OutputTable[RecordedValue])),0)</f>
        <v>0</v>
      </c>
      <c r="M1783" s="5" cm="1">
        <f t="array" ref="M1783">MAX(IF((ProjectInfoTable[ProjectName]=OutputTable[[#This Row],[ProjectName]]),(ProjectInfoTable[ProjectName]=OutputTable[[#This Row],[ProjectName]])*ProjectInfoTable[ConfidenceInterval]))</f>
        <v>0.95</v>
      </c>
      <c r="N17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3" s="5" cm="1">
        <f t="array" ref="O1783">MIN(IF((OutputTable[GroupByKey]=OutputTable[[#This Row],[GroupByKey]]),(OutputTable[GroupByKey]=OutputTable[[#This Row],[GroupByKey]])*OutputTable[RecordedValue]))</f>
        <v>0</v>
      </c>
      <c r="P1783" s="5" cm="1">
        <f t="array" ref="P1783">MAX(IF((OutputTable[GroupByKey]=OutputTable[[#This Row],[GroupByKey]]),(OutputTable[GroupByKey]=OutputTable[[#This Row],[GroupByKey]])*OutputTable[RecordedValue]))</f>
        <v>0</v>
      </c>
    </row>
    <row r="1784" spans="1:16" x14ac:dyDescent="0.25">
      <c r="A1784" t="s">
        <v>68</v>
      </c>
      <c r="B1784" t="s">
        <v>70</v>
      </c>
      <c r="C1784">
        <v>34</v>
      </c>
      <c r="D1784" t="s">
        <v>158</v>
      </c>
      <c r="E1784" t="s">
        <v>121</v>
      </c>
      <c r="F1784" t="s">
        <v>127</v>
      </c>
      <c r="G1784">
        <v>315</v>
      </c>
      <c r="H1784">
        <v>0</v>
      </c>
      <c r="I1784" s="5" t="str">
        <f>OutputTable[[#This Row],[ProjectName]]&amp;OutputTable[[#This Row],[Name]]&amp;OutputTable[[#This Row],[Type]]&amp;OutputTable[[#This Row],[Source]]</f>
        <v>Airport Security AnalysisSystem.NumberOutNumber OutSystem</v>
      </c>
      <c r="J1784" s="5" cm="1">
        <f t="array" ref="J1784">MAX(IF((ProjectInfoTable[ProjectName]=OutputTable[[#This Row],[ProjectName]]),(ProjectInfoTable[ProjectName]=OutputTable[[#This Row],[ProjectName]])*ProjectInfoTable[NumberOfReplications]))</f>
        <v>50</v>
      </c>
      <c r="K1784" s="5" cm="1">
        <f t="array" ref="K1784">IFERROR(AVERAGE(IF((OutputTable[GroupByKey]=OutputTable[[#This Row],[GroupByKey]]),(OutputTable[GroupByKey]=OutputTable[[#This Row],[GroupByKey]])*OutputTable[RecordedValue])),0)</f>
        <v>314.94</v>
      </c>
      <c r="L1784" s="5" cm="1">
        <f t="array" ref="L1784">IFERROR(_xlfn.STDEV.S(IF((OutputTable[GroupByKey]=OutputTable[[#This Row],[GroupByKey]]),(OutputTable[GroupByKey]=OutputTable[[#This Row],[GroupByKey]])*OutputTable[RecordedValue])),0)</f>
        <v>0.68243262357121037</v>
      </c>
      <c r="M1784" s="5" cm="1">
        <f t="array" ref="M1784">MAX(IF((ProjectInfoTable[ProjectName]=OutputTable[[#This Row],[ProjectName]]),(ProjectInfoTable[ProjectName]=OutputTable[[#This Row],[ProjectName]])*ProjectInfoTable[ConfidenceInterval]))</f>
        <v>0.95</v>
      </c>
      <c r="N17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784" s="5" cm="1">
        <f t="array" ref="O1784">MIN(IF((OutputTable[GroupByKey]=OutputTable[[#This Row],[GroupByKey]]),(OutputTable[GroupByKey]=OutputTable[[#This Row],[GroupByKey]])*OutputTable[RecordedValue]))</f>
        <v>313</v>
      </c>
      <c r="P1784" s="5" cm="1">
        <f t="array" ref="P1784">MAX(IF((OutputTable[GroupByKey]=OutputTable[[#This Row],[GroupByKey]]),(OutputTable[GroupByKey]=OutputTable[[#This Row],[GroupByKey]])*OutputTable[RecordedValue]))</f>
        <v>316</v>
      </c>
    </row>
    <row r="1785" spans="1:16" x14ac:dyDescent="0.25">
      <c r="A1785" t="s">
        <v>68</v>
      </c>
      <c r="B1785" t="s">
        <v>70</v>
      </c>
      <c r="C1785">
        <v>34</v>
      </c>
      <c r="D1785" t="s">
        <v>159</v>
      </c>
      <c r="E1785" t="s">
        <v>91</v>
      </c>
      <c r="F1785" t="s">
        <v>127</v>
      </c>
      <c r="G1785">
        <v>71.863243331909601</v>
      </c>
      <c r="H1785">
        <v>0</v>
      </c>
      <c r="I1785" s="5" t="str">
        <f>OutputTable[[#This Row],[ProjectName]]&amp;OutputTable[[#This Row],[Name]]&amp;OutputTable[[#This Row],[Type]]&amp;OutputTable[[#This Row],[Source]]</f>
        <v>Airport Security AnalysisSystem.TotalCostTotal CostSystem</v>
      </c>
      <c r="J1785" s="5" cm="1">
        <f t="array" ref="J1785">MAX(IF((ProjectInfoTable[ProjectName]=OutputTable[[#This Row],[ProjectName]]),(ProjectInfoTable[ProjectName]=OutputTable[[#This Row],[ProjectName]])*ProjectInfoTable[NumberOfReplications]))</f>
        <v>50</v>
      </c>
      <c r="K1785" s="5" cm="1">
        <f t="array" ref="K1785">IFERROR(AVERAGE(IF((OutputTable[GroupByKey]=OutputTable[[#This Row],[GroupByKey]]),(OutputTable[GroupByKey]=OutputTable[[#This Row],[GroupByKey]])*OutputTable[RecordedValue])),0)</f>
        <v>71.872638573735571</v>
      </c>
      <c r="L1785" s="5" cm="1">
        <f t="array" ref="L1785">IFERROR(_xlfn.STDEV.S(IF((OutputTable[GroupByKey]=OutputTable[[#This Row],[GroupByKey]]),(OutputTable[GroupByKey]=OutputTable[[#This Row],[GroupByKey]])*OutputTable[RecordedValue])),0)</f>
        <v>5.859431361613459E-2</v>
      </c>
      <c r="M1785" s="5" cm="1">
        <f t="array" ref="M1785">MAX(IF((ProjectInfoTable[ProjectName]=OutputTable[[#This Row],[ProjectName]]),(ProjectInfoTable[ProjectName]=OutputTable[[#This Row],[ProjectName]])*ProjectInfoTable[ConfidenceInterval]))</f>
        <v>0.95</v>
      </c>
      <c r="N17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785" s="5" cm="1">
        <f t="array" ref="O1785">MIN(IF((OutputTable[GroupByKey]=OutputTable[[#This Row],[GroupByKey]]),(OutputTable[GroupByKey]=OutputTable[[#This Row],[GroupByKey]])*OutputTable[RecordedValue]))</f>
        <v>71.718288096809104</v>
      </c>
      <c r="P1785" s="5" cm="1">
        <f t="array" ref="P1785">MAX(IF((OutputTable[GroupByKey]=OutputTable[[#This Row],[GroupByKey]]),(OutputTable[GroupByKey]=OutputTable[[#This Row],[GroupByKey]])*OutputTable[RecordedValue]))</f>
        <v>71.976989689924594</v>
      </c>
    </row>
    <row r="1786" spans="1:16" x14ac:dyDescent="0.25">
      <c r="A1786" t="s">
        <v>68</v>
      </c>
      <c r="B1786" t="s">
        <v>70</v>
      </c>
      <c r="C1786">
        <v>34</v>
      </c>
      <c r="D1786" t="s">
        <v>160</v>
      </c>
      <c r="E1786" t="s">
        <v>135</v>
      </c>
      <c r="F1786" t="s">
        <v>105</v>
      </c>
      <c r="G1786">
        <v>30.6013265525864</v>
      </c>
      <c r="H1786">
        <v>0</v>
      </c>
      <c r="I1786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786" s="5" cm="1">
        <f t="array" ref="J1786">MAX(IF((ProjectInfoTable[ProjectName]=OutputTable[[#This Row],[ProjectName]]),(ProjectInfoTable[ProjectName]=OutputTable[[#This Row],[ProjectName]])*ProjectInfoTable[NumberOfReplications]))</f>
        <v>50</v>
      </c>
      <c r="K1786" s="5" cm="1">
        <f t="array" ref="K1786">IFERROR(AVERAGE(IF((OutputTable[GroupByKey]=OutputTable[[#This Row],[GroupByKey]]),(OutputTable[GroupByKey]=OutputTable[[#This Row],[GroupByKey]])*OutputTable[RecordedValue])),0)</f>
        <v>29.829789158135409</v>
      </c>
      <c r="L1786" s="5" cm="1">
        <f t="array" ref="L1786">IFERROR(_xlfn.STDEV.S(IF((OutputTable[GroupByKey]=OutputTable[[#This Row],[GroupByKey]]),(OutputTable[GroupByKey]=OutputTable[[#This Row],[GroupByKey]])*OutputTable[RecordedValue])),0)</f>
        <v>0.5851150785874778</v>
      </c>
      <c r="M1786" s="5" cm="1">
        <f t="array" ref="M1786">MAX(IF((ProjectInfoTable[ProjectName]=OutputTable[[#This Row],[ProjectName]]),(ProjectInfoTable[ProjectName]=OutputTable[[#This Row],[ProjectName]])*ProjectInfoTable[ConfidenceInterval]))</f>
        <v>0.95</v>
      </c>
      <c r="N17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786" s="5" cm="1">
        <f t="array" ref="O1786">MIN(IF((OutputTable[GroupByKey]=OutputTable[[#This Row],[GroupByKey]]),(OutputTable[GroupByKey]=OutputTable[[#This Row],[GroupByKey]])*OutputTable[RecordedValue]))</f>
        <v>28.648191338861398</v>
      </c>
      <c r="P1786" s="5" cm="1">
        <f t="array" ref="P1786">MAX(IF((OutputTable[GroupByKey]=OutputTable[[#This Row],[GroupByKey]]),(OutputTable[GroupByKey]=OutputTable[[#This Row],[GroupByKey]])*OutputTable[RecordedValue]))</f>
        <v>31.087756920682502</v>
      </c>
    </row>
    <row r="1787" spans="1:16" x14ac:dyDescent="0.25">
      <c r="A1787" t="s">
        <v>68</v>
      </c>
      <c r="B1787" t="s">
        <v>70</v>
      </c>
      <c r="C1787">
        <v>34</v>
      </c>
      <c r="D1787" t="s">
        <v>161</v>
      </c>
      <c r="E1787" t="s">
        <v>137</v>
      </c>
      <c r="F1787" t="s">
        <v>105</v>
      </c>
      <c r="G1787">
        <v>5.3268784467016701</v>
      </c>
      <c r="H1787">
        <v>0</v>
      </c>
      <c r="I1787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787" s="5" cm="1">
        <f t="array" ref="J1787">MAX(IF((ProjectInfoTable[ProjectName]=OutputTable[[#This Row],[ProjectName]]),(ProjectInfoTable[ProjectName]=OutputTable[[#This Row],[ProjectName]])*ProjectInfoTable[NumberOfReplications]))</f>
        <v>50</v>
      </c>
      <c r="K1787" s="5" cm="1">
        <f t="array" ref="K1787">IFERROR(AVERAGE(IF((OutputTable[GroupByKey]=OutputTable[[#This Row],[GroupByKey]]),(OutputTable[GroupByKey]=OutputTable[[#This Row],[GroupByKey]])*OutputTable[RecordedValue])),0)</f>
        <v>6.0988587896948685</v>
      </c>
      <c r="L1787" s="5" cm="1">
        <f t="array" ref="L1787">IFERROR(_xlfn.STDEV.S(IF((OutputTable[GroupByKey]=OutputTable[[#This Row],[GroupByKey]]),(OutputTable[GroupByKey]=OutputTable[[#This Row],[GroupByKey]])*OutputTable[RecordedValue])),0)</f>
        <v>0.58437836853471548</v>
      </c>
      <c r="M1787" s="5" cm="1">
        <f t="array" ref="M1787">MAX(IF((ProjectInfoTable[ProjectName]=OutputTable[[#This Row],[ProjectName]]),(ProjectInfoTable[ProjectName]=OutputTable[[#This Row],[ProjectName]])*ProjectInfoTable[ConfidenceInterval]))</f>
        <v>0.95</v>
      </c>
      <c r="N17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787" s="5" cm="1">
        <f t="array" ref="O1787">MIN(IF((OutputTable[GroupByKey]=OutputTable[[#This Row],[GroupByKey]]),(OutputTable[GroupByKey]=OutputTable[[#This Row],[GroupByKey]])*OutputTable[RecordedValue]))</f>
        <v>4.8524885910691502</v>
      </c>
      <c r="P1787" s="5" cm="1">
        <f t="array" ref="P1787">MAX(IF((OutputTable[GroupByKey]=OutputTable[[#This Row],[GroupByKey]]),(OutputTable[GroupByKey]=OutputTable[[#This Row],[GroupByKey]])*OutputTable[RecordedValue]))</f>
        <v>7.28424471053909</v>
      </c>
    </row>
    <row r="1788" spans="1:16" x14ac:dyDescent="0.25">
      <c r="A1788" t="s">
        <v>68</v>
      </c>
      <c r="B1788" t="s">
        <v>70</v>
      </c>
      <c r="C1788">
        <v>34</v>
      </c>
      <c r="D1788" t="s">
        <v>162</v>
      </c>
      <c r="E1788" t="s">
        <v>154</v>
      </c>
      <c r="F1788" t="s">
        <v>105</v>
      </c>
      <c r="G1788">
        <v>655</v>
      </c>
      <c r="H1788">
        <v>0</v>
      </c>
      <c r="I1788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788" s="5" cm="1">
        <f t="array" ref="J1788">MAX(IF((ProjectInfoTable[ProjectName]=OutputTable[[#This Row],[ProjectName]]),(ProjectInfoTable[ProjectName]=OutputTable[[#This Row],[ProjectName]])*ProjectInfoTable[NumberOfReplications]))</f>
        <v>50</v>
      </c>
      <c r="K1788" s="5" cm="1">
        <f t="array" ref="K1788">IFERROR(AVERAGE(IF((OutputTable[GroupByKey]=OutputTable[[#This Row],[GroupByKey]]),(OutputTable[GroupByKey]=OutputTable[[#This Row],[GroupByKey]])*OutputTable[RecordedValue])),0)</f>
        <v>645.70000000000005</v>
      </c>
      <c r="L1788" s="5" cm="1">
        <f t="array" ref="L1788">IFERROR(_xlfn.STDEV.S(IF((OutputTable[GroupByKey]=OutputTable[[#This Row],[GroupByKey]]),(OutputTable[GroupByKey]=OutputTable[[#This Row],[GroupByKey]])*OutputTable[RecordedValue])),0)</f>
        <v>5.4930382656372485</v>
      </c>
      <c r="M1788" s="5" cm="1">
        <f t="array" ref="M1788">MAX(IF((ProjectInfoTable[ProjectName]=OutputTable[[#This Row],[ProjectName]]),(ProjectInfoTable[ProjectName]=OutputTable[[#This Row],[ProjectName]])*ProjectInfoTable[ConfidenceInterval]))</f>
        <v>0.95</v>
      </c>
      <c r="N17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788" s="5" cm="1">
        <f t="array" ref="O1788">MIN(IF((OutputTable[GroupByKey]=OutputTable[[#This Row],[GroupByKey]]),(OutputTable[GroupByKey]=OutputTable[[#This Row],[GroupByKey]])*OutputTable[RecordedValue]))</f>
        <v>633</v>
      </c>
      <c r="P1788" s="5" cm="1">
        <f t="array" ref="P1788">MAX(IF((OutputTable[GroupByKey]=OutputTable[[#This Row],[GroupByKey]]),(OutputTable[GroupByKey]=OutputTable[[#This Row],[GroupByKey]])*OutputTable[RecordedValue]))</f>
        <v>656</v>
      </c>
    </row>
    <row r="1789" spans="1:16" x14ac:dyDescent="0.25">
      <c r="A1789" t="s">
        <v>68</v>
      </c>
      <c r="B1789" t="s">
        <v>70</v>
      </c>
      <c r="C1789">
        <v>34</v>
      </c>
      <c r="D1789" t="s">
        <v>163</v>
      </c>
      <c r="E1789" t="s">
        <v>156</v>
      </c>
      <c r="F1789" t="s">
        <v>105</v>
      </c>
      <c r="G1789">
        <v>0.85203115425828602</v>
      </c>
      <c r="H1789">
        <v>0</v>
      </c>
      <c r="I1789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789" s="5" cm="1">
        <f t="array" ref="J1789">MAX(IF((ProjectInfoTable[ProjectName]=OutputTable[[#This Row],[ProjectName]]),(ProjectInfoTable[ProjectName]=OutputTable[[#This Row],[ProjectName]])*ProjectInfoTable[NumberOfReplications]))</f>
        <v>50</v>
      </c>
      <c r="K1789" s="5" cm="1">
        <f t="array" ref="K1789">IFERROR(AVERAGE(IF((OutputTable[GroupByKey]=OutputTable[[#This Row],[GroupByKey]]),(OutputTable[GroupByKey]=OutputTable[[#This Row],[GroupByKey]])*OutputTable[RecordedValue])),0)</f>
        <v>0.83058725584180904</v>
      </c>
      <c r="L1789" s="5" cm="1">
        <f t="array" ref="L1789">IFERROR(_xlfn.STDEV.S(IF((OutputTable[GroupByKey]=OutputTable[[#This Row],[GroupByKey]]),(OutputTable[GroupByKey]=OutputTable[[#This Row],[GroupByKey]])*OutputTable[RecordedValue])),0)</f>
        <v>1.6232732459297416E-2</v>
      </c>
      <c r="M1789" s="5" cm="1">
        <f t="array" ref="M1789">MAX(IF((ProjectInfoTable[ProjectName]=OutputTable[[#This Row],[ProjectName]]),(ProjectInfoTable[ProjectName]=OutputTable[[#This Row],[ProjectName]])*ProjectInfoTable[ConfidenceInterval]))</f>
        <v>0.95</v>
      </c>
      <c r="N17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789" s="5" cm="1">
        <f t="array" ref="O1789">MIN(IF((OutputTable[GroupByKey]=OutputTable[[#This Row],[GroupByKey]]),(OutputTable[GroupByKey]=OutputTable[[#This Row],[GroupByKey]])*OutputTable[RecordedValue]))</f>
        <v>0.79765986915169296</v>
      </c>
      <c r="P1789" s="5" cm="1">
        <f t="array" ref="P1789">MAX(IF((OutputTable[GroupByKey]=OutputTable[[#This Row],[GroupByKey]]),(OutputTable[GroupByKey]=OutputTable[[#This Row],[GroupByKey]])*OutputTable[RecordedValue]))</f>
        <v>0.86520865024807903</v>
      </c>
    </row>
    <row r="1790" spans="1:16" x14ac:dyDescent="0.25">
      <c r="A1790" t="s">
        <v>68</v>
      </c>
      <c r="B1790" t="s">
        <v>70</v>
      </c>
      <c r="C1790">
        <v>34</v>
      </c>
      <c r="D1790" t="s">
        <v>164</v>
      </c>
      <c r="E1790" t="s">
        <v>140</v>
      </c>
      <c r="F1790" t="s">
        <v>105</v>
      </c>
      <c r="G1790">
        <v>0</v>
      </c>
      <c r="H1790">
        <v>0</v>
      </c>
      <c r="I1790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790" s="5" cm="1">
        <f t="array" ref="J1790">MAX(IF((ProjectInfoTable[ProjectName]=OutputTable[[#This Row],[ProjectName]]),(ProjectInfoTable[ProjectName]=OutputTable[[#This Row],[ProjectName]])*ProjectInfoTable[NumberOfReplications]))</f>
        <v>50</v>
      </c>
      <c r="K1790" s="5" cm="1">
        <f t="array" ref="K1790">IFERROR(AVERAGE(IF((OutputTable[GroupByKey]=OutputTable[[#This Row],[GroupByKey]]),(OutputTable[GroupByKey]=OutputTable[[#This Row],[GroupByKey]])*OutputTable[RecordedValue])),0)</f>
        <v>0</v>
      </c>
      <c r="L1790" s="5" cm="1">
        <f t="array" ref="L1790">IFERROR(_xlfn.STDEV.S(IF((OutputTable[GroupByKey]=OutputTable[[#This Row],[GroupByKey]]),(OutputTable[GroupByKey]=OutputTable[[#This Row],[GroupByKey]])*OutputTable[RecordedValue])),0)</f>
        <v>0</v>
      </c>
      <c r="M1790" s="5" cm="1">
        <f t="array" ref="M1790">MAX(IF((ProjectInfoTable[ProjectName]=OutputTable[[#This Row],[ProjectName]]),(ProjectInfoTable[ProjectName]=OutputTable[[#This Row],[ProjectName]])*ProjectInfoTable[ConfidenceInterval]))</f>
        <v>0.95</v>
      </c>
      <c r="N17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90" s="5" cm="1">
        <f t="array" ref="O1790">MIN(IF((OutputTable[GroupByKey]=OutputTable[[#This Row],[GroupByKey]]),(OutputTable[GroupByKey]=OutputTable[[#This Row],[GroupByKey]])*OutputTable[RecordedValue]))</f>
        <v>0</v>
      </c>
      <c r="P1790" s="5" cm="1">
        <f t="array" ref="P1790">MAX(IF((OutputTable[GroupByKey]=OutputTable[[#This Row],[GroupByKey]]),(OutputTable[GroupByKey]=OutputTable[[#This Row],[GroupByKey]])*OutputTable[RecordedValue]))</f>
        <v>0</v>
      </c>
    </row>
    <row r="1791" spans="1:16" x14ac:dyDescent="0.25">
      <c r="A1791" t="s">
        <v>68</v>
      </c>
      <c r="B1791" t="s">
        <v>70</v>
      </c>
      <c r="C1791">
        <v>34</v>
      </c>
      <c r="D1791" t="s">
        <v>165</v>
      </c>
      <c r="E1791" t="s">
        <v>111</v>
      </c>
      <c r="F1791" t="s">
        <v>73</v>
      </c>
      <c r="G1791">
        <v>38.422743348825897</v>
      </c>
      <c r="H1791">
        <v>0</v>
      </c>
      <c r="I1791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791" s="5" cm="1">
        <f t="array" ref="J1791">MAX(IF((ProjectInfoTable[ProjectName]=OutputTable[[#This Row],[ProjectName]]),(ProjectInfoTable[ProjectName]=OutputTable[[#This Row],[ProjectName]])*ProjectInfoTable[NumberOfReplications]))</f>
        <v>50</v>
      </c>
      <c r="K1791" s="5" cm="1">
        <f t="array" ref="K1791">IFERROR(AVERAGE(IF((OutputTable[GroupByKey]=OutputTable[[#This Row],[GroupByKey]]),(OutputTable[GroupByKey]=OutputTable[[#This Row],[GroupByKey]])*OutputTable[RecordedValue])),0)</f>
        <v>37.238343743460135</v>
      </c>
      <c r="L1791" s="5" cm="1">
        <f t="array" ref="L1791">IFERROR(_xlfn.STDEV.S(IF((OutputTable[GroupByKey]=OutputTable[[#This Row],[GroupByKey]]),(OutputTable[GroupByKey]=OutputTable[[#This Row],[GroupByKey]])*OutputTable[RecordedValue])),0)</f>
        <v>0.73577360167133743</v>
      </c>
      <c r="M1791" s="5" cm="1">
        <f t="array" ref="M1791">MAX(IF((ProjectInfoTable[ProjectName]=OutputTable[[#This Row],[ProjectName]]),(ProjectInfoTable[ProjectName]=OutputTable[[#This Row],[ProjectName]])*ProjectInfoTable[ConfidenceInterval]))</f>
        <v>0.95</v>
      </c>
      <c r="N17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791" s="5" cm="1">
        <f t="array" ref="O1791">MIN(IF((OutputTable[GroupByKey]=OutputTable[[#This Row],[GroupByKey]]),(OutputTable[GroupByKey]=OutputTable[[#This Row],[GroupByKey]])*OutputTable[RecordedValue]))</f>
        <v>35.915286846409401</v>
      </c>
      <c r="P1791" s="5" cm="1">
        <f t="array" ref="P1791">MAX(IF((OutputTable[GroupByKey]=OutputTable[[#This Row],[GroupByKey]]),(OutputTable[GroupByKey]=OutputTable[[#This Row],[GroupByKey]])*OutputTable[RecordedValue]))</f>
        <v>38.829036811282897</v>
      </c>
    </row>
    <row r="1792" spans="1:16" x14ac:dyDescent="0.25">
      <c r="A1792" t="s">
        <v>68</v>
      </c>
      <c r="B1792" t="s">
        <v>70</v>
      </c>
      <c r="C1792">
        <v>34</v>
      </c>
      <c r="D1792" t="s">
        <v>166</v>
      </c>
      <c r="E1792" t="s">
        <v>113</v>
      </c>
      <c r="F1792" t="s">
        <v>73</v>
      </c>
      <c r="G1792">
        <v>1152.6823004647799</v>
      </c>
      <c r="H1792">
        <v>0</v>
      </c>
      <c r="I1792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792" s="5" cm="1">
        <f t="array" ref="J1792">MAX(IF((ProjectInfoTable[ProjectName]=OutputTable[[#This Row],[ProjectName]]),(ProjectInfoTable[ProjectName]=OutputTable[[#This Row],[ProjectName]])*ProjectInfoTable[NumberOfReplications]))</f>
        <v>50</v>
      </c>
      <c r="K1792" s="5" cm="1">
        <f t="array" ref="K1792">IFERROR(AVERAGE(IF((OutputTable[GroupByKey]=OutputTable[[#This Row],[GroupByKey]]),(OutputTable[GroupByKey]=OutputTable[[#This Row],[GroupByKey]])*OutputTable[RecordedValue])),0)</f>
        <v>1117.1503123038046</v>
      </c>
      <c r="L1792" s="5" cm="1">
        <f t="array" ref="L1792">IFERROR(_xlfn.STDEV.S(IF((OutputTable[GroupByKey]=OutputTable[[#This Row],[GroupByKey]]),(OutputTable[GroupByKey]=OutputTable[[#This Row],[GroupByKey]])*OutputTable[RecordedValue])),0)</f>
        <v>22.073208050140675</v>
      </c>
      <c r="M1792" s="5" cm="1">
        <f t="array" ref="M1792">MAX(IF((ProjectInfoTable[ProjectName]=OutputTable[[#This Row],[ProjectName]]),(ProjectInfoTable[ProjectName]=OutputTable[[#This Row],[ProjectName]])*ProjectInfoTable[ConfidenceInterval]))</f>
        <v>0.95</v>
      </c>
      <c r="N17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792" s="5" cm="1">
        <f t="array" ref="O1792">MIN(IF((OutputTable[GroupByKey]=OutputTable[[#This Row],[GroupByKey]]),(OutputTable[GroupByKey]=OutputTable[[#This Row],[GroupByKey]])*OutputTable[RecordedValue]))</f>
        <v>1077.4586053922801</v>
      </c>
      <c r="P1792" s="5" cm="1">
        <f t="array" ref="P1792">MAX(IF((OutputTable[GroupByKey]=OutputTable[[#This Row],[GroupByKey]]),(OutputTable[GroupByKey]=OutputTable[[#This Row],[GroupByKey]])*OutputTable[RecordedValue]))</f>
        <v>1164.8711043384901</v>
      </c>
    </row>
    <row r="1793" spans="1:16" x14ac:dyDescent="0.25">
      <c r="A1793" t="s">
        <v>68</v>
      </c>
      <c r="B1793" t="s">
        <v>70</v>
      </c>
      <c r="C1793">
        <v>34</v>
      </c>
      <c r="D1793" t="s">
        <v>167</v>
      </c>
      <c r="E1793" t="s">
        <v>115</v>
      </c>
      <c r="F1793" t="s">
        <v>73</v>
      </c>
      <c r="G1793">
        <v>0</v>
      </c>
      <c r="H1793">
        <v>0</v>
      </c>
      <c r="I1793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793" s="5" cm="1">
        <f t="array" ref="J1793">MAX(IF((ProjectInfoTable[ProjectName]=OutputTable[[#This Row],[ProjectName]]),(ProjectInfoTable[ProjectName]=OutputTable[[#This Row],[ProjectName]])*ProjectInfoTable[NumberOfReplications]))</f>
        <v>50</v>
      </c>
      <c r="K1793" s="5" cm="1">
        <f t="array" ref="K1793">IFERROR(AVERAGE(IF((OutputTable[GroupByKey]=OutputTable[[#This Row],[GroupByKey]]),(OutputTable[GroupByKey]=OutputTable[[#This Row],[GroupByKey]])*OutputTable[RecordedValue])),0)</f>
        <v>0</v>
      </c>
      <c r="L1793" s="5" cm="1">
        <f t="array" ref="L1793">IFERROR(_xlfn.STDEV.S(IF((OutputTable[GroupByKey]=OutputTable[[#This Row],[GroupByKey]]),(OutputTable[GroupByKey]=OutputTable[[#This Row],[GroupByKey]])*OutputTable[RecordedValue])),0)</f>
        <v>0</v>
      </c>
      <c r="M1793" s="5" cm="1">
        <f t="array" ref="M1793">MAX(IF((ProjectInfoTable[ProjectName]=OutputTable[[#This Row],[ProjectName]]),(ProjectInfoTable[ProjectName]=OutputTable[[#This Row],[ProjectName]])*ProjectInfoTable[ConfidenceInterval]))</f>
        <v>0.95</v>
      </c>
      <c r="N17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93" s="5" cm="1">
        <f t="array" ref="O1793">MIN(IF((OutputTable[GroupByKey]=OutputTable[[#This Row],[GroupByKey]]),(OutputTable[GroupByKey]=OutputTable[[#This Row],[GroupByKey]])*OutputTable[RecordedValue]))</f>
        <v>0</v>
      </c>
      <c r="P1793" s="5" cm="1">
        <f t="array" ref="P1793">MAX(IF((OutputTable[GroupByKey]=OutputTable[[#This Row],[GroupByKey]]),(OutputTable[GroupByKey]=OutputTable[[#This Row],[GroupByKey]])*OutputTable[RecordedValue]))</f>
        <v>0</v>
      </c>
    </row>
    <row r="1794" spans="1:16" x14ac:dyDescent="0.25">
      <c r="A1794" t="s">
        <v>68</v>
      </c>
      <c r="B1794" t="s">
        <v>70</v>
      </c>
      <c r="C1794">
        <v>34</v>
      </c>
      <c r="D1794" t="s">
        <v>168</v>
      </c>
      <c r="E1794" t="s">
        <v>117</v>
      </c>
      <c r="F1794" t="s">
        <v>73</v>
      </c>
      <c r="G1794">
        <v>265.63530965979299</v>
      </c>
      <c r="H1794">
        <v>0</v>
      </c>
      <c r="I1794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794" s="5" cm="1">
        <f t="array" ref="J1794">MAX(IF((ProjectInfoTable[ProjectName]=OutputTable[[#This Row],[ProjectName]]),(ProjectInfoTable[ProjectName]=OutputTable[[#This Row],[ProjectName]])*ProjectInfoTable[NumberOfReplications]))</f>
        <v>50</v>
      </c>
      <c r="K1794" s="5" cm="1">
        <f t="array" ref="K1794">IFERROR(AVERAGE(IF((OutputTable[GroupByKey]=OutputTable[[#This Row],[GroupByKey]]),(OutputTable[GroupByKey]=OutputTable[[#This Row],[GroupByKey]])*OutputTable[RecordedValue])),0)</f>
        <v>120.89653130002299</v>
      </c>
      <c r="L1794" s="5" cm="1">
        <f t="array" ref="L1794">IFERROR(_xlfn.STDEV.S(IF((OutputTable[GroupByKey]=OutputTable[[#This Row],[GroupByKey]]),(OutputTable[GroupByKey]=OutputTable[[#This Row],[GroupByKey]])*OutputTable[RecordedValue])),0)</f>
        <v>33.561725675720702</v>
      </c>
      <c r="M1794" s="5" cm="1">
        <f t="array" ref="M1794">MAX(IF((ProjectInfoTable[ProjectName]=OutputTable[[#This Row],[ProjectName]]),(ProjectInfoTable[ProjectName]=OutputTable[[#This Row],[ProjectName]])*ProjectInfoTable[ConfidenceInterval]))</f>
        <v>0.95</v>
      </c>
      <c r="N17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794" s="5" cm="1">
        <f t="array" ref="O1794">MIN(IF((OutputTable[GroupByKey]=OutputTable[[#This Row],[GroupByKey]]),(OutputTable[GroupByKey]=OutputTable[[#This Row],[GroupByKey]])*OutputTable[RecordedValue]))</f>
        <v>71.2298351699786</v>
      </c>
      <c r="P1794" s="5" cm="1">
        <f t="array" ref="P1794">MAX(IF((OutputTable[GroupByKey]=OutputTable[[#This Row],[GroupByKey]]),(OutputTable[GroupByKey]=OutputTable[[#This Row],[GroupByKey]])*OutputTable[RecordedValue]))</f>
        <v>265.63530965979299</v>
      </c>
    </row>
    <row r="1795" spans="1:16" x14ac:dyDescent="0.25">
      <c r="A1795" t="s">
        <v>68</v>
      </c>
      <c r="B1795" t="s">
        <v>70</v>
      </c>
      <c r="C1795">
        <v>34</v>
      </c>
      <c r="D1795" t="s">
        <v>169</v>
      </c>
      <c r="E1795" t="s">
        <v>119</v>
      </c>
      <c r="F1795" t="s">
        <v>73</v>
      </c>
      <c r="G1795">
        <v>315</v>
      </c>
      <c r="H1795">
        <v>0</v>
      </c>
      <c r="I1795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795" s="5" cm="1">
        <f t="array" ref="J1795">MAX(IF((ProjectInfoTable[ProjectName]=OutputTable[[#This Row],[ProjectName]]),(ProjectInfoTable[ProjectName]=OutputTable[[#This Row],[ProjectName]])*ProjectInfoTable[NumberOfReplications]))</f>
        <v>50</v>
      </c>
      <c r="K1795" s="5" cm="1">
        <f t="array" ref="K1795">IFERROR(AVERAGE(IF((OutputTable[GroupByKey]=OutputTable[[#This Row],[GroupByKey]]),(OutputTable[GroupByKey]=OutputTable[[#This Row],[GroupByKey]])*OutputTable[RecordedValue])),0)</f>
        <v>307.66000000000003</v>
      </c>
      <c r="L1795" s="5" cm="1">
        <f t="array" ref="L1795">IFERROR(_xlfn.STDEV.S(IF((OutputTable[GroupByKey]=OutputTable[[#This Row],[GroupByKey]]),(OutputTable[GroupByKey]=OutputTable[[#This Row],[GroupByKey]])*OutputTable[RecordedValue])),0)</f>
        <v>3.1272991542223769</v>
      </c>
      <c r="M1795" s="5" cm="1">
        <f t="array" ref="M1795">MAX(IF((ProjectInfoTable[ProjectName]=OutputTable[[#This Row],[ProjectName]]),(ProjectInfoTable[ProjectName]=OutputTable[[#This Row],[ProjectName]])*ProjectInfoTable[ConfidenceInterval]))</f>
        <v>0.95</v>
      </c>
      <c r="N17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795" s="5" cm="1">
        <f t="array" ref="O1795">MIN(IF((OutputTable[GroupByKey]=OutputTable[[#This Row],[GroupByKey]]),(OutputTable[GroupByKey]=OutputTable[[#This Row],[GroupByKey]])*OutputTable[RecordedValue]))</f>
        <v>300</v>
      </c>
      <c r="P1795" s="5" cm="1">
        <f t="array" ref="P1795">MAX(IF((OutputTable[GroupByKey]=OutputTable[[#This Row],[GroupByKey]]),(OutputTable[GroupByKey]=OutputTable[[#This Row],[GroupByKey]])*OutputTable[RecordedValue]))</f>
        <v>315</v>
      </c>
    </row>
    <row r="1796" spans="1:16" x14ac:dyDescent="0.25">
      <c r="A1796" t="s">
        <v>68</v>
      </c>
      <c r="B1796" t="s">
        <v>70</v>
      </c>
      <c r="C1796">
        <v>34</v>
      </c>
      <c r="D1796" t="s">
        <v>170</v>
      </c>
      <c r="E1796" t="s">
        <v>121</v>
      </c>
      <c r="F1796" t="s">
        <v>73</v>
      </c>
      <c r="G1796">
        <v>313</v>
      </c>
      <c r="H1796">
        <v>0</v>
      </c>
      <c r="I1796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796" s="5" cm="1">
        <f t="array" ref="J1796">MAX(IF((ProjectInfoTable[ProjectName]=OutputTable[[#This Row],[ProjectName]]),(ProjectInfoTable[ProjectName]=OutputTable[[#This Row],[ProjectName]])*ProjectInfoTable[NumberOfReplications]))</f>
        <v>50</v>
      </c>
      <c r="K1796" s="5" cm="1">
        <f t="array" ref="K1796">IFERROR(AVERAGE(IF((OutputTable[GroupByKey]=OutputTable[[#This Row],[GroupByKey]]),(OutputTable[GroupByKey]=OutputTable[[#This Row],[GroupByKey]])*OutputTable[RecordedValue])),0)</f>
        <v>305.8</v>
      </c>
      <c r="L1796" s="5" cm="1">
        <f t="array" ref="L1796">IFERROR(_xlfn.STDEV.S(IF((OutputTable[GroupByKey]=OutputTable[[#This Row],[GroupByKey]]),(OutputTable[GroupByKey]=OutputTable[[#This Row],[GroupByKey]])*OutputTable[RecordedValue])),0)</f>
        <v>3.2324881425670751</v>
      </c>
      <c r="M1796" s="5" cm="1">
        <f t="array" ref="M1796">MAX(IF((ProjectInfoTable[ProjectName]=OutputTable[[#This Row],[ProjectName]]),(ProjectInfoTable[ProjectName]=OutputTable[[#This Row],[ProjectName]])*ProjectInfoTable[ConfidenceInterval]))</f>
        <v>0.95</v>
      </c>
      <c r="N17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796" s="5" cm="1">
        <f t="array" ref="O1796">MIN(IF((OutputTable[GroupByKey]=OutputTable[[#This Row],[GroupByKey]]),(OutputTable[GroupByKey]=OutputTable[[#This Row],[GroupByKey]])*OutputTable[RecordedValue]))</f>
        <v>298</v>
      </c>
      <c r="P1796" s="5" cm="1">
        <f t="array" ref="P1796">MAX(IF((OutputTable[GroupByKey]=OutputTable[[#This Row],[GroupByKey]]),(OutputTable[GroupByKey]=OutputTable[[#This Row],[GroupByKey]])*OutputTable[RecordedValue]))</f>
        <v>313</v>
      </c>
    </row>
    <row r="1797" spans="1:16" x14ac:dyDescent="0.25">
      <c r="A1797" t="s">
        <v>68</v>
      </c>
      <c r="B1797" t="s">
        <v>70</v>
      </c>
      <c r="C1797">
        <v>34</v>
      </c>
      <c r="D1797" t="s">
        <v>171</v>
      </c>
      <c r="E1797" t="s">
        <v>123</v>
      </c>
      <c r="F1797" t="s">
        <v>73</v>
      </c>
      <c r="G1797">
        <v>38.422743348825897</v>
      </c>
      <c r="H1797">
        <v>0</v>
      </c>
      <c r="I1797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797" s="5" cm="1">
        <f t="array" ref="J1797">MAX(IF((ProjectInfoTable[ProjectName]=OutputTable[[#This Row],[ProjectName]]),(ProjectInfoTable[ProjectName]=OutputTable[[#This Row],[ProjectName]])*ProjectInfoTable[NumberOfReplications]))</f>
        <v>50</v>
      </c>
      <c r="K1797" s="5" cm="1">
        <f t="array" ref="K1797">IFERROR(AVERAGE(IF((OutputTable[GroupByKey]=OutputTable[[#This Row],[GroupByKey]]),(OutputTable[GroupByKey]=OutputTable[[#This Row],[GroupByKey]])*OutputTable[RecordedValue])),0)</f>
        <v>37.238343743460135</v>
      </c>
      <c r="L1797" s="5" cm="1">
        <f t="array" ref="L1797">IFERROR(_xlfn.STDEV.S(IF((OutputTable[GroupByKey]=OutputTable[[#This Row],[GroupByKey]]),(OutputTable[GroupByKey]=OutputTable[[#This Row],[GroupByKey]])*OutputTable[RecordedValue])),0)</f>
        <v>0.73577360167133743</v>
      </c>
      <c r="M1797" s="5" cm="1">
        <f t="array" ref="M1797">MAX(IF((ProjectInfoTable[ProjectName]=OutputTable[[#This Row],[ProjectName]]),(ProjectInfoTable[ProjectName]=OutputTable[[#This Row],[ProjectName]])*ProjectInfoTable[ConfidenceInterval]))</f>
        <v>0.95</v>
      </c>
      <c r="N17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797" s="5" cm="1">
        <f t="array" ref="O1797">MIN(IF((OutputTable[GroupByKey]=OutputTable[[#This Row],[GroupByKey]]),(OutputTable[GroupByKey]=OutputTable[[#This Row],[GroupByKey]])*OutputTable[RecordedValue]))</f>
        <v>35.915286846409401</v>
      </c>
      <c r="P1797" s="5" cm="1">
        <f t="array" ref="P1797">MAX(IF((OutputTable[GroupByKey]=OutputTable[[#This Row],[GroupByKey]]),(OutputTable[GroupByKey]=OutputTable[[#This Row],[GroupByKey]])*OutputTable[RecordedValue]))</f>
        <v>38.829036811282897</v>
      </c>
    </row>
    <row r="1798" spans="1:16" x14ac:dyDescent="0.25">
      <c r="A1798" t="s">
        <v>68</v>
      </c>
      <c r="B1798" t="s">
        <v>70</v>
      </c>
      <c r="C1798">
        <v>34</v>
      </c>
      <c r="D1798" t="s">
        <v>172</v>
      </c>
      <c r="E1798" t="s">
        <v>125</v>
      </c>
      <c r="F1798" t="s">
        <v>73</v>
      </c>
      <c r="G1798">
        <v>1418.3176101245699</v>
      </c>
      <c r="H1798">
        <v>0</v>
      </c>
      <c r="I1798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798" s="5" cm="1">
        <f t="array" ref="J1798">MAX(IF((ProjectInfoTable[ProjectName]=OutputTable[[#This Row],[ProjectName]]),(ProjectInfoTable[ProjectName]=OutputTable[[#This Row],[ProjectName]])*ProjectInfoTable[NumberOfReplications]))</f>
        <v>50</v>
      </c>
      <c r="K1798" s="5" cm="1">
        <f t="array" ref="K1798">IFERROR(AVERAGE(IF((OutputTable[GroupByKey]=OutputTable[[#This Row],[GroupByKey]]),(OutputTable[GroupByKey]=OutputTable[[#This Row],[GroupByKey]])*OutputTable[RecordedValue])),0)</f>
        <v>1238.0468436038263</v>
      </c>
      <c r="L1798" s="5" cm="1">
        <f t="array" ref="L1798">IFERROR(_xlfn.STDEV.S(IF((OutputTable[GroupByKey]=OutputTable[[#This Row],[GroupByKey]]),(OutputTable[GroupByKey]=OutputTable[[#This Row],[GroupByKey]])*OutputTable[RecordedValue])),0)</f>
        <v>49.802537130614866</v>
      </c>
      <c r="M1798" s="5" cm="1">
        <f t="array" ref="M1798">MAX(IF((ProjectInfoTable[ProjectName]=OutputTable[[#This Row],[ProjectName]]),(ProjectInfoTable[ProjectName]=OutputTable[[#This Row],[ProjectName]])*ProjectInfoTable[ConfidenceInterval]))</f>
        <v>0.95</v>
      </c>
      <c r="N17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798" s="5" cm="1">
        <f t="array" ref="O1798">MIN(IF((OutputTable[GroupByKey]=OutputTable[[#This Row],[GroupByKey]]),(OutputTable[GroupByKey]=OutputTable[[#This Row],[GroupByKey]])*OutputTable[RecordedValue]))</f>
        <v>1148.68844056226</v>
      </c>
      <c r="P1798" s="5" cm="1">
        <f t="array" ref="P1798">MAX(IF((OutputTable[GroupByKey]=OutputTable[[#This Row],[GroupByKey]]),(OutputTable[GroupByKey]=OutputTable[[#This Row],[GroupByKey]])*OutputTable[RecordedValue]))</f>
        <v>1418.3176101245699</v>
      </c>
    </row>
    <row r="1799" spans="1:16" x14ac:dyDescent="0.25">
      <c r="A1799" t="s">
        <v>68</v>
      </c>
      <c r="B1799" t="s">
        <v>70</v>
      </c>
      <c r="C1799">
        <v>34</v>
      </c>
      <c r="D1799" t="s">
        <v>173</v>
      </c>
      <c r="E1799" t="s">
        <v>135</v>
      </c>
      <c r="F1799" t="s">
        <v>105</v>
      </c>
      <c r="G1799">
        <v>19.211371674412899</v>
      </c>
      <c r="H1799">
        <v>0</v>
      </c>
      <c r="I1799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799" s="5" cm="1">
        <f t="array" ref="J1799">MAX(IF((ProjectInfoTable[ProjectName]=OutputTable[[#This Row],[ProjectName]]),(ProjectInfoTable[ProjectName]=OutputTable[[#This Row],[ProjectName]])*ProjectInfoTable[NumberOfReplications]))</f>
        <v>50</v>
      </c>
      <c r="K1799" s="5" cm="1">
        <f t="array" ref="K1799">IFERROR(AVERAGE(IF((OutputTable[GroupByKey]=OutputTable[[#This Row],[GroupByKey]]),(OutputTable[GroupByKey]=OutputTable[[#This Row],[GroupByKey]])*OutputTable[RecordedValue])),0)</f>
        <v>18.619171871730064</v>
      </c>
      <c r="L1799" s="5" cm="1">
        <f t="array" ref="L1799">IFERROR(_xlfn.STDEV.S(IF((OutputTable[GroupByKey]=OutputTable[[#This Row],[GroupByKey]]),(OutputTable[GroupByKey]=OutputTable[[#This Row],[GroupByKey]])*OutputTable[RecordedValue])),0)</f>
        <v>0.36788680083566072</v>
      </c>
      <c r="M1799" s="5" cm="1">
        <f t="array" ref="M1799">MAX(IF((ProjectInfoTable[ProjectName]=OutputTable[[#This Row],[ProjectName]]),(ProjectInfoTable[ProjectName]=OutputTable[[#This Row],[ProjectName]])*ProjectInfoTable[ConfidenceInterval]))</f>
        <v>0.95</v>
      </c>
      <c r="N17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799" s="5" cm="1">
        <f t="array" ref="O1799">MIN(IF((OutputTable[GroupByKey]=OutputTable[[#This Row],[GroupByKey]]),(OutputTable[GroupByKey]=OutputTable[[#This Row],[GroupByKey]])*OutputTable[RecordedValue]))</f>
        <v>17.957643423204701</v>
      </c>
      <c r="P1799" s="5" cm="1">
        <f t="array" ref="P1799">MAX(IF((OutputTable[GroupByKey]=OutputTable[[#This Row],[GroupByKey]]),(OutputTable[GroupByKey]=OutputTable[[#This Row],[GroupByKey]])*OutputTable[RecordedValue]))</f>
        <v>19.414518405641399</v>
      </c>
    </row>
    <row r="1800" spans="1:16" x14ac:dyDescent="0.25">
      <c r="A1800" t="s">
        <v>68</v>
      </c>
      <c r="B1800" t="s">
        <v>70</v>
      </c>
      <c r="C1800">
        <v>34</v>
      </c>
      <c r="D1800" t="s">
        <v>174</v>
      </c>
      <c r="E1800" t="s">
        <v>137</v>
      </c>
      <c r="F1800" t="s">
        <v>105</v>
      </c>
      <c r="G1800">
        <v>4.72366665820857</v>
      </c>
      <c r="H1800">
        <v>0</v>
      </c>
      <c r="I1800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800" s="5" cm="1">
        <f t="array" ref="J1800">MAX(IF((ProjectInfoTable[ProjectName]=OutputTable[[#This Row],[ProjectName]]),(ProjectInfoTable[ProjectName]=OutputTable[[#This Row],[ProjectName]])*ProjectInfoTable[NumberOfReplications]))</f>
        <v>50</v>
      </c>
      <c r="K1800" s="5" cm="1">
        <f t="array" ref="K1800">IFERROR(AVERAGE(IF((OutputTable[GroupByKey]=OutputTable[[#This Row],[GroupByKey]]),(OutputTable[GroupByKey]=OutputTable[[#This Row],[GroupByKey]])*OutputTable[RecordedValue])),0)</f>
        <v>5.3248187541752463</v>
      </c>
      <c r="L1800" s="5" cm="1">
        <f t="array" ref="L1800">IFERROR(_xlfn.STDEV.S(IF((OutputTable[GroupByKey]=OutputTable[[#This Row],[GroupByKey]]),(OutputTable[GroupByKey]=OutputTable[[#This Row],[GroupByKey]])*OutputTable[RecordedValue])),0)</f>
        <v>0.37220753962085379</v>
      </c>
      <c r="M1800" s="5" cm="1">
        <f t="array" ref="M1800">MAX(IF((ProjectInfoTable[ProjectName]=OutputTable[[#This Row],[ProjectName]]),(ProjectInfoTable[ProjectName]=OutputTable[[#This Row],[ProjectName]])*ProjectInfoTable[ConfidenceInterval]))</f>
        <v>0.95</v>
      </c>
      <c r="N18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800" s="5" cm="1">
        <f t="array" ref="O1800">MIN(IF((OutputTable[GroupByKey]=OutputTable[[#This Row],[GroupByKey]]),(OutputTable[GroupByKey]=OutputTable[[#This Row],[GroupByKey]])*OutputTable[RecordedValue]))</f>
        <v>4.5773931059875599</v>
      </c>
      <c r="P1800" s="5" cm="1">
        <f t="array" ref="P1800">MAX(IF((OutputTable[GroupByKey]=OutputTable[[#This Row],[GroupByKey]]),(OutputTable[GroupByKey]=OutputTable[[#This Row],[GroupByKey]])*OutputTable[RecordedValue]))</f>
        <v>5.9816259595291603</v>
      </c>
    </row>
    <row r="1801" spans="1:16" x14ac:dyDescent="0.25">
      <c r="A1801" t="s">
        <v>68</v>
      </c>
      <c r="B1801" t="s">
        <v>70</v>
      </c>
      <c r="C1801">
        <v>34</v>
      </c>
      <c r="D1801" t="s">
        <v>175</v>
      </c>
      <c r="E1801" t="s">
        <v>154</v>
      </c>
      <c r="F1801" t="s">
        <v>105</v>
      </c>
      <c r="G1801">
        <v>315</v>
      </c>
      <c r="H1801">
        <v>0</v>
      </c>
      <c r="I1801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801" s="5" cm="1">
        <f t="array" ref="J1801">MAX(IF((ProjectInfoTable[ProjectName]=OutputTable[[#This Row],[ProjectName]]),(ProjectInfoTable[ProjectName]=OutputTable[[#This Row],[ProjectName]])*ProjectInfoTable[NumberOfReplications]))</f>
        <v>50</v>
      </c>
      <c r="K1801" s="5" cm="1">
        <f t="array" ref="K1801">IFERROR(AVERAGE(IF((OutputTable[GroupByKey]=OutputTable[[#This Row],[GroupByKey]]),(OutputTable[GroupByKey]=OutputTable[[#This Row],[GroupByKey]])*OutputTable[RecordedValue])),0)</f>
        <v>307.5</v>
      </c>
      <c r="L1801" s="5" cm="1">
        <f t="array" ref="L1801">IFERROR(_xlfn.STDEV.S(IF((OutputTable[GroupByKey]=OutputTable[[#This Row],[GroupByKey]]),(OutputTable[GroupByKey]=OutputTable[[#This Row],[GroupByKey]])*OutputTable[RecordedValue])),0)</f>
        <v>3.1831828507367419</v>
      </c>
      <c r="M1801" s="5" cm="1">
        <f t="array" ref="M1801">MAX(IF((ProjectInfoTable[ProjectName]=OutputTable[[#This Row],[ProjectName]]),(ProjectInfoTable[ProjectName]=OutputTable[[#This Row],[ProjectName]])*ProjectInfoTable[ConfidenceInterval]))</f>
        <v>0.95</v>
      </c>
      <c r="N18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801" s="5" cm="1">
        <f t="array" ref="O1801">MIN(IF((OutputTable[GroupByKey]=OutputTable[[#This Row],[GroupByKey]]),(OutputTable[GroupByKey]=OutputTable[[#This Row],[GroupByKey]])*OutputTable[RecordedValue]))</f>
        <v>300</v>
      </c>
      <c r="P1801" s="5" cm="1">
        <f t="array" ref="P1801">MAX(IF((OutputTable[GroupByKey]=OutputTable[[#This Row],[GroupByKey]]),(OutputTable[GroupByKey]=OutputTable[[#This Row],[GroupByKey]])*OutputTable[RecordedValue]))</f>
        <v>315</v>
      </c>
    </row>
    <row r="1802" spans="1:16" x14ac:dyDescent="0.25">
      <c r="A1802" t="s">
        <v>68</v>
      </c>
      <c r="B1802" t="s">
        <v>70</v>
      </c>
      <c r="C1802">
        <v>34</v>
      </c>
      <c r="D1802" t="s">
        <v>176</v>
      </c>
      <c r="E1802" t="s">
        <v>156</v>
      </c>
      <c r="F1802" t="s">
        <v>105</v>
      </c>
      <c r="G1802">
        <v>0.80318055590797599</v>
      </c>
      <c r="H1802">
        <v>0</v>
      </c>
      <c r="I1802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802" s="5" cm="1">
        <f t="array" ref="J1802">MAX(IF((ProjectInfoTable[ProjectName]=OutputTable[[#This Row],[ProjectName]]),(ProjectInfoTable[ProjectName]=OutputTable[[#This Row],[ProjectName]])*ProjectInfoTable[NumberOfReplications]))</f>
        <v>50</v>
      </c>
      <c r="K1802" s="5" cm="1">
        <f t="array" ref="K1802">IFERROR(AVERAGE(IF((OutputTable[GroupByKey]=OutputTable[[#This Row],[GroupByKey]]),(OutputTable[GroupByKey]=OutputTable[[#This Row],[GroupByKey]])*OutputTable[RecordedValue])),0)</f>
        <v>0.77813255190936492</v>
      </c>
      <c r="L1802" s="5" cm="1">
        <f t="array" ref="L1802">IFERROR(_xlfn.STDEV.S(IF((OutputTable[GroupByKey]=OutputTable[[#This Row],[GroupByKey]]),(OutputTable[GroupByKey]=OutputTable[[#This Row],[GroupByKey]])*OutputTable[RecordedValue])),0)</f>
        <v>1.5508647484202203E-2</v>
      </c>
      <c r="M1802" s="5" cm="1">
        <f t="array" ref="M1802">MAX(IF((ProjectInfoTable[ProjectName]=OutputTable[[#This Row],[ProjectName]]),(ProjectInfoTable[ProjectName]=OutputTable[[#This Row],[ProjectName]])*ProjectInfoTable[ConfidenceInterval]))</f>
        <v>0.95</v>
      </c>
      <c r="N18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802" s="5" cm="1">
        <f t="array" ref="O1802">MIN(IF((OutputTable[GroupByKey]=OutputTable[[#This Row],[GroupByKey]]),(OutputTable[GroupByKey]=OutputTable[[#This Row],[GroupByKey]])*OutputTable[RecordedValue]))</f>
        <v>0.75076558501961799</v>
      </c>
      <c r="P1802" s="5" cm="1">
        <f t="array" ref="P1802">MAX(IF((OutputTable[GroupByKey]=OutputTable[[#This Row],[GroupByKey]]),(OutputTable[GroupByKey]=OutputTable[[#This Row],[GroupByKey]])*OutputTable[RecordedValue]))</f>
        <v>0.80927528725051701</v>
      </c>
    </row>
    <row r="1803" spans="1:16" x14ac:dyDescent="0.25">
      <c r="A1803" t="s">
        <v>68</v>
      </c>
      <c r="B1803" t="s">
        <v>70</v>
      </c>
      <c r="C1803">
        <v>34</v>
      </c>
      <c r="D1803" t="s">
        <v>177</v>
      </c>
      <c r="E1803" t="s">
        <v>140</v>
      </c>
      <c r="F1803" t="s">
        <v>105</v>
      </c>
      <c r="G1803">
        <v>0</v>
      </c>
      <c r="H1803">
        <v>0</v>
      </c>
      <c r="I1803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803" s="5" cm="1">
        <f t="array" ref="J1803">MAX(IF((ProjectInfoTable[ProjectName]=OutputTable[[#This Row],[ProjectName]]),(ProjectInfoTable[ProjectName]=OutputTable[[#This Row],[ProjectName]])*ProjectInfoTable[NumberOfReplications]))</f>
        <v>50</v>
      </c>
      <c r="K1803" s="5" cm="1">
        <f t="array" ref="K1803">IFERROR(AVERAGE(IF((OutputTable[GroupByKey]=OutputTable[[#This Row],[GroupByKey]]),(OutputTable[GroupByKey]=OutputTable[[#This Row],[GroupByKey]])*OutputTable[RecordedValue])),0)</f>
        <v>0</v>
      </c>
      <c r="L1803" s="5" cm="1">
        <f t="array" ref="L1803">IFERROR(_xlfn.STDEV.S(IF((OutputTable[GroupByKey]=OutputTable[[#This Row],[GroupByKey]]),(OutputTable[GroupByKey]=OutputTable[[#This Row],[GroupByKey]])*OutputTable[RecordedValue])),0)</f>
        <v>0</v>
      </c>
      <c r="M1803" s="5" cm="1">
        <f t="array" ref="M1803">MAX(IF((ProjectInfoTable[ProjectName]=OutputTable[[#This Row],[ProjectName]]),(ProjectInfoTable[ProjectName]=OutputTable[[#This Row],[ProjectName]])*ProjectInfoTable[ConfidenceInterval]))</f>
        <v>0.95</v>
      </c>
      <c r="N18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03" s="5" cm="1">
        <f t="array" ref="O1803">MIN(IF((OutputTable[GroupByKey]=OutputTable[[#This Row],[GroupByKey]]),(OutputTable[GroupByKey]=OutputTable[[#This Row],[GroupByKey]])*OutputTable[RecordedValue]))</f>
        <v>0</v>
      </c>
      <c r="P1803" s="5" cm="1">
        <f t="array" ref="P1803">MAX(IF((OutputTable[GroupByKey]=OutputTable[[#This Row],[GroupByKey]]),(OutputTable[GroupByKey]=OutputTable[[#This Row],[GroupByKey]])*OutputTable[RecordedValue]))</f>
        <v>0</v>
      </c>
    </row>
    <row r="1804" spans="1:16" x14ac:dyDescent="0.25">
      <c r="A1804" t="s">
        <v>68</v>
      </c>
      <c r="B1804" t="s">
        <v>70</v>
      </c>
      <c r="C1804">
        <v>35</v>
      </c>
      <c r="D1804" t="s">
        <v>110</v>
      </c>
      <c r="E1804" t="s">
        <v>111</v>
      </c>
      <c r="F1804" t="s">
        <v>73</v>
      </c>
      <c r="G1804">
        <v>2.3000675649998401</v>
      </c>
      <c r="H1804">
        <v>0</v>
      </c>
      <c r="I1804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804" s="5" cm="1">
        <f t="array" ref="J1804">MAX(IF((ProjectInfoTable[ProjectName]=OutputTable[[#This Row],[ProjectName]]),(ProjectInfoTable[ProjectName]=OutputTable[[#This Row],[ProjectName]])*ProjectInfoTable[NumberOfReplications]))</f>
        <v>50</v>
      </c>
      <c r="K1804" s="5" cm="1">
        <f t="array" ref="K1804">IFERROR(AVERAGE(IF((OutputTable[GroupByKey]=OutputTable[[#This Row],[GroupByKey]]),(OutputTable[GroupByKey]=OutputTable[[#This Row],[GroupByKey]])*OutputTable[RecordedValue])),0)</f>
        <v>1.9749714551650996</v>
      </c>
      <c r="L1804" s="5" cm="1">
        <f t="array" ref="L1804">IFERROR(_xlfn.STDEV.S(IF((OutputTable[GroupByKey]=OutputTable[[#This Row],[GroupByKey]]),(OutputTable[GroupByKey]=OutputTable[[#This Row],[GroupByKey]])*OutputTable[RecordedValue])),0)</f>
        <v>0.45746437878232693</v>
      </c>
      <c r="M1804" s="5" cm="1">
        <f t="array" ref="M1804">MAX(IF((ProjectInfoTable[ProjectName]=OutputTable[[#This Row],[ProjectName]]),(ProjectInfoTable[ProjectName]=OutputTable[[#This Row],[ProjectName]])*ProjectInfoTable[ConfidenceInterval]))</f>
        <v>0.95</v>
      </c>
      <c r="N18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804" s="5" cm="1">
        <f t="array" ref="O1804">MIN(IF((OutputTable[GroupByKey]=OutputTable[[#This Row],[GroupByKey]]),(OutputTable[GroupByKey]=OutputTable[[#This Row],[GroupByKey]])*OutputTable[RecordedValue]))</f>
        <v>1.0281254127300199</v>
      </c>
      <c r="P1804" s="5" cm="1">
        <f t="array" ref="P1804">MAX(IF((OutputTable[GroupByKey]=OutputTable[[#This Row],[GroupByKey]]),(OutputTable[GroupByKey]=OutputTable[[#This Row],[GroupByKey]])*OutputTable[RecordedValue]))</f>
        <v>3.1673122909872098</v>
      </c>
    </row>
    <row r="1805" spans="1:16" x14ac:dyDescent="0.25">
      <c r="A1805" t="s">
        <v>68</v>
      </c>
      <c r="B1805" t="s">
        <v>70</v>
      </c>
      <c r="C1805">
        <v>35</v>
      </c>
      <c r="D1805" t="s">
        <v>112</v>
      </c>
      <c r="E1805" t="s">
        <v>113</v>
      </c>
      <c r="F1805" t="s">
        <v>73</v>
      </c>
      <c r="G1805">
        <v>138.00405389999099</v>
      </c>
      <c r="H1805">
        <v>0</v>
      </c>
      <c r="I1805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805" s="5" cm="1">
        <f t="array" ref="J1805">MAX(IF((ProjectInfoTable[ProjectName]=OutputTable[[#This Row],[ProjectName]]),(ProjectInfoTable[ProjectName]=OutputTable[[#This Row],[ProjectName]])*ProjectInfoTable[NumberOfReplications]))</f>
        <v>50</v>
      </c>
      <c r="K1805" s="5" cm="1">
        <f t="array" ref="K1805">IFERROR(AVERAGE(IF((OutputTable[GroupByKey]=OutputTable[[#This Row],[GroupByKey]]),(OutputTable[GroupByKey]=OutputTable[[#This Row],[GroupByKey]])*OutputTable[RecordedValue])),0)</f>
        <v>118.49828730990606</v>
      </c>
      <c r="L1805" s="5" cm="1">
        <f t="array" ref="L1805">IFERROR(_xlfn.STDEV.S(IF((OutputTable[GroupByKey]=OutputTable[[#This Row],[GroupByKey]]),(OutputTable[GroupByKey]=OutputTable[[#This Row],[GroupByKey]])*OutputTable[RecordedValue])),0)</f>
        <v>27.447862726939679</v>
      </c>
      <c r="M1805" s="5" cm="1">
        <f t="array" ref="M1805">MAX(IF((ProjectInfoTable[ProjectName]=OutputTable[[#This Row],[ProjectName]]),(ProjectInfoTable[ProjectName]=OutputTable[[#This Row],[ProjectName]])*ProjectInfoTable[ConfidenceInterval]))</f>
        <v>0.95</v>
      </c>
      <c r="N18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805" s="5" cm="1">
        <f t="array" ref="O1805">MIN(IF((OutputTable[GroupByKey]=OutputTable[[#This Row],[GroupByKey]]),(OutputTable[GroupByKey]=OutputTable[[#This Row],[GroupByKey]])*OutputTable[RecordedValue]))</f>
        <v>61.6875247638012</v>
      </c>
      <c r="P1805" s="5" cm="1">
        <f t="array" ref="P1805">MAX(IF((OutputTable[GroupByKey]=OutputTable[[#This Row],[GroupByKey]]),(OutputTable[GroupByKey]=OutputTable[[#This Row],[GroupByKey]])*OutputTable[RecordedValue]))</f>
        <v>190.038737459233</v>
      </c>
    </row>
    <row r="1806" spans="1:16" x14ac:dyDescent="0.25">
      <c r="A1806" t="s">
        <v>68</v>
      </c>
      <c r="B1806" t="s">
        <v>70</v>
      </c>
      <c r="C1806">
        <v>35</v>
      </c>
      <c r="D1806" t="s">
        <v>114</v>
      </c>
      <c r="E1806" t="s">
        <v>115</v>
      </c>
      <c r="F1806" t="s">
        <v>73</v>
      </c>
      <c r="G1806">
        <v>0</v>
      </c>
      <c r="H1806">
        <v>0</v>
      </c>
      <c r="I1806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806" s="5" cm="1">
        <f t="array" ref="J1806">MAX(IF((ProjectInfoTable[ProjectName]=OutputTable[[#This Row],[ProjectName]]),(ProjectInfoTable[ProjectName]=OutputTable[[#This Row],[ProjectName]])*ProjectInfoTable[NumberOfReplications]))</f>
        <v>50</v>
      </c>
      <c r="K1806" s="5" cm="1">
        <f t="array" ref="K1806">IFERROR(AVERAGE(IF((OutputTable[GroupByKey]=OutputTable[[#This Row],[GroupByKey]]),(OutputTable[GroupByKey]=OutputTable[[#This Row],[GroupByKey]])*OutputTable[RecordedValue])),0)</f>
        <v>0</v>
      </c>
      <c r="L1806" s="5" cm="1">
        <f t="array" ref="L1806">IFERROR(_xlfn.STDEV.S(IF((OutputTable[GroupByKey]=OutputTable[[#This Row],[GroupByKey]]),(OutputTable[GroupByKey]=OutputTable[[#This Row],[GroupByKey]])*OutputTable[RecordedValue])),0)</f>
        <v>0</v>
      </c>
      <c r="M1806" s="5" cm="1">
        <f t="array" ref="M1806">MAX(IF((ProjectInfoTable[ProjectName]=OutputTable[[#This Row],[ProjectName]]),(ProjectInfoTable[ProjectName]=OutputTable[[#This Row],[ProjectName]])*ProjectInfoTable[ConfidenceInterval]))</f>
        <v>0.95</v>
      </c>
      <c r="N18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06" s="5" cm="1">
        <f t="array" ref="O1806">MIN(IF((OutputTable[GroupByKey]=OutputTable[[#This Row],[GroupByKey]]),(OutputTable[GroupByKey]=OutputTable[[#This Row],[GroupByKey]])*OutputTable[RecordedValue]))</f>
        <v>0</v>
      </c>
      <c r="P1806" s="5" cm="1">
        <f t="array" ref="P1806">MAX(IF((OutputTable[GroupByKey]=OutputTable[[#This Row],[GroupByKey]]),(OutputTable[GroupByKey]=OutputTable[[#This Row],[GroupByKey]])*OutputTable[RecordedValue]))</f>
        <v>0</v>
      </c>
    </row>
    <row r="1807" spans="1:16" x14ac:dyDescent="0.25">
      <c r="A1807" t="s">
        <v>68</v>
      </c>
      <c r="B1807" t="s">
        <v>70</v>
      </c>
      <c r="C1807">
        <v>35</v>
      </c>
      <c r="D1807" t="s">
        <v>116</v>
      </c>
      <c r="E1807" t="s">
        <v>117</v>
      </c>
      <c r="F1807" t="s">
        <v>73</v>
      </c>
      <c r="G1807">
        <v>3.2070719144679201</v>
      </c>
      <c r="H1807">
        <v>0</v>
      </c>
      <c r="I1807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807" s="5" cm="1">
        <f t="array" ref="J1807">MAX(IF((ProjectInfoTable[ProjectName]=OutputTable[[#This Row],[ProjectName]]),(ProjectInfoTable[ProjectName]=OutputTable[[#This Row],[ProjectName]])*ProjectInfoTable[NumberOfReplications]))</f>
        <v>50</v>
      </c>
      <c r="K1807" s="5" cm="1">
        <f t="array" ref="K1807">IFERROR(AVERAGE(IF((OutputTable[GroupByKey]=OutputTable[[#This Row],[GroupByKey]]),(OutputTable[GroupByKey]=OutputTable[[#This Row],[GroupByKey]])*OutputTable[RecordedValue])),0)</f>
        <v>5.4408066100724897</v>
      </c>
      <c r="L1807" s="5" cm="1">
        <f t="array" ref="L1807">IFERROR(_xlfn.STDEV.S(IF((OutputTable[GroupByKey]=OutputTable[[#This Row],[GroupByKey]]),(OutputTable[GroupByKey]=OutputTable[[#This Row],[GroupByKey]])*OutputTable[RecordedValue])),0)</f>
        <v>3.1898976373285977</v>
      </c>
      <c r="M1807" s="5" cm="1">
        <f t="array" ref="M1807">MAX(IF((ProjectInfoTable[ProjectName]=OutputTable[[#This Row],[ProjectName]]),(ProjectInfoTable[ProjectName]=OutputTable[[#This Row],[ProjectName]])*ProjectInfoTable[ConfidenceInterval]))</f>
        <v>0.95</v>
      </c>
      <c r="N18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807" s="5" cm="1">
        <f t="array" ref="O1807">MIN(IF((OutputTable[GroupByKey]=OutputTable[[#This Row],[GroupByKey]]),(OutputTable[GroupByKey]=OutputTable[[#This Row],[GroupByKey]])*OutputTable[RecordedValue]))</f>
        <v>0.10442984261027299</v>
      </c>
      <c r="P1807" s="5" cm="1">
        <f t="array" ref="P1807">MAX(IF((OutputTable[GroupByKey]=OutputTable[[#This Row],[GroupByKey]]),(OutputTable[GroupByKey]=OutputTable[[#This Row],[GroupByKey]])*OutputTable[RecordedValue]))</f>
        <v>13.981021636077701</v>
      </c>
    </row>
    <row r="1808" spans="1:16" x14ac:dyDescent="0.25">
      <c r="A1808" t="s">
        <v>68</v>
      </c>
      <c r="B1808" t="s">
        <v>70</v>
      </c>
      <c r="C1808">
        <v>35</v>
      </c>
      <c r="D1808" t="s">
        <v>118</v>
      </c>
      <c r="E1808" t="s">
        <v>119</v>
      </c>
      <c r="F1808" t="s">
        <v>73</v>
      </c>
      <c r="G1808">
        <v>23</v>
      </c>
      <c r="H1808">
        <v>0</v>
      </c>
      <c r="I1808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808" s="5" cm="1">
        <f t="array" ref="J1808">MAX(IF((ProjectInfoTable[ProjectName]=OutputTable[[#This Row],[ProjectName]]),(ProjectInfoTable[ProjectName]=OutputTable[[#This Row],[ProjectName]])*ProjectInfoTable[NumberOfReplications]))</f>
        <v>50</v>
      </c>
      <c r="K1808" s="5" cm="1">
        <f t="array" ref="K1808">IFERROR(AVERAGE(IF((OutputTable[GroupByKey]=OutputTable[[#This Row],[GroupByKey]]),(OutputTable[GroupByKey]=OutputTable[[#This Row],[GroupByKey]])*OutputTable[RecordedValue])),0)</f>
        <v>20.28</v>
      </c>
      <c r="L1808" s="5" cm="1">
        <f t="array" ref="L1808">IFERROR(_xlfn.STDEV.S(IF((OutputTable[GroupByKey]=OutputTable[[#This Row],[GroupByKey]]),(OutputTable[GroupByKey]=OutputTable[[#This Row],[GroupByKey]])*OutputTable[RecordedValue])),0)</f>
        <v>4.3191079955878688</v>
      </c>
      <c r="M1808" s="5" cm="1">
        <f t="array" ref="M1808">MAX(IF((ProjectInfoTable[ProjectName]=OutputTable[[#This Row],[ProjectName]]),(ProjectInfoTable[ProjectName]=OutputTable[[#This Row],[ProjectName]])*ProjectInfoTable[ConfidenceInterval]))</f>
        <v>0.95</v>
      </c>
      <c r="N18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808" s="5" cm="1">
        <f t="array" ref="O1808">MIN(IF((OutputTable[GroupByKey]=OutputTable[[#This Row],[GroupByKey]]),(OutputTable[GroupByKey]=OutputTable[[#This Row],[GroupByKey]])*OutputTable[RecordedValue]))</f>
        <v>11</v>
      </c>
      <c r="P1808" s="5" cm="1">
        <f t="array" ref="P1808">MAX(IF((OutputTable[GroupByKey]=OutputTable[[#This Row],[GroupByKey]]),(OutputTable[GroupByKey]=OutputTable[[#This Row],[GroupByKey]])*OutputTable[RecordedValue]))</f>
        <v>31</v>
      </c>
    </row>
    <row r="1809" spans="1:16" x14ac:dyDescent="0.25">
      <c r="A1809" t="s">
        <v>68</v>
      </c>
      <c r="B1809" t="s">
        <v>70</v>
      </c>
      <c r="C1809">
        <v>35</v>
      </c>
      <c r="D1809" t="s">
        <v>120</v>
      </c>
      <c r="E1809" t="s">
        <v>121</v>
      </c>
      <c r="F1809" t="s">
        <v>73</v>
      </c>
      <c r="G1809">
        <v>22</v>
      </c>
      <c r="H1809">
        <v>0</v>
      </c>
      <c r="I1809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809" s="5" cm="1">
        <f t="array" ref="J1809">MAX(IF((ProjectInfoTable[ProjectName]=OutputTable[[#This Row],[ProjectName]]),(ProjectInfoTable[ProjectName]=OutputTable[[#This Row],[ProjectName]])*ProjectInfoTable[NumberOfReplications]))</f>
        <v>50</v>
      </c>
      <c r="K1809" s="5" cm="1">
        <f t="array" ref="K1809">IFERROR(AVERAGE(IF((OutputTable[GroupByKey]=OutputTable[[#This Row],[GroupByKey]]),(OutputTable[GroupByKey]=OutputTable[[#This Row],[GroupByKey]])*OutputTable[RecordedValue])),0)</f>
        <v>20.14</v>
      </c>
      <c r="L1809" s="5" cm="1">
        <f t="array" ref="L1809">IFERROR(_xlfn.STDEV.S(IF((OutputTable[GroupByKey]=OutputTable[[#This Row],[GroupByKey]]),(OutputTable[GroupByKey]=OutputTable[[#This Row],[GroupByKey]])*OutputTable[RecordedValue])),0)</f>
        <v>4.309505393278199</v>
      </c>
      <c r="M1809" s="5" cm="1">
        <f t="array" ref="M1809">MAX(IF((ProjectInfoTable[ProjectName]=OutputTable[[#This Row],[ProjectName]]),(ProjectInfoTable[ProjectName]=OutputTable[[#This Row],[ProjectName]])*ProjectInfoTable[ConfidenceInterval]))</f>
        <v>0.95</v>
      </c>
      <c r="N18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809" s="5" cm="1">
        <f t="array" ref="O1809">MIN(IF((OutputTable[GroupByKey]=OutputTable[[#This Row],[GroupByKey]]),(OutputTable[GroupByKey]=OutputTable[[#This Row],[GroupByKey]])*OutputTable[RecordedValue]))</f>
        <v>10</v>
      </c>
      <c r="P1809" s="5" cm="1">
        <f t="array" ref="P1809">MAX(IF((OutputTable[GroupByKey]=OutputTable[[#This Row],[GroupByKey]]),(OutputTable[GroupByKey]=OutputTable[[#This Row],[GroupByKey]])*OutputTable[RecordedValue]))</f>
        <v>31</v>
      </c>
    </row>
    <row r="1810" spans="1:16" x14ac:dyDescent="0.25">
      <c r="A1810" t="s">
        <v>68</v>
      </c>
      <c r="B1810" t="s">
        <v>70</v>
      </c>
      <c r="C1810">
        <v>35</v>
      </c>
      <c r="D1810" t="s">
        <v>122</v>
      </c>
      <c r="E1810" t="s">
        <v>123</v>
      </c>
      <c r="F1810" t="s">
        <v>73</v>
      </c>
      <c r="G1810">
        <v>2.3000675649998401</v>
      </c>
      <c r="H1810">
        <v>0</v>
      </c>
      <c r="I1810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810" s="5" cm="1">
        <f t="array" ref="J1810">MAX(IF((ProjectInfoTable[ProjectName]=OutputTable[[#This Row],[ProjectName]]),(ProjectInfoTable[ProjectName]=OutputTable[[#This Row],[ProjectName]])*ProjectInfoTable[NumberOfReplications]))</f>
        <v>50</v>
      </c>
      <c r="K1810" s="5" cm="1">
        <f t="array" ref="K1810">IFERROR(AVERAGE(IF((OutputTable[GroupByKey]=OutputTable[[#This Row],[GroupByKey]]),(OutputTable[GroupByKey]=OutputTable[[#This Row],[GroupByKey]])*OutputTable[RecordedValue])),0)</f>
        <v>1.9749714551650996</v>
      </c>
      <c r="L1810" s="5" cm="1">
        <f t="array" ref="L1810">IFERROR(_xlfn.STDEV.S(IF((OutputTable[GroupByKey]=OutputTable[[#This Row],[GroupByKey]]),(OutputTable[GroupByKey]=OutputTable[[#This Row],[GroupByKey]])*OutputTable[RecordedValue])),0)</f>
        <v>0.45746437878232693</v>
      </c>
      <c r="M1810" s="5" cm="1">
        <f t="array" ref="M1810">MAX(IF((ProjectInfoTable[ProjectName]=OutputTable[[#This Row],[ProjectName]]),(ProjectInfoTable[ProjectName]=OutputTable[[#This Row],[ProjectName]])*ProjectInfoTable[ConfidenceInterval]))</f>
        <v>0.95</v>
      </c>
      <c r="N18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810" s="5" cm="1">
        <f t="array" ref="O1810">MIN(IF((OutputTable[GroupByKey]=OutputTable[[#This Row],[GroupByKey]]),(OutputTable[GroupByKey]=OutputTable[[#This Row],[GroupByKey]])*OutputTable[RecordedValue]))</f>
        <v>1.0281254127300199</v>
      </c>
      <c r="P1810" s="5" cm="1">
        <f t="array" ref="P1810">MAX(IF((OutputTable[GroupByKey]=OutputTable[[#This Row],[GroupByKey]]),(OutputTable[GroupByKey]=OutputTable[[#This Row],[GroupByKey]])*OutputTable[RecordedValue]))</f>
        <v>3.1673122909872098</v>
      </c>
    </row>
    <row r="1811" spans="1:16" x14ac:dyDescent="0.25">
      <c r="A1811" t="s">
        <v>68</v>
      </c>
      <c r="B1811" t="s">
        <v>70</v>
      </c>
      <c r="C1811">
        <v>35</v>
      </c>
      <c r="D1811" t="s">
        <v>124</v>
      </c>
      <c r="E1811" t="s">
        <v>125</v>
      </c>
      <c r="F1811" t="s">
        <v>73</v>
      </c>
      <c r="G1811">
        <v>141.211125814459</v>
      </c>
      <c r="H1811">
        <v>0</v>
      </c>
      <c r="I1811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811" s="5" cm="1">
        <f t="array" ref="J1811">MAX(IF((ProjectInfoTable[ProjectName]=OutputTable[[#This Row],[ProjectName]]),(ProjectInfoTable[ProjectName]=OutputTable[[#This Row],[ProjectName]])*ProjectInfoTable[NumberOfReplications]))</f>
        <v>50</v>
      </c>
      <c r="K1811" s="5" cm="1">
        <f t="array" ref="K1811">IFERROR(AVERAGE(IF((OutputTable[GroupByKey]=OutputTable[[#This Row],[GroupByKey]]),(OutputTable[GroupByKey]=OutputTable[[#This Row],[GroupByKey]])*OutputTable[RecordedValue])),0)</f>
        <v>123.93909391997848</v>
      </c>
      <c r="L1811" s="5" cm="1">
        <f t="array" ref="L1811">IFERROR(_xlfn.STDEV.S(IF((OutputTable[GroupByKey]=OutputTable[[#This Row],[GroupByKey]]),(OutputTable[GroupByKey]=OutputTable[[#This Row],[GroupByKey]])*OutputTable[RecordedValue])),0)</f>
        <v>29.164347943585724</v>
      </c>
      <c r="M1811" s="5" cm="1">
        <f t="array" ref="M1811">MAX(IF((ProjectInfoTable[ProjectName]=OutputTable[[#This Row],[ProjectName]]),(ProjectInfoTable[ProjectName]=OutputTable[[#This Row],[ProjectName]])*ProjectInfoTable[ConfidenceInterval]))</f>
        <v>0.95</v>
      </c>
      <c r="N18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811" s="5" cm="1">
        <f t="array" ref="O1811">MIN(IF((OutputTable[GroupByKey]=OutputTable[[#This Row],[GroupByKey]]),(OutputTable[GroupByKey]=OutputTable[[#This Row],[GroupByKey]])*OutputTable[RecordedValue]))</f>
        <v>61.791954606411501</v>
      </c>
      <c r="P1811" s="5" cm="1">
        <f t="array" ref="P1811">MAX(IF((OutputTable[GroupByKey]=OutputTable[[#This Row],[GroupByKey]]),(OutputTable[GroupByKey]=OutputTable[[#This Row],[GroupByKey]])*OutputTable[RecordedValue]))</f>
        <v>204.019759095311</v>
      </c>
    </row>
    <row r="1812" spans="1:16" x14ac:dyDescent="0.25">
      <c r="A1812" t="s">
        <v>68</v>
      </c>
      <c r="B1812" t="s">
        <v>70</v>
      </c>
      <c r="C1812">
        <v>35</v>
      </c>
      <c r="D1812" t="s">
        <v>126</v>
      </c>
      <c r="E1812" t="s">
        <v>86</v>
      </c>
      <c r="F1812" t="s">
        <v>127</v>
      </c>
      <c r="G1812">
        <v>0</v>
      </c>
      <c r="H1812">
        <v>0</v>
      </c>
      <c r="I1812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812" s="5" cm="1">
        <f t="array" ref="J1812">MAX(IF((ProjectInfoTable[ProjectName]=OutputTable[[#This Row],[ProjectName]]),(ProjectInfoTable[ProjectName]=OutputTable[[#This Row],[ProjectName]])*ProjectInfoTable[NumberOfReplications]))</f>
        <v>50</v>
      </c>
      <c r="K1812" s="5" cm="1">
        <f t="array" ref="K1812">IFERROR(AVERAGE(IF((OutputTable[GroupByKey]=OutputTable[[#This Row],[GroupByKey]]),(OutputTable[GroupByKey]=OutputTable[[#This Row],[GroupByKey]])*OutputTable[RecordedValue])),0)</f>
        <v>0</v>
      </c>
      <c r="L1812" s="5" cm="1">
        <f t="array" ref="L1812">IFERROR(_xlfn.STDEV.S(IF((OutputTable[GroupByKey]=OutputTable[[#This Row],[GroupByKey]]),(OutputTable[GroupByKey]=OutputTable[[#This Row],[GroupByKey]])*OutputTable[RecordedValue])),0)</f>
        <v>0</v>
      </c>
      <c r="M1812" s="5" cm="1">
        <f t="array" ref="M1812">MAX(IF((ProjectInfoTable[ProjectName]=OutputTable[[#This Row],[ProjectName]]),(ProjectInfoTable[ProjectName]=OutputTable[[#This Row],[ProjectName]])*ProjectInfoTable[ConfidenceInterval]))</f>
        <v>0.95</v>
      </c>
      <c r="N18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2" s="5" cm="1">
        <f t="array" ref="O1812">MIN(IF((OutputTable[GroupByKey]=OutputTable[[#This Row],[GroupByKey]]),(OutputTable[GroupByKey]=OutputTable[[#This Row],[GroupByKey]])*OutputTable[RecordedValue]))</f>
        <v>0</v>
      </c>
      <c r="P1812" s="5" cm="1">
        <f t="array" ref="P1812">MAX(IF((OutputTable[GroupByKey]=OutputTable[[#This Row],[GroupByKey]]),(OutputTable[GroupByKey]=OutputTable[[#This Row],[GroupByKey]])*OutputTable[RecordedValue]))</f>
        <v>0</v>
      </c>
    </row>
    <row r="1813" spans="1:16" x14ac:dyDescent="0.25">
      <c r="A1813" t="s">
        <v>68</v>
      </c>
      <c r="B1813" t="s">
        <v>70</v>
      </c>
      <c r="C1813">
        <v>35</v>
      </c>
      <c r="D1813" t="s">
        <v>128</v>
      </c>
      <c r="E1813" t="s">
        <v>89</v>
      </c>
      <c r="F1813" t="s">
        <v>127</v>
      </c>
      <c r="G1813">
        <v>0</v>
      </c>
      <c r="H1813">
        <v>0</v>
      </c>
      <c r="I1813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813" s="5" cm="1">
        <f t="array" ref="J1813">MAX(IF((ProjectInfoTable[ProjectName]=OutputTable[[#This Row],[ProjectName]]),(ProjectInfoTable[ProjectName]=OutputTable[[#This Row],[ProjectName]])*ProjectInfoTable[NumberOfReplications]))</f>
        <v>50</v>
      </c>
      <c r="K1813" s="5" cm="1">
        <f t="array" ref="K1813">IFERROR(AVERAGE(IF((OutputTable[GroupByKey]=OutputTable[[#This Row],[GroupByKey]]),(OutputTable[GroupByKey]=OutputTable[[#This Row],[GroupByKey]])*OutputTable[RecordedValue])),0)</f>
        <v>0</v>
      </c>
      <c r="L1813" s="5" cm="1">
        <f t="array" ref="L1813">IFERROR(_xlfn.STDEV.S(IF((OutputTable[GroupByKey]=OutputTable[[#This Row],[GroupByKey]]),(OutputTable[GroupByKey]=OutputTable[[#This Row],[GroupByKey]])*OutputTable[RecordedValue])),0)</f>
        <v>0</v>
      </c>
      <c r="M1813" s="5" cm="1">
        <f t="array" ref="M1813">MAX(IF((ProjectInfoTable[ProjectName]=OutputTable[[#This Row],[ProjectName]]),(ProjectInfoTable[ProjectName]=OutputTable[[#This Row],[ProjectName]])*ProjectInfoTable[ConfidenceInterval]))</f>
        <v>0.95</v>
      </c>
      <c r="N18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3" s="5" cm="1">
        <f t="array" ref="O1813">MIN(IF((OutputTable[GroupByKey]=OutputTable[[#This Row],[GroupByKey]]),(OutputTable[GroupByKey]=OutputTable[[#This Row],[GroupByKey]])*OutputTable[RecordedValue]))</f>
        <v>0</v>
      </c>
      <c r="P1813" s="5" cm="1">
        <f t="array" ref="P1813">MAX(IF((OutputTable[GroupByKey]=OutputTable[[#This Row],[GroupByKey]]),(OutputTable[GroupByKey]=OutputTable[[#This Row],[GroupByKey]])*OutputTable[RecordedValue]))</f>
        <v>0</v>
      </c>
    </row>
    <row r="1814" spans="1:16" x14ac:dyDescent="0.25">
      <c r="A1814" t="s">
        <v>68</v>
      </c>
      <c r="B1814" t="s">
        <v>70</v>
      </c>
      <c r="C1814">
        <v>35</v>
      </c>
      <c r="D1814" t="s">
        <v>129</v>
      </c>
      <c r="E1814" t="s">
        <v>91</v>
      </c>
      <c r="F1814" t="s">
        <v>127</v>
      </c>
      <c r="G1814">
        <v>48.612961842250598</v>
      </c>
      <c r="H1814">
        <v>0</v>
      </c>
      <c r="I1814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814" s="5" cm="1">
        <f t="array" ref="J1814">MAX(IF((ProjectInfoTable[ProjectName]=OutputTable[[#This Row],[ProjectName]]),(ProjectInfoTable[ProjectName]=OutputTable[[#This Row],[ProjectName]])*ProjectInfoTable[NumberOfReplications]))</f>
        <v>50</v>
      </c>
      <c r="K1814" s="5" cm="1">
        <f t="array" ref="K1814">IFERROR(AVERAGE(IF((OutputTable[GroupByKey]=OutputTable[[#This Row],[GroupByKey]]),(OutputTable[GroupByKey]=OutputTable[[#This Row],[GroupByKey]])*OutputTable[RecordedValue])),0)</f>
        <v>48.448961029865458</v>
      </c>
      <c r="L1814" s="5" cm="1">
        <f t="array" ref="L1814">IFERROR(_xlfn.STDEV.S(IF((OutputTable[GroupByKey]=OutputTable[[#This Row],[GroupByKey]]),(OutputTable[GroupByKey]=OutputTable[[#This Row],[GroupByKey]])*OutputTable[RecordedValue])),0)</f>
        <v>0.864449879249923</v>
      </c>
      <c r="M1814" s="5" cm="1">
        <f t="array" ref="M1814">MAX(IF((ProjectInfoTable[ProjectName]=OutputTable[[#This Row],[ProjectName]]),(ProjectInfoTable[ProjectName]=OutputTable[[#This Row],[ProjectName]])*ProjectInfoTable[ConfidenceInterval]))</f>
        <v>0.95</v>
      </c>
      <c r="N18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814" s="5" cm="1">
        <f t="array" ref="O1814">MIN(IF((OutputTable[GroupByKey]=OutputTable[[#This Row],[GroupByKey]]),(OutputTable[GroupByKey]=OutputTable[[#This Row],[GroupByKey]])*OutputTable[RecordedValue]))</f>
        <v>46.605834762066102</v>
      </c>
      <c r="P1814" s="5" cm="1">
        <f t="array" ref="P1814">MAX(IF((OutputTable[GroupByKey]=OutputTable[[#This Row],[GroupByKey]]),(OutputTable[GroupByKey]=OutputTable[[#This Row],[GroupByKey]])*OutputTable[RecordedValue]))</f>
        <v>50.321452117960597</v>
      </c>
    </row>
    <row r="1815" spans="1:16" x14ac:dyDescent="0.25">
      <c r="A1815" t="s">
        <v>68</v>
      </c>
      <c r="B1815" t="s">
        <v>70</v>
      </c>
      <c r="C1815">
        <v>35</v>
      </c>
      <c r="D1815" t="s">
        <v>130</v>
      </c>
      <c r="E1815" t="s">
        <v>131</v>
      </c>
      <c r="F1815" t="s">
        <v>127</v>
      </c>
      <c r="G1815">
        <v>0</v>
      </c>
      <c r="H1815">
        <v>0</v>
      </c>
      <c r="I1815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815" s="5" cm="1">
        <f t="array" ref="J1815">MAX(IF((ProjectInfoTable[ProjectName]=OutputTable[[#This Row],[ProjectName]]),(ProjectInfoTable[ProjectName]=OutputTable[[#This Row],[ProjectName]])*ProjectInfoTable[NumberOfReplications]))</f>
        <v>50</v>
      </c>
      <c r="K1815" s="5" cm="1">
        <f t="array" ref="K1815">IFERROR(AVERAGE(IF((OutputTable[GroupByKey]=OutputTable[[#This Row],[GroupByKey]]),(OutputTable[GroupByKey]=OutputTable[[#This Row],[GroupByKey]])*OutputTable[RecordedValue])),0)</f>
        <v>0</v>
      </c>
      <c r="L1815" s="5" cm="1">
        <f t="array" ref="L1815">IFERROR(_xlfn.STDEV.S(IF((OutputTable[GroupByKey]=OutputTable[[#This Row],[GroupByKey]]),(OutputTable[GroupByKey]=OutputTable[[#This Row],[GroupByKey]])*OutputTable[RecordedValue])),0)</f>
        <v>0</v>
      </c>
      <c r="M1815" s="5" cm="1">
        <f t="array" ref="M1815">MAX(IF((ProjectInfoTable[ProjectName]=OutputTable[[#This Row],[ProjectName]]),(ProjectInfoTable[ProjectName]=OutputTable[[#This Row],[ProjectName]])*ProjectInfoTable[ConfidenceInterval]))</f>
        <v>0.95</v>
      </c>
      <c r="N18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5" s="5" cm="1">
        <f t="array" ref="O1815">MIN(IF((OutputTable[GroupByKey]=OutputTable[[#This Row],[GroupByKey]]),(OutputTable[GroupByKey]=OutputTable[[#This Row],[GroupByKey]])*OutputTable[RecordedValue]))</f>
        <v>0</v>
      </c>
      <c r="P1815" s="5" cm="1">
        <f t="array" ref="P1815">MAX(IF((OutputTable[GroupByKey]=OutputTable[[#This Row],[GroupByKey]]),(OutputTable[GroupByKey]=OutputTable[[#This Row],[GroupByKey]])*OutputTable[RecordedValue]))</f>
        <v>0</v>
      </c>
    </row>
    <row r="1816" spans="1:16" x14ac:dyDescent="0.25">
      <c r="A1816" t="s">
        <v>68</v>
      </c>
      <c r="B1816" t="s">
        <v>70</v>
      </c>
      <c r="C1816">
        <v>35</v>
      </c>
      <c r="D1816" t="s">
        <v>132</v>
      </c>
      <c r="E1816" t="s">
        <v>95</v>
      </c>
      <c r="F1816" t="s">
        <v>127</v>
      </c>
      <c r="G1816">
        <v>48.612961842250598</v>
      </c>
      <c r="H1816">
        <v>0</v>
      </c>
      <c r="I1816" s="5" t="str">
        <f>OutputTable[[#This Row],[ProjectName]]&amp;OutputTable[[#This Row],[Name]]&amp;OutputTable[[#This Row],[Type]]&amp;OutputTable[[#This Row],[Source]]</f>
        <v>Airport Security AnalysisAll Entities.VACostVA CostSystem</v>
      </c>
      <c r="J1816" s="5" cm="1">
        <f t="array" ref="J1816">MAX(IF((ProjectInfoTable[ProjectName]=OutputTable[[#This Row],[ProjectName]]),(ProjectInfoTable[ProjectName]=OutputTable[[#This Row],[ProjectName]])*ProjectInfoTable[NumberOfReplications]))</f>
        <v>50</v>
      </c>
      <c r="K1816" s="5" cm="1">
        <f t="array" ref="K1816">IFERROR(AVERAGE(IF((OutputTable[GroupByKey]=OutputTable[[#This Row],[GroupByKey]]),(OutputTable[GroupByKey]=OutputTable[[#This Row],[GroupByKey]])*OutputTable[RecordedValue])),0)</f>
        <v>48.448961029865458</v>
      </c>
      <c r="L1816" s="5" cm="1">
        <f t="array" ref="L1816">IFERROR(_xlfn.STDEV.S(IF((OutputTable[GroupByKey]=OutputTable[[#This Row],[GroupByKey]]),(OutputTable[GroupByKey]=OutputTable[[#This Row],[GroupByKey]])*OutputTable[RecordedValue])),0)</f>
        <v>0.864449879249923</v>
      </c>
      <c r="M1816" s="5" cm="1">
        <f t="array" ref="M1816">MAX(IF((ProjectInfoTable[ProjectName]=OutputTable[[#This Row],[ProjectName]]),(ProjectInfoTable[ProjectName]=OutputTable[[#This Row],[ProjectName]])*ProjectInfoTable[ConfidenceInterval]))</f>
        <v>0.95</v>
      </c>
      <c r="N18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816" s="5" cm="1">
        <f t="array" ref="O1816">MIN(IF((OutputTable[GroupByKey]=OutputTable[[#This Row],[GroupByKey]]),(OutputTable[GroupByKey]=OutputTable[[#This Row],[GroupByKey]])*OutputTable[RecordedValue]))</f>
        <v>46.605834762066102</v>
      </c>
      <c r="P1816" s="5" cm="1">
        <f t="array" ref="P1816">MAX(IF((OutputTable[GroupByKey]=OutputTable[[#This Row],[GroupByKey]]),(OutputTable[GroupByKey]=OutputTable[[#This Row],[GroupByKey]])*OutputTable[RecordedValue]))</f>
        <v>50.321452117960597</v>
      </c>
    </row>
    <row r="1817" spans="1:16" x14ac:dyDescent="0.25">
      <c r="A1817" t="s">
        <v>68</v>
      </c>
      <c r="B1817" t="s">
        <v>70</v>
      </c>
      <c r="C1817">
        <v>35</v>
      </c>
      <c r="D1817" t="s">
        <v>133</v>
      </c>
      <c r="E1817" t="s">
        <v>97</v>
      </c>
      <c r="F1817" t="s">
        <v>127</v>
      </c>
      <c r="G1817">
        <v>0</v>
      </c>
      <c r="H1817">
        <v>0</v>
      </c>
      <c r="I1817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817" s="5" cm="1">
        <f t="array" ref="J1817">MAX(IF((ProjectInfoTable[ProjectName]=OutputTable[[#This Row],[ProjectName]]),(ProjectInfoTable[ProjectName]=OutputTable[[#This Row],[ProjectName]])*ProjectInfoTable[NumberOfReplications]))</f>
        <v>50</v>
      </c>
      <c r="K1817" s="5" cm="1">
        <f t="array" ref="K1817">IFERROR(AVERAGE(IF((OutputTable[GroupByKey]=OutputTable[[#This Row],[GroupByKey]]),(OutputTable[GroupByKey]=OutputTable[[#This Row],[GroupByKey]])*OutputTable[RecordedValue])),0)</f>
        <v>0</v>
      </c>
      <c r="L1817" s="5" cm="1">
        <f t="array" ref="L1817">IFERROR(_xlfn.STDEV.S(IF((OutputTable[GroupByKey]=OutputTable[[#This Row],[GroupByKey]]),(OutputTable[GroupByKey]=OutputTable[[#This Row],[GroupByKey]])*OutputTable[RecordedValue])),0)</f>
        <v>0</v>
      </c>
      <c r="M1817" s="5" cm="1">
        <f t="array" ref="M1817">MAX(IF((ProjectInfoTable[ProjectName]=OutputTable[[#This Row],[ProjectName]]),(ProjectInfoTable[ProjectName]=OutputTable[[#This Row],[ProjectName]])*ProjectInfoTable[ConfidenceInterval]))</f>
        <v>0.95</v>
      </c>
      <c r="N18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7" s="5" cm="1">
        <f t="array" ref="O1817">MIN(IF((OutputTable[GroupByKey]=OutputTable[[#This Row],[GroupByKey]]),(OutputTable[GroupByKey]=OutputTable[[#This Row],[GroupByKey]])*OutputTable[RecordedValue]))</f>
        <v>0</v>
      </c>
      <c r="P1817" s="5" cm="1">
        <f t="array" ref="P1817">MAX(IF((OutputTable[GroupByKey]=OutputTable[[#This Row],[GroupByKey]]),(OutputTable[GroupByKey]=OutputTable[[#This Row],[GroupByKey]])*OutputTable[RecordedValue]))</f>
        <v>0</v>
      </c>
    </row>
    <row r="1818" spans="1:16" x14ac:dyDescent="0.25">
      <c r="A1818" t="s">
        <v>68</v>
      </c>
      <c r="B1818" t="s">
        <v>70</v>
      </c>
      <c r="C1818">
        <v>35</v>
      </c>
      <c r="D1818" t="s">
        <v>134</v>
      </c>
      <c r="E1818" t="s">
        <v>135</v>
      </c>
      <c r="F1818" t="s">
        <v>127</v>
      </c>
      <c r="G1818">
        <v>48.612961842250598</v>
      </c>
      <c r="H1818">
        <v>0</v>
      </c>
      <c r="I1818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818" s="5" cm="1">
        <f t="array" ref="J1818">MAX(IF((ProjectInfoTable[ProjectName]=OutputTable[[#This Row],[ProjectName]]),(ProjectInfoTable[ProjectName]=OutputTable[[#This Row],[ProjectName]])*ProjectInfoTable[NumberOfReplications]))</f>
        <v>50</v>
      </c>
      <c r="K1818" s="5" cm="1">
        <f t="array" ref="K1818">IFERROR(AVERAGE(IF((OutputTable[GroupByKey]=OutputTable[[#This Row],[GroupByKey]]),(OutputTable[GroupByKey]=OutputTable[[#This Row],[GroupByKey]])*OutputTable[RecordedValue])),0)</f>
        <v>48.448961029865458</v>
      </c>
      <c r="L1818" s="5" cm="1">
        <f t="array" ref="L1818">IFERROR(_xlfn.STDEV.S(IF((OutputTable[GroupByKey]=OutputTable[[#This Row],[GroupByKey]]),(OutputTable[GroupByKey]=OutputTable[[#This Row],[GroupByKey]])*OutputTable[RecordedValue])),0)</f>
        <v>0.86444987924992722</v>
      </c>
      <c r="M1818" s="5" cm="1">
        <f t="array" ref="M1818">MAX(IF((ProjectInfoTable[ProjectName]=OutputTable[[#This Row],[ProjectName]]),(ProjectInfoTable[ProjectName]=OutputTable[[#This Row],[ProjectName]])*ProjectInfoTable[ConfidenceInterval]))</f>
        <v>0.95</v>
      </c>
      <c r="N18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818" s="5" cm="1">
        <f t="array" ref="O1818">MIN(IF((OutputTable[GroupByKey]=OutputTable[[#This Row],[GroupByKey]]),(OutputTable[GroupByKey]=OutputTable[[#This Row],[GroupByKey]])*OutputTable[RecordedValue]))</f>
        <v>46.605834762066102</v>
      </c>
      <c r="P1818" s="5" cm="1">
        <f t="array" ref="P1818">MAX(IF((OutputTable[GroupByKey]=OutputTable[[#This Row],[GroupByKey]]),(OutputTable[GroupByKey]=OutputTable[[#This Row],[GroupByKey]])*OutputTable[RecordedValue]))</f>
        <v>50.321452117960497</v>
      </c>
    </row>
    <row r="1819" spans="1:16" x14ac:dyDescent="0.25">
      <c r="A1819" t="s">
        <v>68</v>
      </c>
      <c r="B1819" t="s">
        <v>70</v>
      </c>
      <c r="C1819">
        <v>35</v>
      </c>
      <c r="D1819" t="s">
        <v>136</v>
      </c>
      <c r="E1819" t="s">
        <v>137</v>
      </c>
      <c r="F1819" t="s">
        <v>127</v>
      </c>
      <c r="G1819">
        <v>23.2739381846859</v>
      </c>
      <c r="H1819">
        <v>0</v>
      </c>
      <c r="I1819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819" s="5" cm="1">
        <f t="array" ref="J1819">MAX(IF((ProjectInfoTable[ProjectName]=OutputTable[[#This Row],[ProjectName]]),(ProjectInfoTable[ProjectName]=OutputTable[[#This Row],[ProjectName]])*ProjectInfoTable[NumberOfReplications]))</f>
        <v>50</v>
      </c>
      <c r="K1819" s="5" cm="1">
        <f t="array" ref="K1819">IFERROR(AVERAGE(IF((OutputTable[GroupByKey]=OutputTable[[#This Row],[GroupByKey]]),(OutputTable[GroupByKey]=OutputTable[[#This Row],[GroupByKey]])*OutputTable[RecordedValue])),0)</f>
        <v>23.423677543870127</v>
      </c>
      <c r="L1819" s="5" cm="1">
        <f t="array" ref="L1819">IFERROR(_xlfn.STDEV.S(IF((OutputTable[GroupByKey]=OutputTable[[#This Row],[GroupByKey]]),(OutputTable[GroupByKey]=OutputTable[[#This Row],[GroupByKey]])*OutputTable[RecordedValue])),0)</f>
        <v>0.86656285941984512</v>
      </c>
      <c r="M1819" s="5" cm="1">
        <f t="array" ref="M1819">MAX(IF((ProjectInfoTable[ProjectName]=OutputTable[[#This Row],[ProjectName]]),(ProjectInfoTable[ProjectName]=OutputTable[[#This Row],[ProjectName]])*ProjectInfoTable[ConfidenceInterval]))</f>
        <v>0.95</v>
      </c>
      <c r="N18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819" s="5" cm="1">
        <f t="array" ref="O1819">MIN(IF((OutputTable[GroupByKey]=OutputTable[[#This Row],[GroupByKey]]),(OutputTable[GroupByKey]=OutputTable[[#This Row],[GroupByKey]])*OutputTable[RecordedValue]))</f>
        <v>21.655537571964</v>
      </c>
      <c r="P1819" s="5" cm="1">
        <f t="array" ref="P1819">MAX(IF((OutputTable[GroupByKey]=OutputTable[[#This Row],[GroupByKey]]),(OutputTable[GroupByKey]=OutputTable[[#This Row],[GroupByKey]])*OutputTable[RecordedValue]))</f>
        <v>25.265870670068299</v>
      </c>
    </row>
    <row r="1820" spans="1:16" x14ac:dyDescent="0.25">
      <c r="A1820" t="s">
        <v>68</v>
      </c>
      <c r="B1820" t="s">
        <v>70</v>
      </c>
      <c r="C1820">
        <v>35</v>
      </c>
      <c r="D1820" t="s">
        <v>138</v>
      </c>
      <c r="E1820" t="s">
        <v>91</v>
      </c>
      <c r="F1820" t="s">
        <v>127</v>
      </c>
      <c r="G1820">
        <v>71.886900026936502</v>
      </c>
      <c r="H1820">
        <v>0</v>
      </c>
      <c r="I1820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820" s="5" cm="1">
        <f t="array" ref="J1820">MAX(IF((ProjectInfoTable[ProjectName]=OutputTable[[#This Row],[ProjectName]]),(ProjectInfoTable[ProjectName]=OutputTable[[#This Row],[ProjectName]])*ProjectInfoTable[NumberOfReplications]))</f>
        <v>50</v>
      </c>
      <c r="K1820" s="5" cm="1">
        <f t="array" ref="K1820">IFERROR(AVERAGE(IF((OutputTable[GroupByKey]=OutputTable[[#This Row],[GroupByKey]]),(OutputTable[GroupByKey]=OutputTable[[#This Row],[GroupByKey]])*OutputTable[RecordedValue])),0)</f>
        <v>71.872638573735571</v>
      </c>
      <c r="L1820" s="5" cm="1">
        <f t="array" ref="L1820">IFERROR(_xlfn.STDEV.S(IF((OutputTable[GroupByKey]=OutputTable[[#This Row],[GroupByKey]]),(OutputTable[GroupByKey]=OutputTable[[#This Row],[GroupByKey]])*OutputTable[RecordedValue])),0)</f>
        <v>5.859431361613459E-2</v>
      </c>
      <c r="M1820" s="5" cm="1">
        <f t="array" ref="M1820">MAX(IF((ProjectInfoTable[ProjectName]=OutputTable[[#This Row],[ProjectName]]),(ProjectInfoTable[ProjectName]=OutputTable[[#This Row],[ProjectName]])*ProjectInfoTable[ConfidenceInterval]))</f>
        <v>0.95</v>
      </c>
      <c r="N18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820" s="5" cm="1">
        <f t="array" ref="O1820">MIN(IF((OutputTable[GroupByKey]=OutputTable[[#This Row],[GroupByKey]]),(OutputTable[GroupByKey]=OutputTable[[#This Row],[GroupByKey]])*OutputTable[RecordedValue]))</f>
        <v>71.718288096809104</v>
      </c>
      <c r="P1820" s="5" cm="1">
        <f t="array" ref="P1820">MAX(IF((OutputTable[GroupByKey]=OutputTable[[#This Row],[GroupByKey]]),(OutputTable[GroupByKey]=OutputTable[[#This Row],[GroupByKey]])*OutputTable[RecordedValue]))</f>
        <v>71.976989689924594</v>
      </c>
    </row>
    <row r="1821" spans="1:16" x14ac:dyDescent="0.25">
      <c r="A1821" t="s">
        <v>68</v>
      </c>
      <c r="B1821" t="s">
        <v>70</v>
      </c>
      <c r="C1821">
        <v>35</v>
      </c>
      <c r="D1821" t="s">
        <v>139</v>
      </c>
      <c r="E1821" t="s">
        <v>140</v>
      </c>
      <c r="F1821" t="s">
        <v>127</v>
      </c>
      <c r="G1821">
        <v>0</v>
      </c>
      <c r="H1821">
        <v>0</v>
      </c>
      <c r="I1821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821" s="5" cm="1">
        <f t="array" ref="J1821">MAX(IF((ProjectInfoTable[ProjectName]=OutputTable[[#This Row],[ProjectName]]),(ProjectInfoTable[ProjectName]=OutputTable[[#This Row],[ProjectName]])*ProjectInfoTable[NumberOfReplications]))</f>
        <v>50</v>
      </c>
      <c r="K1821" s="5" cm="1">
        <f t="array" ref="K1821">IFERROR(AVERAGE(IF((OutputTable[GroupByKey]=OutputTable[[#This Row],[GroupByKey]]),(OutputTable[GroupByKey]=OutputTable[[#This Row],[GroupByKey]])*OutputTable[RecordedValue])),0)</f>
        <v>0</v>
      </c>
      <c r="L1821" s="5" cm="1">
        <f t="array" ref="L1821">IFERROR(_xlfn.STDEV.S(IF((OutputTable[GroupByKey]=OutputTable[[#This Row],[GroupByKey]]),(OutputTable[GroupByKey]=OutputTable[[#This Row],[GroupByKey]])*OutputTable[RecordedValue])),0)</f>
        <v>0</v>
      </c>
      <c r="M1821" s="5" cm="1">
        <f t="array" ref="M1821">MAX(IF((ProjectInfoTable[ProjectName]=OutputTable[[#This Row],[ProjectName]]),(ProjectInfoTable[ProjectName]=OutputTable[[#This Row],[ProjectName]])*ProjectInfoTable[ConfidenceInterval]))</f>
        <v>0.95</v>
      </c>
      <c r="N18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21" s="5" cm="1">
        <f t="array" ref="O1821">MIN(IF((OutputTable[GroupByKey]=OutputTable[[#This Row],[GroupByKey]]),(OutputTable[GroupByKey]=OutputTable[[#This Row],[GroupByKey]])*OutputTable[RecordedValue]))</f>
        <v>0</v>
      </c>
      <c r="P1821" s="5" cm="1">
        <f t="array" ref="P1821">MAX(IF((OutputTable[GroupByKey]=OutputTable[[#This Row],[GroupByKey]]),(OutputTable[GroupByKey]=OutputTable[[#This Row],[GroupByKey]])*OutputTable[RecordedValue]))</f>
        <v>0</v>
      </c>
    </row>
    <row r="1822" spans="1:16" x14ac:dyDescent="0.25">
      <c r="A1822" t="s">
        <v>68</v>
      </c>
      <c r="B1822" t="s">
        <v>70</v>
      </c>
      <c r="C1822">
        <v>35</v>
      </c>
      <c r="D1822" t="s">
        <v>141</v>
      </c>
      <c r="E1822" t="s">
        <v>111</v>
      </c>
      <c r="F1822" t="s">
        <v>73</v>
      </c>
      <c r="G1822">
        <v>9.0984706467944498</v>
      </c>
      <c r="H1822">
        <v>0</v>
      </c>
      <c r="I1822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822" s="5" cm="1">
        <f t="array" ref="J1822">MAX(IF((ProjectInfoTable[ProjectName]=OutputTable[[#This Row],[ProjectName]]),(ProjectInfoTable[ProjectName]=OutputTable[[#This Row],[ProjectName]])*ProjectInfoTable[NumberOfReplications]))</f>
        <v>50</v>
      </c>
      <c r="K1822" s="5" cm="1">
        <f t="array" ref="K1822">IFERROR(AVERAGE(IF((OutputTable[GroupByKey]=OutputTable[[#This Row],[GroupByKey]]),(OutputTable[GroupByKey]=OutputTable[[#This Row],[GroupByKey]])*OutputTable[RecordedValue])),0)</f>
        <v>9.2356458312402427</v>
      </c>
      <c r="L1822" s="5" cm="1">
        <f t="array" ref="L1822">IFERROR(_xlfn.STDEV.S(IF((OutputTable[GroupByKey]=OutputTable[[#This Row],[GroupByKey]]),(OutputTable[GroupByKey]=OutputTable[[#This Row],[GroupByKey]])*OutputTable[RecordedValue])),0)</f>
        <v>0.11377584298148916</v>
      </c>
      <c r="M1822" s="5" cm="1">
        <f t="array" ref="M1822">MAX(IF((ProjectInfoTable[ProjectName]=OutputTable[[#This Row],[ProjectName]]),(ProjectInfoTable[ProjectName]=OutputTable[[#This Row],[ProjectName]])*ProjectInfoTable[ConfidenceInterval]))</f>
        <v>0.95</v>
      </c>
      <c r="N18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822" s="5" cm="1">
        <f t="array" ref="O1822">MIN(IF((OutputTable[GroupByKey]=OutputTable[[#This Row],[GroupByKey]]),(OutputTable[GroupByKey]=OutputTable[[#This Row],[GroupByKey]])*OutputTable[RecordedValue]))</f>
        <v>8.9867833861246496</v>
      </c>
      <c r="P1822" s="5" cm="1">
        <f t="array" ref="P1822">MAX(IF((OutputTable[GroupByKey]=OutputTable[[#This Row],[GroupByKey]]),(OutputTable[GroupByKey]=OutputTable[[#This Row],[GroupByKey]])*OutputTable[RecordedValue]))</f>
        <v>9.4038725622795898</v>
      </c>
    </row>
    <row r="1823" spans="1:16" x14ac:dyDescent="0.25">
      <c r="A1823" t="s">
        <v>68</v>
      </c>
      <c r="B1823" t="s">
        <v>70</v>
      </c>
      <c r="C1823">
        <v>35</v>
      </c>
      <c r="D1823" t="s">
        <v>142</v>
      </c>
      <c r="E1823" t="s">
        <v>113</v>
      </c>
      <c r="F1823" t="s">
        <v>73</v>
      </c>
      <c r="G1823">
        <v>545.90823880766698</v>
      </c>
      <c r="H1823">
        <v>0</v>
      </c>
      <c r="I1823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823" s="5" cm="1">
        <f t="array" ref="J1823">MAX(IF((ProjectInfoTable[ProjectName]=OutputTable[[#This Row],[ProjectName]]),(ProjectInfoTable[ProjectName]=OutputTable[[#This Row],[ProjectName]])*ProjectInfoTable[NumberOfReplications]))</f>
        <v>50</v>
      </c>
      <c r="K1823" s="5" cm="1">
        <f t="array" ref="K1823">IFERROR(AVERAGE(IF((OutputTable[GroupByKey]=OutputTable[[#This Row],[GroupByKey]]),(OutputTable[GroupByKey]=OutputTable[[#This Row],[GroupByKey]])*OutputTable[RecordedValue])),0)</f>
        <v>554.13874987441454</v>
      </c>
      <c r="L1823" s="5" cm="1">
        <f t="array" ref="L1823">IFERROR(_xlfn.STDEV.S(IF((OutputTable[GroupByKey]=OutputTable[[#This Row],[GroupByKey]]),(OutputTable[GroupByKey]=OutputTable[[#This Row],[GroupByKey]])*OutputTable[RecordedValue])),0)</f>
        <v>6.8265505788893126</v>
      </c>
      <c r="M1823" s="5" cm="1">
        <f t="array" ref="M1823">MAX(IF((ProjectInfoTable[ProjectName]=OutputTable[[#This Row],[ProjectName]]),(ProjectInfoTable[ProjectName]=OutputTable[[#This Row],[ProjectName]])*ProjectInfoTable[ConfidenceInterval]))</f>
        <v>0.95</v>
      </c>
      <c r="N18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823" s="5" cm="1">
        <f t="array" ref="O1823">MIN(IF((OutputTable[GroupByKey]=OutputTable[[#This Row],[GroupByKey]]),(OutputTable[GroupByKey]=OutputTable[[#This Row],[GroupByKey]])*OutputTable[RecordedValue]))</f>
        <v>539.207003167479</v>
      </c>
      <c r="P1823" s="5" cm="1">
        <f t="array" ref="P1823">MAX(IF((OutputTable[GroupByKey]=OutputTable[[#This Row],[GroupByKey]]),(OutputTable[GroupByKey]=OutputTable[[#This Row],[GroupByKey]])*OutputTable[RecordedValue]))</f>
        <v>564.23235373677596</v>
      </c>
    </row>
    <row r="1824" spans="1:16" x14ac:dyDescent="0.25">
      <c r="A1824" t="s">
        <v>68</v>
      </c>
      <c r="B1824" t="s">
        <v>70</v>
      </c>
      <c r="C1824">
        <v>35</v>
      </c>
      <c r="D1824" t="s">
        <v>143</v>
      </c>
      <c r="E1824" t="s">
        <v>115</v>
      </c>
      <c r="F1824" t="s">
        <v>73</v>
      </c>
      <c r="G1824">
        <v>0</v>
      </c>
      <c r="H1824">
        <v>0</v>
      </c>
      <c r="I1824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824" s="5" cm="1">
        <f t="array" ref="J1824">MAX(IF((ProjectInfoTable[ProjectName]=OutputTable[[#This Row],[ProjectName]]),(ProjectInfoTable[ProjectName]=OutputTable[[#This Row],[ProjectName]])*ProjectInfoTable[NumberOfReplications]))</f>
        <v>50</v>
      </c>
      <c r="K1824" s="5" cm="1">
        <f t="array" ref="K1824">IFERROR(AVERAGE(IF((OutputTable[GroupByKey]=OutputTable[[#This Row],[GroupByKey]]),(OutputTable[GroupByKey]=OutputTable[[#This Row],[GroupByKey]])*OutputTable[RecordedValue])),0)</f>
        <v>0</v>
      </c>
      <c r="L1824" s="5" cm="1">
        <f t="array" ref="L1824">IFERROR(_xlfn.STDEV.S(IF((OutputTable[GroupByKey]=OutputTable[[#This Row],[GroupByKey]]),(OutputTable[GroupByKey]=OutputTable[[#This Row],[GroupByKey]])*OutputTable[RecordedValue])),0)</f>
        <v>0</v>
      </c>
      <c r="M1824" s="5" cm="1">
        <f t="array" ref="M1824">MAX(IF((ProjectInfoTable[ProjectName]=OutputTable[[#This Row],[ProjectName]]),(ProjectInfoTable[ProjectName]=OutputTable[[#This Row],[ProjectName]])*ProjectInfoTable[ConfidenceInterval]))</f>
        <v>0.95</v>
      </c>
      <c r="N18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24" s="5" cm="1">
        <f t="array" ref="O1824">MIN(IF((OutputTable[GroupByKey]=OutputTable[[#This Row],[GroupByKey]]),(OutputTable[GroupByKey]=OutputTable[[#This Row],[GroupByKey]])*OutputTable[RecordedValue]))</f>
        <v>0</v>
      </c>
      <c r="P1824" s="5" cm="1">
        <f t="array" ref="P1824">MAX(IF((OutputTable[GroupByKey]=OutputTable[[#This Row],[GroupByKey]]),(OutputTable[GroupByKey]=OutputTable[[#This Row],[GroupByKey]])*OutputTable[RecordedValue]))</f>
        <v>0</v>
      </c>
    </row>
    <row r="1825" spans="1:16" x14ac:dyDescent="0.25">
      <c r="A1825" t="s">
        <v>68</v>
      </c>
      <c r="B1825" t="s">
        <v>70</v>
      </c>
      <c r="C1825">
        <v>35</v>
      </c>
      <c r="D1825" t="s">
        <v>144</v>
      </c>
      <c r="E1825" t="s">
        <v>117</v>
      </c>
      <c r="F1825" t="s">
        <v>73</v>
      </c>
      <c r="G1825">
        <v>66.841584867928205</v>
      </c>
      <c r="H1825">
        <v>0</v>
      </c>
      <c r="I1825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825" s="5" cm="1">
        <f t="array" ref="J1825">MAX(IF((ProjectInfoTable[ProjectName]=OutputTable[[#This Row],[ProjectName]]),(ProjectInfoTable[ProjectName]=OutputTable[[#This Row],[ProjectName]])*ProjectInfoTable[NumberOfReplications]))</f>
        <v>50</v>
      </c>
      <c r="K1825" s="5" cm="1">
        <f t="array" ref="K1825">IFERROR(AVERAGE(IF((OutputTable[GroupByKey]=OutputTable[[#This Row],[GroupByKey]]),(OutputTable[GroupByKey]=OutputTable[[#This Row],[GroupByKey]])*OutputTable[RecordedValue])),0)</f>
        <v>55.339444015606816</v>
      </c>
      <c r="L1825" s="5" cm="1">
        <f t="array" ref="L1825">IFERROR(_xlfn.STDEV.S(IF((OutputTable[GroupByKey]=OutputTable[[#This Row],[GroupByKey]]),(OutputTable[GroupByKey]=OutputTable[[#This Row],[GroupByKey]])*OutputTable[RecordedValue])),0)</f>
        <v>18.463814595248238</v>
      </c>
      <c r="M1825" s="5" cm="1">
        <f t="array" ref="M1825">MAX(IF((ProjectInfoTable[ProjectName]=OutputTable[[#This Row],[ProjectName]]),(ProjectInfoTable[ProjectName]=OutputTable[[#This Row],[ProjectName]])*ProjectInfoTable[ConfidenceInterval]))</f>
        <v>0.95</v>
      </c>
      <c r="N18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825" s="5" cm="1">
        <f t="array" ref="O1825">MIN(IF((OutputTable[GroupByKey]=OutputTable[[#This Row],[GroupByKey]]),(OutputTable[GroupByKey]=OutputTable[[#This Row],[GroupByKey]])*OutputTable[RecordedValue]))</f>
        <v>20.994807137296998</v>
      </c>
      <c r="P1825" s="5" cm="1">
        <f t="array" ref="P1825">MAX(IF((OutputTable[GroupByKey]=OutputTable[[#This Row],[GroupByKey]]),(OutputTable[GroupByKey]=OutputTable[[#This Row],[GroupByKey]])*OutputTable[RecordedValue]))</f>
        <v>106.254030872416</v>
      </c>
    </row>
    <row r="1826" spans="1:16" x14ac:dyDescent="0.25">
      <c r="A1826" t="s">
        <v>68</v>
      </c>
      <c r="B1826" t="s">
        <v>70</v>
      </c>
      <c r="C1826">
        <v>35</v>
      </c>
      <c r="D1826" t="s">
        <v>145</v>
      </c>
      <c r="E1826" t="s">
        <v>119</v>
      </c>
      <c r="F1826" t="s">
        <v>73</v>
      </c>
      <c r="G1826">
        <v>318</v>
      </c>
      <c r="H1826">
        <v>0</v>
      </c>
      <c r="I1826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826" s="5" cm="1">
        <f t="array" ref="J1826">MAX(IF((ProjectInfoTable[ProjectName]=OutputTable[[#This Row],[ProjectName]]),(ProjectInfoTable[ProjectName]=OutputTable[[#This Row],[ProjectName]])*ProjectInfoTable[NumberOfReplications]))</f>
        <v>50</v>
      </c>
      <c r="K1826" s="5" cm="1">
        <f t="array" ref="K1826">IFERROR(AVERAGE(IF((OutputTable[GroupByKey]=OutputTable[[#This Row],[GroupByKey]]),(OutputTable[GroupByKey]=OutputTable[[#This Row],[GroupByKey]])*OutputTable[RecordedValue])),0)</f>
        <v>318</v>
      </c>
      <c r="L1826" s="5" cm="1">
        <f t="array" ref="L1826">IFERROR(_xlfn.STDEV.S(IF((OutputTable[GroupByKey]=OutputTable[[#This Row],[GroupByKey]]),(OutputTable[GroupByKey]=OutputTable[[#This Row],[GroupByKey]])*OutputTable[RecordedValue])),0)</f>
        <v>0</v>
      </c>
      <c r="M1826" s="5" cm="1">
        <f t="array" ref="M1826">MAX(IF((ProjectInfoTable[ProjectName]=OutputTable[[#This Row],[ProjectName]]),(ProjectInfoTable[ProjectName]=OutputTable[[#This Row],[ProjectName]])*ProjectInfoTable[ConfidenceInterval]))</f>
        <v>0.95</v>
      </c>
      <c r="N18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26" s="5" cm="1">
        <f t="array" ref="O1826">MIN(IF((OutputTable[GroupByKey]=OutputTable[[#This Row],[GroupByKey]]),(OutputTable[GroupByKey]=OutputTable[[#This Row],[GroupByKey]])*OutputTable[RecordedValue]))</f>
        <v>318</v>
      </c>
      <c r="P1826" s="5" cm="1">
        <f t="array" ref="P1826">MAX(IF((OutputTable[GroupByKey]=OutputTable[[#This Row],[GroupByKey]]),(OutputTable[GroupByKey]=OutputTable[[#This Row],[GroupByKey]])*OutputTable[RecordedValue]))</f>
        <v>318</v>
      </c>
    </row>
    <row r="1827" spans="1:16" x14ac:dyDescent="0.25">
      <c r="A1827" t="s">
        <v>68</v>
      </c>
      <c r="B1827" t="s">
        <v>70</v>
      </c>
      <c r="C1827">
        <v>35</v>
      </c>
      <c r="D1827" t="s">
        <v>146</v>
      </c>
      <c r="E1827" t="s">
        <v>121</v>
      </c>
      <c r="F1827" t="s">
        <v>73</v>
      </c>
      <c r="G1827">
        <v>317</v>
      </c>
      <c r="H1827">
        <v>0</v>
      </c>
      <c r="I1827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827" s="5" cm="1">
        <f t="array" ref="J1827">MAX(IF((ProjectInfoTable[ProjectName]=OutputTable[[#This Row],[ProjectName]]),(ProjectInfoTable[ProjectName]=OutputTable[[#This Row],[ProjectName]])*ProjectInfoTable[NumberOfReplications]))</f>
        <v>50</v>
      </c>
      <c r="K1827" s="5" cm="1">
        <f t="array" ref="K1827">IFERROR(AVERAGE(IF((OutputTable[GroupByKey]=OutputTable[[#This Row],[GroupByKey]]),(OutputTable[GroupByKey]=OutputTable[[#This Row],[GroupByKey]])*OutputTable[RecordedValue])),0)</f>
        <v>316.94</v>
      </c>
      <c r="L1827" s="5" cm="1">
        <f t="array" ref="L1827">IFERROR(_xlfn.STDEV.S(IF((OutputTable[GroupByKey]=OutputTable[[#This Row],[GroupByKey]]),(OutputTable[GroupByKey]=OutputTable[[#This Row],[GroupByKey]])*OutputTable[RecordedValue])),0)</f>
        <v>0.23989793748209556</v>
      </c>
      <c r="M1827" s="5" cm="1">
        <f t="array" ref="M1827">MAX(IF((ProjectInfoTable[ProjectName]=OutputTable[[#This Row],[ProjectName]]),(ProjectInfoTable[ProjectName]=OutputTable[[#This Row],[ProjectName]])*ProjectInfoTable[ConfidenceInterval]))</f>
        <v>0.95</v>
      </c>
      <c r="N18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827" s="5" cm="1">
        <f t="array" ref="O1827">MIN(IF((OutputTable[GroupByKey]=OutputTable[[#This Row],[GroupByKey]]),(OutputTable[GroupByKey]=OutputTable[[#This Row],[GroupByKey]])*OutputTable[RecordedValue]))</f>
        <v>316</v>
      </c>
      <c r="P1827" s="5" cm="1">
        <f t="array" ref="P1827">MAX(IF((OutputTable[GroupByKey]=OutputTable[[#This Row],[GroupByKey]]),(OutputTable[GroupByKey]=OutputTable[[#This Row],[GroupByKey]])*OutputTable[RecordedValue]))</f>
        <v>317</v>
      </c>
    </row>
    <row r="1828" spans="1:16" x14ac:dyDescent="0.25">
      <c r="A1828" t="s">
        <v>68</v>
      </c>
      <c r="B1828" t="s">
        <v>70</v>
      </c>
      <c r="C1828">
        <v>35</v>
      </c>
      <c r="D1828" t="s">
        <v>147</v>
      </c>
      <c r="E1828" t="s">
        <v>123</v>
      </c>
      <c r="F1828" t="s">
        <v>73</v>
      </c>
      <c r="G1828">
        <v>9.0984706467944498</v>
      </c>
      <c r="H1828">
        <v>0</v>
      </c>
      <c r="I1828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828" s="5" cm="1">
        <f t="array" ref="J1828">MAX(IF((ProjectInfoTable[ProjectName]=OutputTable[[#This Row],[ProjectName]]),(ProjectInfoTable[ProjectName]=OutputTable[[#This Row],[ProjectName]])*ProjectInfoTable[NumberOfReplications]))</f>
        <v>50</v>
      </c>
      <c r="K1828" s="5" cm="1">
        <f t="array" ref="K1828">IFERROR(AVERAGE(IF((OutputTable[GroupByKey]=OutputTable[[#This Row],[GroupByKey]]),(OutputTable[GroupByKey]=OutputTable[[#This Row],[GroupByKey]])*OutputTable[RecordedValue])),0)</f>
        <v>9.2356458312402427</v>
      </c>
      <c r="L1828" s="5" cm="1">
        <f t="array" ref="L1828">IFERROR(_xlfn.STDEV.S(IF((OutputTable[GroupByKey]=OutputTable[[#This Row],[GroupByKey]]),(OutputTable[GroupByKey]=OutputTable[[#This Row],[GroupByKey]])*OutputTable[RecordedValue])),0)</f>
        <v>0.11377584298148916</v>
      </c>
      <c r="M1828" s="5" cm="1">
        <f t="array" ref="M1828">MAX(IF((ProjectInfoTable[ProjectName]=OutputTable[[#This Row],[ProjectName]]),(ProjectInfoTable[ProjectName]=OutputTable[[#This Row],[ProjectName]])*ProjectInfoTable[ConfidenceInterval]))</f>
        <v>0.95</v>
      </c>
      <c r="N18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828" s="5" cm="1">
        <f t="array" ref="O1828">MIN(IF((OutputTable[GroupByKey]=OutputTable[[#This Row],[GroupByKey]]),(OutputTable[GroupByKey]=OutputTable[[#This Row],[GroupByKey]])*OutputTable[RecordedValue]))</f>
        <v>8.9867833861246496</v>
      </c>
      <c r="P1828" s="5" cm="1">
        <f t="array" ref="P1828">MAX(IF((OutputTable[GroupByKey]=OutputTable[[#This Row],[GroupByKey]]),(OutputTable[GroupByKey]=OutputTable[[#This Row],[GroupByKey]])*OutputTable[RecordedValue]))</f>
        <v>9.4038725622795898</v>
      </c>
    </row>
    <row r="1829" spans="1:16" x14ac:dyDescent="0.25">
      <c r="A1829" t="s">
        <v>68</v>
      </c>
      <c r="B1829" t="s">
        <v>70</v>
      </c>
      <c r="C1829">
        <v>35</v>
      </c>
      <c r="D1829" t="s">
        <v>148</v>
      </c>
      <c r="E1829" t="s">
        <v>125</v>
      </c>
      <c r="F1829" t="s">
        <v>73</v>
      </c>
      <c r="G1829">
        <v>612.74982367559505</v>
      </c>
      <c r="H1829">
        <v>0</v>
      </c>
      <c r="I1829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829" s="5" cm="1">
        <f t="array" ref="J1829">MAX(IF((ProjectInfoTable[ProjectName]=OutputTable[[#This Row],[ProjectName]]),(ProjectInfoTable[ProjectName]=OutputTable[[#This Row],[ProjectName]])*ProjectInfoTable[NumberOfReplications]))</f>
        <v>50</v>
      </c>
      <c r="K1829" s="5" cm="1">
        <f t="array" ref="K1829">IFERROR(AVERAGE(IF((OutputTable[GroupByKey]=OutputTable[[#This Row],[GroupByKey]]),(OutputTable[GroupByKey]=OutputTable[[#This Row],[GroupByKey]])*OutputTable[RecordedValue])),0)</f>
        <v>609.47819389002132</v>
      </c>
      <c r="L1829" s="5" cm="1">
        <f t="array" ref="L1829">IFERROR(_xlfn.STDEV.S(IF((OutputTable[GroupByKey]=OutputTable[[#This Row],[GroupByKey]]),(OutputTable[GroupByKey]=OutputTable[[#This Row],[GroupByKey]])*OutputTable[RecordedValue])),0)</f>
        <v>20.03379556554944</v>
      </c>
      <c r="M1829" s="5" cm="1">
        <f t="array" ref="M1829">MAX(IF((ProjectInfoTable[ProjectName]=OutputTable[[#This Row],[ProjectName]]),(ProjectInfoTable[ProjectName]=OutputTable[[#This Row],[ProjectName]])*ProjectInfoTable[ConfidenceInterval]))</f>
        <v>0.95</v>
      </c>
      <c r="N18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829" s="5" cm="1">
        <f t="array" ref="O1829">MIN(IF((OutputTable[GroupByKey]=OutputTable[[#This Row],[GroupByKey]]),(OutputTable[GroupByKey]=OutputTable[[#This Row],[GroupByKey]])*OutputTable[RecordedValue]))</f>
        <v>560.39330190760404</v>
      </c>
      <c r="P1829" s="5" cm="1">
        <f t="array" ref="P1829">MAX(IF((OutputTable[GroupByKey]=OutputTable[[#This Row],[GroupByKey]]),(OutputTable[GroupByKey]=OutputTable[[#This Row],[GroupByKey]])*OutputTable[RecordedValue]))</f>
        <v>667.91125094200902</v>
      </c>
    </row>
    <row r="1830" spans="1:16" x14ac:dyDescent="0.25">
      <c r="A1830" t="s">
        <v>68</v>
      </c>
      <c r="B1830" t="s">
        <v>70</v>
      </c>
      <c r="C1830">
        <v>35</v>
      </c>
      <c r="D1830" t="s">
        <v>149</v>
      </c>
      <c r="E1830" t="s">
        <v>119</v>
      </c>
      <c r="F1830" t="s">
        <v>87</v>
      </c>
      <c r="G1830">
        <v>318</v>
      </c>
      <c r="H1830">
        <v>0</v>
      </c>
      <c r="I1830" s="5" t="str">
        <f>OutputTable[[#This Row],[ProjectName]]&amp;OutputTable[[#This Row],[Name]]&amp;OutputTable[[#This Row],[Type]]&amp;OutputTable[[#This Row],[Source]]</f>
        <v>Airport Security AnalysisEntity 1.NumberInNumber InEntity</v>
      </c>
      <c r="J1830" s="5" cm="1">
        <f t="array" ref="J1830">MAX(IF((ProjectInfoTable[ProjectName]=OutputTable[[#This Row],[ProjectName]]),(ProjectInfoTable[ProjectName]=OutputTable[[#This Row],[ProjectName]])*ProjectInfoTable[NumberOfReplications]))</f>
        <v>50</v>
      </c>
      <c r="K1830" s="5" cm="1">
        <f t="array" ref="K1830">IFERROR(AVERAGE(IF((OutputTable[GroupByKey]=OutputTable[[#This Row],[GroupByKey]]),(OutputTable[GroupByKey]=OutputTable[[#This Row],[GroupByKey]])*OutputTable[RecordedValue])),0)</f>
        <v>318</v>
      </c>
      <c r="L1830" s="5" cm="1">
        <f t="array" ref="L1830">IFERROR(_xlfn.STDEV.S(IF((OutputTable[GroupByKey]=OutputTable[[#This Row],[GroupByKey]]),(OutputTable[GroupByKey]=OutputTable[[#This Row],[GroupByKey]])*OutputTable[RecordedValue])),0)</f>
        <v>0</v>
      </c>
      <c r="M1830" s="5" cm="1">
        <f t="array" ref="M1830">MAX(IF((ProjectInfoTable[ProjectName]=OutputTable[[#This Row],[ProjectName]]),(ProjectInfoTable[ProjectName]=OutputTable[[#This Row],[ProjectName]])*ProjectInfoTable[ConfidenceInterval]))</f>
        <v>0.95</v>
      </c>
      <c r="N18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0" s="5" cm="1">
        <f t="array" ref="O1830">MIN(IF((OutputTable[GroupByKey]=OutputTable[[#This Row],[GroupByKey]]),(OutputTable[GroupByKey]=OutputTable[[#This Row],[GroupByKey]])*OutputTable[RecordedValue]))</f>
        <v>318</v>
      </c>
      <c r="P1830" s="5" cm="1">
        <f t="array" ref="P1830">MAX(IF((OutputTable[GroupByKey]=OutputTable[[#This Row],[GroupByKey]]),(OutputTable[GroupByKey]=OutputTable[[#This Row],[GroupByKey]])*OutputTable[RecordedValue]))</f>
        <v>318</v>
      </c>
    </row>
    <row r="1831" spans="1:16" x14ac:dyDescent="0.25">
      <c r="A1831" t="s">
        <v>68</v>
      </c>
      <c r="B1831" t="s">
        <v>70</v>
      </c>
      <c r="C1831">
        <v>35</v>
      </c>
      <c r="D1831" t="s">
        <v>150</v>
      </c>
      <c r="E1831" t="s">
        <v>121</v>
      </c>
      <c r="F1831" t="s">
        <v>87</v>
      </c>
      <c r="G1831">
        <v>314</v>
      </c>
      <c r="H1831">
        <v>0</v>
      </c>
      <c r="I1831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831" s="5" cm="1">
        <f t="array" ref="J1831">MAX(IF((ProjectInfoTable[ProjectName]=OutputTable[[#This Row],[ProjectName]]),(ProjectInfoTable[ProjectName]=OutputTable[[#This Row],[ProjectName]])*ProjectInfoTable[NumberOfReplications]))</f>
        <v>50</v>
      </c>
      <c r="K1831" s="5" cm="1">
        <f t="array" ref="K1831">IFERROR(AVERAGE(IF((OutputTable[GroupByKey]=OutputTable[[#This Row],[GroupByKey]]),(OutputTable[GroupByKey]=OutputTable[[#This Row],[GroupByKey]])*OutputTable[RecordedValue])),0)</f>
        <v>314.94</v>
      </c>
      <c r="L1831" s="5" cm="1">
        <f t="array" ref="L1831">IFERROR(_xlfn.STDEV.S(IF((OutputTable[GroupByKey]=OutputTable[[#This Row],[GroupByKey]]),(OutputTable[GroupByKey]=OutputTable[[#This Row],[GroupByKey]])*OutputTable[RecordedValue])),0)</f>
        <v>0.68243262357121037</v>
      </c>
      <c r="M1831" s="5" cm="1">
        <f t="array" ref="M1831">MAX(IF((ProjectInfoTable[ProjectName]=OutputTable[[#This Row],[ProjectName]]),(ProjectInfoTable[ProjectName]=OutputTable[[#This Row],[ProjectName]])*ProjectInfoTable[ConfidenceInterval]))</f>
        <v>0.95</v>
      </c>
      <c r="N18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831" s="5" cm="1">
        <f t="array" ref="O1831">MIN(IF((OutputTable[GroupByKey]=OutputTable[[#This Row],[GroupByKey]]),(OutputTable[GroupByKey]=OutputTable[[#This Row],[GroupByKey]])*OutputTable[RecordedValue]))</f>
        <v>313</v>
      </c>
      <c r="P1831" s="5" cm="1">
        <f t="array" ref="P1831">MAX(IF((OutputTable[GroupByKey]=OutputTable[[#This Row],[GroupByKey]]),(OutputTable[GroupByKey]=OutputTable[[#This Row],[GroupByKey]])*OutputTable[RecordedValue]))</f>
        <v>316</v>
      </c>
    </row>
    <row r="1832" spans="1:16" x14ac:dyDescent="0.25">
      <c r="A1832" t="s">
        <v>68</v>
      </c>
      <c r="B1832" t="s">
        <v>70</v>
      </c>
      <c r="C1832">
        <v>35</v>
      </c>
      <c r="D1832" t="s">
        <v>151</v>
      </c>
      <c r="E1832" t="s">
        <v>135</v>
      </c>
      <c r="F1832" t="s">
        <v>105</v>
      </c>
      <c r="G1832">
        <v>0</v>
      </c>
      <c r="H1832">
        <v>0</v>
      </c>
      <c r="I1832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832" s="5" cm="1">
        <f t="array" ref="J1832">MAX(IF((ProjectInfoTable[ProjectName]=OutputTable[[#This Row],[ProjectName]]),(ProjectInfoTable[ProjectName]=OutputTable[[#This Row],[ProjectName]])*ProjectInfoTable[NumberOfReplications]))</f>
        <v>50</v>
      </c>
      <c r="K1832" s="5" cm="1">
        <f t="array" ref="K1832">IFERROR(AVERAGE(IF((OutputTable[GroupByKey]=OutputTable[[#This Row],[GroupByKey]]),(OutputTable[GroupByKey]=OutputTable[[#This Row],[GroupByKey]])*OutputTable[RecordedValue])),0)</f>
        <v>0</v>
      </c>
      <c r="L1832" s="5" cm="1">
        <f t="array" ref="L1832">IFERROR(_xlfn.STDEV.S(IF((OutputTable[GroupByKey]=OutputTable[[#This Row],[GroupByKey]]),(OutputTable[GroupByKey]=OutputTable[[#This Row],[GroupByKey]])*OutputTable[RecordedValue])),0)</f>
        <v>0</v>
      </c>
      <c r="M1832" s="5" cm="1">
        <f t="array" ref="M1832">MAX(IF((ProjectInfoTable[ProjectName]=OutputTable[[#This Row],[ProjectName]]),(ProjectInfoTable[ProjectName]=OutputTable[[#This Row],[ProjectName]])*ProjectInfoTable[ConfidenceInterval]))</f>
        <v>0.95</v>
      </c>
      <c r="N18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2" s="5" cm="1">
        <f t="array" ref="O1832">MIN(IF((OutputTable[GroupByKey]=OutputTable[[#This Row],[GroupByKey]]),(OutputTable[GroupByKey]=OutputTable[[#This Row],[GroupByKey]])*OutputTable[RecordedValue]))</f>
        <v>0</v>
      </c>
      <c r="P1832" s="5" cm="1">
        <f t="array" ref="P1832">MAX(IF((OutputTable[GroupByKey]=OutputTable[[#This Row],[GroupByKey]]),(OutputTable[GroupByKey]=OutputTable[[#This Row],[GroupByKey]])*OutputTable[RecordedValue]))</f>
        <v>0</v>
      </c>
    </row>
    <row r="1833" spans="1:16" x14ac:dyDescent="0.25">
      <c r="A1833" t="s">
        <v>68</v>
      </c>
      <c r="B1833" t="s">
        <v>70</v>
      </c>
      <c r="C1833">
        <v>35</v>
      </c>
      <c r="D1833" t="s">
        <v>152</v>
      </c>
      <c r="E1833" t="s">
        <v>137</v>
      </c>
      <c r="F1833" t="s">
        <v>105</v>
      </c>
      <c r="G1833">
        <v>12</v>
      </c>
      <c r="H1833">
        <v>0</v>
      </c>
      <c r="I1833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833" s="5" cm="1">
        <f t="array" ref="J1833">MAX(IF((ProjectInfoTable[ProjectName]=OutputTable[[#This Row],[ProjectName]]),(ProjectInfoTable[ProjectName]=OutputTable[[#This Row],[ProjectName]])*ProjectInfoTable[NumberOfReplications]))</f>
        <v>50</v>
      </c>
      <c r="K1833" s="5" cm="1">
        <f t="array" ref="K1833">IFERROR(AVERAGE(IF((OutputTable[GroupByKey]=OutputTable[[#This Row],[GroupByKey]]),(OutputTable[GroupByKey]=OutputTable[[#This Row],[GroupByKey]])*OutputTable[RecordedValue])),0)</f>
        <v>12</v>
      </c>
      <c r="L1833" s="5" cm="1">
        <f t="array" ref="L1833">IFERROR(_xlfn.STDEV.S(IF((OutputTable[GroupByKey]=OutputTable[[#This Row],[GroupByKey]]),(OutputTable[GroupByKey]=OutputTable[[#This Row],[GroupByKey]])*OutputTable[RecordedValue])),0)</f>
        <v>0</v>
      </c>
      <c r="M1833" s="5" cm="1">
        <f t="array" ref="M1833">MAX(IF((ProjectInfoTable[ProjectName]=OutputTable[[#This Row],[ProjectName]]),(ProjectInfoTable[ProjectName]=OutputTable[[#This Row],[ProjectName]])*ProjectInfoTable[ConfidenceInterval]))</f>
        <v>0.95</v>
      </c>
      <c r="N18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3" s="5" cm="1">
        <f t="array" ref="O1833">MIN(IF((OutputTable[GroupByKey]=OutputTable[[#This Row],[GroupByKey]]),(OutputTable[GroupByKey]=OutputTable[[#This Row],[GroupByKey]])*OutputTable[RecordedValue]))</f>
        <v>12</v>
      </c>
      <c r="P1833" s="5" cm="1">
        <f t="array" ref="P1833">MAX(IF((OutputTable[GroupByKey]=OutputTable[[#This Row],[GroupByKey]]),(OutputTable[GroupByKey]=OutputTable[[#This Row],[GroupByKey]])*OutputTable[RecordedValue]))</f>
        <v>12</v>
      </c>
    </row>
    <row r="1834" spans="1:16" x14ac:dyDescent="0.25">
      <c r="A1834" t="s">
        <v>68</v>
      </c>
      <c r="B1834" t="s">
        <v>70</v>
      </c>
      <c r="C1834">
        <v>35</v>
      </c>
      <c r="D1834" t="s">
        <v>153</v>
      </c>
      <c r="E1834" t="s">
        <v>154</v>
      </c>
      <c r="F1834" t="s">
        <v>105</v>
      </c>
      <c r="G1834">
        <v>0</v>
      </c>
      <c r="H1834">
        <v>0</v>
      </c>
      <c r="I1834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834" s="5" cm="1">
        <f t="array" ref="J1834">MAX(IF((ProjectInfoTable[ProjectName]=OutputTable[[#This Row],[ProjectName]]),(ProjectInfoTable[ProjectName]=OutputTable[[#This Row],[ProjectName]])*ProjectInfoTable[NumberOfReplications]))</f>
        <v>50</v>
      </c>
      <c r="K1834" s="5" cm="1">
        <f t="array" ref="K1834">IFERROR(AVERAGE(IF((OutputTable[GroupByKey]=OutputTable[[#This Row],[GroupByKey]]),(OutputTable[GroupByKey]=OutputTable[[#This Row],[GroupByKey]])*OutputTable[RecordedValue])),0)</f>
        <v>0</v>
      </c>
      <c r="L1834" s="5" cm="1">
        <f t="array" ref="L1834">IFERROR(_xlfn.STDEV.S(IF((OutputTable[GroupByKey]=OutputTable[[#This Row],[GroupByKey]]),(OutputTable[GroupByKey]=OutputTable[[#This Row],[GroupByKey]])*OutputTable[RecordedValue])),0)</f>
        <v>0</v>
      </c>
      <c r="M1834" s="5" cm="1">
        <f t="array" ref="M1834">MAX(IF((ProjectInfoTable[ProjectName]=OutputTable[[#This Row],[ProjectName]]),(ProjectInfoTable[ProjectName]=OutputTable[[#This Row],[ProjectName]])*ProjectInfoTable[ConfidenceInterval]))</f>
        <v>0.95</v>
      </c>
      <c r="N18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4" s="5" cm="1">
        <f t="array" ref="O1834">MIN(IF((OutputTable[GroupByKey]=OutputTable[[#This Row],[GroupByKey]]),(OutputTable[GroupByKey]=OutputTable[[#This Row],[GroupByKey]])*OutputTable[RecordedValue]))</f>
        <v>0</v>
      </c>
      <c r="P1834" s="5" cm="1">
        <f t="array" ref="P1834">MAX(IF((OutputTable[GroupByKey]=OutputTable[[#This Row],[GroupByKey]]),(OutputTable[GroupByKey]=OutputTable[[#This Row],[GroupByKey]])*OutputTable[RecordedValue]))</f>
        <v>0</v>
      </c>
    </row>
    <row r="1835" spans="1:16" x14ac:dyDescent="0.25">
      <c r="A1835" t="s">
        <v>68</v>
      </c>
      <c r="B1835" t="s">
        <v>70</v>
      </c>
      <c r="C1835">
        <v>35</v>
      </c>
      <c r="D1835" t="s">
        <v>155</v>
      </c>
      <c r="E1835" t="s">
        <v>156</v>
      </c>
      <c r="F1835" t="s">
        <v>105</v>
      </c>
      <c r="G1835">
        <v>0</v>
      </c>
      <c r="H1835">
        <v>0</v>
      </c>
      <c r="I1835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835" s="5" cm="1">
        <f t="array" ref="J1835">MAX(IF((ProjectInfoTable[ProjectName]=OutputTable[[#This Row],[ProjectName]]),(ProjectInfoTable[ProjectName]=OutputTable[[#This Row],[ProjectName]])*ProjectInfoTable[NumberOfReplications]))</f>
        <v>50</v>
      </c>
      <c r="K1835" s="5" cm="1">
        <f t="array" ref="K1835">IFERROR(AVERAGE(IF((OutputTable[GroupByKey]=OutputTable[[#This Row],[GroupByKey]]),(OutputTable[GroupByKey]=OutputTable[[#This Row],[GroupByKey]])*OutputTable[RecordedValue])),0)</f>
        <v>0</v>
      </c>
      <c r="L1835" s="5" cm="1">
        <f t="array" ref="L1835">IFERROR(_xlfn.STDEV.S(IF((OutputTable[GroupByKey]=OutputTable[[#This Row],[GroupByKey]]),(OutputTable[GroupByKey]=OutputTable[[#This Row],[GroupByKey]])*OutputTable[RecordedValue])),0)</f>
        <v>0</v>
      </c>
      <c r="M1835" s="5" cm="1">
        <f t="array" ref="M1835">MAX(IF((ProjectInfoTable[ProjectName]=OutputTable[[#This Row],[ProjectName]]),(ProjectInfoTable[ProjectName]=OutputTable[[#This Row],[ProjectName]])*ProjectInfoTable[ConfidenceInterval]))</f>
        <v>0.95</v>
      </c>
      <c r="N18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5" s="5" cm="1">
        <f t="array" ref="O1835">MIN(IF((OutputTable[GroupByKey]=OutputTable[[#This Row],[GroupByKey]]),(OutputTable[GroupByKey]=OutputTable[[#This Row],[GroupByKey]])*OutputTable[RecordedValue]))</f>
        <v>0</v>
      </c>
      <c r="P1835" s="5" cm="1">
        <f t="array" ref="P1835">MAX(IF((OutputTable[GroupByKey]=OutputTable[[#This Row],[GroupByKey]]),(OutputTable[GroupByKey]=OutputTable[[#This Row],[GroupByKey]])*OutputTable[RecordedValue]))</f>
        <v>0</v>
      </c>
    </row>
    <row r="1836" spans="1:16" x14ac:dyDescent="0.25">
      <c r="A1836" t="s">
        <v>68</v>
      </c>
      <c r="B1836" t="s">
        <v>70</v>
      </c>
      <c r="C1836">
        <v>35</v>
      </c>
      <c r="D1836" t="s">
        <v>157</v>
      </c>
      <c r="E1836" t="s">
        <v>140</v>
      </c>
      <c r="F1836" t="s">
        <v>105</v>
      </c>
      <c r="G1836">
        <v>0</v>
      </c>
      <c r="H1836">
        <v>0</v>
      </c>
      <c r="I1836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836" s="5" cm="1">
        <f t="array" ref="J1836">MAX(IF((ProjectInfoTable[ProjectName]=OutputTable[[#This Row],[ProjectName]]),(ProjectInfoTable[ProjectName]=OutputTable[[#This Row],[ProjectName]])*ProjectInfoTable[NumberOfReplications]))</f>
        <v>50</v>
      </c>
      <c r="K1836" s="5" cm="1">
        <f t="array" ref="K1836">IFERROR(AVERAGE(IF((OutputTable[GroupByKey]=OutputTable[[#This Row],[GroupByKey]]),(OutputTable[GroupByKey]=OutputTable[[#This Row],[GroupByKey]])*OutputTable[RecordedValue])),0)</f>
        <v>0</v>
      </c>
      <c r="L1836" s="5" cm="1">
        <f t="array" ref="L1836">IFERROR(_xlfn.STDEV.S(IF((OutputTable[GroupByKey]=OutputTable[[#This Row],[GroupByKey]]),(OutputTable[GroupByKey]=OutputTable[[#This Row],[GroupByKey]])*OutputTable[RecordedValue])),0)</f>
        <v>0</v>
      </c>
      <c r="M1836" s="5" cm="1">
        <f t="array" ref="M1836">MAX(IF((ProjectInfoTable[ProjectName]=OutputTable[[#This Row],[ProjectName]]),(ProjectInfoTable[ProjectName]=OutputTable[[#This Row],[ProjectName]])*ProjectInfoTable[ConfidenceInterval]))</f>
        <v>0.95</v>
      </c>
      <c r="N18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6" s="5" cm="1">
        <f t="array" ref="O1836">MIN(IF((OutputTable[GroupByKey]=OutputTable[[#This Row],[GroupByKey]]),(OutputTable[GroupByKey]=OutputTable[[#This Row],[GroupByKey]])*OutputTable[RecordedValue]))</f>
        <v>0</v>
      </c>
      <c r="P1836" s="5" cm="1">
        <f t="array" ref="P1836">MAX(IF((OutputTable[GroupByKey]=OutputTable[[#This Row],[GroupByKey]]),(OutputTable[GroupByKey]=OutputTable[[#This Row],[GroupByKey]])*OutputTable[RecordedValue]))</f>
        <v>0</v>
      </c>
    </row>
    <row r="1837" spans="1:16" x14ac:dyDescent="0.25">
      <c r="A1837" t="s">
        <v>68</v>
      </c>
      <c r="B1837" t="s">
        <v>70</v>
      </c>
      <c r="C1837">
        <v>35</v>
      </c>
      <c r="D1837" t="s">
        <v>158</v>
      </c>
      <c r="E1837" t="s">
        <v>121</v>
      </c>
      <c r="F1837" t="s">
        <v>127</v>
      </c>
      <c r="G1837">
        <v>314</v>
      </c>
      <c r="H1837">
        <v>0</v>
      </c>
      <c r="I1837" s="5" t="str">
        <f>OutputTable[[#This Row],[ProjectName]]&amp;OutputTable[[#This Row],[Name]]&amp;OutputTable[[#This Row],[Type]]&amp;OutputTable[[#This Row],[Source]]</f>
        <v>Airport Security AnalysisSystem.NumberOutNumber OutSystem</v>
      </c>
      <c r="J1837" s="5" cm="1">
        <f t="array" ref="J1837">MAX(IF((ProjectInfoTable[ProjectName]=OutputTable[[#This Row],[ProjectName]]),(ProjectInfoTable[ProjectName]=OutputTable[[#This Row],[ProjectName]])*ProjectInfoTable[NumberOfReplications]))</f>
        <v>50</v>
      </c>
      <c r="K1837" s="5" cm="1">
        <f t="array" ref="K1837">IFERROR(AVERAGE(IF((OutputTable[GroupByKey]=OutputTable[[#This Row],[GroupByKey]]),(OutputTable[GroupByKey]=OutputTable[[#This Row],[GroupByKey]])*OutputTable[RecordedValue])),0)</f>
        <v>314.94</v>
      </c>
      <c r="L1837" s="5" cm="1">
        <f t="array" ref="L1837">IFERROR(_xlfn.STDEV.S(IF((OutputTable[GroupByKey]=OutputTable[[#This Row],[GroupByKey]]),(OutputTable[GroupByKey]=OutputTable[[#This Row],[GroupByKey]])*OutputTable[RecordedValue])),0)</f>
        <v>0.68243262357121037</v>
      </c>
      <c r="M1837" s="5" cm="1">
        <f t="array" ref="M1837">MAX(IF((ProjectInfoTable[ProjectName]=OutputTable[[#This Row],[ProjectName]]),(ProjectInfoTable[ProjectName]=OutputTable[[#This Row],[ProjectName]])*ProjectInfoTable[ConfidenceInterval]))</f>
        <v>0.95</v>
      </c>
      <c r="N18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837" s="5" cm="1">
        <f t="array" ref="O1837">MIN(IF((OutputTable[GroupByKey]=OutputTable[[#This Row],[GroupByKey]]),(OutputTable[GroupByKey]=OutputTable[[#This Row],[GroupByKey]])*OutputTable[RecordedValue]))</f>
        <v>313</v>
      </c>
      <c r="P1837" s="5" cm="1">
        <f t="array" ref="P1837">MAX(IF((OutputTable[GroupByKey]=OutputTable[[#This Row],[GroupByKey]]),(OutputTable[GroupByKey]=OutputTable[[#This Row],[GroupByKey]])*OutputTable[RecordedValue]))</f>
        <v>316</v>
      </c>
    </row>
    <row r="1838" spans="1:16" x14ac:dyDescent="0.25">
      <c r="A1838" t="s">
        <v>68</v>
      </c>
      <c r="B1838" t="s">
        <v>70</v>
      </c>
      <c r="C1838">
        <v>35</v>
      </c>
      <c r="D1838" t="s">
        <v>159</v>
      </c>
      <c r="E1838" t="s">
        <v>91</v>
      </c>
      <c r="F1838" t="s">
        <v>127</v>
      </c>
      <c r="G1838">
        <v>71.886900026936502</v>
      </c>
      <c r="H1838">
        <v>0</v>
      </c>
      <c r="I1838" s="5" t="str">
        <f>OutputTable[[#This Row],[ProjectName]]&amp;OutputTable[[#This Row],[Name]]&amp;OutputTable[[#This Row],[Type]]&amp;OutputTable[[#This Row],[Source]]</f>
        <v>Airport Security AnalysisSystem.TotalCostTotal CostSystem</v>
      </c>
      <c r="J1838" s="5" cm="1">
        <f t="array" ref="J1838">MAX(IF((ProjectInfoTable[ProjectName]=OutputTable[[#This Row],[ProjectName]]),(ProjectInfoTable[ProjectName]=OutputTable[[#This Row],[ProjectName]])*ProjectInfoTable[NumberOfReplications]))</f>
        <v>50</v>
      </c>
      <c r="K1838" s="5" cm="1">
        <f t="array" ref="K1838">IFERROR(AVERAGE(IF((OutputTable[GroupByKey]=OutputTable[[#This Row],[GroupByKey]]),(OutputTable[GroupByKey]=OutputTable[[#This Row],[GroupByKey]])*OutputTable[RecordedValue])),0)</f>
        <v>71.872638573735571</v>
      </c>
      <c r="L1838" s="5" cm="1">
        <f t="array" ref="L1838">IFERROR(_xlfn.STDEV.S(IF((OutputTable[GroupByKey]=OutputTable[[#This Row],[GroupByKey]]),(OutputTable[GroupByKey]=OutputTable[[#This Row],[GroupByKey]])*OutputTable[RecordedValue])),0)</f>
        <v>5.859431361613459E-2</v>
      </c>
      <c r="M1838" s="5" cm="1">
        <f t="array" ref="M1838">MAX(IF((ProjectInfoTable[ProjectName]=OutputTable[[#This Row],[ProjectName]]),(ProjectInfoTable[ProjectName]=OutputTable[[#This Row],[ProjectName]])*ProjectInfoTable[ConfidenceInterval]))</f>
        <v>0.95</v>
      </c>
      <c r="N18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838" s="5" cm="1">
        <f t="array" ref="O1838">MIN(IF((OutputTable[GroupByKey]=OutputTable[[#This Row],[GroupByKey]]),(OutputTable[GroupByKey]=OutputTable[[#This Row],[GroupByKey]])*OutputTable[RecordedValue]))</f>
        <v>71.718288096809104</v>
      </c>
      <c r="P1838" s="5" cm="1">
        <f t="array" ref="P1838">MAX(IF((OutputTable[GroupByKey]=OutputTable[[#This Row],[GroupByKey]]),(OutputTable[GroupByKey]=OutputTable[[#This Row],[GroupByKey]])*OutputTable[RecordedValue]))</f>
        <v>71.976989689924594</v>
      </c>
    </row>
    <row r="1839" spans="1:16" x14ac:dyDescent="0.25">
      <c r="A1839" t="s">
        <v>68</v>
      </c>
      <c r="B1839" t="s">
        <v>70</v>
      </c>
      <c r="C1839">
        <v>35</v>
      </c>
      <c r="D1839" t="s">
        <v>160</v>
      </c>
      <c r="E1839" t="s">
        <v>135</v>
      </c>
      <c r="F1839" t="s">
        <v>105</v>
      </c>
      <c r="G1839">
        <v>30.005750027022401</v>
      </c>
      <c r="H1839">
        <v>0</v>
      </c>
      <c r="I1839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839" s="5" cm="1">
        <f t="array" ref="J1839">MAX(IF((ProjectInfoTable[ProjectName]=OutputTable[[#This Row],[ProjectName]]),(ProjectInfoTable[ProjectName]=OutputTable[[#This Row],[ProjectName]])*ProjectInfoTable[NumberOfReplications]))</f>
        <v>50</v>
      </c>
      <c r="K1839" s="5" cm="1">
        <f t="array" ref="K1839">IFERROR(AVERAGE(IF((OutputTable[GroupByKey]=OutputTable[[#This Row],[GroupByKey]]),(OutputTable[GroupByKey]=OutputTable[[#This Row],[GroupByKey]])*OutputTable[RecordedValue])),0)</f>
        <v>29.829789158135409</v>
      </c>
      <c r="L1839" s="5" cm="1">
        <f t="array" ref="L1839">IFERROR(_xlfn.STDEV.S(IF((OutputTable[GroupByKey]=OutputTable[[#This Row],[GroupByKey]]),(OutputTable[GroupByKey]=OutputTable[[#This Row],[GroupByKey]])*OutputTable[RecordedValue])),0)</f>
        <v>0.5851150785874778</v>
      </c>
      <c r="M1839" s="5" cm="1">
        <f t="array" ref="M1839">MAX(IF((ProjectInfoTable[ProjectName]=OutputTable[[#This Row],[ProjectName]]),(ProjectInfoTable[ProjectName]=OutputTable[[#This Row],[ProjectName]])*ProjectInfoTable[ConfidenceInterval]))</f>
        <v>0.95</v>
      </c>
      <c r="N18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839" s="5" cm="1">
        <f t="array" ref="O1839">MIN(IF((OutputTable[GroupByKey]=OutputTable[[#This Row],[GroupByKey]]),(OutputTable[GroupByKey]=OutputTable[[#This Row],[GroupByKey]])*OutputTable[RecordedValue]))</f>
        <v>28.648191338861398</v>
      </c>
      <c r="P1839" s="5" cm="1">
        <f t="array" ref="P1839">MAX(IF((OutputTable[GroupByKey]=OutputTable[[#This Row],[GroupByKey]]),(OutputTable[GroupByKey]=OutputTable[[#This Row],[GroupByKey]])*OutputTable[RecordedValue]))</f>
        <v>31.087756920682502</v>
      </c>
    </row>
    <row r="1840" spans="1:16" x14ac:dyDescent="0.25">
      <c r="A1840" t="s">
        <v>68</v>
      </c>
      <c r="B1840" t="s">
        <v>70</v>
      </c>
      <c r="C1840">
        <v>35</v>
      </c>
      <c r="D1840" t="s">
        <v>161</v>
      </c>
      <c r="E1840" t="s">
        <v>137</v>
      </c>
      <c r="F1840" t="s">
        <v>105</v>
      </c>
      <c r="G1840">
        <v>5.91694248962592</v>
      </c>
      <c r="H1840">
        <v>0</v>
      </c>
      <c r="I1840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840" s="5" cm="1">
        <f t="array" ref="J1840">MAX(IF((ProjectInfoTable[ProjectName]=OutputTable[[#This Row],[ProjectName]]),(ProjectInfoTable[ProjectName]=OutputTable[[#This Row],[ProjectName]])*ProjectInfoTable[NumberOfReplications]))</f>
        <v>50</v>
      </c>
      <c r="K1840" s="5" cm="1">
        <f t="array" ref="K1840">IFERROR(AVERAGE(IF((OutputTable[GroupByKey]=OutputTable[[#This Row],[GroupByKey]]),(OutputTable[GroupByKey]=OutputTable[[#This Row],[GroupByKey]])*OutputTable[RecordedValue])),0)</f>
        <v>6.0988587896948685</v>
      </c>
      <c r="L1840" s="5" cm="1">
        <f t="array" ref="L1840">IFERROR(_xlfn.STDEV.S(IF((OutputTable[GroupByKey]=OutputTable[[#This Row],[GroupByKey]]),(OutputTable[GroupByKey]=OutputTable[[#This Row],[GroupByKey]])*OutputTable[RecordedValue])),0)</f>
        <v>0.58437836853471548</v>
      </c>
      <c r="M1840" s="5" cm="1">
        <f t="array" ref="M1840">MAX(IF((ProjectInfoTable[ProjectName]=OutputTable[[#This Row],[ProjectName]]),(ProjectInfoTable[ProjectName]=OutputTable[[#This Row],[ProjectName]])*ProjectInfoTable[ConfidenceInterval]))</f>
        <v>0.95</v>
      </c>
      <c r="N18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840" s="5" cm="1">
        <f t="array" ref="O1840">MIN(IF((OutputTable[GroupByKey]=OutputTable[[#This Row],[GroupByKey]]),(OutputTable[GroupByKey]=OutputTable[[#This Row],[GroupByKey]])*OutputTable[RecordedValue]))</f>
        <v>4.8524885910691502</v>
      </c>
      <c r="P1840" s="5" cm="1">
        <f t="array" ref="P1840">MAX(IF((OutputTable[GroupByKey]=OutputTable[[#This Row],[GroupByKey]]),(OutputTable[GroupByKey]=OutputTable[[#This Row],[GroupByKey]])*OutputTable[RecordedValue]))</f>
        <v>7.28424471053909</v>
      </c>
    </row>
    <row r="1841" spans="1:16" x14ac:dyDescent="0.25">
      <c r="A1841" t="s">
        <v>68</v>
      </c>
      <c r="B1841" t="s">
        <v>70</v>
      </c>
      <c r="C1841">
        <v>35</v>
      </c>
      <c r="D1841" t="s">
        <v>162</v>
      </c>
      <c r="E1841" t="s">
        <v>154</v>
      </c>
      <c r="F1841" t="s">
        <v>105</v>
      </c>
      <c r="G1841">
        <v>651</v>
      </c>
      <c r="H1841">
        <v>0</v>
      </c>
      <c r="I1841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841" s="5" cm="1">
        <f t="array" ref="J1841">MAX(IF((ProjectInfoTable[ProjectName]=OutputTable[[#This Row],[ProjectName]]),(ProjectInfoTable[ProjectName]=OutputTable[[#This Row],[ProjectName]])*ProjectInfoTable[NumberOfReplications]))</f>
        <v>50</v>
      </c>
      <c r="K1841" s="5" cm="1">
        <f t="array" ref="K1841">IFERROR(AVERAGE(IF((OutputTable[GroupByKey]=OutputTable[[#This Row],[GroupByKey]]),(OutputTable[GroupByKey]=OutputTable[[#This Row],[GroupByKey]])*OutputTable[RecordedValue])),0)</f>
        <v>645.70000000000005</v>
      </c>
      <c r="L1841" s="5" cm="1">
        <f t="array" ref="L1841">IFERROR(_xlfn.STDEV.S(IF((OutputTable[GroupByKey]=OutputTable[[#This Row],[GroupByKey]]),(OutputTable[GroupByKey]=OutputTable[[#This Row],[GroupByKey]])*OutputTable[RecordedValue])),0)</f>
        <v>5.4930382656372485</v>
      </c>
      <c r="M1841" s="5" cm="1">
        <f t="array" ref="M1841">MAX(IF((ProjectInfoTable[ProjectName]=OutputTable[[#This Row],[ProjectName]]),(ProjectInfoTable[ProjectName]=OutputTable[[#This Row],[ProjectName]])*ProjectInfoTable[ConfidenceInterval]))</f>
        <v>0.95</v>
      </c>
      <c r="N18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841" s="5" cm="1">
        <f t="array" ref="O1841">MIN(IF((OutputTable[GroupByKey]=OutputTable[[#This Row],[GroupByKey]]),(OutputTable[GroupByKey]=OutputTable[[#This Row],[GroupByKey]])*OutputTable[RecordedValue]))</f>
        <v>633</v>
      </c>
      <c r="P1841" s="5" cm="1">
        <f t="array" ref="P1841">MAX(IF((OutputTable[GroupByKey]=OutputTable[[#This Row],[GroupByKey]]),(OutputTable[GroupByKey]=OutputTable[[#This Row],[GroupByKey]])*OutputTable[RecordedValue]))</f>
        <v>656</v>
      </c>
    </row>
    <row r="1842" spans="1:16" x14ac:dyDescent="0.25">
      <c r="A1842" t="s">
        <v>68</v>
      </c>
      <c r="B1842" t="s">
        <v>70</v>
      </c>
      <c r="C1842">
        <v>35</v>
      </c>
      <c r="D1842" t="s">
        <v>163</v>
      </c>
      <c r="E1842" t="s">
        <v>156</v>
      </c>
      <c r="F1842" t="s">
        <v>105</v>
      </c>
      <c r="G1842">
        <v>0.83564048639928001</v>
      </c>
      <c r="H1842">
        <v>0</v>
      </c>
      <c r="I1842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842" s="5" cm="1">
        <f t="array" ref="J1842">MAX(IF((ProjectInfoTable[ProjectName]=OutputTable[[#This Row],[ProjectName]]),(ProjectInfoTable[ProjectName]=OutputTable[[#This Row],[ProjectName]])*ProjectInfoTable[NumberOfReplications]))</f>
        <v>50</v>
      </c>
      <c r="K1842" s="5" cm="1">
        <f t="array" ref="K1842">IFERROR(AVERAGE(IF((OutputTable[GroupByKey]=OutputTable[[#This Row],[GroupByKey]]),(OutputTable[GroupByKey]=OutputTable[[#This Row],[GroupByKey]])*OutputTable[RecordedValue])),0)</f>
        <v>0.83058725584180904</v>
      </c>
      <c r="L1842" s="5" cm="1">
        <f t="array" ref="L1842">IFERROR(_xlfn.STDEV.S(IF((OutputTable[GroupByKey]=OutputTable[[#This Row],[GroupByKey]]),(OutputTable[GroupByKey]=OutputTable[[#This Row],[GroupByKey]])*OutputTable[RecordedValue])),0)</f>
        <v>1.6232732459297416E-2</v>
      </c>
      <c r="M1842" s="5" cm="1">
        <f t="array" ref="M1842">MAX(IF((ProjectInfoTable[ProjectName]=OutputTable[[#This Row],[ProjectName]]),(ProjectInfoTable[ProjectName]=OutputTable[[#This Row],[ProjectName]])*ProjectInfoTable[ConfidenceInterval]))</f>
        <v>0.95</v>
      </c>
      <c r="N18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842" s="5" cm="1">
        <f t="array" ref="O1842">MIN(IF((OutputTable[GroupByKey]=OutputTable[[#This Row],[GroupByKey]]),(OutputTable[GroupByKey]=OutputTable[[#This Row],[GroupByKey]])*OutputTable[RecordedValue]))</f>
        <v>0.79765986915169296</v>
      </c>
      <c r="P1842" s="5" cm="1">
        <f t="array" ref="P1842">MAX(IF((OutputTable[GroupByKey]=OutputTable[[#This Row],[GroupByKey]]),(OutputTable[GroupByKey]=OutputTable[[#This Row],[GroupByKey]])*OutputTable[RecordedValue]))</f>
        <v>0.86520865024807903</v>
      </c>
    </row>
    <row r="1843" spans="1:16" x14ac:dyDescent="0.25">
      <c r="A1843" t="s">
        <v>68</v>
      </c>
      <c r="B1843" t="s">
        <v>70</v>
      </c>
      <c r="C1843">
        <v>35</v>
      </c>
      <c r="D1843" t="s">
        <v>164</v>
      </c>
      <c r="E1843" t="s">
        <v>140</v>
      </c>
      <c r="F1843" t="s">
        <v>105</v>
      </c>
      <c r="G1843">
        <v>0</v>
      </c>
      <c r="H1843">
        <v>0</v>
      </c>
      <c r="I1843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843" s="5" cm="1">
        <f t="array" ref="J1843">MAX(IF((ProjectInfoTable[ProjectName]=OutputTable[[#This Row],[ProjectName]]),(ProjectInfoTable[ProjectName]=OutputTable[[#This Row],[ProjectName]])*ProjectInfoTable[NumberOfReplications]))</f>
        <v>50</v>
      </c>
      <c r="K1843" s="5" cm="1">
        <f t="array" ref="K1843">IFERROR(AVERAGE(IF((OutputTable[GroupByKey]=OutputTable[[#This Row],[GroupByKey]]),(OutputTable[GroupByKey]=OutputTable[[#This Row],[GroupByKey]])*OutputTable[RecordedValue])),0)</f>
        <v>0</v>
      </c>
      <c r="L1843" s="5" cm="1">
        <f t="array" ref="L1843">IFERROR(_xlfn.STDEV.S(IF((OutputTable[GroupByKey]=OutputTable[[#This Row],[GroupByKey]]),(OutputTable[GroupByKey]=OutputTable[[#This Row],[GroupByKey]])*OutputTable[RecordedValue])),0)</f>
        <v>0</v>
      </c>
      <c r="M1843" s="5" cm="1">
        <f t="array" ref="M1843">MAX(IF((ProjectInfoTable[ProjectName]=OutputTable[[#This Row],[ProjectName]]),(ProjectInfoTable[ProjectName]=OutputTable[[#This Row],[ProjectName]])*ProjectInfoTable[ConfidenceInterval]))</f>
        <v>0.95</v>
      </c>
      <c r="N18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43" s="5" cm="1">
        <f t="array" ref="O1843">MIN(IF((OutputTable[GroupByKey]=OutputTable[[#This Row],[GroupByKey]]),(OutputTable[GroupByKey]=OutputTable[[#This Row],[GroupByKey]])*OutputTable[RecordedValue]))</f>
        <v>0</v>
      </c>
      <c r="P1843" s="5" cm="1">
        <f t="array" ref="P1843">MAX(IF((OutputTable[GroupByKey]=OutputTable[[#This Row],[GroupByKey]]),(OutputTable[GroupByKey]=OutputTable[[#This Row],[GroupByKey]])*OutputTable[RecordedValue]))</f>
        <v>0</v>
      </c>
    </row>
    <row r="1844" spans="1:16" x14ac:dyDescent="0.25">
      <c r="A1844" t="s">
        <v>68</v>
      </c>
      <c r="B1844" t="s">
        <v>70</v>
      </c>
      <c r="C1844">
        <v>35</v>
      </c>
      <c r="D1844" t="s">
        <v>165</v>
      </c>
      <c r="E1844" t="s">
        <v>111</v>
      </c>
      <c r="F1844" t="s">
        <v>73</v>
      </c>
      <c r="G1844">
        <v>37.214423630456402</v>
      </c>
      <c r="H1844">
        <v>0</v>
      </c>
      <c r="I1844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844" s="5" cm="1">
        <f t="array" ref="J1844">MAX(IF((ProjectInfoTable[ProjectName]=OutputTable[[#This Row],[ProjectName]]),(ProjectInfoTable[ProjectName]=OutputTable[[#This Row],[ProjectName]])*ProjectInfoTable[NumberOfReplications]))</f>
        <v>50</v>
      </c>
      <c r="K1844" s="5" cm="1">
        <f t="array" ref="K1844">IFERROR(AVERAGE(IF((OutputTable[GroupByKey]=OutputTable[[#This Row],[GroupByKey]]),(OutputTable[GroupByKey]=OutputTable[[#This Row],[GroupByKey]])*OutputTable[RecordedValue])),0)</f>
        <v>37.238343743460135</v>
      </c>
      <c r="L1844" s="5" cm="1">
        <f t="array" ref="L1844">IFERROR(_xlfn.STDEV.S(IF((OutputTable[GroupByKey]=OutputTable[[#This Row],[GroupByKey]]),(OutputTable[GroupByKey]=OutputTable[[#This Row],[GroupByKey]])*OutputTable[RecordedValue])),0)</f>
        <v>0.73577360167133743</v>
      </c>
      <c r="M1844" s="5" cm="1">
        <f t="array" ref="M1844">MAX(IF((ProjectInfoTable[ProjectName]=OutputTable[[#This Row],[ProjectName]]),(ProjectInfoTable[ProjectName]=OutputTable[[#This Row],[ProjectName]])*ProjectInfoTable[ConfidenceInterval]))</f>
        <v>0.95</v>
      </c>
      <c r="N18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844" s="5" cm="1">
        <f t="array" ref="O1844">MIN(IF((OutputTable[GroupByKey]=OutputTable[[#This Row],[GroupByKey]]),(OutputTable[GroupByKey]=OutputTable[[#This Row],[GroupByKey]])*OutputTable[RecordedValue]))</f>
        <v>35.915286846409401</v>
      </c>
      <c r="P1844" s="5" cm="1">
        <f t="array" ref="P1844">MAX(IF((OutputTable[GroupByKey]=OutputTable[[#This Row],[GroupByKey]]),(OutputTable[GroupByKey]=OutputTable[[#This Row],[GroupByKey]])*OutputTable[RecordedValue]))</f>
        <v>38.829036811282897</v>
      </c>
    </row>
    <row r="1845" spans="1:16" x14ac:dyDescent="0.25">
      <c r="A1845" t="s">
        <v>68</v>
      </c>
      <c r="B1845" t="s">
        <v>70</v>
      </c>
      <c r="C1845">
        <v>35</v>
      </c>
      <c r="D1845" t="s">
        <v>166</v>
      </c>
      <c r="E1845" t="s">
        <v>113</v>
      </c>
      <c r="F1845" t="s">
        <v>73</v>
      </c>
      <c r="G1845">
        <v>1116.43270891369</v>
      </c>
      <c r="H1845">
        <v>0</v>
      </c>
      <c r="I1845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845" s="5" cm="1">
        <f t="array" ref="J1845">MAX(IF((ProjectInfoTable[ProjectName]=OutputTable[[#This Row],[ProjectName]]),(ProjectInfoTable[ProjectName]=OutputTable[[#This Row],[ProjectName]])*ProjectInfoTable[NumberOfReplications]))</f>
        <v>50</v>
      </c>
      <c r="K1845" s="5" cm="1">
        <f t="array" ref="K1845">IFERROR(AVERAGE(IF((OutputTable[GroupByKey]=OutputTable[[#This Row],[GroupByKey]]),(OutputTable[GroupByKey]=OutputTable[[#This Row],[GroupByKey]])*OutputTable[RecordedValue])),0)</f>
        <v>1117.1503123038046</v>
      </c>
      <c r="L1845" s="5" cm="1">
        <f t="array" ref="L1845">IFERROR(_xlfn.STDEV.S(IF((OutputTable[GroupByKey]=OutputTable[[#This Row],[GroupByKey]]),(OutputTable[GroupByKey]=OutputTable[[#This Row],[GroupByKey]])*OutputTable[RecordedValue])),0)</f>
        <v>22.073208050140675</v>
      </c>
      <c r="M1845" s="5" cm="1">
        <f t="array" ref="M1845">MAX(IF((ProjectInfoTable[ProjectName]=OutputTable[[#This Row],[ProjectName]]),(ProjectInfoTable[ProjectName]=OutputTable[[#This Row],[ProjectName]])*ProjectInfoTable[ConfidenceInterval]))</f>
        <v>0.95</v>
      </c>
      <c r="N18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845" s="5" cm="1">
        <f t="array" ref="O1845">MIN(IF((OutputTable[GroupByKey]=OutputTable[[#This Row],[GroupByKey]]),(OutputTable[GroupByKey]=OutputTable[[#This Row],[GroupByKey]])*OutputTable[RecordedValue]))</f>
        <v>1077.4586053922801</v>
      </c>
      <c r="P1845" s="5" cm="1">
        <f t="array" ref="P1845">MAX(IF((OutputTable[GroupByKey]=OutputTable[[#This Row],[GroupByKey]]),(OutputTable[GroupByKey]=OutputTable[[#This Row],[GroupByKey]])*OutputTable[RecordedValue]))</f>
        <v>1164.8711043384901</v>
      </c>
    </row>
    <row r="1846" spans="1:16" x14ac:dyDescent="0.25">
      <c r="A1846" t="s">
        <v>68</v>
      </c>
      <c r="B1846" t="s">
        <v>70</v>
      </c>
      <c r="C1846">
        <v>35</v>
      </c>
      <c r="D1846" t="s">
        <v>167</v>
      </c>
      <c r="E1846" t="s">
        <v>115</v>
      </c>
      <c r="F1846" t="s">
        <v>73</v>
      </c>
      <c r="G1846">
        <v>0</v>
      </c>
      <c r="H1846">
        <v>0</v>
      </c>
      <c r="I1846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846" s="5" cm="1">
        <f t="array" ref="J1846">MAX(IF((ProjectInfoTable[ProjectName]=OutputTable[[#This Row],[ProjectName]]),(ProjectInfoTable[ProjectName]=OutputTable[[#This Row],[ProjectName]])*ProjectInfoTable[NumberOfReplications]))</f>
        <v>50</v>
      </c>
      <c r="K1846" s="5" cm="1">
        <f t="array" ref="K1846">IFERROR(AVERAGE(IF((OutputTable[GroupByKey]=OutputTable[[#This Row],[GroupByKey]]),(OutputTable[GroupByKey]=OutputTable[[#This Row],[GroupByKey]])*OutputTable[RecordedValue])),0)</f>
        <v>0</v>
      </c>
      <c r="L1846" s="5" cm="1">
        <f t="array" ref="L1846">IFERROR(_xlfn.STDEV.S(IF((OutputTable[GroupByKey]=OutputTable[[#This Row],[GroupByKey]]),(OutputTable[GroupByKey]=OutputTable[[#This Row],[GroupByKey]])*OutputTable[RecordedValue])),0)</f>
        <v>0</v>
      </c>
      <c r="M1846" s="5" cm="1">
        <f t="array" ref="M1846">MAX(IF((ProjectInfoTable[ProjectName]=OutputTable[[#This Row],[ProjectName]]),(ProjectInfoTable[ProjectName]=OutputTable[[#This Row],[ProjectName]])*ProjectInfoTable[ConfidenceInterval]))</f>
        <v>0.95</v>
      </c>
      <c r="N18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46" s="5" cm="1">
        <f t="array" ref="O1846">MIN(IF((OutputTable[GroupByKey]=OutputTable[[#This Row],[GroupByKey]]),(OutputTable[GroupByKey]=OutputTable[[#This Row],[GroupByKey]])*OutputTable[RecordedValue]))</f>
        <v>0</v>
      </c>
      <c r="P1846" s="5" cm="1">
        <f t="array" ref="P1846">MAX(IF((OutputTable[GroupByKey]=OutputTable[[#This Row],[GroupByKey]]),(OutputTable[GroupByKey]=OutputTable[[#This Row],[GroupByKey]])*OutputTable[RecordedValue]))</f>
        <v>0</v>
      </c>
    </row>
    <row r="1847" spans="1:16" x14ac:dyDescent="0.25">
      <c r="A1847" t="s">
        <v>68</v>
      </c>
      <c r="B1847" t="s">
        <v>70</v>
      </c>
      <c r="C1847">
        <v>35</v>
      </c>
      <c r="D1847" t="s">
        <v>168</v>
      </c>
      <c r="E1847" t="s">
        <v>117</v>
      </c>
      <c r="F1847" t="s">
        <v>73</v>
      </c>
      <c r="G1847">
        <v>118.940607010207</v>
      </c>
      <c r="H1847">
        <v>0</v>
      </c>
      <c r="I1847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847" s="5" cm="1">
        <f t="array" ref="J1847">MAX(IF((ProjectInfoTable[ProjectName]=OutputTable[[#This Row],[ProjectName]]),(ProjectInfoTable[ProjectName]=OutputTable[[#This Row],[ProjectName]])*ProjectInfoTable[NumberOfReplications]))</f>
        <v>50</v>
      </c>
      <c r="K1847" s="5" cm="1">
        <f t="array" ref="K1847">IFERROR(AVERAGE(IF((OutputTable[GroupByKey]=OutputTable[[#This Row],[GroupByKey]]),(OutputTable[GroupByKey]=OutputTable[[#This Row],[GroupByKey]])*OutputTable[RecordedValue])),0)</f>
        <v>120.89653130002299</v>
      </c>
      <c r="L1847" s="5" cm="1">
        <f t="array" ref="L1847">IFERROR(_xlfn.STDEV.S(IF((OutputTable[GroupByKey]=OutputTable[[#This Row],[GroupByKey]]),(OutputTable[GroupByKey]=OutputTable[[#This Row],[GroupByKey]])*OutputTable[RecordedValue])),0)</f>
        <v>33.561725675720702</v>
      </c>
      <c r="M1847" s="5" cm="1">
        <f t="array" ref="M1847">MAX(IF((ProjectInfoTable[ProjectName]=OutputTable[[#This Row],[ProjectName]]),(ProjectInfoTable[ProjectName]=OutputTable[[#This Row],[ProjectName]])*ProjectInfoTable[ConfidenceInterval]))</f>
        <v>0.95</v>
      </c>
      <c r="N18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847" s="5" cm="1">
        <f t="array" ref="O1847">MIN(IF((OutputTable[GroupByKey]=OutputTable[[#This Row],[GroupByKey]]),(OutputTable[GroupByKey]=OutputTable[[#This Row],[GroupByKey]])*OutputTable[RecordedValue]))</f>
        <v>71.2298351699786</v>
      </c>
      <c r="P1847" s="5" cm="1">
        <f t="array" ref="P1847">MAX(IF((OutputTable[GroupByKey]=OutputTable[[#This Row],[GroupByKey]]),(OutputTable[GroupByKey]=OutputTable[[#This Row],[GroupByKey]])*OutputTable[RecordedValue]))</f>
        <v>265.63530965979299</v>
      </c>
    </row>
    <row r="1848" spans="1:16" x14ac:dyDescent="0.25">
      <c r="A1848" t="s">
        <v>68</v>
      </c>
      <c r="B1848" t="s">
        <v>70</v>
      </c>
      <c r="C1848">
        <v>35</v>
      </c>
      <c r="D1848" t="s">
        <v>169</v>
      </c>
      <c r="E1848" t="s">
        <v>119</v>
      </c>
      <c r="F1848" t="s">
        <v>73</v>
      </c>
      <c r="G1848">
        <v>311</v>
      </c>
      <c r="H1848">
        <v>0</v>
      </c>
      <c r="I1848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848" s="5" cm="1">
        <f t="array" ref="J1848">MAX(IF((ProjectInfoTable[ProjectName]=OutputTable[[#This Row],[ProjectName]]),(ProjectInfoTable[ProjectName]=OutputTable[[#This Row],[ProjectName]])*ProjectInfoTable[NumberOfReplications]))</f>
        <v>50</v>
      </c>
      <c r="K1848" s="5" cm="1">
        <f t="array" ref="K1848">IFERROR(AVERAGE(IF((OutputTable[GroupByKey]=OutputTable[[#This Row],[GroupByKey]]),(OutputTable[GroupByKey]=OutputTable[[#This Row],[GroupByKey]])*OutputTable[RecordedValue])),0)</f>
        <v>307.66000000000003</v>
      </c>
      <c r="L1848" s="5" cm="1">
        <f t="array" ref="L1848">IFERROR(_xlfn.STDEV.S(IF((OutputTable[GroupByKey]=OutputTable[[#This Row],[GroupByKey]]),(OutputTable[GroupByKey]=OutputTable[[#This Row],[GroupByKey]])*OutputTable[RecordedValue])),0)</f>
        <v>3.1272991542223769</v>
      </c>
      <c r="M1848" s="5" cm="1">
        <f t="array" ref="M1848">MAX(IF((ProjectInfoTable[ProjectName]=OutputTable[[#This Row],[ProjectName]]),(ProjectInfoTable[ProjectName]=OutputTable[[#This Row],[ProjectName]])*ProjectInfoTable[ConfidenceInterval]))</f>
        <v>0.95</v>
      </c>
      <c r="N18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848" s="5" cm="1">
        <f t="array" ref="O1848">MIN(IF((OutputTable[GroupByKey]=OutputTable[[#This Row],[GroupByKey]]),(OutputTable[GroupByKey]=OutputTable[[#This Row],[GroupByKey]])*OutputTable[RecordedValue]))</f>
        <v>300</v>
      </c>
      <c r="P1848" s="5" cm="1">
        <f t="array" ref="P1848">MAX(IF((OutputTable[GroupByKey]=OutputTable[[#This Row],[GroupByKey]]),(OutputTable[GroupByKey]=OutputTable[[#This Row],[GroupByKey]])*OutputTable[RecordedValue]))</f>
        <v>315</v>
      </c>
    </row>
    <row r="1849" spans="1:16" x14ac:dyDescent="0.25">
      <c r="A1849" t="s">
        <v>68</v>
      </c>
      <c r="B1849" t="s">
        <v>70</v>
      </c>
      <c r="C1849">
        <v>35</v>
      </c>
      <c r="D1849" t="s">
        <v>170</v>
      </c>
      <c r="E1849" t="s">
        <v>121</v>
      </c>
      <c r="F1849" t="s">
        <v>73</v>
      </c>
      <c r="G1849">
        <v>309</v>
      </c>
      <c r="H1849">
        <v>0</v>
      </c>
      <c r="I1849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849" s="5" cm="1">
        <f t="array" ref="J1849">MAX(IF((ProjectInfoTable[ProjectName]=OutputTable[[#This Row],[ProjectName]]),(ProjectInfoTable[ProjectName]=OutputTable[[#This Row],[ProjectName]])*ProjectInfoTable[NumberOfReplications]))</f>
        <v>50</v>
      </c>
      <c r="K1849" s="5" cm="1">
        <f t="array" ref="K1849">IFERROR(AVERAGE(IF((OutputTable[GroupByKey]=OutputTable[[#This Row],[GroupByKey]]),(OutputTable[GroupByKey]=OutputTable[[#This Row],[GroupByKey]])*OutputTable[RecordedValue])),0)</f>
        <v>305.8</v>
      </c>
      <c r="L1849" s="5" cm="1">
        <f t="array" ref="L1849">IFERROR(_xlfn.STDEV.S(IF((OutputTable[GroupByKey]=OutputTable[[#This Row],[GroupByKey]]),(OutputTable[GroupByKey]=OutputTable[[#This Row],[GroupByKey]])*OutputTable[RecordedValue])),0)</f>
        <v>3.2324881425670751</v>
      </c>
      <c r="M1849" s="5" cm="1">
        <f t="array" ref="M1849">MAX(IF((ProjectInfoTable[ProjectName]=OutputTable[[#This Row],[ProjectName]]),(ProjectInfoTable[ProjectName]=OutputTable[[#This Row],[ProjectName]])*ProjectInfoTable[ConfidenceInterval]))</f>
        <v>0.95</v>
      </c>
      <c r="N18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849" s="5" cm="1">
        <f t="array" ref="O1849">MIN(IF((OutputTable[GroupByKey]=OutputTable[[#This Row],[GroupByKey]]),(OutputTable[GroupByKey]=OutputTable[[#This Row],[GroupByKey]])*OutputTable[RecordedValue]))</f>
        <v>298</v>
      </c>
      <c r="P1849" s="5" cm="1">
        <f t="array" ref="P1849">MAX(IF((OutputTable[GroupByKey]=OutputTable[[#This Row],[GroupByKey]]),(OutputTable[GroupByKey]=OutputTable[[#This Row],[GroupByKey]])*OutputTable[RecordedValue]))</f>
        <v>313</v>
      </c>
    </row>
    <row r="1850" spans="1:16" x14ac:dyDescent="0.25">
      <c r="A1850" t="s">
        <v>68</v>
      </c>
      <c r="B1850" t="s">
        <v>70</v>
      </c>
      <c r="C1850">
        <v>35</v>
      </c>
      <c r="D1850" t="s">
        <v>171</v>
      </c>
      <c r="E1850" t="s">
        <v>123</v>
      </c>
      <c r="F1850" t="s">
        <v>73</v>
      </c>
      <c r="G1850">
        <v>37.214423630456402</v>
      </c>
      <c r="H1850">
        <v>0</v>
      </c>
      <c r="I1850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850" s="5" cm="1">
        <f t="array" ref="J1850">MAX(IF((ProjectInfoTable[ProjectName]=OutputTable[[#This Row],[ProjectName]]),(ProjectInfoTable[ProjectName]=OutputTable[[#This Row],[ProjectName]])*ProjectInfoTable[NumberOfReplications]))</f>
        <v>50</v>
      </c>
      <c r="K1850" s="5" cm="1">
        <f t="array" ref="K1850">IFERROR(AVERAGE(IF((OutputTable[GroupByKey]=OutputTable[[#This Row],[GroupByKey]]),(OutputTable[GroupByKey]=OutputTable[[#This Row],[GroupByKey]])*OutputTable[RecordedValue])),0)</f>
        <v>37.238343743460135</v>
      </c>
      <c r="L1850" s="5" cm="1">
        <f t="array" ref="L1850">IFERROR(_xlfn.STDEV.S(IF((OutputTable[GroupByKey]=OutputTable[[#This Row],[GroupByKey]]),(OutputTable[GroupByKey]=OutputTable[[#This Row],[GroupByKey]])*OutputTable[RecordedValue])),0)</f>
        <v>0.73577360167133743</v>
      </c>
      <c r="M1850" s="5" cm="1">
        <f t="array" ref="M1850">MAX(IF((ProjectInfoTable[ProjectName]=OutputTable[[#This Row],[ProjectName]]),(ProjectInfoTable[ProjectName]=OutputTable[[#This Row],[ProjectName]])*ProjectInfoTable[ConfidenceInterval]))</f>
        <v>0.95</v>
      </c>
      <c r="N18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850" s="5" cm="1">
        <f t="array" ref="O1850">MIN(IF((OutputTable[GroupByKey]=OutputTable[[#This Row],[GroupByKey]]),(OutputTable[GroupByKey]=OutputTable[[#This Row],[GroupByKey]])*OutputTable[RecordedValue]))</f>
        <v>35.915286846409401</v>
      </c>
      <c r="P1850" s="5" cm="1">
        <f t="array" ref="P1850">MAX(IF((OutputTable[GroupByKey]=OutputTable[[#This Row],[GroupByKey]]),(OutputTable[GroupByKey]=OutputTable[[#This Row],[GroupByKey]])*OutputTable[RecordedValue]))</f>
        <v>38.829036811282897</v>
      </c>
    </row>
    <row r="1851" spans="1:16" x14ac:dyDescent="0.25">
      <c r="A1851" t="s">
        <v>68</v>
      </c>
      <c r="B1851" t="s">
        <v>70</v>
      </c>
      <c r="C1851">
        <v>35</v>
      </c>
      <c r="D1851" t="s">
        <v>172</v>
      </c>
      <c r="E1851" t="s">
        <v>125</v>
      </c>
      <c r="F1851" t="s">
        <v>73</v>
      </c>
      <c r="G1851">
        <v>1235.3733159239</v>
      </c>
      <c r="H1851">
        <v>0</v>
      </c>
      <c r="I1851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851" s="5" cm="1">
        <f t="array" ref="J1851">MAX(IF((ProjectInfoTable[ProjectName]=OutputTable[[#This Row],[ProjectName]]),(ProjectInfoTable[ProjectName]=OutputTable[[#This Row],[ProjectName]])*ProjectInfoTable[NumberOfReplications]))</f>
        <v>50</v>
      </c>
      <c r="K1851" s="5" cm="1">
        <f t="array" ref="K1851">IFERROR(AVERAGE(IF((OutputTable[GroupByKey]=OutputTable[[#This Row],[GroupByKey]]),(OutputTable[GroupByKey]=OutputTable[[#This Row],[GroupByKey]])*OutputTable[RecordedValue])),0)</f>
        <v>1238.0468436038263</v>
      </c>
      <c r="L1851" s="5" cm="1">
        <f t="array" ref="L1851">IFERROR(_xlfn.STDEV.S(IF((OutputTable[GroupByKey]=OutputTable[[#This Row],[GroupByKey]]),(OutputTable[GroupByKey]=OutputTable[[#This Row],[GroupByKey]])*OutputTable[RecordedValue])),0)</f>
        <v>49.802537130614866</v>
      </c>
      <c r="M1851" s="5" cm="1">
        <f t="array" ref="M1851">MAX(IF((ProjectInfoTable[ProjectName]=OutputTable[[#This Row],[ProjectName]]),(ProjectInfoTable[ProjectName]=OutputTable[[#This Row],[ProjectName]])*ProjectInfoTable[ConfidenceInterval]))</f>
        <v>0.95</v>
      </c>
      <c r="N18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851" s="5" cm="1">
        <f t="array" ref="O1851">MIN(IF((OutputTable[GroupByKey]=OutputTable[[#This Row],[GroupByKey]]),(OutputTable[GroupByKey]=OutputTable[[#This Row],[GroupByKey]])*OutputTable[RecordedValue]))</f>
        <v>1148.68844056226</v>
      </c>
      <c r="P1851" s="5" cm="1">
        <f t="array" ref="P1851">MAX(IF((OutputTable[GroupByKey]=OutputTable[[#This Row],[GroupByKey]]),(OutputTable[GroupByKey]=OutputTable[[#This Row],[GroupByKey]])*OutputTable[RecordedValue]))</f>
        <v>1418.3176101245699</v>
      </c>
    </row>
    <row r="1852" spans="1:16" x14ac:dyDescent="0.25">
      <c r="A1852" t="s">
        <v>68</v>
      </c>
      <c r="B1852" t="s">
        <v>70</v>
      </c>
      <c r="C1852">
        <v>35</v>
      </c>
      <c r="D1852" t="s">
        <v>173</v>
      </c>
      <c r="E1852" t="s">
        <v>135</v>
      </c>
      <c r="F1852" t="s">
        <v>105</v>
      </c>
      <c r="G1852">
        <v>18.607211815228201</v>
      </c>
      <c r="H1852">
        <v>0</v>
      </c>
      <c r="I1852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852" s="5" cm="1">
        <f t="array" ref="J1852">MAX(IF((ProjectInfoTable[ProjectName]=OutputTable[[#This Row],[ProjectName]]),(ProjectInfoTable[ProjectName]=OutputTable[[#This Row],[ProjectName]])*ProjectInfoTable[NumberOfReplications]))</f>
        <v>50</v>
      </c>
      <c r="K1852" s="5" cm="1">
        <f t="array" ref="K1852">IFERROR(AVERAGE(IF((OutputTable[GroupByKey]=OutputTable[[#This Row],[GroupByKey]]),(OutputTable[GroupByKey]=OutputTable[[#This Row],[GroupByKey]])*OutputTable[RecordedValue])),0)</f>
        <v>18.619171871730064</v>
      </c>
      <c r="L1852" s="5" cm="1">
        <f t="array" ref="L1852">IFERROR(_xlfn.STDEV.S(IF((OutputTable[GroupByKey]=OutputTable[[#This Row],[GroupByKey]]),(OutputTable[GroupByKey]=OutputTable[[#This Row],[GroupByKey]])*OutputTable[RecordedValue])),0)</f>
        <v>0.36788680083566072</v>
      </c>
      <c r="M1852" s="5" cm="1">
        <f t="array" ref="M1852">MAX(IF((ProjectInfoTable[ProjectName]=OutputTable[[#This Row],[ProjectName]]),(ProjectInfoTable[ProjectName]=OutputTable[[#This Row],[ProjectName]])*ProjectInfoTable[ConfidenceInterval]))</f>
        <v>0.95</v>
      </c>
      <c r="N18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852" s="5" cm="1">
        <f t="array" ref="O1852">MIN(IF((OutputTable[GroupByKey]=OutputTable[[#This Row],[GroupByKey]]),(OutputTable[GroupByKey]=OutputTable[[#This Row],[GroupByKey]])*OutputTable[RecordedValue]))</f>
        <v>17.957643423204701</v>
      </c>
      <c r="P1852" s="5" cm="1">
        <f t="array" ref="P1852">MAX(IF((OutputTable[GroupByKey]=OutputTable[[#This Row],[GroupByKey]]),(OutputTable[GroupByKey]=OutputTable[[#This Row],[GroupByKey]])*OutputTable[RecordedValue]))</f>
        <v>19.414518405641399</v>
      </c>
    </row>
    <row r="1853" spans="1:16" x14ac:dyDescent="0.25">
      <c r="A1853" t="s">
        <v>68</v>
      </c>
      <c r="B1853" t="s">
        <v>70</v>
      </c>
      <c r="C1853">
        <v>35</v>
      </c>
      <c r="D1853" t="s">
        <v>174</v>
      </c>
      <c r="E1853" t="s">
        <v>137</v>
      </c>
      <c r="F1853" t="s">
        <v>105</v>
      </c>
      <c r="G1853">
        <v>5.3569956950599602</v>
      </c>
      <c r="H1853">
        <v>0</v>
      </c>
      <c r="I1853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853" s="5" cm="1">
        <f t="array" ref="J1853">MAX(IF((ProjectInfoTable[ProjectName]=OutputTable[[#This Row],[ProjectName]]),(ProjectInfoTable[ProjectName]=OutputTable[[#This Row],[ProjectName]])*ProjectInfoTable[NumberOfReplications]))</f>
        <v>50</v>
      </c>
      <c r="K1853" s="5" cm="1">
        <f t="array" ref="K1853">IFERROR(AVERAGE(IF((OutputTable[GroupByKey]=OutputTable[[#This Row],[GroupByKey]]),(OutputTable[GroupByKey]=OutputTable[[#This Row],[GroupByKey]])*OutputTable[RecordedValue])),0)</f>
        <v>5.3248187541752463</v>
      </c>
      <c r="L1853" s="5" cm="1">
        <f t="array" ref="L1853">IFERROR(_xlfn.STDEV.S(IF((OutputTable[GroupByKey]=OutputTable[[#This Row],[GroupByKey]]),(OutputTable[GroupByKey]=OutputTable[[#This Row],[GroupByKey]])*OutputTable[RecordedValue])),0)</f>
        <v>0.37220753962085379</v>
      </c>
      <c r="M1853" s="5" cm="1">
        <f t="array" ref="M1853">MAX(IF((ProjectInfoTable[ProjectName]=OutputTable[[#This Row],[ProjectName]]),(ProjectInfoTable[ProjectName]=OutputTable[[#This Row],[ProjectName]])*ProjectInfoTable[ConfidenceInterval]))</f>
        <v>0.95</v>
      </c>
      <c r="N18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853" s="5" cm="1">
        <f t="array" ref="O1853">MIN(IF((OutputTable[GroupByKey]=OutputTable[[#This Row],[GroupByKey]]),(OutputTable[GroupByKey]=OutputTable[[#This Row],[GroupByKey]])*OutputTable[RecordedValue]))</f>
        <v>4.5773931059875599</v>
      </c>
      <c r="P1853" s="5" cm="1">
        <f t="array" ref="P1853">MAX(IF((OutputTable[GroupByKey]=OutputTable[[#This Row],[GroupByKey]]),(OutputTable[GroupByKey]=OutputTable[[#This Row],[GroupByKey]])*OutputTable[RecordedValue]))</f>
        <v>5.9816259595291603</v>
      </c>
    </row>
    <row r="1854" spans="1:16" x14ac:dyDescent="0.25">
      <c r="A1854" t="s">
        <v>68</v>
      </c>
      <c r="B1854" t="s">
        <v>70</v>
      </c>
      <c r="C1854">
        <v>35</v>
      </c>
      <c r="D1854" t="s">
        <v>175</v>
      </c>
      <c r="E1854" t="s">
        <v>154</v>
      </c>
      <c r="F1854" t="s">
        <v>105</v>
      </c>
      <c r="G1854">
        <v>311</v>
      </c>
      <c r="H1854">
        <v>0</v>
      </c>
      <c r="I1854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854" s="5" cm="1">
        <f t="array" ref="J1854">MAX(IF((ProjectInfoTable[ProjectName]=OutputTable[[#This Row],[ProjectName]]),(ProjectInfoTable[ProjectName]=OutputTable[[#This Row],[ProjectName]])*ProjectInfoTable[NumberOfReplications]))</f>
        <v>50</v>
      </c>
      <c r="K1854" s="5" cm="1">
        <f t="array" ref="K1854">IFERROR(AVERAGE(IF((OutputTable[GroupByKey]=OutputTable[[#This Row],[GroupByKey]]),(OutputTable[GroupByKey]=OutputTable[[#This Row],[GroupByKey]])*OutputTable[RecordedValue])),0)</f>
        <v>307.5</v>
      </c>
      <c r="L1854" s="5" cm="1">
        <f t="array" ref="L1854">IFERROR(_xlfn.STDEV.S(IF((OutputTable[GroupByKey]=OutputTable[[#This Row],[GroupByKey]]),(OutputTable[GroupByKey]=OutputTable[[#This Row],[GroupByKey]])*OutputTable[RecordedValue])),0)</f>
        <v>3.1831828507367419</v>
      </c>
      <c r="M1854" s="5" cm="1">
        <f t="array" ref="M1854">MAX(IF((ProjectInfoTable[ProjectName]=OutputTable[[#This Row],[ProjectName]]),(ProjectInfoTable[ProjectName]=OutputTable[[#This Row],[ProjectName]])*ProjectInfoTable[ConfidenceInterval]))</f>
        <v>0.95</v>
      </c>
      <c r="N18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854" s="5" cm="1">
        <f t="array" ref="O1854">MIN(IF((OutputTable[GroupByKey]=OutputTable[[#This Row],[GroupByKey]]),(OutputTable[GroupByKey]=OutputTable[[#This Row],[GroupByKey]])*OutputTable[RecordedValue]))</f>
        <v>300</v>
      </c>
      <c r="P1854" s="5" cm="1">
        <f t="array" ref="P1854">MAX(IF((OutputTable[GroupByKey]=OutputTable[[#This Row],[GroupByKey]]),(OutputTable[GroupByKey]=OutputTable[[#This Row],[GroupByKey]])*OutputTable[RecordedValue]))</f>
        <v>315</v>
      </c>
    </row>
    <row r="1855" spans="1:16" x14ac:dyDescent="0.25">
      <c r="A1855" t="s">
        <v>68</v>
      </c>
      <c r="B1855" t="s">
        <v>70</v>
      </c>
      <c r="C1855">
        <v>35</v>
      </c>
      <c r="D1855" t="s">
        <v>176</v>
      </c>
      <c r="E1855" t="s">
        <v>156</v>
      </c>
      <c r="F1855" t="s">
        <v>105</v>
      </c>
      <c r="G1855">
        <v>0.77679184603916795</v>
      </c>
      <c r="H1855">
        <v>0</v>
      </c>
      <c r="I1855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855" s="5" cm="1">
        <f t="array" ref="J1855">MAX(IF((ProjectInfoTable[ProjectName]=OutputTable[[#This Row],[ProjectName]]),(ProjectInfoTable[ProjectName]=OutputTable[[#This Row],[ProjectName]])*ProjectInfoTable[NumberOfReplications]))</f>
        <v>50</v>
      </c>
      <c r="K1855" s="5" cm="1">
        <f t="array" ref="K1855">IFERROR(AVERAGE(IF((OutputTable[GroupByKey]=OutputTable[[#This Row],[GroupByKey]]),(OutputTable[GroupByKey]=OutputTable[[#This Row],[GroupByKey]])*OutputTable[RecordedValue])),0)</f>
        <v>0.77813255190936492</v>
      </c>
      <c r="L1855" s="5" cm="1">
        <f t="array" ref="L1855">IFERROR(_xlfn.STDEV.S(IF((OutputTable[GroupByKey]=OutputTable[[#This Row],[GroupByKey]]),(OutputTable[GroupByKey]=OutputTable[[#This Row],[GroupByKey]])*OutputTable[RecordedValue])),0)</f>
        <v>1.5508647484202203E-2</v>
      </c>
      <c r="M1855" s="5" cm="1">
        <f t="array" ref="M1855">MAX(IF((ProjectInfoTable[ProjectName]=OutputTable[[#This Row],[ProjectName]]),(ProjectInfoTable[ProjectName]=OutputTable[[#This Row],[ProjectName]])*ProjectInfoTable[ConfidenceInterval]))</f>
        <v>0.95</v>
      </c>
      <c r="N18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855" s="5" cm="1">
        <f t="array" ref="O1855">MIN(IF((OutputTable[GroupByKey]=OutputTable[[#This Row],[GroupByKey]]),(OutputTable[GroupByKey]=OutputTable[[#This Row],[GroupByKey]])*OutputTable[RecordedValue]))</f>
        <v>0.75076558501961799</v>
      </c>
      <c r="P1855" s="5" cm="1">
        <f t="array" ref="P1855">MAX(IF((OutputTable[GroupByKey]=OutputTable[[#This Row],[GroupByKey]]),(OutputTable[GroupByKey]=OutputTable[[#This Row],[GroupByKey]])*OutputTable[RecordedValue]))</f>
        <v>0.80927528725051701</v>
      </c>
    </row>
    <row r="1856" spans="1:16" x14ac:dyDescent="0.25">
      <c r="A1856" t="s">
        <v>68</v>
      </c>
      <c r="B1856" t="s">
        <v>70</v>
      </c>
      <c r="C1856">
        <v>35</v>
      </c>
      <c r="D1856" t="s">
        <v>177</v>
      </c>
      <c r="E1856" t="s">
        <v>140</v>
      </c>
      <c r="F1856" t="s">
        <v>105</v>
      </c>
      <c r="G1856">
        <v>0</v>
      </c>
      <c r="H1856">
        <v>0</v>
      </c>
      <c r="I1856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856" s="5" cm="1">
        <f t="array" ref="J1856">MAX(IF((ProjectInfoTable[ProjectName]=OutputTable[[#This Row],[ProjectName]]),(ProjectInfoTable[ProjectName]=OutputTable[[#This Row],[ProjectName]])*ProjectInfoTable[NumberOfReplications]))</f>
        <v>50</v>
      </c>
      <c r="K1856" s="5" cm="1">
        <f t="array" ref="K1856">IFERROR(AVERAGE(IF((OutputTable[GroupByKey]=OutputTable[[#This Row],[GroupByKey]]),(OutputTable[GroupByKey]=OutputTable[[#This Row],[GroupByKey]])*OutputTable[RecordedValue])),0)</f>
        <v>0</v>
      </c>
      <c r="L1856" s="5" cm="1">
        <f t="array" ref="L1856">IFERROR(_xlfn.STDEV.S(IF((OutputTable[GroupByKey]=OutputTable[[#This Row],[GroupByKey]]),(OutputTable[GroupByKey]=OutputTable[[#This Row],[GroupByKey]])*OutputTable[RecordedValue])),0)</f>
        <v>0</v>
      </c>
      <c r="M1856" s="5" cm="1">
        <f t="array" ref="M1856">MAX(IF((ProjectInfoTable[ProjectName]=OutputTable[[#This Row],[ProjectName]]),(ProjectInfoTable[ProjectName]=OutputTable[[#This Row],[ProjectName]])*ProjectInfoTable[ConfidenceInterval]))</f>
        <v>0.95</v>
      </c>
      <c r="N18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56" s="5" cm="1">
        <f t="array" ref="O1856">MIN(IF((OutputTable[GroupByKey]=OutputTable[[#This Row],[GroupByKey]]),(OutputTable[GroupByKey]=OutputTable[[#This Row],[GroupByKey]])*OutputTable[RecordedValue]))</f>
        <v>0</v>
      </c>
      <c r="P1856" s="5" cm="1">
        <f t="array" ref="P1856">MAX(IF((OutputTable[GroupByKey]=OutputTable[[#This Row],[GroupByKey]]),(OutputTable[GroupByKey]=OutputTable[[#This Row],[GroupByKey]])*OutputTable[RecordedValue]))</f>
        <v>0</v>
      </c>
    </row>
    <row r="1857" spans="1:16" x14ac:dyDescent="0.25">
      <c r="A1857" t="s">
        <v>68</v>
      </c>
      <c r="B1857" t="s">
        <v>70</v>
      </c>
      <c r="C1857">
        <v>36</v>
      </c>
      <c r="D1857" t="s">
        <v>110</v>
      </c>
      <c r="E1857" t="s">
        <v>111</v>
      </c>
      <c r="F1857" t="s">
        <v>73</v>
      </c>
      <c r="G1857">
        <v>2.2002165864473699</v>
      </c>
      <c r="H1857">
        <v>0</v>
      </c>
      <c r="I1857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857" s="5" cm="1">
        <f t="array" ref="J1857">MAX(IF((ProjectInfoTable[ProjectName]=OutputTable[[#This Row],[ProjectName]]),(ProjectInfoTable[ProjectName]=OutputTable[[#This Row],[ProjectName]])*ProjectInfoTable[NumberOfReplications]))</f>
        <v>50</v>
      </c>
      <c r="K1857" s="5" cm="1">
        <f t="array" ref="K1857">IFERROR(AVERAGE(IF((OutputTable[GroupByKey]=OutputTable[[#This Row],[GroupByKey]]),(OutputTable[GroupByKey]=OutputTable[[#This Row],[GroupByKey]])*OutputTable[RecordedValue])),0)</f>
        <v>1.9749714551650996</v>
      </c>
      <c r="L1857" s="5" cm="1">
        <f t="array" ref="L1857">IFERROR(_xlfn.STDEV.S(IF((OutputTable[GroupByKey]=OutputTable[[#This Row],[GroupByKey]]),(OutputTable[GroupByKey]=OutputTable[[#This Row],[GroupByKey]])*OutputTable[RecordedValue])),0)</f>
        <v>0.45746437878232693</v>
      </c>
      <c r="M1857" s="5" cm="1">
        <f t="array" ref="M1857">MAX(IF((ProjectInfoTable[ProjectName]=OutputTable[[#This Row],[ProjectName]]),(ProjectInfoTable[ProjectName]=OutputTable[[#This Row],[ProjectName]])*ProjectInfoTable[ConfidenceInterval]))</f>
        <v>0.95</v>
      </c>
      <c r="N18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857" s="5" cm="1">
        <f t="array" ref="O1857">MIN(IF((OutputTable[GroupByKey]=OutputTable[[#This Row],[GroupByKey]]),(OutputTable[GroupByKey]=OutputTable[[#This Row],[GroupByKey]])*OutputTable[RecordedValue]))</f>
        <v>1.0281254127300199</v>
      </c>
      <c r="P1857" s="5" cm="1">
        <f t="array" ref="P1857">MAX(IF((OutputTable[GroupByKey]=OutputTable[[#This Row],[GroupByKey]]),(OutputTable[GroupByKey]=OutputTable[[#This Row],[GroupByKey]])*OutputTable[RecordedValue]))</f>
        <v>3.1673122909872098</v>
      </c>
    </row>
    <row r="1858" spans="1:16" x14ac:dyDescent="0.25">
      <c r="A1858" t="s">
        <v>68</v>
      </c>
      <c r="B1858" t="s">
        <v>70</v>
      </c>
      <c r="C1858">
        <v>36</v>
      </c>
      <c r="D1858" t="s">
        <v>112</v>
      </c>
      <c r="E1858" t="s">
        <v>113</v>
      </c>
      <c r="F1858" t="s">
        <v>73</v>
      </c>
      <c r="G1858">
        <v>132.01299518684201</v>
      </c>
      <c r="H1858">
        <v>0</v>
      </c>
      <c r="I1858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858" s="5" cm="1">
        <f t="array" ref="J1858">MAX(IF((ProjectInfoTable[ProjectName]=OutputTable[[#This Row],[ProjectName]]),(ProjectInfoTable[ProjectName]=OutputTable[[#This Row],[ProjectName]])*ProjectInfoTable[NumberOfReplications]))</f>
        <v>50</v>
      </c>
      <c r="K1858" s="5" cm="1">
        <f t="array" ref="K1858">IFERROR(AVERAGE(IF((OutputTable[GroupByKey]=OutputTable[[#This Row],[GroupByKey]]),(OutputTable[GroupByKey]=OutputTable[[#This Row],[GroupByKey]])*OutputTable[RecordedValue])),0)</f>
        <v>118.49828730990606</v>
      </c>
      <c r="L1858" s="5" cm="1">
        <f t="array" ref="L1858">IFERROR(_xlfn.STDEV.S(IF((OutputTable[GroupByKey]=OutputTable[[#This Row],[GroupByKey]]),(OutputTable[GroupByKey]=OutputTable[[#This Row],[GroupByKey]])*OutputTable[RecordedValue])),0)</f>
        <v>27.447862726939679</v>
      </c>
      <c r="M1858" s="5" cm="1">
        <f t="array" ref="M1858">MAX(IF((ProjectInfoTable[ProjectName]=OutputTable[[#This Row],[ProjectName]]),(ProjectInfoTable[ProjectName]=OutputTable[[#This Row],[ProjectName]])*ProjectInfoTable[ConfidenceInterval]))</f>
        <v>0.95</v>
      </c>
      <c r="N18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858" s="5" cm="1">
        <f t="array" ref="O1858">MIN(IF((OutputTable[GroupByKey]=OutputTable[[#This Row],[GroupByKey]]),(OutputTable[GroupByKey]=OutputTable[[#This Row],[GroupByKey]])*OutputTable[RecordedValue]))</f>
        <v>61.6875247638012</v>
      </c>
      <c r="P1858" s="5" cm="1">
        <f t="array" ref="P1858">MAX(IF((OutputTable[GroupByKey]=OutputTable[[#This Row],[GroupByKey]]),(OutputTable[GroupByKey]=OutputTable[[#This Row],[GroupByKey]])*OutputTable[RecordedValue]))</f>
        <v>190.038737459233</v>
      </c>
    </row>
    <row r="1859" spans="1:16" x14ac:dyDescent="0.25">
      <c r="A1859" t="s">
        <v>68</v>
      </c>
      <c r="B1859" t="s">
        <v>70</v>
      </c>
      <c r="C1859">
        <v>36</v>
      </c>
      <c r="D1859" t="s">
        <v>114</v>
      </c>
      <c r="E1859" t="s">
        <v>115</v>
      </c>
      <c r="F1859" t="s">
        <v>73</v>
      </c>
      <c r="G1859">
        <v>0</v>
      </c>
      <c r="H1859">
        <v>0</v>
      </c>
      <c r="I1859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859" s="5" cm="1">
        <f t="array" ref="J1859">MAX(IF((ProjectInfoTable[ProjectName]=OutputTable[[#This Row],[ProjectName]]),(ProjectInfoTable[ProjectName]=OutputTable[[#This Row],[ProjectName]])*ProjectInfoTable[NumberOfReplications]))</f>
        <v>50</v>
      </c>
      <c r="K1859" s="5" cm="1">
        <f t="array" ref="K1859">IFERROR(AVERAGE(IF((OutputTable[GroupByKey]=OutputTable[[#This Row],[GroupByKey]]),(OutputTable[GroupByKey]=OutputTable[[#This Row],[GroupByKey]])*OutputTable[RecordedValue])),0)</f>
        <v>0</v>
      </c>
      <c r="L1859" s="5" cm="1">
        <f t="array" ref="L1859">IFERROR(_xlfn.STDEV.S(IF((OutputTable[GroupByKey]=OutputTable[[#This Row],[GroupByKey]]),(OutputTable[GroupByKey]=OutputTable[[#This Row],[GroupByKey]])*OutputTable[RecordedValue])),0)</f>
        <v>0</v>
      </c>
      <c r="M1859" s="5" cm="1">
        <f t="array" ref="M1859">MAX(IF((ProjectInfoTable[ProjectName]=OutputTable[[#This Row],[ProjectName]]),(ProjectInfoTable[ProjectName]=OutputTable[[#This Row],[ProjectName]])*ProjectInfoTable[ConfidenceInterval]))</f>
        <v>0.95</v>
      </c>
      <c r="N18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59" s="5" cm="1">
        <f t="array" ref="O1859">MIN(IF((OutputTable[GroupByKey]=OutputTable[[#This Row],[GroupByKey]]),(OutputTable[GroupByKey]=OutputTable[[#This Row],[GroupByKey]])*OutputTable[RecordedValue]))</f>
        <v>0</v>
      </c>
      <c r="P1859" s="5" cm="1">
        <f t="array" ref="P1859">MAX(IF((OutputTable[GroupByKey]=OutputTable[[#This Row],[GroupByKey]]),(OutputTable[GroupByKey]=OutputTable[[#This Row],[GroupByKey]])*OutputTable[RecordedValue]))</f>
        <v>0</v>
      </c>
    </row>
    <row r="1860" spans="1:16" x14ac:dyDescent="0.25">
      <c r="A1860" t="s">
        <v>68</v>
      </c>
      <c r="B1860" t="s">
        <v>70</v>
      </c>
      <c r="C1860">
        <v>36</v>
      </c>
      <c r="D1860" t="s">
        <v>116</v>
      </c>
      <c r="E1860" t="s">
        <v>117</v>
      </c>
      <c r="F1860" t="s">
        <v>73</v>
      </c>
      <c r="G1860">
        <v>4.8532536370611297</v>
      </c>
      <c r="H1860">
        <v>0</v>
      </c>
      <c r="I1860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860" s="5" cm="1">
        <f t="array" ref="J1860">MAX(IF((ProjectInfoTable[ProjectName]=OutputTable[[#This Row],[ProjectName]]),(ProjectInfoTable[ProjectName]=OutputTable[[#This Row],[ProjectName]])*ProjectInfoTable[NumberOfReplications]))</f>
        <v>50</v>
      </c>
      <c r="K1860" s="5" cm="1">
        <f t="array" ref="K1860">IFERROR(AVERAGE(IF((OutputTable[GroupByKey]=OutputTable[[#This Row],[GroupByKey]]),(OutputTable[GroupByKey]=OutputTable[[#This Row],[GroupByKey]])*OutputTable[RecordedValue])),0)</f>
        <v>5.4408066100724897</v>
      </c>
      <c r="L1860" s="5" cm="1">
        <f t="array" ref="L1860">IFERROR(_xlfn.STDEV.S(IF((OutputTable[GroupByKey]=OutputTable[[#This Row],[GroupByKey]]),(OutputTable[GroupByKey]=OutputTable[[#This Row],[GroupByKey]])*OutputTable[RecordedValue])),0)</f>
        <v>3.1898976373285977</v>
      </c>
      <c r="M1860" s="5" cm="1">
        <f t="array" ref="M1860">MAX(IF((ProjectInfoTable[ProjectName]=OutputTable[[#This Row],[ProjectName]]),(ProjectInfoTable[ProjectName]=OutputTable[[#This Row],[ProjectName]])*ProjectInfoTable[ConfidenceInterval]))</f>
        <v>0.95</v>
      </c>
      <c r="N18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860" s="5" cm="1">
        <f t="array" ref="O1860">MIN(IF((OutputTable[GroupByKey]=OutputTable[[#This Row],[GroupByKey]]),(OutputTable[GroupByKey]=OutputTable[[#This Row],[GroupByKey]])*OutputTable[RecordedValue]))</f>
        <v>0.10442984261027299</v>
      </c>
      <c r="P1860" s="5" cm="1">
        <f t="array" ref="P1860">MAX(IF((OutputTable[GroupByKey]=OutputTable[[#This Row],[GroupByKey]]),(OutputTable[GroupByKey]=OutputTable[[#This Row],[GroupByKey]])*OutputTable[RecordedValue]))</f>
        <v>13.981021636077701</v>
      </c>
    </row>
    <row r="1861" spans="1:16" x14ac:dyDescent="0.25">
      <c r="A1861" t="s">
        <v>68</v>
      </c>
      <c r="B1861" t="s">
        <v>70</v>
      </c>
      <c r="C1861">
        <v>36</v>
      </c>
      <c r="D1861" t="s">
        <v>118</v>
      </c>
      <c r="E1861" t="s">
        <v>119</v>
      </c>
      <c r="F1861" t="s">
        <v>73</v>
      </c>
      <c r="G1861">
        <v>23</v>
      </c>
      <c r="H1861">
        <v>0</v>
      </c>
      <c r="I1861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861" s="5" cm="1">
        <f t="array" ref="J1861">MAX(IF((ProjectInfoTable[ProjectName]=OutputTable[[#This Row],[ProjectName]]),(ProjectInfoTable[ProjectName]=OutputTable[[#This Row],[ProjectName]])*ProjectInfoTable[NumberOfReplications]))</f>
        <v>50</v>
      </c>
      <c r="K1861" s="5" cm="1">
        <f t="array" ref="K1861">IFERROR(AVERAGE(IF((OutputTable[GroupByKey]=OutputTable[[#This Row],[GroupByKey]]),(OutputTable[GroupByKey]=OutputTable[[#This Row],[GroupByKey]])*OutputTable[RecordedValue])),0)</f>
        <v>20.28</v>
      </c>
      <c r="L1861" s="5" cm="1">
        <f t="array" ref="L1861">IFERROR(_xlfn.STDEV.S(IF((OutputTable[GroupByKey]=OutputTable[[#This Row],[GroupByKey]]),(OutputTable[GroupByKey]=OutputTable[[#This Row],[GroupByKey]])*OutputTable[RecordedValue])),0)</f>
        <v>4.3191079955878688</v>
      </c>
      <c r="M1861" s="5" cm="1">
        <f t="array" ref="M1861">MAX(IF((ProjectInfoTable[ProjectName]=OutputTable[[#This Row],[ProjectName]]),(ProjectInfoTable[ProjectName]=OutputTable[[#This Row],[ProjectName]])*ProjectInfoTable[ConfidenceInterval]))</f>
        <v>0.95</v>
      </c>
      <c r="N18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861" s="5" cm="1">
        <f t="array" ref="O1861">MIN(IF((OutputTable[GroupByKey]=OutputTable[[#This Row],[GroupByKey]]),(OutputTable[GroupByKey]=OutputTable[[#This Row],[GroupByKey]])*OutputTable[RecordedValue]))</f>
        <v>11</v>
      </c>
      <c r="P1861" s="5" cm="1">
        <f t="array" ref="P1861">MAX(IF((OutputTable[GroupByKey]=OutputTable[[#This Row],[GroupByKey]]),(OutputTable[GroupByKey]=OutputTable[[#This Row],[GroupByKey]])*OutputTable[RecordedValue]))</f>
        <v>31</v>
      </c>
    </row>
    <row r="1862" spans="1:16" x14ac:dyDescent="0.25">
      <c r="A1862" t="s">
        <v>68</v>
      </c>
      <c r="B1862" t="s">
        <v>70</v>
      </c>
      <c r="C1862">
        <v>36</v>
      </c>
      <c r="D1862" t="s">
        <v>120</v>
      </c>
      <c r="E1862" t="s">
        <v>121</v>
      </c>
      <c r="F1862" t="s">
        <v>73</v>
      </c>
      <c r="G1862">
        <v>23</v>
      </c>
      <c r="H1862">
        <v>0</v>
      </c>
      <c r="I1862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862" s="5" cm="1">
        <f t="array" ref="J1862">MAX(IF((ProjectInfoTable[ProjectName]=OutputTable[[#This Row],[ProjectName]]),(ProjectInfoTable[ProjectName]=OutputTable[[#This Row],[ProjectName]])*ProjectInfoTable[NumberOfReplications]))</f>
        <v>50</v>
      </c>
      <c r="K1862" s="5" cm="1">
        <f t="array" ref="K1862">IFERROR(AVERAGE(IF((OutputTable[GroupByKey]=OutputTable[[#This Row],[GroupByKey]]),(OutputTable[GroupByKey]=OutputTable[[#This Row],[GroupByKey]])*OutputTable[RecordedValue])),0)</f>
        <v>20.14</v>
      </c>
      <c r="L1862" s="5" cm="1">
        <f t="array" ref="L1862">IFERROR(_xlfn.STDEV.S(IF((OutputTable[GroupByKey]=OutputTable[[#This Row],[GroupByKey]]),(OutputTable[GroupByKey]=OutputTable[[#This Row],[GroupByKey]])*OutputTable[RecordedValue])),0)</f>
        <v>4.309505393278199</v>
      </c>
      <c r="M1862" s="5" cm="1">
        <f t="array" ref="M1862">MAX(IF((ProjectInfoTable[ProjectName]=OutputTable[[#This Row],[ProjectName]]),(ProjectInfoTable[ProjectName]=OutputTable[[#This Row],[ProjectName]])*ProjectInfoTable[ConfidenceInterval]))</f>
        <v>0.95</v>
      </c>
      <c r="N18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862" s="5" cm="1">
        <f t="array" ref="O1862">MIN(IF((OutputTable[GroupByKey]=OutputTable[[#This Row],[GroupByKey]]),(OutputTable[GroupByKey]=OutputTable[[#This Row],[GroupByKey]])*OutputTable[RecordedValue]))</f>
        <v>10</v>
      </c>
      <c r="P1862" s="5" cm="1">
        <f t="array" ref="P1862">MAX(IF((OutputTable[GroupByKey]=OutputTable[[#This Row],[GroupByKey]]),(OutputTable[GroupByKey]=OutputTable[[#This Row],[GroupByKey]])*OutputTable[RecordedValue]))</f>
        <v>31</v>
      </c>
    </row>
    <row r="1863" spans="1:16" x14ac:dyDescent="0.25">
      <c r="A1863" t="s">
        <v>68</v>
      </c>
      <c r="B1863" t="s">
        <v>70</v>
      </c>
      <c r="C1863">
        <v>36</v>
      </c>
      <c r="D1863" t="s">
        <v>122</v>
      </c>
      <c r="E1863" t="s">
        <v>123</v>
      </c>
      <c r="F1863" t="s">
        <v>73</v>
      </c>
      <c r="G1863">
        <v>2.2002165864473699</v>
      </c>
      <c r="H1863">
        <v>0</v>
      </c>
      <c r="I1863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863" s="5" cm="1">
        <f t="array" ref="J1863">MAX(IF((ProjectInfoTable[ProjectName]=OutputTable[[#This Row],[ProjectName]]),(ProjectInfoTable[ProjectName]=OutputTable[[#This Row],[ProjectName]])*ProjectInfoTable[NumberOfReplications]))</f>
        <v>50</v>
      </c>
      <c r="K1863" s="5" cm="1">
        <f t="array" ref="K1863">IFERROR(AVERAGE(IF((OutputTable[GroupByKey]=OutputTable[[#This Row],[GroupByKey]]),(OutputTable[GroupByKey]=OutputTable[[#This Row],[GroupByKey]])*OutputTable[RecordedValue])),0)</f>
        <v>1.9749714551650996</v>
      </c>
      <c r="L1863" s="5" cm="1">
        <f t="array" ref="L1863">IFERROR(_xlfn.STDEV.S(IF((OutputTable[GroupByKey]=OutputTable[[#This Row],[GroupByKey]]),(OutputTable[GroupByKey]=OutputTable[[#This Row],[GroupByKey]])*OutputTable[RecordedValue])),0)</f>
        <v>0.45746437878232693</v>
      </c>
      <c r="M1863" s="5" cm="1">
        <f t="array" ref="M1863">MAX(IF((ProjectInfoTable[ProjectName]=OutputTable[[#This Row],[ProjectName]]),(ProjectInfoTable[ProjectName]=OutputTable[[#This Row],[ProjectName]])*ProjectInfoTable[ConfidenceInterval]))</f>
        <v>0.95</v>
      </c>
      <c r="N18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863" s="5" cm="1">
        <f t="array" ref="O1863">MIN(IF((OutputTable[GroupByKey]=OutputTable[[#This Row],[GroupByKey]]),(OutputTable[GroupByKey]=OutputTable[[#This Row],[GroupByKey]])*OutputTable[RecordedValue]))</f>
        <v>1.0281254127300199</v>
      </c>
      <c r="P1863" s="5" cm="1">
        <f t="array" ref="P1863">MAX(IF((OutputTable[GroupByKey]=OutputTable[[#This Row],[GroupByKey]]),(OutputTable[GroupByKey]=OutputTable[[#This Row],[GroupByKey]])*OutputTable[RecordedValue]))</f>
        <v>3.1673122909872098</v>
      </c>
    </row>
    <row r="1864" spans="1:16" x14ac:dyDescent="0.25">
      <c r="A1864" t="s">
        <v>68</v>
      </c>
      <c r="B1864" t="s">
        <v>70</v>
      </c>
      <c r="C1864">
        <v>36</v>
      </c>
      <c r="D1864" t="s">
        <v>124</v>
      </c>
      <c r="E1864" t="s">
        <v>125</v>
      </c>
      <c r="F1864" t="s">
        <v>73</v>
      </c>
      <c r="G1864">
        <v>136.86624882390299</v>
      </c>
      <c r="H1864">
        <v>0</v>
      </c>
      <c r="I1864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864" s="5" cm="1">
        <f t="array" ref="J1864">MAX(IF((ProjectInfoTable[ProjectName]=OutputTable[[#This Row],[ProjectName]]),(ProjectInfoTable[ProjectName]=OutputTable[[#This Row],[ProjectName]])*ProjectInfoTable[NumberOfReplications]))</f>
        <v>50</v>
      </c>
      <c r="K1864" s="5" cm="1">
        <f t="array" ref="K1864">IFERROR(AVERAGE(IF((OutputTable[GroupByKey]=OutputTable[[#This Row],[GroupByKey]]),(OutputTable[GroupByKey]=OutputTable[[#This Row],[GroupByKey]])*OutputTable[RecordedValue])),0)</f>
        <v>123.93909391997848</v>
      </c>
      <c r="L1864" s="5" cm="1">
        <f t="array" ref="L1864">IFERROR(_xlfn.STDEV.S(IF((OutputTable[GroupByKey]=OutputTable[[#This Row],[GroupByKey]]),(OutputTable[GroupByKey]=OutputTable[[#This Row],[GroupByKey]])*OutputTable[RecordedValue])),0)</f>
        <v>29.164347943585724</v>
      </c>
      <c r="M1864" s="5" cm="1">
        <f t="array" ref="M1864">MAX(IF((ProjectInfoTable[ProjectName]=OutputTable[[#This Row],[ProjectName]]),(ProjectInfoTable[ProjectName]=OutputTable[[#This Row],[ProjectName]])*ProjectInfoTable[ConfidenceInterval]))</f>
        <v>0.95</v>
      </c>
      <c r="N18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864" s="5" cm="1">
        <f t="array" ref="O1864">MIN(IF((OutputTable[GroupByKey]=OutputTable[[#This Row],[GroupByKey]]),(OutputTable[GroupByKey]=OutputTable[[#This Row],[GroupByKey]])*OutputTable[RecordedValue]))</f>
        <v>61.791954606411501</v>
      </c>
      <c r="P1864" s="5" cm="1">
        <f t="array" ref="P1864">MAX(IF((OutputTable[GroupByKey]=OutputTable[[#This Row],[GroupByKey]]),(OutputTable[GroupByKey]=OutputTable[[#This Row],[GroupByKey]])*OutputTable[RecordedValue]))</f>
        <v>204.019759095311</v>
      </c>
    </row>
    <row r="1865" spans="1:16" x14ac:dyDescent="0.25">
      <c r="A1865" t="s">
        <v>68</v>
      </c>
      <c r="B1865" t="s">
        <v>70</v>
      </c>
      <c r="C1865">
        <v>36</v>
      </c>
      <c r="D1865" t="s">
        <v>126</v>
      </c>
      <c r="E1865" t="s">
        <v>86</v>
      </c>
      <c r="F1865" t="s">
        <v>127</v>
      </c>
      <c r="G1865">
        <v>0</v>
      </c>
      <c r="H1865">
        <v>0</v>
      </c>
      <c r="I1865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865" s="5" cm="1">
        <f t="array" ref="J1865">MAX(IF((ProjectInfoTable[ProjectName]=OutputTable[[#This Row],[ProjectName]]),(ProjectInfoTable[ProjectName]=OutputTable[[#This Row],[ProjectName]])*ProjectInfoTable[NumberOfReplications]))</f>
        <v>50</v>
      </c>
      <c r="K1865" s="5" cm="1">
        <f t="array" ref="K1865">IFERROR(AVERAGE(IF((OutputTable[GroupByKey]=OutputTable[[#This Row],[GroupByKey]]),(OutputTable[GroupByKey]=OutputTable[[#This Row],[GroupByKey]])*OutputTable[RecordedValue])),0)</f>
        <v>0</v>
      </c>
      <c r="L1865" s="5" cm="1">
        <f t="array" ref="L1865">IFERROR(_xlfn.STDEV.S(IF((OutputTable[GroupByKey]=OutputTable[[#This Row],[GroupByKey]]),(OutputTable[GroupByKey]=OutputTable[[#This Row],[GroupByKey]])*OutputTable[RecordedValue])),0)</f>
        <v>0</v>
      </c>
      <c r="M1865" s="5" cm="1">
        <f t="array" ref="M1865">MAX(IF((ProjectInfoTable[ProjectName]=OutputTable[[#This Row],[ProjectName]]),(ProjectInfoTable[ProjectName]=OutputTable[[#This Row],[ProjectName]])*ProjectInfoTable[ConfidenceInterval]))</f>
        <v>0.95</v>
      </c>
      <c r="N18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65" s="5" cm="1">
        <f t="array" ref="O1865">MIN(IF((OutputTable[GroupByKey]=OutputTable[[#This Row],[GroupByKey]]),(OutputTable[GroupByKey]=OutputTable[[#This Row],[GroupByKey]])*OutputTable[RecordedValue]))</f>
        <v>0</v>
      </c>
      <c r="P1865" s="5" cm="1">
        <f t="array" ref="P1865">MAX(IF((OutputTable[GroupByKey]=OutputTable[[#This Row],[GroupByKey]]),(OutputTable[GroupByKey]=OutputTable[[#This Row],[GroupByKey]])*OutputTable[RecordedValue]))</f>
        <v>0</v>
      </c>
    </row>
    <row r="1866" spans="1:16" x14ac:dyDescent="0.25">
      <c r="A1866" t="s">
        <v>68</v>
      </c>
      <c r="B1866" t="s">
        <v>70</v>
      </c>
      <c r="C1866">
        <v>36</v>
      </c>
      <c r="D1866" t="s">
        <v>128</v>
      </c>
      <c r="E1866" t="s">
        <v>89</v>
      </c>
      <c r="F1866" t="s">
        <v>127</v>
      </c>
      <c r="G1866">
        <v>0</v>
      </c>
      <c r="H1866">
        <v>0</v>
      </c>
      <c r="I1866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866" s="5" cm="1">
        <f t="array" ref="J1866">MAX(IF((ProjectInfoTable[ProjectName]=OutputTable[[#This Row],[ProjectName]]),(ProjectInfoTable[ProjectName]=OutputTable[[#This Row],[ProjectName]])*ProjectInfoTable[NumberOfReplications]))</f>
        <v>50</v>
      </c>
      <c r="K1866" s="5" cm="1">
        <f t="array" ref="K1866">IFERROR(AVERAGE(IF((OutputTable[GroupByKey]=OutputTable[[#This Row],[GroupByKey]]),(OutputTable[GroupByKey]=OutputTable[[#This Row],[GroupByKey]])*OutputTable[RecordedValue])),0)</f>
        <v>0</v>
      </c>
      <c r="L1866" s="5" cm="1">
        <f t="array" ref="L1866">IFERROR(_xlfn.STDEV.S(IF((OutputTable[GroupByKey]=OutputTable[[#This Row],[GroupByKey]]),(OutputTable[GroupByKey]=OutputTable[[#This Row],[GroupByKey]])*OutputTable[RecordedValue])),0)</f>
        <v>0</v>
      </c>
      <c r="M1866" s="5" cm="1">
        <f t="array" ref="M1866">MAX(IF((ProjectInfoTable[ProjectName]=OutputTable[[#This Row],[ProjectName]]),(ProjectInfoTable[ProjectName]=OutputTable[[#This Row],[ProjectName]])*ProjectInfoTable[ConfidenceInterval]))</f>
        <v>0.95</v>
      </c>
      <c r="N18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66" s="5" cm="1">
        <f t="array" ref="O1866">MIN(IF((OutputTable[GroupByKey]=OutputTable[[#This Row],[GroupByKey]]),(OutputTable[GroupByKey]=OutputTable[[#This Row],[GroupByKey]])*OutputTable[RecordedValue]))</f>
        <v>0</v>
      </c>
      <c r="P1866" s="5" cm="1">
        <f t="array" ref="P1866">MAX(IF((OutputTable[GroupByKey]=OutputTable[[#This Row],[GroupByKey]]),(OutputTable[GroupByKey]=OutputTable[[#This Row],[GroupByKey]])*OutputTable[RecordedValue]))</f>
        <v>0</v>
      </c>
    </row>
    <row r="1867" spans="1:16" x14ac:dyDescent="0.25">
      <c r="A1867" t="s">
        <v>68</v>
      </c>
      <c r="B1867" t="s">
        <v>70</v>
      </c>
      <c r="C1867">
        <v>36</v>
      </c>
      <c r="D1867" t="s">
        <v>129</v>
      </c>
      <c r="E1867" t="s">
        <v>91</v>
      </c>
      <c r="F1867" t="s">
        <v>127</v>
      </c>
      <c r="G1867">
        <v>48.185301636521302</v>
      </c>
      <c r="H1867">
        <v>0</v>
      </c>
      <c r="I1867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867" s="5" cm="1">
        <f t="array" ref="J1867">MAX(IF((ProjectInfoTable[ProjectName]=OutputTable[[#This Row],[ProjectName]]),(ProjectInfoTable[ProjectName]=OutputTable[[#This Row],[ProjectName]])*ProjectInfoTable[NumberOfReplications]))</f>
        <v>50</v>
      </c>
      <c r="K1867" s="5" cm="1">
        <f t="array" ref="K1867">IFERROR(AVERAGE(IF((OutputTable[GroupByKey]=OutputTable[[#This Row],[GroupByKey]]),(OutputTable[GroupByKey]=OutputTable[[#This Row],[GroupByKey]])*OutputTable[RecordedValue])),0)</f>
        <v>48.448961029865458</v>
      </c>
      <c r="L1867" s="5" cm="1">
        <f t="array" ref="L1867">IFERROR(_xlfn.STDEV.S(IF((OutputTable[GroupByKey]=OutputTable[[#This Row],[GroupByKey]]),(OutputTable[GroupByKey]=OutputTable[[#This Row],[GroupByKey]])*OutputTable[RecordedValue])),0)</f>
        <v>0.864449879249923</v>
      </c>
      <c r="M1867" s="5" cm="1">
        <f t="array" ref="M1867">MAX(IF((ProjectInfoTable[ProjectName]=OutputTable[[#This Row],[ProjectName]]),(ProjectInfoTable[ProjectName]=OutputTable[[#This Row],[ProjectName]])*ProjectInfoTable[ConfidenceInterval]))</f>
        <v>0.95</v>
      </c>
      <c r="N18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867" s="5" cm="1">
        <f t="array" ref="O1867">MIN(IF((OutputTable[GroupByKey]=OutputTable[[#This Row],[GroupByKey]]),(OutputTable[GroupByKey]=OutputTable[[#This Row],[GroupByKey]])*OutputTable[RecordedValue]))</f>
        <v>46.605834762066102</v>
      </c>
      <c r="P1867" s="5" cm="1">
        <f t="array" ref="P1867">MAX(IF((OutputTable[GroupByKey]=OutputTable[[#This Row],[GroupByKey]]),(OutputTable[GroupByKey]=OutputTable[[#This Row],[GroupByKey]])*OutputTable[RecordedValue]))</f>
        <v>50.321452117960597</v>
      </c>
    </row>
    <row r="1868" spans="1:16" x14ac:dyDescent="0.25">
      <c r="A1868" t="s">
        <v>68</v>
      </c>
      <c r="B1868" t="s">
        <v>70</v>
      </c>
      <c r="C1868">
        <v>36</v>
      </c>
      <c r="D1868" t="s">
        <v>130</v>
      </c>
      <c r="E1868" t="s">
        <v>131</v>
      </c>
      <c r="F1868" t="s">
        <v>127</v>
      </c>
      <c r="G1868">
        <v>0</v>
      </c>
      <c r="H1868">
        <v>0</v>
      </c>
      <c r="I1868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868" s="5" cm="1">
        <f t="array" ref="J1868">MAX(IF((ProjectInfoTable[ProjectName]=OutputTable[[#This Row],[ProjectName]]),(ProjectInfoTable[ProjectName]=OutputTable[[#This Row],[ProjectName]])*ProjectInfoTable[NumberOfReplications]))</f>
        <v>50</v>
      </c>
      <c r="K1868" s="5" cm="1">
        <f t="array" ref="K1868">IFERROR(AVERAGE(IF((OutputTable[GroupByKey]=OutputTable[[#This Row],[GroupByKey]]),(OutputTable[GroupByKey]=OutputTable[[#This Row],[GroupByKey]])*OutputTable[RecordedValue])),0)</f>
        <v>0</v>
      </c>
      <c r="L1868" s="5" cm="1">
        <f t="array" ref="L1868">IFERROR(_xlfn.STDEV.S(IF((OutputTable[GroupByKey]=OutputTable[[#This Row],[GroupByKey]]),(OutputTable[GroupByKey]=OutputTable[[#This Row],[GroupByKey]])*OutputTable[RecordedValue])),0)</f>
        <v>0</v>
      </c>
      <c r="M1868" s="5" cm="1">
        <f t="array" ref="M1868">MAX(IF((ProjectInfoTable[ProjectName]=OutputTable[[#This Row],[ProjectName]]),(ProjectInfoTable[ProjectName]=OutputTable[[#This Row],[ProjectName]])*ProjectInfoTable[ConfidenceInterval]))</f>
        <v>0.95</v>
      </c>
      <c r="N18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68" s="5" cm="1">
        <f t="array" ref="O1868">MIN(IF((OutputTable[GroupByKey]=OutputTable[[#This Row],[GroupByKey]]),(OutputTable[GroupByKey]=OutputTable[[#This Row],[GroupByKey]])*OutputTable[RecordedValue]))</f>
        <v>0</v>
      </c>
      <c r="P1868" s="5" cm="1">
        <f t="array" ref="P1868">MAX(IF((OutputTable[GroupByKey]=OutputTable[[#This Row],[GroupByKey]]),(OutputTable[GroupByKey]=OutputTable[[#This Row],[GroupByKey]])*OutputTable[RecordedValue]))</f>
        <v>0</v>
      </c>
    </row>
    <row r="1869" spans="1:16" x14ac:dyDescent="0.25">
      <c r="A1869" t="s">
        <v>68</v>
      </c>
      <c r="B1869" t="s">
        <v>70</v>
      </c>
      <c r="C1869">
        <v>36</v>
      </c>
      <c r="D1869" t="s">
        <v>132</v>
      </c>
      <c r="E1869" t="s">
        <v>95</v>
      </c>
      <c r="F1869" t="s">
        <v>127</v>
      </c>
      <c r="G1869">
        <v>48.185301636521302</v>
      </c>
      <c r="H1869">
        <v>0</v>
      </c>
      <c r="I1869" s="5" t="str">
        <f>OutputTable[[#This Row],[ProjectName]]&amp;OutputTable[[#This Row],[Name]]&amp;OutputTable[[#This Row],[Type]]&amp;OutputTable[[#This Row],[Source]]</f>
        <v>Airport Security AnalysisAll Entities.VACostVA CostSystem</v>
      </c>
      <c r="J1869" s="5" cm="1">
        <f t="array" ref="J1869">MAX(IF((ProjectInfoTable[ProjectName]=OutputTable[[#This Row],[ProjectName]]),(ProjectInfoTable[ProjectName]=OutputTable[[#This Row],[ProjectName]])*ProjectInfoTable[NumberOfReplications]))</f>
        <v>50</v>
      </c>
      <c r="K1869" s="5" cm="1">
        <f t="array" ref="K1869">IFERROR(AVERAGE(IF((OutputTable[GroupByKey]=OutputTable[[#This Row],[GroupByKey]]),(OutputTable[GroupByKey]=OutputTable[[#This Row],[GroupByKey]])*OutputTable[RecordedValue])),0)</f>
        <v>48.448961029865458</v>
      </c>
      <c r="L1869" s="5" cm="1">
        <f t="array" ref="L1869">IFERROR(_xlfn.STDEV.S(IF((OutputTable[GroupByKey]=OutputTable[[#This Row],[GroupByKey]]),(OutputTable[GroupByKey]=OutputTable[[#This Row],[GroupByKey]])*OutputTable[RecordedValue])),0)</f>
        <v>0.864449879249923</v>
      </c>
      <c r="M1869" s="5" cm="1">
        <f t="array" ref="M1869">MAX(IF((ProjectInfoTable[ProjectName]=OutputTable[[#This Row],[ProjectName]]),(ProjectInfoTable[ProjectName]=OutputTable[[#This Row],[ProjectName]])*ProjectInfoTable[ConfidenceInterval]))</f>
        <v>0.95</v>
      </c>
      <c r="N18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869" s="5" cm="1">
        <f t="array" ref="O1869">MIN(IF((OutputTable[GroupByKey]=OutputTable[[#This Row],[GroupByKey]]),(OutputTable[GroupByKey]=OutputTable[[#This Row],[GroupByKey]])*OutputTable[RecordedValue]))</f>
        <v>46.605834762066102</v>
      </c>
      <c r="P1869" s="5" cm="1">
        <f t="array" ref="P1869">MAX(IF((OutputTable[GroupByKey]=OutputTable[[#This Row],[GroupByKey]]),(OutputTable[GroupByKey]=OutputTable[[#This Row],[GroupByKey]])*OutputTable[RecordedValue]))</f>
        <v>50.321452117960597</v>
      </c>
    </row>
    <row r="1870" spans="1:16" x14ac:dyDescent="0.25">
      <c r="A1870" t="s">
        <v>68</v>
      </c>
      <c r="B1870" t="s">
        <v>70</v>
      </c>
      <c r="C1870">
        <v>36</v>
      </c>
      <c r="D1870" t="s">
        <v>133</v>
      </c>
      <c r="E1870" t="s">
        <v>97</v>
      </c>
      <c r="F1870" t="s">
        <v>127</v>
      </c>
      <c r="G1870">
        <v>0</v>
      </c>
      <c r="H1870">
        <v>0</v>
      </c>
      <c r="I1870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870" s="5" cm="1">
        <f t="array" ref="J1870">MAX(IF((ProjectInfoTable[ProjectName]=OutputTable[[#This Row],[ProjectName]]),(ProjectInfoTable[ProjectName]=OutputTable[[#This Row],[ProjectName]])*ProjectInfoTable[NumberOfReplications]))</f>
        <v>50</v>
      </c>
      <c r="K1870" s="5" cm="1">
        <f t="array" ref="K1870">IFERROR(AVERAGE(IF((OutputTable[GroupByKey]=OutputTable[[#This Row],[GroupByKey]]),(OutputTable[GroupByKey]=OutputTable[[#This Row],[GroupByKey]])*OutputTable[RecordedValue])),0)</f>
        <v>0</v>
      </c>
      <c r="L1870" s="5" cm="1">
        <f t="array" ref="L1870">IFERROR(_xlfn.STDEV.S(IF((OutputTable[GroupByKey]=OutputTable[[#This Row],[GroupByKey]]),(OutputTable[GroupByKey]=OutputTable[[#This Row],[GroupByKey]])*OutputTable[RecordedValue])),0)</f>
        <v>0</v>
      </c>
      <c r="M1870" s="5" cm="1">
        <f t="array" ref="M1870">MAX(IF((ProjectInfoTable[ProjectName]=OutputTable[[#This Row],[ProjectName]]),(ProjectInfoTable[ProjectName]=OutputTable[[#This Row],[ProjectName]])*ProjectInfoTable[ConfidenceInterval]))</f>
        <v>0.95</v>
      </c>
      <c r="N18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0" s="5" cm="1">
        <f t="array" ref="O1870">MIN(IF((OutputTable[GroupByKey]=OutputTable[[#This Row],[GroupByKey]]),(OutputTable[GroupByKey]=OutputTable[[#This Row],[GroupByKey]])*OutputTable[RecordedValue]))</f>
        <v>0</v>
      </c>
      <c r="P1870" s="5" cm="1">
        <f t="array" ref="P1870">MAX(IF((OutputTable[GroupByKey]=OutputTable[[#This Row],[GroupByKey]]),(OutputTable[GroupByKey]=OutputTable[[#This Row],[GroupByKey]])*OutputTable[RecordedValue]))</f>
        <v>0</v>
      </c>
    </row>
    <row r="1871" spans="1:16" x14ac:dyDescent="0.25">
      <c r="A1871" t="s">
        <v>68</v>
      </c>
      <c r="B1871" t="s">
        <v>70</v>
      </c>
      <c r="C1871">
        <v>36</v>
      </c>
      <c r="D1871" t="s">
        <v>134</v>
      </c>
      <c r="E1871" t="s">
        <v>135</v>
      </c>
      <c r="F1871" t="s">
        <v>127</v>
      </c>
      <c r="G1871">
        <v>48.185301636521302</v>
      </c>
      <c r="H1871">
        <v>0</v>
      </c>
      <c r="I1871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871" s="5" cm="1">
        <f t="array" ref="J1871">MAX(IF((ProjectInfoTable[ProjectName]=OutputTable[[#This Row],[ProjectName]]),(ProjectInfoTable[ProjectName]=OutputTable[[#This Row],[ProjectName]])*ProjectInfoTable[NumberOfReplications]))</f>
        <v>50</v>
      </c>
      <c r="K1871" s="5" cm="1">
        <f t="array" ref="K1871">IFERROR(AVERAGE(IF((OutputTable[GroupByKey]=OutputTable[[#This Row],[GroupByKey]]),(OutputTable[GroupByKey]=OutputTable[[#This Row],[GroupByKey]])*OutputTable[RecordedValue])),0)</f>
        <v>48.448961029865458</v>
      </c>
      <c r="L1871" s="5" cm="1">
        <f t="array" ref="L1871">IFERROR(_xlfn.STDEV.S(IF((OutputTable[GroupByKey]=OutputTable[[#This Row],[GroupByKey]]),(OutputTable[GroupByKey]=OutputTable[[#This Row],[GroupByKey]])*OutputTable[RecordedValue])),0)</f>
        <v>0.86444987924992722</v>
      </c>
      <c r="M1871" s="5" cm="1">
        <f t="array" ref="M1871">MAX(IF((ProjectInfoTable[ProjectName]=OutputTable[[#This Row],[ProjectName]]),(ProjectInfoTable[ProjectName]=OutputTable[[#This Row],[ProjectName]])*ProjectInfoTable[ConfidenceInterval]))</f>
        <v>0.95</v>
      </c>
      <c r="N18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871" s="5" cm="1">
        <f t="array" ref="O1871">MIN(IF((OutputTable[GroupByKey]=OutputTable[[#This Row],[GroupByKey]]),(OutputTable[GroupByKey]=OutputTable[[#This Row],[GroupByKey]])*OutputTable[RecordedValue]))</f>
        <v>46.605834762066102</v>
      </c>
      <c r="P1871" s="5" cm="1">
        <f t="array" ref="P1871">MAX(IF((OutputTable[GroupByKey]=OutputTable[[#This Row],[GroupByKey]]),(OutputTable[GroupByKey]=OutputTable[[#This Row],[GroupByKey]])*OutputTable[RecordedValue]))</f>
        <v>50.321452117960497</v>
      </c>
    </row>
    <row r="1872" spans="1:16" x14ac:dyDescent="0.25">
      <c r="A1872" t="s">
        <v>68</v>
      </c>
      <c r="B1872" t="s">
        <v>70</v>
      </c>
      <c r="C1872">
        <v>36</v>
      </c>
      <c r="D1872" t="s">
        <v>136</v>
      </c>
      <c r="E1872" t="s">
        <v>137</v>
      </c>
      <c r="F1872" t="s">
        <v>127</v>
      </c>
      <c r="G1872">
        <v>23.585577315126098</v>
      </c>
      <c r="H1872">
        <v>0</v>
      </c>
      <c r="I1872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872" s="5" cm="1">
        <f t="array" ref="J1872">MAX(IF((ProjectInfoTable[ProjectName]=OutputTable[[#This Row],[ProjectName]]),(ProjectInfoTable[ProjectName]=OutputTable[[#This Row],[ProjectName]])*ProjectInfoTable[NumberOfReplications]))</f>
        <v>50</v>
      </c>
      <c r="K1872" s="5" cm="1">
        <f t="array" ref="K1872">IFERROR(AVERAGE(IF((OutputTable[GroupByKey]=OutputTable[[#This Row],[GroupByKey]]),(OutputTable[GroupByKey]=OutputTable[[#This Row],[GroupByKey]])*OutputTable[RecordedValue])),0)</f>
        <v>23.423677543870127</v>
      </c>
      <c r="L1872" s="5" cm="1">
        <f t="array" ref="L1872">IFERROR(_xlfn.STDEV.S(IF((OutputTable[GroupByKey]=OutputTable[[#This Row],[GroupByKey]]),(OutputTable[GroupByKey]=OutputTable[[#This Row],[GroupByKey]])*OutputTable[RecordedValue])),0)</f>
        <v>0.86656285941984512</v>
      </c>
      <c r="M1872" s="5" cm="1">
        <f t="array" ref="M1872">MAX(IF((ProjectInfoTable[ProjectName]=OutputTable[[#This Row],[ProjectName]]),(ProjectInfoTable[ProjectName]=OutputTable[[#This Row],[ProjectName]])*ProjectInfoTable[ConfidenceInterval]))</f>
        <v>0.95</v>
      </c>
      <c r="N18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872" s="5" cm="1">
        <f t="array" ref="O1872">MIN(IF((OutputTable[GroupByKey]=OutputTable[[#This Row],[GroupByKey]]),(OutputTable[GroupByKey]=OutputTable[[#This Row],[GroupByKey]])*OutputTable[RecordedValue]))</f>
        <v>21.655537571964</v>
      </c>
      <c r="P1872" s="5" cm="1">
        <f t="array" ref="P1872">MAX(IF((OutputTable[GroupByKey]=OutputTable[[#This Row],[GroupByKey]]),(OutputTable[GroupByKey]=OutputTable[[#This Row],[GroupByKey]])*OutputTable[RecordedValue]))</f>
        <v>25.265870670068299</v>
      </c>
    </row>
    <row r="1873" spans="1:16" x14ac:dyDescent="0.25">
      <c r="A1873" t="s">
        <v>68</v>
      </c>
      <c r="B1873" t="s">
        <v>70</v>
      </c>
      <c r="C1873">
        <v>36</v>
      </c>
      <c r="D1873" t="s">
        <v>138</v>
      </c>
      <c r="E1873" t="s">
        <v>91</v>
      </c>
      <c r="F1873" t="s">
        <v>127</v>
      </c>
      <c r="G1873">
        <v>71.770878951647404</v>
      </c>
      <c r="H1873">
        <v>0</v>
      </c>
      <c r="I1873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873" s="5" cm="1">
        <f t="array" ref="J1873">MAX(IF((ProjectInfoTable[ProjectName]=OutputTable[[#This Row],[ProjectName]]),(ProjectInfoTable[ProjectName]=OutputTable[[#This Row],[ProjectName]])*ProjectInfoTable[NumberOfReplications]))</f>
        <v>50</v>
      </c>
      <c r="K1873" s="5" cm="1">
        <f t="array" ref="K1873">IFERROR(AVERAGE(IF((OutputTable[GroupByKey]=OutputTable[[#This Row],[GroupByKey]]),(OutputTable[GroupByKey]=OutputTable[[#This Row],[GroupByKey]])*OutputTable[RecordedValue])),0)</f>
        <v>71.872638573735571</v>
      </c>
      <c r="L1873" s="5" cm="1">
        <f t="array" ref="L1873">IFERROR(_xlfn.STDEV.S(IF((OutputTable[GroupByKey]=OutputTable[[#This Row],[GroupByKey]]),(OutputTable[GroupByKey]=OutputTable[[#This Row],[GroupByKey]])*OutputTable[RecordedValue])),0)</f>
        <v>5.859431361613459E-2</v>
      </c>
      <c r="M1873" s="5" cm="1">
        <f t="array" ref="M1873">MAX(IF((ProjectInfoTable[ProjectName]=OutputTable[[#This Row],[ProjectName]]),(ProjectInfoTable[ProjectName]=OutputTable[[#This Row],[ProjectName]])*ProjectInfoTable[ConfidenceInterval]))</f>
        <v>0.95</v>
      </c>
      <c r="N18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873" s="5" cm="1">
        <f t="array" ref="O1873">MIN(IF((OutputTable[GroupByKey]=OutputTable[[#This Row],[GroupByKey]]),(OutputTable[GroupByKey]=OutputTable[[#This Row],[GroupByKey]])*OutputTable[RecordedValue]))</f>
        <v>71.718288096809104</v>
      </c>
      <c r="P1873" s="5" cm="1">
        <f t="array" ref="P1873">MAX(IF((OutputTable[GroupByKey]=OutputTable[[#This Row],[GroupByKey]]),(OutputTable[GroupByKey]=OutputTable[[#This Row],[GroupByKey]])*OutputTable[RecordedValue]))</f>
        <v>71.976989689924594</v>
      </c>
    </row>
    <row r="1874" spans="1:16" x14ac:dyDescent="0.25">
      <c r="A1874" t="s">
        <v>68</v>
      </c>
      <c r="B1874" t="s">
        <v>70</v>
      </c>
      <c r="C1874">
        <v>36</v>
      </c>
      <c r="D1874" t="s">
        <v>139</v>
      </c>
      <c r="E1874" t="s">
        <v>140</v>
      </c>
      <c r="F1874" t="s">
        <v>127</v>
      </c>
      <c r="G1874">
        <v>0</v>
      </c>
      <c r="H1874">
        <v>0</v>
      </c>
      <c r="I1874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874" s="5" cm="1">
        <f t="array" ref="J1874">MAX(IF((ProjectInfoTable[ProjectName]=OutputTable[[#This Row],[ProjectName]]),(ProjectInfoTable[ProjectName]=OutputTable[[#This Row],[ProjectName]])*ProjectInfoTable[NumberOfReplications]))</f>
        <v>50</v>
      </c>
      <c r="K1874" s="5" cm="1">
        <f t="array" ref="K1874">IFERROR(AVERAGE(IF((OutputTable[GroupByKey]=OutputTable[[#This Row],[GroupByKey]]),(OutputTable[GroupByKey]=OutputTable[[#This Row],[GroupByKey]])*OutputTable[RecordedValue])),0)</f>
        <v>0</v>
      </c>
      <c r="L1874" s="5" cm="1">
        <f t="array" ref="L1874">IFERROR(_xlfn.STDEV.S(IF((OutputTable[GroupByKey]=OutputTable[[#This Row],[GroupByKey]]),(OutputTable[GroupByKey]=OutputTable[[#This Row],[GroupByKey]])*OutputTable[RecordedValue])),0)</f>
        <v>0</v>
      </c>
      <c r="M1874" s="5" cm="1">
        <f t="array" ref="M1874">MAX(IF((ProjectInfoTable[ProjectName]=OutputTable[[#This Row],[ProjectName]]),(ProjectInfoTable[ProjectName]=OutputTable[[#This Row],[ProjectName]])*ProjectInfoTable[ConfidenceInterval]))</f>
        <v>0.95</v>
      </c>
      <c r="N18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4" s="5" cm="1">
        <f t="array" ref="O1874">MIN(IF((OutputTable[GroupByKey]=OutputTable[[#This Row],[GroupByKey]]),(OutputTable[GroupByKey]=OutputTable[[#This Row],[GroupByKey]])*OutputTable[RecordedValue]))</f>
        <v>0</v>
      </c>
      <c r="P1874" s="5" cm="1">
        <f t="array" ref="P1874">MAX(IF((OutputTable[GroupByKey]=OutputTable[[#This Row],[GroupByKey]]),(OutputTable[GroupByKey]=OutputTable[[#This Row],[GroupByKey]])*OutputTable[RecordedValue]))</f>
        <v>0</v>
      </c>
    </row>
    <row r="1875" spans="1:16" x14ac:dyDescent="0.25">
      <c r="A1875" t="s">
        <v>68</v>
      </c>
      <c r="B1875" t="s">
        <v>70</v>
      </c>
      <c r="C1875">
        <v>36</v>
      </c>
      <c r="D1875" t="s">
        <v>141</v>
      </c>
      <c r="E1875" t="s">
        <v>111</v>
      </c>
      <c r="F1875" t="s">
        <v>73</v>
      </c>
      <c r="G1875">
        <v>9.1753001997896693</v>
      </c>
      <c r="H1875">
        <v>0</v>
      </c>
      <c r="I1875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875" s="5" cm="1">
        <f t="array" ref="J1875">MAX(IF((ProjectInfoTable[ProjectName]=OutputTable[[#This Row],[ProjectName]]),(ProjectInfoTable[ProjectName]=OutputTable[[#This Row],[ProjectName]])*ProjectInfoTable[NumberOfReplications]))</f>
        <v>50</v>
      </c>
      <c r="K1875" s="5" cm="1">
        <f t="array" ref="K1875">IFERROR(AVERAGE(IF((OutputTable[GroupByKey]=OutputTable[[#This Row],[GroupByKey]]),(OutputTable[GroupByKey]=OutputTable[[#This Row],[GroupByKey]])*OutputTable[RecordedValue])),0)</f>
        <v>9.2356458312402427</v>
      </c>
      <c r="L1875" s="5" cm="1">
        <f t="array" ref="L1875">IFERROR(_xlfn.STDEV.S(IF((OutputTable[GroupByKey]=OutputTable[[#This Row],[GroupByKey]]),(OutputTable[GroupByKey]=OutputTable[[#This Row],[GroupByKey]])*OutputTable[RecordedValue])),0)</f>
        <v>0.11377584298148916</v>
      </c>
      <c r="M1875" s="5" cm="1">
        <f t="array" ref="M1875">MAX(IF((ProjectInfoTable[ProjectName]=OutputTable[[#This Row],[ProjectName]]),(ProjectInfoTable[ProjectName]=OutputTable[[#This Row],[ProjectName]])*ProjectInfoTable[ConfidenceInterval]))</f>
        <v>0.95</v>
      </c>
      <c r="N18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875" s="5" cm="1">
        <f t="array" ref="O1875">MIN(IF((OutputTable[GroupByKey]=OutputTable[[#This Row],[GroupByKey]]),(OutputTable[GroupByKey]=OutputTable[[#This Row],[GroupByKey]])*OutputTable[RecordedValue]))</f>
        <v>8.9867833861246496</v>
      </c>
      <c r="P1875" s="5" cm="1">
        <f t="array" ref="P1875">MAX(IF((OutputTable[GroupByKey]=OutputTable[[#This Row],[GroupByKey]]),(OutputTable[GroupByKey]=OutputTable[[#This Row],[GroupByKey]])*OutputTable[RecordedValue]))</f>
        <v>9.4038725622795898</v>
      </c>
    </row>
    <row r="1876" spans="1:16" x14ac:dyDescent="0.25">
      <c r="A1876" t="s">
        <v>68</v>
      </c>
      <c r="B1876" t="s">
        <v>70</v>
      </c>
      <c r="C1876">
        <v>36</v>
      </c>
      <c r="D1876" t="s">
        <v>142</v>
      </c>
      <c r="E1876" t="s">
        <v>113</v>
      </c>
      <c r="F1876" t="s">
        <v>73</v>
      </c>
      <c r="G1876">
        <v>550.51801198737996</v>
      </c>
      <c r="H1876">
        <v>0</v>
      </c>
      <c r="I1876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876" s="5" cm="1">
        <f t="array" ref="J1876">MAX(IF((ProjectInfoTable[ProjectName]=OutputTable[[#This Row],[ProjectName]]),(ProjectInfoTable[ProjectName]=OutputTable[[#This Row],[ProjectName]])*ProjectInfoTable[NumberOfReplications]))</f>
        <v>50</v>
      </c>
      <c r="K1876" s="5" cm="1">
        <f t="array" ref="K1876">IFERROR(AVERAGE(IF((OutputTable[GroupByKey]=OutputTable[[#This Row],[GroupByKey]]),(OutputTable[GroupByKey]=OutputTable[[#This Row],[GroupByKey]])*OutputTable[RecordedValue])),0)</f>
        <v>554.13874987441454</v>
      </c>
      <c r="L1876" s="5" cm="1">
        <f t="array" ref="L1876">IFERROR(_xlfn.STDEV.S(IF((OutputTable[GroupByKey]=OutputTable[[#This Row],[GroupByKey]]),(OutputTable[GroupByKey]=OutputTable[[#This Row],[GroupByKey]])*OutputTable[RecordedValue])),0)</f>
        <v>6.8265505788893126</v>
      </c>
      <c r="M1876" s="5" cm="1">
        <f t="array" ref="M1876">MAX(IF((ProjectInfoTable[ProjectName]=OutputTable[[#This Row],[ProjectName]]),(ProjectInfoTable[ProjectName]=OutputTable[[#This Row],[ProjectName]])*ProjectInfoTable[ConfidenceInterval]))</f>
        <v>0.95</v>
      </c>
      <c r="N18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876" s="5" cm="1">
        <f t="array" ref="O1876">MIN(IF((OutputTable[GroupByKey]=OutputTable[[#This Row],[GroupByKey]]),(OutputTable[GroupByKey]=OutputTable[[#This Row],[GroupByKey]])*OutputTable[RecordedValue]))</f>
        <v>539.207003167479</v>
      </c>
      <c r="P1876" s="5" cm="1">
        <f t="array" ref="P1876">MAX(IF((OutputTable[GroupByKey]=OutputTable[[#This Row],[GroupByKey]]),(OutputTable[GroupByKey]=OutputTable[[#This Row],[GroupByKey]])*OutputTable[RecordedValue]))</f>
        <v>564.23235373677596</v>
      </c>
    </row>
    <row r="1877" spans="1:16" x14ac:dyDescent="0.25">
      <c r="A1877" t="s">
        <v>68</v>
      </c>
      <c r="B1877" t="s">
        <v>70</v>
      </c>
      <c r="C1877">
        <v>36</v>
      </c>
      <c r="D1877" t="s">
        <v>143</v>
      </c>
      <c r="E1877" t="s">
        <v>115</v>
      </c>
      <c r="F1877" t="s">
        <v>73</v>
      </c>
      <c r="G1877">
        <v>0</v>
      </c>
      <c r="H1877">
        <v>0</v>
      </c>
      <c r="I1877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877" s="5" cm="1">
        <f t="array" ref="J1877">MAX(IF((ProjectInfoTable[ProjectName]=OutputTable[[#This Row],[ProjectName]]),(ProjectInfoTable[ProjectName]=OutputTable[[#This Row],[ProjectName]])*ProjectInfoTable[NumberOfReplications]))</f>
        <v>50</v>
      </c>
      <c r="K1877" s="5" cm="1">
        <f t="array" ref="K1877">IFERROR(AVERAGE(IF((OutputTable[GroupByKey]=OutputTable[[#This Row],[GroupByKey]]),(OutputTable[GroupByKey]=OutputTable[[#This Row],[GroupByKey]])*OutputTable[RecordedValue])),0)</f>
        <v>0</v>
      </c>
      <c r="L1877" s="5" cm="1">
        <f t="array" ref="L1877">IFERROR(_xlfn.STDEV.S(IF((OutputTable[GroupByKey]=OutputTable[[#This Row],[GroupByKey]]),(OutputTable[GroupByKey]=OutputTable[[#This Row],[GroupByKey]])*OutputTable[RecordedValue])),0)</f>
        <v>0</v>
      </c>
      <c r="M1877" s="5" cm="1">
        <f t="array" ref="M1877">MAX(IF((ProjectInfoTable[ProjectName]=OutputTable[[#This Row],[ProjectName]]),(ProjectInfoTable[ProjectName]=OutputTable[[#This Row],[ProjectName]])*ProjectInfoTable[ConfidenceInterval]))</f>
        <v>0.95</v>
      </c>
      <c r="N18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7" s="5" cm="1">
        <f t="array" ref="O1877">MIN(IF((OutputTable[GroupByKey]=OutputTable[[#This Row],[GroupByKey]]),(OutputTable[GroupByKey]=OutputTable[[#This Row],[GroupByKey]])*OutputTable[RecordedValue]))</f>
        <v>0</v>
      </c>
      <c r="P1877" s="5" cm="1">
        <f t="array" ref="P1877">MAX(IF((OutputTable[GroupByKey]=OutputTable[[#This Row],[GroupByKey]]),(OutputTable[GroupByKey]=OutputTable[[#This Row],[GroupByKey]])*OutputTable[RecordedValue]))</f>
        <v>0</v>
      </c>
    </row>
    <row r="1878" spans="1:16" x14ac:dyDescent="0.25">
      <c r="A1878" t="s">
        <v>68</v>
      </c>
      <c r="B1878" t="s">
        <v>70</v>
      </c>
      <c r="C1878">
        <v>36</v>
      </c>
      <c r="D1878" t="s">
        <v>144</v>
      </c>
      <c r="E1878" t="s">
        <v>117</v>
      </c>
      <c r="F1878" t="s">
        <v>73</v>
      </c>
      <c r="G1878">
        <v>47.462624200615402</v>
      </c>
      <c r="H1878">
        <v>0</v>
      </c>
      <c r="I1878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878" s="5" cm="1">
        <f t="array" ref="J1878">MAX(IF((ProjectInfoTable[ProjectName]=OutputTable[[#This Row],[ProjectName]]),(ProjectInfoTable[ProjectName]=OutputTable[[#This Row],[ProjectName]])*ProjectInfoTable[NumberOfReplications]))</f>
        <v>50</v>
      </c>
      <c r="K1878" s="5" cm="1">
        <f t="array" ref="K1878">IFERROR(AVERAGE(IF((OutputTable[GroupByKey]=OutputTable[[#This Row],[GroupByKey]]),(OutputTable[GroupByKey]=OutputTable[[#This Row],[GroupByKey]])*OutputTable[RecordedValue])),0)</f>
        <v>55.339444015606816</v>
      </c>
      <c r="L1878" s="5" cm="1">
        <f t="array" ref="L1878">IFERROR(_xlfn.STDEV.S(IF((OutputTable[GroupByKey]=OutputTable[[#This Row],[GroupByKey]]),(OutputTable[GroupByKey]=OutputTable[[#This Row],[GroupByKey]])*OutputTable[RecordedValue])),0)</f>
        <v>18.463814595248238</v>
      </c>
      <c r="M1878" s="5" cm="1">
        <f t="array" ref="M1878">MAX(IF((ProjectInfoTable[ProjectName]=OutputTable[[#This Row],[ProjectName]]),(ProjectInfoTable[ProjectName]=OutputTable[[#This Row],[ProjectName]])*ProjectInfoTable[ConfidenceInterval]))</f>
        <v>0.95</v>
      </c>
      <c r="N18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878" s="5" cm="1">
        <f t="array" ref="O1878">MIN(IF((OutputTable[GroupByKey]=OutputTable[[#This Row],[GroupByKey]]),(OutputTable[GroupByKey]=OutputTable[[#This Row],[GroupByKey]])*OutputTable[RecordedValue]))</f>
        <v>20.994807137296998</v>
      </c>
      <c r="P1878" s="5" cm="1">
        <f t="array" ref="P1878">MAX(IF((OutputTable[GroupByKey]=OutputTable[[#This Row],[GroupByKey]]),(OutputTable[GroupByKey]=OutputTable[[#This Row],[GroupByKey]])*OutputTable[RecordedValue]))</f>
        <v>106.254030872416</v>
      </c>
    </row>
    <row r="1879" spans="1:16" x14ac:dyDescent="0.25">
      <c r="A1879" t="s">
        <v>68</v>
      </c>
      <c r="B1879" t="s">
        <v>70</v>
      </c>
      <c r="C1879">
        <v>36</v>
      </c>
      <c r="D1879" t="s">
        <v>145</v>
      </c>
      <c r="E1879" t="s">
        <v>119</v>
      </c>
      <c r="F1879" t="s">
        <v>73</v>
      </c>
      <c r="G1879">
        <v>318</v>
      </c>
      <c r="H1879">
        <v>0</v>
      </c>
      <c r="I1879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879" s="5" cm="1">
        <f t="array" ref="J1879">MAX(IF((ProjectInfoTable[ProjectName]=OutputTable[[#This Row],[ProjectName]]),(ProjectInfoTable[ProjectName]=OutputTable[[#This Row],[ProjectName]])*ProjectInfoTable[NumberOfReplications]))</f>
        <v>50</v>
      </c>
      <c r="K1879" s="5" cm="1">
        <f t="array" ref="K1879">IFERROR(AVERAGE(IF((OutputTable[GroupByKey]=OutputTable[[#This Row],[GroupByKey]]),(OutputTable[GroupByKey]=OutputTable[[#This Row],[GroupByKey]])*OutputTable[RecordedValue])),0)</f>
        <v>318</v>
      </c>
      <c r="L1879" s="5" cm="1">
        <f t="array" ref="L1879">IFERROR(_xlfn.STDEV.S(IF((OutputTable[GroupByKey]=OutputTable[[#This Row],[GroupByKey]]),(OutputTable[GroupByKey]=OutputTable[[#This Row],[GroupByKey]])*OutputTable[RecordedValue])),0)</f>
        <v>0</v>
      </c>
      <c r="M1879" s="5" cm="1">
        <f t="array" ref="M1879">MAX(IF((ProjectInfoTable[ProjectName]=OutputTable[[#This Row],[ProjectName]]),(ProjectInfoTable[ProjectName]=OutputTable[[#This Row],[ProjectName]])*ProjectInfoTable[ConfidenceInterval]))</f>
        <v>0.95</v>
      </c>
      <c r="N18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9" s="5" cm="1">
        <f t="array" ref="O1879">MIN(IF((OutputTable[GroupByKey]=OutputTable[[#This Row],[GroupByKey]]),(OutputTable[GroupByKey]=OutputTable[[#This Row],[GroupByKey]])*OutputTable[RecordedValue]))</f>
        <v>318</v>
      </c>
      <c r="P1879" s="5" cm="1">
        <f t="array" ref="P1879">MAX(IF((OutputTable[GroupByKey]=OutputTable[[#This Row],[GroupByKey]]),(OutputTable[GroupByKey]=OutputTable[[#This Row],[GroupByKey]])*OutputTable[RecordedValue]))</f>
        <v>318</v>
      </c>
    </row>
    <row r="1880" spans="1:16" x14ac:dyDescent="0.25">
      <c r="A1880" t="s">
        <v>68</v>
      </c>
      <c r="B1880" t="s">
        <v>70</v>
      </c>
      <c r="C1880">
        <v>36</v>
      </c>
      <c r="D1880" t="s">
        <v>146</v>
      </c>
      <c r="E1880" t="s">
        <v>121</v>
      </c>
      <c r="F1880" t="s">
        <v>73</v>
      </c>
      <c r="G1880">
        <v>317</v>
      </c>
      <c r="H1880">
        <v>0</v>
      </c>
      <c r="I1880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880" s="5" cm="1">
        <f t="array" ref="J1880">MAX(IF((ProjectInfoTable[ProjectName]=OutputTable[[#This Row],[ProjectName]]),(ProjectInfoTable[ProjectName]=OutputTable[[#This Row],[ProjectName]])*ProjectInfoTable[NumberOfReplications]))</f>
        <v>50</v>
      </c>
      <c r="K1880" s="5" cm="1">
        <f t="array" ref="K1880">IFERROR(AVERAGE(IF((OutputTable[GroupByKey]=OutputTable[[#This Row],[GroupByKey]]),(OutputTable[GroupByKey]=OutputTable[[#This Row],[GroupByKey]])*OutputTable[RecordedValue])),0)</f>
        <v>316.94</v>
      </c>
      <c r="L1880" s="5" cm="1">
        <f t="array" ref="L1880">IFERROR(_xlfn.STDEV.S(IF((OutputTable[GroupByKey]=OutputTable[[#This Row],[GroupByKey]]),(OutputTable[GroupByKey]=OutputTable[[#This Row],[GroupByKey]])*OutputTable[RecordedValue])),0)</f>
        <v>0.23989793748209556</v>
      </c>
      <c r="M1880" s="5" cm="1">
        <f t="array" ref="M1880">MAX(IF((ProjectInfoTable[ProjectName]=OutputTable[[#This Row],[ProjectName]]),(ProjectInfoTable[ProjectName]=OutputTable[[#This Row],[ProjectName]])*ProjectInfoTable[ConfidenceInterval]))</f>
        <v>0.95</v>
      </c>
      <c r="N18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880" s="5" cm="1">
        <f t="array" ref="O1880">MIN(IF((OutputTable[GroupByKey]=OutputTable[[#This Row],[GroupByKey]]),(OutputTable[GroupByKey]=OutputTable[[#This Row],[GroupByKey]])*OutputTable[RecordedValue]))</f>
        <v>316</v>
      </c>
      <c r="P1880" s="5" cm="1">
        <f t="array" ref="P1880">MAX(IF((OutputTable[GroupByKey]=OutputTable[[#This Row],[GroupByKey]]),(OutputTable[GroupByKey]=OutputTable[[#This Row],[GroupByKey]])*OutputTable[RecordedValue]))</f>
        <v>317</v>
      </c>
    </row>
    <row r="1881" spans="1:16" x14ac:dyDescent="0.25">
      <c r="A1881" t="s">
        <v>68</v>
      </c>
      <c r="B1881" t="s">
        <v>70</v>
      </c>
      <c r="C1881">
        <v>36</v>
      </c>
      <c r="D1881" t="s">
        <v>147</v>
      </c>
      <c r="E1881" t="s">
        <v>123</v>
      </c>
      <c r="F1881" t="s">
        <v>73</v>
      </c>
      <c r="G1881">
        <v>9.1753001997896693</v>
      </c>
      <c r="H1881">
        <v>0</v>
      </c>
      <c r="I1881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881" s="5" cm="1">
        <f t="array" ref="J1881">MAX(IF((ProjectInfoTable[ProjectName]=OutputTable[[#This Row],[ProjectName]]),(ProjectInfoTable[ProjectName]=OutputTable[[#This Row],[ProjectName]])*ProjectInfoTable[NumberOfReplications]))</f>
        <v>50</v>
      </c>
      <c r="K1881" s="5" cm="1">
        <f t="array" ref="K1881">IFERROR(AVERAGE(IF((OutputTable[GroupByKey]=OutputTable[[#This Row],[GroupByKey]]),(OutputTable[GroupByKey]=OutputTable[[#This Row],[GroupByKey]])*OutputTable[RecordedValue])),0)</f>
        <v>9.2356458312402427</v>
      </c>
      <c r="L1881" s="5" cm="1">
        <f t="array" ref="L1881">IFERROR(_xlfn.STDEV.S(IF((OutputTable[GroupByKey]=OutputTable[[#This Row],[GroupByKey]]),(OutputTable[GroupByKey]=OutputTable[[#This Row],[GroupByKey]])*OutputTable[RecordedValue])),0)</f>
        <v>0.11377584298148916</v>
      </c>
      <c r="M1881" s="5" cm="1">
        <f t="array" ref="M1881">MAX(IF((ProjectInfoTable[ProjectName]=OutputTable[[#This Row],[ProjectName]]),(ProjectInfoTable[ProjectName]=OutputTable[[#This Row],[ProjectName]])*ProjectInfoTable[ConfidenceInterval]))</f>
        <v>0.95</v>
      </c>
      <c r="N18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881" s="5" cm="1">
        <f t="array" ref="O1881">MIN(IF((OutputTable[GroupByKey]=OutputTable[[#This Row],[GroupByKey]]),(OutputTable[GroupByKey]=OutputTable[[#This Row],[GroupByKey]])*OutputTable[RecordedValue]))</f>
        <v>8.9867833861246496</v>
      </c>
      <c r="P1881" s="5" cm="1">
        <f t="array" ref="P1881">MAX(IF((OutputTable[GroupByKey]=OutputTable[[#This Row],[GroupByKey]]),(OutputTable[GroupByKey]=OutputTable[[#This Row],[GroupByKey]])*OutputTable[RecordedValue]))</f>
        <v>9.4038725622795898</v>
      </c>
    </row>
    <row r="1882" spans="1:16" x14ac:dyDescent="0.25">
      <c r="A1882" t="s">
        <v>68</v>
      </c>
      <c r="B1882" t="s">
        <v>70</v>
      </c>
      <c r="C1882">
        <v>36</v>
      </c>
      <c r="D1882" t="s">
        <v>148</v>
      </c>
      <c r="E1882" t="s">
        <v>125</v>
      </c>
      <c r="F1882" t="s">
        <v>73</v>
      </c>
      <c r="G1882">
        <v>597.98063618799495</v>
      </c>
      <c r="H1882">
        <v>0</v>
      </c>
      <c r="I1882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882" s="5" cm="1">
        <f t="array" ref="J1882">MAX(IF((ProjectInfoTable[ProjectName]=OutputTable[[#This Row],[ProjectName]]),(ProjectInfoTable[ProjectName]=OutputTable[[#This Row],[ProjectName]])*ProjectInfoTable[NumberOfReplications]))</f>
        <v>50</v>
      </c>
      <c r="K1882" s="5" cm="1">
        <f t="array" ref="K1882">IFERROR(AVERAGE(IF((OutputTable[GroupByKey]=OutputTable[[#This Row],[GroupByKey]]),(OutputTable[GroupByKey]=OutputTable[[#This Row],[GroupByKey]])*OutputTable[RecordedValue])),0)</f>
        <v>609.47819389002132</v>
      </c>
      <c r="L1882" s="5" cm="1">
        <f t="array" ref="L1882">IFERROR(_xlfn.STDEV.S(IF((OutputTable[GroupByKey]=OutputTable[[#This Row],[GroupByKey]]),(OutputTable[GroupByKey]=OutputTable[[#This Row],[GroupByKey]])*OutputTable[RecordedValue])),0)</f>
        <v>20.03379556554944</v>
      </c>
      <c r="M1882" s="5" cm="1">
        <f t="array" ref="M1882">MAX(IF((ProjectInfoTable[ProjectName]=OutputTable[[#This Row],[ProjectName]]),(ProjectInfoTable[ProjectName]=OutputTable[[#This Row],[ProjectName]])*ProjectInfoTable[ConfidenceInterval]))</f>
        <v>0.95</v>
      </c>
      <c r="N18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882" s="5" cm="1">
        <f t="array" ref="O1882">MIN(IF((OutputTable[GroupByKey]=OutputTable[[#This Row],[GroupByKey]]),(OutputTable[GroupByKey]=OutputTable[[#This Row],[GroupByKey]])*OutputTable[RecordedValue]))</f>
        <v>560.39330190760404</v>
      </c>
      <c r="P1882" s="5" cm="1">
        <f t="array" ref="P1882">MAX(IF((OutputTable[GroupByKey]=OutputTable[[#This Row],[GroupByKey]]),(OutputTable[GroupByKey]=OutputTable[[#This Row],[GroupByKey]])*OutputTable[RecordedValue]))</f>
        <v>667.91125094200902</v>
      </c>
    </row>
    <row r="1883" spans="1:16" x14ac:dyDescent="0.25">
      <c r="A1883" t="s">
        <v>68</v>
      </c>
      <c r="B1883" t="s">
        <v>70</v>
      </c>
      <c r="C1883">
        <v>36</v>
      </c>
      <c r="D1883" t="s">
        <v>149</v>
      </c>
      <c r="E1883" t="s">
        <v>119</v>
      </c>
      <c r="F1883" t="s">
        <v>87</v>
      </c>
      <c r="G1883">
        <v>318</v>
      </c>
      <c r="H1883">
        <v>0</v>
      </c>
      <c r="I1883" s="5" t="str">
        <f>OutputTable[[#This Row],[ProjectName]]&amp;OutputTable[[#This Row],[Name]]&amp;OutputTable[[#This Row],[Type]]&amp;OutputTable[[#This Row],[Source]]</f>
        <v>Airport Security AnalysisEntity 1.NumberInNumber InEntity</v>
      </c>
      <c r="J1883" s="5" cm="1">
        <f t="array" ref="J1883">MAX(IF((ProjectInfoTable[ProjectName]=OutputTable[[#This Row],[ProjectName]]),(ProjectInfoTable[ProjectName]=OutputTable[[#This Row],[ProjectName]])*ProjectInfoTable[NumberOfReplications]))</f>
        <v>50</v>
      </c>
      <c r="K1883" s="5" cm="1">
        <f t="array" ref="K1883">IFERROR(AVERAGE(IF((OutputTable[GroupByKey]=OutputTable[[#This Row],[GroupByKey]]),(OutputTable[GroupByKey]=OutputTable[[#This Row],[GroupByKey]])*OutputTable[RecordedValue])),0)</f>
        <v>318</v>
      </c>
      <c r="L1883" s="5" cm="1">
        <f t="array" ref="L1883">IFERROR(_xlfn.STDEV.S(IF((OutputTable[GroupByKey]=OutputTable[[#This Row],[GroupByKey]]),(OutputTable[GroupByKey]=OutputTable[[#This Row],[GroupByKey]])*OutputTable[RecordedValue])),0)</f>
        <v>0</v>
      </c>
      <c r="M1883" s="5" cm="1">
        <f t="array" ref="M1883">MAX(IF((ProjectInfoTable[ProjectName]=OutputTable[[#This Row],[ProjectName]]),(ProjectInfoTable[ProjectName]=OutputTable[[#This Row],[ProjectName]])*ProjectInfoTable[ConfidenceInterval]))</f>
        <v>0.95</v>
      </c>
      <c r="N18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3" s="5" cm="1">
        <f t="array" ref="O1883">MIN(IF((OutputTable[GroupByKey]=OutputTable[[#This Row],[GroupByKey]]),(OutputTable[GroupByKey]=OutputTable[[#This Row],[GroupByKey]])*OutputTable[RecordedValue]))</f>
        <v>318</v>
      </c>
      <c r="P1883" s="5" cm="1">
        <f t="array" ref="P1883">MAX(IF((OutputTable[GroupByKey]=OutputTable[[#This Row],[GroupByKey]]),(OutputTable[GroupByKey]=OutputTable[[#This Row],[GroupByKey]])*OutputTable[RecordedValue]))</f>
        <v>318</v>
      </c>
    </row>
    <row r="1884" spans="1:16" x14ac:dyDescent="0.25">
      <c r="A1884" t="s">
        <v>68</v>
      </c>
      <c r="B1884" t="s">
        <v>70</v>
      </c>
      <c r="C1884">
        <v>36</v>
      </c>
      <c r="D1884" t="s">
        <v>150</v>
      </c>
      <c r="E1884" t="s">
        <v>121</v>
      </c>
      <c r="F1884" t="s">
        <v>87</v>
      </c>
      <c r="G1884">
        <v>314</v>
      </c>
      <c r="H1884">
        <v>0</v>
      </c>
      <c r="I1884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884" s="5" cm="1">
        <f t="array" ref="J1884">MAX(IF((ProjectInfoTable[ProjectName]=OutputTable[[#This Row],[ProjectName]]),(ProjectInfoTable[ProjectName]=OutputTable[[#This Row],[ProjectName]])*ProjectInfoTable[NumberOfReplications]))</f>
        <v>50</v>
      </c>
      <c r="K1884" s="5" cm="1">
        <f t="array" ref="K1884">IFERROR(AVERAGE(IF((OutputTable[GroupByKey]=OutputTable[[#This Row],[GroupByKey]]),(OutputTable[GroupByKey]=OutputTable[[#This Row],[GroupByKey]])*OutputTable[RecordedValue])),0)</f>
        <v>314.94</v>
      </c>
      <c r="L1884" s="5" cm="1">
        <f t="array" ref="L1884">IFERROR(_xlfn.STDEV.S(IF((OutputTable[GroupByKey]=OutputTable[[#This Row],[GroupByKey]]),(OutputTable[GroupByKey]=OutputTable[[#This Row],[GroupByKey]])*OutputTable[RecordedValue])),0)</f>
        <v>0.68243262357121037</v>
      </c>
      <c r="M1884" s="5" cm="1">
        <f t="array" ref="M1884">MAX(IF((ProjectInfoTable[ProjectName]=OutputTable[[#This Row],[ProjectName]]),(ProjectInfoTable[ProjectName]=OutputTable[[#This Row],[ProjectName]])*ProjectInfoTable[ConfidenceInterval]))</f>
        <v>0.95</v>
      </c>
      <c r="N18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884" s="5" cm="1">
        <f t="array" ref="O1884">MIN(IF((OutputTable[GroupByKey]=OutputTable[[#This Row],[GroupByKey]]),(OutputTable[GroupByKey]=OutputTable[[#This Row],[GroupByKey]])*OutputTable[RecordedValue]))</f>
        <v>313</v>
      </c>
      <c r="P1884" s="5" cm="1">
        <f t="array" ref="P1884">MAX(IF((OutputTable[GroupByKey]=OutputTable[[#This Row],[GroupByKey]]),(OutputTable[GroupByKey]=OutputTable[[#This Row],[GroupByKey]])*OutputTable[RecordedValue]))</f>
        <v>316</v>
      </c>
    </row>
    <row r="1885" spans="1:16" x14ac:dyDescent="0.25">
      <c r="A1885" t="s">
        <v>68</v>
      </c>
      <c r="B1885" t="s">
        <v>70</v>
      </c>
      <c r="C1885">
        <v>36</v>
      </c>
      <c r="D1885" t="s">
        <v>151</v>
      </c>
      <c r="E1885" t="s">
        <v>135</v>
      </c>
      <c r="F1885" t="s">
        <v>105</v>
      </c>
      <c r="G1885">
        <v>0</v>
      </c>
      <c r="H1885">
        <v>0</v>
      </c>
      <c r="I1885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885" s="5" cm="1">
        <f t="array" ref="J1885">MAX(IF((ProjectInfoTable[ProjectName]=OutputTable[[#This Row],[ProjectName]]),(ProjectInfoTable[ProjectName]=OutputTable[[#This Row],[ProjectName]])*ProjectInfoTable[NumberOfReplications]))</f>
        <v>50</v>
      </c>
      <c r="K1885" s="5" cm="1">
        <f t="array" ref="K1885">IFERROR(AVERAGE(IF((OutputTable[GroupByKey]=OutputTable[[#This Row],[GroupByKey]]),(OutputTable[GroupByKey]=OutputTable[[#This Row],[GroupByKey]])*OutputTable[RecordedValue])),0)</f>
        <v>0</v>
      </c>
      <c r="L1885" s="5" cm="1">
        <f t="array" ref="L1885">IFERROR(_xlfn.STDEV.S(IF((OutputTable[GroupByKey]=OutputTable[[#This Row],[GroupByKey]]),(OutputTable[GroupByKey]=OutputTable[[#This Row],[GroupByKey]])*OutputTable[RecordedValue])),0)</f>
        <v>0</v>
      </c>
      <c r="M1885" s="5" cm="1">
        <f t="array" ref="M1885">MAX(IF((ProjectInfoTable[ProjectName]=OutputTable[[#This Row],[ProjectName]]),(ProjectInfoTable[ProjectName]=OutputTable[[#This Row],[ProjectName]])*ProjectInfoTable[ConfidenceInterval]))</f>
        <v>0.95</v>
      </c>
      <c r="N18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5" s="5" cm="1">
        <f t="array" ref="O1885">MIN(IF((OutputTable[GroupByKey]=OutputTable[[#This Row],[GroupByKey]]),(OutputTable[GroupByKey]=OutputTable[[#This Row],[GroupByKey]])*OutputTable[RecordedValue]))</f>
        <v>0</v>
      </c>
      <c r="P1885" s="5" cm="1">
        <f t="array" ref="P1885">MAX(IF((OutputTable[GroupByKey]=OutputTable[[#This Row],[GroupByKey]]),(OutputTable[GroupByKey]=OutputTable[[#This Row],[GroupByKey]])*OutputTable[RecordedValue]))</f>
        <v>0</v>
      </c>
    </row>
    <row r="1886" spans="1:16" x14ac:dyDescent="0.25">
      <c r="A1886" t="s">
        <v>68</v>
      </c>
      <c r="B1886" t="s">
        <v>70</v>
      </c>
      <c r="C1886">
        <v>36</v>
      </c>
      <c r="D1886" t="s">
        <v>152</v>
      </c>
      <c r="E1886" t="s">
        <v>137</v>
      </c>
      <c r="F1886" t="s">
        <v>105</v>
      </c>
      <c r="G1886">
        <v>12</v>
      </c>
      <c r="H1886">
        <v>0</v>
      </c>
      <c r="I1886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886" s="5" cm="1">
        <f t="array" ref="J1886">MAX(IF((ProjectInfoTable[ProjectName]=OutputTable[[#This Row],[ProjectName]]),(ProjectInfoTable[ProjectName]=OutputTable[[#This Row],[ProjectName]])*ProjectInfoTable[NumberOfReplications]))</f>
        <v>50</v>
      </c>
      <c r="K1886" s="5" cm="1">
        <f t="array" ref="K1886">IFERROR(AVERAGE(IF((OutputTable[GroupByKey]=OutputTable[[#This Row],[GroupByKey]]),(OutputTable[GroupByKey]=OutputTable[[#This Row],[GroupByKey]])*OutputTable[RecordedValue])),0)</f>
        <v>12</v>
      </c>
      <c r="L1886" s="5" cm="1">
        <f t="array" ref="L1886">IFERROR(_xlfn.STDEV.S(IF((OutputTable[GroupByKey]=OutputTable[[#This Row],[GroupByKey]]),(OutputTable[GroupByKey]=OutputTable[[#This Row],[GroupByKey]])*OutputTable[RecordedValue])),0)</f>
        <v>0</v>
      </c>
      <c r="M1886" s="5" cm="1">
        <f t="array" ref="M1886">MAX(IF((ProjectInfoTable[ProjectName]=OutputTable[[#This Row],[ProjectName]]),(ProjectInfoTable[ProjectName]=OutputTable[[#This Row],[ProjectName]])*ProjectInfoTable[ConfidenceInterval]))</f>
        <v>0.95</v>
      </c>
      <c r="N18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6" s="5" cm="1">
        <f t="array" ref="O1886">MIN(IF((OutputTable[GroupByKey]=OutputTable[[#This Row],[GroupByKey]]),(OutputTable[GroupByKey]=OutputTable[[#This Row],[GroupByKey]])*OutputTable[RecordedValue]))</f>
        <v>12</v>
      </c>
      <c r="P1886" s="5" cm="1">
        <f t="array" ref="P1886">MAX(IF((OutputTable[GroupByKey]=OutputTable[[#This Row],[GroupByKey]]),(OutputTable[GroupByKey]=OutputTable[[#This Row],[GroupByKey]])*OutputTable[RecordedValue]))</f>
        <v>12</v>
      </c>
    </row>
    <row r="1887" spans="1:16" x14ac:dyDescent="0.25">
      <c r="A1887" t="s">
        <v>68</v>
      </c>
      <c r="B1887" t="s">
        <v>70</v>
      </c>
      <c r="C1887">
        <v>36</v>
      </c>
      <c r="D1887" t="s">
        <v>153</v>
      </c>
      <c r="E1887" t="s">
        <v>154</v>
      </c>
      <c r="F1887" t="s">
        <v>105</v>
      </c>
      <c r="G1887">
        <v>0</v>
      </c>
      <c r="H1887">
        <v>0</v>
      </c>
      <c r="I1887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887" s="5" cm="1">
        <f t="array" ref="J1887">MAX(IF((ProjectInfoTable[ProjectName]=OutputTable[[#This Row],[ProjectName]]),(ProjectInfoTable[ProjectName]=OutputTable[[#This Row],[ProjectName]])*ProjectInfoTable[NumberOfReplications]))</f>
        <v>50</v>
      </c>
      <c r="K1887" s="5" cm="1">
        <f t="array" ref="K1887">IFERROR(AVERAGE(IF((OutputTable[GroupByKey]=OutputTable[[#This Row],[GroupByKey]]),(OutputTable[GroupByKey]=OutputTable[[#This Row],[GroupByKey]])*OutputTable[RecordedValue])),0)</f>
        <v>0</v>
      </c>
      <c r="L1887" s="5" cm="1">
        <f t="array" ref="L1887">IFERROR(_xlfn.STDEV.S(IF((OutputTable[GroupByKey]=OutputTable[[#This Row],[GroupByKey]]),(OutputTable[GroupByKey]=OutputTable[[#This Row],[GroupByKey]])*OutputTable[RecordedValue])),0)</f>
        <v>0</v>
      </c>
      <c r="M1887" s="5" cm="1">
        <f t="array" ref="M1887">MAX(IF((ProjectInfoTable[ProjectName]=OutputTable[[#This Row],[ProjectName]]),(ProjectInfoTable[ProjectName]=OutputTable[[#This Row],[ProjectName]])*ProjectInfoTable[ConfidenceInterval]))</f>
        <v>0.95</v>
      </c>
      <c r="N18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7" s="5" cm="1">
        <f t="array" ref="O1887">MIN(IF((OutputTable[GroupByKey]=OutputTable[[#This Row],[GroupByKey]]),(OutputTable[GroupByKey]=OutputTable[[#This Row],[GroupByKey]])*OutputTable[RecordedValue]))</f>
        <v>0</v>
      </c>
      <c r="P1887" s="5" cm="1">
        <f t="array" ref="P1887">MAX(IF((OutputTable[GroupByKey]=OutputTable[[#This Row],[GroupByKey]]),(OutputTable[GroupByKey]=OutputTable[[#This Row],[GroupByKey]])*OutputTable[RecordedValue]))</f>
        <v>0</v>
      </c>
    </row>
    <row r="1888" spans="1:16" x14ac:dyDescent="0.25">
      <c r="A1888" t="s">
        <v>68</v>
      </c>
      <c r="B1888" t="s">
        <v>70</v>
      </c>
      <c r="C1888">
        <v>36</v>
      </c>
      <c r="D1888" t="s">
        <v>155</v>
      </c>
      <c r="E1888" t="s">
        <v>156</v>
      </c>
      <c r="F1888" t="s">
        <v>105</v>
      </c>
      <c r="G1888">
        <v>0</v>
      </c>
      <c r="H1888">
        <v>0</v>
      </c>
      <c r="I1888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888" s="5" cm="1">
        <f t="array" ref="J1888">MAX(IF((ProjectInfoTable[ProjectName]=OutputTable[[#This Row],[ProjectName]]),(ProjectInfoTable[ProjectName]=OutputTable[[#This Row],[ProjectName]])*ProjectInfoTable[NumberOfReplications]))</f>
        <v>50</v>
      </c>
      <c r="K1888" s="5" cm="1">
        <f t="array" ref="K1888">IFERROR(AVERAGE(IF((OutputTable[GroupByKey]=OutputTable[[#This Row],[GroupByKey]]),(OutputTable[GroupByKey]=OutputTable[[#This Row],[GroupByKey]])*OutputTable[RecordedValue])),0)</f>
        <v>0</v>
      </c>
      <c r="L1888" s="5" cm="1">
        <f t="array" ref="L1888">IFERROR(_xlfn.STDEV.S(IF((OutputTable[GroupByKey]=OutputTable[[#This Row],[GroupByKey]]),(OutputTable[GroupByKey]=OutputTable[[#This Row],[GroupByKey]])*OutputTable[RecordedValue])),0)</f>
        <v>0</v>
      </c>
      <c r="M1888" s="5" cm="1">
        <f t="array" ref="M1888">MAX(IF((ProjectInfoTable[ProjectName]=OutputTable[[#This Row],[ProjectName]]),(ProjectInfoTable[ProjectName]=OutputTable[[#This Row],[ProjectName]])*ProjectInfoTable[ConfidenceInterval]))</f>
        <v>0.95</v>
      </c>
      <c r="N18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8" s="5" cm="1">
        <f t="array" ref="O1888">MIN(IF((OutputTable[GroupByKey]=OutputTable[[#This Row],[GroupByKey]]),(OutputTable[GroupByKey]=OutputTable[[#This Row],[GroupByKey]])*OutputTable[RecordedValue]))</f>
        <v>0</v>
      </c>
      <c r="P1888" s="5" cm="1">
        <f t="array" ref="P1888">MAX(IF((OutputTable[GroupByKey]=OutputTable[[#This Row],[GroupByKey]]),(OutputTable[GroupByKey]=OutputTable[[#This Row],[GroupByKey]])*OutputTable[RecordedValue]))</f>
        <v>0</v>
      </c>
    </row>
    <row r="1889" spans="1:16" x14ac:dyDescent="0.25">
      <c r="A1889" t="s">
        <v>68</v>
      </c>
      <c r="B1889" t="s">
        <v>70</v>
      </c>
      <c r="C1889">
        <v>36</v>
      </c>
      <c r="D1889" t="s">
        <v>157</v>
      </c>
      <c r="E1889" t="s">
        <v>140</v>
      </c>
      <c r="F1889" t="s">
        <v>105</v>
      </c>
      <c r="G1889">
        <v>0</v>
      </c>
      <c r="H1889">
        <v>0</v>
      </c>
      <c r="I1889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889" s="5" cm="1">
        <f t="array" ref="J1889">MAX(IF((ProjectInfoTable[ProjectName]=OutputTable[[#This Row],[ProjectName]]),(ProjectInfoTable[ProjectName]=OutputTable[[#This Row],[ProjectName]])*ProjectInfoTable[NumberOfReplications]))</f>
        <v>50</v>
      </c>
      <c r="K1889" s="5" cm="1">
        <f t="array" ref="K1889">IFERROR(AVERAGE(IF((OutputTable[GroupByKey]=OutputTable[[#This Row],[GroupByKey]]),(OutputTable[GroupByKey]=OutputTable[[#This Row],[GroupByKey]])*OutputTable[RecordedValue])),0)</f>
        <v>0</v>
      </c>
      <c r="L1889" s="5" cm="1">
        <f t="array" ref="L1889">IFERROR(_xlfn.STDEV.S(IF((OutputTable[GroupByKey]=OutputTable[[#This Row],[GroupByKey]]),(OutputTable[GroupByKey]=OutputTable[[#This Row],[GroupByKey]])*OutputTable[RecordedValue])),0)</f>
        <v>0</v>
      </c>
      <c r="M1889" s="5" cm="1">
        <f t="array" ref="M1889">MAX(IF((ProjectInfoTable[ProjectName]=OutputTable[[#This Row],[ProjectName]]),(ProjectInfoTable[ProjectName]=OutputTable[[#This Row],[ProjectName]])*ProjectInfoTable[ConfidenceInterval]))</f>
        <v>0.95</v>
      </c>
      <c r="N18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9" s="5" cm="1">
        <f t="array" ref="O1889">MIN(IF((OutputTable[GroupByKey]=OutputTable[[#This Row],[GroupByKey]]),(OutputTable[GroupByKey]=OutputTable[[#This Row],[GroupByKey]])*OutputTable[RecordedValue]))</f>
        <v>0</v>
      </c>
      <c r="P1889" s="5" cm="1">
        <f t="array" ref="P1889">MAX(IF((OutputTable[GroupByKey]=OutputTable[[#This Row],[GroupByKey]]),(OutputTable[GroupByKey]=OutputTable[[#This Row],[GroupByKey]])*OutputTable[RecordedValue]))</f>
        <v>0</v>
      </c>
    </row>
    <row r="1890" spans="1:16" x14ac:dyDescent="0.25">
      <c r="A1890" t="s">
        <v>68</v>
      </c>
      <c r="B1890" t="s">
        <v>70</v>
      </c>
      <c r="C1890">
        <v>36</v>
      </c>
      <c r="D1890" t="s">
        <v>158</v>
      </c>
      <c r="E1890" t="s">
        <v>121</v>
      </c>
      <c r="F1890" t="s">
        <v>127</v>
      </c>
      <c r="G1890">
        <v>314</v>
      </c>
      <c r="H1890">
        <v>0</v>
      </c>
      <c r="I1890" s="5" t="str">
        <f>OutputTable[[#This Row],[ProjectName]]&amp;OutputTable[[#This Row],[Name]]&amp;OutputTable[[#This Row],[Type]]&amp;OutputTable[[#This Row],[Source]]</f>
        <v>Airport Security AnalysisSystem.NumberOutNumber OutSystem</v>
      </c>
      <c r="J1890" s="5" cm="1">
        <f t="array" ref="J1890">MAX(IF((ProjectInfoTable[ProjectName]=OutputTable[[#This Row],[ProjectName]]),(ProjectInfoTable[ProjectName]=OutputTable[[#This Row],[ProjectName]])*ProjectInfoTable[NumberOfReplications]))</f>
        <v>50</v>
      </c>
      <c r="K1890" s="5" cm="1">
        <f t="array" ref="K1890">IFERROR(AVERAGE(IF((OutputTable[GroupByKey]=OutputTable[[#This Row],[GroupByKey]]),(OutputTable[GroupByKey]=OutputTable[[#This Row],[GroupByKey]])*OutputTable[RecordedValue])),0)</f>
        <v>314.94</v>
      </c>
      <c r="L1890" s="5" cm="1">
        <f t="array" ref="L1890">IFERROR(_xlfn.STDEV.S(IF((OutputTable[GroupByKey]=OutputTable[[#This Row],[GroupByKey]]),(OutputTable[GroupByKey]=OutputTable[[#This Row],[GroupByKey]])*OutputTable[RecordedValue])),0)</f>
        <v>0.68243262357121037</v>
      </c>
      <c r="M1890" s="5" cm="1">
        <f t="array" ref="M1890">MAX(IF((ProjectInfoTable[ProjectName]=OutputTable[[#This Row],[ProjectName]]),(ProjectInfoTable[ProjectName]=OutputTable[[#This Row],[ProjectName]])*ProjectInfoTable[ConfidenceInterval]))</f>
        <v>0.95</v>
      </c>
      <c r="N18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890" s="5" cm="1">
        <f t="array" ref="O1890">MIN(IF((OutputTable[GroupByKey]=OutputTable[[#This Row],[GroupByKey]]),(OutputTable[GroupByKey]=OutputTable[[#This Row],[GroupByKey]])*OutputTable[RecordedValue]))</f>
        <v>313</v>
      </c>
      <c r="P1890" s="5" cm="1">
        <f t="array" ref="P1890">MAX(IF((OutputTable[GroupByKey]=OutputTable[[#This Row],[GroupByKey]]),(OutputTable[GroupByKey]=OutputTable[[#This Row],[GroupByKey]])*OutputTable[RecordedValue]))</f>
        <v>316</v>
      </c>
    </row>
    <row r="1891" spans="1:16" x14ac:dyDescent="0.25">
      <c r="A1891" t="s">
        <v>68</v>
      </c>
      <c r="B1891" t="s">
        <v>70</v>
      </c>
      <c r="C1891">
        <v>36</v>
      </c>
      <c r="D1891" t="s">
        <v>159</v>
      </c>
      <c r="E1891" t="s">
        <v>91</v>
      </c>
      <c r="F1891" t="s">
        <v>127</v>
      </c>
      <c r="G1891">
        <v>71.770878951647404</v>
      </c>
      <c r="H1891">
        <v>0</v>
      </c>
      <c r="I1891" s="5" t="str">
        <f>OutputTable[[#This Row],[ProjectName]]&amp;OutputTable[[#This Row],[Name]]&amp;OutputTable[[#This Row],[Type]]&amp;OutputTable[[#This Row],[Source]]</f>
        <v>Airport Security AnalysisSystem.TotalCostTotal CostSystem</v>
      </c>
      <c r="J1891" s="5" cm="1">
        <f t="array" ref="J1891">MAX(IF((ProjectInfoTable[ProjectName]=OutputTable[[#This Row],[ProjectName]]),(ProjectInfoTable[ProjectName]=OutputTable[[#This Row],[ProjectName]])*ProjectInfoTable[NumberOfReplications]))</f>
        <v>50</v>
      </c>
      <c r="K1891" s="5" cm="1">
        <f t="array" ref="K1891">IFERROR(AVERAGE(IF((OutputTable[GroupByKey]=OutputTable[[#This Row],[GroupByKey]]),(OutputTable[GroupByKey]=OutputTable[[#This Row],[GroupByKey]])*OutputTable[RecordedValue])),0)</f>
        <v>71.872638573735571</v>
      </c>
      <c r="L1891" s="5" cm="1">
        <f t="array" ref="L1891">IFERROR(_xlfn.STDEV.S(IF((OutputTable[GroupByKey]=OutputTable[[#This Row],[GroupByKey]]),(OutputTable[GroupByKey]=OutputTable[[#This Row],[GroupByKey]])*OutputTable[RecordedValue])),0)</f>
        <v>5.859431361613459E-2</v>
      </c>
      <c r="M1891" s="5" cm="1">
        <f t="array" ref="M1891">MAX(IF((ProjectInfoTable[ProjectName]=OutputTable[[#This Row],[ProjectName]]),(ProjectInfoTable[ProjectName]=OutputTable[[#This Row],[ProjectName]])*ProjectInfoTable[ConfidenceInterval]))</f>
        <v>0.95</v>
      </c>
      <c r="N18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891" s="5" cm="1">
        <f t="array" ref="O1891">MIN(IF((OutputTable[GroupByKey]=OutputTable[[#This Row],[GroupByKey]]),(OutputTable[GroupByKey]=OutputTable[[#This Row],[GroupByKey]])*OutputTable[RecordedValue]))</f>
        <v>71.718288096809104</v>
      </c>
      <c r="P1891" s="5" cm="1">
        <f t="array" ref="P1891">MAX(IF((OutputTable[GroupByKey]=OutputTable[[#This Row],[GroupByKey]]),(OutputTable[GroupByKey]=OutputTable[[#This Row],[GroupByKey]])*OutputTable[RecordedValue]))</f>
        <v>71.976989689924594</v>
      </c>
    </row>
    <row r="1892" spans="1:16" x14ac:dyDescent="0.25">
      <c r="A1892" t="s">
        <v>68</v>
      </c>
      <c r="B1892" t="s">
        <v>70</v>
      </c>
      <c r="C1892">
        <v>36</v>
      </c>
      <c r="D1892" t="s">
        <v>160</v>
      </c>
      <c r="E1892" t="s">
        <v>135</v>
      </c>
      <c r="F1892" t="s">
        <v>105</v>
      </c>
      <c r="G1892">
        <v>29.780409211379201</v>
      </c>
      <c r="H1892">
        <v>0</v>
      </c>
      <c r="I1892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892" s="5" cm="1">
        <f t="array" ref="J1892">MAX(IF((ProjectInfoTable[ProjectName]=OutputTable[[#This Row],[ProjectName]]),(ProjectInfoTable[ProjectName]=OutputTable[[#This Row],[ProjectName]])*ProjectInfoTable[NumberOfReplications]))</f>
        <v>50</v>
      </c>
      <c r="K1892" s="5" cm="1">
        <f t="array" ref="K1892">IFERROR(AVERAGE(IF((OutputTable[GroupByKey]=OutputTable[[#This Row],[GroupByKey]]),(OutputTable[GroupByKey]=OutputTable[[#This Row],[GroupByKey]])*OutputTable[RecordedValue])),0)</f>
        <v>29.829789158135409</v>
      </c>
      <c r="L1892" s="5" cm="1">
        <f t="array" ref="L1892">IFERROR(_xlfn.STDEV.S(IF((OutputTable[GroupByKey]=OutputTable[[#This Row],[GroupByKey]]),(OutputTable[GroupByKey]=OutputTable[[#This Row],[GroupByKey]])*OutputTable[RecordedValue])),0)</f>
        <v>0.5851150785874778</v>
      </c>
      <c r="M1892" s="5" cm="1">
        <f t="array" ref="M1892">MAX(IF((ProjectInfoTable[ProjectName]=OutputTable[[#This Row],[ProjectName]]),(ProjectInfoTable[ProjectName]=OutputTable[[#This Row],[ProjectName]])*ProjectInfoTable[ConfidenceInterval]))</f>
        <v>0.95</v>
      </c>
      <c r="N18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892" s="5" cm="1">
        <f t="array" ref="O1892">MIN(IF((OutputTable[GroupByKey]=OutputTable[[#This Row],[GroupByKey]]),(OutputTable[GroupByKey]=OutputTable[[#This Row],[GroupByKey]])*OutputTable[RecordedValue]))</f>
        <v>28.648191338861398</v>
      </c>
      <c r="P1892" s="5" cm="1">
        <f t="array" ref="P1892">MAX(IF((OutputTable[GroupByKey]=OutputTable[[#This Row],[GroupByKey]]),(OutputTable[GroupByKey]=OutputTable[[#This Row],[GroupByKey]])*OutputTable[RecordedValue]))</f>
        <v>31.087756920682502</v>
      </c>
    </row>
    <row r="1893" spans="1:16" x14ac:dyDescent="0.25">
      <c r="A1893" t="s">
        <v>68</v>
      </c>
      <c r="B1893" t="s">
        <v>70</v>
      </c>
      <c r="C1893">
        <v>36</v>
      </c>
      <c r="D1893" t="s">
        <v>161</v>
      </c>
      <c r="E1893" t="s">
        <v>137</v>
      </c>
      <c r="F1893" t="s">
        <v>105</v>
      </c>
      <c r="G1893">
        <v>6.1016135977778401</v>
      </c>
      <c r="H1893">
        <v>0</v>
      </c>
      <c r="I1893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893" s="5" cm="1">
        <f t="array" ref="J1893">MAX(IF((ProjectInfoTable[ProjectName]=OutputTable[[#This Row],[ProjectName]]),(ProjectInfoTable[ProjectName]=OutputTable[[#This Row],[ProjectName]])*ProjectInfoTable[NumberOfReplications]))</f>
        <v>50</v>
      </c>
      <c r="K1893" s="5" cm="1">
        <f t="array" ref="K1893">IFERROR(AVERAGE(IF((OutputTable[GroupByKey]=OutputTable[[#This Row],[GroupByKey]]),(OutputTable[GroupByKey]=OutputTable[[#This Row],[GroupByKey]])*OutputTable[RecordedValue])),0)</f>
        <v>6.0988587896948685</v>
      </c>
      <c r="L1893" s="5" cm="1">
        <f t="array" ref="L1893">IFERROR(_xlfn.STDEV.S(IF((OutputTable[GroupByKey]=OutputTable[[#This Row],[GroupByKey]]),(OutputTable[GroupByKey]=OutputTable[[#This Row],[GroupByKey]])*OutputTable[RecordedValue])),0)</f>
        <v>0.58437836853471548</v>
      </c>
      <c r="M1893" s="5" cm="1">
        <f t="array" ref="M1893">MAX(IF((ProjectInfoTable[ProjectName]=OutputTable[[#This Row],[ProjectName]]),(ProjectInfoTable[ProjectName]=OutputTable[[#This Row],[ProjectName]])*ProjectInfoTable[ConfidenceInterval]))</f>
        <v>0.95</v>
      </c>
      <c r="N18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893" s="5" cm="1">
        <f t="array" ref="O1893">MIN(IF((OutputTable[GroupByKey]=OutputTable[[#This Row],[GroupByKey]]),(OutputTable[GroupByKey]=OutputTable[[#This Row],[GroupByKey]])*OutputTable[RecordedValue]))</f>
        <v>4.8524885910691502</v>
      </c>
      <c r="P1893" s="5" cm="1">
        <f t="array" ref="P1893">MAX(IF((OutputTable[GroupByKey]=OutputTable[[#This Row],[GroupByKey]]),(OutputTable[GroupByKey]=OutputTable[[#This Row],[GroupByKey]])*OutputTable[RecordedValue]))</f>
        <v>7.28424471053909</v>
      </c>
    </row>
    <row r="1894" spans="1:16" x14ac:dyDescent="0.25">
      <c r="A1894" t="s">
        <v>68</v>
      </c>
      <c r="B1894" t="s">
        <v>70</v>
      </c>
      <c r="C1894">
        <v>36</v>
      </c>
      <c r="D1894" t="s">
        <v>162</v>
      </c>
      <c r="E1894" t="s">
        <v>154</v>
      </c>
      <c r="F1894" t="s">
        <v>105</v>
      </c>
      <c r="G1894">
        <v>647</v>
      </c>
      <c r="H1894">
        <v>0</v>
      </c>
      <c r="I1894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894" s="5" cm="1">
        <f t="array" ref="J1894">MAX(IF((ProjectInfoTable[ProjectName]=OutputTable[[#This Row],[ProjectName]]),(ProjectInfoTable[ProjectName]=OutputTable[[#This Row],[ProjectName]])*ProjectInfoTable[NumberOfReplications]))</f>
        <v>50</v>
      </c>
      <c r="K1894" s="5" cm="1">
        <f t="array" ref="K1894">IFERROR(AVERAGE(IF((OutputTable[GroupByKey]=OutputTable[[#This Row],[GroupByKey]]),(OutputTable[GroupByKey]=OutputTable[[#This Row],[GroupByKey]])*OutputTable[RecordedValue])),0)</f>
        <v>645.70000000000005</v>
      </c>
      <c r="L1894" s="5" cm="1">
        <f t="array" ref="L1894">IFERROR(_xlfn.STDEV.S(IF((OutputTable[GroupByKey]=OutputTable[[#This Row],[GroupByKey]]),(OutputTable[GroupByKey]=OutputTable[[#This Row],[GroupByKey]])*OutputTable[RecordedValue])),0)</f>
        <v>5.4930382656372485</v>
      </c>
      <c r="M1894" s="5" cm="1">
        <f t="array" ref="M1894">MAX(IF((ProjectInfoTable[ProjectName]=OutputTable[[#This Row],[ProjectName]]),(ProjectInfoTable[ProjectName]=OutputTable[[#This Row],[ProjectName]])*ProjectInfoTable[ConfidenceInterval]))</f>
        <v>0.95</v>
      </c>
      <c r="N18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894" s="5" cm="1">
        <f t="array" ref="O1894">MIN(IF((OutputTable[GroupByKey]=OutputTable[[#This Row],[GroupByKey]]),(OutputTable[GroupByKey]=OutputTable[[#This Row],[GroupByKey]])*OutputTable[RecordedValue]))</f>
        <v>633</v>
      </c>
      <c r="P1894" s="5" cm="1">
        <f t="array" ref="P1894">MAX(IF((OutputTable[GroupByKey]=OutputTable[[#This Row],[GroupByKey]]),(OutputTable[GroupByKey]=OutputTable[[#This Row],[GroupByKey]])*OutputTable[RecordedValue]))</f>
        <v>656</v>
      </c>
    </row>
    <row r="1895" spans="1:16" x14ac:dyDescent="0.25">
      <c r="A1895" t="s">
        <v>68</v>
      </c>
      <c r="B1895" t="s">
        <v>70</v>
      </c>
      <c r="C1895">
        <v>36</v>
      </c>
      <c r="D1895" t="s">
        <v>163</v>
      </c>
      <c r="E1895" t="s">
        <v>156</v>
      </c>
      <c r="F1895" t="s">
        <v>105</v>
      </c>
      <c r="G1895">
        <v>0.83051073339506098</v>
      </c>
      <c r="H1895">
        <v>0</v>
      </c>
      <c r="I1895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895" s="5" cm="1">
        <f t="array" ref="J1895">MAX(IF((ProjectInfoTable[ProjectName]=OutputTable[[#This Row],[ProjectName]]),(ProjectInfoTable[ProjectName]=OutputTable[[#This Row],[ProjectName]])*ProjectInfoTable[NumberOfReplications]))</f>
        <v>50</v>
      </c>
      <c r="K1895" s="5" cm="1">
        <f t="array" ref="K1895">IFERROR(AVERAGE(IF((OutputTable[GroupByKey]=OutputTable[[#This Row],[GroupByKey]]),(OutputTable[GroupByKey]=OutputTable[[#This Row],[GroupByKey]])*OutputTable[RecordedValue])),0)</f>
        <v>0.83058725584180904</v>
      </c>
      <c r="L1895" s="5" cm="1">
        <f t="array" ref="L1895">IFERROR(_xlfn.STDEV.S(IF((OutputTable[GroupByKey]=OutputTable[[#This Row],[GroupByKey]]),(OutputTable[GroupByKey]=OutputTable[[#This Row],[GroupByKey]])*OutputTable[RecordedValue])),0)</f>
        <v>1.6232732459297416E-2</v>
      </c>
      <c r="M1895" s="5" cm="1">
        <f t="array" ref="M1895">MAX(IF((ProjectInfoTable[ProjectName]=OutputTable[[#This Row],[ProjectName]]),(ProjectInfoTable[ProjectName]=OutputTable[[#This Row],[ProjectName]])*ProjectInfoTable[ConfidenceInterval]))</f>
        <v>0.95</v>
      </c>
      <c r="N18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895" s="5" cm="1">
        <f t="array" ref="O1895">MIN(IF((OutputTable[GroupByKey]=OutputTable[[#This Row],[GroupByKey]]),(OutputTable[GroupByKey]=OutputTable[[#This Row],[GroupByKey]])*OutputTable[RecordedValue]))</f>
        <v>0.79765986915169296</v>
      </c>
      <c r="P1895" s="5" cm="1">
        <f t="array" ref="P1895">MAX(IF((OutputTable[GroupByKey]=OutputTable[[#This Row],[GroupByKey]]),(OutputTable[GroupByKey]=OutputTable[[#This Row],[GroupByKey]])*OutputTable[RecordedValue]))</f>
        <v>0.86520865024807903</v>
      </c>
    </row>
    <row r="1896" spans="1:16" x14ac:dyDescent="0.25">
      <c r="A1896" t="s">
        <v>68</v>
      </c>
      <c r="B1896" t="s">
        <v>70</v>
      </c>
      <c r="C1896">
        <v>36</v>
      </c>
      <c r="D1896" t="s">
        <v>164</v>
      </c>
      <c r="E1896" t="s">
        <v>140</v>
      </c>
      <c r="F1896" t="s">
        <v>105</v>
      </c>
      <c r="G1896">
        <v>0</v>
      </c>
      <c r="H1896">
        <v>0</v>
      </c>
      <c r="I1896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896" s="5" cm="1">
        <f t="array" ref="J1896">MAX(IF((ProjectInfoTable[ProjectName]=OutputTable[[#This Row],[ProjectName]]),(ProjectInfoTable[ProjectName]=OutputTable[[#This Row],[ProjectName]])*ProjectInfoTable[NumberOfReplications]))</f>
        <v>50</v>
      </c>
      <c r="K1896" s="5" cm="1">
        <f t="array" ref="K1896">IFERROR(AVERAGE(IF((OutputTable[GroupByKey]=OutputTable[[#This Row],[GroupByKey]]),(OutputTable[GroupByKey]=OutputTable[[#This Row],[GroupByKey]])*OutputTable[RecordedValue])),0)</f>
        <v>0</v>
      </c>
      <c r="L1896" s="5" cm="1">
        <f t="array" ref="L1896">IFERROR(_xlfn.STDEV.S(IF((OutputTable[GroupByKey]=OutputTable[[#This Row],[GroupByKey]]),(OutputTable[GroupByKey]=OutputTable[[#This Row],[GroupByKey]])*OutputTable[RecordedValue])),0)</f>
        <v>0</v>
      </c>
      <c r="M1896" s="5" cm="1">
        <f t="array" ref="M1896">MAX(IF((ProjectInfoTable[ProjectName]=OutputTable[[#This Row],[ProjectName]]),(ProjectInfoTable[ProjectName]=OutputTable[[#This Row],[ProjectName]])*ProjectInfoTable[ConfidenceInterval]))</f>
        <v>0.95</v>
      </c>
      <c r="N18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96" s="5" cm="1">
        <f t="array" ref="O1896">MIN(IF((OutputTable[GroupByKey]=OutputTable[[#This Row],[GroupByKey]]),(OutputTable[GroupByKey]=OutputTable[[#This Row],[GroupByKey]])*OutputTable[RecordedValue]))</f>
        <v>0</v>
      </c>
      <c r="P1896" s="5" cm="1">
        <f t="array" ref="P1896">MAX(IF((OutputTable[GroupByKey]=OutputTable[[#This Row],[GroupByKey]]),(OutputTable[GroupByKey]=OutputTable[[#This Row],[GroupByKey]])*OutputTable[RecordedValue]))</f>
        <v>0</v>
      </c>
    </row>
    <row r="1897" spans="1:16" x14ac:dyDescent="0.25">
      <c r="A1897" t="s">
        <v>68</v>
      </c>
      <c r="B1897" t="s">
        <v>70</v>
      </c>
      <c r="C1897">
        <v>36</v>
      </c>
      <c r="D1897" t="s">
        <v>165</v>
      </c>
      <c r="E1897" t="s">
        <v>111</v>
      </c>
      <c r="F1897" t="s">
        <v>73</v>
      </c>
      <c r="G1897">
        <v>36.809784850284302</v>
      </c>
      <c r="H1897">
        <v>0</v>
      </c>
      <c r="I1897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897" s="5" cm="1">
        <f t="array" ref="J1897">MAX(IF((ProjectInfoTable[ProjectName]=OutputTable[[#This Row],[ProjectName]]),(ProjectInfoTable[ProjectName]=OutputTable[[#This Row],[ProjectName]])*ProjectInfoTable[NumberOfReplications]))</f>
        <v>50</v>
      </c>
      <c r="K1897" s="5" cm="1">
        <f t="array" ref="K1897">IFERROR(AVERAGE(IF((OutputTable[GroupByKey]=OutputTable[[#This Row],[GroupByKey]]),(OutputTable[GroupByKey]=OutputTable[[#This Row],[GroupByKey]])*OutputTable[RecordedValue])),0)</f>
        <v>37.238343743460135</v>
      </c>
      <c r="L1897" s="5" cm="1">
        <f t="array" ref="L1897">IFERROR(_xlfn.STDEV.S(IF((OutputTable[GroupByKey]=OutputTable[[#This Row],[GroupByKey]]),(OutputTable[GroupByKey]=OutputTable[[#This Row],[GroupByKey]])*OutputTable[RecordedValue])),0)</f>
        <v>0.73577360167133743</v>
      </c>
      <c r="M1897" s="5" cm="1">
        <f t="array" ref="M1897">MAX(IF((ProjectInfoTable[ProjectName]=OutputTable[[#This Row],[ProjectName]]),(ProjectInfoTable[ProjectName]=OutputTable[[#This Row],[ProjectName]])*ProjectInfoTable[ConfidenceInterval]))</f>
        <v>0.95</v>
      </c>
      <c r="N18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897" s="5" cm="1">
        <f t="array" ref="O1897">MIN(IF((OutputTable[GroupByKey]=OutputTable[[#This Row],[GroupByKey]]),(OutputTable[GroupByKey]=OutputTable[[#This Row],[GroupByKey]])*OutputTable[RecordedValue]))</f>
        <v>35.915286846409401</v>
      </c>
      <c r="P1897" s="5" cm="1">
        <f t="array" ref="P1897">MAX(IF((OutputTable[GroupByKey]=OutputTable[[#This Row],[GroupByKey]]),(OutputTable[GroupByKey]=OutputTable[[#This Row],[GroupByKey]])*OutputTable[RecordedValue]))</f>
        <v>38.829036811282897</v>
      </c>
    </row>
    <row r="1898" spans="1:16" x14ac:dyDescent="0.25">
      <c r="A1898" t="s">
        <v>68</v>
      </c>
      <c r="B1898" t="s">
        <v>70</v>
      </c>
      <c r="C1898">
        <v>36</v>
      </c>
      <c r="D1898" t="s">
        <v>166</v>
      </c>
      <c r="E1898" t="s">
        <v>113</v>
      </c>
      <c r="F1898" t="s">
        <v>73</v>
      </c>
      <c r="G1898">
        <v>1104.2935455085301</v>
      </c>
      <c r="H1898">
        <v>0</v>
      </c>
      <c r="I1898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898" s="5" cm="1">
        <f t="array" ref="J1898">MAX(IF((ProjectInfoTable[ProjectName]=OutputTable[[#This Row],[ProjectName]]),(ProjectInfoTable[ProjectName]=OutputTable[[#This Row],[ProjectName]])*ProjectInfoTable[NumberOfReplications]))</f>
        <v>50</v>
      </c>
      <c r="K1898" s="5" cm="1">
        <f t="array" ref="K1898">IFERROR(AVERAGE(IF((OutputTable[GroupByKey]=OutputTable[[#This Row],[GroupByKey]]),(OutputTable[GroupByKey]=OutputTable[[#This Row],[GroupByKey]])*OutputTable[RecordedValue])),0)</f>
        <v>1117.1503123038046</v>
      </c>
      <c r="L1898" s="5" cm="1">
        <f t="array" ref="L1898">IFERROR(_xlfn.STDEV.S(IF((OutputTable[GroupByKey]=OutputTable[[#This Row],[GroupByKey]]),(OutputTable[GroupByKey]=OutputTable[[#This Row],[GroupByKey]])*OutputTable[RecordedValue])),0)</f>
        <v>22.073208050140675</v>
      </c>
      <c r="M1898" s="5" cm="1">
        <f t="array" ref="M1898">MAX(IF((ProjectInfoTable[ProjectName]=OutputTable[[#This Row],[ProjectName]]),(ProjectInfoTable[ProjectName]=OutputTable[[#This Row],[ProjectName]])*ProjectInfoTable[ConfidenceInterval]))</f>
        <v>0.95</v>
      </c>
      <c r="N18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898" s="5" cm="1">
        <f t="array" ref="O1898">MIN(IF((OutputTable[GroupByKey]=OutputTable[[#This Row],[GroupByKey]]),(OutputTable[GroupByKey]=OutputTable[[#This Row],[GroupByKey]])*OutputTable[RecordedValue]))</f>
        <v>1077.4586053922801</v>
      </c>
      <c r="P1898" s="5" cm="1">
        <f t="array" ref="P1898">MAX(IF((OutputTable[GroupByKey]=OutputTable[[#This Row],[GroupByKey]]),(OutputTable[GroupByKey]=OutputTable[[#This Row],[GroupByKey]])*OutputTable[RecordedValue]))</f>
        <v>1164.8711043384901</v>
      </c>
    </row>
    <row r="1899" spans="1:16" x14ac:dyDescent="0.25">
      <c r="A1899" t="s">
        <v>68</v>
      </c>
      <c r="B1899" t="s">
        <v>70</v>
      </c>
      <c r="C1899">
        <v>36</v>
      </c>
      <c r="D1899" t="s">
        <v>167</v>
      </c>
      <c r="E1899" t="s">
        <v>115</v>
      </c>
      <c r="F1899" t="s">
        <v>73</v>
      </c>
      <c r="G1899">
        <v>0</v>
      </c>
      <c r="H1899">
        <v>0</v>
      </c>
      <c r="I1899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899" s="5" cm="1">
        <f t="array" ref="J1899">MAX(IF((ProjectInfoTable[ProjectName]=OutputTable[[#This Row],[ProjectName]]),(ProjectInfoTable[ProjectName]=OutputTable[[#This Row],[ProjectName]])*ProjectInfoTable[NumberOfReplications]))</f>
        <v>50</v>
      </c>
      <c r="K1899" s="5" cm="1">
        <f t="array" ref="K1899">IFERROR(AVERAGE(IF((OutputTable[GroupByKey]=OutputTable[[#This Row],[GroupByKey]]),(OutputTable[GroupByKey]=OutputTable[[#This Row],[GroupByKey]])*OutputTable[RecordedValue])),0)</f>
        <v>0</v>
      </c>
      <c r="L1899" s="5" cm="1">
        <f t="array" ref="L1899">IFERROR(_xlfn.STDEV.S(IF((OutputTable[GroupByKey]=OutputTable[[#This Row],[GroupByKey]]),(OutputTable[GroupByKey]=OutputTable[[#This Row],[GroupByKey]])*OutputTable[RecordedValue])),0)</f>
        <v>0</v>
      </c>
      <c r="M1899" s="5" cm="1">
        <f t="array" ref="M1899">MAX(IF((ProjectInfoTable[ProjectName]=OutputTable[[#This Row],[ProjectName]]),(ProjectInfoTable[ProjectName]=OutputTable[[#This Row],[ProjectName]])*ProjectInfoTable[ConfidenceInterval]))</f>
        <v>0.95</v>
      </c>
      <c r="N18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99" s="5" cm="1">
        <f t="array" ref="O1899">MIN(IF((OutputTable[GroupByKey]=OutputTable[[#This Row],[GroupByKey]]),(OutputTable[GroupByKey]=OutputTable[[#This Row],[GroupByKey]])*OutputTable[RecordedValue]))</f>
        <v>0</v>
      </c>
      <c r="P1899" s="5" cm="1">
        <f t="array" ref="P1899">MAX(IF((OutputTable[GroupByKey]=OutputTable[[#This Row],[GroupByKey]]),(OutputTable[GroupByKey]=OutputTable[[#This Row],[GroupByKey]])*OutputTable[RecordedValue]))</f>
        <v>0</v>
      </c>
    </row>
    <row r="1900" spans="1:16" x14ac:dyDescent="0.25">
      <c r="A1900" t="s">
        <v>68</v>
      </c>
      <c r="B1900" t="s">
        <v>70</v>
      </c>
      <c r="C1900">
        <v>36</v>
      </c>
      <c r="D1900" t="s">
        <v>168</v>
      </c>
      <c r="E1900" t="s">
        <v>117</v>
      </c>
      <c r="F1900" t="s">
        <v>73</v>
      </c>
      <c r="G1900">
        <v>80.363954334340505</v>
      </c>
      <c r="H1900">
        <v>0</v>
      </c>
      <c r="I1900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900" s="5" cm="1">
        <f t="array" ref="J1900">MAX(IF((ProjectInfoTable[ProjectName]=OutputTable[[#This Row],[ProjectName]]),(ProjectInfoTable[ProjectName]=OutputTable[[#This Row],[ProjectName]])*ProjectInfoTable[NumberOfReplications]))</f>
        <v>50</v>
      </c>
      <c r="K1900" s="5" cm="1">
        <f t="array" ref="K1900">IFERROR(AVERAGE(IF((OutputTable[GroupByKey]=OutputTable[[#This Row],[GroupByKey]]),(OutputTable[GroupByKey]=OutputTable[[#This Row],[GroupByKey]])*OutputTable[RecordedValue])),0)</f>
        <v>120.89653130002299</v>
      </c>
      <c r="L1900" s="5" cm="1">
        <f t="array" ref="L1900">IFERROR(_xlfn.STDEV.S(IF((OutputTable[GroupByKey]=OutputTable[[#This Row],[GroupByKey]]),(OutputTable[GroupByKey]=OutputTable[[#This Row],[GroupByKey]])*OutputTable[RecordedValue])),0)</f>
        <v>33.561725675720702</v>
      </c>
      <c r="M1900" s="5" cm="1">
        <f t="array" ref="M1900">MAX(IF((ProjectInfoTable[ProjectName]=OutputTable[[#This Row],[ProjectName]]),(ProjectInfoTable[ProjectName]=OutputTable[[#This Row],[ProjectName]])*ProjectInfoTable[ConfidenceInterval]))</f>
        <v>0.95</v>
      </c>
      <c r="N19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900" s="5" cm="1">
        <f t="array" ref="O1900">MIN(IF((OutputTable[GroupByKey]=OutputTable[[#This Row],[GroupByKey]]),(OutputTable[GroupByKey]=OutputTable[[#This Row],[GroupByKey]])*OutputTable[RecordedValue]))</f>
        <v>71.2298351699786</v>
      </c>
      <c r="P1900" s="5" cm="1">
        <f t="array" ref="P1900">MAX(IF((OutputTable[GroupByKey]=OutputTable[[#This Row],[GroupByKey]]),(OutputTable[GroupByKey]=OutputTable[[#This Row],[GroupByKey]])*OutputTable[RecordedValue]))</f>
        <v>265.63530965979299</v>
      </c>
    </row>
    <row r="1901" spans="1:16" x14ac:dyDescent="0.25">
      <c r="A1901" t="s">
        <v>68</v>
      </c>
      <c r="B1901" t="s">
        <v>70</v>
      </c>
      <c r="C1901">
        <v>36</v>
      </c>
      <c r="D1901" t="s">
        <v>169</v>
      </c>
      <c r="E1901" t="s">
        <v>119</v>
      </c>
      <c r="F1901" t="s">
        <v>73</v>
      </c>
      <c r="G1901">
        <v>307</v>
      </c>
      <c r="H1901">
        <v>0</v>
      </c>
      <c r="I1901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901" s="5" cm="1">
        <f t="array" ref="J1901">MAX(IF((ProjectInfoTable[ProjectName]=OutputTable[[#This Row],[ProjectName]]),(ProjectInfoTable[ProjectName]=OutputTable[[#This Row],[ProjectName]])*ProjectInfoTable[NumberOfReplications]))</f>
        <v>50</v>
      </c>
      <c r="K1901" s="5" cm="1">
        <f t="array" ref="K1901">IFERROR(AVERAGE(IF((OutputTable[GroupByKey]=OutputTable[[#This Row],[GroupByKey]]),(OutputTable[GroupByKey]=OutputTable[[#This Row],[GroupByKey]])*OutputTable[RecordedValue])),0)</f>
        <v>307.66000000000003</v>
      </c>
      <c r="L1901" s="5" cm="1">
        <f t="array" ref="L1901">IFERROR(_xlfn.STDEV.S(IF((OutputTable[GroupByKey]=OutputTable[[#This Row],[GroupByKey]]),(OutputTable[GroupByKey]=OutputTable[[#This Row],[GroupByKey]])*OutputTable[RecordedValue])),0)</f>
        <v>3.1272991542223769</v>
      </c>
      <c r="M1901" s="5" cm="1">
        <f t="array" ref="M1901">MAX(IF((ProjectInfoTable[ProjectName]=OutputTable[[#This Row],[ProjectName]]),(ProjectInfoTable[ProjectName]=OutputTable[[#This Row],[ProjectName]])*ProjectInfoTable[ConfidenceInterval]))</f>
        <v>0.95</v>
      </c>
      <c r="N19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901" s="5" cm="1">
        <f t="array" ref="O1901">MIN(IF((OutputTable[GroupByKey]=OutputTable[[#This Row],[GroupByKey]]),(OutputTable[GroupByKey]=OutputTable[[#This Row],[GroupByKey]])*OutputTable[RecordedValue]))</f>
        <v>300</v>
      </c>
      <c r="P1901" s="5" cm="1">
        <f t="array" ref="P1901">MAX(IF((OutputTable[GroupByKey]=OutputTable[[#This Row],[GroupByKey]]),(OutputTable[GroupByKey]=OutputTable[[#This Row],[GroupByKey]])*OutputTable[RecordedValue]))</f>
        <v>315</v>
      </c>
    </row>
    <row r="1902" spans="1:16" x14ac:dyDescent="0.25">
      <c r="A1902" t="s">
        <v>68</v>
      </c>
      <c r="B1902" t="s">
        <v>70</v>
      </c>
      <c r="C1902">
        <v>36</v>
      </c>
      <c r="D1902" t="s">
        <v>170</v>
      </c>
      <c r="E1902" t="s">
        <v>121</v>
      </c>
      <c r="F1902" t="s">
        <v>73</v>
      </c>
      <c r="G1902">
        <v>304</v>
      </c>
      <c r="H1902">
        <v>0</v>
      </c>
      <c r="I1902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902" s="5" cm="1">
        <f t="array" ref="J1902">MAX(IF((ProjectInfoTable[ProjectName]=OutputTable[[#This Row],[ProjectName]]),(ProjectInfoTable[ProjectName]=OutputTable[[#This Row],[ProjectName]])*ProjectInfoTable[NumberOfReplications]))</f>
        <v>50</v>
      </c>
      <c r="K1902" s="5" cm="1">
        <f t="array" ref="K1902">IFERROR(AVERAGE(IF((OutputTable[GroupByKey]=OutputTable[[#This Row],[GroupByKey]]),(OutputTable[GroupByKey]=OutputTable[[#This Row],[GroupByKey]])*OutputTable[RecordedValue])),0)</f>
        <v>305.8</v>
      </c>
      <c r="L1902" s="5" cm="1">
        <f t="array" ref="L1902">IFERROR(_xlfn.STDEV.S(IF((OutputTable[GroupByKey]=OutputTable[[#This Row],[GroupByKey]]),(OutputTable[GroupByKey]=OutputTable[[#This Row],[GroupByKey]])*OutputTable[RecordedValue])),0)</f>
        <v>3.2324881425670751</v>
      </c>
      <c r="M1902" s="5" cm="1">
        <f t="array" ref="M1902">MAX(IF((ProjectInfoTable[ProjectName]=OutputTable[[#This Row],[ProjectName]]),(ProjectInfoTable[ProjectName]=OutputTable[[#This Row],[ProjectName]])*ProjectInfoTable[ConfidenceInterval]))</f>
        <v>0.95</v>
      </c>
      <c r="N19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902" s="5" cm="1">
        <f t="array" ref="O1902">MIN(IF((OutputTable[GroupByKey]=OutputTable[[#This Row],[GroupByKey]]),(OutputTable[GroupByKey]=OutputTable[[#This Row],[GroupByKey]])*OutputTable[RecordedValue]))</f>
        <v>298</v>
      </c>
      <c r="P1902" s="5" cm="1">
        <f t="array" ref="P1902">MAX(IF((OutputTable[GroupByKey]=OutputTable[[#This Row],[GroupByKey]]),(OutputTable[GroupByKey]=OutputTable[[#This Row],[GroupByKey]])*OutputTable[RecordedValue]))</f>
        <v>313</v>
      </c>
    </row>
    <row r="1903" spans="1:16" x14ac:dyDescent="0.25">
      <c r="A1903" t="s">
        <v>68</v>
      </c>
      <c r="B1903" t="s">
        <v>70</v>
      </c>
      <c r="C1903">
        <v>36</v>
      </c>
      <c r="D1903" t="s">
        <v>171</v>
      </c>
      <c r="E1903" t="s">
        <v>123</v>
      </c>
      <c r="F1903" t="s">
        <v>73</v>
      </c>
      <c r="G1903">
        <v>36.809784850284302</v>
      </c>
      <c r="H1903">
        <v>0</v>
      </c>
      <c r="I1903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903" s="5" cm="1">
        <f t="array" ref="J1903">MAX(IF((ProjectInfoTable[ProjectName]=OutputTable[[#This Row],[ProjectName]]),(ProjectInfoTable[ProjectName]=OutputTable[[#This Row],[ProjectName]])*ProjectInfoTable[NumberOfReplications]))</f>
        <v>50</v>
      </c>
      <c r="K1903" s="5" cm="1">
        <f t="array" ref="K1903">IFERROR(AVERAGE(IF((OutputTable[GroupByKey]=OutputTable[[#This Row],[GroupByKey]]),(OutputTable[GroupByKey]=OutputTable[[#This Row],[GroupByKey]])*OutputTable[RecordedValue])),0)</f>
        <v>37.238343743460135</v>
      </c>
      <c r="L1903" s="5" cm="1">
        <f t="array" ref="L1903">IFERROR(_xlfn.STDEV.S(IF((OutputTable[GroupByKey]=OutputTable[[#This Row],[GroupByKey]]),(OutputTable[GroupByKey]=OutputTable[[#This Row],[GroupByKey]])*OutputTable[RecordedValue])),0)</f>
        <v>0.73577360167133743</v>
      </c>
      <c r="M1903" s="5" cm="1">
        <f t="array" ref="M1903">MAX(IF((ProjectInfoTable[ProjectName]=OutputTable[[#This Row],[ProjectName]]),(ProjectInfoTable[ProjectName]=OutputTable[[#This Row],[ProjectName]])*ProjectInfoTable[ConfidenceInterval]))</f>
        <v>0.95</v>
      </c>
      <c r="N19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903" s="5" cm="1">
        <f t="array" ref="O1903">MIN(IF((OutputTable[GroupByKey]=OutputTable[[#This Row],[GroupByKey]]),(OutputTable[GroupByKey]=OutputTable[[#This Row],[GroupByKey]])*OutputTable[RecordedValue]))</f>
        <v>35.915286846409401</v>
      </c>
      <c r="P1903" s="5" cm="1">
        <f t="array" ref="P1903">MAX(IF((OutputTable[GroupByKey]=OutputTable[[#This Row],[GroupByKey]]),(OutputTable[GroupByKey]=OutputTable[[#This Row],[GroupByKey]])*OutputTable[RecordedValue]))</f>
        <v>38.829036811282897</v>
      </c>
    </row>
    <row r="1904" spans="1:16" x14ac:dyDescent="0.25">
      <c r="A1904" t="s">
        <v>68</v>
      </c>
      <c r="B1904" t="s">
        <v>70</v>
      </c>
      <c r="C1904">
        <v>36</v>
      </c>
      <c r="D1904" t="s">
        <v>172</v>
      </c>
      <c r="E1904" t="s">
        <v>125</v>
      </c>
      <c r="F1904" t="s">
        <v>73</v>
      </c>
      <c r="G1904">
        <v>1184.65749984287</v>
      </c>
      <c r="H1904">
        <v>0</v>
      </c>
      <c r="I1904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904" s="5" cm="1">
        <f t="array" ref="J1904">MAX(IF((ProjectInfoTable[ProjectName]=OutputTable[[#This Row],[ProjectName]]),(ProjectInfoTable[ProjectName]=OutputTable[[#This Row],[ProjectName]])*ProjectInfoTable[NumberOfReplications]))</f>
        <v>50</v>
      </c>
      <c r="K1904" s="5" cm="1">
        <f t="array" ref="K1904">IFERROR(AVERAGE(IF((OutputTable[GroupByKey]=OutputTable[[#This Row],[GroupByKey]]),(OutputTable[GroupByKey]=OutputTable[[#This Row],[GroupByKey]])*OutputTable[RecordedValue])),0)</f>
        <v>1238.0468436038263</v>
      </c>
      <c r="L1904" s="5" cm="1">
        <f t="array" ref="L1904">IFERROR(_xlfn.STDEV.S(IF((OutputTable[GroupByKey]=OutputTable[[#This Row],[GroupByKey]]),(OutputTable[GroupByKey]=OutputTable[[#This Row],[GroupByKey]])*OutputTable[RecordedValue])),0)</f>
        <v>49.802537130614866</v>
      </c>
      <c r="M1904" s="5" cm="1">
        <f t="array" ref="M1904">MAX(IF((ProjectInfoTable[ProjectName]=OutputTable[[#This Row],[ProjectName]]),(ProjectInfoTable[ProjectName]=OutputTable[[#This Row],[ProjectName]])*ProjectInfoTable[ConfidenceInterval]))</f>
        <v>0.95</v>
      </c>
      <c r="N19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904" s="5" cm="1">
        <f t="array" ref="O1904">MIN(IF((OutputTable[GroupByKey]=OutputTable[[#This Row],[GroupByKey]]),(OutputTable[GroupByKey]=OutputTable[[#This Row],[GroupByKey]])*OutputTable[RecordedValue]))</f>
        <v>1148.68844056226</v>
      </c>
      <c r="P1904" s="5" cm="1">
        <f t="array" ref="P1904">MAX(IF((OutputTable[GroupByKey]=OutputTable[[#This Row],[GroupByKey]]),(OutputTable[GroupByKey]=OutputTable[[#This Row],[GroupByKey]])*OutputTable[RecordedValue]))</f>
        <v>1418.3176101245699</v>
      </c>
    </row>
    <row r="1905" spans="1:16" x14ac:dyDescent="0.25">
      <c r="A1905" t="s">
        <v>68</v>
      </c>
      <c r="B1905" t="s">
        <v>70</v>
      </c>
      <c r="C1905">
        <v>36</v>
      </c>
      <c r="D1905" t="s">
        <v>173</v>
      </c>
      <c r="E1905" t="s">
        <v>135</v>
      </c>
      <c r="F1905" t="s">
        <v>105</v>
      </c>
      <c r="G1905">
        <v>18.404892425142201</v>
      </c>
      <c r="H1905">
        <v>0</v>
      </c>
      <c r="I1905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905" s="5" cm="1">
        <f t="array" ref="J1905">MAX(IF((ProjectInfoTable[ProjectName]=OutputTable[[#This Row],[ProjectName]]),(ProjectInfoTable[ProjectName]=OutputTable[[#This Row],[ProjectName]])*ProjectInfoTable[NumberOfReplications]))</f>
        <v>50</v>
      </c>
      <c r="K1905" s="5" cm="1">
        <f t="array" ref="K1905">IFERROR(AVERAGE(IF((OutputTable[GroupByKey]=OutputTable[[#This Row],[GroupByKey]]),(OutputTable[GroupByKey]=OutputTable[[#This Row],[GroupByKey]])*OutputTable[RecordedValue])),0)</f>
        <v>18.619171871730064</v>
      </c>
      <c r="L1905" s="5" cm="1">
        <f t="array" ref="L1905">IFERROR(_xlfn.STDEV.S(IF((OutputTable[GroupByKey]=OutputTable[[#This Row],[GroupByKey]]),(OutputTable[GroupByKey]=OutputTable[[#This Row],[GroupByKey]])*OutputTable[RecordedValue])),0)</f>
        <v>0.36788680083566072</v>
      </c>
      <c r="M1905" s="5" cm="1">
        <f t="array" ref="M1905">MAX(IF((ProjectInfoTable[ProjectName]=OutputTable[[#This Row],[ProjectName]]),(ProjectInfoTable[ProjectName]=OutputTable[[#This Row],[ProjectName]])*ProjectInfoTable[ConfidenceInterval]))</f>
        <v>0.95</v>
      </c>
      <c r="N19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905" s="5" cm="1">
        <f t="array" ref="O1905">MIN(IF((OutputTable[GroupByKey]=OutputTable[[#This Row],[GroupByKey]]),(OutputTable[GroupByKey]=OutputTable[[#This Row],[GroupByKey]])*OutputTable[RecordedValue]))</f>
        <v>17.957643423204701</v>
      </c>
      <c r="P1905" s="5" cm="1">
        <f t="array" ref="P1905">MAX(IF((OutputTable[GroupByKey]=OutputTable[[#This Row],[GroupByKey]]),(OutputTable[GroupByKey]=OutputTable[[#This Row],[GroupByKey]])*OutputTable[RecordedValue]))</f>
        <v>19.414518405641399</v>
      </c>
    </row>
    <row r="1906" spans="1:16" x14ac:dyDescent="0.25">
      <c r="A1906" t="s">
        <v>68</v>
      </c>
      <c r="B1906" t="s">
        <v>70</v>
      </c>
      <c r="C1906">
        <v>36</v>
      </c>
      <c r="D1906" t="s">
        <v>174</v>
      </c>
      <c r="E1906" t="s">
        <v>137</v>
      </c>
      <c r="F1906" t="s">
        <v>105</v>
      </c>
      <c r="G1906">
        <v>5.48396371734826</v>
      </c>
      <c r="H1906">
        <v>0</v>
      </c>
      <c r="I1906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906" s="5" cm="1">
        <f t="array" ref="J1906">MAX(IF((ProjectInfoTable[ProjectName]=OutputTable[[#This Row],[ProjectName]]),(ProjectInfoTable[ProjectName]=OutputTable[[#This Row],[ProjectName]])*ProjectInfoTable[NumberOfReplications]))</f>
        <v>50</v>
      </c>
      <c r="K1906" s="5" cm="1">
        <f t="array" ref="K1906">IFERROR(AVERAGE(IF((OutputTable[GroupByKey]=OutputTable[[#This Row],[GroupByKey]]),(OutputTable[GroupByKey]=OutputTable[[#This Row],[GroupByKey]])*OutputTable[RecordedValue])),0)</f>
        <v>5.3248187541752463</v>
      </c>
      <c r="L1906" s="5" cm="1">
        <f t="array" ref="L1906">IFERROR(_xlfn.STDEV.S(IF((OutputTable[GroupByKey]=OutputTable[[#This Row],[GroupByKey]]),(OutputTable[GroupByKey]=OutputTable[[#This Row],[GroupByKey]])*OutputTable[RecordedValue])),0)</f>
        <v>0.37220753962085379</v>
      </c>
      <c r="M1906" s="5" cm="1">
        <f t="array" ref="M1906">MAX(IF((ProjectInfoTable[ProjectName]=OutputTable[[#This Row],[ProjectName]]),(ProjectInfoTable[ProjectName]=OutputTable[[#This Row],[ProjectName]])*ProjectInfoTable[ConfidenceInterval]))</f>
        <v>0.95</v>
      </c>
      <c r="N19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906" s="5" cm="1">
        <f t="array" ref="O1906">MIN(IF((OutputTable[GroupByKey]=OutputTable[[#This Row],[GroupByKey]]),(OutputTable[GroupByKey]=OutputTable[[#This Row],[GroupByKey]])*OutputTable[RecordedValue]))</f>
        <v>4.5773931059875599</v>
      </c>
      <c r="P1906" s="5" cm="1">
        <f t="array" ref="P1906">MAX(IF((OutputTable[GroupByKey]=OutputTable[[#This Row],[GroupByKey]]),(OutputTable[GroupByKey]=OutputTable[[#This Row],[GroupByKey]])*OutputTable[RecordedValue]))</f>
        <v>5.9816259595291603</v>
      </c>
    </row>
    <row r="1907" spans="1:16" x14ac:dyDescent="0.25">
      <c r="A1907" t="s">
        <v>68</v>
      </c>
      <c r="B1907" t="s">
        <v>70</v>
      </c>
      <c r="C1907">
        <v>36</v>
      </c>
      <c r="D1907" t="s">
        <v>175</v>
      </c>
      <c r="E1907" t="s">
        <v>154</v>
      </c>
      <c r="F1907" t="s">
        <v>105</v>
      </c>
      <c r="G1907">
        <v>306</v>
      </c>
      <c r="H1907">
        <v>0</v>
      </c>
      <c r="I1907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907" s="5" cm="1">
        <f t="array" ref="J1907">MAX(IF((ProjectInfoTable[ProjectName]=OutputTable[[#This Row],[ProjectName]]),(ProjectInfoTable[ProjectName]=OutputTable[[#This Row],[ProjectName]])*ProjectInfoTable[NumberOfReplications]))</f>
        <v>50</v>
      </c>
      <c r="K1907" s="5" cm="1">
        <f t="array" ref="K1907">IFERROR(AVERAGE(IF((OutputTable[GroupByKey]=OutputTable[[#This Row],[GroupByKey]]),(OutputTable[GroupByKey]=OutputTable[[#This Row],[GroupByKey]])*OutputTable[RecordedValue])),0)</f>
        <v>307.5</v>
      </c>
      <c r="L1907" s="5" cm="1">
        <f t="array" ref="L1907">IFERROR(_xlfn.STDEV.S(IF((OutputTable[GroupByKey]=OutputTable[[#This Row],[GroupByKey]]),(OutputTable[GroupByKey]=OutputTable[[#This Row],[GroupByKey]])*OutputTable[RecordedValue])),0)</f>
        <v>3.1831828507367419</v>
      </c>
      <c r="M1907" s="5" cm="1">
        <f t="array" ref="M1907">MAX(IF((ProjectInfoTable[ProjectName]=OutputTable[[#This Row],[ProjectName]]),(ProjectInfoTable[ProjectName]=OutputTable[[#This Row],[ProjectName]])*ProjectInfoTable[ConfidenceInterval]))</f>
        <v>0.95</v>
      </c>
      <c r="N19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907" s="5" cm="1">
        <f t="array" ref="O1907">MIN(IF((OutputTable[GroupByKey]=OutputTable[[#This Row],[GroupByKey]]),(OutputTable[GroupByKey]=OutputTable[[#This Row],[GroupByKey]])*OutputTable[RecordedValue]))</f>
        <v>300</v>
      </c>
      <c r="P1907" s="5" cm="1">
        <f t="array" ref="P1907">MAX(IF((OutputTable[GroupByKey]=OutputTable[[#This Row],[GroupByKey]]),(OutputTable[GroupByKey]=OutputTable[[#This Row],[GroupByKey]])*OutputTable[RecordedValue]))</f>
        <v>315</v>
      </c>
    </row>
    <row r="1908" spans="1:16" x14ac:dyDescent="0.25">
      <c r="A1908" t="s">
        <v>68</v>
      </c>
      <c r="B1908" t="s">
        <v>70</v>
      </c>
      <c r="C1908">
        <v>36</v>
      </c>
      <c r="D1908" t="s">
        <v>176</v>
      </c>
      <c r="E1908" t="s">
        <v>156</v>
      </c>
      <c r="F1908" t="s">
        <v>105</v>
      </c>
      <c r="G1908">
        <v>0.77150151177715598</v>
      </c>
      <c r="H1908">
        <v>0</v>
      </c>
      <c r="I1908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908" s="5" cm="1">
        <f t="array" ref="J1908">MAX(IF((ProjectInfoTable[ProjectName]=OutputTable[[#This Row],[ProjectName]]),(ProjectInfoTable[ProjectName]=OutputTable[[#This Row],[ProjectName]])*ProjectInfoTable[NumberOfReplications]))</f>
        <v>50</v>
      </c>
      <c r="K1908" s="5" cm="1">
        <f t="array" ref="K1908">IFERROR(AVERAGE(IF((OutputTable[GroupByKey]=OutputTable[[#This Row],[GroupByKey]]),(OutputTable[GroupByKey]=OutputTable[[#This Row],[GroupByKey]])*OutputTable[RecordedValue])),0)</f>
        <v>0.77813255190936492</v>
      </c>
      <c r="L1908" s="5" cm="1">
        <f t="array" ref="L1908">IFERROR(_xlfn.STDEV.S(IF((OutputTable[GroupByKey]=OutputTable[[#This Row],[GroupByKey]]),(OutputTable[GroupByKey]=OutputTable[[#This Row],[GroupByKey]])*OutputTable[RecordedValue])),0)</f>
        <v>1.5508647484202203E-2</v>
      </c>
      <c r="M1908" s="5" cm="1">
        <f t="array" ref="M1908">MAX(IF((ProjectInfoTable[ProjectName]=OutputTable[[#This Row],[ProjectName]]),(ProjectInfoTable[ProjectName]=OutputTable[[#This Row],[ProjectName]])*ProjectInfoTable[ConfidenceInterval]))</f>
        <v>0.95</v>
      </c>
      <c r="N19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908" s="5" cm="1">
        <f t="array" ref="O1908">MIN(IF((OutputTable[GroupByKey]=OutputTable[[#This Row],[GroupByKey]]),(OutputTable[GroupByKey]=OutputTable[[#This Row],[GroupByKey]])*OutputTable[RecordedValue]))</f>
        <v>0.75076558501961799</v>
      </c>
      <c r="P1908" s="5" cm="1">
        <f t="array" ref="P1908">MAX(IF((OutputTable[GroupByKey]=OutputTable[[#This Row],[GroupByKey]]),(OutputTable[GroupByKey]=OutputTable[[#This Row],[GroupByKey]])*OutputTable[RecordedValue]))</f>
        <v>0.80927528725051701</v>
      </c>
    </row>
    <row r="1909" spans="1:16" x14ac:dyDescent="0.25">
      <c r="A1909" t="s">
        <v>68</v>
      </c>
      <c r="B1909" t="s">
        <v>70</v>
      </c>
      <c r="C1909">
        <v>36</v>
      </c>
      <c r="D1909" t="s">
        <v>177</v>
      </c>
      <c r="E1909" t="s">
        <v>140</v>
      </c>
      <c r="F1909" t="s">
        <v>105</v>
      </c>
      <c r="G1909">
        <v>0</v>
      </c>
      <c r="H1909">
        <v>0</v>
      </c>
      <c r="I1909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909" s="5" cm="1">
        <f t="array" ref="J1909">MAX(IF((ProjectInfoTable[ProjectName]=OutputTable[[#This Row],[ProjectName]]),(ProjectInfoTable[ProjectName]=OutputTable[[#This Row],[ProjectName]])*ProjectInfoTable[NumberOfReplications]))</f>
        <v>50</v>
      </c>
      <c r="K1909" s="5" cm="1">
        <f t="array" ref="K1909">IFERROR(AVERAGE(IF((OutputTable[GroupByKey]=OutputTable[[#This Row],[GroupByKey]]),(OutputTable[GroupByKey]=OutputTable[[#This Row],[GroupByKey]])*OutputTable[RecordedValue])),0)</f>
        <v>0</v>
      </c>
      <c r="L1909" s="5" cm="1">
        <f t="array" ref="L1909">IFERROR(_xlfn.STDEV.S(IF((OutputTable[GroupByKey]=OutputTable[[#This Row],[GroupByKey]]),(OutputTable[GroupByKey]=OutputTable[[#This Row],[GroupByKey]])*OutputTable[RecordedValue])),0)</f>
        <v>0</v>
      </c>
      <c r="M1909" s="5" cm="1">
        <f t="array" ref="M1909">MAX(IF((ProjectInfoTable[ProjectName]=OutputTable[[#This Row],[ProjectName]]),(ProjectInfoTable[ProjectName]=OutputTable[[#This Row],[ProjectName]])*ProjectInfoTable[ConfidenceInterval]))</f>
        <v>0.95</v>
      </c>
      <c r="N19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09" s="5" cm="1">
        <f t="array" ref="O1909">MIN(IF((OutputTable[GroupByKey]=OutputTable[[#This Row],[GroupByKey]]),(OutputTable[GroupByKey]=OutputTable[[#This Row],[GroupByKey]])*OutputTable[RecordedValue]))</f>
        <v>0</v>
      </c>
      <c r="P1909" s="5" cm="1">
        <f t="array" ref="P1909">MAX(IF((OutputTable[GroupByKey]=OutputTable[[#This Row],[GroupByKey]]),(OutputTable[GroupByKey]=OutputTable[[#This Row],[GroupByKey]])*OutputTable[RecordedValue]))</f>
        <v>0</v>
      </c>
    </row>
    <row r="1910" spans="1:16" x14ac:dyDescent="0.25">
      <c r="A1910" t="s">
        <v>68</v>
      </c>
      <c r="B1910" t="s">
        <v>70</v>
      </c>
      <c r="C1910">
        <v>37</v>
      </c>
      <c r="D1910" t="s">
        <v>110</v>
      </c>
      <c r="E1910" t="s">
        <v>111</v>
      </c>
      <c r="F1910" t="s">
        <v>73</v>
      </c>
      <c r="G1910">
        <v>2.23704701332478</v>
      </c>
      <c r="H1910">
        <v>0</v>
      </c>
      <c r="I1910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910" s="5" cm="1">
        <f t="array" ref="J1910">MAX(IF((ProjectInfoTable[ProjectName]=OutputTable[[#This Row],[ProjectName]]),(ProjectInfoTable[ProjectName]=OutputTable[[#This Row],[ProjectName]])*ProjectInfoTable[NumberOfReplications]))</f>
        <v>50</v>
      </c>
      <c r="K1910" s="5" cm="1">
        <f t="array" ref="K1910">IFERROR(AVERAGE(IF((OutputTable[GroupByKey]=OutputTable[[#This Row],[GroupByKey]]),(OutputTable[GroupByKey]=OutputTable[[#This Row],[GroupByKey]])*OutputTable[RecordedValue])),0)</f>
        <v>1.9749714551650996</v>
      </c>
      <c r="L1910" s="5" cm="1">
        <f t="array" ref="L1910">IFERROR(_xlfn.STDEV.S(IF((OutputTable[GroupByKey]=OutputTable[[#This Row],[GroupByKey]]),(OutputTable[GroupByKey]=OutputTable[[#This Row],[GroupByKey]])*OutputTable[RecordedValue])),0)</f>
        <v>0.45746437878232693</v>
      </c>
      <c r="M1910" s="5" cm="1">
        <f t="array" ref="M1910">MAX(IF((ProjectInfoTable[ProjectName]=OutputTable[[#This Row],[ProjectName]]),(ProjectInfoTable[ProjectName]=OutputTable[[#This Row],[ProjectName]])*ProjectInfoTable[ConfidenceInterval]))</f>
        <v>0.95</v>
      </c>
      <c r="N19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910" s="5" cm="1">
        <f t="array" ref="O1910">MIN(IF((OutputTable[GroupByKey]=OutputTable[[#This Row],[GroupByKey]]),(OutputTable[GroupByKey]=OutputTable[[#This Row],[GroupByKey]])*OutputTable[RecordedValue]))</f>
        <v>1.0281254127300199</v>
      </c>
      <c r="P1910" s="5" cm="1">
        <f t="array" ref="P1910">MAX(IF((OutputTable[GroupByKey]=OutputTable[[#This Row],[GroupByKey]]),(OutputTable[GroupByKey]=OutputTable[[#This Row],[GroupByKey]])*OutputTable[RecordedValue]))</f>
        <v>3.1673122909872098</v>
      </c>
    </row>
    <row r="1911" spans="1:16" x14ac:dyDescent="0.25">
      <c r="A1911" t="s">
        <v>68</v>
      </c>
      <c r="B1911" t="s">
        <v>70</v>
      </c>
      <c r="C1911">
        <v>37</v>
      </c>
      <c r="D1911" t="s">
        <v>112</v>
      </c>
      <c r="E1911" t="s">
        <v>113</v>
      </c>
      <c r="F1911" t="s">
        <v>73</v>
      </c>
      <c r="G1911">
        <v>134.22282079948701</v>
      </c>
      <c r="H1911">
        <v>0</v>
      </c>
      <c r="I1911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911" s="5" cm="1">
        <f t="array" ref="J1911">MAX(IF((ProjectInfoTable[ProjectName]=OutputTable[[#This Row],[ProjectName]]),(ProjectInfoTable[ProjectName]=OutputTable[[#This Row],[ProjectName]])*ProjectInfoTable[NumberOfReplications]))</f>
        <v>50</v>
      </c>
      <c r="K1911" s="5" cm="1">
        <f t="array" ref="K1911">IFERROR(AVERAGE(IF((OutputTable[GroupByKey]=OutputTable[[#This Row],[GroupByKey]]),(OutputTable[GroupByKey]=OutputTable[[#This Row],[GroupByKey]])*OutputTable[RecordedValue])),0)</f>
        <v>118.49828730990606</v>
      </c>
      <c r="L1911" s="5" cm="1">
        <f t="array" ref="L1911">IFERROR(_xlfn.STDEV.S(IF((OutputTable[GroupByKey]=OutputTable[[#This Row],[GroupByKey]]),(OutputTable[GroupByKey]=OutputTable[[#This Row],[GroupByKey]])*OutputTable[RecordedValue])),0)</f>
        <v>27.447862726939679</v>
      </c>
      <c r="M1911" s="5" cm="1">
        <f t="array" ref="M1911">MAX(IF((ProjectInfoTable[ProjectName]=OutputTable[[#This Row],[ProjectName]]),(ProjectInfoTable[ProjectName]=OutputTable[[#This Row],[ProjectName]])*ProjectInfoTable[ConfidenceInterval]))</f>
        <v>0.95</v>
      </c>
      <c r="N19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911" s="5" cm="1">
        <f t="array" ref="O1911">MIN(IF((OutputTable[GroupByKey]=OutputTable[[#This Row],[GroupByKey]]),(OutputTable[GroupByKey]=OutputTable[[#This Row],[GroupByKey]])*OutputTable[RecordedValue]))</f>
        <v>61.6875247638012</v>
      </c>
      <c r="P1911" s="5" cm="1">
        <f t="array" ref="P1911">MAX(IF((OutputTable[GroupByKey]=OutputTable[[#This Row],[GroupByKey]]),(OutputTable[GroupByKey]=OutputTable[[#This Row],[GroupByKey]])*OutputTable[RecordedValue]))</f>
        <v>190.038737459233</v>
      </c>
    </row>
    <row r="1912" spans="1:16" x14ac:dyDescent="0.25">
      <c r="A1912" t="s">
        <v>68</v>
      </c>
      <c r="B1912" t="s">
        <v>70</v>
      </c>
      <c r="C1912">
        <v>37</v>
      </c>
      <c r="D1912" t="s">
        <v>114</v>
      </c>
      <c r="E1912" t="s">
        <v>115</v>
      </c>
      <c r="F1912" t="s">
        <v>73</v>
      </c>
      <c r="G1912">
        <v>0</v>
      </c>
      <c r="H1912">
        <v>0</v>
      </c>
      <c r="I1912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912" s="5" cm="1">
        <f t="array" ref="J1912">MAX(IF((ProjectInfoTable[ProjectName]=OutputTable[[#This Row],[ProjectName]]),(ProjectInfoTable[ProjectName]=OutputTable[[#This Row],[ProjectName]])*ProjectInfoTable[NumberOfReplications]))</f>
        <v>50</v>
      </c>
      <c r="K1912" s="5" cm="1">
        <f t="array" ref="K1912">IFERROR(AVERAGE(IF((OutputTable[GroupByKey]=OutputTable[[#This Row],[GroupByKey]]),(OutputTable[GroupByKey]=OutputTable[[#This Row],[GroupByKey]])*OutputTable[RecordedValue])),0)</f>
        <v>0</v>
      </c>
      <c r="L1912" s="5" cm="1">
        <f t="array" ref="L1912">IFERROR(_xlfn.STDEV.S(IF((OutputTable[GroupByKey]=OutputTable[[#This Row],[GroupByKey]]),(OutputTable[GroupByKey]=OutputTable[[#This Row],[GroupByKey]])*OutputTable[RecordedValue])),0)</f>
        <v>0</v>
      </c>
      <c r="M1912" s="5" cm="1">
        <f t="array" ref="M1912">MAX(IF((ProjectInfoTable[ProjectName]=OutputTable[[#This Row],[ProjectName]]),(ProjectInfoTable[ProjectName]=OutputTable[[#This Row],[ProjectName]])*ProjectInfoTable[ConfidenceInterval]))</f>
        <v>0.95</v>
      </c>
      <c r="N19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2" s="5" cm="1">
        <f t="array" ref="O1912">MIN(IF((OutputTable[GroupByKey]=OutputTable[[#This Row],[GroupByKey]]),(OutputTable[GroupByKey]=OutputTable[[#This Row],[GroupByKey]])*OutputTable[RecordedValue]))</f>
        <v>0</v>
      </c>
      <c r="P1912" s="5" cm="1">
        <f t="array" ref="P1912">MAX(IF((OutputTable[GroupByKey]=OutputTable[[#This Row],[GroupByKey]]),(OutputTable[GroupByKey]=OutputTable[[#This Row],[GroupByKey]])*OutputTable[RecordedValue]))</f>
        <v>0</v>
      </c>
    </row>
    <row r="1913" spans="1:16" x14ac:dyDescent="0.25">
      <c r="A1913" t="s">
        <v>68</v>
      </c>
      <c r="B1913" t="s">
        <v>70</v>
      </c>
      <c r="C1913">
        <v>37</v>
      </c>
      <c r="D1913" t="s">
        <v>116</v>
      </c>
      <c r="E1913" t="s">
        <v>117</v>
      </c>
      <c r="F1913" t="s">
        <v>73</v>
      </c>
      <c r="G1913">
        <v>10.884691338796699</v>
      </c>
      <c r="H1913">
        <v>0</v>
      </c>
      <c r="I1913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913" s="5" cm="1">
        <f t="array" ref="J1913">MAX(IF((ProjectInfoTable[ProjectName]=OutputTable[[#This Row],[ProjectName]]),(ProjectInfoTable[ProjectName]=OutputTable[[#This Row],[ProjectName]])*ProjectInfoTable[NumberOfReplications]))</f>
        <v>50</v>
      </c>
      <c r="K1913" s="5" cm="1">
        <f t="array" ref="K1913">IFERROR(AVERAGE(IF((OutputTable[GroupByKey]=OutputTable[[#This Row],[GroupByKey]]),(OutputTable[GroupByKey]=OutputTable[[#This Row],[GroupByKey]])*OutputTable[RecordedValue])),0)</f>
        <v>5.4408066100724897</v>
      </c>
      <c r="L1913" s="5" cm="1">
        <f t="array" ref="L1913">IFERROR(_xlfn.STDEV.S(IF((OutputTable[GroupByKey]=OutputTable[[#This Row],[GroupByKey]]),(OutputTable[GroupByKey]=OutputTable[[#This Row],[GroupByKey]])*OutputTable[RecordedValue])),0)</f>
        <v>3.1898976373285977</v>
      </c>
      <c r="M1913" s="5" cm="1">
        <f t="array" ref="M1913">MAX(IF((ProjectInfoTable[ProjectName]=OutputTable[[#This Row],[ProjectName]]),(ProjectInfoTable[ProjectName]=OutputTable[[#This Row],[ProjectName]])*ProjectInfoTable[ConfidenceInterval]))</f>
        <v>0.95</v>
      </c>
      <c r="N19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913" s="5" cm="1">
        <f t="array" ref="O1913">MIN(IF((OutputTable[GroupByKey]=OutputTable[[#This Row],[GroupByKey]]),(OutputTable[GroupByKey]=OutputTable[[#This Row],[GroupByKey]])*OutputTable[RecordedValue]))</f>
        <v>0.10442984261027299</v>
      </c>
      <c r="P1913" s="5" cm="1">
        <f t="array" ref="P1913">MAX(IF((OutputTable[GroupByKey]=OutputTable[[#This Row],[GroupByKey]]),(OutputTable[GroupByKey]=OutputTable[[#This Row],[GroupByKey]])*OutputTable[RecordedValue]))</f>
        <v>13.981021636077701</v>
      </c>
    </row>
    <row r="1914" spans="1:16" x14ac:dyDescent="0.25">
      <c r="A1914" t="s">
        <v>68</v>
      </c>
      <c r="B1914" t="s">
        <v>70</v>
      </c>
      <c r="C1914">
        <v>37</v>
      </c>
      <c r="D1914" t="s">
        <v>118</v>
      </c>
      <c r="E1914" t="s">
        <v>119</v>
      </c>
      <c r="F1914" t="s">
        <v>73</v>
      </c>
      <c r="G1914">
        <v>23</v>
      </c>
      <c r="H1914">
        <v>0</v>
      </c>
      <c r="I1914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914" s="5" cm="1">
        <f t="array" ref="J1914">MAX(IF((ProjectInfoTable[ProjectName]=OutputTable[[#This Row],[ProjectName]]),(ProjectInfoTable[ProjectName]=OutputTable[[#This Row],[ProjectName]])*ProjectInfoTable[NumberOfReplications]))</f>
        <v>50</v>
      </c>
      <c r="K1914" s="5" cm="1">
        <f t="array" ref="K1914">IFERROR(AVERAGE(IF((OutputTable[GroupByKey]=OutputTable[[#This Row],[GroupByKey]]),(OutputTable[GroupByKey]=OutputTable[[#This Row],[GroupByKey]])*OutputTable[RecordedValue])),0)</f>
        <v>20.28</v>
      </c>
      <c r="L1914" s="5" cm="1">
        <f t="array" ref="L1914">IFERROR(_xlfn.STDEV.S(IF((OutputTable[GroupByKey]=OutputTable[[#This Row],[GroupByKey]]),(OutputTable[GroupByKey]=OutputTable[[#This Row],[GroupByKey]])*OutputTable[RecordedValue])),0)</f>
        <v>4.3191079955878688</v>
      </c>
      <c r="M1914" s="5" cm="1">
        <f t="array" ref="M1914">MAX(IF((ProjectInfoTable[ProjectName]=OutputTable[[#This Row],[ProjectName]]),(ProjectInfoTable[ProjectName]=OutputTable[[#This Row],[ProjectName]])*ProjectInfoTable[ConfidenceInterval]))</f>
        <v>0.95</v>
      </c>
      <c r="N19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914" s="5" cm="1">
        <f t="array" ref="O1914">MIN(IF((OutputTable[GroupByKey]=OutputTable[[#This Row],[GroupByKey]]),(OutputTable[GroupByKey]=OutputTable[[#This Row],[GroupByKey]])*OutputTable[RecordedValue]))</f>
        <v>11</v>
      </c>
      <c r="P1914" s="5" cm="1">
        <f t="array" ref="P1914">MAX(IF((OutputTable[GroupByKey]=OutputTable[[#This Row],[GroupByKey]]),(OutputTable[GroupByKey]=OutputTable[[#This Row],[GroupByKey]])*OutputTable[RecordedValue]))</f>
        <v>31</v>
      </c>
    </row>
    <row r="1915" spans="1:16" x14ac:dyDescent="0.25">
      <c r="A1915" t="s">
        <v>68</v>
      </c>
      <c r="B1915" t="s">
        <v>70</v>
      </c>
      <c r="C1915">
        <v>37</v>
      </c>
      <c r="D1915" t="s">
        <v>120</v>
      </c>
      <c r="E1915" t="s">
        <v>121</v>
      </c>
      <c r="F1915" t="s">
        <v>73</v>
      </c>
      <c r="G1915">
        <v>23</v>
      </c>
      <c r="H1915">
        <v>0</v>
      </c>
      <c r="I1915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915" s="5" cm="1">
        <f t="array" ref="J1915">MAX(IF((ProjectInfoTable[ProjectName]=OutputTable[[#This Row],[ProjectName]]),(ProjectInfoTable[ProjectName]=OutputTable[[#This Row],[ProjectName]])*ProjectInfoTable[NumberOfReplications]))</f>
        <v>50</v>
      </c>
      <c r="K1915" s="5" cm="1">
        <f t="array" ref="K1915">IFERROR(AVERAGE(IF((OutputTable[GroupByKey]=OutputTable[[#This Row],[GroupByKey]]),(OutputTable[GroupByKey]=OutputTable[[#This Row],[GroupByKey]])*OutputTable[RecordedValue])),0)</f>
        <v>20.14</v>
      </c>
      <c r="L1915" s="5" cm="1">
        <f t="array" ref="L1915">IFERROR(_xlfn.STDEV.S(IF((OutputTable[GroupByKey]=OutputTable[[#This Row],[GroupByKey]]),(OutputTable[GroupByKey]=OutputTable[[#This Row],[GroupByKey]])*OutputTable[RecordedValue])),0)</f>
        <v>4.309505393278199</v>
      </c>
      <c r="M1915" s="5" cm="1">
        <f t="array" ref="M1915">MAX(IF((ProjectInfoTable[ProjectName]=OutputTable[[#This Row],[ProjectName]]),(ProjectInfoTable[ProjectName]=OutputTable[[#This Row],[ProjectName]])*ProjectInfoTable[ConfidenceInterval]))</f>
        <v>0.95</v>
      </c>
      <c r="N19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915" s="5" cm="1">
        <f t="array" ref="O1915">MIN(IF((OutputTable[GroupByKey]=OutputTable[[#This Row],[GroupByKey]]),(OutputTable[GroupByKey]=OutputTable[[#This Row],[GroupByKey]])*OutputTable[RecordedValue]))</f>
        <v>10</v>
      </c>
      <c r="P1915" s="5" cm="1">
        <f t="array" ref="P1915">MAX(IF((OutputTable[GroupByKey]=OutputTable[[#This Row],[GroupByKey]]),(OutputTable[GroupByKey]=OutputTable[[#This Row],[GroupByKey]])*OutputTable[RecordedValue]))</f>
        <v>31</v>
      </c>
    </row>
    <row r="1916" spans="1:16" x14ac:dyDescent="0.25">
      <c r="A1916" t="s">
        <v>68</v>
      </c>
      <c r="B1916" t="s">
        <v>70</v>
      </c>
      <c r="C1916">
        <v>37</v>
      </c>
      <c r="D1916" t="s">
        <v>122</v>
      </c>
      <c r="E1916" t="s">
        <v>123</v>
      </c>
      <c r="F1916" t="s">
        <v>73</v>
      </c>
      <c r="G1916">
        <v>2.23704701332478</v>
      </c>
      <c r="H1916">
        <v>0</v>
      </c>
      <c r="I1916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916" s="5" cm="1">
        <f t="array" ref="J1916">MAX(IF((ProjectInfoTable[ProjectName]=OutputTable[[#This Row],[ProjectName]]),(ProjectInfoTable[ProjectName]=OutputTable[[#This Row],[ProjectName]])*ProjectInfoTable[NumberOfReplications]))</f>
        <v>50</v>
      </c>
      <c r="K1916" s="5" cm="1">
        <f t="array" ref="K1916">IFERROR(AVERAGE(IF((OutputTable[GroupByKey]=OutputTable[[#This Row],[GroupByKey]]),(OutputTable[GroupByKey]=OutputTable[[#This Row],[GroupByKey]])*OutputTable[RecordedValue])),0)</f>
        <v>1.9749714551650996</v>
      </c>
      <c r="L1916" s="5" cm="1">
        <f t="array" ref="L1916">IFERROR(_xlfn.STDEV.S(IF((OutputTable[GroupByKey]=OutputTable[[#This Row],[GroupByKey]]),(OutputTable[GroupByKey]=OutputTable[[#This Row],[GroupByKey]])*OutputTable[RecordedValue])),0)</f>
        <v>0.45746437878232693</v>
      </c>
      <c r="M1916" s="5" cm="1">
        <f t="array" ref="M1916">MAX(IF((ProjectInfoTable[ProjectName]=OutputTable[[#This Row],[ProjectName]]),(ProjectInfoTable[ProjectName]=OutputTable[[#This Row],[ProjectName]])*ProjectInfoTable[ConfidenceInterval]))</f>
        <v>0.95</v>
      </c>
      <c r="N19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916" s="5" cm="1">
        <f t="array" ref="O1916">MIN(IF((OutputTable[GroupByKey]=OutputTable[[#This Row],[GroupByKey]]),(OutputTable[GroupByKey]=OutputTable[[#This Row],[GroupByKey]])*OutputTable[RecordedValue]))</f>
        <v>1.0281254127300199</v>
      </c>
      <c r="P1916" s="5" cm="1">
        <f t="array" ref="P1916">MAX(IF((OutputTable[GroupByKey]=OutputTable[[#This Row],[GroupByKey]]),(OutputTable[GroupByKey]=OutputTable[[#This Row],[GroupByKey]])*OutputTable[RecordedValue]))</f>
        <v>3.1673122909872098</v>
      </c>
    </row>
    <row r="1917" spans="1:16" x14ac:dyDescent="0.25">
      <c r="A1917" t="s">
        <v>68</v>
      </c>
      <c r="B1917" t="s">
        <v>70</v>
      </c>
      <c r="C1917">
        <v>37</v>
      </c>
      <c r="D1917" t="s">
        <v>124</v>
      </c>
      <c r="E1917" t="s">
        <v>125</v>
      </c>
      <c r="F1917" t="s">
        <v>73</v>
      </c>
      <c r="G1917">
        <v>145.107512138283</v>
      </c>
      <c r="H1917">
        <v>0</v>
      </c>
      <c r="I1917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917" s="5" cm="1">
        <f t="array" ref="J1917">MAX(IF((ProjectInfoTable[ProjectName]=OutputTable[[#This Row],[ProjectName]]),(ProjectInfoTable[ProjectName]=OutputTable[[#This Row],[ProjectName]])*ProjectInfoTable[NumberOfReplications]))</f>
        <v>50</v>
      </c>
      <c r="K1917" s="5" cm="1">
        <f t="array" ref="K1917">IFERROR(AVERAGE(IF((OutputTable[GroupByKey]=OutputTable[[#This Row],[GroupByKey]]),(OutputTable[GroupByKey]=OutputTable[[#This Row],[GroupByKey]])*OutputTable[RecordedValue])),0)</f>
        <v>123.93909391997848</v>
      </c>
      <c r="L1917" s="5" cm="1">
        <f t="array" ref="L1917">IFERROR(_xlfn.STDEV.S(IF((OutputTable[GroupByKey]=OutputTable[[#This Row],[GroupByKey]]),(OutputTable[GroupByKey]=OutputTable[[#This Row],[GroupByKey]])*OutputTable[RecordedValue])),0)</f>
        <v>29.164347943585724</v>
      </c>
      <c r="M1917" s="5" cm="1">
        <f t="array" ref="M1917">MAX(IF((ProjectInfoTable[ProjectName]=OutputTable[[#This Row],[ProjectName]]),(ProjectInfoTable[ProjectName]=OutputTable[[#This Row],[ProjectName]])*ProjectInfoTable[ConfidenceInterval]))</f>
        <v>0.95</v>
      </c>
      <c r="N19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917" s="5" cm="1">
        <f t="array" ref="O1917">MIN(IF((OutputTable[GroupByKey]=OutputTable[[#This Row],[GroupByKey]]),(OutputTable[GroupByKey]=OutputTable[[#This Row],[GroupByKey]])*OutputTable[RecordedValue]))</f>
        <v>61.791954606411501</v>
      </c>
      <c r="P1917" s="5" cm="1">
        <f t="array" ref="P1917">MAX(IF((OutputTable[GroupByKey]=OutputTable[[#This Row],[GroupByKey]]),(OutputTable[GroupByKey]=OutputTable[[#This Row],[GroupByKey]])*OutputTable[RecordedValue]))</f>
        <v>204.019759095311</v>
      </c>
    </row>
    <row r="1918" spans="1:16" x14ac:dyDescent="0.25">
      <c r="A1918" t="s">
        <v>68</v>
      </c>
      <c r="B1918" t="s">
        <v>70</v>
      </c>
      <c r="C1918">
        <v>37</v>
      </c>
      <c r="D1918" t="s">
        <v>126</v>
      </c>
      <c r="E1918" t="s">
        <v>86</v>
      </c>
      <c r="F1918" t="s">
        <v>127</v>
      </c>
      <c r="G1918">
        <v>0</v>
      </c>
      <c r="H1918">
        <v>0</v>
      </c>
      <c r="I1918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918" s="5" cm="1">
        <f t="array" ref="J1918">MAX(IF((ProjectInfoTable[ProjectName]=OutputTable[[#This Row],[ProjectName]]),(ProjectInfoTable[ProjectName]=OutputTable[[#This Row],[ProjectName]])*ProjectInfoTable[NumberOfReplications]))</f>
        <v>50</v>
      </c>
      <c r="K1918" s="5" cm="1">
        <f t="array" ref="K1918">IFERROR(AVERAGE(IF((OutputTable[GroupByKey]=OutputTable[[#This Row],[GroupByKey]]),(OutputTable[GroupByKey]=OutputTable[[#This Row],[GroupByKey]])*OutputTable[RecordedValue])),0)</f>
        <v>0</v>
      </c>
      <c r="L1918" s="5" cm="1">
        <f t="array" ref="L1918">IFERROR(_xlfn.STDEV.S(IF((OutputTable[GroupByKey]=OutputTable[[#This Row],[GroupByKey]]),(OutputTable[GroupByKey]=OutputTable[[#This Row],[GroupByKey]])*OutputTable[RecordedValue])),0)</f>
        <v>0</v>
      </c>
      <c r="M1918" s="5" cm="1">
        <f t="array" ref="M1918">MAX(IF((ProjectInfoTable[ProjectName]=OutputTable[[#This Row],[ProjectName]]),(ProjectInfoTable[ProjectName]=OutputTable[[#This Row],[ProjectName]])*ProjectInfoTable[ConfidenceInterval]))</f>
        <v>0.95</v>
      </c>
      <c r="N19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8" s="5" cm="1">
        <f t="array" ref="O1918">MIN(IF((OutputTable[GroupByKey]=OutputTable[[#This Row],[GroupByKey]]),(OutputTable[GroupByKey]=OutputTable[[#This Row],[GroupByKey]])*OutputTable[RecordedValue]))</f>
        <v>0</v>
      </c>
      <c r="P1918" s="5" cm="1">
        <f t="array" ref="P1918">MAX(IF((OutputTable[GroupByKey]=OutputTable[[#This Row],[GroupByKey]]),(OutputTable[GroupByKey]=OutputTable[[#This Row],[GroupByKey]])*OutputTable[RecordedValue]))</f>
        <v>0</v>
      </c>
    </row>
    <row r="1919" spans="1:16" x14ac:dyDescent="0.25">
      <c r="A1919" t="s">
        <v>68</v>
      </c>
      <c r="B1919" t="s">
        <v>70</v>
      </c>
      <c r="C1919">
        <v>37</v>
      </c>
      <c r="D1919" t="s">
        <v>128</v>
      </c>
      <c r="E1919" t="s">
        <v>89</v>
      </c>
      <c r="F1919" t="s">
        <v>127</v>
      </c>
      <c r="G1919">
        <v>0</v>
      </c>
      <c r="H1919">
        <v>0</v>
      </c>
      <c r="I1919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919" s="5" cm="1">
        <f t="array" ref="J1919">MAX(IF((ProjectInfoTable[ProjectName]=OutputTable[[#This Row],[ProjectName]]),(ProjectInfoTable[ProjectName]=OutputTable[[#This Row],[ProjectName]])*ProjectInfoTable[NumberOfReplications]))</f>
        <v>50</v>
      </c>
      <c r="K1919" s="5" cm="1">
        <f t="array" ref="K1919">IFERROR(AVERAGE(IF((OutputTable[GroupByKey]=OutputTable[[#This Row],[GroupByKey]]),(OutputTable[GroupByKey]=OutputTable[[#This Row],[GroupByKey]])*OutputTable[RecordedValue])),0)</f>
        <v>0</v>
      </c>
      <c r="L1919" s="5" cm="1">
        <f t="array" ref="L1919">IFERROR(_xlfn.STDEV.S(IF((OutputTable[GroupByKey]=OutputTable[[#This Row],[GroupByKey]]),(OutputTable[GroupByKey]=OutputTable[[#This Row],[GroupByKey]])*OutputTable[RecordedValue])),0)</f>
        <v>0</v>
      </c>
      <c r="M1919" s="5" cm="1">
        <f t="array" ref="M1919">MAX(IF((ProjectInfoTable[ProjectName]=OutputTable[[#This Row],[ProjectName]]),(ProjectInfoTable[ProjectName]=OutputTable[[#This Row],[ProjectName]])*ProjectInfoTable[ConfidenceInterval]))</f>
        <v>0.95</v>
      </c>
      <c r="N19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9" s="5" cm="1">
        <f t="array" ref="O1919">MIN(IF((OutputTable[GroupByKey]=OutputTable[[#This Row],[GroupByKey]]),(OutputTable[GroupByKey]=OutputTable[[#This Row],[GroupByKey]])*OutputTable[RecordedValue]))</f>
        <v>0</v>
      </c>
      <c r="P1919" s="5" cm="1">
        <f t="array" ref="P1919">MAX(IF((OutputTable[GroupByKey]=OutputTable[[#This Row],[GroupByKey]]),(OutputTable[GroupByKey]=OutputTable[[#This Row],[GroupByKey]])*OutputTable[RecordedValue]))</f>
        <v>0</v>
      </c>
    </row>
    <row r="1920" spans="1:16" x14ac:dyDescent="0.25">
      <c r="A1920" t="s">
        <v>68</v>
      </c>
      <c r="B1920" t="s">
        <v>70</v>
      </c>
      <c r="C1920">
        <v>37</v>
      </c>
      <c r="D1920" t="s">
        <v>129</v>
      </c>
      <c r="E1920" t="s">
        <v>91</v>
      </c>
      <c r="F1920" t="s">
        <v>127</v>
      </c>
      <c r="G1920">
        <v>50.321452117960597</v>
      </c>
      <c r="H1920">
        <v>0</v>
      </c>
      <c r="I1920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920" s="5" cm="1">
        <f t="array" ref="J1920">MAX(IF((ProjectInfoTable[ProjectName]=OutputTable[[#This Row],[ProjectName]]),(ProjectInfoTable[ProjectName]=OutputTable[[#This Row],[ProjectName]])*ProjectInfoTable[NumberOfReplications]))</f>
        <v>50</v>
      </c>
      <c r="K1920" s="5" cm="1">
        <f t="array" ref="K1920">IFERROR(AVERAGE(IF((OutputTable[GroupByKey]=OutputTable[[#This Row],[GroupByKey]]),(OutputTable[GroupByKey]=OutputTable[[#This Row],[GroupByKey]])*OutputTable[RecordedValue])),0)</f>
        <v>48.448961029865458</v>
      </c>
      <c r="L1920" s="5" cm="1">
        <f t="array" ref="L1920">IFERROR(_xlfn.STDEV.S(IF((OutputTable[GroupByKey]=OutputTable[[#This Row],[GroupByKey]]),(OutputTable[GroupByKey]=OutputTable[[#This Row],[GroupByKey]])*OutputTable[RecordedValue])),0)</f>
        <v>0.864449879249923</v>
      </c>
      <c r="M1920" s="5" cm="1">
        <f t="array" ref="M1920">MAX(IF((ProjectInfoTable[ProjectName]=OutputTable[[#This Row],[ProjectName]]),(ProjectInfoTable[ProjectName]=OutputTable[[#This Row],[ProjectName]])*ProjectInfoTable[ConfidenceInterval]))</f>
        <v>0.95</v>
      </c>
      <c r="N19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920" s="5" cm="1">
        <f t="array" ref="O1920">MIN(IF((OutputTable[GroupByKey]=OutputTable[[#This Row],[GroupByKey]]),(OutputTable[GroupByKey]=OutputTable[[#This Row],[GroupByKey]])*OutputTable[RecordedValue]))</f>
        <v>46.605834762066102</v>
      </c>
      <c r="P1920" s="5" cm="1">
        <f t="array" ref="P1920">MAX(IF((OutputTable[GroupByKey]=OutputTable[[#This Row],[GroupByKey]]),(OutputTable[GroupByKey]=OutputTable[[#This Row],[GroupByKey]])*OutputTable[RecordedValue]))</f>
        <v>50.321452117960597</v>
      </c>
    </row>
    <row r="1921" spans="1:16" x14ac:dyDescent="0.25">
      <c r="A1921" t="s">
        <v>68</v>
      </c>
      <c r="B1921" t="s">
        <v>70</v>
      </c>
      <c r="C1921">
        <v>37</v>
      </c>
      <c r="D1921" t="s">
        <v>130</v>
      </c>
      <c r="E1921" t="s">
        <v>131</v>
      </c>
      <c r="F1921" t="s">
        <v>127</v>
      </c>
      <c r="G1921">
        <v>0</v>
      </c>
      <c r="H1921">
        <v>0</v>
      </c>
      <c r="I1921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921" s="5" cm="1">
        <f t="array" ref="J1921">MAX(IF((ProjectInfoTable[ProjectName]=OutputTable[[#This Row],[ProjectName]]),(ProjectInfoTable[ProjectName]=OutputTable[[#This Row],[ProjectName]])*ProjectInfoTable[NumberOfReplications]))</f>
        <v>50</v>
      </c>
      <c r="K1921" s="5" cm="1">
        <f t="array" ref="K1921">IFERROR(AVERAGE(IF((OutputTable[GroupByKey]=OutputTable[[#This Row],[GroupByKey]]),(OutputTable[GroupByKey]=OutputTable[[#This Row],[GroupByKey]])*OutputTable[RecordedValue])),0)</f>
        <v>0</v>
      </c>
      <c r="L1921" s="5" cm="1">
        <f t="array" ref="L1921">IFERROR(_xlfn.STDEV.S(IF((OutputTable[GroupByKey]=OutputTable[[#This Row],[GroupByKey]]),(OutputTable[GroupByKey]=OutputTable[[#This Row],[GroupByKey]])*OutputTable[RecordedValue])),0)</f>
        <v>0</v>
      </c>
      <c r="M1921" s="5" cm="1">
        <f t="array" ref="M1921">MAX(IF((ProjectInfoTable[ProjectName]=OutputTable[[#This Row],[ProjectName]]),(ProjectInfoTable[ProjectName]=OutputTable[[#This Row],[ProjectName]])*ProjectInfoTable[ConfidenceInterval]))</f>
        <v>0.95</v>
      </c>
      <c r="N19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21" s="5" cm="1">
        <f t="array" ref="O1921">MIN(IF((OutputTable[GroupByKey]=OutputTable[[#This Row],[GroupByKey]]),(OutputTable[GroupByKey]=OutputTable[[#This Row],[GroupByKey]])*OutputTable[RecordedValue]))</f>
        <v>0</v>
      </c>
      <c r="P1921" s="5" cm="1">
        <f t="array" ref="P1921">MAX(IF((OutputTable[GroupByKey]=OutputTable[[#This Row],[GroupByKey]]),(OutputTable[GroupByKey]=OutputTable[[#This Row],[GroupByKey]])*OutputTable[RecordedValue]))</f>
        <v>0</v>
      </c>
    </row>
    <row r="1922" spans="1:16" x14ac:dyDescent="0.25">
      <c r="A1922" t="s">
        <v>68</v>
      </c>
      <c r="B1922" t="s">
        <v>70</v>
      </c>
      <c r="C1922">
        <v>37</v>
      </c>
      <c r="D1922" t="s">
        <v>132</v>
      </c>
      <c r="E1922" t="s">
        <v>95</v>
      </c>
      <c r="F1922" t="s">
        <v>127</v>
      </c>
      <c r="G1922">
        <v>50.321452117960597</v>
      </c>
      <c r="H1922">
        <v>0</v>
      </c>
      <c r="I1922" s="5" t="str">
        <f>OutputTable[[#This Row],[ProjectName]]&amp;OutputTable[[#This Row],[Name]]&amp;OutputTable[[#This Row],[Type]]&amp;OutputTable[[#This Row],[Source]]</f>
        <v>Airport Security AnalysisAll Entities.VACostVA CostSystem</v>
      </c>
      <c r="J1922" s="5" cm="1">
        <f t="array" ref="J1922">MAX(IF((ProjectInfoTable[ProjectName]=OutputTable[[#This Row],[ProjectName]]),(ProjectInfoTable[ProjectName]=OutputTable[[#This Row],[ProjectName]])*ProjectInfoTable[NumberOfReplications]))</f>
        <v>50</v>
      </c>
      <c r="K1922" s="5" cm="1">
        <f t="array" ref="K1922">IFERROR(AVERAGE(IF((OutputTable[GroupByKey]=OutputTable[[#This Row],[GroupByKey]]),(OutputTable[GroupByKey]=OutputTable[[#This Row],[GroupByKey]])*OutputTable[RecordedValue])),0)</f>
        <v>48.448961029865458</v>
      </c>
      <c r="L1922" s="5" cm="1">
        <f t="array" ref="L1922">IFERROR(_xlfn.STDEV.S(IF((OutputTable[GroupByKey]=OutputTable[[#This Row],[GroupByKey]]),(OutputTable[GroupByKey]=OutputTable[[#This Row],[GroupByKey]])*OutputTable[RecordedValue])),0)</f>
        <v>0.864449879249923</v>
      </c>
      <c r="M1922" s="5" cm="1">
        <f t="array" ref="M1922">MAX(IF((ProjectInfoTable[ProjectName]=OutputTable[[#This Row],[ProjectName]]),(ProjectInfoTable[ProjectName]=OutputTable[[#This Row],[ProjectName]])*ProjectInfoTable[ConfidenceInterval]))</f>
        <v>0.95</v>
      </c>
      <c r="N19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922" s="5" cm="1">
        <f t="array" ref="O1922">MIN(IF((OutputTable[GroupByKey]=OutputTable[[#This Row],[GroupByKey]]),(OutputTable[GroupByKey]=OutputTable[[#This Row],[GroupByKey]])*OutputTable[RecordedValue]))</f>
        <v>46.605834762066102</v>
      </c>
      <c r="P1922" s="5" cm="1">
        <f t="array" ref="P1922">MAX(IF((OutputTable[GroupByKey]=OutputTable[[#This Row],[GroupByKey]]),(OutputTable[GroupByKey]=OutputTable[[#This Row],[GroupByKey]])*OutputTable[RecordedValue]))</f>
        <v>50.321452117960597</v>
      </c>
    </row>
    <row r="1923" spans="1:16" x14ac:dyDescent="0.25">
      <c r="A1923" t="s">
        <v>68</v>
      </c>
      <c r="B1923" t="s">
        <v>70</v>
      </c>
      <c r="C1923">
        <v>37</v>
      </c>
      <c r="D1923" t="s">
        <v>133</v>
      </c>
      <c r="E1923" t="s">
        <v>97</v>
      </c>
      <c r="F1923" t="s">
        <v>127</v>
      </c>
      <c r="G1923">
        <v>0</v>
      </c>
      <c r="H1923">
        <v>0</v>
      </c>
      <c r="I1923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923" s="5" cm="1">
        <f t="array" ref="J1923">MAX(IF((ProjectInfoTable[ProjectName]=OutputTable[[#This Row],[ProjectName]]),(ProjectInfoTable[ProjectName]=OutputTable[[#This Row],[ProjectName]])*ProjectInfoTable[NumberOfReplications]))</f>
        <v>50</v>
      </c>
      <c r="K1923" s="5" cm="1">
        <f t="array" ref="K1923">IFERROR(AVERAGE(IF((OutputTable[GroupByKey]=OutputTable[[#This Row],[GroupByKey]]),(OutputTable[GroupByKey]=OutputTable[[#This Row],[GroupByKey]])*OutputTable[RecordedValue])),0)</f>
        <v>0</v>
      </c>
      <c r="L1923" s="5" cm="1">
        <f t="array" ref="L1923">IFERROR(_xlfn.STDEV.S(IF((OutputTable[GroupByKey]=OutputTable[[#This Row],[GroupByKey]]),(OutputTable[GroupByKey]=OutputTable[[#This Row],[GroupByKey]])*OutputTable[RecordedValue])),0)</f>
        <v>0</v>
      </c>
      <c r="M1923" s="5" cm="1">
        <f t="array" ref="M1923">MAX(IF((ProjectInfoTable[ProjectName]=OutputTable[[#This Row],[ProjectName]]),(ProjectInfoTable[ProjectName]=OutputTable[[#This Row],[ProjectName]])*ProjectInfoTable[ConfidenceInterval]))</f>
        <v>0.95</v>
      </c>
      <c r="N19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23" s="5" cm="1">
        <f t="array" ref="O1923">MIN(IF((OutputTable[GroupByKey]=OutputTable[[#This Row],[GroupByKey]]),(OutputTable[GroupByKey]=OutputTable[[#This Row],[GroupByKey]])*OutputTable[RecordedValue]))</f>
        <v>0</v>
      </c>
      <c r="P1923" s="5" cm="1">
        <f t="array" ref="P1923">MAX(IF((OutputTable[GroupByKey]=OutputTable[[#This Row],[GroupByKey]]),(OutputTable[GroupByKey]=OutputTable[[#This Row],[GroupByKey]])*OutputTable[RecordedValue]))</f>
        <v>0</v>
      </c>
    </row>
    <row r="1924" spans="1:16" x14ac:dyDescent="0.25">
      <c r="A1924" t="s">
        <v>68</v>
      </c>
      <c r="B1924" t="s">
        <v>70</v>
      </c>
      <c r="C1924">
        <v>37</v>
      </c>
      <c r="D1924" t="s">
        <v>134</v>
      </c>
      <c r="E1924" t="s">
        <v>135</v>
      </c>
      <c r="F1924" t="s">
        <v>127</v>
      </c>
      <c r="G1924">
        <v>50.321452117960497</v>
      </c>
      <c r="H1924">
        <v>0</v>
      </c>
      <c r="I1924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924" s="5" cm="1">
        <f t="array" ref="J1924">MAX(IF((ProjectInfoTable[ProjectName]=OutputTable[[#This Row],[ProjectName]]),(ProjectInfoTable[ProjectName]=OutputTable[[#This Row],[ProjectName]])*ProjectInfoTable[NumberOfReplications]))</f>
        <v>50</v>
      </c>
      <c r="K1924" s="5" cm="1">
        <f t="array" ref="K1924">IFERROR(AVERAGE(IF((OutputTable[GroupByKey]=OutputTable[[#This Row],[GroupByKey]]),(OutputTable[GroupByKey]=OutputTable[[#This Row],[GroupByKey]])*OutputTable[RecordedValue])),0)</f>
        <v>48.448961029865458</v>
      </c>
      <c r="L1924" s="5" cm="1">
        <f t="array" ref="L1924">IFERROR(_xlfn.STDEV.S(IF((OutputTable[GroupByKey]=OutputTable[[#This Row],[GroupByKey]]),(OutputTable[GroupByKey]=OutputTable[[#This Row],[GroupByKey]])*OutputTable[RecordedValue])),0)</f>
        <v>0.86444987924992722</v>
      </c>
      <c r="M1924" s="5" cm="1">
        <f t="array" ref="M1924">MAX(IF((ProjectInfoTable[ProjectName]=OutputTable[[#This Row],[ProjectName]]),(ProjectInfoTable[ProjectName]=OutputTable[[#This Row],[ProjectName]])*ProjectInfoTable[ConfidenceInterval]))</f>
        <v>0.95</v>
      </c>
      <c r="N19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924" s="5" cm="1">
        <f t="array" ref="O1924">MIN(IF((OutputTable[GroupByKey]=OutputTable[[#This Row],[GroupByKey]]),(OutputTable[GroupByKey]=OutputTable[[#This Row],[GroupByKey]])*OutputTable[RecordedValue]))</f>
        <v>46.605834762066102</v>
      </c>
      <c r="P1924" s="5" cm="1">
        <f t="array" ref="P1924">MAX(IF((OutputTable[GroupByKey]=OutputTable[[#This Row],[GroupByKey]]),(OutputTable[GroupByKey]=OutputTable[[#This Row],[GroupByKey]])*OutputTable[RecordedValue]))</f>
        <v>50.321452117960497</v>
      </c>
    </row>
    <row r="1925" spans="1:16" x14ac:dyDescent="0.25">
      <c r="A1925" t="s">
        <v>68</v>
      </c>
      <c r="B1925" t="s">
        <v>70</v>
      </c>
      <c r="C1925">
        <v>37</v>
      </c>
      <c r="D1925" t="s">
        <v>136</v>
      </c>
      <c r="E1925" t="s">
        <v>137</v>
      </c>
      <c r="F1925" t="s">
        <v>127</v>
      </c>
      <c r="G1925">
        <v>21.655537571964</v>
      </c>
      <c r="H1925">
        <v>0</v>
      </c>
      <c r="I1925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925" s="5" cm="1">
        <f t="array" ref="J1925">MAX(IF((ProjectInfoTable[ProjectName]=OutputTable[[#This Row],[ProjectName]]),(ProjectInfoTable[ProjectName]=OutputTable[[#This Row],[ProjectName]])*ProjectInfoTable[NumberOfReplications]))</f>
        <v>50</v>
      </c>
      <c r="K1925" s="5" cm="1">
        <f t="array" ref="K1925">IFERROR(AVERAGE(IF((OutputTable[GroupByKey]=OutputTable[[#This Row],[GroupByKey]]),(OutputTable[GroupByKey]=OutputTable[[#This Row],[GroupByKey]])*OutputTable[RecordedValue])),0)</f>
        <v>23.423677543870127</v>
      </c>
      <c r="L1925" s="5" cm="1">
        <f t="array" ref="L1925">IFERROR(_xlfn.STDEV.S(IF((OutputTable[GroupByKey]=OutputTable[[#This Row],[GroupByKey]]),(OutputTable[GroupByKey]=OutputTable[[#This Row],[GroupByKey]])*OutputTable[RecordedValue])),0)</f>
        <v>0.86656285941984512</v>
      </c>
      <c r="M1925" s="5" cm="1">
        <f t="array" ref="M1925">MAX(IF((ProjectInfoTable[ProjectName]=OutputTable[[#This Row],[ProjectName]]),(ProjectInfoTable[ProjectName]=OutputTable[[#This Row],[ProjectName]])*ProjectInfoTable[ConfidenceInterval]))</f>
        <v>0.95</v>
      </c>
      <c r="N19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925" s="5" cm="1">
        <f t="array" ref="O1925">MIN(IF((OutputTable[GroupByKey]=OutputTable[[#This Row],[GroupByKey]]),(OutputTable[GroupByKey]=OutputTable[[#This Row],[GroupByKey]])*OutputTable[RecordedValue]))</f>
        <v>21.655537571964</v>
      </c>
      <c r="P1925" s="5" cm="1">
        <f t="array" ref="P1925">MAX(IF((OutputTable[GroupByKey]=OutputTable[[#This Row],[GroupByKey]]),(OutputTable[GroupByKey]=OutputTable[[#This Row],[GroupByKey]])*OutputTable[RecordedValue]))</f>
        <v>25.265870670068299</v>
      </c>
    </row>
    <row r="1926" spans="1:16" x14ac:dyDescent="0.25">
      <c r="A1926" t="s">
        <v>68</v>
      </c>
      <c r="B1926" t="s">
        <v>70</v>
      </c>
      <c r="C1926">
        <v>37</v>
      </c>
      <c r="D1926" t="s">
        <v>138</v>
      </c>
      <c r="E1926" t="s">
        <v>91</v>
      </c>
      <c r="F1926" t="s">
        <v>127</v>
      </c>
      <c r="G1926">
        <v>71.976989689924594</v>
      </c>
      <c r="H1926">
        <v>0</v>
      </c>
      <c r="I1926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926" s="5" cm="1">
        <f t="array" ref="J1926">MAX(IF((ProjectInfoTable[ProjectName]=OutputTable[[#This Row],[ProjectName]]),(ProjectInfoTable[ProjectName]=OutputTable[[#This Row],[ProjectName]])*ProjectInfoTable[NumberOfReplications]))</f>
        <v>50</v>
      </c>
      <c r="K1926" s="5" cm="1">
        <f t="array" ref="K1926">IFERROR(AVERAGE(IF((OutputTable[GroupByKey]=OutputTable[[#This Row],[GroupByKey]]),(OutputTable[GroupByKey]=OutputTable[[#This Row],[GroupByKey]])*OutputTable[RecordedValue])),0)</f>
        <v>71.872638573735571</v>
      </c>
      <c r="L1926" s="5" cm="1">
        <f t="array" ref="L1926">IFERROR(_xlfn.STDEV.S(IF((OutputTable[GroupByKey]=OutputTable[[#This Row],[GroupByKey]]),(OutputTable[GroupByKey]=OutputTable[[#This Row],[GroupByKey]])*OutputTable[RecordedValue])),0)</f>
        <v>5.859431361613459E-2</v>
      </c>
      <c r="M1926" s="5" cm="1">
        <f t="array" ref="M1926">MAX(IF((ProjectInfoTable[ProjectName]=OutputTable[[#This Row],[ProjectName]]),(ProjectInfoTable[ProjectName]=OutputTable[[#This Row],[ProjectName]])*ProjectInfoTable[ConfidenceInterval]))</f>
        <v>0.95</v>
      </c>
      <c r="N19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926" s="5" cm="1">
        <f t="array" ref="O1926">MIN(IF((OutputTable[GroupByKey]=OutputTable[[#This Row],[GroupByKey]]),(OutputTable[GroupByKey]=OutputTable[[#This Row],[GroupByKey]])*OutputTable[RecordedValue]))</f>
        <v>71.718288096809104</v>
      </c>
      <c r="P1926" s="5" cm="1">
        <f t="array" ref="P1926">MAX(IF((OutputTable[GroupByKey]=OutputTable[[#This Row],[GroupByKey]]),(OutputTable[GroupByKey]=OutputTable[[#This Row],[GroupByKey]])*OutputTable[RecordedValue]))</f>
        <v>71.976989689924594</v>
      </c>
    </row>
    <row r="1927" spans="1:16" x14ac:dyDescent="0.25">
      <c r="A1927" t="s">
        <v>68</v>
      </c>
      <c r="B1927" t="s">
        <v>70</v>
      </c>
      <c r="C1927">
        <v>37</v>
      </c>
      <c r="D1927" t="s">
        <v>139</v>
      </c>
      <c r="E1927" t="s">
        <v>140</v>
      </c>
      <c r="F1927" t="s">
        <v>127</v>
      </c>
      <c r="G1927">
        <v>0</v>
      </c>
      <c r="H1927">
        <v>0</v>
      </c>
      <c r="I1927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927" s="5" cm="1">
        <f t="array" ref="J1927">MAX(IF((ProjectInfoTable[ProjectName]=OutputTable[[#This Row],[ProjectName]]),(ProjectInfoTable[ProjectName]=OutputTable[[#This Row],[ProjectName]])*ProjectInfoTable[NumberOfReplications]))</f>
        <v>50</v>
      </c>
      <c r="K1927" s="5" cm="1">
        <f t="array" ref="K1927">IFERROR(AVERAGE(IF((OutputTable[GroupByKey]=OutputTable[[#This Row],[GroupByKey]]),(OutputTable[GroupByKey]=OutputTable[[#This Row],[GroupByKey]])*OutputTable[RecordedValue])),0)</f>
        <v>0</v>
      </c>
      <c r="L1927" s="5" cm="1">
        <f t="array" ref="L1927">IFERROR(_xlfn.STDEV.S(IF((OutputTable[GroupByKey]=OutputTable[[#This Row],[GroupByKey]]),(OutputTable[GroupByKey]=OutputTable[[#This Row],[GroupByKey]])*OutputTable[RecordedValue])),0)</f>
        <v>0</v>
      </c>
      <c r="M1927" s="5" cm="1">
        <f t="array" ref="M1927">MAX(IF((ProjectInfoTable[ProjectName]=OutputTable[[#This Row],[ProjectName]]),(ProjectInfoTable[ProjectName]=OutputTable[[#This Row],[ProjectName]])*ProjectInfoTable[ConfidenceInterval]))</f>
        <v>0.95</v>
      </c>
      <c r="N19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27" s="5" cm="1">
        <f t="array" ref="O1927">MIN(IF((OutputTable[GroupByKey]=OutputTable[[#This Row],[GroupByKey]]),(OutputTable[GroupByKey]=OutputTable[[#This Row],[GroupByKey]])*OutputTable[RecordedValue]))</f>
        <v>0</v>
      </c>
      <c r="P1927" s="5" cm="1">
        <f t="array" ref="P1927">MAX(IF((OutputTable[GroupByKey]=OutputTable[[#This Row],[GroupByKey]]),(OutputTable[GroupByKey]=OutputTable[[#This Row],[GroupByKey]])*OutputTable[RecordedValue]))</f>
        <v>0</v>
      </c>
    </row>
    <row r="1928" spans="1:16" x14ac:dyDescent="0.25">
      <c r="A1928" t="s">
        <v>68</v>
      </c>
      <c r="B1928" t="s">
        <v>70</v>
      </c>
      <c r="C1928">
        <v>37</v>
      </c>
      <c r="D1928" t="s">
        <v>141</v>
      </c>
      <c r="E1928" t="s">
        <v>111</v>
      </c>
      <c r="F1928" t="s">
        <v>73</v>
      </c>
      <c r="G1928">
        <v>9.2553682933529196</v>
      </c>
      <c r="H1928">
        <v>0</v>
      </c>
      <c r="I1928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928" s="5" cm="1">
        <f t="array" ref="J1928">MAX(IF((ProjectInfoTable[ProjectName]=OutputTable[[#This Row],[ProjectName]]),(ProjectInfoTable[ProjectName]=OutputTable[[#This Row],[ProjectName]])*ProjectInfoTable[NumberOfReplications]))</f>
        <v>50</v>
      </c>
      <c r="K1928" s="5" cm="1">
        <f t="array" ref="K1928">IFERROR(AVERAGE(IF((OutputTable[GroupByKey]=OutputTable[[#This Row],[GroupByKey]]),(OutputTable[GroupByKey]=OutputTable[[#This Row],[GroupByKey]])*OutputTable[RecordedValue])),0)</f>
        <v>9.2356458312402427</v>
      </c>
      <c r="L1928" s="5" cm="1">
        <f t="array" ref="L1928">IFERROR(_xlfn.STDEV.S(IF((OutputTable[GroupByKey]=OutputTable[[#This Row],[GroupByKey]]),(OutputTable[GroupByKey]=OutputTable[[#This Row],[GroupByKey]])*OutputTable[RecordedValue])),0)</f>
        <v>0.11377584298148916</v>
      </c>
      <c r="M1928" s="5" cm="1">
        <f t="array" ref="M1928">MAX(IF((ProjectInfoTable[ProjectName]=OutputTable[[#This Row],[ProjectName]]),(ProjectInfoTable[ProjectName]=OutputTable[[#This Row],[ProjectName]])*ProjectInfoTable[ConfidenceInterval]))</f>
        <v>0.95</v>
      </c>
      <c r="N19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928" s="5" cm="1">
        <f t="array" ref="O1928">MIN(IF((OutputTable[GroupByKey]=OutputTable[[#This Row],[GroupByKey]]),(OutputTable[GroupByKey]=OutputTable[[#This Row],[GroupByKey]])*OutputTable[RecordedValue]))</f>
        <v>8.9867833861246496</v>
      </c>
      <c r="P1928" s="5" cm="1">
        <f t="array" ref="P1928">MAX(IF((OutputTable[GroupByKey]=OutputTable[[#This Row],[GroupByKey]]),(OutputTable[GroupByKey]=OutputTable[[#This Row],[GroupByKey]])*OutputTable[RecordedValue]))</f>
        <v>9.4038725622795898</v>
      </c>
    </row>
    <row r="1929" spans="1:16" x14ac:dyDescent="0.25">
      <c r="A1929" t="s">
        <v>68</v>
      </c>
      <c r="B1929" t="s">
        <v>70</v>
      </c>
      <c r="C1929">
        <v>37</v>
      </c>
      <c r="D1929" t="s">
        <v>142</v>
      </c>
      <c r="E1929" t="s">
        <v>113</v>
      </c>
      <c r="F1929" t="s">
        <v>73</v>
      </c>
      <c r="G1929">
        <v>555.32209760117496</v>
      </c>
      <c r="H1929">
        <v>0</v>
      </c>
      <c r="I1929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929" s="5" cm="1">
        <f t="array" ref="J1929">MAX(IF((ProjectInfoTable[ProjectName]=OutputTable[[#This Row],[ProjectName]]),(ProjectInfoTable[ProjectName]=OutputTable[[#This Row],[ProjectName]])*ProjectInfoTable[NumberOfReplications]))</f>
        <v>50</v>
      </c>
      <c r="K1929" s="5" cm="1">
        <f t="array" ref="K1929">IFERROR(AVERAGE(IF((OutputTable[GroupByKey]=OutputTable[[#This Row],[GroupByKey]]),(OutputTable[GroupByKey]=OutputTable[[#This Row],[GroupByKey]])*OutputTable[RecordedValue])),0)</f>
        <v>554.13874987441454</v>
      </c>
      <c r="L1929" s="5" cm="1">
        <f t="array" ref="L1929">IFERROR(_xlfn.STDEV.S(IF((OutputTable[GroupByKey]=OutputTable[[#This Row],[GroupByKey]]),(OutputTable[GroupByKey]=OutputTable[[#This Row],[GroupByKey]])*OutputTable[RecordedValue])),0)</f>
        <v>6.8265505788893126</v>
      </c>
      <c r="M1929" s="5" cm="1">
        <f t="array" ref="M1929">MAX(IF((ProjectInfoTable[ProjectName]=OutputTable[[#This Row],[ProjectName]]),(ProjectInfoTable[ProjectName]=OutputTable[[#This Row],[ProjectName]])*ProjectInfoTable[ConfidenceInterval]))</f>
        <v>0.95</v>
      </c>
      <c r="N19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929" s="5" cm="1">
        <f t="array" ref="O1929">MIN(IF((OutputTable[GroupByKey]=OutputTable[[#This Row],[GroupByKey]]),(OutputTable[GroupByKey]=OutputTable[[#This Row],[GroupByKey]])*OutputTable[RecordedValue]))</f>
        <v>539.207003167479</v>
      </c>
      <c r="P1929" s="5" cm="1">
        <f t="array" ref="P1929">MAX(IF((OutputTable[GroupByKey]=OutputTable[[#This Row],[GroupByKey]]),(OutputTable[GroupByKey]=OutputTable[[#This Row],[GroupByKey]])*OutputTable[RecordedValue]))</f>
        <v>564.23235373677596</v>
      </c>
    </row>
    <row r="1930" spans="1:16" x14ac:dyDescent="0.25">
      <c r="A1930" t="s">
        <v>68</v>
      </c>
      <c r="B1930" t="s">
        <v>70</v>
      </c>
      <c r="C1930">
        <v>37</v>
      </c>
      <c r="D1930" t="s">
        <v>143</v>
      </c>
      <c r="E1930" t="s">
        <v>115</v>
      </c>
      <c r="F1930" t="s">
        <v>73</v>
      </c>
      <c r="G1930">
        <v>0</v>
      </c>
      <c r="H1930">
        <v>0</v>
      </c>
      <c r="I1930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930" s="5" cm="1">
        <f t="array" ref="J1930">MAX(IF((ProjectInfoTable[ProjectName]=OutputTable[[#This Row],[ProjectName]]),(ProjectInfoTable[ProjectName]=OutputTable[[#This Row],[ProjectName]])*ProjectInfoTable[NumberOfReplications]))</f>
        <v>50</v>
      </c>
      <c r="K1930" s="5" cm="1">
        <f t="array" ref="K1930">IFERROR(AVERAGE(IF((OutputTable[GroupByKey]=OutputTable[[#This Row],[GroupByKey]]),(OutputTable[GroupByKey]=OutputTable[[#This Row],[GroupByKey]])*OutputTable[RecordedValue])),0)</f>
        <v>0</v>
      </c>
      <c r="L1930" s="5" cm="1">
        <f t="array" ref="L1930">IFERROR(_xlfn.STDEV.S(IF((OutputTable[GroupByKey]=OutputTable[[#This Row],[GroupByKey]]),(OutputTable[GroupByKey]=OutputTable[[#This Row],[GroupByKey]])*OutputTable[RecordedValue])),0)</f>
        <v>0</v>
      </c>
      <c r="M1930" s="5" cm="1">
        <f t="array" ref="M1930">MAX(IF((ProjectInfoTable[ProjectName]=OutputTable[[#This Row],[ProjectName]]),(ProjectInfoTable[ProjectName]=OutputTable[[#This Row],[ProjectName]])*ProjectInfoTable[ConfidenceInterval]))</f>
        <v>0.95</v>
      </c>
      <c r="N19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0" s="5" cm="1">
        <f t="array" ref="O1930">MIN(IF((OutputTable[GroupByKey]=OutputTable[[#This Row],[GroupByKey]]),(OutputTable[GroupByKey]=OutputTable[[#This Row],[GroupByKey]])*OutputTable[RecordedValue]))</f>
        <v>0</v>
      </c>
      <c r="P1930" s="5" cm="1">
        <f t="array" ref="P1930">MAX(IF((OutputTable[GroupByKey]=OutputTable[[#This Row],[GroupByKey]]),(OutputTable[GroupByKey]=OutputTable[[#This Row],[GroupByKey]])*OutputTable[RecordedValue]))</f>
        <v>0</v>
      </c>
    </row>
    <row r="1931" spans="1:16" x14ac:dyDescent="0.25">
      <c r="A1931" t="s">
        <v>68</v>
      </c>
      <c r="B1931" t="s">
        <v>70</v>
      </c>
      <c r="C1931">
        <v>37</v>
      </c>
      <c r="D1931" t="s">
        <v>144</v>
      </c>
      <c r="E1931" t="s">
        <v>117</v>
      </c>
      <c r="F1931" t="s">
        <v>73</v>
      </c>
      <c r="G1931">
        <v>64.8042661912515</v>
      </c>
      <c r="H1931">
        <v>0</v>
      </c>
      <c r="I1931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931" s="5" cm="1">
        <f t="array" ref="J1931">MAX(IF((ProjectInfoTable[ProjectName]=OutputTable[[#This Row],[ProjectName]]),(ProjectInfoTable[ProjectName]=OutputTable[[#This Row],[ProjectName]])*ProjectInfoTable[NumberOfReplications]))</f>
        <v>50</v>
      </c>
      <c r="K1931" s="5" cm="1">
        <f t="array" ref="K1931">IFERROR(AVERAGE(IF((OutputTable[GroupByKey]=OutputTable[[#This Row],[GroupByKey]]),(OutputTable[GroupByKey]=OutputTable[[#This Row],[GroupByKey]])*OutputTable[RecordedValue])),0)</f>
        <v>55.339444015606816</v>
      </c>
      <c r="L1931" s="5" cm="1">
        <f t="array" ref="L1931">IFERROR(_xlfn.STDEV.S(IF((OutputTable[GroupByKey]=OutputTable[[#This Row],[GroupByKey]]),(OutputTable[GroupByKey]=OutputTable[[#This Row],[GroupByKey]])*OutputTable[RecordedValue])),0)</f>
        <v>18.463814595248238</v>
      </c>
      <c r="M1931" s="5" cm="1">
        <f t="array" ref="M1931">MAX(IF((ProjectInfoTable[ProjectName]=OutputTable[[#This Row],[ProjectName]]),(ProjectInfoTable[ProjectName]=OutputTable[[#This Row],[ProjectName]])*ProjectInfoTable[ConfidenceInterval]))</f>
        <v>0.95</v>
      </c>
      <c r="N19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931" s="5" cm="1">
        <f t="array" ref="O1931">MIN(IF((OutputTable[GroupByKey]=OutputTable[[#This Row],[GroupByKey]]),(OutputTable[GroupByKey]=OutputTable[[#This Row],[GroupByKey]])*OutputTable[RecordedValue]))</f>
        <v>20.994807137296998</v>
      </c>
      <c r="P1931" s="5" cm="1">
        <f t="array" ref="P1931">MAX(IF((OutputTable[GroupByKey]=OutputTable[[#This Row],[GroupByKey]]),(OutputTable[GroupByKey]=OutputTable[[#This Row],[GroupByKey]])*OutputTable[RecordedValue]))</f>
        <v>106.254030872416</v>
      </c>
    </row>
    <row r="1932" spans="1:16" x14ac:dyDescent="0.25">
      <c r="A1932" t="s">
        <v>68</v>
      </c>
      <c r="B1932" t="s">
        <v>70</v>
      </c>
      <c r="C1932">
        <v>37</v>
      </c>
      <c r="D1932" t="s">
        <v>145</v>
      </c>
      <c r="E1932" t="s">
        <v>119</v>
      </c>
      <c r="F1932" t="s">
        <v>73</v>
      </c>
      <c r="G1932">
        <v>318</v>
      </c>
      <c r="H1932">
        <v>0</v>
      </c>
      <c r="I1932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932" s="5" cm="1">
        <f t="array" ref="J1932">MAX(IF((ProjectInfoTable[ProjectName]=OutputTable[[#This Row],[ProjectName]]),(ProjectInfoTable[ProjectName]=OutputTable[[#This Row],[ProjectName]])*ProjectInfoTable[NumberOfReplications]))</f>
        <v>50</v>
      </c>
      <c r="K1932" s="5" cm="1">
        <f t="array" ref="K1932">IFERROR(AVERAGE(IF((OutputTable[GroupByKey]=OutputTable[[#This Row],[GroupByKey]]),(OutputTable[GroupByKey]=OutputTable[[#This Row],[GroupByKey]])*OutputTable[RecordedValue])),0)</f>
        <v>318</v>
      </c>
      <c r="L1932" s="5" cm="1">
        <f t="array" ref="L1932">IFERROR(_xlfn.STDEV.S(IF((OutputTable[GroupByKey]=OutputTable[[#This Row],[GroupByKey]]),(OutputTable[GroupByKey]=OutputTable[[#This Row],[GroupByKey]])*OutputTable[RecordedValue])),0)</f>
        <v>0</v>
      </c>
      <c r="M1932" s="5" cm="1">
        <f t="array" ref="M1932">MAX(IF((ProjectInfoTable[ProjectName]=OutputTable[[#This Row],[ProjectName]]),(ProjectInfoTable[ProjectName]=OutputTable[[#This Row],[ProjectName]])*ProjectInfoTable[ConfidenceInterval]))</f>
        <v>0.95</v>
      </c>
      <c r="N19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2" s="5" cm="1">
        <f t="array" ref="O1932">MIN(IF((OutputTable[GroupByKey]=OutputTable[[#This Row],[GroupByKey]]),(OutputTable[GroupByKey]=OutputTable[[#This Row],[GroupByKey]])*OutputTable[RecordedValue]))</f>
        <v>318</v>
      </c>
      <c r="P1932" s="5" cm="1">
        <f t="array" ref="P1932">MAX(IF((OutputTable[GroupByKey]=OutputTable[[#This Row],[GroupByKey]]),(OutputTable[GroupByKey]=OutputTable[[#This Row],[GroupByKey]])*OutputTable[RecordedValue]))</f>
        <v>318</v>
      </c>
    </row>
    <row r="1933" spans="1:16" x14ac:dyDescent="0.25">
      <c r="A1933" t="s">
        <v>68</v>
      </c>
      <c r="B1933" t="s">
        <v>70</v>
      </c>
      <c r="C1933">
        <v>37</v>
      </c>
      <c r="D1933" t="s">
        <v>146</v>
      </c>
      <c r="E1933" t="s">
        <v>121</v>
      </c>
      <c r="F1933" t="s">
        <v>73</v>
      </c>
      <c r="G1933">
        <v>317</v>
      </c>
      <c r="H1933">
        <v>0</v>
      </c>
      <c r="I1933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933" s="5" cm="1">
        <f t="array" ref="J1933">MAX(IF((ProjectInfoTable[ProjectName]=OutputTable[[#This Row],[ProjectName]]),(ProjectInfoTable[ProjectName]=OutputTable[[#This Row],[ProjectName]])*ProjectInfoTable[NumberOfReplications]))</f>
        <v>50</v>
      </c>
      <c r="K1933" s="5" cm="1">
        <f t="array" ref="K1933">IFERROR(AVERAGE(IF((OutputTable[GroupByKey]=OutputTable[[#This Row],[GroupByKey]]),(OutputTable[GroupByKey]=OutputTable[[#This Row],[GroupByKey]])*OutputTable[RecordedValue])),0)</f>
        <v>316.94</v>
      </c>
      <c r="L1933" s="5" cm="1">
        <f t="array" ref="L1933">IFERROR(_xlfn.STDEV.S(IF((OutputTable[GroupByKey]=OutputTable[[#This Row],[GroupByKey]]),(OutputTable[GroupByKey]=OutputTable[[#This Row],[GroupByKey]])*OutputTable[RecordedValue])),0)</f>
        <v>0.23989793748209556</v>
      </c>
      <c r="M1933" s="5" cm="1">
        <f t="array" ref="M1933">MAX(IF((ProjectInfoTable[ProjectName]=OutputTable[[#This Row],[ProjectName]]),(ProjectInfoTable[ProjectName]=OutputTable[[#This Row],[ProjectName]])*ProjectInfoTable[ConfidenceInterval]))</f>
        <v>0.95</v>
      </c>
      <c r="N19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933" s="5" cm="1">
        <f t="array" ref="O1933">MIN(IF((OutputTable[GroupByKey]=OutputTable[[#This Row],[GroupByKey]]),(OutputTable[GroupByKey]=OutputTable[[#This Row],[GroupByKey]])*OutputTable[RecordedValue]))</f>
        <v>316</v>
      </c>
      <c r="P1933" s="5" cm="1">
        <f t="array" ref="P1933">MAX(IF((OutputTable[GroupByKey]=OutputTable[[#This Row],[GroupByKey]]),(OutputTable[GroupByKey]=OutputTable[[#This Row],[GroupByKey]])*OutputTable[RecordedValue]))</f>
        <v>317</v>
      </c>
    </row>
    <row r="1934" spans="1:16" x14ac:dyDescent="0.25">
      <c r="A1934" t="s">
        <v>68</v>
      </c>
      <c r="B1934" t="s">
        <v>70</v>
      </c>
      <c r="C1934">
        <v>37</v>
      </c>
      <c r="D1934" t="s">
        <v>147</v>
      </c>
      <c r="E1934" t="s">
        <v>123</v>
      </c>
      <c r="F1934" t="s">
        <v>73</v>
      </c>
      <c r="G1934">
        <v>9.2553682933529196</v>
      </c>
      <c r="H1934">
        <v>0</v>
      </c>
      <c r="I1934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934" s="5" cm="1">
        <f t="array" ref="J1934">MAX(IF((ProjectInfoTable[ProjectName]=OutputTable[[#This Row],[ProjectName]]),(ProjectInfoTable[ProjectName]=OutputTable[[#This Row],[ProjectName]])*ProjectInfoTable[NumberOfReplications]))</f>
        <v>50</v>
      </c>
      <c r="K1934" s="5" cm="1">
        <f t="array" ref="K1934">IFERROR(AVERAGE(IF((OutputTable[GroupByKey]=OutputTable[[#This Row],[GroupByKey]]),(OutputTable[GroupByKey]=OutputTable[[#This Row],[GroupByKey]])*OutputTable[RecordedValue])),0)</f>
        <v>9.2356458312402427</v>
      </c>
      <c r="L1934" s="5" cm="1">
        <f t="array" ref="L1934">IFERROR(_xlfn.STDEV.S(IF((OutputTable[GroupByKey]=OutputTable[[#This Row],[GroupByKey]]),(OutputTable[GroupByKey]=OutputTable[[#This Row],[GroupByKey]])*OutputTable[RecordedValue])),0)</f>
        <v>0.11377584298148916</v>
      </c>
      <c r="M1934" s="5" cm="1">
        <f t="array" ref="M1934">MAX(IF((ProjectInfoTable[ProjectName]=OutputTable[[#This Row],[ProjectName]]),(ProjectInfoTable[ProjectName]=OutputTable[[#This Row],[ProjectName]])*ProjectInfoTable[ConfidenceInterval]))</f>
        <v>0.95</v>
      </c>
      <c r="N19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934" s="5" cm="1">
        <f t="array" ref="O1934">MIN(IF((OutputTable[GroupByKey]=OutputTable[[#This Row],[GroupByKey]]),(OutputTable[GroupByKey]=OutputTable[[#This Row],[GroupByKey]])*OutputTable[RecordedValue]))</f>
        <v>8.9867833861246496</v>
      </c>
      <c r="P1934" s="5" cm="1">
        <f t="array" ref="P1934">MAX(IF((OutputTable[GroupByKey]=OutputTable[[#This Row],[GroupByKey]]),(OutputTable[GroupByKey]=OutputTable[[#This Row],[GroupByKey]])*OutputTable[RecordedValue]))</f>
        <v>9.4038725622795898</v>
      </c>
    </row>
    <row r="1935" spans="1:16" x14ac:dyDescent="0.25">
      <c r="A1935" t="s">
        <v>68</v>
      </c>
      <c r="B1935" t="s">
        <v>70</v>
      </c>
      <c r="C1935">
        <v>37</v>
      </c>
      <c r="D1935" t="s">
        <v>148</v>
      </c>
      <c r="E1935" t="s">
        <v>125</v>
      </c>
      <c r="F1935" t="s">
        <v>73</v>
      </c>
      <c r="G1935">
        <v>620.12636379242599</v>
      </c>
      <c r="H1935">
        <v>0</v>
      </c>
      <c r="I1935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935" s="5" cm="1">
        <f t="array" ref="J1935">MAX(IF((ProjectInfoTable[ProjectName]=OutputTable[[#This Row],[ProjectName]]),(ProjectInfoTable[ProjectName]=OutputTable[[#This Row],[ProjectName]])*ProjectInfoTable[NumberOfReplications]))</f>
        <v>50</v>
      </c>
      <c r="K1935" s="5" cm="1">
        <f t="array" ref="K1935">IFERROR(AVERAGE(IF((OutputTable[GroupByKey]=OutputTable[[#This Row],[GroupByKey]]),(OutputTable[GroupByKey]=OutputTable[[#This Row],[GroupByKey]])*OutputTable[RecordedValue])),0)</f>
        <v>609.47819389002132</v>
      </c>
      <c r="L1935" s="5" cm="1">
        <f t="array" ref="L1935">IFERROR(_xlfn.STDEV.S(IF((OutputTable[GroupByKey]=OutputTable[[#This Row],[GroupByKey]]),(OutputTable[GroupByKey]=OutputTable[[#This Row],[GroupByKey]])*OutputTable[RecordedValue])),0)</f>
        <v>20.03379556554944</v>
      </c>
      <c r="M1935" s="5" cm="1">
        <f t="array" ref="M1935">MAX(IF((ProjectInfoTable[ProjectName]=OutputTable[[#This Row],[ProjectName]]),(ProjectInfoTable[ProjectName]=OutputTable[[#This Row],[ProjectName]])*ProjectInfoTable[ConfidenceInterval]))</f>
        <v>0.95</v>
      </c>
      <c r="N19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935" s="5" cm="1">
        <f t="array" ref="O1935">MIN(IF((OutputTable[GroupByKey]=OutputTable[[#This Row],[GroupByKey]]),(OutputTable[GroupByKey]=OutputTable[[#This Row],[GroupByKey]])*OutputTable[RecordedValue]))</f>
        <v>560.39330190760404</v>
      </c>
      <c r="P1935" s="5" cm="1">
        <f t="array" ref="P1935">MAX(IF((OutputTable[GroupByKey]=OutputTable[[#This Row],[GroupByKey]]),(OutputTable[GroupByKey]=OutputTable[[#This Row],[GroupByKey]])*OutputTable[RecordedValue]))</f>
        <v>667.91125094200902</v>
      </c>
    </row>
    <row r="1936" spans="1:16" x14ac:dyDescent="0.25">
      <c r="A1936" t="s">
        <v>68</v>
      </c>
      <c r="B1936" t="s">
        <v>70</v>
      </c>
      <c r="C1936">
        <v>37</v>
      </c>
      <c r="D1936" t="s">
        <v>149</v>
      </c>
      <c r="E1936" t="s">
        <v>119</v>
      </c>
      <c r="F1936" t="s">
        <v>87</v>
      </c>
      <c r="G1936">
        <v>318</v>
      </c>
      <c r="H1936">
        <v>0</v>
      </c>
      <c r="I1936" s="5" t="str">
        <f>OutputTable[[#This Row],[ProjectName]]&amp;OutputTable[[#This Row],[Name]]&amp;OutputTable[[#This Row],[Type]]&amp;OutputTable[[#This Row],[Source]]</f>
        <v>Airport Security AnalysisEntity 1.NumberInNumber InEntity</v>
      </c>
      <c r="J1936" s="5" cm="1">
        <f t="array" ref="J1936">MAX(IF((ProjectInfoTable[ProjectName]=OutputTable[[#This Row],[ProjectName]]),(ProjectInfoTable[ProjectName]=OutputTable[[#This Row],[ProjectName]])*ProjectInfoTable[NumberOfReplications]))</f>
        <v>50</v>
      </c>
      <c r="K1936" s="5" cm="1">
        <f t="array" ref="K1936">IFERROR(AVERAGE(IF((OutputTable[GroupByKey]=OutputTable[[#This Row],[GroupByKey]]),(OutputTable[GroupByKey]=OutputTable[[#This Row],[GroupByKey]])*OutputTable[RecordedValue])),0)</f>
        <v>318</v>
      </c>
      <c r="L1936" s="5" cm="1">
        <f t="array" ref="L1936">IFERROR(_xlfn.STDEV.S(IF((OutputTable[GroupByKey]=OutputTable[[#This Row],[GroupByKey]]),(OutputTable[GroupByKey]=OutputTable[[#This Row],[GroupByKey]])*OutputTable[RecordedValue])),0)</f>
        <v>0</v>
      </c>
      <c r="M1936" s="5" cm="1">
        <f t="array" ref="M1936">MAX(IF((ProjectInfoTable[ProjectName]=OutputTable[[#This Row],[ProjectName]]),(ProjectInfoTable[ProjectName]=OutputTable[[#This Row],[ProjectName]])*ProjectInfoTable[ConfidenceInterval]))</f>
        <v>0.95</v>
      </c>
      <c r="N19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6" s="5" cm="1">
        <f t="array" ref="O1936">MIN(IF((OutputTable[GroupByKey]=OutputTable[[#This Row],[GroupByKey]]),(OutputTable[GroupByKey]=OutputTable[[#This Row],[GroupByKey]])*OutputTable[RecordedValue]))</f>
        <v>318</v>
      </c>
      <c r="P1936" s="5" cm="1">
        <f t="array" ref="P1936">MAX(IF((OutputTable[GroupByKey]=OutputTable[[#This Row],[GroupByKey]]),(OutputTable[GroupByKey]=OutputTable[[#This Row],[GroupByKey]])*OutputTable[RecordedValue]))</f>
        <v>318</v>
      </c>
    </row>
    <row r="1937" spans="1:16" x14ac:dyDescent="0.25">
      <c r="A1937" t="s">
        <v>68</v>
      </c>
      <c r="B1937" t="s">
        <v>70</v>
      </c>
      <c r="C1937">
        <v>37</v>
      </c>
      <c r="D1937" t="s">
        <v>150</v>
      </c>
      <c r="E1937" t="s">
        <v>121</v>
      </c>
      <c r="F1937" t="s">
        <v>87</v>
      </c>
      <c r="G1937">
        <v>316</v>
      </c>
      <c r="H1937">
        <v>0</v>
      </c>
      <c r="I1937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937" s="5" cm="1">
        <f t="array" ref="J1937">MAX(IF((ProjectInfoTable[ProjectName]=OutputTable[[#This Row],[ProjectName]]),(ProjectInfoTable[ProjectName]=OutputTable[[#This Row],[ProjectName]])*ProjectInfoTable[NumberOfReplications]))</f>
        <v>50</v>
      </c>
      <c r="K1937" s="5" cm="1">
        <f t="array" ref="K1937">IFERROR(AVERAGE(IF((OutputTable[GroupByKey]=OutputTable[[#This Row],[GroupByKey]]),(OutputTable[GroupByKey]=OutputTable[[#This Row],[GroupByKey]])*OutputTable[RecordedValue])),0)</f>
        <v>314.94</v>
      </c>
      <c r="L1937" s="5" cm="1">
        <f t="array" ref="L1937">IFERROR(_xlfn.STDEV.S(IF((OutputTable[GroupByKey]=OutputTable[[#This Row],[GroupByKey]]),(OutputTable[GroupByKey]=OutputTable[[#This Row],[GroupByKey]])*OutputTable[RecordedValue])),0)</f>
        <v>0.68243262357121037</v>
      </c>
      <c r="M1937" s="5" cm="1">
        <f t="array" ref="M1937">MAX(IF((ProjectInfoTable[ProjectName]=OutputTable[[#This Row],[ProjectName]]),(ProjectInfoTable[ProjectName]=OutputTable[[#This Row],[ProjectName]])*ProjectInfoTable[ConfidenceInterval]))</f>
        <v>0.95</v>
      </c>
      <c r="N19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937" s="5" cm="1">
        <f t="array" ref="O1937">MIN(IF((OutputTable[GroupByKey]=OutputTable[[#This Row],[GroupByKey]]),(OutputTable[GroupByKey]=OutputTable[[#This Row],[GroupByKey]])*OutputTable[RecordedValue]))</f>
        <v>313</v>
      </c>
      <c r="P1937" s="5" cm="1">
        <f t="array" ref="P1937">MAX(IF((OutputTable[GroupByKey]=OutputTable[[#This Row],[GroupByKey]]),(OutputTable[GroupByKey]=OutputTable[[#This Row],[GroupByKey]])*OutputTable[RecordedValue]))</f>
        <v>316</v>
      </c>
    </row>
    <row r="1938" spans="1:16" x14ac:dyDescent="0.25">
      <c r="A1938" t="s">
        <v>68</v>
      </c>
      <c r="B1938" t="s">
        <v>70</v>
      </c>
      <c r="C1938">
        <v>37</v>
      </c>
      <c r="D1938" t="s">
        <v>151</v>
      </c>
      <c r="E1938" t="s">
        <v>135</v>
      </c>
      <c r="F1938" t="s">
        <v>105</v>
      </c>
      <c r="G1938">
        <v>0</v>
      </c>
      <c r="H1938">
        <v>0</v>
      </c>
      <c r="I1938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938" s="5" cm="1">
        <f t="array" ref="J1938">MAX(IF((ProjectInfoTable[ProjectName]=OutputTable[[#This Row],[ProjectName]]),(ProjectInfoTable[ProjectName]=OutputTable[[#This Row],[ProjectName]])*ProjectInfoTable[NumberOfReplications]))</f>
        <v>50</v>
      </c>
      <c r="K1938" s="5" cm="1">
        <f t="array" ref="K1938">IFERROR(AVERAGE(IF((OutputTable[GroupByKey]=OutputTable[[#This Row],[GroupByKey]]),(OutputTable[GroupByKey]=OutputTable[[#This Row],[GroupByKey]])*OutputTable[RecordedValue])),0)</f>
        <v>0</v>
      </c>
      <c r="L1938" s="5" cm="1">
        <f t="array" ref="L1938">IFERROR(_xlfn.STDEV.S(IF((OutputTable[GroupByKey]=OutputTable[[#This Row],[GroupByKey]]),(OutputTable[GroupByKey]=OutputTable[[#This Row],[GroupByKey]])*OutputTable[RecordedValue])),0)</f>
        <v>0</v>
      </c>
      <c r="M1938" s="5" cm="1">
        <f t="array" ref="M1938">MAX(IF((ProjectInfoTable[ProjectName]=OutputTable[[#This Row],[ProjectName]]),(ProjectInfoTable[ProjectName]=OutputTable[[#This Row],[ProjectName]])*ProjectInfoTable[ConfidenceInterval]))</f>
        <v>0.95</v>
      </c>
      <c r="N19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8" s="5" cm="1">
        <f t="array" ref="O1938">MIN(IF((OutputTable[GroupByKey]=OutputTable[[#This Row],[GroupByKey]]),(OutputTable[GroupByKey]=OutputTable[[#This Row],[GroupByKey]])*OutputTable[RecordedValue]))</f>
        <v>0</v>
      </c>
      <c r="P1938" s="5" cm="1">
        <f t="array" ref="P1938">MAX(IF((OutputTable[GroupByKey]=OutputTable[[#This Row],[GroupByKey]]),(OutputTable[GroupByKey]=OutputTable[[#This Row],[GroupByKey]])*OutputTable[RecordedValue]))</f>
        <v>0</v>
      </c>
    </row>
    <row r="1939" spans="1:16" x14ac:dyDescent="0.25">
      <c r="A1939" t="s">
        <v>68</v>
      </c>
      <c r="B1939" t="s">
        <v>70</v>
      </c>
      <c r="C1939">
        <v>37</v>
      </c>
      <c r="D1939" t="s">
        <v>152</v>
      </c>
      <c r="E1939" t="s">
        <v>137</v>
      </c>
      <c r="F1939" t="s">
        <v>105</v>
      </c>
      <c r="G1939">
        <v>12</v>
      </c>
      <c r="H1939">
        <v>0</v>
      </c>
      <c r="I1939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939" s="5" cm="1">
        <f t="array" ref="J1939">MAX(IF((ProjectInfoTable[ProjectName]=OutputTable[[#This Row],[ProjectName]]),(ProjectInfoTable[ProjectName]=OutputTable[[#This Row],[ProjectName]])*ProjectInfoTable[NumberOfReplications]))</f>
        <v>50</v>
      </c>
      <c r="K1939" s="5" cm="1">
        <f t="array" ref="K1939">IFERROR(AVERAGE(IF((OutputTable[GroupByKey]=OutputTable[[#This Row],[GroupByKey]]),(OutputTable[GroupByKey]=OutputTable[[#This Row],[GroupByKey]])*OutputTable[RecordedValue])),0)</f>
        <v>12</v>
      </c>
      <c r="L1939" s="5" cm="1">
        <f t="array" ref="L1939">IFERROR(_xlfn.STDEV.S(IF((OutputTable[GroupByKey]=OutputTable[[#This Row],[GroupByKey]]),(OutputTable[GroupByKey]=OutputTable[[#This Row],[GroupByKey]])*OutputTable[RecordedValue])),0)</f>
        <v>0</v>
      </c>
      <c r="M1939" s="5" cm="1">
        <f t="array" ref="M1939">MAX(IF((ProjectInfoTable[ProjectName]=OutputTable[[#This Row],[ProjectName]]),(ProjectInfoTable[ProjectName]=OutputTable[[#This Row],[ProjectName]])*ProjectInfoTable[ConfidenceInterval]))</f>
        <v>0.95</v>
      </c>
      <c r="N19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9" s="5" cm="1">
        <f t="array" ref="O1939">MIN(IF((OutputTable[GroupByKey]=OutputTable[[#This Row],[GroupByKey]]),(OutputTable[GroupByKey]=OutputTable[[#This Row],[GroupByKey]])*OutputTable[RecordedValue]))</f>
        <v>12</v>
      </c>
      <c r="P1939" s="5" cm="1">
        <f t="array" ref="P1939">MAX(IF((OutputTable[GroupByKey]=OutputTable[[#This Row],[GroupByKey]]),(OutputTable[GroupByKey]=OutputTable[[#This Row],[GroupByKey]])*OutputTable[RecordedValue]))</f>
        <v>12</v>
      </c>
    </row>
    <row r="1940" spans="1:16" x14ac:dyDescent="0.25">
      <c r="A1940" t="s">
        <v>68</v>
      </c>
      <c r="B1940" t="s">
        <v>70</v>
      </c>
      <c r="C1940">
        <v>37</v>
      </c>
      <c r="D1940" t="s">
        <v>153</v>
      </c>
      <c r="E1940" t="s">
        <v>154</v>
      </c>
      <c r="F1940" t="s">
        <v>105</v>
      </c>
      <c r="G1940">
        <v>0</v>
      </c>
      <c r="H1940">
        <v>0</v>
      </c>
      <c r="I1940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940" s="5" cm="1">
        <f t="array" ref="J1940">MAX(IF((ProjectInfoTable[ProjectName]=OutputTable[[#This Row],[ProjectName]]),(ProjectInfoTable[ProjectName]=OutputTable[[#This Row],[ProjectName]])*ProjectInfoTable[NumberOfReplications]))</f>
        <v>50</v>
      </c>
      <c r="K1940" s="5" cm="1">
        <f t="array" ref="K1940">IFERROR(AVERAGE(IF((OutputTable[GroupByKey]=OutputTable[[#This Row],[GroupByKey]]),(OutputTable[GroupByKey]=OutputTable[[#This Row],[GroupByKey]])*OutputTable[RecordedValue])),0)</f>
        <v>0</v>
      </c>
      <c r="L1940" s="5" cm="1">
        <f t="array" ref="L1940">IFERROR(_xlfn.STDEV.S(IF((OutputTable[GroupByKey]=OutputTable[[#This Row],[GroupByKey]]),(OutputTable[GroupByKey]=OutputTable[[#This Row],[GroupByKey]])*OutputTable[RecordedValue])),0)</f>
        <v>0</v>
      </c>
      <c r="M1940" s="5" cm="1">
        <f t="array" ref="M1940">MAX(IF((ProjectInfoTable[ProjectName]=OutputTable[[#This Row],[ProjectName]]),(ProjectInfoTable[ProjectName]=OutputTable[[#This Row],[ProjectName]])*ProjectInfoTable[ConfidenceInterval]))</f>
        <v>0.95</v>
      </c>
      <c r="N19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0" s="5" cm="1">
        <f t="array" ref="O1940">MIN(IF((OutputTable[GroupByKey]=OutputTable[[#This Row],[GroupByKey]]),(OutputTable[GroupByKey]=OutputTable[[#This Row],[GroupByKey]])*OutputTable[RecordedValue]))</f>
        <v>0</v>
      </c>
      <c r="P1940" s="5" cm="1">
        <f t="array" ref="P1940">MAX(IF((OutputTable[GroupByKey]=OutputTable[[#This Row],[GroupByKey]]),(OutputTable[GroupByKey]=OutputTable[[#This Row],[GroupByKey]])*OutputTable[RecordedValue]))</f>
        <v>0</v>
      </c>
    </row>
    <row r="1941" spans="1:16" x14ac:dyDescent="0.25">
      <c r="A1941" t="s">
        <v>68</v>
      </c>
      <c r="B1941" t="s">
        <v>70</v>
      </c>
      <c r="C1941">
        <v>37</v>
      </c>
      <c r="D1941" t="s">
        <v>155</v>
      </c>
      <c r="E1941" t="s">
        <v>156</v>
      </c>
      <c r="F1941" t="s">
        <v>105</v>
      </c>
      <c r="G1941">
        <v>0</v>
      </c>
      <c r="H1941">
        <v>0</v>
      </c>
      <c r="I1941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941" s="5" cm="1">
        <f t="array" ref="J1941">MAX(IF((ProjectInfoTable[ProjectName]=OutputTable[[#This Row],[ProjectName]]),(ProjectInfoTable[ProjectName]=OutputTable[[#This Row],[ProjectName]])*ProjectInfoTable[NumberOfReplications]))</f>
        <v>50</v>
      </c>
      <c r="K1941" s="5" cm="1">
        <f t="array" ref="K1941">IFERROR(AVERAGE(IF((OutputTable[GroupByKey]=OutputTable[[#This Row],[GroupByKey]]),(OutputTable[GroupByKey]=OutputTable[[#This Row],[GroupByKey]])*OutputTable[RecordedValue])),0)</f>
        <v>0</v>
      </c>
      <c r="L1941" s="5" cm="1">
        <f t="array" ref="L1941">IFERROR(_xlfn.STDEV.S(IF((OutputTable[GroupByKey]=OutputTable[[#This Row],[GroupByKey]]),(OutputTable[GroupByKey]=OutputTable[[#This Row],[GroupByKey]])*OutputTable[RecordedValue])),0)</f>
        <v>0</v>
      </c>
      <c r="M1941" s="5" cm="1">
        <f t="array" ref="M1941">MAX(IF((ProjectInfoTable[ProjectName]=OutputTable[[#This Row],[ProjectName]]),(ProjectInfoTable[ProjectName]=OutputTable[[#This Row],[ProjectName]])*ProjectInfoTable[ConfidenceInterval]))</f>
        <v>0.95</v>
      </c>
      <c r="N19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1" s="5" cm="1">
        <f t="array" ref="O1941">MIN(IF((OutputTable[GroupByKey]=OutputTable[[#This Row],[GroupByKey]]),(OutputTable[GroupByKey]=OutputTable[[#This Row],[GroupByKey]])*OutputTable[RecordedValue]))</f>
        <v>0</v>
      </c>
      <c r="P1941" s="5" cm="1">
        <f t="array" ref="P1941">MAX(IF((OutputTable[GroupByKey]=OutputTable[[#This Row],[GroupByKey]]),(OutputTable[GroupByKey]=OutputTable[[#This Row],[GroupByKey]])*OutputTable[RecordedValue]))</f>
        <v>0</v>
      </c>
    </row>
    <row r="1942" spans="1:16" x14ac:dyDescent="0.25">
      <c r="A1942" t="s">
        <v>68</v>
      </c>
      <c r="B1942" t="s">
        <v>70</v>
      </c>
      <c r="C1942">
        <v>37</v>
      </c>
      <c r="D1942" t="s">
        <v>157</v>
      </c>
      <c r="E1942" t="s">
        <v>140</v>
      </c>
      <c r="F1942" t="s">
        <v>105</v>
      </c>
      <c r="G1942">
        <v>0</v>
      </c>
      <c r="H1942">
        <v>0</v>
      </c>
      <c r="I1942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942" s="5" cm="1">
        <f t="array" ref="J1942">MAX(IF((ProjectInfoTable[ProjectName]=OutputTable[[#This Row],[ProjectName]]),(ProjectInfoTable[ProjectName]=OutputTable[[#This Row],[ProjectName]])*ProjectInfoTable[NumberOfReplications]))</f>
        <v>50</v>
      </c>
      <c r="K1942" s="5" cm="1">
        <f t="array" ref="K1942">IFERROR(AVERAGE(IF((OutputTable[GroupByKey]=OutputTable[[#This Row],[GroupByKey]]),(OutputTable[GroupByKey]=OutputTable[[#This Row],[GroupByKey]])*OutputTable[RecordedValue])),0)</f>
        <v>0</v>
      </c>
      <c r="L1942" s="5" cm="1">
        <f t="array" ref="L1942">IFERROR(_xlfn.STDEV.S(IF((OutputTable[GroupByKey]=OutputTable[[#This Row],[GroupByKey]]),(OutputTable[GroupByKey]=OutputTable[[#This Row],[GroupByKey]])*OutputTable[RecordedValue])),0)</f>
        <v>0</v>
      </c>
      <c r="M1942" s="5" cm="1">
        <f t="array" ref="M1942">MAX(IF((ProjectInfoTable[ProjectName]=OutputTable[[#This Row],[ProjectName]]),(ProjectInfoTable[ProjectName]=OutputTable[[#This Row],[ProjectName]])*ProjectInfoTable[ConfidenceInterval]))</f>
        <v>0.95</v>
      </c>
      <c r="N19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2" s="5" cm="1">
        <f t="array" ref="O1942">MIN(IF((OutputTable[GroupByKey]=OutputTable[[#This Row],[GroupByKey]]),(OutputTable[GroupByKey]=OutputTable[[#This Row],[GroupByKey]])*OutputTable[RecordedValue]))</f>
        <v>0</v>
      </c>
      <c r="P1942" s="5" cm="1">
        <f t="array" ref="P1942">MAX(IF((OutputTable[GroupByKey]=OutputTable[[#This Row],[GroupByKey]]),(OutputTable[GroupByKey]=OutputTable[[#This Row],[GroupByKey]])*OutputTable[RecordedValue]))</f>
        <v>0</v>
      </c>
    </row>
    <row r="1943" spans="1:16" x14ac:dyDescent="0.25">
      <c r="A1943" t="s">
        <v>68</v>
      </c>
      <c r="B1943" t="s">
        <v>70</v>
      </c>
      <c r="C1943">
        <v>37</v>
      </c>
      <c r="D1943" t="s">
        <v>158</v>
      </c>
      <c r="E1943" t="s">
        <v>121</v>
      </c>
      <c r="F1943" t="s">
        <v>127</v>
      </c>
      <c r="G1943">
        <v>316</v>
      </c>
      <c r="H1943">
        <v>0</v>
      </c>
      <c r="I1943" s="5" t="str">
        <f>OutputTable[[#This Row],[ProjectName]]&amp;OutputTable[[#This Row],[Name]]&amp;OutputTable[[#This Row],[Type]]&amp;OutputTable[[#This Row],[Source]]</f>
        <v>Airport Security AnalysisSystem.NumberOutNumber OutSystem</v>
      </c>
      <c r="J1943" s="5" cm="1">
        <f t="array" ref="J1943">MAX(IF((ProjectInfoTable[ProjectName]=OutputTable[[#This Row],[ProjectName]]),(ProjectInfoTable[ProjectName]=OutputTable[[#This Row],[ProjectName]])*ProjectInfoTable[NumberOfReplications]))</f>
        <v>50</v>
      </c>
      <c r="K1943" s="5" cm="1">
        <f t="array" ref="K1943">IFERROR(AVERAGE(IF((OutputTable[GroupByKey]=OutputTable[[#This Row],[GroupByKey]]),(OutputTable[GroupByKey]=OutputTable[[#This Row],[GroupByKey]])*OutputTable[RecordedValue])),0)</f>
        <v>314.94</v>
      </c>
      <c r="L1943" s="5" cm="1">
        <f t="array" ref="L1943">IFERROR(_xlfn.STDEV.S(IF((OutputTable[GroupByKey]=OutputTable[[#This Row],[GroupByKey]]),(OutputTable[GroupByKey]=OutputTable[[#This Row],[GroupByKey]])*OutputTable[RecordedValue])),0)</f>
        <v>0.68243262357121037</v>
      </c>
      <c r="M1943" s="5" cm="1">
        <f t="array" ref="M1943">MAX(IF((ProjectInfoTable[ProjectName]=OutputTable[[#This Row],[ProjectName]]),(ProjectInfoTable[ProjectName]=OutputTable[[#This Row],[ProjectName]])*ProjectInfoTable[ConfidenceInterval]))</f>
        <v>0.95</v>
      </c>
      <c r="N19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943" s="5" cm="1">
        <f t="array" ref="O1943">MIN(IF((OutputTable[GroupByKey]=OutputTable[[#This Row],[GroupByKey]]),(OutputTable[GroupByKey]=OutputTable[[#This Row],[GroupByKey]])*OutputTable[RecordedValue]))</f>
        <v>313</v>
      </c>
      <c r="P1943" s="5" cm="1">
        <f t="array" ref="P1943">MAX(IF((OutputTable[GroupByKey]=OutputTable[[#This Row],[GroupByKey]]),(OutputTable[GroupByKey]=OutputTable[[#This Row],[GroupByKey]])*OutputTable[RecordedValue]))</f>
        <v>316</v>
      </c>
    </row>
    <row r="1944" spans="1:16" x14ac:dyDescent="0.25">
      <c r="A1944" t="s">
        <v>68</v>
      </c>
      <c r="B1944" t="s">
        <v>70</v>
      </c>
      <c r="C1944">
        <v>37</v>
      </c>
      <c r="D1944" t="s">
        <v>159</v>
      </c>
      <c r="E1944" t="s">
        <v>91</v>
      </c>
      <c r="F1944" t="s">
        <v>127</v>
      </c>
      <c r="G1944">
        <v>71.976989689924594</v>
      </c>
      <c r="H1944">
        <v>0</v>
      </c>
      <c r="I1944" s="5" t="str">
        <f>OutputTable[[#This Row],[ProjectName]]&amp;OutputTable[[#This Row],[Name]]&amp;OutputTable[[#This Row],[Type]]&amp;OutputTable[[#This Row],[Source]]</f>
        <v>Airport Security AnalysisSystem.TotalCostTotal CostSystem</v>
      </c>
      <c r="J1944" s="5" cm="1">
        <f t="array" ref="J1944">MAX(IF((ProjectInfoTable[ProjectName]=OutputTable[[#This Row],[ProjectName]]),(ProjectInfoTable[ProjectName]=OutputTable[[#This Row],[ProjectName]])*ProjectInfoTable[NumberOfReplications]))</f>
        <v>50</v>
      </c>
      <c r="K1944" s="5" cm="1">
        <f t="array" ref="K1944">IFERROR(AVERAGE(IF((OutputTable[GroupByKey]=OutputTable[[#This Row],[GroupByKey]]),(OutputTable[GroupByKey]=OutputTable[[#This Row],[GroupByKey]])*OutputTable[RecordedValue])),0)</f>
        <v>71.872638573735571</v>
      </c>
      <c r="L1944" s="5" cm="1">
        <f t="array" ref="L1944">IFERROR(_xlfn.STDEV.S(IF((OutputTable[GroupByKey]=OutputTable[[#This Row],[GroupByKey]]),(OutputTable[GroupByKey]=OutputTable[[#This Row],[GroupByKey]])*OutputTable[RecordedValue])),0)</f>
        <v>5.859431361613459E-2</v>
      </c>
      <c r="M1944" s="5" cm="1">
        <f t="array" ref="M1944">MAX(IF((ProjectInfoTable[ProjectName]=OutputTable[[#This Row],[ProjectName]]),(ProjectInfoTable[ProjectName]=OutputTable[[#This Row],[ProjectName]])*ProjectInfoTable[ConfidenceInterval]))</f>
        <v>0.95</v>
      </c>
      <c r="N19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944" s="5" cm="1">
        <f t="array" ref="O1944">MIN(IF((OutputTable[GroupByKey]=OutputTable[[#This Row],[GroupByKey]]),(OutputTable[GroupByKey]=OutputTable[[#This Row],[GroupByKey]])*OutputTable[RecordedValue]))</f>
        <v>71.718288096809104</v>
      </c>
      <c r="P1944" s="5" cm="1">
        <f t="array" ref="P1944">MAX(IF((OutputTable[GroupByKey]=OutputTable[[#This Row],[GroupByKey]]),(OutputTable[GroupByKey]=OutputTable[[#This Row],[GroupByKey]])*OutputTable[RecordedValue]))</f>
        <v>71.976989689924594</v>
      </c>
    </row>
    <row r="1945" spans="1:16" x14ac:dyDescent="0.25">
      <c r="A1945" t="s">
        <v>68</v>
      </c>
      <c r="B1945" t="s">
        <v>70</v>
      </c>
      <c r="C1945">
        <v>37</v>
      </c>
      <c r="D1945" t="s">
        <v>160</v>
      </c>
      <c r="E1945" t="s">
        <v>135</v>
      </c>
      <c r="F1945" t="s">
        <v>105</v>
      </c>
      <c r="G1945">
        <v>30.906933712319098</v>
      </c>
      <c r="H1945">
        <v>0</v>
      </c>
      <c r="I1945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945" s="5" cm="1">
        <f t="array" ref="J1945">MAX(IF((ProjectInfoTable[ProjectName]=OutputTable[[#This Row],[ProjectName]]),(ProjectInfoTable[ProjectName]=OutputTable[[#This Row],[ProjectName]])*ProjectInfoTable[NumberOfReplications]))</f>
        <v>50</v>
      </c>
      <c r="K1945" s="5" cm="1">
        <f t="array" ref="K1945">IFERROR(AVERAGE(IF((OutputTable[GroupByKey]=OutputTable[[#This Row],[GroupByKey]]),(OutputTable[GroupByKey]=OutputTable[[#This Row],[GroupByKey]])*OutputTable[RecordedValue])),0)</f>
        <v>29.829789158135409</v>
      </c>
      <c r="L1945" s="5" cm="1">
        <f t="array" ref="L1945">IFERROR(_xlfn.STDEV.S(IF((OutputTable[GroupByKey]=OutputTable[[#This Row],[GroupByKey]]),(OutputTable[GroupByKey]=OutputTable[[#This Row],[GroupByKey]])*OutputTable[RecordedValue])),0)</f>
        <v>0.5851150785874778</v>
      </c>
      <c r="M1945" s="5" cm="1">
        <f t="array" ref="M1945">MAX(IF((ProjectInfoTable[ProjectName]=OutputTable[[#This Row],[ProjectName]]),(ProjectInfoTable[ProjectName]=OutputTable[[#This Row],[ProjectName]])*ProjectInfoTable[ConfidenceInterval]))</f>
        <v>0.95</v>
      </c>
      <c r="N19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945" s="5" cm="1">
        <f t="array" ref="O1945">MIN(IF((OutputTable[GroupByKey]=OutputTable[[#This Row],[GroupByKey]]),(OutputTable[GroupByKey]=OutputTable[[#This Row],[GroupByKey]])*OutputTable[RecordedValue]))</f>
        <v>28.648191338861398</v>
      </c>
      <c r="P1945" s="5" cm="1">
        <f t="array" ref="P1945">MAX(IF((OutputTable[GroupByKey]=OutputTable[[#This Row],[GroupByKey]]),(OutputTable[GroupByKey]=OutputTable[[#This Row],[GroupByKey]])*OutputTable[RecordedValue]))</f>
        <v>31.087756920682502</v>
      </c>
    </row>
    <row r="1946" spans="1:16" x14ac:dyDescent="0.25">
      <c r="A1946" t="s">
        <v>68</v>
      </c>
      <c r="B1946" t="s">
        <v>70</v>
      </c>
      <c r="C1946">
        <v>37</v>
      </c>
      <c r="D1946" t="s">
        <v>161</v>
      </c>
      <c r="E1946" t="s">
        <v>137</v>
      </c>
      <c r="F1946" t="s">
        <v>105</v>
      </c>
      <c r="G1946">
        <v>5.0781444659764796</v>
      </c>
      <c r="H1946">
        <v>0</v>
      </c>
      <c r="I1946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946" s="5" cm="1">
        <f t="array" ref="J1946">MAX(IF((ProjectInfoTable[ProjectName]=OutputTable[[#This Row],[ProjectName]]),(ProjectInfoTable[ProjectName]=OutputTable[[#This Row],[ProjectName]])*ProjectInfoTable[NumberOfReplications]))</f>
        <v>50</v>
      </c>
      <c r="K1946" s="5" cm="1">
        <f t="array" ref="K1946">IFERROR(AVERAGE(IF((OutputTable[GroupByKey]=OutputTable[[#This Row],[GroupByKey]]),(OutputTable[GroupByKey]=OutputTable[[#This Row],[GroupByKey]])*OutputTable[RecordedValue])),0)</f>
        <v>6.0988587896948685</v>
      </c>
      <c r="L1946" s="5" cm="1">
        <f t="array" ref="L1946">IFERROR(_xlfn.STDEV.S(IF((OutputTable[GroupByKey]=OutputTable[[#This Row],[GroupByKey]]),(OutputTable[GroupByKey]=OutputTable[[#This Row],[GroupByKey]])*OutputTable[RecordedValue])),0)</f>
        <v>0.58437836853471548</v>
      </c>
      <c r="M1946" s="5" cm="1">
        <f t="array" ref="M1946">MAX(IF((ProjectInfoTable[ProjectName]=OutputTable[[#This Row],[ProjectName]]),(ProjectInfoTable[ProjectName]=OutputTable[[#This Row],[ProjectName]])*ProjectInfoTable[ConfidenceInterval]))</f>
        <v>0.95</v>
      </c>
      <c r="N19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946" s="5" cm="1">
        <f t="array" ref="O1946">MIN(IF((OutputTable[GroupByKey]=OutputTable[[#This Row],[GroupByKey]]),(OutputTable[GroupByKey]=OutputTable[[#This Row],[GroupByKey]])*OutputTable[RecordedValue]))</f>
        <v>4.8524885910691502</v>
      </c>
      <c r="P1946" s="5" cm="1">
        <f t="array" ref="P1946">MAX(IF((OutputTable[GroupByKey]=OutputTable[[#This Row],[GroupByKey]]),(OutputTable[GroupByKey]=OutputTable[[#This Row],[GroupByKey]])*OutputTable[RecordedValue]))</f>
        <v>7.28424471053909</v>
      </c>
    </row>
    <row r="1947" spans="1:16" x14ac:dyDescent="0.25">
      <c r="A1947" t="s">
        <v>68</v>
      </c>
      <c r="B1947" t="s">
        <v>70</v>
      </c>
      <c r="C1947">
        <v>37</v>
      </c>
      <c r="D1947" t="s">
        <v>162</v>
      </c>
      <c r="E1947" t="s">
        <v>154</v>
      </c>
      <c r="F1947" t="s">
        <v>105</v>
      </c>
      <c r="G1947">
        <v>654</v>
      </c>
      <c r="H1947">
        <v>0</v>
      </c>
      <c r="I1947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947" s="5" cm="1">
        <f t="array" ref="J1947">MAX(IF((ProjectInfoTable[ProjectName]=OutputTable[[#This Row],[ProjectName]]),(ProjectInfoTable[ProjectName]=OutputTable[[#This Row],[ProjectName]])*ProjectInfoTable[NumberOfReplications]))</f>
        <v>50</v>
      </c>
      <c r="K1947" s="5" cm="1">
        <f t="array" ref="K1947">IFERROR(AVERAGE(IF((OutputTable[GroupByKey]=OutputTable[[#This Row],[GroupByKey]]),(OutputTable[GroupByKey]=OutputTable[[#This Row],[GroupByKey]])*OutputTable[RecordedValue])),0)</f>
        <v>645.70000000000005</v>
      </c>
      <c r="L1947" s="5" cm="1">
        <f t="array" ref="L1947">IFERROR(_xlfn.STDEV.S(IF((OutputTable[GroupByKey]=OutputTable[[#This Row],[GroupByKey]]),(OutputTable[GroupByKey]=OutputTable[[#This Row],[GroupByKey]])*OutputTable[RecordedValue])),0)</f>
        <v>5.4930382656372485</v>
      </c>
      <c r="M1947" s="5" cm="1">
        <f t="array" ref="M1947">MAX(IF((ProjectInfoTable[ProjectName]=OutputTable[[#This Row],[ProjectName]]),(ProjectInfoTable[ProjectName]=OutputTable[[#This Row],[ProjectName]])*ProjectInfoTable[ConfidenceInterval]))</f>
        <v>0.95</v>
      </c>
      <c r="N19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1947" s="5" cm="1">
        <f t="array" ref="O1947">MIN(IF((OutputTable[GroupByKey]=OutputTable[[#This Row],[GroupByKey]]),(OutputTable[GroupByKey]=OutputTable[[#This Row],[GroupByKey]])*OutputTable[RecordedValue]))</f>
        <v>633</v>
      </c>
      <c r="P1947" s="5" cm="1">
        <f t="array" ref="P1947">MAX(IF((OutputTable[GroupByKey]=OutputTable[[#This Row],[GroupByKey]]),(OutputTable[GroupByKey]=OutputTable[[#This Row],[GroupByKey]])*OutputTable[RecordedValue]))</f>
        <v>656</v>
      </c>
    </row>
    <row r="1948" spans="1:16" x14ac:dyDescent="0.25">
      <c r="A1948" t="s">
        <v>68</v>
      </c>
      <c r="B1948" t="s">
        <v>70</v>
      </c>
      <c r="C1948">
        <v>37</v>
      </c>
      <c r="D1948" t="s">
        <v>163</v>
      </c>
      <c r="E1948" t="s">
        <v>156</v>
      </c>
      <c r="F1948" t="s">
        <v>105</v>
      </c>
      <c r="G1948">
        <v>0.85894043150065402</v>
      </c>
      <c r="H1948">
        <v>0</v>
      </c>
      <c r="I1948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948" s="5" cm="1">
        <f t="array" ref="J1948">MAX(IF((ProjectInfoTable[ProjectName]=OutputTable[[#This Row],[ProjectName]]),(ProjectInfoTable[ProjectName]=OutputTable[[#This Row],[ProjectName]])*ProjectInfoTable[NumberOfReplications]))</f>
        <v>50</v>
      </c>
      <c r="K1948" s="5" cm="1">
        <f t="array" ref="K1948">IFERROR(AVERAGE(IF((OutputTable[GroupByKey]=OutputTable[[#This Row],[GroupByKey]]),(OutputTable[GroupByKey]=OutputTable[[#This Row],[GroupByKey]])*OutputTable[RecordedValue])),0)</f>
        <v>0.83058725584180904</v>
      </c>
      <c r="L1948" s="5" cm="1">
        <f t="array" ref="L1948">IFERROR(_xlfn.STDEV.S(IF((OutputTable[GroupByKey]=OutputTable[[#This Row],[GroupByKey]]),(OutputTable[GroupByKey]=OutputTable[[#This Row],[GroupByKey]])*OutputTable[RecordedValue])),0)</f>
        <v>1.6232732459297416E-2</v>
      </c>
      <c r="M1948" s="5" cm="1">
        <f t="array" ref="M1948">MAX(IF((ProjectInfoTable[ProjectName]=OutputTable[[#This Row],[ProjectName]]),(ProjectInfoTable[ProjectName]=OutputTable[[#This Row],[ProjectName]])*ProjectInfoTable[ConfidenceInterval]))</f>
        <v>0.95</v>
      </c>
      <c r="N19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1948" s="5" cm="1">
        <f t="array" ref="O1948">MIN(IF((OutputTable[GroupByKey]=OutputTable[[#This Row],[GroupByKey]]),(OutputTable[GroupByKey]=OutputTable[[#This Row],[GroupByKey]])*OutputTable[RecordedValue]))</f>
        <v>0.79765986915169296</v>
      </c>
      <c r="P1948" s="5" cm="1">
        <f t="array" ref="P1948">MAX(IF((OutputTable[GroupByKey]=OutputTable[[#This Row],[GroupByKey]]),(OutputTable[GroupByKey]=OutputTable[[#This Row],[GroupByKey]])*OutputTable[RecordedValue]))</f>
        <v>0.86520865024807903</v>
      </c>
    </row>
    <row r="1949" spans="1:16" x14ac:dyDescent="0.25">
      <c r="A1949" t="s">
        <v>68</v>
      </c>
      <c r="B1949" t="s">
        <v>70</v>
      </c>
      <c r="C1949">
        <v>37</v>
      </c>
      <c r="D1949" t="s">
        <v>164</v>
      </c>
      <c r="E1949" t="s">
        <v>140</v>
      </c>
      <c r="F1949" t="s">
        <v>105</v>
      </c>
      <c r="G1949">
        <v>0</v>
      </c>
      <c r="H1949">
        <v>0</v>
      </c>
      <c r="I1949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949" s="5" cm="1">
        <f t="array" ref="J1949">MAX(IF((ProjectInfoTable[ProjectName]=OutputTable[[#This Row],[ProjectName]]),(ProjectInfoTable[ProjectName]=OutputTable[[#This Row],[ProjectName]])*ProjectInfoTable[NumberOfReplications]))</f>
        <v>50</v>
      </c>
      <c r="K1949" s="5" cm="1">
        <f t="array" ref="K1949">IFERROR(AVERAGE(IF((OutputTable[GroupByKey]=OutputTable[[#This Row],[GroupByKey]]),(OutputTable[GroupByKey]=OutputTable[[#This Row],[GroupByKey]])*OutputTable[RecordedValue])),0)</f>
        <v>0</v>
      </c>
      <c r="L1949" s="5" cm="1">
        <f t="array" ref="L1949">IFERROR(_xlfn.STDEV.S(IF((OutputTable[GroupByKey]=OutputTable[[#This Row],[GroupByKey]]),(OutputTable[GroupByKey]=OutputTable[[#This Row],[GroupByKey]])*OutputTable[RecordedValue])),0)</f>
        <v>0</v>
      </c>
      <c r="M1949" s="5" cm="1">
        <f t="array" ref="M1949">MAX(IF((ProjectInfoTable[ProjectName]=OutputTable[[#This Row],[ProjectName]]),(ProjectInfoTable[ProjectName]=OutputTable[[#This Row],[ProjectName]])*ProjectInfoTable[ConfidenceInterval]))</f>
        <v>0.95</v>
      </c>
      <c r="N19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9" s="5" cm="1">
        <f t="array" ref="O1949">MIN(IF((OutputTable[GroupByKey]=OutputTable[[#This Row],[GroupByKey]]),(OutputTable[GroupByKey]=OutputTable[[#This Row],[GroupByKey]])*OutputTable[RecordedValue]))</f>
        <v>0</v>
      </c>
      <c r="P1949" s="5" cm="1">
        <f t="array" ref="P1949">MAX(IF((OutputTable[GroupByKey]=OutputTable[[#This Row],[GroupByKey]]),(OutputTable[GroupByKey]=OutputTable[[#This Row],[GroupByKey]])*OutputTable[RecordedValue]))</f>
        <v>0</v>
      </c>
    </row>
    <row r="1950" spans="1:16" x14ac:dyDescent="0.25">
      <c r="A1950" t="s">
        <v>68</v>
      </c>
      <c r="B1950" t="s">
        <v>70</v>
      </c>
      <c r="C1950">
        <v>37</v>
      </c>
      <c r="D1950" t="s">
        <v>165</v>
      </c>
      <c r="E1950" t="s">
        <v>111</v>
      </c>
      <c r="F1950" t="s">
        <v>73</v>
      </c>
      <c r="G1950">
        <v>38.829036811282897</v>
      </c>
      <c r="H1950">
        <v>0</v>
      </c>
      <c r="I1950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950" s="5" cm="1">
        <f t="array" ref="J1950">MAX(IF((ProjectInfoTable[ProjectName]=OutputTable[[#This Row],[ProjectName]]),(ProjectInfoTable[ProjectName]=OutputTable[[#This Row],[ProjectName]])*ProjectInfoTable[NumberOfReplications]))</f>
        <v>50</v>
      </c>
      <c r="K1950" s="5" cm="1">
        <f t="array" ref="K1950">IFERROR(AVERAGE(IF((OutputTable[GroupByKey]=OutputTable[[#This Row],[GroupByKey]]),(OutputTable[GroupByKey]=OutputTable[[#This Row],[GroupByKey]])*OutputTable[RecordedValue])),0)</f>
        <v>37.238343743460135</v>
      </c>
      <c r="L1950" s="5" cm="1">
        <f t="array" ref="L1950">IFERROR(_xlfn.STDEV.S(IF((OutputTable[GroupByKey]=OutputTable[[#This Row],[GroupByKey]]),(OutputTable[GroupByKey]=OutputTable[[#This Row],[GroupByKey]])*OutputTable[RecordedValue])),0)</f>
        <v>0.73577360167133743</v>
      </c>
      <c r="M1950" s="5" cm="1">
        <f t="array" ref="M1950">MAX(IF((ProjectInfoTable[ProjectName]=OutputTable[[#This Row],[ProjectName]]),(ProjectInfoTable[ProjectName]=OutputTable[[#This Row],[ProjectName]])*ProjectInfoTable[ConfidenceInterval]))</f>
        <v>0.95</v>
      </c>
      <c r="N19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950" s="5" cm="1">
        <f t="array" ref="O1950">MIN(IF((OutputTable[GroupByKey]=OutputTable[[#This Row],[GroupByKey]]),(OutputTable[GroupByKey]=OutputTable[[#This Row],[GroupByKey]])*OutputTable[RecordedValue]))</f>
        <v>35.915286846409401</v>
      </c>
      <c r="P1950" s="5" cm="1">
        <f t="array" ref="P1950">MAX(IF((OutputTable[GroupByKey]=OutputTable[[#This Row],[GroupByKey]]),(OutputTable[GroupByKey]=OutputTable[[#This Row],[GroupByKey]])*OutputTable[RecordedValue]))</f>
        <v>38.829036811282897</v>
      </c>
    </row>
    <row r="1951" spans="1:16" x14ac:dyDescent="0.25">
      <c r="A1951" t="s">
        <v>68</v>
      </c>
      <c r="B1951" t="s">
        <v>70</v>
      </c>
      <c r="C1951">
        <v>37</v>
      </c>
      <c r="D1951" t="s">
        <v>166</v>
      </c>
      <c r="E1951" t="s">
        <v>113</v>
      </c>
      <c r="F1951" t="s">
        <v>73</v>
      </c>
      <c r="G1951">
        <v>1164.8711043384901</v>
      </c>
      <c r="H1951">
        <v>0</v>
      </c>
      <c r="I1951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951" s="5" cm="1">
        <f t="array" ref="J1951">MAX(IF((ProjectInfoTable[ProjectName]=OutputTable[[#This Row],[ProjectName]]),(ProjectInfoTable[ProjectName]=OutputTable[[#This Row],[ProjectName]])*ProjectInfoTable[NumberOfReplications]))</f>
        <v>50</v>
      </c>
      <c r="K1951" s="5" cm="1">
        <f t="array" ref="K1951">IFERROR(AVERAGE(IF((OutputTable[GroupByKey]=OutputTable[[#This Row],[GroupByKey]]),(OutputTable[GroupByKey]=OutputTable[[#This Row],[GroupByKey]])*OutputTable[RecordedValue])),0)</f>
        <v>1117.1503123038046</v>
      </c>
      <c r="L1951" s="5" cm="1">
        <f t="array" ref="L1951">IFERROR(_xlfn.STDEV.S(IF((OutputTable[GroupByKey]=OutputTable[[#This Row],[GroupByKey]]),(OutputTable[GroupByKey]=OutputTable[[#This Row],[GroupByKey]])*OutputTable[RecordedValue])),0)</f>
        <v>22.073208050140675</v>
      </c>
      <c r="M1951" s="5" cm="1">
        <f t="array" ref="M1951">MAX(IF((ProjectInfoTable[ProjectName]=OutputTable[[#This Row],[ProjectName]]),(ProjectInfoTable[ProjectName]=OutputTable[[#This Row],[ProjectName]])*ProjectInfoTable[ConfidenceInterval]))</f>
        <v>0.95</v>
      </c>
      <c r="N19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1951" s="5" cm="1">
        <f t="array" ref="O1951">MIN(IF((OutputTable[GroupByKey]=OutputTable[[#This Row],[GroupByKey]]),(OutputTable[GroupByKey]=OutputTable[[#This Row],[GroupByKey]])*OutputTable[RecordedValue]))</f>
        <v>1077.4586053922801</v>
      </c>
      <c r="P1951" s="5" cm="1">
        <f t="array" ref="P1951">MAX(IF((OutputTable[GroupByKey]=OutputTable[[#This Row],[GroupByKey]]),(OutputTable[GroupByKey]=OutputTable[[#This Row],[GroupByKey]])*OutputTable[RecordedValue]))</f>
        <v>1164.8711043384901</v>
      </c>
    </row>
    <row r="1952" spans="1:16" x14ac:dyDescent="0.25">
      <c r="A1952" t="s">
        <v>68</v>
      </c>
      <c r="B1952" t="s">
        <v>70</v>
      </c>
      <c r="C1952">
        <v>37</v>
      </c>
      <c r="D1952" t="s">
        <v>167</v>
      </c>
      <c r="E1952" t="s">
        <v>115</v>
      </c>
      <c r="F1952" t="s">
        <v>73</v>
      </c>
      <c r="G1952">
        <v>0</v>
      </c>
      <c r="H1952">
        <v>0</v>
      </c>
      <c r="I1952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952" s="5" cm="1">
        <f t="array" ref="J1952">MAX(IF((ProjectInfoTable[ProjectName]=OutputTable[[#This Row],[ProjectName]]),(ProjectInfoTable[ProjectName]=OutputTable[[#This Row],[ProjectName]])*ProjectInfoTable[NumberOfReplications]))</f>
        <v>50</v>
      </c>
      <c r="K1952" s="5" cm="1">
        <f t="array" ref="K1952">IFERROR(AVERAGE(IF((OutputTable[GroupByKey]=OutputTable[[#This Row],[GroupByKey]]),(OutputTable[GroupByKey]=OutputTable[[#This Row],[GroupByKey]])*OutputTable[RecordedValue])),0)</f>
        <v>0</v>
      </c>
      <c r="L1952" s="5" cm="1">
        <f t="array" ref="L1952">IFERROR(_xlfn.STDEV.S(IF((OutputTable[GroupByKey]=OutputTable[[#This Row],[GroupByKey]]),(OutputTable[GroupByKey]=OutputTable[[#This Row],[GroupByKey]])*OutputTable[RecordedValue])),0)</f>
        <v>0</v>
      </c>
      <c r="M1952" s="5" cm="1">
        <f t="array" ref="M1952">MAX(IF((ProjectInfoTable[ProjectName]=OutputTable[[#This Row],[ProjectName]]),(ProjectInfoTable[ProjectName]=OutputTable[[#This Row],[ProjectName]])*ProjectInfoTable[ConfidenceInterval]))</f>
        <v>0.95</v>
      </c>
      <c r="N19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52" s="5" cm="1">
        <f t="array" ref="O1952">MIN(IF((OutputTable[GroupByKey]=OutputTable[[#This Row],[GroupByKey]]),(OutputTable[GroupByKey]=OutputTable[[#This Row],[GroupByKey]])*OutputTable[RecordedValue]))</f>
        <v>0</v>
      </c>
      <c r="P1952" s="5" cm="1">
        <f t="array" ref="P1952">MAX(IF((OutputTable[GroupByKey]=OutputTable[[#This Row],[GroupByKey]]),(OutputTable[GroupByKey]=OutputTable[[#This Row],[GroupByKey]])*OutputTable[RecordedValue]))</f>
        <v>0</v>
      </c>
    </row>
    <row r="1953" spans="1:16" x14ac:dyDescent="0.25">
      <c r="A1953" t="s">
        <v>68</v>
      </c>
      <c r="B1953" t="s">
        <v>70</v>
      </c>
      <c r="C1953">
        <v>37</v>
      </c>
      <c r="D1953" t="s">
        <v>168</v>
      </c>
      <c r="E1953" t="s">
        <v>117</v>
      </c>
      <c r="F1953" t="s">
        <v>73</v>
      </c>
      <c r="G1953">
        <v>137.467403964368</v>
      </c>
      <c r="H1953">
        <v>0</v>
      </c>
      <c r="I1953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953" s="5" cm="1">
        <f t="array" ref="J1953">MAX(IF((ProjectInfoTable[ProjectName]=OutputTable[[#This Row],[ProjectName]]),(ProjectInfoTable[ProjectName]=OutputTable[[#This Row],[ProjectName]])*ProjectInfoTable[NumberOfReplications]))</f>
        <v>50</v>
      </c>
      <c r="K1953" s="5" cm="1">
        <f t="array" ref="K1953">IFERROR(AVERAGE(IF((OutputTable[GroupByKey]=OutputTable[[#This Row],[GroupByKey]]),(OutputTable[GroupByKey]=OutputTable[[#This Row],[GroupByKey]])*OutputTable[RecordedValue])),0)</f>
        <v>120.89653130002299</v>
      </c>
      <c r="L1953" s="5" cm="1">
        <f t="array" ref="L1953">IFERROR(_xlfn.STDEV.S(IF((OutputTable[GroupByKey]=OutputTable[[#This Row],[GroupByKey]]),(OutputTable[GroupByKey]=OutputTable[[#This Row],[GroupByKey]])*OutputTable[RecordedValue])),0)</f>
        <v>33.561725675720702</v>
      </c>
      <c r="M1953" s="5" cm="1">
        <f t="array" ref="M1953">MAX(IF((ProjectInfoTable[ProjectName]=OutputTable[[#This Row],[ProjectName]]),(ProjectInfoTable[ProjectName]=OutputTable[[#This Row],[ProjectName]])*ProjectInfoTable[ConfidenceInterval]))</f>
        <v>0.95</v>
      </c>
      <c r="N19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1953" s="5" cm="1">
        <f t="array" ref="O1953">MIN(IF((OutputTable[GroupByKey]=OutputTable[[#This Row],[GroupByKey]]),(OutputTable[GroupByKey]=OutputTable[[#This Row],[GroupByKey]])*OutputTable[RecordedValue]))</f>
        <v>71.2298351699786</v>
      </c>
      <c r="P1953" s="5" cm="1">
        <f t="array" ref="P1953">MAX(IF((OutputTable[GroupByKey]=OutputTable[[#This Row],[GroupByKey]]),(OutputTable[GroupByKey]=OutputTable[[#This Row],[GroupByKey]])*OutputTable[RecordedValue]))</f>
        <v>265.63530965979299</v>
      </c>
    </row>
    <row r="1954" spans="1:16" x14ac:dyDescent="0.25">
      <c r="A1954" t="s">
        <v>68</v>
      </c>
      <c r="B1954" t="s">
        <v>70</v>
      </c>
      <c r="C1954">
        <v>37</v>
      </c>
      <c r="D1954" t="s">
        <v>169</v>
      </c>
      <c r="E1954" t="s">
        <v>119</v>
      </c>
      <c r="F1954" t="s">
        <v>73</v>
      </c>
      <c r="G1954">
        <v>313</v>
      </c>
      <c r="H1954">
        <v>0</v>
      </c>
      <c r="I1954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954" s="5" cm="1">
        <f t="array" ref="J1954">MAX(IF((ProjectInfoTable[ProjectName]=OutputTable[[#This Row],[ProjectName]]),(ProjectInfoTable[ProjectName]=OutputTable[[#This Row],[ProjectName]])*ProjectInfoTable[NumberOfReplications]))</f>
        <v>50</v>
      </c>
      <c r="K1954" s="5" cm="1">
        <f t="array" ref="K1954">IFERROR(AVERAGE(IF((OutputTable[GroupByKey]=OutputTable[[#This Row],[GroupByKey]]),(OutputTable[GroupByKey]=OutputTable[[#This Row],[GroupByKey]])*OutputTable[RecordedValue])),0)</f>
        <v>307.66000000000003</v>
      </c>
      <c r="L1954" s="5" cm="1">
        <f t="array" ref="L1954">IFERROR(_xlfn.STDEV.S(IF((OutputTable[GroupByKey]=OutputTable[[#This Row],[GroupByKey]]),(OutputTable[GroupByKey]=OutputTable[[#This Row],[GroupByKey]])*OutputTable[RecordedValue])),0)</f>
        <v>3.1272991542223769</v>
      </c>
      <c r="M1954" s="5" cm="1">
        <f t="array" ref="M1954">MAX(IF((ProjectInfoTable[ProjectName]=OutputTable[[#This Row],[ProjectName]]),(ProjectInfoTable[ProjectName]=OutputTable[[#This Row],[ProjectName]])*ProjectInfoTable[ConfidenceInterval]))</f>
        <v>0.95</v>
      </c>
      <c r="N19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1954" s="5" cm="1">
        <f t="array" ref="O1954">MIN(IF((OutputTable[GroupByKey]=OutputTable[[#This Row],[GroupByKey]]),(OutputTable[GroupByKey]=OutputTable[[#This Row],[GroupByKey]])*OutputTable[RecordedValue]))</f>
        <v>300</v>
      </c>
      <c r="P1954" s="5" cm="1">
        <f t="array" ref="P1954">MAX(IF((OutputTable[GroupByKey]=OutputTable[[#This Row],[GroupByKey]]),(OutputTable[GroupByKey]=OutputTable[[#This Row],[GroupByKey]])*OutputTable[RecordedValue]))</f>
        <v>315</v>
      </c>
    </row>
    <row r="1955" spans="1:16" x14ac:dyDescent="0.25">
      <c r="A1955" t="s">
        <v>68</v>
      </c>
      <c r="B1955" t="s">
        <v>70</v>
      </c>
      <c r="C1955">
        <v>37</v>
      </c>
      <c r="D1955" t="s">
        <v>170</v>
      </c>
      <c r="E1955" t="s">
        <v>121</v>
      </c>
      <c r="F1955" t="s">
        <v>73</v>
      </c>
      <c r="G1955">
        <v>312</v>
      </c>
      <c r="H1955">
        <v>0</v>
      </c>
      <c r="I1955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955" s="5" cm="1">
        <f t="array" ref="J1955">MAX(IF((ProjectInfoTable[ProjectName]=OutputTable[[#This Row],[ProjectName]]),(ProjectInfoTable[ProjectName]=OutputTable[[#This Row],[ProjectName]])*ProjectInfoTable[NumberOfReplications]))</f>
        <v>50</v>
      </c>
      <c r="K1955" s="5" cm="1">
        <f t="array" ref="K1955">IFERROR(AVERAGE(IF((OutputTable[GroupByKey]=OutputTable[[#This Row],[GroupByKey]]),(OutputTable[GroupByKey]=OutputTable[[#This Row],[GroupByKey]])*OutputTable[RecordedValue])),0)</f>
        <v>305.8</v>
      </c>
      <c r="L1955" s="5" cm="1">
        <f t="array" ref="L1955">IFERROR(_xlfn.STDEV.S(IF((OutputTable[GroupByKey]=OutputTable[[#This Row],[GroupByKey]]),(OutputTable[GroupByKey]=OutputTable[[#This Row],[GroupByKey]])*OutputTable[RecordedValue])),0)</f>
        <v>3.2324881425670751</v>
      </c>
      <c r="M1955" s="5" cm="1">
        <f t="array" ref="M1955">MAX(IF((ProjectInfoTable[ProjectName]=OutputTable[[#This Row],[ProjectName]]),(ProjectInfoTable[ProjectName]=OutputTable[[#This Row],[ProjectName]])*ProjectInfoTable[ConfidenceInterval]))</f>
        <v>0.95</v>
      </c>
      <c r="N19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1955" s="5" cm="1">
        <f t="array" ref="O1955">MIN(IF((OutputTable[GroupByKey]=OutputTable[[#This Row],[GroupByKey]]),(OutputTable[GroupByKey]=OutputTable[[#This Row],[GroupByKey]])*OutputTable[RecordedValue]))</f>
        <v>298</v>
      </c>
      <c r="P1955" s="5" cm="1">
        <f t="array" ref="P1955">MAX(IF((OutputTable[GroupByKey]=OutputTable[[#This Row],[GroupByKey]]),(OutputTable[GroupByKey]=OutputTable[[#This Row],[GroupByKey]])*OutputTable[RecordedValue]))</f>
        <v>313</v>
      </c>
    </row>
    <row r="1956" spans="1:16" x14ac:dyDescent="0.25">
      <c r="A1956" t="s">
        <v>68</v>
      </c>
      <c r="B1956" t="s">
        <v>70</v>
      </c>
      <c r="C1956">
        <v>37</v>
      </c>
      <c r="D1956" t="s">
        <v>171</v>
      </c>
      <c r="E1956" t="s">
        <v>123</v>
      </c>
      <c r="F1956" t="s">
        <v>73</v>
      </c>
      <c r="G1956">
        <v>38.829036811282897</v>
      </c>
      <c r="H1956">
        <v>0</v>
      </c>
      <c r="I1956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956" s="5" cm="1">
        <f t="array" ref="J1956">MAX(IF((ProjectInfoTable[ProjectName]=OutputTable[[#This Row],[ProjectName]]),(ProjectInfoTable[ProjectName]=OutputTable[[#This Row],[ProjectName]])*ProjectInfoTable[NumberOfReplications]))</f>
        <v>50</v>
      </c>
      <c r="K1956" s="5" cm="1">
        <f t="array" ref="K1956">IFERROR(AVERAGE(IF((OutputTable[GroupByKey]=OutputTable[[#This Row],[GroupByKey]]),(OutputTable[GroupByKey]=OutputTable[[#This Row],[GroupByKey]])*OutputTable[RecordedValue])),0)</f>
        <v>37.238343743460135</v>
      </c>
      <c r="L1956" s="5" cm="1">
        <f t="array" ref="L1956">IFERROR(_xlfn.STDEV.S(IF((OutputTable[GroupByKey]=OutputTable[[#This Row],[GroupByKey]]),(OutputTable[GroupByKey]=OutputTable[[#This Row],[GroupByKey]])*OutputTable[RecordedValue])),0)</f>
        <v>0.73577360167133743</v>
      </c>
      <c r="M1956" s="5" cm="1">
        <f t="array" ref="M1956">MAX(IF((ProjectInfoTable[ProjectName]=OutputTable[[#This Row],[ProjectName]]),(ProjectInfoTable[ProjectName]=OutputTable[[#This Row],[ProjectName]])*ProjectInfoTable[ConfidenceInterval]))</f>
        <v>0.95</v>
      </c>
      <c r="N19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1956" s="5" cm="1">
        <f t="array" ref="O1956">MIN(IF((OutputTable[GroupByKey]=OutputTable[[#This Row],[GroupByKey]]),(OutputTable[GroupByKey]=OutputTable[[#This Row],[GroupByKey]])*OutputTable[RecordedValue]))</f>
        <v>35.915286846409401</v>
      </c>
      <c r="P1956" s="5" cm="1">
        <f t="array" ref="P1956">MAX(IF((OutputTable[GroupByKey]=OutputTable[[#This Row],[GroupByKey]]),(OutputTable[GroupByKey]=OutputTable[[#This Row],[GroupByKey]])*OutputTable[RecordedValue]))</f>
        <v>38.829036811282897</v>
      </c>
    </row>
    <row r="1957" spans="1:16" x14ac:dyDescent="0.25">
      <c r="A1957" t="s">
        <v>68</v>
      </c>
      <c r="B1957" t="s">
        <v>70</v>
      </c>
      <c r="C1957">
        <v>37</v>
      </c>
      <c r="D1957" t="s">
        <v>172</v>
      </c>
      <c r="E1957" t="s">
        <v>125</v>
      </c>
      <c r="F1957" t="s">
        <v>73</v>
      </c>
      <c r="G1957">
        <v>1302.33850830285</v>
      </c>
      <c r="H1957">
        <v>0</v>
      </c>
      <c r="I1957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957" s="5" cm="1">
        <f t="array" ref="J1957">MAX(IF((ProjectInfoTable[ProjectName]=OutputTable[[#This Row],[ProjectName]]),(ProjectInfoTable[ProjectName]=OutputTable[[#This Row],[ProjectName]])*ProjectInfoTable[NumberOfReplications]))</f>
        <v>50</v>
      </c>
      <c r="K1957" s="5" cm="1">
        <f t="array" ref="K1957">IFERROR(AVERAGE(IF((OutputTable[GroupByKey]=OutputTable[[#This Row],[GroupByKey]]),(OutputTable[GroupByKey]=OutputTable[[#This Row],[GroupByKey]])*OutputTable[RecordedValue])),0)</f>
        <v>1238.0468436038263</v>
      </c>
      <c r="L1957" s="5" cm="1">
        <f t="array" ref="L1957">IFERROR(_xlfn.STDEV.S(IF((OutputTable[GroupByKey]=OutputTable[[#This Row],[GroupByKey]]),(OutputTable[GroupByKey]=OutputTable[[#This Row],[GroupByKey]])*OutputTable[RecordedValue])),0)</f>
        <v>49.802537130614866</v>
      </c>
      <c r="M1957" s="5" cm="1">
        <f t="array" ref="M1957">MAX(IF((ProjectInfoTable[ProjectName]=OutputTable[[#This Row],[ProjectName]]),(ProjectInfoTable[ProjectName]=OutputTable[[#This Row],[ProjectName]])*ProjectInfoTable[ConfidenceInterval]))</f>
        <v>0.95</v>
      </c>
      <c r="N19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1957" s="5" cm="1">
        <f t="array" ref="O1957">MIN(IF((OutputTable[GroupByKey]=OutputTable[[#This Row],[GroupByKey]]),(OutputTable[GroupByKey]=OutputTable[[#This Row],[GroupByKey]])*OutputTable[RecordedValue]))</f>
        <v>1148.68844056226</v>
      </c>
      <c r="P1957" s="5" cm="1">
        <f t="array" ref="P1957">MAX(IF((OutputTable[GroupByKey]=OutputTable[[#This Row],[GroupByKey]]),(OutputTable[GroupByKey]=OutputTable[[#This Row],[GroupByKey]])*OutputTable[RecordedValue]))</f>
        <v>1418.3176101245699</v>
      </c>
    </row>
    <row r="1958" spans="1:16" x14ac:dyDescent="0.25">
      <c r="A1958" t="s">
        <v>68</v>
      </c>
      <c r="B1958" t="s">
        <v>70</v>
      </c>
      <c r="C1958">
        <v>37</v>
      </c>
      <c r="D1958" t="s">
        <v>173</v>
      </c>
      <c r="E1958" t="s">
        <v>135</v>
      </c>
      <c r="F1958" t="s">
        <v>105</v>
      </c>
      <c r="G1958">
        <v>19.414518405641399</v>
      </c>
      <c r="H1958">
        <v>0</v>
      </c>
      <c r="I1958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958" s="5" cm="1">
        <f t="array" ref="J1958">MAX(IF((ProjectInfoTable[ProjectName]=OutputTable[[#This Row],[ProjectName]]),(ProjectInfoTable[ProjectName]=OutputTable[[#This Row],[ProjectName]])*ProjectInfoTable[NumberOfReplications]))</f>
        <v>50</v>
      </c>
      <c r="K1958" s="5" cm="1">
        <f t="array" ref="K1958">IFERROR(AVERAGE(IF((OutputTable[GroupByKey]=OutputTable[[#This Row],[GroupByKey]]),(OutputTable[GroupByKey]=OutputTable[[#This Row],[GroupByKey]])*OutputTable[RecordedValue])),0)</f>
        <v>18.619171871730064</v>
      </c>
      <c r="L1958" s="5" cm="1">
        <f t="array" ref="L1958">IFERROR(_xlfn.STDEV.S(IF((OutputTable[GroupByKey]=OutputTable[[#This Row],[GroupByKey]]),(OutputTable[GroupByKey]=OutputTable[[#This Row],[GroupByKey]])*OutputTable[RecordedValue])),0)</f>
        <v>0.36788680083566072</v>
      </c>
      <c r="M1958" s="5" cm="1">
        <f t="array" ref="M1958">MAX(IF((ProjectInfoTable[ProjectName]=OutputTable[[#This Row],[ProjectName]]),(ProjectInfoTable[ProjectName]=OutputTable[[#This Row],[ProjectName]])*ProjectInfoTable[ConfidenceInterval]))</f>
        <v>0.95</v>
      </c>
      <c r="N19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1958" s="5" cm="1">
        <f t="array" ref="O1958">MIN(IF((OutputTable[GroupByKey]=OutputTable[[#This Row],[GroupByKey]]),(OutputTable[GroupByKey]=OutputTable[[#This Row],[GroupByKey]])*OutputTable[RecordedValue]))</f>
        <v>17.957643423204701</v>
      </c>
      <c r="P1958" s="5" cm="1">
        <f t="array" ref="P1958">MAX(IF((OutputTable[GroupByKey]=OutputTable[[#This Row],[GroupByKey]]),(OutputTable[GroupByKey]=OutputTable[[#This Row],[GroupByKey]])*OutputTable[RecordedValue]))</f>
        <v>19.414518405641399</v>
      </c>
    </row>
    <row r="1959" spans="1:16" x14ac:dyDescent="0.25">
      <c r="A1959" t="s">
        <v>68</v>
      </c>
      <c r="B1959" t="s">
        <v>70</v>
      </c>
      <c r="C1959">
        <v>37</v>
      </c>
      <c r="D1959" t="s">
        <v>174</v>
      </c>
      <c r="E1959" t="s">
        <v>137</v>
      </c>
      <c r="F1959" t="s">
        <v>105</v>
      </c>
      <c r="G1959">
        <v>4.5773931059875599</v>
      </c>
      <c r="H1959">
        <v>0</v>
      </c>
      <c r="I1959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959" s="5" cm="1">
        <f t="array" ref="J1959">MAX(IF((ProjectInfoTable[ProjectName]=OutputTable[[#This Row],[ProjectName]]),(ProjectInfoTable[ProjectName]=OutputTable[[#This Row],[ProjectName]])*ProjectInfoTable[NumberOfReplications]))</f>
        <v>50</v>
      </c>
      <c r="K1959" s="5" cm="1">
        <f t="array" ref="K1959">IFERROR(AVERAGE(IF((OutputTable[GroupByKey]=OutputTable[[#This Row],[GroupByKey]]),(OutputTable[GroupByKey]=OutputTable[[#This Row],[GroupByKey]])*OutputTable[RecordedValue])),0)</f>
        <v>5.3248187541752463</v>
      </c>
      <c r="L1959" s="5" cm="1">
        <f t="array" ref="L1959">IFERROR(_xlfn.STDEV.S(IF((OutputTable[GroupByKey]=OutputTable[[#This Row],[GroupByKey]]),(OutputTable[GroupByKey]=OutputTable[[#This Row],[GroupByKey]])*OutputTable[RecordedValue])),0)</f>
        <v>0.37220753962085379</v>
      </c>
      <c r="M1959" s="5" cm="1">
        <f t="array" ref="M1959">MAX(IF((ProjectInfoTable[ProjectName]=OutputTable[[#This Row],[ProjectName]]),(ProjectInfoTable[ProjectName]=OutputTable[[#This Row],[ProjectName]])*ProjectInfoTable[ConfidenceInterval]))</f>
        <v>0.95</v>
      </c>
      <c r="N19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1959" s="5" cm="1">
        <f t="array" ref="O1959">MIN(IF((OutputTable[GroupByKey]=OutputTable[[#This Row],[GroupByKey]]),(OutputTable[GroupByKey]=OutputTable[[#This Row],[GroupByKey]])*OutputTable[RecordedValue]))</f>
        <v>4.5773931059875599</v>
      </c>
      <c r="P1959" s="5" cm="1">
        <f t="array" ref="P1959">MAX(IF((OutputTable[GroupByKey]=OutputTable[[#This Row],[GroupByKey]]),(OutputTable[GroupByKey]=OutputTable[[#This Row],[GroupByKey]])*OutputTable[RecordedValue]))</f>
        <v>5.9816259595291603</v>
      </c>
    </row>
    <row r="1960" spans="1:16" x14ac:dyDescent="0.25">
      <c r="A1960" t="s">
        <v>68</v>
      </c>
      <c r="B1960" t="s">
        <v>70</v>
      </c>
      <c r="C1960">
        <v>37</v>
      </c>
      <c r="D1960" t="s">
        <v>175</v>
      </c>
      <c r="E1960" t="s">
        <v>154</v>
      </c>
      <c r="F1960" t="s">
        <v>105</v>
      </c>
      <c r="G1960">
        <v>313</v>
      </c>
      <c r="H1960">
        <v>0</v>
      </c>
      <c r="I1960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960" s="5" cm="1">
        <f t="array" ref="J1960">MAX(IF((ProjectInfoTable[ProjectName]=OutputTable[[#This Row],[ProjectName]]),(ProjectInfoTable[ProjectName]=OutputTable[[#This Row],[ProjectName]])*ProjectInfoTable[NumberOfReplications]))</f>
        <v>50</v>
      </c>
      <c r="K1960" s="5" cm="1">
        <f t="array" ref="K1960">IFERROR(AVERAGE(IF((OutputTable[GroupByKey]=OutputTable[[#This Row],[GroupByKey]]),(OutputTable[GroupByKey]=OutputTable[[#This Row],[GroupByKey]])*OutputTable[RecordedValue])),0)</f>
        <v>307.5</v>
      </c>
      <c r="L1960" s="5" cm="1">
        <f t="array" ref="L1960">IFERROR(_xlfn.STDEV.S(IF((OutputTable[GroupByKey]=OutputTable[[#This Row],[GroupByKey]]),(OutputTable[GroupByKey]=OutputTable[[#This Row],[GroupByKey]])*OutputTable[RecordedValue])),0)</f>
        <v>3.1831828507367419</v>
      </c>
      <c r="M1960" s="5" cm="1">
        <f t="array" ref="M1960">MAX(IF((ProjectInfoTable[ProjectName]=OutputTable[[#This Row],[ProjectName]]),(ProjectInfoTable[ProjectName]=OutputTable[[#This Row],[ProjectName]])*ProjectInfoTable[ConfidenceInterval]))</f>
        <v>0.95</v>
      </c>
      <c r="N19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1960" s="5" cm="1">
        <f t="array" ref="O1960">MIN(IF((OutputTable[GroupByKey]=OutputTable[[#This Row],[GroupByKey]]),(OutputTable[GroupByKey]=OutputTable[[#This Row],[GroupByKey]])*OutputTable[RecordedValue]))</f>
        <v>300</v>
      </c>
      <c r="P1960" s="5" cm="1">
        <f t="array" ref="P1960">MAX(IF((OutputTable[GroupByKey]=OutputTable[[#This Row],[GroupByKey]]),(OutputTable[GroupByKey]=OutputTable[[#This Row],[GroupByKey]])*OutputTable[RecordedValue]))</f>
        <v>315</v>
      </c>
    </row>
    <row r="1961" spans="1:16" x14ac:dyDescent="0.25">
      <c r="A1961" t="s">
        <v>68</v>
      </c>
      <c r="B1961" t="s">
        <v>70</v>
      </c>
      <c r="C1961">
        <v>37</v>
      </c>
      <c r="D1961" t="s">
        <v>176</v>
      </c>
      <c r="E1961" t="s">
        <v>156</v>
      </c>
      <c r="F1961" t="s">
        <v>105</v>
      </c>
      <c r="G1961">
        <v>0.80927528725051701</v>
      </c>
      <c r="H1961">
        <v>0</v>
      </c>
      <c r="I1961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961" s="5" cm="1">
        <f t="array" ref="J1961">MAX(IF((ProjectInfoTable[ProjectName]=OutputTable[[#This Row],[ProjectName]]),(ProjectInfoTable[ProjectName]=OutputTable[[#This Row],[ProjectName]])*ProjectInfoTable[NumberOfReplications]))</f>
        <v>50</v>
      </c>
      <c r="K1961" s="5" cm="1">
        <f t="array" ref="K1961">IFERROR(AVERAGE(IF((OutputTable[GroupByKey]=OutputTable[[#This Row],[GroupByKey]]),(OutputTable[GroupByKey]=OutputTable[[#This Row],[GroupByKey]])*OutputTable[RecordedValue])),0)</f>
        <v>0.77813255190936492</v>
      </c>
      <c r="L1961" s="5" cm="1">
        <f t="array" ref="L1961">IFERROR(_xlfn.STDEV.S(IF((OutputTable[GroupByKey]=OutputTable[[#This Row],[GroupByKey]]),(OutputTable[GroupByKey]=OutputTable[[#This Row],[GroupByKey]])*OutputTable[RecordedValue])),0)</f>
        <v>1.5508647484202203E-2</v>
      </c>
      <c r="M1961" s="5" cm="1">
        <f t="array" ref="M1961">MAX(IF((ProjectInfoTable[ProjectName]=OutputTable[[#This Row],[ProjectName]]),(ProjectInfoTable[ProjectName]=OutputTable[[#This Row],[ProjectName]])*ProjectInfoTable[ConfidenceInterval]))</f>
        <v>0.95</v>
      </c>
      <c r="N19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1961" s="5" cm="1">
        <f t="array" ref="O1961">MIN(IF((OutputTable[GroupByKey]=OutputTable[[#This Row],[GroupByKey]]),(OutputTable[GroupByKey]=OutputTable[[#This Row],[GroupByKey]])*OutputTable[RecordedValue]))</f>
        <v>0.75076558501961799</v>
      </c>
      <c r="P1961" s="5" cm="1">
        <f t="array" ref="P1961">MAX(IF((OutputTable[GroupByKey]=OutputTable[[#This Row],[GroupByKey]]),(OutputTable[GroupByKey]=OutputTable[[#This Row],[GroupByKey]])*OutputTable[RecordedValue]))</f>
        <v>0.80927528725051701</v>
      </c>
    </row>
    <row r="1962" spans="1:16" x14ac:dyDescent="0.25">
      <c r="A1962" t="s">
        <v>68</v>
      </c>
      <c r="B1962" t="s">
        <v>70</v>
      </c>
      <c r="C1962">
        <v>37</v>
      </c>
      <c r="D1962" t="s">
        <v>177</v>
      </c>
      <c r="E1962" t="s">
        <v>140</v>
      </c>
      <c r="F1962" t="s">
        <v>105</v>
      </c>
      <c r="G1962">
        <v>0</v>
      </c>
      <c r="H1962">
        <v>0</v>
      </c>
      <c r="I1962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962" s="5" cm="1">
        <f t="array" ref="J1962">MAX(IF((ProjectInfoTable[ProjectName]=OutputTable[[#This Row],[ProjectName]]),(ProjectInfoTable[ProjectName]=OutputTable[[#This Row],[ProjectName]])*ProjectInfoTable[NumberOfReplications]))</f>
        <v>50</v>
      </c>
      <c r="K1962" s="5" cm="1">
        <f t="array" ref="K1962">IFERROR(AVERAGE(IF((OutputTable[GroupByKey]=OutputTable[[#This Row],[GroupByKey]]),(OutputTable[GroupByKey]=OutputTable[[#This Row],[GroupByKey]])*OutputTable[RecordedValue])),0)</f>
        <v>0</v>
      </c>
      <c r="L1962" s="5" cm="1">
        <f t="array" ref="L1962">IFERROR(_xlfn.STDEV.S(IF((OutputTable[GroupByKey]=OutputTable[[#This Row],[GroupByKey]]),(OutputTable[GroupByKey]=OutputTable[[#This Row],[GroupByKey]])*OutputTable[RecordedValue])),0)</f>
        <v>0</v>
      </c>
      <c r="M1962" s="5" cm="1">
        <f t="array" ref="M1962">MAX(IF((ProjectInfoTable[ProjectName]=OutputTable[[#This Row],[ProjectName]]),(ProjectInfoTable[ProjectName]=OutputTable[[#This Row],[ProjectName]])*ProjectInfoTable[ConfidenceInterval]))</f>
        <v>0.95</v>
      </c>
      <c r="N19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62" s="5" cm="1">
        <f t="array" ref="O1962">MIN(IF((OutputTable[GroupByKey]=OutputTable[[#This Row],[GroupByKey]]),(OutputTable[GroupByKey]=OutputTable[[#This Row],[GroupByKey]])*OutputTable[RecordedValue]))</f>
        <v>0</v>
      </c>
      <c r="P1962" s="5" cm="1">
        <f t="array" ref="P1962">MAX(IF((OutputTable[GroupByKey]=OutputTable[[#This Row],[GroupByKey]]),(OutputTable[GroupByKey]=OutputTable[[#This Row],[GroupByKey]])*OutputTable[RecordedValue]))</f>
        <v>0</v>
      </c>
    </row>
    <row r="1963" spans="1:16" x14ac:dyDescent="0.25">
      <c r="A1963" t="s">
        <v>68</v>
      </c>
      <c r="B1963" t="s">
        <v>70</v>
      </c>
      <c r="C1963">
        <v>38</v>
      </c>
      <c r="D1963" t="s">
        <v>110</v>
      </c>
      <c r="E1963" t="s">
        <v>111</v>
      </c>
      <c r="F1963" t="s">
        <v>73</v>
      </c>
      <c r="G1963">
        <v>2.5481041847026198</v>
      </c>
      <c r="H1963">
        <v>0</v>
      </c>
      <c r="I1963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963" s="5" cm="1">
        <f t="array" ref="J1963">MAX(IF((ProjectInfoTable[ProjectName]=OutputTable[[#This Row],[ProjectName]]),(ProjectInfoTable[ProjectName]=OutputTable[[#This Row],[ProjectName]])*ProjectInfoTable[NumberOfReplications]))</f>
        <v>50</v>
      </c>
      <c r="K1963" s="5" cm="1">
        <f t="array" ref="K1963">IFERROR(AVERAGE(IF((OutputTable[GroupByKey]=OutputTable[[#This Row],[GroupByKey]]),(OutputTable[GroupByKey]=OutputTable[[#This Row],[GroupByKey]])*OutputTable[RecordedValue])),0)</f>
        <v>1.9749714551650996</v>
      </c>
      <c r="L1963" s="5" cm="1">
        <f t="array" ref="L1963">IFERROR(_xlfn.STDEV.S(IF((OutputTable[GroupByKey]=OutputTable[[#This Row],[GroupByKey]]),(OutputTable[GroupByKey]=OutputTable[[#This Row],[GroupByKey]])*OutputTable[RecordedValue])),0)</f>
        <v>0.45746437878232693</v>
      </c>
      <c r="M1963" s="5" cm="1">
        <f t="array" ref="M1963">MAX(IF((ProjectInfoTable[ProjectName]=OutputTable[[#This Row],[ProjectName]]),(ProjectInfoTable[ProjectName]=OutputTable[[#This Row],[ProjectName]])*ProjectInfoTable[ConfidenceInterval]))</f>
        <v>0.95</v>
      </c>
      <c r="N19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963" s="5" cm="1">
        <f t="array" ref="O1963">MIN(IF((OutputTable[GroupByKey]=OutputTable[[#This Row],[GroupByKey]]),(OutputTable[GroupByKey]=OutputTable[[#This Row],[GroupByKey]])*OutputTable[RecordedValue]))</f>
        <v>1.0281254127300199</v>
      </c>
      <c r="P1963" s="5" cm="1">
        <f t="array" ref="P1963">MAX(IF((OutputTable[GroupByKey]=OutputTable[[#This Row],[GroupByKey]]),(OutputTable[GroupByKey]=OutputTable[[#This Row],[GroupByKey]])*OutputTable[RecordedValue]))</f>
        <v>3.1673122909872098</v>
      </c>
    </row>
    <row r="1964" spans="1:16" x14ac:dyDescent="0.25">
      <c r="A1964" t="s">
        <v>68</v>
      </c>
      <c r="B1964" t="s">
        <v>70</v>
      </c>
      <c r="C1964">
        <v>38</v>
      </c>
      <c r="D1964" t="s">
        <v>112</v>
      </c>
      <c r="E1964" t="s">
        <v>113</v>
      </c>
      <c r="F1964" t="s">
        <v>73</v>
      </c>
      <c r="G1964">
        <v>152.886251082157</v>
      </c>
      <c r="H1964">
        <v>0</v>
      </c>
      <c r="I1964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964" s="5" cm="1">
        <f t="array" ref="J1964">MAX(IF((ProjectInfoTable[ProjectName]=OutputTable[[#This Row],[ProjectName]]),(ProjectInfoTable[ProjectName]=OutputTable[[#This Row],[ProjectName]])*ProjectInfoTable[NumberOfReplications]))</f>
        <v>50</v>
      </c>
      <c r="K1964" s="5" cm="1">
        <f t="array" ref="K1964">IFERROR(AVERAGE(IF((OutputTable[GroupByKey]=OutputTable[[#This Row],[GroupByKey]]),(OutputTable[GroupByKey]=OutputTable[[#This Row],[GroupByKey]])*OutputTable[RecordedValue])),0)</f>
        <v>118.49828730990606</v>
      </c>
      <c r="L1964" s="5" cm="1">
        <f t="array" ref="L1964">IFERROR(_xlfn.STDEV.S(IF((OutputTable[GroupByKey]=OutputTable[[#This Row],[GroupByKey]]),(OutputTable[GroupByKey]=OutputTable[[#This Row],[GroupByKey]])*OutputTable[RecordedValue])),0)</f>
        <v>27.447862726939679</v>
      </c>
      <c r="M1964" s="5" cm="1">
        <f t="array" ref="M1964">MAX(IF((ProjectInfoTable[ProjectName]=OutputTable[[#This Row],[ProjectName]]),(ProjectInfoTable[ProjectName]=OutputTable[[#This Row],[ProjectName]])*ProjectInfoTable[ConfidenceInterval]))</f>
        <v>0.95</v>
      </c>
      <c r="N19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1964" s="5" cm="1">
        <f t="array" ref="O1964">MIN(IF((OutputTable[GroupByKey]=OutputTable[[#This Row],[GroupByKey]]),(OutputTable[GroupByKey]=OutputTable[[#This Row],[GroupByKey]])*OutputTable[RecordedValue]))</f>
        <v>61.6875247638012</v>
      </c>
      <c r="P1964" s="5" cm="1">
        <f t="array" ref="P1964">MAX(IF((OutputTable[GroupByKey]=OutputTable[[#This Row],[GroupByKey]]),(OutputTable[GroupByKey]=OutputTable[[#This Row],[GroupByKey]])*OutputTable[RecordedValue]))</f>
        <v>190.038737459233</v>
      </c>
    </row>
    <row r="1965" spans="1:16" x14ac:dyDescent="0.25">
      <c r="A1965" t="s">
        <v>68</v>
      </c>
      <c r="B1965" t="s">
        <v>70</v>
      </c>
      <c r="C1965">
        <v>38</v>
      </c>
      <c r="D1965" t="s">
        <v>114</v>
      </c>
      <c r="E1965" t="s">
        <v>115</v>
      </c>
      <c r="F1965" t="s">
        <v>73</v>
      </c>
      <c r="G1965">
        <v>0</v>
      </c>
      <c r="H1965">
        <v>0</v>
      </c>
      <c r="I1965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965" s="5" cm="1">
        <f t="array" ref="J1965">MAX(IF((ProjectInfoTable[ProjectName]=OutputTable[[#This Row],[ProjectName]]),(ProjectInfoTable[ProjectName]=OutputTable[[#This Row],[ProjectName]])*ProjectInfoTable[NumberOfReplications]))</f>
        <v>50</v>
      </c>
      <c r="K1965" s="5" cm="1">
        <f t="array" ref="K1965">IFERROR(AVERAGE(IF((OutputTable[GroupByKey]=OutputTable[[#This Row],[GroupByKey]]),(OutputTable[GroupByKey]=OutputTable[[#This Row],[GroupByKey]])*OutputTable[RecordedValue])),0)</f>
        <v>0</v>
      </c>
      <c r="L1965" s="5" cm="1">
        <f t="array" ref="L1965">IFERROR(_xlfn.STDEV.S(IF((OutputTable[GroupByKey]=OutputTable[[#This Row],[GroupByKey]]),(OutputTable[GroupByKey]=OutputTable[[#This Row],[GroupByKey]])*OutputTable[RecordedValue])),0)</f>
        <v>0</v>
      </c>
      <c r="M1965" s="5" cm="1">
        <f t="array" ref="M1965">MAX(IF((ProjectInfoTable[ProjectName]=OutputTable[[#This Row],[ProjectName]]),(ProjectInfoTable[ProjectName]=OutputTable[[#This Row],[ProjectName]])*ProjectInfoTable[ConfidenceInterval]))</f>
        <v>0.95</v>
      </c>
      <c r="N19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65" s="5" cm="1">
        <f t="array" ref="O1965">MIN(IF((OutputTable[GroupByKey]=OutputTable[[#This Row],[GroupByKey]]),(OutputTable[GroupByKey]=OutputTable[[#This Row],[GroupByKey]])*OutputTable[RecordedValue]))</f>
        <v>0</v>
      </c>
      <c r="P1965" s="5" cm="1">
        <f t="array" ref="P1965">MAX(IF((OutputTable[GroupByKey]=OutputTable[[#This Row],[GroupByKey]]),(OutputTable[GroupByKey]=OutputTable[[#This Row],[GroupByKey]])*OutputTable[RecordedValue]))</f>
        <v>0</v>
      </c>
    </row>
    <row r="1966" spans="1:16" x14ac:dyDescent="0.25">
      <c r="A1966" t="s">
        <v>68</v>
      </c>
      <c r="B1966" t="s">
        <v>70</v>
      </c>
      <c r="C1966">
        <v>38</v>
      </c>
      <c r="D1966" t="s">
        <v>116</v>
      </c>
      <c r="E1966" t="s">
        <v>117</v>
      </c>
      <c r="F1966" t="s">
        <v>73</v>
      </c>
      <c r="G1966">
        <v>5.6591204317550696</v>
      </c>
      <c r="H1966">
        <v>0</v>
      </c>
      <c r="I1966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966" s="5" cm="1">
        <f t="array" ref="J1966">MAX(IF((ProjectInfoTable[ProjectName]=OutputTable[[#This Row],[ProjectName]]),(ProjectInfoTable[ProjectName]=OutputTable[[#This Row],[ProjectName]])*ProjectInfoTable[NumberOfReplications]))</f>
        <v>50</v>
      </c>
      <c r="K1966" s="5" cm="1">
        <f t="array" ref="K1966">IFERROR(AVERAGE(IF((OutputTable[GroupByKey]=OutputTable[[#This Row],[GroupByKey]]),(OutputTable[GroupByKey]=OutputTable[[#This Row],[GroupByKey]])*OutputTable[RecordedValue])),0)</f>
        <v>5.4408066100724897</v>
      </c>
      <c r="L1966" s="5" cm="1">
        <f t="array" ref="L1966">IFERROR(_xlfn.STDEV.S(IF((OutputTable[GroupByKey]=OutputTable[[#This Row],[GroupByKey]]),(OutputTable[GroupByKey]=OutputTable[[#This Row],[GroupByKey]])*OutputTable[RecordedValue])),0)</f>
        <v>3.1898976373285977</v>
      </c>
      <c r="M1966" s="5" cm="1">
        <f t="array" ref="M1966">MAX(IF((ProjectInfoTable[ProjectName]=OutputTable[[#This Row],[ProjectName]]),(ProjectInfoTable[ProjectName]=OutputTable[[#This Row],[ProjectName]])*ProjectInfoTable[ConfidenceInterval]))</f>
        <v>0.95</v>
      </c>
      <c r="N19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1966" s="5" cm="1">
        <f t="array" ref="O1966">MIN(IF((OutputTable[GroupByKey]=OutputTable[[#This Row],[GroupByKey]]),(OutputTable[GroupByKey]=OutputTable[[#This Row],[GroupByKey]])*OutputTable[RecordedValue]))</f>
        <v>0.10442984261027299</v>
      </c>
      <c r="P1966" s="5" cm="1">
        <f t="array" ref="P1966">MAX(IF((OutputTable[GroupByKey]=OutputTable[[#This Row],[GroupByKey]]),(OutputTable[GroupByKey]=OutputTable[[#This Row],[GroupByKey]])*OutputTable[RecordedValue]))</f>
        <v>13.981021636077701</v>
      </c>
    </row>
    <row r="1967" spans="1:16" x14ac:dyDescent="0.25">
      <c r="A1967" t="s">
        <v>68</v>
      </c>
      <c r="B1967" t="s">
        <v>70</v>
      </c>
      <c r="C1967">
        <v>38</v>
      </c>
      <c r="D1967" t="s">
        <v>118</v>
      </c>
      <c r="E1967" t="s">
        <v>119</v>
      </c>
      <c r="F1967" t="s">
        <v>73</v>
      </c>
      <c r="G1967">
        <v>27</v>
      </c>
      <c r="H1967">
        <v>0</v>
      </c>
      <c r="I1967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967" s="5" cm="1">
        <f t="array" ref="J1967">MAX(IF((ProjectInfoTable[ProjectName]=OutputTable[[#This Row],[ProjectName]]),(ProjectInfoTable[ProjectName]=OutputTable[[#This Row],[ProjectName]])*ProjectInfoTable[NumberOfReplications]))</f>
        <v>50</v>
      </c>
      <c r="K1967" s="5" cm="1">
        <f t="array" ref="K1967">IFERROR(AVERAGE(IF((OutputTable[GroupByKey]=OutputTable[[#This Row],[GroupByKey]]),(OutputTable[GroupByKey]=OutputTable[[#This Row],[GroupByKey]])*OutputTable[RecordedValue])),0)</f>
        <v>20.28</v>
      </c>
      <c r="L1967" s="5" cm="1">
        <f t="array" ref="L1967">IFERROR(_xlfn.STDEV.S(IF((OutputTable[GroupByKey]=OutputTable[[#This Row],[GroupByKey]]),(OutputTable[GroupByKey]=OutputTable[[#This Row],[GroupByKey]])*OutputTable[RecordedValue])),0)</f>
        <v>4.3191079955878688</v>
      </c>
      <c r="M1967" s="5" cm="1">
        <f t="array" ref="M1967">MAX(IF((ProjectInfoTable[ProjectName]=OutputTable[[#This Row],[ProjectName]]),(ProjectInfoTable[ProjectName]=OutputTable[[#This Row],[ProjectName]])*ProjectInfoTable[ConfidenceInterval]))</f>
        <v>0.95</v>
      </c>
      <c r="N19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1967" s="5" cm="1">
        <f t="array" ref="O1967">MIN(IF((OutputTable[GroupByKey]=OutputTable[[#This Row],[GroupByKey]]),(OutputTable[GroupByKey]=OutputTable[[#This Row],[GroupByKey]])*OutputTable[RecordedValue]))</f>
        <v>11</v>
      </c>
      <c r="P1967" s="5" cm="1">
        <f t="array" ref="P1967">MAX(IF((OutputTable[GroupByKey]=OutputTable[[#This Row],[GroupByKey]]),(OutputTable[GroupByKey]=OutputTable[[#This Row],[GroupByKey]])*OutputTable[RecordedValue]))</f>
        <v>31</v>
      </c>
    </row>
    <row r="1968" spans="1:16" x14ac:dyDescent="0.25">
      <c r="A1968" t="s">
        <v>68</v>
      </c>
      <c r="B1968" t="s">
        <v>70</v>
      </c>
      <c r="C1968">
        <v>38</v>
      </c>
      <c r="D1968" t="s">
        <v>120</v>
      </c>
      <c r="E1968" t="s">
        <v>121</v>
      </c>
      <c r="F1968" t="s">
        <v>73</v>
      </c>
      <c r="G1968">
        <v>27</v>
      </c>
      <c r="H1968">
        <v>0</v>
      </c>
      <c r="I1968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968" s="5" cm="1">
        <f t="array" ref="J1968">MAX(IF((ProjectInfoTable[ProjectName]=OutputTable[[#This Row],[ProjectName]]),(ProjectInfoTable[ProjectName]=OutputTable[[#This Row],[ProjectName]])*ProjectInfoTable[NumberOfReplications]))</f>
        <v>50</v>
      </c>
      <c r="K1968" s="5" cm="1">
        <f t="array" ref="K1968">IFERROR(AVERAGE(IF((OutputTable[GroupByKey]=OutputTable[[#This Row],[GroupByKey]]),(OutputTable[GroupByKey]=OutputTable[[#This Row],[GroupByKey]])*OutputTable[RecordedValue])),0)</f>
        <v>20.14</v>
      </c>
      <c r="L1968" s="5" cm="1">
        <f t="array" ref="L1968">IFERROR(_xlfn.STDEV.S(IF((OutputTable[GroupByKey]=OutputTable[[#This Row],[GroupByKey]]),(OutputTable[GroupByKey]=OutputTable[[#This Row],[GroupByKey]])*OutputTable[RecordedValue])),0)</f>
        <v>4.309505393278199</v>
      </c>
      <c r="M1968" s="5" cm="1">
        <f t="array" ref="M1968">MAX(IF((ProjectInfoTable[ProjectName]=OutputTable[[#This Row],[ProjectName]]),(ProjectInfoTable[ProjectName]=OutputTable[[#This Row],[ProjectName]])*ProjectInfoTable[ConfidenceInterval]))</f>
        <v>0.95</v>
      </c>
      <c r="N19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1968" s="5" cm="1">
        <f t="array" ref="O1968">MIN(IF((OutputTable[GroupByKey]=OutputTable[[#This Row],[GroupByKey]]),(OutputTable[GroupByKey]=OutputTable[[#This Row],[GroupByKey]])*OutputTable[RecordedValue]))</f>
        <v>10</v>
      </c>
      <c r="P1968" s="5" cm="1">
        <f t="array" ref="P1968">MAX(IF((OutputTable[GroupByKey]=OutputTable[[#This Row],[GroupByKey]]),(OutputTable[GroupByKey]=OutputTable[[#This Row],[GroupByKey]])*OutputTable[RecordedValue]))</f>
        <v>31</v>
      </c>
    </row>
    <row r="1969" spans="1:16" x14ac:dyDescent="0.25">
      <c r="A1969" t="s">
        <v>68</v>
      </c>
      <c r="B1969" t="s">
        <v>70</v>
      </c>
      <c r="C1969">
        <v>38</v>
      </c>
      <c r="D1969" t="s">
        <v>122</v>
      </c>
      <c r="E1969" t="s">
        <v>123</v>
      </c>
      <c r="F1969" t="s">
        <v>73</v>
      </c>
      <c r="G1969">
        <v>2.5481041847026198</v>
      </c>
      <c r="H1969">
        <v>0</v>
      </c>
      <c r="I1969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969" s="5" cm="1">
        <f t="array" ref="J1969">MAX(IF((ProjectInfoTable[ProjectName]=OutputTable[[#This Row],[ProjectName]]),(ProjectInfoTable[ProjectName]=OutputTable[[#This Row],[ProjectName]])*ProjectInfoTable[NumberOfReplications]))</f>
        <v>50</v>
      </c>
      <c r="K1969" s="5" cm="1">
        <f t="array" ref="K1969">IFERROR(AVERAGE(IF((OutputTable[GroupByKey]=OutputTable[[#This Row],[GroupByKey]]),(OutputTable[GroupByKey]=OutputTable[[#This Row],[GroupByKey]])*OutputTable[RecordedValue])),0)</f>
        <v>1.9749714551650996</v>
      </c>
      <c r="L1969" s="5" cm="1">
        <f t="array" ref="L1969">IFERROR(_xlfn.STDEV.S(IF((OutputTable[GroupByKey]=OutputTable[[#This Row],[GroupByKey]]),(OutputTable[GroupByKey]=OutputTable[[#This Row],[GroupByKey]])*OutputTable[RecordedValue])),0)</f>
        <v>0.45746437878232693</v>
      </c>
      <c r="M1969" s="5" cm="1">
        <f t="array" ref="M1969">MAX(IF((ProjectInfoTable[ProjectName]=OutputTable[[#This Row],[ProjectName]]),(ProjectInfoTable[ProjectName]=OutputTable[[#This Row],[ProjectName]])*ProjectInfoTable[ConfidenceInterval]))</f>
        <v>0.95</v>
      </c>
      <c r="N19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1969" s="5" cm="1">
        <f t="array" ref="O1969">MIN(IF((OutputTable[GroupByKey]=OutputTable[[#This Row],[GroupByKey]]),(OutputTable[GroupByKey]=OutputTable[[#This Row],[GroupByKey]])*OutputTable[RecordedValue]))</f>
        <v>1.0281254127300199</v>
      </c>
      <c r="P1969" s="5" cm="1">
        <f t="array" ref="P1969">MAX(IF((OutputTable[GroupByKey]=OutputTable[[#This Row],[GroupByKey]]),(OutputTable[GroupByKey]=OutputTable[[#This Row],[GroupByKey]])*OutputTable[RecordedValue]))</f>
        <v>3.1673122909872098</v>
      </c>
    </row>
    <row r="1970" spans="1:16" x14ac:dyDescent="0.25">
      <c r="A1970" t="s">
        <v>68</v>
      </c>
      <c r="B1970" t="s">
        <v>70</v>
      </c>
      <c r="C1970">
        <v>38</v>
      </c>
      <c r="D1970" t="s">
        <v>124</v>
      </c>
      <c r="E1970" t="s">
        <v>125</v>
      </c>
      <c r="F1970" t="s">
        <v>73</v>
      </c>
      <c r="G1970">
        <v>158.54537151391199</v>
      </c>
      <c r="H1970">
        <v>0</v>
      </c>
      <c r="I1970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970" s="5" cm="1">
        <f t="array" ref="J1970">MAX(IF((ProjectInfoTable[ProjectName]=OutputTable[[#This Row],[ProjectName]]),(ProjectInfoTable[ProjectName]=OutputTable[[#This Row],[ProjectName]])*ProjectInfoTable[NumberOfReplications]))</f>
        <v>50</v>
      </c>
      <c r="K1970" s="5" cm="1">
        <f t="array" ref="K1970">IFERROR(AVERAGE(IF((OutputTable[GroupByKey]=OutputTable[[#This Row],[GroupByKey]]),(OutputTable[GroupByKey]=OutputTable[[#This Row],[GroupByKey]])*OutputTable[RecordedValue])),0)</f>
        <v>123.93909391997848</v>
      </c>
      <c r="L1970" s="5" cm="1">
        <f t="array" ref="L1970">IFERROR(_xlfn.STDEV.S(IF((OutputTable[GroupByKey]=OutputTable[[#This Row],[GroupByKey]]),(OutputTable[GroupByKey]=OutputTable[[#This Row],[GroupByKey]])*OutputTable[RecordedValue])),0)</f>
        <v>29.164347943585724</v>
      </c>
      <c r="M1970" s="5" cm="1">
        <f t="array" ref="M1970">MAX(IF((ProjectInfoTable[ProjectName]=OutputTable[[#This Row],[ProjectName]]),(ProjectInfoTable[ProjectName]=OutputTable[[#This Row],[ProjectName]])*ProjectInfoTable[ConfidenceInterval]))</f>
        <v>0.95</v>
      </c>
      <c r="N19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1970" s="5" cm="1">
        <f t="array" ref="O1970">MIN(IF((OutputTable[GroupByKey]=OutputTable[[#This Row],[GroupByKey]]),(OutputTable[GroupByKey]=OutputTable[[#This Row],[GroupByKey]])*OutputTable[RecordedValue]))</f>
        <v>61.791954606411501</v>
      </c>
      <c r="P1970" s="5" cm="1">
        <f t="array" ref="P1970">MAX(IF((OutputTable[GroupByKey]=OutputTable[[#This Row],[GroupByKey]]),(OutputTable[GroupByKey]=OutputTable[[#This Row],[GroupByKey]])*OutputTable[RecordedValue]))</f>
        <v>204.019759095311</v>
      </c>
    </row>
    <row r="1971" spans="1:16" x14ac:dyDescent="0.25">
      <c r="A1971" t="s">
        <v>68</v>
      </c>
      <c r="B1971" t="s">
        <v>70</v>
      </c>
      <c r="C1971">
        <v>38</v>
      </c>
      <c r="D1971" t="s">
        <v>126</v>
      </c>
      <c r="E1971" t="s">
        <v>86</v>
      </c>
      <c r="F1971" t="s">
        <v>127</v>
      </c>
      <c r="G1971">
        <v>0</v>
      </c>
      <c r="H1971">
        <v>0</v>
      </c>
      <c r="I1971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971" s="5" cm="1">
        <f t="array" ref="J1971">MAX(IF((ProjectInfoTable[ProjectName]=OutputTable[[#This Row],[ProjectName]]),(ProjectInfoTable[ProjectName]=OutputTable[[#This Row],[ProjectName]])*ProjectInfoTable[NumberOfReplications]))</f>
        <v>50</v>
      </c>
      <c r="K1971" s="5" cm="1">
        <f t="array" ref="K1971">IFERROR(AVERAGE(IF((OutputTable[GroupByKey]=OutputTable[[#This Row],[GroupByKey]]),(OutputTable[GroupByKey]=OutputTable[[#This Row],[GroupByKey]])*OutputTable[RecordedValue])),0)</f>
        <v>0</v>
      </c>
      <c r="L1971" s="5" cm="1">
        <f t="array" ref="L1971">IFERROR(_xlfn.STDEV.S(IF((OutputTable[GroupByKey]=OutputTable[[#This Row],[GroupByKey]]),(OutputTable[GroupByKey]=OutputTable[[#This Row],[GroupByKey]])*OutputTable[RecordedValue])),0)</f>
        <v>0</v>
      </c>
      <c r="M1971" s="5" cm="1">
        <f t="array" ref="M1971">MAX(IF((ProjectInfoTable[ProjectName]=OutputTable[[#This Row],[ProjectName]]),(ProjectInfoTable[ProjectName]=OutputTable[[#This Row],[ProjectName]])*ProjectInfoTable[ConfidenceInterval]))</f>
        <v>0.95</v>
      </c>
      <c r="N19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1" s="5" cm="1">
        <f t="array" ref="O1971">MIN(IF((OutputTable[GroupByKey]=OutputTable[[#This Row],[GroupByKey]]),(OutputTable[GroupByKey]=OutputTable[[#This Row],[GroupByKey]])*OutputTable[RecordedValue]))</f>
        <v>0</v>
      </c>
      <c r="P1971" s="5" cm="1">
        <f t="array" ref="P1971">MAX(IF((OutputTable[GroupByKey]=OutputTable[[#This Row],[GroupByKey]]),(OutputTable[GroupByKey]=OutputTable[[#This Row],[GroupByKey]])*OutputTable[RecordedValue]))</f>
        <v>0</v>
      </c>
    </row>
    <row r="1972" spans="1:16" x14ac:dyDescent="0.25">
      <c r="A1972" t="s">
        <v>68</v>
      </c>
      <c r="B1972" t="s">
        <v>70</v>
      </c>
      <c r="C1972">
        <v>38</v>
      </c>
      <c r="D1972" t="s">
        <v>128</v>
      </c>
      <c r="E1972" t="s">
        <v>89</v>
      </c>
      <c r="F1972" t="s">
        <v>127</v>
      </c>
      <c r="G1972">
        <v>0</v>
      </c>
      <c r="H1972">
        <v>0</v>
      </c>
      <c r="I1972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972" s="5" cm="1">
        <f t="array" ref="J1972">MAX(IF((ProjectInfoTable[ProjectName]=OutputTable[[#This Row],[ProjectName]]),(ProjectInfoTable[ProjectName]=OutputTable[[#This Row],[ProjectName]])*ProjectInfoTable[NumberOfReplications]))</f>
        <v>50</v>
      </c>
      <c r="K1972" s="5" cm="1">
        <f t="array" ref="K1972">IFERROR(AVERAGE(IF((OutputTable[GroupByKey]=OutputTable[[#This Row],[GroupByKey]]),(OutputTable[GroupByKey]=OutputTable[[#This Row],[GroupByKey]])*OutputTable[RecordedValue])),0)</f>
        <v>0</v>
      </c>
      <c r="L1972" s="5" cm="1">
        <f t="array" ref="L1972">IFERROR(_xlfn.STDEV.S(IF((OutputTable[GroupByKey]=OutputTable[[#This Row],[GroupByKey]]),(OutputTable[GroupByKey]=OutputTable[[#This Row],[GroupByKey]])*OutputTable[RecordedValue])),0)</f>
        <v>0</v>
      </c>
      <c r="M1972" s="5" cm="1">
        <f t="array" ref="M1972">MAX(IF((ProjectInfoTable[ProjectName]=OutputTable[[#This Row],[ProjectName]]),(ProjectInfoTable[ProjectName]=OutputTable[[#This Row],[ProjectName]])*ProjectInfoTable[ConfidenceInterval]))</f>
        <v>0.95</v>
      </c>
      <c r="N19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2" s="5" cm="1">
        <f t="array" ref="O1972">MIN(IF((OutputTable[GroupByKey]=OutputTable[[#This Row],[GroupByKey]]),(OutputTable[GroupByKey]=OutputTable[[#This Row],[GroupByKey]])*OutputTable[RecordedValue]))</f>
        <v>0</v>
      </c>
      <c r="P1972" s="5" cm="1">
        <f t="array" ref="P1972">MAX(IF((OutputTable[GroupByKey]=OutputTable[[#This Row],[GroupByKey]]),(OutputTable[GroupByKey]=OutputTable[[#This Row],[GroupByKey]])*OutputTable[RecordedValue]))</f>
        <v>0</v>
      </c>
    </row>
    <row r="1973" spans="1:16" x14ac:dyDescent="0.25">
      <c r="A1973" t="s">
        <v>68</v>
      </c>
      <c r="B1973" t="s">
        <v>70</v>
      </c>
      <c r="C1973">
        <v>38</v>
      </c>
      <c r="D1973" t="s">
        <v>129</v>
      </c>
      <c r="E1973" t="s">
        <v>91</v>
      </c>
      <c r="F1973" t="s">
        <v>127</v>
      </c>
      <c r="G1973">
        <v>48.994074395682702</v>
      </c>
      <c r="H1973">
        <v>0</v>
      </c>
      <c r="I1973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973" s="5" cm="1">
        <f t="array" ref="J1973">MAX(IF((ProjectInfoTable[ProjectName]=OutputTable[[#This Row],[ProjectName]]),(ProjectInfoTable[ProjectName]=OutputTable[[#This Row],[ProjectName]])*ProjectInfoTable[NumberOfReplications]))</f>
        <v>50</v>
      </c>
      <c r="K1973" s="5" cm="1">
        <f t="array" ref="K1973">IFERROR(AVERAGE(IF((OutputTable[GroupByKey]=OutputTable[[#This Row],[GroupByKey]]),(OutputTable[GroupByKey]=OutputTable[[#This Row],[GroupByKey]])*OutputTable[RecordedValue])),0)</f>
        <v>48.448961029865458</v>
      </c>
      <c r="L1973" s="5" cm="1">
        <f t="array" ref="L1973">IFERROR(_xlfn.STDEV.S(IF((OutputTable[GroupByKey]=OutputTable[[#This Row],[GroupByKey]]),(OutputTable[GroupByKey]=OutputTable[[#This Row],[GroupByKey]])*OutputTable[RecordedValue])),0)</f>
        <v>0.864449879249923</v>
      </c>
      <c r="M1973" s="5" cm="1">
        <f t="array" ref="M1973">MAX(IF((ProjectInfoTable[ProjectName]=OutputTable[[#This Row],[ProjectName]]),(ProjectInfoTable[ProjectName]=OutputTable[[#This Row],[ProjectName]])*ProjectInfoTable[ConfidenceInterval]))</f>
        <v>0.95</v>
      </c>
      <c r="N19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973" s="5" cm="1">
        <f t="array" ref="O1973">MIN(IF((OutputTable[GroupByKey]=OutputTable[[#This Row],[GroupByKey]]),(OutputTable[GroupByKey]=OutputTable[[#This Row],[GroupByKey]])*OutputTable[RecordedValue]))</f>
        <v>46.605834762066102</v>
      </c>
      <c r="P1973" s="5" cm="1">
        <f t="array" ref="P1973">MAX(IF((OutputTable[GroupByKey]=OutputTable[[#This Row],[GroupByKey]]),(OutputTable[GroupByKey]=OutputTable[[#This Row],[GroupByKey]])*OutputTable[RecordedValue]))</f>
        <v>50.321452117960597</v>
      </c>
    </row>
    <row r="1974" spans="1:16" x14ac:dyDescent="0.25">
      <c r="A1974" t="s">
        <v>68</v>
      </c>
      <c r="B1974" t="s">
        <v>70</v>
      </c>
      <c r="C1974">
        <v>38</v>
      </c>
      <c r="D1974" t="s">
        <v>130</v>
      </c>
      <c r="E1974" t="s">
        <v>131</v>
      </c>
      <c r="F1974" t="s">
        <v>127</v>
      </c>
      <c r="G1974">
        <v>0</v>
      </c>
      <c r="H1974">
        <v>0</v>
      </c>
      <c r="I1974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974" s="5" cm="1">
        <f t="array" ref="J1974">MAX(IF((ProjectInfoTable[ProjectName]=OutputTable[[#This Row],[ProjectName]]),(ProjectInfoTable[ProjectName]=OutputTable[[#This Row],[ProjectName]])*ProjectInfoTable[NumberOfReplications]))</f>
        <v>50</v>
      </c>
      <c r="K1974" s="5" cm="1">
        <f t="array" ref="K1974">IFERROR(AVERAGE(IF((OutputTable[GroupByKey]=OutputTable[[#This Row],[GroupByKey]]),(OutputTable[GroupByKey]=OutputTable[[#This Row],[GroupByKey]])*OutputTable[RecordedValue])),0)</f>
        <v>0</v>
      </c>
      <c r="L1974" s="5" cm="1">
        <f t="array" ref="L1974">IFERROR(_xlfn.STDEV.S(IF((OutputTable[GroupByKey]=OutputTable[[#This Row],[GroupByKey]]),(OutputTable[GroupByKey]=OutputTable[[#This Row],[GroupByKey]])*OutputTable[RecordedValue])),0)</f>
        <v>0</v>
      </c>
      <c r="M1974" s="5" cm="1">
        <f t="array" ref="M1974">MAX(IF((ProjectInfoTable[ProjectName]=OutputTable[[#This Row],[ProjectName]]),(ProjectInfoTable[ProjectName]=OutputTable[[#This Row],[ProjectName]])*ProjectInfoTable[ConfidenceInterval]))</f>
        <v>0.95</v>
      </c>
      <c r="N19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4" s="5" cm="1">
        <f t="array" ref="O1974">MIN(IF((OutputTable[GroupByKey]=OutputTable[[#This Row],[GroupByKey]]),(OutputTable[GroupByKey]=OutputTable[[#This Row],[GroupByKey]])*OutputTable[RecordedValue]))</f>
        <v>0</v>
      </c>
      <c r="P1974" s="5" cm="1">
        <f t="array" ref="P1974">MAX(IF((OutputTable[GroupByKey]=OutputTable[[#This Row],[GroupByKey]]),(OutputTable[GroupByKey]=OutputTable[[#This Row],[GroupByKey]])*OutputTable[RecordedValue]))</f>
        <v>0</v>
      </c>
    </row>
    <row r="1975" spans="1:16" x14ac:dyDescent="0.25">
      <c r="A1975" t="s">
        <v>68</v>
      </c>
      <c r="B1975" t="s">
        <v>70</v>
      </c>
      <c r="C1975">
        <v>38</v>
      </c>
      <c r="D1975" t="s">
        <v>132</v>
      </c>
      <c r="E1975" t="s">
        <v>95</v>
      </c>
      <c r="F1975" t="s">
        <v>127</v>
      </c>
      <c r="G1975">
        <v>48.994074395682702</v>
      </c>
      <c r="H1975">
        <v>0</v>
      </c>
      <c r="I1975" s="5" t="str">
        <f>OutputTable[[#This Row],[ProjectName]]&amp;OutputTable[[#This Row],[Name]]&amp;OutputTable[[#This Row],[Type]]&amp;OutputTable[[#This Row],[Source]]</f>
        <v>Airport Security AnalysisAll Entities.VACostVA CostSystem</v>
      </c>
      <c r="J1975" s="5" cm="1">
        <f t="array" ref="J1975">MAX(IF((ProjectInfoTable[ProjectName]=OutputTable[[#This Row],[ProjectName]]),(ProjectInfoTable[ProjectName]=OutputTable[[#This Row],[ProjectName]])*ProjectInfoTable[NumberOfReplications]))</f>
        <v>50</v>
      </c>
      <c r="K1975" s="5" cm="1">
        <f t="array" ref="K1975">IFERROR(AVERAGE(IF((OutputTable[GroupByKey]=OutputTable[[#This Row],[GroupByKey]]),(OutputTable[GroupByKey]=OutputTable[[#This Row],[GroupByKey]])*OutputTable[RecordedValue])),0)</f>
        <v>48.448961029865458</v>
      </c>
      <c r="L1975" s="5" cm="1">
        <f t="array" ref="L1975">IFERROR(_xlfn.STDEV.S(IF((OutputTable[GroupByKey]=OutputTable[[#This Row],[GroupByKey]]),(OutputTable[GroupByKey]=OutputTable[[#This Row],[GroupByKey]])*OutputTable[RecordedValue])),0)</f>
        <v>0.864449879249923</v>
      </c>
      <c r="M1975" s="5" cm="1">
        <f t="array" ref="M1975">MAX(IF((ProjectInfoTable[ProjectName]=OutputTable[[#This Row],[ProjectName]]),(ProjectInfoTable[ProjectName]=OutputTable[[#This Row],[ProjectName]])*ProjectInfoTable[ConfidenceInterval]))</f>
        <v>0.95</v>
      </c>
      <c r="N19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1975" s="5" cm="1">
        <f t="array" ref="O1975">MIN(IF((OutputTable[GroupByKey]=OutputTable[[#This Row],[GroupByKey]]),(OutputTable[GroupByKey]=OutputTable[[#This Row],[GroupByKey]])*OutputTable[RecordedValue]))</f>
        <v>46.605834762066102</v>
      </c>
      <c r="P1975" s="5" cm="1">
        <f t="array" ref="P1975">MAX(IF((OutputTable[GroupByKey]=OutputTable[[#This Row],[GroupByKey]]),(OutputTable[GroupByKey]=OutputTable[[#This Row],[GroupByKey]])*OutputTable[RecordedValue]))</f>
        <v>50.321452117960597</v>
      </c>
    </row>
    <row r="1976" spans="1:16" x14ac:dyDescent="0.25">
      <c r="A1976" t="s">
        <v>68</v>
      </c>
      <c r="B1976" t="s">
        <v>70</v>
      </c>
      <c r="C1976">
        <v>38</v>
      </c>
      <c r="D1976" t="s">
        <v>133</v>
      </c>
      <c r="E1976" t="s">
        <v>97</v>
      </c>
      <c r="F1976" t="s">
        <v>127</v>
      </c>
      <c r="G1976">
        <v>0</v>
      </c>
      <c r="H1976">
        <v>0</v>
      </c>
      <c r="I1976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976" s="5" cm="1">
        <f t="array" ref="J1976">MAX(IF((ProjectInfoTable[ProjectName]=OutputTable[[#This Row],[ProjectName]]),(ProjectInfoTable[ProjectName]=OutputTable[[#This Row],[ProjectName]])*ProjectInfoTable[NumberOfReplications]))</f>
        <v>50</v>
      </c>
      <c r="K1976" s="5" cm="1">
        <f t="array" ref="K1976">IFERROR(AVERAGE(IF((OutputTable[GroupByKey]=OutputTable[[#This Row],[GroupByKey]]),(OutputTable[GroupByKey]=OutputTable[[#This Row],[GroupByKey]])*OutputTable[RecordedValue])),0)</f>
        <v>0</v>
      </c>
      <c r="L1976" s="5" cm="1">
        <f t="array" ref="L1976">IFERROR(_xlfn.STDEV.S(IF((OutputTable[GroupByKey]=OutputTable[[#This Row],[GroupByKey]]),(OutputTable[GroupByKey]=OutputTable[[#This Row],[GroupByKey]])*OutputTable[RecordedValue])),0)</f>
        <v>0</v>
      </c>
      <c r="M1976" s="5" cm="1">
        <f t="array" ref="M1976">MAX(IF((ProjectInfoTable[ProjectName]=OutputTable[[#This Row],[ProjectName]]),(ProjectInfoTable[ProjectName]=OutputTable[[#This Row],[ProjectName]])*ProjectInfoTable[ConfidenceInterval]))</f>
        <v>0.95</v>
      </c>
      <c r="N19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6" s="5" cm="1">
        <f t="array" ref="O1976">MIN(IF((OutputTable[GroupByKey]=OutputTable[[#This Row],[GroupByKey]]),(OutputTable[GroupByKey]=OutputTable[[#This Row],[GroupByKey]])*OutputTable[RecordedValue]))</f>
        <v>0</v>
      </c>
      <c r="P1976" s="5" cm="1">
        <f t="array" ref="P1976">MAX(IF((OutputTable[GroupByKey]=OutputTable[[#This Row],[GroupByKey]]),(OutputTable[GroupByKey]=OutputTable[[#This Row],[GroupByKey]])*OutputTable[RecordedValue]))</f>
        <v>0</v>
      </c>
    </row>
    <row r="1977" spans="1:16" x14ac:dyDescent="0.25">
      <c r="A1977" t="s">
        <v>68</v>
      </c>
      <c r="B1977" t="s">
        <v>70</v>
      </c>
      <c r="C1977">
        <v>38</v>
      </c>
      <c r="D1977" t="s">
        <v>134</v>
      </c>
      <c r="E1977" t="s">
        <v>135</v>
      </c>
      <c r="F1977" t="s">
        <v>127</v>
      </c>
      <c r="G1977">
        <v>48.994074395682802</v>
      </c>
      <c r="H1977">
        <v>0</v>
      </c>
      <c r="I1977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977" s="5" cm="1">
        <f t="array" ref="J1977">MAX(IF((ProjectInfoTable[ProjectName]=OutputTable[[#This Row],[ProjectName]]),(ProjectInfoTable[ProjectName]=OutputTable[[#This Row],[ProjectName]])*ProjectInfoTable[NumberOfReplications]))</f>
        <v>50</v>
      </c>
      <c r="K1977" s="5" cm="1">
        <f t="array" ref="K1977">IFERROR(AVERAGE(IF((OutputTable[GroupByKey]=OutputTable[[#This Row],[GroupByKey]]),(OutputTable[GroupByKey]=OutputTable[[#This Row],[GroupByKey]])*OutputTable[RecordedValue])),0)</f>
        <v>48.448961029865458</v>
      </c>
      <c r="L1977" s="5" cm="1">
        <f t="array" ref="L1977">IFERROR(_xlfn.STDEV.S(IF((OutputTable[GroupByKey]=OutputTable[[#This Row],[GroupByKey]]),(OutputTable[GroupByKey]=OutputTable[[#This Row],[GroupByKey]])*OutputTable[RecordedValue])),0)</f>
        <v>0.86444987924992722</v>
      </c>
      <c r="M1977" s="5" cm="1">
        <f t="array" ref="M1977">MAX(IF((ProjectInfoTable[ProjectName]=OutputTable[[#This Row],[ProjectName]]),(ProjectInfoTable[ProjectName]=OutputTable[[#This Row],[ProjectName]])*ProjectInfoTable[ConfidenceInterval]))</f>
        <v>0.95</v>
      </c>
      <c r="N19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1977" s="5" cm="1">
        <f t="array" ref="O1977">MIN(IF((OutputTable[GroupByKey]=OutputTable[[#This Row],[GroupByKey]]),(OutputTable[GroupByKey]=OutputTable[[#This Row],[GroupByKey]])*OutputTable[RecordedValue]))</f>
        <v>46.605834762066102</v>
      </c>
      <c r="P1977" s="5" cm="1">
        <f t="array" ref="P1977">MAX(IF((OutputTable[GroupByKey]=OutputTable[[#This Row],[GroupByKey]]),(OutputTable[GroupByKey]=OutputTable[[#This Row],[GroupByKey]])*OutputTable[RecordedValue]))</f>
        <v>50.321452117960497</v>
      </c>
    </row>
    <row r="1978" spans="1:16" x14ac:dyDescent="0.25">
      <c r="A1978" t="s">
        <v>68</v>
      </c>
      <c r="B1978" t="s">
        <v>70</v>
      </c>
      <c r="C1978">
        <v>38</v>
      </c>
      <c r="D1978" t="s">
        <v>136</v>
      </c>
      <c r="E1978" t="s">
        <v>137</v>
      </c>
      <c r="F1978" t="s">
        <v>127</v>
      </c>
      <c r="G1978">
        <v>22.880744030277601</v>
      </c>
      <c r="H1978">
        <v>0</v>
      </c>
      <c r="I1978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978" s="5" cm="1">
        <f t="array" ref="J1978">MAX(IF((ProjectInfoTable[ProjectName]=OutputTable[[#This Row],[ProjectName]]),(ProjectInfoTable[ProjectName]=OutputTable[[#This Row],[ProjectName]])*ProjectInfoTable[NumberOfReplications]))</f>
        <v>50</v>
      </c>
      <c r="K1978" s="5" cm="1">
        <f t="array" ref="K1978">IFERROR(AVERAGE(IF((OutputTable[GroupByKey]=OutputTable[[#This Row],[GroupByKey]]),(OutputTable[GroupByKey]=OutputTable[[#This Row],[GroupByKey]])*OutputTable[RecordedValue])),0)</f>
        <v>23.423677543870127</v>
      </c>
      <c r="L1978" s="5" cm="1">
        <f t="array" ref="L1978">IFERROR(_xlfn.STDEV.S(IF((OutputTable[GroupByKey]=OutputTable[[#This Row],[GroupByKey]]),(OutputTable[GroupByKey]=OutputTable[[#This Row],[GroupByKey]])*OutputTable[RecordedValue])),0)</f>
        <v>0.86656285941984512</v>
      </c>
      <c r="M1978" s="5" cm="1">
        <f t="array" ref="M1978">MAX(IF((ProjectInfoTable[ProjectName]=OutputTable[[#This Row],[ProjectName]]),(ProjectInfoTable[ProjectName]=OutputTable[[#This Row],[ProjectName]])*ProjectInfoTable[ConfidenceInterval]))</f>
        <v>0.95</v>
      </c>
      <c r="N19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1978" s="5" cm="1">
        <f t="array" ref="O1978">MIN(IF((OutputTable[GroupByKey]=OutputTable[[#This Row],[GroupByKey]]),(OutputTable[GroupByKey]=OutputTable[[#This Row],[GroupByKey]])*OutputTable[RecordedValue]))</f>
        <v>21.655537571964</v>
      </c>
      <c r="P1978" s="5" cm="1">
        <f t="array" ref="P1978">MAX(IF((OutputTable[GroupByKey]=OutputTable[[#This Row],[GroupByKey]]),(OutputTable[GroupByKey]=OutputTable[[#This Row],[GroupByKey]])*OutputTable[RecordedValue]))</f>
        <v>25.265870670068299</v>
      </c>
    </row>
    <row r="1979" spans="1:16" x14ac:dyDescent="0.25">
      <c r="A1979" t="s">
        <v>68</v>
      </c>
      <c r="B1979" t="s">
        <v>70</v>
      </c>
      <c r="C1979">
        <v>38</v>
      </c>
      <c r="D1979" t="s">
        <v>138</v>
      </c>
      <c r="E1979" t="s">
        <v>91</v>
      </c>
      <c r="F1979" t="s">
        <v>127</v>
      </c>
      <c r="G1979">
        <v>71.874818425960299</v>
      </c>
      <c r="H1979">
        <v>0</v>
      </c>
      <c r="I1979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979" s="5" cm="1">
        <f t="array" ref="J1979">MAX(IF((ProjectInfoTable[ProjectName]=OutputTable[[#This Row],[ProjectName]]),(ProjectInfoTable[ProjectName]=OutputTable[[#This Row],[ProjectName]])*ProjectInfoTable[NumberOfReplications]))</f>
        <v>50</v>
      </c>
      <c r="K1979" s="5" cm="1">
        <f t="array" ref="K1979">IFERROR(AVERAGE(IF((OutputTable[GroupByKey]=OutputTable[[#This Row],[GroupByKey]]),(OutputTable[GroupByKey]=OutputTable[[#This Row],[GroupByKey]])*OutputTable[RecordedValue])),0)</f>
        <v>71.872638573735571</v>
      </c>
      <c r="L1979" s="5" cm="1">
        <f t="array" ref="L1979">IFERROR(_xlfn.STDEV.S(IF((OutputTable[GroupByKey]=OutputTable[[#This Row],[GroupByKey]]),(OutputTable[GroupByKey]=OutputTable[[#This Row],[GroupByKey]])*OutputTable[RecordedValue])),0)</f>
        <v>5.859431361613459E-2</v>
      </c>
      <c r="M1979" s="5" cm="1">
        <f t="array" ref="M1979">MAX(IF((ProjectInfoTable[ProjectName]=OutputTable[[#This Row],[ProjectName]]),(ProjectInfoTable[ProjectName]=OutputTable[[#This Row],[ProjectName]])*ProjectInfoTable[ConfidenceInterval]))</f>
        <v>0.95</v>
      </c>
      <c r="N19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979" s="5" cm="1">
        <f t="array" ref="O1979">MIN(IF((OutputTable[GroupByKey]=OutputTable[[#This Row],[GroupByKey]]),(OutputTable[GroupByKey]=OutputTable[[#This Row],[GroupByKey]])*OutputTable[RecordedValue]))</f>
        <v>71.718288096809104</v>
      </c>
      <c r="P1979" s="5" cm="1">
        <f t="array" ref="P1979">MAX(IF((OutputTable[GroupByKey]=OutputTable[[#This Row],[GroupByKey]]),(OutputTable[GroupByKey]=OutputTable[[#This Row],[GroupByKey]])*OutputTable[RecordedValue]))</f>
        <v>71.976989689924594</v>
      </c>
    </row>
    <row r="1980" spans="1:16" x14ac:dyDescent="0.25">
      <c r="A1980" t="s">
        <v>68</v>
      </c>
      <c r="B1980" t="s">
        <v>70</v>
      </c>
      <c r="C1980">
        <v>38</v>
      </c>
      <c r="D1980" t="s">
        <v>139</v>
      </c>
      <c r="E1980" t="s">
        <v>140</v>
      </c>
      <c r="F1980" t="s">
        <v>127</v>
      </c>
      <c r="G1980">
        <v>0</v>
      </c>
      <c r="H1980">
        <v>0</v>
      </c>
      <c r="I1980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980" s="5" cm="1">
        <f t="array" ref="J1980">MAX(IF((ProjectInfoTable[ProjectName]=OutputTable[[#This Row],[ProjectName]]),(ProjectInfoTable[ProjectName]=OutputTable[[#This Row],[ProjectName]])*ProjectInfoTable[NumberOfReplications]))</f>
        <v>50</v>
      </c>
      <c r="K1980" s="5" cm="1">
        <f t="array" ref="K1980">IFERROR(AVERAGE(IF((OutputTable[GroupByKey]=OutputTable[[#This Row],[GroupByKey]]),(OutputTable[GroupByKey]=OutputTable[[#This Row],[GroupByKey]])*OutputTable[RecordedValue])),0)</f>
        <v>0</v>
      </c>
      <c r="L1980" s="5" cm="1">
        <f t="array" ref="L1980">IFERROR(_xlfn.STDEV.S(IF((OutputTable[GroupByKey]=OutputTable[[#This Row],[GroupByKey]]),(OutputTable[GroupByKey]=OutputTable[[#This Row],[GroupByKey]])*OutputTable[RecordedValue])),0)</f>
        <v>0</v>
      </c>
      <c r="M1980" s="5" cm="1">
        <f t="array" ref="M1980">MAX(IF((ProjectInfoTable[ProjectName]=OutputTable[[#This Row],[ProjectName]]),(ProjectInfoTable[ProjectName]=OutputTable[[#This Row],[ProjectName]])*ProjectInfoTable[ConfidenceInterval]))</f>
        <v>0.95</v>
      </c>
      <c r="N19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80" s="5" cm="1">
        <f t="array" ref="O1980">MIN(IF((OutputTable[GroupByKey]=OutputTable[[#This Row],[GroupByKey]]),(OutputTable[GroupByKey]=OutputTable[[#This Row],[GroupByKey]])*OutputTable[RecordedValue]))</f>
        <v>0</v>
      </c>
      <c r="P1980" s="5" cm="1">
        <f t="array" ref="P1980">MAX(IF((OutputTable[GroupByKey]=OutputTable[[#This Row],[GroupByKey]]),(OutputTable[GroupByKey]=OutputTable[[#This Row],[GroupByKey]])*OutputTable[RecordedValue]))</f>
        <v>0</v>
      </c>
    </row>
    <row r="1981" spans="1:16" x14ac:dyDescent="0.25">
      <c r="A1981" t="s">
        <v>68</v>
      </c>
      <c r="B1981" t="s">
        <v>70</v>
      </c>
      <c r="C1981">
        <v>38</v>
      </c>
      <c r="D1981" t="s">
        <v>141</v>
      </c>
      <c r="E1981" t="s">
        <v>111</v>
      </c>
      <c r="F1981" t="s">
        <v>73</v>
      </c>
      <c r="G1981">
        <v>9.4038725622795898</v>
      </c>
      <c r="H1981">
        <v>0</v>
      </c>
      <c r="I1981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981" s="5" cm="1">
        <f t="array" ref="J1981">MAX(IF((ProjectInfoTable[ProjectName]=OutputTable[[#This Row],[ProjectName]]),(ProjectInfoTable[ProjectName]=OutputTable[[#This Row],[ProjectName]])*ProjectInfoTable[NumberOfReplications]))</f>
        <v>50</v>
      </c>
      <c r="K1981" s="5" cm="1">
        <f t="array" ref="K1981">IFERROR(AVERAGE(IF((OutputTable[GroupByKey]=OutputTable[[#This Row],[GroupByKey]]),(OutputTable[GroupByKey]=OutputTable[[#This Row],[GroupByKey]])*OutputTable[RecordedValue])),0)</f>
        <v>9.2356458312402427</v>
      </c>
      <c r="L1981" s="5" cm="1">
        <f t="array" ref="L1981">IFERROR(_xlfn.STDEV.S(IF((OutputTable[GroupByKey]=OutputTable[[#This Row],[GroupByKey]]),(OutputTable[GroupByKey]=OutputTable[[#This Row],[GroupByKey]])*OutputTable[RecordedValue])),0)</f>
        <v>0.11377584298148916</v>
      </c>
      <c r="M1981" s="5" cm="1">
        <f t="array" ref="M1981">MAX(IF((ProjectInfoTable[ProjectName]=OutputTable[[#This Row],[ProjectName]]),(ProjectInfoTable[ProjectName]=OutputTable[[#This Row],[ProjectName]])*ProjectInfoTable[ConfidenceInterval]))</f>
        <v>0.95</v>
      </c>
      <c r="N19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981" s="5" cm="1">
        <f t="array" ref="O1981">MIN(IF((OutputTable[GroupByKey]=OutputTable[[#This Row],[GroupByKey]]),(OutputTable[GroupByKey]=OutputTable[[#This Row],[GroupByKey]])*OutputTable[RecordedValue]))</f>
        <v>8.9867833861246496</v>
      </c>
      <c r="P1981" s="5" cm="1">
        <f t="array" ref="P1981">MAX(IF((OutputTable[GroupByKey]=OutputTable[[#This Row],[GroupByKey]]),(OutputTable[GroupByKey]=OutputTable[[#This Row],[GroupByKey]])*OutputTable[RecordedValue]))</f>
        <v>9.4038725622795898</v>
      </c>
    </row>
    <row r="1982" spans="1:16" x14ac:dyDescent="0.25">
      <c r="A1982" t="s">
        <v>68</v>
      </c>
      <c r="B1982" t="s">
        <v>70</v>
      </c>
      <c r="C1982">
        <v>38</v>
      </c>
      <c r="D1982" t="s">
        <v>142</v>
      </c>
      <c r="E1982" t="s">
        <v>113</v>
      </c>
      <c r="F1982" t="s">
        <v>73</v>
      </c>
      <c r="G1982">
        <v>564.23235373677596</v>
      </c>
      <c r="H1982">
        <v>0</v>
      </c>
      <c r="I1982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982" s="5" cm="1">
        <f t="array" ref="J1982">MAX(IF((ProjectInfoTable[ProjectName]=OutputTable[[#This Row],[ProjectName]]),(ProjectInfoTable[ProjectName]=OutputTable[[#This Row],[ProjectName]])*ProjectInfoTable[NumberOfReplications]))</f>
        <v>50</v>
      </c>
      <c r="K1982" s="5" cm="1">
        <f t="array" ref="K1982">IFERROR(AVERAGE(IF((OutputTable[GroupByKey]=OutputTable[[#This Row],[GroupByKey]]),(OutputTable[GroupByKey]=OutputTable[[#This Row],[GroupByKey]])*OutputTable[RecordedValue])),0)</f>
        <v>554.13874987441454</v>
      </c>
      <c r="L1982" s="5" cm="1">
        <f t="array" ref="L1982">IFERROR(_xlfn.STDEV.S(IF((OutputTable[GroupByKey]=OutputTable[[#This Row],[GroupByKey]]),(OutputTable[GroupByKey]=OutputTable[[#This Row],[GroupByKey]])*OutputTable[RecordedValue])),0)</f>
        <v>6.8265505788893126</v>
      </c>
      <c r="M1982" s="5" cm="1">
        <f t="array" ref="M1982">MAX(IF((ProjectInfoTable[ProjectName]=OutputTable[[#This Row],[ProjectName]]),(ProjectInfoTable[ProjectName]=OutputTable[[#This Row],[ProjectName]])*ProjectInfoTable[ConfidenceInterval]))</f>
        <v>0.95</v>
      </c>
      <c r="N19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1982" s="5" cm="1">
        <f t="array" ref="O1982">MIN(IF((OutputTable[GroupByKey]=OutputTable[[#This Row],[GroupByKey]]),(OutputTable[GroupByKey]=OutputTable[[#This Row],[GroupByKey]])*OutputTable[RecordedValue]))</f>
        <v>539.207003167479</v>
      </c>
      <c r="P1982" s="5" cm="1">
        <f t="array" ref="P1982">MAX(IF((OutputTable[GroupByKey]=OutputTable[[#This Row],[GroupByKey]]),(OutputTable[GroupByKey]=OutputTable[[#This Row],[GroupByKey]])*OutputTable[RecordedValue]))</f>
        <v>564.23235373677596</v>
      </c>
    </row>
    <row r="1983" spans="1:16" x14ac:dyDescent="0.25">
      <c r="A1983" t="s">
        <v>68</v>
      </c>
      <c r="B1983" t="s">
        <v>70</v>
      </c>
      <c r="C1983">
        <v>38</v>
      </c>
      <c r="D1983" t="s">
        <v>143</v>
      </c>
      <c r="E1983" t="s">
        <v>115</v>
      </c>
      <c r="F1983" t="s">
        <v>73</v>
      </c>
      <c r="G1983">
        <v>0</v>
      </c>
      <c r="H1983">
        <v>0</v>
      </c>
      <c r="I1983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983" s="5" cm="1">
        <f t="array" ref="J1983">MAX(IF((ProjectInfoTable[ProjectName]=OutputTable[[#This Row],[ProjectName]]),(ProjectInfoTable[ProjectName]=OutputTable[[#This Row],[ProjectName]])*ProjectInfoTable[NumberOfReplications]))</f>
        <v>50</v>
      </c>
      <c r="K1983" s="5" cm="1">
        <f t="array" ref="K1983">IFERROR(AVERAGE(IF((OutputTable[GroupByKey]=OutputTable[[#This Row],[GroupByKey]]),(OutputTable[GroupByKey]=OutputTable[[#This Row],[GroupByKey]])*OutputTable[RecordedValue])),0)</f>
        <v>0</v>
      </c>
      <c r="L1983" s="5" cm="1">
        <f t="array" ref="L1983">IFERROR(_xlfn.STDEV.S(IF((OutputTable[GroupByKey]=OutputTable[[#This Row],[GroupByKey]]),(OutputTable[GroupByKey]=OutputTable[[#This Row],[GroupByKey]])*OutputTable[RecordedValue])),0)</f>
        <v>0</v>
      </c>
      <c r="M1983" s="5" cm="1">
        <f t="array" ref="M1983">MAX(IF((ProjectInfoTable[ProjectName]=OutputTable[[#This Row],[ProjectName]]),(ProjectInfoTable[ProjectName]=OutputTable[[#This Row],[ProjectName]])*ProjectInfoTable[ConfidenceInterval]))</f>
        <v>0.95</v>
      </c>
      <c r="N19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83" s="5" cm="1">
        <f t="array" ref="O1983">MIN(IF((OutputTable[GroupByKey]=OutputTable[[#This Row],[GroupByKey]]),(OutputTable[GroupByKey]=OutputTable[[#This Row],[GroupByKey]])*OutputTable[RecordedValue]))</f>
        <v>0</v>
      </c>
      <c r="P1983" s="5" cm="1">
        <f t="array" ref="P1983">MAX(IF((OutputTable[GroupByKey]=OutputTable[[#This Row],[GroupByKey]]),(OutputTable[GroupByKey]=OutputTable[[#This Row],[GroupByKey]])*OutputTable[RecordedValue]))</f>
        <v>0</v>
      </c>
    </row>
    <row r="1984" spans="1:16" x14ac:dyDescent="0.25">
      <c r="A1984" t="s">
        <v>68</v>
      </c>
      <c r="B1984" t="s">
        <v>70</v>
      </c>
      <c r="C1984">
        <v>38</v>
      </c>
      <c r="D1984" t="s">
        <v>144</v>
      </c>
      <c r="E1984" t="s">
        <v>117</v>
      </c>
      <c r="F1984" t="s">
        <v>73</v>
      </c>
      <c r="G1984">
        <v>58.127090264731997</v>
      </c>
      <c r="H1984">
        <v>0</v>
      </c>
      <c r="I1984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984" s="5" cm="1">
        <f t="array" ref="J1984">MAX(IF((ProjectInfoTable[ProjectName]=OutputTable[[#This Row],[ProjectName]]),(ProjectInfoTable[ProjectName]=OutputTable[[#This Row],[ProjectName]])*ProjectInfoTable[NumberOfReplications]))</f>
        <v>50</v>
      </c>
      <c r="K1984" s="5" cm="1">
        <f t="array" ref="K1984">IFERROR(AVERAGE(IF((OutputTable[GroupByKey]=OutputTable[[#This Row],[GroupByKey]]),(OutputTable[GroupByKey]=OutputTable[[#This Row],[GroupByKey]])*OutputTable[RecordedValue])),0)</f>
        <v>55.339444015606816</v>
      </c>
      <c r="L1984" s="5" cm="1">
        <f t="array" ref="L1984">IFERROR(_xlfn.STDEV.S(IF((OutputTable[GroupByKey]=OutputTable[[#This Row],[GroupByKey]]),(OutputTable[GroupByKey]=OutputTable[[#This Row],[GroupByKey]])*OutputTable[RecordedValue])),0)</f>
        <v>18.463814595248238</v>
      </c>
      <c r="M1984" s="5" cm="1">
        <f t="array" ref="M1984">MAX(IF((ProjectInfoTable[ProjectName]=OutputTable[[#This Row],[ProjectName]]),(ProjectInfoTable[ProjectName]=OutputTable[[#This Row],[ProjectName]])*ProjectInfoTable[ConfidenceInterval]))</f>
        <v>0.95</v>
      </c>
      <c r="N19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1984" s="5" cm="1">
        <f t="array" ref="O1984">MIN(IF((OutputTable[GroupByKey]=OutputTable[[#This Row],[GroupByKey]]),(OutputTable[GroupByKey]=OutputTable[[#This Row],[GroupByKey]])*OutputTable[RecordedValue]))</f>
        <v>20.994807137296998</v>
      </c>
      <c r="P1984" s="5" cm="1">
        <f t="array" ref="P1984">MAX(IF((OutputTable[GroupByKey]=OutputTable[[#This Row],[GroupByKey]]),(OutputTable[GroupByKey]=OutputTable[[#This Row],[GroupByKey]])*OutputTable[RecordedValue]))</f>
        <v>106.254030872416</v>
      </c>
    </row>
    <row r="1985" spans="1:16" x14ac:dyDescent="0.25">
      <c r="A1985" t="s">
        <v>68</v>
      </c>
      <c r="B1985" t="s">
        <v>70</v>
      </c>
      <c r="C1985">
        <v>38</v>
      </c>
      <c r="D1985" t="s">
        <v>145</v>
      </c>
      <c r="E1985" t="s">
        <v>119</v>
      </c>
      <c r="F1985" t="s">
        <v>73</v>
      </c>
      <c r="G1985">
        <v>318</v>
      </c>
      <c r="H1985">
        <v>0</v>
      </c>
      <c r="I1985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985" s="5" cm="1">
        <f t="array" ref="J1985">MAX(IF((ProjectInfoTable[ProjectName]=OutputTable[[#This Row],[ProjectName]]),(ProjectInfoTable[ProjectName]=OutputTable[[#This Row],[ProjectName]])*ProjectInfoTable[NumberOfReplications]))</f>
        <v>50</v>
      </c>
      <c r="K1985" s="5" cm="1">
        <f t="array" ref="K1985">IFERROR(AVERAGE(IF((OutputTable[GroupByKey]=OutputTable[[#This Row],[GroupByKey]]),(OutputTable[GroupByKey]=OutputTable[[#This Row],[GroupByKey]])*OutputTable[RecordedValue])),0)</f>
        <v>318</v>
      </c>
      <c r="L1985" s="5" cm="1">
        <f t="array" ref="L1985">IFERROR(_xlfn.STDEV.S(IF((OutputTable[GroupByKey]=OutputTable[[#This Row],[GroupByKey]]),(OutputTable[GroupByKey]=OutputTable[[#This Row],[GroupByKey]])*OutputTable[RecordedValue])),0)</f>
        <v>0</v>
      </c>
      <c r="M1985" s="5" cm="1">
        <f t="array" ref="M1985">MAX(IF((ProjectInfoTable[ProjectName]=OutputTable[[#This Row],[ProjectName]]),(ProjectInfoTable[ProjectName]=OutputTable[[#This Row],[ProjectName]])*ProjectInfoTable[ConfidenceInterval]))</f>
        <v>0.95</v>
      </c>
      <c r="N19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85" s="5" cm="1">
        <f t="array" ref="O1985">MIN(IF((OutputTable[GroupByKey]=OutputTable[[#This Row],[GroupByKey]]),(OutputTable[GroupByKey]=OutputTable[[#This Row],[GroupByKey]])*OutputTable[RecordedValue]))</f>
        <v>318</v>
      </c>
      <c r="P1985" s="5" cm="1">
        <f t="array" ref="P1985">MAX(IF((OutputTable[GroupByKey]=OutputTable[[#This Row],[GroupByKey]]),(OutputTable[GroupByKey]=OutputTable[[#This Row],[GroupByKey]])*OutputTable[RecordedValue]))</f>
        <v>318</v>
      </c>
    </row>
    <row r="1986" spans="1:16" x14ac:dyDescent="0.25">
      <c r="A1986" t="s">
        <v>68</v>
      </c>
      <c r="B1986" t="s">
        <v>70</v>
      </c>
      <c r="C1986">
        <v>38</v>
      </c>
      <c r="D1986" t="s">
        <v>146</v>
      </c>
      <c r="E1986" t="s">
        <v>121</v>
      </c>
      <c r="F1986" t="s">
        <v>73</v>
      </c>
      <c r="G1986">
        <v>317</v>
      </c>
      <c r="H1986">
        <v>0</v>
      </c>
      <c r="I1986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986" s="5" cm="1">
        <f t="array" ref="J1986">MAX(IF((ProjectInfoTable[ProjectName]=OutputTable[[#This Row],[ProjectName]]),(ProjectInfoTable[ProjectName]=OutputTable[[#This Row],[ProjectName]])*ProjectInfoTable[NumberOfReplications]))</f>
        <v>50</v>
      </c>
      <c r="K1986" s="5" cm="1">
        <f t="array" ref="K1986">IFERROR(AVERAGE(IF((OutputTable[GroupByKey]=OutputTable[[#This Row],[GroupByKey]]),(OutputTable[GroupByKey]=OutputTable[[#This Row],[GroupByKey]])*OutputTable[RecordedValue])),0)</f>
        <v>316.94</v>
      </c>
      <c r="L1986" s="5" cm="1">
        <f t="array" ref="L1986">IFERROR(_xlfn.STDEV.S(IF((OutputTable[GroupByKey]=OutputTable[[#This Row],[GroupByKey]]),(OutputTable[GroupByKey]=OutputTable[[#This Row],[GroupByKey]])*OutputTable[RecordedValue])),0)</f>
        <v>0.23989793748209556</v>
      </c>
      <c r="M1986" s="5" cm="1">
        <f t="array" ref="M1986">MAX(IF((ProjectInfoTable[ProjectName]=OutputTable[[#This Row],[ProjectName]]),(ProjectInfoTable[ProjectName]=OutputTable[[#This Row],[ProjectName]])*ProjectInfoTable[ConfidenceInterval]))</f>
        <v>0.95</v>
      </c>
      <c r="N19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1986" s="5" cm="1">
        <f t="array" ref="O1986">MIN(IF((OutputTable[GroupByKey]=OutputTable[[#This Row],[GroupByKey]]),(OutputTable[GroupByKey]=OutputTable[[#This Row],[GroupByKey]])*OutputTable[RecordedValue]))</f>
        <v>316</v>
      </c>
      <c r="P1986" s="5" cm="1">
        <f t="array" ref="P1986">MAX(IF((OutputTable[GroupByKey]=OutputTable[[#This Row],[GroupByKey]]),(OutputTable[GroupByKey]=OutputTable[[#This Row],[GroupByKey]])*OutputTable[RecordedValue]))</f>
        <v>317</v>
      </c>
    </row>
    <row r="1987" spans="1:16" x14ac:dyDescent="0.25">
      <c r="A1987" t="s">
        <v>68</v>
      </c>
      <c r="B1987" t="s">
        <v>70</v>
      </c>
      <c r="C1987">
        <v>38</v>
      </c>
      <c r="D1987" t="s">
        <v>147</v>
      </c>
      <c r="E1987" t="s">
        <v>123</v>
      </c>
      <c r="F1987" t="s">
        <v>73</v>
      </c>
      <c r="G1987">
        <v>9.4038725622795898</v>
      </c>
      <c r="H1987">
        <v>0</v>
      </c>
      <c r="I1987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987" s="5" cm="1">
        <f t="array" ref="J1987">MAX(IF((ProjectInfoTable[ProjectName]=OutputTable[[#This Row],[ProjectName]]),(ProjectInfoTable[ProjectName]=OutputTable[[#This Row],[ProjectName]])*ProjectInfoTable[NumberOfReplications]))</f>
        <v>50</v>
      </c>
      <c r="K1987" s="5" cm="1">
        <f t="array" ref="K1987">IFERROR(AVERAGE(IF((OutputTable[GroupByKey]=OutputTable[[#This Row],[GroupByKey]]),(OutputTable[GroupByKey]=OutputTable[[#This Row],[GroupByKey]])*OutputTable[RecordedValue])),0)</f>
        <v>9.2356458312402427</v>
      </c>
      <c r="L1987" s="5" cm="1">
        <f t="array" ref="L1987">IFERROR(_xlfn.STDEV.S(IF((OutputTable[GroupByKey]=OutputTable[[#This Row],[GroupByKey]]),(OutputTable[GroupByKey]=OutputTable[[#This Row],[GroupByKey]])*OutputTable[RecordedValue])),0)</f>
        <v>0.11377584298148916</v>
      </c>
      <c r="M1987" s="5" cm="1">
        <f t="array" ref="M1987">MAX(IF((ProjectInfoTable[ProjectName]=OutputTable[[#This Row],[ProjectName]]),(ProjectInfoTable[ProjectName]=OutputTable[[#This Row],[ProjectName]])*ProjectInfoTable[ConfidenceInterval]))</f>
        <v>0.95</v>
      </c>
      <c r="N19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1987" s="5" cm="1">
        <f t="array" ref="O1987">MIN(IF((OutputTable[GroupByKey]=OutputTable[[#This Row],[GroupByKey]]),(OutputTable[GroupByKey]=OutputTable[[#This Row],[GroupByKey]])*OutputTable[RecordedValue]))</f>
        <v>8.9867833861246496</v>
      </c>
      <c r="P1987" s="5" cm="1">
        <f t="array" ref="P1987">MAX(IF((OutputTable[GroupByKey]=OutputTable[[#This Row],[GroupByKey]]),(OutputTable[GroupByKey]=OutputTable[[#This Row],[GroupByKey]])*OutputTable[RecordedValue]))</f>
        <v>9.4038725622795898</v>
      </c>
    </row>
    <row r="1988" spans="1:16" x14ac:dyDescent="0.25">
      <c r="A1988" t="s">
        <v>68</v>
      </c>
      <c r="B1988" t="s">
        <v>70</v>
      </c>
      <c r="C1988">
        <v>38</v>
      </c>
      <c r="D1988" t="s">
        <v>148</v>
      </c>
      <c r="E1988" t="s">
        <v>125</v>
      </c>
      <c r="F1988" t="s">
        <v>73</v>
      </c>
      <c r="G1988">
        <v>622.359444001508</v>
      </c>
      <c r="H1988">
        <v>0</v>
      </c>
      <c r="I1988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988" s="5" cm="1">
        <f t="array" ref="J1988">MAX(IF((ProjectInfoTable[ProjectName]=OutputTable[[#This Row],[ProjectName]]),(ProjectInfoTable[ProjectName]=OutputTable[[#This Row],[ProjectName]])*ProjectInfoTable[NumberOfReplications]))</f>
        <v>50</v>
      </c>
      <c r="K1988" s="5" cm="1">
        <f t="array" ref="K1988">IFERROR(AVERAGE(IF((OutputTable[GroupByKey]=OutputTable[[#This Row],[GroupByKey]]),(OutputTable[GroupByKey]=OutputTable[[#This Row],[GroupByKey]])*OutputTable[RecordedValue])),0)</f>
        <v>609.47819389002132</v>
      </c>
      <c r="L1988" s="5" cm="1">
        <f t="array" ref="L1988">IFERROR(_xlfn.STDEV.S(IF((OutputTable[GroupByKey]=OutputTable[[#This Row],[GroupByKey]]),(OutputTable[GroupByKey]=OutputTable[[#This Row],[GroupByKey]])*OutputTable[RecordedValue])),0)</f>
        <v>20.03379556554944</v>
      </c>
      <c r="M1988" s="5" cm="1">
        <f t="array" ref="M1988">MAX(IF((ProjectInfoTable[ProjectName]=OutputTable[[#This Row],[ProjectName]]),(ProjectInfoTable[ProjectName]=OutputTable[[#This Row],[ProjectName]])*ProjectInfoTable[ConfidenceInterval]))</f>
        <v>0.95</v>
      </c>
      <c r="N19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1988" s="5" cm="1">
        <f t="array" ref="O1988">MIN(IF((OutputTable[GroupByKey]=OutputTable[[#This Row],[GroupByKey]]),(OutputTable[GroupByKey]=OutputTable[[#This Row],[GroupByKey]])*OutputTable[RecordedValue]))</f>
        <v>560.39330190760404</v>
      </c>
      <c r="P1988" s="5" cm="1">
        <f t="array" ref="P1988">MAX(IF((OutputTable[GroupByKey]=OutputTable[[#This Row],[GroupByKey]]),(OutputTable[GroupByKey]=OutputTable[[#This Row],[GroupByKey]])*OutputTable[RecordedValue]))</f>
        <v>667.91125094200902</v>
      </c>
    </row>
    <row r="1989" spans="1:16" x14ac:dyDescent="0.25">
      <c r="A1989" t="s">
        <v>68</v>
      </c>
      <c r="B1989" t="s">
        <v>70</v>
      </c>
      <c r="C1989">
        <v>38</v>
      </c>
      <c r="D1989" t="s">
        <v>149</v>
      </c>
      <c r="E1989" t="s">
        <v>119</v>
      </c>
      <c r="F1989" t="s">
        <v>87</v>
      </c>
      <c r="G1989">
        <v>318</v>
      </c>
      <c r="H1989">
        <v>0</v>
      </c>
      <c r="I1989" s="5" t="str">
        <f>OutputTable[[#This Row],[ProjectName]]&amp;OutputTable[[#This Row],[Name]]&amp;OutputTable[[#This Row],[Type]]&amp;OutputTable[[#This Row],[Source]]</f>
        <v>Airport Security AnalysisEntity 1.NumberInNumber InEntity</v>
      </c>
      <c r="J1989" s="5" cm="1">
        <f t="array" ref="J1989">MAX(IF((ProjectInfoTable[ProjectName]=OutputTable[[#This Row],[ProjectName]]),(ProjectInfoTable[ProjectName]=OutputTable[[#This Row],[ProjectName]])*ProjectInfoTable[NumberOfReplications]))</f>
        <v>50</v>
      </c>
      <c r="K1989" s="5" cm="1">
        <f t="array" ref="K1989">IFERROR(AVERAGE(IF((OutputTable[GroupByKey]=OutputTable[[#This Row],[GroupByKey]]),(OutputTable[GroupByKey]=OutputTable[[#This Row],[GroupByKey]])*OutputTable[RecordedValue])),0)</f>
        <v>318</v>
      </c>
      <c r="L1989" s="5" cm="1">
        <f t="array" ref="L1989">IFERROR(_xlfn.STDEV.S(IF((OutputTable[GroupByKey]=OutputTable[[#This Row],[GroupByKey]]),(OutputTable[GroupByKey]=OutputTable[[#This Row],[GroupByKey]])*OutputTable[RecordedValue])),0)</f>
        <v>0</v>
      </c>
      <c r="M1989" s="5" cm="1">
        <f t="array" ref="M1989">MAX(IF((ProjectInfoTable[ProjectName]=OutputTable[[#This Row],[ProjectName]]),(ProjectInfoTable[ProjectName]=OutputTable[[#This Row],[ProjectName]])*ProjectInfoTable[ConfidenceInterval]))</f>
        <v>0.95</v>
      </c>
      <c r="N19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89" s="5" cm="1">
        <f t="array" ref="O1989">MIN(IF((OutputTable[GroupByKey]=OutputTable[[#This Row],[GroupByKey]]),(OutputTable[GroupByKey]=OutputTable[[#This Row],[GroupByKey]])*OutputTable[RecordedValue]))</f>
        <v>318</v>
      </c>
      <c r="P1989" s="5" cm="1">
        <f t="array" ref="P1989">MAX(IF((OutputTable[GroupByKey]=OutputTable[[#This Row],[GroupByKey]]),(OutputTable[GroupByKey]=OutputTable[[#This Row],[GroupByKey]])*OutputTable[RecordedValue]))</f>
        <v>318</v>
      </c>
    </row>
    <row r="1990" spans="1:16" x14ac:dyDescent="0.25">
      <c r="A1990" t="s">
        <v>68</v>
      </c>
      <c r="B1990" t="s">
        <v>70</v>
      </c>
      <c r="C1990">
        <v>38</v>
      </c>
      <c r="D1990" t="s">
        <v>150</v>
      </c>
      <c r="E1990" t="s">
        <v>121</v>
      </c>
      <c r="F1990" t="s">
        <v>87</v>
      </c>
      <c r="G1990">
        <v>315</v>
      </c>
      <c r="H1990">
        <v>0</v>
      </c>
      <c r="I1990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990" s="5" cm="1">
        <f t="array" ref="J1990">MAX(IF((ProjectInfoTable[ProjectName]=OutputTable[[#This Row],[ProjectName]]),(ProjectInfoTable[ProjectName]=OutputTable[[#This Row],[ProjectName]])*ProjectInfoTable[NumberOfReplications]))</f>
        <v>50</v>
      </c>
      <c r="K1990" s="5" cm="1">
        <f t="array" ref="K1990">IFERROR(AVERAGE(IF((OutputTable[GroupByKey]=OutputTable[[#This Row],[GroupByKey]]),(OutputTable[GroupByKey]=OutputTable[[#This Row],[GroupByKey]])*OutputTable[RecordedValue])),0)</f>
        <v>314.94</v>
      </c>
      <c r="L1990" s="5" cm="1">
        <f t="array" ref="L1990">IFERROR(_xlfn.STDEV.S(IF((OutputTable[GroupByKey]=OutputTable[[#This Row],[GroupByKey]]),(OutputTable[GroupByKey]=OutputTable[[#This Row],[GroupByKey]])*OutputTable[RecordedValue])),0)</f>
        <v>0.68243262357121037</v>
      </c>
      <c r="M1990" s="5" cm="1">
        <f t="array" ref="M1990">MAX(IF((ProjectInfoTable[ProjectName]=OutputTable[[#This Row],[ProjectName]]),(ProjectInfoTable[ProjectName]=OutputTable[[#This Row],[ProjectName]])*ProjectInfoTable[ConfidenceInterval]))</f>
        <v>0.95</v>
      </c>
      <c r="N19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990" s="5" cm="1">
        <f t="array" ref="O1990">MIN(IF((OutputTable[GroupByKey]=OutputTable[[#This Row],[GroupByKey]]),(OutputTable[GroupByKey]=OutputTable[[#This Row],[GroupByKey]])*OutputTable[RecordedValue]))</f>
        <v>313</v>
      </c>
      <c r="P1990" s="5" cm="1">
        <f t="array" ref="P1990">MAX(IF((OutputTable[GroupByKey]=OutputTable[[#This Row],[GroupByKey]]),(OutputTable[GroupByKey]=OutputTable[[#This Row],[GroupByKey]])*OutputTable[RecordedValue]))</f>
        <v>316</v>
      </c>
    </row>
    <row r="1991" spans="1:16" x14ac:dyDescent="0.25">
      <c r="A1991" t="s">
        <v>68</v>
      </c>
      <c r="B1991" t="s">
        <v>70</v>
      </c>
      <c r="C1991">
        <v>38</v>
      </c>
      <c r="D1991" t="s">
        <v>151</v>
      </c>
      <c r="E1991" t="s">
        <v>135</v>
      </c>
      <c r="F1991" t="s">
        <v>105</v>
      </c>
      <c r="G1991">
        <v>0</v>
      </c>
      <c r="H1991">
        <v>0</v>
      </c>
      <c r="I1991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991" s="5" cm="1">
        <f t="array" ref="J1991">MAX(IF((ProjectInfoTable[ProjectName]=OutputTable[[#This Row],[ProjectName]]),(ProjectInfoTable[ProjectName]=OutputTable[[#This Row],[ProjectName]])*ProjectInfoTable[NumberOfReplications]))</f>
        <v>50</v>
      </c>
      <c r="K1991" s="5" cm="1">
        <f t="array" ref="K1991">IFERROR(AVERAGE(IF((OutputTable[GroupByKey]=OutputTable[[#This Row],[GroupByKey]]),(OutputTable[GroupByKey]=OutputTable[[#This Row],[GroupByKey]])*OutputTable[RecordedValue])),0)</f>
        <v>0</v>
      </c>
      <c r="L1991" s="5" cm="1">
        <f t="array" ref="L1991">IFERROR(_xlfn.STDEV.S(IF((OutputTable[GroupByKey]=OutputTable[[#This Row],[GroupByKey]]),(OutputTable[GroupByKey]=OutputTable[[#This Row],[GroupByKey]])*OutputTable[RecordedValue])),0)</f>
        <v>0</v>
      </c>
      <c r="M1991" s="5" cm="1">
        <f t="array" ref="M1991">MAX(IF((ProjectInfoTable[ProjectName]=OutputTable[[#This Row],[ProjectName]]),(ProjectInfoTable[ProjectName]=OutputTable[[#This Row],[ProjectName]])*ProjectInfoTable[ConfidenceInterval]))</f>
        <v>0.95</v>
      </c>
      <c r="N19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1" s="5" cm="1">
        <f t="array" ref="O1991">MIN(IF((OutputTable[GroupByKey]=OutputTable[[#This Row],[GroupByKey]]),(OutputTable[GroupByKey]=OutputTable[[#This Row],[GroupByKey]])*OutputTable[RecordedValue]))</f>
        <v>0</v>
      </c>
      <c r="P1991" s="5" cm="1">
        <f t="array" ref="P1991">MAX(IF((OutputTable[GroupByKey]=OutputTable[[#This Row],[GroupByKey]]),(OutputTable[GroupByKey]=OutputTable[[#This Row],[GroupByKey]])*OutputTable[RecordedValue]))</f>
        <v>0</v>
      </c>
    </row>
    <row r="1992" spans="1:16" x14ac:dyDescent="0.25">
      <c r="A1992" t="s">
        <v>68</v>
      </c>
      <c r="B1992" t="s">
        <v>70</v>
      </c>
      <c r="C1992">
        <v>38</v>
      </c>
      <c r="D1992" t="s">
        <v>152</v>
      </c>
      <c r="E1992" t="s">
        <v>137</v>
      </c>
      <c r="F1992" t="s">
        <v>105</v>
      </c>
      <c r="G1992">
        <v>12</v>
      </c>
      <c r="H1992">
        <v>0</v>
      </c>
      <c r="I1992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992" s="5" cm="1">
        <f t="array" ref="J1992">MAX(IF((ProjectInfoTable[ProjectName]=OutputTable[[#This Row],[ProjectName]]),(ProjectInfoTable[ProjectName]=OutputTable[[#This Row],[ProjectName]])*ProjectInfoTable[NumberOfReplications]))</f>
        <v>50</v>
      </c>
      <c r="K1992" s="5" cm="1">
        <f t="array" ref="K1992">IFERROR(AVERAGE(IF((OutputTable[GroupByKey]=OutputTable[[#This Row],[GroupByKey]]),(OutputTable[GroupByKey]=OutputTable[[#This Row],[GroupByKey]])*OutputTable[RecordedValue])),0)</f>
        <v>12</v>
      </c>
      <c r="L1992" s="5" cm="1">
        <f t="array" ref="L1992">IFERROR(_xlfn.STDEV.S(IF((OutputTable[GroupByKey]=OutputTable[[#This Row],[GroupByKey]]),(OutputTable[GroupByKey]=OutputTable[[#This Row],[GroupByKey]])*OutputTable[RecordedValue])),0)</f>
        <v>0</v>
      </c>
      <c r="M1992" s="5" cm="1">
        <f t="array" ref="M1992">MAX(IF((ProjectInfoTable[ProjectName]=OutputTable[[#This Row],[ProjectName]]),(ProjectInfoTable[ProjectName]=OutputTable[[#This Row],[ProjectName]])*ProjectInfoTable[ConfidenceInterval]))</f>
        <v>0.95</v>
      </c>
      <c r="N19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2" s="5" cm="1">
        <f t="array" ref="O1992">MIN(IF((OutputTable[GroupByKey]=OutputTable[[#This Row],[GroupByKey]]),(OutputTable[GroupByKey]=OutputTable[[#This Row],[GroupByKey]])*OutputTable[RecordedValue]))</f>
        <v>12</v>
      </c>
      <c r="P1992" s="5" cm="1">
        <f t="array" ref="P1992">MAX(IF((OutputTable[GroupByKey]=OutputTable[[#This Row],[GroupByKey]]),(OutputTable[GroupByKey]=OutputTable[[#This Row],[GroupByKey]])*OutputTable[RecordedValue]))</f>
        <v>12</v>
      </c>
    </row>
    <row r="1993" spans="1:16" x14ac:dyDescent="0.25">
      <c r="A1993" t="s">
        <v>68</v>
      </c>
      <c r="B1993" t="s">
        <v>70</v>
      </c>
      <c r="C1993">
        <v>38</v>
      </c>
      <c r="D1993" t="s">
        <v>153</v>
      </c>
      <c r="E1993" t="s">
        <v>154</v>
      </c>
      <c r="F1993" t="s">
        <v>105</v>
      </c>
      <c r="G1993">
        <v>0</v>
      </c>
      <c r="H1993">
        <v>0</v>
      </c>
      <c r="I1993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993" s="5" cm="1">
        <f t="array" ref="J1993">MAX(IF((ProjectInfoTable[ProjectName]=OutputTable[[#This Row],[ProjectName]]),(ProjectInfoTable[ProjectName]=OutputTable[[#This Row],[ProjectName]])*ProjectInfoTable[NumberOfReplications]))</f>
        <v>50</v>
      </c>
      <c r="K1993" s="5" cm="1">
        <f t="array" ref="K1993">IFERROR(AVERAGE(IF((OutputTable[GroupByKey]=OutputTable[[#This Row],[GroupByKey]]),(OutputTable[GroupByKey]=OutputTable[[#This Row],[GroupByKey]])*OutputTable[RecordedValue])),0)</f>
        <v>0</v>
      </c>
      <c r="L1993" s="5" cm="1">
        <f t="array" ref="L1993">IFERROR(_xlfn.STDEV.S(IF((OutputTable[GroupByKey]=OutputTable[[#This Row],[GroupByKey]]),(OutputTable[GroupByKey]=OutputTable[[#This Row],[GroupByKey]])*OutputTable[RecordedValue])),0)</f>
        <v>0</v>
      </c>
      <c r="M1993" s="5" cm="1">
        <f t="array" ref="M1993">MAX(IF((ProjectInfoTable[ProjectName]=OutputTable[[#This Row],[ProjectName]]),(ProjectInfoTable[ProjectName]=OutputTable[[#This Row],[ProjectName]])*ProjectInfoTable[ConfidenceInterval]))</f>
        <v>0.95</v>
      </c>
      <c r="N19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3" s="5" cm="1">
        <f t="array" ref="O1993">MIN(IF((OutputTable[GroupByKey]=OutputTable[[#This Row],[GroupByKey]]),(OutputTable[GroupByKey]=OutputTable[[#This Row],[GroupByKey]])*OutputTable[RecordedValue]))</f>
        <v>0</v>
      </c>
      <c r="P1993" s="5" cm="1">
        <f t="array" ref="P1993">MAX(IF((OutputTable[GroupByKey]=OutputTable[[#This Row],[GroupByKey]]),(OutputTable[GroupByKey]=OutputTable[[#This Row],[GroupByKey]])*OutputTable[RecordedValue]))</f>
        <v>0</v>
      </c>
    </row>
    <row r="1994" spans="1:16" x14ac:dyDescent="0.25">
      <c r="A1994" t="s">
        <v>68</v>
      </c>
      <c r="B1994" t="s">
        <v>70</v>
      </c>
      <c r="C1994">
        <v>38</v>
      </c>
      <c r="D1994" t="s">
        <v>155</v>
      </c>
      <c r="E1994" t="s">
        <v>156</v>
      </c>
      <c r="F1994" t="s">
        <v>105</v>
      </c>
      <c r="G1994">
        <v>0</v>
      </c>
      <c r="H1994">
        <v>0</v>
      </c>
      <c r="I1994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994" s="5" cm="1">
        <f t="array" ref="J1994">MAX(IF((ProjectInfoTable[ProjectName]=OutputTable[[#This Row],[ProjectName]]),(ProjectInfoTable[ProjectName]=OutputTable[[#This Row],[ProjectName]])*ProjectInfoTable[NumberOfReplications]))</f>
        <v>50</v>
      </c>
      <c r="K1994" s="5" cm="1">
        <f t="array" ref="K1994">IFERROR(AVERAGE(IF((OutputTable[GroupByKey]=OutputTable[[#This Row],[GroupByKey]]),(OutputTable[GroupByKey]=OutputTable[[#This Row],[GroupByKey]])*OutputTable[RecordedValue])),0)</f>
        <v>0</v>
      </c>
      <c r="L1994" s="5" cm="1">
        <f t="array" ref="L1994">IFERROR(_xlfn.STDEV.S(IF((OutputTable[GroupByKey]=OutputTable[[#This Row],[GroupByKey]]),(OutputTable[GroupByKey]=OutputTable[[#This Row],[GroupByKey]])*OutputTable[RecordedValue])),0)</f>
        <v>0</v>
      </c>
      <c r="M1994" s="5" cm="1">
        <f t="array" ref="M1994">MAX(IF((ProjectInfoTable[ProjectName]=OutputTable[[#This Row],[ProjectName]]),(ProjectInfoTable[ProjectName]=OutputTable[[#This Row],[ProjectName]])*ProjectInfoTable[ConfidenceInterval]))</f>
        <v>0.95</v>
      </c>
      <c r="N19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4" s="5" cm="1">
        <f t="array" ref="O1994">MIN(IF((OutputTable[GroupByKey]=OutputTable[[#This Row],[GroupByKey]]),(OutputTable[GroupByKey]=OutputTable[[#This Row],[GroupByKey]])*OutputTable[RecordedValue]))</f>
        <v>0</v>
      </c>
      <c r="P1994" s="5" cm="1">
        <f t="array" ref="P1994">MAX(IF((OutputTable[GroupByKey]=OutputTable[[#This Row],[GroupByKey]]),(OutputTable[GroupByKey]=OutputTable[[#This Row],[GroupByKey]])*OutputTable[RecordedValue]))</f>
        <v>0</v>
      </c>
    </row>
    <row r="1995" spans="1:16" x14ac:dyDescent="0.25">
      <c r="A1995" t="s">
        <v>68</v>
      </c>
      <c r="B1995" t="s">
        <v>70</v>
      </c>
      <c r="C1995">
        <v>38</v>
      </c>
      <c r="D1995" t="s">
        <v>157</v>
      </c>
      <c r="E1995" t="s">
        <v>140</v>
      </c>
      <c r="F1995" t="s">
        <v>105</v>
      </c>
      <c r="G1995">
        <v>0</v>
      </c>
      <c r="H1995">
        <v>0</v>
      </c>
      <c r="I1995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995" s="5" cm="1">
        <f t="array" ref="J1995">MAX(IF((ProjectInfoTable[ProjectName]=OutputTable[[#This Row],[ProjectName]]),(ProjectInfoTable[ProjectName]=OutputTable[[#This Row],[ProjectName]])*ProjectInfoTable[NumberOfReplications]))</f>
        <v>50</v>
      </c>
      <c r="K1995" s="5" cm="1">
        <f t="array" ref="K1995">IFERROR(AVERAGE(IF((OutputTable[GroupByKey]=OutputTable[[#This Row],[GroupByKey]]),(OutputTable[GroupByKey]=OutputTable[[#This Row],[GroupByKey]])*OutputTable[RecordedValue])),0)</f>
        <v>0</v>
      </c>
      <c r="L1995" s="5" cm="1">
        <f t="array" ref="L1995">IFERROR(_xlfn.STDEV.S(IF((OutputTable[GroupByKey]=OutputTable[[#This Row],[GroupByKey]]),(OutputTable[GroupByKey]=OutputTable[[#This Row],[GroupByKey]])*OutputTable[RecordedValue])),0)</f>
        <v>0</v>
      </c>
      <c r="M1995" s="5" cm="1">
        <f t="array" ref="M1995">MAX(IF((ProjectInfoTable[ProjectName]=OutputTable[[#This Row],[ProjectName]]),(ProjectInfoTable[ProjectName]=OutputTable[[#This Row],[ProjectName]])*ProjectInfoTable[ConfidenceInterval]))</f>
        <v>0.95</v>
      </c>
      <c r="N19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5" s="5" cm="1">
        <f t="array" ref="O1995">MIN(IF((OutputTable[GroupByKey]=OutputTable[[#This Row],[GroupByKey]]),(OutputTable[GroupByKey]=OutputTable[[#This Row],[GroupByKey]])*OutputTable[RecordedValue]))</f>
        <v>0</v>
      </c>
      <c r="P1995" s="5" cm="1">
        <f t="array" ref="P1995">MAX(IF((OutputTable[GroupByKey]=OutputTable[[#This Row],[GroupByKey]]),(OutputTable[GroupByKey]=OutputTable[[#This Row],[GroupByKey]])*OutputTable[RecordedValue]))</f>
        <v>0</v>
      </c>
    </row>
    <row r="1996" spans="1:16" x14ac:dyDescent="0.25">
      <c r="A1996" t="s">
        <v>68</v>
      </c>
      <c r="B1996" t="s">
        <v>70</v>
      </c>
      <c r="C1996">
        <v>38</v>
      </c>
      <c r="D1996" t="s">
        <v>158</v>
      </c>
      <c r="E1996" t="s">
        <v>121</v>
      </c>
      <c r="F1996" t="s">
        <v>127</v>
      </c>
      <c r="G1996">
        <v>315</v>
      </c>
      <c r="H1996">
        <v>0</v>
      </c>
      <c r="I1996" s="5" t="str">
        <f>OutputTable[[#This Row],[ProjectName]]&amp;OutputTable[[#This Row],[Name]]&amp;OutputTable[[#This Row],[Type]]&amp;OutputTable[[#This Row],[Source]]</f>
        <v>Airport Security AnalysisSystem.NumberOutNumber OutSystem</v>
      </c>
      <c r="J1996" s="5" cm="1">
        <f t="array" ref="J1996">MAX(IF((ProjectInfoTable[ProjectName]=OutputTable[[#This Row],[ProjectName]]),(ProjectInfoTable[ProjectName]=OutputTable[[#This Row],[ProjectName]])*ProjectInfoTable[NumberOfReplications]))</f>
        <v>50</v>
      </c>
      <c r="K1996" s="5" cm="1">
        <f t="array" ref="K1996">IFERROR(AVERAGE(IF((OutputTable[GroupByKey]=OutputTable[[#This Row],[GroupByKey]]),(OutputTable[GroupByKey]=OutputTable[[#This Row],[GroupByKey]])*OutputTable[RecordedValue])),0)</f>
        <v>314.94</v>
      </c>
      <c r="L1996" s="5" cm="1">
        <f t="array" ref="L1996">IFERROR(_xlfn.STDEV.S(IF((OutputTable[GroupByKey]=OutputTable[[#This Row],[GroupByKey]]),(OutputTable[GroupByKey]=OutputTable[[#This Row],[GroupByKey]])*OutputTable[RecordedValue])),0)</f>
        <v>0.68243262357121037</v>
      </c>
      <c r="M1996" s="5" cm="1">
        <f t="array" ref="M1996">MAX(IF((ProjectInfoTable[ProjectName]=OutputTable[[#This Row],[ProjectName]]),(ProjectInfoTable[ProjectName]=OutputTable[[#This Row],[ProjectName]])*ProjectInfoTable[ConfidenceInterval]))</f>
        <v>0.95</v>
      </c>
      <c r="N19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1996" s="5" cm="1">
        <f t="array" ref="O1996">MIN(IF((OutputTable[GroupByKey]=OutputTable[[#This Row],[GroupByKey]]),(OutputTable[GroupByKey]=OutputTable[[#This Row],[GroupByKey]])*OutputTable[RecordedValue]))</f>
        <v>313</v>
      </c>
      <c r="P1996" s="5" cm="1">
        <f t="array" ref="P1996">MAX(IF((OutputTable[GroupByKey]=OutputTable[[#This Row],[GroupByKey]]),(OutputTable[GroupByKey]=OutputTable[[#This Row],[GroupByKey]])*OutputTable[RecordedValue]))</f>
        <v>316</v>
      </c>
    </row>
    <row r="1997" spans="1:16" x14ac:dyDescent="0.25">
      <c r="A1997" t="s">
        <v>68</v>
      </c>
      <c r="B1997" t="s">
        <v>70</v>
      </c>
      <c r="C1997">
        <v>38</v>
      </c>
      <c r="D1997" t="s">
        <v>159</v>
      </c>
      <c r="E1997" t="s">
        <v>91</v>
      </c>
      <c r="F1997" t="s">
        <v>127</v>
      </c>
      <c r="G1997">
        <v>71.874818425960299</v>
      </c>
      <c r="H1997">
        <v>0</v>
      </c>
      <c r="I1997" s="5" t="str">
        <f>OutputTable[[#This Row],[ProjectName]]&amp;OutputTable[[#This Row],[Name]]&amp;OutputTable[[#This Row],[Type]]&amp;OutputTable[[#This Row],[Source]]</f>
        <v>Airport Security AnalysisSystem.TotalCostTotal CostSystem</v>
      </c>
      <c r="J1997" s="5" cm="1">
        <f t="array" ref="J1997">MAX(IF((ProjectInfoTable[ProjectName]=OutputTable[[#This Row],[ProjectName]]),(ProjectInfoTable[ProjectName]=OutputTable[[#This Row],[ProjectName]])*ProjectInfoTable[NumberOfReplications]))</f>
        <v>50</v>
      </c>
      <c r="K1997" s="5" cm="1">
        <f t="array" ref="K1997">IFERROR(AVERAGE(IF((OutputTable[GroupByKey]=OutputTable[[#This Row],[GroupByKey]]),(OutputTable[GroupByKey]=OutputTable[[#This Row],[GroupByKey]])*OutputTable[RecordedValue])),0)</f>
        <v>71.872638573735571</v>
      </c>
      <c r="L1997" s="5" cm="1">
        <f t="array" ref="L1997">IFERROR(_xlfn.STDEV.S(IF((OutputTable[GroupByKey]=OutputTable[[#This Row],[GroupByKey]]),(OutputTable[GroupByKey]=OutputTable[[#This Row],[GroupByKey]])*OutputTable[RecordedValue])),0)</f>
        <v>5.859431361613459E-2</v>
      </c>
      <c r="M1997" s="5" cm="1">
        <f t="array" ref="M1997">MAX(IF((ProjectInfoTable[ProjectName]=OutputTable[[#This Row],[ProjectName]]),(ProjectInfoTable[ProjectName]=OutputTable[[#This Row],[ProjectName]])*ProjectInfoTable[ConfidenceInterval]))</f>
        <v>0.95</v>
      </c>
      <c r="N19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1997" s="5" cm="1">
        <f t="array" ref="O1997">MIN(IF((OutputTable[GroupByKey]=OutputTable[[#This Row],[GroupByKey]]),(OutputTable[GroupByKey]=OutputTable[[#This Row],[GroupByKey]])*OutputTable[RecordedValue]))</f>
        <v>71.718288096809104</v>
      </c>
      <c r="P1997" s="5" cm="1">
        <f t="array" ref="P1997">MAX(IF((OutputTable[GroupByKey]=OutputTable[[#This Row],[GroupByKey]]),(OutputTable[GroupByKey]=OutputTable[[#This Row],[GroupByKey]])*OutputTable[RecordedValue]))</f>
        <v>71.976989689924594</v>
      </c>
    </row>
    <row r="1998" spans="1:16" x14ac:dyDescent="0.25">
      <c r="A1998" t="s">
        <v>68</v>
      </c>
      <c r="B1998" t="s">
        <v>70</v>
      </c>
      <c r="C1998">
        <v>38</v>
      </c>
      <c r="D1998" t="s">
        <v>160</v>
      </c>
      <c r="E1998" t="s">
        <v>135</v>
      </c>
      <c r="F1998" t="s">
        <v>105</v>
      </c>
      <c r="G1998">
        <v>30.473025571332499</v>
      </c>
      <c r="H1998">
        <v>0</v>
      </c>
      <c r="I1998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998" s="5" cm="1">
        <f t="array" ref="J1998">MAX(IF((ProjectInfoTable[ProjectName]=OutputTable[[#This Row],[ProjectName]]),(ProjectInfoTable[ProjectName]=OutputTable[[#This Row],[ProjectName]])*ProjectInfoTable[NumberOfReplications]))</f>
        <v>50</v>
      </c>
      <c r="K1998" s="5" cm="1">
        <f t="array" ref="K1998">IFERROR(AVERAGE(IF((OutputTable[GroupByKey]=OutputTable[[#This Row],[GroupByKey]]),(OutputTable[GroupByKey]=OutputTable[[#This Row],[GroupByKey]])*OutputTable[RecordedValue])),0)</f>
        <v>29.829789158135409</v>
      </c>
      <c r="L1998" s="5" cm="1">
        <f t="array" ref="L1998">IFERROR(_xlfn.STDEV.S(IF((OutputTable[GroupByKey]=OutputTable[[#This Row],[GroupByKey]]),(OutputTable[GroupByKey]=OutputTable[[#This Row],[GroupByKey]])*OutputTable[RecordedValue])),0)</f>
        <v>0.5851150785874778</v>
      </c>
      <c r="M1998" s="5" cm="1">
        <f t="array" ref="M1998">MAX(IF((ProjectInfoTable[ProjectName]=OutputTable[[#This Row],[ProjectName]]),(ProjectInfoTable[ProjectName]=OutputTable[[#This Row],[ProjectName]])*ProjectInfoTable[ConfidenceInterval]))</f>
        <v>0.95</v>
      </c>
      <c r="N19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1998" s="5" cm="1">
        <f t="array" ref="O1998">MIN(IF((OutputTable[GroupByKey]=OutputTable[[#This Row],[GroupByKey]]),(OutputTable[GroupByKey]=OutputTable[[#This Row],[GroupByKey]])*OutputTable[RecordedValue]))</f>
        <v>28.648191338861398</v>
      </c>
      <c r="P1998" s="5" cm="1">
        <f t="array" ref="P1998">MAX(IF((OutputTable[GroupByKey]=OutputTable[[#This Row],[GroupByKey]]),(OutputTable[GroupByKey]=OutputTable[[#This Row],[GroupByKey]])*OutputTable[RecordedValue]))</f>
        <v>31.087756920682502</v>
      </c>
    </row>
    <row r="1999" spans="1:16" x14ac:dyDescent="0.25">
      <c r="A1999" t="s">
        <v>68</v>
      </c>
      <c r="B1999" t="s">
        <v>70</v>
      </c>
      <c r="C1999">
        <v>38</v>
      </c>
      <c r="D1999" t="s">
        <v>161</v>
      </c>
      <c r="E1999" t="s">
        <v>137</v>
      </c>
      <c r="F1999" t="s">
        <v>105</v>
      </c>
      <c r="G1999">
        <v>5.4609669749809999</v>
      </c>
      <c r="H1999">
        <v>0</v>
      </c>
      <c r="I1999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999" s="5" cm="1">
        <f t="array" ref="J1999">MAX(IF((ProjectInfoTable[ProjectName]=OutputTable[[#This Row],[ProjectName]]),(ProjectInfoTable[ProjectName]=OutputTable[[#This Row],[ProjectName]])*ProjectInfoTable[NumberOfReplications]))</f>
        <v>50</v>
      </c>
      <c r="K1999" s="5" cm="1">
        <f t="array" ref="K1999">IFERROR(AVERAGE(IF((OutputTable[GroupByKey]=OutputTable[[#This Row],[GroupByKey]]),(OutputTable[GroupByKey]=OutputTable[[#This Row],[GroupByKey]])*OutputTable[RecordedValue])),0)</f>
        <v>6.0988587896948685</v>
      </c>
      <c r="L1999" s="5" cm="1">
        <f t="array" ref="L1999">IFERROR(_xlfn.STDEV.S(IF((OutputTable[GroupByKey]=OutputTable[[#This Row],[GroupByKey]]),(OutputTable[GroupByKey]=OutputTable[[#This Row],[GroupByKey]])*OutputTable[RecordedValue])),0)</f>
        <v>0.58437836853471548</v>
      </c>
      <c r="M1999" s="5" cm="1">
        <f t="array" ref="M1999">MAX(IF((ProjectInfoTable[ProjectName]=OutputTable[[#This Row],[ProjectName]]),(ProjectInfoTable[ProjectName]=OutputTable[[#This Row],[ProjectName]])*ProjectInfoTable[ConfidenceInterval]))</f>
        <v>0.95</v>
      </c>
      <c r="N19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1999" s="5" cm="1">
        <f t="array" ref="O1999">MIN(IF((OutputTable[GroupByKey]=OutputTable[[#This Row],[GroupByKey]]),(OutputTable[GroupByKey]=OutputTable[[#This Row],[GroupByKey]])*OutputTable[RecordedValue]))</f>
        <v>4.8524885910691502</v>
      </c>
      <c r="P1999" s="5" cm="1">
        <f t="array" ref="P1999">MAX(IF((OutputTable[GroupByKey]=OutputTable[[#This Row],[GroupByKey]]),(OutputTable[GroupByKey]=OutputTable[[#This Row],[GroupByKey]])*OutputTable[RecordedValue]))</f>
        <v>7.28424471053909</v>
      </c>
    </row>
    <row r="2000" spans="1:16" x14ac:dyDescent="0.25">
      <c r="A2000" t="s">
        <v>68</v>
      </c>
      <c r="B2000" t="s">
        <v>70</v>
      </c>
      <c r="C2000">
        <v>38</v>
      </c>
      <c r="D2000" t="s">
        <v>162</v>
      </c>
      <c r="E2000" t="s">
        <v>154</v>
      </c>
      <c r="F2000" t="s">
        <v>105</v>
      </c>
      <c r="G2000">
        <v>656</v>
      </c>
      <c r="H2000">
        <v>0</v>
      </c>
      <c r="I2000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000" s="5" cm="1">
        <f t="array" ref="J2000">MAX(IF((ProjectInfoTable[ProjectName]=OutputTable[[#This Row],[ProjectName]]),(ProjectInfoTable[ProjectName]=OutputTable[[#This Row],[ProjectName]])*ProjectInfoTable[NumberOfReplications]))</f>
        <v>50</v>
      </c>
      <c r="K2000" s="5" cm="1">
        <f t="array" ref="K2000">IFERROR(AVERAGE(IF((OutputTable[GroupByKey]=OutputTable[[#This Row],[GroupByKey]]),(OutputTable[GroupByKey]=OutputTable[[#This Row],[GroupByKey]])*OutputTable[RecordedValue])),0)</f>
        <v>645.70000000000005</v>
      </c>
      <c r="L2000" s="5" cm="1">
        <f t="array" ref="L2000">IFERROR(_xlfn.STDEV.S(IF((OutputTable[GroupByKey]=OutputTable[[#This Row],[GroupByKey]]),(OutputTable[GroupByKey]=OutputTable[[#This Row],[GroupByKey]])*OutputTable[RecordedValue])),0)</f>
        <v>5.4930382656372485</v>
      </c>
      <c r="M2000" s="5" cm="1">
        <f t="array" ref="M2000">MAX(IF((ProjectInfoTable[ProjectName]=OutputTable[[#This Row],[ProjectName]]),(ProjectInfoTable[ProjectName]=OutputTable[[#This Row],[ProjectName]])*ProjectInfoTable[ConfidenceInterval]))</f>
        <v>0.95</v>
      </c>
      <c r="N20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000" s="5" cm="1">
        <f t="array" ref="O2000">MIN(IF((OutputTable[GroupByKey]=OutputTable[[#This Row],[GroupByKey]]),(OutputTable[GroupByKey]=OutputTable[[#This Row],[GroupByKey]])*OutputTable[RecordedValue]))</f>
        <v>633</v>
      </c>
      <c r="P2000" s="5" cm="1">
        <f t="array" ref="P2000">MAX(IF((OutputTable[GroupByKey]=OutputTable[[#This Row],[GroupByKey]]),(OutputTable[GroupByKey]=OutputTable[[#This Row],[GroupByKey]])*OutputTable[RecordedValue]))</f>
        <v>656</v>
      </c>
    </row>
    <row r="2001" spans="1:16" x14ac:dyDescent="0.25">
      <c r="A2001" t="s">
        <v>68</v>
      </c>
      <c r="B2001" t="s">
        <v>70</v>
      </c>
      <c r="C2001">
        <v>38</v>
      </c>
      <c r="D2001" t="s">
        <v>163</v>
      </c>
      <c r="E2001" t="s">
        <v>156</v>
      </c>
      <c r="F2001" t="s">
        <v>105</v>
      </c>
      <c r="G2001">
        <v>0.84830647291719397</v>
      </c>
      <c r="H2001">
        <v>0</v>
      </c>
      <c r="I2001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001" s="5" cm="1">
        <f t="array" ref="J2001">MAX(IF((ProjectInfoTable[ProjectName]=OutputTable[[#This Row],[ProjectName]]),(ProjectInfoTable[ProjectName]=OutputTable[[#This Row],[ProjectName]])*ProjectInfoTable[NumberOfReplications]))</f>
        <v>50</v>
      </c>
      <c r="K2001" s="5" cm="1">
        <f t="array" ref="K2001">IFERROR(AVERAGE(IF((OutputTable[GroupByKey]=OutputTable[[#This Row],[GroupByKey]]),(OutputTable[GroupByKey]=OutputTable[[#This Row],[GroupByKey]])*OutputTable[RecordedValue])),0)</f>
        <v>0.83058725584180904</v>
      </c>
      <c r="L2001" s="5" cm="1">
        <f t="array" ref="L2001">IFERROR(_xlfn.STDEV.S(IF((OutputTable[GroupByKey]=OutputTable[[#This Row],[GroupByKey]]),(OutputTable[GroupByKey]=OutputTable[[#This Row],[GroupByKey]])*OutputTable[RecordedValue])),0)</f>
        <v>1.6232732459297416E-2</v>
      </c>
      <c r="M2001" s="5" cm="1">
        <f t="array" ref="M2001">MAX(IF((ProjectInfoTable[ProjectName]=OutputTable[[#This Row],[ProjectName]]),(ProjectInfoTable[ProjectName]=OutputTable[[#This Row],[ProjectName]])*ProjectInfoTable[ConfidenceInterval]))</f>
        <v>0.95</v>
      </c>
      <c r="N20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001" s="5" cm="1">
        <f t="array" ref="O2001">MIN(IF((OutputTable[GroupByKey]=OutputTable[[#This Row],[GroupByKey]]),(OutputTable[GroupByKey]=OutputTable[[#This Row],[GroupByKey]])*OutputTable[RecordedValue]))</f>
        <v>0.79765986915169296</v>
      </c>
      <c r="P2001" s="5" cm="1">
        <f t="array" ref="P2001">MAX(IF((OutputTable[GroupByKey]=OutputTable[[#This Row],[GroupByKey]]),(OutputTable[GroupByKey]=OutputTable[[#This Row],[GroupByKey]])*OutputTable[RecordedValue]))</f>
        <v>0.86520865024807903</v>
      </c>
    </row>
    <row r="2002" spans="1:16" x14ac:dyDescent="0.25">
      <c r="A2002" t="s">
        <v>68</v>
      </c>
      <c r="B2002" t="s">
        <v>70</v>
      </c>
      <c r="C2002">
        <v>38</v>
      </c>
      <c r="D2002" t="s">
        <v>164</v>
      </c>
      <c r="E2002" t="s">
        <v>140</v>
      </c>
      <c r="F2002" t="s">
        <v>105</v>
      </c>
      <c r="G2002">
        <v>0</v>
      </c>
      <c r="H2002">
        <v>0</v>
      </c>
      <c r="I2002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002" s="5" cm="1">
        <f t="array" ref="J2002">MAX(IF((ProjectInfoTable[ProjectName]=OutputTable[[#This Row],[ProjectName]]),(ProjectInfoTable[ProjectName]=OutputTable[[#This Row],[ProjectName]])*ProjectInfoTable[NumberOfReplications]))</f>
        <v>50</v>
      </c>
      <c r="K2002" s="5" cm="1">
        <f t="array" ref="K2002">IFERROR(AVERAGE(IF((OutputTable[GroupByKey]=OutputTable[[#This Row],[GroupByKey]]),(OutputTable[GroupByKey]=OutputTable[[#This Row],[GroupByKey]])*OutputTable[RecordedValue])),0)</f>
        <v>0</v>
      </c>
      <c r="L2002" s="5" cm="1">
        <f t="array" ref="L2002">IFERROR(_xlfn.STDEV.S(IF((OutputTable[GroupByKey]=OutputTable[[#This Row],[GroupByKey]]),(OutputTable[GroupByKey]=OutputTable[[#This Row],[GroupByKey]])*OutputTable[RecordedValue])),0)</f>
        <v>0</v>
      </c>
      <c r="M2002" s="5" cm="1">
        <f t="array" ref="M2002">MAX(IF((ProjectInfoTable[ProjectName]=OutputTable[[#This Row],[ProjectName]]),(ProjectInfoTable[ProjectName]=OutputTable[[#This Row],[ProjectName]])*ProjectInfoTable[ConfidenceInterval]))</f>
        <v>0.95</v>
      </c>
      <c r="N20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02" s="5" cm="1">
        <f t="array" ref="O2002">MIN(IF((OutputTable[GroupByKey]=OutputTable[[#This Row],[GroupByKey]]),(OutputTable[GroupByKey]=OutputTable[[#This Row],[GroupByKey]])*OutputTable[RecordedValue]))</f>
        <v>0</v>
      </c>
      <c r="P2002" s="5" cm="1">
        <f t="array" ref="P2002">MAX(IF((OutputTable[GroupByKey]=OutputTable[[#This Row],[GroupByKey]]),(OutputTable[GroupByKey]=OutputTable[[#This Row],[GroupByKey]])*OutputTable[RecordedValue]))</f>
        <v>0</v>
      </c>
    </row>
    <row r="2003" spans="1:16" x14ac:dyDescent="0.25">
      <c r="A2003" t="s">
        <v>68</v>
      </c>
      <c r="B2003" t="s">
        <v>70</v>
      </c>
      <c r="C2003">
        <v>38</v>
      </c>
      <c r="D2003" t="s">
        <v>165</v>
      </c>
      <c r="E2003" t="s">
        <v>111</v>
      </c>
      <c r="F2003" t="s">
        <v>73</v>
      </c>
      <c r="G2003">
        <v>37.042097648700498</v>
      </c>
      <c r="H2003">
        <v>0</v>
      </c>
      <c r="I2003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003" s="5" cm="1">
        <f t="array" ref="J2003">MAX(IF((ProjectInfoTable[ProjectName]=OutputTable[[#This Row],[ProjectName]]),(ProjectInfoTable[ProjectName]=OutputTable[[#This Row],[ProjectName]])*ProjectInfoTable[NumberOfReplications]))</f>
        <v>50</v>
      </c>
      <c r="K2003" s="5" cm="1">
        <f t="array" ref="K2003">IFERROR(AVERAGE(IF((OutputTable[GroupByKey]=OutputTable[[#This Row],[GroupByKey]]),(OutputTable[GroupByKey]=OutputTable[[#This Row],[GroupByKey]])*OutputTable[RecordedValue])),0)</f>
        <v>37.238343743460135</v>
      </c>
      <c r="L2003" s="5" cm="1">
        <f t="array" ref="L2003">IFERROR(_xlfn.STDEV.S(IF((OutputTable[GroupByKey]=OutputTable[[#This Row],[GroupByKey]]),(OutputTable[GroupByKey]=OutputTable[[#This Row],[GroupByKey]])*OutputTable[RecordedValue])),0)</f>
        <v>0.73577360167133743</v>
      </c>
      <c r="M2003" s="5" cm="1">
        <f t="array" ref="M2003">MAX(IF((ProjectInfoTable[ProjectName]=OutputTable[[#This Row],[ProjectName]]),(ProjectInfoTable[ProjectName]=OutputTable[[#This Row],[ProjectName]])*ProjectInfoTable[ConfidenceInterval]))</f>
        <v>0.95</v>
      </c>
      <c r="N20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003" s="5" cm="1">
        <f t="array" ref="O2003">MIN(IF((OutputTable[GroupByKey]=OutputTable[[#This Row],[GroupByKey]]),(OutputTable[GroupByKey]=OutputTable[[#This Row],[GroupByKey]])*OutputTable[RecordedValue]))</f>
        <v>35.915286846409401</v>
      </c>
      <c r="P2003" s="5" cm="1">
        <f t="array" ref="P2003">MAX(IF((OutputTable[GroupByKey]=OutputTable[[#This Row],[GroupByKey]]),(OutputTable[GroupByKey]=OutputTable[[#This Row],[GroupByKey]])*OutputTable[RecordedValue]))</f>
        <v>38.829036811282897</v>
      </c>
    </row>
    <row r="2004" spans="1:16" x14ac:dyDescent="0.25">
      <c r="A2004" t="s">
        <v>68</v>
      </c>
      <c r="B2004" t="s">
        <v>70</v>
      </c>
      <c r="C2004">
        <v>38</v>
      </c>
      <c r="D2004" t="s">
        <v>166</v>
      </c>
      <c r="E2004" t="s">
        <v>113</v>
      </c>
      <c r="F2004" t="s">
        <v>73</v>
      </c>
      <c r="G2004">
        <v>1111.2629294610199</v>
      </c>
      <c r="H2004">
        <v>0</v>
      </c>
      <c r="I2004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004" s="5" cm="1">
        <f t="array" ref="J2004">MAX(IF((ProjectInfoTable[ProjectName]=OutputTable[[#This Row],[ProjectName]]),(ProjectInfoTable[ProjectName]=OutputTable[[#This Row],[ProjectName]])*ProjectInfoTable[NumberOfReplications]))</f>
        <v>50</v>
      </c>
      <c r="K2004" s="5" cm="1">
        <f t="array" ref="K2004">IFERROR(AVERAGE(IF((OutputTable[GroupByKey]=OutputTable[[#This Row],[GroupByKey]]),(OutputTable[GroupByKey]=OutputTable[[#This Row],[GroupByKey]])*OutputTable[RecordedValue])),0)</f>
        <v>1117.1503123038046</v>
      </c>
      <c r="L2004" s="5" cm="1">
        <f t="array" ref="L2004">IFERROR(_xlfn.STDEV.S(IF((OutputTable[GroupByKey]=OutputTable[[#This Row],[GroupByKey]]),(OutputTable[GroupByKey]=OutputTable[[#This Row],[GroupByKey]])*OutputTable[RecordedValue])),0)</f>
        <v>22.073208050140675</v>
      </c>
      <c r="M2004" s="5" cm="1">
        <f t="array" ref="M2004">MAX(IF((ProjectInfoTable[ProjectName]=OutputTable[[#This Row],[ProjectName]]),(ProjectInfoTable[ProjectName]=OutputTable[[#This Row],[ProjectName]])*ProjectInfoTable[ConfidenceInterval]))</f>
        <v>0.95</v>
      </c>
      <c r="N20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004" s="5" cm="1">
        <f t="array" ref="O2004">MIN(IF((OutputTable[GroupByKey]=OutputTable[[#This Row],[GroupByKey]]),(OutputTable[GroupByKey]=OutputTable[[#This Row],[GroupByKey]])*OutputTable[RecordedValue]))</f>
        <v>1077.4586053922801</v>
      </c>
      <c r="P2004" s="5" cm="1">
        <f t="array" ref="P2004">MAX(IF((OutputTable[GroupByKey]=OutputTable[[#This Row],[GroupByKey]]),(OutputTable[GroupByKey]=OutputTable[[#This Row],[GroupByKey]])*OutputTable[RecordedValue]))</f>
        <v>1164.8711043384901</v>
      </c>
    </row>
    <row r="2005" spans="1:16" x14ac:dyDescent="0.25">
      <c r="A2005" t="s">
        <v>68</v>
      </c>
      <c r="B2005" t="s">
        <v>70</v>
      </c>
      <c r="C2005">
        <v>38</v>
      </c>
      <c r="D2005" t="s">
        <v>167</v>
      </c>
      <c r="E2005" t="s">
        <v>115</v>
      </c>
      <c r="F2005" t="s">
        <v>73</v>
      </c>
      <c r="G2005">
        <v>0</v>
      </c>
      <c r="H2005">
        <v>0</v>
      </c>
      <c r="I2005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005" s="5" cm="1">
        <f t="array" ref="J2005">MAX(IF((ProjectInfoTable[ProjectName]=OutputTable[[#This Row],[ProjectName]]),(ProjectInfoTable[ProjectName]=OutputTable[[#This Row],[ProjectName]])*ProjectInfoTable[NumberOfReplications]))</f>
        <v>50</v>
      </c>
      <c r="K2005" s="5" cm="1">
        <f t="array" ref="K2005">IFERROR(AVERAGE(IF((OutputTable[GroupByKey]=OutputTable[[#This Row],[GroupByKey]]),(OutputTable[GroupByKey]=OutputTable[[#This Row],[GroupByKey]])*OutputTable[RecordedValue])),0)</f>
        <v>0</v>
      </c>
      <c r="L2005" s="5" cm="1">
        <f t="array" ref="L2005">IFERROR(_xlfn.STDEV.S(IF((OutputTable[GroupByKey]=OutputTable[[#This Row],[GroupByKey]]),(OutputTable[GroupByKey]=OutputTable[[#This Row],[GroupByKey]])*OutputTable[RecordedValue])),0)</f>
        <v>0</v>
      </c>
      <c r="M2005" s="5" cm="1">
        <f t="array" ref="M2005">MAX(IF((ProjectInfoTable[ProjectName]=OutputTable[[#This Row],[ProjectName]]),(ProjectInfoTable[ProjectName]=OutputTable[[#This Row],[ProjectName]])*ProjectInfoTable[ConfidenceInterval]))</f>
        <v>0.95</v>
      </c>
      <c r="N20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05" s="5" cm="1">
        <f t="array" ref="O2005">MIN(IF((OutputTable[GroupByKey]=OutputTable[[#This Row],[GroupByKey]]),(OutputTable[GroupByKey]=OutputTable[[#This Row],[GroupByKey]])*OutputTable[RecordedValue]))</f>
        <v>0</v>
      </c>
      <c r="P2005" s="5" cm="1">
        <f t="array" ref="P2005">MAX(IF((OutputTable[GroupByKey]=OutputTable[[#This Row],[GroupByKey]]),(OutputTable[GroupByKey]=OutputTable[[#This Row],[GroupByKey]])*OutputTable[RecordedValue]))</f>
        <v>0</v>
      </c>
    </row>
    <row r="2006" spans="1:16" x14ac:dyDescent="0.25">
      <c r="A2006" t="s">
        <v>68</v>
      </c>
      <c r="B2006" t="s">
        <v>70</v>
      </c>
      <c r="C2006">
        <v>38</v>
      </c>
      <c r="D2006" t="s">
        <v>168</v>
      </c>
      <c r="E2006" t="s">
        <v>117</v>
      </c>
      <c r="F2006" t="s">
        <v>73</v>
      </c>
      <c r="G2006">
        <v>126.956679124367</v>
      </c>
      <c r="H2006">
        <v>0</v>
      </c>
      <c r="I2006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006" s="5" cm="1">
        <f t="array" ref="J2006">MAX(IF((ProjectInfoTable[ProjectName]=OutputTable[[#This Row],[ProjectName]]),(ProjectInfoTable[ProjectName]=OutputTable[[#This Row],[ProjectName]])*ProjectInfoTable[NumberOfReplications]))</f>
        <v>50</v>
      </c>
      <c r="K2006" s="5" cm="1">
        <f t="array" ref="K2006">IFERROR(AVERAGE(IF((OutputTable[GroupByKey]=OutputTable[[#This Row],[GroupByKey]]),(OutputTable[GroupByKey]=OutputTable[[#This Row],[GroupByKey]])*OutputTable[RecordedValue])),0)</f>
        <v>120.89653130002299</v>
      </c>
      <c r="L2006" s="5" cm="1">
        <f t="array" ref="L2006">IFERROR(_xlfn.STDEV.S(IF((OutputTable[GroupByKey]=OutputTable[[#This Row],[GroupByKey]]),(OutputTable[GroupByKey]=OutputTable[[#This Row],[GroupByKey]])*OutputTable[RecordedValue])),0)</f>
        <v>33.561725675720702</v>
      </c>
      <c r="M2006" s="5" cm="1">
        <f t="array" ref="M2006">MAX(IF((ProjectInfoTable[ProjectName]=OutputTable[[#This Row],[ProjectName]]),(ProjectInfoTable[ProjectName]=OutputTable[[#This Row],[ProjectName]])*ProjectInfoTable[ConfidenceInterval]))</f>
        <v>0.95</v>
      </c>
      <c r="N20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006" s="5" cm="1">
        <f t="array" ref="O2006">MIN(IF((OutputTable[GroupByKey]=OutputTable[[#This Row],[GroupByKey]]),(OutputTable[GroupByKey]=OutputTable[[#This Row],[GroupByKey]])*OutputTable[RecordedValue]))</f>
        <v>71.2298351699786</v>
      </c>
      <c r="P2006" s="5" cm="1">
        <f t="array" ref="P2006">MAX(IF((OutputTable[GroupByKey]=OutputTable[[#This Row],[GroupByKey]]),(OutputTable[GroupByKey]=OutputTable[[#This Row],[GroupByKey]])*OutputTable[RecordedValue]))</f>
        <v>265.63530965979299</v>
      </c>
    </row>
    <row r="2007" spans="1:16" x14ac:dyDescent="0.25">
      <c r="A2007" t="s">
        <v>68</v>
      </c>
      <c r="B2007" t="s">
        <v>70</v>
      </c>
      <c r="C2007">
        <v>38</v>
      </c>
      <c r="D2007" t="s">
        <v>169</v>
      </c>
      <c r="E2007" t="s">
        <v>119</v>
      </c>
      <c r="F2007" t="s">
        <v>73</v>
      </c>
      <c r="G2007">
        <v>311</v>
      </c>
      <c r="H2007">
        <v>0</v>
      </c>
      <c r="I2007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007" s="5" cm="1">
        <f t="array" ref="J2007">MAX(IF((ProjectInfoTable[ProjectName]=OutputTable[[#This Row],[ProjectName]]),(ProjectInfoTable[ProjectName]=OutputTable[[#This Row],[ProjectName]])*ProjectInfoTable[NumberOfReplications]))</f>
        <v>50</v>
      </c>
      <c r="K2007" s="5" cm="1">
        <f t="array" ref="K2007">IFERROR(AVERAGE(IF((OutputTable[GroupByKey]=OutputTable[[#This Row],[GroupByKey]]),(OutputTable[GroupByKey]=OutputTable[[#This Row],[GroupByKey]])*OutputTable[RecordedValue])),0)</f>
        <v>307.66000000000003</v>
      </c>
      <c r="L2007" s="5" cm="1">
        <f t="array" ref="L2007">IFERROR(_xlfn.STDEV.S(IF((OutputTable[GroupByKey]=OutputTable[[#This Row],[GroupByKey]]),(OutputTable[GroupByKey]=OutputTable[[#This Row],[GroupByKey]])*OutputTable[RecordedValue])),0)</f>
        <v>3.1272991542223769</v>
      </c>
      <c r="M2007" s="5" cm="1">
        <f t="array" ref="M2007">MAX(IF((ProjectInfoTable[ProjectName]=OutputTable[[#This Row],[ProjectName]]),(ProjectInfoTable[ProjectName]=OutputTable[[#This Row],[ProjectName]])*ProjectInfoTable[ConfidenceInterval]))</f>
        <v>0.95</v>
      </c>
      <c r="N20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007" s="5" cm="1">
        <f t="array" ref="O2007">MIN(IF((OutputTable[GroupByKey]=OutputTable[[#This Row],[GroupByKey]]),(OutputTable[GroupByKey]=OutputTable[[#This Row],[GroupByKey]])*OutputTable[RecordedValue]))</f>
        <v>300</v>
      </c>
      <c r="P2007" s="5" cm="1">
        <f t="array" ref="P2007">MAX(IF((OutputTable[GroupByKey]=OutputTable[[#This Row],[GroupByKey]]),(OutputTable[GroupByKey]=OutputTable[[#This Row],[GroupByKey]])*OutputTable[RecordedValue]))</f>
        <v>315</v>
      </c>
    </row>
    <row r="2008" spans="1:16" x14ac:dyDescent="0.25">
      <c r="A2008" t="s">
        <v>68</v>
      </c>
      <c r="B2008" t="s">
        <v>70</v>
      </c>
      <c r="C2008">
        <v>38</v>
      </c>
      <c r="D2008" t="s">
        <v>170</v>
      </c>
      <c r="E2008" t="s">
        <v>121</v>
      </c>
      <c r="F2008" t="s">
        <v>73</v>
      </c>
      <c r="G2008">
        <v>309</v>
      </c>
      <c r="H2008">
        <v>0</v>
      </c>
      <c r="I2008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008" s="5" cm="1">
        <f t="array" ref="J2008">MAX(IF((ProjectInfoTable[ProjectName]=OutputTable[[#This Row],[ProjectName]]),(ProjectInfoTable[ProjectName]=OutputTable[[#This Row],[ProjectName]])*ProjectInfoTable[NumberOfReplications]))</f>
        <v>50</v>
      </c>
      <c r="K2008" s="5" cm="1">
        <f t="array" ref="K2008">IFERROR(AVERAGE(IF((OutputTable[GroupByKey]=OutputTable[[#This Row],[GroupByKey]]),(OutputTable[GroupByKey]=OutputTable[[#This Row],[GroupByKey]])*OutputTable[RecordedValue])),0)</f>
        <v>305.8</v>
      </c>
      <c r="L2008" s="5" cm="1">
        <f t="array" ref="L2008">IFERROR(_xlfn.STDEV.S(IF((OutputTable[GroupByKey]=OutputTable[[#This Row],[GroupByKey]]),(OutputTable[GroupByKey]=OutputTable[[#This Row],[GroupByKey]])*OutputTable[RecordedValue])),0)</f>
        <v>3.2324881425670751</v>
      </c>
      <c r="M2008" s="5" cm="1">
        <f t="array" ref="M2008">MAX(IF((ProjectInfoTable[ProjectName]=OutputTable[[#This Row],[ProjectName]]),(ProjectInfoTable[ProjectName]=OutputTable[[#This Row],[ProjectName]])*ProjectInfoTable[ConfidenceInterval]))</f>
        <v>0.95</v>
      </c>
      <c r="N20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008" s="5" cm="1">
        <f t="array" ref="O2008">MIN(IF((OutputTable[GroupByKey]=OutputTable[[#This Row],[GroupByKey]]),(OutputTable[GroupByKey]=OutputTable[[#This Row],[GroupByKey]])*OutputTable[RecordedValue]))</f>
        <v>298</v>
      </c>
      <c r="P2008" s="5" cm="1">
        <f t="array" ref="P2008">MAX(IF((OutputTable[GroupByKey]=OutputTable[[#This Row],[GroupByKey]]),(OutputTable[GroupByKey]=OutputTable[[#This Row],[GroupByKey]])*OutputTable[RecordedValue]))</f>
        <v>313</v>
      </c>
    </row>
    <row r="2009" spans="1:16" x14ac:dyDescent="0.25">
      <c r="A2009" t="s">
        <v>68</v>
      </c>
      <c r="B2009" t="s">
        <v>70</v>
      </c>
      <c r="C2009">
        <v>38</v>
      </c>
      <c r="D2009" t="s">
        <v>171</v>
      </c>
      <c r="E2009" t="s">
        <v>123</v>
      </c>
      <c r="F2009" t="s">
        <v>73</v>
      </c>
      <c r="G2009">
        <v>37.042097648700498</v>
      </c>
      <c r="H2009">
        <v>0</v>
      </c>
      <c r="I2009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009" s="5" cm="1">
        <f t="array" ref="J2009">MAX(IF((ProjectInfoTable[ProjectName]=OutputTable[[#This Row],[ProjectName]]),(ProjectInfoTable[ProjectName]=OutputTable[[#This Row],[ProjectName]])*ProjectInfoTable[NumberOfReplications]))</f>
        <v>50</v>
      </c>
      <c r="K2009" s="5" cm="1">
        <f t="array" ref="K2009">IFERROR(AVERAGE(IF((OutputTable[GroupByKey]=OutputTable[[#This Row],[GroupByKey]]),(OutputTable[GroupByKey]=OutputTable[[#This Row],[GroupByKey]])*OutputTable[RecordedValue])),0)</f>
        <v>37.238343743460135</v>
      </c>
      <c r="L2009" s="5" cm="1">
        <f t="array" ref="L2009">IFERROR(_xlfn.STDEV.S(IF((OutputTable[GroupByKey]=OutputTable[[#This Row],[GroupByKey]]),(OutputTable[GroupByKey]=OutputTable[[#This Row],[GroupByKey]])*OutputTable[RecordedValue])),0)</f>
        <v>0.73577360167133743</v>
      </c>
      <c r="M2009" s="5" cm="1">
        <f t="array" ref="M2009">MAX(IF((ProjectInfoTable[ProjectName]=OutputTable[[#This Row],[ProjectName]]),(ProjectInfoTable[ProjectName]=OutputTable[[#This Row],[ProjectName]])*ProjectInfoTable[ConfidenceInterval]))</f>
        <v>0.95</v>
      </c>
      <c r="N20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009" s="5" cm="1">
        <f t="array" ref="O2009">MIN(IF((OutputTable[GroupByKey]=OutputTable[[#This Row],[GroupByKey]]),(OutputTable[GroupByKey]=OutputTable[[#This Row],[GroupByKey]])*OutputTable[RecordedValue]))</f>
        <v>35.915286846409401</v>
      </c>
      <c r="P2009" s="5" cm="1">
        <f t="array" ref="P2009">MAX(IF((OutputTable[GroupByKey]=OutputTable[[#This Row],[GroupByKey]]),(OutputTable[GroupByKey]=OutputTable[[#This Row],[GroupByKey]])*OutputTable[RecordedValue]))</f>
        <v>38.829036811282897</v>
      </c>
    </row>
    <row r="2010" spans="1:16" x14ac:dyDescent="0.25">
      <c r="A2010" t="s">
        <v>68</v>
      </c>
      <c r="B2010" t="s">
        <v>70</v>
      </c>
      <c r="C2010">
        <v>38</v>
      </c>
      <c r="D2010" t="s">
        <v>172</v>
      </c>
      <c r="E2010" t="s">
        <v>125</v>
      </c>
      <c r="F2010" t="s">
        <v>73</v>
      </c>
      <c r="G2010">
        <v>1238.21960858538</v>
      </c>
      <c r="H2010">
        <v>0</v>
      </c>
      <c r="I2010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010" s="5" cm="1">
        <f t="array" ref="J2010">MAX(IF((ProjectInfoTable[ProjectName]=OutputTable[[#This Row],[ProjectName]]),(ProjectInfoTable[ProjectName]=OutputTable[[#This Row],[ProjectName]])*ProjectInfoTable[NumberOfReplications]))</f>
        <v>50</v>
      </c>
      <c r="K2010" s="5" cm="1">
        <f t="array" ref="K2010">IFERROR(AVERAGE(IF((OutputTable[GroupByKey]=OutputTable[[#This Row],[GroupByKey]]),(OutputTable[GroupByKey]=OutputTable[[#This Row],[GroupByKey]])*OutputTable[RecordedValue])),0)</f>
        <v>1238.0468436038263</v>
      </c>
      <c r="L2010" s="5" cm="1">
        <f t="array" ref="L2010">IFERROR(_xlfn.STDEV.S(IF((OutputTable[GroupByKey]=OutputTable[[#This Row],[GroupByKey]]),(OutputTable[GroupByKey]=OutputTable[[#This Row],[GroupByKey]])*OutputTable[RecordedValue])),0)</f>
        <v>49.802537130614866</v>
      </c>
      <c r="M2010" s="5" cm="1">
        <f t="array" ref="M2010">MAX(IF((ProjectInfoTable[ProjectName]=OutputTable[[#This Row],[ProjectName]]),(ProjectInfoTable[ProjectName]=OutputTable[[#This Row],[ProjectName]])*ProjectInfoTable[ConfidenceInterval]))</f>
        <v>0.95</v>
      </c>
      <c r="N20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010" s="5" cm="1">
        <f t="array" ref="O2010">MIN(IF((OutputTable[GroupByKey]=OutputTable[[#This Row],[GroupByKey]]),(OutputTable[GroupByKey]=OutputTable[[#This Row],[GroupByKey]])*OutputTable[RecordedValue]))</f>
        <v>1148.68844056226</v>
      </c>
      <c r="P2010" s="5" cm="1">
        <f t="array" ref="P2010">MAX(IF((OutputTable[GroupByKey]=OutputTable[[#This Row],[GroupByKey]]),(OutputTable[GroupByKey]=OutputTable[[#This Row],[GroupByKey]])*OutputTable[RecordedValue]))</f>
        <v>1418.3176101245699</v>
      </c>
    </row>
    <row r="2011" spans="1:16" x14ac:dyDescent="0.25">
      <c r="A2011" t="s">
        <v>68</v>
      </c>
      <c r="B2011" t="s">
        <v>70</v>
      </c>
      <c r="C2011">
        <v>38</v>
      </c>
      <c r="D2011" t="s">
        <v>173</v>
      </c>
      <c r="E2011" t="s">
        <v>135</v>
      </c>
      <c r="F2011" t="s">
        <v>105</v>
      </c>
      <c r="G2011">
        <v>18.521048824350299</v>
      </c>
      <c r="H2011">
        <v>0</v>
      </c>
      <c r="I2011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011" s="5" cm="1">
        <f t="array" ref="J2011">MAX(IF((ProjectInfoTable[ProjectName]=OutputTable[[#This Row],[ProjectName]]),(ProjectInfoTable[ProjectName]=OutputTable[[#This Row],[ProjectName]])*ProjectInfoTable[NumberOfReplications]))</f>
        <v>50</v>
      </c>
      <c r="K2011" s="5" cm="1">
        <f t="array" ref="K2011">IFERROR(AVERAGE(IF((OutputTable[GroupByKey]=OutputTable[[#This Row],[GroupByKey]]),(OutputTable[GroupByKey]=OutputTable[[#This Row],[GroupByKey]])*OutputTable[RecordedValue])),0)</f>
        <v>18.619171871730064</v>
      </c>
      <c r="L2011" s="5" cm="1">
        <f t="array" ref="L2011">IFERROR(_xlfn.STDEV.S(IF((OutputTable[GroupByKey]=OutputTable[[#This Row],[GroupByKey]]),(OutputTable[GroupByKey]=OutputTable[[#This Row],[GroupByKey]])*OutputTable[RecordedValue])),0)</f>
        <v>0.36788680083566072</v>
      </c>
      <c r="M2011" s="5" cm="1">
        <f t="array" ref="M2011">MAX(IF((ProjectInfoTable[ProjectName]=OutputTable[[#This Row],[ProjectName]]),(ProjectInfoTable[ProjectName]=OutputTable[[#This Row],[ProjectName]])*ProjectInfoTable[ConfidenceInterval]))</f>
        <v>0.95</v>
      </c>
      <c r="N20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011" s="5" cm="1">
        <f t="array" ref="O2011">MIN(IF((OutputTable[GroupByKey]=OutputTable[[#This Row],[GroupByKey]]),(OutputTable[GroupByKey]=OutputTable[[#This Row],[GroupByKey]])*OutputTable[RecordedValue]))</f>
        <v>17.957643423204701</v>
      </c>
      <c r="P2011" s="5" cm="1">
        <f t="array" ref="P2011">MAX(IF((OutputTable[GroupByKey]=OutputTable[[#This Row],[GroupByKey]]),(OutputTable[GroupByKey]=OutputTable[[#This Row],[GroupByKey]])*OutputTable[RecordedValue]))</f>
        <v>19.414518405641399</v>
      </c>
    </row>
    <row r="2012" spans="1:16" x14ac:dyDescent="0.25">
      <c r="A2012" t="s">
        <v>68</v>
      </c>
      <c r="B2012" t="s">
        <v>70</v>
      </c>
      <c r="C2012">
        <v>38</v>
      </c>
      <c r="D2012" t="s">
        <v>174</v>
      </c>
      <c r="E2012" t="s">
        <v>137</v>
      </c>
      <c r="F2012" t="s">
        <v>105</v>
      </c>
      <c r="G2012">
        <v>5.4197770552966</v>
      </c>
      <c r="H2012">
        <v>0</v>
      </c>
      <c r="I2012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012" s="5" cm="1">
        <f t="array" ref="J2012">MAX(IF((ProjectInfoTable[ProjectName]=OutputTable[[#This Row],[ProjectName]]),(ProjectInfoTable[ProjectName]=OutputTable[[#This Row],[ProjectName]])*ProjectInfoTable[NumberOfReplications]))</f>
        <v>50</v>
      </c>
      <c r="K2012" s="5" cm="1">
        <f t="array" ref="K2012">IFERROR(AVERAGE(IF((OutputTable[GroupByKey]=OutputTable[[#This Row],[GroupByKey]]),(OutputTable[GroupByKey]=OutputTable[[#This Row],[GroupByKey]])*OutputTable[RecordedValue])),0)</f>
        <v>5.3248187541752463</v>
      </c>
      <c r="L2012" s="5" cm="1">
        <f t="array" ref="L2012">IFERROR(_xlfn.STDEV.S(IF((OutputTable[GroupByKey]=OutputTable[[#This Row],[GroupByKey]]),(OutputTable[GroupByKey]=OutputTable[[#This Row],[GroupByKey]])*OutputTable[RecordedValue])),0)</f>
        <v>0.37220753962085379</v>
      </c>
      <c r="M2012" s="5" cm="1">
        <f t="array" ref="M2012">MAX(IF((ProjectInfoTable[ProjectName]=OutputTable[[#This Row],[ProjectName]]),(ProjectInfoTable[ProjectName]=OutputTable[[#This Row],[ProjectName]])*ProjectInfoTable[ConfidenceInterval]))</f>
        <v>0.95</v>
      </c>
      <c r="N20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012" s="5" cm="1">
        <f t="array" ref="O2012">MIN(IF((OutputTable[GroupByKey]=OutputTable[[#This Row],[GroupByKey]]),(OutputTable[GroupByKey]=OutputTable[[#This Row],[GroupByKey]])*OutputTable[RecordedValue]))</f>
        <v>4.5773931059875599</v>
      </c>
      <c r="P2012" s="5" cm="1">
        <f t="array" ref="P2012">MAX(IF((OutputTable[GroupByKey]=OutputTable[[#This Row],[GroupByKey]]),(OutputTable[GroupByKey]=OutputTable[[#This Row],[GroupByKey]])*OutputTable[RecordedValue]))</f>
        <v>5.9816259595291603</v>
      </c>
    </row>
    <row r="2013" spans="1:16" x14ac:dyDescent="0.25">
      <c r="A2013" t="s">
        <v>68</v>
      </c>
      <c r="B2013" t="s">
        <v>70</v>
      </c>
      <c r="C2013">
        <v>38</v>
      </c>
      <c r="D2013" t="s">
        <v>175</v>
      </c>
      <c r="E2013" t="s">
        <v>154</v>
      </c>
      <c r="F2013" t="s">
        <v>105</v>
      </c>
      <c r="G2013">
        <v>311</v>
      </c>
      <c r="H2013">
        <v>0</v>
      </c>
      <c r="I2013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013" s="5" cm="1">
        <f t="array" ref="J2013">MAX(IF((ProjectInfoTable[ProjectName]=OutputTable[[#This Row],[ProjectName]]),(ProjectInfoTable[ProjectName]=OutputTable[[#This Row],[ProjectName]])*ProjectInfoTable[NumberOfReplications]))</f>
        <v>50</v>
      </c>
      <c r="K2013" s="5" cm="1">
        <f t="array" ref="K2013">IFERROR(AVERAGE(IF((OutputTable[GroupByKey]=OutputTable[[#This Row],[GroupByKey]]),(OutputTable[GroupByKey]=OutputTable[[#This Row],[GroupByKey]])*OutputTable[RecordedValue])),0)</f>
        <v>307.5</v>
      </c>
      <c r="L2013" s="5" cm="1">
        <f t="array" ref="L2013">IFERROR(_xlfn.STDEV.S(IF((OutputTable[GroupByKey]=OutputTable[[#This Row],[GroupByKey]]),(OutputTable[GroupByKey]=OutputTable[[#This Row],[GroupByKey]])*OutputTable[RecordedValue])),0)</f>
        <v>3.1831828507367419</v>
      </c>
      <c r="M2013" s="5" cm="1">
        <f t="array" ref="M2013">MAX(IF((ProjectInfoTable[ProjectName]=OutputTable[[#This Row],[ProjectName]]),(ProjectInfoTable[ProjectName]=OutputTable[[#This Row],[ProjectName]])*ProjectInfoTable[ConfidenceInterval]))</f>
        <v>0.95</v>
      </c>
      <c r="N20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013" s="5" cm="1">
        <f t="array" ref="O2013">MIN(IF((OutputTable[GroupByKey]=OutputTable[[#This Row],[GroupByKey]]),(OutputTable[GroupByKey]=OutputTable[[#This Row],[GroupByKey]])*OutputTable[RecordedValue]))</f>
        <v>300</v>
      </c>
      <c r="P2013" s="5" cm="1">
        <f t="array" ref="P2013">MAX(IF((OutputTable[GroupByKey]=OutputTable[[#This Row],[GroupByKey]]),(OutputTable[GroupByKey]=OutputTable[[#This Row],[GroupByKey]])*OutputTable[RecordedValue]))</f>
        <v>315</v>
      </c>
    </row>
    <row r="2014" spans="1:16" x14ac:dyDescent="0.25">
      <c r="A2014" t="s">
        <v>68</v>
      </c>
      <c r="B2014" t="s">
        <v>70</v>
      </c>
      <c r="C2014">
        <v>38</v>
      </c>
      <c r="D2014" t="s">
        <v>176</v>
      </c>
      <c r="E2014" t="s">
        <v>156</v>
      </c>
      <c r="F2014" t="s">
        <v>105</v>
      </c>
      <c r="G2014">
        <v>0.774175956029308</v>
      </c>
      <c r="H2014">
        <v>0</v>
      </c>
      <c r="I2014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014" s="5" cm="1">
        <f t="array" ref="J2014">MAX(IF((ProjectInfoTable[ProjectName]=OutputTable[[#This Row],[ProjectName]]),(ProjectInfoTable[ProjectName]=OutputTable[[#This Row],[ProjectName]])*ProjectInfoTable[NumberOfReplications]))</f>
        <v>50</v>
      </c>
      <c r="K2014" s="5" cm="1">
        <f t="array" ref="K2014">IFERROR(AVERAGE(IF((OutputTable[GroupByKey]=OutputTable[[#This Row],[GroupByKey]]),(OutputTable[GroupByKey]=OutputTable[[#This Row],[GroupByKey]])*OutputTable[RecordedValue])),0)</f>
        <v>0.77813255190936492</v>
      </c>
      <c r="L2014" s="5" cm="1">
        <f t="array" ref="L2014">IFERROR(_xlfn.STDEV.S(IF((OutputTable[GroupByKey]=OutputTable[[#This Row],[GroupByKey]]),(OutputTable[GroupByKey]=OutputTable[[#This Row],[GroupByKey]])*OutputTable[RecordedValue])),0)</f>
        <v>1.5508647484202203E-2</v>
      </c>
      <c r="M2014" s="5" cm="1">
        <f t="array" ref="M2014">MAX(IF((ProjectInfoTable[ProjectName]=OutputTable[[#This Row],[ProjectName]]),(ProjectInfoTable[ProjectName]=OutputTable[[#This Row],[ProjectName]])*ProjectInfoTable[ConfidenceInterval]))</f>
        <v>0.95</v>
      </c>
      <c r="N20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014" s="5" cm="1">
        <f t="array" ref="O2014">MIN(IF((OutputTable[GroupByKey]=OutputTable[[#This Row],[GroupByKey]]),(OutputTable[GroupByKey]=OutputTable[[#This Row],[GroupByKey]])*OutputTable[RecordedValue]))</f>
        <v>0.75076558501961799</v>
      </c>
      <c r="P2014" s="5" cm="1">
        <f t="array" ref="P2014">MAX(IF((OutputTable[GroupByKey]=OutputTable[[#This Row],[GroupByKey]]),(OutputTable[GroupByKey]=OutputTable[[#This Row],[GroupByKey]])*OutputTable[RecordedValue]))</f>
        <v>0.80927528725051701</v>
      </c>
    </row>
    <row r="2015" spans="1:16" x14ac:dyDescent="0.25">
      <c r="A2015" t="s">
        <v>68</v>
      </c>
      <c r="B2015" t="s">
        <v>70</v>
      </c>
      <c r="C2015">
        <v>38</v>
      </c>
      <c r="D2015" t="s">
        <v>177</v>
      </c>
      <c r="E2015" t="s">
        <v>140</v>
      </c>
      <c r="F2015" t="s">
        <v>105</v>
      </c>
      <c r="G2015">
        <v>0</v>
      </c>
      <c r="H2015">
        <v>0</v>
      </c>
      <c r="I2015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015" s="5" cm="1">
        <f t="array" ref="J2015">MAX(IF((ProjectInfoTable[ProjectName]=OutputTable[[#This Row],[ProjectName]]),(ProjectInfoTable[ProjectName]=OutputTable[[#This Row],[ProjectName]])*ProjectInfoTable[NumberOfReplications]))</f>
        <v>50</v>
      </c>
      <c r="K2015" s="5" cm="1">
        <f t="array" ref="K2015">IFERROR(AVERAGE(IF((OutputTable[GroupByKey]=OutputTable[[#This Row],[GroupByKey]]),(OutputTable[GroupByKey]=OutputTable[[#This Row],[GroupByKey]])*OutputTable[RecordedValue])),0)</f>
        <v>0</v>
      </c>
      <c r="L2015" s="5" cm="1">
        <f t="array" ref="L2015">IFERROR(_xlfn.STDEV.S(IF((OutputTable[GroupByKey]=OutputTable[[#This Row],[GroupByKey]]),(OutputTable[GroupByKey]=OutputTable[[#This Row],[GroupByKey]])*OutputTable[RecordedValue])),0)</f>
        <v>0</v>
      </c>
      <c r="M2015" s="5" cm="1">
        <f t="array" ref="M2015">MAX(IF((ProjectInfoTable[ProjectName]=OutputTable[[#This Row],[ProjectName]]),(ProjectInfoTable[ProjectName]=OutputTable[[#This Row],[ProjectName]])*ProjectInfoTable[ConfidenceInterval]))</f>
        <v>0.95</v>
      </c>
      <c r="N20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15" s="5" cm="1">
        <f t="array" ref="O2015">MIN(IF((OutputTable[GroupByKey]=OutputTable[[#This Row],[GroupByKey]]),(OutputTable[GroupByKey]=OutputTable[[#This Row],[GroupByKey]])*OutputTable[RecordedValue]))</f>
        <v>0</v>
      </c>
      <c r="P2015" s="5" cm="1">
        <f t="array" ref="P2015">MAX(IF((OutputTable[GroupByKey]=OutputTable[[#This Row],[GroupByKey]]),(OutputTable[GroupByKey]=OutputTable[[#This Row],[GroupByKey]])*OutputTable[RecordedValue]))</f>
        <v>0</v>
      </c>
    </row>
    <row r="2016" spans="1:16" x14ac:dyDescent="0.25">
      <c r="A2016" t="s">
        <v>68</v>
      </c>
      <c r="B2016" t="s">
        <v>70</v>
      </c>
      <c r="C2016">
        <v>39</v>
      </c>
      <c r="D2016" t="s">
        <v>110</v>
      </c>
      <c r="E2016" t="s">
        <v>111</v>
      </c>
      <c r="F2016" t="s">
        <v>73</v>
      </c>
      <c r="G2016">
        <v>1.3528613004090699</v>
      </c>
      <c r="H2016">
        <v>0</v>
      </c>
      <c r="I2016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016" s="5" cm="1">
        <f t="array" ref="J2016">MAX(IF((ProjectInfoTable[ProjectName]=OutputTable[[#This Row],[ProjectName]]),(ProjectInfoTable[ProjectName]=OutputTable[[#This Row],[ProjectName]])*ProjectInfoTable[NumberOfReplications]))</f>
        <v>50</v>
      </c>
      <c r="K2016" s="5" cm="1">
        <f t="array" ref="K2016">IFERROR(AVERAGE(IF((OutputTable[GroupByKey]=OutputTable[[#This Row],[GroupByKey]]),(OutputTable[GroupByKey]=OutputTable[[#This Row],[GroupByKey]])*OutputTable[RecordedValue])),0)</f>
        <v>1.9749714551650996</v>
      </c>
      <c r="L2016" s="5" cm="1">
        <f t="array" ref="L2016">IFERROR(_xlfn.STDEV.S(IF((OutputTable[GroupByKey]=OutputTable[[#This Row],[GroupByKey]]),(OutputTable[GroupByKey]=OutputTable[[#This Row],[GroupByKey]])*OutputTable[RecordedValue])),0)</f>
        <v>0.45746437878232693</v>
      </c>
      <c r="M2016" s="5" cm="1">
        <f t="array" ref="M2016">MAX(IF((ProjectInfoTable[ProjectName]=OutputTable[[#This Row],[ProjectName]]),(ProjectInfoTable[ProjectName]=OutputTable[[#This Row],[ProjectName]])*ProjectInfoTable[ConfidenceInterval]))</f>
        <v>0.95</v>
      </c>
      <c r="N20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016" s="5" cm="1">
        <f t="array" ref="O2016">MIN(IF((OutputTable[GroupByKey]=OutputTable[[#This Row],[GroupByKey]]),(OutputTable[GroupByKey]=OutputTable[[#This Row],[GroupByKey]])*OutputTable[RecordedValue]))</f>
        <v>1.0281254127300199</v>
      </c>
      <c r="P2016" s="5" cm="1">
        <f t="array" ref="P2016">MAX(IF((OutputTable[GroupByKey]=OutputTable[[#This Row],[GroupByKey]]),(OutputTable[GroupByKey]=OutputTable[[#This Row],[GroupByKey]])*OutputTable[RecordedValue]))</f>
        <v>3.1673122909872098</v>
      </c>
    </row>
    <row r="2017" spans="1:16" x14ac:dyDescent="0.25">
      <c r="A2017" t="s">
        <v>68</v>
      </c>
      <c r="B2017" t="s">
        <v>70</v>
      </c>
      <c r="C2017">
        <v>39</v>
      </c>
      <c r="D2017" t="s">
        <v>112</v>
      </c>
      <c r="E2017" t="s">
        <v>113</v>
      </c>
      <c r="F2017" t="s">
        <v>73</v>
      </c>
      <c r="G2017">
        <v>81.171678024544207</v>
      </c>
      <c r="H2017">
        <v>0</v>
      </c>
      <c r="I2017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017" s="5" cm="1">
        <f t="array" ref="J2017">MAX(IF((ProjectInfoTable[ProjectName]=OutputTable[[#This Row],[ProjectName]]),(ProjectInfoTable[ProjectName]=OutputTable[[#This Row],[ProjectName]])*ProjectInfoTable[NumberOfReplications]))</f>
        <v>50</v>
      </c>
      <c r="K2017" s="5" cm="1">
        <f t="array" ref="K2017">IFERROR(AVERAGE(IF((OutputTable[GroupByKey]=OutputTable[[#This Row],[GroupByKey]]),(OutputTable[GroupByKey]=OutputTable[[#This Row],[GroupByKey]])*OutputTable[RecordedValue])),0)</f>
        <v>118.49828730990606</v>
      </c>
      <c r="L2017" s="5" cm="1">
        <f t="array" ref="L2017">IFERROR(_xlfn.STDEV.S(IF((OutputTable[GroupByKey]=OutputTable[[#This Row],[GroupByKey]]),(OutputTable[GroupByKey]=OutputTable[[#This Row],[GroupByKey]])*OutputTable[RecordedValue])),0)</f>
        <v>27.447862726939679</v>
      </c>
      <c r="M2017" s="5" cm="1">
        <f t="array" ref="M2017">MAX(IF((ProjectInfoTable[ProjectName]=OutputTable[[#This Row],[ProjectName]]),(ProjectInfoTable[ProjectName]=OutputTable[[#This Row],[ProjectName]])*ProjectInfoTable[ConfidenceInterval]))</f>
        <v>0.95</v>
      </c>
      <c r="N20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017" s="5" cm="1">
        <f t="array" ref="O2017">MIN(IF((OutputTable[GroupByKey]=OutputTable[[#This Row],[GroupByKey]]),(OutputTable[GroupByKey]=OutputTable[[#This Row],[GroupByKey]])*OutputTable[RecordedValue]))</f>
        <v>61.6875247638012</v>
      </c>
      <c r="P2017" s="5" cm="1">
        <f t="array" ref="P2017">MAX(IF((OutputTable[GroupByKey]=OutputTable[[#This Row],[GroupByKey]]),(OutputTable[GroupByKey]=OutputTable[[#This Row],[GroupByKey]])*OutputTable[RecordedValue]))</f>
        <v>190.038737459233</v>
      </c>
    </row>
    <row r="2018" spans="1:16" x14ac:dyDescent="0.25">
      <c r="A2018" t="s">
        <v>68</v>
      </c>
      <c r="B2018" t="s">
        <v>70</v>
      </c>
      <c r="C2018">
        <v>39</v>
      </c>
      <c r="D2018" t="s">
        <v>114</v>
      </c>
      <c r="E2018" t="s">
        <v>115</v>
      </c>
      <c r="F2018" t="s">
        <v>73</v>
      </c>
      <c r="G2018">
        <v>0</v>
      </c>
      <c r="H2018">
        <v>0</v>
      </c>
      <c r="I2018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018" s="5" cm="1">
        <f t="array" ref="J2018">MAX(IF((ProjectInfoTable[ProjectName]=OutputTable[[#This Row],[ProjectName]]),(ProjectInfoTable[ProjectName]=OutputTable[[#This Row],[ProjectName]])*ProjectInfoTable[NumberOfReplications]))</f>
        <v>50</v>
      </c>
      <c r="K2018" s="5" cm="1">
        <f t="array" ref="K2018">IFERROR(AVERAGE(IF((OutputTable[GroupByKey]=OutputTable[[#This Row],[GroupByKey]]),(OutputTable[GroupByKey]=OutputTable[[#This Row],[GroupByKey]])*OutputTable[RecordedValue])),0)</f>
        <v>0</v>
      </c>
      <c r="L2018" s="5" cm="1">
        <f t="array" ref="L2018">IFERROR(_xlfn.STDEV.S(IF((OutputTable[GroupByKey]=OutputTable[[#This Row],[GroupByKey]]),(OutputTable[GroupByKey]=OutputTable[[#This Row],[GroupByKey]])*OutputTable[RecordedValue])),0)</f>
        <v>0</v>
      </c>
      <c r="M2018" s="5" cm="1">
        <f t="array" ref="M2018">MAX(IF((ProjectInfoTable[ProjectName]=OutputTable[[#This Row],[ProjectName]]),(ProjectInfoTable[ProjectName]=OutputTable[[#This Row],[ProjectName]])*ProjectInfoTable[ConfidenceInterval]))</f>
        <v>0.95</v>
      </c>
      <c r="N20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18" s="5" cm="1">
        <f t="array" ref="O2018">MIN(IF((OutputTable[GroupByKey]=OutputTable[[#This Row],[GroupByKey]]),(OutputTable[GroupByKey]=OutputTable[[#This Row],[GroupByKey]])*OutputTable[RecordedValue]))</f>
        <v>0</v>
      </c>
      <c r="P2018" s="5" cm="1">
        <f t="array" ref="P2018">MAX(IF((OutputTable[GroupByKey]=OutputTable[[#This Row],[GroupByKey]]),(OutputTable[GroupByKey]=OutputTable[[#This Row],[GroupByKey]])*OutputTable[RecordedValue]))</f>
        <v>0</v>
      </c>
    </row>
    <row r="2019" spans="1:16" x14ac:dyDescent="0.25">
      <c r="A2019" t="s">
        <v>68</v>
      </c>
      <c r="B2019" t="s">
        <v>70</v>
      </c>
      <c r="C2019">
        <v>39</v>
      </c>
      <c r="D2019" t="s">
        <v>116</v>
      </c>
      <c r="E2019" t="s">
        <v>117</v>
      </c>
      <c r="F2019" t="s">
        <v>73</v>
      </c>
      <c r="G2019">
        <v>3.5027223191844099</v>
      </c>
      <c r="H2019">
        <v>0</v>
      </c>
      <c r="I2019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019" s="5" cm="1">
        <f t="array" ref="J2019">MAX(IF((ProjectInfoTable[ProjectName]=OutputTable[[#This Row],[ProjectName]]),(ProjectInfoTable[ProjectName]=OutputTable[[#This Row],[ProjectName]])*ProjectInfoTable[NumberOfReplications]))</f>
        <v>50</v>
      </c>
      <c r="K2019" s="5" cm="1">
        <f t="array" ref="K2019">IFERROR(AVERAGE(IF((OutputTable[GroupByKey]=OutputTable[[#This Row],[GroupByKey]]),(OutputTable[GroupByKey]=OutputTable[[#This Row],[GroupByKey]])*OutputTable[RecordedValue])),0)</f>
        <v>5.4408066100724897</v>
      </c>
      <c r="L2019" s="5" cm="1">
        <f t="array" ref="L2019">IFERROR(_xlfn.STDEV.S(IF((OutputTable[GroupByKey]=OutputTable[[#This Row],[GroupByKey]]),(OutputTable[GroupByKey]=OutputTable[[#This Row],[GroupByKey]])*OutputTable[RecordedValue])),0)</f>
        <v>3.1898976373285977</v>
      </c>
      <c r="M2019" s="5" cm="1">
        <f t="array" ref="M2019">MAX(IF((ProjectInfoTable[ProjectName]=OutputTable[[#This Row],[ProjectName]]),(ProjectInfoTable[ProjectName]=OutputTable[[#This Row],[ProjectName]])*ProjectInfoTable[ConfidenceInterval]))</f>
        <v>0.95</v>
      </c>
      <c r="N20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019" s="5" cm="1">
        <f t="array" ref="O2019">MIN(IF((OutputTable[GroupByKey]=OutputTable[[#This Row],[GroupByKey]]),(OutputTable[GroupByKey]=OutputTable[[#This Row],[GroupByKey]])*OutputTable[RecordedValue]))</f>
        <v>0.10442984261027299</v>
      </c>
      <c r="P2019" s="5" cm="1">
        <f t="array" ref="P2019">MAX(IF((OutputTable[GroupByKey]=OutputTable[[#This Row],[GroupByKey]]),(OutputTable[GroupByKey]=OutputTable[[#This Row],[GroupByKey]])*OutputTable[RecordedValue]))</f>
        <v>13.981021636077701</v>
      </c>
    </row>
    <row r="2020" spans="1:16" x14ac:dyDescent="0.25">
      <c r="A2020" t="s">
        <v>68</v>
      </c>
      <c r="B2020" t="s">
        <v>70</v>
      </c>
      <c r="C2020">
        <v>39</v>
      </c>
      <c r="D2020" t="s">
        <v>118</v>
      </c>
      <c r="E2020" t="s">
        <v>119</v>
      </c>
      <c r="F2020" t="s">
        <v>73</v>
      </c>
      <c r="G2020">
        <v>15</v>
      </c>
      <c r="H2020">
        <v>0</v>
      </c>
      <c r="I2020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020" s="5" cm="1">
        <f t="array" ref="J2020">MAX(IF((ProjectInfoTable[ProjectName]=OutputTable[[#This Row],[ProjectName]]),(ProjectInfoTable[ProjectName]=OutputTable[[#This Row],[ProjectName]])*ProjectInfoTable[NumberOfReplications]))</f>
        <v>50</v>
      </c>
      <c r="K2020" s="5" cm="1">
        <f t="array" ref="K2020">IFERROR(AVERAGE(IF((OutputTable[GroupByKey]=OutputTable[[#This Row],[GroupByKey]]),(OutputTable[GroupByKey]=OutputTable[[#This Row],[GroupByKey]])*OutputTable[RecordedValue])),0)</f>
        <v>20.28</v>
      </c>
      <c r="L2020" s="5" cm="1">
        <f t="array" ref="L2020">IFERROR(_xlfn.STDEV.S(IF((OutputTable[GroupByKey]=OutputTable[[#This Row],[GroupByKey]]),(OutputTable[GroupByKey]=OutputTable[[#This Row],[GroupByKey]])*OutputTable[RecordedValue])),0)</f>
        <v>4.3191079955878688</v>
      </c>
      <c r="M2020" s="5" cm="1">
        <f t="array" ref="M2020">MAX(IF((ProjectInfoTable[ProjectName]=OutputTable[[#This Row],[ProjectName]]),(ProjectInfoTable[ProjectName]=OutputTable[[#This Row],[ProjectName]])*ProjectInfoTable[ConfidenceInterval]))</f>
        <v>0.95</v>
      </c>
      <c r="N20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020" s="5" cm="1">
        <f t="array" ref="O2020">MIN(IF((OutputTable[GroupByKey]=OutputTable[[#This Row],[GroupByKey]]),(OutputTable[GroupByKey]=OutputTable[[#This Row],[GroupByKey]])*OutputTable[RecordedValue]))</f>
        <v>11</v>
      </c>
      <c r="P2020" s="5" cm="1">
        <f t="array" ref="P2020">MAX(IF((OutputTable[GroupByKey]=OutputTable[[#This Row],[GroupByKey]]),(OutputTable[GroupByKey]=OutputTable[[#This Row],[GroupByKey]])*OutputTable[RecordedValue]))</f>
        <v>31</v>
      </c>
    </row>
    <row r="2021" spans="1:16" x14ac:dyDescent="0.25">
      <c r="A2021" t="s">
        <v>68</v>
      </c>
      <c r="B2021" t="s">
        <v>70</v>
      </c>
      <c r="C2021">
        <v>39</v>
      </c>
      <c r="D2021" t="s">
        <v>120</v>
      </c>
      <c r="E2021" t="s">
        <v>121</v>
      </c>
      <c r="F2021" t="s">
        <v>73</v>
      </c>
      <c r="G2021">
        <v>15</v>
      </c>
      <c r="H2021">
        <v>0</v>
      </c>
      <c r="I2021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021" s="5" cm="1">
        <f t="array" ref="J2021">MAX(IF((ProjectInfoTable[ProjectName]=OutputTable[[#This Row],[ProjectName]]),(ProjectInfoTable[ProjectName]=OutputTable[[#This Row],[ProjectName]])*ProjectInfoTable[NumberOfReplications]))</f>
        <v>50</v>
      </c>
      <c r="K2021" s="5" cm="1">
        <f t="array" ref="K2021">IFERROR(AVERAGE(IF((OutputTable[GroupByKey]=OutputTable[[#This Row],[GroupByKey]]),(OutputTable[GroupByKey]=OutputTable[[#This Row],[GroupByKey]])*OutputTable[RecordedValue])),0)</f>
        <v>20.14</v>
      </c>
      <c r="L2021" s="5" cm="1">
        <f t="array" ref="L2021">IFERROR(_xlfn.STDEV.S(IF((OutputTable[GroupByKey]=OutputTable[[#This Row],[GroupByKey]]),(OutputTable[GroupByKey]=OutputTable[[#This Row],[GroupByKey]])*OutputTable[RecordedValue])),0)</f>
        <v>4.309505393278199</v>
      </c>
      <c r="M2021" s="5" cm="1">
        <f t="array" ref="M2021">MAX(IF((ProjectInfoTable[ProjectName]=OutputTable[[#This Row],[ProjectName]]),(ProjectInfoTable[ProjectName]=OutputTable[[#This Row],[ProjectName]])*ProjectInfoTable[ConfidenceInterval]))</f>
        <v>0.95</v>
      </c>
      <c r="N20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021" s="5" cm="1">
        <f t="array" ref="O2021">MIN(IF((OutputTable[GroupByKey]=OutputTable[[#This Row],[GroupByKey]]),(OutputTable[GroupByKey]=OutputTable[[#This Row],[GroupByKey]])*OutputTable[RecordedValue]))</f>
        <v>10</v>
      </c>
      <c r="P2021" s="5" cm="1">
        <f t="array" ref="P2021">MAX(IF((OutputTable[GroupByKey]=OutputTable[[#This Row],[GroupByKey]]),(OutputTable[GroupByKey]=OutputTable[[#This Row],[GroupByKey]])*OutputTable[RecordedValue]))</f>
        <v>31</v>
      </c>
    </row>
    <row r="2022" spans="1:16" x14ac:dyDescent="0.25">
      <c r="A2022" t="s">
        <v>68</v>
      </c>
      <c r="B2022" t="s">
        <v>70</v>
      </c>
      <c r="C2022">
        <v>39</v>
      </c>
      <c r="D2022" t="s">
        <v>122</v>
      </c>
      <c r="E2022" t="s">
        <v>123</v>
      </c>
      <c r="F2022" t="s">
        <v>73</v>
      </c>
      <c r="G2022">
        <v>1.3528613004090699</v>
      </c>
      <c r="H2022">
        <v>0</v>
      </c>
      <c r="I2022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022" s="5" cm="1">
        <f t="array" ref="J2022">MAX(IF((ProjectInfoTable[ProjectName]=OutputTable[[#This Row],[ProjectName]]),(ProjectInfoTable[ProjectName]=OutputTable[[#This Row],[ProjectName]])*ProjectInfoTable[NumberOfReplications]))</f>
        <v>50</v>
      </c>
      <c r="K2022" s="5" cm="1">
        <f t="array" ref="K2022">IFERROR(AVERAGE(IF((OutputTable[GroupByKey]=OutputTable[[#This Row],[GroupByKey]]),(OutputTable[GroupByKey]=OutputTable[[#This Row],[GroupByKey]])*OutputTable[RecordedValue])),0)</f>
        <v>1.9749714551650996</v>
      </c>
      <c r="L2022" s="5" cm="1">
        <f t="array" ref="L2022">IFERROR(_xlfn.STDEV.S(IF((OutputTable[GroupByKey]=OutputTable[[#This Row],[GroupByKey]]),(OutputTable[GroupByKey]=OutputTable[[#This Row],[GroupByKey]])*OutputTable[RecordedValue])),0)</f>
        <v>0.45746437878232693</v>
      </c>
      <c r="M2022" s="5" cm="1">
        <f t="array" ref="M2022">MAX(IF((ProjectInfoTable[ProjectName]=OutputTable[[#This Row],[ProjectName]]),(ProjectInfoTable[ProjectName]=OutputTable[[#This Row],[ProjectName]])*ProjectInfoTable[ConfidenceInterval]))</f>
        <v>0.95</v>
      </c>
      <c r="N20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022" s="5" cm="1">
        <f t="array" ref="O2022">MIN(IF((OutputTable[GroupByKey]=OutputTable[[#This Row],[GroupByKey]]),(OutputTable[GroupByKey]=OutputTable[[#This Row],[GroupByKey]])*OutputTable[RecordedValue]))</f>
        <v>1.0281254127300199</v>
      </c>
      <c r="P2022" s="5" cm="1">
        <f t="array" ref="P2022">MAX(IF((OutputTable[GroupByKey]=OutputTable[[#This Row],[GroupByKey]]),(OutputTable[GroupByKey]=OutputTable[[#This Row],[GroupByKey]])*OutputTable[RecordedValue]))</f>
        <v>3.1673122909872098</v>
      </c>
    </row>
    <row r="2023" spans="1:16" x14ac:dyDescent="0.25">
      <c r="A2023" t="s">
        <v>68</v>
      </c>
      <c r="B2023" t="s">
        <v>70</v>
      </c>
      <c r="C2023">
        <v>39</v>
      </c>
      <c r="D2023" t="s">
        <v>124</v>
      </c>
      <c r="E2023" t="s">
        <v>125</v>
      </c>
      <c r="F2023" t="s">
        <v>73</v>
      </c>
      <c r="G2023">
        <v>84.674400343728706</v>
      </c>
      <c r="H2023">
        <v>0</v>
      </c>
      <c r="I2023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023" s="5" cm="1">
        <f t="array" ref="J2023">MAX(IF((ProjectInfoTable[ProjectName]=OutputTable[[#This Row],[ProjectName]]),(ProjectInfoTable[ProjectName]=OutputTable[[#This Row],[ProjectName]])*ProjectInfoTable[NumberOfReplications]))</f>
        <v>50</v>
      </c>
      <c r="K2023" s="5" cm="1">
        <f t="array" ref="K2023">IFERROR(AVERAGE(IF((OutputTable[GroupByKey]=OutputTable[[#This Row],[GroupByKey]]),(OutputTable[GroupByKey]=OutputTable[[#This Row],[GroupByKey]])*OutputTable[RecordedValue])),0)</f>
        <v>123.93909391997848</v>
      </c>
      <c r="L2023" s="5" cm="1">
        <f t="array" ref="L2023">IFERROR(_xlfn.STDEV.S(IF((OutputTable[GroupByKey]=OutputTable[[#This Row],[GroupByKey]]),(OutputTable[GroupByKey]=OutputTable[[#This Row],[GroupByKey]])*OutputTable[RecordedValue])),0)</f>
        <v>29.164347943585724</v>
      </c>
      <c r="M2023" s="5" cm="1">
        <f t="array" ref="M2023">MAX(IF((ProjectInfoTable[ProjectName]=OutputTable[[#This Row],[ProjectName]]),(ProjectInfoTable[ProjectName]=OutputTable[[#This Row],[ProjectName]])*ProjectInfoTable[ConfidenceInterval]))</f>
        <v>0.95</v>
      </c>
      <c r="N20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023" s="5" cm="1">
        <f t="array" ref="O2023">MIN(IF((OutputTable[GroupByKey]=OutputTable[[#This Row],[GroupByKey]]),(OutputTable[GroupByKey]=OutputTable[[#This Row],[GroupByKey]])*OutputTable[RecordedValue]))</f>
        <v>61.791954606411501</v>
      </c>
      <c r="P2023" s="5" cm="1">
        <f t="array" ref="P2023">MAX(IF((OutputTable[GroupByKey]=OutputTable[[#This Row],[GroupByKey]]),(OutputTable[GroupByKey]=OutputTable[[#This Row],[GroupByKey]])*OutputTable[RecordedValue]))</f>
        <v>204.019759095311</v>
      </c>
    </row>
    <row r="2024" spans="1:16" x14ac:dyDescent="0.25">
      <c r="A2024" t="s">
        <v>68</v>
      </c>
      <c r="B2024" t="s">
        <v>70</v>
      </c>
      <c r="C2024">
        <v>39</v>
      </c>
      <c r="D2024" t="s">
        <v>126</v>
      </c>
      <c r="E2024" t="s">
        <v>86</v>
      </c>
      <c r="F2024" t="s">
        <v>127</v>
      </c>
      <c r="G2024">
        <v>0</v>
      </c>
      <c r="H2024">
        <v>0</v>
      </c>
      <c r="I2024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024" s="5" cm="1">
        <f t="array" ref="J2024">MAX(IF((ProjectInfoTable[ProjectName]=OutputTable[[#This Row],[ProjectName]]),(ProjectInfoTable[ProjectName]=OutputTable[[#This Row],[ProjectName]])*ProjectInfoTable[NumberOfReplications]))</f>
        <v>50</v>
      </c>
      <c r="K2024" s="5" cm="1">
        <f t="array" ref="K2024">IFERROR(AVERAGE(IF((OutputTable[GroupByKey]=OutputTable[[#This Row],[GroupByKey]]),(OutputTable[GroupByKey]=OutputTable[[#This Row],[GroupByKey]])*OutputTable[RecordedValue])),0)</f>
        <v>0</v>
      </c>
      <c r="L2024" s="5" cm="1">
        <f t="array" ref="L2024">IFERROR(_xlfn.STDEV.S(IF((OutputTable[GroupByKey]=OutputTable[[#This Row],[GroupByKey]]),(OutputTable[GroupByKey]=OutputTable[[#This Row],[GroupByKey]])*OutputTable[RecordedValue])),0)</f>
        <v>0</v>
      </c>
      <c r="M2024" s="5" cm="1">
        <f t="array" ref="M2024">MAX(IF((ProjectInfoTable[ProjectName]=OutputTable[[#This Row],[ProjectName]]),(ProjectInfoTable[ProjectName]=OutputTable[[#This Row],[ProjectName]])*ProjectInfoTable[ConfidenceInterval]))</f>
        <v>0.95</v>
      </c>
      <c r="N20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4" s="5" cm="1">
        <f t="array" ref="O2024">MIN(IF((OutputTable[GroupByKey]=OutputTable[[#This Row],[GroupByKey]]),(OutputTable[GroupByKey]=OutputTable[[#This Row],[GroupByKey]])*OutputTable[RecordedValue]))</f>
        <v>0</v>
      </c>
      <c r="P2024" s="5" cm="1">
        <f t="array" ref="P2024">MAX(IF((OutputTable[GroupByKey]=OutputTable[[#This Row],[GroupByKey]]),(OutputTable[GroupByKey]=OutputTable[[#This Row],[GroupByKey]])*OutputTable[RecordedValue]))</f>
        <v>0</v>
      </c>
    </row>
    <row r="2025" spans="1:16" x14ac:dyDescent="0.25">
      <c r="A2025" t="s">
        <v>68</v>
      </c>
      <c r="B2025" t="s">
        <v>70</v>
      </c>
      <c r="C2025">
        <v>39</v>
      </c>
      <c r="D2025" t="s">
        <v>128</v>
      </c>
      <c r="E2025" t="s">
        <v>89</v>
      </c>
      <c r="F2025" t="s">
        <v>127</v>
      </c>
      <c r="G2025">
        <v>0</v>
      </c>
      <c r="H2025">
        <v>0</v>
      </c>
      <c r="I2025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025" s="5" cm="1">
        <f t="array" ref="J2025">MAX(IF((ProjectInfoTable[ProjectName]=OutputTable[[#This Row],[ProjectName]]),(ProjectInfoTable[ProjectName]=OutputTable[[#This Row],[ProjectName]])*ProjectInfoTable[NumberOfReplications]))</f>
        <v>50</v>
      </c>
      <c r="K2025" s="5" cm="1">
        <f t="array" ref="K2025">IFERROR(AVERAGE(IF((OutputTable[GroupByKey]=OutputTable[[#This Row],[GroupByKey]]),(OutputTable[GroupByKey]=OutputTable[[#This Row],[GroupByKey]])*OutputTable[RecordedValue])),0)</f>
        <v>0</v>
      </c>
      <c r="L2025" s="5" cm="1">
        <f t="array" ref="L2025">IFERROR(_xlfn.STDEV.S(IF((OutputTable[GroupByKey]=OutputTable[[#This Row],[GroupByKey]]),(OutputTable[GroupByKey]=OutputTable[[#This Row],[GroupByKey]])*OutputTable[RecordedValue])),0)</f>
        <v>0</v>
      </c>
      <c r="M2025" s="5" cm="1">
        <f t="array" ref="M2025">MAX(IF((ProjectInfoTable[ProjectName]=OutputTable[[#This Row],[ProjectName]]),(ProjectInfoTable[ProjectName]=OutputTable[[#This Row],[ProjectName]])*ProjectInfoTable[ConfidenceInterval]))</f>
        <v>0.95</v>
      </c>
      <c r="N20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5" s="5" cm="1">
        <f t="array" ref="O2025">MIN(IF((OutputTable[GroupByKey]=OutputTable[[#This Row],[GroupByKey]]),(OutputTable[GroupByKey]=OutputTable[[#This Row],[GroupByKey]])*OutputTable[RecordedValue]))</f>
        <v>0</v>
      </c>
      <c r="P2025" s="5" cm="1">
        <f t="array" ref="P2025">MAX(IF((OutputTable[GroupByKey]=OutputTable[[#This Row],[GroupByKey]]),(OutputTable[GroupByKey]=OutputTable[[#This Row],[GroupByKey]])*OutputTable[RecordedValue]))</f>
        <v>0</v>
      </c>
    </row>
    <row r="2026" spans="1:16" x14ac:dyDescent="0.25">
      <c r="A2026" t="s">
        <v>68</v>
      </c>
      <c r="B2026" t="s">
        <v>70</v>
      </c>
      <c r="C2026">
        <v>39</v>
      </c>
      <c r="D2026" t="s">
        <v>129</v>
      </c>
      <c r="E2026" t="s">
        <v>91</v>
      </c>
      <c r="F2026" t="s">
        <v>127</v>
      </c>
      <c r="G2026">
        <v>46.979579434534699</v>
      </c>
      <c r="H2026">
        <v>0</v>
      </c>
      <c r="I2026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026" s="5" cm="1">
        <f t="array" ref="J2026">MAX(IF((ProjectInfoTable[ProjectName]=OutputTable[[#This Row],[ProjectName]]),(ProjectInfoTable[ProjectName]=OutputTable[[#This Row],[ProjectName]])*ProjectInfoTable[NumberOfReplications]))</f>
        <v>50</v>
      </c>
      <c r="K2026" s="5" cm="1">
        <f t="array" ref="K2026">IFERROR(AVERAGE(IF((OutputTable[GroupByKey]=OutputTable[[#This Row],[GroupByKey]]),(OutputTable[GroupByKey]=OutputTable[[#This Row],[GroupByKey]])*OutputTable[RecordedValue])),0)</f>
        <v>48.448961029865458</v>
      </c>
      <c r="L2026" s="5" cm="1">
        <f t="array" ref="L2026">IFERROR(_xlfn.STDEV.S(IF((OutputTable[GroupByKey]=OutputTable[[#This Row],[GroupByKey]]),(OutputTable[GroupByKey]=OutputTable[[#This Row],[GroupByKey]])*OutputTable[RecordedValue])),0)</f>
        <v>0.864449879249923</v>
      </c>
      <c r="M2026" s="5" cm="1">
        <f t="array" ref="M2026">MAX(IF((ProjectInfoTable[ProjectName]=OutputTable[[#This Row],[ProjectName]]),(ProjectInfoTable[ProjectName]=OutputTable[[#This Row],[ProjectName]])*ProjectInfoTable[ConfidenceInterval]))</f>
        <v>0.95</v>
      </c>
      <c r="N20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026" s="5" cm="1">
        <f t="array" ref="O2026">MIN(IF((OutputTable[GroupByKey]=OutputTable[[#This Row],[GroupByKey]]),(OutputTable[GroupByKey]=OutputTable[[#This Row],[GroupByKey]])*OutputTable[RecordedValue]))</f>
        <v>46.605834762066102</v>
      </c>
      <c r="P2026" s="5" cm="1">
        <f t="array" ref="P2026">MAX(IF((OutputTable[GroupByKey]=OutputTable[[#This Row],[GroupByKey]]),(OutputTable[GroupByKey]=OutputTable[[#This Row],[GroupByKey]])*OutputTable[RecordedValue]))</f>
        <v>50.321452117960597</v>
      </c>
    </row>
    <row r="2027" spans="1:16" x14ac:dyDescent="0.25">
      <c r="A2027" t="s">
        <v>68</v>
      </c>
      <c r="B2027" t="s">
        <v>70</v>
      </c>
      <c r="C2027">
        <v>39</v>
      </c>
      <c r="D2027" t="s">
        <v>130</v>
      </c>
      <c r="E2027" t="s">
        <v>131</v>
      </c>
      <c r="F2027" t="s">
        <v>127</v>
      </c>
      <c r="G2027">
        <v>0</v>
      </c>
      <c r="H2027">
        <v>0</v>
      </c>
      <c r="I2027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027" s="5" cm="1">
        <f t="array" ref="J2027">MAX(IF((ProjectInfoTable[ProjectName]=OutputTable[[#This Row],[ProjectName]]),(ProjectInfoTable[ProjectName]=OutputTable[[#This Row],[ProjectName]])*ProjectInfoTable[NumberOfReplications]))</f>
        <v>50</v>
      </c>
      <c r="K2027" s="5" cm="1">
        <f t="array" ref="K2027">IFERROR(AVERAGE(IF((OutputTable[GroupByKey]=OutputTable[[#This Row],[GroupByKey]]),(OutputTable[GroupByKey]=OutputTable[[#This Row],[GroupByKey]])*OutputTable[RecordedValue])),0)</f>
        <v>0</v>
      </c>
      <c r="L2027" s="5" cm="1">
        <f t="array" ref="L2027">IFERROR(_xlfn.STDEV.S(IF((OutputTable[GroupByKey]=OutputTable[[#This Row],[GroupByKey]]),(OutputTable[GroupByKey]=OutputTable[[#This Row],[GroupByKey]])*OutputTable[RecordedValue])),0)</f>
        <v>0</v>
      </c>
      <c r="M2027" s="5" cm="1">
        <f t="array" ref="M2027">MAX(IF((ProjectInfoTable[ProjectName]=OutputTable[[#This Row],[ProjectName]]),(ProjectInfoTable[ProjectName]=OutputTable[[#This Row],[ProjectName]])*ProjectInfoTable[ConfidenceInterval]))</f>
        <v>0.95</v>
      </c>
      <c r="N20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7" s="5" cm="1">
        <f t="array" ref="O2027">MIN(IF((OutputTable[GroupByKey]=OutputTable[[#This Row],[GroupByKey]]),(OutputTable[GroupByKey]=OutputTable[[#This Row],[GroupByKey]])*OutputTable[RecordedValue]))</f>
        <v>0</v>
      </c>
      <c r="P2027" s="5" cm="1">
        <f t="array" ref="P2027">MAX(IF((OutputTable[GroupByKey]=OutputTable[[#This Row],[GroupByKey]]),(OutputTable[GroupByKey]=OutputTable[[#This Row],[GroupByKey]])*OutputTable[RecordedValue]))</f>
        <v>0</v>
      </c>
    </row>
    <row r="2028" spans="1:16" x14ac:dyDescent="0.25">
      <c r="A2028" t="s">
        <v>68</v>
      </c>
      <c r="B2028" t="s">
        <v>70</v>
      </c>
      <c r="C2028">
        <v>39</v>
      </c>
      <c r="D2028" t="s">
        <v>132</v>
      </c>
      <c r="E2028" t="s">
        <v>95</v>
      </c>
      <c r="F2028" t="s">
        <v>127</v>
      </c>
      <c r="G2028">
        <v>46.979579434534699</v>
      </c>
      <c r="H2028">
        <v>0</v>
      </c>
      <c r="I2028" s="5" t="str">
        <f>OutputTable[[#This Row],[ProjectName]]&amp;OutputTable[[#This Row],[Name]]&amp;OutputTable[[#This Row],[Type]]&amp;OutputTable[[#This Row],[Source]]</f>
        <v>Airport Security AnalysisAll Entities.VACostVA CostSystem</v>
      </c>
      <c r="J2028" s="5" cm="1">
        <f t="array" ref="J2028">MAX(IF((ProjectInfoTable[ProjectName]=OutputTable[[#This Row],[ProjectName]]),(ProjectInfoTable[ProjectName]=OutputTable[[#This Row],[ProjectName]])*ProjectInfoTable[NumberOfReplications]))</f>
        <v>50</v>
      </c>
      <c r="K2028" s="5" cm="1">
        <f t="array" ref="K2028">IFERROR(AVERAGE(IF((OutputTable[GroupByKey]=OutputTable[[#This Row],[GroupByKey]]),(OutputTable[GroupByKey]=OutputTable[[#This Row],[GroupByKey]])*OutputTable[RecordedValue])),0)</f>
        <v>48.448961029865458</v>
      </c>
      <c r="L2028" s="5" cm="1">
        <f t="array" ref="L2028">IFERROR(_xlfn.STDEV.S(IF((OutputTable[GroupByKey]=OutputTable[[#This Row],[GroupByKey]]),(OutputTable[GroupByKey]=OutputTable[[#This Row],[GroupByKey]])*OutputTable[RecordedValue])),0)</f>
        <v>0.864449879249923</v>
      </c>
      <c r="M2028" s="5" cm="1">
        <f t="array" ref="M2028">MAX(IF((ProjectInfoTable[ProjectName]=OutputTable[[#This Row],[ProjectName]]),(ProjectInfoTable[ProjectName]=OutputTable[[#This Row],[ProjectName]])*ProjectInfoTable[ConfidenceInterval]))</f>
        <v>0.95</v>
      </c>
      <c r="N20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028" s="5" cm="1">
        <f t="array" ref="O2028">MIN(IF((OutputTable[GroupByKey]=OutputTable[[#This Row],[GroupByKey]]),(OutputTable[GroupByKey]=OutputTable[[#This Row],[GroupByKey]])*OutputTable[RecordedValue]))</f>
        <v>46.605834762066102</v>
      </c>
      <c r="P2028" s="5" cm="1">
        <f t="array" ref="P2028">MAX(IF((OutputTable[GroupByKey]=OutputTable[[#This Row],[GroupByKey]]),(OutputTable[GroupByKey]=OutputTable[[#This Row],[GroupByKey]])*OutputTable[RecordedValue]))</f>
        <v>50.321452117960597</v>
      </c>
    </row>
    <row r="2029" spans="1:16" x14ac:dyDescent="0.25">
      <c r="A2029" t="s">
        <v>68</v>
      </c>
      <c r="B2029" t="s">
        <v>70</v>
      </c>
      <c r="C2029">
        <v>39</v>
      </c>
      <c r="D2029" t="s">
        <v>133</v>
      </c>
      <c r="E2029" t="s">
        <v>97</v>
      </c>
      <c r="F2029" t="s">
        <v>127</v>
      </c>
      <c r="G2029">
        <v>0</v>
      </c>
      <c r="H2029">
        <v>0</v>
      </c>
      <c r="I2029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029" s="5" cm="1">
        <f t="array" ref="J2029">MAX(IF((ProjectInfoTable[ProjectName]=OutputTable[[#This Row],[ProjectName]]),(ProjectInfoTable[ProjectName]=OutputTable[[#This Row],[ProjectName]])*ProjectInfoTable[NumberOfReplications]))</f>
        <v>50</v>
      </c>
      <c r="K2029" s="5" cm="1">
        <f t="array" ref="K2029">IFERROR(AVERAGE(IF((OutputTable[GroupByKey]=OutputTable[[#This Row],[GroupByKey]]),(OutputTable[GroupByKey]=OutputTable[[#This Row],[GroupByKey]])*OutputTable[RecordedValue])),0)</f>
        <v>0</v>
      </c>
      <c r="L2029" s="5" cm="1">
        <f t="array" ref="L2029">IFERROR(_xlfn.STDEV.S(IF((OutputTable[GroupByKey]=OutputTable[[#This Row],[GroupByKey]]),(OutputTable[GroupByKey]=OutputTable[[#This Row],[GroupByKey]])*OutputTable[RecordedValue])),0)</f>
        <v>0</v>
      </c>
      <c r="M2029" s="5" cm="1">
        <f t="array" ref="M2029">MAX(IF((ProjectInfoTable[ProjectName]=OutputTable[[#This Row],[ProjectName]]),(ProjectInfoTable[ProjectName]=OutputTable[[#This Row],[ProjectName]])*ProjectInfoTable[ConfidenceInterval]))</f>
        <v>0.95</v>
      </c>
      <c r="N20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9" s="5" cm="1">
        <f t="array" ref="O2029">MIN(IF((OutputTable[GroupByKey]=OutputTable[[#This Row],[GroupByKey]]),(OutputTable[GroupByKey]=OutputTable[[#This Row],[GroupByKey]])*OutputTable[RecordedValue]))</f>
        <v>0</v>
      </c>
      <c r="P2029" s="5" cm="1">
        <f t="array" ref="P2029">MAX(IF((OutputTable[GroupByKey]=OutputTable[[#This Row],[GroupByKey]]),(OutputTable[GroupByKey]=OutputTable[[#This Row],[GroupByKey]])*OutputTable[RecordedValue]))</f>
        <v>0</v>
      </c>
    </row>
    <row r="2030" spans="1:16" x14ac:dyDescent="0.25">
      <c r="A2030" t="s">
        <v>68</v>
      </c>
      <c r="B2030" t="s">
        <v>70</v>
      </c>
      <c r="C2030">
        <v>39</v>
      </c>
      <c r="D2030" t="s">
        <v>134</v>
      </c>
      <c r="E2030" t="s">
        <v>135</v>
      </c>
      <c r="F2030" t="s">
        <v>127</v>
      </c>
      <c r="G2030">
        <v>46.979579434534699</v>
      </c>
      <c r="H2030">
        <v>0</v>
      </c>
      <c r="I2030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030" s="5" cm="1">
        <f t="array" ref="J2030">MAX(IF((ProjectInfoTable[ProjectName]=OutputTable[[#This Row],[ProjectName]]),(ProjectInfoTable[ProjectName]=OutputTable[[#This Row],[ProjectName]])*ProjectInfoTable[NumberOfReplications]))</f>
        <v>50</v>
      </c>
      <c r="K2030" s="5" cm="1">
        <f t="array" ref="K2030">IFERROR(AVERAGE(IF((OutputTable[GroupByKey]=OutputTable[[#This Row],[GroupByKey]]),(OutputTable[GroupByKey]=OutputTable[[#This Row],[GroupByKey]])*OutputTable[RecordedValue])),0)</f>
        <v>48.448961029865458</v>
      </c>
      <c r="L2030" s="5" cm="1">
        <f t="array" ref="L2030">IFERROR(_xlfn.STDEV.S(IF((OutputTable[GroupByKey]=OutputTable[[#This Row],[GroupByKey]]),(OutputTable[GroupByKey]=OutputTable[[#This Row],[GroupByKey]])*OutputTable[RecordedValue])),0)</f>
        <v>0.86444987924992722</v>
      </c>
      <c r="M2030" s="5" cm="1">
        <f t="array" ref="M2030">MAX(IF((ProjectInfoTable[ProjectName]=OutputTable[[#This Row],[ProjectName]]),(ProjectInfoTable[ProjectName]=OutputTable[[#This Row],[ProjectName]])*ProjectInfoTable[ConfidenceInterval]))</f>
        <v>0.95</v>
      </c>
      <c r="N20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030" s="5" cm="1">
        <f t="array" ref="O2030">MIN(IF((OutputTable[GroupByKey]=OutputTable[[#This Row],[GroupByKey]]),(OutputTable[GroupByKey]=OutputTable[[#This Row],[GroupByKey]])*OutputTable[RecordedValue]))</f>
        <v>46.605834762066102</v>
      </c>
      <c r="P2030" s="5" cm="1">
        <f t="array" ref="P2030">MAX(IF((OutputTable[GroupByKey]=OutputTable[[#This Row],[GroupByKey]]),(OutputTable[GroupByKey]=OutputTable[[#This Row],[GroupByKey]])*OutputTable[RecordedValue]))</f>
        <v>50.321452117960497</v>
      </c>
    </row>
    <row r="2031" spans="1:16" x14ac:dyDescent="0.25">
      <c r="A2031" t="s">
        <v>68</v>
      </c>
      <c r="B2031" t="s">
        <v>70</v>
      </c>
      <c r="C2031">
        <v>39</v>
      </c>
      <c r="D2031" t="s">
        <v>136</v>
      </c>
      <c r="E2031" t="s">
        <v>137</v>
      </c>
      <c r="F2031" t="s">
        <v>127</v>
      </c>
      <c r="G2031">
        <v>24.932633507958101</v>
      </c>
      <c r="H2031">
        <v>0</v>
      </c>
      <c r="I2031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031" s="5" cm="1">
        <f t="array" ref="J2031">MAX(IF((ProjectInfoTable[ProjectName]=OutputTable[[#This Row],[ProjectName]]),(ProjectInfoTable[ProjectName]=OutputTable[[#This Row],[ProjectName]])*ProjectInfoTable[NumberOfReplications]))</f>
        <v>50</v>
      </c>
      <c r="K2031" s="5" cm="1">
        <f t="array" ref="K2031">IFERROR(AVERAGE(IF((OutputTable[GroupByKey]=OutputTable[[#This Row],[GroupByKey]]),(OutputTable[GroupByKey]=OutputTable[[#This Row],[GroupByKey]])*OutputTable[RecordedValue])),0)</f>
        <v>23.423677543870127</v>
      </c>
      <c r="L2031" s="5" cm="1">
        <f t="array" ref="L2031">IFERROR(_xlfn.STDEV.S(IF((OutputTable[GroupByKey]=OutputTable[[#This Row],[GroupByKey]]),(OutputTable[GroupByKey]=OutputTable[[#This Row],[GroupByKey]])*OutputTable[RecordedValue])),0)</f>
        <v>0.86656285941984512</v>
      </c>
      <c r="M2031" s="5" cm="1">
        <f t="array" ref="M2031">MAX(IF((ProjectInfoTable[ProjectName]=OutputTable[[#This Row],[ProjectName]]),(ProjectInfoTable[ProjectName]=OutputTable[[#This Row],[ProjectName]])*ProjectInfoTable[ConfidenceInterval]))</f>
        <v>0.95</v>
      </c>
      <c r="N20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031" s="5" cm="1">
        <f t="array" ref="O2031">MIN(IF((OutputTable[GroupByKey]=OutputTable[[#This Row],[GroupByKey]]),(OutputTable[GroupByKey]=OutputTable[[#This Row],[GroupByKey]])*OutputTable[RecordedValue]))</f>
        <v>21.655537571964</v>
      </c>
      <c r="P2031" s="5" cm="1">
        <f t="array" ref="P2031">MAX(IF((OutputTable[GroupByKey]=OutputTable[[#This Row],[GroupByKey]]),(OutputTable[GroupByKey]=OutputTable[[#This Row],[GroupByKey]])*OutputTable[RecordedValue]))</f>
        <v>25.265870670068299</v>
      </c>
    </row>
    <row r="2032" spans="1:16" x14ac:dyDescent="0.25">
      <c r="A2032" t="s">
        <v>68</v>
      </c>
      <c r="B2032" t="s">
        <v>70</v>
      </c>
      <c r="C2032">
        <v>39</v>
      </c>
      <c r="D2032" t="s">
        <v>138</v>
      </c>
      <c r="E2032" t="s">
        <v>91</v>
      </c>
      <c r="F2032" t="s">
        <v>127</v>
      </c>
      <c r="G2032">
        <v>71.9122129424928</v>
      </c>
      <c r="H2032">
        <v>0</v>
      </c>
      <c r="I2032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032" s="5" cm="1">
        <f t="array" ref="J2032">MAX(IF((ProjectInfoTable[ProjectName]=OutputTable[[#This Row],[ProjectName]]),(ProjectInfoTable[ProjectName]=OutputTable[[#This Row],[ProjectName]])*ProjectInfoTable[NumberOfReplications]))</f>
        <v>50</v>
      </c>
      <c r="K2032" s="5" cm="1">
        <f t="array" ref="K2032">IFERROR(AVERAGE(IF((OutputTable[GroupByKey]=OutputTable[[#This Row],[GroupByKey]]),(OutputTable[GroupByKey]=OutputTable[[#This Row],[GroupByKey]])*OutputTable[RecordedValue])),0)</f>
        <v>71.872638573735571</v>
      </c>
      <c r="L2032" s="5" cm="1">
        <f t="array" ref="L2032">IFERROR(_xlfn.STDEV.S(IF((OutputTable[GroupByKey]=OutputTable[[#This Row],[GroupByKey]]),(OutputTable[GroupByKey]=OutputTable[[#This Row],[GroupByKey]])*OutputTable[RecordedValue])),0)</f>
        <v>5.859431361613459E-2</v>
      </c>
      <c r="M2032" s="5" cm="1">
        <f t="array" ref="M2032">MAX(IF((ProjectInfoTable[ProjectName]=OutputTable[[#This Row],[ProjectName]]),(ProjectInfoTable[ProjectName]=OutputTable[[#This Row],[ProjectName]])*ProjectInfoTable[ConfidenceInterval]))</f>
        <v>0.95</v>
      </c>
      <c r="N20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032" s="5" cm="1">
        <f t="array" ref="O2032">MIN(IF((OutputTable[GroupByKey]=OutputTable[[#This Row],[GroupByKey]]),(OutputTable[GroupByKey]=OutputTable[[#This Row],[GroupByKey]])*OutputTable[RecordedValue]))</f>
        <v>71.718288096809104</v>
      </c>
      <c r="P2032" s="5" cm="1">
        <f t="array" ref="P2032">MAX(IF((OutputTable[GroupByKey]=OutputTable[[#This Row],[GroupByKey]]),(OutputTable[GroupByKey]=OutputTable[[#This Row],[GroupByKey]])*OutputTable[RecordedValue]))</f>
        <v>71.976989689924594</v>
      </c>
    </row>
    <row r="2033" spans="1:16" x14ac:dyDescent="0.25">
      <c r="A2033" t="s">
        <v>68</v>
      </c>
      <c r="B2033" t="s">
        <v>70</v>
      </c>
      <c r="C2033">
        <v>39</v>
      </c>
      <c r="D2033" t="s">
        <v>139</v>
      </c>
      <c r="E2033" t="s">
        <v>140</v>
      </c>
      <c r="F2033" t="s">
        <v>127</v>
      </c>
      <c r="G2033">
        <v>0</v>
      </c>
      <c r="H2033">
        <v>0</v>
      </c>
      <c r="I2033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033" s="5" cm="1">
        <f t="array" ref="J2033">MAX(IF((ProjectInfoTable[ProjectName]=OutputTable[[#This Row],[ProjectName]]),(ProjectInfoTable[ProjectName]=OutputTable[[#This Row],[ProjectName]])*ProjectInfoTable[NumberOfReplications]))</f>
        <v>50</v>
      </c>
      <c r="K2033" s="5" cm="1">
        <f t="array" ref="K2033">IFERROR(AVERAGE(IF((OutputTable[GroupByKey]=OutputTable[[#This Row],[GroupByKey]]),(OutputTable[GroupByKey]=OutputTable[[#This Row],[GroupByKey]])*OutputTable[RecordedValue])),0)</f>
        <v>0</v>
      </c>
      <c r="L2033" s="5" cm="1">
        <f t="array" ref="L2033">IFERROR(_xlfn.STDEV.S(IF((OutputTable[GroupByKey]=OutputTable[[#This Row],[GroupByKey]]),(OutputTable[GroupByKey]=OutputTable[[#This Row],[GroupByKey]])*OutputTable[RecordedValue])),0)</f>
        <v>0</v>
      </c>
      <c r="M2033" s="5" cm="1">
        <f t="array" ref="M2033">MAX(IF((ProjectInfoTable[ProjectName]=OutputTable[[#This Row],[ProjectName]]),(ProjectInfoTable[ProjectName]=OutputTable[[#This Row],[ProjectName]])*ProjectInfoTable[ConfidenceInterval]))</f>
        <v>0.95</v>
      </c>
      <c r="N20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33" s="5" cm="1">
        <f t="array" ref="O2033">MIN(IF((OutputTable[GroupByKey]=OutputTable[[#This Row],[GroupByKey]]),(OutputTable[GroupByKey]=OutputTable[[#This Row],[GroupByKey]])*OutputTable[RecordedValue]))</f>
        <v>0</v>
      </c>
      <c r="P2033" s="5" cm="1">
        <f t="array" ref="P2033">MAX(IF((OutputTable[GroupByKey]=OutputTable[[#This Row],[GroupByKey]]),(OutputTable[GroupByKey]=OutputTable[[#This Row],[GroupByKey]])*OutputTable[RecordedValue]))</f>
        <v>0</v>
      </c>
    </row>
    <row r="2034" spans="1:16" x14ac:dyDescent="0.25">
      <c r="A2034" t="s">
        <v>68</v>
      </c>
      <c r="B2034" t="s">
        <v>70</v>
      </c>
      <c r="C2034">
        <v>39</v>
      </c>
      <c r="D2034" t="s">
        <v>141</v>
      </c>
      <c r="E2034" t="s">
        <v>111</v>
      </c>
      <c r="F2034" t="s">
        <v>73</v>
      </c>
      <c r="G2034">
        <v>9.2991065777934399</v>
      </c>
      <c r="H2034">
        <v>0</v>
      </c>
      <c r="I2034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034" s="5" cm="1">
        <f t="array" ref="J2034">MAX(IF((ProjectInfoTable[ProjectName]=OutputTable[[#This Row],[ProjectName]]),(ProjectInfoTable[ProjectName]=OutputTable[[#This Row],[ProjectName]])*ProjectInfoTable[NumberOfReplications]))</f>
        <v>50</v>
      </c>
      <c r="K2034" s="5" cm="1">
        <f t="array" ref="K2034">IFERROR(AVERAGE(IF((OutputTable[GroupByKey]=OutputTable[[#This Row],[GroupByKey]]),(OutputTable[GroupByKey]=OutputTable[[#This Row],[GroupByKey]])*OutputTable[RecordedValue])),0)</f>
        <v>9.2356458312402427</v>
      </c>
      <c r="L2034" s="5" cm="1">
        <f t="array" ref="L2034">IFERROR(_xlfn.STDEV.S(IF((OutputTable[GroupByKey]=OutputTable[[#This Row],[GroupByKey]]),(OutputTable[GroupByKey]=OutputTable[[#This Row],[GroupByKey]])*OutputTable[RecordedValue])),0)</f>
        <v>0.11377584298148916</v>
      </c>
      <c r="M2034" s="5" cm="1">
        <f t="array" ref="M2034">MAX(IF((ProjectInfoTable[ProjectName]=OutputTable[[#This Row],[ProjectName]]),(ProjectInfoTable[ProjectName]=OutputTable[[#This Row],[ProjectName]])*ProjectInfoTable[ConfidenceInterval]))</f>
        <v>0.95</v>
      </c>
      <c r="N20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034" s="5" cm="1">
        <f t="array" ref="O2034">MIN(IF((OutputTable[GroupByKey]=OutputTable[[#This Row],[GroupByKey]]),(OutputTable[GroupByKey]=OutputTable[[#This Row],[GroupByKey]])*OutputTable[RecordedValue]))</f>
        <v>8.9867833861246496</v>
      </c>
      <c r="P2034" s="5" cm="1">
        <f t="array" ref="P2034">MAX(IF((OutputTable[GroupByKey]=OutputTable[[#This Row],[GroupByKey]]),(OutputTable[GroupByKey]=OutputTable[[#This Row],[GroupByKey]])*OutputTable[RecordedValue]))</f>
        <v>9.4038725622795898</v>
      </c>
    </row>
    <row r="2035" spans="1:16" x14ac:dyDescent="0.25">
      <c r="A2035" t="s">
        <v>68</v>
      </c>
      <c r="B2035" t="s">
        <v>70</v>
      </c>
      <c r="C2035">
        <v>39</v>
      </c>
      <c r="D2035" t="s">
        <v>142</v>
      </c>
      <c r="E2035" t="s">
        <v>113</v>
      </c>
      <c r="F2035" t="s">
        <v>73</v>
      </c>
      <c r="G2035">
        <v>557.946394667606</v>
      </c>
      <c r="H2035">
        <v>0</v>
      </c>
      <c r="I2035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035" s="5" cm="1">
        <f t="array" ref="J2035">MAX(IF((ProjectInfoTable[ProjectName]=OutputTable[[#This Row],[ProjectName]]),(ProjectInfoTable[ProjectName]=OutputTable[[#This Row],[ProjectName]])*ProjectInfoTable[NumberOfReplications]))</f>
        <v>50</v>
      </c>
      <c r="K2035" s="5" cm="1">
        <f t="array" ref="K2035">IFERROR(AVERAGE(IF((OutputTable[GroupByKey]=OutputTable[[#This Row],[GroupByKey]]),(OutputTable[GroupByKey]=OutputTable[[#This Row],[GroupByKey]])*OutputTable[RecordedValue])),0)</f>
        <v>554.13874987441454</v>
      </c>
      <c r="L2035" s="5" cm="1">
        <f t="array" ref="L2035">IFERROR(_xlfn.STDEV.S(IF((OutputTable[GroupByKey]=OutputTable[[#This Row],[GroupByKey]]),(OutputTable[GroupByKey]=OutputTable[[#This Row],[GroupByKey]])*OutputTable[RecordedValue])),0)</f>
        <v>6.8265505788893126</v>
      </c>
      <c r="M2035" s="5" cm="1">
        <f t="array" ref="M2035">MAX(IF((ProjectInfoTable[ProjectName]=OutputTable[[#This Row],[ProjectName]]),(ProjectInfoTable[ProjectName]=OutputTable[[#This Row],[ProjectName]])*ProjectInfoTable[ConfidenceInterval]))</f>
        <v>0.95</v>
      </c>
      <c r="N20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035" s="5" cm="1">
        <f t="array" ref="O2035">MIN(IF((OutputTable[GroupByKey]=OutputTable[[#This Row],[GroupByKey]]),(OutputTable[GroupByKey]=OutputTable[[#This Row],[GroupByKey]])*OutputTable[RecordedValue]))</f>
        <v>539.207003167479</v>
      </c>
      <c r="P2035" s="5" cm="1">
        <f t="array" ref="P2035">MAX(IF((OutputTable[GroupByKey]=OutputTable[[#This Row],[GroupByKey]]),(OutputTable[GroupByKey]=OutputTable[[#This Row],[GroupByKey]])*OutputTable[RecordedValue]))</f>
        <v>564.23235373677596</v>
      </c>
    </row>
    <row r="2036" spans="1:16" x14ac:dyDescent="0.25">
      <c r="A2036" t="s">
        <v>68</v>
      </c>
      <c r="B2036" t="s">
        <v>70</v>
      </c>
      <c r="C2036">
        <v>39</v>
      </c>
      <c r="D2036" t="s">
        <v>143</v>
      </c>
      <c r="E2036" t="s">
        <v>115</v>
      </c>
      <c r="F2036" t="s">
        <v>73</v>
      </c>
      <c r="G2036">
        <v>0</v>
      </c>
      <c r="H2036">
        <v>0</v>
      </c>
      <c r="I2036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036" s="5" cm="1">
        <f t="array" ref="J2036">MAX(IF((ProjectInfoTable[ProjectName]=OutputTable[[#This Row],[ProjectName]]),(ProjectInfoTable[ProjectName]=OutputTable[[#This Row],[ProjectName]])*ProjectInfoTable[NumberOfReplications]))</f>
        <v>50</v>
      </c>
      <c r="K2036" s="5" cm="1">
        <f t="array" ref="K2036">IFERROR(AVERAGE(IF((OutputTable[GroupByKey]=OutputTable[[#This Row],[GroupByKey]]),(OutputTable[GroupByKey]=OutputTable[[#This Row],[GroupByKey]])*OutputTable[RecordedValue])),0)</f>
        <v>0</v>
      </c>
      <c r="L2036" s="5" cm="1">
        <f t="array" ref="L2036">IFERROR(_xlfn.STDEV.S(IF((OutputTable[GroupByKey]=OutputTable[[#This Row],[GroupByKey]]),(OutputTable[GroupByKey]=OutputTable[[#This Row],[GroupByKey]])*OutputTable[RecordedValue])),0)</f>
        <v>0</v>
      </c>
      <c r="M2036" s="5" cm="1">
        <f t="array" ref="M2036">MAX(IF((ProjectInfoTable[ProjectName]=OutputTable[[#This Row],[ProjectName]]),(ProjectInfoTable[ProjectName]=OutputTable[[#This Row],[ProjectName]])*ProjectInfoTable[ConfidenceInterval]))</f>
        <v>0.95</v>
      </c>
      <c r="N20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36" s="5" cm="1">
        <f t="array" ref="O2036">MIN(IF((OutputTable[GroupByKey]=OutputTable[[#This Row],[GroupByKey]]),(OutputTable[GroupByKey]=OutputTable[[#This Row],[GroupByKey]])*OutputTable[RecordedValue]))</f>
        <v>0</v>
      </c>
      <c r="P2036" s="5" cm="1">
        <f t="array" ref="P2036">MAX(IF((OutputTable[GroupByKey]=OutputTable[[#This Row],[GroupByKey]]),(OutputTable[GroupByKey]=OutputTable[[#This Row],[GroupByKey]])*OutputTable[RecordedValue]))</f>
        <v>0</v>
      </c>
    </row>
    <row r="2037" spans="1:16" x14ac:dyDescent="0.25">
      <c r="A2037" t="s">
        <v>68</v>
      </c>
      <c r="B2037" t="s">
        <v>70</v>
      </c>
      <c r="C2037">
        <v>39</v>
      </c>
      <c r="D2037" t="s">
        <v>144</v>
      </c>
      <c r="E2037" t="s">
        <v>117</v>
      </c>
      <c r="F2037" t="s">
        <v>73</v>
      </c>
      <c r="G2037">
        <v>29.120644028464501</v>
      </c>
      <c r="H2037">
        <v>0</v>
      </c>
      <c r="I2037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037" s="5" cm="1">
        <f t="array" ref="J2037">MAX(IF((ProjectInfoTable[ProjectName]=OutputTable[[#This Row],[ProjectName]]),(ProjectInfoTable[ProjectName]=OutputTable[[#This Row],[ProjectName]])*ProjectInfoTable[NumberOfReplications]))</f>
        <v>50</v>
      </c>
      <c r="K2037" s="5" cm="1">
        <f t="array" ref="K2037">IFERROR(AVERAGE(IF((OutputTable[GroupByKey]=OutputTable[[#This Row],[GroupByKey]]),(OutputTable[GroupByKey]=OutputTable[[#This Row],[GroupByKey]])*OutputTable[RecordedValue])),0)</f>
        <v>55.339444015606816</v>
      </c>
      <c r="L2037" s="5" cm="1">
        <f t="array" ref="L2037">IFERROR(_xlfn.STDEV.S(IF((OutputTable[GroupByKey]=OutputTable[[#This Row],[GroupByKey]]),(OutputTable[GroupByKey]=OutputTable[[#This Row],[GroupByKey]])*OutputTable[RecordedValue])),0)</f>
        <v>18.463814595248238</v>
      </c>
      <c r="M2037" s="5" cm="1">
        <f t="array" ref="M2037">MAX(IF((ProjectInfoTable[ProjectName]=OutputTable[[#This Row],[ProjectName]]),(ProjectInfoTable[ProjectName]=OutputTable[[#This Row],[ProjectName]])*ProjectInfoTable[ConfidenceInterval]))</f>
        <v>0.95</v>
      </c>
      <c r="N20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037" s="5" cm="1">
        <f t="array" ref="O2037">MIN(IF((OutputTable[GroupByKey]=OutputTable[[#This Row],[GroupByKey]]),(OutputTable[GroupByKey]=OutputTable[[#This Row],[GroupByKey]])*OutputTable[RecordedValue]))</f>
        <v>20.994807137296998</v>
      </c>
      <c r="P2037" s="5" cm="1">
        <f t="array" ref="P2037">MAX(IF((OutputTable[GroupByKey]=OutputTable[[#This Row],[GroupByKey]]),(OutputTable[GroupByKey]=OutputTable[[#This Row],[GroupByKey]])*OutputTable[RecordedValue]))</f>
        <v>106.254030872416</v>
      </c>
    </row>
    <row r="2038" spans="1:16" x14ac:dyDescent="0.25">
      <c r="A2038" t="s">
        <v>68</v>
      </c>
      <c r="B2038" t="s">
        <v>70</v>
      </c>
      <c r="C2038">
        <v>39</v>
      </c>
      <c r="D2038" t="s">
        <v>145</v>
      </c>
      <c r="E2038" t="s">
        <v>119</v>
      </c>
      <c r="F2038" t="s">
        <v>73</v>
      </c>
      <c r="G2038">
        <v>318</v>
      </c>
      <c r="H2038">
        <v>0</v>
      </c>
      <c r="I2038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038" s="5" cm="1">
        <f t="array" ref="J2038">MAX(IF((ProjectInfoTable[ProjectName]=OutputTable[[#This Row],[ProjectName]]),(ProjectInfoTable[ProjectName]=OutputTable[[#This Row],[ProjectName]])*ProjectInfoTable[NumberOfReplications]))</f>
        <v>50</v>
      </c>
      <c r="K2038" s="5" cm="1">
        <f t="array" ref="K2038">IFERROR(AVERAGE(IF((OutputTable[GroupByKey]=OutputTable[[#This Row],[GroupByKey]]),(OutputTable[GroupByKey]=OutputTable[[#This Row],[GroupByKey]])*OutputTable[RecordedValue])),0)</f>
        <v>318</v>
      </c>
      <c r="L2038" s="5" cm="1">
        <f t="array" ref="L2038">IFERROR(_xlfn.STDEV.S(IF((OutputTable[GroupByKey]=OutputTable[[#This Row],[GroupByKey]]),(OutputTable[GroupByKey]=OutputTable[[#This Row],[GroupByKey]])*OutputTable[RecordedValue])),0)</f>
        <v>0</v>
      </c>
      <c r="M2038" s="5" cm="1">
        <f t="array" ref="M2038">MAX(IF((ProjectInfoTable[ProjectName]=OutputTable[[#This Row],[ProjectName]]),(ProjectInfoTable[ProjectName]=OutputTable[[#This Row],[ProjectName]])*ProjectInfoTable[ConfidenceInterval]))</f>
        <v>0.95</v>
      </c>
      <c r="N20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38" s="5" cm="1">
        <f t="array" ref="O2038">MIN(IF((OutputTable[GroupByKey]=OutputTable[[#This Row],[GroupByKey]]),(OutputTable[GroupByKey]=OutputTable[[#This Row],[GroupByKey]])*OutputTable[RecordedValue]))</f>
        <v>318</v>
      </c>
      <c r="P2038" s="5" cm="1">
        <f t="array" ref="P2038">MAX(IF((OutputTable[GroupByKey]=OutputTable[[#This Row],[GroupByKey]]),(OutputTable[GroupByKey]=OutputTable[[#This Row],[GroupByKey]])*OutputTable[RecordedValue]))</f>
        <v>318</v>
      </c>
    </row>
    <row r="2039" spans="1:16" x14ac:dyDescent="0.25">
      <c r="A2039" t="s">
        <v>68</v>
      </c>
      <c r="B2039" t="s">
        <v>70</v>
      </c>
      <c r="C2039">
        <v>39</v>
      </c>
      <c r="D2039" t="s">
        <v>146</v>
      </c>
      <c r="E2039" t="s">
        <v>121</v>
      </c>
      <c r="F2039" t="s">
        <v>73</v>
      </c>
      <c r="G2039">
        <v>317</v>
      </c>
      <c r="H2039">
        <v>0</v>
      </c>
      <c r="I2039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039" s="5" cm="1">
        <f t="array" ref="J2039">MAX(IF((ProjectInfoTable[ProjectName]=OutputTable[[#This Row],[ProjectName]]),(ProjectInfoTable[ProjectName]=OutputTable[[#This Row],[ProjectName]])*ProjectInfoTable[NumberOfReplications]))</f>
        <v>50</v>
      </c>
      <c r="K2039" s="5" cm="1">
        <f t="array" ref="K2039">IFERROR(AVERAGE(IF((OutputTable[GroupByKey]=OutputTable[[#This Row],[GroupByKey]]),(OutputTable[GroupByKey]=OutputTable[[#This Row],[GroupByKey]])*OutputTable[RecordedValue])),0)</f>
        <v>316.94</v>
      </c>
      <c r="L2039" s="5" cm="1">
        <f t="array" ref="L2039">IFERROR(_xlfn.STDEV.S(IF((OutputTable[GroupByKey]=OutputTable[[#This Row],[GroupByKey]]),(OutputTable[GroupByKey]=OutputTable[[#This Row],[GroupByKey]])*OutputTable[RecordedValue])),0)</f>
        <v>0.23989793748209556</v>
      </c>
      <c r="M2039" s="5" cm="1">
        <f t="array" ref="M2039">MAX(IF((ProjectInfoTable[ProjectName]=OutputTable[[#This Row],[ProjectName]]),(ProjectInfoTable[ProjectName]=OutputTable[[#This Row],[ProjectName]])*ProjectInfoTable[ConfidenceInterval]))</f>
        <v>0.95</v>
      </c>
      <c r="N20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039" s="5" cm="1">
        <f t="array" ref="O2039">MIN(IF((OutputTable[GroupByKey]=OutputTable[[#This Row],[GroupByKey]]),(OutputTable[GroupByKey]=OutputTable[[#This Row],[GroupByKey]])*OutputTable[RecordedValue]))</f>
        <v>316</v>
      </c>
      <c r="P2039" s="5" cm="1">
        <f t="array" ref="P2039">MAX(IF((OutputTable[GroupByKey]=OutputTable[[#This Row],[GroupByKey]]),(OutputTable[GroupByKey]=OutputTable[[#This Row],[GroupByKey]])*OutputTable[RecordedValue]))</f>
        <v>317</v>
      </c>
    </row>
    <row r="2040" spans="1:16" x14ac:dyDescent="0.25">
      <c r="A2040" t="s">
        <v>68</v>
      </c>
      <c r="B2040" t="s">
        <v>70</v>
      </c>
      <c r="C2040">
        <v>39</v>
      </c>
      <c r="D2040" t="s">
        <v>147</v>
      </c>
      <c r="E2040" t="s">
        <v>123</v>
      </c>
      <c r="F2040" t="s">
        <v>73</v>
      </c>
      <c r="G2040">
        <v>9.2991065777934399</v>
      </c>
      <c r="H2040">
        <v>0</v>
      </c>
      <c r="I2040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040" s="5" cm="1">
        <f t="array" ref="J2040">MAX(IF((ProjectInfoTable[ProjectName]=OutputTable[[#This Row],[ProjectName]]),(ProjectInfoTable[ProjectName]=OutputTable[[#This Row],[ProjectName]])*ProjectInfoTable[NumberOfReplications]))</f>
        <v>50</v>
      </c>
      <c r="K2040" s="5" cm="1">
        <f t="array" ref="K2040">IFERROR(AVERAGE(IF((OutputTable[GroupByKey]=OutputTable[[#This Row],[GroupByKey]]),(OutputTable[GroupByKey]=OutputTable[[#This Row],[GroupByKey]])*OutputTable[RecordedValue])),0)</f>
        <v>9.2356458312402427</v>
      </c>
      <c r="L2040" s="5" cm="1">
        <f t="array" ref="L2040">IFERROR(_xlfn.STDEV.S(IF((OutputTable[GroupByKey]=OutputTable[[#This Row],[GroupByKey]]),(OutputTable[GroupByKey]=OutputTable[[#This Row],[GroupByKey]])*OutputTable[RecordedValue])),0)</f>
        <v>0.11377584298148916</v>
      </c>
      <c r="M2040" s="5" cm="1">
        <f t="array" ref="M2040">MAX(IF((ProjectInfoTable[ProjectName]=OutputTable[[#This Row],[ProjectName]]),(ProjectInfoTable[ProjectName]=OutputTable[[#This Row],[ProjectName]])*ProjectInfoTable[ConfidenceInterval]))</f>
        <v>0.95</v>
      </c>
      <c r="N20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040" s="5" cm="1">
        <f t="array" ref="O2040">MIN(IF((OutputTable[GroupByKey]=OutputTable[[#This Row],[GroupByKey]]),(OutputTable[GroupByKey]=OutputTable[[#This Row],[GroupByKey]])*OutputTable[RecordedValue]))</f>
        <v>8.9867833861246496</v>
      </c>
      <c r="P2040" s="5" cm="1">
        <f t="array" ref="P2040">MAX(IF((OutputTable[GroupByKey]=OutputTable[[#This Row],[GroupByKey]]),(OutputTable[GroupByKey]=OutputTable[[#This Row],[GroupByKey]])*OutputTable[RecordedValue]))</f>
        <v>9.4038725622795898</v>
      </c>
    </row>
    <row r="2041" spans="1:16" x14ac:dyDescent="0.25">
      <c r="A2041" t="s">
        <v>68</v>
      </c>
      <c r="B2041" t="s">
        <v>70</v>
      </c>
      <c r="C2041">
        <v>39</v>
      </c>
      <c r="D2041" t="s">
        <v>148</v>
      </c>
      <c r="E2041" t="s">
        <v>125</v>
      </c>
      <c r="F2041" t="s">
        <v>73</v>
      </c>
      <c r="G2041">
        <v>587.06703869607099</v>
      </c>
      <c r="H2041">
        <v>0</v>
      </c>
      <c r="I2041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041" s="5" cm="1">
        <f t="array" ref="J2041">MAX(IF((ProjectInfoTable[ProjectName]=OutputTable[[#This Row],[ProjectName]]),(ProjectInfoTable[ProjectName]=OutputTable[[#This Row],[ProjectName]])*ProjectInfoTable[NumberOfReplications]))</f>
        <v>50</v>
      </c>
      <c r="K2041" s="5" cm="1">
        <f t="array" ref="K2041">IFERROR(AVERAGE(IF((OutputTable[GroupByKey]=OutputTable[[#This Row],[GroupByKey]]),(OutputTable[GroupByKey]=OutputTable[[#This Row],[GroupByKey]])*OutputTable[RecordedValue])),0)</f>
        <v>609.47819389002132</v>
      </c>
      <c r="L2041" s="5" cm="1">
        <f t="array" ref="L2041">IFERROR(_xlfn.STDEV.S(IF((OutputTable[GroupByKey]=OutputTable[[#This Row],[GroupByKey]]),(OutputTable[GroupByKey]=OutputTable[[#This Row],[GroupByKey]])*OutputTable[RecordedValue])),0)</f>
        <v>20.03379556554944</v>
      </c>
      <c r="M2041" s="5" cm="1">
        <f t="array" ref="M2041">MAX(IF((ProjectInfoTable[ProjectName]=OutputTable[[#This Row],[ProjectName]]),(ProjectInfoTable[ProjectName]=OutputTable[[#This Row],[ProjectName]])*ProjectInfoTable[ConfidenceInterval]))</f>
        <v>0.95</v>
      </c>
      <c r="N20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041" s="5" cm="1">
        <f t="array" ref="O2041">MIN(IF((OutputTable[GroupByKey]=OutputTable[[#This Row],[GroupByKey]]),(OutputTable[GroupByKey]=OutputTable[[#This Row],[GroupByKey]])*OutputTable[RecordedValue]))</f>
        <v>560.39330190760404</v>
      </c>
      <c r="P2041" s="5" cm="1">
        <f t="array" ref="P2041">MAX(IF((OutputTable[GroupByKey]=OutputTable[[#This Row],[GroupByKey]]),(OutputTable[GroupByKey]=OutputTable[[#This Row],[GroupByKey]])*OutputTable[RecordedValue]))</f>
        <v>667.91125094200902</v>
      </c>
    </row>
    <row r="2042" spans="1:16" x14ac:dyDescent="0.25">
      <c r="A2042" t="s">
        <v>68</v>
      </c>
      <c r="B2042" t="s">
        <v>70</v>
      </c>
      <c r="C2042">
        <v>39</v>
      </c>
      <c r="D2042" t="s">
        <v>149</v>
      </c>
      <c r="E2042" t="s">
        <v>119</v>
      </c>
      <c r="F2042" t="s">
        <v>87</v>
      </c>
      <c r="G2042">
        <v>318</v>
      </c>
      <c r="H2042">
        <v>0</v>
      </c>
      <c r="I2042" s="5" t="str">
        <f>OutputTable[[#This Row],[ProjectName]]&amp;OutputTable[[#This Row],[Name]]&amp;OutputTable[[#This Row],[Type]]&amp;OutputTable[[#This Row],[Source]]</f>
        <v>Airport Security AnalysisEntity 1.NumberInNumber InEntity</v>
      </c>
      <c r="J2042" s="5" cm="1">
        <f t="array" ref="J2042">MAX(IF((ProjectInfoTable[ProjectName]=OutputTable[[#This Row],[ProjectName]]),(ProjectInfoTable[ProjectName]=OutputTable[[#This Row],[ProjectName]])*ProjectInfoTable[NumberOfReplications]))</f>
        <v>50</v>
      </c>
      <c r="K2042" s="5" cm="1">
        <f t="array" ref="K2042">IFERROR(AVERAGE(IF((OutputTable[GroupByKey]=OutputTable[[#This Row],[GroupByKey]]),(OutputTable[GroupByKey]=OutputTable[[#This Row],[GroupByKey]])*OutputTable[RecordedValue])),0)</f>
        <v>318</v>
      </c>
      <c r="L2042" s="5" cm="1">
        <f t="array" ref="L2042">IFERROR(_xlfn.STDEV.S(IF((OutputTable[GroupByKey]=OutputTable[[#This Row],[GroupByKey]]),(OutputTable[GroupByKey]=OutputTable[[#This Row],[GroupByKey]])*OutputTable[RecordedValue])),0)</f>
        <v>0</v>
      </c>
      <c r="M2042" s="5" cm="1">
        <f t="array" ref="M2042">MAX(IF((ProjectInfoTable[ProjectName]=OutputTable[[#This Row],[ProjectName]]),(ProjectInfoTable[ProjectName]=OutputTable[[#This Row],[ProjectName]])*ProjectInfoTable[ConfidenceInterval]))</f>
        <v>0.95</v>
      </c>
      <c r="N20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2" s="5" cm="1">
        <f t="array" ref="O2042">MIN(IF((OutputTable[GroupByKey]=OutputTable[[#This Row],[GroupByKey]]),(OutputTable[GroupByKey]=OutputTable[[#This Row],[GroupByKey]])*OutputTable[RecordedValue]))</f>
        <v>318</v>
      </c>
      <c r="P2042" s="5" cm="1">
        <f t="array" ref="P2042">MAX(IF((OutputTable[GroupByKey]=OutputTable[[#This Row],[GroupByKey]]),(OutputTable[GroupByKey]=OutputTable[[#This Row],[GroupByKey]])*OutputTable[RecordedValue]))</f>
        <v>318</v>
      </c>
    </row>
    <row r="2043" spans="1:16" x14ac:dyDescent="0.25">
      <c r="A2043" t="s">
        <v>68</v>
      </c>
      <c r="B2043" t="s">
        <v>70</v>
      </c>
      <c r="C2043">
        <v>39</v>
      </c>
      <c r="D2043" t="s">
        <v>150</v>
      </c>
      <c r="E2043" t="s">
        <v>121</v>
      </c>
      <c r="F2043" t="s">
        <v>87</v>
      </c>
      <c r="G2043">
        <v>315</v>
      </c>
      <c r="H2043">
        <v>0</v>
      </c>
      <c r="I2043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043" s="5" cm="1">
        <f t="array" ref="J2043">MAX(IF((ProjectInfoTable[ProjectName]=OutputTable[[#This Row],[ProjectName]]),(ProjectInfoTable[ProjectName]=OutputTable[[#This Row],[ProjectName]])*ProjectInfoTable[NumberOfReplications]))</f>
        <v>50</v>
      </c>
      <c r="K2043" s="5" cm="1">
        <f t="array" ref="K2043">IFERROR(AVERAGE(IF((OutputTable[GroupByKey]=OutputTable[[#This Row],[GroupByKey]]),(OutputTable[GroupByKey]=OutputTable[[#This Row],[GroupByKey]])*OutputTable[RecordedValue])),0)</f>
        <v>314.94</v>
      </c>
      <c r="L2043" s="5" cm="1">
        <f t="array" ref="L2043">IFERROR(_xlfn.STDEV.S(IF((OutputTable[GroupByKey]=OutputTable[[#This Row],[GroupByKey]]),(OutputTable[GroupByKey]=OutputTable[[#This Row],[GroupByKey]])*OutputTable[RecordedValue])),0)</f>
        <v>0.68243262357121037</v>
      </c>
      <c r="M2043" s="5" cm="1">
        <f t="array" ref="M2043">MAX(IF((ProjectInfoTable[ProjectName]=OutputTable[[#This Row],[ProjectName]]),(ProjectInfoTable[ProjectName]=OutputTable[[#This Row],[ProjectName]])*ProjectInfoTable[ConfidenceInterval]))</f>
        <v>0.95</v>
      </c>
      <c r="N20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043" s="5" cm="1">
        <f t="array" ref="O2043">MIN(IF((OutputTable[GroupByKey]=OutputTable[[#This Row],[GroupByKey]]),(OutputTable[GroupByKey]=OutputTable[[#This Row],[GroupByKey]])*OutputTable[RecordedValue]))</f>
        <v>313</v>
      </c>
      <c r="P2043" s="5" cm="1">
        <f t="array" ref="P2043">MAX(IF((OutputTable[GroupByKey]=OutputTable[[#This Row],[GroupByKey]]),(OutputTable[GroupByKey]=OutputTable[[#This Row],[GroupByKey]])*OutputTable[RecordedValue]))</f>
        <v>316</v>
      </c>
    </row>
    <row r="2044" spans="1:16" x14ac:dyDescent="0.25">
      <c r="A2044" t="s">
        <v>68</v>
      </c>
      <c r="B2044" t="s">
        <v>70</v>
      </c>
      <c r="C2044">
        <v>39</v>
      </c>
      <c r="D2044" t="s">
        <v>151</v>
      </c>
      <c r="E2044" t="s">
        <v>135</v>
      </c>
      <c r="F2044" t="s">
        <v>105</v>
      </c>
      <c r="G2044">
        <v>0</v>
      </c>
      <c r="H2044">
        <v>0</v>
      </c>
      <c r="I2044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044" s="5" cm="1">
        <f t="array" ref="J2044">MAX(IF((ProjectInfoTable[ProjectName]=OutputTable[[#This Row],[ProjectName]]),(ProjectInfoTable[ProjectName]=OutputTable[[#This Row],[ProjectName]])*ProjectInfoTable[NumberOfReplications]))</f>
        <v>50</v>
      </c>
      <c r="K2044" s="5" cm="1">
        <f t="array" ref="K2044">IFERROR(AVERAGE(IF((OutputTable[GroupByKey]=OutputTable[[#This Row],[GroupByKey]]),(OutputTable[GroupByKey]=OutputTable[[#This Row],[GroupByKey]])*OutputTable[RecordedValue])),0)</f>
        <v>0</v>
      </c>
      <c r="L2044" s="5" cm="1">
        <f t="array" ref="L2044">IFERROR(_xlfn.STDEV.S(IF((OutputTable[GroupByKey]=OutputTable[[#This Row],[GroupByKey]]),(OutputTable[GroupByKey]=OutputTable[[#This Row],[GroupByKey]])*OutputTable[RecordedValue])),0)</f>
        <v>0</v>
      </c>
      <c r="M2044" s="5" cm="1">
        <f t="array" ref="M2044">MAX(IF((ProjectInfoTable[ProjectName]=OutputTable[[#This Row],[ProjectName]]),(ProjectInfoTable[ProjectName]=OutputTable[[#This Row],[ProjectName]])*ProjectInfoTable[ConfidenceInterval]))</f>
        <v>0.95</v>
      </c>
      <c r="N20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4" s="5" cm="1">
        <f t="array" ref="O2044">MIN(IF((OutputTable[GroupByKey]=OutputTable[[#This Row],[GroupByKey]]),(OutputTable[GroupByKey]=OutputTable[[#This Row],[GroupByKey]])*OutputTable[RecordedValue]))</f>
        <v>0</v>
      </c>
      <c r="P2044" s="5" cm="1">
        <f t="array" ref="P2044">MAX(IF((OutputTable[GroupByKey]=OutputTable[[#This Row],[GroupByKey]]),(OutputTable[GroupByKey]=OutputTable[[#This Row],[GroupByKey]])*OutputTable[RecordedValue]))</f>
        <v>0</v>
      </c>
    </row>
    <row r="2045" spans="1:16" x14ac:dyDescent="0.25">
      <c r="A2045" t="s">
        <v>68</v>
      </c>
      <c r="B2045" t="s">
        <v>70</v>
      </c>
      <c r="C2045">
        <v>39</v>
      </c>
      <c r="D2045" t="s">
        <v>152</v>
      </c>
      <c r="E2045" t="s">
        <v>137</v>
      </c>
      <c r="F2045" t="s">
        <v>105</v>
      </c>
      <c r="G2045">
        <v>12</v>
      </c>
      <c r="H2045">
        <v>0</v>
      </c>
      <c r="I2045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045" s="5" cm="1">
        <f t="array" ref="J2045">MAX(IF((ProjectInfoTable[ProjectName]=OutputTable[[#This Row],[ProjectName]]),(ProjectInfoTable[ProjectName]=OutputTable[[#This Row],[ProjectName]])*ProjectInfoTable[NumberOfReplications]))</f>
        <v>50</v>
      </c>
      <c r="K2045" s="5" cm="1">
        <f t="array" ref="K2045">IFERROR(AVERAGE(IF((OutputTable[GroupByKey]=OutputTable[[#This Row],[GroupByKey]]),(OutputTable[GroupByKey]=OutputTable[[#This Row],[GroupByKey]])*OutputTable[RecordedValue])),0)</f>
        <v>12</v>
      </c>
      <c r="L2045" s="5" cm="1">
        <f t="array" ref="L2045">IFERROR(_xlfn.STDEV.S(IF((OutputTable[GroupByKey]=OutputTable[[#This Row],[GroupByKey]]),(OutputTable[GroupByKey]=OutputTable[[#This Row],[GroupByKey]])*OutputTable[RecordedValue])),0)</f>
        <v>0</v>
      </c>
      <c r="M2045" s="5" cm="1">
        <f t="array" ref="M2045">MAX(IF((ProjectInfoTable[ProjectName]=OutputTable[[#This Row],[ProjectName]]),(ProjectInfoTable[ProjectName]=OutputTable[[#This Row],[ProjectName]])*ProjectInfoTable[ConfidenceInterval]))</f>
        <v>0.95</v>
      </c>
      <c r="N20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5" s="5" cm="1">
        <f t="array" ref="O2045">MIN(IF((OutputTable[GroupByKey]=OutputTable[[#This Row],[GroupByKey]]),(OutputTable[GroupByKey]=OutputTable[[#This Row],[GroupByKey]])*OutputTable[RecordedValue]))</f>
        <v>12</v>
      </c>
      <c r="P2045" s="5" cm="1">
        <f t="array" ref="P2045">MAX(IF((OutputTable[GroupByKey]=OutputTable[[#This Row],[GroupByKey]]),(OutputTable[GroupByKey]=OutputTable[[#This Row],[GroupByKey]])*OutputTable[RecordedValue]))</f>
        <v>12</v>
      </c>
    </row>
    <row r="2046" spans="1:16" x14ac:dyDescent="0.25">
      <c r="A2046" t="s">
        <v>68</v>
      </c>
      <c r="B2046" t="s">
        <v>70</v>
      </c>
      <c r="C2046">
        <v>39</v>
      </c>
      <c r="D2046" t="s">
        <v>153</v>
      </c>
      <c r="E2046" t="s">
        <v>154</v>
      </c>
      <c r="F2046" t="s">
        <v>105</v>
      </c>
      <c r="G2046">
        <v>0</v>
      </c>
      <c r="H2046">
        <v>0</v>
      </c>
      <c r="I2046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046" s="5" cm="1">
        <f t="array" ref="J2046">MAX(IF((ProjectInfoTable[ProjectName]=OutputTable[[#This Row],[ProjectName]]),(ProjectInfoTable[ProjectName]=OutputTable[[#This Row],[ProjectName]])*ProjectInfoTable[NumberOfReplications]))</f>
        <v>50</v>
      </c>
      <c r="K2046" s="5" cm="1">
        <f t="array" ref="K2046">IFERROR(AVERAGE(IF((OutputTable[GroupByKey]=OutputTable[[#This Row],[GroupByKey]]),(OutputTable[GroupByKey]=OutputTable[[#This Row],[GroupByKey]])*OutputTable[RecordedValue])),0)</f>
        <v>0</v>
      </c>
      <c r="L2046" s="5" cm="1">
        <f t="array" ref="L2046">IFERROR(_xlfn.STDEV.S(IF((OutputTable[GroupByKey]=OutputTable[[#This Row],[GroupByKey]]),(OutputTable[GroupByKey]=OutputTable[[#This Row],[GroupByKey]])*OutputTable[RecordedValue])),0)</f>
        <v>0</v>
      </c>
      <c r="M2046" s="5" cm="1">
        <f t="array" ref="M2046">MAX(IF((ProjectInfoTable[ProjectName]=OutputTable[[#This Row],[ProjectName]]),(ProjectInfoTable[ProjectName]=OutputTable[[#This Row],[ProjectName]])*ProjectInfoTable[ConfidenceInterval]))</f>
        <v>0.95</v>
      </c>
      <c r="N20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6" s="5" cm="1">
        <f t="array" ref="O2046">MIN(IF((OutputTable[GroupByKey]=OutputTable[[#This Row],[GroupByKey]]),(OutputTable[GroupByKey]=OutputTable[[#This Row],[GroupByKey]])*OutputTable[RecordedValue]))</f>
        <v>0</v>
      </c>
      <c r="P2046" s="5" cm="1">
        <f t="array" ref="P2046">MAX(IF((OutputTable[GroupByKey]=OutputTable[[#This Row],[GroupByKey]]),(OutputTable[GroupByKey]=OutputTable[[#This Row],[GroupByKey]])*OutputTable[RecordedValue]))</f>
        <v>0</v>
      </c>
    </row>
    <row r="2047" spans="1:16" x14ac:dyDescent="0.25">
      <c r="A2047" t="s">
        <v>68</v>
      </c>
      <c r="B2047" t="s">
        <v>70</v>
      </c>
      <c r="C2047">
        <v>39</v>
      </c>
      <c r="D2047" t="s">
        <v>155</v>
      </c>
      <c r="E2047" t="s">
        <v>156</v>
      </c>
      <c r="F2047" t="s">
        <v>105</v>
      </c>
      <c r="G2047">
        <v>0</v>
      </c>
      <c r="H2047">
        <v>0</v>
      </c>
      <c r="I2047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047" s="5" cm="1">
        <f t="array" ref="J2047">MAX(IF((ProjectInfoTable[ProjectName]=OutputTable[[#This Row],[ProjectName]]),(ProjectInfoTable[ProjectName]=OutputTable[[#This Row],[ProjectName]])*ProjectInfoTable[NumberOfReplications]))</f>
        <v>50</v>
      </c>
      <c r="K2047" s="5" cm="1">
        <f t="array" ref="K2047">IFERROR(AVERAGE(IF((OutputTable[GroupByKey]=OutputTable[[#This Row],[GroupByKey]]),(OutputTable[GroupByKey]=OutputTable[[#This Row],[GroupByKey]])*OutputTable[RecordedValue])),0)</f>
        <v>0</v>
      </c>
      <c r="L2047" s="5" cm="1">
        <f t="array" ref="L2047">IFERROR(_xlfn.STDEV.S(IF((OutputTable[GroupByKey]=OutputTable[[#This Row],[GroupByKey]]),(OutputTable[GroupByKey]=OutputTable[[#This Row],[GroupByKey]])*OutputTable[RecordedValue])),0)</f>
        <v>0</v>
      </c>
      <c r="M2047" s="5" cm="1">
        <f t="array" ref="M2047">MAX(IF((ProjectInfoTable[ProjectName]=OutputTable[[#This Row],[ProjectName]]),(ProjectInfoTable[ProjectName]=OutputTable[[#This Row],[ProjectName]])*ProjectInfoTable[ConfidenceInterval]))</f>
        <v>0.95</v>
      </c>
      <c r="N20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7" s="5" cm="1">
        <f t="array" ref="O2047">MIN(IF((OutputTable[GroupByKey]=OutputTable[[#This Row],[GroupByKey]]),(OutputTable[GroupByKey]=OutputTable[[#This Row],[GroupByKey]])*OutputTable[RecordedValue]))</f>
        <v>0</v>
      </c>
      <c r="P2047" s="5" cm="1">
        <f t="array" ref="P2047">MAX(IF((OutputTable[GroupByKey]=OutputTable[[#This Row],[GroupByKey]]),(OutputTable[GroupByKey]=OutputTable[[#This Row],[GroupByKey]])*OutputTable[RecordedValue]))</f>
        <v>0</v>
      </c>
    </row>
    <row r="2048" spans="1:16" x14ac:dyDescent="0.25">
      <c r="A2048" t="s">
        <v>68</v>
      </c>
      <c r="B2048" t="s">
        <v>70</v>
      </c>
      <c r="C2048">
        <v>39</v>
      </c>
      <c r="D2048" t="s">
        <v>157</v>
      </c>
      <c r="E2048" t="s">
        <v>140</v>
      </c>
      <c r="F2048" t="s">
        <v>105</v>
      </c>
      <c r="G2048">
        <v>0</v>
      </c>
      <c r="H2048">
        <v>0</v>
      </c>
      <c r="I2048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048" s="5" cm="1">
        <f t="array" ref="J2048">MAX(IF((ProjectInfoTable[ProjectName]=OutputTable[[#This Row],[ProjectName]]),(ProjectInfoTable[ProjectName]=OutputTable[[#This Row],[ProjectName]])*ProjectInfoTable[NumberOfReplications]))</f>
        <v>50</v>
      </c>
      <c r="K2048" s="5" cm="1">
        <f t="array" ref="K2048">IFERROR(AVERAGE(IF((OutputTable[GroupByKey]=OutputTable[[#This Row],[GroupByKey]]),(OutputTable[GroupByKey]=OutputTable[[#This Row],[GroupByKey]])*OutputTable[RecordedValue])),0)</f>
        <v>0</v>
      </c>
      <c r="L2048" s="5" cm="1">
        <f t="array" ref="L2048">IFERROR(_xlfn.STDEV.S(IF((OutputTable[GroupByKey]=OutputTable[[#This Row],[GroupByKey]]),(OutputTable[GroupByKey]=OutputTable[[#This Row],[GroupByKey]])*OutputTable[RecordedValue])),0)</f>
        <v>0</v>
      </c>
      <c r="M2048" s="5" cm="1">
        <f t="array" ref="M2048">MAX(IF((ProjectInfoTable[ProjectName]=OutputTable[[#This Row],[ProjectName]]),(ProjectInfoTable[ProjectName]=OutputTable[[#This Row],[ProjectName]])*ProjectInfoTable[ConfidenceInterval]))</f>
        <v>0.95</v>
      </c>
      <c r="N20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8" s="5" cm="1">
        <f t="array" ref="O2048">MIN(IF((OutputTable[GroupByKey]=OutputTable[[#This Row],[GroupByKey]]),(OutputTable[GroupByKey]=OutputTable[[#This Row],[GroupByKey]])*OutputTable[RecordedValue]))</f>
        <v>0</v>
      </c>
      <c r="P2048" s="5" cm="1">
        <f t="array" ref="P2048">MAX(IF((OutputTable[GroupByKey]=OutputTable[[#This Row],[GroupByKey]]),(OutputTable[GroupByKey]=OutputTable[[#This Row],[GroupByKey]])*OutputTable[RecordedValue]))</f>
        <v>0</v>
      </c>
    </row>
    <row r="2049" spans="1:16" x14ac:dyDescent="0.25">
      <c r="A2049" t="s">
        <v>68</v>
      </c>
      <c r="B2049" t="s">
        <v>70</v>
      </c>
      <c r="C2049">
        <v>39</v>
      </c>
      <c r="D2049" t="s">
        <v>158</v>
      </c>
      <c r="E2049" t="s">
        <v>121</v>
      </c>
      <c r="F2049" t="s">
        <v>127</v>
      </c>
      <c r="G2049">
        <v>315</v>
      </c>
      <c r="H2049">
        <v>0</v>
      </c>
      <c r="I2049" s="5" t="str">
        <f>OutputTable[[#This Row],[ProjectName]]&amp;OutputTable[[#This Row],[Name]]&amp;OutputTable[[#This Row],[Type]]&amp;OutputTable[[#This Row],[Source]]</f>
        <v>Airport Security AnalysisSystem.NumberOutNumber OutSystem</v>
      </c>
      <c r="J2049" s="5" cm="1">
        <f t="array" ref="J2049">MAX(IF((ProjectInfoTable[ProjectName]=OutputTable[[#This Row],[ProjectName]]),(ProjectInfoTable[ProjectName]=OutputTable[[#This Row],[ProjectName]])*ProjectInfoTable[NumberOfReplications]))</f>
        <v>50</v>
      </c>
      <c r="K2049" s="5" cm="1">
        <f t="array" ref="K2049">IFERROR(AVERAGE(IF((OutputTable[GroupByKey]=OutputTable[[#This Row],[GroupByKey]]),(OutputTable[GroupByKey]=OutputTable[[#This Row],[GroupByKey]])*OutputTable[RecordedValue])),0)</f>
        <v>314.94</v>
      </c>
      <c r="L2049" s="5" cm="1">
        <f t="array" ref="L2049">IFERROR(_xlfn.STDEV.S(IF((OutputTable[GroupByKey]=OutputTable[[#This Row],[GroupByKey]]),(OutputTable[GroupByKey]=OutputTable[[#This Row],[GroupByKey]])*OutputTable[RecordedValue])),0)</f>
        <v>0.68243262357121037</v>
      </c>
      <c r="M2049" s="5" cm="1">
        <f t="array" ref="M2049">MAX(IF((ProjectInfoTable[ProjectName]=OutputTable[[#This Row],[ProjectName]]),(ProjectInfoTable[ProjectName]=OutputTable[[#This Row],[ProjectName]])*ProjectInfoTable[ConfidenceInterval]))</f>
        <v>0.95</v>
      </c>
      <c r="N20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049" s="5" cm="1">
        <f t="array" ref="O2049">MIN(IF((OutputTable[GroupByKey]=OutputTable[[#This Row],[GroupByKey]]),(OutputTable[GroupByKey]=OutputTable[[#This Row],[GroupByKey]])*OutputTable[RecordedValue]))</f>
        <v>313</v>
      </c>
      <c r="P2049" s="5" cm="1">
        <f t="array" ref="P2049">MAX(IF((OutputTable[GroupByKey]=OutputTable[[#This Row],[GroupByKey]]),(OutputTable[GroupByKey]=OutputTable[[#This Row],[GroupByKey]])*OutputTable[RecordedValue]))</f>
        <v>316</v>
      </c>
    </row>
    <row r="2050" spans="1:16" x14ac:dyDescent="0.25">
      <c r="A2050" t="s">
        <v>68</v>
      </c>
      <c r="B2050" t="s">
        <v>70</v>
      </c>
      <c r="C2050">
        <v>39</v>
      </c>
      <c r="D2050" t="s">
        <v>159</v>
      </c>
      <c r="E2050" t="s">
        <v>91</v>
      </c>
      <c r="F2050" t="s">
        <v>127</v>
      </c>
      <c r="G2050">
        <v>71.9122129424928</v>
      </c>
      <c r="H2050">
        <v>0</v>
      </c>
      <c r="I2050" s="5" t="str">
        <f>OutputTable[[#This Row],[ProjectName]]&amp;OutputTable[[#This Row],[Name]]&amp;OutputTable[[#This Row],[Type]]&amp;OutputTable[[#This Row],[Source]]</f>
        <v>Airport Security AnalysisSystem.TotalCostTotal CostSystem</v>
      </c>
      <c r="J2050" s="5" cm="1">
        <f t="array" ref="J2050">MAX(IF((ProjectInfoTable[ProjectName]=OutputTable[[#This Row],[ProjectName]]),(ProjectInfoTable[ProjectName]=OutputTable[[#This Row],[ProjectName]])*ProjectInfoTable[NumberOfReplications]))</f>
        <v>50</v>
      </c>
      <c r="K2050" s="5" cm="1">
        <f t="array" ref="K2050">IFERROR(AVERAGE(IF((OutputTable[GroupByKey]=OutputTable[[#This Row],[GroupByKey]]),(OutputTable[GroupByKey]=OutputTable[[#This Row],[GroupByKey]])*OutputTable[RecordedValue])),0)</f>
        <v>71.872638573735571</v>
      </c>
      <c r="L2050" s="5" cm="1">
        <f t="array" ref="L2050">IFERROR(_xlfn.STDEV.S(IF((OutputTable[GroupByKey]=OutputTable[[#This Row],[GroupByKey]]),(OutputTable[GroupByKey]=OutputTable[[#This Row],[GroupByKey]])*OutputTable[RecordedValue])),0)</f>
        <v>5.859431361613459E-2</v>
      </c>
      <c r="M2050" s="5" cm="1">
        <f t="array" ref="M2050">MAX(IF((ProjectInfoTable[ProjectName]=OutputTable[[#This Row],[ProjectName]]),(ProjectInfoTable[ProjectName]=OutputTable[[#This Row],[ProjectName]])*ProjectInfoTable[ConfidenceInterval]))</f>
        <v>0.95</v>
      </c>
      <c r="N20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050" s="5" cm="1">
        <f t="array" ref="O2050">MIN(IF((OutputTable[GroupByKey]=OutputTable[[#This Row],[GroupByKey]]),(OutputTable[GroupByKey]=OutputTable[[#This Row],[GroupByKey]])*OutputTable[RecordedValue]))</f>
        <v>71.718288096809104</v>
      </c>
      <c r="P2050" s="5" cm="1">
        <f t="array" ref="P2050">MAX(IF((OutputTable[GroupByKey]=OutputTable[[#This Row],[GroupByKey]]),(OutputTable[GroupByKey]=OutputTable[[#This Row],[GroupByKey]])*OutputTable[RecordedValue]))</f>
        <v>71.976989689924594</v>
      </c>
    </row>
    <row r="2051" spans="1:16" x14ac:dyDescent="0.25">
      <c r="A2051" t="s">
        <v>68</v>
      </c>
      <c r="B2051" t="s">
        <v>70</v>
      </c>
      <c r="C2051">
        <v>39</v>
      </c>
      <c r="D2051" t="s">
        <v>160</v>
      </c>
      <c r="E2051" t="s">
        <v>135</v>
      </c>
      <c r="F2051" t="s">
        <v>105</v>
      </c>
      <c r="G2051">
        <v>28.815773656368599</v>
      </c>
      <c r="H2051">
        <v>0</v>
      </c>
      <c r="I2051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051" s="5" cm="1">
        <f t="array" ref="J2051">MAX(IF((ProjectInfoTable[ProjectName]=OutputTable[[#This Row],[ProjectName]]),(ProjectInfoTable[ProjectName]=OutputTable[[#This Row],[ProjectName]])*ProjectInfoTable[NumberOfReplications]))</f>
        <v>50</v>
      </c>
      <c r="K2051" s="5" cm="1">
        <f t="array" ref="K2051">IFERROR(AVERAGE(IF((OutputTable[GroupByKey]=OutputTable[[#This Row],[GroupByKey]]),(OutputTable[GroupByKey]=OutputTable[[#This Row],[GroupByKey]])*OutputTable[RecordedValue])),0)</f>
        <v>29.829789158135409</v>
      </c>
      <c r="L2051" s="5" cm="1">
        <f t="array" ref="L2051">IFERROR(_xlfn.STDEV.S(IF((OutputTable[GroupByKey]=OutputTable[[#This Row],[GroupByKey]]),(OutputTable[GroupByKey]=OutputTable[[#This Row],[GroupByKey]])*OutputTable[RecordedValue])),0)</f>
        <v>0.5851150785874778</v>
      </c>
      <c r="M2051" s="5" cm="1">
        <f t="array" ref="M2051">MAX(IF((ProjectInfoTable[ProjectName]=OutputTable[[#This Row],[ProjectName]]),(ProjectInfoTable[ProjectName]=OutputTable[[#This Row],[ProjectName]])*ProjectInfoTable[ConfidenceInterval]))</f>
        <v>0.95</v>
      </c>
      <c r="N20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051" s="5" cm="1">
        <f t="array" ref="O2051">MIN(IF((OutputTable[GroupByKey]=OutputTable[[#This Row],[GroupByKey]]),(OutputTable[GroupByKey]=OutputTable[[#This Row],[GroupByKey]])*OutputTable[RecordedValue]))</f>
        <v>28.648191338861398</v>
      </c>
      <c r="P2051" s="5" cm="1">
        <f t="array" ref="P2051">MAX(IF((OutputTable[GroupByKey]=OutputTable[[#This Row],[GroupByKey]]),(OutputTable[GroupByKey]=OutputTable[[#This Row],[GroupByKey]])*OutputTable[RecordedValue]))</f>
        <v>31.087756920682502</v>
      </c>
    </row>
    <row r="2052" spans="1:16" x14ac:dyDescent="0.25">
      <c r="A2052" t="s">
        <v>68</v>
      </c>
      <c r="B2052" t="s">
        <v>70</v>
      </c>
      <c r="C2052">
        <v>39</v>
      </c>
      <c r="D2052" t="s">
        <v>161</v>
      </c>
      <c r="E2052" t="s">
        <v>137</v>
      </c>
      <c r="F2052" t="s">
        <v>105</v>
      </c>
      <c r="G2052">
        <v>7.1369161482110997</v>
      </c>
      <c r="H2052">
        <v>0</v>
      </c>
      <c r="I2052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052" s="5" cm="1">
        <f t="array" ref="J2052">MAX(IF((ProjectInfoTable[ProjectName]=OutputTable[[#This Row],[ProjectName]]),(ProjectInfoTable[ProjectName]=OutputTable[[#This Row],[ProjectName]])*ProjectInfoTable[NumberOfReplications]))</f>
        <v>50</v>
      </c>
      <c r="K2052" s="5" cm="1">
        <f t="array" ref="K2052">IFERROR(AVERAGE(IF((OutputTable[GroupByKey]=OutputTable[[#This Row],[GroupByKey]]),(OutputTable[GroupByKey]=OutputTable[[#This Row],[GroupByKey]])*OutputTable[RecordedValue])),0)</f>
        <v>6.0988587896948685</v>
      </c>
      <c r="L2052" s="5" cm="1">
        <f t="array" ref="L2052">IFERROR(_xlfn.STDEV.S(IF((OutputTable[GroupByKey]=OutputTable[[#This Row],[GroupByKey]]),(OutputTable[GroupByKey]=OutputTable[[#This Row],[GroupByKey]])*OutputTable[RecordedValue])),0)</f>
        <v>0.58437836853471548</v>
      </c>
      <c r="M2052" s="5" cm="1">
        <f t="array" ref="M2052">MAX(IF((ProjectInfoTable[ProjectName]=OutputTable[[#This Row],[ProjectName]]),(ProjectInfoTable[ProjectName]=OutputTable[[#This Row],[ProjectName]])*ProjectInfoTable[ConfidenceInterval]))</f>
        <v>0.95</v>
      </c>
      <c r="N20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052" s="5" cm="1">
        <f t="array" ref="O2052">MIN(IF((OutputTable[GroupByKey]=OutputTable[[#This Row],[GroupByKey]]),(OutputTable[GroupByKey]=OutputTable[[#This Row],[GroupByKey]])*OutputTable[RecordedValue]))</f>
        <v>4.8524885910691502</v>
      </c>
      <c r="P2052" s="5" cm="1">
        <f t="array" ref="P2052">MAX(IF((OutputTable[GroupByKey]=OutputTable[[#This Row],[GroupByKey]]),(OutputTable[GroupByKey]=OutputTable[[#This Row],[GroupByKey]])*OutputTable[RecordedValue]))</f>
        <v>7.28424471053909</v>
      </c>
    </row>
    <row r="2053" spans="1:16" x14ac:dyDescent="0.25">
      <c r="A2053" t="s">
        <v>68</v>
      </c>
      <c r="B2053" t="s">
        <v>70</v>
      </c>
      <c r="C2053">
        <v>39</v>
      </c>
      <c r="D2053" t="s">
        <v>162</v>
      </c>
      <c r="E2053" t="s">
        <v>154</v>
      </c>
      <c r="F2053" t="s">
        <v>105</v>
      </c>
      <c r="G2053">
        <v>633</v>
      </c>
      <c r="H2053">
        <v>0</v>
      </c>
      <c r="I2053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053" s="5" cm="1">
        <f t="array" ref="J2053">MAX(IF((ProjectInfoTable[ProjectName]=OutputTable[[#This Row],[ProjectName]]),(ProjectInfoTable[ProjectName]=OutputTable[[#This Row],[ProjectName]])*ProjectInfoTable[NumberOfReplications]))</f>
        <v>50</v>
      </c>
      <c r="K2053" s="5" cm="1">
        <f t="array" ref="K2053">IFERROR(AVERAGE(IF((OutputTable[GroupByKey]=OutputTable[[#This Row],[GroupByKey]]),(OutputTable[GroupByKey]=OutputTable[[#This Row],[GroupByKey]])*OutputTable[RecordedValue])),0)</f>
        <v>645.70000000000005</v>
      </c>
      <c r="L2053" s="5" cm="1">
        <f t="array" ref="L2053">IFERROR(_xlfn.STDEV.S(IF((OutputTable[GroupByKey]=OutputTable[[#This Row],[GroupByKey]]),(OutputTable[GroupByKey]=OutputTable[[#This Row],[GroupByKey]])*OutputTable[RecordedValue])),0)</f>
        <v>5.4930382656372485</v>
      </c>
      <c r="M2053" s="5" cm="1">
        <f t="array" ref="M2053">MAX(IF((ProjectInfoTable[ProjectName]=OutputTable[[#This Row],[ProjectName]]),(ProjectInfoTable[ProjectName]=OutputTable[[#This Row],[ProjectName]])*ProjectInfoTable[ConfidenceInterval]))</f>
        <v>0.95</v>
      </c>
      <c r="N20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053" s="5" cm="1">
        <f t="array" ref="O2053">MIN(IF((OutputTable[GroupByKey]=OutputTable[[#This Row],[GroupByKey]]),(OutputTable[GroupByKey]=OutputTable[[#This Row],[GroupByKey]])*OutputTable[RecordedValue]))</f>
        <v>633</v>
      </c>
      <c r="P2053" s="5" cm="1">
        <f t="array" ref="P2053">MAX(IF((OutputTable[GroupByKey]=OutputTable[[#This Row],[GroupByKey]]),(OutputTable[GroupByKey]=OutputTable[[#This Row],[GroupByKey]])*OutputTable[RecordedValue]))</f>
        <v>656</v>
      </c>
    </row>
    <row r="2054" spans="1:16" x14ac:dyDescent="0.25">
      <c r="A2054" t="s">
        <v>68</v>
      </c>
      <c r="B2054" t="s">
        <v>70</v>
      </c>
      <c r="C2054">
        <v>39</v>
      </c>
      <c r="D2054" t="s">
        <v>163</v>
      </c>
      <c r="E2054" t="s">
        <v>156</v>
      </c>
      <c r="F2054" t="s">
        <v>105</v>
      </c>
      <c r="G2054">
        <v>0.80175232921635897</v>
      </c>
      <c r="H2054">
        <v>0</v>
      </c>
      <c r="I2054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054" s="5" cm="1">
        <f t="array" ref="J2054">MAX(IF((ProjectInfoTable[ProjectName]=OutputTable[[#This Row],[ProjectName]]),(ProjectInfoTable[ProjectName]=OutputTable[[#This Row],[ProjectName]])*ProjectInfoTable[NumberOfReplications]))</f>
        <v>50</v>
      </c>
      <c r="K2054" s="5" cm="1">
        <f t="array" ref="K2054">IFERROR(AVERAGE(IF((OutputTable[GroupByKey]=OutputTable[[#This Row],[GroupByKey]]),(OutputTable[GroupByKey]=OutputTable[[#This Row],[GroupByKey]])*OutputTable[RecordedValue])),0)</f>
        <v>0.83058725584180904</v>
      </c>
      <c r="L2054" s="5" cm="1">
        <f t="array" ref="L2054">IFERROR(_xlfn.STDEV.S(IF((OutputTable[GroupByKey]=OutputTable[[#This Row],[GroupByKey]]),(OutputTable[GroupByKey]=OutputTable[[#This Row],[GroupByKey]])*OutputTable[RecordedValue])),0)</f>
        <v>1.6232732459297416E-2</v>
      </c>
      <c r="M2054" s="5" cm="1">
        <f t="array" ref="M2054">MAX(IF((ProjectInfoTable[ProjectName]=OutputTable[[#This Row],[ProjectName]]),(ProjectInfoTable[ProjectName]=OutputTable[[#This Row],[ProjectName]])*ProjectInfoTable[ConfidenceInterval]))</f>
        <v>0.95</v>
      </c>
      <c r="N20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054" s="5" cm="1">
        <f t="array" ref="O2054">MIN(IF((OutputTable[GroupByKey]=OutputTable[[#This Row],[GroupByKey]]),(OutputTable[GroupByKey]=OutputTable[[#This Row],[GroupByKey]])*OutputTable[RecordedValue]))</f>
        <v>0.79765986915169296</v>
      </c>
      <c r="P2054" s="5" cm="1">
        <f t="array" ref="P2054">MAX(IF((OutputTable[GroupByKey]=OutputTable[[#This Row],[GroupByKey]]),(OutputTable[GroupByKey]=OutputTable[[#This Row],[GroupByKey]])*OutputTable[RecordedValue]))</f>
        <v>0.86520865024807903</v>
      </c>
    </row>
    <row r="2055" spans="1:16" x14ac:dyDescent="0.25">
      <c r="A2055" t="s">
        <v>68</v>
      </c>
      <c r="B2055" t="s">
        <v>70</v>
      </c>
      <c r="C2055">
        <v>39</v>
      </c>
      <c r="D2055" t="s">
        <v>164</v>
      </c>
      <c r="E2055" t="s">
        <v>140</v>
      </c>
      <c r="F2055" t="s">
        <v>105</v>
      </c>
      <c r="G2055">
        <v>0</v>
      </c>
      <c r="H2055">
        <v>0</v>
      </c>
      <c r="I2055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055" s="5" cm="1">
        <f t="array" ref="J2055">MAX(IF((ProjectInfoTable[ProjectName]=OutputTable[[#This Row],[ProjectName]]),(ProjectInfoTable[ProjectName]=OutputTable[[#This Row],[ProjectName]])*ProjectInfoTable[NumberOfReplications]))</f>
        <v>50</v>
      </c>
      <c r="K2055" s="5" cm="1">
        <f t="array" ref="K2055">IFERROR(AVERAGE(IF((OutputTable[GroupByKey]=OutputTable[[#This Row],[GroupByKey]]),(OutputTable[GroupByKey]=OutputTable[[#This Row],[GroupByKey]])*OutputTable[RecordedValue])),0)</f>
        <v>0</v>
      </c>
      <c r="L2055" s="5" cm="1">
        <f t="array" ref="L2055">IFERROR(_xlfn.STDEV.S(IF((OutputTable[GroupByKey]=OutputTable[[#This Row],[GroupByKey]]),(OutputTable[GroupByKey]=OutputTable[[#This Row],[GroupByKey]])*OutputTable[RecordedValue])),0)</f>
        <v>0</v>
      </c>
      <c r="M2055" s="5" cm="1">
        <f t="array" ref="M2055">MAX(IF((ProjectInfoTable[ProjectName]=OutputTable[[#This Row],[ProjectName]]),(ProjectInfoTable[ProjectName]=OutputTable[[#This Row],[ProjectName]])*ProjectInfoTable[ConfidenceInterval]))</f>
        <v>0.95</v>
      </c>
      <c r="N20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55" s="5" cm="1">
        <f t="array" ref="O2055">MIN(IF((OutputTable[GroupByKey]=OutputTable[[#This Row],[GroupByKey]]),(OutputTable[GroupByKey]=OutputTable[[#This Row],[GroupByKey]])*OutputTable[RecordedValue]))</f>
        <v>0</v>
      </c>
      <c r="P2055" s="5" cm="1">
        <f t="array" ref="P2055">MAX(IF((OutputTable[GroupByKey]=OutputTable[[#This Row],[GroupByKey]]),(OutputTable[GroupByKey]=OutputTable[[#This Row],[GroupByKey]])*OutputTable[RecordedValue]))</f>
        <v>0</v>
      </c>
    </row>
    <row r="2056" spans="1:16" x14ac:dyDescent="0.25">
      <c r="A2056" t="s">
        <v>68</v>
      </c>
      <c r="B2056" t="s">
        <v>70</v>
      </c>
      <c r="C2056">
        <v>39</v>
      </c>
      <c r="D2056" t="s">
        <v>165</v>
      </c>
      <c r="E2056" t="s">
        <v>111</v>
      </c>
      <c r="F2056" t="s">
        <v>73</v>
      </c>
      <c r="G2056">
        <v>36.327611556332201</v>
      </c>
      <c r="H2056">
        <v>0</v>
      </c>
      <c r="I2056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056" s="5" cm="1">
        <f t="array" ref="J2056">MAX(IF((ProjectInfoTable[ProjectName]=OutputTable[[#This Row],[ProjectName]]),(ProjectInfoTable[ProjectName]=OutputTable[[#This Row],[ProjectName]])*ProjectInfoTable[NumberOfReplications]))</f>
        <v>50</v>
      </c>
      <c r="K2056" s="5" cm="1">
        <f t="array" ref="K2056">IFERROR(AVERAGE(IF((OutputTable[GroupByKey]=OutputTable[[#This Row],[GroupByKey]]),(OutputTable[GroupByKey]=OutputTable[[#This Row],[GroupByKey]])*OutputTable[RecordedValue])),0)</f>
        <v>37.238343743460135</v>
      </c>
      <c r="L2056" s="5" cm="1">
        <f t="array" ref="L2056">IFERROR(_xlfn.STDEV.S(IF((OutputTable[GroupByKey]=OutputTable[[#This Row],[GroupByKey]]),(OutputTable[GroupByKey]=OutputTable[[#This Row],[GroupByKey]])*OutputTable[RecordedValue])),0)</f>
        <v>0.73577360167133743</v>
      </c>
      <c r="M2056" s="5" cm="1">
        <f t="array" ref="M2056">MAX(IF((ProjectInfoTable[ProjectName]=OutputTable[[#This Row],[ProjectName]]),(ProjectInfoTable[ProjectName]=OutputTable[[#This Row],[ProjectName]])*ProjectInfoTable[ConfidenceInterval]))</f>
        <v>0.95</v>
      </c>
      <c r="N20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056" s="5" cm="1">
        <f t="array" ref="O2056">MIN(IF((OutputTable[GroupByKey]=OutputTable[[#This Row],[GroupByKey]]),(OutputTable[GroupByKey]=OutputTable[[#This Row],[GroupByKey]])*OutputTable[RecordedValue]))</f>
        <v>35.915286846409401</v>
      </c>
      <c r="P2056" s="5" cm="1">
        <f t="array" ref="P2056">MAX(IF((OutputTable[GroupByKey]=OutputTable[[#This Row],[GroupByKey]]),(OutputTable[GroupByKey]=OutputTable[[#This Row],[GroupByKey]])*OutputTable[RecordedValue]))</f>
        <v>38.829036811282897</v>
      </c>
    </row>
    <row r="2057" spans="1:16" x14ac:dyDescent="0.25">
      <c r="A2057" t="s">
        <v>68</v>
      </c>
      <c r="B2057" t="s">
        <v>70</v>
      </c>
      <c r="C2057">
        <v>39</v>
      </c>
      <c r="D2057" t="s">
        <v>166</v>
      </c>
      <c r="E2057" t="s">
        <v>113</v>
      </c>
      <c r="F2057" t="s">
        <v>73</v>
      </c>
      <c r="G2057">
        <v>1089.82834668996</v>
      </c>
      <c r="H2057">
        <v>0</v>
      </c>
      <c r="I2057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057" s="5" cm="1">
        <f t="array" ref="J2057">MAX(IF((ProjectInfoTable[ProjectName]=OutputTable[[#This Row],[ProjectName]]),(ProjectInfoTable[ProjectName]=OutputTable[[#This Row],[ProjectName]])*ProjectInfoTable[NumberOfReplications]))</f>
        <v>50</v>
      </c>
      <c r="K2057" s="5" cm="1">
        <f t="array" ref="K2057">IFERROR(AVERAGE(IF((OutputTable[GroupByKey]=OutputTable[[#This Row],[GroupByKey]]),(OutputTable[GroupByKey]=OutputTable[[#This Row],[GroupByKey]])*OutputTable[RecordedValue])),0)</f>
        <v>1117.1503123038046</v>
      </c>
      <c r="L2057" s="5" cm="1">
        <f t="array" ref="L2057">IFERROR(_xlfn.STDEV.S(IF((OutputTable[GroupByKey]=OutputTable[[#This Row],[GroupByKey]]),(OutputTable[GroupByKey]=OutputTable[[#This Row],[GroupByKey]])*OutputTable[RecordedValue])),0)</f>
        <v>22.073208050140675</v>
      </c>
      <c r="M2057" s="5" cm="1">
        <f t="array" ref="M2057">MAX(IF((ProjectInfoTable[ProjectName]=OutputTable[[#This Row],[ProjectName]]),(ProjectInfoTable[ProjectName]=OutputTable[[#This Row],[ProjectName]])*ProjectInfoTable[ConfidenceInterval]))</f>
        <v>0.95</v>
      </c>
      <c r="N20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057" s="5" cm="1">
        <f t="array" ref="O2057">MIN(IF((OutputTable[GroupByKey]=OutputTable[[#This Row],[GroupByKey]]),(OutputTable[GroupByKey]=OutputTable[[#This Row],[GroupByKey]])*OutputTable[RecordedValue]))</f>
        <v>1077.4586053922801</v>
      </c>
      <c r="P2057" s="5" cm="1">
        <f t="array" ref="P2057">MAX(IF((OutputTable[GroupByKey]=OutputTable[[#This Row],[GroupByKey]]),(OutputTable[GroupByKey]=OutputTable[[#This Row],[GroupByKey]])*OutputTable[RecordedValue]))</f>
        <v>1164.8711043384901</v>
      </c>
    </row>
    <row r="2058" spans="1:16" x14ac:dyDescent="0.25">
      <c r="A2058" t="s">
        <v>68</v>
      </c>
      <c r="B2058" t="s">
        <v>70</v>
      </c>
      <c r="C2058">
        <v>39</v>
      </c>
      <c r="D2058" t="s">
        <v>167</v>
      </c>
      <c r="E2058" t="s">
        <v>115</v>
      </c>
      <c r="F2058" t="s">
        <v>73</v>
      </c>
      <c r="G2058">
        <v>0</v>
      </c>
      <c r="H2058">
        <v>0</v>
      </c>
      <c r="I2058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058" s="5" cm="1">
        <f t="array" ref="J2058">MAX(IF((ProjectInfoTable[ProjectName]=OutputTable[[#This Row],[ProjectName]]),(ProjectInfoTable[ProjectName]=OutputTable[[#This Row],[ProjectName]])*ProjectInfoTable[NumberOfReplications]))</f>
        <v>50</v>
      </c>
      <c r="K2058" s="5" cm="1">
        <f t="array" ref="K2058">IFERROR(AVERAGE(IF((OutputTable[GroupByKey]=OutputTable[[#This Row],[GroupByKey]]),(OutputTable[GroupByKey]=OutputTable[[#This Row],[GroupByKey]])*OutputTable[RecordedValue])),0)</f>
        <v>0</v>
      </c>
      <c r="L2058" s="5" cm="1">
        <f t="array" ref="L2058">IFERROR(_xlfn.STDEV.S(IF((OutputTable[GroupByKey]=OutputTable[[#This Row],[GroupByKey]]),(OutputTable[GroupByKey]=OutputTable[[#This Row],[GroupByKey]])*OutputTable[RecordedValue])),0)</f>
        <v>0</v>
      </c>
      <c r="M2058" s="5" cm="1">
        <f t="array" ref="M2058">MAX(IF((ProjectInfoTable[ProjectName]=OutputTable[[#This Row],[ProjectName]]),(ProjectInfoTable[ProjectName]=OutputTable[[#This Row],[ProjectName]])*ProjectInfoTable[ConfidenceInterval]))</f>
        <v>0.95</v>
      </c>
      <c r="N20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58" s="5" cm="1">
        <f t="array" ref="O2058">MIN(IF((OutputTable[GroupByKey]=OutputTable[[#This Row],[GroupByKey]]),(OutputTable[GroupByKey]=OutputTable[[#This Row],[GroupByKey]])*OutputTable[RecordedValue]))</f>
        <v>0</v>
      </c>
      <c r="P2058" s="5" cm="1">
        <f t="array" ref="P2058">MAX(IF((OutputTable[GroupByKey]=OutputTable[[#This Row],[GroupByKey]]),(OutputTable[GroupByKey]=OutputTable[[#This Row],[GroupByKey]])*OutputTable[RecordedValue]))</f>
        <v>0</v>
      </c>
    </row>
    <row r="2059" spans="1:16" x14ac:dyDescent="0.25">
      <c r="A2059" t="s">
        <v>68</v>
      </c>
      <c r="B2059" t="s">
        <v>70</v>
      </c>
      <c r="C2059">
        <v>39</v>
      </c>
      <c r="D2059" t="s">
        <v>168</v>
      </c>
      <c r="E2059" t="s">
        <v>117</v>
      </c>
      <c r="F2059" t="s">
        <v>73</v>
      </c>
      <c r="G2059">
        <v>88.309699046031795</v>
      </c>
      <c r="H2059">
        <v>0</v>
      </c>
      <c r="I2059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059" s="5" cm="1">
        <f t="array" ref="J2059">MAX(IF((ProjectInfoTable[ProjectName]=OutputTable[[#This Row],[ProjectName]]),(ProjectInfoTable[ProjectName]=OutputTable[[#This Row],[ProjectName]])*ProjectInfoTable[NumberOfReplications]))</f>
        <v>50</v>
      </c>
      <c r="K2059" s="5" cm="1">
        <f t="array" ref="K2059">IFERROR(AVERAGE(IF((OutputTable[GroupByKey]=OutputTable[[#This Row],[GroupByKey]]),(OutputTable[GroupByKey]=OutputTable[[#This Row],[GroupByKey]])*OutputTable[RecordedValue])),0)</f>
        <v>120.89653130002299</v>
      </c>
      <c r="L2059" s="5" cm="1">
        <f t="array" ref="L2059">IFERROR(_xlfn.STDEV.S(IF((OutputTable[GroupByKey]=OutputTable[[#This Row],[GroupByKey]]),(OutputTable[GroupByKey]=OutputTable[[#This Row],[GroupByKey]])*OutputTable[RecordedValue])),0)</f>
        <v>33.561725675720702</v>
      </c>
      <c r="M2059" s="5" cm="1">
        <f t="array" ref="M2059">MAX(IF((ProjectInfoTable[ProjectName]=OutputTable[[#This Row],[ProjectName]]),(ProjectInfoTable[ProjectName]=OutputTable[[#This Row],[ProjectName]])*ProjectInfoTable[ConfidenceInterval]))</f>
        <v>0.95</v>
      </c>
      <c r="N20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059" s="5" cm="1">
        <f t="array" ref="O2059">MIN(IF((OutputTable[GroupByKey]=OutputTable[[#This Row],[GroupByKey]]),(OutputTable[GroupByKey]=OutputTable[[#This Row],[GroupByKey]])*OutputTable[RecordedValue]))</f>
        <v>71.2298351699786</v>
      </c>
      <c r="P2059" s="5" cm="1">
        <f t="array" ref="P2059">MAX(IF((OutputTable[GroupByKey]=OutputTable[[#This Row],[GroupByKey]]),(OutputTable[GroupByKey]=OutputTable[[#This Row],[GroupByKey]])*OutputTable[RecordedValue]))</f>
        <v>265.63530965979299</v>
      </c>
    </row>
    <row r="2060" spans="1:16" x14ac:dyDescent="0.25">
      <c r="A2060" t="s">
        <v>68</v>
      </c>
      <c r="B2060" t="s">
        <v>70</v>
      </c>
      <c r="C2060">
        <v>39</v>
      </c>
      <c r="D2060" t="s">
        <v>169</v>
      </c>
      <c r="E2060" t="s">
        <v>119</v>
      </c>
      <c r="F2060" t="s">
        <v>73</v>
      </c>
      <c r="G2060">
        <v>300</v>
      </c>
      <c r="H2060">
        <v>0</v>
      </c>
      <c r="I2060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060" s="5" cm="1">
        <f t="array" ref="J2060">MAX(IF((ProjectInfoTable[ProjectName]=OutputTable[[#This Row],[ProjectName]]),(ProjectInfoTable[ProjectName]=OutputTable[[#This Row],[ProjectName]])*ProjectInfoTable[NumberOfReplications]))</f>
        <v>50</v>
      </c>
      <c r="K2060" s="5" cm="1">
        <f t="array" ref="K2060">IFERROR(AVERAGE(IF((OutputTable[GroupByKey]=OutputTable[[#This Row],[GroupByKey]]),(OutputTable[GroupByKey]=OutputTable[[#This Row],[GroupByKey]])*OutputTable[RecordedValue])),0)</f>
        <v>307.66000000000003</v>
      </c>
      <c r="L2060" s="5" cm="1">
        <f t="array" ref="L2060">IFERROR(_xlfn.STDEV.S(IF((OutputTable[GroupByKey]=OutputTable[[#This Row],[GroupByKey]]),(OutputTable[GroupByKey]=OutputTable[[#This Row],[GroupByKey]])*OutputTable[RecordedValue])),0)</f>
        <v>3.1272991542223769</v>
      </c>
      <c r="M2060" s="5" cm="1">
        <f t="array" ref="M2060">MAX(IF((ProjectInfoTable[ProjectName]=OutputTable[[#This Row],[ProjectName]]),(ProjectInfoTable[ProjectName]=OutputTable[[#This Row],[ProjectName]])*ProjectInfoTable[ConfidenceInterval]))</f>
        <v>0.95</v>
      </c>
      <c r="N20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060" s="5" cm="1">
        <f t="array" ref="O2060">MIN(IF((OutputTable[GroupByKey]=OutputTable[[#This Row],[GroupByKey]]),(OutputTable[GroupByKey]=OutputTable[[#This Row],[GroupByKey]])*OutputTable[RecordedValue]))</f>
        <v>300</v>
      </c>
      <c r="P2060" s="5" cm="1">
        <f t="array" ref="P2060">MAX(IF((OutputTable[GroupByKey]=OutputTable[[#This Row],[GroupByKey]]),(OutputTable[GroupByKey]=OutputTable[[#This Row],[GroupByKey]])*OutputTable[RecordedValue]))</f>
        <v>315</v>
      </c>
    </row>
    <row r="2061" spans="1:16" x14ac:dyDescent="0.25">
      <c r="A2061" t="s">
        <v>68</v>
      </c>
      <c r="B2061" t="s">
        <v>70</v>
      </c>
      <c r="C2061">
        <v>39</v>
      </c>
      <c r="D2061" t="s">
        <v>170</v>
      </c>
      <c r="E2061" t="s">
        <v>121</v>
      </c>
      <c r="F2061" t="s">
        <v>73</v>
      </c>
      <c r="G2061">
        <v>298</v>
      </c>
      <c r="H2061">
        <v>0</v>
      </c>
      <c r="I2061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061" s="5" cm="1">
        <f t="array" ref="J2061">MAX(IF((ProjectInfoTable[ProjectName]=OutputTable[[#This Row],[ProjectName]]),(ProjectInfoTable[ProjectName]=OutputTable[[#This Row],[ProjectName]])*ProjectInfoTable[NumberOfReplications]))</f>
        <v>50</v>
      </c>
      <c r="K2061" s="5" cm="1">
        <f t="array" ref="K2061">IFERROR(AVERAGE(IF((OutputTable[GroupByKey]=OutputTable[[#This Row],[GroupByKey]]),(OutputTable[GroupByKey]=OutputTable[[#This Row],[GroupByKey]])*OutputTable[RecordedValue])),0)</f>
        <v>305.8</v>
      </c>
      <c r="L2061" s="5" cm="1">
        <f t="array" ref="L2061">IFERROR(_xlfn.STDEV.S(IF((OutputTable[GroupByKey]=OutputTable[[#This Row],[GroupByKey]]),(OutputTable[GroupByKey]=OutputTable[[#This Row],[GroupByKey]])*OutputTable[RecordedValue])),0)</f>
        <v>3.2324881425670751</v>
      </c>
      <c r="M2061" s="5" cm="1">
        <f t="array" ref="M2061">MAX(IF((ProjectInfoTable[ProjectName]=OutputTable[[#This Row],[ProjectName]]),(ProjectInfoTable[ProjectName]=OutputTable[[#This Row],[ProjectName]])*ProjectInfoTable[ConfidenceInterval]))</f>
        <v>0.95</v>
      </c>
      <c r="N20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061" s="5" cm="1">
        <f t="array" ref="O2061">MIN(IF((OutputTable[GroupByKey]=OutputTable[[#This Row],[GroupByKey]]),(OutputTable[GroupByKey]=OutputTable[[#This Row],[GroupByKey]])*OutputTable[RecordedValue]))</f>
        <v>298</v>
      </c>
      <c r="P2061" s="5" cm="1">
        <f t="array" ref="P2061">MAX(IF((OutputTable[GroupByKey]=OutputTable[[#This Row],[GroupByKey]]),(OutputTable[GroupByKey]=OutputTable[[#This Row],[GroupByKey]])*OutputTable[RecordedValue]))</f>
        <v>313</v>
      </c>
    </row>
    <row r="2062" spans="1:16" x14ac:dyDescent="0.25">
      <c r="A2062" t="s">
        <v>68</v>
      </c>
      <c r="B2062" t="s">
        <v>70</v>
      </c>
      <c r="C2062">
        <v>39</v>
      </c>
      <c r="D2062" t="s">
        <v>171</v>
      </c>
      <c r="E2062" t="s">
        <v>123</v>
      </c>
      <c r="F2062" t="s">
        <v>73</v>
      </c>
      <c r="G2062">
        <v>36.327611556332201</v>
      </c>
      <c r="H2062">
        <v>0</v>
      </c>
      <c r="I2062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062" s="5" cm="1">
        <f t="array" ref="J2062">MAX(IF((ProjectInfoTable[ProjectName]=OutputTable[[#This Row],[ProjectName]]),(ProjectInfoTable[ProjectName]=OutputTable[[#This Row],[ProjectName]])*ProjectInfoTable[NumberOfReplications]))</f>
        <v>50</v>
      </c>
      <c r="K2062" s="5" cm="1">
        <f t="array" ref="K2062">IFERROR(AVERAGE(IF((OutputTable[GroupByKey]=OutputTable[[#This Row],[GroupByKey]]),(OutputTable[GroupByKey]=OutputTable[[#This Row],[GroupByKey]])*OutputTable[RecordedValue])),0)</f>
        <v>37.238343743460135</v>
      </c>
      <c r="L2062" s="5" cm="1">
        <f t="array" ref="L2062">IFERROR(_xlfn.STDEV.S(IF((OutputTable[GroupByKey]=OutputTable[[#This Row],[GroupByKey]]),(OutputTable[GroupByKey]=OutputTable[[#This Row],[GroupByKey]])*OutputTable[RecordedValue])),0)</f>
        <v>0.73577360167133743</v>
      </c>
      <c r="M2062" s="5" cm="1">
        <f t="array" ref="M2062">MAX(IF((ProjectInfoTable[ProjectName]=OutputTable[[#This Row],[ProjectName]]),(ProjectInfoTable[ProjectName]=OutputTable[[#This Row],[ProjectName]])*ProjectInfoTable[ConfidenceInterval]))</f>
        <v>0.95</v>
      </c>
      <c r="N20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062" s="5" cm="1">
        <f t="array" ref="O2062">MIN(IF((OutputTable[GroupByKey]=OutputTable[[#This Row],[GroupByKey]]),(OutputTable[GroupByKey]=OutputTable[[#This Row],[GroupByKey]])*OutputTable[RecordedValue]))</f>
        <v>35.915286846409401</v>
      </c>
      <c r="P2062" s="5" cm="1">
        <f t="array" ref="P2062">MAX(IF((OutputTable[GroupByKey]=OutputTable[[#This Row],[GroupByKey]]),(OutputTable[GroupByKey]=OutputTable[[#This Row],[GroupByKey]])*OutputTable[RecordedValue]))</f>
        <v>38.829036811282897</v>
      </c>
    </row>
    <row r="2063" spans="1:16" x14ac:dyDescent="0.25">
      <c r="A2063" t="s">
        <v>68</v>
      </c>
      <c r="B2063" t="s">
        <v>70</v>
      </c>
      <c r="C2063">
        <v>39</v>
      </c>
      <c r="D2063" t="s">
        <v>172</v>
      </c>
      <c r="E2063" t="s">
        <v>125</v>
      </c>
      <c r="F2063" t="s">
        <v>73</v>
      </c>
      <c r="G2063">
        <v>1178.1380457360001</v>
      </c>
      <c r="H2063">
        <v>0</v>
      </c>
      <c r="I2063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063" s="5" cm="1">
        <f t="array" ref="J2063">MAX(IF((ProjectInfoTable[ProjectName]=OutputTable[[#This Row],[ProjectName]]),(ProjectInfoTable[ProjectName]=OutputTable[[#This Row],[ProjectName]])*ProjectInfoTable[NumberOfReplications]))</f>
        <v>50</v>
      </c>
      <c r="K2063" s="5" cm="1">
        <f t="array" ref="K2063">IFERROR(AVERAGE(IF((OutputTable[GroupByKey]=OutputTable[[#This Row],[GroupByKey]]),(OutputTable[GroupByKey]=OutputTable[[#This Row],[GroupByKey]])*OutputTable[RecordedValue])),0)</f>
        <v>1238.0468436038263</v>
      </c>
      <c r="L2063" s="5" cm="1">
        <f t="array" ref="L2063">IFERROR(_xlfn.STDEV.S(IF((OutputTable[GroupByKey]=OutputTable[[#This Row],[GroupByKey]]),(OutputTable[GroupByKey]=OutputTable[[#This Row],[GroupByKey]])*OutputTable[RecordedValue])),0)</f>
        <v>49.802537130614866</v>
      </c>
      <c r="M2063" s="5" cm="1">
        <f t="array" ref="M2063">MAX(IF((ProjectInfoTable[ProjectName]=OutputTable[[#This Row],[ProjectName]]),(ProjectInfoTable[ProjectName]=OutputTable[[#This Row],[ProjectName]])*ProjectInfoTable[ConfidenceInterval]))</f>
        <v>0.95</v>
      </c>
      <c r="N20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063" s="5" cm="1">
        <f t="array" ref="O2063">MIN(IF((OutputTable[GroupByKey]=OutputTable[[#This Row],[GroupByKey]]),(OutputTable[GroupByKey]=OutputTable[[#This Row],[GroupByKey]])*OutputTable[RecordedValue]))</f>
        <v>1148.68844056226</v>
      </c>
      <c r="P2063" s="5" cm="1">
        <f t="array" ref="P2063">MAX(IF((OutputTable[GroupByKey]=OutputTable[[#This Row],[GroupByKey]]),(OutputTable[GroupByKey]=OutputTable[[#This Row],[GroupByKey]])*OutputTable[RecordedValue]))</f>
        <v>1418.3176101245699</v>
      </c>
    </row>
    <row r="2064" spans="1:16" x14ac:dyDescent="0.25">
      <c r="A2064" t="s">
        <v>68</v>
      </c>
      <c r="B2064" t="s">
        <v>70</v>
      </c>
      <c r="C2064">
        <v>39</v>
      </c>
      <c r="D2064" t="s">
        <v>173</v>
      </c>
      <c r="E2064" t="s">
        <v>135</v>
      </c>
      <c r="F2064" t="s">
        <v>105</v>
      </c>
      <c r="G2064">
        <v>18.1638057781661</v>
      </c>
      <c r="H2064">
        <v>0</v>
      </c>
      <c r="I2064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064" s="5" cm="1">
        <f t="array" ref="J2064">MAX(IF((ProjectInfoTable[ProjectName]=OutputTable[[#This Row],[ProjectName]]),(ProjectInfoTable[ProjectName]=OutputTable[[#This Row],[ProjectName]])*ProjectInfoTable[NumberOfReplications]))</f>
        <v>50</v>
      </c>
      <c r="K2064" s="5" cm="1">
        <f t="array" ref="K2064">IFERROR(AVERAGE(IF((OutputTable[GroupByKey]=OutputTable[[#This Row],[GroupByKey]]),(OutputTable[GroupByKey]=OutputTable[[#This Row],[GroupByKey]])*OutputTable[RecordedValue])),0)</f>
        <v>18.619171871730064</v>
      </c>
      <c r="L2064" s="5" cm="1">
        <f t="array" ref="L2064">IFERROR(_xlfn.STDEV.S(IF((OutputTable[GroupByKey]=OutputTable[[#This Row],[GroupByKey]]),(OutputTable[GroupByKey]=OutputTable[[#This Row],[GroupByKey]])*OutputTable[RecordedValue])),0)</f>
        <v>0.36788680083566072</v>
      </c>
      <c r="M2064" s="5" cm="1">
        <f t="array" ref="M2064">MAX(IF((ProjectInfoTable[ProjectName]=OutputTable[[#This Row],[ProjectName]]),(ProjectInfoTable[ProjectName]=OutputTable[[#This Row],[ProjectName]])*ProjectInfoTable[ConfidenceInterval]))</f>
        <v>0.95</v>
      </c>
      <c r="N20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064" s="5" cm="1">
        <f t="array" ref="O2064">MIN(IF((OutputTable[GroupByKey]=OutputTable[[#This Row],[GroupByKey]]),(OutputTable[GroupByKey]=OutputTable[[#This Row],[GroupByKey]])*OutputTable[RecordedValue]))</f>
        <v>17.957643423204701</v>
      </c>
      <c r="P2064" s="5" cm="1">
        <f t="array" ref="P2064">MAX(IF((OutputTable[GroupByKey]=OutputTable[[#This Row],[GroupByKey]]),(OutputTable[GroupByKey]=OutputTable[[#This Row],[GroupByKey]])*OutputTable[RecordedValue]))</f>
        <v>19.414518405641399</v>
      </c>
    </row>
    <row r="2065" spans="1:16" x14ac:dyDescent="0.25">
      <c r="A2065" t="s">
        <v>68</v>
      </c>
      <c r="B2065" t="s">
        <v>70</v>
      </c>
      <c r="C2065">
        <v>39</v>
      </c>
      <c r="D2065" t="s">
        <v>174</v>
      </c>
      <c r="E2065" t="s">
        <v>137</v>
      </c>
      <c r="F2065" t="s">
        <v>105</v>
      </c>
      <c r="G2065">
        <v>5.795717359747</v>
      </c>
      <c r="H2065">
        <v>0</v>
      </c>
      <c r="I2065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065" s="5" cm="1">
        <f t="array" ref="J2065">MAX(IF((ProjectInfoTable[ProjectName]=OutputTable[[#This Row],[ProjectName]]),(ProjectInfoTable[ProjectName]=OutputTable[[#This Row],[ProjectName]])*ProjectInfoTable[NumberOfReplications]))</f>
        <v>50</v>
      </c>
      <c r="K2065" s="5" cm="1">
        <f t="array" ref="K2065">IFERROR(AVERAGE(IF((OutputTable[GroupByKey]=OutputTable[[#This Row],[GroupByKey]]),(OutputTable[GroupByKey]=OutputTable[[#This Row],[GroupByKey]])*OutputTable[RecordedValue])),0)</f>
        <v>5.3248187541752463</v>
      </c>
      <c r="L2065" s="5" cm="1">
        <f t="array" ref="L2065">IFERROR(_xlfn.STDEV.S(IF((OutputTable[GroupByKey]=OutputTable[[#This Row],[GroupByKey]]),(OutputTable[GroupByKey]=OutputTable[[#This Row],[GroupByKey]])*OutputTable[RecordedValue])),0)</f>
        <v>0.37220753962085379</v>
      </c>
      <c r="M2065" s="5" cm="1">
        <f t="array" ref="M2065">MAX(IF((ProjectInfoTable[ProjectName]=OutputTable[[#This Row],[ProjectName]]),(ProjectInfoTable[ProjectName]=OutputTable[[#This Row],[ProjectName]])*ProjectInfoTable[ConfidenceInterval]))</f>
        <v>0.95</v>
      </c>
      <c r="N20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065" s="5" cm="1">
        <f t="array" ref="O2065">MIN(IF((OutputTable[GroupByKey]=OutputTable[[#This Row],[GroupByKey]]),(OutputTable[GroupByKey]=OutputTable[[#This Row],[GroupByKey]])*OutputTable[RecordedValue]))</f>
        <v>4.5773931059875599</v>
      </c>
      <c r="P2065" s="5" cm="1">
        <f t="array" ref="P2065">MAX(IF((OutputTable[GroupByKey]=OutputTable[[#This Row],[GroupByKey]]),(OutputTable[GroupByKey]=OutputTable[[#This Row],[GroupByKey]])*OutputTable[RecordedValue]))</f>
        <v>5.9816259595291603</v>
      </c>
    </row>
    <row r="2066" spans="1:16" x14ac:dyDescent="0.25">
      <c r="A2066" t="s">
        <v>68</v>
      </c>
      <c r="B2066" t="s">
        <v>70</v>
      </c>
      <c r="C2066">
        <v>39</v>
      </c>
      <c r="D2066" t="s">
        <v>175</v>
      </c>
      <c r="E2066" t="s">
        <v>154</v>
      </c>
      <c r="F2066" t="s">
        <v>105</v>
      </c>
      <c r="G2066">
        <v>300</v>
      </c>
      <c r="H2066">
        <v>0</v>
      </c>
      <c r="I2066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066" s="5" cm="1">
        <f t="array" ref="J2066">MAX(IF((ProjectInfoTable[ProjectName]=OutputTable[[#This Row],[ProjectName]]),(ProjectInfoTable[ProjectName]=OutputTable[[#This Row],[ProjectName]])*ProjectInfoTable[NumberOfReplications]))</f>
        <v>50</v>
      </c>
      <c r="K2066" s="5" cm="1">
        <f t="array" ref="K2066">IFERROR(AVERAGE(IF((OutputTable[GroupByKey]=OutputTable[[#This Row],[GroupByKey]]),(OutputTable[GroupByKey]=OutputTable[[#This Row],[GroupByKey]])*OutputTable[RecordedValue])),0)</f>
        <v>307.5</v>
      </c>
      <c r="L2066" s="5" cm="1">
        <f t="array" ref="L2066">IFERROR(_xlfn.STDEV.S(IF((OutputTable[GroupByKey]=OutputTable[[#This Row],[GroupByKey]]),(OutputTable[GroupByKey]=OutputTable[[#This Row],[GroupByKey]])*OutputTable[RecordedValue])),0)</f>
        <v>3.1831828507367419</v>
      </c>
      <c r="M2066" s="5" cm="1">
        <f t="array" ref="M2066">MAX(IF((ProjectInfoTable[ProjectName]=OutputTable[[#This Row],[ProjectName]]),(ProjectInfoTable[ProjectName]=OutputTable[[#This Row],[ProjectName]])*ProjectInfoTable[ConfidenceInterval]))</f>
        <v>0.95</v>
      </c>
      <c r="N20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066" s="5" cm="1">
        <f t="array" ref="O2066">MIN(IF((OutputTable[GroupByKey]=OutputTable[[#This Row],[GroupByKey]]),(OutputTable[GroupByKey]=OutputTable[[#This Row],[GroupByKey]])*OutputTable[RecordedValue]))</f>
        <v>300</v>
      </c>
      <c r="P2066" s="5" cm="1">
        <f t="array" ref="P2066">MAX(IF((OutputTable[GroupByKey]=OutputTable[[#This Row],[GroupByKey]]),(OutputTable[GroupByKey]=OutputTable[[#This Row],[GroupByKey]])*OutputTable[RecordedValue]))</f>
        <v>315</v>
      </c>
    </row>
    <row r="2067" spans="1:16" x14ac:dyDescent="0.25">
      <c r="A2067" t="s">
        <v>68</v>
      </c>
      <c r="B2067" t="s">
        <v>70</v>
      </c>
      <c r="C2067">
        <v>39</v>
      </c>
      <c r="D2067" t="s">
        <v>176</v>
      </c>
      <c r="E2067" t="s">
        <v>156</v>
      </c>
      <c r="F2067" t="s">
        <v>105</v>
      </c>
      <c r="G2067">
        <v>0.75851177667720804</v>
      </c>
      <c r="H2067">
        <v>0</v>
      </c>
      <c r="I2067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067" s="5" cm="1">
        <f t="array" ref="J2067">MAX(IF((ProjectInfoTable[ProjectName]=OutputTable[[#This Row],[ProjectName]]),(ProjectInfoTable[ProjectName]=OutputTable[[#This Row],[ProjectName]])*ProjectInfoTable[NumberOfReplications]))</f>
        <v>50</v>
      </c>
      <c r="K2067" s="5" cm="1">
        <f t="array" ref="K2067">IFERROR(AVERAGE(IF((OutputTable[GroupByKey]=OutputTable[[#This Row],[GroupByKey]]),(OutputTable[GroupByKey]=OutputTable[[#This Row],[GroupByKey]])*OutputTable[RecordedValue])),0)</f>
        <v>0.77813255190936492</v>
      </c>
      <c r="L2067" s="5" cm="1">
        <f t="array" ref="L2067">IFERROR(_xlfn.STDEV.S(IF((OutputTable[GroupByKey]=OutputTable[[#This Row],[GroupByKey]]),(OutputTable[GroupByKey]=OutputTable[[#This Row],[GroupByKey]])*OutputTable[RecordedValue])),0)</f>
        <v>1.5508647484202203E-2</v>
      </c>
      <c r="M2067" s="5" cm="1">
        <f t="array" ref="M2067">MAX(IF((ProjectInfoTable[ProjectName]=OutputTable[[#This Row],[ProjectName]]),(ProjectInfoTable[ProjectName]=OutputTable[[#This Row],[ProjectName]])*ProjectInfoTable[ConfidenceInterval]))</f>
        <v>0.95</v>
      </c>
      <c r="N20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067" s="5" cm="1">
        <f t="array" ref="O2067">MIN(IF((OutputTable[GroupByKey]=OutputTable[[#This Row],[GroupByKey]]),(OutputTable[GroupByKey]=OutputTable[[#This Row],[GroupByKey]])*OutputTable[RecordedValue]))</f>
        <v>0.75076558501961799</v>
      </c>
      <c r="P2067" s="5" cm="1">
        <f t="array" ref="P2067">MAX(IF((OutputTable[GroupByKey]=OutputTable[[#This Row],[GroupByKey]]),(OutputTable[GroupByKey]=OutputTable[[#This Row],[GroupByKey]])*OutputTable[RecordedValue]))</f>
        <v>0.80927528725051701</v>
      </c>
    </row>
    <row r="2068" spans="1:16" x14ac:dyDescent="0.25">
      <c r="A2068" t="s">
        <v>68</v>
      </c>
      <c r="B2068" t="s">
        <v>70</v>
      </c>
      <c r="C2068">
        <v>39</v>
      </c>
      <c r="D2068" t="s">
        <v>177</v>
      </c>
      <c r="E2068" t="s">
        <v>140</v>
      </c>
      <c r="F2068" t="s">
        <v>105</v>
      </c>
      <c r="G2068">
        <v>0</v>
      </c>
      <c r="H2068">
        <v>0</v>
      </c>
      <c r="I2068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068" s="5" cm="1">
        <f t="array" ref="J2068">MAX(IF((ProjectInfoTable[ProjectName]=OutputTable[[#This Row],[ProjectName]]),(ProjectInfoTable[ProjectName]=OutputTable[[#This Row],[ProjectName]])*ProjectInfoTable[NumberOfReplications]))</f>
        <v>50</v>
      </c>
      <c r="K2068" s="5" cm="1">
        <f t="array" ref="K2068">IFERROR(AVERAGE(IF((OutputTable[GroupByKey]=OutputTable[[#This Row],[GroupByKey]]),(OutputTable[GroupByKey]=OutputTable[[#This Row],[GroupByKey]])*OutputTable[RecordedValue])),0)</f>
        <v>0</v>
      </c>
      <c r="L2068" s="5" cm="1">
        <f t="array" ref="L2068">IFERROR(_xlfn.STDEV.S(IF((OutputTable[GroupByKey]=OutputTable[[#This Row],[GroupByKey]]),(OutputTable[GroupByKey]=OutputTable[[#This Row],[GroupByKey]])*OutputTable[RecordedValue])),0)</f>
        <v>0</v>
      </c>
      <c r="M2068" s="5" cm="1">
        <f t="array" ref="M2068">MAX(IF((ProjectInfoTable[ProjectName]=OutputTable[[#This Row],[ProjectName]]),(ProjectInfoTable[ProjectName]=OutputTable[[#This Row],[ProjectName]])*ProjectInfoTable[ConfidenceInterval]))</f>
        <v>0.95</v>
      </c>
      <c r="N20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68" s="5" cm="1">
        <f t="array" ref="O2068">MIN(IF((OutputTable[GroupByKey]=OutputTable[[#This Row],[GroupByKey]]),(OutputTable[GroupByKey]=OutputTable[[#This Row],[GroupByKey]])*OutputTable[RecordedValue]))</f>
        <v>0</v>
      </c>
      <c r="P2068" s="5" cm="1">
        <f t="array" ref="P2068">MAX(IF((OutputTable[GroupByKey]=OutputTable[[#This Row],[GroupByKey]]),(OutputTable[GroupByKey]=OutputTable[[#This Row],[GroupByKey]])*OutputTable[RecordedValue]))</f>
        <v>0</v>
      </c>
    </row>
    <row r="2069" spans="1:16" x14ac:dyDescent="0.25">
      <c r="A2069" t="s">
        <v>68</v>
      </c>
      <c r="B2069" t="s">
        <v>70</v>
      </c>
      <c r="C2069">
        <v>40</v>
      </c>
      <c r="D2069" t="s">
        <v>110</v>
      </c>
      <c r="E2069" t="s">
        <v>111</v>
      </c>
      <c r="F2069" t="s">
        <v>73</v>
      </c>
      <c r="G2069">
        <v>1.9607299965723799</v>
      </c>
      <c r="H2069">
        <v>0</v>
      </c>
      <c r="I2069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069" s="5" cm="1">
        <f t="array" ref="J2069">MAX(IF((ProjectInfoTable[ProjectName]=OutputTable[[#This Row],[ProjectName]]),(ProjectInfoTable[ProjectName]=OutputTable[[#This Row],[ProjectName]])*ProjectInfoTable[NumberOfReplications]))</f>
        <v>50</v>
      </c>
      <c r="K2069" s="5" cm="1">
        <f t="array" ref="K2069">IFERROR(AVERAGE(IF((OutputTable[GroupByKey]=OutputTable[[#This Row],[GroupByKey]]),(OutputTable[GroupByKey]=OutputTable[[#This Row],[GroupByKey]])*OutputTable[RecordedValue])),0)</f>
        <v>1.9749714551650996</v>
      </c>
      <c r="L2069" s="5" cm="1">
        <f t="array" ref="L2069">IFERROR(_xlfn.STDEV.S(IF((OutputTable[GroupByKey]=OutputTable[[#This Row],[GroupByKey]]),(OutputTable[GroupByKey]=OutputTable[[#This Row],[GroupByKey]])*OutputTable[RecordedValue])),0)</f>
        <v>0.45746437878232693</v>
      </c>
      <c r="M2069" s="5" cm="1">
        <f t="array" ref="M2069">MAX(IF((ProjectInfoTable[ProjectName]=OutputTable[[#This Row],[ProjectName]]),(ProjectInfoTable[ProjectName]=OutputTable[[#This Row],[ProjectName]])*ProjectInfoTable[ConfidenceInterval]))</f>
        <v>0.95</v>
      </c>
      <c r="N20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069" s="5" cm="1">
        <f t="array" ref="O2069">MIN(IF((OutputTable[GroupByKey]=OutputTable[[#This Row],[GroupByKey]]),(OutputTable[GroupByKey]=OutputTable[[#This Row],[GroupByKey]])*OutputTable[RecordedValue]))</f>
        <v>1.0281254127300199</v>
      </c>
      <c r="P2069" s="5" cm="1">
        <f t="array" ref="P2069">MAX(IF((OutputTable[GroupByKey]=OutputTable[[#This Row],[GroupByKey]]),(OutputTable[GroupByKey]=OutputTable[[#This Row],[GroupByKey]])*OutputTable[RecordedValue]))</f>
        <v>3.1673122909872098</v>
      </c>
    </row>
    <row r="2070" spans="1:16" x14ac:dyDescent="0.25">
      <c r="A2070" t="s">
        <v>68</v>
      </c>
      <c r="B2070" t="s">
        <v>70</v>
      </c>
      <c r="C2070">
        <v>40</v>
      </c>
      <c r="D2070" t="s">
        <v>112</v>
      </c>
      <c r="E2070" t="s">
        <v>113</v>
      </c>
      <c r="F2070" t="s">
        <v>73</v>
      </c>
      <c r="G2070">
        <v>117.643799794343</v>
      </c>
      <c r="H2070">
        <v>0</v>
      </c>
      <c r="I2070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070" s="5" cm="1">
        <f t="array" ref="J2070">MAX(IF((ProjectInfoTable[ProjectName]=OutputTable[[#This Row],[ProjectName]]),(ProjectInfoTable[ProjectName]=OutputTable[[#This Row],[ProjectName]])*ProjectInfoTable[NumberOfReplications]))</f>
        <v>50</v>
      </c>
      <c r="K2070" s="5" cm="1">
        <f t="array" ref="K2070">IFERROR(AVERAGE(IF((OutputTable[GroupByKey]=OutputTable[[#This Row],[GroupByKey]]),(OutputTable[GroupByKey]=OutputTable[[#This Row],[GroupByKey]])*OutputTable[RecordedValue])),0)</f>
        <v>118.49828730990606</v>
      </c>
      <c r="L2070" s="5" cm="1">
        <f t="array" ref="L2070">IFERROR(_xlfn.STDEV.S(IF((OutputTable[GroupByKey]=OutputTable[[#This Row],[GroupByKey]]),(OutputTable[GroupByKey]=OutputTable[[#This Row],[GroupByKey]])*OutputTable[RecordedValue])),0)</f>
        <v>27.447862726939679</v>
      </c>
      <c r="M2070" s="5" cm="1">
        <f t="array" ref="M2070">MAX(IF((ProjectInfoTable[ProjectName]=OutputTable[[#This Row],[ProjectName]]),(ProjectInfoTable[ProjectName]=OutputTable[[#This Row],[ProjectName]])*ProjectInfoTable[ConfidenceInterval]))</f>
        <v>0.95</v>
      </c>
      <c r="N20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070" s="5" cm="1">
        <f t="array" ref="O2070">MIN(IF((OutputTable[GroupByKey]=OutputTable[[#This Row],[GroupByKey]]),(OutputTable[GroupByKey]=OutputTable[[#This Row],[GroupByKey]])*OutputTable[RecordedValue]))</f>
        <v>61.6875247638012</v>
      </c>
      <c r="P2070" s="5" cm="1">
        <f t="array" ref="P2070">MAX(IF((OutputTable[GroupByKey]=OutputTable[[#This Row],[GroupByKey]]),(OutputTable[GroupByKey]=OutputTable[[#This Row],[GroupByKey]])*OutputTable[RecordedValue]))</f>
        <v>190.038737459233</v>
      </c>
    </row>
    <row r="2071" spans="1:16" x14ac:dyDescent="0.25">
      <c r="A2071" t="s">
        <v>68</v>
      </c>
      <c r="B2071" t="s">
        <v>70</v>
      </c>
      <c r="C2071">
        <v>40</v>
      </c>
      <c r="D2071" t="s">
        <v>114</v>
      </c>
      <c r="E2071" t="s">
        <v>115</v>
      </c>
      <c r="F2071" t="s">
        <v>73</v>
      </c>
      <c r="G2071">
        <v>0</v>
      </c>
      <c r="H2071">
        <v>0</v>
      </c>
      <c r="I2071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071" s="5" cm="1">
        <f t="array" ref="J2071">MAX(IF((ProjectInfoTable[ProjectName]=OutputTable[[#This Row],[ProjectName]]),(ProjectInfoTable[ProjectName]=OutputTable[[#This Row],[ProjectName]])*ProjectInfoTable[NumberOfReplications]))</f>
        <v>50</v>
      </c>
      <c r="K2071" s="5" cm="1">
        <f t="array" ref="K2071">IFERROR(AVERAGE(IF((OutputTable[GroupByKey]=OutputTable[[#This Row],[GroupByKey]]),(OutputTable[GroupByKey]=OutputTable[[#This Row],[GroupByKey]])*OutputTable[RecordedValue])),0)</f>
        <v>0</v>
      </c>
      <c r="L2071" s="5" cm="1">
        <f t="array" ref="L2071">IFERROR(_xlfn.STDEV.S(IF((OutputTable[GroupByKey]=OutputTable[[#This Row],[GroupByKey]]),(OutputTable[GroupByKey]=OutputTable[[#This Row],[GroupByKey]])*OutputTable[RecordedValue])),0)</f>
        <v>0</v>
      </c>
      <c r="M2071" s="5" cm="1">
        <f t="array" ref="M2071">MAX(IF((ProjectInfoTable[ProjectName]=OutputTable[[#This Row],[ProjectName]]),(ProjectInfoTable[ProjectName]=OutputTable[[#This Row],[ProjectName]])*ProjectInfoTable[ConfidenceInterval]))</f>
        <v>0.95</v>
      </c>
      <c r="N20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71" s="5" cm="1">
        <f t="array" ref="O2071">MIN(IF((OutputTable[GroupByKey]=OutputTable[[#This Row],[GroupByKey]]),(OutputTable[GroupByKey]=OutputTable[[#This Row],[GroupByKey]])*OutputTable[RecordedValue]))</f>
        <v>0</v>
      </c>
      <c r="P2071" s="5" cm="1">
        <f t="array" ref="P2071">MAX(IF((OutputTable[GroupByKey]=OutputTable[[#This Row],[GroupByKey]]),(OutputTable[GroupByKey]=OutputTable[[#This Row],[GroupByKey]])*OutputTable[RecordedValue]))</f>
        <v>0</v>
      </c>
    </row>
    <row r="2072" spans="1:16" x14ac:dyDescent="0.25">
      <c r="A2072" t="s">
        <v>68</v>
      </c>
      <c r="B2072" t="s">
        <v>70</v>
      </c>
      <c r="C2072">
        <v>40</v>
      </c>
      <c r="D2072" t="s">
        <v>116</v>
      </c>
      <c r="E2072" t="s">
        <v>117</v>
      </c>
      <c r="F2072" t="s">
        <v>73</v>
      </c>
      <c r="G2072">
        <v>3.3472599903966498</v>
      </c>
      <c r="H2072">
        <v>0</v>
      </c>
      <c r="I2072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072" s="5" cm="1">
        <f t="array" ref="J2072">MAX(IF((ProjectInfoTable[ProjectName]=OutputTable[[#This Row],[ProjectName]]),(ProjectInfoTable[ProjectName]=OutputTable[[#This Row],[ProjectName]])*ProjectInfoTable[NumberOfReplications]))</f>
        <v>50</v>
      </c>
      <c r="K2072" s="5" cm="1">
        <f t="array" ref="K2072">IFERROR(AVERAGE(IF((OutputTable[GroupByKey]=OutputTable[[#This Row],[GroupByKey]]),(OutputTable[GroupByKey]=OutputTable[[#This Row],[GroupByKey]])*OutputTable[RecordedValue])),0)</f>
        <v>5.4408066100724897</v>
      </c>
      <c r="L2072" s="5" cm="1">
        <f t="array" ref="L2072">IFERROR(_xlfn.STDEV.S(IF((OutputTable[GroupByKey]=OutputTable[[#This Row],[GroupByKey]]),(OutputTable[GroupByKey]=OutputTable[[#This Row],[GroupByKey]])*OutputTable[RecordedValue])),0)</f>
        <v>3.1898976373285977</v>
      </c>
      <c r="M2072" s="5" cm="1">
        <f t="array" ref="M2072">MAX(IF((ProjectInfoTable[ProjectName]=OutputTable[[#This Row],[ProjectName]]),(ProjectInfoTable[ProjectName]=OutputTable[[#This Row],[ProjectName]])*ProjectInfoTable[ConfidenceInterval]))</f>
        <v>0.95</v>
      </c>
      <c r="N20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072" s="5" cm="1">
        <f t="array" ref="O2072">MIN(IF((OutputTable[GroupByKey]=OutputTable[[#This Row],[GroupByKey]]),(OutputTable[GroupByKey]=OutputTable[[#This Row],[GroupByKey]])*OutputTable[RecordedValue]))</f>
        <v>0.10442984261027299</v>
      </c>
      <c r="P2072" s="5" cm="1">
        <f t="array" ref="P2072">MAX(IF((OutputTable[GroupByKey]=OutputTable[[#This Row],[GroupByKey]]),(OutputTable[GroupByKey]=OutputTable[[#This Row],[GroupByKey]])*OutputTable[RecordedValue]))</f>
        <v>13.981021636077701</v>
      </c>
    </row>
    <row r="2073" spans="1:16" x14ac:dyDescent="0.25">
      <c r="A2073" t="s">
        <v>68</v>
      </c>
      <c r="B2073" t="s">
        <v>70</v>
      </c>
      <c r="C2073">
        <v>40</v>
      </c>
      <c r="D2073" t="s">
        <v>118</v>
      </c>
      <c r="E2073" t="s">
        <v>119</v>
      </c>
      <c r="F2073" t="s">
        <v>73</v>
      </c>
      <c r="G2073">
        <v>20</v>
      </c>
      <c r="H2073">
        <v>0</v>
      </c>
      <c r="I2073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073" s="5" cm="1">
        <f t="array" ref="J2073">MAX(IF((ProjectInfoTable[ProjectName]=OutputTable[[#This Row],[ProjectName]]),(ProjectInfoTable[ProjectName]=OutputTable[[#This Row],[ProjectName]])*ProjectInfoTable[NumberOfReplications]))</f>
        <v>50</v>
      </c>
      <c r="K2073" s="5" cm="1">
        <f t="array" ref="K2073">IFERROR(AVERAGE(IF((OutputTable[GroupByKey]=OutputTable[[#This Row],[GroupByKey]]),(OutputTable[GroupByKey]=OutputTable[[#This Row],[GroupByKey]])*OutputTable[RecordedValue])),0)</f>
        <v>20.28</v>
      </c>
      <c r="L2073" s="5" cm="1">
        <f t="array" ref="L2073">IFERROR(_xlfn.STDEV.S(IF((OutputTable[GroupByKey]=OutputTable[[#This Row],[GroupByKey]]),(OutputTable[GroupByKey]=OutputTable[[#This Row],[GroupByKey]])*OutputTable[RecordedValue])),0)</f>
        <v>4.3191079955878688</v>
      </c>
      <c r="M2073" s="5" cm="1">
        <f t="array" ref="M2073">MAX(IF((ProjectInfoTable[ProjectName]=OutputTable[[#This Row],[ProjectName]]),(ProjectInfoTable[ProjectName]=OutputTable[[#This Row],[ProjectName]])*ProjectInfoTable[ConfidenceInterval]))</f>
        <v>0.95</v>
      </c>
      <c r="N20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073" s="5" cm="1">
        <f t="array" ref="O2073">MIN(IF((OutputTable[GroupByKey]=OutputTable[[#This Row],[GroupByKey]]),(OutputTable[GroupByKey]=OutputTable[[#This Row],[GroupByKey]])*OutputTable[RecordedValue]))</f>
        <v>11</v>
      </c>
      <c r="P2073" s="5" cm="1">
        <f t="array" ref="P2073">MAX(IF((OutputTable[GroupByKey]=OutputTable[[#This Row],[GroupByKey]]),(OutputTable[GroupByKey]=OutputTable[[#This Row],[GroupByKey]])*OutputTable[RecordedValue]))</f>
        <v>31</v>
      </c>
    </row>
    <row r="2074" spans="1:16" x14ac:dyDescent="0.25">
      <c r="A2074" t="s">
        <v>68</v>
      </c>
      <c r="B2074" t="s">
        <v>70</v>
      </c>
      <c r="C2074">
        <v>40</v>
      </c>
      <c r="D2074" t="s">
        <v>120</v>
      </c>
      <c r="E2074" t="s">
        <v>121</v>
      </c>
      <c r="F2074" t="s">
        <v>73</v>
      </c>
      <c r="G2074">
        <v>20</v>
      </c>
      <c r="H2074">
        <v>0</v>
      </c>
      <c r="I2074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074" s="5" cm="1">
        <f t="array" ref="J2074">MAX(IF((ProjectInfoTable[ProjectName]=OutputTable[[#This Row],[ProjectName]]),(ProjectInfoTable[ProjectName]=OutputTable[[#This Row],[ProjectName]])*ProjectInfoTable[NumberOfReplications]))</f>
        <v>50</v>
      </c>
      <c r="K2074" s="5" cm="1">
        <f t="array" ref="K2074">IFERROR(AVERAGE(IF((OutputTable[GroupByKey]=OutputTable[[#This Row],[GroupByKey]]),(OutputTable[GroupByKey]=OutputTable[[#This Row],[GroupByKey]])*OutputTable[RecordedValue])),0)</f>
        <v>20.14</v>
      </c>
      <c r="L2074" s="5" cm="1">
        <f t="array" ref="L2074">IFERROR(_xlfn.STDEV.S(IF((OutputTable[GroupByKey]=OutputTable[[#This Row],[GroupByKey]]),(OutputTable[GroupByKey]=OutputTable[[#This Row],[GroupByKey]])*OutputTable[RecordedValue])),0)</f>
        <v>4.309505393278199</v>
      </c>
      <c r="M2074" s="5" cm="1">
        <f t="array" ref="M2074">MAX(IF((ProjectInfoTable[ProjectName]=OutputTable[[#This Row],[ProjectName]]),(ProjectInfoTable[ProjectName]=OutputTable[[#This Row],[ProjectName]])*ProjectInfoTable[ConfidenceInterval]))</f>
        <v>0.95</v>
      </c>
      <c r="N20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074" s="5" cm="1">
        <f t="array" ref="O2074">MIN(IF((OutputTable[GroupByKey]=OutputTable[[#This Row],[GroupByKey]]),(OutputTable[GroupByKey]=OutputTable[[#This Row],[GroupByKey]])*OutputTable[RecordedValue]))</f>
        <v>10</v>
      </c>
      <c r="P2074" s="5" cm="1">
        <f t="array" ref="P2074">MAX(IF((OutputTable[GroupByKey]=OutputTable[[#This Row],[GroupByKey]]),(OutputTable[GroupByKey]=OutputTable[[#This Row],[GroupByKey]])*OutputTable[RecordedValue]))</f>
        <v>31</v>
      </c>
    </row>
    <row r="2075" spans="1:16" x14ac:dyDescent="0.25">
      <c r="A2075" t="s">
        <v>68</v>
      </c>
      <c r="B2075" t="s">
        <v>70</v>
      </c>
      <c r="C2075">
        <v>40</v>
      </c>
      <c r="D2075" t="s">
        <v>122</v>
      </c>
      <c r="E2075" t="s">
        <v>123</v>
      </c>
      <c r="F2075" t="s">
        <v>73</v>
      </c>
      <c r="G2075">
        <v>1.9607299965723799</v>
      </c>
      <c r="H2075">
        <v>0</v>
      </c>
      <c r="I2075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075" s="5" cm="1">
        <f t="array" ref="J2075">MAX(IF((ProjectInfoTable[ProjectName]=OutputTable[[#This Row],[ProjectName]]),(ProjectInfoTable[ProjectName]=OutputTable[[#This Row],[ProjectName]])*ProjectInfoTable[NumberOfReplications]))</f>
        <v>50</v>
      </c>
      <c r="K2075" s="5" cm="1">
        <f t="array" ref="K2075">IFERROR(AVERAGE(IF((OutputTable[GroupByKey]=OutputTable[[#This Row],[GroupByKey]]),(OutputTable[GroupByKey]=OutputTable[[#This Row],[GroupByKey]])*OutputTable[RecordedValue])),0)</f>
        <v>1.9749714551650996</v>
      </c>
      <c r="L2075" s="5" cm="1">
        <f t="array" ref="L2075">IFERROR(_xlfn.STDEV.S(IF((OutputTable[GroupByKey]=OutputTable[[#This Row],[GroupByKey]]),(OutputTable[GroupByKey]=OutputTable[[#This Row],[GroupByKey]])*OutputTable[RecordedValue])),0)</f>
        <v>0.45746437878232693</v>
      </c>
      <c r="M2075" s="5" cm="1">
        <f t="array" ref="M2075">MAX(IF((ProjectInfoTable[ProjectName]=OutputTable[[#This Row],[ProjectName]]),(ProjectInfoTable[ProjectName]=OutputTable[[#This Row],[ProjectName]])*ProjectInfoTable[ConfidenceInterval]))</f>
        <v>0.95</v>
      </c>
      <c r="N20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075" s="5" cm="1">
        <f t="array" ref="O2075">MIN(IF((OutputTable[GroupByKey]=OutputTable[[#This Row],[GroupByKey]]),(OutputTable[GroupByKey]=OutputTable[[#This Row],[GroupByKey]])*OutputTable[RecordedValue]))</f>
        <v>1.0281254127300199</v>
      </c>
      <c r="P2075" s="5" cm="1">
        <f t="array" ref="P2075">MAX(IF((OutputTable[GroupByKey]=OutputTable[[#This Row],[GroupByKey]]),(OutputTable[GroupByKey]=OutputTable[[#This Row],[GroupByKey]])*OutputTable[RecordedValue]))</f>
        <v>3.1673122909872098</v>
      </c>
    </row>
    <row r="2076" spans="1:16" x14ac:dyDescent="0.25">
      <c r="A2076" t="s">
        <v>68</v>
      </c>
      <c r="B2076" t="s">
        <v>70</v>
      </c>
      <c r="C2076">
        <v>40</v>
      </c>
      <c r="D2076" t="s">
        <v>124</v>
      </c>
      <c r="E2076" t="s">
        <v>125</v>
      </c>
      <c r="F2076" t="s">
        <v>73</v>
      </c>
      <c r="G2076">
        <v>120.99105978474</v>
      </c>
      <c r="H2076">
        <v>0</v>
      </c>
      <c r="I2076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076" s="5" cm="1">
        <f t="array" ref="J2076">MAX(IF((ProjectInfoTable[ProjectName]=OutputTable[[#This Row],[ProjectName]]),(ProjectInfoTable[ProjectName]=OutputTable[[#This Row],[ProjectName]])*ProjectInfoTable[NumberOfReplications]))</f>
        <v>50</v>
      </c>
      <c r="K2076" s="5" cm="1">
        <f t="array" ref="K2076">IFERROR(AVERAGE(IF((OutputTable[GroupByKey]=OutputTable[[#This Row],[GroupByKey]]),(OutputTable[GroupByKey]=OutputTable[[#This Row],[GroupByKey]])*OutputTable[RecordedValue])),0)</f>
        <v>123.93909391997848</v>
      </c>
      <c r="L2076" s="5" cm="1">
        <f t="array" ref="L2076">IFERROR(_xlfn.STDEV.S(IF((OutputTable[GroupByKey]=OutputTable[[#This Row],[GroupByKey]]),(OutputTable[GroupByKey]=OutputTable[[#This Row],[GroupByKey]])*OutputTable[RecordedValue])),0)</f>
        <v>29.164347943585724</v>
      </c>
      <c r="M2076" s="5" cm="1">
        <f t="array" ref="M2076">MAX(IF((ProjectInfoTable[ProjectName]=OutputTable[[#This Row],[ProjectName]]),(ProjectInfoTable[ProjectName]=OutputTable[[#This Row],[ProjectName]])*ProjectInfoTable[ConfidenceInterval]))</f>
        <v>0.95</v>
      </c>
      <c r="N20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076" s="5" cm="1">
        <f t="array" ref="O2076">MIN(IF((OutputTable[GroupByKey]=OutputTable[[#This Row],[GroupByKey]]),(OutputTable[GroupByKey]=OutputTable[[#This Row],[GroupByKey]])*OutputTable[RecordedValue]))</f>
        <v>61.791954606411501</v>
      </c>
      <c r="P2076" s="5" cm="1">
        <f t="array" ref="P2076">MAX(IF((OutputTable[GroupByKey]=OutputTable[[#This Row],[GroupByKey]]),(OutputTable[GroupByKey]=OutputTable[[#This Row],[GroupByKey]])*OutputTable[RecordedValue]))</f>
        <v>204.019759095311</v>
      </c>
    </row>
    <row r="2077" spans="1:16" x14ac:dyDescent="0.25">
      <c r="A2077" t="s">
        <v>68</v>
      </c>
      <c r="B2077" t="s">
        <v>70</v>
      </c>
      <c r="C2077">
        <v>40</v>
      </c>
      <c r="D2077" t="s">
        <v>126</v>
      </c>
      <c r="E2077" t="s">
        <v>86</v>
      </c>
      <c r="F2077" t="s">
        <v>127</v>
      </c>
      <c r="G2077">
        <v>0</v>
      </c>
      <c r="H2077">
        <v>0</v>
      </c>
      <c r="I2077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077" s="5" cm="1">
        <f t="array" ref="J2077">MAX(IF((ProjectInfoTable[ProjectName]=OutputTable[[#This Row],[ProjectName]]),(ProjectInfoTable[ProjectName]=OutputTable[[#This Row],[ProjectName]])*ProjectInfoTable[NumberOfReplications]))</f>
        <v>50</v>
      </c>
      <c r="K2077" s="5" cm="1">
        <f t="array" ref="K2077">IFERROR(AVERAGE(IF((OutputTable[GroupByKey]=OutputTable[[#This Row],[GroupByKey]]),(OutputTable[GroupByKey]=OutputTable[[#This Row],[GroupByKey]])*OutputTable[RecordedValue])),0)</f>
        <v>0</v>
      </c>
      <c r="L2077" s="5" cm="1">
        <f t="array" ref="L2077">IFERROR(_xlfn.STDEV.S(IF((OutputTable[GroupByKey]=OutputTable[[#This Row],[GroupByKey]]),(OutputTable[GroupByKey]=OutputTable[[#This Row],[GroupByKey]])*OutputTable[RecordedValue])),0)</f>
        <v>0</v>
      </c>
      <c r="M2077" s="5" cm="1">
        <f t="array" ref="M2077">MAX(IF((ProjectInfoTable[ProjectName]=OutputTable[[#This Row],[ProjectName]]),(ProjectInfoTable[ProjectName]=OutputTable[[#This Row],[ProjectName]])*ProjectInfoTable[ConfidenceInterval]))</f>
        <v>0.95</v>
      </c>
      <c r="N20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77" s="5" cm="1">
        <f t="array" ref="O2077">MIN(IF((OutputTable[GroupByKey]=OutputTable[[#This Row],[GroupByKey]]),(OutputTable[GroupByKey]=OutputTable[[#This Row],[GroupByKey]])*OutputTable[RecordedValue]))</f>
        <v>0</v>
      </c>
      <c r="P2077" s="5" cm="1">
        <f t="array" ref="P2077">MAX(IF((OutputTable[GroupByKey]=OutputTable[[#This Row],[GroupByKey]]),(OutputTable[GroupByKey]=OutputTable[[#This Row],[GroupByKey]])*OutputTable[RecordedValue]))</f>
        <v>0</v>
      </c>
    </row>
    <row r="2078" spans="1:16" x14ac:dyDescent="0.25">
      <c r="A2078" t="s">
        <v>68</v>
      </c>
      <c r="B2078" t="s">
        <v>70</v>
      </c>
      <c r="C2078">
        <v>40</v>
      </c>
      <c r="D2078" t="s">
        <v>128</v>
      </c>
      <c r="E2078" t="s">
        <v>89</v>
      </c>
      <c r="F2078" t="s">
        <v>127</v>
      </c>
      <c r="G2078">
        <v>0</v>
      </c>
      <c r="H2078">
        <v>0</v>
      </c>
      <c r="I2078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078" s="5" cm="1">
        <f t="array" ref="J2078">MAX(IF((ProjectInfoTable[ProjectName]=OutputTable[[#This Row],[ProjectName]]),(ProjectInfoTable[ProjectName]=OutputTable[[#This Row],[ProjectName]])*ProjectInfoTable[NumberOfReplications]))</f>
        <v>50</v>
      </c>
      <c r="K2078" s="5" cm="1">
        <f t="array" ref="K2078">IFERROR(AVERAGE(IF((OutputTable[GroupByKey]=OutputTable[[#This Row],[GroupByKey]]),(OutputTable[GroupByKey]=OutputTable[[#This Row],[GroupByKey]])*OutputTable[RecordedValue])),0)</f>
        <v>0</v>
      </c>
      <c r="L2078" s="5" cm="1">
        <f t="array" ref="L2078">IFERROR(_xlfn.STDEV.S(IF((OutputTable[GroupByKey]=OutputTable[[#This Row],[GroupByKey]]),(OutputTable[GroupByKey]=OutputTable[[#This Row],[GroupByKey]])*OutputTable[RecordedValue])),0)</f>
        <v>0</v>
      </c>
      <c r="M2078" s="5" cm="1">
        <f t="array" ref="M2078">MAX(IF((ProjectInfoTable[ProjectName]=OutputTable[[#This Row],[ProjectName]]),(ProjectInfoTable[ProjectName]=OutputTable[[#This Row],[ProjectName]])*ProjectInfoTable[ConfidenceInterval]))</f>
        <v>0.95</v>
      </c>
      <c r="N20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78" s="5" cm="1">
        <f t="array" ref="O2078">MIN(IF((OutputTable[GroupByKey]=OutputTable[[#This Row],[GroupByKey]]),(OutputTable[GroupByKey]=OutputTable[[#This Row],[GroupByKey]])*OutputTable[RecordedValue]))</f>
        <v>0</v>
      </c>
      <c r="P2078" s="5" cm="1">
        <f t="array" ref="P2078">MAX(IF((OutputTable[GroupByKey]=OutputTable[[#This Row],[GroupByKey]]),(OutputTable[GroupByKey]=OutputTable[[#This Row],[GroupByKey]])*OutputTable[RecordedValue]))</f>
        <v>0</v>
      </c>
    </row>
    <row r="2079" spans="1:16" x14ac:dyDescent="0.25">
      <c r="A2079" t="s">
        <v>68</v>
      </c>
      <c r="B2079" t="s">
        <v>70</v>
      </c>
      <c r="C2079">
        <v>40</v>
      </c>
      <c r="D2079" t="s">
        <v>129</v>
      </c>
      <c r="E2079" t="s">
        <v>91</v>
      </c>
      <c r="F2079" t="s">
        <v>127</v>
      </c>
      <c r="G2079">
        <v>48.815688382608798</v>
      </c>
      <c r="H2079">
        <v>0</v>
      </c>
      <c r="I2079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079" s="5" cm="1">
        <f t="array" ref="J2079">MAX(IF((ProjectInfoTable[ProjectName]=OutputTable[[#This Row],[ProjectName]]),(ProjectInfoTable[ProjectName]=OutputTable[[#This Row],[ProjectName]])*ProjectInfoTable[NumberOfReplications]))</f>
        <v>50</v>
      </c>
      <c r="K2079" s="5" cm="1">
        <f t="array" ref="K2079">IFERROR(AVERAGE(IF((OutputTable[GroupByKey]=OutputTable[[#This Row],[GroupByKey]]),(OutputTable[GroupByKey]=OutputTable[[#This Row],[GroupByKey]])*OutputTable[RecordedValue])),0)</f>
        <v>48.448961029865458</v>
      </c>
      <c r="L2079" s="5" cm="1">
        <f t="array" ref="L2079">IFERROR(_xlfn.STDEV.S(IF((OutputTable[GroupByKey]=OutputTable[[#This Row],[GroupByKey]]),(OutputTable[GroupByKey]=OutputTable[[#This Row],[GroupByKey]])*OutputTable[RecordedValue])),0)</f>
        <v>0.864449879249923</v>
      </c>
      <c r="M2079" s="5" cm="1">
        <f t="array" ref="M2079">MAX(IF((ProjectInfoTable[ProjectName]=OutputTable[[#This Row],[ProjectName]]),(ProjectInfoTable[ProjectName]=OutputTable[[#This Row],[ProjectName]])*ProjectInfoTable[ConfidenceInterval]))</f>
        <v>0.95</v>
      </c>
      <c r="N20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079" s="5" cm="1">
        <f t="array" ref="O2079">MIN(IF((OutputTable[GroupByKey]=OutputTable[[#This Row],[GroupByKey]]),(OutputTable[GroupByKey]=OutputTable[[#This Row],[GroupByKey]])*OutputTable[RecordedValue]))</f>
        <v>46.605834762066102</v>
      </c>
      <c r="P2079" s="5" cm="1">
        <f t="array" ref="P2079">MAX(IF((OutputTable[GroupByKey]=OutputTable[[#This Row],[GroupByKey]]),(OutputTable[GroupByKey]=OutputTable[[#This Row],[GroupByKey]])*OutputTable[RecordedValue]))</f>
        <v>50.321452117960597</v>
      </c>
    </row>
    <row r="2080" spans="1:16" x14ac:dyDescent="0.25">
      <c r="A2080" t="s">
        <v>68</v>
      </c>
      <c r="B2080" t="s">
        <v>70</v>
      </c>
      <c r="C2080">
        <v>40</v>
      </c>
      <c r="D2080" t="s">
        <v>130</v>
      </c>
      <c r="E2080" t="s">
        <v>131</v>
      </c>
      <c r="F2080" t="s">
        <v>127</v>
      </c>
      <c r="G2080">
        <v>0</v>
      </c>
      <c r="H2080">
        <v>0</v>
      </c>
      <c r="I2080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080" s="5" cm="1">
        <f t="array" ref="J2080">MAX(IF((ProjectInfoTable[ProjectName]=OutputTable[[#This Row],[ProjectName]]),(ProjectInfoTable[ProjectName]=OutputTable[[#This Row],[ProjectName]])*ProjectInfoTable[NumberOfReplications]))</f>
        <v>50</v>
      </c>
      <c r="K2080" s="5" cm="1">
        <f t="array" ref="K2080">IFERROR(AVERAGE(IF((OutputTable[GroupByKey]=OutputTable[[#This Row],[GroupByKey]]),(OutputTable[GroupByKey]=OutputTable[[#This Row],[GroupByKey]])*OutputTable[RecordedValue])),0)</f>
        <v>0</v>
      </c>
      <c r="L2080" s="5" cm="1">
        <f t="array" ref="L2080">IFERROR(_xlfn.STDEV.S(IF((OutputTable[GroupByKey]=OutputTable[[#This Row],[GroupByKey]]),(OutputTable[GroupByKey]=OutputTable[[#This Row],[GroupByKey]])*OutputTable[RecordedValue])),0)</f>
        <v>0</v>
      </c>
      <c r="M2080" s="5" cm="1">
        <f t="array" ref="M2080">MAX(IF((ProjectInfoTable[ProjectName]=OutputTable[[#This Row],[ProjectName]]),(ProjectInfoTable[ProjectName]=OutputTable[[#This Row],[ProjectName]])*ProjectInfoTable[ConfidenceInterval]))</f>
        <v>0.95</v>
      </c>
      <c r="N20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0" s="5" cm="1">
        <f t="array" ref="O2080">MIN(IF((OutputTable[GroupByKey]=OutputTable[[#This Row],[GroupByKey]]),(OutputTable[GroupByKey]=OutputTable[[#This Row],[GroupByKey]])*OutputTable[RecordedValue]))</f>
        <v>0</v>
      </c>
      <c r="P2080" s="5" cm="1">
        <f t="array" ref="P2080">MAX(IF((OutputTable[GroupByKey]=OutputTable[[#This Row],[GroupByKey]]),(OutputTable[GroupByKey]=OutputTable[[#This Row],[GroupByKey]])*OutputTable[RecordedValue]))</f>
        <v>0</v>
      </c>
    </row>
    <row r="2081" spans="1:16" x14ac:dyDescent="0.25">
      <c r="A2081" t="s">
        <v>68</v>
      </c>
      <c r="B2081" t="s">
        <v>70</v>
      </c>
      <c r="C2081">
        <v>40</v>
      </c>
      <c r="D2081" t="s">
        <v>132</v>
      </c>
      <c r="E2081" t="s">
        <v>95</v>
      </c>
      <c r="F2081" t="s">
        <v>127</v>
      </c>
      <c r="G2081">
        <v>48.815688382608798</v>
      </c>
      <c r="H2081">
        <v>0</v>
      </c>
      <c r="I2081" s="5" t="str">
        <f>OutputTable[[#This Row],[ProjectName]]&amp;OutputTable[[#This Row],[Name]]&amp;OutputTable[[#This Row],[Type]]&amp;OutputTable[[#This Row],[Source]]</f>
        <v>Airport Security AnalysisAll Entities.VACostVA CostSystem</v>
      </c>
      <c r="J2081" s="5" cm="1">
        <f t="array" ref="J2081">MAX(IF((ProjectInfoTable[ProjectName]=OutputTable[[#This Row],[ProjectName]]),(ProjectInfoTable[ProjectName]=OutputTable[[#This Row],[ProjectName]])*ProjectInfoTable[NumberOfReplications]))</f>
        <v>50</v>
      </c>
      <c r="K2081" s="5" cm="1">
        <f t="array" ref="K2081">IFERROR(AVERAGE(IF((OutputTable[GroupByKey]=OutputTable[[#This Row],[GroupByKey]]),(OutputTable[GroupByKey]=OutputTable[[#This Row],[GroupByKey]])*OutputTable[RecordedValue])),0)</f>
        <v>48.448961029865458</v>
      </c>
      <c r="L2081" s="5" cm="1">
        <f t="array" ref="L2081">IFERROR(_xlfn.STDEV.S(IF((OutputTable[GroupByKey]=OutputTable[[#This Row],[GroupByKey]]),(OutputTable[GroupByKey]=OutputTable[[#This Row],[GroupByKey]])*OutputTable[RecordedValue])),0)</f>
        <v>0.864449879249923</v>
      </c>
      <c r="M2081" s="5" cm="1">
        <f t="array" ref="M2081">MAX(IF((ProjectInfoTable[ProjectName]=OutputTable[[#This Row],[ProjectName]]),(ProjectInfoTable[ProjectName]=OutputTable[[#This Row],[ProjectName]])*ProjectInfoTable[ConfidenceInterval]))</f>
        <v>0.95</v>
      </c>
      <c r="N20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081" s="5" cm="1">
        <f t="array" ref="O2081">MIN(IF((OutputTable[GroupByKey]=OutputTable[[#This Row],[GroupByKey]]),(OutputTable[GroupByKey]=OutputTable[[#This Row],[GroupByKey]])*OutputTable[RecordedValue]))</f>
        <v>46.605834762066102</v>
      </c>
      <c r="P2081" s="5" cm="1">
        <f t="array" ref="P2081">MAX(IF((OutputTable[GroupByKey]=OutputTable[[#This Row],[GroupByKey]]),(OutputTable[GroupByKey]=OutputTable[[#This Row],[GroupByKey]])*OutputTable[RecordedValue]))</f>
        <v>50.321452117960597</v>
      </c>
    </row>
    <row r="2082" spans="1:16" x14ac:dyDescent="0.25">
      <c r="A2082" t="s">
        <v>68</v>
      </c>
      <c r="B2082" t="s">
        <v>70</v>
      </c>
      <c r="C2082">
        <v>40</v>
      </c>
      <c r="D2082" t="s">
        <v>133</v>
      </c>
      <c r="E2082" t="s">
        <v>97</v>
      </c>
      <c r="F2082" t="s">
        <v>127</v>
      </c>
      <c r="G2082">
        <v>0</v>
      </c>
      <c r="H2082">
        <v>0</v>
      </c>
      <c r="I2082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082" s="5" cm="1">
        <f t="array" ref="J2082">MAX(IF((ProjectInfoTable[ProjectName]=OutputTable[[#This Row],[ProjectName]]),(ProjectInfoTable[ProjectName]=OutputTable[[#This Row],[ProjectName]])*ProjectInfoTable[NumberOfReplications]))</f>
        <v>50</v>
      </c>
      <c r="K2082" s="5" cm="1">
        <f t="array" ref="K2082">IFERROR(AVERAGE(IF((OutputTable[GroupByKey]=OutputTable[[#This Row],[GroupByKey]]),(OutputTable[GroupByKey]=OutputTable[[#This Row],[GroupByKey]])*OutputTable[RecordedValue])),0)</f>
        <v>0</v>
      </c>
      <c r="L2082" s="5" cm="1">
        <f t="array" ref="L2082">IFERROR(_xlfn.STDEV.S(IF((OutputTable[GroupByKey]=OutputTable[[#This Row],[GroupByKey]]),(OutputTable[GroupByKey]=OutputTable[[#This Row],[GroupByKey]])*OutputTable[RecordedValue])),0)</f>
        <v>0</v>
      </c>
      <c r="M2082" s="5" cm="1">
        <f t="array" ref="M2082">MAX(IF((ProjectInfoTable[ProjectName]=OutputTable[[#This Row],[ProjectName]]),(ProjectInfoTable[ProjectName]=OutputTable[[#This Row],[ProjectName]])*ProjectInfoTable[ConfidenceInterval]))</f>
        <v>0.95</v>
      </c>
      <c r="N20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2" s="5" cm="1">
        <f t="array" ref="O2082">MIN(IF((OutputTable[GroupByKey]=OutputTable[[#This Row],[GroupByKey]]),(OutputTable[GroupByKey]=OutputTable[[#This Row],[GroupByKey]])*OutputTable[RecordedValue]))</f>
        <v>0</v>
      </c>
      <c r="P2082" s="5" cm="1">
        <f t="array" ref="P2082">MAX(IF((OutputTable[GroupByKey]=OutputTable[[#This Row],[GroupByKey]]),(OutputTable[GroupByKey]=OutputTable[[#This Row],[GroupByKey]])*OutputTable[RecordedValue]))</f>
        <v>0</v>
      </c>
    </row>
    <row r="2083" spans="1:16" x14ac:dyDescent="0.25">
      <c r="A2083" t="s">
        <v>68</v>
      </c>
      <c r="B2083" t="s">
        <v>70</v>
      </c>
      <c r="C2083">
        <v>40</v>
      </c>
      <c r="D2083" t="s">
        <v>134</v>
      </c>
      <c r="E2083" t="s">
        <v>135</v>
      </c>
      <c r="F2083" t="s">
        <v>127</v>
      </c>
      <c r="G2083">
        <v>48.815688382608798</v>
      </c>
      <c r="H2083">
        <v>0</v>
      </c>
      <c r="I2083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083" s="5" cm="1">
        <f t="array" ref="J2083">MAX(IF((ProjectInfoTable[ProjectName]=OutputTable[[#This Row],[ProjectName]]),(ProjectInfoTable[ProjectName]=OutputTable[[#This Row],[ProjectName]])*ProjectInfoTable[NumberOfReplications]))</f>
        <v>50</v>
      </c>
      <c r="K2083" s="5" cm="1">
        <f t="array" ref="K2083">IFERROR(AVERAGE(IF((OutputTable[GroupByKey]=OutputTable[[#This Row],[GroupByKey]]),(OutputTable[GroupByKey]=OutputTable[[#This Row],[GroupByKey]])*OutputTable[RecordedValue])),0)</f>
        <v>48.448961029865458</v>
      </c>
      <c r="L2083" s="5" cm="1">
        <f t="array" ref="L2083">IFERROR(_xlfn.STDEV.S(IF((OutputTable[GroupByKey]=OutputTable[[#This Row],[GroupByKey]]),(OutputTable[GroupByKey]=OutputTable[[#This Row],[GroupByKey]])*OutputTable[RecordedValue])),0)</f>
        <v>0.86444987924992722</v>
      </c>
      <c r="M2083" s="5" cm="1">
        <f t="array" ref="M2083">MAX(IF((ProjectInfoTable[ProjectName]=OutputTable[[#This Row],[ProjectName]]),(ProjectInfoTable[ProjectName]=OutputTable[[#This Row],[ProjectName]])*ProjectInfoTable[ConfidenceInterval]))</f>
        <v>0.95</v>
      </c>
      <c r="N20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083" s="5" cm="1">
        <f t="array" ref="O2083">MIN(IF((OutputTable[GroupByKey]=OutputTable[[#This Row],[GroupByKey]]),(OutputTable[GroupByKey]=OutputTable[[#This Row],[GroupByKey]])*OutputTable[RecordedValue]))</f>
        <v>46.605834762066102</v>
      </c>
      <c r="P2083" s="5" cm="1">
        <f t="array" ref="P2083">MAX(IF((OutputTable[GroupByKey]=OutputTable[[#This Row],[GroupByKey]]),(OutputTable[GroupByKey]=OutputTable[[#This Row],[GroupByKey]])*OutputTable[RecordedValue]))</f>
        <v>50.321452117960497</v>
      </c>
    </row>
    <row r="2084" spans="1:16" x14ac:dyDescent="0.25">
      <c r="A2084" t="s">
        <v>68</v>
      </c>
      <c r="B2084" t="s">
        <v>70</v>
      </c>
      <c r="C2084">
        <v>40</v>
      </c>
      <c r="D2084" t="s">
        <v>136</v>
      </c>
      <c r="E2084" t="s">
        <v>137</v>
      </c>
      <c r="F2084" t="s">
        <v>127</v>
      </c>
      <c r="G2084">
        <v>23.156938596940002</v>
      </c>
      <c r="H2084">
        <v>0</v>
      </c>
      <c r="I2084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084" s="5" cm="1">
        <f t="array" ref="J2084">MAX(IF((ProjectInfoTable[ProjectName]=OutputTable[[#This Row],[ProjectName]]),(ProjectInfoTable[ProjectName]=OutputTable[[#This Row],[ProjectName]])*ProjectInfoTable[NumberOfReplications]))</f>
        <v>50</v>
      </c>
      <c r="K2084" s="5" cm="1">
        <f t="array" ref="K2084">IFERROR(AVERAGE(IF((OutputTable[GroupByKey]=OutputTable[[#This Row],[GroupByKey]]),(OutputTable[GroupByKey]=OutputTable[[#This Row],[GroupByKey]])*OutputTable[RecordedValue])),0)</f>
        <v>23.423677543870127</v>
      </c>
      <c r="L2084" s="5" cm="1">
        <f t="array" ref="L2084">IFERROR(_xlfn.STDEV.S(IF((OutputTable[GroupByKey]=OutputTable[[#This Row],[GroupByKey]]),(OutputTable[GroupByKey]=OutputTable[[#This Row],[GroupByKey]])*OutputTable[RecordedValue])),0)</f>
        <v>0.86656285941984512</v>
      </c>
      <c r="M2084" s="5" cm="1">
        <f t="array" ref="M2084">MAX(IF((ProjectInfoTable[ProjectName]=OutputTable[[#This Row],[ProjectName]]),(ProjectInfoTable[ProjectName]=OutputTable[[#This Row],[ProjectName]])*ProjectInfoTable[ConfidenceInterval]))</f>
        <v>0.95</v>
      </c>
      <c r="N20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084" s="5" cm="1">
        <f t="array" ref="O2084">MIN(IF((OutputTable[GroupByKey]=OutputTable[[#This Row],[GroupByKey]]),(OutputTable[GroupByKey]=OutputTable[[#This Row],[GroupByKey]])*OutputTable[RecordedValue]))</f>
        <v>21.655537571964</v>
      </c>
      <c r="P2084" s="5" cm="1">
        <f t="array" ref="P2084">MAX(IF((OutputTable[GroupByKey]=OutputTable[[#This Row],[GroupByKey]]),(OutputTable[GroupByKey]=OutputTable[[#This Row],[GroupByKey]])*OutputTable[RecordedValue]))</f>
        <v>25.265870670068299</v>
      </c>
    </row>
    <row r="2085" spans="1:16" x14ac:dyDescent="0.25">
      <c r="A2085" t="s">
        <v>68</v>
      </c>
      <c r="B2085" t="s">
        <v>70</v>
      </c>
      <c r="C2085">
        <v>40</v>
      </c>
      <c r="D2085" t="s">
        <v>138</v>
      </c>
      <c r="E2085" t="s">
        <v>91</v>
      </c>
      <c r="F2085" t="s">
        <v>127</v>
      </c>
      <c r="G2085">
        <v>71.972626979548807</v>
      </c>
      <c r="H2085">
        <v>0</v>
      </c>
      <c r="I2085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085" s="5" cm="1">
        <f t="array" ref="J2085">MAX(IF((ProjectInfoTable[ProjectName]=OutputTable[[#This Row],[ProjectName]]),(ProjectInfoTable[ProjectName]=OutputTable[[#This Row],[ProjectName]])*ProjectInfoTable[NumberOfReplications]))</f>
        <v>50</v>
      </c>
      <c r="K2085" s="5" cm="1">
        <f t="array" ref="K2085">IFERROR(AVERAGE(IF((OutputTable[GroupByKey]=OutputTable[[#This Row],[GroupByKey]]),(OutputTable[GroupByKey]=OutputTable[[#This Row],[GroupByKey]])*OutputTable[RecordedValue])),0)</f>
        <v>71.872638573735571</v>
      </c>
      <c r="L2085" s="5" cm="1">
        <f t="array" ref="L2085">IFERROR(_xlfn.STDEV.S(IF((OutputTable[GroupByKey]=OutputTable[[#This Row],[GroupByKey]]),(OutputTable[GroupByKey]=OutputTable[[#This Row],[GroupByKey]])*OutputTable[RecordedValue])),0)</f>
        <v>5.859431361613459E-2</v>
      </c>
      <c r="M2085" s="5" cm="1">
        <f t="array" ref="M2085">MAX(IF((ProjectInfoTable[ProjectName]=OutputTable[[#This Row],[ProjectName]]),(ProjectInfoTable[ProjectName]=OutputTable[[#This Row],[ProjectName]])*ProjectInfoTable[ConfidenceInterval]))</f>
        <v>0.95</v>
      </c>
      <c r="N20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085" s="5" cm="1">
        <f t="array" ref="O2085">MIN(IF((OutputTable[GroupByKey]=OutputTable[[#This Row],[GroupByKey]]),(OutputTable[GroupByKey]=OutputTable[[#This Row],[GroupByKey]])*OutputTable[RecordedValue]))</f>
        <v>71.718288096809104</v>
      </c>
      <c r="P2085" s="5" cm="1">
        <f t="array" ref="P2085">MAX(IF((OutputTable[GroupByKey]=OutputTable[[#This Row],[GroupByKey]]),(OutputTable[GroupByKey]=OutputTable[[#This Row],[GroupByKey]])*OutputTable[RecordedValue]))</f>
        <v>71.976989689924594</v>
      </c>
    </row>
    <row r="2086" spans="1:16" x14ac:dyDescent="0.25">
      <c r="A2086" t="s">
        <v>68</v>
      </c>
      <c r="B2086" t="s">
        <v>70</v>
      </c>
      <c r="C2086">
        <v>40</v>
      </c>
      <c r="D2086" t="s">
        <v>139</v>
      </c>
      <c r="E2086" t="s">
        <v>140</v>
      </c>
      <c r="F2086" t="s">
        <v>127</v>
      </c>
      <c r="G2086">
        <v>0</v>
      </c>
      <c r="H2086">
        <v>0</v>
      </c>
      <c r="I2086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086" s="5" cm="1">
        <f t="array" ref="J2086">MAX(IF((ProjectInfoTable[ProjectName]=OutputTable[[#This Row],[ProjectName]]),(ProjectInfoTable[ProjectName]=OutputTable[[#This Row],[ProjectName]])*ProjectInfoTable[NumberOfReplications]))</f>
        <v>50</v>
      </c>
      <c r="K2086" s="5" cm="1">
        <f t="array" ref="K2086">IFERROR(AVERAGE(IF((OutputTable[GroupByKey]=OutputTable[[#This Row],[GroupByKey]]),(OutputTable[GroupByKey]=OutputTable[[#This Row],[GroupByKey]])*OutputTable[RecordedValue])),0)</f>
        <v>0</v>
      </c>
      <c r="L2086" s="5" cm="1">
        <f t="array" ref="L2086">IFERROR(_xlfn.STDEV.S(IF((OutputTable[GroupByKey]=OutputTable[[#This Row],[GroupByKey]]),(OutputTable[GroupByKey]=OutputTable[[#This Row],[GroupByKey]])*OutputTable[RecordedValue])),0)</f>
        <v>0</v>
      </c>
      <c r="M2086" s="5" cm="1">
        <f t="array" ref="M2086">MAX(IF((ProjectInfoTable[ProjectName]=OutputTable[[#This Row],[ProjectName]]),(ProjectInfoTable[ProjectName]=OutputTable[[#This Row],[ProjectName]])*ProjectInfoTable[ConfidenceInterval]))</f>
        <v>0.95</v>
      </c>
      <c r="N20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6" s="5" cm="1">
        <f t="array" ref="O2086">MIN(IF((OutputTable[GroupByKey]=OutputTable[[#This Row],[GroupByKey]]),(OutputTable[GroupByKey]=OutputTable[[#This Row],[GroupByKey]])*OutputTable[RecordedValue]))</f>
        <v>0</v>
      </c>
      <c r="P2086" s="5" cm="1">
        <f t="array" ref="P2086">MAX(IF((OutputTable[GroupByKey]=OutputTable[[#This Row],[GroupByKey]]),(OutputTable[GroupByKey]=OutputTable[[#This Row],[GroupByKey]])*OutputTable[RecordedValue]))</f>
        <v>0</v>
      </c>
    </row>
    <row r="2087" spans="1:16" x14ac:dyDescent="0.25">
      <c r="A2087" t="s">
        <v>68</v>
      </c>
      <c r="B2087" t="s">
        <v>70</v>
      </c>
      <c r="C2087">
        <v>40</v>
      </c>
      <c r="D2087" t="s">
        <v>141</v>
      </c>
      <c r="E2087" t="s">
        <v>111</v>
      </c>
      <c r="F2087" t="s">
        <v>73</v>
      </c>
      <c r="G2087">
        <v>9.1662995593340604</v>
      </c>
      <c r="H2087">
        <v>0</v>
      </c>
      <c r="I2087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087" s="5" cm="1">
        <f t="array" ref="J2087">MAX(IF((ProjectInfoTable[ProjectName]=OutputTable[[#This Row],[ProjectName]]),(ProjectInfoTable[ProjectName]=OutputTable[[#This Row],[ProjectName]])*ProjectInfoTable[NumberOfReplications]))</f>
        <v>50</v>
      </c>
      <c r="K2087" s="5" cm="1">
        <f t="array" ref="K2087">IFERROR(AVERAGE(IF((OutputTable[GroupByKey]=OutputTable[[#This Row],[GroupByKey]]),(OutputTable[GroupByKey]=OutputTable[[#This Row],[GroupByKey]])*OutputTable[RecordedValue])),0)</f>
        <v>9.2356458312402427</v>
      </c>
      <c r="L2087" s="5" cm="1">
        <f t="array" ref="L2087">IFERROR(_xlfn.STDEV.S(IF((OutputTable[GroupByKey]=OutputTable[[#This Row],[GroupByKey]]),(OutputTable[GroupByKey]=OutputTable[[#This Row],[GroupByKey]])*OutputTable[RecordedValue])),0)</f>
        <v>0.11377584298148916</v>
      </c>
      <c r="M2087" s="5" cm="1">
        <f t="array" ref="M2087">MAX(IF((ProjectInfoTable[ProjectName]=OutputTable[[#This Row],[ProjectName]]),(ProjectInfoTable[ProjectName]=OutputTable[[#This Row],[ProjectName]])*ProjectInfoTable[ConfidenceInterval]))</f>
        <v>0.95</v>
      </c>
      <c r="N20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087" s="5" cm="1">
        <f t="array" ref="O2087">MIN(IF((OutputTable[GroupByKey]=OutputTable[[#This Row],[GroupByKey]]),(OutputTable[GroupByKey]=OutputTable[[#This Row],[GroupByKey]])*OutputTable[RecordedValue]))</f>
        <v>8.9867833861246496</v>
      </c>
      <c r="P2087" s="5" cm="1">
        <f t="array" ref="P2087">MAX(IF((OutputTable[GroupByKey]=OutputTable[[#This Row],[GroupByKey]]),(OutputTable[GroupByKey]=OutputTable[[#This Row],[GroupByKey]])*OutputTable[RecordedValue]))</f>
        <v>9.4038725622795898</v>
      </c>
    </row>
    <row r="2088" spans="1:16" x14ac:dyDescent="0.25">
      <c r="A2088" t="s">
        <v>68</v>
      </c>
      <c r="B2088" t="s">
        <v>70</v>
      </c>
      <c r="C2088">
        <v>40</v>
      </c>
      <c r="D2088" t="s">
        <v>142</v>
      </c>
      <c r="E2088" t="s">
        <v>113</v>
      </c>
      <c r="F2088" t="s">
        <v>73</v>
      </c>
      <c r="G2088">
        <v>549.97797356004298</v>
      </c>
      <c r="H2088">
        <v>0</v>
      </c>
      <c r="I2088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088" s="5" cm="1">
        <f t="array" ref="J2088">MAX(IF((ProjectInfoTable[ProjectName]=OutputTable[[#This Row],[ProjectName]]),(ProjectInfoTable[ProjectName]=OutputTable[[#This Row],[ProjectName]])*ProjectInfoTable[NumberOfReplications]))</f>
        <v>50</v>
      </c>
      <c r="K2088" s="5" cm="1">
        <f t="array" ref="K2088">IFERROR(AVERAGE(IF((OutputTable[GroupByKey]=OutputTable[[#This Row],[GroupByKey]]),(OutputTable[GroupByKey]=OutputTable[[#This Row],[GroupByKey]])*OutputTable[RecordedValue])),0)</f>
        <v>554.13874987441454</v>
      </c>
      <c r="L2088" s="5" cm="1">
        <f t="array" ref="L2088">IFERROR(_xlfn.STDEV.S(IF((OutputTable[GroupByKey]=OutputTable[[#This Row],[GroupByKey]]),(OutputTable[GroupByKey]=OutputTable[[#This Row],[GroupByKey]])*OutputTable[RecordedValue])),0)</f>
        <v>6.8265505788893126</v>
      </c>
      <c r="M2088" s="5" cm="1">
        <f t="array" ref="M2088">MAX(IF((ProjectInfoTable[ProjectName]=OutputTable[[#This Row],[ProjectName]]),(ProjectInfoTable[ProjectName]=OutputTable[[#This Row],[ProjectName]])*ProjectInfoTable[ConfidenceInterval]))</f>
        <v>0.95</v>
      </c>
      <c r="N20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088" s="5" cm="1">
        <f t="array" ref="O2088">MIN(IF((OutputTable[GroupByKey]=OutputTable[[#This Row],[GroupByKey]]),(OutputTable[GroupByKey]=OutputTable[[#This Row],[GroupByKey]])*OutputTable[RecordedValue]))</f>
        <v>539.207003167479</v>
      </c>
      <c r="P2088" s="5" cm="1">
        <f t="array" ref="P2088">MAX(IF((OutputTable[GroupByKey]=OutputTable[[#This Row],[GroupByKey]]),(OutputTable[GroupByKey]=OutputTable[[#This Row],[GroupByKey]])*OutputTable[RecordedValue]))</f>
        <v>564.23235373677596</v>
      </c>
    </row>
    <row r="2089" spans="1:16" x14ac:dyDescent="0.25">
      <c r="A2089" t="s">
        <v>68</v>
      </c>
      <c r="B2089" t="s">
        <v>70</v>
      </c>
      <c r="C2089">
        <v>40</v>
      </c>
      <c r="D2089" t="s">
        <v>143</v>
      </c>
      <c r="E2089" t="s">
        <v>115</v>
      </c>
      <c r="F2089" t="s">
        <v>73</v>
      </c>
      <c r="G2089">
        <v>0</v>
      </c>
      <c r="H2089">
        <v>0</v>
      </c>
      <c r="I2089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089" s="5" cm="1">
        <f t="array" ref="J2089">MAX(IF((ProjectInfoTable[ProjectName]=OutputTable[[#This Row],[ProjectName]]),(ProjectInfoTable[ProjectName]=OutputTable[[#This Row],[ProjectName]])*ProjectInfoTable[NumberOfReplications]))</f>
        <v>50</v>
      </c>
      <c r="K2089" s="5" cm="1">
        <f t="array" ref="K2089">IFERROR(AVERAGE(IF((OutputTable[GroupByKey]=OutputTable[[#This Row],[GroupByKey]]),(OutputTable[GroupByKey]=OutputTable[[#This Row],[GroupByKey]])*OutputTable[RecordedValue])),0)</f>
        <v>0</v>
      </c>
      <c r="L2089" s="5" cm="1">
        <f t="array" ref="L2089">IFERROR(_xlfn.STDEV.S(IF((OutputTable[GroupByKey]=OutputTable[[#This Row],[GroupByKey]]),(OutputTable[GroupByKey]=OutputTable[[#This Row],[GroupByKey]])*OutputTable[RecordedValue])),0)</f>
        <v>0</v>
      </c>
      <c r="M2089" s="5" cm="1">
        <f t="array" ref="M2089">MAX(IF((ProjectInfoTable[ProjectName]=OutputTable[[#This Row],[ProjectName]]),(ProjectInfoTable[ProjectName]=OutputTable[[#This Row],[ProjectName]])*ProjectInfoTable[ConfidenceInterval]))</f>
        <v>0.95</v>
      </c>
      <c r="N20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9" s="5" cm="1">
        <f t="array" ref="O2089">MIN(IF((OutputTable[GroupByKey]=OutputTable[[#This Row],[GroupByKey]]),(OutputTable[GroupByKey]=OutputTable[[#This Row],[GroupByKey]])*OutputTable[RecordedValue]))</f>
        <v>0</v>
      </c>
      <c r="P2089" s="5" cm="1">
        <f t="array" ref="P2089">MAX(IF((OutputTable[GroupByKey]=OutputTable[[#This Row],[GroupByKey]]),(OutputTable[GroupByKey]=OutputTable[[#This Row],[GroupByKey]])*OutputTable[RecordedValue]))</f>
        <v>0</v>
      </c>
    </row>
    <row r="2090" spans="1:16" x14ac:dyDescent="0.25">
      <c r="A2090" t="s">
        <v>68</v>
      </c>
      <c r="B2090" t="s">
        <v>70</v>
      </c>
      <c r="C2090">
        <v>40</v>
      </c>
      <c r="D2090" t="s">
        <v>144</v>
      </c>
      <c r="E2090" t="s">
        <v>117</v>
      </c>
      <c r="F2090" t="s">
        <v>73</v>
      </c>
      <c r="G2090">
        <v>55.094216495667602</v>
      </c>
      <c r="H2090">
        <v>0</v>
      </c>
      <c r="I2090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090" s="5" cm="1">
        <f t="array" ref="J2090">MAX(IF((ProjectInfoTable[ProjectName]=OutputTable[[#This Row],[ProjectName]]),(ProjectInfoTable[ProjectName]=OutputTable[[#This Row],[ProjectName]])*ProjectInfoTable[NumberOfReplications]))</f>
        <v>50</v>
      </c>
      <c r="K2090" s="5" cm="1">
        <f t="array" ref="K2090">IFERROR(AVERAGE(IF((OutputTable[GroupByKey]=OutputTable[[#This Row],[GroupByKey]]),(OutputTable[GroupByKey]=OutputTable[[#This Row],[GroupByKey]])*OutputTable[RecordedValue])),0)</f>
        <v>55.339444015606816</v>
      </c>
      <c r="L2090" s="5" cm="1">
        <f t="array" ref="L2090">IFERROR(_xlfn.STDEV.S(IF((OutputTable[GroupByKey]=OutputTable[[#This Row],[GroupByKey]]),(OutputTable[GroupByKey]=OutputTable[[#This Row],[GroupByKey]])*OutputTable[RecordedValue])),0)</f>
        <v>18.463814595248238</v>
      </c>
      <c r="M2090" s="5" cm="1">
        <f t="array" ref="M2090">MAX(IF((ProjectInfoTable[ProjectName]=OutputTable[[#This Row],[ProjectName]]),(ProjectInfoTable[ProjectName]=OutputTable[[#This Row],[ProjectName]])*ProjectInfoTable[ConfidenceInterval]))</f>
        <v>0.95</v>
      </c>
      <c r="N20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090" s="5" cm="1">
        <f t="array" ref="O2090">MIN(IF((OutputTable[GroupByKey]=OutputTable[[#This Row],[GroupByKey]]),(OutputTable[GroupByKey]=OutputTable[[#This Row],[GroupByKey]])*OutputTable[RecordedValue]))</f>
        <v>20.994807137296998</v>
      </c>
      <c r="P2090" s="5" cm="1">
        <f t="array" ref="P2090">MAX(IF((OutputTable[GroupByKey]=OutputTable[[#This Row],[GroupByKey]]),(OutputTable[GroupByKey]=OutputTable[[#This Row],[GroupByKey]])*OutputTable[RecordedValue]))</f>
        <v>106.254030872416</v>
      </c>
    </row>
    <row r="2091" spans="1:16" x14ac:dyDescent="0.25">
      <c r="A2091" t="s">
        <v>68</v>
      </c>
      <c r="B2091" t="s">
        <v>70</v>
      </c>
      <c r="C2091">
        <v>40</v>
      </c>
      <c r="D2091" t="s">
        <v>145</v>
      </c>
      <c r="E2091" t="s">
        <v>119</v>
      </c>
      <c r="F2091" t="s">
        <v>73</v>
      </c>
      <c r="G2091">
        <v>318</v>
      </c>
      <c r="H2091">
        <v>0</v>
      </c>
      <c r="I2091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091" s="5" cm="1">
        <f t="array" ref="J2091">MAX(IF((ProjectInfoTable[ProjectName]=OutputTable[[#This Row],[ProjectName]]),(ProjectInfoTable[ProjectName]=OutputTable[[#This Row],[ProjectName]])*ProjectInfoTable[NumberOfReplications]))</f>
        <v>50</v>
      </c>
      <c r="K2091" s="5" cm="1">
        <f t="array" ref="K2091">IFERROR(AVERAGE(IF((OutputTable[GroupByKey]=OutputTable[[#This Row],[GroupByKey]]),(OutputTable[GroupByKey]=OutputTable[[#This Row],[GroupByKey]])*OutputTable[RecordedValue])),0)</f>
        <v>318</v>
      </c>
      <c r="L2091" s="5" cm="1">
        <f t="array" ref="L2091">IFERROR(_xlfn.STDEV.S(IF((OutputTable[GroupByKey]=OutputTable[[#This Row],[GroupByKey]]),(OutputTable[GroupByKey]=OutputTable[[#This Row],[GroupByKey]])*OutputTable[RecordedValue])),0)</f>
        <v>0</v>
      </c>
      <c r="M2091" s="5" cm="1">
        <f t="array" ref="M2091">MAX(IF((ProjectInfoTable[ProjectName]=OutputTable[[#This Row],[ProjectName]]),(ProjectInfoTable[ProjectName]=OutputTable[[#This Row],[ProjectName]])*ProjectInfoTable[ConfidenceInterval]))</f>
        <v>0.95</v>
      </c>
      <c r="N20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1" s="5" cm="1">
        <f t="array" ref="O2091">MIN(IF((OutputTable[GroupByKey]=OutputTable[[#This Row],[GroupByKey]]),(OutputTable[GroupByKey]=OutputTable[[#This Row],[GroupByKey]])*OutputTable[RecordedValue]))</f>
        <v>318</v>
      </c>
      <c r="P2091" s="5" cm="1">
        <f t="array" ref="P2091">MAX(IF((OutputTable[GroupByKey]=OutputTable[[#This Row],[GroupByKey]]),(OutputTable[GroupByKey]=OutputTable[[#This Row],[GroupByKey]])*OutputTable[RecordedValue]))</f>
        <v>318</v>
      </c>
    </row>
    <row r="2092" spans="1:16" x14ac:dyDescent="0.25">
      <c r="A2092" t="s">
        <v>68</v>
      </c>
      <c r="B2092" t="s">
        <v>70</v>
      </c>
      <c r="C2092">
        <v>40</v>
      </c>
      <c r="D2092" t="s">
        <v>146</v>
      </c>
      <c r="E2092" t="s">
        <v>121</v>
      </c>
      <c r="F2092" t="s">
        <v>73</v>
      </c>
      <c r="G2092">
        <v>317</v>
      </c>
      <c r="H2092">
        <v>0</v>
      </c>
      <c r="I2092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092" s="5" cm="1">
        <f t="array" ref="J2092">MAX(IF((ProjectInfoTable[ProjectName]=OutputTable[[#This Row],[ProjectName]]),(ProjectInfoTable[ProjectName]=OutputTable[[#This Row],[ProjectName]])*ProjectInfoTable[NumberOfReplications]))</f>
        <v>50</v>
      </c>
      <c r="K2092" s="5" cm="1">
        <f t="array" ref="K2092">IFERROR(AVERAGE(IF((OutputTable[GroupByKey]=OutputTable[[#This Row],[GroupByKey]]),(OutputTable[GroupByKey]=OutputTable[[#This Row],[GroupByKey]])*OutputTable[RecordedValue])),0)</f>
        <v>316.94</v>
      </c>
      <c r="L2092" s="5" cm="1">
        <f t="array" ref="L2092">IFERROR(_xlfn.STDEV.S(IF((OutputTable[GroupByKey]=OutputTable[[#This Row],[GroupByKey]]),(OutputTable[GroupByKey]=OutputTable[[#This Row],[GroupByKey]])*OutputTable[RecordedValue])),0)</f>
        <v>0.23989793748209556</v>
      </c>
      <c r="M2092" s="5" cm="1">
        <f t="array" ref="M2092">MAX(IF((ProjectInfoTable[ProjectName]=OutputTable[[#This Row],[ProjectName]]),(ProjectInfoTable[ProjectName]=OutputTable[[#This Row],[ProjectName]])*ProjectInfoTable[ConfidenceInterval]))</f>
        <v>0.95</v>
      </c>
      <c r="N20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092" s="5" cm="1">
        <f t="array" ref="O2092">MIN(IF((OutputTable[GroupByKey]=OutputTable[[#This Row],[GroupByKey]]),(OutputTable[GroupByKey]=OutputTable[[#This Row],[GroupByKey]])*OutputTable[RecordedValue]))</f>
        <v>316</v>
      </c>
      <c r="P2092" s="5" cm="1">
        <f t="array" ref="P2092">MAX(IF((OutputTable[GroupByKey]=OutputTable[[#This Row],[GroupByKey]]),(OutputTable[GroupByKey]=OutputTable[[#This Row],[GroupByKey]])*OutputTable[RecordedValue]))</f>
        <v>317</v>
      </c>
    </row>
    <row r="2093" spans="1:16" x14ac:dyDescent="0.25">
      <c r="A2093" t="s">
        <v>68</v>
      </c>
      <c r="B2093" t="s">
        <v>70</v>
      </c>
      <c r="C2093">
        <v>40</v>
      </c>
      <c r="D2093" t="s">
        <v>147</v>
      </c>
      <c r="E2093" t="s">
        <v>123</v>
      </c>
      <c r="F2093" t="s">
        <v>73</v>
      </c>
      <c r="G2093">
        <v>9.1662995593340604</v>
      </c>
      <c r="H2093">
        <v>0</v>
      </c>
      <c r="I2093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093" s="5" cm="1">
        <f t="array" ref="J2093">MAX(IF((ProjectInfoTable[ProjectName]=OutputTable[[#This Row],[ProjectName]]),(ProjectInfoTable[ProjectName]=OutputTable[[#This Row],[ProjectName]])*ProjectInfoTable[NumberOfReplications]))</f>
        <v>50</v>
      </c>
      <c r="K2093" s="5" cm="1">
        <f t="array" ref="K2093">IFERROR(AVERAGE(IF((OutputTable[GroupByKey]=OutputTable[[#This Row],[GroupByKey]]),(OutputTable[GroupByKey]=OutputTable[[#This Row],[GroupByKey]])*OutputTable[RecordedValue])),0)</f>
        <v>9.2356458312402427</v>
      </c>
      <c r="L2093" s="5" cm="1">
        <f t="array" ref="L2093">IFERROR(_xlfn.STDEV.S(IF((OutputTable[GroupByKey]=OutputTable[[#This Row],[GroupByKey]]),(OutputTable[GroupByKey]=OutputTable[[#This Row],[GroupByKey]])*OutputTable[RecordedValue])),0)</f>
        <v>0.11377584298148916</v>
      </c>
      <c r="M2093" s="5" cm="1">
        <f t="array" ref="M2093">MAX(IF((ProjectInfoTable[ProjectName]=OutputTable[[#This Row],[ProjectName]]),(ProjectInfoTable[ProjectName]=OutputTable[[#This Row],[ProjectName]])*ProjectInfoTable[ConfidenceInterval]))</f>
        <v>0.95</v>
      </c>
      <c r="N20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093" s="5" cm="1">
        <f t="array" ref="O2093">MIN(IF((OutputTable[GroupByKey]=OutputTable[[#This Row],[GroupByKey]]),(OutputTable[GroupByKey]=OutputTable[[#This Row],[GroupByKey]])*OutputTable[RecordedValue]))</f>
        <v>8.9867833861246496</v>
      </c>
      <c r="P2093" s="5" cm="1">
        <f t="array" ref="P2093">MAX(IF((OutputTable[GroupByKey]=OutputTable[[#This Row],[GroupByKey]]),(OutputTable[GroupByKey]=OutputTable[[#This Row],[GroupByKey]])*OutputTable[RecordedValue]))</f>
        <v>9.4038725622795898</v>
      </c>
    </row>
    <row r="2094" spans="1:16" x14ac:dyDescent="0.25">
      <c r="A2094" t="s">
        <v>68</v>
      </c>
      <c r="B2094" t="s">
        <v>70</v>
      </c>
      <c r="C2094">
        <v>40</v>
      </c>
      <c r="D2094" t="s">
        <v>148</v>
      </c>
      <c r="E2094" t="s">
        <v>125</v>
      </c>
      <c r="F2094" t="s">
        <v>73</v>
      </c>
      <c r="G2094">
        <v>605.07219005571096</v>
      </c>
      <c r="H2094">
        <v>0</v>
      </c>
      <c r="I2094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094" s="5" cm="1">
        <f t="array" ref="J2094">MAX(IF((ProjectInfoTable[ProjectName]=OutputTable[[#This Row],[ProjectName]]),(ProjectInfoTable[ProjectName]=OutputTable[[#This Row],[ProjectName]])*ProjectInfoTable[NumberOfReplications]))</f>
        <v>50</v>
      </c>
      <c r="K2094" s="5" cm="1">
        <f t="array" ref="K2094">IFERROR(AVERAGE(IF((OutputTable[GroupByKey]=OutputTable[[#This Row],[GroupByKey]]),(OutputTable[GroupByKey]=OutputTable[[#This Row],[GroupByKey]])*OutputTable[RecordedValue])),0)</f>
        <v>609.47819389002132</v>
      </c>
      <c r="L2094" s="5" cm="1">
        <f t="array" ref="L2094">IFERROR(_xlfn.STDEV.S(IF((OutputTable[GroupByKey]=OutputTable[[#This Row],[GroupByKey]]),(OutputTable[GroupByKey]=OutputTable[[#This Row],[GroupByKey]])*OutputTable[RecordedValue])),0)</f>
        <v>20.03379556554944</v>
      </c>
      <c r="M2094" s="5" cm="1">
        <f t="array" ref="M2094">MAX(IF((ProjectInfoTable[ProjectName]=OutputTable[[#This Row],[ProjectName]]),(ProjectInfoTable[ProjectName]=OutputTable[[#This Row],[ProjectName]])*ProjectInfoTable[ConfidenceInterval]))</f>
        <v>0.95</v>
      </c>
      <c r="N20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094" s="5" cm="1">
        <f t="array" ref="O2094">MIN(IF((OutputTable[GroupByKey]=OutputTable[[#This Row],[GroupByKey]]),(OutputTable[GroupByKey]=OutputTable[[#This Row],[GroupByKey]])*OutputTable[RecordedValue]))</f>
        <v>560.39330190760404</v>
      </c>
      <c r="P2094" s="5" cm="1">
        <f t="array" ref="P2094">MAX(IF((OutputTable[GroupByKey]=OutputTable[[#This Row],[GroupByKey]]),(OutputTable[GroupByKey]=OutputTable[[#This Row],[GroupByKey]])*OutputTable[RecordedValue]))</f>
        <v>667.91125094200902</v>
      </c>
    </row>
    <row r="2095" spans="1:16" x14ac:dyDescent="0.25">
      <c r="A2095" t="s">
        <v>68</v>
      </c>
      <c r="B2095" t="s">
        <v>70</v>
      </c>
      <c r="C2095">
        <v>40</v>
      </c>
      <c r="D2095" t="s">
        <v>149</v>
      </c>
      <c r="E2095" t="s">
        <v>119</v>
      </c>
      <c r="F2095" t="s">
        <v>87</v>
      </c>
      <c r="G2095">
        <v>318</v>
      </c>
      <c r="H2095">
        <v>0</v>
      </c>
      <c r="I2095" s="5" t="str">
        <f>OutputTable[[#This Row],[ProjectName]]&amp;OutputTable[[#This Row],[Name]]&amp;OutputTable[[#This Row],[Type]]&amp;OutputTable[[#This Row],[Source]]</f>
        <v>Airport Security AnalysisEntity 1.NumberInNumber InEntity</v>
      </c>
      <c r="J2095" s="5" cm="1">
        <f t="array" ref="J2095">MAX(IF((ProjectInfoTable[ProjectName]=OutputTable[[#This Row],[ProjectName]]),(ProjectInfoTable[ProjectName]=OutputTable[[#This Row],[ProjectName]])*ProjectInfoTable[NumberOfReplications]))</f>
        <v>50</v>
      </c>
      <c r="K2095" s="5" cm="1">
        <f t="array" ref="K2095">IFERROR(AVERAGE(IF((OutputTable[GroupByKey]=OutputTable[[#This Row],[GroupByKey]]),(OutputTable[GroupByKey]=OutputTable[[#This Row],[GroupByKey]])*OutputTable[RecordedValue])),0)</f>
        <v>318</v>
      </c>
      <c r="L2095" s="5" cm="1">
        <f t="array" ref="L2095">IFERROR(_xlfn.STDEV.S(IF((OutputTable[GroupByKey]=OutputTable[[#This Row],[GroupByKey]]),(OutputTable[GroupByKey]=OutputTable[[#This Row],[GroupByKey]])*OutputTable[RecordedValue])),0)</f>
        <v>0</v>
      </c>
      <c r="M2095" s="5" cm="1">
        <f t="array" ref="M2095">MAX(IF((ProjectInfoTable[ProjectName]=OutputTable[[#This Row],[ProjectName]]),(ProjectInfoTable[ProjectName]=OutputTable[[#This Row],[ProjectName]])*ProjectInfoTable[ConfidenceInterval]))</f>
        <v>0.95</v>
      </c>
      <c r="N20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5" s="5" cm="1">
        <f t="array" ref="O2095">MIN(IF((OutputTable[GroupByKey]=OutputTable[[#This Row],[GroupByKey]]),(OutputTable[GroupByKey]=OutputTable[[#This Row],[GroupByKey]])*OutputTable[RecordedValue]))</f>
        <v>318</v>
      </c>
      <c r="P2095" s="5" cm="1">
        <f t="array" ref="P2095">MAX(IF((OutputTable[GroupByKey]=OutputTable[[#This Row],[GroupByKey]]),(OutputTable[GroupByKey]=OutputTable[[#This Row],[GroupByKey]])*OutputTable[RecordedValue]))</f>
        <v>318</v>
      </c>
    </row>
    <row r="2096" spans="1:16" x14ac:dyDescent="0.25">
      <c r="A2096" t="s">
        <v>68</v>
      </c>
      <c r="B2096" t="s">
        <v>70</v>
      </c>
      <c r="C2096">
        <v>40</v>
      </c>
      <c r="D2096" t="s">
        <v>150</v>
      </c>
      <c r="E2096" t="s">
        <v>121</v>
      </c>
      <c r="F2096" t="s">
        <v>87</v>
      </c>
      <c r="G2096">
        <v>316</v>
      </c>
      <c r="H2096">
        <v>0</v>
      </c>
      <c r="I2096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096" s="5" cm="1">
        <f t="array" ref="J2096">MAX(IF((ProjectInfoTable[ProjectName]=OutputTable[[#This Row],[ProjectName]]),(ProjectInfoTable[ProjectName]=OutputTable[[#This Row],[ProjectName]])*ProjectInfoTable[NumberOfReplications]))</f>
        <v>50</v>
      </c>
      <c r="K2096" s="5" cm="1">
        <f t="array" ref="K2096">IFERROR(AVERAGE(IF((OutputTable[GroupByKey]=OutputTable[[#This Row],[GroupByKey]]),(OutputTable[GroupByKey]=OutputTable[[#This Row],[GroupByKey]])*OutputTable[RecordedValue])),0)</f>
        <v>314.94</v>
      </c>
      <c r="L2096" s="5" cm="1">
        <f t="array" ref="L2096">IFERROR(_xlfn.STDEV.S(IF((OutputTable[GroupByKey]=OutputTable[[#This Row],[GroupByKey]]),(OutputTable[GroupByKey]=OutputTable[[#This Row],[GroupByKey]])*OutputTable[RecordedValue])),0)</f>
        <v>0.68243262357121037</v>
      </c>
      <c r="M2096" s="5" cm="1">
        <f t="array" ref="M2096">MAX(IF((ProjectInfoTable[ProjectName]=OutputTable[[#This Row],[ProjectName]]),(ProjectInfoTable[ProjectName]=OutputTable[[#This Row],[ProjectName]])*ProjectInfoTable[ConfidenceInterval]))</f>
        <v>0.95</v>
      </c>
      <c r="N20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096" s="5" cm="1">
        <f t="array" ref="O2096">MIN(IF((OutputTable[GroupByKey]=OutputTable[[#This Row],[GroupByKey]]),(OutputTable[GroupByKey]=OutputTable[[#This Row],[GroupByKey]])*OutputTable[RecordedValue]))</f>
        <v>313</v>
      </c>
      <c r="P2096" s="5" cm="1">
        <f t="array" ref="P2096">MAX(IF((OutputTable[GroupByKey]=OutputTable[[#This Row],[GroupByKey]]),(OutputTable[GroupByKey]=OutputTable[[#This Row],[GroupByKey]])*OutputTable[RecordedValue]))</f>
        <v>316</v>
      </c>
    </row>
    <row r="2097" spans="1:16" x14ac:dyDescent="0.25">
      <c r="A2097" t="s">
        <v>68</v>
      </c>
      <c r="B2097" t="s">
        <v>70</v>
      </c>
      <c r="C2097">
        <v>40</v>
      </c>
      <c r="D2097" t="s">
        <v>151</v>
      </c>
      <c r="E2097" t="s">
        <v>135</v>
      </c>
      <c r="F2097" t="s">
        <v>105</v>
      </c>
      <c r="G2097">
        <v>0</v>
      </c>
      <c r="H2097">
        <v>0</v>
      </c>
      <c r="I2097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097" s="5" cm="1">
        <f t="array" ref="J2097">MAX(IF((ProjectInfoTable[ProjectName]=OutputTable[[#This Row],[ProjectName]]),(ProjectInfoTable[ProjectName]=OutputTable[[#This Row],[ProjectName]])*ProjectInfoTable[NumberOfReplications]))</f>
        <v>50</v>
      </c>
      <c r="K2097" s="5" cm="1">
        <f t="array" ref="K2097">IFERROR(AVERAGE(IF((OutputTable[GroupByKey]=OutputTable[[#This Row],[GroupByKey]]),(OutputTable[GroupByKey]=OutputTable[[#This Row],[GroupByKey]])*OutputTable[RecordedValue])),0)</f>
        <v>0</v>
      </c>
      <c r="L2097" s="5" cm="1">
        <f t="array" ref="L2097">IFERROR(_xlfn.STDEV.S(IF((OutputTable[GroupByKey]=OutputTable[[#This Row],[GroupByKey]]),(OutputTable[GroupByKey]=OutputTable[[#This Row],[GroupByKey]])*OutputTable[RecordedValue])),0)</f>
        <v>0</v>
      </c>
      <c r="M2097" s="5" cm="1">
        <f t="array" ref="M2097">MAX(IF((ProjectInfoTable[ProjectName]=OutputTable[[#This Row],[ProjectName]]),(ProjectInfoTable[ProjectName]=OutputTable[[#This Row],[ProjectName]])*ProjectInfoTable[ConfidenceInterval]))</f>
        <v>0.95</v>
      </c>
      <c r="N20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7" s="5" cm="1">
        <f t="array" ref="O2097">MIN(IF((OutputTable[GroupByKey]=OutputTable[[#This Row],[GroupByKey]]),(OutputTable[GroupByKey]=OutputTable[[#This Row],[GroupByKey]])*OutputTable[RecordedValue]))</f>
        <v>0</v>
      </c>
      <c r="P2097" s="5" cm="1">
        <f t="array" ref="P2097">MAX(IF((OutputTable[GroupByKey]=OutputTable[[#This Row],[GroupByKey]]),(OutputTable[GroupByKey]=OutputTable[[#This Row],[GroupByKey]])*OutputTable[RecordedValue]))</f>
        <v>0</v>
      </c>
    </row>
    <row r="2098" spans="1:16" x14ac:dyDescent="0.25">
      <c r="A2098" t="s">
        <v>68</v>
      </c>
      <c r="B2098" t="s">
        <v>70</v>
      </c>
      <c r="C2098">
        <v>40</v>
      </c>
      <c r="D2098" t="s">
        <v>152</v>
      </c>
      <c r="E2098" t="s">
        <v>137</v>
      </c>
      <c r="F2098" t="s">
        <v>105</v>
      </c>
      <c r="G2098">
        <v>12</v>
      </c>
      <c r="H2098">
        <v>0</v>
      </c>
      <c r="I2098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098" s="5" cm="1">
        <f t="array" ref="J2098">MAX(IF((ProjectInfoTable[ProjectName]=OutputTable[[#This Row],[ProjectName]]),(ProjectInfoTable[ProjectName]=OutputTable[[#This Row],[ProjectName]])*ProjectInfoTable[NumberOfReplications]))</f>
        <v>50</v>
      </c>
      <c r="K2098" s="5" cm="1">
        <f t="array" ref="K2098">IFERROR(AVERAGE(IF((OutputTable[GroupByKey]=OutputTable[[#This Row],[GroupByKey]]),(OutputTable[GroupByKey]=OutputTable[[#This Row],[GroupByKey]])*OutputTable[RecordedValue])),0)</f>
        <v>12</v>
      </c>
      <c r="L2098" s="5" cm="1">
        <f t="array" ref="L2098">IFERROR(_xlfn.STDEV.S(IF((OutputTable[GroupByKey]=OutputTable[[#This Row],[GroupByKey]]),(OutputTable[GroupByKey]=OutputTable[[#This Row],[GroupByKey]])*OutputTable[RecordedValue])),0)</f>
        <v>0</v>
      </c>
      <c r="M2098" s="5" cm="1">
        <f t="array" ref="M2098">MAX(IF((ProjectInfoTable[ProjectName]=OutputTable[[#This Row],[ProjectName]]),(ProjectInfoTable[ProjectName]=OutputTable[[#This Row],[ProjectName]])*ProjectInfoTable[ConfidenceInterval]))</f>
        <v>0.95</v>
      </c>
      <c r="N20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8" s="5" cm="1">
        <f t="array" ref="O2098">MIN(IF((OutputTable[GroupByKey]=OutputTable[[#This Row],[GroupByKey]]),(OutputTable[GroupByKey]=OutputTable[[#This Row],[GroupByKey]])*OutputTable[RecordedValue]))</f>
        <v>12</v>
      </c>
      <c r="P2098" s="5" cm="1">
        <f t="array" ref="P2098">MAX(IF((OutputTable[GroupByKey]=OutputTable[[#This Row],[GroupByKey]]),(OutputTable[GroupByKey]=OutputTable[[#This Row],[GroupByKey]])*OutputTable[RecordedValue]))</f>
        <v>12</v>
      </c>
    </row>
    <row r="2099" spans="1:16" x14ac:dyDescent="0.25">
      <c r="A2099" t="s">
        <v>68</v>
      </c>
      <c r="B2099" t="s">
        <v>70</v>
      </c>
      <c r="C2099">
        <v>40</v>
      </c>
      <c r="D2099" t="s">
        <v>153</v>
      </c>
      <c r="E2099" t="s">
        <v>154</v>
      </c>
      <c r="F2099" t="s">
        <v>105</v>
      </c>
      <c r="G2099">
        <v>0</v>
      </c>
      <c r="H2099">
        <v>0</v>
      </c>
      <c r="I2099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099" s="5" cm="1">
        <f t="array" ref="J2099">MAX(IF((ProjectInfoTable[ProjectName]=OutputTable[[#This Row],[ProjectName]]),(ProjectInfoTable[ProjectName]=OutputTable[[#This Row],[ProjectName]])*ProjectInfoTable[NumberOfReplications]))</f>
        <v>50</v>
      </c>
      <c r="K2099" s="5" cm="1">
        <f t="array" ref="K2099">IFERROR(AVERAGE(IF((OutputTable[GroupByKey]=OutputTable[[#This Row],[GroupByKey]]),(OutputTable[GroupByKey]=OutputTable[[#This Row],[GroupByKey]])*OutputTable[RecordedValue])),0)</f>
        <v>0</v>
      </c>
      <c r="L2099" s="5" cm="1">
        <f t="array" ref="L2099">IFERROR(_xlfn.STDEV.S(IF((OutputTable[GroupByKey]=OutputTable[[#This Row],[GroupByKey]]),(OutputTable[GroupByKey]=OutputTable[[#This Row],[GroupByKey]])*OutputTable[RecordedValue])),0)</f>
        <v>0</v>
      </c>
      <c r="M2099" s="5" cm="1">
        <f t="array" ref="M2099">MAX(IF((ProjectInfoTable[ProjectName]=OutputTable[[#This Row],[ProjectName]]),(ProjectInfoTable[ProjectName]=OutputTable[[#This Row],[ProjectName]])*ProjectInfoTable[ConfidenceInterval]))</f>
        <v>0.95</v>
      </c>
      <c r="N20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9" s="5" cm="1">
        <f t="array" ref="O2099">MIN(IF((OutputTable[GroupByKey]=OutputTable[[#This Row],[GroupByKey]]),(OutputTable[GroupByKey]=OutputTable[[#This Row],[GroupByKey]])*OutputTable[RecordedValue]))</f>
        <v>0</v>
      </c>
      <c r="P2099" s="5" cm="1">
        <f t="array" ref="P2099">MAX(IF((OutputTable[GroupByKey]=OutputTable[[#This Row],[GroupByKey]]),(OutputTable[GroupByKey]=OutputTable[[#This Row],[GroupByKey]])*OutputTable[RecordedValue]))</f>
        <v>0</v>
      </c>
    </row>
    <row r="2100" spans="1:16" x14ac:dyDescent="0.25">
      <c r="A2100" t="s">
        <v>68</v>
      </c>
      <c r="B2100" t="s">
        <v>70</v>
      </c>
      <c r="C2100">
        <v>40</v>
      </c>
      <c r="D2100" t="s">
        <v>155</v>
      </c>
      <c r="E2100" t="s">
        <v>156</v>
      </c>
      <c r="F2100" t="s">
        <v>105</v>
      </c>
      <c r="G2100">
        <v>0</v>
      </c>
      <c r="H2100">
        <v>0</v>
      </c>
      <c r="I2100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100" s="5" cm="1">
        <f t="array" ref="J2100">MAX(IF((ProjectInfoTable[ProjectName]=OutputTable[[#This Row],[ProjectName]]),(ProjectInfoTable[ProjectName]=OutputTable[[#This Row],[ProjectName]])*ProjectInfoTable[NumberOfReplications]))</f>
        <v>50</v>
      </c>
      <c r="K2100" s="5" cm="1">
        <f t="array" ref="K2100">IFERROR(AVERAGE(IF((OutputTable[GroupByKey]=OutputTable[[#This Row],[GroupByKey]]),(OutputTable[GroupByKey]=OutputTable[[#This Row],[GroupByKey]])*OutputTable[RecordedValue])),0)</f>
        <v>0</v>
      </c>
      <c r="L2100" s="5" cm="1">
        <f t="array" ref="L2100">IFERROR(_xlfn.STDEV.S(IF((OutputTable[GroupByKey]=OutputTable[[#This Row],[GroupByKey]]),(OutputTable[GroupByKey]=OutputTable[[#This Row],[GroupByKey]])*OutputTable[RecordedValue])),0)</f>
        <v>0</v>
      </c>
      <c r="M2100" s="5" cm="1">
        <f t="array" ref="M2100">MAX(IF((ProjectInfoTable[ProjectName]=OutputTable[[#This Row],[ProjectName]]),(ProjectInfoTable[ProjectName]=OutputTable[[#This Row],[ProjectName]])*ProjectInfoTable[ConfidenceInterval]))</f>
        <v>0.95</v>
      </c>
      <c r="N2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00" s="5" cm="1">
        <f t="array" ref="O2100">MIN(IF((OutputTable[GroupByKey]=OutputTable[[#This Row],[GroupByKey]]),(OutputTable[GroupByKey]=OutputTable[[#This Row],[GroupByKey]])*OutputTable[RecordedValue]))</f>
        <v>0</v>
      </c>
      <c r="P2100" s="5" cm="1">
        <f t="array" ref="P2100">MAX(IF((OutputTable[GroupByKey]=OutputTable[[#This Row],[GroupByKey]]),(OutputTable[GroupByKey]=OutputTable[[#This Row],[GroupByKey]])*OutputTable[RecordedValue]))</f>
        <v>0</v>
      </c>
    </row>
    <row r="2101" spans="1:16" x14ac:dyDescent="0.25">
      <c r="A2101" t="s">
        <v>68</v>
      </c>
      <c r="B2101" t="s">
        <v>70</v>
      </c>
      <c r="C2101">
        <v>40</v>
      </c>
      <c r="D2101" t="s">
        <v>157</v>
      </c>
      <c r="E2101" t="s">
        <v>140</v>
      </c>
      <c r="F2101" t="s">
        <v>105</v>
      </c>
      <c r="G2101">
        <v>0</v>
      </c>
      <c r="H2101">
        <v>0</v>
      </c>
      <c r="I2101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101" s="5" cm="1">
        <f t="array" ref="J2101">MAX(IF((ProjectInfoTable[ProjectName]=OutputTable[[#This Row],[ProjectName]]),(ProjectInfoTable[ProjectName]=OutputTable[[#This Row],[ProjectName]])*ProjectInfoTable[NumberOfReplications]))</f>
        <v>50</v>
      </c>
      <c r="K2101" s="5" cm="1">
        <f t="array" ref="K2101">IFERROR(AVERAGE(IF((OutputTable[GroupByKey]=OutputTable[[#This Row],[GroupByKey]]),(OutputTable[GroupByKey]=OutputTable[[#This Row],[GroupByKey]])*OutputTable[RecordedValue])),0)</f>
        <v>0</v>
      </c>
      <c r="L2101" s="5" cm="1">
        <f t="array" ref="L2101">IFERROR(_xlfn.STDEV.S(IF((OutputTable[GroupByKey]=OutputTable[[#This Row],[GroupByKey]]),(OutputTable[GroupByKey]=OutputTable[[#This Row],[GroupByKey]])*OutputTable[RecordedValue])),0)</f>
        <v>0</v>
      </c>
      <c r="M2101" s="5" cm="1">
        <f t="array" ref="M2101">MAX(IF((ProjectInfoTable[ProjectName]=OutputTable[[#This Row],[ProjectName]]),(ProjectInfoTable[ProjectName]=OutputTable[[#This Row],[ProjectName]])*ProjectInfoTable[ConfidenceInterval]))</f>
        <v>0.95</v>
      </c>
      <c r="N2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01" s="5" cm="1">
        <f t="array" ref="O2101">MIN(IF((OutputTable[GroupByKey]=OutputTable[[#This Row],[GroupByKey]]),(OutputTable[GroupByKey]=OutputTable[[#This Row],[GroupByKey]])*OutputTable[RecordedValue]))</f>
        <v>0</v>
      </c>
      <c r="P2101" s="5" cm="1">
        <f t="array" ref="P2101">MAX(IF((OutputTable[GroupByKey]=OutputTable[[#This Row],[GroupByKey]]),(OutputTable[GroupByKey]=OutputTable[[#This Row],[GroupByKey]])*OutputTable[RecordedValue]))</f>
        <v>0</v>
      </c>
    </row>
    <row r="2102" spans="1:16" x14ac:dyDescent="0.25">
      <c r="A2102" t="s">
        <v>68</v>
      </c>
      <c r="B2102" t="s">
        <v>70</v>
      </c>
      <c r="C2102">
        <v>40</v>
      </c>
      <c r="D2102" t="s">
        <v>158</v>
      </c>
      <c r="E2102" t="s">
        <v>121</v>
      </c>
      <c r="F2102" t="s">
        <v>127</v>
      </c>
      <c r="G2102">
        <v>316</v>
      </c>
      <c r="H2102">
        <v>0</v>
      </c>
      <c r="I2102" s="5" t="str">
        <f>OutputTable[[#This Row],[ProjectName]]&amp;OutputTable[[#This Row],[Name]]&amp;OutputTable[[#This Row],[Type]]&amp;OutputTable[[#This Row],[Source]]</f>
        <v>Airport Security AnalysisSystem.NumberOutNumber OutSystem</v>
      </c>
      <c r="J2102" s="5" cm="1">
        <f t="array" ref="J2102">MAX(IF((ProjectInfoTable[ProjectName]=OutputTable[[#This Row],[ProjectName]]),(ProjectInfoTable[ProjectName]=OutputTable[[#This Row],[ProjectName]])*ProjectInfoTable[NumberOfReplications]))</f>
        <v>50</v>
      </c>
      <c r="K2102" s="5" cm="1">
        <f t="array" ref="K2102">IFERROR(AVERAGE(IF((OutputTable[GroupByKey]=OutputTable[[#This Row],[GroupByKey]]),(OutputTable[GroupByKey]=OutputTable[[#This Row],[GroupByKey]])*OutputTable[RecordedValue])),0)</f>
        <v>314.94</v>
      </c>
      <c r="L2102" s="5" cm="1">
        <f t="array" ref="L2102">IFERROR(_xlfn.STDEV.S(IF((OutputTable[GroupByKey]=OutputTable[[#This Row],[GroupByKey]]),(OutputTable[GroupByKey]=OutputTable[[#This Row],[GroupByKey]])*OutputTable[RecordedValue])),0)</f>
        <v>0.68243262357121037</v>
      </c>
      <c r="M2102" s="5" cm="1">
        <f t="array" ref="M2102">MAX(IF((ProjectInfoTable[ProjectName]=OutputTable[[#This Row],[ProjectName]]),(ProjectInfoTable[ProjectName]=OutputTable[[#This Row],[ProjectName]])*ProjectInfoTable[ConfidenceInterval]))</f>
        <v>0.95</v>
      </c>
      <c r="N2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102" s="5" cm="1">
        <f t="array" ref="O2102">MIN(IF((OutputTable[GroupByKey]=OutputTable[[#This Row],[GroupByKey]]),(OutputTable[GroupByKey]=OutputTable[[#This Row],[GroupByKey]])*OutputTable[RecordedValue]))</f>
        <v>313</v>
      </c>
      <c r="P2102" s="5" cm="1">
        <f t="array" ref="P2102">MAX(IF((OutputTable[GroupByKey]=OutputTable[[#This Row],[GroupByKey]]),(OutputTable[GroupByKey]=OutputTable[[#This Row],[GroupByKey]])*OutputTable[RecordedValue]))</f>
        <v>316</v>
      </c>
    </row>
    <row r="2103" spans="1:16" x14ac:dyDescent="0.25">
      <c r="A2103" t="s">
        <v>68</v>
      </c>
      <c r="B2103" t="s">
        <v>70</v>
      </c>
      <c r="C2103">
        <v>40</v>
      </c>
      <c r="D2103" t="s">
        <v>159</v>
      </c>
      <c r="E2103" t="s">
        <v>91</v>
      </c>
      <c r="F2103" t="s">
        <v>127</v>
      </c>
      <c r="G2103">
        <v>71.972626979548807</v>
      </c>
      <c r="H2103">
        <v>0</v>
      </c>
      <c r="I2103" s="5" t="str">
        <f>OutputTable[[#This Row],[ProjectName]]&amp;OutputTable[[#This Row],[Name]]&amp;OutputTable[[#This Row],[Type]]&amp;OutputTable[[#This Row],[Source]]</f>
        <v>Airport Security AnalysisSystem.TotalCostTotal CostSystem</v>
      </c>
      <c r="J2103" s="5" cm="1">
        <f t="array" ref="J2103">MAX(IF((ProjectInfoTable[ProjectName]=OutputTable[[#This Row],[ProjectName]]),(ProjectInfoTable[ProjectName]=OutputTable[[#This Row],[ProjectName]])*ProjectInfoTable[NumberOfReplications]))</f>
        <v>50</v>
      </c>
      <c r="K2103" s="5" cm="1">
        <f t="array" ref="K2103">IFERROR(AVERAGE(IF((OutputTable[GroupByKey]=OutputTable[[#This Row],[GroupByKey]]),(OutputTable[GroupByKey]=OutputTable[[#This Row],[GroupByKey]])*OutputTable[RecordedValue])),0)</f>
        <v>71.872638573735571</v>
      </c>
      <c r="L2103" s="5" cm="1">
        <f t="array" ref="L2103">IFERROR(_xlfn.STDEV.S(IF((OutputTable[GroupByKey]=OutputTable[[#This Row],[GroupByKey]]),(OutputTable[GroupByKey]=OutputTable[[#This Row],[GroupByKey]])*OutputTable[RecordedValue])),0)</f>
        <v>5.859431361613459E-2</v>
      </c>
      <c r="M2103" s="5" cm="1">
        <f t="array" ref="M2103">MAX(IF((ProjectInfoTable[ProjectName]=OutputTable[[#This Row],[ProjectName]]),(ProjectInfoTable[ProjectName]=OutputTable[[#This Row],[ProjectName]])*ProjectInfoTable[ConfidenceInterval]))</f>
        <v>0.95</v>
      </c>
      <c r="N2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103" s="5" cm="1">
        <f t="array" ref="O2103">MIN(IF((OutputTable[GroupByKey]=OutputTable[[#This Row],[GroupByKey]]),(OutputTable[GroupByKey]=OutputTable[[#This Row],[GroupByKey]])*OutputTable[RecordedValue]))</f>
        <v>71.718288096809104</v>
      </c>
      <c r="P2103" s="5" cm="1">
        <f t="array" ref="P2103">MAX(IF((OutputTable[GroupByKey]=OutputTable[[#This Row],[GroupByKey]]),(OutputTable[GroupByKey]=OutputTable[[#This Row],[GroupByKey]])*OutputTable[RecordedValue]))</f>
        <v>71.976989689924594</v>
      </c>
    </row>
    <row r="2104" spans="1:16" x14ac:dyDescent="0.25">
      <c r="A2104" t="s">
        <v>68</v>
      </c>
      <c r="B2104" t="s">
        <v>70</v>
      </c>
      <c r="C2104">
        <v>40</v>
      </c>
      <c r="D2104" t="s">
        <v>160</v>
      </c>
      <c r="E2104" t="s">
        <v>135</v>
      </c>
      <c r="F2104" t="s">
        <v>105</v>
      </c>
      <c r="G2104">
        <v>29.971358969257601</v>
      </c>
      <c r="H2104">
        <v>0</v>
      </c>
      <c r="I2104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104" s="5" cm="1">
        <f t="array" ref="J2104">MAX(IF((ProjectInfoTable[ProjectName]=OutputTable[[#This Row],[ProjectName]]),(ProjectInfoTable[ProjectName]=OutputTable[[#This Row],[ProjectName]])*ProjectInfoTable[NumberOfReplications]))</f>
        <v>50</v>
      </c>
      <c r="K2104" s="5" cm="1">
        <f t="array" ref="K2104">IFERROR(AVERAGE(IF((OutputTable[GroupByKey]=OutputTable[[#This Row],[GroupByKey]]),(OutputTable[GroupByKey]=OutputTable[[#This Row],[GroupByKey]])*OutputTable[RecordedValue])),0)</f>
        <v>29.829789158135409</v>
      </c>
      <c r="L2104" s="5" cm="1">
        <f t="array" ref="L2104">IFERROR(_xlfn.STDEV.S(IF((OutputTable[GroupByKey]=OutputTable[[#This Row],[GroupByKey]]),(OutputTable[GroupByKey]=OutputTable[[#This Row],[GroupByKey]])*OutputTable[RecordedValue])),0)</f>
        <v>0.5851150785874778</v>
      </c>
      <c r="M2104" s="5" cm="1">
        <f t="array" ref="M2104">MAX(IF((ProjectInfoTable[ProjectName]=OutputTable[[#This Row],[ProjectName]]),(ProjectInfoTable[ProjectName]=OutputTable[[#This Row],[ProjectName]])*ProjectInfoTable[ConfidenceInterval]))</f>
        <v>0.95</v>
      </c>
      <c r="N2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104" s="5" cm="1">
        <f t="array" ref="O2104">MIN(IF((OutputTable[GroupByKey]=OutputTable[[#This Row],[GroupByKey]]),(OutputTable[GroupByKey]=OutputTable[[#This Row],[GroupByKey]])*OutputTable[RecordedValue]))</f>
        <v>28.648191338861398</v>
      </c>
      <c r="P2104" s="5" cm="1">
        <f t="array" ref="P2104">MAX(IF((OutputTable[GroupByKey]=OutputTable[[#This Row],[GroupByKey]]),(OutputTable[GroupByKey]=OutputTable[[#This Row],[GroupByKey]])*OutputTable[RecordedValue]))</f>
        <v>31.087756920682502</v>
      </c>
    </row>
    <row r="2105" spans="1:16" x14ac:dyDescent="0.25">
      <c r="A2105" t="s">
        <v>68</v>
      </c>
      <c r="B2105" t="s">
        <v>70</v>
      </c>
      <c r="C2105">
        <v>40</v>
      </c>
      <c r="D2105" t="s">
        <v>161</v>
      </c>
      <c r="E2105" t="s">
        <v>137</v>
      </c>
      <c r="F2105" t="s">
        <v>105</v>
      </c>
      <c r="G2105">
        <v>6.0115378538500996</v>
      </c>
      <c r="H2105">
        <v>0</v>
      </c>
      <c r="I2105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105" s="5" cm="1">
        <f t="array" ref="J2105">MAX(IF((ProjectInfoTable[ProjectName]=OutputTable[[#This Row],[ProjectName]]),(ProjectInfoTable[ProjectName]=OutputTable[[#This Row],[ProjectName]])*ProjectInfoTable[NumberOfReplications]))</f>
        <v>50</v>
      </c>
      <c r="K2105" s="5" cm="1">
        <f t="array" ref="K2105">IFERROR(AVERAGE(IF((OutputTable[GroupByKey]=OutputTable[[#This Row],[GroupByKey]]),(OutputTable[GroupByKey]=OutputTable[[#This Row],[GroupByKey]])*OutputTable[RecordedValue])),0)</f>
        <v>6.0988587896948685</v>
      </c>
      <c r="L2105" s="5" cm="1">
        <f t="array" ref="L2105">IFERROR(_xlfn.STDEV.S(IF((OutputTable[GroupByKey]=OutputTable[[#This Row],[GroupByKey]]),(OutputTable[GroupByKey]=OutputTable[[#This Row],[GroupByKey]])*OutputTable[RecordedValue])),0)</f>
        <v>0.58437836853471548</v>
      </c>
      <c r="M2105" s="5" cm="1">
        <f t="array" ref="M2105">MAX(IF((ProjectInfoTable[ProjectName]=OutputTable[[#This Row],[ProjectName]]),(ProjectInfoTable[ProjectName]=OutputTable[[#This Row],[ProjectName]])*ProjectInfoTable[ConfidenceInterval]))</f>
        <v>0.95</v>
      </c>
      <c r="N2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105" s="5" cm="1">
        <f t="array" ref="O2105">MIN(IF((OutputTable[GroupByKey]=OutputTable[[#This Row],[GroupByKey]]),(OutputTable[GroupByKey]=OutputTable[[#This Row],[GroupByKey]])*OutputTable[RecordedValue]))</f>
        <v>4.8524885910691502</v>
      </c>
      <c r="P2105" s="5" cm="1">
        <f t="array" ref="P2105">MAX(IF((OutputTable[GroupByKey]=OutputTable[[#This Row],[GroupByKey]]),(OutputTable[GroupByKey]=OutputTable[[#This Row],[GroupByKey]])*OutputTable[RecordedValue]))</f>
        <v>7.28424471053909</v>
      </c>
    </row>
    <row r="2106" spans="1:16" x14ac:dyDescent="0.25">
      <c r="A2106" t="s">
        <v>68</v>
      </c>
      <c r="B2106" t="s">
        <v>70</v>
      </c>
      <c r="C2106">
        <v>40</v>
      </c>
      <c r="D2106" t="s">
        <v>162</v>
      </c>
      <c r="E2106" t="s">
        <v>154</v>
      </c>
      <c r="F2106" t="s">
        <v>105</v>
      </c>
      <c r="G2106">
        <v>644</v>
      </c>
      <c r="H2106">
        <v>0</v>
      </c>
      <c r="I2106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106" s="5" cm="1">
        <f t="array" ref="J2106">MAX(IF((ProjectInfoTable[ProjectName]=OutputTable[[#This Row],[ProjectName]]),(ProjectInfoTable[ProjectName]=OutputTable[[#This Row],[ProjectName]])*ProjectInfoTable[NumberOfReplications]))</f>
        <v>50</v>
      </c>
      <c r="K2106" s="5" cm="1">
        <f t="array" ref="K2106">IFERROR(AVERAGE(IF((OutputTable[GroupByKey]=OutputTable[[#This Row],[GroupByKey]]),(OutputTable[GroupByKey]=OutputTable[[#This Row],[GroupByKey]])*OutputTable[RecordedValue])),0)</f>
        <v>645.70000000000005</v>
      </c>
      <c r="L2106" s="5" cm="1">
        <f t="array" ref="L2106">IFERROR(_xlfn.STDEV.S(IF((OutputTable[GroupByKey]=OutputTable[[#This Row],[GroupByKey]]),(OutputTable[GroupByKey]=OutputTable[[#This Row],[GroupByKey]])*OutputTable[RecordedValue])),0)</f>
        <v>5.4930382656372485</v>
      </c>
      <c r="M2106" s="5" cm="1">
        <f t="array" ref="M2106">MAX(IF((ProjectInfoTable[ProjectName]=OutputTable[[#This Row],[ProjectName]]),(ProjectInfoTable[ProjectName]=OutputTable[[#This Row],[ProjectName]])*ProjectInfoTable[ConfidenceInterval]))</f>
        <v>0.95</v>
      </c>
      <c r="N2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106" s="5" cm="1">
        <f t="array" ref="O2106">MIN(IF((OutputTable[GroupByKey]=OutputTable[[#This Row],[GroupByKey]]),(OutputTable[GroupByKey]=OutputTable[[#This Row],[GroupByKey]])*OutputTable[RecordedValue]))</f>
        <v>633</v>
      </c>
      <c r="P2106" s="5" cm="1">
        <f t="array" ref="P2106">MAX(IF((OutputTable[GroupByKey]=OutputTable[[#This Row],[GroupByKey]]),(OutputTable[GroupByKey]=OutputTable[[#This Row],[GroupByKey]])*OutputTable[RecordedValue]))</f>
        <v>656</v>
      </c>
    </row>
    <row r="2107" spans="1:16" x14ac:dyDescent="0.25">
      <c r="A2107" t="s">
        <v>68</v>
      </c>
      <c r="B2107" t="s">
        <v>70</v>
      </c>
      <c r="C2107">
        <v>40</v>
      </c>
      <c r="D2107" t="s">
        <v>163</v>
      </c>
      <c r="E2107" t="s">
        <v>156</v>
      </c>
      <c r="F2107" t="s">
        <v>105</v>
      </c>
      <c r="G2107">
        <v>0.83301283739305199</v>
      </c>
      <c r="H2107">
        <v>0</v>
      </c>
      <c r="I2107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107" s="5" cm="1">
        <f t="array" ref="J2107">MAX(IF((ProjectInfoTable[ProjectName]=OutputTable[[#This Row],[ProjectName]]),(ProjectInfoTable[ProjectName]=OutputTable[[#This Row],[ProjectName]])*ProjectInfoTable[NumberOfReplications]))</f>
        <v>50</v>
      </c>
      <c r="K2107" s="5" cm="1">
        <f t="array" ref="K2107">IFERROR(AVERAGE(IF((OutputTable[GroupByKey]=OutputTable[[#This Row],[GroupByKey]]),(OutputTable[GroupByKey]=OutputTable[[#This Row],[GroupByKey]])*OutputTable[RecordedValue])),0)</f>
        <v>0.83058725584180904</v>
      </c>
      <c r="L2107" s="5" cm="1">
        <f t="array" ref="L2107">IFERROR(_xlfn.STDEV.S(IF((OutputTable[GroupByKey]=OutputTable[[#This Row],[GroupByKey]]),(OutputTable[GroupByKey]=OutputTable[[#This Row],[GroupByKey]])*OutputTable[RecordedValue])),0)</f>
        <v>1.6232732459297416E-2</v>
      </c>
      <c r="M2107" s="5" cm="1">
        <f t="array" ref="M2107">MAX(IF((ProjectInfoTable[ProjectName]=OutputTable[[#This Row],[ProjectName]]),(ProjectInfoTable[ProjectName]=OutputTable[[#This Row],[ProjectName]])*ProjectInfoTable[ConfidenceInterval]))</f>
        <v>0.95</v>
      </c>
      <c r="N2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107" s="5" cm="1">
        <f t="array" ref="O2107">MIN(IF((OutputTable[GroupByKey]=OutputTable[[#This Row],[GroupByKey]]),(OutputTable[GroupByKey]=OutputTable[[#This Row],[GroupByKey]])*OutputTable[RecordedValue]))</f>
        <v>0.79765986915169296</v>
      </c>
      <c r="P2107" s="5" cm="1">
        <f t="array" ref="P2107">MAX(IF((OutputTable[GroupByKey]=OutputTable[[#This Row],[GroupByKey]]),(OutputTable[GroupByKey]=OutputTable[[#This Row],[GroupByKey]])*OutputTable[RecordedValue]))</f>
        <v>0.86520865024807903</v>
      </c>
    </row>
    <row r="2108" spans="1:16" x14ac:dyDescent="0.25">
      <c r="A2108" t="s">
        <v>68</v>
      </c>
      <c r="B2108" t="s">
        <v>70</v>
      </c>
      <c r="C2108">
        <v>40</v>
      </c>
      <c r="D2108" t="s">
        <v>164</v>
      </c>
      <c r="E2108" t="s">
        <v>140</v>
      </c>
      <c r="F2108" t="s">
        <v>105</v>
      </c>
      <c r="G2108">
        <v>0</v>
      </c>
      <c r="H2108">
        <v>0</v>
      </c>
      <c r="I2108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108" s="5" cm="1">
        <f t="array" ref="J2108">MAX(IF((ProjectInfoTable[ProjectName]=OutputTable[[#This Row],[ProjectName]]),(ProjectInfoTable[ProjectName]=OutputTable[[#This Row],[ProjectName]])*ProjectInfoTable[NumberOfReplications]))</f>
        <v>50</v>
      </c>
      <c r="K2108" s="5" cm="1">
        <f t="array" ref="K2108">IFERROR(AVERAGE(IF((OutputTable[GroupByKey]=OutputTable[[#This Row],[GroupByKey]]),(OutputTable[GroupByKey]=OutputTable[[#This Row],[GroupByKey]])*OutputTable[RecordedValue])),0)</f>
        <v>0</v>
      </c>
      <c r="L2108" s="5" cm="1">
        <f t="array" ref="L2108">IFERROR(_xlfn.STDEV.S(IF((OutputTable[GroupByKey]=OutputTable[[#This Row],[GroupByKey]]),(OutputTable[GroupByKey]=OutputTable[[#This Row],[GroupByKey]])*OutputTable[RecordedValue])),0)</f>
        <v>0</v>
      </c>
      <c r="M2108" s="5" cm="1">
        <f t="array" ref="M2108">MAX(IF((ProjectInfoTable[ProjectName]=OutputTable[[#This Row],[ProjectName]]),(ProjectInfoTable[ProjectName]=OutputTable[[#This Row],[ProjectName]])*ProjectInfoTable[ConfidenceInterval]))</f>
        <v>0.95</v>
      </c>
      <c r="N2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08" s="5" cm="1">
        <f t="array" ref="O2108">MIN(IF((OutputTable[GroupByKey]=OutputTable[[#This Row],[GroupByKey]]),(OutputTable[GroupByKey]=OutputTable[[#This Row],[GroupByKey]])*OutputTable[RecordedValue]))</f>
        <v>0</v>
      </c>
      <c r="P2108" s="5" cm="1">
        <f t="array" ref="P2108">MAX(IF((OutputTable[GroupByKey]=OutputTable[[#This Row],[GroupByKey]]),(OutputTable[GroupByKey]=OutputTable[[#This Row],[GroupByKey]])*OutputTable[RecordedValue]))</f>
        <v>0</v>
      </c>
    </row>
    <row r="2109" spans="1:16" x14ac:dyDescent="0.25">
      <c r="A2109" t="s">
        <v>68</v>
      </c>
      <c r="B2109" t="s">
        <v>70</v>
      </c>
      <c r="C2109">
        <v>40</v>
      </c>
      <c r="D2109" t="s">
        <v>165</v>
      </c>
      <c r="E2109" t="s">
        <v>111</v>
      </c>
      <c r="F2109" t="s">
        <v>73</v>
      </c>
      <c r="G2109">
        <v>37.688658826702401</v>
      </c>
      <c r="H2109">
        <v>0</v>
      </c>
      <c r="I2109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109" s="5" cm="1">
        <f t="array" ref="J2109">MAX(IF((ProjectInfoTable[ProjectName]=OutputTable[[#This Row],[ProjectName]]),(ProjectInfoTable[ProjectName]=OutputTable[[#This Row],[ProjectName]])*ProjectInfoTable[NumberOfReplications]))</f>
        <v>50</v>
      </c>
      <c r="K2109" s="5" cm="1">
        <f t="array" ref="K2109">IFERROR(AVERAGE(IF((OutputTable[GroupByKey]=OutputTable[[#This Row],[GroupByKey]]),(OutputTable[GroupByKey]=OutputTable[[#This Row],[GroupByKey]])*OutputTable[RecordedValue])),0)</f>
        <v>37.238343743460135</v>
      </c>
      <c r="L2109" s="5" cm="1">
        <f t="array" ref="L2109">IFERROR(_xlfn.STDEV.S(IF((OutputTable[GroupByKey]=OutputTable[[#This Row],[GroupByKey]]),(OutputTable[GroupByKey]=OutputTable[[#This Row],[GroupByKey]])*OutputTable[RecordedValue])),0)</f>
        <v>0.73577360167133743</v>
      </c>
      <c r="M2109" s="5" cm="1">
        <f t="array" ref="M2109">MAX(IF((ProjectInfoTable[ProjectName]=OutputTable[[#This Row],[ProjectName]]),(ProjectInfoTable[ProjectName]=OutputTable[[#This Row],[ProjectName]])*ProjectInfoTable[ConfidenceInterval]))</f>
        <v>0.95</v>
      </c>
      <c r="N2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109" s="5" cm="1">
        <f t="array" ref="O2109">MIN(IF((OutputTable[GroupByKey]=OutputTable[[#This Row],[GroupByKey]]),(OutputTable[GroupByKey]=OutputTable[[#This Row],[GroupByKey]])*OutputTable[RecordedValue]))</f>
        <v>35.915286846409401</v>
      </c>
      <c r="P2109" s="5" cm="1">
        <f t="array" ref="P2109">MAX(IF((OutputTable[GroupByKey]=OutputTable[[#This Row],[GroupByKey]]),(OutputTable[GroupByKey]=OutputTable[[#This Row],[GroupByKey]])*OutputTable[RecordedValue]))</f>
        <v>38.829036811282897</v>
      </c>
    </row>
    <row r="2110" spans="1:16" x14ac:dyDescent="0.25">
      <c r="A2110" t="s">
        <v>68</v>
      </c>
      <c r="B2110" t="s">
        <v>70</v>
      </c>
      <c r="C2110">
        <v>40</v>
      </c>
      <c r="D2110" t="s">
        <v>166</v>
      </c>
      <c r="E2110" t="s">
        <v>113</v>
      </c>
      <c r="F2110" t="s">
        <v>73</v>
      </c>
      <c r="G2110">
        <v>1130.65976480107</v>
      </c>
      <c r="H2110">
        <v>0</v>
      </c>
      <c r="I2110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110" s="5" cm="1">
        <f t="array" ref="J2110">MAX(IF((ProjectInfoTable[ProjectName]=OutputTable[[#This Row],[ProjectName]]),(ProjectInfoTable[ProjectName]=OutputTable[[#This Row],[ProjectName]])*ProjectInfoTable[NumberOfReplications]))</f>
        <v>50</v>
      </c>
      <c r="K2110" s="5" cm="1">
        <f t="array" ref="K2110">IFERROR(AVERAGE(IF((OutputTable[GroupByKey]=OutputTable[[#This Row],[GroupByKey]]),(OutputTable[GroupByKey]=OutputTable[[#This Row],[GroupByKey]])*OutputTable[RecordedValue])),0)</f>
        <v>1117.1503123038046</v>
      </c>
      <c r="L2110" s="5" cm="1">
        <f t="array" ref="L2110">IFERROR(_xlfn.STDEV.S(IF((OutputTable[GroupByKey]=OutputTable[[#This Row],[GroupByKey]]),(OutputTable[GroupByKey]=OutputTable[[#This Row],[GroupByKey]])*OutputTable[RecordedValue])),0)</f>
        <v>22.073208050140675</v>
      </c>
      <c r="M2110" s="5" cm="1">
        <f t="array" ref="M2110">MAX(IF((ProjectInfoTable[ProjectName]=OutputTable[[#This Row],[ProjectName]]),(ProjectInfoTable[ProjectName]=OutputTable[[#This Row],[ProjectName]])*ProjectInfoTable[ConfidenceInterval]))</f>
        <v>0.95</v>
      </c>
      <c r="N2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110" s="5" cm="1">
        <f t="array" ref="O2110">MIN(IF((OutputTable[GroupByKey]=OutputTable[[#This Row],[GroupByKey]]),(OutputTable[GroupByKey]=OutputTable[[#This Row],[GroupByKey]])*OutputTable[RecordedValue]))</f>
        <v>1077.4586053922801</v>
      </c>
      <c r="P2110" s="5" cm="1">
        <f t="array" ref="P2110">MAX(IF((OutputTable[GroupByKey]=OutputTable[[#This Row],[GroupByKey]]),(OutputTable[GroupByKey]=OutputTable[[#This Row],[GroupByKey]])*OutputTable[RecordedValue]))</f>
        <v>1164.8711043384901</v>
      </c>
    </row>
    <row r="2111" spans="1:16" x14ac:dyDescent="0.25">
      <c r="A2111" t="s">
        <v>68</v>
      </c>
      <c r="B2111" t="s">
        <v>70</v>
      </c>
      <c r="C2111">
        <v>40</v>
      </c>
      <c r="D2111" t="s">
        <v>167</v>
      </c>
      <c r="E2111" t="s">
        <v>115</v>
      </c>
      <c r="F2111" t="s">
        <v>73</v>
      </c>
      <c r="G2111">
        <v>0</v>
      </c>
      <c r="H2111">
        <v>0</v>
      </c>
      <c r="I2111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111" s="5" cm="1">
        <f t="array" ref="J2111">MAX(IF((ProjectInfoTable[ProjectName]=OutputTable[[#This Row],[ProjectName]]),(ProjectInfoTable[ProjectName]=OutputTable[[#This Row],[ProjectName]])*ProjectInfoTable[NumberOfReplications]))</f>
        <v>50</v>
      </c>
      <c r="K2111" s="5" cm="1">
        <f t="array" ref="K2111">IFERROR(AVERAGE(IF((OutputTable[GroupByKey]=OutputTable[[#This Row],[GroupByKey]]),(OutputTable[GroupByKey]=OutputTable[[#This Row],[GroupByKey]])*OutputTable[RecordedValue])),0)</f>
        <v>0</v>
      </c>
      <c r="L2111" s="5" cm="1">
        <f t="array" ref="L2111">IFERROR(_xlfn.STDEV.S(IF((OutputTable[GroupByKey]=OutputTable[[#This Row],[GroupByKey]]),(OutputTable[GroupByKey]=OutputTable[[#This Row],[GroupByKey]])*OutputTable[RecordedValue])),0)</f>
        <v>0</v>
      </c>
      <c r="M2111" s="5" cm="1">
        <f t="array" ref="M2111">MAX(IF((ProjectInfoTable[ProjectName]=OutputTable[[#This Row],[ProjectName]]),(ProjectInfoTable[ProjectName]=OutputTable[[#This Row],[ProjectName]])*ProjectInfoTable[ConfidenceInterval]))</f>
        <v>0.95</v>
      </c>
      <c r="N2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11" s="5" cm="1">
        <f t="array" ref="O2111">MIN(IF((OutputTable[GroupByKey]=OutputTable[[#This Row],[GroupByKey]]),(OutputTable[GroupByKey]=OutputTable[[#This Row],[GroupByKey]])*OutputTable[RecordedValue]))</f>
        <v>0</v>
      </c>
      <c r="P2111" s="5" cm="1">
        <f t="array" ref="P2111">MAX(IF((OutputTable[GroupByKey]=OutputTable[[#This Row],[GroupByKey]]),(OutputTable[GroupByKey]=OutputTable[[#This Row],[GroupByKey]])*OutputTable[RecordedValue]))</f>
        <v>0</v>
      </c>
    </row>
    <row r="2112" spans="1:16" x14ac:dyDescent="0.25">
      <c r="A2112" t="s">
        <v>68</v>
      </c>
      <c r="B2112" t="s">
        <v>70</v>
      </c>
      <c r="C2112">
        <v>40</v>
      </c>
      <c r="D2112" t="s">
        <v>168</v>
      </c>
      <c r="E2112" t="s">
        <v>117</v>
      </c>
      <c r="F2112" t="s">
        <v>73</v>
      </c>
      <c r="G2112">
        <v>136.19150139041099</v>
      </c>
      <c r="H2112">
        <v>0</v>
      </c>
      <c r="I2112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112" s="5" cm="1">
        <f t="array" ref="J2112">MAX(IF((ProjectInfoTable[ProjectName]=OutputTable[[#This Row],[ProjectName]]),(ProjectInfoTable[ProjectName]=OutputTable[[#This Row],[ProjectName]])*ProjectInfoTable[NumberOfReplications]))</f>
        <v>50</v>
      </c>
      <c r="K2112" s="5" cm="1">
        <f t="array" ref="K2112">IFERROR(AVERAGE(IF((OutputTable[GroupByKey]=OutputTable[[#This Row],[GroupByKey]]),(OutputTable[GroupByKey]=OutputTable[[#This Row],[GroupByKey]])*OutputTable[RecordedValue])),0)</f>
        <v>120.89653130002299</v>
      </c>
      <c r="L2112" s="5" cm="1">
        <f t="array" ref="L2112">IFERROR(_xlfn.STDEV.S(IF((OutputTable[GroupByKey]=OutputTable[[#This Row],[GroupByKey]]),(OutputTable[GroupByKey]=OutputTable[[#This Row],[GroupByKey]])*OutputTable[RecordedValue])),0)</f>
        <v>33.561725675720702</v>
      </c>
      <c r="M2112" s="5" cm="1">
        <f t="array" ref="M2112">MAX(IF((ProjectInfoTable[ProjectName]=OutputTable[[#This Row],[ProjectName]]),(ProjectInfoTable[ProjectName]=OutputTable[[#This Row],[ProjectName]])*ProjectInfoTable[ConfidenceInterval]))</f>
        <v>0.95</v>
      </c>
      <c r="N2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112" s="5" cm="1">
        <f t="array" ref="O2112">MIN(IF((OutputTable[GroupByKey]=OutputTable[[#This Row],[GroupByKey]]),(OutputTable[GroupByKey]=OutputTable[[#This Row],[GroupByKey]])*OutputTable[RecordedValue]))</f>
        <v>71.2298351699786</v>
      </c>
      <c r="P2112" s="5" cm="1">
        <f t="array" ref="P2112">MAX(IF((OutputTable[GroupByKey]=OutputTable[[#This Row],[GroupByKey]]),(OutputTable[GroupByKey]=OutputTable[[#This Row],[GroupByKey]])*OutputTable[RecordedValue]))</f>
        <v>265.63530965979299</v>
      </c>
    </row>
    <row r="2113" spans="1:16" x14ac:dyDescent="0.25">
      <c r="A2113" t="s">
        <v>68</v>
      </c>
      <c r="B2113" t="s">
        <v>70</v>
      </c>
      <c r="C2113">
        <v>40</v>
      </c>
      <c r="D2113" t="s">
        <v>169</v>
      </c>
      <c r="E2113" t="s">
        <v>119</v>
      </c>
      <c r="F2113" t="s">
        <v>73</v>
      </c>
      <c r="G2113">
        <v>306</v>
      </c>
      <c r="H2113">
        <v>0</v>
      </c>
      <c r="I2113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113" s="5" cm="1">
        <f t="array" ref="J2113">MAX(IF((ProjectInfoTable[ProjectName]=OutputTable[[#This Row],[ProjectName]]),(ProjectInfoTable[ProjectName]=OutputTable[[#This Row],[ProjectName]])*ProjectInfoTable[NumberOfReplications]))</f>
        <v>50</v>
      </c>
      <c r="K2113" s="5" cm="1">
        <f t="array" ref="K2113">IFERROR(AVERAGE(IF((OutputTable[GroupByKey]=OutputTable[[#This Row],[GroupByKey]]),(OutputTable[GroupByKey]=OutputTable[[#This Row],[GroupByKey]])*OutputTable[RecordedValue])),0)</f>
        <v>307.66000000000003</v>
      </c>
      <c r="L2113" s="5" cm="1">
        <f t="array" ref="L2113">IFERROR(_xlfn.STDEV.S(IF((OutputTable[GroupByKey]=OutputTable[[#This Row],[GroupByKey]]),(OutputTable[GroupByKey]=OutputTable[[#This Row],[GroupByKey]])*OutputTable[RecordedValue])),0)</f>
        <v>3.1272991542223769</v>
      </c>
      <c r="M2113" s="5" cm="1">
        <f t="array" ref="M2113">MAX(IF((ProjectInfoTable[ProjectName]=OutputTable[[#This Row],[ProjectName]]),(ProjectInfoTable[ProjectName]=OutputTable[[#This Row],[ProjectName]])*ProjectInfoTable[ConfidenceInterval]))</f>
        <v>0.95</v>
      </c>
      <c r="N2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113" s="5" cm="1">
        <f t="array" ref="O2113">MIN(IF((OutputTable[GroupByKey]=OutputTable[[#This Row],[GroupByKey]]),(OutputTable[GroupByKey]=OutputTable[[#This Row],[GroupByKey]])*OutputTable[RecordedValue]))</f>
        <v>300</v>
      </c>
      <c r="P2113" s="5" cm="1">
        <f t="array" ref="P2113">MAX(IF((OutputTable[GroupByKey]=OutputTable[[#This Row],[GroupByKey]]),(OutputTable[GroupByKey]=OutputTable[[#This Row],[GroupByKey]])*OutputTable[RecordedValue]))</f>
        <v>315</v>
      </c>
    </row>
    <row r="2114" spans="1:16" x14ac:dyDescent="0.25">
      <c r="A2114" t="s">
        <v>68</v>
      </c>
      <c r="B2114" t="s">
        <v>70</v>
      </c>
      <c r="C2114">
        <v>40</v>
      </c>
      <c r="D2114" t="s">
        <v>170</v>
      </c>
      <c r="E2114" t="s">
        <v>121</v>
      </c>
      <c r="F2114" t="s">
        <v>73</v>
      </c>
      <c r="G2114">
        <v>305</v>
      </c>
      <c r="H2114">
        <v>0</v>
      </c>
      <c r="I2114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114" s="5" cm="1">
        <f t="array" ref="J2114">MAX(IF((ProjectInfoTable[ProjectName]=OutputTable[[#This Row],[ProjectName]]),(ProjectInfoTable[ProjectName]=OutputTable[[#This Row],[ProjectName]])*ProjectInfoTable[NumberOfReplications]))</f>
        <v>50</v>
      </c>
      <c r="K2114" s="5" cm="1">
        <f t="array" ref="K2114">IFERROR(AVERAGE(IF((OutputTable[GroupByKey]=OutputTable[[#This Row],[GroupByKey]]),(OutputTable[GroupByKey]=OutputTable[[#This Row],[GroupByKey]])*OutputTable[RecordedValue])),0)</f>
        <v>305.8</v>
      </c>
      <c r="L2114" s="5" cm="1">
        <f t="array" ref="L2114">IFERROR(_xlfn.STDEV.S(IF((OutputTable[GroupByKey]=OutputTable[[#This Row],[GroupByKey]]),(OutputTable[GroupByKey]=OutputTable[[#This Row],[GroupByKey]])*OutputTable[RecordedValue])),0)</f>
        <v>3.2324881425670751</v>
      </c>
      <c r="M2114" s="5" cm="1">
        <f t="array" ref="M2114">MAX(IF((ProjectInfoTable[ProjectName]=OutputTable[[#This Row],[ProjectName]]),(ProjectInfoTable[ProjectName]=OutputTable[[#This Row],[ProjectName]])*ProjectInfoTable[ConfidenceInterval]))</f>
        <v>0.95</v>
      </c>
      <c r="N2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114" s="5" cm="1">
        <f t="array" ref="O2114">MIN(IF((OutputTable[GroupByKey]=OutputTable[[#This Row],[GroupByKey]]),(OutputTable[GroupByKey]=OutputTable[[#This Row],[GroupByKey]])*OutputTable[RecordedValue]))</f>
        <v>298</v>
      </c>
      <c r="P2114" s="5" cm="1">
        <f t="array" ref="P2114">MAX(IF((OutputTable[GroupByKey]=OutputTable[[#This Row],[GroupByKey]]),(OutputTable[GroupByKey]=OutputTable[[#This Row],[GroupByKey]])*OutputTable[RecordedValue]))</f>
        <v>313</v>
      </c>
    </row>
    <row r="2115" spans="1:16" x14ac:dyDescent="0.25">
      <c r="A2115" t="s">
        <v>68</v>
      </c>
      <c r="B2115" t="s">
        <v>70</v>
      </c>
      <c r="C2115">
        <v>40</v>
      </c>
      <c r="D2115" t="s">
        <v>171</v>
      </c>
      <c r="E2115" t="s">
        <v>123</v>
      </c>
      <c r="F2115" t="s">
        <v>73</v>
      </c>
      <c r="G2115">
        <v>37.688658826702401</v>
      </c>
      <c r="H2115">
        <v>0</v>
      </c>
      <c r="I2115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115" s="5" cm="1">
        <f t="array" ref="J2115">MAX(IF((ProjectInfoTable[ProjectName]=OutputTable[[#This Row],[ProjectName]]),(ProjectInfoTable[ProjectName]=OutputTable[[#This Row],[ProjectName]])*ProjectInfoTable[NumberOfReplications]))</f>
        <v>50</v>
      </c>
      <c r="K2115" s="5" cm="1">
        <f t="array" ref="K2115">IFERROR(AVERAGE(IF((OutputTable[GroupByKey]=OutputTable[[#This Row],[GroupByKey]]),(OutputTable[GroupByKey]=OutputTable[[#This Row],[GroupByKey]])*OutputTable[RecordedValue])),0)</f>
        <v>37.238343743460135</v>
      </c>
      <c r="L2115" s="5" cm="1">
        <f t="array" ref="L2115">IFERROR(_xlfn.STDEV.S(IF((OutputTable[GroupByKey]=OutputTable[[#This Row],[GroupByKey]]),(OutputTable[GroupByKey]=OutputTable[[#This Row],[GroupByKey]])*OutputTable[RecordedValue])),0)</f>
        <v>0.73577360167133743</v>
      </c>
      <c r="M2115" s="5" cm="1">
        <f t="array" ref="M2115">MAX(IF((ProjectInfoTable[ProjectName]=OutputTable[[#This Row],[ProjectName]]),(ProjectInfoTable[ProjectName]=OutputTable[[#This Row],[ProjectName]])*ProjectInfoTable[ConfidenceInterval]))</f>
        <v>0.95</v>
      </c>
      <c r="N2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115" s="5" cm="1">
        <f t="array" ref="O2115">MIN(IF((OutputTable[GroupByKey]=OutputTable[[#This Row],[GroupByKey]]),(OutputTable[GroupByKey]=OutputTable[[#This Row],[GroupByKey]])*OutputTable[RecordedValue]))</f>
        <v>35.915286846409401</v>
      </c>
      <c r="P2115" s="5" cm="1">
        <f t="array" ref="P2115">MAX(IF((OutputTable[GroupByKey]=OutputTable[[#This Row],[GroupByKey]]),(OutputTable[GroupByKey]=OutputTable[[#This Row],[GroupByKey]])*OutputTable[RecordedValue]))</f>
        <v>38.829036811282897</v>
      </c>
    </row>
    <row r="2116" spans="1:16" x14ac:dyDescent="0.25">
      <c r="A2116" t="s">
        <v>68</v>
      </c>
      <c r="B2116" t="s">
        <v>70</v>
      </c>
      <c r="C2116">
        <v>40</v>
      </c>
      <c r="D2116" t="s">
        <v>172</v>
      </c>
      <c r="E2116" t="s">
        <v>125</v>
      </c>
      <c r="F2116" t="s">
        <v>73</v>
      </c>
      <c r="G2116">
        <v>1266.8512661914799</v>
      </c>
      <c r="H2116">
        <v>0</v>
      </c>
      <c r="I2116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116" s="5" cm="1">
        <f t="array" ref="J2116">MAX(IF((ProjectInfoTable[ProjectName]=OutputTable[[#This Row],[ProjectName]]),(ProjectInfoTable[ProjectName]=OutputTable[[#This Row],[ProjectName]])*ProjectInfoTable[NumberOfReplications]))</f>
        <v>50</v>
      </c>
      <c r="K2116" s="5" cm="1">
        <f t="array" ref="K2116">IFERROR(AVERAGE(IF((OutputTable[GroupByKey]=OutputTable[[#This Row],[GroupByKey]]),(OutputTable[GroupByKey]=OutputTable[[#This Row],[GroupByKey]])*OutputTable[RecordedValue])),0)</f>
        <v>1238.0468436038263</v>
      </c>
      <c r="L2116" s="5" cm="1">
        <f t="array" ref="L2116">IFERROR(_xlfn.STDEV.S(IF((OutputTable[GroupByKey]=OutputTable[[#This Row],[GroupByKey]]),(OutputTable[GroupByKey]=OutputTable[[#This Row],[GroupByKey]])*OutputTable[RecordedValue])),0)</f>
        <v>49.802537130614866</v>
      </c>
      <c r="M2116" s="5" cm="1">
        <f t="array" ref="M2116">MAX(IF((ProjectInfoTable[ProjectName]=OutputTable[[#This Row],[ProjectName]]),(ProjectInfoTable[ProjectName]=OutputTable[[#This Row],[ProjectName]])*ProjectInfoTable[ConfidenceInterval]))</f>
        <v>0.95</v>
      </c>
      <c r="N2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116" s="5" cm="1">
        <f t="array" ref="O2116">MIN(IF((OutputTable[GroupByKey]=OutputTable[[#This Row],[GroupByKey]]),(OutputTable[GroupByKey]=OutputTable[[#This Row],[GroupByKey]])*OutputTable[RecordedValue]))</f>
        <v>1148.68844056226</v>
      </c>
      <c r="P2116" s="5" cm="1">
        <f t="array" ref="P2116">MAX(IF((OutputTable[GroupByKey]=OutputTable[[#This Row],[GroupByKey]]),(OutputTable[GroupByKey]=OutputTable[[#This Row],[GroupByKey]])*OutputTable[RecordedValue]))</f>
        <v>1418.3176101245699</v>
      </c>
    </row>
    <row r="2117" spans="1:16" x14ac:dyDescent="0.25">
      <c r="A2117" t="s">
        <v>68</v>
      </c>
      <c r="B2117" t="s">
        <v>70</v>
      </c>
      <c r="C2117">
        <v>40</v>
      </c>
      <c r="D2117" t="s">
        <v>173</v>
      </c>
      <c r="E2117" t="s">
        <v>135</v>
      </c>
      <c r="F2117" t="s">
        <v>105</v>
      </c>
      <c r="G2117">
        <v>18.8443294133512</v>
      </c>
      <c r="H2117">
        <v>0</v>
      </c>
      <c r="I2117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117" s="5" cm="1">
        <f t="array" ref="J2117">MAX(IF((ProjectInfoTable[ProjectName]=OutputTable[[#This Row],[ProjectName]]),(ProjectInfoTable[ProjectName]=OutputTable[[#This Row],[ProjectName]])*ProjectInfoTable[NumberOfReplications]))</f>
        <v>50</v>
      </c>
      <c r="K2117" s="5" cm="1">
        <f t="array" ref="K2117">IFERROR(AVERAGE(IF((OutputTable[GroupByKey]=OutputTable[[#This Row],[GroupByKey]]),(OutputTable[GroupByKey]=OutputTable[[#This Row],[GroupByKey]])*OutputTable[RecordedValue])),0)</f>
        <v>18.619171871730064</v>
      </c>
      <c r="L2117" s="5" cm="1">
        <f t="array" ref="L2117">IFERROR(_xlfn.STDEV.S(IF((OutputTable[GroupByKey]=OutputTable[[#This Row],[GroupByKey]]),(OutputTable[GroupByKey]=OutputTable[[#This Row],[GroupByKey]])*OutputTable[RecordedValue])),0)</f>
        <v>0.36788680083566072</v>
      </c>
      <c r="M2117" s="5" cm="1">
        <f t="array" ref="M2117">MAX(IF((ProjectInfoTable[ProjectName]=OutputTable[[#This Row],[ProjectName]]),(ProjectInfoTable[ProjectName]=OutputTable[[#This Row],[ProjectName]])*ProjectInfoTable[ConfidenceInterval]))</f>
        <v>0.95</v>
      </c>
      <c r="N2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117" s="5" cm="1">
        <f t="array" ref="O2117">MIN(IF((OutputTable[GroupByKey]=OutputTable[[#This Row],[GroupByKey]]),(OutputTable[GroupByKey]=OutputTable[[#This Row],[GroupByKey]])*OutputTable[RecordedValue]))</f>
        <v>17.957643423204701</v>
      </c>
      <c r="P2117" s="5" cm="1">
        <f t="array" ref="P2117">MAX(IF((OutputTable[GroupByKey]=OutputTable[[#This Row],[GroupByKey]]),(OutputTable[GroupByKey]=OutputTable[[#This Row],[GroupByKey]])*OutputTable[RecordedValue]))</f>
        <v>19.414518405641399</v>
      </c>
    </row>
    <row r="2118" spans="1:16" x14ac:dyDescent="0.25">
      <c r="A2118" t="s">
        <v>68</v>
      </c>
      <c r="B2118" t="s">
        <v>70</v>
      </c>
      <c r="C2118">
        <v>40</v>
      </c>
      <c r="D2118" t="s">
        <v>174</v>
      </c>
      <c r="E2118" t="s">
        <v>137</v>
      </c>
      <c r="F2118" t="s">
        <v>105</v>
      </c>
      <c r="G2118">
        <v>5.1454007430899296</v>
      </c>
      <c r="H2118">
        <v>0</v>
      </c>
      <c r="I2118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118" s="5" cm="1">
        <f t="array" ref="J2118">MAX(IF((ProjectInfoTable[ProjectName]=OutputTable[[#This Row],[ProjectName]]),(ProjectInfoTable[ProjectName]=OutputTable[[#This Row],[ProjectName]])*ProjectInfoTable[NumberOfReplications]))</f>
        <v>50</v>
      </c>
      <c r="K2118" s="5" cm="1">
        <f t="array" ref="K2118">IFERROR(AVERAGE(IF((OutputTable[GroupByKey]=OutputTable[[#This Row],[GroupByKey]]),(OutputTable[GroupByKey]=OutputTable[[#This Row],[GroupByKey]])*OutputTable[RecordedValue])),0)</f>
        <v>5.3248187541752463</v>
      </c>
      <c r="L2118" s="5" cm="1">
        <f t="array" ref="L2118">IFERROR(_xlfn.STDEV.S(IF((OutputTable[GroupByKey]=OutputTable[[#This Row],[GroupByKey]]),(OutputTable[GroupByKey]=OutputTable[[#This Row],[GroupByKey]])*OutputTable[RecordedValue])),0)</f>
        <v>0.37220753962085379</v>
      </c>
      <c r="M2118" s="5" cm="1">
        <f t="array" ref="M2118">MAX(IF((ProjectInfoTable[ProjectName]=OutputTable[[#This Row],[ProjectName]]),(ProjectInfoTable[ProjectName]=OutputTable[[#This Row],[ProjectName]])*ProjectInfoTable[ConfidenceInterval]))</f>
        <v>0.95</v>
      </c>
      <c r="N2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118" s="5" cm="1">
        <f t="array" ref="O2118">MIN(IF((OutputTable[GroupByKey]=OutputTable[[#This Row],[GroupByKey]]),(OutputTable[GroupByKey]=OutputTable[[#This Row],[GroupByKey]])*OutputTable[RecordedValue]))</f>
        <v>4.5773931059875599</v>
      </c>
      <c r="P2118" s="5" cm="1">
        <f t="array" ref="P2118">MAX(IF((OutputTable[GroupByKey]=OutputTable[[#This Row],[GroupByKey]]),(OutputTable[GroupByKey]=OutputTable[[#This Row],[GroupByKey]])*OutputTable[RecordedValue]))</f>
        <v>5.9816259595291603</v>
      </c>
    </row>
    <row r="2119" spans="1:16" x14ac:dyDescent="0.25">
      <c r="A2119" t="s">
        <v>68</v>
      </c>
      <c r="B2119" t="s">
        <v>70</v>
      </c>
      <c r="C2119">
        <v>40</v>
      </c>
      <c r="D2119" t="s">
        <v>175</v>
      </c>
      <c r="E2119" t="s">
        <v>154</v>
      </c>
      <c r="F2119" t="s">
        <v>105</v>
      </c>
      <c r="G2119">
        <v>306</v>
      </c>
      <c r="H2119">
        <v>0</v>
      </c>
      <c r="I2119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119" s="5" cm="1">
        <f t="array" ref="J2119">MAX(IF((ProjectInfoTable[ProjectName]=OutputTable[[#This Row],[ProjectName]]),(ProjectInfoTable[ProjectName]=OutputTable[[#This Row],[ProjectName]])*ProjectInfoTable[NumberOfReplications]))</f>
        <v>50</v>
      </c>
      <c r="K2119" s="5" cm="1">
        <f t="array" ref="K2119">IFERROR(AVERAGE(IF((OutputTable[GroupByKey]=OutputTable[[#This Row],[GroupByKey]]),(OutputTable[GroupByKey]=OutputTable[[#This Row],[GroupByKey]])*OutputTable[RecordedValue])),0)</f>
        <v>307.5</v>
      </c>
      <c r="L2119" s="5" cm="1">
        <f t="array" ref="L2119">IFERROR(_xlfn.STDEV.S(IF((OutputTable[GroupByKey]=OutputTable[[#This Row],[GroupByKey]]),(OutputTable[GroupByKey]=OutputTable[[#This Row],[GroupByKey]])*OutputTable[RecordedValue])),0)</f>
        <v>3.1831828507367419</v>
      </c>
      <c r="M2119" s="5" cm="1">
        <f t="array" ref="M2119">MAX(IF((ProjectInfoTable[ProjectName]=OutputTable[[#This Row],[ProjectName]]),(ProjectInfoTable[ProjectName]=OutputTable[[#This Row],[ProjectName]])*ProjectInfoTable[ConfidenceInterval]))</f>
        <v>0.95</v>
      </c>
      <c r="N2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119" s="5" cm="1">
        <f t="array" ref="O2119">MIN(IF((OutputTable[GroupByKey]=OutputTable[[#This Row],[GroupByKey]]),(OutputTable[GroupByKey]=OutputTable[[#This Row],[GroupByKey]])*OutputTable[RecordedValue]))</f>
        <v>300</v>
      </c>
      <c r="P2119" s="5" cm="1">
        <f t="array" ref="P2119">MAX(IF((OutputTable[GroupByKey]=OutputTable[[#This Row],[GroupByKey]]),(OutputTable[GroupByKey]=OutputTable[[#This Row],[GroupByKey]])*OutputTable[RecordedValue]))</f>
        <v>315</v>
      </c>
    </row>
    <row r="2120" spans="1:16" x14ac:dyDescent="0.25">
      <c r="A2120" t="s">
        <v>68</v>
      </c>
      <c r="B2120" t="s">
        <v>70</v>
      </c>
      <c r="C2120">
        <v>40</v>
      </c>
      <c r="D2120" t="s">
        <v>176</v>
      </c>
      <c r="E2120" t="s">
        <v>156</v>
      </c>
      <c r="F2120" t="s">
        <v>105</v>
      </c>
      <c r="G2120">
        <v>0.78560830237125401</v>
      </c>
      <c r="H2120">
        <v>0</v>
      </c>
      <c r="I2120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120" s="5" cm="1">
        <f t="array" ref="J2120">MAX(IF((ProjectInfoTable[ProjectName]=OutputTable[[#This Row],[ProjectName]]),(ProjectInfoTable[ProjectName]=OutputTable[[#This Row],[ProjectName]])*ProjectInfoTable[NumberOfReplications]))</f>
        <v>50</v>
      </c>
      <c r="K2120" s="5" cm="1">
        <f t="array" ref="K2120">IFERROR(AVERAGE(IF((OutputTable[GroupByKey]=OutputTable[[#This Row],[GroupByKey]]),(OutputTable[GroupByKey]=OutputTable[[#This Row],[GroupByKey]])*OutputTable[RecordedValue])),0)</f>
        <v>0.77813255190936492</v>
      </c>
      <c r="L2120" s="5" cm="1">
        <f t="array" ref="L2120">IFERROR(_xlfn.STDEV.S(IF((OutputTable[GroupByKey]=OutputTable[[#This Row],[GroupByKey]]),(OutputTable[GroupByKey]=OutputTable[[#This Row],[GroupByKey]])*OutputTable[RecordedValue])),0)</f>
        <v>1.5508647484202203E-2</v>
      </c>
      <c r="M2120" s="5" cm="1">
        <f t="array" ref="M2120">MAX(IF((ProjectInfoTable[ProjectName]=OutputTable[[#This Row],[ProjectName]]),(ProjectInfoTable[ProjectName]=OutputTable[[#This Row],[ProjectName]])*ProjectInfoTable[ConfidenceInterval]))</f>
        <v>0.95</v>
      </c>
      <c r="N2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120" s="5" cm="1">
        <f t="array" ref="O2120">MIN(IF((OutputTable[GroupByKey]=OutputTable[[#This Row],[GroupByKey]]),(OutputTable[GroupByKey]=OutputTable[[#This Row],[GroupByKey]])*OutputTable[RecordedValue]))</f>
        <v>0.75076558501961799</v>
      </c>
      <c r="P2120" s="5" cm="1">
        <f t="array" ref="P2120">MAX(IF((OutputTable[GroupByKey]=OutputTable[[#This Row],[GroupByKey]]),(OutputTable[GroupByKey]=OutputTable[[#This Row],[GroupByKey]])*OutputTable[RecordedValue]))</f>
        <v>0.80927528725051701</v>
      </c>
    </row>
    <row r="2121" spans="1:16" x14ac:dyDescent="0.25">
      <c r="A2121" t="s">
        <v>68</v>
      </c>
      <c r="B2121" t="s">
        <v>70</v>
      </c>
      <c r="C2121">
        <v>40</v>
      </c>
      <c r="D2121" t="s">
        <v>177</v>
      </c>
      <c r="E2121" t="s">
        <v>140</v>
      </c>
      <c r="F2121" t="s">
        <v>105</v>
      </c>
      <c r="G2121">
        <v>0</v>
      </c>
      <c r="H2121">
        <v>0</v>
      </c>
      <c r="I2121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121" s="5" cm="1">
        <f t="array" ref="J2121">MAX(IF((ProjectInfoTable[ProjectName]=OutputTable[[#This Row],[ProjectName]]),(ProjectInfoTable[ProjectName]=OutputTable[[#This Row],[ProjectName]])*ProjectInfoTable[NumberOfReplications]))</f>
        <v>50</v>
      </c>
      <c r="K2121" s="5" cm="1">
        <f t="array" ref="K2121">IFERROR(AVERAGE(IF((OutputTable[GroupByKey]=OutputTable[[#This Row],[GroupByKey]]),(OutputTable[GroupByKey]=OutputTable[[#This Row],[GroupByKey]])*OutputTable[RecordedValue])),0)</f>
        <v>0</v>
      </c>
      <c r="L2121" s="5" cm="1">
        <f t="array" ref="L2121">IFERROR(_xlfn.STDEV.S(IF((OutputTable[GroupByKey]=OutputTable[[#This Row],[GroupByKey]]),(OutputTable[GroupByKey]=OutputTable[[#This Row],[GroupByKey]])*OutputTable[RecordedValue])),0)</f>
        <v>0</v>
      </c>
      <c r="M2121" s="5" cm="1">
        <f t="array" ref="M2121">MAX(IF((ProjectInfoTable[ProjectName]=OutputTable[[#This Row],[ProjectName]]),(ProjectInfoTable[ProjectName]=OutputTable[[#This Row],[ProjectName]])*ProjectInfoTable[ConfidenceInterval]))</f>
        <v>0.95</v>
      </c>
      <c r="N2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21" s="5" cm="1">
        <f t="array" ref="O2121">MIN(IF((OutputTable[GroupByKey]=OutputTable[[#This Row],[GroupByKey]]),(OutputTable[GroupByKey]=OutputTable[[#This Row],[GroupByKey]])*OutputTable[RecordedValue]))</f>
        <v>0</v>
      </c>
      <c r="P2121" s="5" cm="1">
        <f t="array" ref="P2121">MAX(IF((OutputTable[GroupByKey]=OutputTable[[#This Row],[GroupByKey]]),(OutputTable[GroupByKey]=OutputTable[[#This Row],[GroupByKey]])*OutputTable[RecordedValue]))</f>
        <v>0</v>
      </c>
    </row>
    <row r="2122" spans="1:16" x14ac:dyDescent="0.25">
      <c r="A2122" t="s">
        <v>68</v>
      </c>
      <c r="B2122" t="s">
        <v>70</v>
      </c>
      <c r="C2122">
        <v>41</v>
      </c>
      <c r="D2122" t="s">
        <v>110</v>
      </c>
      <c r="E2122" t="s">
        <v>111</v>
      </c>
      <c r="F2122" t="s">
        <v>73</v>
      </c>
      <c r="G2122">
        <v>2.3268824605756802</v>
      </c>
      <c r="H2122">
        <v>0</v>
      </c>
      <c r="I2122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122" s="5" cm="1">
        <f t="array" ref="J2122">MAX(IF((ProjectInfoTable[ProjectName]=OutputTable[[#This Row],[ProjectName]]),(ProjectInfoTable[ProjectName]=OutputTable[[#This Row],[ProjectName]])*ProjectInfoTable[NumberOfReplications]))</f>
        <v>50</v>
      </c>
      <c r="K2122" s="5" cm="1">
        <f t="array" ref="K2122">IFERROR(AVERAGE(IF((OutputTable[GroupByKey]=OutputTable[[#This Row],[GroupByKey]]),(OutputTable[GroupByKey]=OutputTable[[#This Row],[GroupByKey]])*OutputTable[RecordedValue])),0)</f>
        <v>1.9749714551650996</v>
      </c>
      <c r="L2122" s="5" cm="1">
        <f t="array" ref="L2122">IFERROR(_xlfn.STDEV.S(IF((OutputTable[GroupByKey]=OutputTable[[#This Row],[GroupByKey]]),(OutputTable[GroupByKey]=OutputTable[[#This Row],[GroupByKey]])*OutputTable[RecordedValue])),0)</f>
        <v>0.45746437878232693</v>
      </c>
      <c r="M2122" s="5" cm="1">
        <f t="array" ref="M2122">MAX(IF((ProjectInfoTable[ProjectName]=OutputTable[[#This Row],[ProjectName]]),(ProjectInfoTable[ProjectName]=OutputTable[[#This Row],[ProjectName]])*ProjectInfoTable[ConfidenceInterval]))</f>
        <v>0.95</v>
      </c>
      <c r="N2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122" s="5" cm="1">
        <f t="array" ref="O2122">MIN(IF((OutputTable[GroupByKey]=OutputTable[[#This Row],[GroupByKey]]),(OutputTable[GroupByKey]=OutputTable[[#This Row],[GroupByKey]])*OutputTable[RecordedValue]))</f>
        <v>1.0281254127300199</v>
      </c>
      <c r="P2122" s="5" cm="1">
        <f t="array" ref="P2122">MAX(IF((OutputTable[GroupByKey]=OutputTable[[#This Row],[GroupByKey]]),(OutputTable[GroupByKey]=OutputTable[[#This Row],[GroupByKey]])*OutputTable[RecordedValue]))</f>
        <v>3.1673122909872098</v>
      </c>
    </row>
    <row r="2123" spans="1:16" x14ac:dyDescent="0.25">
      <c r="A2123" t="s">
        <v>68</v>
      </c>
      <c r="B2123" t="s">
        <v>70</v>
      </c>
      <c r="C2123">
        <v>41</v>
      </c>
      <c r="D2123" t="s">
        <v>112</v>
      </c>
      <c r="E2123" t="s">
        <v>113</v>
      </c>
      <c r="F2123" t="s">
        <v>73</v>
      </c>
      <c r="G2123">
        <v>139.612947634541</v>
      </c>
      <c r="H2123">
        <v>0</v>
      </c>
      <c r="I2123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123" s="5" cm="1">
        <f t="array" ref="J2123">MAX(IF((ProjectInfoTable[ProjectName]=OutputTable[[#This Row],[ProjectName]]),(ProjectInfoTable[ProjectName]=OutputTable[[#This Row],[ProjectName]])*ProjectInfoTable[NumberOfReplications]))</f>
        <v>50</v>
      </c>
      <c r="K2123" s="5" cm="1">
        <f t="array" ref="K2123">IFERROR(AVERAGE(IF((OutputTable[GroupByKey]=OutputTable[[#This Row],[GroupByKey]]),(OutputTable[GroupByKey]=OutputTable[[#This Row],[GroupByKey]])*OutputTable[RecordedValue])),0)</f>
        <v>118.49828730990606</v>
      </c>
      <c r="L2123" s="5" cm="1">
        <f t="array" ref="L2123">IFERROR(_xlfn.STDEV.S(IF((OutputTable[GroupByKey]=OutputTable[[#This Row],[GroupByKey]]),(OutputTable[GroupByKey]=OutputTable[[#This Row],[GroupByKey]])*OutputTable[RecordedValue])),0)</f>
        <v>27.447862726939679</v>
      </c>
      <c r="M2123" s="5" cm="1">
        <f t="array" ref="M2123">MAX(IF((ProjectInfoTable[ProjectName]=OutputTable[[#This Row],[ProjectName]]),(ProjectInfoTable[ProjectName]=OutputTable[[#This Row],[ProjectName]])*ProjectInfoTable[ConfidenceInterval]))</f>
        <v>0.95</v>
      </c>
      <c r="N2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123" s="5" cm="1">
        <f t="array" ref="O2123">MIN(IF((OutputTable[GroupByKey]=OutputTable[[#This Row],[GroupByKey]]),(OutputTable[GroupByKey]=OutputTable[[#This Row],[GroupByKey]])*OutputTable[RecordedValue]))</f>
        <v>61.6875247638012</v>
      </c>
      <c r="P2123" s="5" cm="1">
        <f t="array" ref="P2123">MAX(IF((OutputTable[GroupByKey]=OutputTable[[#This Row],[GroupByKey]]),(OutputTable[GroupByKey]=OutputTable[[#This Row],[GroupByKey]])*OutputTable[RecordedValue]))</f>
        <v>190.038737459233</v>
      </c>
    </row>
    <row r="2124" spans="1:16" x14ac:dyDescent="0.25">
      <c r="A2124" t="s">
        <v>68</v>
      </c>
      <c r="B2124" t="s">
        <v>70</v>
      </c>
      <c r="C2124">
        <v>41</v>
      </c>
      <c r="D2124" t="s">
        <v>114</v>
      </c>
      <c r="E2124" t="s">
        <v>115</v>
      </c>
      <c r="F2124" t="s">
        <v>73</v>
      </c>
      <c r="G2124">
        <v>0</v>
      </c>
      <c r="H2124">
        <v>0</v>
      </c>
      <c r="I2124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124" s="5" cm="1">
        <f t="array" ref="J2124">MAX(IF((ProjectInfoTable[ProjectName]=OutputTable[[#This Row],[ProjectName]]),(ProjectInfoTable[ProjectName]=OutputTable[[#This Row],[ProjectName]])*ProjectInfoTable[NumberOfReplications]))</f>
        <v>50</v>
      </c>
      <c r="K2124" s="5" cm="1">
        <f t="array" ref="K2124">IFERROR(AVERAGE(IF((OutputTable[GroupByKey]=OutputTable[[#This Row],[GroupByKey]]),(OutputTable[GroupByKey]=OutputTable[[#This Row],[GroupByKey]])*OutputTable[RecordedValue])),0)</f>
        <v>0</v>
      </c>
      <c r="L2124" s="5" cm="1">
        <f t="array" ref="L2124">IFERROR(_xlfn.STDEV.S(IF((OutputTable[GroupByKey]=OutputTable[[#This Row],[GroupByKey]]),(OutputTable[GroupByKey]=OutputTable[[#This Row],[GroupByKey]])*OutputTable[RecordedValue])),0)</f>
        <v>0</v>
      </c>
      <c r="M2124" s="5" cm="1">
        <f t="array" ref="M2124">MAX(IF((ProjectInfoTable[ProjectName]=OutputTable[[#This Row],[ProjectName]]),(ProjectInfoTable[ProjectName]=OutputTable[[#This Row],[ProjectName]])*ProjectInfoTable[ConfidenceInterval]))</f>
        <v>0.95</v>
      </c>
      <c r="N2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24" s="5" cm="1">
        <f t="array" ref="O2124">MIN(IF((OutputTable[GroupByKey]=OutputTable[[#This Row],[GroupByKey]]),(OutputTable[GroupByKey]=OutputTable[[#This Row],[GroupByKey]])*OutputTable[RecordedValue]))</f>
        <v>0</v>
      </c>
      <c r="P2124" s="5" cm="1">
        <f t="array" ref="P2124">MAX(IF((OutputTable[GroupByKey]=OutputTable[[#This Row],[GroupByKey]]),(OutputTable[GroupByKey]=OutputTable[[#This Row],[GroupByKey]])*OutputTable[RecordedValue]))</f>
        <v>0</v>
      </c>
    </row>
    <row r="2125" spans="1:16" x14ac:dyDescent="0.25">
      <c r="A2125" t="s">
        <v>68</v>
      </c>
      <c r="B2125" t="s">
        <v>70</v>
      </c>
      <c r="C2125">
        <v>41</v>
      </c>
      <c r="D2125" t="s">
        <v>116</v>
      </c>
      <c r="E2125" t="s">
        <v>117</v>
      </c>
      <c r="F2125" t="s">
        <v>73</v>
      </c>
      <c r="G2125">
        <v>4.5289783303758098</v>
      </c>
      <c r="H2125">
        <v>0</v>
      </c>
      <c r="I2125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125" s="5" cm="1">
        <f t="array" ref="J2125">MAX(IF((ProjectInfoTable[ProjectName]=OutputTable[[#This Row],[ProjectName]]),(ProjectInfoTable[ProjectName]=OutputTable[[#This Row],[ProjectName]])*ProjectInfoTable[NumberOfReplications]))</f>
        <v>50</v>
      </c>
      <c r="K2125" s="5" cm="1">
        <f t="array" ref="K2125">IFERROR(AVERAGE(IF((OutputTable[GroupByKey]=OutputTable[[#This Row],[GroupByKey]]),(OutputTable[GroupByKey]=OutputTable[[#This Row],[GroupByKey]])*OutputTable[RecordedValue])),0)</f>
        <v>5.4408066100724897</v>
      </c>
      <c r="L2125" s="5" cm="1">
        <f t="array" ref="L2125">IFERROR(_xlfn.STDEV.S(IF((OutputTable[GroupByKey]=OutputTable[[#This Row],[GroupByKey]]),(OutputTable[GroupByKey]=OutputTable[[#This Row],[GroupByKey]])*OutputTable[RecordedValue])),0)</f>
        <v>3.1898976373285977</v>
      </c>
      <c r="M2125" s="5" cm="1">
        <f t="array" ref="M2125">MAX(IF((ProjectInfoTable[ProjectName]=OutputTable[[#This Row],[ProjectName]]),(ProjectInfoTable[ProjectName]=OutputTable[[#This Row],[ProjectName]])*ProjectInfoTable[ConfidenceInterval]))</f>
        <v>0.95</v>
      </c>
      <c r="N2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125" s="5" cm="1">
        <f t="array" ref="O2125">MIN(IF((OutputTable[GroupByKey]=OutputTable[[#This Row],[GroupByKey]]),(OutputTable[GroupByKey]=OutputTable[[#This Row],[GroupByKey]])*OutputTable[RecordedValue]))</f>
        <v>0.10442984261027299</v>
      </c>
      <c r="P2125" s="5" cm="1">
        <f t="array" ref="P2125">MAX(IF((OutputTable[GroupByKey]=OutputTable[[#This Row],[GroupByKey]]),(OutputTable[GroupByKey]=OutputTable[[#This Row],[GroupByKey]])*OutputTable[RecordedValue]))</f>
        <v>13.981021636077701</v>
      </c>
    </row>
    <row r="2126" spans="1:16" x14ac:dyDescent="0.25">
      <c r="A2126" t="s">
        <v>68</v>
      </c>
      <c r="B2126" t="s">
        <v>70</v>
      </c>
      <c r="C2126">
        <v>41</v>
      </c>
      <c r="D2126" t="s">
        <v>118</v>
      </c>
      <c r="E2126" t="s">
        <v>119</v>
      </c>
      <c r="F2126" t="s">
        <v>73</v>
      </c>
      <c r="G2126">
        <v>24</v>
      </c>
      <c r="H2126">
        <v>0</v>
      </c>
      <c r="I2126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126" s="5" cm="1">
        <f t="array" ref="J2126">MAX(IF((ProjectInfoTable[ProjectName]=OutputTable[[#This Row],[ProjectName]]),(ProjectInfoTable[ProjectName]=OutputTable[[#This Row],[ProjectName]])*ProjectInfoTable[NumberOfReplications]))</f>
        <v>50</v>
      </c>
      <c r="K2126" s="5" cm="1">
        <f t="array" ref="K2126">IFERROR(AVERAGE(IF((OutputTable[GroupByKey]=OutputTable[[#This Row],[GroupByKey]]),(OutputTable[GroupByKey]=OutputTable[[#This Row],[GroupByKey]])*OutputTable[RecordedValue])),0)</f>
        <v>20.28</v>
      </c>
      <c r="L2126" s="5" cm="1">
        <f t="array" ref="L2126">IFERROR(_xlfn.STDEV.S(IF((OutputTable[GroupByKey]=OutputTable[[#This Row],[GroupByKey]]),(OutputTable[GroupByKey]=OutputTable[[#This Row],[GroupByKey]])*OutputTable[RecordedValue])),0)</f>
        <v>4.3191079955878688</v>
      </c>
      <c r="M2126" s="5" cm="1">
        <f t="array" ref="M2126">MAX(IF((ProjectInfoTable[ProjectName]=OutputTable[[#This Row],[ProjectName]]),(ProjectInfoTable[ProjectName]=OutputTable[[#This Row],[ProjectName]])*ProjectInfoTable[ConfidenceInterval]))</f>
        <v>0.95</v>
      </c>
      <c r="N2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126" s="5" cm="1">
        <f t="array" ref="O2126">MIN(IF((OutputTable[GroupByKey]=OutputTable[[#This Row],[GroupByKey]]),(OutputTable[GroupByKey]=OutputTable[[#This Row],[GroupByKey]])*OutputTable[RecordedValue]))</f>
        <v>11</v>
      </c>
      <c r="P2126" s="5" cm="1">
        <f t="array" ref="P2126">MAX(IF((OutputTable[GroupByKey]=OutputTable[[#This Row],[GroupByKey]]),(OutputTable[GroupByKey]=OutputTable[[#This Row],[GroupByKey]])*OutputTable[RecordedValue]))</f>
        <v>31</v>
      </c>
    </row>
    <row r="2127" spans="1:16" x14ac:dyDescent="0.25">
      <c r="A2127" t="s">
        <v>68</v>
      </c>
      <c r="B2127" t="s">
        <v>70</v>
      </c>
      <c r="C2127">
        <v>41</v>
      </c>
      <c r="D2127" t="s">
        <v>120</v>
      </c>
      <c r="E2127" t="s">
        <v>121</v>
      </c>
      <c r="F2127" t="s">
        <v>73</v>
      </c>
      <c r="G2127">
        <v>24</v>
      </c>
      <c r="H2127">
        <v>0</v>
      </c>
      <c r="I2127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127" s="5" cm="1">
        <f t="array" ref="J2127">MAX(IF((ProjectInfoTable[ProjectName]=OutputTable[[#This Row],[ProjectName]]),(ProjectInfoTable[ProjectName]=OutputTable[[#This Row],[ProjectName]])*ProjectInfoTable[NumberOfReplications]))</f>
        <v>50</v>
      </c>
      <c r="K2127" s="5" cm="1">
        <f t="array" ref="K2127">IFERROR(AVERAGE(IF((OutputTable[GroupByKey]=OutputTable[[#This Row],[GroupByKey]]),(OutputTable[GroupByKey]=OutputTable[[#This Row],[GroupByKey]])*OutputTable[RecordedValue])),0)</f>
        <v>20.14</v>
      </c>
      <c r="L2127" s="5" cm="1">
        <f t="array" ref="L2127">IFERROR(_xlfn.STDEV.S(IF((OutputTable[GroupByKey]=OutputTable[[#This Row],[GroupByKey]]),(OutputTable[GroupByKey]=OutputTable[[#This Row],[GroupByKey]])*OutputTable[RecordedValue])),0)</f>
        <v>4.309505393278199</v>
      </c>
      <c r="M2127" s="5" cm="1">
        <f t="array" ref="M2127">MAX(IF((ProjectInfoTable[ProjectName]=OutputTable[[#This Row],[ProjectName]]),(ProjectInfoTable[ProjectName]=OutputTable[[#This Row],[ProjectName]])*ProjectInfoTable[ConfidenceInterval]))</f>
        <v>0.95</v>
      </c>
      <c r="N2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127" s="5" cm="1">
        <f t="array" ref="O2127">MIN(IF((OutputTable[GroupByKey]=OutputTable[[#This Row],[GroupByKey]]),(OutputTable[GroupByKey]=OutputTable[[#This Row],[GroupByKey]])*OutputTable[RecordedValue]))</f>
        <v>10</v>
      </c>
      <c r="P2127" s="5" cm="1">
        <f t="array" ref="P2127">MAX(IF((OutputTable[GroupByKey]=OutputTable[[#This Row],[GroupByKey]]),(OutputTable[GroupByKey]=OutputTable[[#This Row],[GroupByKey]])*OutputTable[RecordedValue]))</f>
        <v>31</v>
      </c>
    </row>
    <row r="2128" spans="1:16" x14ac:dyDescent="0.25">
      <c r="A2128" t="s">
        <v>68</v>
      </c>
      <c r="B2128" t="s">
        <v>70</v>
      </c>
      <c r="C2128">
        <v>41</v>
      </c>
      <c r="D2128" t="s">
        <v>122</v>
      </c>
      <c r="E2128" t="s">
        <v>123</v>
      </c>
      <c r="F2128" t="s">
        <v>73</v>
      </c>
      <c r="G2128">
        <v>2.3268824605756802</v>
      </c>
      <c r="H2128">
        <v>0</v>
      </c>
      <c r="I2128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128" s="5" cm="1">
        <f t="array" ref="J2128">MAX(IF((ProjectInfoTable[ProjectName]=OutputTable[[#This Row],[ProjectName]]),(ProjectInfoTable[ProjectName]=OutputTable[[#This Row],[ProjectName]])*ProjectInfoTable[NumberOfReplications]))</f>
        <v>50</v>
      </c>
      <c r="K2128" s="5" cm="1">
        <f t="array" ref="K2128">IFERROR(AVERAGE(IF((OutputTable[GroupByKey]=OutputTable[[#This Row],[GroupByKey]]),(OutputTable[GroupByKey]=OutputTable[[#This Row],[GroupByKey]])*OutputTable[RecordedValue])),0)</f>
        <v>1.9749714551650996</v>
      </c>
      <c r="L2128" s="5" cm="1">
        <f t="array" ref="L2128">IFERROR(_xlfn.STDEV.S(IF((OutputTable[GroupByKey]=OutputTable[[#This Row],[GroupByKey]]),(OutputTable[GroupByKey]=OutputTable[[#This Row],[GroupByKey]])*OutputTable[RecordedValue])),0)</f>
        <v>0.45746437878232693</v>
      </c>
      <c r="M2128" s="5" cm="1">
        <f t="array" ref="M2128">MAX(IF((ProjectInfoTable[ProjectName]=OutputTable[[#This Row],[ProjectName]]),(ProjectInfoTable[ProjectName]=OutputTable[[#This Row],[ProjectName]])*ProjectInfoTable[ConfidenceInterval]))</f>
        <v>0.95</v>
      </c>
      <c r="N2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128" s="5" cm="1">
        <f t="array" ref="O2128">MIN(IF((OutputTable[GroupByKey]=OutputTable[[#This Row],[GroupByKey]]),(OutputTable[GroupByKey]=OutputTable[[#This Row],[GroupByKey]])*OutputTable[RecordedValue]))</f>
        <v>1.0281254127300199</v>
      </c>
      <c r="P2128" s="5" cm="1">
        <f t="array" ref="P2128">MAX(IF((OutputTable[GroupByKey]=OutputTable[[#This Row],[GroupByKey]]),(OutputTable[GroupByKey]=OutputTable[[#This Row],[GroupByKey]])*OutputTable[RecordedValue]))</f>
        <v>3.1673122909872098</v>
      </c>
    </row>
    <row r="2129" spans="1:16" x14ac:dyDescent="0.25">
      <c r="A2129" t="s">
        <v>68</v>
      </c>
      <c r="B2129" t="s">
        <v>70</v>
      </c>
      <c r="C2129">
        <v>41</v>
      </c>
      <c r="D2129" t="s">
        <v>124</v>
      </c>
      <c r="E2129" t="s">
        <v>125</v>
      </c>
      <c r="F2129" t="s">
        <v>73</v>
      </c>
      <c r="G2129">
        <v>144.141925964916</v>
      </c>
      <c r="H2129">
        <v>0</v>
      </c>
      <c r="I2129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129" s="5" cm="1">
        <f t="array" ref="J2129">MAX(IF((ProjectInfoTable[ProjectName]=OutputTable[[#This Row],[ProjectName]]),(ProjectInfoTable[ProjectName]=OutputTable[[#This Row],[ProjectName]])*ProjectInfoTable[NumberOfReplications]))</f>
        <v>50</v>
      </c>
      <c r="K2129" s="5" cm="1">
        <f t="array" ref="K2129">IFERROR(AVERAGE(IF((OutputTable[GroupByKey]=OutputTable[[#This Row],[GroupByKey]]),(OutputTable[GroupByKey]=OutputTable[[#This Row],[GroupByKey]])*OutputTable[RecordedValue])),0)</f>
        <v>123.93909391997848</v>
      </c>
      <c r="L2129" s="5" cm="1">
        <f t="array" ref="L2129">IFERROR(_xlfn.STDEV.S(IF((OutputTable[GroupByKey]=OutputTable[[#This Row],[GroupByKey]]),(OutputTable[GroupByKey]=OutputTable[[#This Row],[GroupByKey]])*OutputTable[RecordedValue])),0)</f>
        <v>29.164347943585724</v>
      </c>
      <c r="M2129" s="5" cm="1">
        <f t="array" ref="M2129">MAX(IF((ProjectInfoTable[ProjectName]=OutputTable[[#This Row],[ProjectName]]),(ProjectInfoTable[ProjectName]=OutputTable[[#This Row],[ProjectName]])*ProjectInfoTable[ConfidenceInterval]))</f>
        <v>0.95</v>
      </c>
      <c r="N2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129" s="5" cm="1">
        <f t="array" ref="O2129">MIN(IF((OutputTable[GroupByKey]=OutputTable[[#This Row],[GroupByKey]]),(OutputTable[GroupByKey]=OutputTable[[#This Row],[GroupByKey]])*OutputTable[RecordedValue]))</f>
        <v>61.791954606411501</v>
      </c>
      <c r="P2129" s="5" cm="1">
        <f t="array" ref="P2129">MAX(IF((OutputTable[GroupByKey]=OutputTable[[#This Row],[GroupByKey]]),(OutputTable[GroupByKey]=OutputTable[[#This Row],[GroupByKey]])*OutputTable[RecordedValue]))</f>
        <v>204.019759095311</v>
      </c>
    </row>
    <row r="2130" spans="1:16" x14ac:dyDescent="0.25">
      <c r="A2130" t="s">
        <v>68</v>
      </c>
      <c r="B2130" t="s">
        <v>70</v>
      </c>
      <c r="C2130">
        <v>41</v>
      </c>
      <c r="D2130" t="s">
        <v>126</v>
      </c>
      <c r="E2130" t="s">
        <v>86</v>
      </c>
      <c r="F2130" t="s">
        <v>127</v>
      </c>
      <c r="G2130">
        <v>0</v>
      </c>
      <c r="H2130">
        <v>0</v>
      </c>
      <c r="I2130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130" s="5" cm="1">
        <f t="array" ref="J2130">MAX(IF((ProjectInfoTable[ProjectName]=OutputTable[[#This Row],[ProjectName]]),(ProjectInfoTable[ProjectName]=OutputTable[[#This Row],[ProjectName]])*ProjectInfoTable[NumberOfReplications]))</f>
        <v>50</v>
      </c>
      <c r="K2130" s="5" cm="1">
        <f t="array" ref="K2130">IFERROR(AVERAGE(IF((OutputTable[GroupByKey]=OutputTable[[#This Row],[GroupByKey]]),(OutputTable[GroupByKey]=OutputTable[[#This Row],[GroupByKey]])*OutputTable[RecordedValue])),0)</f>
        <v>0</v>
      </c>
      <c r="L2130" s="5" cm="1">
        <f t="array" ref="L2130">IFERROR(_xlfn.STDEV.S(IF((OutputTable[GroupByKey]=OutputTable[[#This Row],[GroupByKey]]),(OutputTable[GroupByKey]=OutputTable[[#This Row],[GroupByKey]])*OutputTable[RecordedValue])),0)</f>
        <v>0</v>
      </c>
      <c r="M2130" s="5" cm="1">
        <f t="array" ref="M2130">MAX(IF((ProjectInfoTable[ProjectName]=OutputTable[[#This Row],[ProjectName]]),(ProjectInfoTable[ProjectName]=OutputTable[[#This Row],[ProjectName]])*ProjectInfoTable[ConfidenceInterval]))</f>
        <v>0.95</v>
      </c>
      <c r="N2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0" s="5" cm="1">
        <f t="array" ref="O2130">MIN(IF((OutputTable[GroupByKey]=OutputTable[[#This Row],[GroupByKey]]),(OutputTable[GroupByKey]=OutputTable[[#This Row],[GroupByKey]])*OutputTable[RecordedValue]))</f>
        <v>0</v>
      </c>
      <c r="P2130" s="5" cm="1">
        <f t="array" ref="P2130">MAX(IF((OutputTable[GroupByKey]=OutputTable[[#This Row],[GroupByKey]]),(OutputTable[GroupByKey]=OutputTable[[#This Row],[GroupByKey]])*OutputTable[RecordedValue]))</f>
        <v>0</v>
      </c>
    </row>
    <row r="2131" spans="1:16" x14ac:dyDescent="0.25">
      <c r="A2131" t="s">
        <v>68</v>
      </c>
      <c r="B2131" t="s">
        <v>70</v>
      </c>
      <c r="C2131">
        <v>41</v>
      </c>
      <c r="D2131" t="s">
        <v>128</v>
      </c>
      <c r="E2131" t="s">
        <v>89</v>
      </c>
      <c r="F2131" t="s">
        <v>127</v>
      </c>
      <c r="G2131">
        <v>0</v>
      </c>
      <c r="H2131">
        <v>0</v>
      </c>
      <c r="I2131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131" s="5" cm="1">
        <f t="array" ref="J2131">MAX(IF((ProjectInfoTable[ProjectName]=OutputTable[[#This Row],[ProjectName]]),(ProjectInfoTable[ProjectName]=OutputTable[[#This Row],[ProjectName]])*ProjectInfoTable[NumberOfReplications]))</f>
        <v>50</v>
      </c>
      <c r="K2131" s="5" cm="1">
        <f t="array" ref="K2131">IFERROR(AVERAGE(IF((OutputTable[GroupByKey]=OutputTable[[#This Row],[GroupByKey]]),(OutputTable[GroupByKey]=OutputTable[[#This Row],[GroupByKey]])*OutputTable[RecordedValue])),0)</f>
        <v>0</v>
      </c>
      <c r="L2131" s="5" cm="1">
        <f t="array" ref="L2131">IFERROR(_xlfn.STDEV.S(IF((OutputTable[GroupByKey]=OutputTable[[#This Row],[GroupByKey]]),(OutputTable[GroupByKey]=OutputTable[[#This Row],[GroupByKey]])*OutputTable[RecordedValue])),0)</f>
        <v>0</v>
      </c>
      <c r="M2131" s="5" cm="1">
        <f t="array" ref="M2131">MAX(IF((ProjectInfoTable[ProjectName]=OutputTable[[#This Row],[ProjectName]]),(ProjectInfoTable[ProjectName]=OutputTable[[#This Row],[ProjectName]])*ProjectInfoTable[ConfidenceInterval]))</f>
        <v>0.95</v>
      </c>
      <c r="N2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1" s="5" cm="1">
        <f t="array" ref="O2131">MIN(IF((OutputTable[GroupByKey]=OutputTable[[#This Row],[GroupByKey]]),(OutputTable[GroupByKey]=OutputTable[[#This Row],[GroupByKey]])*OutputTable[RecordedValue]))</f>
        <v>0</v>
      </c>
      <c r="P2131" s="5" cm="1">
        <f t="array" ref="P2131">MAX(IF((OutputTable[GroupByKey]=OutputTable[[#This Row],[GroupByKey]]),(OutputTable[GroupByKey]=OutputTable[[#This Row],[GroupByKey]])*OutputTable[RecordedValue]))</f>
        <v>0</v>
      </c>
    </row>
    <row r="2132" spans="1:16" x14ac:dyDescent="0.25">
      <c r="A2132" t="s">
        <v>68</v>
      </c>
      <c r="B2132" t="s">
        <v>70</v>
      </c>
      <c r="C2132">
        <v>41</v>
      </c>
      <c r="D2132" t="s">
        <v>129</v>
      </c>
      <c r="E2132" t="s">
        <v>91</v>
      </c>
      <c r="F2132" t="s">
        <v>127</v>
      </c>
      <c r="G2132">
        <v>48.265762705164299</v>
      </c>
      <c r="H2132">
        <v>0</v>
      </c>
      <c r="I2132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132" s="5" cm="1">
        <f t="array" ref="J2132">MAX(IF((ProjectInfoTable[ProjectName]=OutputTable[[#This Row],[ProjectName]]),(ProjectInfoTable[ProjectName]=OutputTable[[#This Row],[ProjectName]])*ProjectInfoTable[NumberOfReplications]))</f>
        <v>50</v>
      </c>
      <c r="K2132" s="5" cm="1">
        <f t="array" ref="K2132">IFERROR(AVERAGE(IF((OutputTable[GroupByKey]=OutputTable[[#This Row],[GroupByKey]]),(OutputTable[GroupByKey]=OutputTable[[#This Row],[GroupByKey]])*OutputTable[RecordedValue])),0)</f>
        <v>48.448961029865458</v>
      </c>
      <c r="L2132" s="5" cm="1">
        <f t="array" ref="L2132">IFERROR(_xlfn.STDEV.S(IF((OutputTable[GroupByKey]=OutputTable[[#This Row],[GroupByKey]]),(OutputTable[GroupByKey]=OutputTable[[#This Row],[GroupByKey]])*OutputTable[RecordedValue])),0)</f>
        <v>0.864449879249923</v>
      </c>
      <c r="M2132" s="5" cm="1">
        <f t="array" ref="M2132">MAX(IF((ProjectInfoTable[ProjectName]=OutputTable[[#This Row],[ProjectName]]),(ProjectInfoTable[ProjectName]=OutputTable[[#This Row],[ProjectName]])*ProjectInfoTable[ConfidenceInterval]))</f>
        <v>0.95</v>
      </c>
      <c r="N2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132" s="5" cm="1">
        <f t="array" ref="O2132">MIN(IF((OutputTable[GroupByKey]=OutputTable[[#This Row],[GroupByKey]]),(OutputTable[GroupByKey]=OutputTable[[#This Row],[GroupByKey]])*OutputTable[RecordedValue]))</f>
        <v>46.605834762066102</v>
      </c>
      <c r="P2132" s="5" cm="1">
        <f t="array" ref="P2132">MAX(IF((OutputTable[GroupByKey]=OutputTable[[#This Row],[GroupByKey]]),(OutputTable[GroupByKey]=OutputTable[[#This Row],[GroupByKey]])*OutputTable[RecordedValue]))</f>
        <v>50.321452117960597</v>
      </c>
    </row>
    <row r="2133" spans="1:16" x14ac:dyDescent="0.25">
      <c r="A2133" t="s">
        <v>68</v>
      </c>
      <c r="B2133" t="s">
        <v>70</v>
      </c>
      <c r="C2133">
        <v>41</v>
      </c>
      <c r="D2133" t="s">
        <v>130</v>
      </c>
      <c r="E2133" t="s">
        <v>131</v>
      </c>
      <c r="F2133" t="s">
        <v>127</v>
      </c>
      <c r="G2133">
        <v>0</v>
      </c>
      <c r="H2133">
        <v>0</v>
      </c>
      <c r="I2133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133" s="5" cm="1">
        <f t="array" ref="J2133">MAX(IF((ProjectInfoTable[ProjectName]=OutputTable[[#This Row],[ProjectName]]),(ProjectInfoTable[ProjectName]=OutputTable[[#This Row],[ProjectName]])*ProjectInfoTable[NumberOfReplications]))</f>
        <v>50</v>
      </c>
      <c r="K2133" s="5" cm="1">
        <f t="array" ref="K2133">IFERROR(AVERAGE(IF((OutputTable[GroupByKey]=OutputTable[[#This Row],[GroupByKey]]),(OutputTable[GroupByKey]=OutputTable[[#This Row],[GroupByKey]])*OutputTable[RecordedValue])),0)</f>
        <v>0</v>
      </c>
      <c r="L2133" s="5" cm="1">
        <f t="array" ref="L2133">IFERROR(_xlfn.STDEV.S(IF((OutputTable[GroupByKey]=OutputTable[[#This Row],[GroupByKey]]),(OutputTable[GroupByKey]=OutputTable[[#This Row],[GroupByKey]])*OutputTable[RecordedValue])),0)</f>
        <v>0</v>
      </c>
      <c r="M2133" s="5" cm="1">
        <f t="array" ref="M2133">MAX(IF((ProjectInfoTable[ProjectName]=OutputTable[[#This Row],[ProjectName]]),(ProjectInfoTable[ProjectName]=OutputTable[[#This Row],[ProjectName]])*ProjectInfoTable[ConfidenceInterval]))</f>
        <v>0.95</v>
      </c>
      <c r="N2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3" s="5" cm="1">
        <f t="array" ref="O2133">MIN(IF((OutputTable[GroupByKey]=OutputTable[[#This Row],[GroupByKey]]),(OutputTable[GroupByKey]=OutputTable[[#This Row],[GroupByKey]])*OutputTable[RecordedValue]))</f>
        <v>0</v>
      </c>
      <c r="P2133" s="5" cm="1">
        <f t="array" ref="P2133">MAX(IF((OutputTable[GroupByKey]=OutputTable[[#This Row],[GroupByKey]]),(OutputTable[GroupByKey]=OutputTable[[#This Row],[GroupByKey]])*OutputTable[RecordedValue]))</f>
        <v>0</v>
      </c>
    </row>
    <row r="2134" spans="1:16" x14ac:dyDescent="0.25">
      <c r="A2134" t="s">
        <v>68</v>
      </c>
      <c r="B2134" t="s">
        <v>70</v>
      </c>
      <c r="C2134">
        <v>41</v>
      </c>
      <c r="D2134" t="s">
        <v>132</v>
      </c>
      <c r="E2134" t="s">
        <v>95</v>
      </c>
      <c r="F2134" t="s">
        <v>127</v>
      </c>
      <c r="G2134">
        <v>48.265762705164299</v>
      </c>
      <c r="H2134">
        <v>0</v>
      </c>
      <c r="I2134" s="5" t="str">
        <f>OutputTable[[#This Row],[ProjectName]]&amp;OutputTable[[#This Row],[Name]]&amp;OutputTable[[#This Row],[Type]]&amp;OutputTable[[#This Row],[Source]]</f>
        <v>Airport Security AnalysisAll Entities.VACostVA CostSystem</v>
      </c>
      <c r="J2134" s="5" cm="1">
        <f t="array" ref="J2134">MAX(IF((ProjectInfoTable[ProjectName]=OutputTable[[#This Row],[ProjectName]]),(ProjectInfoTable[ProjectName]=OutputTable[[#This Row],[ProjectName]])*ProjectInfoTable[NumberOfReplications]))</f>
        <v>50</v>
      </c>
      <c r="K2134" s="5" cm="1">
        <f t="array" ref="K2134">IFERROR(AVERAGE(IF((OutputTable[GroupByKey]=OutputTable[[#This Row],[GroupByKey]]),(OutputTable[GroupByKey]=OutputTable[[#This Row],[GroupByKey]])*OutputTable[RecordedValue])),0)</f>
        <v>48.448961029865458</v>
      </c>
      <c r="L2134" s="5" cm="1">
        <f t="array" ref="L2134">IFERROR(_xlfn.STDEV.S(IF((OutputTable[GroupByKey]=OutputTable[[#This Row],[GroupByKey]]),(OutputTable[GroupByKey]=OutputTable[[#This Row],[GroupByKey]])*OutputTable[RecordedValue])),0)</f>
        <v>0.864449879249923</v>
      </c>
      <c r="M2134" s="5" cm="1">
        <f t="array" ref="M2134">MAX(IF((ProjectInfoTable[ProjectName]=OutputTable[[#This Row],[ProjectName]]),(ProjectInfoTable[ProjectName]=OutputTable[[#This Row],[ProjectName]])*ProjectInfoTable[ConfidenceInterval]))</f>
        <v>0.95</v>
      </c>
      <c r="N2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134" s="5" cm="1">
        <f t="array" ref="O2134">MIN(IF((OutputTable[GroupByKey]=OutputTable[[#This Row],[GroupByKey]]),(OutputTable[GroupByKey]=OutputTable[[#This Row],[GroupByKey]])*OutputTable[RecordedValue]))</f>
        <v>46.605834762066102</v>
      </c>
      <c r="P2134" s="5" cm="1">
        <f t="array" ref="P2134">MAX(IF((OutputTable[GroupByKey]=OutputTable[[#This Row],[GroupByKey]]),(OutputTable[GroupByKey]=OutputTable[[#This Row],[GroupByKey]])*OutputTable[RecordedValue]))</f>
        <v>50.321452117960597</v>
      </c>
    </row>
    <row r="2135" spans="1:16" x14ac:dyDescent="0.25">
      <c r="A2135" t="s">
        <v>68</v>
      </c>
      <c r="B2135" t="s">
        <v>70</v>
      </c>
      <c r="C2135">
        <v>41</v>
      </c>
      <c r="D2135" t="s">
        <v>133</v>
      </c>
      <c r="E2135" t="s">
        <v>97</v>
      </c>
      <c r="F2135" t="s">
        <v>127</v>
      </c>
      <c r="G2135">
        <v>0</v>
      </c>
      <c r="H2135">
        <v>0</v>
      </c>
      <c r="I2135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135" s="5" cm="1">
        <f t="array" ref="J2135">MAX(IF((ProjectInfoTable[ProjectName]=OutputTable[[#This Row],[ProjectName]]),(ProjectInfoTable[ProjectName]=OutputTable[[#This Row],[ProjectName]])*ProjectInfoTable[NumberOfReplications]))</f>
        <v>50</v>
      </c>
      <c r="K2135" s="5" cm="1">
        <f t="array" ref="K2135">IFERROR(AVERAGE(IF((OutputTable[GroupByKey]=OutputTable[[#This Row],[GroupByKey]]),(OutputTable[GroupByKey]=OutputTable[[#This Row],[GroupByKey]])*OutputTable[RecordedValue])),0)</f>
        <v>0</v>
      </c>
      <c r="L2135" s="5" cm="1">
        <f t="array" ref="L2135">IFERROR(_xlfn.STDEV.S(IF((OutputTable[GroupByKey]=OutputTable[[#This Row],[GroupByKey]]),(OutputTable[GroupByKey]=OutputTable[[#This Row],[GroupByKey]])*OutputTable[RecordedValue])),0)</f>
        <v>0</v>
      </c>
      <c r="M2135" s="5" cm="1">
        <f t="array" ref="M2135">MAX(IF((ProjectInfoTable[ProjectName]=OutputTable[[#This Row],[ProjectName]]),(ProjectInfoTable[ProjectName]=OutputTable[[#This Row],[ProjectName]])*ProjectInfoTable[ConfidenceInterval]))</f>
        <v>0.95</v>
      </c>
      <c r="N2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5" s="5" cm="1">
        <f t="array" ref="O2135">MIN(IF((OutputTable[GroupByKey]=OutputTable[[#This Row],[GroupByKey]]),(OutputTable[GroupByKey]=OutputTable[[#This Row],[GroupByKey]])*OutputTable[RecordedValue]))</f>
        <v>0</v>
      </c>
      <c r="P2135" s="5" cm="1">
        <f t="array" ref="P2135">MAX(IF((OutputTable[GroupByKey]=OutputTable[[#This Row],[GroupByKey]]),(OutputTable[GroupByKey]=OutputTable[[#This Row],[GroupByKey]])*OutputTable[RecordedValue]))</f>
        <v>0</v>
      </c>
    </row>
    <row r="2136" spans="1:16" x14ac:dyDescent="0.25">
      <c r="A2136" t="s">
        <v>68</v>
      </c>
      <c r="B2136" t="s">
        <v>70</v>
      </c>
      <c r="C2136">
        <v>41</v>
      </c>
      <c r="D2136" t="s">
        <v>134</v>
      </c>
      <c r="E2136" t="s">
        <v>135</v>
      </c>
      <c r="F2136" t="s">
        <v>127</v>
      </c>
      <c r="G2136">
        <v>48.265762705164398</v>
      </c>
      <c r="H2136">
        <v>0</v>
      </c>
      <c r="I2136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136" s="5" cm="1">
        <f t="array" ref="J2136">MAX(IF((ProjectInfoTable[ProjectName]=OutputTable[[#This Row],[ProjectName]]),(ProjectInfoTable[ProjectName]=OutputTable[[#This Row],[ProjectName]])*ProjectInfoTable[NumberOfReplications]))</f>
        <v>50</v>
      </c>
      <c r="K2136" s="5" cm="1">
        <f t="array" ref="K2136">IFERROR(AVERAGE(IF((OutputTable[GroupByKey]=OutputTable[[#This Row],[GroupByKey]]),(OutputTable[GroupByKey]=OutputTable[[#This Row],[GroupByKey]])*OutputTable[RecordedValue])),0)</f>
        <v>48.448961029865458</v>
      </c>
      <c r="L2136" s="5" cm="1">
        <f t="array" ref="L2136">IFERROR(_xlfn.STDEV.S(IF((OutputTable[GroupByKey]=OutputTable[[#This Row],[GroupByKey]]),(OutputTable[GroupByKey]=OutputTable[[#This Row],[GroupByKey]])*OutputTable[RecordedValue])),0)</f>
        <v>0.86444987924992722</v>
      </c>
      <c r="M2136" s="5" cm="1">
        <f t="array" ref="M2136">MAX(IF((ProjectInfoTable[ProjectName]=OutputTable[[#This Row],[ProjectName]]),(ProjectInfoTable[ProjectName]=OutputTable[[#This Row],[ProjectName]])*ProjectInfoTable[ConfidenceInterval]))</f>
        <v>0.95</v>
      </c>
      <c r="N2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136" s="5" cm="1">
        <f t="array" ref="O2136">MIN(IF((OutputTable[GroupByKey]=OutputTable[[#This Row],[GroupByKey]]),(OutputTable[GroupByKey]=OutputTable[[#This Row],[GroupByKey]])*OutputTable[RecordedValue]))</f>
        <v>46.605834762066102</v>
      </c>
      <c r="P2136" s="5" cm="1">
        <f t="array" ref="P2136">MAX(IF((OutputTable[GroupByKey]=OutputTable[[#This Row],[GroupByKey]]),(OutputTable[GroupByKey]=OutputTable[[#This Row],[GroupByKey]])*OutputTable[RecordedValue]))</f>
        <v>50.321452117960497</v>
      </c>
    </row>
    <row r="2137" spans="1:16" x14ac:dyDescent="0.25">
      <c r="A2137" t="s">
        <v>68</v>
      </c>
      <c r="B2137" t="s">
        <v>70</v>
      </c>
      <c r="C2137">
        <v>41</v>
      </c>
      <c r="D2137" t="s">
        <v>136</v>
      </c>
      <c r="E2137" t="s">
        <v>137</v>
      </c>
      <c r="F2137" t="s">
        <v>127</v>
      </c>
      <c r="G2137">
        <v>23.588758184646</v>
      </c>
      <c r="H2137">
        <v>0</v>
      </c>
      <c r="I2137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137" s="5" cm="1">
        <f t="array" ref="J2137">MAX(IF((ProjectInfoTable[ProjectName]=OutputTable[[#This Row],[ProjectName]]),(ProjectInfoTable[ProjectName]=OutputTable[[#This Row],[ProjectName]])*ProjectInfoTable[NumberOfReplications]))</f>
        <v>50</v>
      </c>
      <c r="K2137" s="5" cm="1">
        <f t="array" ref="K2137">IFERROR(AVERAGE(IF((OutputTable[GroupByKey]=OutputTable[[#This Row],[GroupByKey]]),(OutputTable[GroupByKey]=OutputTable[[#This Row],[GroupByKey]])*OutputTable[RecordedValue])),0)</f>
        <v>23.423677543870127</v>
      </c>
      <c r="L2137" s="5" cm="1">
        <f t="array" ref="L2137">IFERROR(_xlfn.STDEV.S(IF((OutputTable[GroupByKey]=OutputTable[[#This Row],[GroupByKey]]),(OutputTable[GroupByKey]=OutputTable[[#This Row],[GroupByKey]])*OutputTable[RecordedValue])),0)</f>
        <v>0.86656285941984512</v>
      </c>
      <c r="M2137" s="5" cm="1">
        <f t="array" ref="M2137">MAX(IF((ProjectInfoTable[ProjectName]=OutputTable[[#This Row],[ProjectName]]),(ProjectInfoTable[ProjectName]=OutputTable[[#This Row],[ProjectName]])*ProjectInfoTable[ConfidenceInterval]))</f>
        <v>0.95</v>
      </c>
      <c r="N2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137" s="5" cm="1">
        <f t="array" ref="O2137">MIN(IF((OutputTable[GroupByKey]=OutputTable[[#This Row],[GroupByKey]]),(OutputTable[GroupByKey]=OutputTable[[#This Row],[GroupByKey]])*OutputTable[RecordedValue]))</f>
        <v>21.655537571964</v>
      </c>
      <c r="P2137" s="5" cm="1">
        <f t="array" ref="P2137">MAX(IF((OutputTable[GroupByKey]=OutputTable[[#This Row],[GroupByKey]]),(OutputTable[GroupByKey]=OutputTable[[#This Row],[GroupByKey]])*OutputTable[RecordedValue]))</f>
        <v>25.265870670068299</v>
      </c>
    </row>
    <row r="2138" spans="1:16" x14ac:dyDescent="0.25">
      <c r="A2138" t="s">
        <v>68</v>
      </c>
      <c r="B2138" t="s">
        <v>70</v>
      </c>
      <c r="C2138">
        <v>41</v>
      </c>
      <c r="D2138" t="s">
        <v>138</v>
      </c>
      <c r="E2138" t="s">
        <v>91</v>
      </c>
      <c r="F2138" t="s">
        <v>127</v>
      </c>
      <c r="G2138">
        <v>71.854520889810303</v>
      </c>
      <c r="H2138">
        <v>0</v>
      </c>
      <c r="I2138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138" s="5" cm="1">
        <f t="array" ref="J2138">MAX(IF((ProjectInfoTable[ProjectName]=OutputTable[[#This Row],[ProjectName]]),(ProjectInfoTable[ProjectName]=OutputTable[[#This Row],[ProjectName]])*ProjectInfoTable[NumberOfReplications]))</f>
        <v>50</v>
      </c>
      <c r="K2138" s="5" cm="1">
        <f t="array" ref="K2138">IFERROR(AVERAGE(IF((OutputTable[GroupByKey]=OutputTable[[#This Row],[GroupByKey]]),(OutputTable[GroupByKey]=OutputTable[[#This Row],[GroupByKey]])*OutputTable[RecordedValue])),0)</f>
        <v>71.872638573735571</v>
      </c>
      <c r="L2138" s="5" cm="1">
        <f t="array" ref="L2138">IFERROR(_xlfn.STDEV.S(IF((OutputTable[GroupByKey]=OutputTable[[#This Row],[GroupByKey]]),(OutputTable[GroupByKey]=OutputTable[[#This Row],[GroupByKey]])*OutputTable[RecordedValue])),0)</f>
        <v>5.859431361613459E-2</v>
      </c>
      <c r="M2138" s="5" cm="1">
        <f t="array" ref="M2138">MAX(IF((ProjectInfoTable[ProjectName]=OutputTable[[#This Row],[ProjectName]]),(ProjectInfoTable[ProjectName]=OutputTable[[#This Row],[ProjectName]])*ProjectInfoTable[ConfidenceInterval]))</f>
        <v>0.95</v>
      </c>
      <c r="N2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138" s="5" cm="1">
        <f t="array" ref="O2138">MIN(IF((OutputTable[GroupByKey]=OutputTable[[#This Row],[GroupByKey]]),(OutputTable[GroupByKey]=OutputTable[[#This Row],[GroupByKey]])*OutputTable[RecordedValue]))</f>
        <v>71.718288096809104</v>
      </c>
      <c r="P2138" s="5" cm="1">
        <f t="array" ref="P2138">MAX(IF((OutputTable[GroupByKey]=OutputTable[[#This Row],[GroupByKey]]),(OutputTable[GroupByKey]=OutputTable[[#This Row],[GroupByKey]])*OutputTable[RecordedValue]))</f>
        <v>71.976989689924594</v>
      </c>
    </row>
    <row r="2139" spans="1:16" x14ac:dyDescent="0.25">
      <c r="A2139" t="s">
        <v>68</v>
      </c>
      <c r="B2139" t="s">
        <v>70</v>
      </c>
      <c r="C2139">
        <v>41</v>
      </c>
      <c r="D2139" t="s">
        <v>139</v>
      </c>
      <c r="E2139" t="s">
        <v>140</v>
      </c>
      <c r="F2139" t="s">
        <v>127</v>
      </c>
      <c r="G2139">
        <v>0</v>
      </c>
      <c r="H2139">
        <v>0</v>
      </c>
      <c r="I2139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139" s="5" cm="1">
        <f t="array" ref="J2139">MAX(IF((ProjectInfoTable[ProjectName]=OutputTable[[#This Row],[ProjectName]]),(ProjectInfoTable[ProjectName]=OutputTable[[#This Row],[ProjectName]])*ProjectInfoTable[NumberOfReplications]))</f>
        <v>50</v>
      </c>
      <c r="K2139" s="5" cm="1">
        <f t="array" ref="K2139">IFERROR(AVERAGE(IF((OutputTable[GroupByKey]=OutputTable[[#This Row],[GroupByKey]]),(OutputTable[GroupByKey]=OutputTable[[#This Row],[GroupByKey]])*OutputTable[RecordedValue])),0)</f>
        <v>0</v>
      </c>
      <c r="L2139" s="5" cm="1">
        <f t="array" ref="L2139">IFERROR(_xlfn.STDEV.S(IF((OutputTable[GroupByKey]=OutputTable[[#This Row],[GroupByKey]]),(OutputTable[GroupByKey]=OutputTable[[#This Row],[GroupByKey]])*OutputTable[RecordedValue])),0)</f>
        <v>0</v>
      </c>
      <c r="M2139" s="5" cm="1">
        <f t="array" ref="M2139">MAX(IF((ProjectInfoTable[ProjectName]=OutputTable[[#This Row],[ProjectName]]),(ProjectInfoTable[ProjectName]=OutputTable[[#This Row],[ProjectName]])*ProjectInfoTable[ConfidenceInterval]))</f>
        <v>0.95</v>
      </c>
      <c r="N2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9" s="5" cm="1">
        <f t="array" ref="O2139">MIN(IF((OutputTable[GroupByKey]=OutputTable[[#This Row],[GroupByKey]]),(OutputTable[GroupByKey]=OutputTable[[#This Row],[GroupByKey]])*OutputTable[RecordedValue]))</f>
        <v>0</v>
      </c>
      <c r="P2139" s="5" cm="1">
        <f t="array" ref="P2139">MAX(IF((OutputTable[GroupByKey]=OutputTable[[#This Row],[GroupByKey]]),(OutputTable[GroupByKey]=OutputTable[[#This Row],[GroupByKey]])*OutputTable[RecordedValue]))</f>
        <v>0</v>
      </c>
    </row>
    <row r="2140" spans="1:16" x14ac:dyDescent="0.25">
      <c r="A2140" t="s">
        <v>68</v>
      </c>
      <c r="B2140" t="s">
        <v>70</v>
      </c>
      <c r="C2140">
        <v>41</v>
      </c>
      <c r="D2140" t="s">
        <v>141</v>
      </c>
      <c r="E2140" t="s">
        <v>111</v>
      </c>
      <c r="F2140" t="s">
        <v>73</v>
      </c>
      <c r="G2140">
        <v>9.2554111723054699</v>
      </c>
      <c r="H2140">
        <v>0</v>
      </c>
      <c r="I2140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140" s="5" cm="1">
        <f t="array" ref="J2140">MAX(IF((ProjectInfoTable[ProjectName]=OutputTable[[#This Row],[ProjectName]]),(ProjectInfoTable[ProjectName]=OutputTable[[#This Row],[ProjectName]])*ProjectInfoTable[NumberOfReplications]))</f>
        <v>50</v>
      </c>
      <c r="K2140" s="5" cm="1">
        <f t="array" ref="K2140">IFERROR(AVERAGE(IF((OutputTable[GroupByKey]=OutputTable[[#This Row],[GroupByKey]]),(OutputTable[GroupByKey]=OutputTable[[#This Row],[GroupByKey]])*OutputTable[RecordedValue])),0)</f>
        <v>9.2356458312402427</v>
      </c>
      <c r="L2140" s="5" cm="1">
        <f t="array" ref="L2140">IFERROR(_xlfn.STDEV.S(IF((OutputTable[GroupByKey]=OutputTable[[#This Row],[GroupByKey]]),(OutputTable[GroupByKey]=OutputTable[[#This Row],[GroupByKey]])*OutputTable[RecordedValue])),0)</f>
        <v>0.11377584298148916</v>
      </c>
      <c r="M2140" s="5" cm="1">
        <f t="array" ref="M2140">MAX(IF((ProjectInfoTable[ProjectName]=OutputTable[[#This Row],[ProjectName]]),(ProjectInfoTable[ProjectName]=OutputTable[[#This Row],[ProjectName]])*ProjectInfoTable[ConfidenceInterval]))</f>
        <v>0.95</v>
      </c>
      <c r="N2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140" s="5" cm="1">
        <f t="array" ref="O2140">MIN(IF((OutputTable[GroupByKey]=OutputTable[[#This Row],[GroupByKey]]),(OutputTable[GroupByKey]=OutputTable[[#This Row],[GroupByKey]])*OutputTable[RecordedValue]))</f>
        <v>8.9867833861246496</v>
      </c>
      <c r="P2140" s="5" cm="1">
        <f t="array" ref="P2140">MAX(IF((OutputTable[GroupByKey]=OutputTable[[#This Row],[GroupByKey]]),(OutputTable[GroupByKey]=OutputTable[[#This Row],[GroupByKey]])*OutputTable[RecordedValue]))</f>
        <v>9.4038725622795898</v>
      </c>
    </row>
    <row r="2141" spans="1:16" x14ac:dyDescent="0.25">
      <c r="A2141" t="s">
        <v>68</v>
      </c>
      <c r="B2141" t="s">
        <v>70</v>
      </c>
      <c r="C2141">
        <v>41</v>
      </c>
      <c r="D2141" t="s">
        <v>142</v>
      </c>
      <c r="E2141" t="s">
        <v>113</v>
      </c>
      <c r="F2141" t="s">
        <v>73</v>
      </c>
      <c r="G2141">
        <v>555.32467033832802</v>
      </c>
      <c r="H2141">
        <v>0</v>
      </c>
      <c r="I2141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141" s="5" cm="1">
        <f t="array" ref="J2141">MAX(IF((ProjectInfoTable[ProjectName]=OutputTable[[#This Row],[ProjectName]]),(ProjectInfoTable[ProjectName]=OutputTable[[#This Row],[ProjectName]])*ProjectInfoTable[NumberOfReplications]))</f>
        <v>50</v>
      </c>
      <c r="K2141" s="5" cm="1">
        <f t="array" ref="K2141">IFERROR(AVERAGE(IF((OutputTable[GroupByKey]=OutputTable[[#This Row],[GroupByKey]]),(OutputTable[GroupByKey]=OutputTable[[#This Row],[GroupByKey]])*OutputTable[RecordedValue])),0)</f>
        <v>554.13874987441454</v>
      </c>
      <c r="L2141" s="5" cm="1">
        <f t="array" ref="L2141">IFERROR(_xlfn.STDEV.S(IF((OutputTable[GroupByKey]=OutputTable[[#This Row],[GroupByKey]]),(OutputTable[GroupByKey]=OutputTable[[#This Row],[GroupByKey]])*OutputTable[RecordedValue])),0)</f>
        <v>6.8265505788893126</v>
      </c>
      <c r="M2141" s="5" cm="1">
        <f t="array" ref="M2141">MAX(IF((ProjectInfoTable[ProjectName]=OutputTable[[#This Row],[ProjectName]]),(ProjectInfoTable[ProjectName]=OutputTable[[#This Row],[ProjectName]])*ProjectInfoTable[ConfidenceInterval]))</f>
        <v>0.95</v>
      </c>
      <c r="N2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141" s="5" cm="1">
        <f t="array" ref="O2141">MIN(IF((OutputTable[GroupByKey]=OutputTable[[#This Row],[GroupByKey]]),(OutputTable[GroupByKey]=OutputTable[[#This Row],[GroupByKey]])*OutputTable[RecordedValue]))</f>
        <v>539.207003167479</v>
      </c>
      <c r="P2141" s="5" cm="1">
        <f t="array" ref="P2141">MAX(IF((OutputTable[GroupByKey]=OutputTable[[#This Row],[GroupByKey]]),(OutputTable[GroupByKey]=OutputTable[[#This Row],[GroupByKey]])*OutputTable[RecordedValue]))</f>
        <v>564.23235373677596</v>
      </c>
    </row>
    <row r="2142" spans="1:16" x14ac:dyDescent="0.25">
      <c r="A2142" t="s">
        <v>68</v>
      </c>
      <c r="B2142" t="s">
        <v>70</v>
      </c>
      <c r="C2142">
        <v>41</v>
      </c>
      <c r="D2142" t="s">
        <v>143</v>
      </c>
      <c r="E2142" t="s">
        <v>115</v>
      </c>
      <c r="F2142" t="s">
        <v>73</v>
      </c>
      <c r="G2142">
        <v>0</v>
      </c>
      <c r="H2142">
        <v>0</v>
      </c>
      <c r="I2142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142" s="5" cm="1">
        <f t="array" ref="J2142">MAX(IF((ProjectInfoTable[ProjectName]=OutputTable[[#This Row],[ProjectName]]),(ProjectInfoTable[ProjectName]=OutputTable[[#This Row],[ProjectName]])*ProjectInfoTable[NumberOfReplications]))</f>
        <v>50</v>
      </c>
      <c r="K2142" s="5" cm="1">
        <f t="array" ref="K2142">IFERROR(AVERAGE(IF((OutputTable[GroupByKey]=OutputTable[[#This Row],[GroupByKey]]),(OutputTable[GroupByKey]=OutputTable[[#This Row],[GroupByKey]])*OutputTable[RecordedValue])),0)</f>
        <v>0</v>
      </c>
      <c r="L2142" s="5" cm="1">
        <f t="array" ref="L2142">IFERROR(_xlfn.STDEV.S(IF((OutputTable[GroupByKey]=OutputTable[[#This Row],[GroupByKey]]),(OutputTable[GroupByKey]=OutputTable[[#This Row],[GroupByKey]])*OutputTable[RecordedValue])),0)</f>
        <v>0</v>
      </c>
      <c r="M2142" s="5" cm="1">
        <f t="array" ref="M2142">MAX(IF((ProjectInfoTable[ProjectName]=OutputTable[[#This Row],[ProjectName]]),(ProjectInfoTable[ProjectName]=OutputTable[[#This Row],[ProjectName]])*ProjectInfoTable[ConfidenceInterval]))</f>
        <v>0.95</v>
      </c>
      <c r="N2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42" s="5" cm="1">
        <f t="array" ref="O2142">MIN(IF((OutputTable[GroupByKey]=OutputTable[[#This Row],[GroupByKey]]),(OutputTable[GroupByKey]=OutputTable[[#This Row],[GroupByKey]])*OutputTable[RecordedValue]))</f>
        <v>0</v>
      </c>
      <c r="P2142" s="5" cm="1">
        <f t="array" ref="P2142">MAX(IF((OutputTable[GroupByKey]=OutputTable[[#This Row],[GroupByKey]]),(OutputTable[GroupByKey]=OutputTable[[#This Row],[GroupByKey]])*OutputTable[RecordedValue]))</f>
        <v>0</v>
      </c>
    </row>
    <row r="2143" spans="1:16" x14ac:dyDescent="0.25">
      <c r="A2143" t="s">
        <v>68</v>
      </c>
      <c r="B2143" t="s">
        <v>70</v>
      </c>
      <c r="C2143">
        <v>41</v>
      </c>
      <c r="D2143" t="s">
        <v>144</v>
      </c>
      <c r="E2143" t="s">
        <v>117</v>
      </c>
      <c r="F2143" t="s">
        <v>73</v>
      </c>
      <c r="G2143">
        <v>42.371783810451902</v>
      </c>
      <c r="H2143">
        <v>0</v>
      </c>
      <c r="I2143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143" s="5" cm="1">
        <f t="array" ref="J2143">MAX(IF((ProjectInfoTable[ProjectName]=OutputTable[[#This Row],[ProjectName]]),(ProjectInfoTable[ProjectName]=OutputTable[[#This Row],[ProjectName]])*ProjectInfoTable[NumberOfReplications]))</f>
        <v>50</v>
      </c>
      <c r="K2143" s="5" cm="1">
        <f t="array" ref="K2143">IFERROR(AVERAGE(IF((OutputTable[GroupByKey]=OutputTable[[#This Row],[GroupByKey]]),(OutputTable[GroupByKey]=OutputTable[[#This Row],[GroupByKey]])*OutputTable[RecordedValue])),0)</f>
        <v>55.339444015606816</v>
      </c>
      <c r="L2143" s="5" cm="1">
        <f t="array" ref="L2143">IFERROR(_xlfn.STDEV.S(IF((OutputTable[GroupByKey]=OutputTable[[#This Row],[GroupByKey]]),(OutputTable[GroupByKey]=OutputTable[[#This Row],[GroupByKey]])*OutputTable[RecordedValue])),0)</f>
        <v>18.463814595248238</v>
      </c>
      <c r="M2143" s="5" cm="1">
        <f t="array" ref="M2143">MAX(IF((ProjectInfoTable[ProjectName]=OutputTable[[#This Row],[ProjectName]]),(ProjectInfoTable[ProjectName]=OutputTable[[#This Row],[ProjectName]])*ProjectInfoTable[ConfidenceInterval]))</f>
        <v>0.95</v>
      </c>
      <c r="N2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143" s="5" cm="1">
        <f t="array" ref="O2143">MIN(IF((OutputTable[GroupByKey]=OutputTable[[#This Row],[GroupByKey]]),(OutputTable[GroupByKey]=OutputTable[[#This Row],[GroupByKey]])*OutputTable[RecordedValue]))</f>
        <v>20.994807137296998</v>
      </c>
      <c r="P2143" s="5" cm="1">
        <f t="array" ref="P2143">MAX(IF((OutputTable[GroupByKey]=OutputTable[[#This Row],[GroupByKey]]),(OutputTable[GroupByKey]=OutputTable[[#This Row],[GroupByKey]])*OutputTable[RecordedValue]))</f>
        <v>106.254030872416</v>
      </c>
    </row>
    <row r="2144" spans="1:16" x14ac:dyDescent="0.25">
      <c r="A2144" t="s">
        <v>68</v>
      </c>
      <c r="B2144" t="s">
        <v>70</v>
      </c>
      <c r="C2144">
        <v>41</v>
      </c>
      <c r="D2144" t="s">
        <v>145</v>
      </c>
      <c r="E2144" t="s">
        <v>119</v>
      </c>
      <c r="F2144" t="s">
        <v>73</v>
      </c>
      <c r="G2144">
        <v>318</v>
      </c>
      <c r="H2144">
        <v>0</v>
      </c>
      <c r="I2144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144" s="5" cm="1">
        <f t="array" ref="J2144">MAX(IF((ProjectInfoTable[ProjectName]=OutputTable[[#This Row],[ProjectName]]),(ProjectInfoTable[ProjectName]=OutputTable[[#This Row],[ProjectName]])*ProjectInfoTable[NumberOfReplications]))</f>
        <v>50</v>
      </c>
      <c r="K2144" s="5" cm="1">
        <f t="array" ref="K2144">IFERROR(AVERAGE(IF((OutputTable[GroupByKey]=OutputTable[[#This Row],[GroupByKey]]),(OutputTable[GroupByKey]=OutputTable[[#This Row],[GroupByKey]])*OutputTable[RecordedValue])),0)</f>
        <v>318</v>
      </c>
      <c r="L2144" s="5" cm="1">
        <f t="array" ref="L2144">IFERROR(_xlfn.STDEV.S(IF((OutputTable[GroupByKey]=OutputTable[[#This Row],[GroupByKey]]),(OutputTable[GroupByKey]=OutputTable[[#This Row],[GroupByKey]])*OutputTable[RecordedValue])),0)</f>
        <v>0</v>
      </c>
      <c r="M2144" s="5" cm="1">
        <f t="array" ref="M2144">MAX(IF((ProjectInfoTable[ProjectName]=OutputTable[[#This Row],[ProjectName]]),(ProjectInfoTable[ProjectName]=OutputTable[[#This Row],[ProjectName]])*ProjectInfoTable[ConfidenceInterval]))</f>
        <v>0.95</v>
      </c>
      <c r="N2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44" s="5" cm="1">
        <f t="array" ref="O2144">MIN(IF((OutputTable[GroupByKey]=OutputTable[[#This Row],[GroupByKey]]),(OutputTable[GroupByKey]=OutputTable[[#This Row],[GroupByKey]])*OutputTable[RecordedValue]))</f>
        <v>318</v>
      </c>
      <c r="P2144" s="5" cm="1">
        <f t="array" ref="P2144">MAX(IF((OutputTable[GroupByKey]=OutputTable[[#This Row],[GroupByKey]]),(OutputTable[GroupByKey]=OutputTable[[#This Row],[GroupByKey]])*OutputTable[RecordedValue]))</f>
        <v>318</v>
      </c>
    </row>
    <row r="2145" spans="1:16" x14ac:dyDescent="0.25">
      <c r="A2145" t="s">
        <v>68</v>
      </c>
      <c r="B2145" t="s">
        <v>70</v>
      </c>
      <c r="C2145">
        <v>41</v>
      </c>
      <c r="D2145" t="s">
        <v>146</v>
      </c>
      <c r="E2145" t="s">
        <v>121</v>
      </c>
      <c r="F2145" t="s">
        <v>73</v>
      </c>
      <c r="G2145">
        <v>317</v>
      </c>
      <c r="H2145">
        <v>0</v>
      </c>
      <c r="I2145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145" s="5" cm="1">
        <f t="array" ref="J2145">MAX(IF((ProjectInfoTable[ProjectName]=OutputTable[[#This Row],[ProjectName]]),(ProjectInfoTable[ProjectName]=OutputTable[[#This Row],[ProjectName]])*ProjectInfoTable[NumberOfReplications]))</f>
        <v>50</v>
      </c>
      <c r="K2145" s="5" cm="1">
        <f t="array" ref="K2145">IFERROR(AVERAGE(IF((OutputTable[GroupByKey]=OutputTable[[#This Row],[GroupByKey]]),(OutputTable[GroupByKey]=OutputTable[[#This Row],[GroupByKey]])*OutputTable[RecordedValue])),0)</f>
        <v>316.94</v>
      </c>
      <c r="L2145" s="5" cm="1">
        <f t="array" ref="L2145">IFERROR(_xlfn.STDEV.S(IF((OutputTable[GroupByKey]=OutputTable[[#This Row],[GroupByKey]]),(OutputTable[GroupByKey]=OutputTable[[#This Row],[GroupByKey]])*OutputTable[RecordedValue])),0)</f>
        <v>0.23989793748209556</v>
      </c>
      <c r="M2145" s="5" cm="1">
        <f t="array" ref="M2145">MAX(IF((ProjectInfoTable[ProjectName]=OutputTable[[#This Row],[ProjectName]]),(ProjectInfoTable[ProjectName]=OutputTable[[#This Row],[ProjectName]])*ProjectInfoTable[ConfidenceInterval]))</f>
        <v>0.95</v>
      </c>
      <c r="N2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145" s="5" cm="1">
        <f t="array" ref="O2145">MIN(IF((OutputTable[GroupByKey]=OutputTable[[#This Row],[GroupByKey]]),(OutputTable[GroupByKey]=OutputTable[[#This Row],[GroupByKey]])*OutputTable[RecordedValue]))</f>
        <v>316</v>
      </c>
      <c r="P2145" s="5" cm="1">
        <f t="array" ref="P2145">MAX(IF((OutputTable[GroupByKey]=OutputTable[[#This Row],[GroupByKey]]),(OutputTable[GroupByKey]=OutputTable[[#This Row],[GroupByKey]])*OutputTable[RecordedValue]))</f>
        <v>317</v>
      </c>
    </row>
    <row r="2146" spans="1:16" x14ac:dyDescent="0.25">
      <c r="A2146" t="s">
        <v>68</v>
      </c>
      <c r="B2146" t="s">
        <v>70</v>
      </c>
      <c r="C2146">
        <v>41</v>
      </c>
      <c r="D2146" t="s">
        <v>147</v>
      </c>
      <c r="E2146" t="s">
        <v>123</v>
      </c>
      <c r="F2146" t="s">
        <v>73</v>
      </c>
      <c r="G2146">
        <v>9.2554111723054699</v>
      </c>
      <c r="H2146">
        <v>0</v>
      </c>
      <c r="I2146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146" s="5" cm="1">
        <f t="array" ref="J2146">MAX(IF((ProjectInfoTable[ProjectName]=OutputTable[[#This Row],[ProjectName]]),(ProjectInfoTable[ProjectName]=OutputTable[[#This Row],[ProjectName]])*ProjectInfoTable[NumberOfReplications]))</f>
        <v>50</v>
      </c>
      <c r="K2146" s="5" cm="1">
        <f t="array" ref="K2146">IFERROR(AVERAGE(IF((OutputTable[GroupByKey]=OutputTable[[#This Row],[GroupByKey]]),(OutputTable[GroupByKey]=OutputTable[[#This Row],[GroupByKey]])*OutputTable[RecordedValue])),0)</f>
        <v>9.2356458312402427</v>
      </c>
      <c r="L2146" s="5" cm="1">
        <f t="array" ref="L2146">IFERROR(_xlfn.STDEV.S(IF((OutputTable[GroupByKey]=OutputTable[[#This Row],[GroupByKey]]),(OutputTable[GroupByKey]=OutputTable[[#This Row],[GroupByKey]])*OutputTable[RecordedValue])),0)</f>
        <v>0.11377584298148916</v>
      </c>
      <c r="M2146" s="5" cm="1">
        <f t="array" ref="M2146">MAX(IF((ProjectInfoTable[ProjectName]=OutputTable[[#This Row],[ProjectName]]),(ProjectInfoTable[ProjectName]=OutputTable[[#This Row],[ProjectName]])*ProjectInfoTable[ConfidenceInterval]))</f>
        <v>0.95</v>
      </c>
      <c r="N2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146" s="5" cm="1">
        <f t="array" ref="O2146">MIN(IF((OutputTable[GroupByKey]=OutputTable[[#This Row],[GroupByKey]]),(OutputTable[GroupByKey]=OutputTable[[#This Row],[GroupByKey]])*OutputTable[RecordedValue]))</f>
        <v>8.9867833861246496</v>
      </c>
      <c r="P2146" s="5" cm="1">
        <f t="array" ref="P2146">MAX(IF((OutputTable[GroupByKey]=OutputTable[[#This Row],[GroupByKey]]),(OutputTable[GroupByKey]=OutputTable[[#This Row],[GroupByKey]])*OutputTable[RecordedValue]))</f>
        <v>9.4038725622795898</v>
      </c>
    </row>
    <row r="2147" spans="1:16" x14ac:dyDescent="0.25">
      <c r="A2147" t="s">
        <v>68</v>
      </c>
      <c r="B2147" t="s">
        <v>70</v>
      </c>
      <c r="C2147">
        <v>41</v>
      </c>
      <c r="D2147" t="s">
        <v>148</v>
      </c>
      <c r="E2147" t="s">
        <v>125</v>
      </c>
      <c r="F2147" t="s">
        <v>73</v>
      </c>
      <c r="G2147">
        <v>597.69645414878005</v>
      </c>
      <c r="H2147">
        <v>0</v>
      </c>
      <c r="I2147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147" s="5" cm="1">
        <f t="array" ref="J2147">MAX(IF((ProjectInfoTable[ProjectName]=OutputTable[[#This Row],[ProjectName]]),(ProjectInfoTable[ProjectName]=OutputTable[[#This Row],[ProjectName]])*ProjectInfoTable[NumberOfReplications]))</f>
        <v>50</v>
      </c>
      <c r="K2147" s="5" cm="1">
        <f t="array" ref="K2147">IFERROR(AVERAGE(IF((OutputTable[GroupByKey]=OutputTable[[#This Row],[GroupByKey]]),(OutputTable[GroupByKey]=OutputTable[[#This Row],[GroupByKey]])*OutputTable[RecordedValue])),0)</f>
        <v>609.47819389002132</v>
      </c>
      <c r="L2147" s="5" cm="1">
        <f t="array" ref="L2147">IFERROR(_xlfn.STDEV.S(IF((OutputTable[GroupByKey]=OutputTable[[#This Row],[GroupByKey]]),(OutputTable[GroupByKey]=OutputTable[[#This Row],[GroupByKey]])*OutputTable[RecordedValue])),0)</f>
        <v>20.03379556554944</v>
      </c>
      <c r="M2147" s="5" cm="1">
        <f t="array" ref="M2147">MAX(IF((ProjectInfoTable[ProjectName]=OutputTable[[#This Row],[ProjectName]]),(ProjectInfoTable[ProjectName]=OutputTable[[#This Row],[ProjectName]])*ProjectInfoTable[ConfidenceInterval]))</f>
        <v>0.95</v>
      </c>
      <c r="N2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147" s="5" cm="1">
        <f t="array" ref="O2147">MIN(IF((OutputTable[GroupByKey]=OutputTable[[#This Row],[GroupByKey]]),(OutputTable[GroupByKey]=OutputTable[[#This Row],[GroupByKey]])*OutputTable[RecordedValue]))</f>
        <v>560.39330190760404</v>
      </c>
      <c r="P2147" s="5" cm="1">
        <f t="array" ref="P2147">MAX(IF((OutputTable[GroupByKey]=OutputTable[[#This Row],[GroupByKey]]),(OutputTable[GroupByKey]=OutputTable[[#This Row],[GroupByKey]])*OutputTable[RecordedValue]))</f>
        <v>667.91125094200902</v>
      </c>
    </row>
    <row r="2148" spans="1:16" x14ac:dyDescent="0.25">
      <c r="A2148" t="s">
        <v>68</v>
      </c>
      <c r="B2148" t="s">
        <v>70</v>
      </c>
      <c r="C2148">
        <v>41</v>
      </c>
      <c r="D2148" t="s">
        <v>149</v>
      </c>
      <c r="E2148" t="s">
        <v>119</v>
      </c>
      <c r="F2148" t="s">
        <v>87</v>
      </c>
      <c r="G2148">
        <v>318</v>
      </c>
      <c r="H2148">
        <v>0</v>
      </c>
      <c r="I2148" s="5" t="str">
        <f>OutputTable[[#This Row],[ProjectName]]&amp;OutputTable[[#This Row],[Name]]&amp;OutputTable[[#This Row],[Type]]&amp;OutputTable[[#This Row],[Source]]</f>
        <v>Airport Security AnalysisEntity 1.NumberInNumber InEntity</v>
      </c>
      <c r="J2148" s="5" cm="1">
        <f t="array" ref="J2148">MAX(IF((ProjectInfoTable[ProjectName]=OutputTable[[#This Row],[ProjectName]]),(ProjectInfoTable[ProjectName]=OutputTable[[#This Row],[ProjectName]])*ProjectInfoTable[NumberOfReplications]))</f>
        <v>50</v>
      </c>
      <c r="K2148" s="5" cm="1">
        <f t="array" ref="K2148">IFERROR(AVERAGE(IF((OutputTable[GroupByKey]=OutputTable[[#This Row],[GroupByKey]]),(OutputTable[GroupByKey]=OutputTable[[#This Row],[GroupByKey]])*OutputTable[RecordedValue])),0)</f>
        <v>318</v>
      </c>
      <c r="L2148" s="5" cm="1">
        <f t="array" ref="L2148">IFERROR(_xlfn.STDEV.S(IF((OutputTable[GroupByKey]=OutputTable[[#This Row],[GroupByKey]]),(OutputTable[GroupByKey]=OutputTable[[#This Row],[GroupByKey]])*OutputTable[RecordedValue])),0)</f>
        <v>0</v>
      </c>
      <c r="M2148" s="5" cm="1">
        <f t="array" ref="M2148">MAX(IF((ProjectInfoTable[ProjectName]=OutputTable[[#This Row],[ProjectName]]),(ProjectInfoTable[ProjectName]=OutputTable[[#This Row],[ProjectName]])*ProjectInfoTable[ConfidenceInterval]))</f>
        <v>0.95</v>
      </c>
      <c r="N2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48" s="5" cm="1">
        <f t="array" ref="O2148">MIN(IF((OutputTable[GroupByKey]=OutputTable[[#This Row],[GroupByKey]]),(OutputTable[GroupByKey]=OutputTable[[#This Row],[GroupByKey]])*OutputTable[RecordedValue]))</f>
        <v>318</v>
      </c>
      <c r="P2148" s="5" cm="1">
        <f t="array" ref="P2148">MAX(IF((OutputTable[GroupByKey]=OutputTable[[#This Row],[GroupByKey]]),(OutputTable[GroupByKey]=OutputTable[[#This Row],[GroupByKey]])*OutputTable[RecordedValue]))</f>
        <v>318</v>
      </c>
    </row>
    <row r="2149" spans="1:16" x14ac:dyDescent="0.25">
      <c r="A2149" t="s">
        <v>68</v>
      </c>
      <c r="B2149" t="s">
        <v>70</v>
      </c>
      <c r="C2149">
        <v>41</v>
      </c>
      <c r="D2149" t="s">
        <v>150</v>
      </c>
      <c r="E2149" t="s">
        <v>121</v>
      </c>
      <c r="F2149" t="s">
        <v>87</v>
      </c>
      <c r="G2149">
        <v>315</v>
      </c>
      <c r="H2149">
        <v>0</v>
      </c>
      <c r="I2149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149" s="5" cm="1">
        <f t="array" ref="J2149">MAX(IF((ProjectInfoTable[ProjectName]=OutputTable[[#This Row],[ProjectName]]),(ProjectInfoTable[ProjectName]=OutputTable[[#This Row],[ProjectName]])*ProjectInfoTable[NumberOfReplications]))</f>
        <v>50</v>
      </c>
      <c r="K2149" s="5" cm="1">
        <f t="array" ref="K2149">IFERROR(AVERAGE(IF((OutputTable[GroupByKey]=OutputTable[[#This Row],[GroupByKey]]),(OutputTable[GroupByKey]=OutputTable[[#This Row],[GroupByKey]])*OutputTable[RecordedValue])),0)</f>
        <v>314.94</v>
      </c>
      <c r="L2149" s="5" cm="1">
        <f t="array" ref="L2149">IFERROR(_xlfn.STDEV.S(IF((OutputTable[GroupByKey]=OutputTable[[#This Row],[GroupByKey]]),(OutputTable[GroupByKey]=OutputTable[[#This Row],[GroupByKey]])*OutputTable[RecordedValue])),0)</f>
        <v>0.68243262357121037</v>
      </c>
      <c r="M2149" s="5" cm="1">
        <f t="array" ref="M2149">MAX(IF((ProjectInfoTable[ProjectName]=OutputTable[[#This Row],[ProjectName]]),(ProjectInfoTable[ProjectName]=OutputTable[[#This Row],[ProjectName]])*ProjectInfoTable[ConfidenceInterval]))</f>
        <v>0.95</v>
      </c>
      <c r="N2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149" s="5" cm="1">
        <f t="array" ref="O2149">MIN(IF((OutputTable[GroupByKey]=OutputTable[[#This Row],[GroupByKey]]),(OutputTable[GroupByKey]=OutputTable[[#This Row],[GroupByKey]])*OutputTable[RecordedValue]))</f>
        <v>313</v>
      </c>
      <c r="P2149" s="5" cm="1">
        <f t="array" ref="P2149">MAX(IF((OutputTable[GroupByKey]=OutputTable[[#This Row],[GroupByKey]]),(OutputTable[GroupByKey]=OutputTable[[#This Row],[GroupByKey]])*OutputTable[RecordedValue]))</f>
        <v>316</v>
      </c>
    </row>
    <row r="2150" spans="1:16" x14ac:dyDescent="0.25">
      <c r="A2150" t="s">
        <v>68</v>
      </c>
      <c r="B2150" t="s">
        <v>70</v>
      </c>
      <c r="C2150">
        <v>41</v>
      </c>
      <c r="D2150" t="s">
        <v>151</v>
      </c>
      <c r="E2150" t="s">
        <v>135</v>
      </c>
      <c r="F2150" t="s">
        <v>105</v>
      </c>
      <c r="G2150">
        <v>0</v>
      </c>
      <c r="H2150">
        <v>0</v>
      </c>
      <c r="I2150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150" s="5" cm="1">
        <f t="array" ref="J2150">MAX(IF((ProjectInfoTable[ProjectName]=OutputTable[[#This Row],[ProjectName]]),(ProjectInfoTable[ProjectName]=OutputTable[[#This Row],[ProjectName]])*ProjectInfoTable[NumberOfReplications]))</f>
        <v>50</v>
      </c>
      <c r="K2150" s="5" cm="1">
        <f t="array" ref="K2150">IFERROR(AVERAGE(IF((OutputTable[GroupByKey]=OutputTable[[#This Row],[GroupByKey]]),(OutputTable[GroupByKey]=OutputTable[[#This Row],[GroupByKey]])*OutputTable[RecordedValue])),0)</f>
        <v>0</v>
      </c>
      <c r="L2150" s="5" cm="1">
        <f t="array" ref="L2150">IFERROR(_xlfn.STDEV.S(IF((OutputTable[GroupByKey]=OutputTable[[#This Row],[GroupByKey]]),(OutputTable[GroupByKey]=OutputTable[[#This Row],[GroupByKey]])*OutputTable[RecordedValue])),0)</f>
        <v>0</v>
      </c>
      <c r="M2150" s="5" cm="1">
        <f t="array" ref="M2150">MAX(IF((ProjectInfoTable[ProjectName]=OutputTable[[#This Row],[ProjectName]]),(ProjectInfoTable[ProjectName]=OutputTable[[#This Row],[ProjectName]])*ProjectInfoTable[ConfidenceInterval]))</f>
        <v>0.95</v>
      </c>
      <c r="N2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0" s="5" cm="1">
        <f t="array" ref="O2150">MIN(IF((OutputTable[GroupByKey]=OutputTable[[#This Row],[GroupByKey]]),(OutputTable[GroupByKey]=OutputTable[[#This Row],[GroupByKey]])*OutputTable[RecordedValue]))</f>
        <v>0</v>
      </c>
      <c r="P2150" s="5" cm="1">
        <f t="array" ref="P2150">MAX(IF((OutputTable[GroupByKey]=OutputTable[[#This Row],[GroupByKey]]),(OutputTable[GroupByKey]=OutputTable[[#This Row],[GroupByKey]])*OutputTable[RecordedValue]))</f>
        <v>0</v>
      </c>
    </row>
    <row r="2151" spans="1:16" x14ac:dyDescent="0.25">
      <c r="A2151" t="s">
        <v>68</v>
      </c>
      <c r="B2151" t="s">
        <v>70</v>
      </c>
      <c r="C2151">
        <v>41</v>
      </c>
      <c r="D2151" t="s">
        <v>152</v>
      </c>
      <c r="E2151" t="s">
        <v>137</v>
      </c>
      <c r="F2151" t="s">
        <v>105</v>
      </c>
      <c r="G2151">
        <v>12</v>
      </c>
      <c r="H2151">
        <v>0</v>
      </c>
      <c r="I2151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151" s="5" cm="1">
        <f t="array" ref="J2151">MAX(IF((ProjectInfoTable[ProjectName]=OutputTable[[#This Row],[ProjectName]]),(ProjectInfoTable[ProjectName]=OutputTable[[#This Row],[ProjectName]])*ProjectInfoTable[NumberOfReplications]))</f>
        <v>50</v>
      </c>
      <c r="K2151" s="5" cm="1">
        <f t="array" ref="K2151">IFERROR(AVERAGE(IF((OutputTable[GroupByKey]=OutputTable[[#This Row],[GroupByKey]]),(OutputTable[GroupByKey]=OutputTable[[#This Row],[GroupByKey]])*OutputTable[RecordedValue])),0)</f>
        <v>12</v>
      </c>
      <c r="L2151" s="5" cm="1">
        <f t="array" ref="L2151">IFERROR(_xlfn.STDEV.S(IF((OutputTable[GroupByKey]=OutputTable[[#This Row],[GroupByKey]]),(OutputTable[GroupByKey]=OutputTable[[#This Row],[GroupByKey]])*OutputTable[RecordedValue])),0)</f>
        <v>0</v>
      </c>
      <c r="M2151" s="5" cm="1">
        <f t="array" ref="M2151">MAX(IF((ProjectInfoTable[ProjectName]=OutputTable[[#This Row],[ProjectName]]),(ProjectInfoTable[ProjectName]=OutputTable[[#This Row],[ProjectName]])*ProjectInfoTable[ConfidenceInterval]))</f>
        <v>0.95</v>
      </c>
      <c r="N2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1" s="5" cm="1">
        <f t="array" ref="O2151">MIN(IF((OutputTable[GroupByKey]=OutputTable[[#This Row],[GroupByKey]]),(OutputTable[GroupByKey]=OutputTable[[#This Row],[GroupByKey]])*OutputTable[RecordedValue]))</f>
        <v>12</v>
      </c>
      <c r="P2151" s="5" cm="1">
        <f t="array" ref="P2151">MAX(IF((OutputTable[GroupByKey]=OutputTable[[#This Row],[GroupByKey]]),(OutputTable[GroupByKey]=OutputTable[[#This Row],[GroupByKey]])*OutputTable[RecordedValue]))</f>
        <v>12</v>
      </c>
    </row>
    <row r="2152" spans="1:16" x14ac:dyDescent="0.25">
      <c r="A2152" t="s">
        <v>68</v>
      </c>
      <c r="B2152" t="s">
        <v>70</v>
      </c>
      <c r="C2152">
        <v>41</v>
      </c>
      <c r="D2152" t="s">
        <v>153</v>
      </c>
      <c r="E2152" t="s">
        <v>154</v>
      </c>
      <c r="F2152" t="s">
        <v>105</v>
      </c>
      <c r="G2152">
        <v>0</v>
      </c>
      <c r="H2152">
        <v>0</v>
      </c>
      <c r="I2152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152" s="5" cm="1">
        <f t="array" ref="J2152">MAX(IF((ProjectInfoTable[ProjectName]=OutputTable[[#This Row],[ProjectName]]),(ProjectInfoTable[ProjectName]=OutputTable[[#This Row],[ProjectName]])*ProjectInfoTable[NumberOfReplications]))</f>
        <v>50</v>
      </c>
      <c r="K2152" s="5" cm="1">
        <f t="array" ref="K2152">IFERROR(AVERAGE(IF((OutputTable[GroupByKey]=OutputTable[[#This Row],[GroupByKey]]),(OutputTable[GroupByKey]=OutputTable[[#This Row],[GroupByKey]])*OutputTable[RecordedValue])),0)</f>
        <v>0</v>
      </c>
      <c r="L2152" s="5" cm="1">
        <f t="array" ref="L2152">IFERROR(_xlfn.STDEV.S(IF((OutputTable[GroupByKey]=OutputTable[[#This Row],[GroupByKey]]),(OutputTable[GroupByKey]=OutputTable[[#This Row],[GroupByKey]])*OutputTable[RecordedValue])),0)</f>
        <v>0</v>
      </c>
      <c r="M2152" s="5" cm="1">
        <f t="array" ref="M2152">MAX(IF((ProjectInfoTable[ProjectName]=OutputTable[[#This Row],[ProjectName]]),(ProjectInfoTable[ProjectName]=OutputTable[[#This Row],[ProjectName]])*ProjectInfoTable[ConfidenceInterval]))</f>
        <v>0.95</v>
      </c>
      <c r="N2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2" s="5" cm="1">
        <f t="array" ref="O2152">MIN(IF((OutputTable[GroupByKey]=OutputTable[[#This Row],[GroupByKey]]),(OutputTable[GroupByKey]=OutputTable[[#This Row],[GroupByKey]])*OutputTable[RecordedValue]))</f>
        <v>0</v>
      </c>
      <c r="P2152" s="5" cm="1">
        <f t="array" ref="P2152">MAX(IF((OutputTable[GroupByKey]=OutputTable[[#This Row],[GroupByKey]]),(OutputTable[GroupByKey]=OutputTable[[#This Row],[GroupByKey]])*OutputTable[RecordedValue]))</f>
        <v>0</v>
      </c>
    </row>
    <row r="2153" spans="1:16" x14ac:dyDescent="0.25">
      <c r="A2153" t="s">
        <v>68</v>
      </c>
      <c r="B2153" t="s">
        <v>70</v>
      </c>
      <c r="C2153">
        <v>41</v>
      </c>
      <c r="D2153" t="s">
        <v>155</v>
      </c>
      <c r="E2153" t="s">
        <v>156</v>
      </c>
      <c r="F2153" t="s">
        <v>105</v>
      </c>
      <c r="G2153">
        <v>0</v>
      </c>
      <c r="H2153">
        <v>0</v>
      </c>
      <c r="I2153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153" s="5" cm="1">
        <f t="array" ref="J2153">MAX(IF((ProjectInfoTable[ProjectName]=OutputTable[[#This Row],[ProjectName]]),(ProjectInfoTable[ProjectName]=OutputTable[[#This Row],[ProjectName]])*ProjectInfoTable[NumberOfReplications]))</f>
        <v>50</v>
      </c>
      <c r="K2153" s="5" cm="1">
        <f t="array" ref="K2153">IFERROR(AVERAGE(IF((OutputTable[GroupByKey]=OutputTable[[#This Row],[GroupByKey]]),(OutputTable[GroupByKey]=OutputTable[[#This Row],[GroupByKey]])*OutputTable[RecordedValue])),0)</f>
        <v>0</v>
      </c>
      <c r="L2153" s="5" cm="1">
        <f t="array" ref="L2153">IFERROR(_xlfn.STDEV.S(IF((OutputTable[GroupByKey]=OutputTable[[#This Row],[GroupByKey]]),(OutputTable[GroupByKey]=OutputTable[[#This Row],[GroupByKey]])*OutputTable[RecordedValue])),0)</f>
        <v>0</v>
      </c>
      <c r="M2153" s="5" cm="1">
        <f t="array" ref="M2153">MAX(IF((ProjectInfoTable[ProjectName]=OutputTable[[#This Row],[ProjectName]]),(ProjectInfoTable[ProjectName]=OutputTable[[#This Row],[ProjectName]])*ProjectInfoTable[ConfidenceInterval]))</f>
        <v>0.95</v>
      </c>
      <c r="N2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3" s="5" cm="1">
        <f t="array" ref="O2153">MIN(IF((OutputTable[GroupByKey]=OutputTable[[#This Row],[GroupByKey]]),(OutputTable[GroupByKey]=OutputTable[[#This Row],[GroupByKey]])*OutputTable[RecordedValue]))</f>
        <v>0</v>
      </c>
      <c r="P2153" s="5" cm="1">
        <f t="array" ref="P2153">MAX(IF((OutputTable[GroupByKey]=OutputTable[[#This Row],[GroupByKey]]),(OutputTable[GroupByKey]=OutputTable[[#This Row],[GroupByKey]])*OutputTable[RecordedValue]))</f>
        <v>0</v>
      </c>
    </row>
    <row r="2154" spans="1:16" x14ac:dyDescent="0.25">
      <c r="A2154" t="s">
        <v>68</v>
      </c>
      <c r="B2154" t="s">
        <v>70</v>
      </c>
      <c r="C2154">
        <v>41</v>
      </c>
      <c r="D2154" t="s">
        <v>157</v>
      </c>
      <c r="E2154" t="s">
        <v>140</v>
      </c>
      <c r="F2154" t="s">
        <v>105</v>
      </c>
      <c r="G2154">
        <v>0</v>
      </c>
      <c r="H2154">
        <v>0</v>
      </c>
      <c r="I2154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154" s="5" cm="1">
        <f t="array" ref="J2154">MAX(IF((ProjectInfoTable[ProjectName]=OutputTable[[#This Row],[ProjectName]]),(ProjectInfoTable[ProjectName]=OutputTable[[#This Row],[ProjectName]])*ProjectInfoTable[NumberOfReplications]))</f>
        <v>50</v>
      </c>
      <c r="K2154" s="5" cm="1">
        <f t="array" ref="K2154">IFERROR(AVERAGE(IF((OutputTable[GroupByKey]=OutputTable[[#This Row],[GroupByKey]]),(OutputTable[GroupByKey]=OutputTable[[#This Row],[GroupByKey]])*OutputTable[RecordedValue])),0)</f>
        <v>0</v>
      </c>
      <c r="L2154" s="5" cm="1">
        <f t="array" ref="L2154">IFERROR(_xlfn.STDEV.S(IF((OutputTable[GroupByKey]=OutputTable[[#This Row],[GroupByKey]]),(OutputTable[GroupByKey]=OutputTable[[#This Row],[GroupByKey]])*OutputTable[RecordedValue])),0)</f>
        <v>0</v>
      </c>
      <c r="M2154" s="5" cm="1">
        <f t="array" ref="M2154">MAX(IF((ProjectInfoTable[ProjectName]=OutputTable[[#This Row],[ProjectName]]),(ProjectInfoTable[ProjectName]=OutputTable[[#This Row],[ProjectName]])*ProjectInfoTable[ConfidenceInterval]))</f>
        <v>0.95</v>
      </c>
      <c r="N2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4" s="5" cm="1">
        <f t="array" ref="O2154">MIN(IF((OutputTable[GroupByKey]=OutputTable[[#This Row],[GroupByKey]]),(OutputTable[GroupByKey]=OutputTable[[#This Row],[GroupByKey]])*OutputTable[RecordedValue]))</f>
        <v>0</v>
      </c>
      <c r="P2154" s="5" cm="1">
        <f t="array" ref="P2154">MAX(IF((OutputTable[GroupByKey]=OutputTable[[#This Row],[GroupByKey]]),(OutputTable[GroupByKey]=OutputTable[[#This Row],[GroupByKey]])*OutputTable[RecordedValue]))</f>
        <v>0</v>
      </c>
    </row>
    <row r="2155" spans="1:16" x14ac:dyDescent="0.25">
      <c r="A2155" t="s">
        <v>68</v>
      </c>
      <c r="B2155" t="s">
        <v>70</v>
      </c>
      <c r="C2155">
        <v>41</v>
      </c>
      <c r="D2155" t="s">
        <v>158</v>
      </c>
      <c r="E2155" t="s">
        <v>121</v>
      </c>
      <c r="F2155" t="s">
        <v>127</v>
      </c>
      <c r="G2155">
        <v>315</v>
      </c>
      <c r="H2155">
        <v>0</v>
      </c>
      <c r="I2155" s="5" t="str">
        <f>OutputTable[[#This Row],[ProjectName]]&amp;OutputTable[[#This Row],[Name]]&amp;OutputTable[[#This Row],[Type]]&amp;OutputTable[[#This Row],[Source]]</f>
        <v>Airport Security AnalysisSystem.NumberOutNumber OutSystem</v>
      </c>
      <c r="J2155" s="5" cm="1">
        <f t="array" ref="J2155">MAX(IF((ProjectInfoTable[ProjectName]=OutputTable[[#This Row],[ProjectName]]),(ProjectInfoTable[ProjectName]=OutputTable[[#This Row],[ProjectName]])*ProjectInfoTable[NumberOfReplications]))</f>
        <v>50</v>
      </c>
      <c r="K2155" s="5" cm="1">
        <f t="array" ref="K2155">IFERROR(AVERAGE(IF((OutputTable[GroupByKey]=OutputTable[[#This Row],[GroupByKey]]),(OutputTable[GroupByKey]=OutputTable[[#This Row],[GroupByKey]])*OutputTable[RecordedValue])),0)</f>
        <v>314.94</v>
      </c>
      <c r="L2155" s="5" cm="1">
        <f t="array" ref="L2155">IFERROR(_xlfn.STDEV.S(IF((OutputTable[GroupByKey]=OutputTable[[#This Row],[GroupByKey]]),(OutputTable[GroupByKey]=OutputTable[[#This Row],[GroupByKey]])*OutputTable[RecordedValue])),0)</f>
        <v>0.68243262357121037</v>
      </c>
      <c r="M2155" s="5" cm="1">
        <f t="array" ref="M2155">MAX(IF((ProjectInfoTable[ProjectName]=OutputTable[[#This Row],[ProjectName]]),(ProjectInfoTable[ProjectName]=OutputTable[[#This Row],[ProjectName]])*ProjectInfoTable[ConfidenceInterval]))</f>
        <v>0.95</v>
      </c>
      <c r="N2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155" s="5" cm="1">
        <f t="array" ref="O2155">MIN(IF((OutputTable[GroupByKey]=OutputTable[[#This Row],[GroupByKey]]),(OutputTable[GroupByKey]=OutputTable[[#This Row],[GroupByKey]])*OutputTable[RecordedValue]))</f>
        <v>313</v>
      </c>
      <c r="P2155" s="5" cm="1">
        <f t="array" ref="P2155">MAX(IF((OutputTable[GroupByKey]=OutputTable[[#This Row],[GroupByKey]]),(OutputTable[GroupByKey]=OutputTable[[#This Row],[GroupByKey]])*OutputTable[RecordedValue]))</f>
        <v>316</v>
      </c>
    </row>
    <row r="2156" spans="1:16" x14ac:dyDescent="0.25">
      <c r="A2156" t="s">
        <v>68</v>
      </c>
      <c r="B2156" t="s">
        <v>70</v>
      </c>
      <c r="C2156">
        <v>41</v>
      </c>
      <c r="D2156" t="s">
        <v>159</v>
      </c>
      <c r="E2156" t="s">
        <v>91</v>
      </c>
      <c r="F2156" t="s">
        <v>127</v>
      </c>
      <c r="G2156">
        <v>71.854520889810303</v>
      </c>
      <c r="H2156">
        <v>0</v>
      </c>
      <c r="I2156" s="5" t="str">
        <f>OutputTable[[#This Row],[ProjectName]]&amp;OutputTable[[#This Row],[Name]]&amp;OutputTable[[#This Row],[Type]]&amp;OutputTable[[#This Row],[Source]]</f>
        <v>Airport Security AnalysisSystem.TotalCostTotal CostSystem</v>
      </c>
      <c r="J2156" s="5" cm="1">
        <f t="array" ref="J2156">MAX(IF((ProjectInfoTable[ProjectName]=OutputTable[[#This Row],[ProjectName]]),(ProjectInfoTable[ProjectName]=OutputTable[[#This Row],[ProjectName]])*ProjectInfoTable[NumberOfReplications]))</f>
        <v>50</v>
      </c>
      <c r="K2156" s="5" cm="1">
        <f t="array" ref="K2156">IFERROR(AVERAGE(IF((OutputTable[GroupByKey]=OutputTable[[#This Row],[GroupByKey]]),(OutputTable[GroupByKey]=OutputTable[[#This Row],[GroupByKey]])*OutputTable[RecordedValue])),0)</f>
        <v>71.872638573735571</v>
      </c>
      <c r="L2156" s="5" cm="1">
        <f t="array" ref="L2156">IFERROR(_xlfn.STDEV.S(IF((OutputTable[GroupByKey]=OutputTable[[#This Row],[GroupByKey]]),(OutputTable[GroupByKey]=OutputTable[[#This Row],[GroupByKey]])*OutputTable[RecordedValue])),0)</f>
        <v>5.859431361613459E-2</v>
      </c>
      <c r="M2156" s="5" cm="1">
        <f t="array" ref="M2156">MAX(IF((ProjectInfoTable[ProjectName]=OutputTable[[#This Row],[ProjectName]]),(ProjectInfoTable[ProjectName]=OutputTable[[#This Row],[ProjectName]])*ProjectInfoTable[ConfidenceInterval]))</f>
        <v>0.95</v>
      </c>
      <c r="N2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156" s="5" cm="1">
        <f t="array" ref="O2156">MIN(IF((OutputTable[GroupByKey]=OutputTable[[#This Row],[GroupByKey]]),(OutputTable[GroupByKey]=OutputTable[[#This Row],[GroupByKey]])*OutputTable[RecordedValue]))</f>
        <v>71.718288096809104</v>
      </c>
      <c r="P2156" s="5" cm="1">
        <f t="array" ref="P2156">MAX(IF((OutputTable[GroupByKey]=OutputTable[[#This Row],[GroupByKey]]),(OutputTable[GroupByKey]=OutputTable[[#This Row],[GroupByKey]])*OutputTable[RecordedValue]))</f>
        <v>71.976989689924594</v>
      </c>
    </row>
    <row r="2157" spans="1:16" x14ac:dyDescent="0.25">
      <c r="A2157" t="s">
        <v>68</v>
      </c>
      <c r="B2157" t="s">
        <v>70</v>
      </c>
      <c r="C2157">
        <v>41</v>
      </c>
      <c r="D2157" t="s">
        <v>160</v>
      </c>
      <c r="E2157" t="s">
        <v>135</v>
      </c>
      <c r="F2157" t="s">
        <v>105</v>
      </c>
      <c r="G2157">
        <v>29.924028169022701</v>
      </c>
      <c r="H2157">
        <v>0</v>
      </c>
      <c r="I2157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157" s="5" cm="1">
        <f t="array" ref="J2157">MAX(IF((ProjectInfoTable[ProjectName]=OutputTable[[#This Row],[ProjectName]]),(ProjectInfoTable[ProjectName]=OutputTable[[#This Row],[ProjectName]])*ProjectInfoTable[NumberOfReplications]))</f>
        <v>50</v>
      </c>
      <c r="K2157" s="5" cm="1">
        <f t="array" ref="K2157">IFERROR(AVERAGE(IF((OutputTable[GroupByKey]=OutputTable[[#This Row],[GroupByKey]]),(OutputTable[GroupByKey]=OutputTable[[#This Row],[GroupByKey]])*OutputTable[RecordedValue])),0)</f>
        <v>29.829789158135409</v>
      </c>
      <c r="L2157" s="5" cm="1">
        <f t="array" ref="L2157">IFERROR(_xlfn.STDEV.S(IF((OutputTable[GroupByKey]=OutputTable[[#This Row],[GroupByKey]]),(OutputTable[GroupByKey]=OutputTable[[#This Row],[GroupByKey]])*OutputTable[RecordedValue])),0)</f>
        <v>0.5851150785874778</v>
      </c>
      <c r="M2157" s="5" cm="1">
        <f t="array" ref="M2157">MAX(IF((ProjectInfoTable[ProjectName]=OutputTable[[#This Row],[ProjectName]]),(ProjectInfoTable[ProjectName]=OutputTable[[#This Row],[ProjectName]])*ProjectInfoTable[ConfidenceInterval]))</f>
        <v>0.95</v>
      </c>
      <c r="N2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157" s="5" cm="1">
        <f t="array" ref="O2157">MIN(IF((OutputTable[GroupByKey]=OutputTable[[#This Row],[GroupByKey]]),(OutputTable[GroupByKey]=OutputTable[[#This Row],[GroupByKey]])*OutputTable[RecordedValue]))</f>
        <v>28.648191338861398</v>
      </c>
      <c r="P2157" s="5" cm="1">
        <f t="array" ref="P2157">MAX(IF((OutputTable[GroupByKey]=OutputTable[[#This Row],[GroupByKey]]),(OutputTable[GroupByKey]=OutputTable[[#This Row],[GroupByKey]])*OutputTable[RecordedValue]))</f>
        <v>31.087756920682502</v>
      </c>
    </row>
    <row r="2158" spans="1:16" x14ac:dyDescent="0.25">
      <c r="A2158" t="s">
        <v>68</v>
      </c>
      <c r="B2158" t="s">
        <v>70</v>
      </c>
      <c r="C2158">
        <v>41</v>
      </c>
      <c r="D2158" t="s">
        <v>161</v>
      </c>
      <c r="E2158" t="s">
        <v>137</v>
      </c>
      <c r="F2158" t="s">
        <v>105</v>
      </c>
      <c r="G2158">
        <v>5.9998156092157302</v>
      </c>
      <c r="H2158">
        <v>0</v>
      </c>
      <c r="I2158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158" s="5" cm="1">
        <f t="array" ref="J2158">MAX(IF((ProjectInfoTable[ProjectName]=OutputTable[[#This Row],[ProjectName]]),(ProjectInfoTable[ProjectName]=OutputTable[[#This Row],[ProjectName]])*ProjectInfoTable[NumberOfReplications]))</f>
        <v>50</v>
      </c>
      <c r="K2158" s="5" cm="1">
        <f t="array" ref="K2158">IFERROR(AVERAGE(IF((OutputTable[GroupByKey]=OutputTable[[#This Row],[GroupByKey]]),(OutputTable[GroupByKey]=OutputTable[[#This Row],[GroupByKey]])*OutputTable[RecordedValue])),0)</f>
        <v>6.0988587896948685</v>
      </c>
      <c r="L2158" s="5" cm="1">
        <f t="array" ref="L2158">IFERROR(_xlfn.STDEV.S(IF((OutputTable[GroupByKey]=OutputTable[[#This Row],[GroupByKey]]),(OutputTable[GroupByKey]=OutputTable[[#This Row],[GroupByKey]])*OutputTable[RecordedValue])),0)</f>
        <v>0.58437836853471548</v>
      </c>
      <c r="M2158" s="5" cm="1">
        <f t="array" ref="M2158">MAX(IF((ProjectInfoTable[ProjectName]=OutputTable[[#This Row],[ProjectName]]),(ProjectInfoTable[ProjectName]=OutputTable[[#This Row],[ProjectName]])*ProjectInfoTable[ConfidenceInterval]))</f>
        <v>0.95</v>
      </c>
      <c r="N2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158" s="5" cm="1">
        <f t="array" ref="O2158">MIN(IF((OutputTable[GroupByKey]=OutputTable[[#This Row],[GroupByKey]]),(OutputTable[GroupByKey]=OutputTable[[#This Row],[GroupByKey]])*OutputTable[RecordedValue]))</f>
        <v>4.8524885910691502</v>
      </c>
      <c r="P2158" s="5" cm="1">
        <f t="array" ref="P2158">MAX(IF((OutputTable[GroupByKey]=OutputTable[[#This Row],[GroupByKey]]),(OutputTable[GroupByKey]=OutputTable[[#This Row],[GroupByKey]])*OutputTable[RecordedValue]))</f>
        <v>7.28424471053909</v>
      </c>
    </row>
    <row r="2159" spans="1:16" x14ac:dyDescent="0.25">
      <c r="A2159" t="s">
        <v>68</v>
      </c>
      <c r="B2159" t="s">
        <v>70</v>
      </c>
      <c r="C2159">
        <v>41</v>
      </c>
      <c r="D2159" t="s">
        <v>162</v>
      </c>
      <c r="E2159" t="s">
        <v>154</v>
      </c>
      <c r="F2159" t="s">
        <v>105</v>
      </c>
      <c r="G2159">
        <v>651</v>
      </c>
      <c r="H2159">
        <v>0</v>
      </c>
      <c r="I2159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159" s="5" cm="1">
        <f t="array" ref="J2159">MAX(IF((ProjectInfoTable[ProjectName]=OutputTable[[#This Row],[ProjectName]]),(ProjectInfoTable[ProjectName]=OutputTable[[#This Row],[ProjectName]])*ProjectInfoTable[NumberOfReplications]))</f>
        <v>50</v>
      </c>
      <c r="K2159" s="5" cm="1">
        <f t="array" ref="K2159">IFERROR(AVERAGE(IF((OutputTable[GroupByKey]=OutputTable[[#This Row],[GroupByKey]]),(OutputTable[GroupByKey]=OutputTable[[#This Row],[GroupByKey]])*OutputTable[RecordedValue])),0)</f>
        <v>645.70000000000005</v>
      </c>
      <c r="L2159" s="5" cm="1">
        <f t="array" ref="L2159">IFERROR(_xlfn.STDEV.S(IF((OutputTable[GroupByKey]=OutputTable[[#This Row],[GroupByKey]]),(OutputTable[GroupByKey]=OutputTable[[#This Row],[GroupByKey]])*OutputTable[RecordedValue])),0)</f>
        <v>5.4930382656372485</v>
      </c>
      <c r="M2159" s="5" cm="1">
        <f t="array" ref="M2159">MAX(IF((ProjectInfoTable[ProjectName]=OutputTable[[#This Row],[ProjectName]]),(ProjectInfoTable[ProjectName]=OutputTable[[#This Row],[ProjectName]])*ProjectInfoTable[ConfidenceInterval]))</f>
        <v>0.95</v>
      </c>
      <c r="N2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159" s="5" cm="1">
        <f t="array" ref="O2159">MIN(IF((OutputTable[GroupByKey]=OutputTable[[#This Row],[GroupByKey]]),(OutputTable[GroupByKey]=OutputTable[[#This Row],[GroupByKey]])*OutputTable[RecordedValue]))</f>
        <v>633</v>
      </c>
      <c r="P2159" s="5" cm="1">
        <f t="array" ref="P2159">MAX(IF((OutputTable[GroupByKey]=OutputTable[[#This Row],[GroupByKey]]),(OutputTable[GroupByKey]=OutputTable[[#This Row],[GroupByKey]])*OutputTable[RecordedValue]))</f>
        <v>656</v>
      </c>
    </row>
    <row r="2160" spans="1:16" x14ac:dyDescent="0.25">
      <c r="A2160" t="s">
        <v>68</v>
      </c>
      <c r="B2160" t="s">
        <v>70</v>
      </c>
      <c r="C2160">
        <v>41</v>
      </c>
      <c r="D2160" t="s">
        <v>163</v>
      </c>
      <c r="E2160" t="s">
        <v>156</v>
      </c>
      <c r="F2160" t="s">
        <v>105</v>
      </c>
      <c r="G2160">
        <v>0.83333845529956296</v>
      </c>
      <c r="H2160">
        <v>0</v>
      </c>
      <c r="I2160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160" s="5" cm="1">
        <f t="array" ref="J2160">MAX(IF((ProjectInfoTable[ProjectName]=OutputTable[[#This Row],[ProjectName]]),(ProjectInfoTable[ProjectName]=OutputTable[[#This Row],[ProjectName]])*ProjectInfoTable[NumberOfReplications]))</f>
        <v>50</v>
      </c>
      <c r="K2160" s="5" cm="1">
        <f t="array" ref="K2160">IFERROR(AVERAGE(IF((OutputTable[GroupByKey]=OutputTable[[#This Row],[GroupByKey]]),(OutputTable[GroupByKey]=OutputTable[[#This Row],[GroupByKey]])*OutputTable[RecordedValue])),0)</f>
        <v>0.83058725584180904</v>
      </c>
      <c r="L2160" s="5" cm="1">
        <f t="array" ref="L2160">IFERROR(_xlfn.STDEV.S(IF((OutputTable[GroupByKey]=OutputTable[[#This Row],[GroupByKey]]),(OutputTable[GroupByKey]=OutputTable[[#This Row],[GroupByKey]])*OutputTable[RecordedValue])),0)</f>
        <v>1.6232732459297416E-2</v>
      </c>
      <c r="M2160" s="5" cm="1">
        <f t="array" ref="M2160">MAX(IF((ProjectInfoTable[ProjectName]=OutputTable[[#This Row],[ProjectName]]),(ProjectInfoTable[ProjectName]=OutputTable[[#This Row],[ProjectName]])*ProjectInfoTable[ConfidenceInterval]))</f>
        <v>0.95</v>
      </c>
      <c r="N2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160" s="5" cm="1">
        <f t="array" ref="O2160">MIN(IF((OutputTable[GroupByKey]=OutputTable[[#This Row],[GroupByKey]]),(OutputTable[GroupByKey]=OutputTable[[#This Row],[GroupByKey]])*OutputTable[RecordedValue]))</f>
        <v>0.79765986915169296</v>
      </c>
      <c r="P2160" s="5" cm="1">
        <f t="array" ref="P2160">MAX(IF((OutputTable[GroupByKey]=OutputTable[[#This Row],[GroupByKey]]),(OutputTable[GroupByKey]=OutputTable[[#This Row],[GroupByKey]])*OutputTable[RecordedValue]))</f>
        <v>0.86520865024807903</v>
      </c>
    </row>
    <row r="2161" spans="1:16" x14ac:dyDescent="0.25">
      <c r="A2161" t="s">
        <v>68</v>
      </c>
      <c r="B2161" t="s">
        <v>70</v>
      </c>
      <c r="C2161">
        <v>41</v>
      </c>
      <c r="D2161" t="s">
        <v>164</v>
      </c>
      <c r="E2161" t="s">
        <v>140</v>
      </c>
      <c r="F2161" t="s">
        <v>105</v>
      </c>
      <c r="G2161">
        <v>0</v>
      </c>
      <c r="H2161">
        <v>0</v>
      </c>
      <c r="I2161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161" s="5" cm="1">
        <f t="array" ref="J2161">MAX(IF((ProjectInfoTable[ProjectName]=OutputTable[[#This Row],[ProjectName]]),(ProjectInfoTable[ProjectName]=OutputTable[[#This Row],[ProjectName]])*ProjectInfoTable[NumberOfReplications]))</f>
        <v>50</v>
      </c>
      <c r="K2161" s="5" cm="1">
        <f t="array" ref="K2161">IFERROR(AVERAGE(IF((OutputTable[GroupByKey]=OutputTable[[#This Row],[GroupByKey]]),(OutputTable[GroupByKey]=OutputTable[[#This Row],[GroupByKey]])*OutputTable[RecordedValue])),0)</f>
        <v>0</v>
      </c>
      <c r="L2161" s="5" cm="1">
        <f t="array" ref="L2161">IFERROR(_xlfn.STDEV.S(IF((OutputTable[GroupByKey]=OutputTable[[#This Row],[GroupByKey]]),(OutputTable[GroupByKey]=OutputTable[[#This Row],[GroupByKey]])*OutputTable[RecordedValue])),0)</f>
        <v>0</v>
      </c>
      <c r="M2161" s="5" cm="1">
        <f t="array" ref="M2161">MAX(IF((ProjectInfoTable[ProjectName]=OutputTable[[#This Row],[ProjectName]]),(ProjectInfoTable[ProjectName]=OutputTable[[#This Row],[ProjectName]])*ProjectInfoTable[ConfidenceInterval]))</f>
        <v>0.95</v>
      </c>
      <c r="N2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61" s="5" cm="1">
        <f t="array" ref="O2161">MIN(IF((OutputTable[GroupByKey]=OutputTable[[#This Row],[GroupByKey]]),(OutputTable[GroupByKey]=OutputTable[[#This Row],[GroupByKey]])*OutputTable[RecordedValue]))</f>
        <v>0</v>
      </c>
      <c r="P2161" s="5" cm="1">
        <f t="array" ref="P2161">MAX(IF((OutputTable[GroupByKey]=OutputTable[[#This Row],[GroupByKey]]),(OutputTable[GroupByKey]=OutputTable[[#This Row],[GroupByKey]])*OutputTable[RecordedValue]))</f>
        <v>0</v>
      </c>
    </row>
    <row r="2162" spans="1:16" x14ac:dyDescent="0.25">
      <c r="A2162" t="s">
        <v>68</v>
      </c>
      <c r="B2162" t="s">
        <v>70</v>
      </c>
      <c r="C2162">
        <v>41</v>
      </c>
      <c r="D2162" t="s">
        <v>165</v>
      </c>
      <c r="E2162" t="s">
        <v>111</v>
      </c>
      <c r="F2162" t="s">
        <v>73</v>
      </c>
      <c r="G2162">
        <v>36.683469072283202</v>
      </c>
      <c r="H2162">
        <v>0</v>
      </c>
      <c r="I2162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162" s="5" cm="1">
        <f t="array" ref="J2162">MAX(IF((ProjectInfoTable[ProjectName]=OutputTable[[#This Row],[ProjectName]]),(ProjectInfoTable[ProjectName]=OutputTable[[#This Row],[ProjectName]])*ProjectInfoTable[NumberOfReplications]))</f>
        <v>50</v>
      </c>
      <c r="K2162" s="5" cm="1">
        <f t="array" ref="K2162">IFERROR(AVERAGE(IF((OutputTable[GroupByKey]=OutputTable[[#This Row],[GroupByKey]]),(OutputTable[GroupByKey]=OutputTable[[#This Row],[GroupByKey]])*OutputTable[RecordedValue])),0)</f>
        <v>37.238343743460135</v>
      </c>
      <c r="L2162" s="5" cm="1">
        <f t="array" ref="L2162">IFERROR(_xlfn.STDEV.S(IF((OutputTable[GroupByKey]=OutputTable[[#This Row],[GroupByKey]]),(OutputTable[GroupByKey]=OutputTable[[#This Row],[GroupByKey]])*OutputTable[RecordedValue])),0)</f>
        <v>0.73577360167133743</v>
      </c>
      <c r="M2162" s="5" cm="1">
        <f t="array" ref="M2162">MAX(IF((ProjectInfoTable[ProjectName]=OutputTable[[#This Row],[ProjectName]]),(ProjectInfoTable[ProjectName]=OutputTable[[#This Row],[ProjectName]])*ProjectInfoTable[ConfidenceInterval]))</f>
        <v>0.95</v>
      </c>
      <c r="N2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162" s="5" cm="1">
        <f t="array" ref="O2162">MIN(IF((OutputTable[GroupByKey]=OutputTable[[#This Row],[GroupByKey]]),(OutputTable[GroupByKey]=OutputTable[[#This Row],[GroupByKey]])*OutputTable[RecordedValue]))</f>
        <v>35.915286846409401</v>
      </c>
      <c r="P2162" s="5" cm="1">
        <f t="array" ref="P2162">MAX(IF((OutputTable[GroupByKey]=OutputTable[[#This Row],[GroupByKey]]),(OutputTable[GroupByKey]=OutputTable[[#This Row],[GroupByKey]])*OutputTable[RecordedValue]))</f>
        <v>38.829036811282897</v>
      </c>
    </row>
    <row r="2163" spans="1:16" x14ac:dyDescent="0.25">
      <c r="A2163" t="s">
        <v>68</v>
      </c>
      <c r="B2163" t="s">
        <v>70</v>
      </c>
      <c r="C2163">
        <v>41</v>
      </c>
      <c r="D2163" t="s">
        <v>166</v>
      </c>
      <c r="E2163" t="s">
        <v>113</v>
      </c>
      <c r="F2163" t="s">
        <v>73</v>
      </c>
      <c r="G2163">
        <v>1100.5040721685</v>
      </c>
      <c r="H2163">
        <v>0</v>
      </c>
      <c r="I2163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163" s="5" cm="1">
        <f t="array" ref="J2163">MAX(IF((ProjectInfoTable[ProjectName]=OutputTable[[#This Row],[ProjectName]]),(ProjectInfoTable[ProjectName]=OutputTable[[#This Row],[ProjectName]])*ProjectInfoTable[NumberOfReplications]))</f>
        <v>50</v>
      </c>
      <c r="K2163" s="5" cm="1">
        <f t="array" ref="K2163">IFERROR(AVERAGE(IF((OutputTable[GroupByKey]=OutputTable[[#This Row],[GroupByKey]]),(OutputTable[GroupByKey]=OutputTable[[#This Row],[GroupByKey]])*OutputTable[RecordedValue])),0)</f>
        <v>1117.1503123038046</v>
      </c>
      <c r="L2163" s="5" cm="1">
        <f t="array" ref="L2163">IFERROR(_xlfn.STDEV.S(IF((OutputTable[GroupByKey]=OutputTable[[#This Row],[GroupByKey]]),(OutputTable[GroupByKey]=OutputTable[[#This Row],[GroupByKey]])*OutputTable[RecordedValue])),0)</f>
        <v>22.073208050140675</v>
      </c>
      <c r="M2163" s="5" cm="1">
        <f t="array" ref="M2163">MAX(IF((ProjectInfoTable[ProjectName]=OutputTable[[#This Row],[ProjectName]]),(ProjectInfoTable[ProjectName]=OutputTable[[#This Row],[ProjectName]])*ProjectInfoTable[ConfidenceInterval]))</f>
        <v>0.95</v>
      </c>
      <c r="N2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163" s="5" cm="1">
        <f t="array" ref="O2163">MIN(IF((OutputTable[GroupByKey]=OutputTable[[#This Row],[GroupByKey]]),(OutputTable[GroupByKey]=OutputTable[[#This Row],[GroupByKey]])*OutputTable[RecordedValue]))</f>
        <v>1077.4586053922801</v>
      </c>
      <c r="P2163" s="5" cm="1">
        <f t="array" ref="P2163">MAX(IF((OutputTable[GroupByKey]=OutputTable[[#This Row],[GroupByKey]]),(OutputTable[GroupByKey]=OutputTable[[#This Row],[GroupByKey]])*OutputTable[RecordedValue]))</f>
        <v>1164.8711043384901</v>
      </c>
    </row>
    <row r="2164" spans="1:16" x14ac:dyDescent="0.25">
      <c r="A2164" t="s">
        <v>68</v>
      </c>
      <c r="B2164" t="s">
        <v>70</v>
      </c>
      <c r="C2164">
        <v>41</v>
      </c>
      <c r="D2164" t="s">
        <v>167</v>
      </c>
      <c r="E2164" t="s">
        <v>115</v>
      </c>
      <c r="F2164" t="s">
        <v>73</v>
      </c>
      <c r="G2164">
        <v>0</v>
      </c>
      <c r="H2164">
        <v>0</v>
      </c>
      <c r="I2164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164" s="5" cm="1">
        <f t="array" ref="J2164">MAX(IF((ProjectInfoTable[ProjectName]=OutputTable[[#This Row],[ProjectName]]),(ProjectInfoTable[ProjectName]=OutputTable[[#This Row],[ProjectName]])*ProjectInfoTable[NumberOfReplications]))</f>
        <v>50</v>
      </c>
      <c r="K2164" s="5" cm="1">
        <f t="array" ref="K2164">IFERROR(AVERAGE(IF((OutputTable[GroupByKey]=OutputTable[[#This Row],[GroupByKey]]),(OutputTable[GroupByKey]=OutputTable[[#This Row],[GroupByKey]])*OutputTable[RecordedValue])),0)</f>
        <v>0</v>
      </c>
      <c r="L2164" s="5" cm="1">
        <f t="array" ref="L2164">IFERROR(_xlfn.STDEV.S(IF((OutputTable[GroupByKey]=OutputTable[[#This Row],[GroupByKey]]),(OutputTable[GroupByKey]=OutputTable[[#This Row],[GroupByKey]])*OutputTable[RecordedValue])),0)</f>
        <v>0</v>
      </c>
      <c r="M2164" s="5" cm="1">
        <f t="array" ref="M2164">MAX(IF((ProjectInfoTable[ProjectName]=OutputTable[[#This Row],[ProjectName]]),(ProjectInfoTable[ProjectName]=OutputTable[[#This Row],[ProjectName]])*ProjectInfoTable[ConfidenceInterval]))</f>
        <v>0.95</v>
      </c>
      <c r="N2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64" s="5" cm="1">
        <f t="array" ref="O2164">MIN(IF((OutputTable[GroupByKey]=OutputTable[[#This Row],[GroupByKey]]),(OutputTable[GroupByKey]=OutputTable[[#This Row],[GroupByKey]])*OutputTable[RecordedValue]))</f>
        <v>0</v>
      </c>
      <c r="P2164" s="5" cm="1">
        <f t="array" ref="P2164">MAX(IF((OutputTable[GroupByKey]=OutputTable[[#This Row],[GroupByKey]]),(OutputTable[GroupByKey]=OutputTable[[#This Row],[GroupByKey]])*OutputTable[RecordedValue]))</f>
        <v>0</v>
      </c>
    </row>
    <row r="2165" spans="1:16" x14ac:dyDescent="0.25">
      <c r="A2165" t="s">
        <v>68</v>
      </c>
      <c r="B2165" t="s">
        <v>70</v>
      </c>
      <c r="C2165">
        <v>41</v>
      </c>
      <c r="D2165" t="s">
        <v>168</v>
      </c>
      <c r="E2165" t="s">
        <v>117</v>
      </c>
      <c r="F2165" t="s">
        <v>73</v>
      </c>
      <c r="G2165">
        <v>103.511291900507</v>
      </c>
      <c r="H2165">
        <v>0</v>
      </c>
      <c r="I2165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165" s="5" cm="1">
        <f t="array" ref="J2165">MAX(IF((ProjectInfoTable[ProjectName]=OutputTable[[#This Row],[ProjectName]]),(ProjectInfoTable[ProjectName]=OutputTable[[#This Row],[ProjectName]])*ProjectInfoTable[NumberOfReplications]))</f>
        <v>50</v>
      </c>
      <c r="K2165" s="5" cm="1">
        <f t="array" ref="K2165">IFERROR(AVERAGE(IF((OutputTable[GroupByKey]=OutputTable[[#This Row],[GroupByKey]]),(OutputTable[GroupByKey]=OutputTable[[#This Row],[GroupByKey]])*OutputTable[RecordedValue])),0)</f>
        <v>120.89653130002299</v>
      </c>
      <c r="L2165" s="5" cm="1">
        <f t="array" ref="L2165">IFERROR(_xlfn.STDEV.S(IF((OutputTable[GroupByKey]=OutputTable[[#This Row],[GroupByKey]]),(OutputTable[GroupByKey]=OutputTable[[#This Row],[GroupByKey]])*OutputTable[RecordedValue])),0)</f>
        <v>33.561725675720702</v>
      </c>
      <c r="M2165" s="5" cm="1">
        <f t="array" ref="M2165">MAX(IF((ProjectInfoTable[ProjectName]=OutputTable[[#This Row],[ProjectName]]),(ProjectInfoTable[ProjectName]=OutputTable[[#This Row],[ProjectName]])*ProjectInfoTable[ConfidenceInterval]))</f>
        <v>0.95</v>
      </c>
      <c r="N2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165" s="5" cm="1">
        <f t="array" ref="O2165">MIN(IF((OutputTable[GroupByKey]=OutputTable[[#This Row],[GroupByKey]]),(OutputTable[GroupByKey]=OutputTable[[#This Row],[GroupByKey]])*OutputTable[RecordedValue]))</f>
        <v>71.2298351699786</v>
      </c>
      <c r="P2165" s="5" cm="1">
        <f t="array" ref="P2165">MAX(IF((OutputTable[GroupByKey]=OutputTable[[#This Row],[GroupByKey]]),(OutputTable[GroupByKey]=OutputTable[[#This Row],[GroupByKey]])*OutputTable[RecordedValue]))</f>
        <v>265.63530965979299</v>
      </c>
    </row>
    <row r="2166" spans="1:16" x14ac:dyDescent="0.25">
      <c r="A2166" t="s">
        <v>68</v>
      </c>
      <c r="B2166" t="s">
        <v>70</v>
      </c>
      <c r="C2166">
        <v>41</v>
      </c>
      <c r="D2166" t="s">
        <v>169</v>
      </c>
      <c r="E2166" t="s">
        <v>119</v>
      </c>
      <c r="F2166" t="s">
        <v>73</v>
      </c>
      <c r="G2166">
        <v>309</v>
      </c>
      <c r="H2166">
        <v>0</v>
      </c>
      <c r="I2166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166" s="5" cm="1">
        <f t="array" ref="J2166">MAX(IF((ProjectInfoTable[ProjectName]=OutputTable[[#This Row],[ProjectName]]),(ProjectInfoTable[ProjectName]=OutputTable[[#This Row],[ProjectName]])*ProjectInfoTable[NumberOfReplications]))</f>
        <v>50</v>
      </c>
      <c r="K2166" s="5" cm="1">
        <f t="array" ref="K2166">IFERROR(AVERAGE(IF((OutputTable[GroupByKey]=OutputTable[[#This Row],[GroupByKey]]),(OutputTable[GroupByKey]=OutputTable[[#This Row],[GroupByKey]])*OutputTable[RecordedValue])),0)</f>
        <v>307.66000000000003</v>
      </c>
      <c r="L2166" s="5" cm="1">
        <f t="array" ref="L2166">IFERROR(_xlfn.STDEV.S(IF((OutputTable[GroupByKey]=OutputTable[[#This Row],[GroupByKey]]),(OutputTable[GroupByKey]=OutputTable[[#This Row],[GroupByKey]])*OutputTable[RecordedValue])),0)</f>
        <v>3.1272991542223769</v>
      </c>
      <c r="M2166" s="5" cm="1">
        <f t="array" ref="M2166">MAX(IF((ProjectInfoTable[ProjectName]=OutputTable[[#This Row],[ProjectName]]),(ProjectInfoTable[ProjectName]=OutputTable[[#This Row],[ProjectName]])*ProjectInfoTable[ConfidenceInterval]))</f>
        <v>0.95</v>
      </c>
      <c r="N2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166" s="5" cm="1">
        <f t="array" ref="O2166">MIN(IF((OutputTable[GroupByKey]=OutputTable[[#This Row],[GroupByKey]]),(OutputTable[GroupByKey]=OutputTable[[#This Row],[GroupByKey]])*OutputTable[RecordedValue]))</f>
        <v>300</v>
      </c>
      <c r="P2166" s="5" cm="1">
        <f t="array" ref="P2166">MAX(IF((OutputTable[GroupByKey]=OutputTable[[#This Row],[GroupByKey]]),(OutputTable[GroupByKey]=OutputTable[[#This Row],[GroupByKey]])*OutputTable[RecordedValue]))</f>
        <v>315</v>
      </c>
    </row>
    <row r="2167" spans="1:16" x14ac:dyDescent="0.25">
      <c r="A2167" t="s">
        <v>68</v>
      </c>
      <c r="B2167" t="s">
        <v>70</v>
      </c>
      <c r="C2167">
        <v>41</v>
      </c>
      <c r="D2167" t="s">
        <v>170</v>
      </c>
      <c r="E2167" t="s">
        <v>121</v>
      </c>
      <c r="F2167" t="s">
        <v>73</v>
      </c>
      <c r="G2167">
        <v>307</v>
      </c>
      <c r="H2167">
        <v>0</v>
      </c>
      <c r="I2167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167" s="5" cm="1">
        <f t="array" ref="J2167">MAX(IF((ProjectInfoTable[ProjectName]=OutputTable[[#This Row],[ProjectName]]),(ProjectInfoTable[ProjectName]=OutputTable[[#This Row],[ProjectName]])*ProjectInfoTable[NumberOfReplications]))</f>
        <v>50</v>
      </c>
      <c r="K2167" s="5" cm="1">
        <f t="array" ref="K2167">IFERROR(AVERAGE(IF((OutputTable[GroupByKey]=OutputTable[[#This Row],[GroupByKey]]),(OutputTable[GroupByKey]=OutputTable[[#This Row],[GroupByKey]])*OutputTable[RecordedValue])),0)</f>
        <v>305.8</v>
      </c>
      <c r="L2167" s="5" cm="1">
        <f t="array" ref="L2167">IFERROR(_xlfn.STDEV.S(IF((OutputTable[GroupByKey]=OutputTable[[#This Row],[GroupByKey]]),(OutputTable[GroupByKey]=OutputTable[[#This Row],[GroupByKey]])*OutputTable[RecordedValue])),0)</f>
        <v>3.2324881425670751</v>
      </c>
      <c r="M2167" s="5" cm="1">
        <f t="array" ref="M2167">MAX(IF((ProjectInfoTable[ProjectName]=OutputTable[[#This Row],[ProjectName]]),(ProjectInfoTable[ProjectName]=OutputTable[[#This Row],[ProjectName]])*ProjectInfoTable[ConfidenceInterval]))</f>
        <v>0.95</v>
      </c>
      <c r="N2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167" s="5" cm="1">
        <f t="array" ref="O2167">MIN(IF((OutputTable[GroupByKey]=OutputTable[[#This Row],[GroupByKey]]),(OutputTable[GroupByKey]=OutputTable[[#This Row],[GroupByKey]])*OutputTable[RecordedValue]))</f>
        <v>298</v>
      </c>
      <c r="P2167" s="5" cm="1">
        <f t="array" ref="P2167">MAX(IF((OutputTable[GroupByKey]=OutputTable[[#This Row],[GroupByKey]]),(OutputTable[GroupByKey]=OutputTable[[#This Row],[GroupByKey]])*OutputTable[RecordedValue]))</f>
        <v>313</v>
      </c>
    </row>
    <row r="2168" spans="1:16" x14ac:dyDescent="0.25">
      <c r="A2168" t="s">
        <v>68</v>
      </c>
      <c r="B2168" t="s">
        <v>70</v>
      </c>
      <c r="C2168">
        <v>41</v>
      </c>
      <c r="D2168" t="s">
        <v>171</v>
      </c>
      <c r="E2168" t="s">
        <v>123</v>
      </c>
      <c r="F2168" t="s">
        <v>73</v>
      </c>
      <c r="G2168">
        <v>36.683469072283202</v>
      </c>
      <c r="H2168">
        <v>0</v>
      </c>
      <c r="I2168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168" s="5" cm="1">
        <f t="array" ref="J2168">MAX(IF((ProjectInfoTable[ProjectName]=OutputTable[[#This Row],[ProjectName]]),(ProjectInfoTable[ProjectName]=OutputTable[[#This Row],[ProjectName]])*ProjectInfoTable[NumberOfReplications]))</f>
        <v>50</v>
      </c>
      <c r="K2168" s="5" cm="1">
        <f t="array" ref="K2168">IFERROR(AVERAGE(IF((OutputTable[GroupByKey]=OutputTable[[#This Row],[GroupByKey]]),(OutputTable[GroupByKey]=OutputTable[[#This Row],[GroupByKey]])*OutputTable[RecordedValue])),0)</f>
        <v>37.238343743460135</v>
      </c>
      <c r="L2168" s="5" cm="1">
        <f t="array" ref="L2168">IFERROR(_xlfn.STDEV.S(IF((OutputTable[GroupByKey]=OutputTable[[#This Row],[GroupByKey]]),(OutputTable[GroupByKey]=OutputTable[[#This Row],[GroupByKey]])*OutputTable[RecordedValue])),0)</f>
        <v>0.73577360167133743</v>
      </c>
      <c r="M2168" s="5" cm="1">
        <f t="array" ref="M2168">MAX(IF((ProjectInfoTable[ProjectName]=OutputTable[[#This Row],[ProjectName]]),(ProjectInfoTable[ProjectName]=OutputTable[[#This Row],[ProjectName]])*ProjectInfoTable[ConfidenceInterval]))</f>
        <v>0.95</v>
      </c>
      <c r="N2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168" s="5" cm="1">
        <f t="array" ref="O2168">MIN(IF((OutputTable[GroupByKey]=OutputTable[[#This Row],[GroupByKey]]),(OutputTable[GroupByKey]=OutputTable[[#This Row],[GroupByKey]])*OutputTable[RecordedValue]))</f>
        <v>35.915286846409401</v>
      </c>
      <c r="P2168" s="5" cm="1">
        <f t="array" ref="P2168">MAX(IF((OutputTable[GroupByKey]=OutputTable[[#This Row],[GroupByKey]]),(OutputTable[GroupByKey]=OutputTable[[#This Row],[GroupByKey]])*OutputTable[RecordedValue]))</f>
        <v>38.829036811282897</v>
      </c>
    </row>
    <row r="2169" spans="1:16" x14ac:dyDescent="0.25">
      <c r="A2169" t="s">
        <v>68</v>
      </c>
      <c r="B2169" t="s">
        <v>70</v>
      </c>
      <c r="C2169">
        <v>41</v>
      </c>
      <c r="D2169" t="s">
        <v>172</v>
      </c>
      <c r="E2169" t="s">
        <v>125</v>
      </c>
      <c r="F2169" t="s">
        <v>73</v>
      </c>
      <c r="G2169">
        <v>1204.015364069</v>
      </c>
      <c r="H2169">
        <v>0</v>
      </c>
      <c r="I2169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169" s="5" cm="1">
        <f t="array" ref="J2169">MAX(IF((ProjectInfoTable[ProjectName]=OutputTable[[#This Row],[ProjectName]]),(ProjectInfoTable[ProjectName]=OutputTable[[#This Row],[ProjectName]])*ProjectInfoTable[NumberOfReplications]))</f>
        <v>50</v>
      </c>
      <c r="K2169" s="5" cm="1">
        <f t="array" ref="K2169">IFERROR(AVERAGE(IF((OutputTable[GroupByKey]=OutputTable[[#This Row],[GroupByKey]]),(OutputTable[GroupByKey]=OutputTable[[#This Row],[GroupByKey]])*OutputTable[RecordedValue])),0)</f>
        <v>1238.0468436038263</v>
      </c>
      <c r="L2169" s="5" cm="1">
        <f t="array" ref="L2169">IFERROR(_xlfn.STDEV.S(IF((OutputTable[GroupByKey]=OutputTable[[#This Row],[GroupByKey]]),(OutputTable[GroupByKey]=OutputTable[[#This Row],[GroupByKey]])*OutputTable[RecordedValue])),0)</f>
        <v>49.802537130614866</v>
      </c>
      <c r="M2169" s="5" cm="1">
        <f t="array" ref="M2169">MAX(IF((ProjectInfoTable[ProjectName]=OutputTable[[#This Row],[ProjectName]]),(ProjectInfoTable[ProjectName]=OutputTable[[#This Row],[ProjectName]])*ProjectInfoTable[ConfidenceInterval]))</f>
        <v>0.95</v>
      </c>
      <c r="N2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169" s="5" cm="1">
        <f t="array" ref="O2169">MIN(IF((OutputTable[GroupByKey]=OutputTable[[#This Row],[GroupByKey]]),(OutputTable[GroupByKey]=OutputTable[[#This Row],[GroupByKey]])*OutputTable[RecordedValue]))</f>
        <v>1148.68844056226</v>
      </c>
      <c r="P2169" s="5" cm="1">
        <f t="array" ref="P2169">MAX(IF((OutputTable[GroupByKey]=OutputTable[[#This Row],[GroupByKey]]),(OutputTable[GroupByKey]=OutputTable[[#This Row],[GroupByKey]])*OutputTable[RecordedValue]))</f>
        <v>1418.3176101245699</v>
      </c>
    </row>
    <row r="2170" spans="1:16" x14ac:dyDescent="0.25">
      <c r="A2170" t="s">
        <v>68</v>
      </c>
      <c r="B2170" t="s">
        <v>70</v>
      </c>
      <c r="C2170">
        <v>41</v>
      </c>
      <c r="D2170" t="s">
        <v>173</v>
      </c>
      <c r="E2170" t="s">
        <v>135</v>
      </c>
      <c r="F2170" t="s">
        <v>105</v>
      </c>
      <c r="G2170">
        <v>18.341734536141601</v>
      </c>
      <c r="H2170">
        <v>0</v>
      </c>
      <c r="I2170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170" s="5" cm="1">
        <f t="array" ref="J2170">MAX(IF((ProjectInfoTable[ProjectName]=OutputTable[[#This Row],[ProjectName]]),(ProjectInfoTable[ProjectName]=OutputTable[[#This Row],[ProjectName]])*ProjectInfoTable[NumberOfReplications]))</f>
        <v>50</v>
      </c>
      <c r="K2170" s="5" cm="1">
        <f t="array" ref="K2170">IFERROR(AVERAGE(IF((OutputTable[GroupByKey]=OutputTable[[#This Row],[GroupByKey]]),(OutputTable[GroupByKey]=OutputTable[[#This Row],[GroupByKey]])*OutputTable[RecordedValue])),0)</f>
        <v>18.619171871730064</v>
      </c>
      <c r="L2170" s="5" cm="1">
        <f t="array" ref="L2170">IFERROR(_xlfn.STDEV.S(IF((OutputTable[GroupByKey]=OutputTable[[#This Row],[GroupByKey]]),(OutputTable[GroupByKey]=OutputTable[[#This Row],[GroupByKey]])*OutputTable[RecordedValue])),0)</f>
        <v>0.36788680083566072</v>
      </c>
      <c r="M2170" s="5" cm="1">
        <f t="array" ref="M2170">MAX(IF((ProjectInfoTable[ProjectName]=OutputTable[[#This Row],[ProjectName]]),(ProjectInfoTable[ProjectName]=OutputTable[[#This Row],[ProjectName]])*ProjectInfoTable[ConfidenceInterval]))</f>
        <v>0.95</v>
      </c>
      <c r="N2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170" s="5" cm="1">
        <f t="array" ref="O2170">MIN(IF((OutputTable[GroupByKey]=OutputTable[[#This Row],[GroupByKey]]),(OutputTable[GroupByKey]=OutputTable[[#This Row],[GroupByKey]])*OutputTable[RecordedValue]))</f>
        <v>17.957643423204701</v>
      </c>
      <c r="P2170" s="5" cm="1">
        <f t="array" ref="P2170">MAX(IF((OutputTable[GroupByKey]=OutputTable[[#This Row],[GroupByKey]]),(OutputTable[GroupByKey]=OutputTable[[#This Row],[GroupByKey]])*OutputTable[RecordedValue]))</f>
        <v>19.414518405641399</v>
      </c>
    </row>
    <row r="2171" spans="1:16" x14ac:dyDescent="0.25">
      <c r="A2171" t="s">
        <v>68</v>
      </c>
      <c r="B2171" t="s">
        <v>70</v>
      </c>
      <c r="C2171">
        <v>41</v>
      </c>
      <c r="D2171" t="s">
        <v>174</v>
      </c>
      <c r="E2171" t="s">
        <v>137</v>
      </c>
      <c r="F2171" t="s">
        <v>105</v>
      </c>
      <c r="G2171">
        <v>5.58894257543027</v>
      </c>
      <c r="H2171">
        <v>0</v>
      </c>
      <c r="I2171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171" s="5" cm="1">
        <f t="array" ref="J2171">MAX(IF((ProjectInfoTable[ProjectName]=OutputTable[[#This Row],[ProjectName]]),(ProjectInfoTable[ProjectName]=OutputTable[[#This Row],[ProjectName]])*ProjectInfoTable[NumberOfReplications]))</f>
        <v>50</v>
      </c>
      <c r="K2171" s="5" cm="1">
        <f t="array" ref="K2171">IFERROR(AVERAGE(IF((OutputTable[GroupByKey]=OutputTable[[#This Row],[GroupByKey]]),(OutputTable[GroupByKey]=OutputTable[[#This Row],[GroupByKey]])*OutputTable[RecordedValue])),0)</f>
        <v>5.3248187541752463</v>
      </c>
      <c r="L2171" s="5" cm="1">
        <f t="array" ref="L2171">IFERROR(_xlfn.STDEV.S(IF((OutputTable[GroupByKey]=OutputTable[[#This Row],[GroupByKey]]),(OutputTable[GroupByKey]=OutputTable[[#This Row],[GroupByKey]])*OutputTable[RecordedValue])),0)</f>
        <v>0.37220753962085379</v>
      </c>
      <c r="M2171" s="5" cm="1">
        <f t="array" ref="M2171">MAX(IF((ProjectInfoTable[ProjectName]=OutputTable[[#This Row],[ProjectName]]),(ProjectInfoTable[ProjectName]=OutputTable[[#This Row],[ProjectName]])*ProjectInfoTable[ConfidenceInterval]))</f>
        <v>0.95</v>
      </c>
      <c r="N2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171" s="5" cm="1">
        <f t="array" ref="O2171">MIN(IF((OutputTable[GroupByKey]=OutputTable[[#This Row],[GroupByKey]]),(OutputTable[GroupByKey]=OutputTable[[#This Row],[GroupByKey]])*OutputTable[RecordedValue]))</f>
        <v>4.5773931059875599</v>
      </c>
      <c r="P2171" s="5" cm="1">
        <f t="array" ref="P2171">MAX(IF((OutputTable[GroupByKey]=OutputTable[[#This Row],[GroupByKey]]),(OutputTable[GroupByKey]=OutputTable[[#This Row],[GroupByKey]])*OutputTable[RecordedValue]))</f>
        <v>5.9816259595291603</v>
      </c>
    </row>
    <row r="2172" spans="1:16" x14ac:dyDescent="0.25">
      <c r="A2172" t="s">
        <v>68</v>
      </c>
      <c r="B2172" t="s">
        <v>70</v>
      </c>
      <c r="C2172">
        <v>41</v>
      </c>
      <c r="D2172" t="s">
        <v>175</v>
      </c>
      <c r="E2172" t="s">
        <v>154</v>
      </c>
      <c r="F2172" t="s">
        <v>105</v>
      </c>
      <c r="G2172">
        <v>309</v>
      </c>
      <c r="H2172">
        <v>0</v>
      </c>
      <c r="I2172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172" s="5" cm="1">
        <f t="array" ref="J2172">MAX(IF((ProjectInfoTable[ProjectName]=OutputTable[[#This Row],[ProjectName]]),(ProjectInfoTable[ProjectName]=OutputTable[[#This Row],[ProjectName]])*ProjectInfoTable[NumberOfReplications]))</f>
        <v>50</v>
      </c>
      <c r="K2172" s="5" cm="1">
        <f t="array" ref="K2172">IFERROR(AVERAGE(IF((OutputTable[GroupByKey]=OutputTable[[#This Row],[GroupByKey]]),(OutputTable[GroupByKey]=OutputTable[[#This Row],[GroupByKey]])*OutputTable[RecordedValue])),0)</f>
        <v>307.5</v>
      </c>
      <c r="L2172" s="5" cm="1">
        <f t="array" ref="L2172">IFERROR(_xlfn.STDEV.S(IF((OutputTable[GroupByKey]=OutputTable[[#This Row],[GroupByKey]]),(OutputTable[GroupByKey]=OutputTable[[#This Row],[GroupByKey]])*OutputTable[RecordedValue])),0)</f>
        <v>3.1831828507367419</v>
      </c>
      <c r="M2172" s="5" cm="1">
        <f t="array" ref="M2172">MAX(IF((ProjectInfoTable[ProjectName]=OutputTable[[#This Row],[ProjectName]]),(ProjectInfoTable[ProjectName]=OutputTable[[#This Row],[ProjectName]])*ProjectInfoTable[ConfidenceInterval]))</f>
        <v>0.95</v>
      </c>
      <c r="N2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172" s="5" cm="1">
        <f t="array" ref="O2172">MIN(IF((OutputTable[GroupByKey]=OutputTable[[#This Row],[GroupByKey]]),(OutputTable[GroupByKey]=OutputTable[[#This Row],[GroupByKey]])*OutputTable[RecordedValue]))</f>
        <v>300</v>
      </c>
      <c r="P2172" s="5" cm="1">
        <f t="array" ref="P2172">MAX(IF((OutputTable[GroupByKey]=OutputTable[[#This Row],[GroupByKey]]),(OutputTable[GroupByKey]=OutputTable[[#This Row],[GroupByKey]])*OutputTable[RecordedValue]))</f>
        <v>315</v>
      </c>
    </row>
    <row r="2173" spans="1:16" x14ac:dyDescent="0.25">
      <c r="A2173" t="s">
        <v>68</v>
      </c>
      <c r="B2173" t="s">
        <v>70</v>
      </c>
      <c r="C2173">
        <v>41</v>
      </c>
      <c r="D2173" t="s">
        <v>176</v>
      </c>
      <c r="E2173" t="s">
        <v>156</v>
      </c>
      <c r="F2173" t="s">
        <v>105</v>
      </c>
      <c r="G2173">
        <v>0.76712739269040497</v>
      </c>
      <c r="H2173">
        <v>0</v>
      </c>
      <c r="I2173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173" s="5" cm="1">
        <f t="array" ref="J2173">MAX(IF((ProjectInfoTable[ProjectName]=OutputTable[[#This Row],[ProjectName]]),(ProjectInfoTable[ProjectName]=OutputTable[[#This Row],[ProjectName]])*ProjectInfoTable[NumberOfReplications]))</f>
        <v>50</v>
      </c>
      <c r="K2173" s="5" cm="1">
        <f t="array" ref="K2173">IFERROR(AVERAGE(IF((OutputTable[GroupByKey]=OutputTable[[#This Row],[GroupByKey]]),(OutputTable[GroupByKey]=OutputTable[[#This Row],[GroupByKey]])*OutputTable[RecordedValue])),0)</f>
        <v>0.77813255190936492</v>
      </c>
      <c r="L2173" s="5" cm="1">
        <f t="array" ref="L2173">IFERROR(_xlfn.STDEV.S(IF((OutputTable[GroupByKey]=OutputTable[[#This Row],[GroupByKey]]),(OutputTable[GroupByKey]=OutputTable[[#This Row],[GroupByKey]])*OutputTable[RecordedValue])),0)</f>
        <v>1.5508647484202203E-2</v>
      </c>
      <c r="M2173" s="5" cm="1">
        <f t="array" ref="M2173">MAX(IF((ProjectInfoTable[ProjectName]=OutputTable[[#This Row],[ProjectName]]),(ProjectInfoTable[ProjectName]=OutputTable[[#This Row],[ProjectName]])*ProjectInfoTable[ConfidenceInterval]))</f>
        <v>0.95</v>
      </c>
      <c r="N2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173" s="5" cm="1">
        <f t="array" ref="O2173">MIN(IF((OutputTable[GroupByKey]=OutputTable[[#This Row],[GroupByKey]]),(OutputTable[GroupByKey]=OutputTable[[#This Row],[GroupByKey]])*OutputTable[RecordedValue]))</f>
        <v>0.75076558501961799</v>
      </c>
      <c r="P2173" s="5" cm="1">
        <f t="array" ref="P2173">MAX(IF((OutputTable[GroupByKey]=OutputTable[[#This Row],[GroupByKey]]),(OutputTable[GroupByKey]=OutputTable[[#This Row],[GroupByKey]])*OutputTable[RecordedValue]))</f>
        <v>0.80927528725051701</v>
      </c>
    </row>
    <row r="2174" spans="1:16" x14ac:dyDescent="0.25">
      <c r="A2174" t="s">
        <v>68</v>
      </c>
      <c r="B2174" t="s">
        <v>70</v>
      </c>
      <c r="C2174">
        <v>41</v>
      </c>
      <c r="D2174" t="s">
        <v>177</v>
      </c>
      <c r="E2174" t="s">
        <v>140</v>
      </c>
      <c r="F2174" t="s">
        <v>105</v>
      </c>
      <c r="G2174">
        <v>0</v>
      </c>
      <c r="H2174">
        <v>0</v>
      </c>
      <c r="I2174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174" s="5" cm="1">
        <f t="array" ref="J2174">MAX(IF((ProjectInfoTable[ProjectName]=OutputTable[[#This Row],[ProjectName]]),(ProjectInfoTable[ProjectName]=OutputTable[[#This Row],[ProjectName]])*ProjectInfoTable[NumberOfReplications]))</f>
        <v>50</v>
      </c>
      <c r="K2174" s="5" cm="1">
        <f t="array" ref="K2174">IFERROR(AVERAGE(IF((OutputTable[GroupByKey]=OutputTable[[#This Row],[GroupByKey]]),(OutputTable[GroupByKey]=OutputTable[[#This Row],[GroupByKey]])*OutputTable[RecordedValue])),0)</f>
        <v>0</v>
      </c>
      <c r="L2174" s="5" cm="1">
        <f t="array" ref="L2174">IFERROR(_xlfn.STDEV.S(IF((OutputTable[GroupByKey]=OutputTable[[#This Row],[GroupByKey]]),(OutputTable[GroupByKey]=OutputTable[[#This Row],[GroupByKey]])*OutputTable[RecordedValue])),0)</f>
        <v>0</v>
      </c>
      <c r="M2174" s="5" cm="1">
        <f t="array" ref="M2174">MAX(IF((ProjectInfoTable[ProjectName]=OutputTable[[#This Row],[ProjectName]]),(ProjectInfoTable[ProjectName]=OutputTable[[#This Row],[ProjectName]])*ProjectInfoTable[ConfidenceInterval]))</f>
        <v>0.95</v>
      </c>
      <c r="N2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74" s="5" cm="1">
        <f t="array" ref="O2174">MIN(IF((OutputTable[GroupByKey]=OutputTable[[#This Row],[GroupByKey]]),(OutputTable[GroupByKey]=OutputTable[[#This Row],[GroupByKey]])*OutputTable[RecordedValue]))</f>
        <v>0</v>
      </c>
      <c r="P2174" s="5" cm="1">
        <f t="array" ref="P2174">MAX(IF((OutputTable[GroupByKey]=OutputTable[[#This Row],[GroupByKey]]),(OutputTable[GroupByKey]=OutputTable[[#This Row],[GroupByKey]])*OutputTable[RecordedValue]))</f>
        <v>0</v>
      </c>
    </row>
    <row r="2175" spans="1:16" x14ac:dyDescent="0.25">
      <c r="A2175" t="s">
        <v>68</v>
      </c>
      <c r="B2175" t="s">
        <v>70</v>
      </c>
      <c r="C2175">
        <v>42</v>
      </c>
      <c r="D2175" t="s">
        <v>110</v>
      </c>
      <c r="E2175" t="s">
        <v>111</v>
      </c>
      <c r="F2175" t="s">
        <v>73</v>
      </c>
      <c r="G2175">
        <v>1.6186233294527199</v>
      </c>
      <c r="H2175">
        <v>0</v>
      </c>
      <c r="I2175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175" s="5" cm="1">
        <f t="array" ref="J2175">MAX(IF((ProjectInfoTable[ProjectName]=OutputTable[[#This Row],[ProjectName]]),(ProjectInfoTable[ProjectName]=OutputTable[[#This Row],[ProjectName]])*ProjectInfoTable[NumberOfReplications]))</f>
        <v>50</v>
      </c>
      <c r="K2175" s="5" cm="1">
        <f t="array" ref="K2175">IFERROR(AVERAGE(IF((OutputTable[GroupByKey]=OutputTable[[#This Row],[GroupByKey]]),(OutputTable[GroupByKey]=OutputTable[[#This Row],[GroupByKey]])*OutputTable[RecordedValue])),0)</f>
        <v>1.9749714551650996</v>
      </c>
      <c r="L2175" s="5" cm="1">
        <f t="array" ref="L2175">IFERROR(_xlfn.STDEV.S(IF((OutputTable[GroupByKey]=OutputTable[[#This Row],[GroupByKey]]),(OutputTable[GroupByKey]=OutputTable[[#This Row],[GroupByKey]])*OutputTable[RecordedValue])),0)</f>
        <v>0.45746437878232693</v>
      </c>
      <c r="M2175" s="5" cm="1">
        <f t="array" ref="M2175">MAX(IF((ProjectInfoTable[ProjectName]=OutputTable[[#This Row],[ProjectName]]),(ProjectInfoTable[ProjectName]=OutputTable[[#This Row],[ProjectName]])*ProjectInfoTable[ConfidenceInterval]))</f>
        <v>0.95</v>
      </c>
      <c r="N2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175" s="5" cm="1">
        <f t="array" ref="O2175">MIN(IF((OutputTable[GroupByKey]=OutputTable[[#This Row],[GroupByKey]]),(OutputTable[GroupByKey]=OutputTable[[#This Row],[GroupByKey]])*OutputTable[RecordedValue]))</f>
        <v>1.0281254127300199</v>
      </c>
      <c r="P2175" s="5" cm="1">
        <f t="array" ref="P2175">MAX(IF((OutputTable[GroupByKey]=OutputTable[[#This Row],[GroupByKey]]),(OutputTable[GroupByKey]=OutputTable[[#This Row],[GroupByKey]])*OutputTable[RecordedValue]))</f>
        <v>3.1673122909872098</v>
      </c>
    </row>
    <row r="2176" spans="1:16" x14ac:dyDescent="0.25">
      <c r="A2176" t="s">
        <v>68</v>
      </c>
      <c r="B2176" t="s">
        <v>70</v>
      </c>
      <c r="C2176">
        <v>42</v>
      </c>
      <c r="D2176" t="s">
        <v>112</v>
      </c>
      <c r="E2176" t="s">
        <v>113</v>
      </c>
      <c r="F2176" t="s">
        <v>73</v>
      </c>
      <c r="G2176">
        <v>97.117399767163107</v>
      </c>
      <c r="H2176">
        <v>0</v>
      </c>
      <c r="I2176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176" s="5" cm="1">
        <f t="array" ref="J2176">MAX(IF((ProjectInfoTable[ProjectName]=OutputTable[[#This Row],[ProjectName]]),(ProjectInfoTable[ProjectName]=OutputTable[[#This Row],[ProjectName]])*ProjectInfoTable[NumberOfReplications]))</f>
        <v>50</v>
      </c>
      <c r="K2176" s="5" cm="1">
        <f t="array" ref="K2176">IFERROR(AVERAGE(IF((OutputTable[GroupByKey]=OutputTable[[#This Row],[GroupByKey]]),(OutputTable[GroupByKey]=OutputTable[[#This Row],[GroupByKey]])*OutputTable[RecordedValue])),0)</f>
        <v>118.49828730990606</v>
      </c>
      <c r="L2176" s="5" cm="1">
        <f t="array" ref="L2176">IFERROR(_xlfn.STDEV.S(IF((OutputTable[GroupByKey]=OutputTable[[#This Row],[GroupByKey]]),(OutputTable[GroupByKey]=OutputTable[[#This Row],[GroupByKey]])*OutputTable[RecordedValue])),0)</f>
        <v>27.447862726939679</v>
      </c>
      <c r="M2176" s="5" cm="1">
        <f t="array" ref="M2176">MAX(IF((ProjectInfoTable[ProjectName]=OutputTable[[#This Row],[ProjectName]]),(ProjectInfoTable[ProjectName]=OutputTable[[#This Row],[ProjectName]])*ProjectInfoTable[ConfidenceInterval]))</f>
        <v>0.95</v>
      </c>
      <c r="N2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176" s="5" cm="1">
        <f t="array" ref="O2176">MIN(IF((OutputTable[GroupByKey]=OutputTable[[#This Row],[GroupByKey]]),(OutputTable[GroupByKey]=OutputTable[[#This Row],[GroupByKey]])*OutputTable[RecordedValue]))</f>
        <v>61.6875247638012</v>
      </c>
      <c r="P2176" s="5" cm="1">
        <f t="array" ref="P2176">MAX(IF((OutputTable[GroupByKey]=OutputTable[[#This Row],[GroupByKey]]),(OutputTable[GroupByKey]=OutputTable[[#This Row],[GroupByKey]])*OutputTable[RecordedValue]))</f>
        <v>190.038737459233</v>
      </c>
    </row>
    <row r="2177" spans="1:16" x14ac:dyDescent="0.25">
      <c r="A2177" t="s">
        <v>68</v>
      </c>
      <c r="B2177" t="s">
        <v>70</v>
      </c>
      <c r="C2177">
        <v>42</v>
      </c>
      <c r="D2177" t="s">
        <v>114</v>
      </c>
      <c r="E2177" t="s">
        <v>115</v>
      </c>
      <c r="F2177" t="s">
        <v>73</v>
      </c>
      <c r="G2177">
        <v>0</v>
      </c>
      <c r="H2177">
        <v>0</v>
      </c>
      <c r="I2177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177" s="5" cm="1">
        <f t="array" ref="J2177">MAX(IF((ProjectInfoTable[ProjectName]=OutputTable[[#This Row],[ProjectName]]),(ProjectInfoTable[ProjectName]=OutputTable[[#This Row],[ProjectName]])*ProjectInfoTable[NumberOfReplications]))</f>
        <v>50</v>
      </c>
      <c r="K2177" s="5" cm="1">
        <f t="array" ref="K2177">IFERROR(AVERAGE(IF((OutputTable[GroupByKey]=OutputTable[[#This Row],[GroupByKey]]),(OutputTable[GroupByKey]=OutputTable[[#This Row],[GroupByKey]])*OutputTable[RecordedValue])),0)</f>
        <v>0</v>
      </c>
      <c r="L2177" s="5" cm="1">
        <f t="array" ref="L2177">IFERROR(_xlfn.STDEV.S(IF((OutputTable[GroupByKey]=OutputTable[[#This Row],[GroupByKey]]),(OutputTable[GroupByKey]=OutputTable[[#This Row],[GroupByKey]])*OutputTable[RecordedValue])),0)</f>
        <v>0</v>
      </c>
      <c r="M2177" s="5" cm="1">
        <f t="array" ref="M2177">MAX(IF((ProjectInfoTable[ProjectName]=OutputTable[[#This Row],[ProjectName]]),(ProjectInfoTable[ProjectName]=OutputTable[[#This Row],[ProjectName]])*ProjectInfoTable[ConfidenceInterval]))</f>
        <v>0.95</v>
      </c>
      <c r="N2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77" s="5" cm="1">
        <f t="array" ref="O2177">MIN(IF((OutputTable[GroupByKey]=OutputTable[[#This Row],[GroupByKey]]),(OutputTable[GroupByKey]=OutputTable[[#This Row],[GroupByKey]])*OutputTable[RecordedValue]))</f>
        <v>0</v>
      </c>
      <c r="P2177" s="5" cm="1">
        <f t="array" ref="P2177">MAX(IF((OutputTable[GroupByKey]=OutputTable[[#This Row],[GroupByKey]]),(OutputTable[GroupByKey]=OutputTable[[#This Row],[GroupByKey]])*OutputTable[RecordedValue]))</f>
        <v>0</v>
      </c>
    </row>
    <row r="2178" spans="1:16" x14ac:dyDescent="0.25">
      <c r="A2178" t="s">
        <v>68</v>
      </c>
      <c r="B2178" t="s">
        <v>70</v>
      </c>
      <c r="C2178">
        <v>42</v>
      </c>
      <c r="D2178" t="s">
        <v>116</v>
      </c>
      <c r="E2178" t="s">
        <v>117</v>
      </c>
      <c r="F2178" t="s">
        <v>73</v>
      </c>
      <c r="G2178">
        <v>2.96249817181149</v>
      </c>
      <c r="H2178">
        <v>0</v>
      </c>
      <c r="I2178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178" s="5" cm="1">
        <f t="array" ref="J2178">MAX(IF((ProjectInfoTable[ProjectName]=OutputTable[[#This Row],[ProjectName]]),(ProjectInfoTable[ProjectName]=OutputTable[[#This Row],[ProjectName]])*ProjectInfoTable[NumberOfReplications]))</f>
        <v>50</v>
      </c>
      <c r="K2178" s="5" cm="1">
        <f t="array" ref="K2178">IFERROR(AVERAGE(IF((OutputTable[GroupByKey]=OutputTable[[#This Row],[GroupByKey]]),(OutputTable[GroupByKey]=OutputTable[[#This Row],[GroupByKey]])*OutputTable[RecordedValue])),0)</f>
        <v>5.4408066100724897</v>
      </c>
      <c r="L2178" s="5" cm="1">
        <f t="array" ref="L2178">IFERROR(_xlfn.STDEV.S(IF((OutputTable[GroupByKey]=OutputTable[[#This Row],[GroupByKey]]),(OutputTable[GroupByKey]=OutputTable[[#This Row],[GroupByKey]])*OutputTable[RecordedValue])),0)</f>
        <v>3.1898976373285977</v>
      </c>
      <c r="M2178" s="5" cm="1">
        <f t="array" ref="M2178">MAX(IF((ProjectInfoTable[ProjectName]=OutputTable[[#This Row],[ProjectName]]),(ProjectInfoTable[ProjectName]=OutputTable[[#This Row],[ProjectName]])*ProjectInfoTable[ConfidenceInterval]))</f>
        <v>0.95</v>
      </c>
      <c r="N2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178" s="5" cm="1">
        <f t="array" ref="O2178">MIN(IF((OutputTable[GroupByKey]=OutputTable[[#This Row],[GroupByKey]]),(OutputTable[GroupByKey]=OutputTable[[#This Row],[GroupByKey]])*OutputTable[RecordedValue]))</f>
        <v>0.10442984261027299</v>
      </c>
      <c r="P2178" s="5" cm="1">
        <f t="array" ref="P2178">MAX(IF((OutputTable[GroupByKey]=OutputTable[[#This Row],[GroupByKey]]),(OutputTable[GroupByKey]=OutputTable[[#This Row],[GroupByKey]])*OutputTable[RecordedValue]))</f>
        <v>13.981021636077701</v>
      </c>
    </row>
    <row r="2179" spans="1:16" x14ac:dyDescent="0.25">
      <c r="A2179" t="s">
        <v>68</v>
      </c>
      <c r="B2179" t="s">
        <v>70</v>
      </c>
      <c r="C2179">
        <v>42</v>
      </c>
      <c r="D2179" t="s">
        <v>118</v>
      </c>
      <c r="E2179" t="s">
        <v>119</v>
      </c>
      <c r="F2179" t="s">
        <v>73</v>
      </c>
      <c r="G2179">
        <v>18</v>
      </c>
      <c r="H2179">
        <v>0</v>
      </c>
      <c r="I2179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179" s="5" cm="1">
        <f t="array" ref="J2179">MAX(IF((ProjectInfoTable[ProjectName]=OutputTable[[#This Row],[ProjectName]]),(ProjectInfoTable[ProjectName]=OutputTable[[#This Row],[ProjectName]])*ProjectInfoTable[NumberOfReplications]))</f>
        <v>50</v>
      </c>
      <c r="K2179" s="5" cm="1">
        <f t="array" ref="K2179">IFERROR(AVERAGE(IF((OutputTable[GroupByKey]=OutputTable[[#This Row],[GroupByKey]]),(OutputTable[GroupByKey]=OutputTable[[#This Row],[GroupByKey]])*OutputTable[RecordedValue])),0)</f>
        <v>20.28</v>
      </c>
      <c r="L2179" s="5" cm="1">
        <f t="array" ref="L2179">IFERROR(_xlfn.STDEV.S(IF((OutputTable[GroupByKey]=OutputTable[[#This Row],[GroupByKey]]),(OutputTable[GroupByKey]=OutputTable[[#This Row],[GroupByKey]])*OutputTable[RecordedValue])),0)</f>
        <v>4.3191079955878688</v>
      </c>
      <c r="M2179" s="5" cm="1">
        <f t="array" ref="M2179">MAX(IF((ProjectInfoTable[ProjectName]=OutputTable[[#This Row],[ProjectName]]),(ProjectInfoTable[ProjectName]=OutputTable[[#This Row],[ProjectName]])*ProjectInfoTable[ConfidenceInterval]))</f>
        <v>0.95</v>
      </c>
      <c r="N2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179" s="5" cm="1">
        <f t="array" ref="O2179">MIN(IF((OutputTable[GroupByKey]=OutputTable[[#This Row],[GroupByKey]]),(OutputTable[GroupByKey]=OutputTable[[#This Row],[GroupByKey]])*OutputTable[RecordedValue]))</f>
        <v>11</v>
      </c>
      <c r="P2179" s="5" cm="1">
        <f t="array" ref="P2179">MAX(IF((OutputTable[GroupByKey]=OutputTable[[#This Row],[GroupByKey]]),(OutputTable[GroupByKey]=OutputTable[[#This Row],[GroupByKey]])*OutputTable[RecordedValue]))</f>
        <v>31</v>
      </c>
    </row>
    <row r="2180" spans="1:16" x14ac:dyDescent="0.25">
      <c r="A2180" t="s">
        <v>68</v>
      </c>
      <c r="B2180" t="s">
        <v>70</v>
      </c>
      <c r="C2180">
        <v>42</v>
      </c>
      <c r="D2180" t="s">
        <v>120</v>
      </c>
      <c r="E2180" t="s">
        <v>121</v>
      </c>
      <c r="F2180" t="s">
        <v>73</v>
      </c>
      <c r="G2180">
        <v>18</v>
      </c>
      <c r="H2180">
        <v>0</v>
      </c>
      <c r="I2180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180" s="5" cm="1">
        <f t="array" ref="J2180">MAX(IF((ProjectInfoTable[ProjectName]=OutputTable[[#This Row],[ProjectName]]),(ProjectInfoTable[ProjectName]=OutputTable[[#This Row],[ProjectName]])*ProjectInfoTable[NumberOfReplications]))</f>
        <v>50</v>
      </c>
      <c r="K2180" s="5" cm="1">
        <f t="array" ref="K2180">IFERROR(AVERAGE(IF((OutputTable[GroupByKey]=OutputTable[[#This Row],[GroupByKey]]),(OutputTable[GroupByKey]=OutputTable[[#This Row],[GroupByKey]])*OutputTable[RecordedValue])),0)</f>
        <v>20.14</v>
      </c>
      <c r="L2180" s="5" cm="1">
        <f t="array" ref="L2180">IFERROR(_xlfn.STDEV.S(IF((OutputTable[GroupByKey]=OutputTable[[#This Row],[GroupByKey]]),(OutputTable[GroupByKey]=OutputTable[[#This Row],[GroupByKey]])*OutputTable[RecordedValue])),0)</f>
        <v>4.309505393278199</v>
      </c>
      <c r="M2180" s="5" cm="1">
        <f t="array" ref="M2180">MAX(IF((ProjectInfoTable[ProjectName]=OutputTable[[#This Row],[ProjectName]]),(ProjectInfoTable[ProjectName]=OutputTable[[#This Row],[ProjectName]])*ProjectInfoTable[ConfidenceInterval]))</f>
        <v>0.95</v>
      </c>
      <c r="N2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180" s="5" cm="1">
        <f t="array" ref="O2180">MIN(IF((OutputTable[GroupByKey]=OutputTable[[#This Row],[GroupByKey]]),(OutputTable[GroupByKey]=OutputTable[[#This Row],[GroupByKey]])*OutputTable[RecordedValue]))</f>
        <v>10</v>
      </c>
      <c r="P2180" s="5" cm="1">
        <f t="array" ref="P2180">MAX(IF((OutputTable[GroupByKey]=OutputTable[[#This Row],[GroupByKey]]),(OutputTable[GroupByKey]=OutputTable[[#This Row],[GroupByKey]])*OutputTable[RecordedValue]))</f>
        <v>31</v>
      </c>
    </row>
    <row r="2181" spans="1:16" x14ac:dyDescent="0.25">
      <c r="A2181" t="s">
        <v>68</v>
      </c>
      <c r="B2181" t="s">
        <v>70</v>
      </c>
      <c r="C2181">
        <v>42</v>
      </c>
      <c r="D2181" t="s">
        <v>122</v>
      </c>
      <c r="E2181" t="s">
        <v>123</v>
      </c>
      <c r="F2181" t="s">
        <v>73</v>
      </c>
      <c r="G2181">
        <v>1.6186233294527199</v>
      </c>
      <c r="H2181">
        <v>0</v>
      </c>
      <c r="I2181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181" s="5" cm="1">
        <f t="array" ref="J2181">MAX(IF((ProjectInfoTable[ProjectName]=OutputTable[[#This Row],[ProjectName]]),(ProjectInfoTable[ProjectName]=OutputTable[[#This Row],[ProjectName]])*ProjectInfoTable[NumberOfReplications]))</f>
        <v>50</v>
      </c>
      <c r="K2181" s="5" cm="1">
        <f t="array" ref="K2181">IFERROR(AVERAGE(IF((OutputTable[GroupByKey]=OutputTable[[#This Row],[GroupByKey]]),(OutputTable[GroupByKey]=OutputTable[[#This Row],[GroupByKey]])*OutputTable[RecordedValue])),0)</f>
        <v>1.9749714551650996</v>
      </c>
      <c r="L2181" s="5" cm="1">
        <f t="array" ref="L2181">IFERROR(_xlfn.STDEV.S(IF((OutputTable[GroupByKey]=OutputTable[[#This Row],[GroupByKey]]),(OutputTable[GroupByKey]=OutputTable[[#This Row],[GroupByKey]])*OutputTable[RecordedValue])),0)</f>
        <v>0.45746437878232693</v>
      </c>
      <c r="M2181" s="5" cm="1">
        <f t="array" ref="M2181">MAX(IF((ProjectInfoTable[ProjectName]=OutputTable[[#This Row],[ProjectName]]),(ProjectInfoTable[ProjectName]=OutputTable[[#This Row],[ProjectName]])*ProjectInfoTable[ConfidenceInterval]))</f>
        <v>0.95</v>
      </c>
      <c r="N2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181" s="5" cm="1">
        <f t="array" ref="O2181">MIN(IF((OutputTable[GroupByKey]=OutputTable[[#This Row],[GroupByKey]]),(OutputTable[GroupByKey]=OutputTable[[#This Row],[GroupByKey]])*OutputTable[RecordedValue]))</f>
        <v>1.0281254127300199</v>
      </c>
      <c r="P2181" s="5" cm="1">
        <f t="array" ref="P2181">MAX(IF((OutputTable[GroupByKey]=OutputTable[[#This Row],[GroupByKey]]),(OutputTable[GroupByKey]=OutputTable[[#This Row],[GroupByKey]])*OutputTable[RecordedValue]))</f>
        <v>3.1673122909872098</v>
      </c>
    </row>
    <row r="2182" spans="1:16" x14ac:dyDescent="0.25">
      <c r="A2182" t="s">
        <v>68</v>
      </c>
      <c r="B2182" t="s">
        <v>70</v>
      </c>
      <c r="C2182">
        <v>42</v>
      </c>
      <c r="D2182" t="s">
        <v>124</v>
      </c>
      <c r="E2182" t="s">
        <v>125</v>
      </c>
      <c r="F2182" t="s">
        <v>73</v>
      </c>
      <c r="G2182">
        <v>100.07989793897499</v>
      </c>
      <c r="H2182">
        <v>0</v>
      </c>
      <c r="I2182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182" s="5" cm="1">
        <f t="array" ref="J2182">MAX(IF((ProjectInfoTable[ProjectName]=OutputTable[[#This Row],[ProjectName]]),(ProjectInfoTable[ProjectName]=OutputTable[[#This Row],[ProjectName]])*ProjectInfoTable[NumberOfReplications]))</f>
        <v>50</v>
      </c>
      <c r="K2182" s="5" cm="1">
        <f t="array" ref="K2182">IFERROR(AVERAGE(IF((OutputTable[GroupByKey]=OutputTable[[#This Row],[GroupByKey]]),(OutputTable[GroupByKey]=OutputTable[[#This Row],[GroupByKey]])*OutputTable[RecordedValue])),0)</f>
        <v>123.93909391997848</v>
      </c>
      <c r="L2182" s="5" cm="1">
        <f t="array" ref="L2182">IFERROR(_xlfn.STDEV.S(IF((OutputTable[GroupByKey]=OutputTable[[#This Row],[GroupByKey]]),(OutputTable[GroupByKey]=OutputTable[[#This Row],[GroupByKey]])*OutputTable[RecordedValue])),0)</f>
        <v>29.164347943585724</v>
      </c>
      <c r="M2182" s="5" cm="1">
        <f t="array" ref="M2182">MAX(IF((ProjectInfoTable[ProjectName]=OutputTable[[#This Row],[ProjectName]]),(ProjectInfoTable[ProjectName]=OutputTable[[#This Row],[ProjectName]])*ProjectInfoTable[ConfidenceInterval]))</f>
        <v>0.95</v>
      </c>
      <c r="N2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182" s="5" cm="1">
        <f t="array" ref="O2182">MIN(IF((OutputTable[GroupByKey]=OutputTable[[#This Row],[GroupByKey]]),(OutputTable[GroupByKey]=OutputTable[[#This Row],[GroupByKey]])*OutputTable[RecordedValue]))</f>
        <v>61.791954606411501</v>
      </c>
      <c r="P2182" s="5" cm="1">
        <f t="array" ref="P2182">MAX(IF((OutputTable[GroupByKey]=OutputTable[[#This Row],[GroupByKey]]),(OutputTable[GroupByKey]=OutputTable[[#This Row],[GroupByKey]])*OutputTable[RecordedValue]))</f>
        <v>204.019759095311</v>
      </c>
    </row>
    <row r="2183" spans="1:16" x14ac:dyDescent="0.25">
      <c r="A2183" t="s">
        <v>68</v>
      </c>
      <c r="B2183" t="s">
        <v>70</v>
      </c>
      <c r="C2183">
        <v>42</v>
      </c>
      <c r="D2183" t="s">
        <v>126</v>
      </c>
      <c r="E2183" t="s">
        <v>86</v>
      </c>
      <c r="F2183" t="s">
        <v>127</v>
      </c>
      <c r="G2183">
        <v>0</v>
      </c>
      <c r="H2183">
        <v>0</v>
      </c>
      <c r="I2183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183" s="5" cm="1">
        <f t="array" ref="J2183">MAX(IF((ProjectInfoTable[ProjectName]=OutputTable[[#This Row],[ProjectName]]),(ProjectInfoTable[ProjectName]=OutputTable[[#This Row],[ProjectName]])*ProjectInfoTable[NumberOfReplications]))</f>
        <v>50</v>
      </c>
      <c r="K2183" s="5" cm="1">
        <f t="array" ref="K2183">IFERROR(AVERAGE(IF((OutputTable[GroupByKey]=OutputTable[[#This Row],[GroupByKey]]),(OutputTable[GroupByKey]=OutputTable[[#This Row],[GroupByKey]])*OutputTable[RecordedValue])),0)</f>
        <v>0</v>
      </c>
      <c r="L2183" s="5" cm="1">
        <f t="array" ref="L2183">IFERROR(_xlfn.STDEV.S(IF((OutputTable[GroupByKey]=OutputTable[[#This Row],[GroupByKey]]),(OutputTable[GroupByKey]=OutputTable[[#This Row],[GroupByKey]])*OutputTable[RecordedValue])),0)</f>
        <v>0</v>
      </c>
      <c r="M2183" s="5" cm="1">
        <f t="array" ref="M2183">MAX(IF((ProjectInfoTable[ProjectName]=OutputTable[[#This Row],[ProjectName]]),(ProjectInfoTable[ProjectName]=OutputTable[[#This Row],[ProjectName]])*ProjectInfoTable[ConfidenceInterval]))</f>
        <v>0.95</v>
      </c>
      <c r="N2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83" s="5" cm="1">
        <f t="array" ref="O2183">MIN(IF((OutputTable[GroupByKey]=OutputTable[[#This Row],[GroupByKey]]),(OutputTable[GroupByKey]=OutputTable[[#This Row],[GroupByKey]])*OutputTable[RecordedValue]))</f>
        <v>0</v>
      </c>
      <c r="P2183" s="5" cm="1">
        <f t="array" ref="P2183">MAX(IF((OutputTable[GroupByKey]=OutputTable[[#This Row],[GroupByKey]]),(OutputTable[GroupByKey]=OutputTable[[#This Row],[GroupByKey]])*OutputTable[RecordedValue]))</f>
        <v>0</v>
      </c>
    </row>
    <row r="2184" spans="1:16" x14ac:dyDescent="0.25">
      <c r="A2184" t="s">
        <v>68</v>
      </c>
      <c r="B2184" t="s">
        <v>70</v>
      </c>
      <c r="C2184">
        <v>42</v>
      </c>
      <c r="D2184" t="s">
        <v>128</v>
      </c>
      <c r="E2184" t="s">
        <v>89</v>
      </c>
      <c r="F2184" t="s">
        <v>127</v>
      </c>
      <c r="G2184">
        <v>0</v>
      </c>
      <c r="H2184">
        <v>0</v>
      </c>
      <c r="I2184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184" s="5" cm="1">
        <f t="array" ref="J2184">MAX(IF((ProjectInfoTable[ProjectName]=OutputTable[[#This Row],[ProjectName]]),(ProjectInfoTable[ProjectName]=OutputTable[[#This Row],[ProjectName]])*ProjectInfoTable[NumberOfReplications]))</f>
        <v>50</v>
      </c>
      <c r="K2184" s="5" cm="1">
        <f t="array" ref="K2184">IFERROR(AVERAGE(IF((OutputTable[GroupByKey]=OutputTable[[#This Row],[GroupByKey]]),(OutputTable[GroupByKey]=OutputTable[[#This Row],[GroupByKey]])*OutputTable[RecordedValue])),0)</f>
        <v>0</v>
      </c>
      <c r="L2184" s="5" cm="1">
        <f t="array" ref="L2184">IFERROR(_xlfn.STDEV.S(IF((OutputTable[GroupByKey]=OutputTable[[#This Row],[GroupByKey]]),(OutputTable[GroupByKey]=OutputTable[[#This Row],[GroupByKey]])*OutputTable[RecordedValue])),0)</f>
        <v>0</v>
      </c>
      <c r="M2184" s="5" cm="1">
        <f t="array" ref="M2184">MAX(IF((ProjectInfoTable[ProjectName]=OutputTable[[#This Row],[ProjectName]]),(ProjectInfoTable[ProjectName]=OutputTable[[#This Row],[ProjectName]])*ProjectInfoTable[ConfidenceInterval]))</f>
        <v>0.95</v>
      </c>
      <c r="N2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84" s="5" cm="1">
        <f t="array" ref="O2184">MIN(IF((OutputTable[GroupByKey]=OutputTable[[#This Row],[GroupByKey]]),(OutputTable[GroupByKey]=OutputTable[[#This Row],[GroupByKey]])*OutputTable[RecordedValue]))</f>
        <v>0</v>
      </c>
      <c r="P2184" s="5" cm="1">
        <f t="array" ref="P2184">MAX(IF((OutputTable[GroupByKey]=OutputTable[[#This Row],[GroupByKey]]),(OutputTable[GroupByKey]=OutputTable[[#This Row],[GroupByKey]])*OutputTable[RecordedValue]))</f>
        <v>0</v>
      </c>
    </row>
    <row r="2185" spans="1:16" x14ac:dyDescent="0.25">
      <c r="A2185" t="s">
        <v>68</v>
      </c>
      <c r="B2185" t="s">
        <v>70</v>
      </c>
      <c r="C2185">
        <v>42</v>
      </c>
      <c r="D2185" t="s">
        <v>129</v>
      </c>
      <c r="E2185" t="s">
        <v>91</v>
      </c>
      <c r="F2185" t="s">
        <v>127</v>
      </c>
      <c r="G2185">
        <v>46.952703571554501</v>
      </c>
      <c r="H2185">
        <v>0</v>
      </c>
      <c r="I2185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185" s="5" cm="1">
        <f t="array" ref="J2185">MAX(IF((ProjectInfoTable[ProjectName]=OutputTable[[#This Row],[ProjectName]]),(ProjectInfoTable[ProjectName]=OutputTable[[#This Row],[ProjectName]])*ProjectInfoTable[NumberOfReplications]))</f>
        <v>50</v>
      </c>
      <c r="K2185" s="5" cm="1">
        <f t="array" ref="K2185">IFERROR(AVERAGE(IF((OutputTable[GroupByKey]=OutputTable[[#This Row],[GroupByKey]]),(OutputTable[GroupByKey]=OutputTable[[#This Row],[GroupByKey]])*OutputTable[RecordedValue])),0)</f>
        <v>48.448961029865458</v>
      </c>
      <c r="L2185" s="5" cm="1">
        <f t="array" ref="L2185">IFERROR(_xlfn.STDEV.S(IF((OutputTable[GroupByKey]=OutputTable[[#This Row],[GroupByKey]]),(OutputTable[GroupByKey]=OutputTable[[#This Row],[GroupByKey]])*OutputTable[RecordedValue])),0)</f>
        <v>0.864449879249923</v>
      </c>
      <c r="M2185" s="5" cm="1">
        <f t="array" ref="M2185">MAX(IF((ProjectInfoTable[ProjectName]=OutputTable[[#This Row],[ProjectName]]),(ProjectInfoTable[ProjectName]=OutputTable[[#This Row],[ProjectName]])*ProjectInfoTable[ConfidenceInterval]))</f>
        <v>0.95</v>
      </c>
      <c r="N2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185" s="5" cm="1">
        <f t="array" ref="O2185">MIN(IF((OutputTable[GroupByKey]=OutputTable[[#This Row],[GroupByKey]]),(OutputTable[GroupByKey]=OutputTable[[#This Row],[GroupByKey]])*OutputTable[RecordedValue]))</f>
        <v>46.605834762066102</v>
      </c>
      <c r="P2185" s="5" cm="1">
        <f t="array" ref="P2185">MAX(IF((OutputTable[GroupByKey]=OutputTable[[#This Row],[GroupByKey]]),(OutputTable[GroupByKey]=OutputTable[[#This Row],[GroupByKey]])*OutputTable[RecordedValue]))</f>
        <v>50.321452117960597</v>
      </c>
    </row>
    <row r="2186" spans="1:16" x14ac:dyDescent="0.25">
      <c r="A2186" t="s">
        <v>68</v>
      </c>
      <c r="B2186" t="s">
        <v>70</v>
      </c>
      <c r="C2186">
        <v>42</v>
      </c>
      <c r="D2186" t="s">
        <v>130</v>
      </c>
      <c r="E2186" t="s">
        <v>131</v>
      </c>
      <c r="F2186" t="s">
        <v>127</v>
      </c>
      <c r="G2186">
        <v>0</v>
      </c>
      <c r="H2186">
        <v>0</v>
      </c>
      <c r="I2186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186" s="5" cm="1">
        <f t="array" ref="J2186">MAX(IF((ProjectInfoTable[ProjectName]=OutputTable[[#This Row],[ProjectName]]),(ProjectInfoTable[ProjectName]=OutputTable[[#This Row],[ProjectName]])*ProjectInfoTable[NumberOfReplications]))</f>
        <v>50</v>
      </c>
      <c r="K2186" s="5" cm="1">
        <f t="array" ref="K2186">IFERROR(AVERAGE(IF((OutputTable[GroupByKey]=OutputTable[[#This Row],[GroupByKey]]),(OutputTable[GroupByKey]=OutputTable[[#This Row],[GroupByKey]])*OutputTable[RecordedValue])),0)</f>
        <v>0</v>
      </c>
      <c r="L2186" s="5" cm="1">
        <f t="array" ref="L2186">IFERROR(_xlfn.STDEV.S(IF((OutputTable[GroupByKey]=OutputTable[[#This Row],[GroupByKey]]),(OutputTable[GroupByKey]=OutputTable[[#This Row],[GroupByKey]])*OutputTable[RecordedValue])),0)</f>
        <v>0</v>
      </c>
      <c r="M2186" s="5" cm="1">
        <f t="array" ref="M2186">MAX(IF((ProjectInfoTable[ProjectName]=OutputTable[[#This Row],[ProjectName]]),(ProjectInfoTable[ProjectName]=OutputTable[[#This Row],[ProjectName]])*ProjectInfoTable[ConfidenceInterval]))</f>
        <v>0.95</v>
      </c>
      <c r="N2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86" s="5" cm="1">
        <f t="array" ref="O2186">MIN(IF((OutputTable[GroupByKey]=OutputTable[[#This Row],[GroupByKey]]),(OutputTable[GroupByKey]=OutputTable[[#This Row],[GroupByKey]])*OutputTable[RecordedValue]))</f>
        <v>0</v>
      </c>
      <c r="P2186" s="5" cm="1">
        <f t="array" ref="P2186">MAX(IF((OutputTable[GroupByKey]=OutputTable[[#This Row],[GroupByKey]]),(OutputTable[GroupByKey]=OutputTable[[#This Row],[GroupByKey]])*OutputTable[RecordedValue]))</f>
        <v>0</v>
      </c>
    </row>
    <row r="2187" spans="1:16" x14ac:dyDescent="0.25">
      <c r="A2187" t="s">
        <v>68</v>
      </c>
      <c r="B2187" t="s">
        <v>70</v>
      </c>
      <c r="C2187">
        <v>42</v>
      </c>
      <c r="D2187" t="s">
        <v>132</v>
      </c>
      <c r="E2187" t="s">
        <v>95</v>
      </c>
      <c r="F2187" t="s">
        <v>127</v>
      </c>
      <c r="G2187">
        <v>46.952703571554501</v>
      </c>
      <c r="H2187">
        <v>0</v>
      </c>
      <c r="I2187" s="5" t="str">
        <f>OutputTable[[#This Row],[ProjectName]]&amp;OutputTable[[#This Row],[Name]]&amp;OutputTable[[#This Row],[Type]]&amp;OutputTable[[#This Row],[Source]]</f>
        <v>Airport Security AnalysisAll Entities.VACostVA CostSystem</v>
      </c>
      <c r="J2187" s="5" cm="1">
        <f t="array" ref="J2187">MAX(IF((ProjectInfoTable[ProjectName]=OutputTable[[#This Row],[ProjectName]]),(ProjectInfoTable[ProjectName]=OutputTable[[#This Row],[ProjectName]])*ProjectInfoTable[NumberOfReplications]))</f>
        <v>50</v>
      </c>
      <c r="K2187" s="5" cm="1">
        <f t="array" ref="K2187">IFERROR(AVERAGE(IF((OutputTable[GroupByKey]=OutputTable[[#This Row],[GroupByKey]]),(OutputTable[GroupByKey]=OutputTable[[#This Row],[GroupByKey]])*OutputTable[RecordedValue])),0)</f>
        <v>48.448961029865458</v>
      </c>
      <c r="L2187" s="5" cm="1">
        <f t="array" ref="L2187">IFERROR(_xlfn.STDEV.S(IF((OutputTable[GroupByKey]=OutputTable[[#This Row],[GroupByKey]]),(OutputTable[GroupByKey]=OutputTable[[#This Row],[GroupByKey]])*OutputTable[RecordedValue])),0)</f>
        <v>0.864449879249923</v>
      </c>
      <c r="M2187" s="5" cm="1">
        <f t="array" ref="M2187">MAX(IF((ProjectInfoTable[ProjectName]=OutputTable[[#This Row],[ProjectName]]),(ProjectInfoTable[ProjectName]=OutputTable[[#This Row],[ProjectName]])*ProjectInfoTable[ConfidenceInterval]))</f>
        <v>0.95</v>
      </c>
      <c r="N2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187" s="5" cm="1">
        <f t="array" ref="O2187">MIN(IF((OutputTable[GroupByKey]=OutputTable[[#This Row],[GroupByKey]]),(OutputTable[GroupByKey]=OutputTable[[#This Row],[GroupByKey]])*OutputTable[RecordedValue]))</f>
        <v>46.605834762066102</v>
      </c>
      <c r="P2187" s="5" cm="1">
        <f t="array" ref="P2187">MAX(IF((OutputTable[GroupByKey]=OutputTable[[#This Row],[GroupByKey]]),(OutputTable[GroupByKey]=OutputTable[[#This Row],[GroupByKey]])*OutputTable[RecordedValue]))</f>
        <v>50.321452117960597</v>
      </c>
    </row>
    <row r="2188" spans="1:16" x14ac:dyDescent="0.25">
      <c r="A2188" t="s">
        <v>68</v>
      </c>
      <c r="B2188" t="s">
        <v>70</v>
      </c>
      <c r="C2188">
        <v>42</v>
      </c>
      <c r="D2188" t="s">
        <v>133</v>
      </c>
      <c r="E2188" t="s">
        <v>97</v>
      </c>
      <c r="F2188" t="s">
        <v>127</v>
      </c>
      <c r="G2188">
        <v>0</v>
      </c>
      <c r="H2188">
        <v>0</v>
      </c>
      <c r="I2188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188" s="5" cm="1">
        <f t="array" ref="J2188">MAX(IF((ProjectInfoTable[ProjectName]=OutputTable[[#This Row],[ProjectName]]),(ProjectInfoTable[ProjectName]=OutputTable[[#This Row],[ProjectName]])*ProjectInfoTable[NumberOfReplications]))</f>
        <v>50</v>
      </c>
      <c r="K2188" s="5" cm="1">
        <f t="array" ref="K2188">IFERROR(AVERAGE(IF((OutputTable[GroupByKey]=OutputTable[[#This Row],[GroupByKey]]),(OutputTable[GroupByKey]=OutputTable[[#This Row],[GroupByKey]])*OutputTable[RecordedValue])),0)</f>
        <v>0</v>
      </c>
      <c r="L2188" s="5" cm="1">
        <f t="array" ref="L2188">IFERROR(_xlfn.STDEV.S(IF((OutputTable[GroupByKey]=OutputTable[[#This Row],[GroupByKey]]),(OutputTable[GroupByKey]=OutputTable[[#This Row],[GroupByKey]])*OutputTable[RecordedValue])),0)</f>
        <v>0</v>
      </c>
      <c r="M2188" s="5" cm="1">
        <f t="array" ref="M2188">MAX(IF((ProjectInfoTable[ProjectName]=OutputTable[[#This Row],[ProjectName]]),(ProjectInfoTable[ProjectName]=OutputTable[[#This Row],[ProjectName]])*ProjectInfoTable[ConfidenceInterval]))</f>
        <v>0.95</v>
      </c>
      <c r="N2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88" s="5" cm="1">
        <f t="array" ref="O2188">MIN(IF((OutputTable[GroupByKey]=OutputTable[[#This Row],[GroupByKey]]),(OutputTable[GroupByKey]=OutputTable[[#This Row],[GroupByKey]])*OutputTable[RecordedValue]))</f>
        <v>0</v>
      </c>
      <c r="P2188" s="5" cm="1">
        <f t="array" ref="P2188">MAX(IF((OutputTable[GroupByKey]=OutputTable[[#This Row],[GroupByKey]]),(OutputTable[GroupByKey]=OutputTable[[#This Row],[GroupByKey]])*OutputTable[RecordedValue]))</f>
        <v>0</v>
      </c>
    </row>
    <row r="2189" spans="1:16" x14ac:dyDescent="0.25">
      <c r="A2189" t="s">
        <v>68</v>
      </c>
      <c r="B2189" t="s">
        <v>70</v>
      </c>
      <c r="C2189">
        <v>42</v>
      </c>
      <c r="D2189" t="s">
        <v>134</v>
      </c>
      <c r="E2189" t="s">
        <v>135</v>
      </c>
      <c r="F2189" t="s">
        <v>127</v>
      </c>
      <c r="G2189">
        <v>46.952703571554501</v>
      </c>
      <c r="H2189">
        <v>0</v>
      </c>
      <c r="I2189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189" s="5" cm="1">
        <f t="array" ref="J2189">MAX(IF((ProjectInfoTable[ProjectName]=OutputTable[[#This Row],[ProjectName]]),(ProjectInfoTable[ProjectName]=OutputTable[[#This Row],[ProjectName]])*ProjectInfoTable[NumberOfReplications]))</f>
        <v>50</v>
      </c>
      <c r="K2189" s="5" cm="1">
        <f t="array" ref="K2189">IFERROR(AVERAGE(IF((OutputTable[GroupByKey]=OutputTable[[#This Row],[GroupByKey]]),(OutputTable[GroupByKey]=OutputTable[[#This Row],[GroupByKey]])*OutputTable[RecordedValue])),0)</f>
        <v>48.448961029865458</v>
      </c>
      <c r="L2189" s="5" cm="1">
        <f t="array" ref="L2189">IFERROR(_xlfn.STDEV.S(IF((OutputTable[GroupByKey]=OutputTable[[#This Row],[GroupByKey]]),(OutputTable[GroupByKey]=OutputTable[[#This Row],[GroupByKey]])*OutputTable[RecordedValue])),0)</f>
        <v>0.86444987924992722</v>
      </c>
      <c r="M2189" s="5" cm="1">
        <f t="array" ref="M2189">MAX(IF((ProjectInfoTable[ProjectName]=OutputTable[[#This Row],[ProjectName]]),(ProjectInfoTable[ProjectName]=OutputTable[[#This Row],[ProjectName]])*ProjectInfoTable[ConfidenceInterval]))</f>
        <v>0.95</v>
      </c>
      <c r="N2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189" s="5" cm="1">
        <f t="array" ref="O2189">MIN(IF((OutputTable[GroupByKey]=OutputTable[[#This Row],[GroupByKey]]),(OutputTable[GroupByKey]=OutputTable[[#This Row],[GroupByKey]])*OutputTable[RecordedValue]))</f>
        <v>46.605834762066102</v>
      </c>
      <c r="P2189" s="5" cm="1">
        <f t="array" ref="P2189">MAX(IF((OutputTable[GroupByKey]=OutputTable[[#This Row],[GroupByKey]]),(OutputTable[GroupByKey]=OutputTable[[#This Row],[GroupByKey]])*OutputTable[RecordedValue]))</f>
        <v>50.321452117960497</v>
      </c>
    </row>
    <row r="2190" spans="1:16" x14ac:dyDescent="0.25">
      <c r="A2190" t="s">
        <v>68</v>
      </c>
      <c r="B2190" t="s">
        <v>70</v>
      </c>
      <c r="C2190">
        <v>42</v>
      </c>
      <c r="D2190" t="s">
        <v>136</v>
      </c>
      <c r="E2190" t="s">
        <v>137</v>
      </c>
      <c r="F2190" t="s">
        <v>127</v>
      </c>
      <c r="G2190">
        <v>24.865502454297101</v>
      </c>
      <c r="H2190">
        <v>0</v>
      </c>
      <c r="I2190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190" s="5" cm="1">
        <f t="array" ref="J2190">MAX(IF((ProjectInfoTable[ProjectName]=OutputTable[[#This Row],[ProjectName]]),(ProjectInfoTable[ProjectName]=OutputTable[[#This Row],[ProjectName]])*ProjectInfoTable[NumberOfReplications]))</f>
        <v>50</v>
      </c>
      <c r="K2190" s="5" cm="1">
        <f t="array" ref="K2190">IFERROR(AVERAGE(IF((OutputTable[GroupByKey]=OutputTable[[#This Row],[GroupByKey]]),(OutputTable[GroupByKey]=OutputTable[[#This Row],[GroupByKey]])*OutputTable[RecordedValue])),0)</f>
        <v>23.423677543870127</v>
      </c>
      <c r="L2190" s="5" cm="1">
        <f t="array" ref="L2190">IFERROR(_xlfn.STDEV.S(IF((OutputTable[GroupByKey]=OutputTable[[#This Row],[GroupByKey]]),(OutputTable[GroupByKey]=OutputTable[[#This Row],[GroupByKey]])*OutputTable[RecordedValue])),0)</f>
        <v>0.86656285941984512</v>
      </c>
      <c r="M2190" s="5" cm="1">
        <f t="array" ref="M2190">MAX(IF((ProjectInfoTable[ProjectName]=OutputTable[[#This Row],[ProjectName]]),(ProjectInfoTable[ProjectName]=OutputTable[[#This Row],[ProjectName]])*ProjectInfoTable[ConfidenceInterval]))</f>
        <v>0.95</v>
      </c>
      <c r="N2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190" s="5" cm="1">
        <f t="array" ref="O2190">MIN(IF((OutputTable[GroupByKey]=OutputTable[[#This Row],[GroupByKey]]),(OutputTable[GroupByKey]=OutputTable[[#This Row],[GroupByKey]])*OutputTable[RecordedValue]))</f>
        <v>21.655537571964</v>
      </c>
      <c r="P2190" s="5" cm="1">
        <f t="array" ref="P2190">MAX(IF((OutputTable[GroupByKey]=OutputTable[[#This Row],[GroupByKey]]),(OutputTable[GroupByKey]=OutputTable[[#This Row],[GroupByKey]])*OutputTable[RecordedValue]))</f>
        <v>25.265870670068299</v>
      </c>
    </row>
    <row r="2191" spans="1:16" x14ac:dyDescent="0.25">
      <c r="A2191" t="s">
        <v>68</v>
      </c>
      <c r="B2191" t="s">
        <v>70</v>
      </c>
      <c r="C2191">
        <v>42</v>
      </c>
      <c r="D2191" t="s">
        <v>138</v>
      </c>
      <c r="E2191" t="s">
        <v>91</v>
      </c>
      <c r="F2191" t="s">
        <v>127</v>
      </c>
      <c r="G2191">
        <v>71.818206025851595</v>
      </c>
      <c r="H2191">
        <v>0</v>
      </c>
      <c r="I2191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191" s="5" cm="1">
        <f t="array" ref="J2191">MAX(IF((ProjectInfoTable[ProjectName]=OutputTable[[#This Row],[ProjectName]]),(ProjectInfoTable[ProjectName]=OutputTable[[#This Row],[ProjectName]])*ProjectInfoTable[NumberOfReplications]))</f>
        <v>50</v>
      </c>
      <c r="K2191" s="5" cm="1">
        <f t="array" ref="K2191">IFERROR(AVERAGE(IF((OutputTable[GroupByKey]=OutputTable[[#This Row],[GroupByKey]]),(OutputTable[GroupByKey]=OutputTable[[#This Row],[GroupByKey]])*OutputTable[RecordedValue])),0)</f>
        <v>71.872638573735571</v>
      </c>
      <c r="L2191" s="5" cm="1">
        <f t="array" ref="L2191">IFERROR(_xlfn.STDEV.S(IF((OutputTable[GroupByKey]=OutputTable[[#This Row],[GroupByKey]]),(OutputTable[GroupByKey]=OutputTable[[#This Row],[GroupByKey]])*OutputTable[RecordedValue])),0)</f>
        <v>5.859431361613459E-2</v>
      </c>
      <c r="M2191" s="5" cm="1">
        <f t="array" ref="M2191">MAX(IF((ProjectInfoTable[ProjectName]=OutputTable[[#This Row],[ProjectName]]),(ProjectInfoTable[ProjectName]=OutputTable[[#This Row],[ProjectName]])*ProjectInfoTable[ConfidenceInterval]))</f>
        <v>0.95</v>
      </c>
      <c r="N2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191" s="5" cm="1">
        <f t="array" ref="O2191">MIN(IF((OutputTable[GroupByKey]=OutputTable[[#This Row],[GroupByKey]]),(OutputTable[GroupByKey]=OutputTable[[#This Row],[GroupByKey]])*OutputTable[RecordedValue]))</f>
        <v>71.718288096809104</v>
      </c>
      <c r="P2191" s="5" cm="1">
        <f t="array" ref="P2191">MAX(IF((OutputTable[GroupByKey]=OutputTable[[#This Row],[GroupByKey]]),(OutputTable[GroupByKey]=OutputTable[[#This Row],[GroupByKey]])*OutputTable[RecordedValue]))</f>
        <v>71.976989689924594</v>
      </c>
    </row>
    <row r="2192" spans="1:16" x14ac:dyDescent="0.25">
      <c r="A2192" t="s">
        <v>68</v>
      </c>
      <c r="B2192" t="s">
        <v>70</v>
      </c>
      <c r="C2192">
        <v>42</v>
      </c>
      <c r="D2192" t="s">
        <v>139</v>
      </c>
      <c r="E2192" t="s">
        <v>140</v>
      </c>
      <c r="F2192" t="s">
        <v>127</v>
      </c>
      <c r="G2192">
        <v>0</v>
      </c>
      <c r="H2192">
        <v>0</v>
      </c>
      <c r="I2192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192" s="5" cm="1">
        <f t="array" ref="J2192">MAX(IF((ProjectInfoTable[ProjectName]=OutputTable[[#This Row],[ProjectName]]),(ProjectInfoTable[ProjectName]=OutputTable[[#This Row],[ProjectName]])*ProjectInfoTable[NumberOfReplications]))</f>
        <v>50</v>
      </c>
      <c r="K2192" s="5" cm="1">
        <f t="array" ref="K2192">IFERROR(AVERAGE(IF((OutputTable[GroupByKey]=OutputTable[[#This Row],[GroupByKey]]),(OutputTable[GroupByKey]=OutputTable[[#This Row],[GroupByKey]])*OutputTable[RecordedValue])),0)</f>
        <v>0</v>
      </c>
      <c r="L2192" s="5" cm="1">
        <f t="array" ref="L2192">IFERROR(_xlfn.STDEV.S(IF((OutputTable[GroupByKey]=OutputTable[[#This Row],[GroupByKey]]),(OutputTable[GroupByKey]=OutputTable[[#This Row],[GroupByKey]])*OutputTable[RecordedValue])),0)</f>
        <v>0</v>
      </c>
      <c r="M2192" s="5" cm="1">
        <f t="array" ref="M2192">MAX(IF((ProjectInfoTable[ProjectName]=OutputTable[[#This Row],[ProjectName]]),(ProjectInfoTable[ProjectName]=OutputTable[[#This Row],[ProjectName]])*ProjectInfoTable[ConfidenceInterval]))</f>
        <v>0.95</v>
      </c>
      <c r="N2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92" s="5" cm="1">
        <f t="array" ref="O2192">MIN(IF((OutputTable[GroupByKey]=OutputTable[[#This Row],[GroupByKey]]),(OutputTable[GroupByKey]=OutputTable[[#This Row],[GroupByKey]])*OutputTable[RecordedValue]))</f>
        <v>0</v>
      </c>
      <c r="P2192" s="5" cm="1">
        <f t="array" ref="P2192">MAX(IF((OutputTable[GroupByKey]=OutputTable[[#This Row],[GroupByKey]]),(OutputTable[GroupByKey]=OutputTable[[#This Row],[GroupByKey]])*OutputTable[RecordedValue]))</f>
        <v>0</v>
      </c>
    </row>
    <row r="2193" spans="1:16" x14ac:dyDescent="0.25">
      <c r="A2193" t="s">
        <v>68</v>
      </c>
      <c r="B2193" t="s">
        <v>70</v>
      </c>
      <c r="C2193">
        <v>42</v>
      </c>
      <c r="D2193" t="s">
        <v>141</v>
      </c>
      <c r="E2193" t="s">
        <v>111</v>
      </c>
      <c r="F2193" t="s">
        <v>73</v>
      </c>
      <c r="G2193">
        <v>9.1684273298057697</v>
      </c>
      <c r="H2193">
        <v>0</v>
      </c>
      <c r="I2193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193" s="5" cm="1">
        <f t="array" ref="J2193">MAX(IF((ProjectInfoTable[ProjectName]=OutputTable[[#This Row],[ProjectName]]),(ProjectInfoTable[ProjectName]=OutputTable[[#This Row],[ProjectName]])*ProjectInfoTable[NumberOfReplications]))</f>
        <v>50</v>
      </c>
      <c r="K2193" s="5" cm="1">
        <f t="array" ref="K2193">IFERROR(AVERAGE(IF((OutputTable[GroupByKey]=OutputTable[[#This Row],[GroupByKey]]),(OutputTable[GroupByKey]=OutputTable[[#This Row],[GroupByKey]])*OutputTable[RecordedValue])),0)</f>
        <v>9.2356458312402427</v>
      </c>
      <c r="L2193" s="5" cm="1">
        <f t="array" ref="L2193">IFERROR(_xlfn.STDEV.S(IF((OutputTable[GroupByKey]=OutputTable[[#This Row],[GroupByKey]]),(OutputTable[GroupByKey]=OutputTable[[#This Row],[GroupByKey]])*OutputTable[RecordedValue])),0)</f>
        <v>0.11377584298148916</v>
      </c>
      <c r="M2193" s="5" cm="1">
        <f t="array" ref="M2193">MAX(IF((ProjectInfoTable[ProjectName]=OutputTable[[#This Row],[ProjectName]]),(ProjectInfoTable[ProjectName]=OutputTable[[#This Row],[ProjectName]])*ProjectInfoTable[ConfidenceInterval]))</f>
        <v>0.95</v>
      </c>
      <c r="N2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193" s="5" cm="1">
        <f t="array" ref="O2193">MIN(IF((OutputTable[GroupByKey]=OutputTable[[#This Row],[GroupByKey]]),(OutputTable[GroupByKey]=OutputTable[[#This Row],[GroupByKey]])*OutputTable[RecordedValue]))</f>
        <v>8.9867833861246496</v>
      </c>
      <c r="P2193" s="5" cm="1">
        <f t="array" ref="P2193">MAX(IF((OutputTable[GroupByKey]=OutputTable[[#This Row],[GroupByKey]]),(OutputTable[GroupByKey]=OutputTable[[#This Row],[GroupByKey]])*OutputTable[RecordedValue]))</f>
        <v>9.4038725622795898</v>
      </c>
    </row>
    <row r="2194" spans="1:16" x14ac:dyDescent="0.25">
      <c r="A2194" t="s">
        <v>68</v>
      </c>
      <c r="B2194" t="s">
        <v>70</v>
      </c>
      <c r="C2194">
        <v>42</v>
      </c>
      <c r="D2194" t="s">
        <v>142</v>
      </c>
      <c r="E2194" t="s">
        <v>113</v>
      </c>
      <c r="F2194" t="s">
        <v>73</v>
      </c>
      <c r="G2194">
        <v>550.10563978834602</v>
      </c>
      <c r="H2194">
        <v>0</v>
      </c>
      <c r="I2194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194" s="5" cm="1">
        <f t="array" ref="J2194">MAX(IF((ProjectInfoTable[ProjectName]=OutputTable[[#This Row],[ProjectName]]),(ProjectInfoTable[ProjectName]=OutputTable[[#This Row],[ProjectName]])*ProjectInfoTable[NumberOfReplications]))</f>
        <v>50</v>
      </c>
      <c r="K2194" s="5" cm="1">
        <f t="array" ref="K2194">IFERROR(AVERAGE(IF((OutputTable[GroupByKey]=OutputTable[[#This Row],[GroupByKey]]),(OutputTable[GroupByKey]=OutputTable[[#This Row],[GroupByKey]])*OutputTable[RecordedValue])),0)</f>
        <v>554.13874987441454</v>
      </c>
      <c r="L2194" s="5" cm="1">
        <f t="array" ref="L2194">IFERROR(_xlfn.STDEV.S(IF((OutputTable[GroupByKey]=OutputTable[[#This Row],[GroupByKey]]),(OutputTable[GroupByKey]=OutputTable[[#This Row],[GroupByKey]])*OutputTable[RecordedValue])),0)</f>
        <v>6.8265505788893126</v>
      </c>
      <c r="M2194" s="5" cm="1">
        <f t="array" ref="M2194">MAX(IF((ProjectInfoTable[ProjectName]=OutputTable[[#This Row],[ProjectName]]),(ProjectInfoTable[ProjectName]=OutputTable[[#This Row],[ProjectName]])*ProjectInfoTable[ConfidenceInterval]))</f>
        <v>0.95</v>
      </c>
      <c r="N2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194" s="5" cm="1">
        <f t="array" ref="O2194">MIN(IF((OutputTable[GroupByKey]=OutputTable[[#This Row],[GroupByKey]]),(OutputTable[GroupByKey]=OutputTable[[#This Row],[GroupByKey]])*OutputTable[RecordedValue]))</f>
        <v>539.207003167479</v>
      </c>
      <c r="P2194" s="5" cm="1">
        <f t="array" ref="P2194">MAX(IF((OutputTable[GroupByKey]=OutputTable[[#This Row],[GroupByKey]]),(OutputTable[GroupByKey]=OutputTable[[#This Row],[GroupByKey]])*OutputTable[RecordedValue]))</f>
        <v>564.23235373677596</v>
      </c>
    </row>
    <row r="2195" spans="1:16" x14ac:dyDescent="0.25">
      <c r="A2195" t="s">
        <v>68</v>
      </c>
      <c r="B2195" t="s">
        <v>70</v>
      </c>
      <c r="C2195">
        <v>42</v>
      </c>
      <c r="D2195" t="s">
        <v>143</v>
      </c>
      <c r="E2195" t="s">
        <v>115</v>
      </c>
      <c r="F2195" t="s">
        <v>73</v>
      </c>
      <c r="G2195">
        <v>0</v>
      </c>
      <c r="H2195">
        <v>0</v>
      </c>
      <c r="I2195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195" s="5" cm="1">
        <f t="array" ref="J2195">MAX(IF((ProjectInfoTable[ProjectName]=OutputTable[[#This Row],[ProjectName]]),(ProjectInfoTable[ProjectName]=OutputTable[[#This Row],[ProjectName]])*ProjectInfoTable[NumberOfReplications]))</f>
        <v>50</v>
      </c>
      <c r="K2195" s="5" cm="1">
        <f t="array" ref="K2195">IFERROR(AVERAGE(IF((OutputTable[GroupByKey]=OutputTable[[#This Row],[GroupByKey]]),(OutputTable[GroupByKey]=OutputTable[[#This Row],[GroupByKey]])*OutputTable[RecordedValue])),0)</f>
        <v>0</v>
      </c>
      <c r="L2195" s="5" cm="1">
        <f t="array" ref="L2195">IFERROR(_xlfn.STDEV.S(IF((OutputTable[GroupByKey]=OutputTable[[#This Row],[GroupByKey]]),(OutputTable[GroupByKey]=OutputTable[[#This Row],[GroupByKey]])*OutputTable[RecordedValue])),0)</f>
        <v>0</v>
      </c>
      <c r="M2195" s="5" cm="1">
        <f t="array" ref="M2195">MAX(IF((ProjectInfoTable[ProjectName]=OutputTable[[#This Row],[ProjectName]]),(ProjectInfoTable[ProjectName]=OutputTable[[#This Row],[ProjectName]])*ProjectInfoTable[ConfidenceInterval]))</f>
        <v>0.95</v>
      </c>
      <c r="N2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95" s="5" cm="1">
        <f t="array" ref="O2195">MIN(IF((OutputTable[GroupByKey]=OutputTable[[#This Row],[GroupByKey]]),(OutputTable[GroupByKey]=OutputTable[[#This Row],[GroupByKey]])*OutputTable[RecordedValue]))</f>
        <v>0</v>
      </c>
      <c r="P2195" s="5" cm="1">
        <f t="array" ref="P2195">MAX(IF((OutputTable[GroupByKey]=OutputTable[[#This Row],[GroupByKey]]),(OutputTable[GroupByKey]=OutputTable[[#This Row],[GroupByKey]])*OutputTable[RecordedValue]))</f>
        <v>0</v>
      </c>
    </row>
    <row r="2196" spans="1:16" x14ac:dyDescent="0.25">
      <c r="A2196" t="s">
        <v>68</v>
      </c>
      <c r="B2196" t="s">
        <v>70</v>
      </c>
      <c r="C2196">
        <v>42</v>
      </c>
      <c r="D2196" t="s">
        <v>144</v>
      </c>
      <c r="E2196" t="s">
        <v>117</v>
      </c>
      <c r="F2196" t="s">
        <v>73</v>
      </c>
      <c r="G2196">
        <v>38.2364284673654</v>
      </c>
      <c r="H2196">
        <v>0</v>
      </c>
      <c r="I2196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196" s="5" cm="1">
        <f t="array" ref="J2196">MAX(IF((ProjectInfoTable[ProjectName]=OutputTable[[#This Row],[ProjectName]]),(ProjectInfoTable[ProjectName]=OutputTable[[#This Row],[ProjectName]])*ProjectInfoTable[NumberOfReplications]))</f>
        <v>50</v>
      </c>
      <c r="K2196" s="5" cm="1">
        <f t="array" ref="K2196">IFERROR(AVERAGE(IF((OutputTable[GroupByKey]=OutputTable[[#This Row],[GroupByKey]]),(OutputTable[GroupByKey]=OutputTable[[#This Row],[GroupByKey]])*OutputTable[RecordedValue])),0)</f>
        <v>55.339444015606816</v>
      </c>
      <c r="L2196" s="5" cm="1">
        <f t="array" ref="L2196">IFERROR(_xlfn.STDEV.S(IF((OutputTable[GroupByKey]=OutputTable[[#This Row],[GroupByKey]]),(OutputTable[GroupByKey]=OutputTable[[#This Row],[GroupByKey]])*OutputTable[RecordedValue])),0)</f>
        <v>18.463814595248238</v>
      </c>
      <c r="M2196" s="5" cm="1">
        <f t="array" ref="M2196">MAX(IF((ProjectInfoTable[ProjectName]=OutputTable[[#This Row],[ProjectName]]),(ProjectInfoTable[ProjectName]=OutputTable[[#This Row],[ProjectName]])*ProjectInfoTable[ConfidenceInterval]))</f>
        <v>0.95</v>
      </c>
      <c r="N2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196" s="5" cm="1">
        <f t="array" ref="O2196">MIN(IF((OutputTable[GroupByKey]=OutputTable[[#This Row],[GroupByKey]]),(OutputTable[GroupByKey]=OutputTable[[#This Row],[GroupByKey]])*OutputTable[RecordedValue]))</f>
        <v>20.994807137296998</v>
      </c>
      <c r="P2196" s="5" cm="1">
        <f t="array" ref="P2196">MAX(IF((OutputTable[GroupByKey]=OutputTable[[#This Row],[GroupByKey]]),(OutputTable[GroupByKey]=OutputTable[[#This Row],[GroupByKey]])*OutputTable[RecordedValue]))</f>
        <v>106.254030872416</v>
      </c>
    </row>
    <row r="2197" spans="1:16" x14ac:dyDescent="0.25">
      <c r="A2197" t="s">
        <v>68</v>
      </c>
      <c r="B2197" t="s">
        <v>70</v>
      </c>
      <c r="C2197">
        <v>42</v>
      </c>
      <c r="D2197" t="s">
        <v>145</v>
      </c>
      <c r="E2197" t="s">
        <v>119</v>
      </c>
      <c r="F2197" t="s">
        <v>73</v>
      </c>
      <c r="G2197">
        <v>318</v>
      </c>
      <c r="H2197">
        <v>0</v>
      </c>
      <c r="I2197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197" s="5" cm="1">
        <f t="array" ref="J2197">MAX(IF((ProjectInfoTable[ProjectName]=OutputTable[[#This Row],[ProjectName]]),(ProjectInfoTable[ProjectName]=OutputTable[[#This Row],[ProjectName]])*ProjectInfoTable[NumberOfReplications]))</f>
        <v>50</v>
      </c>
      <c r="K2197" s="5" cm="1">
        <f t="array" ref="K2197">IFERROR(AVERAGE(IF((OutputTable[GroupByKey]=OutputTable[[#This Row],[GroupByKey]]),(OutputTable[GroupByKey]=OutputTable[[#This Row],[GroupByKey]])*OutputTable[RecordedValue])),0)</f>
        <v>318</v>
      </c>
      <c r="L2197" s="5" cm="1">
        <f t="array" ref="L2197">IFERROR(_xlfn.STDEV.S(IF((OutputTable[GroupByKey]=OutputTable[[#This Row],[GroupByKey]]),(OutputTable[GroupByKey]=OutputTable[[#This Row],[GroupByKey]])*OutputTable[RecordedValue])),0)</f>
        <v>0</v>
      </c>
      <c r="M2197" s="5" cm="1">
        <f t="array" ref="M2197">MAX(IF((ProjectInfoTable[ProjectName]=OutputTable[[#This Row],[ProjectName]]),(ProjectInfoTable[ProjectName]=OutputTable[[#This Row],[ProjectName]])*ProjectInfoTable[ConfidenceInterval]))</f>
        <v>0.95</v>
      </c>
      <c r="N2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97" s="5" cm="1">
        <f t="array" ref="O2197">MIN(IF((OutputTable[GroupByKey]=OutputTable[[#This Row],[GroupByKey]]),(OutputTable[GroupByKey]=OutputTable[[#This Row],[GroupByKey]])*OutputTable[RecordedValue]))</f>
        <v>318</v>
      </c>
      <c r="P2197" s="5" cm="1">
        <f t="array" ref="P2197">MAX(IF((OutputTable[GroupByKey]=OutputTable[[#This Row],[GroupByKey]]),(OutputTable[GroupByKey]=OutputTable[[#This Row],[GroupByKey]])*OutputTable[RecordedValue]))</f>
        <v>318</v>
      </c>
    </row>
    <row r="2198" spans="1:16" x14ac:dyDescent="0.25">
      <c r="A2198" t="s">
        <v>68</v>
      </c>
      <c r="B2198" t="s">
        <v>70</v>
      </c>
      <c r="C2198">
        <v>42</v>
      </c>
      <c r="D2198" t="s">
        <v>146</v>
      </c>
      <c r="E2198" t="s">
        <v>121</v>
      </c>
      <c r="F2198" t="s">
        <v>73</v>
      </c>
      <c r="G2198">
        <v>317</v>
      </c>
      <c r="H2198">
        <v>0</v>
      </c>
      <c r="I2198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198" s="5" cm="1">
        <f t="array" ref="J2198">MAX(IF((ProjectInfoTable[ProjectName]=OutputTable[[#This Row],[ProjectName]]),(ProjectInfoTable[ProjectName]=OutputTable[[#This Row],[ProjectName]])*ProjectInfoTable[NumberOfReplications]))</f>
        <v>50</v>
      </c>
      <c r="K2198" s="5" cm="1">
        <f t="array" ref="K2198">IFERROR(AVERAGE(IF((OutputTable[GroupByKey]=OutputTable[[#This Row],[GroupByKey]]),(OutputTable[GroupByKey]=OutputTable[[#This Row],[GroupByKey]])*OutputTable[RecordedValue])),0)</f>
        <v>316.94</v>
      </c>
      <c r="L2198" s="5" cm="1">
        <f t="array" ref="L2198">IFERROR(_xlfn.STDEV.S(IF((OutputTable[GroupByKey]=OutputTable[[#This Row],[GroupByKey]]),(OutputTable[GroupByKey]=OutputTable[[#This Row],[GroupByKey]])*OutputTable[RecordedValue])),0)</f>
        <v>0.23989793748209556</v>
      </c>
      <c r="M2198" s="5" cm="1">
        <f t="array" ref="M2198">MAX(IF((ProjectInfoTable[ProjectName]=OutputTable[[#This Row],[ProjectName]]),(ProjectInfoTable[ProjectName]=OutputTable[[#This Row],[ProjectName]])*ProjectInfoTable[ConfidenceInterval]))</f>
        <v>0.95</v>
      </c>
      <c r="N2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198" s="5" cm="1">
        <f t="array" ref="O2198">MIN(IF((OutputTable[GroupByKey]=OutputTable[[#This Row],[GroupByKey]]),(OutputTable[GroupByKey]=OutputTable[[#This Row],[GroupByKey]])*OutputTable[RecordedValue]))</f>
        <v>316</v>
      </c>
      <c r="P2198" s="5" cm="1">
        <f t="array" ref="P2198">MAX(IF((OutputTable[GroupByKey]=OutputTable[[#This Row],[GroupByKey]]),(OutputTable[GroupByKey]=OutputTable[[#This Row],[GroupByKey]])*OutputTable[RecordedValue]))</f>
        <v>317</v>
      </c>
    </row>
    <row r="2199" spans="1:16" x14ac:dyDescent="0.25">
      <c r="A2199" t="s">
        <v>68</v>
      </c>
      <c r="B2199" t="s">
        <v>70</v>
      </c>
      <c r="C2199">
        <v>42</v>
      </c>
      <c r="D2199" t="s">
        <v>147</v>
      </c>
      <c r="E2199" t="s">
        <v>123</v>
      </c>
      <c r="F2199" t="s">
        <v>73</v>
      </c>
      <c r="G2199">
        <v>9.1684273298057697</v>
      </c>
      <c r="H2199">
        <v>0</v>
      </c>
      <c r="I2199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199" s="5" cm="1">
        <f t="array" ref="J2199">MAX(IF((ProjectInfoTable[ProjectName]=OutputTable[[#This Row],[ProjectName]]),(ProjectInfoTable[ProjectName]=OutputTable[[#This Row],[ProjectName]])*ProjectInfoTable[NumberOfReplications]))</f>
        <v>50</v>
      </c>
      <c r="K2199" s="5" cm="1">
        <f t="array" ref="K2199">IFERROR(AVERAGE(IF((OutputTable[GroupByKey]=OutputTable[[#This Row],[GroupByKey]]),(OutputTable[GroupByKey]=OutputTable[[#This Row],[GroupByKey]])*OutputTable[RecordedValue])),0)</f>
        <v>9.2356458312402427</v>
      </c>
      <c r="L2199" s="5" cm="1">
        <f t="array" ref="L2199">IFERROR(_xlfn.STDEV.S(IF((OutputTable[GroupByKey]=OutputTable[[#This Row],[GroupByKey]]),(OutputTable[GroupByKey]=OutputTable[[#This Row],[GroupByKey]])*OutputTable[RecordedValue])),0)</f>
        <v>0.11377584298148916</v>
      </c>
      <c r="M2199" s="5" cm="1">
        <f t="array" ref="M2199">MAX(IF((ProjectInfoTable[ProjectName]=OutputTable[[#This Row],[ProjectName]]),(ProjectInfoTable[ProjectName]=OutputTable[[#This Row],[ProjectName]])*ProjectInfoTable[ConfidenceInterval]))</f>
        <v>0.95</v>
      </c>
      <c r="N2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199" s="5" cm="1">
        <f t="array" ref="O2199">MIN(IF((OutputTable[GroupByKey]=OutputTable[[#This Row],[GroupByKey]]),(OutputTable[GroupByKey]=OutputTable[[#This Row],[GroupByKey]])*OutputTable[RecordedValue]))</f>
        <v>8.9867833861246496</v>
      </c>
      <c r="P2199" s="5" cm="1">
        <f t="array" ref="P2199">MAX(IF((OutputTable[GroupByKey]=OutputTable[[#This Row],[GroupByKey]]),(OutputTable[GroupByKey]=OutputTable[[#This Row],[GroupByKey]])*OutputTable[RecordedValue]))</f>
        <v>9.4038725622795898</v>
      </c>
    </row>
    <row r="2200" spans="1:16" x14ac:dyDescent="0.25">
      <c r="A2200" t="s">
        <v>68</v>
      </c>
      <c r="B2200" t="s">
        <v>70</v>
      </c>
      <c r="C2200">
        <v>42</v>
      </c>
      <c r="D2200" t="s">
        <v>148</v>
      </c>
      <c r="E2200" t="s">
        <v>125</v>
      </c>
      <c r="F2200" t="s">
        <v>73</v>
      </c>
      <c r="G2200">
        <v>588.34206825571096</v>
      </c>
      <c r="H2200">
        <v>0</v>
      </c>
      <c r="I2200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200" s="5" cm="1">
        <f t="array" ref="J2200">MAX(IF((ProjectInfoTable[ProjectName]=OutputTable[[#This Row],[ProjectName]]),(ProjectInfoTable[ProjectName]=OutputTable[[#This Row],[ProjectName]])*ProjectInfoTable[NumberOfReplications]))</f>
        <v>50</v>
      </c>
      <c r="K2200" s="5" cm="1">
        <f t="array" ref="K2200">IFERROR(AVERAGE(IF((OutputTable[GroupByKey]=OutputTable[[#This Row],[GroupByKey]]),(OutputTable[GroupByKey]=OutputTable[[#This Row],[GroupByKey]])*OutputTable[RecordedValue])),0)</f>
        <v>609.47819389002132</v>
      </c>
      <c r="L2200" s="5" cm="1">
        <f t="array" ref="L2200">IFERROR(_xlfn.STDEV.S(IF((OutputTable[GroupByKey]=OutputTable[[#This Row],[GroupByKey]]),(OutputTable[GroupByKey]=OutputTable[[#This Row],[GroupByKey]])*OutputTable[RecordedValue])),0)</f>
        <v>20.03379556554944</v>
      </c>
      <c r="M2200" s="5" cm="1">
        <f t="array" ref="M2200">MAX(IF((ProjectInfoTable[ProjectName]=OutputTable[[#This Row],[ProjectName]]),(ProjectInfoTable[ProjectName]=OutputTable[[#This Row],[ProjectName]])*ProjectInfoTable[ConfidenceInterval]))</f>
        <v>0.95</v>
      </c>
      <c r="N2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200" s="5" cm="1">
        <f t="array" ref="O2200">MIN(IF((OutputTable[GroupByKey]=OutputTable[[#This Row],[GroupByKey]]),(OutputTable[GroupByKey]=OutputTable[[#This Row],[GroupByKey]])*OutputTable[RecordedValue]))</f>
        <v>560.39330190760404</v>
      </c>
      <c r="P2200" s="5" cm="1">
        <f t="array" ref="P2200">MAX(IF((OutputTable[GroupByKey]=OutputTable[[#This Row],[GroupByKey]]),(OutputTable[GroupByKey]=OutputTable[[#This Row],[GroupByKey]])*OutputTable[RecordedValue]))</f>
        <v>667.91125094200902</v>
      </c>
    </row>
    <row r="2201" spans="1:16" x14ac:dyDescent="0.25">
      <c r="A2201" t="s">
        <v>68</v>
      </c>
      <c r="B2201" t="s">
        <v>70</v>
      </c>
      <c r="C2201">
        <v>42</v>
      </c>
      <c r="D2201" t="s">
        <v>149</v>
      </c>
      <c r="E2201" t="s">
        <v>119</v>
      </c>
      <c r="F2201" t="s">
        <v>87</v>
      </c>
      <c r="G2201">
        <v>318</v>
      </c>
      <c r="H2201">
        <v>0</v>
      </c>
      <c r="I2201" s="5" t="str">
        <f>OutputTable[[#This Row],[ProjectName]]&amp;OutputTable[[#This Row],[Name]]&amp;OutputTable[[#This Row],[Type]]&amp;OutputTable[[#This Row],[Source]]</f>
        <v>Airport Security AnalysisEntity 1.NumberInNumber InEntity</v>
      </c>
      <c r="J2201" s="5" cm="1">
        <f t="array" ref="J2201">MAX(IF((ProjectInfoTable[ProjectName]=OutputTable[[#This Row],[ProjectName]]),(ProjectInfoTable[ProjectName]=OutputTable[[#This Row],[ProjectName]])*ProjectInfoTable[NumberOfReplications]))</f>
        <v>50</v>
      </c>
      <c r="K2201" s="5" cm="1">
        <f t="array" ref="K2201">IFERROR(AVERAGE(IF((OutputTable[GroupByKey]=OutputTable[[#This Row],[GroupByKey]]),(OutputTable[GroupByKey]=OutputTable[[#This Row],[GroupByKey]])*OutputTable[RecordedValue])),0)</f>
        <v>318</v>
      </c>
      <c r="L2201" s="5" cm="1">
        <f t="array" ref="L2201">IFERROR(_xlfn.STDEV.S(IF((OutputTable[GroupByKey]=OutputTable[[#This Row],[GroupByKey]]),(OutputTable[GroupByKey]=OutputTable[[#This Row],[GroupByKey]])*OutputTable[RecordedValue])),0)</f>
        <v>0</v>
      </c>
      <c r="M2201" s="5" cm="1">
        <f t="array" ref="M2201">MAX(IF((ProjectInfoTable[ProjectName]=OutputTable[[#This Row],[ProjectName]]),(ProjectInfoTable[ProjectName]=OutputTable[[#This Row],[ProjectName]])*ProjectInfoTable[ConfidenceInterval]))</f>
        <v>0.95</v>
      </c>
      <c r="N2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1" s="5" cm="1">
        <f t="array" ref="O2201">MIN(IF((OutputTable[GroupByKey]=OutputTable[[#This Row],[GroupByKey]]),(OutputTable[GroupByKey]=OutputTable[[#This Row],[GroupByKey]])*OutputTable[RecordedValue]))</f>
        <v>318</v>
      </c>
      <c r="P2201" s="5" cm="1">
        <f t="array" ref="P2201">MAX(IF((OutputTable[GroupByKey]=OutputTable[[#This Row],[GroupByKey]]),(OutputTable[GroupByKey]=OutputTable[[#This Row],[GroupByKey]])*OutputTable[RecordedValue]))</f>
        <v>318</v>
      </c>
    </row>
    <row r="2202" spans="1:16" x14ac:dyDescent="0.25">
      <c r="A2202" t="s">
        <v>68</v>
      </c>
      <c r="B2202" t="s">
        <v>70</v>
      </c>
      <c r="C2202">
        <v>42</v>
      </c>
      <c r="D2202" t="s">
        <v>150</v>
      </c>
      <c r="E2202" t="s">
        <v>121</v>
      </c>
      <c r="F2202" t="s">
        <v>87</v>
      </c>
      <c r="G2202">
        <v>315</v>
      </c>
      <c r="H2202">
        <v>0</v>
      </c>
      <c r="I2202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202" s="5" cm="1">
        <f t="array" ref="J2202">MAX(IF((ProjectInfoTable[ProjectName]=OutputTable[[#This Row],[ProjectName]]),(ProjectInfoTable[ProjectName]=OutputTable[[#This Row],[ProjectName]])*ProjectInfoTable[NumberOfReplications]))</f>
        <v>50</v>
      </c>
      <c r="K2202" s="5" cm="1">
        <f t="array" ref="K2202">IFERROR(AVERAGE(IF((OutputTable[GroupByKey]=OutputTable[[#This Row],[GroupByKey]]),(OutputTable[GroupByKey]=OutputTable[[#This Row],[GroupByKey]])*OutputTable[RecordedValue])),0)</f>
        <v>314.94</v>
      </c>
      <c r="L2202" s="5" cm="1">
        <f t="array" ref="L2202">IFERROR(_xlfn.STDEV.S(IF((OutputTable[GroupByKey]=OutputTable[[#This Row],[GroupByKey]]),(OutputTable[GroupByKey]=OutputTable[[#This Row],[GroupByKey]])*OutputTable[RecordedValue])),0)</f>
        <v>0.68243262357121037</v>
      </c>
      <c r="M2202" s="5" cm="1">
        <f t="array" ref="M2202">MAX(IF((ProjectInfoTable[ProjectName]=OutputTable[[#This Row],[ProjectName]]),(ProjectInfoTable[ProjectName]=OutputTable[[#This Row],[ProjectName]])*ProjectInfoTable[ConfidenceInterval]))</f>
        <v>0.95</v>
      </c>
      <c r="N2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202" s="5" cm="1">
        <f t="array" ref="O2202">MIN(IF((OutputTable[GroupByKey]=OutputTable[[#This Row],[GroupByKey]]),(OutputTable[GroupByKey]=OutputTable[[#This Row],[GroupByKey]])*OutputTable[RecordedValue]))</f>
        <v>313</v>
      </c>
      <c r="P2202" s="5" cm="1">
        <f t="array" ref="P2202">MAX(IF((OutputTable[GroupByKey]=OutputTable[[#This Row],[GroupByKey]]),(OutputTable[GroupByKey]=OutputTable[[#This Row],[GroupByKey]])*OutputTable[RecordedValue]))</f>
        <v>316</v>
      </c>
    </row>
    <row r="2203" spans="1:16" x14ac:dyDescent="0.25">
      <c r="A2203" t="s">
        <v>68</v>
      </c>
      <c r="B2203" t="s">
        <v>70</v>
      </c>
      <c r="C2203">
        <v>42</v>
      </c>
      <c r="D2203" t="s">
        <v>151</v>
      </c>
      <c r="E2203" t="s">
        <v>135</v>
      </c>
      <c r="F2203" t="s">
        <v>105</v>
      </c>
      <c r="G2203">
        <v>0</v>
      </c>
      <c r="H2203">
        <v>0</v>
      </c>
      <c r="I2203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203" s="5" cm="1">
        <f t="array" ref="J2203">MAX(IF((ProjectInfoTable[ProjectName]=OutputTable[[#This Row],[ProjectName]]),(ProjectInfoTable[ProjectName]=OutputTable[[#This Row],[ProjectName]])*ProjectInfoTable[NumberOfReplications]))</f>
        <v>50</v>
      </c>
      <c r="K2203" s="5" cm="1">
        <f t="array" ref="K2203">IFERROR(AVERAGE(IF((OutputTable[GroupByKey]=OutputTable[[#This Row],[GroupByKey]]),(OutputTable[GroupByKey]=OutputTable[[#This Row],[GroupByKey]])*OutputTable[RecordedValue])),0)</f>
        <v>0</v>
      </c>
      <c r="L2203" s="5" cm="1">
        <f t="array" ref="L2203">IFERROR(_xlfn.STDEV.S(IF((OutputTable[GroupByKey]=OutputTable[[#This Row],[GroupByKey]]),(OutputTable[GroupByKey]=OutputTable[[#This Row],[GroupByKey]])*OutputTable[RecordedValue])),0)</f>
        <v>0</v>
      </c>
      <c r="M2203" s="5" cm="1">
        <f t="array" ref="M2203">MAX(IF((ProjectInfoTable[ProjectName]=OutputTable[[#This Row],[ProjectName]]),(ProjectInfoTable[ProjectName]=OutputTable[[#This Row],[ProjectName]])*ProjectInfoTable[ConfidenceInterval]))</f>
        <v>0.95</v>
      </c>
      <c r="N2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3" s="5" cm="1">
        <f t="array" ref="O2203">MIN(IF((OutputTable[GroupByKey]=OutputTable[[#This Row],[GroupByKey]]),(OutputTable[GroupByKey]=OutputTable[[#This Row],[GroupByKey]])*OutputTable[RecordedValue]))</f>
        <v>0</v>
      </c>
      <c r="P2203" s="5" cm="1">
        <f t="array" ref="P2203">MAX(IF((OutputTable[GroupByKey]=OutputTable[[#This Row],[GroupByKey]]),(OutputTable[GroupByKey]=OutputTable[[#This Row],[GroupByKey]])*OutputTable[RecordedValue]))</f>
        <v>0</v>
      </c>
    </row>
    <row r="2204" spans="1:16" x14ac:dyDescent="0.25">
      <c r="A2204" t="s">
        <v>68</v>
      </c>
      <c r="B2204" t="s">
        <v>70</v>
      </c>
      <c r="C2204">
        <v>42</v>
      </c>
      <c r="D2204" t="s">
        <v>152</v>
      </c>
      <c r="E2204" t="s">
        <v>137</v>
      </c>
      <c r="F2204" t="s">
        <v>105</v>
      </c>
      <c r="G2204">
        <v>12</v>
      </c>
      <c r="H2204">
        <v>0</v>
      </c>
      <c r="I2204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204" s="5" cm="1">
        <f t="array" ref="J2204">MAX(IF((ProjectInfoTable[ProjectName]=OutputTable[[#This Row],[ProjectName]]),(ProjectInfoTable[ProjectName]=OutputTable[[#This Row],[ProjectName]])*ProjectInfoTable[NumberOfReplications]))</f>
        <v>50</v>
      </c>
      <c r="K2204" s="5" cm="1">
        <f t="array" ref="K2204">IFERROR(AVERAGE(IF((OutputTable[GroupByKey]=OutputTable[[#This Row],[GroupByKey]]),(OutputTable[GroupByKey]=OutputTable[[#This Row],[GroupByKey]])*OutputTable[RecordedValue])),0)</f>
        <v>12</v>
      </c>
      <c r="L2204" s="5" cm="1">
        <f t="array" ref="L2204">IFERROR(_xlfn.STDEV.S(IF((OutputTable[GroupByKey]=OutputTable[[#This Row],[GroupByKey]]),(OutputTable[GroupByKey]=OutputTable[[#This Row],[GroupByKey]])*OutputTable[RecordedValue])),0)</f>
        <v>0</v>
      </c>
      <c r="M2204" s="5" cm="1">
        <f t="array" ref="M2204">MAX(IF((ProjectInfoTable[ProjectName]=OutputTable[[#This Row],[ProjectName]]),(ProjectInfoTable[ProjectName]=OutputTable[[#This Row],[ProjectName]])*ProjectInfoTable[ConfidenceInterval]))</f>
        <v>0.95</v>
      </c>
      <c r="N2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4" s="5" cm="1">
        <f t="array" ref="O2204">MIN(IF((OutputTable[GroupByKey]=OutputTable[[#This Row],[GroupByKey]]),(OutputTable[GroupByKey]=OutputTable[[#This Row],[GroupByKey]])*OutputTable[RecordedValue]))</f>
        <v>12</v>
      </c>
      <c r="P2204" s="5" cm="1">
        <f t="array" ref="P2204">MAX(IF((OutputTable[GroupByKey]=OutputTable[[#This Row],[GroupByKey]]),(OutputTable[GroupByKey]=OutputTable[[#This Row],[GroupByKey]])*OutputTable[RecordedValue]))</f>
        <v>12</v>
      </c>
    </row>
    <row r="2205" spans="1:16" x14ac:dyDescent="0.25">
      <c r="A2205" t="s">
        <v>68</v>
      </c>
      <c r="B2205" t="s">
        <v>70</v>
      </c>
      <c r="C2205">
        <v>42</v>
      </c>
      <c r="D2205" t="s">
        <v>153</v>
      </c>
      <c r="E2205" t="s">
        <v>154</v>
      </c>
      <c r="F2205" t="s">
        <v>105</v>
      </c>
      <c r="G2205">
        <v>0</v>
      </c>
      <c r="H2205">
        <v>0</v>
      </c>
      <c r="I2205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205" s="5" cm="1">
        <f t="array" ref="J2205">MAX(IF((ProjectInfoTable[ProjectName]=OutputTable[[#This Row],[ProjectName]]),(ProjectInfoTable[ProjectName]=OutputTable[[#This Row],[ProjectName]])*ProjectInfoTable[NumberOfReplications]))</f>
        <v>50</v>
      </c>
      <c r="K2205" s="5" cm="1">
        <f t="array" ref="K2205">IFERROR(AVERAGE(IF((OutputTable[GroupByKey]=OutputTable[[#This Row],[GroupByKey]]),(OutputTable[GroupByKey]=OutputTable[[#This Row],[GroupByKey]])*OutputTable[RecordedValue])),0)</f>
        <v>0</v>
      </c>
      <c r="L2205" s="5" cm="1">
        <f t="array" ref="L2205">IFERROR(_xlfn.STDEV.S(IF((OutputTable[GroupByKey]=OutputTable[[#This Row],[GroupByKey]]),(OutputTable[GroupByKey]=OutputTable[[#This Row],[GroupByKey]])*OutputTable[RecordedValue])),0)</f>
        <v>0</v>
      </c>
      <c r="M2205" s="5" cm="1">
        <f t="array" ref="M2205">MAX(IF((ProjectInfoTable[ProjectName]=OutputTable[[#This Row],[ProjectName]]),(ProjectInfoTable[ProjectName]=OutputTable[[#This Row],[ProjectName]])*ProjectInfoTable[ConfidenceInterval]))</f>
        <v>0.95</v>
      </c>
      <c r="N2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5" s="5" cm="1">
        <f t="array" ref="O2205">MIN(IF((OutputTable[GroupByKey]=OutputTable[[#This Row],[GroupByKey]]),(OutputTable[GroupByKey]=OutputTable[[#This Row],[GroupByKey]])*OutputTable[RecordedValue]))</f>
        <v>0</v>
      </c>
      <c r="P2205" s="5" cm="1">
        <f t="array" ref="P2205">MAX(IF((OutputTable[GroupByKey]=OutputTable[[#This Row],[GroupByKey]]),(OutputTable[GroupByKey]=OutputTable[[#This Row],[GroupByKey]])*OutputTable[RecordedValue]))</f>
        <v>0</v>
      </c>
    </row>
    <row r="2206" spans="1:16" x14ac:dyDescent="0.25">
      <c r="A2206" t="s">
        <v>68</v>
      </c>
      <c r="B2206" t="s">
        <v>70</v>
      </c>
      <c r="C2206">
        <v>42</v>
      </c>
      <c r="D2206" t="s">
        <v>155</v>
      </c>
      <c r="E2206" t="s">
        <v>156</v>
      </c>
      <c r="F2206" t="s">
        <v>105</v>
      </c>
      <c r="G2206">
        <v>0</v>
      </c>
      <c r="H2206">
        <v>0</v>
      </c>
      <c r="I2206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206" s="5" cm="1">
        <f t="array" ref="J2206">MAX(IF((ProjectInfoTable[ProjectName]=OutputTable[[#This Row],[ProjectName]]),(ProjectInfoTable[ProjectName]=OutputTable[[#This Row],[ProjectName]])*ProjectInfoTable[NumberOfReplications]))</f>
        <v>50</v>
      </c>
      <c r="K2206" s="5" cm="1">
        <f t="array" ref="K2206">IFERROR(AVERAGE(IF((OutputTable[GroupByKey]=OutputTable[[#This Row],[GroupByKey]]),(OutputTable[GroupByKey]=OutputTable[[#This Row],[GroupByKey]])*OutputTable[RecordedValue])),0)</f>
        <v>0</v>
      </c>
      <c r="L2206" s="5" cm="1">
        <f t="array" ref="L2206">IFERROR(_xlfn.STDEV.S(IF((OutputTable[GroupByKey]=OutputTable[[#This Row],[GroupByKey]]),(OutputTable[GroupByKey]=OutputTable[[#This Row],[GroupByKey]])*OutputTable[RecordedValue])),0)</f>
        <v>0</v>
      </c>
      <c r="M2206" s="5" cm="1">
        <f t="array" ref="M2206">MAX(IF((ProjectInfoTable[ProjectName]=OutputTable[[#This Row],[ProjectName]]),(ProjectInfoTable[ProjectName]=OutputTable[[#This Row],[ProjectName]])*ProjectInfoTable[ConfidenceInterval]))</f>
        <v>0.95</v>
      </c>
      <c r="N2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6" s="5" cm="1">
        <f t="array" ref="O2206">MIN(IF((OutputTable[GroupByKey]=OutputTable[[#This Row],[GroupByKey]]),(OutputTable[GroupByKey]=OutputTable[[#This Row],[GroupByKey]])*OutputTable[RecordedValue]))</f>
        <v>0</v>
      </c>
      <c r="P2206" s="5" cm="1">
        <f t="array" ref="P2206">MAX(IF((OutputTable[GroupByKey]=OutputTable[[#This Row],[GroupByKey]]),(OutputTable[GroupByKey]=OutputTable[[#This Row],[GroupByKey]])*OutputTable[RecordedValue]))</f>
        <v>0</v>
      </c>
    </row>
    <row r="2207" spans="1:16" x14ac:dyDescent="0.25">
      <c r="A2207" t="s">
        <v>68</v>
      </c>
      <c r="B2207" t="s">
        <v>70</v>
      </c>
      <c r="C2207">
        <v>42</v>
      </c>
      <c r="D2207" t="s">
        <v>157</v>
      </c>
      <c r="E2207" t="s">
        <v>140</v>
      </c>
      <c r="F2207" t="s">
        <v>105</v>
      </c>
      <c r="G2207">
        <v>0</v>
      </c>
      <c r="H2207">
        <v>0</v>
      </c>
      <c r="I2207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207" s="5" cm="1">
        <f t="array" ref="J2207">MAX(IF((ProjectInfoTable[ProjectName]=OutputTable[[#This Row],[ProjectName]]),(ProjectInfoTable[ProjectName]=OutputTable[[#This Row],[ProjectName]])*ProjectInfoTable[NumberOfReplications]))</f>
        <v>50</v>
      </c>
      <c r="K2207" s="5" cm="1">
        <f t="array" ref="K2207">IFERROR(AVERAGE(IF((OutputTable[GroupByKey]=OutputTable[[#This Row],[GroupByKey]]),(OutputTable[GroupByKey]=OutputTable[[#This Row],[GroupByKey]])*OutputTable[RecordedValue])),0)</f>
        <v>0</v>
      </c>
      <c r="L2207" s="5" cm="1">
        <f t="array" ref="L2207">IFERROR(_xlfn.STDEV.S(IF((OutputTable[GroupByKey]=OutputTable[[#This Row],[GroupByKey]]),(OutputTable[GroupByKey]=OutputTable[[#This Row],[GroupByKey]])*OutputTable[RecordedValue])),0)</f>
        <v>0</v>
      </c>
      <c r="M2207" s="5" cm="1">
        <f t="array" ref="M2207">MAX(IF((ProjectInfoTable[ProjectName]=OutputTable[[#This Row],[ProjectName]]),(ProjectInfoTable[ProjectName]=OutputTable[[#This Row],[ProjectName]])*ProjectInfoTable[ConfidenceInterval]))</f>
        <v>0.95</v>
      </c>
      <c r="N2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7" s="5" cm="1">
        <f t="array" ref="O2207">MIN(IF((OutputTable[GroupByKey]=OutputTable[[#This Row],[GroupByKey]]),(OutputTable[GroupByKey]=OutputTable[[#This Row],[GroupByKey]])*OutputTable[RecordedValue]))</f>
        <v>0</v>
      </c>
      <c r="P2207" s="5" cm="1">
        <f t="array" ref="P2207">MAX(IF((OutputTable[GroupByKey]=OutputTable[[#This Row],[GroupByKey]]),(OutputTable[GroupByKey]=OutputTable[[#This Row],[GroupByKey]])*OutputTable[RecordedValue]))</f>
        <v>0</v>
      </c>
    </row>
    <row r="2208" spans="1:16" x14ac:dyDescent="0.25">
      <c r="A2208" t="s">
        <v>68</v>
      </c>
      <c r="B2208" t="s">
        <v>70</v>
      </c>
      <c r="C2208">
        <v>42</v>
      </c>
      <c r="D2208" t="s">
        <v>158</v>
      </c>
      <c r="E2208" t="s">
        <v>121</v>
      </c>
      <c r="F2208" t="s">
        <v>127</v>
      </c>
      <c r="G2208">
        <v>315</v>
      </c>
      <c r="H2208">
        <v>0</v>
      </c>
      <c r="I2208" s="5" t="str">
        <f>OutputTable[[#This Row],[ProjectName]]&amp;OutputTable[[#This Row],[Name]]&amp;OutputTable[[#This Row],[Type]]&amp;OutputTable[[#This Row],[Source]]</f>
        <v>Airport Security AnalysisSystem.NumberOutNumber OutSystem</v>
      </c>
      <c r="J2208" s="5" cm="1">
        <f t="array" ref="J2208">MAX(IF((ProjectInfoTable[ProjectName]=OutputTable[[#This Row],[ProjectName]]),(ProjectInfoTable[ProjectName]=OutputTable[[#This Row],[ProjectName]])*ProjectInfoTable[NumberOfReplications]))</f>
        <v>50</v>
      </c>
      <c r="K2208" s="5" cm="1">
        <f t="array" ref="K2208">IFERROR(AVERAGE(IF((OutputTable[GroupByKey]=OutputTable[[#This Row],[GroupByKey]]),(OutputTable[GroupByKey]=OutputTable[[#This Row],[GroupByKey]])*OutputTable[RecordedValue])),0)</f>
        <v>314.94</v>
      </c>
      <c r="L2208" s="5" cm="1">
        <f t="array" ref="L2208">IFERROR(_xlfn.STDEV.S(IF((OutputTable[GroupByKey]=OutputTable[[#This Row],[GroupByKey]]),(OutputTable[GroupByKey]=OutputTable[[#This Row],[GroupByKey]])*OutputTable[RecordedValue])),0)</f>
        <v>0.68243262357121037</v>
      </c>
      <c r="M2208" s="5" cm="1">
        <f t="array" ref="M2208">MAX(IF((ProjectInfoTable[ProjectName]=OutputTable[[#This Row],[ProjectName]]),(ProjectInfoTable[ProjectName]=OutputTable[[#This Row],[ProjectName]])*ProjectInfoTable[ConfidenceInterval]))</f>
        <v>0.95</v>
      </c>
      <c r="N2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208" s="5" cm="1">
        <f t="array" ref="O2208">MIN(IF((OutputTable[GroupByKey]=OutputTable[[#This Row],[GroupByKey]]),(OutputTable[GroupByKey]=OutputTable[[#This Row],[GroupByKey]])*OutputTable[RecordedValue]))</f>
        <v>313</v>
      </c>
      <c r="P2208" s="5" cm="1">
        <f t="array" ref="P2208">MAX(IF((OutputTable[GroupByKey]=OutputTable[[#This Row],[GroupByKey]]),(OutputTable[GroupByKey]=OutputTable[[#This Row],[GroupByKey]])*OutputTable[RecordedValue]))</f>
        <v>316</v>
      </c>
    </row>
    <row r="2209" spans="1:16" x14ac:dyDescent="0.25">
      <c r="A2209" t="s">
        <v>68</v>
      </c>
      <c r="B2209" t="s">
        <v>70</v>
      </c>
      <c r="C2209">
        <v>42</v>
      </c>
      <c r="D2209" t="s">
        <v>159</v>
      </c>
      <c r="E2209" t="s">
        <v>91</v>
      </c>
      <c r="F2209" t="s">
        <v>127</v>
      </c>
      <c r="G2209">
        <v>71.818206025851595</v>
      </c>
      <c r="H2209">
        <v>0</v>
      </c>
      <c r="I2209" s="5" t="str">
        <f>OutputTable[[#This Row],[ProjectName]]&amp;OutputTable[[#This Row],[Name]]&amp;OutputTable[[#This Row],[Type]]&amp;OutputTable[[#This Row],[Source]]</f>
        <v>Airport Security AnalysisSystem.TotalCostTotal CostSystem</v>
      </c>
      <c r="J2209" s="5" cm="1">
        <f t="array" ref="J2209">MAX(IF((ProjectInfoTable[ProjectName]=OutputTable[[#This Row],[ProjectName]]),(ProjectInfoTable[ProjectName]=OutputTable[[#This Row],[ProjectName]])*ProjectInfoTable[NumberOfReplications]))</f>
        <v>50</v>
      </c>
      <c r="K2209" s="5" cm="1">
        <f t="array" ref="K2209">IFERROR(AVERAGE(IF((OutputTable[GroupByKey]=OutputTable[[#This Row],[GroupByKey]]),(OutputTable[GroupByKey]=OutputTable[[#This Row],[GroupByKey]])*OutputTable[RecordedValue])),0)</f>
        <v>71.872638573735571</v>
      </c>
      <c r="L2209" s="5" cm="1">
        <f t="array" ref="L2209">IFERROR(_xlfn.STDEV.S(IF((OutputTable[GroupByKey]=OutputTable[[#This Row],[GroupByKey]]),(OutputTable[GroupByKey]=OutputTable[[#This Row],[GroupByKey]])*OutputTable[RecordedValue])),0)</f>
        <v>5.859431361613459E-2</v>
      </c>
      <c r="M2209" s="5" cm="1">
        <f t="array" ref="M2209">MAX(IF((ProjectInfoTable[ProjectName]=OutputTable[[#This Row],[ProjectName]]),(ProjectInfoTable[ProjectName]=OutputTable[[#This Row],[ProjectName]])*ProjectInfoTable[ConfidenceInterval]))</f>
        <v>0.95</v>
      </c>
      <c r="N2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209" s="5" cm="1">
        <f t="array" ref="O2209">MIN(IF((OutputTable[GroupByKey]=OutputTable[[#This Row],[GroupByKey]]),(OutputTable[GroupByKey]=OutputTable[[#This Row],[GroupByKey]])*OutputTable[RecordedValue]))</f>
        <v>71.718288096809104</v>
      </c>
      <c r="P2209" s="5" cm="1">
        <f t="array" ref="P2209">MAX(IF((OutputTable[GroupByKey]=OutputTable[[#This Row],[GroupByKey]]),(OutputTable[GroupByKey]=OutputTable[[#This Row],[GroupByKey]])*OutputTable[RecordedValue]))</f>
        <v>71.976989689924594</v>
      </c>
    </row>
    <row r="2210" spans="1:16" x14ac:dyDescent="0.25">
      <c r="A2210" t="s">
        <v>68</v>
      </c>
      <c r="B2210" t="s">
        <v>70</v>
      </c>
      <c r="C2210">
        <v>42</v>
      </c>
      <c r="D2210" t="s">
        <v>160</v>
      </c>
      <c r="E2210" t="s">
        <v>135</v>
      </c>
      <c r="F2210" t="s">
        <v>105</v>
      </c>
      <c r="G2210">
        <v>28.869877115406499</v>
      </c>
      <c r="H2210">
        <v>0</v>
      </c>
      <c r="I2210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210" s="5" cm="1">
        <f t="array" ref="J2210">MAX(IF((ProjectInfoTable[ProjectName]=OutputTable[[#This Row],[ProjectName]]),(ProjectInfoTable[ProjectName]=OutputTable[[#This Row],[ProjectName]])*ProjectInfoTable[NumberOfReplications]))</f>
        <v>50</v>
      </c>
      <c r="K2210" s="5" cm="1">
        <f t="array" ref="K2210">IFERROR(AVERAGE(IF((OutputTable[GroupByKey]=OutputTable[[#This Row],[GroupByKey]]),(OutputTable[GroupByKey]=OutputTable[[#This Row],[GroupByKey]])*OutputTable[RecordedValue])),0)</f>
        <v>29.829789158135409</v>
      </c>
      <c r="L2210" s="5" cm="1">
        <f t="array" ref="L2210">IFERROR(_xlfn.STDEV.S(IF((OutputTable[GroupByKey]=OutputTable[[#This Row],[GroupByKey]]),(OutputTable[GroupByKey]=OutputTable[[#This Row],[GroupByKey]])*OutputTable[RecordedValue])),0)</f>
        <v>0.5851150785874778</v>
      </c>
      <c r="M2210" s="5" cm="1">
        <f t="array" ref="M2210">MAX(IF((ProjectInfoTable[ProjectName]=OutputTable[[#This Row],[ProjectName]]),(ProjectInfoTable[ProjectName]=OutputTable[[#This Row],[ProjectName]])*ProjectInfoTable[ConfidenceInterval]))</f>
        <v>0.95</v>
      </c>
      <c r="N2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210" s="5" cm="1">
        <f t="array" ref="O2210">MIN(IF((OutputTable[GroupByKey]=OutputTable[[#This Row],[GroupByKey]]),(OutputTable[GroupByKey]=OutputTable[[#This Row],[GroupByKey]])*OutputTable[RecordedValue]))</f>
        <v>28.648191338861398</v>
      </c>
      <c r="P2210" s="5" cm="1">
        <f t="array" ref="P2210">MAX(IF((OutputTable[GroupByKey]=OutputTable[[#This Row],[GroupByKey]]),(OutputTable[GroupByKey]=OutputTable[[#This Row],[GroupByKey]])*OutputTable[RecordedValue]))</f>
        <v>31.087756920682502</v>
      </c>
    </row>
    <row r="2211" spans="1:16" x14ac:dyDescent="0.25">
      <c r="A2211" t="s">
        <v>68</v>
      </c>
      <c r="B2211" t="s">
        <v>70</v>
      </c>
      <c r="C2211">
        <v>42</v>
      </c>
      <c r="D2211" t="s">
        <v>161</v>
      </c>
      <c r="E2211" t="s">
        <v>137</v>
      </c>
      <c r="F2211" t="s">
        <v>105</v>
      </c>
      <c r="G2211">
        <v>7.0358092308526201</v>
      </c>
      <c r="H2211">
        <v>0</v>
      </c>
      <c r="I2211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211" s="5" cm="1">
        <f t="array" ref="J2211">MAX(IF((ProjectInfoTable[ProjectName]=OutputTable[[#This Row],[ProjectName]]),(ProjectInfoTable[ProjectName]=OutputTable[[#This Row],[ProjectName]])*ProjectInfoTable[NumberOfReplications]))</f>
        <v>50</v>
      </c>
      <c r="K2211" s="5" cm="1">
        <f t="array" ref="K2211">IFERROR(AVERAGE(IF((OutputTable[GroupByKey]=OutputTable[[#This Row],[GroupByKey]]),(OutputTable[GroupByKey]=OutputTable[[#This Row],[GroupByKey]])*OutputTable[RecordedValue])),0)</f>
        <v>6.0988587896948685</v>
      </c>
      <c r="L2211" s="5" cm="1">
        <f t="array" ref="L2211">IFERROR(_xlfn.STDEV.S(IF((OutputTable[GroupByKey]=OutputTable[[#This Row],[GroupByKey]]),(OutputTable[GroupByKey]=OutputTable[[#This Row],[GroupByKey]])*OutputTable[RecordedValue])),0)</f>
        <v>0.58437836853471548</v>
      </c>
      <c r="M2211" s="5" cm="1">
        <f t="array" ref="M2211">MAX(IF((ProjectInfoTable[ProjectName]=OutputTable[[#This Row],[ProjectName]]),(ProjectInfoTable[ProjectName]=OutputTable[[#This Row],[ProjectName]])*ProjectInfoTable[ConfidenceInterval]))</f>
        <v>0.95</v>
      </c>
      <c r="N2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211" s="5" cm="1">
        <f t="array" ref="O2211">MIN(IF((OutputTable[GroupByKey]=OutputTable[[#This Row],[GroupByKey]]),(OutputTable[GroupByKey]=OutputTable[[#This Row],[GroupByKey]])*OutputTable[RecordedValue]))</f>
        <v>4.8524885910691502</v>
      </c>
      <c r="P2211" s="5" cm="1">
        <f t="array" ref="P2211">MAX(IF((OutputTable[GroupByKey]=OutputTable[[#This Row],[GroupByKey]]),(OutputTable[GroupByKey]=OutputTable[[#This Row],[GroupByKey]])*OutputTable[RecordedValue]))</f>
        <v>7.28424471053909</v>
      </c>
    </row>
    <row r="2212" spans="1:16" x14ac:dyDescent="0.25">
      <c r="A2212" t="s">
        <v>68</v>
      </c>
      <c r="B2212" t="s">
        <v>70</v>
      </c>
      <c r="C2212">
        <v>42</v>
      </c>
      <c r="D2212" t="s">
        <v>162</v>
      </c>
      <c r="E2212" t="s">
        <v>154</v>
      </c>
      <c r="F2212" t="s">
        <v>105</v>
      </c>
      <c r="G2212">
        <v>644</v>
      </c>
      <c r="H2212">
        <v>0</v>
      </c>
      <c r="I2212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212" s="5" cm="1">
        <f t="array" ref="J2212">MAX(IF((ProjectInfoTable[ProjectName]=OutputTable[[#This Row],[ProjectName]]),(ProjectInfoTable[ProjectName]=OutputTable[[#This Row],[ProjectName]])*ProjectInfoTable[NumberOfReplications]))</f>
        <v>50</v>
      </c>
      <c r="K2212" s="5" cm="1">
        <f t="array" ref="K2212">IFERROR(AVERAGE(IF((OutputTable[GroupByKey]=OutputTable[[#This Row],[GroupByKey]]),(OutputTable[GroupByKey]=OutputTable[[#This Row],[GroupByKey]])*OutputTable[RecordedValue])),0)</f>
        <v>645.70000000000005</v>
      </c>
      <c r="L2212" s="5" cm="1">
        <f t="array" ref="L2212">IFERROR(_xlfn.STDEV.S(IF((OutputTable[GroupByKey]=OutputTable[[#This Row],[GroupByKey]]),(OutputTable[GroupByKey]=OutputTable[[#This Row],[GroupByKey]])*OutputTable[RecordedValue])),0)</f>
        <v>5.4930382656372485</v>
      </c>
      <c r="M2212" s="5" cm="1">
        <f t="array" ref="M2212">MAX(IF((ProjectInfoTable[ProjectName]=OutputTable[[#This Row],[ProjectName]]),(ProjectInfoTable[ProjectName]=OutputTable[[#This Row],[ProjectName]])*ProjectInfoTable[ConfidenceInterval]))</f>
        <v>0.95</v>
      </c>
      <c r="N2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212" s="5" cm="1">
        <f t="array" ref="O2212">MIN(IF((OutputTable[GroupByKey]=OutputTable[[#This Row],[GroupByKey]]),(OutputTable[GroupByKey]=OutputTable[[#This Row],[GroupByKey]])*OutputTable[RecordedValue]))</f>
        <v>633</v>
      </c>
      <c r="P2212" s="5" cm="1">
        <f t="array" ref="P2212">MAX(IF((OutputTable[GroupByKey]=OutputTable[[#This Row],[GroupByKey]]),(OutputTable[GroupByKey]=OutputTable[[#This Row],[GroupByKey]])*OutputTable[RecordedValue]))</f>
        <v>656</v>
      </c>
    </row>
    <row r="2213" spans="1:16" x14ac:dyDescent="0.25">
      <c r="A2213" t="s">
        <v>68</v>
      </c>
      <c r="B2213" t="s">
        <v>70</v>
      </c>
      <c r="C2213">
        <v>42</v>
      </c>
      <c r="D2213" t="s">
        <v>163</v>
      </c>
      <c r="E2213" t="s">
        <v>156</v>
      </c>
      <c r="F2213" t="s">
        <v>105</v>
      </c>
      <c r="G2213">
        <v>0.804560854698538</v>
      </c>
      <c r="H2213">
        <v>0</v>
      </c>
      <c r="I2213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213" s="5" cm="1">
        <f t="array" ref="J2213">MAX(IF((ProjectInfoTable[ProjectName]=OutputTable[[#This Row],[ProjectName]]),(ProjectInfoTable[ProjectName]=OutputTable[[#This Row],[ProjectName]])*ProjectInfoTable[NumberOfReplications]))</f>
        <v>50</v>
      </c>
      <c r="K2213" s="5" cm="1">
        <f t="array" ref="K2213">IFERROR(AVERAGE(IF((OutputTable[GroupByKey]=OutputTable[[#This Row],[GroupByKey]]),(OutputTable[GroupByKey]=OutputTable[[#This Row],[GroupByKey]])*OutputTable[RecordedValue])),0)</f>
        <v>0.83058725584180904</v>
      </c>
      <c r="L2213" s="5" cm="1">
        <f t="array" ref="L2213">IFERROR(_xlfn.STDEV.S(IF((OutputTable[GroupByKey]=OutputTable[[#This Row],[GroupByKey]]),(OutputTable[GroupByKey]=OutputTable[[#This Row],[GroupByKey]])*OutputTable[RecordedValue])),0)</f>
        <v>1.6232732459297416E-2</v>
      </c>
      <c r="M2213" s="5" cm="1">
        <f t="array" ref="M2213">MAX(IF((ProjectInfoTable[ProjectName]=OutputTable[[#This Row],[ProjectName]]),(ProjectInfoTable[ProjectName]=OutputTable[[#This Row],[ProjectName]])*ProjectInfoTable[ConfidenceInterval]))</f>
        <v>0.95</v>
      </c>
      <c r="N2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213" s="5" cm="1">
        <f t="array" ref="O2213">MIN(IF((OutputTable[GroupByKey]=OutputTable[[#This Row],[GroupByKey]]),(OutputTable[GroupByKey]=OutputTable[[#This Row],[GroupByKey]])*OutputTable[RecordedValue]))</f>
        <v>0.79765986915169296</v>
      </c>
      <c r="P2213" s="5" cm="1">
        <f t="array" ref="P2213">MAX(IF((OutputTable[GroupByKey]=OutputTable[[#This Row],[GroupByKey]]),(OutputTable[GroupByKey]=OutputTable[[#This Row],[GroupByKey]])*OutputTable[RecordedValue]))</f>
        <v>0.86520865024807903</v>
      </c>
    </row>
    <row r="2214" spans="1:16" x14ac:dyDescent="0.25">
      <c r="A2214" t="s">
        <v>68</v>
      </c>
      <c r="B2214" t="s">
        <v>70</v>
      </c>
      <c r="C2214">
        <v>42</v>
      </c>
      <c r="D2214" t="s">
        <v>164</v>
      </c>
      <c r="E2214" t="s">
        <v>140</v>
      </c>
      <c r="F2214" t="s">
        <v>105</v>
      </c>
      <c r="G2214">
        <v>0</v>
      </c>
      <c r="H2214">
        <v>0</v>
      </c>
      <c r="I2214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214" s="5" cm="1">
        <f t="array" ref="J2214">MAX(IF((ProjectInfoTable[ProjectName]=OutputTable[[#This Row],[ProjectName]]),(ProjectInfoTable[ProjectName]=OutputTable[[#This Row],[ProjectName]])*ProjectInfoTable[NumberOfReplications]))</f>
        <v>50</v>
      </c>
      <c r="K2214" s="5" cm="1">
        <f t="array" ref="K2214">IFERROR(AVERAGE(IF((OutputTable[GroupByKey]=OutputTable[[#This Row],[GroupByKey]]),(OutputTable[GroupByKey]=OutputTable[[#This Row],[GroupByKey]])*OutputTable[RecordedValue])),0)</f>
        <v>0</v>
      </c>
      <c r="L2214" s="5" cm="1">
        <f t="array" ref="L2214">IFERROR(_xlfn.STDEV.S(IF((OutputTable[GroupByKey]=OutputTable[[#This Row],[GroupByKey]]),(OutputTable[GroupByKey]=OutputTable[[#This Row],[GroupByKey]])*OutputTable[RecordedValue])),0)</f>
        <v>0</v>
      </c>
      <c r="M2214" s="5" cm="1">
        <f t="array" ref="M2214">MAX(IF((ProjectInfoTable[ProjectName]=OutputTable[[#This Row],[ProjectName]]),(ProjectInfoTable[ProjectName]=OutputTable[[#This Row],[ProjectName]])*ProjectInfoTable[ConfidenceInterval]))</f>
        <v>0.95</v>
      </c>
      <c r="N2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14" s="5" cm="1">
        <f t="array" ref="O2214">MIN(IF((OutputTable[GroupByKey]=OutputTable[[#This Row],[GroupByKey]]),(OutputTable[GroupByKey]=OutputTable[[#This Row],[GroupByKey]])*OutputTable[RecordedValue]))</f>
        <v>0</v>
      </c>
      <c r="P2214" s="5" cm="1">
        <f t="array" ref="P2214">MAX(IF((OutputTable[GroupByKey]=OutputTable[[#This Row],[GroupByKey]]),(OutputTable[GroupByKey]=OutputTable[[#This Row],[GroupByKey]])*OutputTable[RecordedValue]))</f>
        <v>0</v>
      </c>
    </row>
    <row r="2215" spans="1:16" x14ac:dyDescent="0.25">
      <c r="A2215" t="s">
        <v>68</v>
      </c>
      <c r="B2215" t="s">
        <v>70</v>
      </c>
      <c r="C2215">
        <v>42</v>
      </c>
      <c r="D2215" t="s">
        <v>165</v>
      </c>
      <c r="E2215" t="s">
        <v>111</v>
      </c>
      <c r="F2215" t="s">
        <v>73</v>
      </c>
      <c r="G2215">
        <v>36.165652912295997</v>
      </c>
      <c r="H2215">
        <v>0</v>
      </c>
      <c r="I2215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215" s="5" cm="1">
        <f t="array" ref="J2215">MAX(IF((ProjectInfoTable[ProjectName]=OutputTable[[#This Row],[ProjectName]]),(ProjectInfoTable[ProjectName]=OutputTable[[#This Row],[ProjectName]])*ProjectInfoTable[NumberOfReplications]))</f>
        <v>50</v>
      </c>
      <c r="K2215" s="5" cm="1">
        <f t="array" ref="K2215">IFERROR(AVERAGE(IF((OutputTable[GroupByKey]=OutputTable[[#This Row],[GroupByKey]]),(OutputTable[GroupByKey]=OutputTable[[#This Row],[GroupByKey]])*OutputTable[RecordedValue])),0)</f>
        <v>37.238343743460135</v>
      </c>
      <c r="L2215" s="5" cm="1">
        <f t="array" ref="L2215">IFERROR(_xlfn.STDEV.S(IF((OutputTable[GroupByKey]=OutputTable[[#This Row],[GroupByKey]]),(OutputTable[GroupByKey]=OutputTable[[#This Row],[GroupByKey]])*OutputTable[RecordedValue])),0)</f>
        <v>0.73577360167133743</v>
      </c>
      <c r="M2215" s="5" cm="1">
        <f t="array" ref="M2215">MAX(IF((ProjectInfoTable[ProjectName]=OutputTable[[#This Row],[ProjectName]]),(ProjectInfoTable[ProjectName]=OutputTable[[#This Row],[ProjectName]])*ProjectInfoTable[ConfidenceInterval]))</f>
        <v>0.95</v>
      </c>
      <c r="N2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215" s="5" cm="1">
        <f t="array" ref="O2215">MIN(IF((OutputTable[GroupByKey]=OutputTable[[#This Row],[GroupByKey]]),(OutputTable[GroupByKey]=OutputTable[[#This Row],[GroupByKey]])*OutputTable[RecordedValue]))</f>
        <v>35.915286846409401</v>
      </c>
      <c r="P2215" s="5" cm="1">
        <f t="array" ref="P2215">MAX(IF((OutputTable[GroupByKey]=OutputTable[[#This Row],[GroupByKey]]),(OutputTable[GroupByKey]=OutputTable[[#This Row],[GroupByKey]])*OutputTable[RecordedValue]))</f>
        <v>38.829036811282897</v>
      </c>
    </row>
    <row r="2216" spans="1:16" x14ac:dyDescent="0.25">
      <c r="A2216" t="s">
        <v>68</v>
      </c>
      <c r="B2216" t="s">
        <v>70</v>
      </c>
      <c r="C2216">
        <v>42</v>
      </c>
      <c r="D2216" t="s">
        <v>166</v>
      </c>
      <c r="E2216" t="s">
        <v>113</v>
      </c>
      <c r="F2216" t="s">
        <v>73</v>
      </c>
      <c r="G2216">
        <v>1084.96958736888</v>
      </c>
      <c r="H2216">
        <v>0</v>
      </c>
      <c r="I2216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216" s="5" cm="1">
        <f t="array" ref="J2216">MAX(IF((ProjectInfoTable[ProjectName]=OutputTable[[#This Row],[ProjectName]]),(ProjectInfoTable[ProjectName]=OutputTable[[#This Row],[ProjectName]])*ProjectInfoTable[NumberOfReplications]))</f>
        <v>50</v>
      </c>
      <c r="K2216" s="5" cm="1">
        <f t="array" ref="K2216">IFERROR(AVERAGE(IF((OutputTable[GroupByKey]=OutputTable[[#This Row],[GroupByKey]]),(OutputTable[GroupByKey]=OutputTable[[#This Row],[GroupByKey]])*OutputTable[RecordedValue])),0)</f>
        <v>1117.1503123038046</v>
      </c>
      <c r="L2216" s="5" cm="1">
        <f t="array" ref="L2216">IFERROR(_xlfn.STDEV.S(IF((OutputTable[GroupByKey]=OutputTable[[#This Row],[GroupByKey]]),(OutputTable[GroupByKey]=OutputTable[[#This Row],[GroupByKey]])*OutputTable[RecordedValue])),0)</f>
        <v>22.073208050140675</v>
      </c>
      <c r="M2216" s="5" cm="1">
        <f t="array" ref="M2216">MAX(IF((ProjectInfoTable[ProjectName]=OutputTable[[#This Row],[ProjectName]]),(ProjectInfoTable[ProjectName]=OutputTable[[#This Row],[ProjectName]])*ProjectInfoTable[ConfidenceInterval]))</f>
        <v>0.95</v>
      </c>
      <c r="N2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216" s="5" cm="1">
        <f t="array" ref="O2216">MIN(IF((OutputTable[GroupByKey]=OutputTable[[#This Row],[GroupByKey]]),(OutputTable[GroupByKey]=OutputTable[[#This Row],[GroupByKey]])*OutputTable[RecordedValue]))</f>
        <v>1077.4586053922801</v>
      </c>
      <c r="P2216" s="5" cm="1">
        <f t="array" ref="P2216">MAX(IF((OutputTable[GroupByKey]=OutputTable[[#This Row],[GroupByKey]]),(OutputTable[GroupByKey]=OutputTable[[#This Row],[GroupByKey]])*OutputTable[RecordedValue]))</f>
        <v>1164.8711043384901</v>
      </c>
    </row>
    <row r="2217" spans="1:16" x14ac:dyDescent="0.25">
      <c r="A2217" t="s">
        <v>68</v>
      </c>
      <c r="B2217" t="s">
        <v>70</v>
      </c>
      <c r="C2217">
        <v>42</v>
      </c>
      <c r="D2217" t="s">
        <v>167</v>
      </c>
      <c r="E2217" t="s">
        <v>115</v>
      </c>
      <c r="F2217" t="s">
        <v>73</v>
      </c>
      <c r="G2217">
        <v>0</v>
      </c>
      <c r="H2217">
        <v>0</v>
      </c>
      <c r="I2217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217" s="5" cm="1">
        <f t="array" ref="J2217">MAX(IF((ProjectInfoTable[ProjectName]=OutputTable[[#This Row],[ProjectName]]),(ProjectInfoTable[ProjectName]=OutputTable[[#This Row],[ProjectName]])*ProjectInfoTable[NumberOfReplications]))</f>
        <v>50</v>
      </c>
      <c r="K2217" s="5" cm="1">
        <f t="array" ref="K2217">IFERROR(AVERAGE(IF((OutputTable[GroupByKey]=OutputTable[[#This Row],[GroupByKey]]),(OutputTable[GroupByKey]=OutputTable[[#This Row],[GroupByKey]])*OutputTable[RecordedValue])),0)</f>
        <v>0</v>
      </c>
      <c r="L2217" s="5" cm="1">
        <f t="array" ref="L2217">IFERROR(_xlfn.STDEV.S(IF((OutputTable[GroupByKey]=OutputTable[[#This Row],[GroupByKey]]),(OutputTable[GroupByKey]=OutputTable[[#This Row],[GroupByKey]])*OutputTable[RecordedValue])),0)</f>
        <v>0</v>
      </c>
      <c r="M2217" s="5" cm="1">
        <f t="array" ref="M2217">MAX(IF((ProjectInfoTable[ProjectName]=OutputTable[[#This Row],[ProjectName]]),(ProjectInfoTable[ProjectName]=OutputTable[[#This Row],[ProjectName]])*ProjectInfoTable[ConfidenceInterval]))</f>
        <v>0.95</v>
      </c>
      <c r="N2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17" s="5" cm="1">
        <f t="array" ref="O2217">MIN(IF((OutputTable[GroupByKey]=OutputTable[[#This Row],[GroupByKey]]),(OutputTable[GroupByKey]=OutputTable[[#This Row],[GroupByKey]])*OutputTable[RecordedValue]))</f>
        <v>0</v>
      </c>
      <c r="P2217" s="5" cm="1">
        <f t="array" ref="P2217">MAX(IF((OutputTable[GroupByKey]=OutputTable[[#This Row],[GroupByKey]]),(OutputTable[GroupByKey]=OutputTable[[#This Row],[GroupByKey]])*OutputTable[RecordedValue]))</f>
        <v>0</v>
      </c>
    </row>
    <row r="2218" spans="1:16" x14ac:dyDescent="0.25">
      <c r="A2218" t="s">
        <v>68</v>
      </c>
      <c r="B2218" t="s">
        <v>70</v>
      </c>
      <c r="C2218">
        <v>42</v>
      </c>
      <c r="D2218" t="s">
        <v>168</v>
      </c>
      <c r="E2218" t="s">
        <v>117</v>
      </c>
      <c r="F2218" t="s">
        <v>73</v>
      </c>
      <c r="G2218">
        <v>96.381774489477905</v>
      </c>
      <c r="H2218">
        <v>0</v>
      </c>
      <c r="I2218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218" s="5" cm="1">
        <f t="array" ref="J2218">MAX(IF((ProjectInfoTable[ProjectName]=OutputTable[[#This Row],[ProjectName]]),(ProjectInfoTable[ProjectName]=OutputTable[[#This Row],[ProjectName]])*ProjectInfoTable[NumberOfReplications]))</f>
        <v>50</v>
      </c>
      <c r="K2218" s="5" cm="1">
        <f t="array" ref="K2218">IFERROR(AVERAGE(IF((OutputTable[GroupByKey]=OutputTable[[#This Row],[GroupByKey]]),(OutputTable[GroupByKey]=OutputTable[[#This Row],[GroupByKey]])*OutputTable[RecordedValue])),0)</f>
        <v>120.89653130002299</v>
      </c>
      <c r="L2218" s="5" cm="1">
        <f t="array" ref="L2218">IFERROR(_xlfn.STDEV.S(IF((OutputTable[GroupByKey]=OutputTable[[#This Row],[GroupByKey]]),(OutputTable[GroupByKey]=OutputTable[[#This Row],[GroupByKey]])*OutputTable[RecordedValue])),0)</f>
        <v>33.561725675720702</v>
      </c>
      <c r="M2218" s="5" cm="1">
        <f t="array" ref="M2218">MAX(IF((ProjectInfoTable[ProjectName]=OutputTable[[#This Row],[ProjectName]]),(ProjectInfoTable[ProjectName]=OutputTable[[#This Row],[ProjectName]])*ProjectInfoTable[ConfidenceInterval]))</f>
        <v>0.95</v>
      </c>
      <c r="N2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218" s="5" cm="1">
        <f t="array" ref="O2218">MIN(IF((OutputTable[GroupByKey]=OutputTable[[#This Row],[GroupByKey]]),(OutputTable[GroupByKey]=OutputTable[[#This Row],[GroupByKey]])*OutputTable[RecordedValue]))</f>
        <v>71.2298351699786</v>
      </c>
      <c r="P2218" s="5" cm="1">
        <f t="array" ref="P2218">MAX(IF((OutputTable[GroupByKey]=OutputTable[[#This Row],[GroupByKey]]),(OutputTable[GroupByKey]=OutputTable[[#This Row],[GroupByKey]])*OutputTable[RecordedValue]))</f>
        <v>265.63530965979299</v>
      </c>
    </row>
    <row r="2219" spans="1:16" x14ac:dyDescent="0.25">
      <c r="A2219" t="s">
        <v>68</v>
      </c>
      <c r="B2219" t="s">
        <v>70</v>
      </c>
      <c r="C2219">
        <v>42</v>
      </c>
      <c r="D2219" t="s">
        <v>169</v>
      </c>
      <c r="E2219" t="s">
        <v>119</v>
      </c>
      <c r="F2219" t="s">
        <v>73</v>
      </c>
      <c r="G2219">
        <v>308</v>
      </c>
      <c r="H2219">
        <v>0</v>
      </c>
      <c r="I2219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219" s="5" cm="1">
        <f t="array" ref="J2219">MAX(IF((ProjectInfoTable[ProjectName]=OutputTable[[#This Row],[ProjectName]]),(ProjectInfoTable[ProjectName]=OutputTable[[#This Row],[ProjectName]])*ProjectInfoTable[NumberOfReplications]))</f>
        <v>50</v>
      </c>
      <c r="K2219" s="5" cm="1">
        <f t="array" ref="K2219">IFERROR(AVERAGE(IF((OutputTable[GroupByKey]=OutputTable[[#This Row],[GroupByKey]]),(OutputTable[GroupByKey]=OutputTable[[#This Row],[GroupByKey]])*OutputTable[RecordedValue])),0)</f>
        <v>307.66000000000003</v>
      </c>
      <c r="L2219" s="5" cm="1">
        <f t="array" ref="L2219">IFERROR(_xlfn.STDEV.S(IF((OutputTable[GroupByKey]=OutputTable[[#This Row],[GroupByKey]]),(OutputTable[GroupByKey]=OutputTable[[#This Row],[GroupByKey]])*OutputTable[RecordedValue])),0)</f>
        <v>3.1272991542223769</v>
      </c>
      <c r="M2219" s="5" cm="1">
        <f t="array" ref="M2219">MAX(IF((ProjectInfoTable[ProjectName]=OutputTable[[#This Row],[ProjectName]]),(ProjectInfoTable[ProjectName]=OutputTable[[#This Row],[ProjectName]])*ProjectInfoTable[ConfidenceInterval]))</f>
        <v>0.95</v>
      </c>
      <c r="N2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219" s="5" cm="1">
        <f t="array" ref="O2219">MIN(IF((OutputTable[GroupByKey]=OutputTable[[#This Row],[GroupByKey]]),(OutputTable[GroupByKey]=OutputTable[[#This Row],[GroupByKey]])*OutputTable[RecordedValue]))</f>
        <v>300</v>
      </c>
      <c r="P2219" s="5" cm="1">
        <f t="array" ref="P2219">MAX(IF((OutputTable[GroupByKey]=OutputTable[[#This Row],[GroupByKey]]),(OutputTable[GroupByKey]=OutputTable[[#This Row],[GroupByKey]])*OutputTable[RecordedValue]))</f>
        <v>315</v>
      </c>
    </row>
    <row r="2220" spans="1:16" x14ac:dyDescent="0.25">
      <c r="A2220" t="s">
        <v>68</v>
      </c>
      <c r="B2220" t="s">
        <v>70</v>
      </c>
      <c r="C2220">
        <v>42</v>
      </c>
      <c r="D2220" t="s">
        <v>170</v>
      </c>
      <c r="E2220" t="s">
        <v>121</v>
      </c>
      <c r="F2220" t="s">
        <v>73</v>
      </c>
      <c r="G2220">
        <v>306</v>
      </c>
      <c r="H2220">
        <v>0</v>
      </c>
      <c r="I2220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220" s="5" cm="1">
        <f t="array" ref="J2220">MAX(IF((ProjectInfoTable[ProjectName]=OutputTable[[#This Row],[ProjectName]]),(ProjectInfoTable[ProjectName]=OutputTable[[#This Row],[ProjectName]])*ProjectInfoTable[NumberOfReplications]))</f>
        <v>50</v>
      </c>
      <c r="K2220" s="5" cm="1">
        <f t="array" ref="K2220">IFERROR(AVERAGE(IF((OutputTable[GroupByKey]=OutputTable[[#This Row],[GroupByKey]]),(OutputTable[GroupByKey]=OutputTable[[#This Row],[GroupByKey]])*OutputTable[RecordedValue])),0)</f>
        <v>305.8</v>
      </c>
      <c r="L2220" s="5" cm="1">
        <f t="array" ref="L2220">IFERROR(_xlfn.STDEV.S(IF((OutputTable[GroupByKey]=OutputTable[[#This Row],[GroupByKey]]),(OutputTable[GroupByKey]=OutputTable[[#This Row],[GroupByKey]])*OutputTable[RecordedValue])),0)</f>
        <v>3.2324881425670751</v>
      </c>
      <c r="M2220" s="5" cm="1">
        <f t="array" ref="M2220">MAX(IF((ProjectInfoTable[ProjectName]=OutputTable[[#This Row],[ProjectName]]),(ProjectInfoTable[ProjectName]=OutputTable[[#This Row],[ProjectName]])*ProjectInfoTable[ConfidenceInterval]))</f>
        <v>0.95</v>
      </c>
      <c r="N2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220" s="5" cm="1">
        <f t="array" ref="O2220">MIN(IF((OutputTable[GroupByKey]=OutputTable[[#This Row],[GroupByKey]]),(OutputTable[GroupByKey]=OutputTable[[#This Row],[GroupByKey]])*OutputTable[RecordedValue]))</f>
        <v>298</v>
      </c>
      <c r="P2220" s="5" cm="1">
        <f t="array" ref="P2220">MAX(IF((OutputTable[GroupByKey]=OutputTable[[#This Row],[GroupByKey]]),(OutputTable[GroupByKey]=OutputTable[[#This Row],[GroupByKey]])*OutputTable[RecordedValue]))</f>
        <v>313</v>
      </c>
    </row>
    <row r="2221" spans="1:16" x14ac:dyDescent="0.25">
      <c r="A2221" t="s">
        <v>68</v>
      </c>
      <c r="B2221" t="s">
        <v>70</v>
      </c>
      <c r="C2221">
        <v>42</v>
      </c>
      <c r="D2221" t="s">
        <v>171</v>
      </c>
      <c r="E2221" t="s">
        <v>123</v>
      </c>
      <c r="F2221" t="s">
        <v>73</v>
      </c>
      <c r="G2221">
        <v>36.165652912295997</v>
      </c>
      <c r="H2221">
        <v>0</v>
      </c>
      <c r="I2221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221" s="5" cm="1">
        <f t="array" ref="J2221">MAX(IF((ProjectInfoTable[ProjectName]=OutputTable[[#This Row],[ProjectName]]),(ProjectInfoTable[ProjectName]=OutputTable[[#This Row],[ProjectName]])*ProjectInfoTable[NumberOfReplications]))</f>
        <v>50</v>
      </c>
      <c r="K2221" s="5" cm="1">
        <f t="array" ref="K2221">IFERROR(AVERAGE(IF((OutputTable[GroupByKey]=OutputTable[[#This Row],[GroupByKey]]),(OutputTable[GroupByKey]=OutputTable[[#This Row],[GroupByKey]])*OutputTable[RecordedValue])),0)</f>
        <v>37.238343743460135</v>
      </c>
      <c r="L2221" s="5" cm="1">
        <f t="array" ref="L2221">IFERROR(_xlfn.STDEV.S(IF((OutputTable[GroupByKey]=OutputTable[[#This Row],[GroupByKey]]),(OutputTable[GroupByKey]=OutputTable[[#This Row],[GroupByKey]])*OutputTable[RecordedValue])),0)</f>
        <v>0.73577360167133743</v>
      </c>
      <c r="M2221" s="5" cm="1">
        <f t="array" ref="M2221">MAX(IF((ProjectInfoTable[ProjectName]=OutputTable[[#This Row],[ProjectName]]),(ProjectInfoTable[ProjectName]=OutputTable[[#This Row],[ProjectName]])*ProjectInfoTable[ConfidenceInterval]))</f>
        <v>0.95</v>
      </c>
      <c r="N2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221" s="5" cm="1">
        <f t="array" ref="O2221">MIN(IF((OutputTable[GroupByKey]=OutputTable[[#This Row],[GroupByKey]]),(OutputTable[GroupByKey]=OutputTable[[#This Row],[GroupByKey]])*OutputTable[RecordedValue]))</f>
        <v>35.915286846409401</v>
      </c>
      <c r="P2221" s="5" cm="1">
        <f t="array" ref="P2221">MAX(IF((OutputTable[GroupByKey]=OutputTable[[#This Row],[GroupByKey]]),(OutputTable[GroupByKey]=OutputTable[[#This Row],[GroupByKey]])*OutputTable[RecordedValue]))</f>
        <v>38.829036811282897</v>
      </c>
    </row>
    <row r="2222" spans="1:16" x14ac:dyDescent="0.25">
      <c r="A2222" t="s">
        <v>68</v>
      </c>
      <c r="B2222" t="s">
        <v>70</v>
      </c>
      <c r="C2222">
        <v>42</v>
      </c>
      <c r="D2222" t="s">
        <v>172</v>
      </c>
      <c r="E2222" t="s">
        <v>125</v>
      </c>
      <c r="F2222" t="s">
        <v>73</v>
      </c>
      <c r="G2222">
        <v>1181.35136185836</v>
      </c>
      <c r="H2222">
        <v>0</v>
      </c>
      <c r="I2222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222" s="5" cm="1">
        <f t="array" ref="J2222">MAX(IF((ProjectInfoTable[ProjectName]=OutputTable[[#This Row],[ProjectName]]),(ProjectInfoTable[ProjectName]=OutputTable[[#This Row],[ProjectName]])*ProjectInfoTable[NumberOfReplications]))</f>
        <v>50</v>
      </c>
      <c r="K2222" s="5" cm="1">
        <f t="array" ref="K2222">IFERROR(AVERAGE(IF((OutputTable[GroupByKey]=OutputTable[[#This Row],[GroupByKey]]),(OutputTable[GroupByKey]=OutputTable[[#This Row],[GroupByKey]])*OutputTable[RecordedValue])),0)</f>
        <v>1238.0468436038263</v>
      </c>
      <c r="L2222" s="5" cm="1">
        <f t="array" ref="L2222">IFERROR(_xlfn.STDEV.S(IF((OutputTable[GroupByKey]=OutputTable[[#This Row],[GroupByKey]]),(OutputTable[GroupByKey]=OutputTable[[#This Row],[GroupByKey]])*OutputTable[RecordedValue])),0)</f>
        <v>49.802537130614866</v>
      </c>
      <c r="M2222" s="5" cm="1">
        <f t="array" ref="M2222">MAX(IF((ProjectInfoTable[ProjectName]=OutputTable[[#This Row],[ProjectName]]),(ProjectInfoTable[ProjectName]=OutputTable[[#This Row],[ProjectName]])*ProjectInfoTable[ConfidenceInterval]))</f>
        <v>0.95</v>
      </c>
      <c r="N2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222" s="5" cm="1">
        <f t="array" ref="O2222">MIN(IF((OutputTable[GroupByKey]=OutputTable[[#This Row],[GroupByKey]]),(OutputTable[GroupByKey]=OutputTable[[#This Row],[GroupByKey]])*OutputTable[RecordedValue]))</f>
        <v>1148.68844056226</v>
      </c>
      <c r="P2222" s="5" cm="1">
        <f t="array" ref="P2222">MAX(IF((OutputTable[GroupByKey]=OutputTable[[#This Row],[GroupByKey]]),(OutputTable[GroupByKey]=OutputTable[[#This Row],[GroupByKey]])*OutputTable[RecordedValue]))</f>
        <v>1418.3176101245699</v>
      </c>
    </row>
    <row r="2223" spans="1:16" x14ac:dyDescent="0.25">
      <c r="A2223" t="s">
        <v>68</v>
      </c>
      <c r="B2223" t="s">
        <v>70</v>
      </c>
      <c r="C2223">
        <v>42</v>
      </c>
      <c r="D2223" t="s">
        <v>173</v>
      </c>
      <c r="E2223" t="s">
        <v>135</v>
      </c>
      <c r="F2223" t="s">
        <v>105</v>
      </c>
      <c r="G2223">
        <v>18.082826456147998</v>
      </c>
      <c r="H2223">
        <v>0</v>
      </c>
      <c r="I2223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223" s="5" cm="1">
        <f t="array" ref="J2223">MAX(IF((ProjectInfoTable[ProjectName]=OutputTable[[#This Row],[ProjectName]]),(ProjectInfoTable[ProjectName]=OutputTable[[#This Row],[ProjectName]])*ProjectInfoTable[NumberOfReplications]))</f>
        <v>50</v>
      </c>
      <c r="K2223" s="5" cm="1">
        <f t="array" ref="K2223">IFERROR(AVERAGE(IF((OutputTable[GroupByKey]=OutputTable[[#This Row],[GroupByKey]]),(OutputTable[GroupByKey]=OutputTable[[#This Row],[GroupByKey]])*OutputTable[RecordedValue])),0)</f>
        <v>18.619171871730064</v>
      </c>
      <c r="L2223" s="5" cm="1">
        <f t="array" ref="L2223">IFERROR(_xlfn.STDEV.S(IF((OutputTable[GroupByKey]=OutputTable[[#This Row],[GroupByKey]]),(OutputTable[GroupByKey]=OutputTable[[#This Row],[GroupByKey]])*OutputTable[RecordedValue])),0)</f>
        <v>0.36788680083566072</v>
      </c>
      <c r="M2223" s="5" cm="1">
        <f t="array" ref="M2223">MAX(IF((ProjectInfoTable[ProjectName]=OutputTable[[#This Row],[ProjectName]]),(ProjectInfoTable[ProjectName]=OutputTable[[#This Row],[ProjectName]])*ProjectInfoTable[ConfidenceInterval]))</f>
        <v>0.95</v>
      </c>
      <c r="N2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223" s="5" cm="1">
        <f t="array" ref="O2223">MIN(IF((OutputTable[GroupByKey]=OutputTable[[#This Row],[GroupByKey]]),(OutputTable[GroupByKey]=OutputTable[[#This Row],[GroupByKey]])*OutputTable[RecordedValue]))</f>
        <v>17.957643423204701</v>
      </c>
      <c r="P2223" s="5" cm="1">
        <f t="array" ref="P2223">MAX(IF((OutputTable[GroupByKey]=OutputTable[[#This Row],[GroupByKey]]),(OutputTable[GroupByKey]=OutputTable[[#This Row],[GroupByKey]])*OutputTable[RecordedValue]))</f>
        <v>19.414518405641399</v>
      </c>
    </row>
    <row r="2224" spans="1:16" x14ac:dyDescent="0.25">
      <c r="A2224" t="s">
        <v>68</v>
      </c>
      <c r="B2224" t="s">
        <v>70</v>
      </c>
      <c r="C2224">
        <v>42</v>
      </c>
      <c r="D2224" t="s">
        <v>174</v>
      </c>
      <c r="E2224" t="s">
        <v>137</v>
      </c>
      <c r="F2224" t="s">
        <v>105</v>
      </c>
      <c r="G2224">
        <v>5.8296932234445</v>
      </c>
      <c r="H2224">
        <v>0</v>
      </c>
      <c r="I2224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224" s="5" cm="1">
        <f t="array" ref="J2224">MAX(IF((ProjectInfoTable[ProjectName]=OutputTable[[#This Row],[ProjectName]]),(ProjectInfoTable[ProjectName]=OutputTable[[#This Row],[ProjectName]])*ProjectInfoTable[NumberOfReplications]))</f>
        <v>50</v>
      </c>
      <c r="K2224" s="5" cm="1">
        <f t="array" ref="K2224">IFERROR(AVERAGE(IF((OutputTable[GroupByKey]=OutputTable[[#This Row],[GroupByKey]]),(OutputTable[GroupByKey]=OutputTable[[#This Row],[GroupByKey]])*OutputTable[RecordedValue])),0)</f>
        <v>5.3248187541752463</v>
      </c>
      <c r="L2224" s="5" cm="1">
        <f t="array" ref="L2224">IFERROR(_xlfn.STDEV.S(IF((OutputTable[GroupByKey]=OutputTable[[#This Row],[GroupByKey]]),(OutputTable[GroupByKey]=OutputTable[[#This Row],[GroupByKey]])*OutputTable[RecordedValue])),0)</f>
        <v>0.37220753962085379</v>
      </c>
      <c r="M2224" s="5" cm="1">
        <f t="array" ref="M2224">MAX(IF((ProjectInfoTable[ProjectName]=OutputTable[[#This Row],[ProjectName]]),(ProjectInfoTable[ProjectName]=OutputTable[[#This Row],[ProjectName]])*ProjectInfoTable[ConfidenceInterval]))</f>
        <v>0.95</v>
      </c>
      <c r="N2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224" s="5" cm="1">
        <f t="array" ref="O2224">MIN(IF((OutputTable[GroupByKey]=OutputTable[[#This Row],[GroupByKey]]),(OutputTable[GroupByKey]=OutputTable[[#This Row],[GroupByKey]])*OutputTable[RecordedValue]))</f>
        <v>4.5773931059875599</v>
      </c>
      <c r="P2224" s="5" cm="1">
        <f t="array" ref="P2224">MAX(IF((OutputTable[GroupByKey]=OutputTable[[#This Row],[GroupByKey]]),(OutputTable[GroupByKey]=OutputTable[[#This Row],[GroupByKey]])*OutputTable[RecordedValue]))</f>
        <v>5.9816259595291603</v>
      </c>
    </row>
    <row r="2225" spans="1:16" x14ac:dyDescent="0.25">
      <c r="A2225" t="s">
        <v>68</v>
      </c>
      <c r="B2225" t="s">
        <v>70</v>
      </c>
      <c r="C2225">
        <v>42</v>
      </c>
      <c r="D2225" t="s">
        <v>175</v>
      </c>
      <c r="E2225" t="s">
        <v>154</v>
      </c>
      <c r="F2225" t="s">
        <v>105</v>
      </c>
      <c r="G2225">
        <v>308</v>
      </c>
      <c r="H2225">
        <v>0</v>
      </c>
      <c r="I2225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225" s="5" cm="1">
        <f t="array" ref="J2225">MAX(IF((ProjectInfoTable[ProjectName]=OutputTable[[#This Row],[ProjectName]]),(ProjectInfoTable[ProjectName]=OutputTable[[#This Row],[ProjectName]])*ProjectInfoTable[NumberOfReplications]))</f>
        <v>50</v>
      </c>
      <c r="K2225" s="5" cm="1">
        <f t="array" ref="K2225">IFERROR(AVERAGE(IF((OutputTable[GroupByKey]=OutputTable[[#This Row],[GroupByKey]]),(OutputTable[GroupByKey]=OutputTable[[#This Row],[GroupByKey]])*OutputTable[RecordedValue])),0)</f>
        <v>307.5</v>
      </c>
      <c r="L2225" s="5" cm="1">
        <f t="array" ref="L2225">IFERROR(_xlfn.STDEV.S(IF((OutputTable[GroupByKey]=OutputTable[[#This Row],[GroupByKey]]),(OutputTable[GroupByKey]=OutputTable[[#This Row],[GroupByKey]])*OutputTable[RecordedValue])),0)</f>
        <v>3.1831828507367419</v>
      </c>
      <c r="M2225" s="5" cm="1">
        <f t="array" ref="M2225">MAX(IF((ProjectInfoTable[ProjectName]=OutputTable[[#This Row],[ProjectName]]),(ProjectInfoTable[ProjectName]=OutputTable[[#This Row],[ProjectName]])*ProjectInfoTable[ConfidenceInterval]))</f>
        <v>0.95</v>
      </c>
      <c r="N2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225" s="5" cm="1">
        <f t="array" ref="O2225">MIN(IF((OutputTable[GroupByKey]=OutputTable[[#This Row],[GroupByKey]]),(OutputTable[GroupByKey]=OutputTable[[#This Row],[GroupByKey]])*OutputTable[RecordedValue]))</f>
        <v>300</v>
      </c>
      <c r="P2225" s="5" cm="1">
        <f t="array" ref="P2225">MAX(IF((OutputTable[GroupByKey]=OutputTable[[#This Row],[GroupByKey]]),(OutputTable[GroupByKey]=OutputTable[[#This Row],[GroupByKey]])*OutputTable[RecordedValue]))</f>
        <v>315</v>
      </c>
    </row>
    <row r="2226" spans="1:16" x14ac:dyDescent="0.25">
      <c r="A2226" t="s">
        <v>68</v>
      </c>
      <c r="B2226" t="s">
        <v>70</v>
      </c>
      <c r="C2226">
        <v>42</v>
      </c>
      <c r="D2226" t="s">
        <v>176</v>
      </c>
      <c r="E2226" t="s">
        <v>156</v>
      </c>
      <c r="F2226" t="s">
        <v>105</v>
      </c>
      <c r="G2226">
        <v>0.75709611568981205</v>
      </c>
      <c r="H2226">
        <v>0</v>
      </c>
      <c r="I2226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226" s="5" cm="1">
        <f t="array" ref="J2226">MAX(IF((ProjectInfoTable[ProjectName]=OutputTable[[#This Row],[ProjectName]]),(ProjectInfoTable[ProjectName]=OutputTable[[#This Row],[ProjectName]])*ProjectInfoTable[NumberOfReplications]))</f>
        <v>50</v>
      </c>
      <c r="K2226" s="5" cm="1">
        <f t="array" ref="K2226">IFERROR(AVERAGE(IF((OutputTable[GroupByKey]=OutputTable[[#This Row],[GroupByKey]]),(OutputTable[GroupByKey]=OutputTable[[#This Row],[GroupByKey]])*OutputTable[RecordedValue])),0)</f>
        <v>0.77813255190936492</v>
      </c>
      <c r="L2226" s="5" cm="1">
        <f t="array" ref="L2226">IFERROR(_xlfn.STDEV.S(IF((OutputTable[GroupByKey]=OutputTable[[#This Row],[GroupByKey]]),(OutputTable[GroupByKey]=OutputTable[[#This Row],[GroupByKey]])*OutputTable[RecordedValue])),0)</f>
        <v>1.5508647484202203E-2</v>
      </c>
      <c r="M2226" s="5" cm="1">
        <f t="array" ref="M2226">MAX(IF((ProjectInfoTable[ProjectName]=OutputTable[[#This Row],[ProjectName]]),(ProjectInfoTable[ProjectName]=OutputTable[[#This Row],[ProjectName]])*ProjectInfoTable[ConfidenceInterval]))</f>
        <v>0.95</v>
      </c>
      <c r="N2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226" s="5" cm="1">
        <f t="array" ref="O2226">MIN(IF((OutputTable[GroupByKey]=OutputTable[[#This Row],[GroupByKey]]),(OutputTable[GroupByKey]=OutputTable[[#This Row],[GroupByKey]])*OutputTable[RecordedValue]))</f>
        <v>0.75076558501961799</v>
      </c>
      <c r="P2226" s="5" cm="1">
        <f t="array" ref="P2226">MAX(IF((OutputTable[GroupByKey]=OutputTable[[#This Row],[GroupByKey]]),(OutputTable[GroupByKey]=OutputTable[[#This Row],[GroupByKey]])*OutputTable[RecordedValue]))</f>
        <v>0.80927528725051701</v>
      </c>
    </row>
    <row r="2227" spans="1:16" x14ac:dyDescent="0.25">
      <c r="A2227" t="s">
        <v>68</v>
      </c>
      <c r="B2227" t="s">
        <v>70</v>
      </c>
      <c r="C2227">
        <v>42</v>
      </c>
      <c r="D2227" t="s">
        <v>177</v>
      </c>
      <c r="E2227" t="s">
        <v>140</v>
      </c>
      <c r="F2227" t="s">
        <v>105</v>
      </c>
      <c r="G2227">
        <v>0</v>
      </c>
      <c r="H2227">
        <v>0</v>
      </c>
      <c r="I2227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227" s="5" cm="1">
        <f t="array" ref="J2227">MAX(IF((ProjectInfoTable[ProjectName]=OutputTable[[#This Row],[ProjectName]]),(ProjectInfoTable[ProjectName]=OutputTable[[#This Row],[ProjectName]])*ProjectInfoTable[NumberOfReplications]))</f>
        <v>50</v>
      </c>
      <c r="K2227" s="5" cm="1">
        <f t="array" ref="K2227">IFERROR(AVERAGE(IF((OutputTable[GroupByKey]=OutputTable[[#This Row],[GroupByKey]]),(OutputTable[GroupByKey]=OutputTable[[#This Row],[GroupByKey]])*OutputTable[RecordedValue])),0)</f>
        <v>0</v>
      </c>
      <c r="L2227" s="5" cm="1">
        <f t="array" ref="L2227">IFERROR(_xlfn.STDEV.S(IF((OutputTable[GroupByKey]=OutputTable[[#This Row],[GroupByKey]]),(OutputTable[GroupByKey]=OutputTable[[#This Row],[GroupByKey]])*OutputTable[RecordedValue])),0)</f>
        <v>0</v>
      </c>
      <c r="M2227" s="5" cm="1">
        <f t="array" ref="M2227">MAX(IF((ProjectInfoTable[ProjectName]=OutputTable[[#This Row],[ProjectName]]),(ProjectInfoTable[ProjectName]=OutputTable[[#This Row],[ProjectName]])*ProjectInfoTable[ConfidenceInterval]))</f>
        <v>0.95</v>
      </c>
      <c r="N2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27" s="5" cm="1">
        <f t="array" ref="O2227">MIN(IF((OutputTable[GroupByKey]=OutputTable[[#This Row],[GroupByKey]]),(OutputTable[GroupByKey]=OutputTable[[#This Row],[GroupByKey]])*OutputTable[RecordedValue]))</f>
        <v>0</v>
      </c>
      <c r="P2227" s="5" cm="1">
        <f t="array" ref="P2227">MAX(IF((OutputTable[GroupByKey]=OutputTable[[#This Row],[GroupByKey]]),(OutputTable[GroupByKey]=OutputTable[[#This Row],[GroupByKey]])*OutputTable[RecordedValue]))</f>
        <v>0</v>
      </c>
    </row>
    <row r="2228" spans="1:16" x14ac:dyDescent="0.25">
      <c r="A2228" t="s">
        <v>68</v>
      </c>
      <c r="B2228" t="s">
        <v>70</v>
      </c>
      <c r="C2228">
        <v>43</v>
      </c>
      <c r="D2228" t="s">
        <v>110</v>
      </c>
      <c r="E2228" t="s">
        <v>111</v>
      </c>
      <c r="F2228" t="s">
        <v>73</v>
      </c>
      <c r="G2228">
        <v>3.1673122909872098</v>
      </c>
      <c r="H2228">
        <v>0</v>
      </c>
      <c r="I2228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228" s="5" cm="1">
        <f t="array" ref="J2228">MAX(IF((ProjectInfoTable[ProjectName]=OutputTable[[#This Row],[ProjectName]]),(ProjectInfoTable[ProjectName]=OutputTable[[#This Row],[ProjectName]])*ProjectInfoTable[NumberOfReplications]))</f>
        <v>50</v>
      </c>
      <c r="K2228" s="5" cm="1">
        <f t="array" ref="K2228">IFERROR(AVERAGE(IF((OutputTable[GroupByKey]=OutputTable[[#This Row],[GroupByKey]]),(OutputTable[GroupByKey]=OutputTable[[#This Row],[GroupByKey]])*OutputTable[RecordedValue])),0)</f>
        <v>1.9749714551650996</v>
      </c>
      <c r="L2228" s="5" cm="1">
        <f t="array" ref="L2228">IFERROR(_xlfn.STDEV.S(IF((OutputTable[GroupByKey]=OutputTable[[#This Row],[GroupByKey]]),(OutputTable[GroupByKey]=OutputTable[[#This Row],[GroupByKey]])*OutputTable[RecordedValue])),0)</f>
        <v>0.45746437878232693</v>
      </c>
      <c r="M2228" s="5" cm="1">
        <f t="array" ref="M2228">MAX(IF((ProjectInfoTable[ProjectName]=OutputTable[[#This Row],[ProjectName]]),(ProjectInfoTable[ProjectName]=OutputTable[[#This Row],[ProjectName]])*ProjectInfoTable[ConfidenceInterval]))</f>
        <v>0.95</v>
      </c>
      <c r="N2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228" s="5" cm="1">
        <f t="array" ref="O2228">MIN(IF((OutputTable[GroupByKey]=OutputTable[[#This Row],[GroupByKey]]),(OutputTable[GroupByKey]=OutputTable[[#This Row],[GroupByKey]])*OutputTable[RecordedValue]))</f>
        <v>1.0281254127300199</v>
      </c>
      <c r="P2228" s="5" cm="1">
        <f t="array" ref="P2228">MAX(IF((OutputTable[GroupByKey]=OutputTable[[#This Row],[GroupByKey]]),(OutputTable[GroupByKey]=OutputTable[[#This Row],[GroupByKey]])*OutputTable[RecordedValue]))</f>
        <v>3.1673122909872098</v>
      </c>
    </row>
    <row r="2229" spans="1:16" x14ac:dyDescent="0.25">
      <c r="A2229" t="s">
        <v>68</v>
      </c>
      <c r="B2229" t="s">
        <v>70</v>
      </c>
      <c r="C2229">
        <v>43</v>
      </c>
      <c r="D2229" t="s">
        <v>112</v>
      </c>
      <c r="E2229" t="s">
        <v>113</v>
      </c>
      <c r="F2229" t="s">
        <v>73</v>
      </c>
      <c r="G2229">
        <v>190.038737459233</v>
      </c>
      <c r="H2229">
        <v>0</v>
      </c>
      <c r="I2229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229" s="5" cm="1">
        <f t="array" ref="J2229">MAX(IF((ProjectInfoTable[ProjectName]=OutputTable[[#This Row],[ProjectName]]),(ProjectInfoTable[ProjectName]=OutputTable[[#This Row],[ProjectName]])*ProjectInfoTable[NumberOfReplications]))</f>
        <v>50</v>
      </c>
      <c r="K2229" s="5" cm="1">
        <f t="array" ref="K2229">IFERROR(AVERAGE(IF((OutputTable[GroupByKey]=OutputTable[[#This Row],[GroupByKey]]),(OutputTable[GroupByKey]=OutputTable[[#This Row],[GroupByKey]])*OutputTable[RecordedValue])),0)</f>
        <v>118.49828730990606</v>
      </c>
      <c r="L2229" s="5" cm="1">
        <f t="array" ref="L2229">IFERROR(_xlfn.STDEV.S(IF((OutputTable[GroupByKey]=OutputTable[[#This Row],[GroupByKey]]),(OutputTable[GroupByKey]=OutputTable[[#This Row],[GroupByKey]])*OutputTable[RecordedValue])),0)</f>
        <v>27.447862726939679</v>
      </c>
      <c r="M2229" s="5" cm="1">
        <f t="array" ref="M2229">MAX(IF((ProjectInfoTable[ProjectName]=OutputTable[[#This Row],[ProjectName]]),(ProjectInfoTable[ProjectName]=OutputTable[[#This Row],[ProjectName]])*ProjectInfoTable[ConfidenceInterval]))</f>
        <v>0.95</v>
      </c>
      <c r="N2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229" s="5" cm="1">
        <f t="array" ref="O2229">MIN(IF((OutputTable[GroupByKey]=OutputTable[[#This Row],[GroupByKey]]),(OutputTable[GroupByKey]=OutputTable[[#This Row],[GroupByKey]])*OutputTable[RecordedValue]))</f>
        <v>61.6875247638012</v>
      </c>
      <c r="P2229" s="5" cm="1">
        <f t="array" ref="P2229">MAX(IF((OutputTable[GroupByKey]=OutputTable[[#This Row],[GroupByKey]]),(OutputTable[GroupByKey]=OutputTable[[#This Row],[GroupByKey]])*OutputTable[RecordedValue]))</f>
        <v>190.038737459233</v>
      </c>
    </row>
    <row r="2230" spans="1:16" x14ac:dyDescent="0.25">
      <c r="A2230" t="s">
        <v>68</v>
      </c>
      <c r="B2230" t="s">
        <v>70</v>
      </c>
      <c r="C2230">
        <v>43</v>
      </c>
      <c r="D2230" t="s">
        <v>114</v>
      </c>
      <c r="E2230" t="s">
        <v>115</v>
      </c>
      <c r="F2230" t="s">
        <v>73</v>
      </c>
      <c r="G2230">
        <v>0</v>
      </c>
      <c r="H2230">
        <v>0</v>
      </c>
      <c r="I2230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230" s="5" cm="1">
        <f t="array" ref="J2230">MAX(IF((ProjectInfoTable[ProjectName]=OutputTable[[#This Row],[ProjectName]]),(ProjectInfoTable[ProjectName]=OutputTable[[#This Row],[ProjectName]])*ProjectInfoTable[NumberOfReplications]))</f>
        <v>50</v>
      </c>
      <c r="K2230" s="5" cm="1">
        <f t="array" ref="K2230">IFERROR(AVERAGE(IF((OutputTable[GroupByKey]=OutputTable[[#This Row],[GroupByKey]]),(OutputTable[GroupByKey]=OutputTable[[#This Row],[GroupByKey]])*OutputTable[RecordedValue])),0)</f>
        <v>0</v>
      </c>
      <c r="L2230" s="5" cm="1">
        <f t="array" ref="L2230">IFERROR(_xlfn.STDEV.S(IF((OutputTable[GroupByKey]=OutputTable[[#This Row],[GroupByKey]]),(OutputTable[GroupByKey]=OutputTable[[#This Row],[GroupByKey]])*OutputTable[RecordedValue])),0)</f>
        <v>0</v>
      </c>
      <c r="M2230" s="5" cm="1">
        <f t="array" ref="M2230">MAX(IF((ProjectInfoTable[ProjectName]=OutputTable[[#This Row],[ProjectName]]),(ProjectInfoTable[ProjectName]=OutputTable[[#This Row],[ProjectName]])*ProjectInfoTable[ConfidenceInterval]))</f>
        <v>0.95</v>
      </c>
      <c r="N2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0" s="5" cm="1">
        <f t="array" ref="O2230">MIN(IF((OutputTable[GroupByKey]=OutputTable[[#This Row],[GroupByKey]]),(OutputTable[GroupByKey]=OutputTable[[#This Row],[GroupByKey]])*OutputTable[RecordedValue]))</f>
        <v>0</v>
      </c>
      <c r="P2230" s="5" cm="1">
        <f t="array" ref="P2230">MAX(IF((OutputTable[GroupByKey]=OutputTable[[#This Row],[GroupByKey]]),(OutputTable[GroupByKey]=OutputTable[[#This Row],[GroupByKey]])*OutputTable[RecordedValue]))</f>
        <v>0</v>
      </c>
    </row>
    <row r="2231" spans="1:16" x14ac:dyDescent="0.25">
      <c r="A2231" t="s">
        <v>68</v>
      </c>
      <c r="B2231" t="s">
        <v>70</v>
      </c>
      <c r="C2231">
        <v>43</v>
      </c>
      <c r="D2231" t="s">
        <v>116</v>
      </c>
      <c r="E2231" t="s">
        <v>117</v>
      </c>
      <c r="F2231" t="s">
        <v>73</v>
      </c>
      <c r="G2231">
        <v>13.981021636077701</v>
      </c>
      <c r="H2231">
        <v>0</v>
      </c>
      <c r="I2231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231" s="5" cm="1">
        <f t="array" ref="J2231">MAX(IF((ProjectInfoTable[ProjectName]=OutputTable[[#This Row],[ProjectName]]),(ProjectInfoTable[ProjectName]=OutputTable[[#This Row],[ProjectName]])*ProjectInfoTable[NumberOfReplications]))</f>
        <v>50</v>
      </c>
      <c r="K2231" s="5" cm="1">
        <f t="array" ref="K2231">IFERROR(AVERAGE(IF((OutputTable[GroupByKey]=OutputTable[[#This Row],[GroupByKey]]),(OutputTable[GroupByKey]=OutputTable[[#This Row],[GroupByKey]])*OutputTable[RecordedValue])),0)</f>
        <v>5.4408066100724897</v>
      </c>
      <c r="L2231" s="5" cm="1">
        <f t="array" ref="L2231">IFERROR(_xlfn.STDEV.S(IF((OutputTable[GroupByKey]=OutputTable[[#This Row],[GroupByKey]]),(OutputTable[GroupByKey]=OutputTable[[#This Row],[GroupByKey]])*OutputTable[RecordedValue])),0)</f>
        <v>3.1898976373285977</v>
      </c>
      <c r="M2231" s="5" cm="1">
        <f t="array" ref="M2231">MAX(IF((ProjectInfoTable[ProjectName]=OutputTable[[#This Row],[ProjectName]]),(ProjectInfoTable[ProjectName]=OutputTable[[#This Row],[ProjectName]])*ProjectInfoTable[ConfidenceInterval]))</f>
        <v>0.95</v>
      </c>
      <c r="N2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231" s="5" cm="1">
        <f t="array" ref="O2231">MIN(IF((OutputTable[GroupByKey]=OutputTable[[#This Row],[GroupByKey]]),(OutputTable[GroupByKey]=OutputTable[[#This Row],[GroupByKey]])*OutputTable[RecordedValue]))</f>
        <v>0.10442984261027299</v>
      </c>
      <c r="P2231" s="5" cm="1">
        <f t="array" ref="P2231">MAX(IF((OutputTable[GroupByKey]=OutputTable[[#This Row],[GroupByKey]]),(OutputTable[GroupByKey]=OutputTable[[#This Row],[GroupByKey]])*OutputTable[RecordedValue]))</f>
        <v>13.981021636077701</v>
      </c>
    </row>
    <row r="2232" spans="1:16" x14ac:dyDescent="0.25">
      <c r="A2232" t="s">
        <v>68</v>
      </c>
      <c r="B2232" t="s">
        <v>70</v>
      </c>
      <c r="C2232">
        <v>43</v>
      </c>
      <c r="D2232" t="s">
        <v>118</v>
      </c>
      <c r="E2232" t="s">
        <v>119</v>
      </c>
      <c r="F2232" t="s">
        <v>73</v>
      </c>
      <c r="G2232">
        <v>31</v>
      </c>
      <c r="H2232">
        <v>0</v>
      </c>
      <c r="I2232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232" s="5" cm="1">
        <f t="array" ref="J2232">MAX(IF((ProjectInfoTable[ProjectName]=OutputTable[[#This Row],[ProjectName]]),(ProjectInfoTable[ProjectName]=OutputTable[[#This Row],[ProjectName]])*ProjectInfoTable[NumberOfReplications]))</f>
        <v>50</v>
      </c>
      <c r="K2232" s="5" cm="1">
        <f t="array" ref="K2232">IFERROR(AVERAGE(IF((OutputTable[GroupByKey]=OutputTable[[#This Row],[GroupByKey]]),(OutputTable[GroupByKey]=OutputTable[[#This Row],[GroupByKey]])*OutputTable[RecordedValue])),0)</f>
        <v>20.28</v>
      </c>
      <c r="L2232" s="5" cm="1">
        <f t="array" ref="L2232">IFERROR(_xlfn.STDEV.S(IF((OutputTable[GroupByKey]=OutputTable[[#This Row],[GroupByKey]]),(OutputTable[GroupByKey]=OutputTable[[#This Row],[GroupByKey]])*OutputTable[RecordedValue])),0)</f>
        <v>4.3191079955878688</v>
      </c>
      <c r="M2232" s="5" cm="1">
        <f t="array" ref="M2232">MAX(IF((ProjectInfoTable[ProjectName]=OutputTable[[#This Row],[ProjectName]]),(ProjectInfoTable[ProjectName]=OutputTable[[#This Row],[ProjectName]])*ProjectInfoTable[ConfidenceInterval]))</f>
        <v>0.95</v>
      </c>
      <c r="N2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232" s="5" cm="1">
        <f t="array" ref="O2232">MIN(IF((OutputTable[GroupByKey]=OutputTable[[#This Row],[GroupByKey]]),(OutputTable[GroupByKey]=OutputTable[[#This Row],[GroupByKey]])*OutputTable[RecordedValue]))</f>
        <v>11</v>
      </c>
      <c r="P2232" s="5" cm="1">
        <f t="array" ref="P2232">MAX(IF((OutputTable[GroupByKey]=OutputTable[[#This Row],[GroupByKey]]),(OutputTable[GroupByKey]=OutputTable[[#This Row],[GroupByKey]])*OutputTable[RecordedValue]))</f>
        <v>31</v>
      </c>
    </row>
    <row r="2233" spans="1:16" x14ac:dyDescent="0.25">
      <c r="A2233" t="s">
        <v>68</v>
      </c>
      <c r="B2233" t="s">
        <v>70</v>
      </c>
      <c r="C2233">
        <v>43</v>
      </c>
      <c r="D2233" t="s">
        <v>120</v>
      </c>
      <c r="E2233" t="s">
        <v>121</v>
      </c>
      <c r="F2233" t="s">
        <v>73</v>
      </c>
      <c r="G2233">
        <v>31</v>
      </c>
      <c r="H2233">
        <v>0</v>
      </c>
      <c r="I2233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233" s="5" cm="1">
        <f t="array" ref="J2233">MAX(IF((ProjectInfoTable[ProjectName]=OutputTable[[#This Row],[ProjectName]]),(ProjectInfoTable[ProjectName]=OutputTable[[#This Row],[ProjectName]])*ProjectInfoTable[NumberOfReplications]))</f>
        <v>50</v>
      </c>
      <c r="K2233" s="5" cm="1">
        <f t="array" ref="K2233">IFERROR(AVERAGE(IF((OutputTable[GroupByKey]=OutputTable[[#This Row],[GroupByKey]]),(OutputTable[GroupByKey]=OutputTable[[#This Row],[GroupByKey]])*OutputTable[RecordedValue])),0)</f>
        <v>20.14</v>
      </c>
      <c r="L2233" s="5" cm="1">
        <f t="array" ref="L2233">IFERROR(_xlfn.STDEV.S(IF((OutputTable[GroupByKey]=OutputTable[[#This Row],[GroupByKey]]),(OutputTable[GroupByKey]=OutputTable[[#This Row],[GroupByKey]])*OutputTable[RecordedValue])),0)</f>
        <v>4.309505393278199</v>
      </c>
      <c r="M2233" s="5" cm="1">
        <f t="array" ref="M2233">MAX(IF((ProjectInfoTable[ProjectName]=OutputTable[[#This Row],[ProjectName]]),(ProjectInfoTable[ProjectName]=OutputTable[[#This Row],[ProjectName]])*ProjectInfoTable[ConfidenceInterval]))</f>
        <v>0.95</v>
      </c>
      <c r="N2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233" s="5" cm="1">
        <f t="array" ref="O2233">MIN(IF((OutputTable[GroupByKey]=OutputTable[[#This Row],[GroupByKey]]),(OutputTable[GroupByKey]=OutputTable[[#This Row],[GroupByKey]])*OutputTable[RecordedValue]))</f>
        <v>10</v>
      </c>
      <c r="P2233" s="5" cm="1">
        <f t="array" ref="P2233">MAX(IF((OutputTable[GroupByKey]=OutputTable[[#This Row],[GroupByKey]]),(OutputTable[GroupByKey]=OutputTable[[#This Row],[GroupByKey]])*OutputTable[RecordedValue]))</f>
        <v>31</v>
      </c>
    </row>
    <row r="2234" spans="1:16" x14ac:dyDescent="0.25">
      <c r="A2234" t="s">
        <v>68</v>
      </c>
      <c r="B2234" t="s">
        <v>70</v>
      </c>
      <c r="C2234">
        <v>43</v>
      </c>
      <c r="D2234" t="s">
        <v>122</v>
      </c>
      <c r="E2234" t="s">
        <v>123</v>
      </c>
      <c r="F2234" t="s">
        <v>73</v>
      </c>
      <c r="G2234">
        <v>3.1673122909872098</v>
      </c>
      <c r="H2234">
        <v>0</v>
      </c>
      <c r="I2234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234" s="5" cm="1">
        <f t="array" ref="J2234">MAX(IF((ProjectInfoTable[ProjectName]=OutputTable[[#This Row],[ProjectName]]),(ProjectInfoTable[ProjectName]=OutputTable[[#This Row],[ProjectName]])*ProjectInfoTable[NumberOfReplications]))</f>
        <v>50</v>
      </c>
      <c r="K2234" s="5" cm="1">
        <f t="array" ref="K2234">IFERROR(AVERAGE(IF((OutputTable[GroupByKey]=OutputTable[[#This Row],[GroupByKey]]),(OutputTable[GroupByKey]=OutputTable[[#This Row],[GroupByKey]])*OutputTable[RecordedValue])),0)</f>
        <v>1.9749714551650996</v>
      </c>
      <c r="L2234" s="5" cm="1">
        <f t="array" ref="L2234">IFERROR(_xlfn.STDEV.S(IF((OutputTable[GroupByKey]=OutputTable[[#This Row],[GroupByKey]]),(OutputTable[GroupByKey]=OutputTable[[#This Row],[GroupByKey]])*OutputTable[RecordedValue])),0)</f>
        <v>0.45746437878232693</v>
      </c>
      <c r="M2234" s="5" cm="1">
        <f t="array" ref="M2234">MAX(IF((ProjectInfoTable[ProjectName]=OutputTable[[#This Row],[ProjectName]]),(ProjectInfoTable[ProjectName]=OutputTable[[#This Row],[ProjectName]])*ProjectInfoTable[ConfidenceInterval]))</f>
        <v>0.95</v>
      </c>
      <c r="N2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234" s="5" cm="1">
        <f t="array" ref="O2234">MIN(IF((OutputTable[GroupByKey]=OutputTable[[#This Row],[GroupByKey]]),(OutputTable[GroupByKey]=OutputTable[[#This Row],[GroupByKey]])*OutputTable[RecordedValue]))</f>
        <v>1.0281254127300199</v>
      </c>
      <c r="P2234" s="5" cm="1">
        <f t="array" ref="P2234">MAX(IF((OutputTable[GroupByKey]=OutputTable[[#This Row],[GroupByKey]]),(OutputTable[GroupByKey]=OutputTable[[#This Row],[GroupByKey]])*OutputTable[RecordedValue]))</f>
        <v>3.1673122909872098</v>
      </c>
    </row>
    <row r="2235" spans="1:16" x14ac:dyDescent="0.25">
      <c r="A2235" t="s">
        <v>68</v>
      </c>
      <c r="B2235" t="s">
        <v>70</v>
      </c>
      <c r="C2235">
        <v>43</v>
      </c>
      <c r="D2235" t="s">
        <v>124</v>
      </c>
      <c r="E2235" t="s">
        <v>125</v>
      </c>
      <c r="F2235" t="s">
        <v>73</v>
      </c>
      <c r="G2235">
        <v>204.019759095311</v>
      </c>
      <c r="H2235">
        <v>0</v>
      </c>
      <c r="I2235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235" s="5" cm="1">
        <f t="array" ref="J2235">MAX(IF((ProjectInfoTable[ProjectName]=OutputTable[[#This Row],[ProjectName]]),(ProjectInfoTable[ProjectName]=OutputTable[[#This Row],[ProjectName]])*ProjectInfoTable[NumberOfReplications]))</f>
        <v>50</v>
      </c>
      <c r="K2235" s="5" cm="1">
        <f t="array" ref="K2235">IFERROR(AVERAGE(IF((OutputTable[GroupByKey]=OutputTable[[#This Row],[GroupByKey]]),(OutputTable[GroupByKey]=OutputTable[[#This Row],[GroupByKey]])*OutputTable[RecordedValue])),0)</f>
        <v>123.93909391997848</v>
      </c>
      <c r="L2235" s="5" cm="1">
        <f t="array" ref="L2235">IFERROR(_xlfn.STDEV.S(IF((OutputTable[GroupByKey]=OutputTable[[#This Row],[GroupByKey]]),(OutputTable[GroupByKey]=OutputTable[[#This Row],[GroupByKey]])*OutputTable[RecordedValue])),0)</f>
        <v>29.164347943585724</v>
      </c>
      <c r="M2235" s="5" cm="1">
        <f t="array" ref="M2235">MAX(IF((ProjectInfoTable[ProjectName]=OutputTable[[#This Row],[ProjectName]]),(ProjectInfoTable[ProjectName]=OutputTable[[#This Row],[ProjectName]])*ProjectInfoTable[ConfidenceInterval]))</f>
        <v>0.95</v>
      </c>
      <c r="N2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235" s="5" cm="1">
        <f t="array" ref="O2235">MIN(IF((OutputTable[GroupByKey]=OutputTable[[#This Row],[GroupByKey]]),(OutputTable[GroupByKey]=OutputTable[[#This Row],[GroupByKey]])*OutputTable[RecordedValue]))</f>
        <v>61.791954606411501</v>
      </c>
      <c r="P2235" s="5" cm="1">
        <f t="array" ref="P2235">MAX(IF((OutputTable[GroupByKey]=OutputTable[[#This Row],[GroupByKey]]),(OutputTable[GroupByKey]=OutputTable[[#This Row],[GroupByKey]])*OutputTable[RecordedValue]))</f>
        <v>204.019759095311</v>
      </c>
    </row>
    <row r="2236" spans="1:16" x14ac:dyDescent="0.25">
      <c r="A2236" t="s">
        <v>68</v>
      </c>
      <c r="B2236" t="s">
        <v>70</v>
      </c>
      <c r="C2236">
        <v>43</v>
      </c>
      <c r="D2236" t="s">
        <v>126</v>
      </c>
      <c r="E2236" t="s">
        <v>86</v>
      </c>
      <c r="F2236" t="s">
        <v>127</v>
      </c>
      <c r="G2236">
        <v>0</v>
      </c>
      <c r="H2236">
        <v>0</v>
      </c>
      <c r="I2236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236" s="5" cm="1">
        <f t="array" ref="J2236">MAX(IF((ProjectInfoTable[ProjectName]=OutputTable[[#This Row],[ProjectName]]),(ProjectInfoTable[ProjectName]=OutputTable[[#This Row],[ProjectName]])*ProjectInfoTable[NumberOfReplications]))</f>
        <v>50</v>
      </c>
      <c r="K2236" s="5" cm="1">
        <f t="array" ref="K2236">IFERROR(AVERAGE(IF((OutputTable[GroupByKey]=OutputTable[[#This Row],[GroupByKey]]),(OutputTable[GroupByKey]=OutputTable[[#This Row],[GroupByKey]])*OutputTable[RecordedValue])),0)</f>
        <v>0</v>
      </c>
      <c r="L2236" s="5" cm="1">
        <f t="array" ref="L2236">IFERROR(_xlfn.STDEV.S(IF((OutputTable[GroupByKey]=OutputTable[[#This Row],[GroupByKey]]),(OutputTable[GroupByKey]=OutputTable[[#This Row],[GroupByKey]])*OutputTable[RecordedValue])),0)</f>
        <v>0</v>
      </c>
      <c r="M2236" s="5" cm="1">
        <f t="array" ref="M2236">MAX(IF((ProjectInfoTable[ProjectName]=OutputTable[[#This Row],[ProjectName]]),(ProjectInfoTable[ProjectName]=OutputTable[[#This Row],[ProjectName]])*ProjectInfoTable[ConfidenceInterval]))</f>
        <v>0.95</v>
      </c>
      <c r="N2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6" s="5" cm="1">
        <f t="array" ref="O2236">MIN(IF((OutputTable[GroupByKey]=OutputTable[[#This Row],[GroupByKey]]),(OutputTable[GroupByKey]=OutputTable[[#This Row],[GroupByKey]])*OutputTable[RecordedValue]))</f>
        <v>0</v>
      </c>
      <c r="P2236" s="5" cm="1">
        <f t="array" ref="P2236">MAX(IF((OutputTable[GroupByKey]=OutputTable[[#This Row],[GroupByKey]]),(OutputTable[GroupByKey]=OutputTable[[#This Row],[GroupByKey]])*OutputTable[RecordedValue]))</f>
        <v>0</v>
      </c>
    </row>
    <row r="2237" spans="1:16" x14ac:dyDescent="0.25">
      <c r="A2237" t="s">
        <v>68</v>
      </c>
      <c r="B2237" t="s">
        <v>70</v>
      </c>
      <c r="C2237">
        <v>43</v>
      </c>
      <c r="D2237" t="s">
        <v>128</v>
      </c>
      <c r="E2237" t="s">
        <v>89</v>
      </c>
      <c r="F2237" t="s">
        <v>127</v>
      </c>
      <c r="G2237">
        <v>0</v>
      </c>
      <c r="H2237">
        <v>0</v>
      </c>
      <c r="I2237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237" s="5" cm="1">
        <f t="array" ref="J2237">MAX(IF((ProjectInfoTable[ProjectName]=OutputTable[[#This Row],[ProjectName]]),(ProjectInfoTable[ProjectName]=OutputTable[[#This Row],[ProjectName]])*ProjectInfoTable[NumberOfReplications]))</f>
        <v>50</v>
      </c>
      <c r="K2237" s="5" cm="1">
        <f t="array" ref="K2237">IFERROR(AVERAGE(IF((OutputTable[GroupByKey]=OutputTable[[#This Row],[GroupByKey]]),(OutputTable[GroupByKey]=OutputTable[[#This Row],[GroupByKey]])*OutputTable[RecordedValue])),0)</f>
        <v>0</v>
      </c>
      <c r="L2237" s="5" cm="1">
        <f t="array" ref="L2237">IFERROR(_xlfn.STDEV.S(IF((OutputTable[GroupByKey]=OutputTable[[#This Row],[GroupByKey]]),(OutputTable[GroupByKey]=OutputTable[[#This Row],[GroupByKey]])*OutputTable[RecordedValue])),0)</f>
        <v>0</v>
      </c>
      <c r="M2237" s="5" cm="1">
        <f t="array" ref="M2237">MAX(IF((ProjectInfoTable[ProjectName]=OutputTable[[#This Row],[ProjectName]]),(ProjectInfoTable[ProjectName]=OutputTable[[#This Row],[ProjectName]])*ProjectInfoTable[ConfidenceInterval]))</f>
        <v>0.95</v>
      </c>
      <c r="N2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7" s="5" cm="1">
        <f t="array" ref="O2237">MIN(IF((OutputTable[GroupByKey]=OutputTable[[#This Row],[GroupByKey]]),(OutputTable[GroupByKey]=OutputTable[[#This Row],[GroupByKey]])*OutputTable[RecordedValue]))</f>
        <v>0</v>
      </c>
      <c r="P2237" s="5" cm="1">
        <f t="array" ref="P2237">MAX(IF((OutputTable[GroupByKey]=OutputTable[[#This Row],[GroupByKey]]),(OutputTable[GroupByKey]=OutputTable[[#This Row],[GroupByKey]])*OutputTable[RecordedValue]))</f>
        <v>0</v>
      </c>
    </row>
    <row r="2238" spans="1:16" x14ac:dyDescent="0.25">
      <c r="A2238" t="s">
        <v>68</v>
      </c>
      <c r="B2238" t="s">
        <v>70</v>
      </c>
      <c r="C2238">
        <v>43</v>
      </c>
      <c r="D2238" t="s">
        <v>129</v>
      </c>
      <c r="E2238" t="s">
        <v>91</v>
      </c>
      <c r="F2238" t="s">
        <v>127</v>
      </c>
      <c r="G2238">
        <v>49.7632948619895</v>
      </c>
      <c r="H2238">
        <v>0</v>
      </c>
      <c r="I2238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238" s="5" cm="1">
        <f t="array" ref="J2238">MAX(IF((ProjectInfoTable[ProjectName]=OutputTable[[#This Row],[ProjectName]]),(ProjectInfoTable[ProjectName]=OutputTable[[#This Row],[ProjectName]])*ProjectInfoTable[NumberOfReplications]))</f>
        <v>50</v>
      </c>
      <c r="K2238" s="5" cm="1">
        <f t="array" ref="K2238">IFERROR(AVERAGE(IF((OutputTable[GroupByKey]=OutputTable[[#This Row],[GroupByKey]]),(OutputTable[GroupByKey]=OutputTable[[#This Row],[GroupByKey]])*OutputTable[RecordedValue])),0)</f>
        <v>48.448961029865458</v>
      </c>
      <c r="L2238" s="5" cm="1">
        <f t="array" ref="L2238">IFERROR(_xlfn.STDEV.S(IF((OutputTable[GroupByKey]=OutputTable[[#This Row],[GroupByKey]]),(OutputTable[GroupByKey]=OutputTable[[#This Row],[GroupByKey]])*OutputTable[RecordedValue])),0)</f>
        <v>0.864449879249923</v>
      </c>
      <c r="M2238" s="5" cm="1">
        <f t="array" ref="M2238">MAX(IF((ProjectInfoTable[ProjectName]=OutputTable[[#This Row],[ProjectName]]),(ProjectInfoTable[ProjectName]=OutputTable[[#This Row],[ProjectName]])*ProjectInfoTable[ConfidenceInterval]))</f>
        <v>0.95</v>
      </c>
      <c r="N22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238" s="5" cm="1">
        <f t="array" ref="O2238">MIN(IF((OutputTable[GroupByKey]=OutputTable[[#This Row],[GroupByKey]]),(OutputTable[GroupByKey]=OutputTable[[#This Row],[GroupByKey]])*OutputTable[RecordedValue]))</f>
        <v>46.605834762066102</v>
      </c>
      <c r="P2238" s="5" cm="1">
        <f t="array" ref="P2238">MAX(IF((OutputTable[GroupByKey]=OutputTable[[#This Row],[GroupByKey]]),(OutputTable[GroupByKey]=OutputTable[[#This Row],[GroupByKey]])*OutputTable[RecordedValue]))</f>
        <v>50.321452117960597</v>
      </c>
    </row>
    <row r="2239" spans="1:16" x14ac:dyDescent="0.25">
      <c r="A2239" t="s">
        <v>68</v>
      </c>
      <c r="B2239" t="s">
        <v>70</v>
      </c>
      <c r="C2239">
        <v>43</v>
      </c>
      <c r="D2239" t="s">
        <v>130</v>
      </c>
      <c r="E2239" t="s">
        <v>131</v>
      </c>
      <c r="F2239" t="s">
        <v>127</v>
      </c>
      <c r="G2239">
        <v>0</v>
      </c>
      <c r="H2239">
        <v>0</v>
      </c>
      <c r="I2239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239" s="5" cm="1">
        <f t="array" ref="J2239">MAX(IF((ProjectInfoTable[ProjectName]=OutputTable[[#This Row],[ProjectName]]),(ProjectInfoTable[ProjectName]=OutputTable[[#This Row],[ProjectName]])*ProjectInfoTable[NumberOfReplications]))</f>
        <v>50</v>
      </c>
      <c r="K2239" s="5" cm="1">
        <f t="array" ref="K2239">IFERROR(AVERAGE(IF((OutputTable[GroupByKey]=OutputTable[[#This Row],[GroupByKey]]),(OutputTable[GroupByKey]=OutputTable[[#This Row],[GroupByKey]])*OutputTable[RecordedValue])),0)</f>
        <v>0</v>
      </c>
      <c r="L2239" s="5" cm="1">
        <f t="array" ref="L2239">IFERROR(_xlfn.STDEV.S(IF((OutputTable[GroupByKey]=OutputTable[[#This Row],[GroupByKey]]),(OutputTable[GroupByKey]=OutputTable[[#This Row],[GroupByKey]])*OutputTable[RecordedValue])),0)</f>
        <v>0</v>
      </c>
      <c r="M2239" s="5" cm="1">
        <f t="array" ref="M2239">MAX(IF((ProjectInfoTable[ProjectName]=OutputTable[[#This Row],[ProjectName]]),(ProjectInfoTable[ProjectName]=OutputTable[[#This Row],[ProjectName]])*ProjectInfoTable[ConfidenceInterval]))</f>
        <v>0.95</v>
      </c>
      <c r="N22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9" s="5" cm="1">
        <f t="array" ref="O2239">MIN(IF((OutputTable[GroupByKey]=OutputTable[[#This Row],[GroupByKey]]),(OutputTable[GroupByKey]=OutputTable[[#This Row],[GroupByKey]])*OutputTable[RecordedValue]))</f>
        <v>0</v>
      </c>
      <c r="P2239" s="5" cm="1">
        <f t="array" ref="P2239">MAX(IF((OutputTable[GroupByKey]=OutputTable[[#This Row],[GroupByKey]]),(OutputTable[GroupByKey]=OutputTable[[#This Row],[GroupByKey]])*OutputTable[RecordedValue]))</f>
        <v>0</v>
      </c>
    </row>
    <row r="2240" spans="1:16" x14ac:dyDescent="0.25">
      <c r="A2240" t="s">
        <v>68</v>
      </c>
      <c r="B2240" t="s">
        <v>70</v>
      </c>
      <c r="C2240">
        <v>43</v>
      </c>
      <c r="D2240" t="s">
        <v>132</v>
      </c>
      <c r="E2240" t="s">
        <v>95</v>
      </c>
      <c r="F2240" t="s">
        <v>127</v>
      </c>
      <c r="G2240">
        <v>49.7632948619895</v>
      </c>
      <c r="H2240">
        <v>0</v>
      </c>
      <c r="I2240" s="5" t="str">
        <f>OutputTable[[#This Row],[ProjectName]]&amp;OutputTable[[#This Row],[Name]]&amp;OutputTable[[#This Row],[Type]]&amp;OutputTable[[#This Row],[Source]]</f>
        <v>Airport Security AnalysisAll Entities.VACostVA CostSystem</v>
      </c>
      <c r="J2240" s="5" cm="1">
        <f t="array" ref="J2240">MAX(IF((ProjectInfoTable[ProjectName]=OutputTable[[#This Row],[ProjectName]]),(ProjectInfoTable[ProjectName]=OutputTable[[#This Row],[ProjectName]])*ProjectInfoTable[NumberOfReplications]))</f>
        <v>50</v>
      </c>
      <c r="K2240" s="5" cm="1">
        <f t="array" ref="K2240">IFERROR(AVERAGE(IF((OutputTable[GroupByKey]=OutputTable[[#This Row],[GroupByKey]]),(OutputTable[GroupByKey]=OutputTable[[#This Row],[GroupByKey]])*OutputTable[RecordedValue])),0)</f>
        <v>48.448961029865458</v>
      </c>
      <c r="L2240" s="5" cm="1">
        <f t="array" ref="L2240">IFERROR(_xlfn.STDEV.S(IF((OutputTable[GroupByKey]=OutputTable[[#This Row],[GroupByKey]]),(OutputTable[GroupByKey]=OutputTable[[#This Row],[GroupByKey]])*OutputTable[RecordedValue])),0)</f>
        <v>0.864449879249923</v>
      </c>
      <c r="M2240" s="5" cm="1">
        <f t="array" ref="M2240">MAX(IF((ProjectInfoTable[ProjectName]=OutputTable[[#This Row],[ProjectName]]),(ProjectInfoTable[ProjectName]=OutputTable[[#This Row],[ProjectName]])*ProjectInfoTable[ConfidenceInterval]))</f>
        <v>0.95</v>
      </c>
      <c r="N22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240" s="5" cm="1">
        <f t="array" ref="O2240">MIN(IF((OutputTable[GroupByKey]=OutputTable[[#This Row],[GroupByKey]]),(OutputTable[GroupByKey]=OutputTable[[#This Row],[GroupByKey]])*OutputTable[RecordedValue]))</f>
        <v>46.605834762066102</v>
      </c>
      <c r="P2240" s="5" cm="1">
        <f t="array" ref="P2240">MAX(IF((OutputTable[GroupByKey]=OutputTable[[#This Row],[GroupByKey]]),(OutputTable[GroupByKey]=OutputTable[[#This Row],[GroupByKey]])*OutputTable[RecordedValue]))</f>
        <v>50.321452117960597</v>
      </c>
    </row>
    <row r="2241" spans="1:16" x14ac:dyDescent="0.25">
      <c r="A2241" t="s">
        <v>68</v>
      </c>
      <c r="B2241" t="s">
        <v>70</v>
      </c>
      <c r="C2241">
        <v>43</v>
      </c>
      <c r="D2241" t="s">
        <v>133</v>
      </c>
      <c r="E2241" t="s">
        <v>97</v>
      </c>
      <c r="F2241" t="s">
        <v>127</v>
      </c>
      <c r="G2241">
        <v>0</v>
      </c>
      <c r="H2241">
        <v>0</v>
      </c>
      <c r="I2241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241" s="5" cm="1">
        <f t="array" ref="J2241">MAX(IF((ProjectInfoTable[ProjectName]=OutputTable[[#This Row],[ProjectName]]),(ProjectInfoTable[ProjectName]=OutputTable[[#This Row],[ProjectName]])*ProjectInfoTable[NumberOfReplications]))</f>
        <v>50</v>
      </c>
      <c r="K2241" s="5" cm="1">
        <f t="array" ref="K2241">IFERROR(AVERAGE(IF((OutputTable[GroupByKey]=OutputTable[[#This Row],[GroupByKey]]),(OutputTable[GroupByKey]=OutputTable[[#This Row],[GroupByKey]])*OutputTable[RecordedValue])),0)</f>
        <v>0</v>
      </c>
      <c r="L2241" s="5" cm="1">
        <f t="array" ref="L2241">IFERROR(_xlfn.STDEV.S(IF((OutputTable[GroupByKey]=OutputTable[[#This Row],[GroupByKey]]),(OutputTable[GroupByKey]=OutputTable[[#This Row],[GroupByKey]])*OutputTable[RecordedValue])),0)</f>
        <v>0</v>
      </c>
      <c r="M2241" s="5" cm="1">
        <f t="array" ref="M2241">MAX(IF((ProjectInfoTable[ProjectName]=OutputTable[[#This Row],[ProjectName]]),(ProjectInfoTable[ProjectName]=OutputTable[[#This Row],[ProjectName]])*ProjectInfoTable[ConfidenceInterval]))</f>
        <v>0.95</v>
      </c>
      <c r="N22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41" s="5" cm="1">
        <f t="array" ref="O2241">MIN(IF((OutputTable[GroupByKey]=OutputTable[[#This Row],[GroupByKey]]),(OutputTable[GroupByKey]=OutputTable[[#This Row],[GroupByKey]])*OutputTable[RecordedValue]))</f>
        <v>0</v>
      </c>
      <c r="P2241" s="5" cm="1">
        <f t="array" ref="P2241">MAX(IF((OutputTable[GroupByKey]=OutputTable[[#This Row],[GroupByKey]]),(OutputTable[GroupByKey]=OutputTable[[#This Row],[GroupByKey]])*OutputTable[RecordedValue]))</f>
        <v>0</v>
      </c>
    </row>
    <row r="2242" spans="1:16" x14ac:dyDescent="0.25">
      <c r="A2242" t="s">
        <v>68</v>
      </c>
      <c r="B2242" t="s">
        <v>70</v>
      </c>
      <c r="C2242">
        <v>43</v>
      </c>
      <c r="D2242" t="s">
        <v>134</v>
      </c>
      <c r="E2242" t="s">
        <v>135</v>
      </c>
      <c r="F2242" t="s">
        <v>127</v>
      </c>
      <c r="G2242">
        <v>49.7632948619895</v>
      </c>
      <c r="H2242">
        <v>0</v>
      </c>
      <c r="I2242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242" s="5" cm="1">
        <f t="array" ref="J2242">MAX(IF((ProjectInfoTable[ProjectName]=OutputTable[[#This Row],[ProjectName]]),(ProjectInfoTable[ProjectName]=OutputTable[[#This Row],[ProjectName]])*ProjectInfoTable[NumberOfReplications]))</f>
        <v>50</v>
      </c>
      <c r="K2242" s="5" cm="1">
        <f t="array" ref="K2242">IFERROR(AVERAGE(IF((OutputTable[GroupByKey]=OutputTable[[#This Row],[GroupByKey]]),(OutputTable[GroupByKey]=OutputTable[[#This Row],[GroupByKey]])*OutputTable[RecordedValue])),0)</f>
        <v>48.448961029865458</v>
      </c>
      <c r="L2242" s="5" cm="1">
        <f t="array" ref="L2242">IFERROR(_xlfn.STDEV.S(IF((OutputTable[GroupByKey]=OutputTable[[#This Row],[GroupByKey]]),(OutputTable[GroupByKey]=OutputTable[[#This Row],[GroupByKey]])*OutputTable[RecordedValue])),0)</f>
        <v>0.86444987924992722</v>
      </c>
      <c r="M2242" s="5" cm="1">
        <f t="array" ref="M2242">MAX(IF((ProjectInfoTable[ProjectName]=OutputTable[[#This Row],[ProjectName]]),(ProjectInfoTable[ProjectName]=OutputTable[[#This Row],[ProjectName]])*ProjectInfoTable[ConfidenceInterval]))</f>
        <v>0.95</v>
      </c>
      <c r="N22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242" s="5" cm="1">
        <f t="array" ref="O2242">MIN(IF((OutputTable[GroupByKey]=OutputTable[[#This Row],[GroupByKey]]),(OutputTable[GroupByKey]=OutputTable[[#This Row],[GroupByKey]])*OutputTable[RecordedValue]))</f>
        <v>46.605834762066102</v>
      </c>
      <c r="P2242" s="5" cm="1">
        <f t="array" ref="P2242">MAX(IF((OutputTable[GroupByKey]=OutputTable[[#This Row],[GroupByKey]]),(OutputTable[GroupByKey]=OutputTable[[#This Row],[GroupByKey]])*OutputTable[RecordedValue]))</f>
        <v>50.321452117960497</v>
      </c>
    </row>
    <row r="2243" spans="1:16" x14ac:dyDescent="0.25">
      <c r="A2243" t="s">
        <v>68</v>
      </c>
      <c r="B2243" t="s">
        <v>70</v>
      </c>
      <c r="C2243">
        <v>43</v>
      </c>
      <c r="D2243" t="s">
        <v>136</v>
      </c>
      <c r="E2243" t="s">
        <v>137</v>
      </c>
      <c r="F2243" t="s">
        <v>127</v>
      </c>
      <c r="G2243">
        <v>22.1240294948471</v>
      </c>
      <c r="H2243">
        <v>0</v>
      </c>
      <c r="I2243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243" s="5" cm="1">
        <f t="array" ref="J2243">MAX(IF((ProjectInfoTable[ProjectName]=OutputTable[[#This Row],[ProjectName]]),(ProjectInfoTable[ProjectName]=OutputTable[[#This Row],[ProjectName]])*ProjectInfoTable[NumberOfReplications]))</f>
        <v>50</v>
      </c>
      <c r="K2243" s="5" cm="1">
        <f t="array" ref="K2243">IFERROR(AVERAGE(IF((OutputTable[GroupByKey]=OutputTable[[#This Row],[GroupByKey]]),(OutputTable[GroupByKey]=OutputTable[[#This Row],[GroupByKey]])*OutputTable[RecordedValue])),0)</f>
        <v>23.423677543870127</v>
      </c>
      <c r="L2243" s="5" cm="1">
        <f t="array" ref="L2243">IFERROR(_xlfn.STDEV.S(IF((OutputTable[GroupByKey]=OutputTable[[#This Row],[GroupByKey]]),(OutputTable[GroupByKey]=OutputTable[[#This Row],[GroupByKey]])*OutputTable[RecordedValue])),0)</f>
        <v>0.86656285941984512</v>
      </c>
      <c r="M2243" s="5" cm="1">
        <f t="array" ref="M2243">MAX(IF((ProjectInfoTable[ProjectName]=OutputTable[[#This Row],[ProjectName]]),(ProjectInfoTable[ProjectName]=OutputTable[[#This Row],[ProjectName]])*ProjectInfoTable[ConfidenceInterval]))</f>
        <v>0.95</v>
      </c>
      <c r="N22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243" s="5" cm="1">
        <f t="array" ref="O2243">MIN(IF((OutputTable[GroupByKey]=OutputTable[[#This Row],[GroupByKey]]),(OutputTable[GroupByKey]=OutputTable[[#This Row],[GroupByKey]])*OutputTable[RecordedValue]))</f>
        <v>21.655537571964</v>
      </c>
      <c r="P2243" s="5" cm="1">
        <f t="array" ref="P2243">MAX(IF((OutputTable[GroupByKey]=OutputTable[[#This Row],[GroupByKey]]),(OutputTable[GroupByKey]=OutputTable[[#This Row],[GroupByKey]])*OutputTable[RecordedValue]))</f>
        <v>25.265870670068299</v>
      </c>
    </row>
    <row r="2244" spans="1:16" x14ac:dyDescent="0.25">
      <c r="A2244" t="s">
        <v>68</v>
      </c>
      <c r="B2244" t="s">
        <v>70</v>
      </c>
      <c r="C2244">
        <v>43</v>
      </c>
      <c r="D2244" t="s">
        <v>138</v>
      </c>
      <c r="E2244" t="s">
        <v>91</v>
      </c>
      <c r="F2244" t="s">
        <v>127</v>
      </c>
      <c r="G2244">
        <v>71.887324356836601</v>
      </c>
      <c r="H2244">
        <v>0</v>
      </c>
      <c r="I2244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244" s="5" cm="1">
        <f t="array" ref="J2244">MAX(IF((ProjectInfoTable[ProjectName]=OutputTable[[#This Row],[ProjectName]]),(ProjectInfoTable[ProjectName]=OutputTable[[#This Row],[ProjectName]])*ProjectInfoTable[NumberOfReplications]))</f>
        <v>50</v>
      </c>
      <c r="K2244" s="5" cm="1">
        <f t="array" ref="K2244">IFERROR(AVERAGE(IF((OutputTable[GroupByKey]=OutputTable[[#This Row],[GroupByKey]]),(OutputTable[GroupByKey]=OutputTable[[#This Row],[GroupByKey]])*OutputTable[RecordedValue])),0)</f>
        <v>71.872638573735571</v>
      </c>
      <c r="L2244" s="5" cm="1">
        <f t="array" ref="L2244">IFERROR(_xlfn.STDEV.S(IF((OutputTable[GroupByKey]=OutputTable[[#This Row],[GroupByKey]]),(OutputTable[GroupByKey]=OutputTable[[#This Row],[GroupByKey]])*OutputTable[RecordedValue])),0)</f>
        <v>5.859431361613459E-2</v>
      </c>
      <c r="M2244" s="5" cm="1">
        <f t="array" ref="M2244">MAX(IF((ProjectInfoTable[ProjectName]=OutputTable[[#This Row],[ProjectName]]),(ProjectInfoTable[ProjectName]=OutputTable[[#This Row],[ProjectName]])*ProjectInfoTable[ConfidenceInterval]))</f>
        <v>0.95</v>
      </c>
      <c r="N22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244" s="5" cm="1">
        <f t="array" ref="O2244">MIN(IF((OutputTable[GroupByKey]=OutputTable[[#This Row],[GroupByKey]]),(OutputTable[GroupByKey]=OutputTable[[#This Row],[GroupByKey]])*OutputTable[RecordedValue]))</f>
        <v>71.718288096809104</v>
      </c>
      <c r="P2244" s="5" cm="1">
        <f t="array" ref="P2244">MAX(IF((OutputTable[GroupByKey]=OutputTable[[#This Row],[GroupByKey]]),(OutputTable[GroupByKey]=OutputTable[[#This Row],[GroupByKey]])*OutputTable[RecordedValue]))</f>
        <v>71.976989689924594</v>
      </c>
    </row>
    <row r="2245" spans="1:16" x14ac:dyDescent="0.25">
      <c r="A2245" t="s">
        <v>68</v>
      </c>
      <c r="B2245" t="s">
        <v>70</v>
      </c>
      <c r="C2245">
        <v>43</v>
      </c>
      <c r="D2245" t="s">
        <v>139</v>
      </c>
      <c r="E2245" t="s">
        <v>140</v>
      </c>
      <c r="F2245" t="s">
        <v>127</v>
      </c>
      <c r="G2245">
        <v>0</v>
      </c>
      <c r="H2245">
        <v>0</v>
      </c>
      <c r="I2245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245" s="5" cm="1">
        <f t="array" ref="J2245">MAX(IF((ProjectInfoTable[ProjectName]=OutputTable[[#This Row],[ProjectName]]),(ProjectInfoTable[ProjectName]=OutputTable[[#This Row],[ProjectName]])*ProjectInfoTable[NumberOfReplications]))</f>
        <v>50</v>
      </c>
      <c r="K2245" s="5" cm="1">
        <f t="array" ref="K2245">IFERROR(AVERAGE(IF((OutputTable[GroupByKey]=OutputTable[[#This Row],[GroupByKey]]),(OutputTable[GroupByKey]=OutputTable[[#This Row],[GroupByKey]])*OutputTable[RecordedValue])),0)</f>
        <v>0</v>
      </c>
      <c r="L2245" s="5" cm="1">
        <f t="array" ref="L2245">IFERROR(_xlfn.STDEV.S(IF((OutputTable[GroupByKey]=OutputTable[[#This Row],[GroupByKey]]),(OutputTable[GroupByKey]=OutputTable[[#This Row],[GroupByKey]])*OutputTable[RecordedValue])),0)</f>
        <v>0</v>
      </c>
      <c r="M2245" s="5" cm="1">
        <f t="array" ref="M2245">MAX(IF((ProjectInfoTable[ProjectName]=OutputTable[[#This Row],[ProjectName]]),(ProjectInfoTable[ProjectName]=OutputTable[[#This Row],[ProjectName]])*ProjectInfoTable[ConfidenceInterval]))</f>
        <v>0.95</v>
      </c>
      <c r="N22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45" s="5" cm="1">
        <f t="array" ref="O2245">MIN(IF((OutputTable[GroupByKey]=OutputTable[[#This Row],[GroupByKey]]),(OutputTable[GroupByKey]=OutputTable[[#This Row],[GroupByKey]])*OutputTable[RecordedValue]))</f>
        <v>0</v>
      </c>
      <c r="P2245" s="5" cm="1">
        <f t="array" ref="P2245">MAX(IF((OutputTable[GroupByKey]=OutputTable[[#This Row],[GroupByKey]]),(OutputTable[GroupByKey]=OutputTable[[#This Row],[GroupByKey]])*OutputTable[RecordedValue]))</f>
        <v>0</v>
      </c>
    </row>
    <row r="2246" spans="1:16" x14ac:dyDescent="0.25">
      <c r="A2246" t="s">
        <v>68</v>
      </c>
      <c r="B2246" t="s">
        <v>70</v>
      </c>
      <c r="C2246">
        <v>43</v>
      </c>
      <c r="D2246" t="s">
        <v>141</v>
      </c>
      <c r="E2246" t="s">
        <v>111</v>
      </c>
      <c r="F2246" t="s">
        <v>73</v>
      </c>
      <c r="G2246">
        <v>9.2449066883882391</v>
      </c>
      <c r="H2246">
        <v>0</v>
      </c>
      <c r="I2246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246" s="5" cm="1">
        <f t="array" ref="J2246">MAX(IF((ProjectInfoTable[ProjectName]=OutputTable[[#This Row],[ProjectName]]),(ProjectInfoTable[ProjectName]=OutputTable[[#This Row],[ProjectName]])*ProjectInfoTable[NumberOfReplications]))</f>
        <v>50</v>
      </c>
      <c r="K2246" s="5" cm="1">
        <f t="array" ref="K2246">IFERROR(AVERAGE(IF((OutputTable[GroupByKey]=OutputTable[[#This Row],[GroupByKey]]),(OutputTable[GroupByKey]=OutputTable[[#This Row],[GroupByKey]])*OutputTable[RecordedValue])),0)</f>
        <v>9.2356458312402427</v>
      </c>
      <c r="L2246" s="5" cm="1">
        <f t="array" ref="L2246">IFERROR(_xlfn.STDEV.S(IF((OutputTable[GroupByKey]=OutputTable[[#This Row],[GroupByKey]]),(OutputTable[GroupByKey]=OutputTable[[#This Row],[GroupByKey]])*OutputTable[RecordedValue])),0)</f>
        <v>0.11377584298148916</v>
      </c>
      <c r="M2246" s="5" cm="1">
        <f t="array" ref="M2246">MAX(IF((ProjectInfoTable[ProjectName]=OutputTable[[#This Row],[ProjectName]]),(ProjectInfoTable[ProjectName]=OutputTable[[#This Row],[ProjectName]])*ProjectInfoTable[ConfidenceInterval]))</f>
        <v>0.95</v>
      </c>
      <c r="N22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246" s="5" cm="1">
        <f t="array" ref="O2246">MIN(IF((OutputTable[GroupByKey]=OutputTable[[#This Row],[GroupByKey]]),(OutputTable[GroupByKey]=OutputTable[[#This Row],[GroupByKey]])*OutputTable[RecordedValue]))</f>
        <v>8.9867833861246496</v>
      </c>
      <c r="P2246" s="5" cm="1">
        <f t="array" ref="P2246">MAX(IF((OutputTable[GroupByKey]=OutputTable[[#This Row],[GroupByKey]]),(OutputTable[GroupByKey]=OutputTable[[#This Row],[GroupByKey]])*OutputTable[RecordedValue]))</f>
        <v>9.4038725622795898</v>
      </c>
    </row>
    <row r="2247" spans="1:16" x14ac:dyDescent="0.25">
      <c r="A2247" t="s">
        <v>68</v>
      </c>
      <c r="B2247" t="s">
        <v>70</v>
      </c>
      <c r="C2247">
        <v>43</v>
      </c>
      <c r="D2247" t="s">
        <v>142</v>
      </c>
      <c r="E2247" t="s">
        <v>113</v>
      </c>
      <c r="F2247" t="s">
        <v>73</v>
      </c>
      <c r="G2247">
        <v>554.69440130329497</v>
      </c>
      <c r="H2247">
        <v>0</v>
      </c>
      <c r="I2247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247" s="5" cm="1">
        <f t="array" ref="J2247">MAX(IF((ProjectInfoTable[ProjectName]=OutputTable[[#This Row],[ProjectName]]),(ProjectInfoTable[ProjectName]=OutputTable[[#This Row],[ProjectName]])*ProjectInfoTable[NumberOfReplications]))</f>
        <v>50</v>
      </c>
      <c r="K2247" s="5" cm="1">
        <f t="array" ref="K2247">IFERROR(AVERAGE(IF((OutputTable[GroupByKey]=OutputTable[[#This Row],[GroupByKey]]),(OutputTable[GroupByKey]=OutputTable[[#This Row],[GroupByKey]])*OutputTable[RecordedValue])),0)</f>
        <v>554.13874987441454</v>
      </c>
      <c r="L2247" s="5" cm="1">
        <f t="array" ref="L2247">IFERROR(_xlfn.STDEV.S(IF((OutputTable[GroupByKey]=OutputTable[[#This Row],[GroupByKey]]),(OutputTable[GroupByKey]=OutputTable[[#This Row],[GroupByKey]])*OutputTable[RecordedValue])),0)</f>
        <v>6.8265505788893126</v>
      </c>
      <c r="M2247" s="5" cm="1">
        <f t="array" ref="M2247">MAX(IF((ProjectInfoTable[ProjectName]=OutputTable[[#This Row],[ProjectName]]),(ProjectInfoTable[ProjectName]=OutputTable[[#This Row],[ProjectName]])*ProjectInfoTable[ConfidenceInterval]))</f>
        <v>0.95</v>
      </c>
      <c r="N22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247" s="5" cm="1">
        <f t="array" ref="O2247">MIN(IF((OutputTable[GroupByKey]=OutputTable[[#This Row],[GroupByKey]]),(OutputTable[GroupByKey]=OutputTable[[#This Row],[GroupByKey]])*OutputTable[RecordedValue]))</f>
        <v>539.207003167479</v>
      </c>
      <c r="P2247" s="5" cm="1">
        <f t="array" ref="P2247">MAX(IF((OutputTable[GroupByKey]=OutputTable[[#This Row],[GroupByKey]]),(OutputTable[GroupByKey]=OutputTable[[#This Row],[GroupByKey]])*OutputTable[RecordedValue]))</f>
        <v>564.23235373677596</v>
      </c>
    </row>
    <row r="2248" spans="1:16" x14ac:dyDescent="0.25">
      <c r="A2248" t="s">
        <v>68</v>
      </c>
      <c r="B2248" t="s">
        <v>70</v>
      </c>
      <c r="C2248">
        <v>43</v>
      </c>
      <c r="D2248" t="s">
        <v>143</v>
      </c>
      <c r="E2248" t="s">
        <v>115</v>
      </c>
      <c r="F2248" t="s">
        <v>73</v>
      </c>
      <c r="G2248">
        <v>0</v>
      </c>
      <c r="H2248">
        <v>0</v>
      </c>
      <c r="I2248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248" s="5" cm="1">
        <f t="array" ref="J2248">MAX(IF((ProjectInfoTable[ProjectName]=OutputTable[[#This Row],[ProjectName]]),(ProjectInfoTable[ProjectName]=OutputTable[[#This Row],[ProjectName]])*ProjectInfoTable[NumberOfReplications]))</f>
        <v>50</v>
      </c>
      <c r="K2248" s="5" cm="1">
        <f t="array" ref="K2248">IFERROR(AVERAGE(IF((OutputTable[GroupByKey]=OutputTable[[#This Row],[GroupByKey]]),(OutputTable[GroupByKey]=OutputTable[[#This Row],[GroupByKey]])*OutputTable[RecordedValue])),0)</f>
        <v>0</v>
      </c>
      <c r="L2248" s="5" cm="1">
        <f t="array" ref="L2248">IFERROR(_xlfn.STDEV.S(IF((OutputTable[GroupByKey]=OutputTable[[#This Row],[GroupByKey]]),(OutputTable[GroupByKey]=OutputTable[[#This Row],[GroupByKey]])*OutputTable[RecordedValue])),0)</f>
        <v>0</v>
      </c>
      <c r="M2248" s="5" cm="1">
        <f t="array" ref="M2248">MAX(IF((ProjectInfoTable[ProjectName]=OutputTable[[#This Row],[ProjectName]]),(ProjectInfoTable[ProjectName]=OutputTable[[#This Row],[ProjectName]])*ProjectInfoTable[ConfidenceInterval]))</f>
        <v>0.95</v>
      </c>
      <c r="N22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48" s="5" cm="1">
        <f t="array" ref="O2248">MIN(IF((OutputTable[GroupByKey]=OutputTable[[#This Row],[GroupByKey]]),(OutputTable[GroupByKey]=OutputTable[[#This Row],[GroupByKey]])*OutputTable[RecordedValue]))</f>
        <v>0</v>
      </c>
      <c r="P2248" s="5" cm="1">
        <f t="array" ref="P2248">MAX(IF((OutputTable[GroupByKey]=OutputTable[[#This Row],[GroupByKey]]),(OutputTable[GroupByKey]=OutputTable[[#This Row],[GroupByKey]])*OutputTable[RecordedValue]))</f>
        <v>0</v>
      </c>
    </row>
    <row r="2249" spans="1:16" x14ac:dyDescent="0.25">
      <c r="A2249" t="s">
        <v>68</v>
      </c>
      <c r="B2249" t="s">
        <v>70</v>
      </c>
      <c r="C2249">
        <v>43</v>
      </c>
      <c r="D2249" t="s">
        <v>144</v>
      </c>
      <c r="E2249" t="s">
        <v>117</v>
      </c>
      <c r="F2249" t="s">
        <v>73</v>
      </c>
      <c r="G2249">
        <v>94.402199175294996</v>
      </c>
      <c r="H2249">
        <v>0</v>
      </c>
      <c r="I2249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249" s="5" cm="1">
        <f t="array" ref="J2249">MAX(IF((ProjectInfoTable[ProjectName]=OutputTable[[#This Row],[ProjectName]]),(ProjectInfoTable[ProjectName]=OutputTable[[#This Row],[ProjectName]])*ProjectInfoTable[NumberOfReplications]))</f>
        <v>50</v>
      </c>
      <c r="K2249" s="5" cm="1">
        <f t="array" ref="K2249">IFERROR(AVERAGE(IF((OutputTable[GroupByKey]=OutputTable[[#This Row],[GroupByKey]]),(OutputTable[GroupByKey]=OutputTable[[#This Row],[GroupByKey]])*OutputTable[RecordedValue])),0)</f>
        <v>55.339444015606816</v>
      </c>
      <c r="L2249" s="5" cm="1">
        <f t="array" ref="L2249">IFERROR(_xlfn.STDEV.S(IF((OutputTable[GroupByKey]=OutputTable[[#This Row],[GroupByKey]]),(OutputTable[GroupByKey]=OutputTable[[#This Row],[GroupByKey]])*OutputTable[RecordedValue])),0)</f>
        <v>18.463814595248238</v>
      </c>
      <c r="M2249" s="5" cm="1">
        <f t="array" ref="M2249">MAX(IF((ProjectInfoTable[ProjectName]=OutputTable[[#This Row],[ProjectName]]),(ProjectInfoTable[ProjectName]=OutputTable[[#This Row],[ProjectName]])*ProjectInfoTable[ConfidenceInterval]))</f>
        <v>0.95</v>
      </c>
      <c r="N22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249" s="5" cm="1">
        <f t="array" ref="O2249">MIN(IF((OutputTable[GroupByKey]=OutputTable[[#This Row],[GroupByKey]]),(OutputTable[GroupByKey]=OutputTable[[#This Row],[GroupByKey]])*OutputTable[RecordedValue]))</f>
        <v>20.994807137296998</v>
      </c>
      <c r="P2249" s="5" cm="1">
        <f t="array" ref="P2249">MAX(IF((OutputTable[GroupByKey]=OutputTable[[#This Row],[GroupByKey]]),(OutputTable[GroupByKey]=OutputTable[[#This Row],[GroupByKey]])*OutputTable[RecordedValue]))</f>
        <v>106.254030872416</v>
      </c>
    </row>
    <row r="2250" spans="1:16" x14ac:dyDescent="0.25">
      <c r="A2250" t="s">
        <v>68</v>
      </c>
      <c r="B2250" t="s">
        <v>70</v>
      </c>
      <c r="C2250">
        <v>43</v>
      </c>
      <c r="D2250" t="s">
        <v>145</v>
      </c>
      <c r="E2250" t="s">
        <v>119</v>
      </c>
      <c r="F2250" t="s">
        <v>73</v>
      </c>
      <c r="G2250">
        <v>318</v>
      </c>
      <c r="H2250">
        <v>0</v>
      </c>
      <c r="I2250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250" s="5" cm="1">
        <f t="array" ref="J2250">MAX(IF((ProjectInfoTable[ProjectName]=OutputTable[[#This Row],[ProjectName]]),(ProjectInfoTable[ProjectName]=OutputTable[[#This Row],[ProjectName]])*ProjectInfoTable[NumberOfReplications]))</f>
        <v>50</v>
      </c>
      <c r="K2250" s="5" cm="1">
        <f t="array" ref="K2250">IFERROR(AVERAGE(IF((OutputTable[GroupByKey]=OutputTable[[#This Row],[GroupByKey]]),(OutputTable[GroupByKey]=OutputTable[[#This Row],[GroupByKey]])*OutputTable[RecordedValue])),0)</f>
        <v>318</v>
      </c>
      <c r="L2250" s="5" cm="1">
        <f t="array" ref="L2250">IFERROR(_xlfn.STDEV.S(IF((OutputTable[GroupByKey]=OutputTable[[#This Row],[GroupByKey]]),(OutputTable[GroupByKey]=OutputTable[[#This Row],[GroupByKey]])*OutputTable[RecordedValue])),0)</f>
        <v>0</v>
      </c>
      <c r="M2250" s="5" cm="1">
        <f t="array" ref="M2250">MAX(IF((ProjectInfoTable[ProjectName]=OutputTable[[#This Row],[ProjectName]]),(ProjectInfoTable[ProjectName]=OutputTable[[#This Row],[ProjectName]])*ProjectInfoTable[ConfidenceInterval]))</f>
        <v>0.95</v>
      </c>
      <c r="N22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0" s="5" cm="1">
        <f t="array" ref="O2250">MIN(IF((OutputTable[GroupByKey]=OutputTable[[#This Row],[GroupByKey]]),(OutputTable[GroupByKey]=OutputTable[[#This Row],[GroupByKey]])*OutputTable[RecordedValue]))</f>
        <v>318</v>
      </c>
      <c r="P2250" s="5" cm="1">
        <f t="array" ref="P2250">MAX(IF((OutputTable[GroupByKey]=OutputTable[[#This Row],[GroupByKey]]),(OutputTable[GroupByKey]=OutputTable[[#This Row],[GroupByKey]])*OutputTable[RecordedValue]))</f>
        <v>318</v>
      </c>
    </row>
    <row r="2251" spans="1:16" x14ac:dyDescent="0.25">
      <c r="A2251" t="s">
        <v>68</v>
      </c>
      <c r="B2251" t="s">
        <v>70</v>
      </c>
      <c r="C2251">
        <v>43</v>
      </c>
      <c r="D2251" t="s">
        <v>146</v>
      </c>
      <c r="E2251" t="s">
        <v>121</v>
      </c>
      <c r="F2251" t="s">
        <v>73</v>
      </c>
      <c r="G2251">
        <v>317</v>
      </c>
      <c r="H2251">
        <v>0</v>
      </c>
      <c r="I2251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251" s="5" cm="1">
        <f t="array" ref="J2251">MAX(IF((ProjectInfoTable[ProjectName]=OutputTable[[#This Row],[ProjectName]]),(ProjectInfoTable[ProjectName]=OutputTable[[#This Row],[ProjectName]])*ProjectInfoTable[NumberOfReplications]))</f>
        <v>50</v>
      </c>
      <c r="K2251" s="5" cm="1">
        <f t="array" ref="K2251">IFERROR(AVERAGE(IF((OutputTable[GroupByKey]=OutputTable[[#This Row],[GroupByKey]]),(OutputTable[GroupByKey]=OutputTable[[#This Row],[GroupByKey]])*OutputTable[RecordedValue])),0)</f>
        <v>316.94</v>
      </c>
      <c r="L2251" s="5" cm="1">
        <f t="array" ref="L2251">IFERROR(_xlfn.STDEV.S(IF((OutputTable[GroupByKey]=OutputTable[[#This Row],[GroupByKey]]),(OutputTable[GroupByKey]=OutputTable[[#This Row],[GroupByKey]])*OutputTable[RecordedValue])),0)</f>
        <v>0.23989793748209556</v>
      </c>
      <c r="M2251" s="5" cm="1">
        <f t="array" ref="M2251">MAX(IF((ProjectInfoTable[ProjectName]=OutputTable[[#This Row],[ProjectName]]),(ProjectInfoTable[ProjectName]=OutputTable[[#This Row],[ProjectName]])*ProjectInfoTable[ConfidenceInterval]))</f>
        <v>0.95</v>
      </c>
      <c r="N22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251" s="5" cm="1">
        <f t="array" ref="O2251">MIN(IF((OutputTable[GroupByKey]=OutputTable[[#This Row],[GroupByKey]]),(OutputTable[GroupByKey]=OutputTable[[#This Row],[GroupByKey]])*OutputTable[RecordedValue]))</f>
        <v>316</v>
      </c>
      <c r="P2251" s="5" cm="1">
        <f t="array" ref="P2251">MAX(IF((OutputTable[GroupByKey]=OutputTable[[#This Row],[GroupByKey]]),(OutputTable[GroupByKey]=OutputTable[[#This Row],[GroupByKey]])*OutputTable[RecordedValue]))</f>
        <v>317</v>
      </c>
    </row>
    <row r="2252" spans="1:16" x14ac:dyDescent="0.25">
      <c r="A2252" t="s">
        <v>68</v>
      </c>
      <c r="B2252" t="s">
        <v>70</v>
      </c>
      <c r="C2252">
        <v>43</v>
      </c>
      <c r="D2252" t="s">
        <v>147</v>
      </c>
      <c r="E2252" t="s">
        <v>123</v>
      </c>
      <c r="F2252" t="s">
        <v>73</v>
      </c>
      <c r="G2252">
        <v>9.2449066883882391</v>
      </c>
      <c r="H2252">
        <v>0</v>
      </c>
      <c r="I2252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252" s="5" cm="1">
        <f t="array" ref="J2252">MAX(IF((ProjectInfoTable[ProjectName]=OutputTable[[#This Row],[ProjectName]]),(ProjectInfoTable[ProjectName]=OutputTable[[#This Row],[ProjectName]])*ProjectInfoTable[NumberOfReplications]))</f>
        <v>50</v>
      </c>
      <c r="K2252" s="5" cm="1">
        <f t="array" ref="K2252">IFERROR(AVERAGE(IF((OutputTable[GroupByKey]=OutputTable[[#This Row],[GroupByKey]]),(OutputTable[GroupByKey]=OutputTable[[#This Row],[GroupByKey]])*OutputTable[RecordedValue])),0)</f>
        <v>9.2356458312402427</v>
      </c>
      <c r="L2252" s="5" cm="1">
        <f t="array" ref="L2252">IFERROR(_xlfn.STDEV.S(IF((OutputTable[GroupByKey]=OutputTable[[#This Row],[GroupByKey]]),(OutputTable[GroupByKey]=OutputTable[[#This Row],[GroupByKey]])*OutputTable[RecordedValue])),0)</f>
        <v>0.11377584298148916</v>
      </c>
      <c r="M2252" s="5" cm="1">
        <f t="array" ref="M2252">MAX(IF((ProjectInfoTable[ProjectName]=OutputTable[[#This Row],[ProjectName]]),(ProjectInfoTable[ProjectName]=OutputTable[[#This Row],[ProjectName]])*ProjectInfoTable[ConfidenceInterval]))</f>
        <v>0.95</v>
      </c>
      <c r="N22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252" s="5" cm="1">
        <f t="array" ref="O2252">MIN(IF((OutputTable[GroupByKey]=OutputTable[[#This Row],[GroupByKey]]),(OutputTable[GroupByKey]=OutputTable[[#This Row],[GroupByKey]])*OutputTable[RecordedValue]))</f>
        <v>8.9867833861246496</v>
      </c>
      <c r="P2252" s="5" cm="1">
        <f t="array" ref="P2252">MAX(IF((OutputTable[GroupByKey]=OutputTable[[#This Row],[GroupByKey]]),(OutputTable[GroupByKey]=OutputTable[[#This Row],[GroupByKey]])*OutputTable[RecordedValue]))</f>
        <v>9.4038725622795898</v>
      </c>
    </row>
    <row r="2253" spans="1:16" x14ac:dyDescent="0.25">
      <c r="A2253" t="s">
        <v>68</v>
      </c>
      <c r="B2253" t="s">
        <v>70</v>
      </c>
      <c r="C2253">
        <v>43</v>
      </c>
      <c r="D2253" t="s">
        <v>148</v>
      </c>
      <c r="E2253" t="s">
        <v>125</v>
      </c>
      <c r="F2253" t="s">
        <v>73</v>
      </c>
      <c r="G2253">
        <v>649.09660047858904</v>
      </c>
      <c r="H2253">
        <v>0</v>
      </c>
      <c r="I2253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253" s="5" cm="1">
        <f t="array" ref="J2253">MAX(IF((ProjectInfoTable[ProjectName]=OutputTable[[#This Row],[ProjectName]]),(ProjectInfoTable[ProjectName]=OutputTable[[#This Row],[ProjectName]])*ProjectInfoTable[NumberOfReplications]))</f>
        <v>50</v>
      </c>
      <c r="K2253" s="5" cm="1">
        <f t="array" ref="K2253">IFERROR(AVERAGE(IF((OutputTable[GroupByKey]=OutputTable[[#This Row],[GroupByKey]]),(OutputTable[GroupByKey]=OutputTable[[#This Row],[GroupByKey]])*OutputTable[RecordedValue])),0)</f>
        <v>609.47819389002132</v>
      </c>
      <c r="L2253" s="5" cm="1">
        <f t="array" ref="L2253">IFERROR(_xlfn.STDEV.S(IF((OutputTable[GroupByKey]=OutputTable[[#This Row],[GroupByKey]]),(OutputTable[GroupByKey]=OutputTable[[#This Row],[GroupByKey]])*OutputTable[RecordedValue])),0)</f>
        <v>20.03379556554944</v>
      </c>
      <c r="M2253" s="5" cm="1">
        <f t="array" ref="M2253">MAX(IF((ProjectInfoTable[ProjectName]=OutputTable[[#This Row],[ProjectName]]),(ProjectInfoTable[ProjectName]=OutputTable[[#This Row],[ProjectName]])*ProjectInfoTable[ConfidenceInterval]))</f>
        <v>0.95</v>
      </c>
      <c r="N22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253" s="5" cm="1">
        <f t="array" ref="O2253">MIN(IF((OutputTable[GroupByKey]=OutputTable[[#This Row],[GroupByKey]]),(OutputTable[GroupByKey]=OutputTable[[#This Row],[GroupByKey]])*OutputTable[RecordedValue]))</f>
        <v>560.39330190760404</v>
      </c>
      <c r="P2253" s="5" cm="1">
        <f t="array" ref="P2253">MAX(IF((OutputTable[GroupByKey]=OutputTable[[#This Row],[GroupByKey]]),(OutputTable[GroupByKey]=OutputTable[[#This Row],[GroupByKey]])*OutputTable[RecordedValue]))</f>
        <v>667.91125094200902</v>
      </c>
    </row>
    <row r="2254" spans="1:16" x14ac:dyDescent="0.25">
      <c r="A2254" t="s">
        <v>68</v>
      </c>
      <c r="B2254" t="s">
        <v>70</v>
      </c>
      <c r="C2254">
        <v>43</v>
      </c>
      <c r="D2254" t="s">
        <v>149</v>
      </c>
      <c r="E2254" t="s">
        <v>119</v>
      </c>
      <c r="F2254" t="s">
        <v>87</v>
      </c>
      <c r="G2254">
        <v>318</v>
      </c>
      <c r="H2254">
        <v>0</v>
      </c>
      <c r="I2254" s="5" t="str">
        <f>OutputTable[[#This Row],[ProjectName]]&amp;OutputTable[[#This Row],[Name]]&amp;OutputTable[[#This Row],[Type]]&amp;OutputTable[[#This Row],[Source]]</f>
        <v>Airport Security AnalysisEntity 1.NumberInNumber InEntity</v>
      </c>
      <c r="J2254" s="5" cm="1">
        <f t="array" ref="J2254">MAX(IF((ProjectInfoTable[ProjectName]=OutputTable[[#This Row],[ProjectName]]),(ProjectInfoTable[ProjectName]=OutputTable[[#This Row],[ProjectName]])*ProjectInfoTable[NumberOfReplications]))</f>
        <v>50</v>
      </c>
      <c r="K2254" s="5" cm="1">
        <f t="array" ref="K2254">IFERROR(AVERAGE(IF((OutputTable[GroupByKey]=OutputTable[[#This Row],[GroupByKey]]),(OutputTable[GroupByKey]=OutputTable[[#This Row],[GroupByKey]])*OutputTable[RecordedValue])),0)</f>
        <v>318</v>
      </c>
      <c r="L2254" s="5" cm="1">
        <f t="array" ref="L2254">IFERROR(_xlfn.STDEV.S(IF((OutputTable[GroupByKey]=OutputTable[[#This Row],[GroupByKey]]),(OutputTable[GroupByKey]=OutputTable[[#This Row],[GroupByKey]])*OutputTable[RecordedValue])),0)</f>
        <v>0</v>
      </c>
      <c r="M2254" s="5" cm="1">
        <f t="array" ref="M2254">MAX(IF((ProjectInfoTable[ProjectName]=OutputTable[[#This Row],[ProjectName]]),(ProjectInfoTable[ProjectName]=OutputTable[[#This Row],[ProjectName]])*ProjectInfoTable[ConfidenceInterval]))</f>
        <v>0.95</v>
      </c>
      <c r="N22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4" s="5" cm="1">
        <f t="array" ref="O2254">MIN(IF((OutputTable[GroupByKey]=OutputTable[[#This Row],[GroupByKey]]),(OutputTable[GroupByKey]=OutputTable[[#This Row],[GroupByKey]])*OutputTable[RecordedValue]))</f>
        <v>318</v>
      </c>
      <c r="P2254" s="5" cm="1">
        <f t="array" ref="P2254">MAX(IF((OutputTable[GroupByKey]=OutputTable[[#This Row],[GroupByKey]]),(OutputTable[GroupByKey]=OutputTable[[#This Row],[GroupByKey]])*OutputTable[RecordedValue]))</f>
        <v>318</v>
      </c>
    </row>
    <row r="2255" spans="1:16" x14ac:dyDescent="0.25">
      <c r="A2255" t="s">
        <v>68</v>
      </c>
      <c r="B2255" t="s">
        <v>70</v>
      </c>
      <c r="C2255">
        <v>43</v>
      </c>
      <c r="D2255" t="s">
        <v>150</v>
      </c>
      <c r="E2255" t="s">
        <v>121</v>
      </c>
      <c r="F2255" t="s">
        <v>87</v>
      </c>
      <c r="G2255">
        <v>315</v>
      </c>
      <c r="H2255">
        <v>0</v>
      </c>
      <c r="I2255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255" s="5" cm="1">
        <f t="array" ref="J2255">MAX(IF((ProjectInfoTable[ProjectName]=OutputTable[[#This Row],[ProjectName]]),(ProjectInfoTable[ProjectName]=OutputTable[[#This Row],[ProjectName]])*ProjectInfoTable[NumberOfReplications]))</f>
        <v>50</v>
      </c>
      <c r="K2255" s="5" cm="1">
        <f t="array" ref="K2255">IFERROR(AVERAGE(IF((OutputTable[GroupByKey]=OutputTable[[#This Row],[GroupByKey]]),(OutputTable[GroupByKey]=OutputTable[[#This Row],[GroupByKey]])*OutputTable[RecordedValue])),0)</f>
        <v>314.94</v>
      </c>
      <c r="L2255" s="5" cm="1">
        <f t="array" ref="L2255">IFERROR(_xlfn.STDEV.S(IF((OutputTable[GroupByKey]=OutputTable[[#This Row],[GroupByKey]]),(OutputTable[GroupByKey]=OutputTable[[#This Row],[GroupByKey]])*OutputTable[RecordedValue])),0)</f>
        <v>0.68243262357121037</v>
      </c>
      <c r="M2255" s="5" cm="1">
        <f t="array" ref="M2255">MAX(IF((ProjectInfoTable[ProjectName]=OutputTable[[#This Row],[ProjectName]]),(ProjectInfoTable[ProjectName]=OutputTable[[#This Row],[ProjectName]])*ProjectInfoTable[ConfidenceInterval]))</f>
        <v>0.95</v>
      </c>
      <c r="N22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255" s="5" cm="1">
        <f t="array" ref="O2255">MIN(IF((OutputTable[GroupByKey]=OutputTable[[#This Row],[GroupByKey]]),(OutputTable[GroupByKey]=OutputTable[[#This Row],[GroupByKey]])*OutputTable[RecordedValue]))</f>
        <v>313</v>
      </c>
      <c r="P2255" s="5" cm="1">
        <f t="array" ref="P2255">MAX(IF((OutputTable[GroupByKey]=OutputTable[[#This Row],[GroupByKey]]),(OutputTable[GroupByKey]=OutputTable[[#This Row],[GroupByKey]])*OutputTable[RecordedValue]))</f>
        <v>316</v>
      </c>
    </row>
    <row r="2256" spans="1:16" x14ac:dyDescent="0.25">
      <c r="A2256" t="s">
        <v>68</v>
      </c>
      <c r="B2256" t="s">
        <v>70</v>
      </c>
      <c r="C2256">
        <v>43</v>
      </c>
      <c r="D2256" t="s">
        <v>151</v>
      </c>
      <c r="E2256" t="s">
        <v>135</v>
      </c>
      <c r="F2256" t="s">
        <v>105</v>
      </c>
      <c r="G2256">
        <v>0</v>
      </c>
      <c r="H2256">
        <v>0</v>
      </c>
      <c r="I2256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256" s="5" cm="1">
        <f t="array" ref="J2256">MAX(IF((ProjectInfoTable[ProjectName]=OutputTable[[#This Row],[ProjectName]]),(ProjectInfoTable[ProjectName]=OutputTable[[#This Row],[ProjectName]])*ProjectInfoTable[NumberOfReplications]))</f>
        <v>50</v>
      </c>
      <c r="K2256" s="5" cm="1">
        <f t="array" ref="K2256">IFERROR(AVERAGE(IF((OutputTable[GroupByKey]=OutputTable[[#This Row],[GroupByKey]]),(OutputTable[GroupByKey]=OutputTable[[#This Row],[GroupByKey]])*OutputTable[RecordedValue])),0)</f>
        <v>0</v>
      </c>
      <c r="L2256" s="5" cm="1">
        <f t="array" ref="L2256">IFERROR(_xlfn.STDEV.S(IF((OutputTable[GroupByKey]=OutputTable[[#This Row],[GroupByKey]]),(OutputTable[GroupByKey]=OutputTable[[#This Row],[GroupByKey]])*OutputTable[RecordedValue])),0)</f>
        <v>0</v>
      </c>
      <c r="M2256" s="5" cm="1">
        <f t="array" ref="M2256">MAX(IF((ProjectInfoTable[ProjectName]=OutputTable[[#This Row],[ProjectName]]),(ProjectInfoTable[ProjectName]=OutputTable[[#This Row],[ProjectName]])*ProjectInfoTable[ConfidenceInterval]))</f>
        <v>0.95</v>
      </c>
      <c r="N22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6" s="5" cm="1">
        <f t="array" ref="O2256">MIN(IF((OutputTable[GroupByKey]=OutputTable[[#This Row],[GroupByKey]]),(OutputTable[GroupByKey]=OutputTable[[#This Row],[GroupByKey]])*OutputTable[RecordedValue]))</f>
        <v>0</v>
      </c>
      <c r="P2256" s="5" cm="1">
        <f t="array" ref="P2256">MAX(IF((OutputTable[GroupByKey]=OutputTable[[#This Row],[GroupByKey]]),(OutputTable[GroupByKey]=OutputTable[[#This Row],[GroupByKey]])*OutputTable[RecordedValue]))</f>
        <v>0</v>
      </c>
    </row>
    <row r="2257" spans="1:16" x14ac:dyDescent="0.25">
      <c r="A2257" t="s">
        <v>68</v>
      </c>
      <c r="B2257" t="s">
        <v>70</v>
      </c>
      <c r="C2257">
        <v>43</v>
      </c>
      <c r="D2257" t="s">
        <v>152</v>
      </c>
      <c r="E2257" t="s">
        <v>137</v>
      </c>
      <c r="F2257" t="s">
        <v>105</v>
      </c>
      <c r="G2257">
        <v>12</v>
      </c>
      <c r="H2257">
        <v>0</v>
      </c>
      <c r="I2257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257" s="5" cm="1">
        <f t="array" ref="J2257">MAX(IF((ProjectInfoTable[ProjectName]=OutputTable[[#This Row],[ProjectName]]),(ProjectInfoTable[ProjectName]=OutputTable[[#This Row],[ProjectName]])*ProjectInfoTable[NumberOfReplications]))</f>
        <v>50</v>
      </c>
      <c r="K2257" s="5" cm="1">
        <f t="array" ref="K2257">IFERROR(AVERAGE(IF((OutputTable[GroupByKey]=OutputTable[[#This Row],[GroupByKey]]),(OutputTable[GroupByKey]=OutputTable[[#This Row],[GroupByKey]])*OutputTable[RecordedValue])),0)</f>
        <v>12</v>
      </c>
      <c r="L2257" s="5" cm="1">
        <f t="array" ref="L2257">IFERROR(_xlfn.STDEV.S(IF((OutputTable[GroupByKey]=OutputTable[[#This Row],[GroupByKey]]),(OutputTable[GroupByKey]=OutputTable[[#This Row],[GroupByKey]])*OutputTable[RecordedValue])),0)</f>
        <v>0</v>
      </c>
      <c r="M2257" s="5" cm="1">
        <f t="array" ref="M2257">MAX(IF((ProjectInfoTable[ProjectName]=OutputTable[[#This Row],[ProjectName]]),(ProjectInfoTable[ProjectName]=OutputTable[[#This Row],[ProjectName]])*ProjectInfoTable[ConfidenceInterval]))</f>
        <v>0.95</v>
      </c>
      <c r="N22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7" s="5" cm="1">
        <f t="array" ref="O2257">MIN(IF((OutputTable[GroupByKey]=OutputTable[[#This Row],[GroupByKey]]),(OutputTable[GroupByKey]=OutputTable[[#This Row],[GroupByKey]])*OutputTable[RecordedValue]))</f>
        <v>12</v>
      </c>
      <c r="P2257" s="5" cm="1">
        <f t="array" ref="P2257">MAX(IF((OutputTable[GroupByKey]=OutputTable[[#This Row],[GroupByKey]]),(OutputTable[GroupByKey]=OutputTable[[#This Row],[GroupByKey]])*OutputTable[RecordedValue]))</f>
        <v>12</v>
      </c>
    </row>
    <row r="2258" spans="1:16" x14ac:dyDescent="0.25">
      <c r="A2258" t="s">
        <v>68</v>
      </c>
      <c r="B2258" t="s">
        <v>70</v>
      </c>
      <c r="C2258">
        <v>43</v>
      </c>
      <c r="D2258" t="s">
        <v>153</v>
      </c>
      <c r="E2258" t="s">
        <v>154</v>
      </c>
      <c r="F2258" t="s">
        <v>105</v>
      </c>
      <c r="G2258">
        <v>0</v>
      </c>
      <c r="H2258">
        <v>0</v>
      </c>
      <c r="I2258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258" s="5" cm="1">
        <f t="array" ref="J2258">MAX(IF((ProjectInfoTable[ProjectName]=OutputTable[[#This Row],[ProjectName]]),(ProjectInfoTable[ProjectName]=OutputTable[[#This Row],[ProjectName]])*ProjectInfoTable[NumberOfReplications]))</f>
        <v>50</v>
      </c>
      <c r="K2258" s="5" cm="1">
        <f t="array" ref="K2258">IFERROR(AVERAGE(IF((OutputTable[GroupByKey]=OutputTable[[#This Row],[GroupByKey]]),(OutputTable[GroupByKey]=OutputTable[[#This Row],[GroupByKey]])*OutputTable[RecordedValue])),0)</f>
        <v>0</v>
      </c>
      <c r="L2258" s="5" cm="1">
        <f t="array" ref="L2258">IFERROR(_xlfn.STDEV.S(IF((OutputTable[GroupByKey]=OutputTable[[#This Row],[GroupByKey]]),(OutputTable[GroupByKey]=OutputTable[[#This Row],[GroupByKey]])*OutputTable[RecordedValue])),0)</f>
        <v>0</v>
      </c>
      <c r="M2258" s="5" cm="1">
        <f t="array" ref="M2258">MAX(IF((ProjectInfoTable[ProjectName]=OutputTable[[#This Row],[ProjectName]]),(ProjectInfoTable[ProjectName]=OutputTable[[#This Row],[ProjectName]])*ProjectInfoTable[ConfidenceInterval]))</f>
        <v>0.95</v>
      </c>
      <c r="N22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8" s="5" cm="1">
        <f t="array" ref="O2258">MIN(IF((OutputTable[GroupByKey]=OutputTable[[#This Row],[GroupByKey]]),(OutputTable[GroupByKey]=OutputTable[[#This Row],[GroupByKey]])*OutputTable[RecordedValue]))</f>
        <v>0</v>
      </c>
      <c r="P2258" s="5" cm="1">
        <f t="array" ref="P2258">MAX(IF((OutputTable[GroupByKey]=OutputTable[[#This Row],[GroupByKey]]),(OutputTable[GroupByKey]=OutputTable[[#This Row],[GroupByKey]])*OutputTable[RecordedValue]))</f>
        <v>0</v>
      </c>
    </row>
    <row r="2259" spans="1:16" x14ac:dyDescent="0.25">
      <c r="A2259" t="s">
        <v>68</v>
      </c>
      <c r="B2259" t="s">
        <v>70</v>
      </c>
      <c r="C2259">
        <v>43</v>
      </c>
      <c r="D2259" t="s">
        <v>155</v>
      </c>
      <c r="E2259" t="s">
        <v>156</v>
      </c>
      <c r="F2259" t="s">
        <v>105</v>
      </c>
      <c r="G2259">
        <v>0</v>
      </c>
      <c r="H2259">
        <v>0</v>
      </c>
      <c r="I2259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259" s="5" cm="1">
        <f t="array" ref="J2259">MAX(IF((ProjectInfoTable[ProjectName]=OutputTable[[#This Row],[ProjectName]]),(ProjectInfoTable[ProjectName]=OutputTable[[#This Row],[ProjectName]])*ProjectInfoTable[NumberOfReplications]))</f>
        <v>50</v>
      </c>
      <c r="K2259" s="5" cm="1">
        <f t="array" ref="K2259">IFERROR(AVERAGE(IF((OutputTable[GroupByKey]=OutputTable[[#This Row],[GroupByKey]]),(OutputTable[GroupByKey]=OutputTable[[#This Row],[GroupByKey]])*OutputTable[RecordedValue])),0)</f>
        <v>0</v>
      </c>
      <c r="L2259" s="5" cm="1">
        <f t="array" ref="L2259">IFERROR(_xlfn.STDEV.S(IF((OutputTable[GroupByKey]=OutputTable[[#This Row],[GroupByKey]]),(OutputTable[GroupByKey]=OutputTable[[#This Row],[GroupByKey]])*OutputTable[RecordedValue])),0)</f>
        <v>0</v>
      </c>
      <c r="M2259" s="5" cm="1">
        <f t="array" ref="M2259">MAX(IF((ProjectInfoTable[ProjectName]=OutputTable[[#This Row],[ProjectName]]),(ProjectInfoTable[ProjectName]=OutputTable[[#This Row],[ProjectName]])*ProjectInfoTable[ConfidenceInterval]))</f>
        <v>0.95</v>
      </c>
      <c r="N22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9" s="5" cm="1">
        <f t="array" ref="O2259">MIN(IF((OutputTable[GroupByKey]=OutputTable[[#This Row],[GroupByKey]]),(OutputTable[GroupByKey]=OutputTable[[#This Row],[GroupByKey]])*OutputTable[RecordedValue]))</f>
        <v>0</v>
      </c>
      <c r="P2259" s="5" cm="1">
        <f t="array" ref="P2259">MAX(IF((OutputTable[GroupByKey]=OutputTable[[#This Row],[GroupByKey]]),(OutputTable[GroupByKey]=OutputTable[[#This Row],[GroupByKey]])*OutputTable[RecordedValue]))</f>
        <v>0</v>
      </c>
    </row>
    <row r="2260" spans="1:16" x14ac:dyDescent="0.25">
      <c r="A2260" t="s">
        <v>68</v>
      </c>
      <c r="B2260" t="s">
        <v>70</v>
      </c>
      <c r="C2260">
        <v>43</v>
      </c>
      <c r="D2260" t="s">
        <v>157</v>
      </c>
      <c r="E2260" t="s">
        <v>140</v>
      </c>
      <c r="F2260" t="s">
        <v>105</v>
      </c>
      <c r="G2260">
        <v>0</v>
      </c>
      <c r="H2260">
        <v>0</v>
      </c>
      <c r="I2260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260" s="5" cm="1">
        <f t="array" ref="J2260">MAX(IF((ProjectInfoTable[ProjectName]=OutputTable[[#This Row],[ProjectName]]),(ProjectInfoTable[ProjectName]=OutputTable[[#This Row],[ProjectName]])*ProjectInfoTable[NumberOfReplications]))</f>
        <v>50</v>
      </c>
      <c r="K2260" s="5" cm="1">
        <f t="array" ref="K2260">IFERROR(AVERAGE(IF((OutputTable[GroupByKey]=OutputTable[[#This Row],[GroupByKey]]),(OutputTable[GroupByKey]=OutputTable[[#This Row],[GroupByKey]])*OutputTable[RecordedValue])),0)</f>
        <v>0</v>
      </c>
      <c r="L2260" s="5" cm="1">
        <f t="array" ref="L2260">IFERROR(_xlfn.STDEV.S(IF((OutputTable[GroupByKey]=OutputTable[[#This Row],[GroupByKey]]),(OutputTable[GroupByKey]=OutputTable[[#This Row],[GroupByKey]])*OutputTable[RecordedValue])),0)</f>
        <v>0</v>
      </c>
      <c r="M2260" s="5" cm="1">
        <f t="array" ref="M2260">MAX(IF((ProjectInfoTable[ProjectName]=OutputTable[[#This Row],[ProjectName]]),(ProjectInfoTable[ProjectName]=OutputTable[[#This Row],[ProjectName]])*ProjectInfoTable[ConfidenceInterval]))</f>
        <v>0.95</v>
      </c>
      <c r="N22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60" s="5" cm="1">
        <f t="array" ref="O2260">MIN(IF((OutputTable[GroupByKey]=OutputTable[[#This Row],[GroupByKey]]),(OutputTable[GroupByKey]=OutputTable[[#This Row],[GroupByKey]])*OutputTable[RecordedValue]))</f>
        <v>0</v>
      </c>
      <c r="P2260" s="5" cm="1">
        <f t="array" ref="P2260">MAX(IF((OutputTable[GroupByKey]=OutputTable[[#This Row],[GroupByKey]]),(OutputTable[GroupByKey]=OutputTable[[#This Row],[GroupByKey]])*OutputTable[RecordedValue]))</f>
        <v>0</v>
      </c>
    </row>
    <row r="2261" spans="1:16" x14ac:dyDescent="0.25">
      <c r="A2261" t="s">
        <v>68</v>
      </c>
      <c r="B2261" t="s">
        <v>70</v>
      </c>
      <c r="C2261">
        <v>43</v>
      </c>
      <c r="D2261" t="s">
        <v>158</v>
      </c>
      <c r="E2261" t="s">
        <v>121</v>
      </c>
      <c r="F2261" t="s">
        <v>127</v>
      </c>
      <c r="G2261">
        <v>315</v>
      </c>
      <c r="H2261">
        <v>0</v>
      </c>
      <c r="I2261" s="5" t="str">
        <f>OutputTable[[#This Row],[ProjectName]]&amp;OutputTable[[#This Row],[Name]]&amp;OutputTable[[#This Row],[Type]]&amp;OutputTable[[#This Row],[Source]]</f>
        <v>Airport Security AnalysisSystem.NumberOutNumber OutSystem</v>
      </c>
      <c r="J2261" s="5" cm="1">
        <f t="array" ref="J2261">MAX(IF((ProjectInfoTable[ProjectName]=OutputTable[[#This Row],[ProjectName]]),(ProjectInfoTable[ProjectName]=OutputTable[[#This Row],[ProjectName]])*ProjectInfoTable[NumberOfReplications]))</f>
        <v>50</v>
      </c>
      <c r="K2261" s="5" cm="1">
        <f t="array" ref="K2261">IFERROR(AVERAGE(IF((OutputTable[GroupByKey]=OutputTable[[#This Row],[GroupByKey]]),(OutputTable[GroupByKey]=OutputTable[[#This Row],[GroupByKey]])*OutputTable[RecordedValue])),0)</f>
        <v>314.94</v>
      </c>
      <c r="L2261" s="5" cm="1">
        <f t="array" ref="L2261">IFERROR(_xlfn.STDEV.S(IF((OutputTable[GroupByKey]=OutputTable[[#This Row],[GroupByKey]]),(OutputTable[GroupByKey]=OutputTable[[#This Row],[GroupByKey]])*OutputTable[RecordedValue])),0)</f>
        <v>0.68243262357121037</v>
      </c>
      <c r="M2261" s="5" cm="1">
        <f t="array" ref="M2261">MAX(IF((ProjectInfoTable[ProjectName]=OutputTable[[#This Row],[ProjectName]]),(ProjectInfoTable[ProjectName]=OutputTable[[#This Row],[ProjectName]])*ProjectInfoTable[ConfidenceInterval]))</f>
        <v>0.95</v>
      </c>
      <c r="N22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261" s="5" cm="1">
        <f t="array" ref="O2261">MIN(IF((OutputTable[GroupByKey]=OutputTable[[#This Row],[GroupByKey]]),(OutputTable[GroupByKey]=OutputTable[[#This Row],[GroupByKey]])*OutputTable[RecordedValue]))</f>
        <v>313</v>
      </c>
      <c r="P2261" s="5" cm="1">
        <f t="array" ref="P2261">MAX(IF((OutputTable[GroupByKey]=OutputTable[[#This Row],[GroupByKey]]),(OutputTable[GroupByKey]=OutputTable[[#This Row],[GroupByKey]])*OutputTable[RecordedValue]))</f>
        <v>316</v>
      </c>
    </row>
    <row r="2262" spans="1:16" x14ac:dyDescent="0.25">
      <c r="A2262" t="s">
        <v>68</v>
      </c>
      <c r="B2262" t="s">
        <v>70</v>
      </c>
      <c r="C2262">
        <v>43</v>
      </c>
      <c r="D2262" t="s">
        <v>159</v>
      </c>
      <c r="E2262" t="s">
        <v>91</v>
      </c>
      <c r="F2262" t="s">
        <v>127</v>
      </c>
      <c r="G2262">
        <v>71.887324356836601</v>
      </c>
      <c r="H2262">
        <v>0</v>
      </c>
      <c r="I2262" s="5" t="str">
        <f>OutputTable[[#This Row],[ProjectName]]&amp;OutputTable[[#This Row],[Name]]&amp;OutputTable[[#This Row],[Type]]&amp;OutputTable[[#This Row],[Source]]</f>
        <v>Airport Security AnalysisSystem.TotalCostTotal CostSystem</v>
      </c>
      <c r="J2262" s="5" cm="1">
        <f t="array" ref="J2262">MAX(IF((ProjectInfoTable[ProjectName]=OutputTable[[#This Row],[ProjectName]]),(ProjectInfoTable[ProjectName]=OutputTable[[#This Row],[ProjectName]])*ProjectInfoTable[NumberOfReplications]))</f>
        <v>50</v>
      </c>
      <c r="K2262" s="5" cm="1">
        <f t="array" ref="K2262">IFERROR(AVERAGE(IF((OutputTable[GroupByKey]=OutputTable[[#This Row],[GroupByKey]]),(OutputTable[GroupByKey]=OutputTable[[#This Row],[GroupByKey]])*OutputTable[RecordedValue])),0)</f>
        <v>71.872638573735571</v>
      </c>
      <c r="L2262" s="5" cm="1">
        <f t="array" ref="L2262">IFERROR(_xlfn.STDEV.S(IF((OutputTable[GroupByKey]=OutputTable[[#This Row],[GroupByKey]]),(OutputTable[GroupByKey]=OutputTable[[#This Row],[GroupByKey]])*OutputTable[RecordedValue])),0)</f>
        <v>5.859431361613459E-2</v>
      </c>
      <c r="M2262" s="5" cm="1">
        <f t="array" ref="M2262">MAX(IF((ProjectInfoTable[ProjectName]=OutputTable[[#This Row],[ProjectName]]),(ProjectInfoTable[ProjectName]=OutputTable[[#This Row],[ProjectName]])*ProjectInfoTable[ConfidenceInterval]))</f>
        <v>0.95</v>
      </c>
      <c r="N22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262" s="5" cm="1">
        <f t="array" ref="O2262">MIN(IF((OutputTable[GroupByKey]=OutputTable[[#This Row],[GroupByKey]]),(OutputTable[GroupByKey]=OutputTable[[#This Row],[GroupByKey]])*OutputTable[RecordedValue]))</f>
        <v>71.718288096809104</v>
      </c>
      <c r="P2262" s="5" cm="1">
        <f t="array" ref="P2262">MAX(IF((OutputTable[GroupByKey]=OutputTable[[#This Row],[GroupByKey]]),(OutputTable[GroupByKey]=OutputTable[[#This Row],[GroupByKey]])*OutputTable[RecordedValue]))</f>
        <v>71.976989689924594</v>
      </c>
    </row>
    <row r="2263" spans="1:16" x14ac:dyDescent="0.25">
      <c r="A2263" t="s">
        <v>68</v>
      </c>
      <c r="B2263" t="s">
        <v>70</v>
      </c>
      <c r="C2263">
        <v>43</v>
      </c>
      <c r="D2263" t="s">
        <v>160</v>
      </c>
      <c r="E2263" t="s">
        <v>135</v>
      </c>
      <c r="F2263" t="s">
        <v>105</v>
      </c>
      <c r="G2263">
        <v>31.087756920682502</v>
      </c>
      <c r="H2263">
        <v>0</v>
      </c>
      <c r="I2263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263" s="5" cm="1">
        <f t="array" ref="J2263">MAX(IF((ProjectInfoTable[ProjectName]=OutputTable[[#This Row],[ProjectName]]),(ProjectInfoTable[ProjectName]=OutputTable[[#This Row],[ProjectName]])*ProjectInfoTable[NumberOfReplications]))</f>
        <v>50</v>
      </c>
      <c r="K2263" s="5" cm="1">
        <f t="array" ref="K2263">IFERROR(AVERAGE(IF((OutputTable[GroupByKey]=OutputTable[[#This Row],[GroupByKey]]),(OutputTable[GroupByKey]=OutputTable[[#This Row],[GroupByKey]])*OutputTable[RecordedValue])),0)</f>
        <v>29.829789158135409</v>
      </c>
      <c r="L2263" s="5" cm="1">
        <f t="array" ref="L2263">IFERROR(_xlfn.STDEV.S(IF((OutputTable[GroupByKey]=OutputTable[[#This Row],[GroupByKey]]),(OutputTable[GroupByKey]=OutputTable[[#This Row],[GroupByKey]])*OutputTable[RecordedValue])),0)</f>
        <v>0.5851150785874778</v>
      </c>
      <c r="M2263" s="5" cm="1">
        <f t="array" ref="M2263">MAX(IF((ProjectInfoTable[ProjectName]=OutputTable[[#This Row],[ProjectName]]),(ProjectInfoTable[ProjectName]=OutputTable[[#This Row],[ProjectName]])*ProjectInfoTable[ConfidenceInterval]))</f>
        <v>0.95</v>
      </c>
      <c r="N22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263" s="5" cm="1">
        <f t="array" ref="O2263">MIN(IF((OutputTable[GroupByKey]=OutputTable[[#This Row],[GroupByKey]]),(OutputTable[GroupByKey]=OutputTable[[#This Row],[GroupByKey]])*OutputTable[RecordedValue]))</f>
        <v>28.648191338861398</v>
      </c>
      <c r="P2263" s="5" cm="1">
        <f t="array" ref="P2263">MAX(IF((OutputTable[GroupByKey]=OutputTable[[#This Row],[GroupByKey]]),(OutputTable[GroupByKey]=OutputTable[[#This Row],[GroupByKey]])*OutputTable[RecordedValue]))</f>
        <v>31.087756920682502</v>
      </c>
    </row>
    <row r="2264" spans="1:16" x14ac:dyDescent="0.25">
      <c r="A2264" t="s">
        <v>68</v>
      </c>
      <c r="B2264" t="s">
        <v>70</v>
      </c>
      <c r="C2264">
        <v>43</v>
      </c>
      <c r="D2264" t="s">
        <v>161</v>
      </c>
      <c r="E2264" t="s">
        <v>137</v>
      </c>
      <c r="F2264" t="s">
        <v>105</v>
      </c>
      <c r="G2264">
        <v>4.8524885910691502</v>
      </c>
      <c r="H2264">
        <v>0</v>
      </c>
      <c r="I2264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264" s="5" cm="1">
        <f t="array" ref="J2264">MAX(IF((ProjectInfoTable[ProjectName]=OutputTable[[#This Row],[ProjectName]]),(ProjectInfoTable[ProjectName]=OutputTable[[#This Row],[ProjectName]])*ProjectInfoTable[NumberOfReplications]))</f>
        <v>50</v>
      </c>
      <c r="K2264" s="5" cm="1">
        <f t="array" ref="K2264">IFERROR(AVERAGE(IF((OutputTable[GroupByKey]=OutputTable[[#This Row],[GroupByKey]]),(OutputTable[GroupByKey]=OutputTable[[#This Row],[GroupByKey]])*OutputTable[RecordedValue])),0)</f>
        <v>6.0988587896948685</v>
      </c>
      <c r="L2264" s="5" cm="1">
        <f t="array" ref="L2264">IFERROR(_xlfn.STDEV.S(IF((OutputTable[GroupByKey]=OutputTable[[#This Row],[GroupByKey]]),(OutputTable[GroupByKey]=OutputTable[[#This Row],[GroupByKey]])*OutputTable[RecordedValue])),0)</f>
        <v>0.58437836853471548</v>
      </c>
      <c r="M2264" s="5" cm="1">
        <f t="array" ref="M2264">MAX(IF((ProjectInfoTable[ProjectName]=OutputTable[[#This Row],[ProjectName]]),(ProjectInfoTable[ProjectName]=OutputTable[[#This Row],[ProjectName]])*ProjectInfoTable[ConfidenceInterval]))</f>
        <v>0.95</v>
      </c>
      <c r="N22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264" s="5" cm="1">
        <f t="array" ref="O2264">MIN(IF((OutputTable[GroupByKey]=OutputTable[[#This Row],[GroupByKey]]),(OutputTable[GroupByKey]=OutputTable[[#This Row],[GroupByKey]])*OutputTable[RecordedValue]))</f>
        <v>4.8524885910691502</v>
      </c>
      <c r="P2264" s="5" cm="1">
        <f t="array" ref="P2264">MAX(IF((OutputTable[GroupByKey]=OutputTable[[#This Row],[GroupByKey]]),(OutputTable[GroupByKey]=OutputTable[[#This Row],[GroupByKey]])*OutputTable[RecordedValue]))</f>
        <v>7.28424471053909</v>
      </c>
    </row>
    <row r="2265" spans="1:16" x14ac:dyDescent="0.25">
      <c r="A2265" t="s">
        <v>68</v>
      </c>
      <c r="B2265" t="s">
        <v>70</v>
      </c>
      <c r="C2265">
        <v>43</v>
      </c>
      <c r="D2265" t="s">
        <v>162</v>
      </c>
      <c r="E2265" t="s">
        <v>154</v>
      </c>
      <c r="F2265" t="s">
        <v>105</v>
      </c>
      <c r="G2265">
        <v>655</v>
      </c>
      <c r="H2265">
        <v>0</v>
      </c>
      <c r="I2265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265" s="5" cm="1">
        <f t="array" ref="J2265">MAX(IF((ProjectInfoTable[ProjectName]=OutputTable[[#This Row],[ProjectName]]),(ProjectInfoTable[ProjectName]=OutputTable[[#This Row],[ProjectName]])*ProjectInfoTable[NumberOfReplications]))</f>
        <v>50</v>
      </c>
      <c r="K2265" s="5" cm="1">
        <f t="array" ref="K2265">IFERROR(AVERAGE(IF((OutputTable[GroupByKey]=OutputTable[[#This Row],[GroupByKey]]),(OutputTable[GroupByKey]=OutputTable[[#This Row],[GroupByKey]])*OutputTable[RecordedValue])),0)</f>
        <v>645.70000000000005</v>
      </c>
      <c r="L2265" s="5" cm="1">
        <f t="array" ref="L2265">IFERROR(_xlfn.STDEV.S(IF((OutputTable[GroupByKey]=OutputTable[[#This Row],[GroupByKey]]),(OutputTable[GroupByKey]=OutputTable[[#This Row],[GroupByKey]])*OutputTable[RecordedValue])),0)</f>
        <v>5.4930382656372485</v>
      </c>
      <c r="M2265" s="5" cm="1">
        <f t="array" ref="M2265">MAX(IF((ProjectInfoTable[ProjectName]=OutputTable[[#This Row],[ProjectName]]),(ProjectInfoTable[ProjectName]=OutputTable[[#This Row],[ProjectName]])*ProjectInfoTable[ConfidenceInterval]))</f>
        <v>0.95</v>
      </c>
      <c r="N22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265" s="5" cm="1">
        <f t="array" ref="O2265">MIN(IF((OutputTable[GroupByKey]=OutputTable[[#This Row],[GroupByKey]]),(OutputTable[GroupByKey]=OutputTable[[#This Row],[GroupByKey]])*OutputTable[RecordedValue]))</f>
        <v>633</v>
      </c>
      <c r="P2265" s="5" cm="1">
        <f t="array" ref="P2265">MAX(IF((OutputTable[GroupByKey]=OutputTable[[#This Row],[GroupByKey]]),(OutputTable[GroupByKey]=OutputTable[[#This Row],[GroupByKey]])*OutputTable[RecordedValue]))</f>
        <v>656</v>
      </c>
    </row>
    <row r="2266" spans="1:16" x14ac:dyDescent="0.25">
      <c r="A2266" t="s">
        <v>68</v>
      </c>
      <c r="B2266" t="s">
        <v>70</v>
      </c>
      <c r="C2266">
        <v>43</v>
      </c>
      <c r="D2266" t="s">
        <v>163</v>
      </c>
      <c r="E2266" t="s">
        <v>156</v>
      </c>
      <c r="F2266" t="s">
        <v>105</v>
      </c>
      <c r="G2266">
        <v>0.86520865024807903</v>
      </c>
      <c r="H2266">
        <v>0</v>
      </c>
      <c r="I2266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266" s="5" cm="1">
        <f t="array" ref="J2266">MAX(IF((ProjectInfoTable[ProjectName]=OutputTable[[#This Row],[ProjectName]]),(ProjectInfoTable[ProjectName]=OutputTable[[#This Row],[ProjectName]])*ProjectInfoTable[NumberOfReplications]))</f>
        <v>50</v>
      </c>
      <c r="K2266" s="5" cm="1">
        <f t="array" ref="K2266">IFERROR(AVERAGE(IF((OutputTable[GroupByKey]=OutputTable[[#This Row],[GroupByKey]]),(OutputTable[GroupByKey]=OutputTable[[#This Row],[GroupByKey]])*OutputTable[RecordedValue])),0)</f>
        <v>0.83058725584180904</v>
      </c>
      <c r="L2266" s="5" cm="1">
        <f t="array" ref="L2266">IFERROR(_xlfn.STDEV.S(IF((OutputTable[GroupByKey]=OutputTable[[#This Row],[GroupByKey]]),(OutputTable[GroupByKey]=OutputTable[[#This Row],[GroupByKey]])*OutputTable[RecordedValue])),0)</f>
        <v>1.6232732459297416E-2</v>
      </c>
      <c r="M2266" s="5" cm="1">
        <f t="array" ref="M2266">MAX(IF((ProjectInfoTable[ProjectName]=OutputTable[[#This Row],[ProjectName]]),(ProjectInfoTable[ProjectName]=OutputTable[[#This Row],[ProjectName]])*ProjectInfoTable[ConfidenceInterval]))</f>
        <v>0.95</v>
      </c>
      <c r="N22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266" s="5" cm="1">
        <f t="array" ref="O2266">MIN(IF((OutputTable[GroupByKey]=OutputTable[[#This Row],[GroupByKey]]),(OutputTable[GroupByKey]=OutputTable[[#This Row],[GroupByKey]])*OutputTable[RecordedValue]))</f>
        <v>0.79765986915169296</v>
      </c>
      <c r="P2266" s="5" cm="1">
        <f t="array" ref="P2266">MAX(IF((OutputTable[GroupByKey]=OutputTable[[#This Row],[GroupByKey]]),(OutputTable[GroupByKey]=OutputTable[[#This Row],[GroupByKey]])*OutputTable[RecordedValue]))</f>
        <v>0.86520865024807903</v>
      </c>
    </row>
    <row r="2267" spans="1:16" x14ac:dyDescent="0.25">
      <c r="A2267" t="s">
        <v>68</v>
      </c>
      <c r="B2267" t="s">
        <v>70</v>
      </c>
      <c r="C2267">
        <v>43</v>
      </c>
      <c r="D2267" t="s">
        <v>164</v>
      </c>
      <c r="E2267" t="s">
        <v>140</v>
      </c>
      <c r="F2267" t="s">
        <v>105</v>
      </c>
      <c r="G2267">
        <v>0</v>
      </c>
      <c r="H2267">
        <v>0</v>
      </c>
      <c r="I2267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267" s="5" cm="1">
        <f t="array" ref="J2267">MAX(IF((ProjectInfoTable[ProjectName]=OutputTable[[#This Row],[ProjectName]]),(ProjectInfoTable[ProjectName]=OutputTable[[#This Row],[ProjectName]])*ProjectInfoTable[NumberOfReplications]))</f>
        <v>50</v>
      </c>
      <c r="K2267" s="5" cm="1">
        <f t="array" ref="K2267">IFERROR(AVERAGE(IF((OutputTable[GroupByKey]=OutputTable[[#This Row],[GroupByKey]]),(OutputTable[GroupByKey]=OutputTable[[#This Row],[GroupByKey]])*OutputTable[RecordedValue])),0)</f>
        <v>0</v>
      </c>
      <c r="L2267" s="5" cm="1">
        <f t="array" ref="L2267">IFERROR(_xlfn.STDEV.S(IF((OutputTable[GroupByKey]=OutputTable[[#This Row],[GroupByKey]]),(OutputTable[GroupByKey]=OutputTable[[#This Row],[GroupByKey]])*OutputTable[RecordedValue])),0)</f>
        <v>0</v>
      </c>
      <c r="M2267" s="5" cm="1">
        <f t="array" ref="M2267">MAX(IF((ProjectInfoTable[ProjectName]=OutputTable[[#This Row],[ProjectName]]),(ProjectInfoTable[ProjectName]=OutputTable[[#This Row],[ProjectName]])*ProjectInfoTable[ConfidenceInterval]))</f>
        <v>0.95</v>
      </c>
      <c r="N22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67" s="5" cm="1">
        <f t="array" ref="O2267">MIN(IF((OutputTable[GroupByKey]=OutputTable[[#This Row],[GroupByKey]]),(OutputTable[GroupByKey]=OutputTable[[#This Row],[GroupByKey]])*OutputTable[RecordedValue]))</f>
        <v>0</v>
      </c>
      <c r="P2267" s="5" cm="1">
        <f t="array" ref="P2267">MAX(IF((OutputTable[GroupByKey]=OutputTable[[#This Row],[GroupByKey]]),(OutputTable[GroupByKey]=OutputTable[[#This Row],[GroupByKey]])*OutputTable[RecordedValue]))</f>
        <v>0</v>
      </c>
    </row>
    <row r="2268" spans="1:16" x14ac:dyDescent="0.25">
      <c r="A2268" t="s">
        <v>68</v>
      </c>
      <c r="B2268" t="s">
        <v>70</v>
      </c>
      <c r="C2268">
        <v>43</v>
      </c>
      <c r="D2268" t="s">
        <v>165</v>
      </c>
      <c r="E2268" t="s">
        <v>111</v>
      </c>
      <c r="F2268" t="s">
        <v>73</v>
      </c>
      <c r="G2268">
        <v>37.351075882614097</v>
      </c>
      <c r="H2268">
        <v>0</v>
      </c>
      <c r="I2268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268" s="5" cm="1">
        <f t="array" ref="J2268">MAX(IF((ProjectInfoTable[ProjectName]=OutputTable[[#This Row],[ProjectName]]),(ProjectInfoTable[ProjectName]=OutputTable[[#This Row],[ProjectName]])*ProjectInfoTable[NumberOfReplications]))</f>
        <v>50</v>
      </c>
      <c r="K2268" s="5" cm="1">
        <f t="array" ref="K2268">IFERROR(AVERAGE(IF((OutputTable[GroupByKey]=OutputTable[[#This Row],[GroupByKey]]),(OutputTable[GroupByKey]=OutputTable[[#This Row],[GroupByKey]])*OutputTable[RecordedValue])),0)</f>
        <v>37.238343743460135</v>
      </c>
      <c r="L2268" s="5" cm="1">
        <f t="array" ref="L2268">IFERROR(_xlfn.STDEV.S(IF((OutputTable[GroupByKey]=OutputTable[[#This Row],[GroupByKey]]),(OutputTable[GroupByKey]=OutputTable[[#This Row],[GroupByKey]])*OutputTable[RecordedValue])),0)</f>
        <v>0.73577360167133743</v>
      </c>
      <c r="M2268" s="5" cm="1">
        <f t="array" ref="M2268">MAX(IF((ProjectInfoTable[ProjectName]=OutputTable[[#This Row],[ProjectName]]),(ProjectInfoTable[ProjectName]=OutputTable[[#This Row],[ProjectName]])*ProjectInfoTable[ConfidenceInterval]))</f>
        <v>0.95</v>
      </c>
      <c r="N22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268" s="5" cm="1">
        <f t="array" ref="O2268">MIN(IF((OutputTable[GroupByKey]=OutputTable[[#This Row],[GroupByKey]]),(OutputTable[GroupByKey]=OutputTable[[#This Row],[GroupByKey]])*OutputTable[RecordedValue]))</f>
        <v>35.915286846409401</v>
      </c>
      <c r="P2268" s="5" cm="1">
        <f t="array" ref="P2268">MAX(IF((OutputTable[GroupByKey]=OutputTable[[#This Row],[GroupByKey]]),(OutputTable[GroupByKey]=OutputTable[[#This Row],[GroupByKey]])*OutputTable[RecordedValue]))</f>
        <v>38.829036811282897</v>
      </c>
    </row>
    <row r="2269" spans="1:16" x14ac:dyDescent="0.25">
      <c r="A2269" t="s">
        <v>68</v>
      </c>
      <c r="B2269" t="s">
        <v>70</v>
      </c>
      <c r="C2269">
        <v>43</v>
      </c>
      <c r="D2269" t="s">
        <v>166</v>
      </c>
      <c r="E2269" t="s">
        <v>113</v>
      </c>
      <c r="F2269" t="s">
        <v>73</v>
      </c>
      <c r="G2269">
        <v>1120.53227647842</v>
      </c>
      <c r="H2269">
        <v>0</v>
      </c>
      <c r="I2269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269" s="5" cm="1">
        <f t="array" ref="J2269">MAX(IF((ProjectInfoTable[ProjectName]=OutputTable[[#This Row],[ProjectName]]),(ProjectInfoTable[ProjectName]=OutputTable[[#This Row],[ProjectName]])*ProjectInfoTable[NumberOfReplications]))</f>
        <v>50</v>
      </c>
      <c r="K2269" s="5" cm="1">
        <f t="array" ref="K2269">IFERROR(AVERAGE(IF((OutputTable[GroupByKey]=OutputTable[[#This Row],[GroupByKey]]),(OutputTable[GroupByKey]=OutputTable[[#This Row],[GroupByKey]])*OutputTable[RecordedValue])),0)</f>
        <v>1117.1503123038046</v>
      </c>
      <c r="L2269" s="5" cm="1">
        <f t="array" ref="L2269">IFERROR(_xlfn.STDEV.S(IF((OutputTable[GroupByKey]=OutputTable[[#This Row],[GroupByKey]]),(OutputTable[GroupByKey]=OutputTable[[#This Row],[GroupByKey]])*OutputTable[RecordedValue])),0)</f>
        <v>22.073208050140675</v>
      </c>
      <c r="M2269" s="5" cm="1">
        <f t="array" ref="M2269">MAX(IF((ProjectInfoTable[ProjectName]=OutputTable[[#This Row],[ProjectName]]),(ProjectInfoTable[ProjectName]=OutputTable[[#This Row],[ProjectName]])*ProjectInfoTable[ConfidenceInterval]))</f>
        <v>0.95</v>
      </c>
      <c r="N22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269" s="5" cm="1">
        <f t="array" ref="O2269">MIN(IF((OutputTable[GroupByKey]=OutputTable[[#This Row],[GroupByKey]]),(OutputTable[GroupByKey]=OutputTable[[#This Row],[GroupByKey]])*OutputTable[RecordedValue]))</f>
        <v>1077.4586053922801</v>
      </c>
      <c r="P2269" s="5" cm="1">
        <f t="array" ref="P2269">MAX(IF((OutputTable[GroupByKey]=OutputTable[[#This Row],[GroupByKey]]),(OutputTable[GroupByKey]=OutputTable[[#This Row],[GroupByKey]])*OutputTable[RecordedValue]))</f>
        <v>1164.8711043384901</v>
      </c>
    </row>
    <row r="2270" spans="1:16" x14ac:dyDescent="0.25">
      <c r="A2270" t="s">
        <v>68</v>
      </c>
      <c r="B2270" t="s">
        <v>70</v>
      </c>
      <c r="C2270">
        <v>43</v>
      </c>
      <c r="D2270" t="s">
        <v>167</v>
      </c>
      <c r="E2270" t="s">
        <v>115</v>
      </c>
      <c r="F2270" t="s">
        <v>73</v>
      </c>
      <c r="G2270">
        <v>0</v>
      </c>
      <c r="H2270">
        <v>0</v>
      </c>
      <c r="I2270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270" s="5" cm="1">
        <f t="array" ref="J2270">MAX(IF((ProjectInfoTable[ProjectName]=OutputTable[[#This Row],[ProjectName]]),(ProjectInfoTable[ProjectName]=OutputTable[[#This Row],[ProjectName]])*ProjectInfoTable[NumberOfReplications]))</f>
        <v>50</v>
      </c>
      <c r="K2270" s="5" cm="1">
        <f t="array" ref="K2270">IFERROR(AVERAGE(IF((OutputTable[GroupByKey]=OutputTable[[#This Row],[GroupByKey]]),(OutputTable[GroupByKey]=OutputTable[[#This Row],[GroupByKey]])*OutputTable[RecordedValue])),0)</f>
        <v>0</v>
      </c>
      <c r="L2270" s="5" cm="1">
        <f t="array" ref="L2270">IFERROR(_xlfn.STDEV.S(IF((OutputTable[GroupByKey]=OutputTable[[#This Row],[GroupByKey]]),(OutputTable[GroupByKey]=OutputTable[[#This Row],[GroupByKey]])*OutputTable[RecordedValue])),0)</f>
        <v>0</v>
      </c>
      <c r="M2270" s="5" cm="1">
        <f t="array" ref="M2270">MAX(IF((ProjectInfoTable[ProjectName]=OutputTable[[#This Row],[ProjectName]]),(ProjectInfoTable[ProjectName]=OutputTable[[#This Row],[ProjectName]])*ProjectInfoTable[ConfidenceInterval]))</f>
        <v>0.95</v>
      </c>
      <c r="N22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70" s="5" cm="1">
        <f t="array" ref="O2270">MIN(IF((OutputTable[GroupByKey]=OutputTable[[#This Row],[GroupByKey]]),(OutputTable[GroupByKey]=OutputTable[[#This Row],[GroupByKey]])*OutputTable[RecordedValue]))</f>
        <v>0</v>
      </c>
      <c r="P2270" s="5" cm="1">
        <f t="array" ref="P2270">MAX(IF((OutputTable[GroupByKey]=OutputTable[[#This Row],[GroupByKey]]),(OutputTable[GroupByKey]=OutputTable[[#This Row],[GroupByKey]])*OutputTable[RecordedValue]))</f>
        <v>0</v>
      </c>
    </row>
    <row r="2271" spans="1:16" x14ac:dyDescent="0.25">
      <c r="A2271" t="s">
        <v>68</v>
      </c>
      <c r="B2271" t="s">
        <v>70</v>
      </c>
      <c r="C2271">
        <v>43</v>
      </c>
      <c r="D2271" t="s">
        <v>168</v>
      </c>
      <c r="E2271" t="s">
        <v>117</v>
      </c>
      <c r="F2271" t="s">
        <v>73</v>
      </c>
      <c r="G2271">
        <v>161.27759314626201</v>
      </c>
      <c r="H2271">
        <v>0</v>
      </c>
      <c r="I2271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271" s="5" cm="1">
        <f t="array" ref="J2271">MAX(IF((ProjectInfoTable[ProjectName]=OutputTable[[#This Row],[ProjectName]]),(ProjectInfoTable[ProjectName]=OutputTable[[#This Row],[ProjectName]])*ProjectInfoTable[NumberOfReplications]))</f>
        <v>50</v>
      </c>
      <c r="K2271" s="5" cm="1">
        <f t="array" ref="K2271">IFERROR(AVERAGE(IF((OutputTable[GroupByKey]=OutputTable[[#This Row],[GroupByKey]]),(OutputTable[GroupByKey]=OutputTable[[#This Row],[GroupByKey]])*OutputTable[RecordedValue])),0)</f>
        <v>120.89653130002299</v>
      </c>
      <c r="L2271" s="5" cm="1">
        <f t="array" ref="L2271">IFERROR(_xlfn.STDEV.S(IF((OutputTable[GroupByKey]=OutputTable[[#This Row],[GroupByKey]]),(OutputTable[GroupByKey]=OutputTable[[#This Row],[GroupByKey]])*OutputTable[RecordedValue])),0)</f>
        <v>33.561725675720702</v>
      </c>
      <c r="M2271" s="5" cm="1">
        <f t="array" ref="M2271">MAX(IF((ProjectInfoTable[ProjectName]=OutputTable[[#This Row],[ProjectName]]),(ProjectInfoTable[ProjectName]=OutputTable[[#This Row],[ProjectName]])*ProjectInfoTable[ConfidenceInterval]))</f>
        <v>0.95</v>
      </c>
      <c r="N22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271" s="5" cm="1">
        <f t="array" ref="O2271">MIN(IF((OutputTable[GroupByKey]=OutputTable[[#This Row],[GroupByKey]]),(OutputTable[GroupByKey]=OutputTable[[#This Row],[GroupByKey]])*OutputTable[RecordedValue]))</f>
        <v>71.2298351699786</v>
      </c>
      <c r="P2271" s="5" cm="1">
        <f t="array" ref="P2271">MAX(IF((OutputTable[GroupByKey]=OutputTable[[#This Row],[GroupByKey]]),(OutputTable[GroupByKey]=OutputTable[[#This Row],[GroupByKey]])*OutputTable[RecordedValue]))</f>
        <v>265.63530965979299</v>
      </c>
    </row>
    <row r="2272" spans="1:16" x14ac:dyDescent="0.25">
      <c r="A2272" t="s">
        <v>68</v>
      </c>
      <c r="B2272" t="s">
        <v>70</v>
      </c>
      <c r="C2272">
        <v>43</v>
      </c>
      <c r="D2272" t="s">
        <v>169</v>
      </c>
      <c r="E2272" t="s">
        <v>119</v>
      </c>
      <c r="F2272" t="s">
        <v>73</v>
      </c>
      <c r="G2272">
        <v>306</v>
      </c>
      <c r="H2272">
        <v>0</v>
      </c>
      <c r="I2272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272" s="5" cm="1">
        <f t="array" ref="J2272">MAX(IF((ProjectInfoTable[ProjectName]=OutputTable[[#This Row],[ProjectName]]),(ProjectInfoTable[ProjectName]=OutputTable[[#This Row],[ProjectName]])*ProjectInfoTable[NumberOfReplications]))</f>
        <v>50</v>
      </c>
      <c r="K2272" s="5" cm="1">
        <f t="array" ref="K2272">IFERROR(AVERAGE(IF((OutputTable[GroupByKey]=OutputTable[[#This Row],[GroupByKey]]),(OutputTable[GroupByKey]=OutputTable[[#This Row],[GroupByKey]])*OutputTable[RecordedValue])),0)</f>
        <v>307.66000000000003</v>
      </c>
      <c r="L2272" s="5" cm="1">
        <f t="array" ref="L2272">IFERROR(_xlfn.STDEV.S(IF((OutputTable[GroupByKey]=OutputTable[[#This Row],[GroupByKey]]),(OutputTable[GroupByKey]=OutputTable[[#This Row],[GroupByKey]])*OutputTable[RecordedValue])),0)</f>
        <v>3.1272991542223769</v>
      </c>
      <c r="M2272" s="5" cm="1">
        <f t="array" ref="M2272">MAX(IF((ProjectInfoTable[ProjectName]=OutputTable[[#This Row],[ProjectName]]),(ProjectInfoTable[ProjectName]=OutputTable[[#This Row],[ProjectName]])*ProjectInfoTable[ConfidenceInterval]))</f>
        <v>0.95</v>
      </c>
      <c r="N22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272" s="5" cm="1">
        <f t="array" ref="O2272">MIN(IF((OutputTable[GroupByKey]=OutputTable[[#This Row],[GroupByKey]]),(OutputTable[GroupByKey]=OutputTable[[#This Row],[GroupByKey]])*OutputTable[RecordedValue]))</f>
        <v>300</v>
      </c>
      <c r="P2272" s="5" cm="1">
        <f t="array" ref="P2272">MAX(IF((OutputTable[GroupByKey]=OutputTable[[#This Row],[GroupByKey]]),(OutputTable[GroupByKey]=OutputTable[[#This Row],[GroupByKey]])*OutputTable[RecordedValue]))</f>
        <v>315</v>
      </c>
    </row>
    <row r="2273" spans="1:16" x14ac:dyDescent="0.25">
      <c r="A2273" t="s">
        <v>68</v>
      </c>
      <c r="B2273" t="s">
        <v>70</v>
      </c>
      <c r="C2273">
        <v>43</v>
      </c>
      <c r="D2273" t="s">
        <v>170</v>
      </c>
      <c r="E2273" t="s">
        <v>121</v>
      </c>
      <c r="F2273" t="s">
        <v>73</v>
      </c>
      <c r="G2273">
        <v>304</v>
      </c>
      <c r="H2273">
        <v>0</v>
      </c>
      <c r="I2273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273" s="5" cm="1">
        <f t="array" ref="J2273">MAX(IF((ProjectInfoTable[ProjectName]=OutputTable[[#This Row],[ProjectName]]),(ProjectInfoTable[ProjectName]=OutputTable[[#This Row],[ProjectName]])*ProjectInfoTable[NumberOfReplications]))</f>
        <v>50</v>
      </c>
      <c r="K2273" s="5" cm="1">
        <f t="array" ref="K2273">IFERROR(AVERAGE(IF((OutputTable[GroupByKey]=OutputTable[[#This Row],[GroupByKey]]),(OutputTable[GroupByKey]=OutputTable[[#This Row],[GroupByKey]])*OutputTable[RecordedValue])),0)</f>
        <v>305.8</v>
      </c>
      <c r="L2273" s="5" cm="1">
        <f t="array" ref="L2273">IFERROR(_xlfn.STDEV.S(IF((OutputTable[GroupByKey]=OutputTable[[#This Row],[GroupByKey]]),(OutputTable[GroupByKey]=OutputTable[[#This Row],[GroupByKey]])*OutputTable[RecordedValue])),0)</f>
        <v>3.2324881425670751</v>
      </c>
      <c r="M2273" s="5" cm="1">
        <f t="array" ref="M2273">MAX(IF((ProjectInfoTable[ProjectName]=OutputTable[[#This Row],[ProjectName]]),(ProjectInfoTable[ProjectName]=OutputTable[[#This Row],[ProjectName]])*ProjectInfoTable[ConfidenceInterval]))</f>
        <v>0.95</v>
      </c>
      <c r="N22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273" s="5" cm="1">
        <f t="array" ref="O2273">MIN(IF((OutputTable[GroupByKey]=OutputTable[[#This Row],[GroupByKey]]),(OutputTable[GroupByKey]=OutputTable[[#This Row],[GroupByKey]])*OutputTable[RecordedValue]))</f>
        <v>298</v>
      </c>
      <c r="P2273" s="5" cm="1">
        <f t="array" ref="P2273">MAX(IF((OutputTable[GroupByKey]=OutputTable[[#This Row],[GroupByKey]]),(OutputTable[GroupByKey]=OutputTable[[#This Row],[GroupByKey]])*OutputTable[RecordedValue]))</f>
        <v>313</v>
      </c>
    </row>
    <row r="2274" spans="1:16" x14ac:dyDescent="0.25">
      <c r="A2274" t="s">
        <v>68</v>
      </c>
      <c r="B2274" t="s">
        <v>70</v>
      </c>
      <c r="C2274">
        <v>43</v>
      </c>
      <c r="D2274" t="s">
        <v>171</v>
      </c>
      <c r="E2274" t="s">
        <v>123</v>
      </c>
      <c r="F2274" t="s">
        <v>73</v>
      </c>
      <c r="G2274">
        <v>37.351075882614097</v>
      </c>
      <c r="H2274">
        <v>0</v>
      </c>
      <c r="I2274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274" s="5" cm="1">
        <f t="array" ref="J2274">MAX(IF((ProjectInfoTable[ProjectName]=OutputTable[[#This Row],[ProjectName]]),(ProjectInfoTable[ProjectName]=OutputTable[[#This Row],[ProjectName]])*ProjectInfoTable[NumberOfReplications]))</f>
        <v>50</v>
      </c>
      <c r="K2274" s="5" cm="1">
        <f t="array" ref="K2274">IFERROR(AVERAGE(IF((OutputTable[GroupByKey]=OutputTable[[#This Row],[GroupByKey]]),(OutputTable[GroupByKey]=OutputTable[[#This Row],[GroupByKey]])*OutputTable[RecordedValue])),0)</f>
        <v>37.238343743460135</v>
      </c>
      <c r="L2274" s="5" cm="1">
        <f t="array" ref="L2274">IFERROR(_xlfn.STDEV.S(IF((OutputTable[GroupByKey]=OutputTable[[#This Row],[GroupByKey]]),(OutputTable[GroupByKey]=OutputTable[[#This Row],[GroupByKey]])*OutputTable[RecordedValue])),0)</f>
        <v>0.73577360167133743</v>
      </c>
      <c r="M2274" s="5" cm="1">
        <f t="array" ref="M2274">MAX(IF((ProjectInfoTable[ProjectName]=OutputTable[[#This Row],[ProjectName]]),(ProjectInfoTable[ProjectName]=OutputTable[[#This Row],[ProjectName]])*ProjectInfoTable[ConfidenceInterval]))</f>
        <v>0.95</v>
      </c>
      <c r="N22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274" s="5" cm="1">
        <f t="array" ref="O2274">MIN(IF((OutputTable[GroupByKey]=OutputTable[[#This Row],[GroupByKey]]),(OutputTable[GroupByKey]=OutputTable[[#This Row],[GroupByKey]])*OutputTable[RecordedValue]))</f>
        <v>35.915286846409401</v>
      </c>
      <c r="P2274" s="5" cm="1">
        <f t="array" ref="P2274">MAX(IF((OutputTable[GroupByKey]=OutputTable[[#This Row],[GroupByKey]]),(OutputTable[GroupByKey]=OutputTable[[#This Row],[GroupByKey]])*OutputTable[RecordedValue]))</f>
        <v>38.829036811282897</v>
      </c>
    </row>
    <row r="2275" spans="1:16" x14ac:dyDescent="0.25">
      <c r="A2275" t="s">
        <v>68</v>
      </c>
      <c r="B2275" t="s">
        <v>70</v>
      </c>
      <c r="C2275">
        <v>43</v>
      </c>
      <c r="D2275" t="s">
        <v>172</v>
      </c>
      <c r="E2275" t="s">
        <v>125</v>
      </c>
      <c r="F2275" t="s">
        <v>73</v>
      </c>
      <c r="G2275">
        <v>1281.80986962468</v>
      </c>
      <c r="H2275">
        <v>0</v>
      </c>
      <c r="I2275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275" s="5" cm="1">
        <f t="array" ref="J2275">MAX(IF((ProjectInfoTable[ProjectName]=OutputTable[[#This Row],[ProjectName]]),(ProjectInfoTable[ProjectName]=OutputTable[[#This Row],[ProjectName]])*ProjectInfoTable[NumberOfReplications]))</f>
        <v>50</v>
      </c>
      <c r="K2275" s="5" cm="1">
        <f t="array" ref="K2275">IFERROR(AVERAGE(IF((OutputTable[GroupByKey]=OutputTable[[#This Row],[GroupByKey]]),(OutputTable[GroupByKey]=OutputTable[[#This Row],[GroupByKey]])*OutputTable[RecordedValue])),0)</f>
        <v>1238.0468436038263</v>
      </c>
      <c r="L2275" s="5" cm="1">
        <f t="array" ref="L2275">IFERROR(_xlfn.STDEV.S(IF((OutputTable[GroupByKey]=OutputTable[[#This Row],[GroupByKey]]),(OutputTable[GroupByKey]=OutputTable[[#This Row],[GroupByKey]])*OutputTable[RecordedValue])),0)</f>
        <v>49.802537130614866</v>
      </c>
      <c r="M2275" s="5" cm="1">
        <f t="array" ref="M2275">MAX(IF((ProjectInfoTable[ProjectName]=OutputTable[[#This Row],[ProjectName]]),(ProjectInfoTable[ProjectName]=OutputTable[[#This Row],[ProjectName]])*ProjectInfoTable[ConfidenceInterval]))</f>
        <v>0.95</v>
      </c>
      <c r="N22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275" s="5" cm="1">
        <f t="array" ref="O2275">MIN(IF((OutputTable[GroupByKey]=OutputTable[[#This Row],[GroupByKey]]),(OutputTable[GroupByKey]=OutputTable[[#This Row],[GroupByKey]])*OutputTable[RecordedValue]))</f>
        <v>1148.68844056226</v>
      </c>
      <c r="P2275" s="5" cm="1">
        <f t="array" ref="P2275">MAX(IF((OutputTable[GroupByKey]=OutputTable[[#This Row],[GroupByKey]]),(OutputTable[GroupByKey]=OutputTable[[#This Row],[GroupByKey]])*OutputTable[RecordedValue]))</f>
        <v>1418.3176101245699</v>
      </c>
    </row>
    <row r="2276" spans="1:16" x14ac:dyDescent="0.25">
      <c r="A2276" t="s">
        <v>68</v>
      </c>
      <c r="B2276" t="s">
        <v>70</v>
      </c>
      <c r="C2276">
        <v>43</v>
      </c>
      <c r="D2276" t="s">
        <v>173</v>
      </c>
      <c r="E2276" t="s">
        <v>135</v>
      </c>
      <c r="F2276" t="s">
        <v>105</v>
      </c>
      <c r="G2276">
        <v>18.675537941306999</v>
      </c>
      <c r="H2276">
        <v>0</v>
      </c>
      <c r="I2276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276" s="5" cm="1">
        <f t="array" ref="J2276">MAX(IF((ProjectInfoTable[ProjectName]=OutputTable[[#This Row],[ProjectName]]),(ProjectInfoTable[ProjectName]=OutputTable[[#This Row],[ProjectName]])*ProjectInfoTable[NumberOfReplications]))</f>
        <v>50</v>
      </c>
      <c r="K2276" s="5" cm="1">
        <f t="array" ref="K2276">IFERROR(AVERAGE(IF((OutputTable[GroupByKey]=OutputTable[[#This Row],[GroupByKey]]),(OutputTable[GroupByKey]=OutputTable[[#This Row],[GroupByKey]])*OutputTable[RecordedValue])),0)</f>
        <v>18.619171871730064</v>
      </c>
      <c r="L2276" s="5" cm="1">
        <f t="array" ref="L2276">IFERROR(_xlfn.STDEV.S(IF((OutputTable[GroupByKey]=OutputTable[[#This Row],[GroupByKey]]),(OutputTable[GroupByKey]=OutputTable[[#This Row],[GroupByKey]])*OutputTable[RecordedValue])),0)</f>
        <v>0.36788680083566072</v>
      </c>
      <c r="M2276" s="5" cm="1">
        <f t="array" ref="M2276">MAX(IF((ProjectInfoTable[ProjectName]=OutputTable[[#This Row],[ProjectName]]),(ProjectInfoTable[ProjectName]=OutputTable[[#This Row],[ProjectName]])*ProjectInfoTable[ConfidenceInterval]))</f>
        <v>0.95</v>
      </c>
      <c r="N22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276" s="5" cm="1">
        <f t="array" ref="O2276">MIN(IF((OutputTable[GroupByKey]=OutputTable[[#This Row],[GroupByKey]]),(OutputTable[GroupByKey]=OutputTable[[#This Row],[GroupByKey]])*OutputTable[RecordedValue]))</f>
        <v>17.957643423204701</v>
      </c>
      <c r="P2276" s="5" cm="1">
        <f t="array" ref="P2276">MAX(IF((OutputTable[GroupByKey]=OutputTable[[#This Row],[GroupByKey]]),(OutputTable[GroupByKey]=OutputTable[[#This Row],[GroupByKey]])*OutputTable[RecordedValue]))</f>
        <v>19.414518405641399</v>
      </c>
    </row>
    <row r="2277" spans="1:16" x14ac:dyDescent="0.25">
      <c r="A2277" t="s">
        <v>68</v>
      </c>
      <c r="B2277" t="s">
        <v>70</v>
      </c>
      <c r="C2277">
        <v>43</v>
      </c>
      <c r="D2277" t="s">
        <v>174</v>
      </c>
      <c r="E2277" t="s">
        <v>137</v>
      </c>
      <c r="F2277" t="s">
        <v>105</v>
      </c>
      <c r="G2277">
        <v>5.2715409037779901</v>
      </c>
      <c r="H2277">
        <v>0</v>
      </c>
      <c r="I2277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277" s="5" cm="1">
        <f t="array" ref="J2277">MAX(IF((ProjectInfoTable[ProjectName]=OutputTable[[#This Row],[ProjectName]]),(ProjectInfoTable[ProjectName]=OutputTable[[#This Row],[ProjectName]])*ProjectInfoTable[NumberOfReplications]))</f>
        <v>50</v>
      </c>
      <c r="K2277" s="5" cm="1">
        <f t="array" ref="K2277">IFERROR(AVERAGE(IF((OutputTable[GroupByKey]=OutputTable[[#This Row],[GroupByKey]]),(OutputTable[GroupByKey]=OutputTable[[#This Row],[GroupByKey]])*OutputTable[RecordedValue])),0)</f>
        <v>5.3248187541752463</v>
      </c>
      <c r="L2277" s="5" cm="1">
        <f t="array" ref="L2277">IFERROR(_xlfn.STDEV.S(IF((OutputTable[GroupByKey]=OutputTable[[#This Row],[GroupByKey]]),(OutputTable[GroupByKey]=OutputTable[[#This Row],[GroupByKey]])*OutputTable[RecordedValue])),0)</f>
        <v>0.37220753962085379</v>
      </c>
      <c r="M2277" s="5" cm="1">
        <f t="array" ref="M2277">MAX(IF((ProjectInfoTable[ProjectName]=OutputTable[[#This Row],[ProjectName]]),(ProjectInfoTable[ProjectName]=OutputTable[[#This Row],[ProjectName]])*ProjectInfoTable[ConfidenceInterval]))</f>
        <v>0.95</v>
      </c>
      <c r="N22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277" s="5" cm="1">
        <f t="array" ref="O2277">MIN(IF((OutputTable[GroupByKey]=OutputTable[[#This Row],[GroupByKey]]),(OutputTable[GroupByKey]=OutputTable[[#This Row],[GroupByKey]])*OutputTable[RecordedValue]))</f>
        <v>4.5773931059875599</v>
      </c>
      <c r="P2277" s="5" cm="1">
        <f t="array" ref="P2277">MAX(IF((OutputTable[GroupByKey]=OutputTable[[#This Row],[GroupByKey]]),(OutputTable[GroupByKey]=OutputTable[[#This Row],[GroupByKey]])*OutputTable[RecordedValue]))</f>
        <v>5.9816259595291603</v>
      </c>
    </row>
    <row r="2278" spans="1:16" x14ac:dyDescent="0.25">
      <c r="A2278" t="s">
        <v>68</v>
      </c>
      <c r="B2278" t="s">
        <v>70</v>
      </c>
      <c r="C2278">
        <v>43</v>
      </c>
      <c r="D2278" t="s">
        <v>175</v>
      </c>
      <c r="E2278" t="s">
        <v>154</v>
      </c>
      <c r="F2278" t="s">
        <v>105</v>
      </c>
      <c r="G2278">
        <v>306</v>
      </c>
      <c r="H2278">
        <v>0</v>
      </c>
      <c r="I2278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278" s="5" cm="1">
        <f t="array" ref="J2278">MAX(IF((ProjectInfoTable[ProjectName]=OutputTable[[#This Row],[ProjectName]]),(ProjectInfoTable[ProjectName]=OutputTable[[#This Row],[ProjectName]])*ProjectInfoTable[NumberOfReplications]))</f>
        <v>50</v>
      </c>
      <c r="K2278" s="5" cm="1">
        <f t="array" ref="K2278">IFERROR(AVERAGE(IF((OutputTable[GroupByKey]=OutputTable[[#This Row],[GroupByKey]]),(OutputTable[GroupByKey]=OutputTable[[#This Row],[GroupByKey]])*OutputTable[RecordedValue])),0)</f>
        <v>307.5</v>
      </c>
      <c r="L2278" s="5" cm="1">
        <f t="array" ref="L2278">IFERROR(_xlfn.STDEV.S(IF((OutputTable[GroupByKey]=OutputTable[[#This Row],[GroupByKey]]),(OutputTable[GroupByKey]=OutputTable[[#This Row],[GroupByKey]])*OutputTable[RecordedValue])),0)</f>
        <v>3.1831828507367419</v>
      </c>
      <c r="M2278" s="5" cm="1">
        <f t="array" ref="M2278">MAX(IF((ProjectInfoTable[ProjectName]=OutputTable[[#This Row],[ProjectName]]),(ProjectInfoTable[ProjectName]=OutputTable[[#This Row],[ProjectName]])*ProjectInfoTable[ConfidenceInterval]))</f>
        <v>0.95</v>
      </c>
      <c r="N22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278" s="5" cm="1">
        <f t="array" ref="O2278">MIN(IF((OutputTable[GroupByKey]=OutputTable[[#This Row],[GroupByKey]]),(OutputTable[GroupByKey]=OutputTable[[#This Row],[GroupByKey]])*OutputTable[RecordedValue]))</f>
        <v>300</v>
      </c>
      <c r="P2278" s="5" cm="1">
        <f t="array" ref="P2278">MAX(IF((OutputTable[GroupByKey]=OutputTable[[#This Row],[GroupByKey]]),(OutputTable[GroupByKey]=OutputTable[[#This Row],[GroupByKey]])*OutputTable[RecordedValue]))</f>
        <v>315</v>
      </c>
    </row>
    <row r="2279" spans="1:16" x14ac:dyDescent="0.25">
      <c r="A2279" t="s">
        <v>68</v>
      </c>
      <c r="B2279" t="s">
        <v>70</v>
      </c>
      <c r="C2279">
        <v>43</v>
      </c>
      <c r="D2279" t="s">
        <v>176</v>
      </c>
      <c r="E2279" t="s">
        <v>156</v>
      </c>
      <c r="F2279" t="s">
        <v>105</v>
      </c>
      <c r="G2279">
        <v>0.78035246234258304</v>
      </c>
      <c r="H2279">
        <v>0</v>
      </c>
      <c r="I2279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279" s="5" cm="1">
        <f t="array" ref="J2279">MAX(IF((ProjectInfoTable[ProjectName]=OutputTable[[#This Row],[ProjectName]]),(ProjectInfoTable[ProjectName]=OutputTable[[#This Row],[ProjectName]])*ProjectInfoTable[NumberOfReplications]))</f>
        <v>50</v>
      </c>
      <c r="K2279" s="5" cm="1">
        <f t="array" ref="K2279">IFERROR(AVERAGE(IF((OutputTable[GroupByKey]=OutputTable[[#This Row],[GroupByKey]]),(OutputTable[GroupByKey]=OutputTable[[#This Row],[GroupByKey]])*OutputTable[RecordedValue])),0)</f>
        <v>0.77813255190936492</v>
      </c>
      <c r="L2279" s="5" cm="1">
        <f t="array" ref="L2279">IFERROR(_xlfn.STDEV.S(IF((OutputTable[GroupByKey]=OutputTable[[#This Row],[GroupByKey]]),(OutputTable[GroupByKey]=OutputTable[[#This Row],[GroupByKey]])*OutputTable[RecordedValue])),0)</f>
        <v>1.5508647484202203E-2</v>
      </c>
      <c r="M2279" s="5" cm="1">
        <f t="array" ref="M2279">MAX(IF((ProjectInfoTable[ProjectName]=OutputTable[[#This Row],[ProjectName]]),(ProjectInfoTable[ProjectName]=OutputTable[[#This Row],[ProjectName]])*ProjectInfoTable[ConfidenceInterval]))</f>
        <v>0.95</v>
      </c>
      <c r="N22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279" s="5" cm="1">
        <f t="array" ref="O2279">MIN(IF((OutputTable[GroupByKey]=OutputTable[[#This Row],[GroupByKey]]),(OutputTable[GroupByKey]=OutputTable[[#This Row],[GroupByKey]])*OutputTable[RecordedValue]))</f>
        <v>0.75076558501961799</v>
      </c>
      <c r="P2279" s="5" cm="1">
        <f t="array" ref="P2279">MAX(IF((OutputTable[GroupByKey]=OutputTable[[#This Row],[GroupByKey]]),(OutputTable[GroupByKey]=OutputTable[[#This Row],[GroupByKey]])*OutputTable[RecordedValue]))</f>
        <v>0.80927528725051701</v>
      </c>
    </row>
    <row r="2280" spans="1:16" x14ac:dyDescent="0.25">
      <c r="A2280" t="s">
        <v>68</v>
      </c>
      <c r="B2280" t="s">
        <v>70</v>
      </c>
      <c r="C2280">
        <v>43</v>
      </c>
      <c r="D2280" t="s">
        <v>177</v>
      </c>
      <c r="E2280" t="s">
        <v>140</v>
      </c>
      <c r="F2280" t="s">
        <v>105</v>
      </c>
      <c r="G2280">
        <v>0</v>
      </c>
      <c r="H2280">
        <v>0</v>
      </c>
      <c r="I2280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280" s="5" cm="1">
        <f t="array" ref="J2280">MAX(IF((ProjectInfoTable[ProjectName]=OutputTable[[#This Row],[ProjectName]]),(ProjectInfoTable[ProjectName]=OutputTable[[#This Row],[ProjectName]])*ProjectInfoTable[NumberOfReplications]))</f>
        <v>50</v>
      </c>
      <c r="K2280" s="5" cm="1">
        <f t="array" ref="K2280">IFERROR(AVERAGE(IF((OutputTable[GroupByKey]=OutputTable[[#This Row],[GroupByKey]]),(OutputTable[GroupByKey]=OutputTable[[#This Row],[GroupByKey]])*OutputTable[RecordedValue])),0)</f>
        <v>0</v>
      </c>
      <c r="L2280" s="5" cm="1">
        <f t="array" ref="L2280">IFERROR(_xlfn.STDEV.S(IF((OutputTable[GroupByKey]=OutputTable[[#This Row],[GroupByKey]]),(OutputTable[GroupByKey]=OutputTable[[#This Row],[GroupByKey]])*OutputTable[RecordedValue])),0)</f>
        <v>0</v>
      </c>
      <c r="M2280" s="5" cm="1">
        <f t="array" ref="M2280">MAX(IF((ProjectInfoTable[ProjectName]=OutputTable[[#This Row],[ProjectName]]),(ProjectInfoTable[ProjectName]=OutputTable[[#This Row],[ProjectName]])*ProjectInfoTable[ConfidenceInterval]))</f>
        <v>0.95</v>
      </c>
      <c r="N22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80" s="5" cm="1">
        <f t="array" ref="O2280">MIN(IF((OutputTable[GroupByKey]=OutputTable[[#This Row],[GroupByKey]]),(OutputTable[GroupByKey]=OutputTable[[#This Row],[GroupByKey]])*OutputTable[RecordedValue]))</f>
        <v>0</v>
      </c>
      <c r="P2280" s="5" cm="1">
        <f t="array" ref="P2280">MAX(IF((OutputTable[GroupByKey]=OutputTable[[#This Row],[GroupByKey]]),(OutputTable[GroupByKey]=OutputTable[[#This Row],[GroupByKey]])*OutputTable[RecordedValue]))</f>
        <v>0</v>
      </c>
    </row>
    <row r="2281" spans="1:16" x14ac:dyDescent="0.25">
      <c r="A2281" t="s">
        <v>68</v>
      </c>
      <c r="B2281" t="s">
        <v>70</v>
      </c>
      <c r="C2281">
        <v>44</v>
      </c>
      <c r="D2281" t="s">
        <v>110</v>
      </c>
      <c r="E2281" t="s">
        <v>111</v>
      </c>
      <c r="F2281" t="s">
        <v>73</v>
      </c>
      <c r="G2281">
        <v>2.71778303411004</v>
      </c>
      <c r="H2281">
        <v>0</v>
      </c>
      <c r="I2281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281" s="5" cm="1">
        <f t="array" ref="J2281">MAX(IF((ProjectInfoTable[ProjectName]=OutputTable[[#This Row],[ProjectName]]),(ProjectInfoTable[ProjectName]=OutputTable[[#This Row],[ProjectName]])*ProjectInfoTable[NumberOfReplications]))</f>
        <v>50</v>
      </c>
      <c r="K2281" s="5" cm="1">
        <f t="array" ref="K2281">IFERROR(AVERAGE(IF((OutputTable[GroupByKey]=OutputTable[[#This Row],[GroupByKey]]),(OutputTable[GroupByKey]=OutputTable[[#This Row],[GroupByKey]])*OutputTable[RecordedValue])),0)</f>
        <v>1.9749714551650996</v>
      </c>
      <c r="L2281" s="5" cm="1">
        <f t="array" ref="L2281">IFERROR(_xlfn.STDEV.S(IF((OutputTable[GroupByKey]=OutputTable[[#This Row],[GroupByKey]]),(OutputTable[GroupByKey]=OutputTable[[#This Row],[GroupByKey]])*OutputTable[RecordedValue])),0)</f>
        <v>0.45746437878232693</v>
      </c>
      <c r="M2281" s="5" cm="1">
        <f t="array" ref="M2281">MAX(IF((ProjectInfoTable[ProjectName]=OutputTable[[#This Row],[ProjectName]]),(ProjectInfoTable[ProjectName]=OutputTable[[#This Row],[ProjectName]])*ProjectInfoTable[ConfidenceInterval]))</f>
        <v>0.95</v>
      </c>
      <c r="N22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281" s="5" cm="1">
        <f t="array" ref="O2281">MIN(IF((OutputTable[GroupByKey]=OutputTable[[#This Row],[GroupByKey]]),(OutputTable[GroupByKey]=OutputTable[[#This Row],[GroupByKey]])*OutputTable[RecordedValue]))</f>
        <v>1.0281254127300199</v>
      </c>
      <c r="P2281" s="5" cm="1">
        <f t="array" ref="P2281">MAX(IF((OutputTable[GroupByKey]=OutputTable[[#This Row],[GroupByKey]]),(OutputTable[GroupByKey]=OutputTable[[#This Row],[GroupByKey]])*OutputTable[RecordedValue]))</f>
        <v>3.1673122909872098</v>
      </c>
    </row>
    <row r="2282" spans="1:16" x14ac:dyDescent="0.25">
      <c r="A2282" t="s">
        <v>68</v>
      </c>
      <c r="B2282" t="s">
        <v>70</v>
      </c>
      <c r="C2282">
        <v>44</v>
      </c>
      <c r="D2282" t="s">
        <v>112</v>
      </c>
      <c r="E2282" t="s">
        <v>113</v>
      </c>
      <c r="F2282" t="s">
        <v>73</v>
      </c>
      <c r="G2282">
        <v>163.06698204660299</v>
      </c>
      <c r="H2282">
        <v>0</v>
      </c>
      <c r="I2282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282" s="5" cm="1">
        <f t="array" ref="J2282">MAX(IF((ProjectInfoTable[ProjectName]=OutputTable[[#This Row],[ProjectName]]),(ProjectInfoTable[ProjectName]=OutputTable[[#This Row],[ProjectName]])*ProjectInfoTable[NumberOfReplications]))</f>
        <v>50</v>
      </c>
      <c r="K2282" s="5" cm="1">
        <f t="array" ref="K2282">IFERROR(AVERAGE(IF((OutputTable[GroupByKey]=OutputTable[[#This Row],[GroupByKey]]),(OutputTable[GroupByKey]=OutputTable[[#This Row],[GroupByKey]])*OutputTable[RecordedValue])),0)</f>
        <v>118.49828730990606</v>
      </c>
      <c r="L2282" s="5" cm="1">
        <f t="array" ref="L2282">IFERROR(_xlfn.STDEV.S(IF((OutputTable[GroupByKey]=OutputTable[[#This Row],[GroupByKey]]),(OutputTable[GroupByKey]=OutputTable[[#This Row],[GroupByKey]])*OutputTable[RecordedValue])),0)</f>
        <v>27.447862726939679</v>
      </c>
      <c r="M2282" s="5" cm="1">
        <f t="array" ref="M2282">MAX(IF((ProjectInfoTable[ProjectName]=OutputTable[[#This Row],[ProjectName]]),(ProjectInfoTable[ProjectName]=OutputTable[[#This Row],[ProjectName]])*ProjectInfoTable[ConfidenceInterval]))</f>
        <v>0.95</v>
      </c>
      <c r="N22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282" s="5" cm="1">
        <f t="array" ref="O2282">MIN(IF((OutputTable[GroupByKey]=OutputTable[[#This Row],[GroupByKey]]),(OutputTable[GroupByKey]=OutputTable[[#This Row],[GroupByKey]])*OutputTable[RecordedValue]))</f>
        <v>61.6875247638012</v>
      </c>
      <c r="P2282" s="5" cm="1">
        <f t="array" ref="P2282">MAX(IF((OutputTable[GroupByKey]=OutputTable[[#This Row],[GroupByKey]]),(OutputTable[GroupByKey]=OutputTable[[#This Row],[GroupByKey]])*OutputTable[RecordedValue]))</f>
        <v>190.038737459233</v>
      </c>
    </row>
    <row r="2283" spans="1:16" x14ac:dyDescent="0.25">
      <c r="A2283" t="s">
        <v>68</v>
      </c>
      <c r="B2283" t="s">
        <v>70</v>
      </c>
      <c r="C2283">
        <v>44</v>
      </c>
      <c r="D2283" t="s">
        <v>114</v>
      </c>
      <c r="E2283" t="s">
        <v>115</v>
      </c>
      <c r="F2283" t="s">
        <v>73</v>
      </c>
      <c r="G2283">
        <v>0</v>
      </c>
      <c r="H2283">
        <v>0</v>
      </c>
      <c r="I2283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283" s="5" cm="1">
        <f t="array" ref="J2283">MAX(IF((ProjectInfoTable[ProjectName]=OutputTable[[#This Row],[ProjectName]]),(ProjectInfoTable[ProjectName]=OutputTable[[#This Row],[ProjectName]])*ProjectInfoTable[NumberOfReplications]))</f>
        <v>50</v>
      </c>
      <c r="K2283" s="5" cm="1">
        <f t="array" ref="K2283">IFERROR(AVERAGE(IF((OutputTable[GroupByKey]=OutputTable[[#This Row],[GroupByKey]]),(OutputTable[GroupByKey]=OutputTable[[#This Row],[GroupByKey]])*OutputTable[RecordedValue])),0)</f>
        <v>0</v>
      </c>
      <c r="L2283" s="5" cm="1">
        <f t="array" ref="L2283">IFERROR(_xlfn.STDEV.S(IF((OutputTable[GroupByKey]=OutputTable[[#This Row],[GroupByKey]]),(OutputTable[GroupByKey]=OutputTable[[#This Row],[GroupByKey]])*OutputTable[RecordedValue])),0)</f>
        <v>0</v>
      </c>
      <c r="M2283" s="5" cm="1">
        <f t="array" ref="M2283">MAX(IF((ProjectInfoTable[ProjectName]=OutputTable[[#This Row],[ProjectName]]),(ProjectInfoTable[ProjectName]=OutputTable[[#This Row],[ProjectName]])*ProjectInfoTable[ConfidenceInterval]))</f>
        <v>0.95</v>
      </c>
      <c r="N22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83" s="5" cm="1">
        <f t="array" ref="O2283">MIN(IF((OutputTable[GroupByKey]=OutputTable[[#This Row],[GroupByKey]]),(OutputTable[GroupByKey]=OutputTable[[#This Row],[GroupByKey]])*OutputTable[RecordedValue]))</f>
        <v>0</v>
      </c>
      <c r="P2283" s="5" cm="1">
        <f t="array" ref="P2283">MAX(IF((OutputTable[GroupByKey]=OutputTable[[#This Row],[GroupByKey]]),(OutputTable[GroupByKey]=OutputTable[[#This Row],[GroupByKey]])*OutputTable[RecordedValue]))</f>
        <v>0</v>
      </c>
    </row>
    <row r="2284" spans="1:16" x14ac:dyDescent="0.25">
      <c r="A2284" t="s">
        <v>68</v>
      </c>
      <c r="B2284" t="s">
        <v>70</v>
      </c>
      <c r="C2284">
        <v>44</v>
      </c>
      <c r="D2284" t="s">
        <v>116</v>
      </c>
      <c r="E2284" t="s">
        <v>117</v>
      </c>
      <c r="F2284" t="s">
        <v>73</v>
      </c>
      <c r="G2284">
        <v>10.5703151009485</v>
      </c>
      <c r="H2284">
        <v>0</v>
      </c>
      <c r="I2284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284" s="5" cm="1">
        <f t="array" ref="J2284">MAX(IF((ProjectInfoTable[ProjectName]=OutputTable[[#This Row],[ProjectName]]),(ProjectInfoTable[ProjectName]=OutputTable[[#This Row],[ProjectName]])*ProjectInfoTable[NumberOfReplications]))</f>
        <v>50</v>
      </c>
      <c r="K2284" s="5" cm="1">
        <f t="array" ref="K2284">IFERROR(AVERAGE(IF((OutputTable[GroupByKey]=OutputTable[[#This Row],[GroupByKey]]),(OutputTable[GroupByKey]=OutputTable[[#This Row],[GroupByKey]])*OutputTable[RecordedValue])),0)</f>
        <v>5.4408066100724897</v>
      </c>
      <c r="L2284" s="5" cm="1">
        <f t="array" ref="L2284">IFERROR(_xlfn.STDEV.S(IF((OutputTable[GroupByKey]=OutputTable[[#This Row],[GroupByKey]]),(OutputTable[GroupByKey]=OutputTable[[#This Row],[GroupByKey]])*OutputTable[RecordedValue])),0)</f>
        <v>3.1898976373285977</v>
      </c>
      <c r="M2284" s="5" cm="1">
        <f t="array" ref="M2284">MAX(IF((ProjectInfoTable[ProjectName]=OutputTable[[#This Row],[ProjectName]]),(ProjectInfoTable[ProjectName]=OutputTable[[#This Row],[ProjectName]])*ProjectInfoTable[ConfidenceInterval]))</f>
        <v>0.95</v>
      </c>
      <c r="N22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284" s="5" cm="1">
        <f t="array" ref="O2284">MIN(IF((OutputTable[GroupByKey]=OutputTable[[#This Row],[GroupByKey]]),(OutputTable[GroupByKey]=OutputTable[[#This Row],[GroupByKey]])*OutputTable[RecordedValue]))</f>
        <v>0.10442984261027299</v>
      </c>
      <c r="P2284" s="5" cm="1">
        <f t="array" ref="P2284">MAX(IF((OutputTable[GroupByKey]=OutputTable[[#This Row],[GroupByKey]]),(OutputTable[GroupByKey]=OutputTable[[#This Row],[GroupByKey]])*OutputTable[RecordedValue]))</f>
        <v>13.981021636077701</v>
      </c>
    </row>
    <row r="2285" spans="1:16" x14ac:dyDescent="0.25">
      <c r="A2285" t="s">
        <v>68</v>
      </c>
      <c r="B2285" t="s">
        <v>70</v>
      </c>
      <c r="C2285">
        <v>44</v>
      </c>
      <c r="D2285" t="s">
        <v>118</v>
      </c>
      <c r="E2285" t="s">
        <v>119</v>
      </c>
      <c r="F2285" t="s">
        <v>73</v>
      </c>
      <c r="G2285">
        <v>26</v>
      </c>
      <c r="H2285">
        <v>0</v>
      </c>
      <c r="I2285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285" s="5" cm="1">
        <f t="array" ref="J2285">MAX(IF((ProjectInfoTable[ProjectName]=OutputTable[[#This Row],[ProjectName]]),(ProjectInfoTable[ProjectName]=OutputTable[[#This Row],[ProjectName]])*ProjectInfoTable[NumberOfReplications]))</f>
        <v>50</v>
      </c>
      <c r="K2285" s="5" cm="1">
        <f t="array" ref="K2285">IFERROR(AVERAGE(IF((OutputTable[GroupByKey]=OutputTable[[#This Row],[GroupByKey]]),(OutputTable[GroupByKey]=OutputTable[[#This Row],[GroupByKey]])*OutputTable[RecordedValue])),0)</f>
        <v>20.28</v>
      </c>
      <c r="L2285" s="5" cm="1">
        <f t="array" ref="L2285">IFERROR(_xlfn.STDEV.S(IF((OutputTable[GroupByKey]=OutputTable[[#This Row],[GroupByKey]]),(OutputTable[GroupByKey]=OutputTable[[#This Row],[GroupByKey]])*OutputTable[RecordedValue])),0)</f>
        <v>4.3191079955878688</v>
      </c>
      <c r="M2285" s="5" cm="1">
        <f t="array" ref="M2285">MAX(IF((ProjectInfoTable[ProjectName]=OutputTable[[#This Row],[ProjectName]]),(ProjectInfoTable[ProjectName]=OutputTable[[#This Row],[ProjectName]])*ProjectInfoTable[ConfidenceInterval]))</f>
        <v>0.95</v>
      </c>
      <c r="N22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285" s="5" cm="1">
        <f t="array" ref="O2285">MIN(IF((OutputTable[GroupByKey]=OutputTable[[#This Row],[GroupByKey]]),(OutputTable[GroupByKey]=OutputTable[[#This Row],[GroupByKey]])*OutputTable[RecordedValue]))</f>
        <v>11</v>
      </c>
      <c r="P2285" s="5" cm="1">
        <f t="array" ref="P2285">MAX(IF((OutputTable[GroupByKey]=OutputTable[[#This Row],[GroupByKey]]),(OutputTable[GroupByKey]=OutputTable[[#This Row],[GroupByKey]])*OutputTable[RecordedValue]))</f>
        <v>31</v>
      </c>
    </row>
    <row r="2286" spans="1:16" x14ac:dyDescent="0.25">
      <c r="A2286" t="s">
        <v>68</v>
      </c>
      <c r="B2286" t="s">
        <v>70</v>
      </c>
      <c r="C2286">
        <v>44</v>
      </c>
      <c r="D2286" t="s">
        <v>120</v>
      </c>
      <c r="E2286" t="s">
        <v>121</v>
      </c>
      <c r="F2286" t="s">
        <v>73</v>
      </c>
      <c r="G2286">
        <v>26</v>
      </c>
      <c r="H2286">
        <v>0</v>
      </c>
      <c r="I2286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286" s="5" cm="1">
        <f t="array" ref="J2286">MAX(IF((ProjectInfoTable[ProjectName]=OutputTable[[#This Row],[ProjectName]]),(ProjectInfoTable[ProjectName]=OutputTable[[#This Row],[ProjectName]])*ProjectInfoTable[NumberOfReplications]))</f>
        <v>50</v>
      </c>
      <c r="K2286" s="5" cm="1">
        <f t="array" ref="K2286">IFERROR(AVERAGE(IF((OutputTable[GroupByKey]=OutputTable[[#This Row],[GroupByKey]]),(OutputTable[GroupByKey]=OutputTable[[#This Row],[GroupByKey]])*OutputTable[RecordedValue])),0)</f>
        <v>20.14</v>
      </c>
      <c r="L2286" s="5" cm="1">
        <f t="array" ref="L2286">IFERROR(_xlfn.STDEV.S(IF((OutputTable[GroupByKey]=OutputTable[[#This Row],[GroupByKey]]),(OutputTable[GroupByKey]=OutputTable[[#This Row],[GroupByKey]])*OutputTable[RecordedValue])),0)</f>
        <v>4.309505393278199</v>
      </c>
      <c r="M2286" s="5" cm="1">
        <f t="array" ref="M2286">MAX(IF((ProjectInfoTable[ProjectName]=OutputTable[[#This Row],[ProjectName]]),(ProjectInfoTable[ProjectName]=OutputTable[[#This Row],[ProjectName]])*ProjectInfoTable[ConfidenceInterval]))</f>
        <v>0.95</v>
      </c>
      <c r="N22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286" s="5" cm="1">
        <f t="array" ref="O2286">MIN(IF((OutputTable[GroupByKey]=OutputTable[[#This Row],[GroupByKey]]),(OutputTable[GroupByKey]=OutputTable[[#This Row],[GroupByKey]])*OutputTable[RecordedValue]))</f>
        <v>10</v>
      </c>
      <c r="P2286" s="5" cm="1">
        <f t="array" ref="P2286">MAX(IF((OutputTable[GroupByKey]=OutputTable[[#This Row],[GroupByKey]]),(OutputTable[GroupByKey]=OutputTable[[#This Row],[GroupByKey]])*OutputTable[RecordedValue]))</f>
        <v>31</v>
      </c>
    </row>
    <row r="2287" spans="1:16" x14ac:dyDescent="0.25">
      <c r="A2287" t="s">
        <v>68</v>
      </c>
      <c r="B2287" t="s">
        <v>70</v>
      </c>
      <c r="C2287">
        <v>44</v>
      </c>
      <c r="D2287" t="s">
        <v>122</v>
      </c>
      <c r="E2287" t="s">
        <v>123</v>
      </c>
      <c r="F2287" t="s">
        <v>73</v>
      </c>
      <c r="G2287">
        <v>2.71778303411004</v>
      </c>
      <c r="H2287">
        <v>0</v>
      </c>
      <c r="I2287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287" s="5" cm="1">
        <f t="array" ref="J2287">MAX(IF((ProjectInfoTable[ProjectName]=OutputTable[[#This Row],[ProjectName]]),(ProjectInfoTable[ProjectName]=OutputTable[[#This Row],[ProjectName]])*ProjectInfoTable[NumberOfReplications]))</f>
        <v>50</v>
      </c>
      <c r="K2287" s="5" cm="1">
        <f t="array" ref="K2287">IFERROR(AVERAGE(IF((OutputTable[GroupByKey]=OutputTable[[#This Row],[GroupByKey]]),(OutputTable[GroupByKey]=OutputTable[[#This Row],[GroupByKey]])*OutputTable[RecordedValue])),0)</f>
        <v>1.9749714551650996</v>
      </c>
      <c r="L2287" s="5" cm="1">
        <f t="array" ref="L2287">IFERROR(_xlfn.STDEV.S(IF((OutputTable[GroupByKey]=OutputTable[[#This Row],[GroupByKey]]),(OutputTable[GroupByKey]=OutputTable[[#This Row],[GroupByKey]])*OutputTable[RecordedValue])),0)</f>
        <v>0.45746437878232693</v>
      </c>
      <c r="M2287" s="5" cm="1">
        <f t="array" ref="M2287">MAX(IF((ProjectInfoTable[ProjectName]=OutputTable[[#This Row],[ProjectName]]),(ProjectInfoTable[ProjectName]=OutputTable[[#This Row],[ProjectName]])*ProjectInfoTable[ConfidenceInterval]))</f>
        <v>0.95</v>
      </c>
      <c r="N22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287" s="5" cm="1">
        <f t="array" ref="O2287">MIN(IF((OutputTable[GroupByKey]=OutputTable[[#This Row],[GroupByKey]]),(OutputTable[GroupByKey]=OutputTable[[#This Row],[GroupByKey]])*OutputTable[RecordedValue]))</f>
        <v>1.0281254127300199</v>
      </c>
      <c r="P2287" s="5" cm="1">
        <f t="array" ref="P2287">MAX(IF((OutputTable[GroupByKey]=OutputTable[[#This Row],[GroupByKey]]),(OutputTable[GroupByKey]=OutputTable[[#This Row],[GroupByKey]])*OutputTable[RecordedValue]))</f>
        <v>3.1673122909872098</v>
      </c>
    </row>
    <row r="2288" spans="1:16" x14ac:dyDescent="0.25">
      <c r="A2288" t="s">
        <v>68</v>
      </c>
      <c r="B2288" t="s">
        <v>70</v>
      </c>
      <c r="C2288">
        <v>44</v>
      </c>
      <c r="D2288" t="s">
        <v>124</v>
      </c>
      <c r="E2288" t="s">
        <v>125</v>
      </c>
      <c r="F2288" t="s">
        <v>73</v>
      </c>
      <c r="G2288">
        <v>173.63729714755101</v>
      </c>
      <c r="H2288">
        <v>0</v>
      </c>
      <c r="I2288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288" s="5" cm="1">
        <f t="array" ref="J2288">MAX(IF((ProjectInfoTable[ProjectName]=OutputTable[[#This Row],[ProjectName]]),(ProjectInfoTable[ProjectName]=OutputTable[[#This Row],[ProjectName]])*ProjectInfoTable[NumberOfReplications]))</f>
        <v>50</v>
      </c>
      <c r="K2288" s="5" cm="1">
        <f t="array" ref="K2288">IFERROR(AVERAGE(IF((OutputTable[GroupByKey]=OutputTable[[#This Row],[GroupByKey]]),(OutputTable[GroupByKey]=OutputTable[[#This Row],[GroupByKey]])*OutputTable[RecordedValue])),0)</f>
        <v>123.93909391997848</v>
      </c>
      <c r="L2288" s="5" cm="1">
        <f t="array" ref="L2288">IFERROR(_xlfn.STDEV.S(IF((OutputTable[GroupByKey]=OutputTable[[#This Row],[GroupByKey]]),(OutputTable[GroupByKey]=OutputTable[[#This Row],[GroupByKey]])*OutputTable[RecordedValue])),0)</f>
        <v>29.164347943585724</v>
      </c>
      <c r="M2288" s="5" cm="1">
        <f t="array" ref="M2288">MAX(IF((ProjectInfoTable[ProjectName]=OutputTable[[#This Row],[ProjectName]]),(ProjectInfoTable[ProjectName]=OutputTable[[#This Row],[ProjectName]])*ProjectInfoTable[ConfidenceInterval]))</f>
        <v>0.95</v>
      </c>
      <c r="N22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288" s="5" cm="1">
        <f t="array" ref="O2288">MIN(IF((OutputTable[GroupByKey]=OutputTable[[#This Row],[GroupByKey]]),(OutputTable[GroupByKey]=OutputTable[[#This Row],[GroupByKey]])*OutputTable[RecordedValue]))</f>
        <v>61.791954606411501</v>
      </c>
      <c r="P2288" s="5" cm="1">
        <f t="array" ref="P2288">MAX(IF((OutputTable[GroupByKey]=OutputTable[[#This Row],[GroupByKey]]),(OutputTable[GroupByKey]=OutputTable[[#This Row],[GroupByKey]])*OutputTable[RecordedValue]))</f>
        <v>204.019759095311</v>
      </c>
    </row>
    <row r="2289" spans="1:16" x14ac:dyDescent="0.25">
      <c r="A2289" t="s">
        <v>68</v>
      </c>
      <c r="B2289" t="s">
        <v>70</v>
      </c>
      <c r="C2289">
        <v>44</v>
      </c>
      <c r="D2289" t="s">
        <v>126</v>
      </c>
      <c r="E2289" t="s">
        <v>86</v>
      </c>
      <c r="F2289" t="s">
        <v>127</v>
      </c>
      <c r="G2289">
        <v>0</v>
      </c>
      <c r="H2289">
        <v>0</v>
      </c>
      <c r="I2289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289" s="5" cm="1">
        <f t="array" ref="J2289">MAX(IF((ProjectInfoTable[ProjectName]=OutputTable[[#This Row],[ProjectName]]),(ProjectInfoTable[ProjectName]=OutputTable[[#This Row],[ProjectName]])*ProjectInfoTable[NumberOfReplications]))</f>
        <v>50</v>
      </c>
      <c r="K2289" s="5" cm="1">
        <f t="array" ref="K2289">IFERROR(AVERAGE(IF((OutputTable[GroupByKey]=OutputTable[[#This Row],[GroupByKey]]),(OutputTable[GroupByKey]=OutputTable[[#This Row],[GroupByKey]])*OutputTable[RecordedValue])),0)</f>
        <v>0</v>
      </c>
      <c r="L2289" s="5" cm="1">
        <f t="array" ref="L2289">IFERROR(_xlfn.STDEV.S(IF((OutputTable[GroupByKey]=OutputTable[[#This Row],[GroupByKey]]),(OutputTable[GroupByKey]=OutputTable[[#This Row],[GroupByKey]])*OutputTable[RecordedValue])),0)</f>
        <v>0</v>
      </c>
      <c r="M2289" s="5" cm="1">
        <f t="array" ref="M2289">MAX(IF((ProjectInfoTable[ProjectName]=OutputTable[[#This Row],[ProjectName]]),(ProjectInfoTable[ProjectName]=OutputTable[[#This Row],[ProjectName]])*ProjectInfoTable[ConfidenceInterval]))</f>
        <v>0.95</v>
      </c>
      <c r="N22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89" s="5" cm="1">
        <f t="array" ref="O2289">MIN(IF((OutputTable[GroupByKey]=OutputTable[[#This Row],[GroupByKey]]),(OutputTable[GroupByKey]=OutputTable[[#This Row],[GroupByKey]])*OutputTable[RecordedValue]))</f>
        <v>0</v>
      </c>
      <c r="P2289" s="5" cm="1">
        <f t="array" ref="P2289">MAX(IF((OutputTable[GroupByKey]=OutputTable[[#This Row],[GroupByKey]]),(OutputTable[GroupByKey]=OutputTable[[#This Row],[GroupByKey]])*OutputTable[RecordedValue]))</f>
        <v>0</v>
      </c>
    </row>
    <row r="2290" spans="1:16" x14ac:dyDescent="0.25">
      <c r="A2290" t="s">
        <v>68</v>
      </c>
      <c r="B2290" t="s">
        <v>70</v>
      </c>
      <c r="C2290">
        <v>44</v>
      </c>
      <c r="D2290" t="s">
        <v>128</v>
      </c>
      <c r="E2290" t="s">
        <v>89</v>
      </c>
      <c r="F2290" t="s">
        <v>127</v>
      </c>
      <c r="G2290">
        <v>0</v>
      </c>
      <c r="H2290">
        <v>0</v>
      </c>
      <c r="I2290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290" s="5" cm="1">
        <f t="array" ref="J2290">MAX(IF((ProjectInfoTable[ProjectName]=OutputTable[[#This Row],[ProjectName]]),(ProjectInfoTable[ProjectName]=OutputTable[[#This Row],[ProjectName]])*ProjectInfoTable[NumberOfReplications]))</f>
        <v>50</v>
      </c>
      <c r="K2290" s="5" cm="1">
        <f t="array" ref="K2290">IFERROR(AVERAGE(IF((OutputTable[GroupByKey]=OutputTable[[#This Row],[GroupByKey]]),(OutputTable[GroupByKey]=OutputTable[[#This Row],[GroupByKey]])*OutputTable[RecordedValue])),0)</f>
        <v>0</v>
      </c>
      <c r="L2290" s="5" cm="1">
        <f t="array" ref="L2290">IFERROR(_xlfn.STDEV.S(IF((OutputTable[GroupByKey]=OutputTable[[#This Row],[GroupByKey]]),(OutputTable[GroupByKey]=OutputTable[[#This Row],[GroupByKey]])*OutputTable[RecordedValue])),0)</f>
        <v>0</v>
      </c>
      <c r="M2290" s="5" cm="1">
        <f t="array" ref="M2290">MAX(IF((ProjectInfoTable[ProjectName]=OutputTable[[#This Row],[ProjectName]]),(ProjectInfoTable[ProjectName]=OutputTable[[#This Row],[ProjectName]])*ProjectInfoTable[ConfidenceInterval]))</f>
        <v>0.95</v>
      </c>
      <c r="N22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90" s="5" cm="1">
        <f t="array" ref="O2290">MIN(IF((OutputTable[GroupByKey]=OutputTable[[#This Row],[GroupByKey]]),(OutputTable[GroupByKey]=OutputTable[[#This Row],[GroupByKey]])*OutputTable[RecordedValue]))</f>
        <v>0</v>
      </c>
      <c r="P2290" s="5" cm="1">
        <f t="array" ref="P2290">MAX(IF((OutputTable[GroupByKey]=OutputTable[[#This Row],[GroupByKey]]),(OutputTable[GroupByKey]=OutputTable[[#This Row],[GroupByKey]])*OutputTable[RecordedValue]))</f>
        <v>0</v>
      </c>
    </row>
    <row r="2291" spans="1:16" x14ac:dyDescent="0.25">
      <c r="A2291" t="s">
        <v>68</v>
      </c>
      <c r="B2291" t="s">
        <v>70</v>
      </c>
      <c r="C2291">
        <v>44</v>
      </c>
      <c r="D2291" t="s">
        <v>129</v>
      </c>
      <c r="E2291" t="s">
        <v>91</v>
      </c>
      <c r="F2291" t="s">
        <v>127</v>
      </c>
      <c r="G2291">
        <v>49.576228682926903</v>
      </c>
      <c r="H2291">
        <v>0</v>
      </c>
      <c r="I2291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291" s="5" cm="1">
        <f t="array" ref="J2291">MAX(IF((ProjectInfoTable[ProjectName]=OutputTable[[#This Row],[ProjectName]]),(ProjectInfoTable[ProjectName]=OutputTable[[#This Row],[ProjectName]])*ProjectInfoTable[NumberOfReplications]))</f>
        <v>50</v>
      </c>
      <c r="K2291" s="5" cm="1">
        <f t="array" ref="K2291">IFERROR(AVERAGE(IF((OutputTable[GroupByKey]=OutputTable[[#This Row],[GroupByKey]]),(OutputTable[GroupByKey]=OutputTable[[#This Row],[GroupByKey]])*OutputTable[RecordedValue])),0)</f>
        <v>48.448961029865458</v>
      </c>
      <c r="L2291" s="5" cm="1">
        <f t="array" ref="L2291">IFERROR(_xlfn.STDEV.S(IF((OutputTable[GroupByKey]=OutputTable[[#This Row],[GroupByKey]]),(OutputTable[GroupByKey]=OutputTable[[#This Row],[GroupByKey]])*OutputTable[RecordedValue])),0)</f>
        <v>0.864449879249923</v>
      </c>
      <c r="M2291" s="5" cm="1">
        <f t="array" ref="M2291">MAX(IF((ProjectInfoTable[ProjectName]=OutputTable[[#This Row],[ProjectName]]),(ProjectInfoTable[ProjectName]=OutputTable[[#This Row],[ProjectName]])*ProjectInfoTable[ConfidenceInterval]))</f>
        <v>0.95</v>
      </c>
      <c r="N22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291" s="5" cm="1">
        <f t="array" ref="O2291">MIN(IF((OutputTable[GroupByKey]=OutputTable[[#This Row],[GroupByKey]]),(OutputTable[GroupByKey]=OutputTable[[#This Row],[GroupByKey]])*OutputTable[RecordedValue]))</f>
        <v>46.605834762066102</v>
      </c>
      <c r="P2291" s="5" cm="1">
        <f t="array" ref="P2291">MAX(IF((OutputTable[GroupByKey]=OutputTable[[#This Row],[GroupByKey]]),(OutputTable[GroupByKey]=OutputTable[[#This Row],[GroupByKey]])*OutputTable[RecordedValue]))</f>
        <v>50.321452117960597</v>
      </c>
    </row>
    <row r="2292" spans="1:16" x14ac:dyDescent="0.25">
      <c r="A2292" t="s">
        <v>68</v>
      </c>
      <c r="B2292" t="s">
        <v>70</v>
      </c>
      <c r="C2292">
        <v>44</v>
      </c>
      <c r="D2292" t="s">
        <v>130</v>
      </c>
      <c r="E2292" t="s">
        <v>131</v>
      </c>
      <c r="F2292" t="s">
        <v>127</v>
      </c>
      <c r="G2292">
        <v>0</v>
      </c>
      <c r="H2292">
        <v>0</v>
      </c>
      <c r="I2292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292" s="5" cm="1">
        <f t="array" ref="J2292">MAX(IF((ProjectInfoTable[ProjectName]=OutputTable[[#This Row],[ProjectName]]),(ProjectInfoTable[ProjectName]=OutputTable[[#This Row],[ProjectName]])*ProjectInfoTable[NumberOfReplications]))</f>
        <v>50</v>
      </c>
      <c r="K2292" s="5" cm="1">
        <f t="array" ref="K2292">IFERROR(AVERAGE(IF((OutputTable[GroupByKey]=OutputTable[[#This Row],[GroupByKey]]),(OutputTable[GroupByKey]=OutputTable[[#This Row],[GroupByKey]])*OutputTable[RecordedValue])),0)</f>
        <v>0</v>
      </c>
      <c r="L2292" s="5" cm="1">
        <f t="array" ref="L2292">IFERROR(_xlfn.STDEV.S(IF((OutputTable[GroupByKey]=OutputTable[[#This Row],[GroupByKey]]),(OutputTable[GroupByKey]=OutputTable[[#This Row],[GroupByKey]])*OutputTable[RecordedValue])),0)</f>
        <v>0</v>
      </c>
      <c r="M2292" s="5" cm="1">
        <f t="array" ref="M2292">MAX(IF((ProjectInfoTable[ProjectName]=OutputTable[[#This Row],[ProjectName]]),(ProjectInfoTable[ProjectName]=OutputTable[[#This Row],[ProjectName]])*ProjectInfoTable[ConfidenceInterval]))</f>
        <v>0.95</v>
      </c>
      <c r="N22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92" s="5" cm="1">
        <f t="array" ref="O2292">MIN(IF((OutputTable[GroupByKey]=OutputTable[[#This Row],[GroupByKey]]),(OutputTable[GroupByKey]=OutputTable[[#This Row],[GroupByKey]])*OutputTable[RecordedValue]))</f>
        <v>0</v>
      </c>
      <c r="P2292" s="5" cm="1">
        <f t="array" ref="P2292">MAX(IF((OutputTable[GroupByKey]=OutputTable[[#This Row],[GroupByKey]]),(OutputTable[GroupByKey]=OutputTable[[#This Row],[GroupByKey]])*OutputTable[RecordedValue]))</f>
        <v>0</v>
      </c>
    </row>
    <row r="2293" spans="1:16" x14ac:dyDescent="0.25">
      <c r="A2293" t="s">
        <v>68</v>
      </c>
      <c r="B2293" t="s">
        <v>70</v>
      </c>
      <c r="C2293">
        <v>44</v>
      </c>
      <c r="D2293" t="s">
        <v>132</v>
      </c>
      <c r="E2293" t="s">
        <v>95</v>
      </c>
      <c r="F2293" t="s">
        <v>127</v>
      </c>
      <c r="G2293">
        <v>49.576228682926903</v>
      </c>
      <c r="H2293">
        <v>0</v>
      </c>
      <c r="I2293" s="5" t="str">
        <f>OutputTable[[#This Row],[ProjectName]]&amp;OutputTable[[#This Row],[Name]]&amp;OutputTable[[#This Row],[Type]]&amp;OutputTable[[#This Row],[Source]]</f>
        <v>Airport Security AnalysisAll Entities.VACostVA CostSystem</v>
      </c>
      <c r="J2293" s="5" cm="1">
        <f t="array" ref="J2293">MAX(IF((ProjectInfoTable[ProjectName]=OutputTable[[#This Row],[ProjectName]]),(ProjectInfoTable[ProjectName]=OutputTable[[#This Row],[ProjectName]])*ProjectInfoTable[NumberOfReplications]))</f>
        <v>50</v>
      </c>
      <c r="K2293" s="5" cm="1">
        <f t="array" ref="K2293">IFERROR(AVERAGE(IF((OutputTable[GroupByKey]=OutputTable[[#This Row],[GroupByKey]]),(OutputTable[GroupByKey]=OutputTable[[#This Row],[GroupByKey]])*OutputTable[RecordedValue])),0)</f>
        <v>48.448961029865458</v>
      </c>
      <c r="L2293" s="5" cm="1">
        <f t="array" ref="L2293">IFERROR(_xlfn.STDEV.S(IF((OutputTable[GroupByKey]=OutputTable[[#This Row],[GroupByKey]]),(OutputTable[GroupByKey]=OutputTable[[#This Row],[GroupByKey]])*OutputTable[RecordedValue])),0)</f>
        <v>0.864449879249923</v>
      </c>
      <c r="M2293" s="5" cm="1">
        <f t="array" ref="M2293">MAX(IF((ProjectInfoTable[ProjectName]=OutputTable[[#This Row],[ProjectName]]),(ProjectInfoTable[ProjectName]=OutputTable[[#This Row],[ProjectName]])*ProjectInfoTable[ConfidenceInterval]))</f>
        <v>0.95</v>
      </c>
      <c r="N22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293" s="5" cm="1">
        <f t="array" ref="O2293">MIN(IF((OutputTable[GroupByKey]=OutputTable[[#This Row],[GroupByKey]]),(OutputTable[GroupByKey]=OutputTable[[#This Row],[GroupByKey]])*OutputTable[RecordedValue]))</f>
        <v>46.605834762066102</v>
      </c>
      <c r="P2293" s="5" cm="1">
        <f t="array" ref="P2293">MAX(IF((OutputTable[GroupByKey]=OutputTable[[#This Row],[GroupByKey]]),(OutputTable[GroupByKey]=OutputTable[[#This Row],[GroupByKey]])*OutputTable[RecordedValue]))</f>
        <v>50.321452117960597</v>
      </c>
    </row>
    <row r="2294" spans="1:16" x14ac:dyDescent="0.25">
      <c r="A2294" t="s">
        <v>68</v>
      </c>
      <c r="B2294" t="s">
        <v>70</v>
      </c>
      <c r="C2294">
        <v>44</v>
      </c>
      <c r="D2294" t="s">
        <v>133</v>
      </c>
      <c r="E2294" t="s">
        <v>97</v>
      </c>
      <c r="F2294" t="s">
        <v>127</v>
      </c>
      <c r="G2294">
        <v>0</v>
      </c>
      <c r="H2294">
        <v>0</v>
      </c>
      <c r="I2294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294" s="5" cm="1">
        <f t="array" ref="J2294">MAX(IF((ProjectInfoTable[ProjectName]=OutputTable[[#This Row],[ProjectName]]),(ProjectInfoTable[ProjectName]=OutputTable[[#This Row],[ProjectName]])*ProjectInfoTable[NumberOfReplications]))</f>
        <v>50</v>
      </c>
      <c r="K2294" s="5" cm="1">
        <f t="array" ref="K2294">IFERROR(AVERAGE(IF((OutputTable[GroupByKey]=OutputTable[[#This Row],[GroupByKey]]),(OutputTable[GroupByKey]=OutputTable[[#This Row],[GroupByKey]])*OutputTable[RecordedValue])),0)</f>
        <v>0</v>
      </c>
      <c r="L2294" s="5" cm="1">
        <f t="array" ref="L2294">IFERROR(_xlfn.STDEV.S(IF((OutputTable[GroupByKey]=OutputTable[[#This Row],[GroupByKey]]),(OutputTable[GroupByKey]=OutputTable[[#This Row],[GroupByKey]])*OutputTable[RecordedValue])),0)</f>
        <v>0</v>
      </c>
      <c r="M2294" s="5" cm="1">
        <f t="array" ref="M2294">MAX(IF((ProjectInfoTable[ProjectName]=OutputTable[[#This Row],[ProjectName]]),(ProjectInfoTable[ProjectName]=OutputTable[[#This Row],[ProjectName]])*ProjectInfoTable[ConfidenceInterval]))</f>
        <v>0.95</v>
      </c>
      <c r="N22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94" s="5" cm="1">
        <f t="array" ref="O2294">MIN(IF((OutputTable[GroupByKey]=OutputTable[[#This Row],[GroupByKey]]),(OutputTable[GroupByKey]=OutputTable[[#This Row],[GroupByKey]])*OutputTable[RecordedValue]))</f>
        <v>0</v>
      </c>
      <c r="P2294" s="5" cm="1">
        <f t="array" ref="P2294">MAX(IF((OutputTable[GroupByKey]=OutputTable[[#This Row],[GroupByKey]]),(OutputTable[GroupByKey]=OutputTable[[#This Row],[GroupByKey]])*OutputTable[RecordedValue]))</f>
        <v>0</v>
      </c>
    </row>
    <row r="2295" spans="1:16" x14ac:dyDescent="0.25">
      <c r="A2295" t="s">
        <v>68</v>
      </c>
      <c r="B2295" t="s">
        <v>70</v>
      </c>
      <c r="C2295">
        <v>44</v>
      </c>
      <c r="D2295" t="s">
        <v>134</v>
      </c>
      <c r="E2295" t="s">
        <v>135</v>
      </c>
      <c r="F2295" t="s">
        <v>127</v>
      </c>
      <c r="G2295">
        <v>49.576228682926903</v>
      </c>
      <c r="H2295">
        <v>0</v>
      </c>
      <c r="I2295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295" s="5" cm="1">
        <f t="array" ref="J2295">MAX(IF((ProjectInfoTable[ProjectName]=OutputTable[[#This Row],[ProjectName]]),(ProjectInfoTable[ProjectName]=OutputTable[[#This Row],[ProjectName]])*ProjectInfoTable[NumberOfReplications]))</f>
        <v>50</v>
      </c>
      <c r="K2295" s="5" cm="1">
        <f t="array" ref="K2295">IFERROR(AVERAGE(IF((OutputTable[GroupByKey]=OutputTable[[#This Row],[GroupByKey]]),(OutputTable[GroupByKey]=OutputTable[[#This Row],[GroupByKey]])*OutputTable[RecordedValue])),0)</f>
        <v>48.448961029865458</v>
      </c>
      <c r="L2295" s="5" cm="1">
        <f t="array" ref="L2295">IFERROR(_xlfn.STDEV.S(IF((OutputTable[GroupByKey]=OutputTable[[#This Row],[GroupByKey]]),(OutputTable[GroupByKey]=OutputTable[[#This Row],[GroupByKey]])*OutputTable[RecordedValue])),0)</f>
        <v>0.86444987924992722</v>
      </c>
      <c r="M2295" s="5" cm="1">
        <f t="array" ref="M2295">MAX(IF((ProjectInfoTable[ProjectName]=OutputTable[[#This Row],[ProjectName]]),(ProjectInfoTable[ProjectName]=OutputTable[[#This Row],[ProjectName]])*ProjectInfoTable[ConfidenceInterval]))</f>
        <v>0.95</v>
      </c>
      <c r="N22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295" s="5" cm="1">
        <f t="array" ref="O2295">MIN(IF((OutputTable[GroupByKey]=OutputTable[[#This Row],[GroupByKey]]),(OutputTable[GroupByKey]=OutputTable[[#This Row],[GroupByKey]])*OutputTable[RecordedValue]))</f>
        <v>46.605834762066102</v>
      </c>
      <c r="P2295" s="5" cm="1">
        <f t="array" ref="P2295">MAX(IF((OutputTable[GroupByKey]=OutputTable[[#This Row],[GroupByKey]]),(OutputTable[GroupByKey]=OutputTable[[#This Row],[GroupByKey]])*OutputTable[RecordedValue]))</f>
        <v>50.321452117960497</v>
      </c>
    </row>
    <row r="2296" spans="1:16" x14ac:dyDescent="0.25">
      <c r="A2296" t="s">
        <v>68</v>
      </c>
      <c r="B2296" t="s">
        <v>70</v>
      </c>
      <c r="C2296">
        <v>44</v>
      </c>
      <c r="D2296" t="s">
        <v>136</v>
      </c>
      <c r="E2296" t="s">
        <v>137</v>
      </c>
      <c r="F2296" t="s">
        <v>127</v>
      </c>
      <c r="G2296">
        <v>22.314798909445699</v>
      </c>
      <c r="H2296">
        <v>0</v>
      </c>
      <c r="I2296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296" s="5" cm="1">
        <f t="array" ref="J2296">MAX(IF((ProjectInfoTable[ProjectName]=OutputTable[[#This Row],[ProjectName]]),(ProjectInfoTable[ProjectName]=OutputTable[[#This Row],[ProjectName]])*ProjectInfoTable[NumberOfReplications]))</f>
        <v>50</v>
      </c>
      <c r="K2296" s="5" cm="1">
        <f t="array" ref="K2296">IFERROR(AVERAGE(IF((OutputTable[GroupByKey]=OutputTable[[#This Row],[GroupByKey]]),(OutputTable[GroupByKey]=OutputTable[[#This Row],[GroupByKey]])*OutputTable[RecordedValue])),0)</f>
        <v>23.423677543870127</v>
      </c>
      <c r="L2296" s="5" cm="1">
        <f t="array" ref="L2296">IFERROR(_xlfn.STDEV.S(IF((OutputTable[GroupByKey]=OutputTable[[#This Row],[GroupByKey]]),(OutputTable[GroupByKey]=OutputTable[[#This Row],[GroupByKey]])*OutputTable[RecordedValue])),0)</f>
        <v>0.86656285941984512</v>
      </c>
      <c r="M2296" s="5" cm="1">
        <f t="array" ref="M2296">MAX(IF((ProjectInfoTable[ProjectName]=OutputTable[[#This Row],[ProjectName]]),(ProjectInfoTable[ProjectName]=OutputTable[[#This Row],[ProjectName]])*ProjectInfoTable[ConfidenceInterval]))</f>
        <v>0.95</v>
      </c>
      <c r="N22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296" s="5" cm="1">
        <f t="array" ref="O2296">MIN(IF((OutputTable[GroupByKey]=OutputTable[[#This Row],[GroupByKey]]),(OutputTable[GroupByKey]=OutputTable[[#This Row],[GroupByKey]])*OutputTable[RecordedValue]))</f>
        <v>21.655537571964</v>
      </c>
      <c r="P2296" s="5" cm="1">
        <f t="array" ref="P2296">MAX(IF((OutputTable[GroupByKey]=OutputTable[[#This Row],[GroupByKey]]),(OutputTable[GroupByKey]=OutputTable[[#This Row],[GroupByKey]])*OutputTable[RecordedValue]))</f>
        <v>25.265870670068299</v>
      </c>
    </row>
    <row r="2297" spans="1:16" x14ac:dyDescent="0.25">
      <c r="A2297" t="s">
        <v>68</v>
      </c>
      <c r="B2297" t="s">
        <v>70</v>
      </c>
      <c r="C2297">
        <v>44</v>
      </c>
      <c r="D2297" t="s">
        <v>138</v>
      </c>
      <c r="E2297" t="s">
        <v>91</v>
      </c>
      <c r="F2297" t="s">
        <v>127</v>
      </c>
      <c r="G2297">
        <v>71.891027592372595</v>
      </c>
      <c r="H2297">
        <v>0</v>
      </c>
      <c r="I2297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297" s="5" cm="1">
        <f t="array" ref="J2297">MAX(IF((ProjectInfoTable[ProjectName]=OutputTable[[#This Row],[ProjectName]]),(ProjectInfoTable[ProjectName]=OutputTable[[#This Row],[ProjectName]])*ProjectInfoTable[NumberOfReplications]))</f>
        <v>50</v>
      </c>
      <c r="K2297" s="5" cm="1">
        <f t="array" ref="K2297">IFERROR(AVERAGE(IF((OutputTable[GroupByKey]=OutputTable[[#This Row],[GroupByKey]]),(OutputTable[GroupByKey]=OutputTable[[#This Row],[GroupByKey]])*OutputTable[RecordedValue])),0)</f>
        <v>71.872638573735571</v>
      </c>
      <c r="L2297" s="5" cm="1">
        <f t="array" ref="L2297">IFERROR(_xlfn.STDEV.S(IF((OutputTable[GroupByKey]=OutputTable[[#This Row],[GroupByKey]]),(OutputTable[GroupByKey]=OutputTable[[#This Row],[GroupByKey]])*OutputTable[RecordedValue])),0)</f>
        <v>5.859431361613459E-2</v>
      </c>
      <c r="M2297" s="5" cm="1">
        <f t="array" ref="M2297">MAX(IF((ProjectInfoTable[ProjectName]=OutputTable[[#This Row],[ProjectName]]),(ProjectInfoTable[ProjectName]=OutputTable[[#This Row],[ProjectName]])*ProjectInfoTable[ConfidenceInterval]))</f>
        <v>0.95</v>
      </c>
      <c r="N22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297" s="5" cm="1">
        <f t="array" ref="O2297">MIN(IF((OutputTable[GroupByKey]=OutputTable[[#This Row],[GroupByKey]]),(OutputTable[GroupByKey]=OutputTable[[#This Row],[GroupByKey]])*OutputTable[RecordedValue]))</f>
        <v>71.718288096809104</v>
      </c>
      <c r="P2297" s="5" cm="1">
        <f t="array" ref="P2297">MAX(IF((OutputTable[GroupByKey]=OutputTable[[#This Row],[GroupByKey]]),(OutputTable[GroupByKey]=OutputTable[[#This Row],[GroupByKey]])*OutputTable[RecordedValue]))</f>
        <v>71.976989689924594</v>
      </c>
    </row>
    <row r="2298" spans="1:16" x14ac:dyDescent="0.25">
      <c r="A2298" t="s">
        <v>68</v>
      </c>
      <c r="B2298" t="s">
        <v>70</v>
      </c>
      <c r="C2298">
        <v>44</v>
      </c>
      <c r="D2298" t="s">
        <v>139</v>
      </c>
      <c r="E2298" t="s">
        <v>140</v>
      </c>
      <c r="F2298" t="s">
        <v>127</v>
      </c>
      <c r="G2298">
        <v>0</v>
      </c>
      <c r="H2298">
        <v>0</v>
      </c>
      <c r="I2298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298" s="5" cm="1">
        <f t="array" ref="J2298">MAX(IF((ProjectInfoTable[ProjectName]=OutputTable[[#This Row],[ProjectName]]),(ProjectInfoTable[ProjectName]=OutputTable[[#This Row],[ProjectName]])*ProjectInfoTable[NumberOfReplications]))</f>
        <v>50</v>
      </c>
      <c r="K2298" s="5" cm="1">
        <f t="array" ref="K2298">IFERROR(AVERAGE(IF((OutputTable[GroupByKey]=OutputTable[[#This Row],[GroupByKey]]),(OutputTable[GroupByKey]=OutputTable[[#This Row],[GroupByKey]])*OutputTable[RecordedValue])),0)</f>
        <v>0</v>
      </c>
      <c r="L2298" s="5" cm="1">
        <f t="array" ref="L2298">IFERROR(_xlfn.STDEV.S(IF((OutputTable[GroupByKey]=OutputTable[[#This Row],[GroupByKey]]),(OutputTable[GroupByKey]=OutputTable[[#This Row],[GroupByKey]])*OutputTable[RecordedValue])),0)</f>
        <v>0</v>
      </c>
      <c r="M2298" s="5" cm="1">
        <f t="array" ref="M2298">MAX(IF((ProjectInfoTable[ProjectName]=OutputTable[[#This Row],[ProjectName]]),(ProjectInfoTable[ProjectName]=OutputTable[[#This Row],[ProjectName]])*ProjectInfoTable[ConfidenceInterval]))</f>
        <v>0.95</v>
      </c>
      <c r="N22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98" s="5" cm="1">
        <f t="array" ref="O2298">MIN(IF((OutputTable[GroupByKey]=OutputTable[[#This Row],[GroupByKey]]),(OutputTable[GroupByKey]=OutputTable[[#This Row],[GroupByKey]])*OutputTable[RecordedValue]))</f>
        <v>0</v>
      </c>
      <c r="P2298" s="5" cm="1">
        <f t="array" ref="P2298">MAX(IF((OutputTable[GroupByKey]=OutputTable[[#This Row],[GroupByKey]]),(OutputTable[GroupByKey]=OutputTable[[#This Row],[GroupByKey]])*OutputTable[RecordedValue]))</f>
        <v>0</v>
      </c>
    </row>
    <row r="2299" spans="1:16" x14ac:dyDescent="0.25">
      <c r="A2299" t="s">
        <v>68</v>
      </c>
      <c r="B2299" t="s">
        <v>70</v>
      </c>
      <c r="C2299">
        <v>44</v>
      </c>
      <c r="D2299" t="s">
        <v>141</v>
      </c>
      <c r="E2299" t="s">
        <v>111</v>
      </c>
      <c r="F2299" t="s">
        <v>73</v>
      </c>
      <c r="G2299">
        <v>9.3609536678265606</v>
      </c>
      <c r="H2299">
        <v>0</v>
      </c>
      <c r="I2299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299" s="5" cm="1">
        <f t="array" ref="J2299">MAX(IF((ProjectInfoTable[ProjectName]=OutputTable[[#This Row],[ProjectName]]),(ProjectInfoTable[ProjectName]=OutputTable[[#This Row],[ProjectName]])*ProjectInfoTable[NumberOfReplications]))</f>
        <v>50</v>
      </c>
      <c r="K2299" s="5" cm="1">
        <f t="array" ref="K2299">IFERROR(AVERAGE(IF((OutputTable[GroupByKey]=OutputTable[[#This Row],[GroupByKey]]),(OutputTable[GroupByKey]=OutputTable[[#This Row],[GroupByKey]])*OutputTable[RecordedValue])),0)</f>
        <v>9.2356458312402427</v>
      </c>
      <c r="L2299" s="5" cm="1">
        <f t="array" ref="L2299">IFERROR(_xlfn.STDEV.S(IF((OutputTable[GroupByKey]=OutputTable[[#This Row],[GroupByKey]]),(OutputTable[GroupByKey]=OutputTable[[#This Row],[GroupByKey]])*OutputTable[RecordedValue])),0)</f>
        <v>0.11377584298148916</v>
      </c>
      <c r="M2299" s="5" cm="1">
        <f t="array" ref="M2299">MAX(IF((ProjectInfoTable[ProjectName]=OutputTable[[#This Row],[ProjectName]]),(ProjectInfoTable[ProjectName]=OutputTable[[#This Row],[ProjectName]])*ProjectInfoTable[ConfidenceInterval]))</f>
        <v>0.95</v>
      </c>
      <c r="N22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299" s="5" cm="1">
        <f t="array" ref="O2299">MIN(IF((OutputTable[GroupByKey]=OutputTable[[#This Row],[GroupByKey]]),(OutputTable[GroupByKey]=OutputTable[[#This Row],[GroupByKey]])*OutputTable[RecordedValue]))</f>
        <v>8.9867833861246496</v>
      </c>
      <c r="P2299" s="5" cm="1">
        <f t="array" ref="P2299">MAX(IF((OutputTable[GroupByKey]=OutputTable[[#This Row],[GroupByKey]]),(OutputTable[GroupByKey]=OutputTable[[#This Row],[GroupByKey]])*OutputTable[RecordedValue]))</f>
        <v>9.4038725622795898</v>
      </c>
    </row>
    <row r="2300" spans="1:16" x14ac:dyDescent="0.25">
      <c r="A2300" t="s">
        <v>68</v>
      </c>
      <c r="B2300" t="s">
        <v>70</v>
      </c>
      <c r="C2300">
        <v>44</v>
      </c>
      <c r="D2300" t="s">
        <v>142</v>
      </c>
      <c r="E2300" t="s">
        <v>113</v>
      </c>
      <c r="F2300" t="s">
        <v>73</v>
      </c>
      <c r="G2300">
        <v>561.65722006959197</v>
      </c>
      <c r="H2300">
        <v>0</v>
      </c>
      <c r="I2300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300" s="5" cm="1">
        <f t="array" ref="J2300">MAX(IF((ProjectInfoTable[ProjectName]=OutputTable[[#This Row],[ProjectName]]),(ProjectInfoTable[ProjectName]=OutputTable[[#This Row],[ProjectName]])*ProjectInfoTable[NumberOfReplications]))</f>
        <v>50</v>
      </c>
      <c r="K2300" s="5" cm="1">
        <f t="array" ref="K2300">IFERROR(AVERAGE(IF((OutputTable[GroupByKey]=OutputTable[[#This Row],[GroupByKey]]),(OutputTable[GroupByKey]=OutputTable[[#This Row],[GroupByKey]])*OutputTable[RecordedValue])),0)</f>
        <v>554.13874987441454</v>
      </c>
      <c r="L2300" s="5" cm="1">
        <f t="array" ref="L2300">IFERROR(_xlfn.STDEV.S(IF((OutputTable[GroupByKey]=OutputTable[[#This Row],[GroupByKey]]),(OutputTable[GroupByKey]=OutputTable[[#This Row],[GroupByKey]])*OutputTable[RecordedValue])),0)</f>
        <v>6.8265505788893126</v>
      </c>
      <c r="M2300" s="5" cm="1">
        <f t="array" ref="M2300">MAX(IF((ProjectInfoTable[ProjectName]=OutputTable[[#This Row],[ProjectName]]),(ProjectInfoTable[ProjectName]=OutputTable[[#This Row],[ProjectName]])*ProjectInfoTable[ConfidenceInterval]))</f>
        <v>0.95</v>
      </c>
      <c r="N23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300" s="5" cm="1">
        <f t="array" ref="O2300">MIN(IF((OutputTable[GroupByKey]=OutputTable[[#This Row],[GroupByKey]]),(OutputTable[GroupByKey]=OutputTable[[#This Row],[GroupByKey]])*OutputTable[RecordedValue]))</f>
        <v>539.207003167479</v>
      </c>
      <c r="P2300" s="5" cm="1">
        <f t="array" ref="P2300">MAX(IF((OutputTable[GroupByKey]=OutputTable[[#This Row],[GroupByKey]]),(OutputTable[GroupByKey]=OutputTable[[#This Row],[GroupByKey]])*OutputTable[RecordedValue]))</f>
        <v>564.23235373677596</v>
      </c>
    </row>
    <row r="2301" spans="1:16" x14ac:dyDescent="0.25">
      <c r="A2301" t="s">
        <v>68</v>
      </c>
      <c r="B2301" t="s">
        <v>70</v>
      </c>
      <c r="C2301">
        <v>44</v>
      </c>
      <c r="D2301" t="s">
        <v>143</v>
      </c>
      <c r="E2301" t="s">
        <v>115</v>
      </c>
      <c r="F2301" t="s">
        <v>73</v>
      </c>
      <c r="G2301">
        <v>0</v>
      </c>
      <c r="H2301">
        <v>0</v>
      </c>
      <c r="I2301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301" s="5" cm="1">
        <f t="array" ref="J2301">MAX(IF((ProjectInfoTable[ProjectName]=OutputTable[[#This Row],[ProjectName]]),(ProjectInfoTable[ProjectName]=OutputTable[[#This Row],[ProjectName]])*ProjectInfoTable[NumberOfReplications]))</f>
        <v>50</v>
      </c>
      <c r="K2301" s="5" cm="1">
        <f t="array" ref="K2301">IFERROR(AVERAGE(IF((OutputTable[GroupByKey]=OutputTable[[#This Row],[GroupByKey]]),(OutputTable[GroupByKey]=OutputTable[[#This Row],[GroupByKey]])*OutputTable[RecordedValue])),0)</f>
        <v>0</v>
      </c>
      <c r="L2301" s="5" cm="1">
        <f t="array" ref="L2301">IFERROR(_xlfn.STDEV.S(IF((OutputTable[GroupByKey]=OutputTable[[#This Row],[GroupByKey]]),(OutputTable[GroupByKey]=OutputTable[[#This Row],[GroupByKey]])*OutputTable[RecordedValue])),0)</f>
        <v>0</v>
      </c>
      <c r="M2301" s="5" cm="1">
        <f t="array" ref="M2301">MAX(IF((ProjectInfoTable[ProjectName]=OutputTable[[#This Row],[ProjectName]]),(ProjectInfoTable[ProjectName]=OutputTable[[#This Row],[ProjectName]])*ProjectInfoTable[ConfidenceInterval]))</f>
        <v>0.95</v>
      </c>
      <c r="N23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01" s="5" cm="1">
        <f t="array" ref="O2301">MIN(IF((OutputTable[GroupByKey]=OutputTable[[#This Row],[GroupByKey]]),(OutputTable[GroupByKey]=OutputTable[[#This Row],[GroupByKey]])*OutputTable[RecordedValue]))</f>
        <v>0</v>
      </c>
      <c r="P2301" s="5" cm="1">
        <f t="array" ref="P2301">MAX(IF((OutputTable[GroupByKey]=OutputTable[[#This Row],[GroupByKey]]),(OutputTable[GroupByKey]=OutputTable[[#This Row],[GroupByKey]])*OutputTable[RecordedValue]))</f>
        <v>0</v>
      </c>
    </row>
    <row r="2302" spans="1:16" x14ac:dyDescent="0.25">
      <c r="A2302" t="s">
        <v>68</v>
      </c>
      <c r="B2302" t="s">
        <v>70</v>
      </c>
      <c r="C2302">
        <v>44</v>
      </c>
      <c r="D2302" t="s">
        <v>144</v>
      </c>
      <c r="E2302" t="s">
        <v>117</v>
      </c>
      <c r="F2302" t="s">
        <v>73</v>
      </c>
      <c r="G2302">
        <v>106.254030872416</v>
      </c>
      <c r="H2302">
        <v>0</v>
      </c>
      <c r="I2302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302" s="5" cm="1">
        <f t="array" ref="J2302">MAX(IF((ProjectInfoTable[ProjectName]=OutputTable[[#This Row],[ProjectName]]),(ProjectInfoTable[ProjectName]=OutputTable[[#This Row],[ProjectName]])*ProjectInfoTable[NumberOfReplications]))</f>
        <v>50</v>
      </c>
      <c r="K2302" s="5" cm="1">
        <f t="array" ref="K2302">IFERROR(AVERAGE(IF((OutputTable[GroupByKey]=OutputTable[[#This Row],[GroupByKey]]),(OutputTable[GroupByKey]=OutputTable[[#This Row],[GroupByKey]])*OutputTable[RecordedValue])),0)</f>
        <v>55.339444015606816</v>
      </c>
      <c r="L2302" s="5" cm="1">
        <f t="array" ref="L2302">IFERROR(_xlfn.STDEV.S(IF((OutputTable[GroupByKey]=OutputTable[[#This Row],[GroupByKey]]),(OutputTable[GroupByKey]=OutputTable[[#This Row],[GroupByKey]])*OutputTable[RecordedValue])),0)</f>
        <v>18.463814595248238</v>
      </c>
      <c r="M2302" s="5" cm="1">
        <f t="array" ref="M2302">MAX(IF((ProjectInfoTable[ProjectName]=OutputTable[[#This Row],[ProjectName]]),(ProjectInfoTable[ProjectName]=OutputTable[[#This Row],[ProjectName]])*ProjectInfoTable[ConfidenceInterval]))</f>
        <v>0.95</v>
      </c>
      <c r="N23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302" s="5" cm="1">
        <f t="array" ref="O2302">MIN(IF((OutputTable[GroupByKey]=OutputTable[[#This Row],[GroupByKey]]),(OutputTable[GroupByKey]=OutputTable[[#This Row],[GroupByKey]])*OutputTable[RecordedValue]))</f>
        <v>20.994807137296998</v>
      </c>
      <c r="P2302" s="5" cm="1">
        <f t="array" ref="P2302">MAX(IF((OutputTable[GroupByKey]=OutputTable[[#This Row],[GroupByKey]]),(OutputTable[GroupByKey]=OutputTable[[#This Row],[GroupByKey]])*OutputTable[RecordedValue]))</f>
        <v>106.254030872416</v>
      </c>
    </row>
    <row r="2303" spans="1:16" x14ac:dyDescent="0.25">
      <c r="A2303" t="s">
        <v>68</v>
      </c>
      <c r="B2303" t="s">
        <v>70</v>
      </c>
      <c r="C2303">
        <v>44</v>
      </c>
      <c r="D2303" t="s">
        <v>145</v>
      </c>
      <c r="E2303" t="s">
        <v>119</v>
      </c>
      <c r="F2303" t="s">
        <v>73</v>
      </c>
      <c r="G2303">
        <v>318</v>
      </c>
      <c r="H2303">
        <v>0</v>
      </c>
      <c r="I2303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303" s="5" cm="1">
        <f t="array" ref="J2303">MAX(IF((ProjectInfoTable[ProjectName]=OutputTable[[#This Row],[ProjectName]]),(ProjectInfoTable[ProjectName]=OutputTable[[#This Row],[ProjectName]])*ProjectInfoTable[NumberOfReplications]))</f>
        <v>50</v>
      </c>
      <c r="K2303" s="5" cm="1">
        <f t="array" ref="K2303">IFERROR(AVERAGE(IF((OutputTable[GroupByKey]=OutputTable[[#This Row],[GroupByKey]]),(OutputTable[GroupByKey]=OutputTable[[#This Row],[GroupByKey]])*OutputTable[RecordedValue])),0)</f>
        <v>318</v>
      </c>
      <c r="L2303" s="5" cm="1">
        <f t="array" ref="L2303">IFERROR(_xlfn.STDEV.S(IF((OutputTable[GroupByKey]=OutputTable[[#This Row],[GroupByKey]]),(OutputTable[GroupByKey]=OutputTable[[#This Row],[GroupByKey]])*OutputTable[RecordedValue])),0)</f>
        <v>0</v>
      </c>
      <c r="M2303" s="5" cm="1">
        <f t="array" ref="M2303">MAX(IF((ProjectInfoTable[ProjectName]=OutputTable[[#This Row],[ProjectName]]),(ProjectInfoTable[ProjectName]=OutputTable[[#This Row],[ProjectName]])*ProjectInfoTable[ConfidenceInterval]))</f>
        <v>0.95</v>
      </c>
      <c r="N23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03" s="5" cm="1">
        <f t="array" ref="O2303">MIN(IF((OutputTable[GroupByKey]=OutputTable[[#This Row],[GroupByKey]]),(OutputTable[GroupByKey]=OutputTable[[#This Row],[GroupByKey]])*OutputTable[RecordedValue]))</f>
        <v>318</v>
      </c>
      <c r="P2303" s="5" cm="1">
        <f t="array" ref="P2303">MAX(IF((OutputTable[GroupByKey]=OutputTable[[#This Row],[GroupByKey]]),(OutputTable[GroupByKey]=OutputTable[[#This Row],[GroupByKey]])*OutputTable[RecordedValue]))</f>
        <v>318</v>
      </c>
    </row>
    <row r="2304" spans="1:16" x14ac:dyDescent="0.25">
      <c r="A2304" t="s">
        <v>68</v>
      </c>
      <c r="B2304" t="s">
        <v>70</v>
      </c>
      <c r="C2304">
        <v>44</v>
      </c>
      <c r="D2304" t="s">
        <v>146</v>
      </c>
      <c r="E2304" t="s">
        <v>121</v>
      </c>
      <c r="F2304" t="s">
        <v>73</v>
      </c>
      <c r="G2304">
        <v>317</v>
      </c>
      <c r="H2304">
        <v>0</v>
      </c>
      <c r="I2304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304" s="5" cm="1">
        <f t="array" ref="J2304">MAX(IF((ProjectInfoTable[ProjectName]=OutputTable[[#This Row],[ProjectName]]),(ProjectInfoTable[ProjectName]=OutputTable[[#This Row],[ProjectName]])*ProjectInfoTable[NumberOfReplications]))</f>
        <v>50</v>
      </c>
      <c r="K2304" s="5" cm="1">
        <f t="array" ref="K2304">IFERROR(AVERAGE(IF((OutputTable[GroupByKey]=OutputTable[[#This Row],[GroupByKey]]),(OutputTable[GroupByKey]=OutputTable[[#This Row],[GroupByKey]])*OutputTable[RecordedValue])),0)</f>
        <v>316.94</v>
      </c>
      <c r="L2304" s="5" cm="1">
        <f t="array" ref="L2304">IFERROR(_xlfn.STDEV.S(IF((OutputTable[GroupByKey]=OutputTable[[#This Row],[GroupByKey]]),(OutputTable[GroupByKey]=OutputTable[[#This Row],[GroupByKey]])*OutputTable[RecordedValue])),0)</f>
        <v>0.23989793748209556</v>
      </c>
      <c r="M2304" s="5" cm="1">
        <f t="array" ref="M2304">MAX(IF((ProjectInfoTable[ProjectName]=OutputTable[[#This Row],[ProjectName]]),(ProjectInfoTable[ProjectName]=OutputTable[[#This Row],[ProjectName]])*ProjectInfoTable[ConfidenceInterval]))</f>
        <v>0.95</v>
      </c>
      <c r="N23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304" s="5" cm="1">
        <f t="array" ref="O2304">MIN(IF((OutputTable[GroupByKey]=OutputTable[[#This Row],[GroupByKey]]),(OutputTable[GroupByKey]=OutputTable[[#This Row],[GroupByKey]])*OutputTable[RecordedValue]))</f>
        <v>316</v>
      </c>
      <c r="P2304" s="5" cm="1">
        <f t="array" ref="P2304">MAX(IF((OutputTable[GroupByKey]=OutputTable[[#This Row],[GroupByKey]]),(OutputTable[GroupByKey]=OutputTable[[#This Row],[GroupByKey]])*OutputTable[RecordedValue]))</f>
        <v>317</v>
      </c>
    </row>
    <row r="2305" spans="1:16" x14ac:dyDescent="0.25">
      <c r="A2305" t="s">
        <v>68</v>
      </c>
      <c r="B2305" t="s">
        <v>70</v>
      </c>
      <c r="C2305">
        <v>44</v>
      </c>
      <c r="D2305" t="s">
        <v>147</v>
      </c>
      <c r="E2305" t="s">
        <v>123</v>
      </c>
      <c r="F2305" t="s">
        <v>73</v>
      </c>
      <c r="G2305">
        <v>9.3609536678265606</v>
      </c>
      <c r="H2305">
        <v>0</v>
      </c>
      <c r="I2305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305" s="5" cm="1">
        <f t="array" ref="J2305">MAX(IF((ProjectInfoTable[ProjectName]=OutputTable[[#This Row],[ProjectName]]),(ProjectInfoTable[ProjectName]=OutputTable[[#This Row],[ProjectName]])*ProjectInfoTable[NumberOfReplications]))</f>
        <v>50</v>
      </c>
      <c r="K2305" s="5" cm="1">
        <f t="array" ref="K2305">IFERROR(AVERAGE(IF((OutputTable[GroupByKey]=OutputTable[[#This Row],[GroupByKey]]),(OutputTable[GroupByKey]=OutputTable[[#This Row],[GroupByKey]])*OutputTable[RecordedValue])),0)</f>
        <v>9.2356458312402427</v>
      </c>
      <c r="L2305" s="5" cm="1">
        <f t="array" ref="L2305">IFERROR(_xlfn.STDEV.S(IF((OutputTable[GroupByKey]=OutputTable[[#This Row],[GroupByKey]]),(OutputTable[GroupByKey]=OutputTable[[#This Row],[GroupByKey]])*OutputTable[RecordedValue])),0)</f>
        <v>0.11377584298148916</v>
      </c>
      <c r="M2305" s="5" cm="1">
        <f t="array" ref="M2305">MAX(IF((ProjectInfoTable[ProjectName]=OutputTable[[#This Row],[ProjectName]]),(ProjectInfoTable[ProjectName]=OutputTable[[#This Row],[ProjectName]])*ProjectInfoTable[ConfidenceInterval]))</f>
        <v>0.95</v>
      </c>
      <c r="N23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305" s="5" cm="1">
        <f t="array" ref="O2305">MIN(IF((OutputTable[GroupByKey]=OutputTable[[#This Row],[GroupByKey]]),(OutputTable[GroupByKey]=OutputTable[[#This Row],[GroupByKey]])*OutputTable[RecordedValue]))</f>
        <v>8.9867833861246496</v>
      </c>
      <c r="P2305" s="5" cm="1">
        <f t="array" ref="P2305">MAX(IF((OutputTable[GroupByKey]=OutputTable[[#This Row],[GroupByKey]]),(OutputTable[GroupByKey]=OutputTable[[#This Row],[GroupByKey]])*OutputTable[RecordedValue]))</f>
        <v>9.4038725622795898</v>
      </c>
    </row>
    <row r="2306" spans="1:16" x14ac:dyDescent="0.25">
      <c r="A2306" t="s">
        <v>68</v>
      </c>
      <c r="B2306" t="s">
        <v>70</v>
      </c>
      <c r="C2306">
        <v>44</v>
      </c>
      <c r="D2306" t="s">
        <v>148</v>
      </c>
      <c r="E2306" t="s">
        <v>125</v>
      </c>
      <c r="F2306" t="s">
        <v>73</v>
      </c>
      <c r="G2306">
        <v>667.91125094200902</v>
      </c>
      <c r="H2306">
        <v>0</v>
      </c>
      <c r="I2306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306" s="5" cm="1">
        <f t="array" ref="J2306">MAX(IF((ProjectInfoTable[ProjectName]=OutputTable[[#This Row],[ProjectName]]),(ProjectInfoTable[ProjectName]=OutputTable[[#This Row],[ProjectName]])*ProjectInfoTable[NumberOfReplications]))</f>
        <v>50</v>
      </c>
      <c r="K2306" s="5" cm="1">
        <f t="array" ref="K2306">IFERROR(AVERAGE(IF((OutputTable[GroupByKey]=OutputTable[[#This Row],[GroupByKey]]),(OutputTable[GroupByKey]=OutputTable[[#This Row],[GroupByKey]])*OutputTable[RecordedValue])),0)</f>
        <v>609.47819389002132</v>
      </c>
      <c r="L2306" s="5" cm="1">
        <f t="array" ref="L2306">IFERROR(_xlfn.STDEV.S(IF((OutputTable[GroupByKey]=OutputTable[[#This Row],[GroupByKey]]),(OutputTable[GroupByKey]=OutputTable[[#This Row],[GroupByKey]])*OutputTable[RecordedValue])),0)</f>
        <v>20.03379556554944</v>
      </c>
      <c r="M2306" s="5" cm="1">
        <f t="array" ref="M2306">MAX(IF((ProjectInfoTable[ProjectName]=OutputTable[[#This Row],[ProjectName]]),(ProjectInfoTable[ProjectName]=OutputTable[[#This Row],[ProjectName]])*ProjectInfoTable[ConfidenceInterval]))</f>
        <v>0.95</v>
      </c>
      <c r="N23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306" s="5" cm="1">
        <f t="array" ref="O2306">MIN(IF((OutputTable[GroupByKey]=OutputTable[[#This Row],[GroupByKey]]),(OutputTable[GroupByKey]=OutputTable[[#This Row],[GroupByKey]])*OutputTable[RecordedValue]))</f>
        <v>560.39330190760404</v>
      </c>
      <c r="P2306" s="5" cm="1">
        <f t="array" ref="P2306">MAX(IF((OutputTable[GroupByKey]=OutputTable[[#This Row],[GroupByKey]]),(OutputTable[GroupByKey]=OutputTable[[#This Row],[GroupByKey]])*OutputTable[RecordedValue]))</f>
        <v>667.91125094200902</v>
      </c>
    </row>
    <row r="2307" spans="1:16" x14ac:dyDescent="0.25">
      <c r="A2307" t="s">
        <v>68</v>
      </c>
      <c r="B2307" t="s">
        <v>70</v>
      </c>
      <c r="C2307">
        <v>44</v>
      </c>
      <c r="D2307" t="s">
        <v>149</v>
      </c>
      <c r="E2307" t="s">
        <v>119</v>
      </c>
      <c r="F2307" t="s">
        <v>87</v>
      </c>
      <c r="G2307">
        <v>318</v>
      </c>
      <c r="H2307">
        <v>0</v>
      </c>
      <c r="I2307" s="5" t="str">
        <f>OutputTable[[#This Row],[ProjectName]]&amp;OutputTable[[#This Row],[Name]]&amp;OutputTable[[#This Row],[Type]]&amp;OutputTable[[#This Row],[Source]]</f>
        <v>Airport Security AnalysisEntity 1.NumberInNumber InEntity</v>
      </c>
      <c r="J2307" s="5" cm="1">
        <f t="array" ref="J2307">MAX(IF((ProjectInfoTable[ProjectName]=OutputTable[[#This Row],[ProjectName]]),(ProjectInfoTable[ProjectName]=OutputTable[[#This Row],[ProjectName]])*ProjectInfoTable[NumberOfReplications]))</f>
        <v>50</v>
      </c>
      <c r="K2307" s="5" cm="1">
        <f t="array" ref="K2307">IFERROR(AVERAGE(IF((OutputTable[GroupByKey]=OutputTable[[#This Row],[GroupByKey]]),(OutputTable[GroupByKey]=OutputTable[[#This Row],[GroupByKey]])*OutputTable[RecordedValue])),0)</f>
        <v>318</v>
      </c>
      <c r="L2307" s="5" cm="1">
        <f t="array" ref="L2307">IFERROR(_xlfn.STDEV.S(IF((OutputTable[GroupByKey]=OutputTable[[#This Row],[GroupByKey]]),(OutputTable[GroupByKey]=OutputTable[[#This Row],[GroupByKey]])*OutputTable[RecordedValue])),0)</f>
        <v>0</v>
      </c>
      <c r="M2307" s="5" cm="1">
        <f t="array" ref="M2307">MAX(IF((ProjectInfoTable[ProjectName]=OutputTable[[#This Row],[ProjectName]]),(ProjectInfoTable[ProjectName]=OutputTable[[#This Row],[ProjectName]])*ProjectInfoTable[ConfidenceInterval]))</f>
        <v>0.95</v>
      </c>
      <c r="N23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07" s="5" cm="1">
        <f t="array" ref="O2307">MIN(IF((OutputTable[GroupByKey]=OutputTable[[#This Row],[GroupByKey]]),(OutputTable[GroupByKey]=OutputTable[[#This Row],[GroupByKey]])*OutputTable[RecordedValue]))</f>
        <v>318</v>
      </c>
      <c r="P2307" s="5" cm="1">
        <f t="array" ref="P2307">MAX(IF((OutputTable[GroupByKey]=OutputTable[[#This Row],[GroupByKey]]),(OutputTable[GroupByKey]=OutputTable[[#This Row],[GroupByKey]])*OutputTable[RecordedValue]))</f>
        <v>318</v>
      </c>
    </row>
    <row r="2308" spans="1:16" x14ac:dyDescent="0.25">
      <c r="A2308" t="s">
        <v>68</v>
      </c>
      <c r="B2308" t="s">
        <v>70</v>
      </c>
      <c r="C2308">
        <v>44</v>
      </c>
      <c r="D2308" t="s">
        <v>150</v>
      </c>
      <c r="E2308" t="s">
        <v>121</v>
      </c>
      <c r="F2308" t="s">
        <v>87</v>
      </c>
      <c r="G2308">
        <v>315</v>
      </c>
      <c r="H2308">
        <v>0</v>
      </c>
      <c r="I2308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308" s="5" cm="1">
        <f t="array" ref="J2308">MAX(IF((ProjectInfoTable[ProjectName]=OutputTable[[#This Row],[ProjectName]]),(ProjectInfoTable[ProjectName]=OutputTable[[#This Row],[ProjectName]])*ProjectInfoTable[NumberOfReplications]))</f>
        <v>50</v>
      </c>
      <c r="K2308" s="5" cm="1">
        <f t="array" ref="K2308">IFERROR(AVERAGE(IF((OutputTable[GroupByKey]=OutputTable[[#This Row],[GroupByKey]]),(OutputTable[GroupByKey]=OutputTable[[#This Row],[GroupByKey]])*OutputTable[RecordedValue])),0)</f>
        <v>314.94</v>
      </c>
      <c r="L2308" s="5" cm="1">
        <f t="array" ref="L2308">IFERROR(_xlfn.STDEV.S(IF((OutputTable[GroupByKey]=OutputTable[[#This Row],[GroupByKey]]),(OutputTable[GroupByKey]=OutputTable[[#This Row],[GroupByKey]])*OutputTable[RecordedValue])),0)</f>
        <v>0.68243262357121037</v>
      </c>
      <c r="M2308" s="5" cm="1">
        <f t="array" ref="M2308">MAX(IF((ProjectInfoTable[ProjectName]=OutputTable[[#This Row],[ProjectName]]),(ProjectInfoTable[ProjectName]=OutputTable[[#This Row],[ProjectName]])*ProjectInfoTable[ConfidenceInterval]))</f>
        <v>0.95</v>
      </c>
      <c r="N23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308" s="5" cm="1">
        <f t="array" ref="O2308">MIN(IF((OutputTable[GroupByKey]=OutputTable[[#This Row],[GroupByKey]]),(OutputTable[GroupByKey]=OutputTable[[#This Row],[GroupByKey]])*OutputTable[RecordedValue]))</f>
        <v>313</v>
      </c>
      <c r="P2308" s="5" cm="1">
        <f t="array" ref="P2308">MAX(IF((OutputTable[GroupByKey]=OutputTable[[#This Row],[GroupByKey]]),(OutputTable[GroupByKey]=OutputTable[[#This Row],[GroupByKey]])*OutputTable[RecordedValue]))</f>
        <v>316</v>
      </c>
    </row>
    <row r="2309" spans="1:16" x14ac:dyDescent="0.25">
      <c r="A2309" t="s">
        <v>68</v>
      </c>
      <c r="B2309" t="s">
        <v>70</v>
      </c>
      <c r="C2309">
        <v>44</v>
      </c>
      <c r="D2309" t="s">
        <v>151</v>
      </c>
      <c r="E2309" t="s">
        <v>135</v>
      </c>
      <c r="F2309" t="s">
        <v>105</v>
      </c>
      <c r="G2309">
        <v>0</v>
      </c>
      <c r="H2309">
        <v>0</v>
      </c>
      <c r="I2309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309" s="5" cm="1">
        <f t="array" ref="J2309">MAX(IF((ProjectInfoTable[ProjectName]=OutputTable[[#This Row],[ProjectName]]),(ProjectInfoTable[ProjectName]=OutputTable[[#This Row],[ProjectName]])*ProjectInfoTable[NumberOfReplications]))</f>
        <v>50</v>
      </c>
      <c r="K2309" s="5" cm="1">
        <f t="array" ref="K2309">IFERROR(AVERAGE(IF((OutputTable[GroupByKey]=OutputTable[[#This Row],[GroupByKey]]),(OutputTable[GroupByKey]=OutputTable[[#This Row],[GroupByKey]])*OutputTable[RecordedValue])),0)</f>
        <v>0</v>
      </c>
      <c r="L2309" s="5" cm="1">
        <f t="array" ref="L2309">IFERROR(_xlfn.STDEV.S(IF((OutputTable[GroupByKey]=OutputTable[[#This Row],[GroupByKey]]),(OutputTable[GroupByKey]=OutputTable[[#This Row],[GroupByKey]])*OutputTable[RecordedValue])),0)</f>
        <v>0</v>
      </c>
      <c r="M2309" s="5" cm="1">
        <f t="array" ref="M2309">MAX(IF((ProjectInfoTable[ProjectName]=OutputTable[[#This Row],[ProjectName]]),(ProjectInfoTable[ProjectName]=OutputTable[[#This Row],[ProjectName]])*ProjectInfoTable[ConfidenceInterval]))</f>
        <v>0.95</v>
      </c>
      <c r="N23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09" s="5" cm="1">
        <f t="array" ref="O2309">MIN(IF((OutputTable[GroupByKey]=OutputTable[[#This Row],[GroupByKey]]),(OutputTable[GroupByKey]=OutputTable[[#This Row],[GroupByKey]])*OutputTable[RecordedValue]))</f>
        <v>0</v>
      </c>
      <c r="P2309" s="5" cm="1">
        <f t="array" ref="P2309">MAX(IF((OutputTable[GroupByKey]=OutputTable[[#This Row],[GroupByKey]]),(OutputTable[GroupByKey]=OutputTable[[#This Row],[GroupByKey]])*OutputTable[RecordedValue]))</f>
        <v>0</v>
      </c>
    </row>
    <row r="2310" spans="1:16" x14ac:dyDescent="0.25">
      <c r="A2310" t="s">
        <v>68</v>
      </c>
      <c r="B2310" t="s">
        <v>70</v>
      </c>
      <c r="C2310">
        <v>44</v>
      </c>
      <c r="D2310" t="s">
        <v>152</v>
      </c>
      <c r="E2310" t="s">
        <v>137</v>
      </c>
      <c r="F2310" t="s">
        <v>105</v>
      </c>
      <c r="G2310">
        <v>12</v>
      </c>
      <c r="H2310">
        <v>0</v>
      </c>
      <c r="I2310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310" s="5" cm="1">
        <f t="array" ref="J2310">MAX(IF((ProjectInfoTable[ProjectName]=OutputTable[[#This Row],[ProjectName]]),(ProjectInfoTable[ProjectName]=OutputTable[[#This Row],[ProjectName]])*ProjectInfoTable[NumberOfReplications]))</f>
        <v>50</v>
      </c>
      <c r="K2310" s="5" cm="1">
        <f t="array" ref="K2310">IFERROR(AVERAGE(IF((OutputTable[GroupByKey]=OutputTable[[#This Row],[GroupByKey]]),(OutputTable[GroupByKey]=OutputTable[[#This Row],[GroupByKey]])*OutputTable[RecordedValue])),0)</f>
        <v>12</v>
      </c>
      <c r="L2310" s="5" cm="1">
        <f t="array" ref="L2310">IFERROR(_xlfn.STDEV.S(IF((OutputTable[GroupByKey]=OutputTable[[#This Row],[GroupByKey]]),(OutputTable[GroupByKey]=OutputTable[[#This Row],[GroupByKey]])*OutputTable[RecordedValue])),0)</f>
        <v>0</v>
      </c>
      <c r="M2310" s="5" cm="1">
        <f t="array" ref="M2310">MAX(IF((ProjectInfoTable[ProjectName]=OutputTable[[#This Row],[ProjectName]]),(ProjectInfoTable[ProjectName]=OutputTable[[#This Row],[ProjectName]])*ProjectInfoTable[ConfidenceInterval]))</f>
        <v>0.95</v>
      </c>
      <c r="N23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0" s="5" cm="1">
        <f t="array" ref="O2310">MIN(IF((OutputTable[GroupByKey]=OutputTable[[#This Row],[GroupByKey]]),(OutputTable[GroupByKey]=OutputTable[[#This Row],[GroupByKey]])*OutputTable[RecordedValue]))</f>
        <v>12</v>
      </c>
      <c r="P2310" s="5" cm="1">
        <f t="array" ref="P2310">MAX(IF((OutputTable[GroupByKey]=OutputTable[[#This Row],[GroupByKey]]),(OutputTable[GroupByKey]=OutputTable[[#This Row],[GroupByKey]])*OutputTable[RecordedValue]))</f>
        <v>12</v>
      </c>
    </row>
    <row r="2311" spans="1:16" x14ac:dyDescent="0.25">
      <c r="A2311" t="s">
        <v>68</v>
      </c>
      <c r="B2311" t="s">
        <v>70</v>
      </c>
      <c r="C2311">
        <v>44</v>
      </c>
      <c r="D2311" t="s">
        <v>153</v>
      </c>
      <c r="E2311" t="s">
        <v>154</v>
      </c>
      <c r="F2311" t="s">
        <v>105</v>
      </c>
      <c r="G2311">
        <v>0</v>
      </c>
      <c r="H2311">
        <v>0</v>
      </c>
      <c r="I2311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311" s="5" cm="1">
        <f t="array" ref="J2311">MAX(IF((ProjectInfoTable[ProjectName]=OutputTable[[#This Row],[ProjectName]]),(ProjectInfoTable[ProjectName]=OutputTable[[#This Row],[ProjectName]])*ProjectInfoTable[NumberOfReplications]))</f>
        <v>50</v>
      </c>
      <c r="K2311" s="5" cm="1">
        <f t="array" ref="K2311">IFERROR(AVERAGE(IF((OutputTable[GroupByKey]=OutputTable[[#This Row],[GroupByKey]]),(OutputTable[GroupByKey]=OutputTable[[#This Row],[GroupByKey]])*OutputTable[RecordedValue])),0)</f>
        <v>0</v>
      </c>
      <c r="L2311" s="5" cm="1">
        <f t="array" ref="L2311">IFERROR(_xlfn.STDEV.S(IF((OutputTable[GroupByKey]=OutputTable[[#This Row],[GroupByKey]]),(OutputTable[GroupByKey]=OutputTable[[#This Row],[GroupByKey]])*OutputTable[RecordedValue])),0)</f>
        <v>0</v>
      </c>
      <c r="M2311" s="5" cm="1">
        <f t="array" ref="M2311">MAX(IF((ProjectInfoTable[ProjectName]=OutputTable[[#This Row],[ProjectName]]),(ProjectInfoTable[ProjectName]=OutputTable[[#This Row],[ProjectName]])*ProjectInfoTable[ConfidenceInterval]))</f>
        <v>0.95</v>
      </c>
      <c r="N23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1" s="5" cm="1">
        <f t="array" ref="O2311">MIN(IF((OutputTable[GroupByKey]=OutputTable[[#This Row],[GroupByKey]]),(OutputTable[GroupByKey]=OutputTable[[#This Row],[GroupByKey]])*OutputTable[RecordedValue]))</f>
        <v>0</v>
      </c>
      <c r="P2311" s="5" cm="1">
        <f t="array" ref="P2311">MAX(IF((OutputTable[GroupByKey]=OutputTable[[#This Row],[GroupByKey]]),(OutputTable[GroupByKey]=OutputTable[[#This Row],[GroupByKey]])*OutputTable[RecordedValue]))</f>
        <v>0</v>
      </c>
    </row>
    <row r="2312" spans="1:16" x14ac:dyDescent="0.25">
      <c r="A2312" t="s">
        <v>68</v>
      </c>
      <c r="B2312" t="s">
        <v>70</v>
      </c>
      <c r="C2312">
        <v>44</v>
      </c>
      <c r="D2312" t="s">
        <v>155</v>
      </c>
      <c r="E2312" t="s">
        <v>156</v>
      </c>
      <c r="F2312" t="s">
        <v>105</v>
      </c>
      <c r="G2312">
        <v>0</v>
      </c>
      <c r="H2312">
        <v>0</v>
      </c>
      <c r="I2312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312" s="5" cm="1">
        <f t="array" ref="J2312">MAX(IF((ProjectInfoTable[ProjectName]=OutputTable[[#This Row],[ProjectName]]),(ProjectInfoTable[ProjectName]=OutputTable[[#This Row],[ProjectName]])*ProjectInfoTable[NumberOfReplications]))</f>
        <v>50</v>
      </c>
      <c r="K2312" s="5" cm="1">
        <f t="array" ref="K2312">IFERROR(AVERAGE(IF((OutputTable[GroupByKey]=OutputTable[[#This Row],[GroupByKey]]),(OutputTable[GroupByKey]=OutputTable[[#This Row],[GroupByKey]])*OutputTable[RecordedValue])),0)</f>
        <v>0</v>
      </c>
      <c r="L2312" s="5" cm="1">
        <f t="array" ref="L2312">IFERROR(_xlfn.STDEV.S(IF((OutputTable[GroupByKey]=OutputTable[[#This Row],[GroupByKey]]),(OutputTable[GroupByKey]=OutputTable[[#This Row],[GroupByKey]])*OutputTable[RecordedValue])),0)</f>
        <v>0</v>
      </c>
      <c r="M2312" s="5" cm="1">
        <f t="array" ref="M2312">MAX(IF((ProjectInfoTable[ProjectName]=OutputTable[[#This Row],[ProjectName]]),(ProjectInfoTable[ProjectName]=OutputTable[[#This Row],[ProjectName]])*ProjectInfoTable[ConfidenceInterval]))</f>
        <v>0.95</v>
      </c>
      <c r="N23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2" s="5" cm="1">
        <f t="array" ref="O2312">MIN(IF((OutputTable[GroupByKey]=OutputTable[[#This Row],[GroupByKey]]),(OutputTable[GroupByKey]=OutputTable[[#This Row],[GroupByKey]])*OutputTable[RecordedValue]))</f>
        <v>0</v>
      </c>
      <c r="P2312" s="5" cm="1">
        <f t="array" ref="P2312">MAX(IF((OutputTable[GroupByKey]=OutputTable[[#This Row],[GroupByKey]]),(OutputTable[GroupByKey]=OutputTable[[#This Row],[GroupByKey]])*OutputTable[RecordedValue]))</f>
        <v>0</v>
      </c>
    </row>
    <row r="2313" spans="1:16" x14ac:dyDescent="0.25">
      <c r="A2313" t="s">
        <v>68</v>
      </c>
      <c r="B2313" t="s">
        <v>70</v>
      </c>
      <c r="C2313">
        <v>44</v>
      </c>
      <c r="D2313" t="s">
        <v>157</v>
      </c>
      <c r="E2313" t="s">
        <v>140</v>
      </c>
      <c r="F2313" t="s">
        <v>105</v>
      </c>
      <c r="G2313">
        <v>0</v>
      </c>
      <c r="H2313">
        <v>0</v>
      </c>
      <c r="I2313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313" s="5" cm="1">
        <f t="array" ref="J2313">MAX(IF((ProjectInfoTable[ProjectName]=OutputTable[[#This Row],[ProjectName]]),(ProjectInfoTable[ProjectName]=OutputTable[[#This Row],[ProjectName]])*ProjectInfoTable[NumberOfReplications]))</f>
        <v>50</v>
      </c>
      <c r="K2313" s="5" cm="1">
        <f t="array" ref="K2313">IFERROR(AVERAGE(IF((OutputTable[GroupByKey]=OutputTable[[#This Row],[GroupByKey]]),(OutputTable[GroupByKey]=OutputTable[[#This Row],[GroupByKey]])*OutputTable[RecordedValue])),0)</f>
        <v>0</v>
      </c>
      <c r="L2313" s="5" cm="1">
        <f t="array" ref="L2313">IFERROR(_xlfn.STDEV.S(IF((OutputTable[GroupByKey]=OutputTable[[#This Row],[GroupByKey]]),(OutputTable[GroupByKey]=OutputTable[[#This Row],[GroupByKey]])*OutputTable[RecordedValue])),0)</f>
        <v>0</v>
      </c>
      <c r="M2313" s="5" cm="1">
        <f t="array" ref="M2313">MAX(IF((ProjectInfoTable[ProjectName]=OutputTable[[#This Row],[ProjectName]]),(ProjectInfoTable[ProjectName]=OutputTable[[#This Row],[ProjectName]])*ProjectInfoTable[ConfidenceInterval]))</f>
        <v>0.95</v>
      </c>
      <c r="N23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3" s="5" cm="1">
        <f t="array" ref="O2313">MIN(IF((OutputTable[GroupByKey]=OutputTable[[#This Row],[GroupByKey]]),(OutputTable[GroupByKey]=OutputTable[[#This Row],[GroupByKey]])*OutputTable[RecordedValue]))</f>
        <v>0</v>
      </c>
      <c r="P2313" s="5" cm="1">
        <f t="array" ref="P2313">MAX(IF((OutputTable[GroupByKey]=OutputTable[[#This Row],[GroupByKey]]),(OutputTable[GroupByKey]=OutputTable[[#This Row],[GroupByKey]])*OutputTable[RecordedValue]))</f>
        <v>0</v>
      </c>
    </row>
    <row r="2314" spans="1:16" x14ac:dyDescent="0.25">
      <c r="A2314" t="s">
        <v>68</v>
      </c>
      <c r="B2314" t="s">
        <v>70</v>
      </c>
      <c r="C2314">
        <v>44</v>
      </c>
      <c r="D2314" t="s">
        <v>158</v>
      </c>
      <c r="E2314" t="s">
        <v>121</v>
      </c>
      <c r="F2314" t="s">
        <v>127</v>
      </c>
      <c r="G2314">
        <v>315</v>
      </c>
      <c r="H2314">
        <v>0</v>
      </c>
      <c r="I2314" s="5" t="str">
        <f>OutputTable[[#This Row],[ProjectName]]&amp;OutputTable[[#This Row],[Name]]&amp;OutputTable[[#This Row],[Type]]&amp;OutputTable[[#This Row],[Source]]</f>
        <v>Airport Security AnalysisSystem.NumberOutNumber OutSystem</v>
      </c>
      <c r="J2314" s="5" cm="1">
        <f t="array" ref="J2314">MAX(IF((ProjectInfoTable[ProjectName]=OutputTable[[#This Row],[ProjectName]]),(ProjectInfoTable[ProjectName]=OutputTable[[#This Row],[ProjectName]])*ProjectInfoTable[NumberOfReplications]))</f>
        <v>50</v>
      </c>
      <c r="K2314" s="5" cm="1">
        <f t="array" ref="K2314">IFERROR(AVERAGE(IF((OutputTable[GroupByKey]=OutputTable[[#This Row],[GroupByKey]]),(OutputTable[GroupByKey]=OutputTable[[#This Row],[GroupByKey]])*OutputTable[RecordedValue])),0)</f>
        <v>314.94</v>
      </c>
      <c r="L2314" s="5" cm="1">
        <f t="array" ref="L2314">IFERROR(_xlfn.STDEV.S(IF((OutputTable[GroupByKey]=OutputTable[[#This Row],[GroupByKey]]),(OutputTable[GroupByKey]=OutputTable[[#This Row],[GroupByKey]])*OutputTable[RecordedValue])),0)</f>
        <v>0.68243262357121037</v>
      </c>
      <c r="M2314" s="5" cm="1">
        <f t="array" ref="M2314">MAX(IF((ProjectInfoTable[ProjectName]=OutputTable[[#This Row],[ProjectName]]),(ProjectInfoTable[ProjectName]=OutputTable[[#This Row],[ProjectName]])*ProjectInfoTable[ConfidenceInterval]))</f>
        <v>0.95</v>
      </c>
      <c r="N23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314" s="5" cm="1">
        <f t="array" ref="O2314">MIN(IF((OutputTable[GroupByKey]=OutputTable[[#This Row],[GroupByKey]]),(OutputTable[GroupByKey]=OutputTable[[#This Row],[GroupByKey]])*OutputTable[RecordedValue]))</f>
        <v>313</v>
      </c>
      <c r="P2314" s="5" cm="1">
        <f t="array" ref="P2314">MAX(IF((OutputTable[GroupByKey]=OutputTable[[#This Row],[GroupByKey]]),(OutputTable[GroupByKey]=OutputTable[[#This Row],[GroupByKey]])*OutputTable[RecordedValue]))</f>
        <v>316</v>
      </c>
    </row>
    <row r="2315" spans="1:16" x14ac:dyDescent="0.25">
      <c r="A2315" t="s">
        <v>68</v>
      </c>
      <c r="B2315" t="s">
        <v>70</v>
      </c>
      <c r="C2315">
        <v>44</v>
      </c>
      <c r="D2315" t="s">
        <v>159</v>
      </c>
      <c r="E2315" t="s">
        <v>91</v>
      </c>
      <c r="F2315" t="s">
        <v>127</v>
      </c>
      <c r="G2315">
        <v>71.891027592372595</v>
      </c>
      <c r="H2315">
        <v>0</v>
      </c>
      <c r="I2315" s="5" t="str">
        <f>OutputTable[[#This Row],[ProjectName]]&amp;OutputTable[[#This Row],[Name]]&amp;OutputTable[[#This Row],[Type]]&amp;OutputTable[[#This Row],[Source]]</f>
        <v>Airport Security AnalysisSystem.TotalCostTotal CostSystem</v>
      </c>
      <c r="J2315" s="5" cm="1">
        <f t="array" ref="J2315">MAX(IF((ProjectInfoTable[ProjectName]=OutputTable[[#This Row],[ProjectName]]),(ProjectInfoTable[ProjectName]=OutputTable[[#This Row],[ProjectName]])*ProjectInfoTable[NumberOfReplications]))</f>
        <v>50</v>
      </c>
      <c r="K2315" s="5" cm="1">
        <f t="array" ref="K2315">IFERROR(AVERAGE(IF((OutputTable[GroupByKey]=OutputTable[[#This Row],[GroupByKey]]),(OutputTable[GroupByKey]=OutputTable[[#This Row],[GroupByKey]])*OutputTable[RecordedValue])),0)</f>
        <v>71.872638573735571</v>
      </c>
      <c r="L2315" s="5" cm="1">
        <f t="array" ref="L2315">IFERROR(_xlfn.STDEV.S(IF((OutputTable[GroupByKey]=OutputTable[[#This Row],[GroupByKey]]),(OutputTable[GroupByKey]=OutputTable[[#This Row],[GroupByKey]])*OutputTable[RecordedValue])),0)</f>
        <v>5.859431361613459E-2</v>
      </c>
      <c r="M2315" s="5" cm="1">
        <f t="array" ref="M2315">MAX(IF((ProjectInfoTable[ProjectName]=OutputTable[[#This Row],[ProjectName]]),(ProjectInfoTable[ProjectName]=OutputTable[[#This Row],[ProjectName]])*ProjectInfoTable[ConfidenceInterval]))</f>
        <v>0.95</v>
      </c>
      <c r="N23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315" s="5" cm="1">
        <f t="array" ref="O2315">MIN(IF((OutputTable[GroupByKey]=OutputTable[[#This Row],[GroupByKey]]),(OutputTable[GroupByKey]=OutputTable[[#This Row],[GroupByKey]])*OutputTable[RecordedValue]))</f>
        <v>71.718288096809104</v>
      </c>
      <c r="P2315" s="5" cm="1">
        <f t="array" ref="P2315">MAX(IF((OutputTable[GroupByKey]=OutputTable[[#This Row],[GroupByKey]]),(OutputTable[GroupByKey]=OutputTable[[#This Row],[GroupByKey]])*OutputTable[RecordedValue]))</f>
        <v>71.976989689924594</v>
      </c>
    </row>
    <row r="2316" spans="1:16" x14ac:dyDescent="0.25">
      <c r="A2316" t="s">
        <v>68</v>
      </c>
      <c r="B2316" t="s">
        <v>70</v>
      </c>
      <c r="C2316">
        <v>44</v>
      </c>
      <c r="D2316" t="s">
        <v>160</v>
      </c>
      <c r="E2316" t="s">
        <v>135</v>
      </c>
      <c r="F2316" t="s">
        <v>105</v>
      </c>
      <c r="G2316">
        <v>30.827482692431701</v>
      </c>
      <c r="H2316">
        <v>0</v>
      </c>
      <c r="I2316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316" s="5" cm="1">
        <f t="array" ref="J2316">MAX(IF((ProjectInfoTable[ProjectName]=OutputTable[[#This Row],[ProjectName]]),(ProjectInfoTable[ProjectName]=OutputTable[[#This Row],[ProjectName]])*ProjectInfoTable[NumberOfReplications]))</f>
        <v>50</v>
      </c>
      <c r="K2316" s="5" cm="1">
        <f t="array" ref="K2316">IFERROR(AVERAGE(IF((OutputTable[GroupByKey]=OutputTable[[#This Row],[GroupByKey]]),(OutputTable[GroupByKey]=OutputTable[[#This Row],[GroupByKey]])*OutputTable[RecordedValue])),0)</f>
        <v>29.829789158135409</v>
      </c>
      <c r="L2316" s="5" cm="1">
        <f t="array" ref="L2316">IFERROR(_xlfn.STDEV.S(IF((OutputTable[GroupByKey]=OutputTable[[#This Row],[GroupByKey]]),(OutputTable[GroupByKey]=OutputTable[[#This Row],[GroupByKey]])*OutputTable[RecordedValue])),0)</f>
        <v>0.5851150785874778</v>
      </c>
      <c r="M2316" s="5" cm="1">
        <f t="array" ref="M2316">MAX(IF((ProjectInfoTable[ProjectName]=OutputTable[[#This Row],[ProjectName]]),(ProjectInfoTable[ProjectName]=OutputTable[[#This Row],[ProjectName]])*ProjectInfoTable[ConfidenceInterval]))</f>
        <v>0.95</v>
      </c>
      <c r="N23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316" s="5" cm="1">
        <f t="array" ref="O2316">MIN(IF((OutputTable[GroupByKey]=OutputTable[[#This Row],[GroupByKey]]),(OutputTable[GroupByKey]=OutputTable[[#This Row],[GroupByKey]])*OutputTable[RecordedValue]))</f>
        <v>28.648191338861398</v>
      </c>
      <c r="P2316" s="5" cm="1">
        <f t="array" ref="P2316">MAX(IF((OutputTable[GroupByKey]=OutputTable[[#This Row],[GroupByKey]]),(OutputTable[GroupByKey]=OutputTable[[#This Row],[GroupByKey]])*OutputTable[RecordedValue]))</f>
        <v>31.087756920682502</v>
      </c>
    </row>
    <row r="2317" spans="1:16" x14ac:dyDescent="0.25">
      <c r="A2317" t="s">
        <v>68</v>
      </c>
      <c r="B2317" t="s">
        <v>70</v>
      </c>
      <c r="C2317">
        <v>44</v>
      </c>
      <c r="D2317" t="s">
        <v>161</v>
      </c>
      <c r="E2317" t="s">
        <v>137</v>
      </c>
      <c r="F2317" t="s">
        <v>105</v>
      </c>
      <c r="G2317">
        <v>5.1146144370878703</v>
      </c>
      <c r="H2317">
        <v>0</v>
      </c>
      <c r="I2317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317" s="5" cm="1">
        <f t="array" ref="J2317">MAX(IF((ProjectInfoTable[ProjectName]=OutputTable[[#This Row],[ProjectName]]),(ProjectInfoTable[ProjectName]=OutputTable[[#This Row],[ProjectName]])*ProjectInfoTable[NumberOfReplications]))</f>
        <v>50</v>
      </c>
      <c r="K2317" s="5" cm="1">
        <f t="array" ref="K2317">IFERROR(AVERAGE(IF((OutputTable[GroupByKey]=OutputTable[[#This Row],[GroupByKey]]),(OutputTable[GroupByKey]=OutputTable[[#This Row],[GroupByKey]])*OutputTable[RecordedValue])),0)</f>
        <v>6.0988587896948685</v>
      </c>
      <c r="L2317" s="5" cm="1">
        <f t="array" ref="L2317">IFERROR(_xlfn.STDEV.S(IF((OutputTable[GroupByKey]=OutputTable[[#This Row],[GroupByKey]]),(OutputTable[GroupByKey]=OutputTable[[#This Row],[GroupByKey]])*OutputTable[RecordedValue])),0)</f>
        <v>0.58437836853471548</v>
      </c>
      <c r="M2317" s="5" cm="1">
        <f t="array" ref="M2317">MAX(IF((ProjectInfoTable[ProjectName]=OutputTable[[#This Row],[ProjectName]]),(ProjectInfoTable[ProjectName]=OutputTable[[#This Row],[ProjectName]])*ProjectInfoTable[ConfidenceInterval]))</f>
        <v>0.95</v>
      </c>
      <c r="N23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317" s="5" cm="1">
        <f t="array" ref="O2317">MIN(IF((OutputTable[GroupByKey]=OutputTable[[#This Row],[GroupByKey]]),(OutputTable[GroupByKey]=OutputTable[[#This Row],[GroupByKey]])*OutputTable[RecordedValue]))</f>
        <v>4.8524885910691502</v>
      </c>
      <c r="P2317" s="5" cm="1">
        <f t="array" ref="P2317">MAX(IF((OutputTable[GroupByKey]=OutputTable[[#This Row],[GroupByKey]]),(OutputTable[GroupByKey]=OutputTable[[#This Row],[GroupByKey]])*OutputTable[RecordedValue]))</f>
        <v>7.28424471053909</v>
      </c>
    </row>
    <row r="2318" spans="1:16" x14ac:dyDescent="0.25">
      <c r="A2318" t="s">
        <v>68</v>
      </c>
      <c r="B2318" t="s">
        <v>70</v>
      </c>
      <c r="C2318">
        <v>44</v>
      </c>
      <c r="D2318" t="s">
        <v>162</v>
      </c>
      <c r="E2318" t="s">
        <v>154</v>
      </c>
      <c r="F2318" t="s">
        <v>105</v>
      </c>
      <c r="G2318">
        <v>647</v>
      </c>
      <c r="H2318">
        <v>0</v>
      </c>
      <c r="I2318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318" s="5" cm="1">
        <f t="array" ref="J2318">MAX(IF((ProjectInfoTable[ProjectName]=OutputTable[[#This Row],[ProjectName]]),(ProjectInfoTable[ProjectName]=OutputTable[[#This Row],[ProjectName]])*ProjectInfoTable[NumberOfReplications]))</f>
        <v>50</v>
      </c>
      <c r="K2318" s="5" cm="1">
        <f t="array" ref="K2318">IFERROR(AVERAGE(IF((OutputTable[GroupByKey]=OutputTable[[#This Row],[GroupByKey]]),(OutputTable[GroupByKey]=OutputTable[[#This Row],[GroupByKey]])*OutputTable[RecordedValue])),0)</f>
        <v>645.70000000000005</v>
      </c>
      <c r="L2318" s="5" cm="1">
        <f t="array" ref="L2318">IFERROR(_xlfn.STDEV.S(IF((OutputTable[GroupByKey]=OutputTable[[#This Row],[GroupByKey]]),(OutputTable[GroupByKey]=OutputTable[[#This Row],[GroupByKey]])*OutputTable[RecordedValue])),0)</f>
        <v>5.4930382656372485</v>
      </c>
      <c r="M2318" s="5" cm="1">
        <f t="array" ref="M2318">MAX(IF((ProjectInfoTable[ProjectName]=OutputTable[[#This Row],[ProjectName]]),(ProjectInfoTable[ProjectName]=OutputTable[[#This Row],[ProjectName]])*ProjectInfoTable[ConfidenceInterval]))</f>
        <v>0.95</v>
      </c>
      <c r="N23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318" s="5" cm="1">
        <f t="array" ref="O2318">MIN(IF((OutputTable[GroupByKey]=OutputTable[[#This Row],[GroupByKey]]),(OutputTable[GroupByKey]=OutputTable[[#This Row],[GroupByKey]])*OutputTable[RecordedValue]))</f>
        <v>633</v>
      </c>
      <c r="P2318" s="5" cm="1">
        <f t="array" ref="P2318">MAX(IF((OutputTable[GroupByKey]=OutputTable[[#This Row],[GroupByKey]]),(OutputTable[GroupByKey]=OutputTable[[#This Row],[GroupByKey]])*OutputTable[RecordedValue]))</f>
        <v>656</v>
      </c>
    </row>
    <row r="2319" spans="1:16" x14ac:dyDescent="0.25">
      <c r="A2319" t="s">
        <v>68</v>
      </c>
      <c r="B2319" t="s">
        <v>70</v>
      </c>
      <c r="C2319">
        <v>44</v>
      </c>
      <c r="D2319" t="s">
        <v>163</v>
      </c>
      <c r="E2319" t="s">
        <v>156</v>
      </c>
      <c r="F2319" t="s">
        <v>105</v>
      </c>
      <c r="G2319">
        <v>0.85792737674755903</v>
      </c>
      <c r="H2319">
        <v>0</v>
      </c>
      <c r="I2319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319" s="5" cm="1">
        <f t="array" ref="J2319">MAX(IF((ProjectInfoTable[ProjectName]=OutputTable[[#This Row],[ProjectName]]),(ProjectInfoTable[ProjectName]=OutputTable[[#This Row],[ProjectName]])*ProjectInfoTable[NumberOfReplications]))</f>
        <v>50</v>
      </c>
      <c r="K2319" s="5" cm="1">
        <f t="array" ref="K2319">IFERROR(AVERAGE(IF((OutputTable[GroupByKey]=OutputTable[[#This Row],[GroupByKey]]),(OutputTable[GroupByKey]=OutputTable[[#This Row],[GroupByKey]])*OutputTable[RecordedValue])),0)</f>
        <v>0.83058725584180904</v>
      </c>
      <c r="L2319" s="5" cm="1">
        <f t="array" ref="L2319">IFERROR(_xlfn.STDEV.S(IF((OutputTable[GroupByKey]=OutputTable[[#This Row],[GroupByKey]]),(OutputTable[GroupByKey]=OutputTable[[#This Row],[GroupByKey]])*OutputTable[RecordedValue])),0)</f>
        <v>1.6232732459297416E-2</v>
      </c>
      <c r="M2319" s="5" cm="1">
        <f t="array" ref="M2319">MAX(IF((ProjectInfoTable[ProjectName]=OutputTable[[#This Row],[ProjectName]]),(ProjectInfoTable[ProjectName]=OutputTable[[#This Row],[ProjectName]])*ProjectInfoTable[ConfidenceInterval]))</f>
        <v>0.95</v>
      </c>
      <c r="N23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319" s="5" cm="1">
        <f t="array" ref="O2319">MIN(IF((OutputTable[GroupByKey]=OutputTable[[#This Row],[GroupByKey]]),(OutputTable[GroupByKey]=OutputTable[[#This Row],[GroupByKey]])*OutputTable[RecordedValue]))</f>
        <v>0.79765986915169296</v>
      </c>
      <c r="P2319" s="5" cm="1">
        <f t="array" ref="P2319">MAX(IF((OutputTable[GroupByKey]=OutputTable[[#This Row],[GroupByKey]]),(OutputTable[GroupByKey]=OutputTable[[#This Row],[GroupByKey]])*OutputTable[RecordedValue]))</f>
        <v>0.86520865024807903</v>
      </c>
    </row>
    <row r="2320" spans="1:16" x14ac:dyDescent="0.25">
      <c r="A2320" t="s">
        <v>68</v>
      </c>
      <c r="B2320" t="s">
        <v>70</v>
      </c>
      <c r="C2320">
        <v>44</v>
      </c>
      <c r="D2320" t="s">
        <v>164</v>
      </c>
      <c r="E2320" t="s">
        <v>140</v>
      </c>
      <c r="F2320" t="s">
        <v>105</v>
      </c>
      <c r="G2320">
        <v>0</v>
      </c>
      <c r="H2320">
        <v>0</v>
      </c>
      <c r="I2320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320" s="5" cm="1">
        <f t="array" ref="J2320">MAX(IF((ProjectInfoTable[ProjectName]=OutputTable[[#This Row],[ProjectName]]),(ProjectInfoTable[ProjectName]=OutputTable[[#This Row],[ProjectName]])*ProjectInfoTable[NumberOfReplications]))</f>
        <v>50</v>
      </c>
      <c r="K2320" s="5" cm="1">
        <f t="array" ref="K2320">IFERROR(AVERAGE(IF((OutputTable[GroupByKey]=OutputTable[[#This Row],[GroupByKey]]),(OutputTable[GroupByKey]=OutputTable[[#This Row],[GroupByKey]])*OutputTable[RecordedValue])),0)</f>
        <v>0</v>
      </c>
      <c r="L2320" s="5" cm="1">
        <f t="array" ref="L2320">IFERROR(_xlfn.STDEV.S(IF((OutputTable[GroupByKey]=OutputTable[[#This Row],[GroupByKey]]),(OutputTable[GroupByKey]=OutputTable[[#This Row],[GroupByKey]])*OutputTable[RecordedValue])),0)</f>
        <v>0</v>
      </c>
      <c r="M2320" s="5" cm="1">
        <f t="array" ref="M2320">MAX(IF((ProjectInfoTable[ProjectName]=OutputTable[[#This Row],[ProjectName]]),(ProjectInfoTable[ProjectName]=OutputTable[[#This Row],[ProjectName]])*ProjectInfoTable[ConfidenceInterval]))</f>
        <v>0.95</v>
      </c>
      <c r="N23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20" s="5" cm="1">
        <f t="array" ref="O2320">MIN(IF((OutputTable[GroupByKey]=OutputTable[[#This Row],[GroupByKey]]),(OutputTable[GroupByKey]=OutputTable[[#This Row],[GroupByKey]])*OutputTable[RecordedValue]))</f>
        <v>0</v>
      </c>
      <c r="P2320" s="5" cm="1">
        <f t="array" ref="P2320">MAX(IF((OutputTable[GroupByKey]=OutputTable[[#This Row],[GroupByKey]]),(OutputTable[GroupByKey]=OutputTable[[#This Row],[GroupByKey]])*OutputTable[RecordedValue]))</f>
        <v>0</v>
      </c>
    </row>
    <row r="2321" spans="1:16" x14ac:dyDescent="0.25">
      <c r="A2321" t="s">
        <v>68</v>
      </c>
      <c r="B2321" t="s">
        <v>70</v>
      </c>
      <c r="C2321">
        <v>44</v>
      </c>
      <c r="D2321" t="s">
        <v>165</v>
      </c>
      <c r="E2321" t="s">
        <v>111</v>
      </c>
      <c r="F2321" t="s">
        <v>73</v>
      </c>
      <c r="G2321">
        <v>37.497491980990297</v>
      </c>
      <c r="H2321">
        <v>0</v>
      </c>
      <c r="I2321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321" s="5" cm="1">
        <f t="array" ref="J2321">MAX(IF((ProjectInfoTable[ProjectName]=OutputTable[[#This Row],[ProjectName]]),(ProjectInfoTable[ProjectName]=OutputTable[[#This Row],[ProjectName]])*ProjectInfoTable[NumberOfReplications]))</f>
        <v>50</v>
      </c>
      <c r="K2321" s="5" cm="1">
        <f t="array" ref="K2321">IFERROR(AVERAGE(IF((OutputTable[GroupByKey]=OutputTable[[#This Row],[GroupByKey]]),(OutputTable[GroupByKey]=OutputTable[[#This Row],[GroupByKey]])*OutputTable[RecordedValue])),0)</f>
        <v>37.238343743460135</v>
      </c>
      <c r="L2321" s="5" cm="1">
        <f t="array" ref="L2321">IFERROR(_xlfn.STDEV.S(IF((OutputTable[GroupByKey]=OutputTable[[#This Row],[GroupByKey]]),(OutputTable[GroupByKey]=OutputTable[[#This Row],[GroupByKey]])*OutputTable[RecordedValue])),0)</f>
        <v>0.73577360167133743</v>
      </c>
      <c r="M2321" s="5" cm="1">
        <f t="array" ref="M2321">MAX(IF((ProjectInfoTable[ProjectName]=OutputTable[[#This Row],[ProjectName]]),(ProjectInfoTable[ProjectName]=OutputTable[[#This Row],[ProjectName]])*ProjectInfoTable[ConfidenceInterval]))</f>
        <v>0.95</v>
      </c>
      <c r="N23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321" s="5" cm="1">
        <f t="array" ref="O2321">MIN(IF((OutputTable[GroupByKey]=OutputTable[[#This Row],[GroupByKey]]),(OutputTable[GroupByKey]=OutputTable[[#This Row],[GroupByKey]])*OutputTable[RecordedValue]))</f>
        <v>35.915286846409401</v>
      </c>
      <c r="P2321" s="5" cm="1">
        <f t="array" ref="P2321">MAX(IF((OutputTable[GroupByKey]=OutputTable[[#This Row],[GroupByKey]]),(OutputTable[GroupByKey]=OutputTable[[#This Row],[GroupByKey]])*OutputTable[RecordedValue]))</f>
        <v>38.829036811282897</v>
      </c>
    </row>
    <row r="2322" spans="1:16" x14ac:dyDescent="0.25">
      <c r="A2322" t="s">
        <v>68</v>
      </c>
      <c r="B2322" t="s">
        <v>70</v>
      </c>
      <c r="C2322">
        <v>44</v>
      </c>
      <c r="D2322" t="s">
        <v>166</v>
      </c>
      <c r="E2322" t="s">
        <v>113</v>
      </c>
      <c r="F2322" t="s">
        <v>73</v>
      </c>
      <c r="G2322">
        <v>1124.9247594297101</v>
      </c>
      <c r="H2322">
        <v>0</v>
      </c>
      <c r="I2322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322" s="5" cm="1">
        <f t="array" ref="J2322">MAX(IF((ProjectInfoTable[ProjectName]=OutputTable[[#This Row],[ProjectName]]),(ProjectInfoTable[ProjectName]=OutputTable[[#This Row],[ProjectName]])*ProjectInfoTable[NumberOfReplications]))</f>
        <v>50</v>
      </c>
      <c r="K2322" s="5" cm="1">
        <f t="array" ref="K2322">IFERROR(AVERAGE(IF((OutputTable[GroupByKey]=OutputTable[[#This Row],[GroupByKey]]),(OutputTable[GroupByKey]=OutputTable[[#This Row],[GroupByKey]])*OutputTable[RecordedValue])),0)</f>
        <v>1117.1503123038046</v>
      </c>
      <c r="L2322" s="5" cm="1">
        <f t="array" ref="L2322">IFERROR(_xlfn.STDEV.S(IF((OutputTable[GroupByKey]=OutputTable[[#This Row],[GroupByKey]]),(OutputTable[GroupByKey]=OutputTable[[#This Row],[GroupByKey]])*OutputTable[RecordedValue])),0)</f>
        <v>22.073208050140675</v>
      </c>
      <c r="M2322" s="5" cm="1">
        <f t="array" ref="M2322">MAX(IF((ProjectInfoTable[ProjectName]=OutputTable[[#This Row],[ProjectName]]),(ProjectInfoTable[ProjectName]=OutputTable[[#This Row],[ProjectName]])*ProjectInfoTable[ConfidenceInterval]))</f>
        <v>0.95</v>
      </c>
      <c r="N23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322" s="5" cm="1">
        <f t="array" ref="O2322">MIN(IF((OutputTable[GroupByKey]=OutputTable[[#This Row],[GroupByKey]]),(OutputTable[GroupByKey]=OutputTable[[#This Row],[GroupByKey]])*OutputTable[RecordedValue]))</f>
        <v>1077.4586053922801</v>
      </c>
      <c r="P2322" s="5" cm="1">
        <f t="array" ref="P2322">MAX(IF((OutputTable[GroupByKey]=OutputTable[[#This Row],[GroupByKey]]),(OutputTable[GroupByKey]=OutputTable[[#This Row],[GroupByKey]])*OutputTable[RecordedValue]))</f>
        <v>1164.8711043384901</v>
      </c>
    </row>
    <row r="2323" spans="1:16" x14ac:dyDescent="0.25">
      <c r="A2323" t="s">
        <v>68</v>
      </c>
      <c r="B2323" t="s">
        <v>70</v>
      </c>
      <c r="C2323">
        <v>44</v>
      </c>
      <c r="D2323" t="s">
        <v>167</v>
      </c>
      <c r="E2323" t="s">
        <v>115</v>
      </c>
      <c r="F2323" t="s">
        <v>73</v>
      </c>
      <c r="G2323">
        <v>0</v>
      </c>
      <c r="H2323">
        <v>0</v>
      </c>
      <c r="I2323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323" s="5" cm="1">
        <f t="array" ref="J2323">MAX(IF((ProjectInfoTable[ProjectName]=OutputTable[[#This Row],[ProjectName]]),(ProjectInfoTable[ProjectName]=OutputTable[[#This Row],[ProjectName]])*ProjectInfoTable[NumberOfReplications]))</f>
        <v>50</v>
      </c>
      <c r="K2323" s="5" cm="1">
        <f t="array" ref="K2323">IFERROR(AVERAGE(IF((OutputTable[GroupByKey]=OutputTable[[#This Row],[GroupByKey]]),(OutputTable[GroupByKey]=OutputTable[[#This Row],[GroupByKey]])*OutputTable[RecordedValue])),0)</f>
        <v>0</v>
      </c>
      <c r="L2323" s="5" cm="1">
        <f t="array" ref="L2323">IFERROR(_xlfn.STDEV.S(IF((OutputTable[GroupByKey]=OutputTable[[#This Row],[GroupByKey]]),(OutputTable[GroupByKey]=OutputTable[[#This Row],[GroupByKey]])*OutputTable[RecordedValue])),0)</f>
        <v>0</v>
      </c>
      <c r="M2323" s="5" cm="1">
        <f t="array" ref="M2323">MAX(IF((ProjectInfoTable[ProjectName]=OutputTable[[#This Row],[ProjectName]]),(ProjectInfoTable[ProjectName]=OutputTable[[#This Row],[ProjectName]])*ProjectInfoTable[ConfidenceInterval]))</f>
        <v>0.95</v>
      </c>
      <c r="N23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23" s="5" cm="1">
        <f t="array" ref="O2323">MIN(IF((OutputTable[GroupByKey]=OutputTable[[#This Row],[GroupByKey]]),(OutputTable[GroupByKey]=OutputTable[[#This Row],[GroupByKey]])*OutputTable[RecordedValue]))</f>
        <v>0</v>
      </c>
      <c r="P2323" s="5" cm="1">
        <f t="array" ref="P2323">MAX(IF((OutputTable[GroupByKey]=OutputTable[[#This Row],[GroupByKey]]),(OutputTable[GroupByKey]=OutputTable[[#This Row],[GroupByKey]])*OutputTable[RecordedValue]))</f>
        <v>0</v>
      </c>
    </row>
    <row r="2324" spans="1:16" x14ac:dyDescent="0.25">
      <c r="A2324" t="s">
        <v>68</v>
      </c>
      <c r="B2324" t="s">
        <v>70</v>
      </c>
      <c r="C2324">
        <v>44</v>
      </c>
      <c r="D2324" t="s">
        <v>168</v>
      </c>
      <c r="E2324" t="s">
        <v>117</v>
      </c>
      <c r="F2324" t="s">
        <v>73</v>
      </c>
      <c r="G2324">
        <v>139.45964415542099</v>
      </c>
      <c r="H2324">
        <v>0</v>
      </c>
      <c r="I2324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324" s="5" cm="1">
        <f t="array" ref="J2324">MAX(IF((ProjectInfoTable[ProjectName]=OutputTable[[#This Row],[ProjectName]]),(ProjectInfoTable[ProjectName]=OutputTable[[#This Row],[ProjectName]])*ProjectInfoTable[NumberOfReplications]))</f>
        <v>50</v>
      </c>
      <c r="K2324" s="5" cm="1">
        <f t="array" ref="K2324">IFERROR(AVERAGE(IF((OutputTable[GroupByKey]=OutputTable[[#This Row],[GroupByKey]]),(OutputTable[GroupByKey]=OutputTable[[#This Row],[GroupByKey]])*OutputTable[RecordedValue])),0)</f>
        <v>120.89653130002299</v>
      </c>
      <c r="L2324" s="5" cm="1">
        <f t="array" ref="L2324">IFERROR(_xlfn.STDEV.S(IF((OutputTable[GroupByKey]=OutputTable[[#This Row],[GroupByKey]]),(OutputTable[GroupByKey]=OutputTable[[#This Row],[GroupByKey]])*OutputTable[RecordedValue])),0)</f>
        <v>33.561725675720702</v>
      </c>
      <c r="M2324" s="5" cm="1">
        <f t="array" ref="M2324">MAX(IF((ProjectInfoTable[ProjectName]=OutputTable[[#This Row],[ProjectName]]),(ProjectInfoTable[ProjectName]=OutputTable[[#This Row],[ProjectName]])*ProjectInfoTable[ConfidenceInterval]))</f>
        <v>0.95</v>
      </c>
      <c r="N23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324" s="5" cm="1">
        <f t="array" ref="O2324">MIN(IF((OutputTable[GroupByKey]=OutputTable[[#This Row],[GroupByKey]]),(OutputTable[GroupByKey]=OutputTable[[#This Row],[GroupByKey]])*OutputTable[RecordedValue]))</f>
        <v>71.2298351699786</v>
      </c>
      <c r="P2324" s="5" cm="1">
        <f t="array" ref="P2324">MAX(IF((OutputTable[GroupByKey]=OutputTable[[#This Row],[GroupByKey]]),(OutputTable[GroupByKey]=OutputTable[[#This Row],[GroupByKey]])*OutputTable[RecordedValue]))</f>
        <v>265.63530965979299</v>
      </c>
    </row>
    <row r="2325" spans="1:16" x14ac:dyDescent="0.25">
      <c r="A2325" t="s">
        <v>68</v>
      </c>
      <c r="B2325" t="s">
        <v>70</v>
      </c>
      <c r="C2325">
        <v>44</v>
      </c>
      <c r="D2325" t="s">
        <v>169</v>
      </c>
      <c r="E2325" t="s">
        <v>119</v>
      </c>
      <c r="F2325" t="s">
        <v>73</v>
      </c>
      <c r="G2325">
        <v>303</v>
      </c>
      <c r="H2325">
        <v>0</v>
      </c>
      <c r="I2325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325" s="5" cm="1">
        <f t="array" ref="J2325">MAX(IF((ProjectInfoTable[ProjectName]=OutputTable[[#This Row],[ProjectName]]),(ProjectInfoTable[ProjectName]=OutputTable[[#This Row],[ProjectName]])*ProjectInfoTable[NumberOfReplications]))</f>
        <v>50</v>
      </c>
      <c r="K2325" s="5" cm="1">
        <f t="array" ref="K2325">IFERROR(AVERAGE(IF((OutputTable[GroupByKey]=OutputTable[[#This Row],[GroupByKey]]),(OutputTable[GroupByKey]=OutputTable[[#This Row],[GroupByKey]])*OutputTable[RecordedValue])),0)</f>
        <v>307.66000000000003</v>
      </c>
      <c r="L2325" s="5" cm="1">
        <f t="array" ref="L2325">IFERROR(_xlfn.STDEV.S(IF((OutputTable[GroupByKey]=OutputTable[[#This Row],[GroupByKey]]),(OutputTable[GroupByKey]=OutputTable[[#This Row],[GroupByKey]])*OutputTable[RecordedValue])),0)</f>
        <v>3.1272991542223769</v>
      </c>
      <c r="M2325" s="5" cm="1">
        <f t="array" ref="M2325">MAX(IF((ProjectInfoTable[ProjectName]=OutputTable[[#This Row],[ProjectName]]),(ProjectInfoTable[ProjectName]=OutputTable[[#This Row],[ProjectName]])*ProjectInfoTable[ConfidenceInterval]))</f>
        <v>0.95</v>
      </c>
      <c r="N23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325" s="5" cm="1">
        <f t="array" ref="O2325">MIN(IF((OutputTable[GroupByKey]=OutputTable[[#This Row],[GroupByKey]]),(OutputTable[GroupByKey]=OutputTable[[#This Row],[GroupByKey]])*OutputTable[RecordedValue]))</f>
        <v>300</v>
      </c>
      <c r="P2325" s="5" cm="1">
        <f t="array" ref="P2325">MAX(IF((OutputTable[GroupByKey]=OutputTable[[#This Row],[GroupByKey]]),(OutputTable[GroupByKey]=OutputTable[[#This Row],[GroupByKey]])*OutputTable[RecordedValue]))</f>
        <v>315</v>
      </c>
    </row>
    <row r="2326" spans="1:16" x14ac:dyDescent="0.25">
      <c r="A2326" t="s">
        <v>68</v>
      </c>
      <c r="B2326" t="s">
        <v>70</v>
      </c>
      <c r="C2326">
        <v>44</v>
      </c>
      <c r="D2326" t="s">
        <v>170</v>
      </c>
      <c r="E2326" t="s">
        <v>121</v>
      </c>
      <c r="F2326" t="s">
        <v>73</v>
      </c>
      <c r="G2326">
        <v>301</v>
      </c>
      <c r="H2326">
        <v>0</v>
      </c>
      <c r="I2326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326" s="5" cm="1">
        <f t="array" ref="J2326">MAX(IF((ProjectInfoTable[ProjectName]=OutputTable[[#This Row],[ProjectName]]),(ProjectInfoTable[ProjectName]=OutputTable[[#This Row],[ProjectName]])*ProjectInfoTable[NumberOfReplications]))</f>
        <v>50</v>
      </c>
      <c r="K2326" s="5" cm="1">
        <f t="array" ref="K2326">IFERROR(AVERAGE(IF((OutputTable[GroupByKey]=OutputTable[[#This Row],[GroupByKey]]),(OutputTable[GroupByKey]=OutputTable[[#This Row],[GroupByKey]])*OutputTable[RecordedValue])),0)</f>
        <v>305.8</v>
      </c>
      <c r="L2326" s="5" cm="1">
        <f t="array" ref="L2326">IFERROR(_xlfn.STDEV.S(IF((OutputTable[GroupByKey]=OutputTable[[#This Row],[GroupByKey]]),(OutputTable[GroupByKey]=OutputTable[[#This Row],[GroupByKey]])*OutputTable[RecordedValue])),0)</f>
        <v>3.2324881425670751</v>
      </c>
      <c r="M2326" s="5" cm="1">
        <f t="array" ref="M2326">MAX(IF((ProjectInfoTable[ProjectName]=OutputTable[[#This Row],[ProjectName]]),(ProjectInfoTable[ProjectName]=OutputTable[[#This Row],[ProjectName]])*ProjectInfoTable[ConfidenceInterval]))</f>
        <v>0.95</v>
      </c>
      <c r="N23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326" s="5" cm="1">
        <f t="array" ref="O2326">MIN(IF((OutputTable[GroupByKey]=OutputTable[[#This Row],[GroupByKey]]),(OutputTable[GroupByKey]=OutputTable[[#This Row],[GroupByKey]])*OutputTable[RecordedValue]))</f>
        <v>298</v>
      </c>
      <c r="P2326" s="5" cm="1">
        <f t="array" ref="P2326">MAX(IF((OutputTable[GroupByKey]=OutputTable[[#This Row],[GroupByKey]]),(OutputTable[GroupByKey]=OutputTable[[#This Row],[GroupByKey]])*OutputTable[RecordedValue]))</f>
        <v>313</v>
      </c>
    </row>
    <row r="2327" spans="1:16" x14ac:dyDescent="0.25">
      <c r="A2327" t="s">
        <v>68</v>
      </c>
      <c r="B2327" t="s">
        <v>70</v>
      </c>
      <c r="C2327">
        <v>44</v>
      </c>
      <c r="D2327" t="s">
        <v>171</v>
      </c>
      <c r="E2327" t="s">
        <v>123</v>
      </c>
      <c r="F2327" t="s">
        <v>73</v>
      </c>
      <c r="G2327">
        <v>37.497491980990297</v>
      </c>
      <c r="H2327">
        <v>0</v>
      </c>
      <c r="I2327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327" s="5" cm="1">
        <f t="array" ref="J2327">MAX(IF((ProjectInfoTable[ProjectName]=OutputTable[[#This Row],[ProjectName]]),(ProjectInfoTable[ProjectName]=OutputTable[[#This Row],[ProjectName]])*ProjectInfoTable[NumberOfReplications]))</f>
        <v>50</v>
      </c>
      <c r="K2327" s="5" cm="1">
        <f t="array" ref="K2327">IFERROR(AVERAGE(IF((OutputTable[GroupByKey]=OutputTable[[#This Row],[GroupByKey]]),(OutputTable[GroupByKey]=OutputTable[[#This Row],[GroupByKey]])*OutputTable[RecordedValue])),0)</f>
        <v>37.238343743460135</v>
      </c>
      <c r="L2327" s="5" cm="1">
        <f t="array" ref="L2327">IFERROR(_xlfn.STDEV.S(IF((OutputTable[GroupByKey]=OutputTable[[#This Row],[GroupByKey]]),(OutputTable[GroupByKey]=OutputTable[[#This Row],[GroupByKey]])*OutputTable[RecordedValue])),0)</f>
        <v>0.73577360167133743</v>
      </c>
      <c r="M2327" s="5" cm="1">
        <f t="array" ref="M2327">MAX(IF((ProjectInfoTable[ProjectName]=OutputTable[[#This Row],[ProjectName]]),(ProjectInfoTable[ProjectName]=OutputTable[[#This Row],[ProjectName]])*ProjectInfoTable[ConfidenceInterval]))</f>
        <v>0.95</v>
      </c>
      <c r="N23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327" s="5" cm="1">
        <f t="array" ref="O2327">MIN(IF((OutputTable[GroupByKey]=OutputTable[[#This Row],[GroupByKey]]),(OutputTable[GroupByKey]=OutputTable[[#This Row],[GroupByKey]])*OutputTable[RecordedValue]))</f>
        <v>35.915286846409401</v>
      </c>
      <c r="P2327" s="5" cm="1">
        <f t="array" ref="P2327">MAX(IF((OutputTable[GroupByKey]=OutputTable[[#This Row],[GroupByKey]]),(OutputTable[GroupByKey]=OutputTable[[#This Row],[GroupByKey]])*OutputTable[RecordedValue]))</f>
        <v>38.829036811282897</v>
      </c>
    </row>
    <row r="2328" spans="1:16" x14ac:dyDescent="0.25">
      <c r="A2328" t="s">
        <v>68</v>
      </c>
      <c r="B2328" t="s">
        <v>70</v>
      </c>
      <c r="C2328">
        <v>44</v>
      </c>
      <c r="D2328" t="s">
        <v>172</v>
      </c>
      <c r="E2328" t="s">
        <v>125</v>
      </c>
      <c r="F2328" t="s">
        <v>73</v>
      </c>
      <c r="G2328">
        <v>1264.38440358513</v>
      </c>
      <c r="H2328">
        <v>0</v>
      </c>
      <c r="I2328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328" s="5" cm="1">
        <f t="array" ref="J2328">MAX(IF((ProjectInfoTable[ProjectName]=OutputTable[[#This Row],[ProjectName]]),(ProjectInfoTable[ProjectName]=OutputTable[[#This Row],[ProjectName]])*ProjectInfoTable[NumberOfReplications]))</f>
        <v>50</v>
      </c>
      <c r="K2328" s="5" cm="1">
        <f t="array" ref="K2328">IFERROR(AVERAGE(IF((OutputTable[GroupByKey]=OutputTable[[#This Row],[GroupByKey]]),(OutputTable[GroupByKey]=OutputTable[[#This Row],[GroupByKey]])*OutputTable[RecordedValue])),0)</f>
        <v>1238.0468436038263</v>
      </c>
      <c r="L2328" s="5" cm="1">
        <f t="array" ref="L2328">IFERROR(_xlfn.STDEV.S(IF((OutputTable[GroupByKey]=OutputTable[[#This Row],[GroupByKey]]),(OutputTable[GroupByKey]=OutputTable[[#This Row],[GroupByKey]])*OutputTable[RecordedValue])),0)</f>
        <v>49.802537130614866</v>
      </c>
      <c r="M2328" s="5" cm="1">
        <f t="array" ref="M2328">MAX(IF((ProjectInfoTable[ProjectName]=OutputTable[[#This Row],[ProjectName]]),(ProjectInfoTable[ProjectName]=OutputTable[[#This Row],[ProjectName]])*ProjectInfoTable[ConfidenceInterval]))</f>
        <v>0.95</v>
      </c>
      <c r="N23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328" s="5" cm="1">
        <f t="array" ref="O2328">MIN(IF((OutputTable[GroupByKey]=OutputTable[[#This Row],[GroupByKey]]),(OutputTable[GroupByKey]=OutputTable[[#This Row],[GroupByKey]])*OutputTable[RecordedValue]))</f>
        <v>1148.68844056226</v>
      </c>
      <c r="P2328" s="5" cm="1">
        <f t="array" ref="P2328">MAX(IF((OutputTable[GroupByKey]=OutputTable[[#This Row],[GroupByKey]]),(OutputTable[GroupByKey]=OutputTable[[#This Row],[GroupByKey]])*OutputTable[RecordedValue]))</f>
        <v>1418.3176101245699</v>
      </c>
    </row>
    <row r="2329" spans="1:16" x14ac:dyDescent="0.25">
      <c r="A2329" t="s">
        <v>68</v>
      </c>
      <c r="B2329" t="s">
        <v>70</v>
      </c>
      <c r="C2329">
        <v>44</v>
      </c>
      <c r="D2329" t="s">
        <v>173</v>
      </c>
      <c r="E2329" t="s">
        <v>135</v>
      </c>
      <c r="F2329" t="s">
        <v>105</v>
      </c>
      <c r="G2329">
        <v>18.748745990495099</v>
      </c>
      <c r="H2329">
        <v>0</v>
      </c>
      <c r="I2329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329" s="5" cm="1">
        <f t="array" ref="J2329">MAX(IF((ProjectInfoTable[ProjectName]=OutputTable[[#This Row],[ProjectName]]),(ProjectInfoTable[ProjectName]=OutputTable[[#This Row],[ProjectName]])*ProjectInfoTable[NumberOfReplications]))</f>
        <v>50</v>
      </c>
      <c r="K2329" s="5" cm="1">
        <f t="array" ref="K2329">IFERROR(AVERAGE(IF((OutputTable[GroupByKey]=OutputTable[[#This Row],[GroupByKey]]),(OutputTable[GroupByKey]=OutputTable[[#This Row],[GroupByKey]])*OutputTable[RecordedValue])),0)</f>
        <v>18.619171871730064</v>
      </c>
      <c r="L2329" s="5" cm="1">
        <f t="array" ref="L2329">IFERROR(_xlfn.STDEV.S(IF((OutputTable[GroupByKey]=OutputTable[[#This Row],[GroupByKey]]),(OutputTable[GroupByKey]=OutputTable[[#This Row],[GroupByKey]])*OutputTable[RecordedValue])),0)</f>
        <v>0.36788680083566072</v>
      </c>
      <c r="M2329" s="5" cm="1">
        <f t="array" ref="M2329">MAX(IF((ProjectInfoTable[ProjectName]=OutputTable[[#This Row],[ProjectName]]),(ProjectInfoTable[ProjectName]=OutputTable[[#This Row],[ProjectName]])*ProjectInfoTable[ConfidenceInterval]))</f>
        <v>0.95</v>
      </c>
      <c r="N23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329" s="5" cm="1">
        <f t="array" ref="O2329">MIN(IF((OutputTable[GroupByKey]=OutputTable[[#This Row],[GroupByKey]]),(OutputTable[GroupByKey]=OutputTable[[#This Row],[GroupByKey]])*OutputTable[RecordedValue]))</f>
        <v>17.957643423204701</v>
      </c>
      <c r="P2329" s="5" cm="1">
        <f t="array" ref="P2329">MAX(IF((OutputTable[GroupByKey]=OutputTable[[#This Row],[GroupByKey]]),(OutputTable[GroupByKey]=OutputTable[[#This Row],[GroupByKey]])*OutputTable[RecordedValue]))</f>
        <v>19.414518405641399</v>
      </c>
    </row>
    <row r="2330" spans="1:16" x14ac:dyDescent="0.25">
      <c r="A2330" t="s">
        <v>68</v>
      </c>
      <c r="B2330" t="s">
        <v>70</v>
      </c>
      <c r="C2330">
        <v>44</v>
      </c>
      <c r="D2330" t="s">
        <v>174</v>
      </c>
      <c r="E2330" t="s">
        <v>137</v>
      </c>
      <c r="F2330" t="s">
        <v>105</v>
      </c>
      <c r="G2330">
        <v>5.2001844723578401</v>
      </c>
      <c r="H2330">
        <v>0</v>
      </c>
      <c r="I2330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330" s="5" cm="1">
        <f t="array" ref="J2330">MAX(IF((ProjectInfoTable[ProjectName]=OutputTable[[#This Row],[ProjectName]]),(ProjectInfoTable[ProjectName]=OutputTable[[#This Row],[ProjectName]])*ProjectInfoTable[NumberOfReplications]))</f>
        <v>50</v>
      </c>
      <c r="K2330" s="5" cm="1">
        <f t="array" ref="K2330">IFERROR(AVERAGE(IF((OutputTable[GroupByKey]=OutputTable[[#This Row],[GroupByKey]]),(OutputTable[GroupByKey]=OutputTable[[#This Row],[GroupByKey]])*OutputTable[RecordedValue])),0)</f>
        <v>5.3248187541752463</v>
      </c>
      <c r="L2330" s="5" cm="1">
        <f t="array" ref="L2330">IFERROR(_xlfn.STDEV.S(IF((OutputTable[GroupByKey]=OutputTable[[#This Row],[GroupByKey]]),(OutputTable[GroupByKey]=OutputTable[[#This Row],[GroupByKey]])*OutputTable[RecordedValue])),0)</f>
        <v>0.37220753962085379</v>
      </c>
      <c r="M2330" s="5" cm="1">
        <f t="array" ref="M2330">MAX(IF((ProjectInfoTable[ProjectName]=OutputTable[[#This Row],[ProjectName]]),(ProjectInfoTable[ProjectName]=OutputTable[[#This Row],[ProjectName]])*ProjectInfoTable[ConfidenceInterval]))</f>
        <v>0.95</v>
      </c>
      <c r="N23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330" s="5" cm="1">
        <f t="array" ref="O2330">MIN(IF((OutputTable[GroupByKey]=OutputTable[[#This Row],[GroupByKey]]),(OutputTable[GroupByKey]=OutputTable[[#This Row],[GroupByKey]])*OutputTable[RecordedValue]))</f>
        <v>4.5773931059875599</v>
      </c>
      <c r="P2330" s="5" cm="1">
        <f t="array" ref="P2330">MAX(IF((OutputTable[GroupByKey]=OutputTable[[#This Row],[GroupByKey]]),(OutputTable[GroupByKey]=OutputTable[[#This Row],[GroupByKey]])*OutputTable[RecordedValue]))</f>
        <v>5.9816259595291603</v>
      </c>
    </row>
    <row r="2331" spans="1:16" x14ac:dyDescent="0.25">
      <c r="A2331" t="s">
        <v>68</v>
      </c>
      <c r="B2331" t="s">
        <v>70</v>
      </c>
      <c r="C2331">
        <v>44</v>
      </c>
      <c r="D2331" t="s">
        <v>175</v>
      </c>
      <c r="E2331" t="s">
        <v>154</v>
      </c>
      <c r="F2331" t="s">
        <v>105</v>
      </c>
      <c r="G2331">
        <v>303</v>
      </c>
      <c r="H2331">
        <v>0</v>
      </c>
      <c r="I2331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331" s="5" cm="1">
        <f t="array" ref="J2331">MAX(IF((ProjectInfoTable[ProjectName]=OutputTable[[#This Row],[ProjectName]]),(ProjectInfoTable[ProjectName]=OutputTable[[#This Row],[ProjectName]])*ProjectInfoTable[NumberOfReplications]))</f>
        <v>50</v>
      </c>
      <c r="K2331" s="5" cm="1">
        <f t="array" ref="K2331">IFERROR(AVERAGE(IF((OutputTable[GroupByKey]=OutputTable[[#This Row],[GroupByKey]]),(OutputTable[GroupByKey]=OutputTable[[#This Row],[GroupByKey]])*OutputTable[RecordedValue])),0)</f>
        <v>307.5</v>
      </c>
      <c r="L2331" s="5" cm="1">
        <f t="array" ref="L2331">IFERROR(_xlfn.STDEV.S(IF((OutputTable[GroupByKey]=OutputTable[[#This Row],[GroupByKey]]),(OutputTable[GroupByKey]=OutputTable[[#This Row],[GroupByKey]])*OutputTable[RecordedValue])),0)</f>
        <v>3.1831828507367419</v>
      </c>
      <c r="M2331" s="5" cm="1">
        <f t="array" ref="M2331">MAX(IF((ProjectInfoTable[ProjectName]=OutputTable[[#This Row],[ProjectName]]),(ProjectInfoTable[ProjectName]=OutputTable[[#This Row],[ProjectName]])*ProjectInfoTable[ConfidenceInterval]))</f>
        <v>0.95</v>
      </c>
      <c r="N23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331" s="5" cm="1">
        <f t="array" ref="O2331">MIN(IF((OutputTable[GroupByKey]=OutputTable[[#This Row],[GroupByKey]]),(OutputTable[GroupByKey]=OutputTable[[#This Row],[GroupByKey]])*OutputTable[RecordedValue]))</f>
        <v>300</v>
      </c>
      <c r="P2331" s="5" cm="1">
        <f t="array" ref="P2331">MAX(IF((OutputTable[GroupByKey]=OutputTable[[#This Row],[GroupByKey]]),(OutputTable[GroupByKey]=OutputTable[[#This Row],[GroupByKey]])*OutputTable[RecordedValue]))</f>
        <v>315</v>
      </c>
    </row>
    <row r="2332" spans="1:16" x14ac:dyDescent="0.25">
      <c r="A2332" t="s">
        <v>68</v>
      </c>
      <c r="B2332" t="s">
        <v>70</v>
      </c>
      <c r="C2332">
        <v>44</v>
      </c>
      <c r="D2332" t="s">
        <v>176</v>
      </c>
      <c r="E2332" t="s">
        <v>156</v>
      </c>
      <c r="F2332" t="s">
        <v>105</v>
      </c>
      <c r="G2332">
        <v>0.78332564698509</v>
      </c>
      <c r="H2332">
        <v>0</v>
      </c>
      <c r="I2332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332" s="5" cm="1">
        <f t="array" ref="J2332">MAX(IF((ProjectInfoTable[ProjectName]=OutputTable[[#This Row],[ProjectName]]),(ProjectInfoTable[ProjectName]=OutputTable[[#This Row],[ProjectName]])*ProjectInfoTable[NumberOfReplications]))</f>
        <v>50</v>
      </c>
      <c r="K2332" s="5" cm="1">
        <f t="array" ref="K2332">IFERROR(AVERAGE(IF((OutputTable[GroupByKey]=OutputTable[[#This Row],[GroupByKey]]),(OutputTable[GroupByKey]=OutputTable[[#This Row],[GroupByKey]])*OutputTable[RecordedValue])),0)</f>
        <v>0.77813255190936492</v>
      </c>
      <c r="L2332" s="5" cm="1">
        <f t="array" ref="L2332">IFERROR(_xlfn.STDEV.S(IF((OutputTable[GroupByKey]=OutputTable[[#This Row],[GroupByKey]]),(OutputTable[GroupByKey]=OutputTable[[#This Row],[GroupByKey]])*OutputTable[RecordedValue])),0)</f>
        <v>1.5508647484202203E-2</v>
      </c>
      <c r="M2332" s="5" cm="1">
        <f t="array" ref="M2332">MAX(IF((ProjectInfoTable[ProjectName]=OutputTable[[#This Row],[ProjectName]]),(ProjectInfoTable[ProjectName]=OutputTable[[#This Row],[ProjectName]])*ProjectInfoTable[ConfidenceInterval]))</f>
        <v>0.95</v>
      </c>
      <c r="N23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332" s="5" cm="1">
        <f t="array" ref="O2332">MIN(IF((OutputTable[GroupByKey]=OutputTable[[#This Row],[GroupByKey]]),(OutputTable[GroupByKey]=OutputTable[[#This Row],[GroupByKey]])*OutputTable[RecordedValue]))</f>
        <v>0.75076558501961799</v>
      </c>
      <c r="P2332" s="5" cm="1">
        <f t="array" ref="P2332">MAX(IF((OutputTable[GroupByKey]=OutputTable[[#This Row],[GroupByKey]]),(OutputTable[GroupByKey]=OutputTable[[#This Row],[GroupByKey]])*OutputTable[RecordedValue]))</f>
        <v>0.80927528725051701</v>
      </c>
    </row>
    <row r="2333" spans="1:16" x14ac:dyDescent="0.25">
      <c r="A2333" t="s">
        <v>68</v>
      </c>
      <c r="B2333" t="s">
        <v>70</v>
      </c>
      <c r="C2333">
        <v>44</v>
      </c>
      <c r="D2333" t="s">
        <v>177</v>
      </c>
      <c r="E2333" t="s">
        <v>140</v>
      </c>
      <c r="F2333" t="s">
        <v>105</v>
      </c>
      <c r="G2333">
        <v>0</v>
      </c>
      <c r="H2333">
        <v>0</v>
      </c>
      <c r="I2333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333" s="5" cm="1">
        <f t="array" ref="J2333">MAX(IF((ProjectInfoTable[ProjectName]=OutputTable[[#This Row],[ProjectName]]),(ProjectInfoTable[ProjectName]=OutputTable[[#This Row],[ProjectName]])*ProjectInfoTable[NumberOfReplications]))</f>
        <v>50</v>
      </c>
      <c r="K2333" s="5" cm="1">
        <f t="array" ref="K2333">IFERROR(AVERAGE(IF((OutputTable[GroupByKey]=OutputTable[[#This Row],[GroupByKey]]),(OutputTable[GroupByKey]=OutputTable[[#This Row],[GroupByKey]])*OutputTable[RecordedValue])),0)</f>
        <v>0</v>
      </c>
      <c r="L2333" s="5" cm="1">
        <f t="array" ref="L2333">IFERROR(_xlfn.STDEV.S(IF((OutputTable[GroupByKey]=OutputTable[[#This Row],[GroupByKey]]),(OutputTable[GroupByKey]=OutputTable[[#This Row],[GroupByKey]])*OutputTable[RecordedValue])),0)</f>
        <v>0</v>
      </c>
      <c r="M2333" s="5" cm="1">
        <f t="array" ref="M2333">MAX(IF((ProjectInfoTable[ProjectName]=OutputTable[[#This Row],[ProjectName]]),(ProjectInfoTable[ProjectName]=OutputTable[[#This Row],[ProjectName]])*ProjectInfoTable[ConfidenceInterval]))</f>
        <v>0.95</v>
      </c>
      <c r="N23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33" s="5" cm="1">
        <f t="array" ref="O2333">MIN(IF((OutputTable[GroupByKey]=OutputTable[[#This Row],[GroupByKey]]),(OutputTable[GroupByKey]=OutputTable[[#This Row],[GroupByKey]])*OutputTable[RecordedValue]))</f>
        <v>0</v>
      </c>
      <c r="P2333" s="5" cm="1">
        <f t="array" ref="P2333">MAX(IF((OutputTable[GroupByKey]=OutputTable[[#This Row],[GroupByKey]]),(OutputTable[GroupByKey]=OutputTable[[#This Row],[GroupByKey]])*OutputTable[RecordedValue]))</f>
        <v>0</v>
      </c>
    </row>
    <row r="2334" spans="1:16" x14ac:dyDescent="0.25">
      <c r="A2334" t="s">
        <v>68</v>
      </c>
      <c r="B2334" t="s">
        <v>70</v>
      </c>
      <c r="C2334">
        <v>45</v>
      </c>
      <c r="D2334" t="s">
        <v>110</v>
      </c>
      <c r="E2334" t="s">
        <v>111</v>
      </c>
      <c r="F2334" t="s">
        <v>73</v>
      </c>
      <c r="G2334">
        <v>1.46200142791364</v>
      </c>
      <c r="H2334">
        <v>0</v>
      </c>
      <c r="I2334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334" s="5" cm="1">
        <f t="array" ref="J2334">MAX(IF((ProjectInfoTable[ProjectName]=OutputTable[[#This Row],[ProjectName]]),(ProjectInfoTable[ProjectName]=OutputTable[[#This Row],[ProjectName]])*ProjectInfoTable[NumberOfReplications]))</f>
        <v>50</v>
      </c>
      <c r="K2334" s="5" cm="1">
        <f t="array" ref="K2334">IFERROR(AVERAGE(IF((OutputTable[GroupByKey]=OutputTable[[#This Row],[GroupByKey]]),(OutputTable[GroupByKey]=OutputTable[[#This Row],[GroupByKey]])*OutputTable[RecordedValue])),0)</f>
        <v>1.9749714551650996</v>
      </c>
      <c r="L2334" s="5" cm="1">
        <f t="array" ref="L2334">IFERROR(_xlfn.STDEV.S(IF((OutputTable[GroupByKey]=OutputTable[[#This Row],[GroupByKey]]),(OutputTable[GroupByKey]=OutputTable[[#This Row],[GroupByKey]])*OutputTable[RecordedValue])),0)</f>
        <v>0.45746437878232693</v>
      </c>
      <c r="M2334" s="5" cm="1">
        <f t="array" ref="M2334">MAX(IF((ProjectInfoTable[ProjectName]=OutputTable[[#This Row],[ProjectName]]),(ProjectInfoTable[ProjectName]=OutputTable[[#This Row],[ProjectName]])*ProjectInfoTable[ConfidenceInterval]))</f>
        <v>0.95</v>
      </c>
      <c r="N23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334" s="5" cm="1">
        <f t="array" ref="O2334">MIN(IF((OutputTable[GroupByKey]=OutputTable[[#This Row],[GroupByKey]]),(OutputTable[GroupByKey]=OutputTable[[#This Row],[GroupByKey]])*OutputTable[RecordedValue]))</f>
        <v>1.0281254127300199</v>
      </c>
      <c r="P2334" s="5" cm="1">
        <f t="array" ref="P2334">MAX(IF((OutputTable[GroupByKey]=OutputTable[[#This Row],[GroupByKey]]),(OutputTable[GroupByKey]=OutputTable[[#This Row],[GroupByKey]])*OutputTable[RecordedValue]))</f>
        <v>3.1673122909872098</v>
      </c>
    </row>
    <row r="2335" spans="1:16" x14ac:dyDescent="0.25">
      <c r="A2335" t="s">
        <v>68</v>
      </c>
      <c r="B2335" t="s">
        <v>70</v>
      </c>
      <c r="C2335">
        <v>45</v>
      </c>
      <c r="D2335" t="s">
        <v>112</v>
      </c>
      <c r="E2335" t="s">
        <v>113</v>
      </c>
      <c r="F2335" t="s">
        <v>73</v>
      </c>
      <c r="G2335">
        <v>87.720085674818506</v>
      </c>
      <c r="H2335">
        <v>0</v>
      </c>
      <c r="I2335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335" s="5" cm="1">
        <f t="array" ref="J2335">MAX(IF((ProjectInfoTable[ProjectName]=OutputTable[[#This Row],[ProjectName]]),(ProjectInfoTable[ProjectName]=OutputTable[[#This Row],[ProjectName]])*ProjectInfoTable[NumberOfReplications]))</f>
        <v>50</v>
      </c>
      <c r="K2335" s="5" cm="1">
        <f t="array" ref="K2335">IFERROR(AVERAGE(IF((OutputTable[GroupByKey]=OutputTable[[#This Row],[GroupByKey]]),(OutputTable[GroupByKey]=OutputTable[[#This Row],[GroupByKey]])*OutputTable[RecordedValue])),0)</f>
        <v>118.49828730990606</v>
      </c>
      <c r="L2335" s="5" cm="1">
        <f t="array" ref="L2335">IFERROR(_xlfn.STDEV.S(IF((OutputTable[GroupByKey]=OutputTable[[#This Row],[GroupByKey]]),(OutputTable[GroupByKey]=OutputTable[[#This Row],[GroupByKey]])*OutputTable[RecordedValue])),0)</f>
        <v>27.447862726939679</v>
      </c>
      <c r="M2335" s="5" cm="1">
        <f t="array" ref="M2335">MAX(IF((ProjectInfoTable[ProjectName]=OutputTable[[#This Row],[ProjectName]]),(ProjectInfoTable[ProjectName]=OutputTable[[#This Row],[ProjectName]])*ProjectInfoTable[ConfidenceInterval]))</f>
        <v>0.95</v>
      </c>
      <c r="N23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335" s="5" cm="1">
        <f t="array" ref="O2335">MIN(IF((OutputTable[GroupByKey]=OutputTable[[#This Row],[GroupByKey]]),(OutputTable[GroupByKey]=OutputTable[[#This Row],[GroupByKey]])*OutputTable[RecordedValue]))</f>
        <v>61.6875247638012</v>
      </c>
      <c r="P2335" s="5" cm="1">
        <f t="array" ref="P2335">MAX(IF((OutputTable[GroupByKey]=OutputTable[[#This Row],[GroupByKey]]),(OutputTable[GroupByKey]=OutputTable[[#This Row],[GroupByKey]])*OutputTable[RecordedValue]))</f>
        <v>190.038737459233</v>
      </c>
    </row>
    <row r="2336" spans="1:16" x14ac:dyDescent="0.25">
      <c r="A2336" t="s">
        <v>68</v>
      </c>
      <c r="B2336" t="s">
        <v>70</v>
      </c>
      <c r="C2336">
        <v>45</v>
      </c>
      <c r="D2336" t="s">
        <v>114</v>
      </c>
      <c r="E2336" t="s">
        <v>115</v>
      </c>
      <c r="F2336" t="s">
        <v>73</v>
      </c>
      <c r="G2336">
        <v>0</v>
      </c>
      <c r="H2336">
        <v>0</v>
      </c>
      <c r="I2336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336" s="5" cm="1">
        <f t="array" ref="J2336">MAX(IF((ProjectInfoTable[ProjectName]=OutputTable[[#This Row],[ProjectName]]),(ProjectInfoTable[ProjectName]=OutputTable[[#This Row],[ProjectName]])*ProjectInfoTable[NumberOfReplications]))</f>
        <v>50</v>
      </c>
      <c r="K2336" s="5" cm="1">
        <f t="array" ref="K2336">IFERROR(AVERAGE(IF((OutputTable[GroupByKey]=OutputTable[[#This Row],[GroupByKey]]),(OutputTable[GroupByKey]=OutputTable[[#This Row],[GroupByKey]])*OutputTable[RecordedValue])),0)</f>
        <v>0</v>
      </c>
      <c r="L2336" s="5" cm="1">
        <f t="array" ref="L2336">IFERROR(_xlfn.STDEV.S(IF((OutputTable[GroupByKey]=OutputTable[[#This Row],[GroupByKey]]),(OutputTable[GroupByKey]=OutputTable[[#This Row],[GroupByKey]])*OutputTable[RecordedValue])),0)</f>
        <v>0</v>
      </c>
      <c r="M2336" s="5" cm="1">
        <f t="array" ref="M2336">MAX(IF((ProjectInfoTable[ProjectName]=OutputTable[[#This Row],[ProjectName]]),(ProjectInfoTable[ProjectName]=OutputTable[[#This Row],[ProjectName]])*ProjectInfoTable[ConfidenceInterval]))</f>
        <v>0.95</v>
      </c>
      <c r="N23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36" s="5" cm="1">
        <f t="array" ref="O2336">MIN(IF((OutputTable[GroupByKey]=OutputTable[[#This Row],[GroupByKey]]),(OutputTable[GroupByKey]=OutputTable[[#This Row],[GroupByKey]])*OutputTable[RecordedValue]))</f>
        <v>0</v>
      </c>
      <c r="P2336" s="5" cm="1">
        <f t="array" ref="P2336">MAX(IF((OutputTable[GroupByKey]=OutputTable[[#This Row],[GroupByKey]]),(OutputTable[GroupByKey]=OutputTable[[#This Row],[GroupByKey]])*OutputTable[RecordedValue]))</f>
        <v>0</v>
      </c>
    </row>
    <row r="2337" spans="1:16" x14ac:dyDescent="0.25">
      <c r="A2337" t="s">
        <v>68</v>
      </c>
      <c r="B2337" t="s">
        <v>70</v>
      </c>
      <c r="C2337">
        <v>45</v>
      </c>
      <c r="D2337" t="s">
        <v>116</v>
      </c>
      <c r="E2337" t="s">
        <v>117</v>
      </c>
      <c r="F2337" t="s">
        <v>73</v>
      </c>
      <c r="G2337">
        <v>4.3944623115424797</v>
      </c>
      <c r="H2337">
        <v>0</v>
      </c>
      <c r="I2337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337" s="5" cm="1">
        <f t="array" ref="J2337">MAX(IF((ProjectInfoTable[ProjectName]=OutputTable[[#This Row],[ProjectName]]),(ProjectInfoTable[ProjectName]=OutputTable[[#This Row],[ProjectName]])*ProjectInfoTable[NumberOfReplications]))</f>
        <v>50</v>
      </c>
      <c r="K2337" s="5" cm="1">
        <f t="array" ref="K2337">IFERROR(AVERAGE(IF((OutputTable[GroupByKey]=OutputTable[[#This Row],[GroupByKey]]),(OutputTable[GroupByKey]=OutputTable[[#This Row],[GroupByKey]])*OutputTable[RecordedValue])),0)</f>
        <v>5.4408066100724897</v>
      </c>
      <c r="L2337" s="5" cm="1">
        <f t="array" ref="L2337">IFERROR(_xlfn.STDEV.S(IF((OutputTable[GroupByKey]=OutputTable[[#This Row],[GroupByKey]]),(OutputTable[GroupByKey]=OutputTable[[#This Row],[GroupByKey]])*OutputTable[RecordedValue])),0)</f>
        <v>3.1898976373285977</v>
      </c>
      <c r="M2337" s="5" cm="1">
        <f t="array" ref="M2337">MAX(IF((ProjectInfoTable[ProjectName]=OutputTable[[#This Row],[ProjectName]]),(ProjectInfoTable[ProjectName]=OutputTable[[#This Row],[ProjectName]])*ProjectInfoTable[ConfidenceInterval]))</f>
        <v>0.95</v>
      </c>
      <c r="N23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337" s="5" cm="1">
        <f t="array" ref="O2337">MIN(IF((OutputTable[GroupByKey]=OutputTable[[#This Row],[GroupByKey]]),(OutputTable[GroupByKey]=OutputTable[[#This Row],[GroupByKey]])*OutputTable[RecordedValue]))</f>
        <v>0.10442984261027299</v>
      </c>
      <c r="P2337" s="5" cm="1">
        <f t="array" ref="P2337">MAX(IF((OutputTable[GroupByKey]=OutputTable[[#This Row],[GroupByKey]]),(OutputTable[GroupByKey]=OutputTable[[#This Row],[GroupByKey]])*OutputTable[RecordedValue]))</f>
        <v>13.981021636077701</v>
      </c>
    </row>
    <row r="2338" spans="1:16" x14ac:dyDescent="0.25">
      <c r="A2338" t="s">
        <v>68</v>
      </c>
      <c r="B2338" t="s">
        <v>70</v>
      </c>
      <c r="C2338">
        <v>45</v>
      </c>
      <c r="D2338" t="s">
        <v>118</v>
      </c>
      <c r="E2338" t="s">
        <v>119</v>
      </c>
      <c r="F2338" t="s">
        <v>73</v>
      </c>
      <c r="G2338">
        <v>14</v>
      </c>
      <c r="H2338">
        <v>0</v>
      </c>
      <c r="I2338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338" s="5" cm="1">
        <f t="array" ref="J2338">MAX(IF((ProjectInfoTable[ProjectName]=OutputTable[[#This Row],[ProjectName]]),(ProjectInfoTable[ProjectName]=OutputTable[[#This Row],[ProjectName]])*ProjectInfoTable[NumberOfReplications]))</f>
        <v>50</v>
      </c>
      <c r="K2338" s="5" cm="1">
        <f t="array" ref="K2338">IFERROR(AVERAGE(IF((OutputTable[GroupByKey]=OutputTable[[#This Row],[GroupByKey]]),(OutputTable[GroupByKey]=OutputTable[[#This Row],[GroupByKey]])*OutputTable[RecordedValue])),0)</f>
        <v>20.28</v>
      </c>
      <c r="L2338" s="5" cm="1">
        <f t="array" ref="L2338">IFERROR(_xlfn.STDEV.S(IF((OutputTable[GroupByKey]=OutputTable[[#This Row],[GroupByKey]]),(OutputTable[GroupByKey]=OutputTable[[#This Row],[GroupByKey]])*OutputTable[RecordedValue])),0)</f>
        <v>4.3191079955878688</v>
      </c>
      <c r="M2338" s="5" cm="1">
        <f t="array" ref="M2338">MAX(IF((ProjectInfoTable[ProjectName]=OutputTable[[#This Row],[ProjectName]]),(ProjectInfoTable[ProjectName]=OutputTable[[#This Row],[ProjectName]])*ProjectInfoTable[ConfidenceInterval]))</f>
        <v>0.95</v>
      </c>
      <c r="N23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338" s="5" cm="1">
        <f t="array" ref="O2338">MIN(IF((OutputTable[GroupByKey]=OutputTable[[#This Row],[GroupByKey]]),(OutputTable[GroupByKey]=OutputTable[[#This Row],[GroupByKey]])*OutputTable[RecordedValue]))</f>
        <v>11</v>
      </c>
      <c r="P2338" s="5" cm="1">
        <f t="array" ref="P2338">MAX(IF((OutputTable[GroupByKey]=OutputTable[[#This Row],[GroupByKey]]),(OutputTable[GroupByKey]=OutputTable[[#This Row],[GroupByKey]])*OutputTable[RecordedValue]))</f>
        <v>31</v>
      </c>
    </row>
    <row r="2339" spans="1:16" x14ac:dyDescent="0.25">
      <c r="A2339" t="s">
        <v>68</v>
      </c>
      <c r="B2339" t="s">
        <v>70</v>
      </c>
      <c r="C2339">
        <v>45</v>
      </c>
      <c r="D2339" t="s">
        <v>120</v>
      </c>
      <c r="E2339" t="s">
        <v>121</v>
      </c>
      <c r="F2339" t="s">
        <v>73</v>
      </c>
      <c r="G2339">
        <v>14</v>
      </c>
      <c r="H2339">
        <v>0</v>
      </c>
      <c r="I2339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339" s="5" cm="1">
        <f t="array" ref="J2339">MAX(IF((ProjectInfoTable[ProjectName]=OutputTable[[#This Row],[ProjectName]]),(ProjectInfoTable[ProjectName]=OutputTable[[#This Row],[ProjectName]])*ProjectInfoTable[NumberOfReplications]))</f>
        <v>50</v>
      </c>
      <c r="K2339" s="5" cm="1">
        <f t="array" ref="K2339">IFERROR(AVERAGE(IF((OutputTable[GroupByKey]=OutputTable[[#This Row],[GroupByKey]]),(OutputTable[GroupByKey]=OutputTable[[#This Row],[GroupByKey]])*OutputTable[RecordedValue])),0)</f>
        <v>20.14</v>
      </c>
      <c r="L2339" s="5" cm="1">
        <f t="array" ref="L2339">IFERROR(_xlfn.STDEV.S(IF((OutputTable[GroupByKey]=OutputTable[[#This Row],[GroupByKey]]),(OutputTable[GroupByKey]=OutputTable[[#This Row],[GroupByKey]])*OutputTable[RecordedValue])),0)</f>
        <v>4.309505393278199</v>
      </c>
      <c r="M2339" s="5" cm="1">
        <f t="array" ref="M2339">MAX(IF((ProjectInfoTable[ProjectName]=OutputTable[[#This Row],[ProjectName]]),(ProjectInfoTable[ProjectName]=OutputTable[[#This Row],[ProjectName]])*ProjectInfoTable[ConfidenceInterval]))</f>
        <v>0.95</v>
      </c>
      <c r="N23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339" s="5" cm="1">
        <f t="array" ref="O2339">MIN(IF((OutputTable[GroupByKey]=OutputTable[[#This Row],[GroupByKey]]),(OutputTable[GroupByKey]=OutputTable[[#This Row],[GroupByKey]])*OutputTable[RecordedValue]))</f>
        <v>10</v>
      </c>
      <c r="P2339" s="5" cm="1">
        <f t="array" ref="P2339">MAX(IF((OutputTable[GroupByKey]=OutputTable[[#This Row],[GroupByKey]]),(OutputTable[GroupByKey]=OutputTable[[#This Row],[GroupByKey]])*OutputTable[RecordedValue]))</f>
        <v>31</v>
      </c>
    </row>
    <row r="2340" spans="1:16" x14ac:dyDescent="0.25">
      <c r="A2340" t="s">
        <v>68</v>
      </c>
      <c r="B2340" t="s">
        <v>70</v>
      </c>
      <c r="C2340">
        <v>45</v>
      </c>
      <c r="D2340" t="s">
        <v>122</v>
      </c>
      <c r="E2340" t="s">
        <v>123</v>
      </c>
      <c r="F2340" t="s">
        <v>73</v>
      </c>
      <c r="G2340">
        <v>1.46200142791364</v>
      </c>
      <c r="H2340">
        <v>0</v>
      </c>
      <c r="I2340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340" s="5" cm="1">
        <f t="array" ref="J2340">MAX(IF((ProjectInfoTable[ProjectName]=OutputTable[[#This Row],[ProjectName]]),(ProjectInfoTable[ProjectName]=OutputTable[[#This Row],[ProjectName]])*ProjectInfoTable[NumberOfReplications]))</f>
        <v>50</v>
      </c>
      <c r="K2340" s="5" cm="1">
        <f t="array" ref="K2340">IFERROR(AVERAGE(IF((OutputTable[GroupByKey]=OutputTable[[#This Row],[GroupByKey]]),(OutputTable[GroupByKey]=OutputTable[[#This Row],[GroupByKey]])*OutputTable[RecordedValue])),0)</f>
        <v>1.9749714551650996</v>
      </c>
      <c r="L2340" s="5" cm="1">
        <f t="array" ref="L2340">IFERROR(_xlfn.STDEV.S(IF((OutputTable[GroupByKey]=OutputTable[[#This Row],[GroupByKey]]),(OutputTable[GroupByKey]=OutputTable[[#This Row],[GroupByKey]])*OutputTable[RecordedValue])),0)</f>
        <v>0.45746437878232693</v>
      </c>
      <c r="M2340" s="5" cm="1">
        <f t="array" ref="M2340">MAX(IF((ProjectInfoTable[ProjectName]=OutputTable[[#This Row],[ProjectName]]),(ProjectInfoTable[ProjectName]=OutputTable[[#This Row],[ProjectName]])*ProjectInfoTable[ConfidenceInterval]))</f>
        <v>0.95</v>
      </c>
      <c r="N23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340" s="5" cm="1">
        <f t="array" ref="O2340">MIN(IF((OutputTable[GroupByKey]=OutputTable[[#This Row],[GroupByKey]]),(OutputTable[GroupByKey]=OutputTable[[#This Row],[GroupByKey]])*OutputTable[RecordedValue]))</f>
        <v>1.0281254127300199</v>
      </c>
      <c r="P2340" s="5" cm="1">
        <f t="array" ref="P2340">MAX(IF((OutputTable[GroupByKey]=OutputTable[[#This Row],[GroupByKey]]),(OutputTable[GroupByKey]=OutputTable[[#This Row],[GroupByKey]])*OutputTable[RecordedValue]))</f>
        <v>3.1673122909872098</v>
      </c>
    </row>
    <row r="2341" spans="1:16" x14ac:dyDescent="0.25">
      <c r="A2341" t="s">
        <v>68</v>
      </c>
      <c r="B2341" t="s">
        <v>70</v>
      </c>
      <c r="C2341">
        <v>45</v>
      </c>
      <c r="D2341" t="s">
        <v>124</v>
      </c>
      <c r="E2341" t="s">
        <v>125</v>
      </c>
      <c r="F2341" t="s">
        <v>73</v>
      </c>
      <c r="G2341">
        <v>92.114547986360904</v>
      </c>
      <c r="H2341">
        <v>0</v>
      </c>
      <c r="I2341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341" s="5" cm="1">
        <f t="array" ref="J2341">MAX(IF((ProjectInfoTable[ProjectName]=OutputTable[[#This Row],[ProjectName]]),(ProjectInfoTable[ProjectName]=OutputTable[[#This Row],[ProjectName]])*ProjectInfoTable[NumberOfReplications]))</f>
        <v>50</v>
      </c>
      <c r="K2341" s="5" cm="1">
        <f t="array" ref="K2341">IFERROR(AVERAGE(IF((OutputTable[GroupByKey]=OutputTable[[#This Row],[GroupByKey]]),(OutputTable[GroupByKey]=OutputTable[[#This Row],[GroupByKey]])*OutputTable[RecordedValue])),0)</f>
        <v>123.93909391997848</v>
      </c>
      <c r="L2341" s="5" cm="1">
        <f t="array" ref="L2341">IFERROR(_xlfn.STDEV.S(IF((OutputTable[GroupByKey]=OutputTable[[#This Row],[GroupByKey]]),(OutputTable[GroupByKey]=OutputTable[[#This Row],[GroupByKey]])*OutputTable[RecordedValue])),0)</f>
        <v>29.164347943585724</v>
      </c>
      <c r="M2341" s="5" cm="1">
        <f t="array" ref="M2341">MAX(IF((ProjectInfoTable[ProjectName]=OutputTable[[#This Row],[ProjectName]]),(ProjectInfoTable[ProjectName]=OutputTable[[#This Row],[ProjectName]])*ProjectInfoTable[ConfidenceInterval]))</f>
        <v>0.95</v>
      </c>
      <c r="N23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341" s="5" cm="1">
        <f t="array" ref="O2341">MIN(IF((OutputTable[GroupByKey]=OutputTable[[#This Row],[GroupByKey]]),(OutputTable[GroupByKey]=OutputTable[[#This Row],[GroupByKey]])*OutputTable[RecordedValue]))</f>
        <v>61.791954606411501</v>
      </c>
      <c r="P2341" s="5" cm="1">
        <f t="array" ref="P2341">MAX(IF((OutputTable[GroupByKey]=OutputTable[[#This Row],[GroupByKey]]),(OutputTable[GroupByKey]=OutputTable[[#This Row],[GroupByKey]])*OutputTable[RecordedValue]))</f>
        <v>204.019759095311</v>
      </c>
    </row>
    <row r="2342" spans="1:16" x14ac:dyDescent="0.25">
      <c r="A2342" t="s">
        <v>68</v>
      </c>
      <c r="B2342" t="s">
        <v>70</v>
      </c>
      <c r="C2342">
        <v>45</v>
      </c>
      <c r="D2342" t="s">
        <v>126</v>
      </c>
      <c r="E2342" t="s">
        <v>86</v>
      </c>
      <c r="F2342" t="s">
        <v>127</v>
      </c>
      <c r="G2342">
        <v>0</v>
      </c>
      <c r="H2342">
        <v>0</v>
      </c>
      <c r="I2342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342" s="5" cm="1">
        <f t="array" ref="J2342">MAX(IF((ProjectInfoTable[ProjectName]=OutputTable[[#This Row],[ProjectName]]),(ProjectInfoTable[ProjectName]=OutputTable[[#This Row],[ProjectName]])*ProjectInfoTable[NumberOfReplications]))</f>
        <v>50</v>
      </c>
      <c r="K2342" s="5" cm="1">
        <f t="array" ref="K2342">IFERROR(AVERAGE(IF((OutputTable[GroupByKey]=OutputTable[[#This Row],[GroupByKey]]),(OutputTable[GroupByKey]=OutputTable[[#This Row],[GroupByKey]])*OutputTable[RecordedValue])),0)</f>
        <v>0</v>
      </c>
      <c r="L2342" s="5" cm="1">
        <f t="array" ref="L2342">IFERROR(_xlfn.STDEV.S(IF((OutputTable[GroupByKey]=OutputTable[[#This Row],[GroupByKey]]),(OutputTable[GroupByKey]=OutputTable[[#This Row],[GroupByKey]])*OutputTable[RecordedValue])),0)</f>
        <v>0</v>
      </c>
      <c r="M2342" s="5" cm="1">
        <f t="array" ref="M2342">MAX(IF((ProjectInfoTable[ProjectName]=OutputTable[[#This Row],[ProjectName]]),(ProjectInfoTable[ProjectName]=OutputTable[[#This Row],[ProjectName]])*ProjectInfoTable[ConfidenceInterval]))</f>
        <v>0.95</v>
      </c>
      <c r="N23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2" s="5" cm="1">
        <f t="array" ref="O2342">MIN(IF((OutputTable[GroupByKey]=OutputTable[[#This Row],[GroupByKey]]),(OutputTable[GroupByKey]=OutputTable[[#This Row],[GroupByKey]])*OutputTable[RecordedValue]))</f>
        <v>0</v>
      </c>
      <c r="P2342" s="5" cm="1">
        <f t="array" ref="P2342">MAX(IF((OutputTable[GroupByKey]=OutputTable[[#This Row],[GroupByKey]]),(OutputTable[GroupByKey]=OutputTable[[#This Row],[GroupByKey]])*OutputTable[RecordedValue]))</f>
        <v>0</v>
      </c>
    </row>
    <row r="2343" spans="1:16" x14ac:dyDescent="0.25">
      <c r="A2343" t="s">
        <v>68</v>
      </c>
      <c r="B2343" t="s">
        <v>70</v>
      </c>
      <c r="C2343">
        <v>45</v>
      </c>
      <c r="D2343" t="s">
        <v>128</v>
      </c>
      <c r="E2343" t="s">
        <v>89</v>
      </c>
      <c r="F2343" t="s">
        <v>127</v>
      </c>
      <c r="G2343">
        <v>0</v>
      </c>
      <c r="H2343">
        <v>0</v>
      </c>
      <c r="I2343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343" s="5" cm="1">
        <f t="array" ref="J2343">MAX(IF((ProjectInfoTable[ProjectName]=OutputTable[[#This Row],[ProjectName]]),(ProjectInfoTable[ProjectName]=OutputTable[[#This Row],[ProjectName]])*ProjectInfoTable[NumberOfReplications]))</f>
        <v>50</v>
      </c>
      <c r="K2343" s="5" cm="1">
        <f t="array" ref="K2343">IFERROR(AVERAGE(IF((OutputTable[GroupByKey]=OutputTable[[#This Row],[GroupByKey]]),(OutputTable[GroupByKey]=OutputTable[[#This Row],[GroupByKey]])*OutputTable[RecordedValue])),0)</f>
        <v>0</v>
      </c>
      <c r="L2343" s="5" cm="1">
        <f t="array" ref="L2343">IFERROR(_xlfn.STDEV.S(IF((OutputTable[GroupByKey]=OutputTable[[#This Row],[GroupByKey]]),(OutputTable[GroupByKey]=OutputTable[[#This Row],[GroupByKey]])*OutputTable[RecordedValue])),0)</f>
        <v>0</v>
      </c>
      <c r="M2343" s="5" cm="1">
        <f t="array" ref="M2343">MAX(IF((ProjectInfoTable[ProjectName]=OutputTable[[#This Row],[ProjectName]]),(ProjectInfoTable[ProjectName]=OutputTable[[#This Row],[ProjectName]])*ProjectInfoTable[ConfidenceInterval]))</f>
        <v>0.95</v>
      </c>
      <c r="N23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3" s="5" cm="1">
        <f t="array" ref="O2343">MIN(IF((OutputTable[GroupByKey]=OutputTable[[#This Row],[GroupByKey]]),(OutputTable[GroupByKey]=OutputTable[[#This Row],[GroupByKey]])*OutputTable[RecordedValue]))</f>
        <v>0</v>
      </c>
      <c r="P2343" s="5" cm="1">
        <f t="array" ref="P2343">MAX(IF((OutputTable[GroupByKey]=OutputTable[[#This Row],[GroupByKey]]),(OutputTable[GroupByKey]=OutputTable[[#This Row],[GroupByKey]])*OutputTable[RecordedValue]))</f>
        <v>0</v>
      </c>
    </row>
    <row r="2344" spans="1:16" x14ac:dyDescent="0.25">
      <c r="A2344" t="s">
        <v>68</v>
      </c>
      <c r="B2344" t="s">
        <v>70</v>
      </c>
      <c r="C2344">
        <v>45</v>
      </c>
      <c r="D2344" t="s">
        <v>129</v>
      </c>
      <c r="E2344" t="s">
        <v>91</v>
      </c>
      <c r="F2344" t="s">
        <v>127</v>
      </c>
      <c r="G2344">
        <v>46.605834762066102</v>
      </c>
      <c r="H2344">
        <v>0</v>
      </c>
      <c r="I2344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344" s="5" cm="1">
        <f t="array" ref="J2344">MAX(IF((ProjectInfoTable[ProjectName]=OutputTable[[#This Row],[ProjectName]]),(ProjectInfoTable[ProjectName]=OutputTable[[#This Row],[ProjectName]])*ProjectInfoTable[NumberOfReplications]))</f>
        <v>50</v>
      </c>
      <c r="K2344" s="5" cm="1">
        <f t="array" ref="K2344">IFERROR(AVERAGE(IF((OutputTable[GroupByKey]=OutputTable[[#This Row],[GroupByKey]]),(OutputTable[GroupByKey]=OutputTable[[#This Row],[GroupByKey]])*OutputTable[RecordedValue])),0)</f>
        <v>48.448961029865458</v>
      </c>
      <c r="L2344" s="5" cm="1">
        <f t="array" ref="L2344">IFERROR(_xlfn.STDEV.S(IF((OutputTable[GroupByKey]=OutputTable[[#This Row],[GroupByKey]]),(OutputTable[GroupByKey]=OutputTable[[#This Row],[GroupByKey]])*OutputTable[RecordedValue])),0)</f>
        <v>0.864449879249923</v>
      </c>
      <c r="M2344" s="5" cm="1">
        <f t="array" ref="M2344">MAX(IF((ProjectInfoTable[ProjectName]=OutputTable[[#This Row],[ProjectName]]),(ProjectInfoTable[ProjectName]=OutputTable[[#This Row],[ProjectName]])*ProjectInfoTable[ConfidenceInterval]))</f>
        <v>0.95</v>
      </c>
      <c r="N23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344" s="5" cm="1">
        <f t="array" ref="O2344">MIN(IF((OutputTable[GroupByKey]=OutputTable[[#This Row],[GroupByKey]]),(OutputTable[GroupByKey]=OutputTable[[#This Row],[GroupByKey]])*OutputTable[RecordedValue]))</f>
        <v>46.605834762066102</v>
      </c>
      <c r="P2344" s="5" cm="1">
        <f t="array" ref="P2344">MAX(IF((OutputTable[GroupByKey]=OutputTable[[#This Row],[GroupByKey]]),(OutputTable[GroupByKey]=OutputTable[[#This Row],[GroupByKey]])*OutputTable[RecordedValue]))</f>
        <v>50.321452117960597</v>
      </c>
    </row>
    <row r="2345" spans="1:16" x14ac:dyDescent="0.25">
      <c r="A2345" t="s">
        <v>68</v>
      </c>
      <c r="B2345" t="s">
        <v>70</v>
      </c>
      <c r="C2345">
        <v>45</v>
      </c>
      <c r="D2345" t="s">
        <v>130</v>
      </c>
      <c r="E2345" t="s">
        <v>131</v>
      </c>
      <c r="F2345" t="s">
        <v>127</v>
      </c>
      <c r="G2345">
        <v>0</v>
      </c>
      <c r="H2345">
        <v>0</v>
      </c>
      <c r="I2345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345" s="5" cm="1">
        <f t="array" ref="J2345">MAX(IF((ProjectInfoTable[ProjectName]=OutputTable[[#This Row],[ProjectName]]),(ProjectInfoTable[ProjectName]=OutputTable[[#This Row],[ProjectName]])*ProjectInfoTable[NumberOfReplications]))</f>
        <v>50</v>
      </c>
      <c r="K2345" s="5" cm="1">
        <f t="array" ref="K2345">IFERROR(AVERAGE(IF((OutputTable[GroupByKey]=OutputTable[[#This Row],[GroupByKey]]),(OutputTable[GroupByKey]=OutputTable[[#This Row],[GroupByKey]])*OutputTable[RecordedValue])),0)</f>
        <v>0</v>
      </c>
      <c r="L2345" s="5" cm="1">
        <f t="array" ref="L2345">IFERROR(_xlfn.STDEV.S(IF((OutputTable[GroupByKey]=OutputTable[[#This Row],[GroupByKey]]),(OutputTable[GroupByKey]=OutputTable[[#This Row],[GroupByKey]])*OutputTable[RecordedValue])),0)</f>
        <v>0</v>
      </c>
      <c r="M2345" s="5" cm="1">
        <f t="array" ref="M2345">MAX(IF((ProjectInfoTable[ProjectName]=OutputTable[[#This Row],[ProjectName]]),(ProjectInfoTable[ProjectName]=OutputTable[[#This Row],[ProjectName]])*ProjectInfoTable[ConfidenceInterval]))</f>
        <v>0.95</v>
      </c>
      <c r="N23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5" s="5" cm="1">
        <f t="array" ref="O2345">MIN(IF((OutputTable[GroupByKey]=OutputTable[[#This Row],[GroupByKey]]),(OutputTable[GroupByKey]=OutputTable[[#This Row],[GroupByKey]])*OutputTable[RecordedValue]))</f>
        <v>0</v>
      </c>
      <c r="P2345" s="5" cm="1">
        <f t="array" ref="P2345">MAX(IF((OutputTable[GroupByKey]=OutputTable[[#This Row],[GroupByKey]]),(OutputTable[GroupByKey]=OutputTable[[#This Row],[GroupByKey]])*OutputTable[RecordedValue]))</f>
        <v>0</v>
      </c>
    </row>
    <row r="2346" spans="1:16" x14ac:dyDescent="0.25">
      <c r="A2346" t="s">
        <v>68</v>
      </c>
      <c r="B2346" t="s">
        <v>70</v>
      </c>
      <c r="C2346">
        <v>45</v>
      </c>
      <c r="D2346" t="s">
        <v>132</v>
      </c>
      <c r="E2346" t="s">
        <v>95</v>
      </c>
      <c r="F2346" t="s">
        <v>127</v>
      </c>
      <c r="G2346">
        <v>46.605834762066102</v>
      </c>
      <c r="H2346">
        <v>0</v>
      </c>
      <c r="I2346" s="5" t="str">
        <f>OutputTable[[#This Row],[ProjectName]]&amp;OutputTable[[#This Row],[Name]]&amp;OutputTable[[#This Row],[Type]]&amp;OutputTable[[#This Row],[Source]]</f>
        <v>Airport Security AnalysisAll Entities.VACostVA CostSystem</v>
      </c>
      <c r="J2346" s="5" cm="1">
        <f t="array" ref="J2346">MAX(IF((ProjectInfoTable[ProjectName]=OutputTable[[#This Row],[ProjectName]]),(ProjectInfoTable[ProjectName]=OutputTable[[#This Row],[ProjectName]])*ProjectInfoTable[NumberOfReplications]))</f>
        <v>50</v>
      </c>
      <c r="K2346" s="5" cm="1">
        <f t="array" ref="K2346">IFERROR(AVERAGE(IF((OutputTable[GroupByKey]=OutputTable[[#This Row],[GroupByKey]]),(OutputTable[GroupByKey]=OutputTable[[#This Row],[GroupByKey]])*OutputTable[RecordedValue])),0)</f>
        <v>48.448961029865458</v>
      </c>
      <c r="L2346" s="5" cm="1">
        <f t="array" ref="L2346">IFERROR(_xlfn.STDEV.S(IF((OutputTable[GroupByKey]=OutputTable[[#This Row],[GroupByKey]]),(OutputTable[GroupByKey]=OutputTable[[#This Row],[GroupByKey]])*OutputTable[RecordedValue])),0)</f>
        <v>0.864449879249923</v>
      </c>
      <c r="M2346" s="5" cm="1">
        <f t="array" ref="M2346">MAX(IF((ProjectInfoTable[ProjectName]=OutputTable[[#This Row],[ProjectName]]),(ProjectInfoTable[ProjectName]=OutputTable[[#This Row],[ProjectName]])*ProjectInfoTable[ConfidenceInterval]))</f>
        <v>0.95</v>
      </c>
      <c r="N23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346" s="5" cm="1">
        <f t="array" ref="O2346">MIN(IF((OutputTable[GroupByKey]=OutputTable[[#This Row],[GroupByKey]]),(OutputTable[GroupByKey]=OutputTable[[#This Row],[GroupByKey]])*OutputTable[RecordedValue]))</f>
        <v>46.605834762066102</v>
      </c>
      <c r="P2346" s="5" cm="1">
        <f t="array" ref="P2346">MAX(IF((OutputTable[GroupByKey]=OutputTable[[#This Row],[GroupByKey]]),(OutputTable[GroupByKey]=OutputTable[[#This Row],[GroupByKey]])*OutputTable[RecordedValue]))</f>
        <v>50.321452117960597</v>
      </c>
    </row>
    <row r="2347" spans="1:16" x14ac:dyDescent="0.25">
      <c r="A2347" t="s">
        <v>68</v>
      </c>
      <c r="B2347" t="s">
        <v>70</v>
      </c>
      <c r="C2347">
        <v>45</v>
      </c>
      <c r="D2347" t="s">
        <v>133</v>
      </c>
      <c r="E2347" t="s">
        <v>97</v>
      </c>
      <c r="F2347" t="s">
        <v>127</v>
      </c>
      <c r="G2347">
        <v>0</v>
      </c>
      <c r="H2347">
        <v>0</v>
      </c>
      <c r="I2347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347" s="5" cm="1">
        <f t="array" ref="J2347">MAX(IF((ProjectInfoTable[ProjectName]=OutputTable[[#This Row],[ProjectName]]),(ProjectInfoTable[ProjectName]=OutputTable[[#This Row],[ProjectName]])*ProjectInfoTable[NumberOfReplications]))</f>
        <v>50</v>
      </c>
      <c r="K2347" s="5" cm="1">
        <f t="array" ref="K2347">IFERROR(AVERAGE(IF((OutputTable[GroupByKey]=OutputTable[[#This Row],[GroupByKey]]),(OutputTable[GroupByKey]=OutputTable[[#This Row],[GroupByKey]])*OutputTable[RecordedValue])),0)</f>
        <v>0</v>
      </c>
      <c r="L2347" s="5" cm="1">
        <f t="array" ref="L2347">IFERROR(_xlfn.STDEV.S(IF((OutputTable[GroupByKey]=OutputTable[[#This Row],[GroupByKey]]),(OutputTable[GroupByKey]=OutputTable[[#This Row],[GroupByKey]])*OutputTable[RecordedValue])),0)</f>
        <v>0</v>
      </c>
      <c r="M2347" s="5" cm="1">
        <f t="array" ref="M2347">MAX(IF((ProjectInfoTable[ProjectName]=OutputTable[[#This Row],[ProjectName]]),(ProjectInfoTable[ProjectName]=OutputTable[[#This Row],[ProjectName]])*ProjectInfoTable[ConfidenceInterval]))</f>
        <v>0.95</v>
      </c>
      <c r="N23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7" s="5" cm="1">
        <f t="array" ref="O2347">MIN(IF((OutputTable[GroupByKey]=OutputTable[[#This Row],[GroupByKey]]),(OutputTable[GroupByKey]=OutputTable[[#This Row],[GroupByKey]])*OutputTable[RecordedValue]))</f>
        <v>0</v>
      </c>
      <c r="P2347" s="5" cm="1">
        <f t="array" ref="P2347">MAX(IF((OutputTable[GroupByKey]=OutputTable[[#This Row],[GroupByKey]]),(OutputTable[GroupByKey]=OutputTable[[#This Row],[GroupByKey]])*OutputTable[RecordedValue]))</f>
        <v>0</v>
      </c>
    </row>
    <row r="2348" spans="1:16" x14ac:dyDescent="0.25">
      <c r="A2348" t="s">
        <v>68</v>
      </c>
      <c r="B2348" t="s">
        <v>70</v>
      </c>
      <c r="C2348">
        <v>45</v>
      </c>
      <c r="D2348" t="s">
        <v>134</v>
      </c>
      <c r="E2348" t="s">
        <v>135</v>
      </c>
      <c r="F2348" t="s">
        <v>127</v>
      </c>
      <c r="G2348">
        <v>46.605834762066102</v>
      </c>
      <c r="H2348">
        <v>0</v>
      </c>
      <c r="I2348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348" s="5" cm="1">
        <f t="array" ref="J2348">MAX(IF((ProjectInfoTable[ProjectName]=OutputTable[[#This Row],[ProjectName]]),(ProjectInfoTable[ProjectName]=OutputTable[[#This Row],[ProjectName]])*ProjectInfoTable[NumberOfReplications]))</f>
        <v>50</v>
      </c>
      <c r="K2348" s="5" cm="1">
        <f t="array" ref="K2348">IFERROR(AVERAGE(IF((OutputTable[GroupByKey]=OutputTable[[#This Row],[GroupByKey]]),(OutputTable[GroupByKey]=OutputTable[[#This Row],[GroupByKey]])*OutputTable[RecordedValue])),0)</f>
        <v>48.448961029865458</v>
      </c>
      <c r="L2348" s="5" cm="1">
        <f t="array" ref="L2348">IFERROR(_xlfn.STDEV.S(IF((OutputTable[GroupByKey]=OutputTable[[#This Row],[GroupByKey]]),(OutputTable[GroupByKey]=OutputTable[[#This Row],[GroupByKey]])*OutputTable[RecordedValue])),0)</f>
        <v>0.86444987924992722</v>
      </c>
      <c r="M2348" s="5" cm="1">
        <f t="array" ref="M2348">MAX(IF((ProjectInfoTable[ProjectName]=OutputTable[[#This Row],[ProjectName]]),(ProjectInfoTable[ProjectName]=OutputTable[[#This Row],[ProjectName]])*ProjectInfoTable[ConfidenceInterval]))</f>
        <v>0.95</v>
      </c>
      <c r="N23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348" s="5" cm="1">
        <f t="array" ref="O2348">MIN(IF((OutputTable[GroupByKey]=OutputTable[[#This Row],[GroupByKey]]),(OutputTable[GroupByKey]=OutputTable[[#This Row],[GroupByKey]])*OutputTable[RecordedValue]))</f>
        <v>46.605834762066102</v>
      </c>
      <c r="P2348" s="5" cm="1">
        <f t="array" ref="P2348">MAX(IF((OutputTable[GroupByKey]=OutputTable[[#This Row],[GroupByKey]]),(OutputTable[GroupByKey]=OutputTable[[#This Row],[GroupByKey]])*OutputTable[RecordedValue]))</f>
        <v>50.321452117960497</v>
      </c>
    </row>
    <row r="2349" spans="1:16" x14ac:dyDescent="0.25">
      <c r="A2349" t="s">
        <v>68</v>
      </c>
      <c r="B2349" t="s">
        <v>70</v>
      </c>
      <c r="C2349">
        <v>45</v>
      </c>
      <c r="D2349" t="s">
        <v>136</v>
      </c>
      <c r="E2349" t="s">
        <v>137</v>
      </c>
      <c r="F2349" t="s">
        <v>127</v>
      </c>
      <c r="G2349">
        <v>25.265870670068299</v>
      </c>
      <c r="H2349">
        <v>0</v>
      </c>
      <c r="I2349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349" s="5" cm="1">
        <f t="array" ref="J2349">MAX(IF((ProjectInfoTable[ProjectName]=OutputTable[[#This Row],[ProjectName]]),(ProjectInfoTable[ProjectName]=OutputTable[[#This Row],[ProjectName]])*ProjectInfoTable[NumberOfReplications]))</f>
        <v>50</v>
      </c>
      <c r="K2349" s="5" cm="1">
        <f t="array" ref="K2349">IFERROR(AVERAGE(IF((OutputTable[GroupByKey]=OutputTable[[#This Row],[GroupByKey]]),(OutputTable[GroupByKey]=OutputTable[[#This Row],[GroupByKey]])*OutputTable[RecordedValue])),0)</f>
        <v>23.423677543870127</v>
      </c>
      <c r="L2349" s="5" cm="1">
        <f t="array" ref="L2349">IFERROR(_xlfn.STDEV.S(IF((OutputTable[GroupByKey]=OutputTable[[#This Row],[GroupByKey]]),(OutputTable[GroupByKey]=OutputTable[[#This Row],[GroupByKey]])*OutputTable[RecordedValue])),0)</f>
        <v>0.86656285941984512</v>
      </c>
      <c r="M2349" s="5" cm="1">
        <f t="array" ref="M2349">MAX(IF((ProjectInfoTable[ProjectName]=OutputTable[[#This Row],[ProjectName]]),(ProjectInfoTable[ProjectName]=OutputTable[[#This Row],[ProjectName]])*ProjectInfoTable[ConfidenceInterval]))</f>
        <v>0.95</v>
      </c>
      <c r="N23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349" s="5" cm="1">
        <f t="array" ref="O2349">MIN(IF((OutputTable[GroupByKey]=OutputTable[[#This Row],[GroupByKey]]),(OutputTable[GroupByKey]=OutputTable[[#This Row],[GroupByKey]])*OutputTable[RecordedValue]))</f>
        <v>21.655537571964</v>
      </c>
      <c r="P2349" s="5" cm="1">
        <f t="array" ref="P2349">MAX(IF((OutputTable[GroupByKey]=OutputTable[[#This Row],[GroupByKey]]),(OutputTable[GroupByKey]=OutputTable[[#This Row],[GroupByKey]])*OutputTable[RecordedValue]))</f>
        <v>25.265870670068299</v>
      </c>
    </row>
    <row r="2350" spans="1:16" x14ac:dyDescent="0.25">
      <c r="A2350" t="s">
        <v>68</v>
      </c>
      <c r="B2350" t="s">
        <v>70</v>
      </c>
      <c r="C2350">
        <v>45</v>
      </c>
      <c r="D2350" t="s">
        <v>138</v>
      </c>
      <c r="E2350" t="s">
        <v>91</v>
      </c>
      <c r="F2350" t="s">
        <v>127</v>
      </c>
      <c r="G2350">
        <v>71.871705432134306</v>
      </c>
      <c r="H2350">
        <v>0</v>
      </c>
      <c r="I2350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350" s="5" cm="1">
        <f t="array" ref="J2350">MAX(IF((ProjectInfoTable[ProjectName]=OutputTable[[#This Row],[ProjectName]]),(ProjectInfoTable[ProjectName]=OutputTable[[#This Row],[ProjectName]])*ProjectInfoTable[NumberOfReplications]))</f>
        <v>50</v>
      </c>
      <c r="K2350" s="5" cm="1">
        <f t="array" ref="K2350">IFERROR(AVERAGE(IF((OutputTable[GroupByKey]=OutputTable[[#This Row],[GroupByKey]]),(OutputTable[GroupByKey]=OutputTable[[#This Row],[GroupByKey]])*OutputTable[RecordedValue])),0)</f>
        <v>71.872638573735571</v>
      </c>
      <c r="L2350" s="5" cm="1">
        <f t="array" ref="L2350">IFERROR(_xlfn.STDEV.S(IF((OutputTable[GroupByKey]=OutputTable[[#This Row],[GroupByKey]]),(OutputTable[GroupByKey]=OutputTable[[#This Row],[GroupByKey]])*OutputTable[RecordedValue])),0)</f>
        <v>5.859431361613459E-2</v>
      </c>
      <c r="M2350" s="5" cm="1">
        <f t="array" ref="M2350">MAX(IF((ProjectInfoTable[ProjectName]=OutputTable[[#This Row],[ProjectName]]),(ProjectInfoTable[ProjectName]=OutputTable[[#This Row],[ProjectName]])*ProjectInfoTable[ConfidenceInterval]))</f>
        <v>0.95</v>
      </c>
      <c r="N23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350" s="5" cm="1">
        <f t="array" ref="O2350">MIN(IF((OutputTable[GroupByKey]=OutputTable[[#This Row],[GroupByKey]]),(OutputTable[GroupByKey]=OutputTable[[#This Row],[GroupByKey]])*OutputTable[RecordedValue]))</f>
        <v>71.718288096809104</v>
      </c>
      <c r="P2350" s="5" cm="1">
        <f t="array" ref="P2350">MAX(IF((OutputTable[GroupByKey]=OutputTable[[#This Row],[GroupByKey]]),(OutputTable[GroupByKey]=OutputTable[[#This Row],[GroupByKey]])*OutputTable[RecordedValue]))</f>
        <v>71.976989689924594</v>
      </c>
    </row>
    <row r="2351" spans="1:16" x14ac:dyDescent="0.25">
      <c r="A2351" t="s">
        <v>68</v>
      </c>
      <c r="B2351" t="s">
        <v>70</v>
      </c>
      <c r="C2351">
        <v>45</v>
      </c>
      <c r="D2351" t="s">
        <v>139</v>
      </c>
      <c r="E2351" t="s">
        <v>140</v>
      </c>
      <c r="F2351" t="s">
        <v>127</v>
      </c>
      <c r="G2351">
        <v>0</v>
      </c>
      <c r="H2351">
        <v>0</v>
      </c>
      <c r="I2351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351" s="5" cm="1">
        <f t="array" ref="J2351">MAX(IF((ProjectInfoTable[ProjectName]=OutputTable[[#This Row],[ProjectName]]),(ProjectInfoTable[ProjectName]=OutputTable[[#This Row],[ProjectName]])*ProjectInfoTable[NumberOfReplications]))</f>
        <v>50</v>
      </c>
      <c r="K2351" s="5" cm="1">
        <f t="array" ref="K2351">IFERROR(AVERAGE(IF((OutputTable[GroupByKey]=OutputTable[[#This Row],[GroupByKey]]),(OutputTable[GroupByKey]=OutputTable[[#This Row],[GroupByKey]])*OutputTable[RecordedValue])),0)</f>
        <v>0</v>
      </c>
      <c r="L2351" s="5" cm="1">
        <f t="array" ref="L2351">IFERROR(_xlfn.STDEV.S(IF((OutputTable[GroupByKey]=OutputTable[[#This Row],[GroupByKey]]),(OutputTable[GroupByKey]=OutputTable[[#This Row],[GroupByKey]])*OutputTable[RecordedValue])),0)</f>
        <v>0</v>
      </c>
      <c r="M2351" s="5" cm="1">
        <f t="array" ref="M2351">MAX(IF((ProjectInfoTable[ProjectName]=OutputTable[[#This Row],[ProjectName]]),(ProjectInfoTable[ProjectName]=OutputTable[[#This Row],[ProjectName]])*ProjectInfoTable[ConfidenceInterval]))</f>
        <v>0.95</v>
      </c>
      <c r="N23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51" s="5" cm="1">
        <f t="array" ref="O2351">MIN(IF((OutputTable[GroupByKey]=OutputTable[[#This Row],[GroupByKey]]),(OutputTable[GroupByKey]=OutputTable[[#This Row],[GroupByKey]])*OutputTable[RecordedValue]))</f>
        <v>0</v>
      </c>
      <c r="P2351" s="5" cm="1">
        <f t="array" ref="P2351">MAX(IF((OutputTable[GroupByKey]=OutputTable[[#This Row],[GroupByKey]]),(OutputTable[GroupByKey]=OutputTable[[#This Row],[GroupByKey]])*OutputTable[RecordedValue]))</f>
        <v>0</v>
      </c>
    </row>
    <row r="2352" spans="1:16" x14ac:dyDescent="0.25">
      <c r="A2352" t="s">
        <v>68</v>
      </c>
      <c r="B2352" t="s">
        <v>70</v>
      </c>
      <c r="C2352">
        <v>45</v>
      </c>
      <c r="D2352" t="s">
        <v>141</v>
      </c>
      <c r="E2352" t="s">
        <v>111</v>
      </c>
      <c r="F2352" t="s">
        <v>73</v>
      </c>
      <c r="G2352">
        <v>9.2285464877430403</v>
      </c>
      <c r="H2352">
        <v>0</v>
      </c>
      <c r="I2352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352" s="5" cm="1">
        <f t="array" ref="J2352">MAX(IF((ProjectInfoTable[ProjectName]=OutputTable[[#This Row],[ProjectName]]),(ProjectInfoTable[ProjectName]=OutputTable[[#This Row],[ProjectName]])*ProjectInfoTable[NumberOfReplications]))</f>
        <v>50</v>
      </c>
      <c r="K2352" s="5" cm="1">
        <f t="array" ref="K2352">IFERROR(AVERAGE(IF((OutputTable[GroupByKey]=OutputTable[[#This Row],[GroupByKey]]),(OutputTable[GroupByKey]=OutputTable[[#This Row],[GroupByKey]])*OutputTable[RecordedValue])),0)</f>
        <v>9.2356458312402427</v>
      </c>
      <c r="L2352" s="5" cm="1">
        <f t="array" ref="L2352">IFERROR(_xlfn.STDEV.S(IF((OutputTable[GroupByKey]=OutputTable[[#This Row],[GroupByKey]]),(OutputTable[GroupByKey]=OutputTable[[#This Row],[GroupByKey]])*OutputTable[RecordedValue])),0)</f>
        <v>0.11377584298148916</v>
      </c>
      <c r="M2352" s="5" cm="1">
        <f t="array" ref="M2352">MAX(IF((ProjectInfoTable[ProjectName]=OutputTable[[#This Row],[ProjectName]]),(ProjectInfoTable[ProjectName]=OutputTable[[#This Row],[ProjectName]])*ProjectInfoTable[ConfidenceInterval]))</f>
        <v>0.95</v>
      </c>
      <c r="N23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352" s="5" cm="1">
        <f t="array" ref="O2352">MIN(IF((OutputTable[GroupByKey]=OutputTable[[#This Row],[GroupByKey]]),(OutputTable[GroupByKey]=OutputTable[[#This Row],[GroupByKey]])*OutputTable[RecordedValue]))</f>
        <v>8.9867833861246496</v>
      </c>
      <c r="P2352" s="5" cm="1">
        <f t="array" ref="P2352">MAX(IF((OutputTable[GroupByKey]=OutputTable[[#This Row],[GroupByKey]]),(OutputTable[GroupByKey]=OutputTable[[#This Row],[GroupByKey]])*OutputTable[RecordedValue]))</f>
        <v>9.4038725622795898</v>
      </c>
    </row>
    <row r="2353" spans="1:16" x14ac:dyDescent="0.25">
      <c r="A2353" t="s">
        <v>68</v>
      </c>
      <c r="B2353" t="s">
        <v>70</v>
      </c>
      <c r="C2353">
        <v>45</v>
      </c>
      <c r="D2353" t="s">
        <v>142</v>
      </c>
      <c r="E2353" t="s">
        <v>113</v>
      </c>
      <c r="F2353" t="s">
        <v>73</v>
      </c>
      <c r="G2353">
        <v>553.71278926458297</v>
      </c>
      <c r="H2353">
        <v>0</v>
      </c>
      <c r="I2353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353" s="5" cm="1">
        <f t="array" ref="J2353">MAX(IF((ProjectInfoTable[ProjectName]=OutputTable[[#This Row],[ProjectName]]),(ProjectInfoTable[ProjectName]=OutputTable[[#This Row],[ProjectName]])*ProjectInfoTable[NumberOfReplications]))</f>
        <v>50</v>
      </c>
      <c r="K2353" s="5" cm="1">
        <f t="array" ref="K2353">IFERROR(AVERAGE(IF((OutputTable[GroupByKey]=OutputTable[[#This Row],[GroupByKey]]),(OutputTable[GroupByKey]=OutputTable[[#This Row],[GroupByKey]])*OutputTable[RecordedValue])),0)</f>
        <v>554.13874987441454</v>
      </c>
      <c r="L2353" s="5" cm="1">
        <f t="array" ref="L2353">IFERROR(_xlfn.STDEV.S(IF((OutputTable[GroupByKey]=OutputTable[[#This Row],[GroupByKey]]),(OutputTable[GroupByKey]=OutputTable[[#This Row],[GroupByKey]])*OutputTable[RecordedValue])),0)</f>
        <v>6.8265505788893126</v>
      </c>
      <c r="M2353" s="5" cm="1">
        <f t="array" ref="M2353">MAX(IF((ProjectInfoTable[ProjectName]=OutputTable[[#This Row],[ProjectName]]),(ProjectInfoTable[ProjectName]=OutputTable[[#This Row],[ProjectName]])*ProjectInfoTable[ConfidenceInterval]))</f>
        <v>0.95</v>
      </c>
      <c r="N23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353" s="5" cm="1">
        <f t="array" ref="O2353">MIN(IF((OutputTable[GroupByKey]=OutputTable[[#This Row],[GroupByKey]]),(OutputTable[GroupByKey]=OutputTable[[#This Row],[GroupByKey]])*OutputTable[RecordedValue]))</f>
        <v>539.207003167479</v>
      </c>
      <c r="P2353" s="5" cm="1">
        <f t="array" ref="P2353">MAX(IF((OutputTable[GroupByKey]=OutputTable[[#This Row],[GroupByKey]]),(OutputTable[GroupByKey]=OutputTable[[#This Row],[GroupByKey]])*OutputTable[RecordedValue]))</f>
        <v>564.23235373677596</v>
      </c>
    </row>
    <row r="2354" spans="1:16" x14ac:dyDescent="0.25">
      <c r="A2354" t="s">
        <v>68</v>
      </c>
      <c r="B2354" t="s">
        <v>70</v>
      </c>
      <c r="C2354">
        <v>45</v>
      </c>
      <c r="D2354" t="s">
        <v>143</v>
      </c>
      <c r="E2354" t="s">
        <v>115</v>
      </c>
      <c r="F2354" t="s">
        <v>73</v>
      </c>
      <c r="G2354">
        <v>0</v>
      </c>
      <c r="H2354">
        <v>0</v>
      </c>
      <c r="I2354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354" s="5" cm="1">
        <f t="array" ref="J2354">MAX(IF((ProjectInfoTable[ProjectName]=OutputTable[[#This Row],[ProjectName]]),(ProjectInfoTable[ProjectName]=OutputTable[[#This Row],[ProjectName]])*ProjectInfoTable[NumberOfReplications]))</f>
        <v>50</v>
      </c>
      <c r="K2354" s="5" cm="1">
        <f t="array" ref="K2354">IFERROR(AVERAGE(IF((OutputTable[GroupByKey]=OutputTable[[#This Row],[GroupByKey]]),(OutputTable[GroupByKey]=OutputTable[[#This Row],[GroupByKey]])*OutputTable[RecordedValue])),0)</f>
        <v>0</v>
      </c>
      <c r="L2354" s="5" cm="1">
        <f t="array" ref="L2354">IFERROR(_xlfn.STDEV.S(IF((OutputTable[GroupByKey]=OutputTable[[#This Row],[GroupByKey]]),(OutputTable[GroupByKey]=OutputTable[[#This Row],[GroupByKey]])*OutputTable[RecordedValue])),0)</f>
        <v>0</v>
      </c>
      <c r="M2354" s="5" cm="1">
        <f t="array" ref="M2354">MAX(IF((ProjectInfoTable[ProjectName]=OutputTable[[#This Row],[ProjectName]]),(ProjectInfoTable[ProjectName]=OutputTable[[#This Row],[ProjectName]])*ProjectInfoTable[ConfidenceInterval]))</f>
        <v>0.95</v>
      </c>
      <c r="N23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54" s="5" cm="1">
        <f t="array" ref="O2354">MIN(IF((OutputTable[GroupByKey]=OutputTable[[#This Row],[GroupByKey]]),(OutputTable[GroupByKey]=OutputTable[[#This Row],[GroupByKey]])*OutputTable[RecordedValue]))</f>
        <v>0</v>
      </c>
      <c r="P2354" s="5" cm="1">
        <f t="array" ref="P2354">MAX(IF((OutputTable[GroupByKey]=OutputTable[[#This Row],[GroupByKey]]),(OutputTable[GroupByKey]=OutputTable[[#This Row],[GroupByKey]])*OutputTable[RecordedValue]))</f>
        <v>0</v>
      </c>
    </row>
    <row r="2355" spans="1:16" x14ac:dyDescent="0.25">
      <c r="A2355" t="s">
        <v>68</v>
      </c>
      <c r="B2355" t="s">
        <v>70</v>
      </c>
      <c r="C2355">
        <v>45</v>
      </c>
      <c r="D2355" t="s">
        <v>144</v>
      </c>
      <c r="E2355" t="s">
        <v>117</v>
      </c>
      <c r="F2355" t="s">
        <v>73</v>
      </c>
      <c r="G2355">
        <v>27.499623133807699</v>
      </c>
      <c r="H2355">
        <v>0</v>
      </c>
      <c r="I2355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355" s="5" cm="1">
        <f t="array" ref="J2355">MAX(IF((ProjectInfoTable[ProjectName]=OutputTable[[#This Row],[ProjectName]]),(ProjectInfoTable[ProjectName]=OutputTable[[#This Row],[ProjectName]])*ProjectInfoTable[NumberOfReplications]))</f>
        <v>50</v>
      </c>
      <c r="K2355" s="5" cm="1">
        <f t="array" ref="K2355">IFERROR(AVERAGE(IF((OutputTable[GroupByKey]=OutputTable[[#This Row],[GroupByKey]]),(OutputTable[GroupByKey]=OutputTable[[#This Row],[GroupByKey]])*OutputTable[RecordedValue])),0)</f>
        <v>55.339444015606816</v>
      </c>
      <c r="L2355" s="5" cm="1">
        <f t="array" ref="L2355">IFERROR(_xlfn.STDEV.S(IF((OutputTable[GroupByKey]=OutputTable[[#This Row],[GroupByKey]]),(OutputTable[GroupByKey]=OutputTable[[#This Row],[GroupByKey]])*OutputTable[RecordedValue])),0)</f>
        <v>18.463814595248238</v>
      </c>
      <c r="M2355" s="5" cm="1">
        <f t="array" ref="M2355">MAX(IF((ProjectInfoTable[ProjectName]=OutputTable[[#This Row],[ProjectName]]),(ProjectInfoTable[ProjectName]=OutputTable[[#This Row],[ProjectName]])*ProjectInfoTable[ConfidenceInterval]))</f>
        <v>0.95</v>
      </c>
      <c r="N23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355" s="5" cm="1">
        <f t="array" ref="O2355">MIN(IF((OutputTable[GroupByKey]=OutputTable[[#This Row],[GroupByKey]]),(OutputTable[GroupByKey]=OutputTable[[#This Row],[GroupByKey]])*OutputTable[RecordedValue]))</f>
        <v>20.994807137296998</v>
      </c>
      <c r="P2355" s="5" cm="1">
        <f t="array" ref="P2355">MAX(IF((OutputTable[GroupByKey]=OutputTable[[#This Row],[GroupByKey]]),(OutputTable[GroupByKey]=OutputTable[[#This Row],[GroupByKey]])*OutputTable[RecordedValue]))</f>
        <v>106.254030872416</v>
      </c>
    </row>
    <row r="2356" spans="1:16" x14ac:dyDescent="0.25">
      <c r="A2356" t="s">
        <v>68</v>
      </c>
      <c r="B2356" t="s">
        <v>70</v>
      </c>
      <c r="C2356">
        <v>45</v>
      </c>
      <c r="D2356" t="s">
        <v>145</v>
      </c>
      <c r="E2356" t="s">
        <v>119</v>
      </c>
      <c r="F2356" t="s">
        <v>73</v>
      </c>
      <c r="G2356">
        <v>318</v>
      </c>
      <c r="H2356">
        <v>0</v>
      </c>
      <c r="I2356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356" s="5" cm="1">
        <f t="array" ref="J2356">MAX(IF((ProjectInfoTable[ProjectName]=OutputTable[[#This Row],[ProjectName]]),(ProjectInfoTable[ProjectName]=OutputTable[[#This Row],[ProjectName]])*ProjectInfoTable[NumberOfReplications]))</f>
        <v>50</v>
      </c>
      <c r="K2356" s="5" cm="1">
        <f t="array" ref="K2356">IFERROR(AVERAGE(IF((OutputTable[GroupByKey]=OutputTable[[#This Row],[GroupByKey]]),(OutputTable[GroupByKey]=OutputTable[[#This Row],[GroupByKey]])*OutputTable[RecordedValue])),0)</f>
        <v>318</v>
      </c>
      <c r="L2356" s="5" cm="1">
        <f t="array" ref="L2356">IFERROR(_xlfn.STDEV.S(IF((OutputTable[GroupByKey]=OutputTable[[#This Row],[GroupByKey]]),(OutputTable[GroupByKey]=OutputTable[[#This Row],[GroupByKey]])*OutputTable[RecordedValue])),0)</f>
        <v>0</v>
      </c>
      <c r="M2356" s="5" cm="1">
        <f t="array" ref="M2356">MAX(IF((ProjectInfoTable[ProjectName]=OutputTable[[#This Row],[ProjectName]]),(ProjectInfoTable[ProjectName]=OutputTable[[#This Row],[ProjectName]])*ProjectInfoTable[ConfidenceInterval]))</f>
        <v>0.95</v>
      </c>
      <c r="N23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56" s="5" cm="1">
        <f t="array" ref="O2356">MIN(IF((OutputTable[GroupByKey]=OutputTable[[#This Row],[GroupByKey]]),(OutputTable[GroupByKey]=OutputTable[[#This Row],[GroupByKey]])*OutputTable[RecordedValue]))</f>
        <v>318</v>
      </c>
      <c r="P2356" s="5" cm="1">
        <f t="array" ref="P2356">MAX(IF((OutputTable[GroupByKey]=OutputTable[[#This Row],[GroupByKey]]),(OutputTable[GroupByKey]=OutputTable[[#This Row],[GroupByKey]])*OutputTable[RecordedValue]))</f>
        <v>318</v>
      </c>
    </row>
    <row r="2357" spans="1:16" x14ac:dyDescent="0.25">
      <c r="A2357" t="s">
        <v>68</v>
      </c>
      <c r="B2357" t="s">
        <v>70</v>
      </c>
      <c r="C2357">
        <v>45</v>
      </c>
      <c r="D2357" t="s">
        <v>146</v>
      </c>
      <c r="E2357" t="s">
        <v>121</v>
      </c>
      <c r="F2357" t="s">
        <v>73</v>
      </c>
      <c r="G2357">
        <v>317</v>
      </c>
      <c r="H2357">
        <v>0</v>
      </c>
      <c r="I2357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357" s="5" cm="1">
        <f t="array" ref="J2357">MAX(IF((ProjectInfoTable[ProjectName]=OutputTable[[#This Row],[ProjectName]]),(ProjectInfoTable[ProjectName]=OutputTable[[#This Row],[ProjectName]])*ProjectInfoTable[NumberOfReplications]))</f>
        <v>50</v>
      </c>
      <c r="K2357" s="5" cm="1">
        <f t="array" ref="K2357">IFERROR(AVERAGE(IF((OutputTable[GroupByKey]=OutputTable[[#This Row],[GroupByKey]]),(OutputTable[GroupByKey]=OutputTable[[#This Row],[GroupByKey]])*OutputTable[RecordedValue])),0)</f>
        <v>316.94</v>
      </c>
      <c r="L2357" s="5" cm="1">
        <f t="array" ref="L2357">IFERROR(_xlfn.STDEV.S(IF((OutputTable[GroupByKey]=OutputTable[[#This Row],[GroupByKey]]),(OutputTable[GroupByKey]=OutputTable[[#This Row],[GroupByKey]])*OutputTable[RecordedValue])),0)</f>
        <v>0.23989793748209556</v>
      </c>
      <c r="M2357" s="5" cm="1">
        <f t="array" ref="M2357">MAX(IF((ProjectInfoTable[ProjectName]=OutputTable[[#This Row],[ProjectName]]),(ProjectInfoTable[ProjectName]=OutputTable[[#This Row],[ProjectName]])*ProjectInfoTable[ConfidenceInterval]))</f>
        <v>0.95</v>
      </c>
      <c r="N23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357" s="5" cm="1">
        <f t="array" ref="O2357">MIN(IF((OutputTable[GroupByKey]=OutputTable[[#This Row],[GroupByKey]]),(OutputTable[GroupByKey]=OutputTable[[#This Row],[GroupByKey]])*OutputTable[RecordedValue]))</f>
        <v>316</v>
      </c>
      <c r="P2357" s="5" cm="1">
        <f t="array" ref="P2357">MAX(IF((OutputTable[GroupByKey]=OutputTable[[#This Row],[GroupByKey]]),(OutputTable[GroupByKey]=OutputTable[[#This Row],[GroupByKey]])*OutputTable[RecordedValue]))</f>
        <v>317</v>
      </c>
    </row>
    <row r="2358" spans="1:16" x14ac:dyDescent="0.25">
      <c r="A2358" t="s">
        <v>68</v>
      </c>
      <c r="B2358" t="s">
        <v>70</v>
      </c>
      <c r="C2358">
        <v>45</v>
      </c>
      <c r="D2358" t="s">
        <v>147</v>
      </c>
      <c r="E2358" t="s">
        <v>123</v>
      </c>
      <c r="F2358" t="s">
        <v>73</v>
      </c>
      <c r="G2358">
        <v>9.2285464877430403</v>
      </c>
      <c r="H2358">
        <v>0</v>
      </c>
      <c r="I2358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358" s="5" cm="1">
        <f t="array" ref="J2358">MAX(IF((ProjectInfoTable[ProjectName]=OutputTable[[#This Row],[ProjectName]]),(ProjectInfoTable[ProjectName]=OutputTable[[#This Row],[ProjectName]])*ProjectInfoTable[NumberOfReplications]))</f>
        <v>50</v>
      </c>
      <c r="K2358" s="5" cm="1">
        <f t="array" ref="K2358">IFERROR(AVERAGE(IF((OutputTable[GroupByKey]=OutputTable[[#This Row],[GroupByKey]]),(OutputTable[GroupByKey]=OutputTable[[#This Row],[GroupByKey]])*OutputTable[RecordedValue])),0)</f>
        <v>9.2356458312402427</v>
      </c>
      <c r="L2358" s="5" cm="1">
        <f t="array" ref="L2358">IFERROR(_xlfn.STDEV.S(IF((OutputTable[GroupByKey]=OutputTable[[#This Row],[GroupByKey]]),(OutputTable[GroupByKey]=OutputTable[[#This Row],[GroupByKey]])*OutputTable[RecordedValue])),0)</f>
        <v>0.11377584298148916</v>
      </c>
      <c r="M2358" s="5" cm="1">
        <f t="array" ref="M2358">MAX(IF((ProjectInfoTable[ProjectName]=OutputTable[[#This Row],[ProjectName]]),(ProjectInfoTable[ProjectName]=OutputTable[[#This Row],[ProjectName]])*ProjectInfoTable[ConfidenceInterval]))</f>
        <v>0.95</v>
      </c>
      <c r="N23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358" s="5" cm="1">
        <f t="array" ref="O2358">MIN(IF((OutputTable[GroupByKey]=OutputTable[[#This Row],[GroupByKey]]),(OutputTable[GroupByKey]=OutputTable[[#This Row],[GroupByKey]])*OutputTable[RecordedValue]))</f>
        <v>8.9867833861246496</v>
      </c>
      <c r="P2358" s="5" cm="1">
        <f t="array" ref="P2358">MAX(IF((OutputTable[GroupByKey]=OutputTable[[#This Row],[GroupByKey]]),(OutputTable[GroupByKey]=OutputTable[[#This Row],[GroupByKey]])*OutputTable[RecordedValue]))</f>
        <v>9.4038725622795898</v>
      </c>
    </row>
    <row r="2359" spans="1:16" x14ac:dyDescent="0.25">
      <c r="A2359" t="s">
        <v>68</v>
      </c>
      <c r="B2359" t="s">
        <v>70</v>
      </c>
      <c r="C2359">
        <v>45</v>
      </c>
      <c r="D2359" t="s">
        <v>148</v>
      </c>
      <c r="E2359" t="s">
        <v>125</v>
      </c>
      <c r="F2359" t="s">
        <v>73</v>
      </c>
      <c r="G2359">
        <v>581.21241239839105</v>
      </c>
      <c r="H2359">
        <v>0</v>
      </c>
      <c r="I2359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359" s="5" cm="1">
        <f t="array" ref="J2359">MAX(IF((ProjectInfoTable[ProjectName]=OutputTable[[#This Row],[ProjectName]]),(ProjectInfoTable[ProjectName]=OutputTable[[#This Row],[ProjectName]])*ProjectInfoTable[NumberOfReplications]))</f>
        <v>50</v>
      </c>
      <c r="K2359" s="5" cm="1">
        <f t="array" ref="K2359">IFERROR(AVERAGE(IF((OutputTable[GroupByKey]=OutputTable[[#This Row],[GroupByKey]]),(OutputTable[GroupByKey]=OutputTable[[#This Row],[GroupByKey]])*OutputTable[RecordedValue])),0)</f>
        <v>609.47819389002132</v>
      </c>
      <c r="L2359" s="5" cm="1">
        <f t="array" ref="L2359">IFERROR(_xlfn.STDEV.S(IF((OutputTable[GroupByKey]=OutputTable[[#This Row],[GroupByKey]]),(OutputTable[GroupByKey]=OutputTable[[#This Row],[GroupByKey]])*OutputTable[RecordedValue])),0)</f>
        <v>20.03379556554944</v>
      </c>
      <c r="M2359" s="5" cm="1">
        <f t="array" ref="M2359">MAX(IF((ProjectInfoTable[ProjectName]=OutputTable[[#This Row],[ProjectName]]),(ProjectInfoTable[ProjectName]=OutputTable[[#This Row],[ProjectName]])*ProjectInfoTable[ConfidenceInterval]))</f>
        <v>0.95</v>
      </c>
      <c r="N23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359" s="5" cm="1">
        <f t="array" ref="O2359">MIN(IF((OutputTable[GroupByKey]=OutputTable[[#This Row],[GroupByKey]]),(OutputTable[GroupByKey]=OutputTable[[#This Row],[GroupByKey]])*OutputTable[RecordedValue]))</f>
        <v>560.39330190760404</v>
      </c>
      <c r="P2359" s="5" cm="1">
        <f t="array" ref="P2359">MAX(IF((OutputTable[GroupByKey]=OutputTable[[#This Row],[GroupByKey]]),(OutputTable[GroupByKey]=OutputTable[[#This Row],[GroupByKey]])*OutputTable[RecordedValue]))</f>
        <v>667.91125094200902</v>
      </c>
    </row>
    <row r="2360" spans="1:16" x14ac:dyDescent="0.25">
      <c r="A2360" t="s">
        <v>68</v>
      </c>
      <c r="B2360" t="s">
        <v>70</v>
      </c>
      <c r="C2360">
        <v>45</v>
      </c>
      <c r="D2360" t="s">
        <v>149</v>
      </c>
      <c r="E2360" t="s">
        <v>119</v>
      </c>
      <c r="F2360" t="s">
        <v>87</v>
      </c>
      <c r="G2360">
        <v>318</v>
      </c>
      <c r="H2360">
        <v>0</v>
      </c>
      <c r="I2360" s="5" t="str">
        <f>OutputTable[[#This Row],[ProjectName]]&amp;OutputTable[[#This Row],[Name]]&amp;OutputTable[[#This Row],[Type]]&amp;OutputTable[[#This Row],[Source]]</f>
        <v>Airport Security AnalysisEntity 1.NumberInNumber InEntity</v>
      </c>
      <c r="J2360" s="5" cm="1">
        <f t="array" ref="J2360">MAX(IF((ProjectInfoTable[ProjectName]=OutputTable[[#This Row],[ProjectName]]),(ProjectInfoTable[ProjectName]=OutputTable[[#This Row],[ProjectName]])*ProjectInfoTable[NumberOfReplications]))</f>
        <v>50</v>
      </c>
      <c r="K2360" s="5" cm="1">
        <f t="array" ref="K2360">IFERROR(AVERAGE(IF((OutputTable[GroupByKey]=OutputTable[[#This Row],[GroupByKey]]),(OutputTable[GroupByKey]=OutputTable[[#This Row],[GroupByKey]])*OutputTable[RecordedValue])),0)</f>
        <v>318</v>
      </c>
      <c r="L2360" s="5" cm="1">
        <f t="array" ref="L2360">IFERROR(_xlfn.STDEV.S(IF((OutputTable[GroupByKey]=OutputTable[[#This Row],[GroupByKey]]),(OutputTable[GroupByKey]=OutputTable[[#This Row],[GroupByKey]])*OutputTable[RecordedValue])),0)</f>
        <v>0</v>
      </c>
      <c r="M2360" s="5" cm="1">
        <f t="array" ref="M2360">MAX(IF((ProjectInfoTable[ProjectName]=OutputTable[[#This Row],[ProjectName]]),(ProjectInfoTable[ProjectName]=OutputTable[[#This Row],[ProjectName]])*ProjectInfoTable[ConfidenceInterval]))</f>
        <v>0.95</v>
      </c>
      <c r="N23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0" s="5" cm="1">
        <f t="array" ref="O2360">MIN(IF((OutputTable[GroupByKey]=OutputTable[[#This Row],[GroupByKey]]),(OutputTable[GroupByKey]=OutputTable[[#This Row],[GroupByKey]])*OutputTable[RecordedValue]))</f>
        <v>318</v>
      </c>
      <c r="P2360" s="5" cm="1">
        <f t="array" ref="P2360">MAX(IF((OutputTable[GroupByKey]=OutputTable[[#This Row],[GroupByKey]]),(OutputTable[GroupByKey]=OutputTable[[#This Row],[GroupByKey]])*OutputTable[RecordedValue]))</f>
        <v>318</v>
      </c>
    </row>
    <row r="2361" spans="1:16" x14ac:dyDescent="0.25">
      <c r="A2361" t="s">
        <v>68</v>
      </c>
      <c r="B2361" t="s">
        <v>70</v>
      </c>
      <c r="C2361">
        <v>45</v>
      </c>
      <c r="D2361" t="s">
        <v>150</v>
      </c>
      <c r="E2361" t="s">
        <v>121</v>
      </c>
      <c r="F2361" t="s">
        <v>87</v>
      </c>
      <c r="G2361">
        <v>315</v>
      </c>
      <c r="H2361">
        <v>0</v>
      </c>
      <c r="I2361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361" s="5" cm="1">
        <f t="array" ref="J2361">MAX(IF((ProjectInfoTable[ProjectName]=OutputTable[[#This Row],[ProjectName]]),(ProjectInfoTable[ProjectName]=OutputTable[[#This Row],[ProjectName]])*ProjectInfoTable[NumberOfReplications]))</f>
        <v>50</v>
      </c>
      <c r="K2361" s="5" cm="1">
        <f t="array" ref="K2361">IFERROR(AVERAGE(IF((OutputTable[GroupByKey]=OutputTable[[#This Row],[GroupByKey]]),(OutputTable[GroupByKey]=OutputTable[[#This Row],[GroupByKey]])*OutputTable[RecordedValue])),0)</f>
        <v>314.94</v>
      </c>
      <c r="L2361" s="5" cm="1">
        <f t="array" ref="L2361">IFERROR(_xlfn.STDEV.S(IF((OutputTable[GroupByKey]=OutputTable[[#This Row],[GroupByKey]]),(OutputTable[GroupByKey]=OutputTable[[#This Row],[GroupByKey]])*OutputTable[RecordedValue])),0)</f>
        <v>0.68243262357121037</v>
      </c>
      <c r="M2361" s="5" cm="1">
        <f t="array" ref="M2361">MAX(IF((ProjectInfoTable[ProjectName]=OutputTable[[#This Row],[ProjectName]]),(ProjectInfoTable[ProjectName]=OutputTable[[#This Row],[ProjectName]])*ProjectInfoTable[ConfidenceInterval]))</f>
        <v>0.95</v>
      </c>
      <c r="N23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361" s="5" cm="1">
        <f t="array" ref="O2361">MIN(IF((OutputTable[GroupByKey]=OutputTable[[#This Row],[GroupByKey]]),(OutputTable[GroupByKey]=OutputTable[[#This Row],[GroupByKey]])*OutputTable[RecordedValue]))</f>
        <v>313</v>
      </c>
      <c r="P2361" s="5" cm="1">
        <f t="array" ref="P2361">MAX(IF((OutputTable[GroupByKey]=OutputTable[[#This Row],[GroupByKey]]),(OutputTable[GroupByKey]=OutputTable[[#This Row],[GroupByKey]])*OutputTable[RecordedValue]))</f>
        <v>316</v>
      </c>
    </row>
    <row r="2362" spans="1:16" x14ac:dyDescent="0.25">
      <c r="A2362" t="s">
        <v>68</v>
      </c>
      <c r="B2362" t="s">
        <v>70</v>
      </c>
      <c r="C2362">
        <v>45</v>
      </c>
      <c r="D2362" t="s">
        <v>151</v>
      </c>
      <c r="E2362" t="s">
        <v>135</v>
      </c>
      <c r="F2362" t="s">
        <v>105</v>
      </c>
      <c r="G2362">
        <v>0</v>
      </c>
      <c r="H2362">
        <v>0</v>
      </c>
      <c r="I2362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362" s="5" cm="1">
        <f t="array" ref="J2362">MAX(IF((ProjectInfoTable[ProjectName]=OutputTable[[#This Row],[ProjectName]]),(ProjectInfoTable[ProjectName]=OutputTable[[#This Row],[ProjectName]])*ProjectInfoTable[NumberOfReplications]))</f>
        <v>50</v>
      </c>
      <c r="K2362" s="5" cm="1">
        <f t="array" ref="K2362">IFERROR(AVERAGE(IF((OutputTable[GroupByKey]=OutputTable[[#This Row],[GroupByKey]]),(OutputTable[GroupByKey]=OutputTable[[#This Row],[GroupByKey]])*OutputTable[RecordedValue])),0)</f>
        <v>0</v>
      </c>
      <c r="L2362" s="5" cm="1">
        <f t="array" ref="L2362">IFERROR(_xlfn.STDEV.S(IF((OutputTable[GroupByKey]=OutputTable[[#This Row],[GroupByKey]]),(OutputTable[GroupByKey]=OutputTable[[#This Row],[GroupByKey]])*OutputTable[RecordedValue])),0)</f>
        <v>0</v>
      </c>
      <c r="M2362" s="5" cm="1">
        <f t="array" ref="M2362">MAX(IF((ProjectInfoTable[ProjectName]=OutputTable[[#This Row],[ProjectName]]),(ProjectInfoTable[ProjectName]=OutputTable[[#This Row],[ProjectName]])*ProjectInfoTable[ConfidenceInterval]))</f>
        <v>0.95</v>
      </c>
      <c r="N23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2" s="5" cm="1">
        <f t="array" ref="O2362">MIN(IF((OutputTable[GroupByKey]=OutputTable[[#This Row],[GroupByKey]]),(OutputTable[GroupByKey]=OutputTable[[#This Row],[GroupByKey]])*OutputTable[RecordedValue]))</f>
        <v>0</v>
      </c>
      <c r="P2362" s="5" cm="1">
        <f t="array" ref="P2362">MAX(IF((OutputTable[GroupByKey]=OutputTable[[#This Row],[GroupByKey]]),(OutputTable[GroupByKey]=OutputTable[[#This Row],[GroupByKey]])*OutputTable[RecordedValue]))</f>
        <v>0</v>
      </c>
    </row>
    <row r="2363" spans="1:16" x14ac:dyDescent="0.25">
      <c r="A2363" t="s">
        <v>68</v>
      </c>
      <c r="B2363" t="s">
        <v>70</v>
      </c>
      <c r="C2363">
        <v>45</v>
      </c>
      <c r="D2363" t="s">
        <v>152</v>
      </c>
      <c r="E2363" t="s">
        <v>137</v>
      </c>
      <c r="F2363" t="s">
        <v>105</v>
      </c>
      <c r="G2363">
        <v>12</v>
      </c>
      <c r="H2363">
        <v>0</v>
      </c>
      <c r="I2363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363" s="5" cm="1">
        <f t="array" ref="J2363">MAX(IF((ProjectInfoTable[ProjectName]=OutputTable[[#This Row],[ProjectName]]),(ProjectInfoTable[ProjectName]=OutputTable[[#This Row],[ProjectName]])*ProjectInfoTable[NumberOfReplications]))</f>
        <v>50</v>
      </c>
      <c r="K2363" s="5" cm="1">
        <f t="array" ref="K2363">IFERROR(AVERAGE(IF((OutputTable[GroupByKey]=OutputTable[[#This Row],[GroupByKey]]),(OutputTable[GroupByKey]=OutputTable[[#This Row],[GroupByKey]])*OutputTable[RecordedValue])),0)</f>
        <v>12</v>
      </c>
      <c r="L2363" s="5" cm="1">
        <f t="array" ref="L2363">IFERROR(_xlfn.STDEV.S(IF((OutputTable[GroupByKey]=OutputTable[[#This Row],[GroupByKey]]),(OutputTable[GroupByKey]=OutputTable[[#This Row],[GroupByKey]])*OutputTable[RecordedValue])),0)</f>
        <v>0</v>
      </c>
      <c r="M2363" s="5" cm="1">
        <f t="array" ref="M2363">MAX(IF((ProjectInfoTable[ProjectName]=OutputTable[[#This Row],[ProjectName]]),(ProjectInfoTable[ProjectName]=OutputTable[[#This Row],[ProjectName]])*ProjectInfoTable[ConfidenceInterval]))</f>
        <v>0.95</v>
      </c>
      <c r="N23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3" s="5" cm="1">
        <f t="array" ref="O2363">MIN(IF((OutputTable[GroupByKey]=OutputTable[[#This Row],[GroupByKey]]),(OutputTable[GroupByKey]=OutputTable[[#This Row],[GroupByKey]])*OutputTable[RecordedValue]))</f>
        <v>12</v>
      </c>
      <c r="P2363" s="5" cm="1">
        <f t="array" ref="P2363">MAX(IF((OutputTable[GroupByKey]=OutputTable[[#This Row],[GroupByKey]]),(OutputTable[GroupByKey]=OutputTable[[#This Row],[GroupByKey]])*OutputTable[RecordedValue]))</f>
        <v>12</v>
      </c>
    </row>
    <row r="2364" spans="1:16" x14ac:dyDescent="0.25">
      <c r="A2364" t="s">
        <v>68</v>
      </c>
      <c r="B2364" t="s">
        <v>70</v>
      </c>
      <c r="C2364">
        <v>45</v>
      </c>
      <c r="D2364" t="s">
        <v>153</v>
      </c>
      <c r="E2364" t="s">
        <v>154</v>
      </c>
      <c r="F2364" t="s">
        <v>105</v>
      </c>
      <c r="G2364">
        <v>0</v>
      </c>
      <c r="H2364">
        <v>0</v>
      </c>
      <c r="I2364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364" s="5" cm="1">
        <f t="array" ref="J2364">MAX(IF((ProjectInfoTable[ProjectName]=OutputTable[[#This Row],[ProjectName]]),(ProjectInfoTable[ProjectName]=OutputTable[[#This Row],[ProjectName]])*ProjectInfoTable[NumberOfReplications]))</f>
        <v>50</v>
      </c>
      <c r="K2364" s="5" cm="1">
        <f t="array" ref="K2364">IFERROR(AVERAGE(IF((OutputTable[GroupByKey]=OutputTable[[#This Row],[GroupByKey]]),(OutputTable[GroupByKey]=OutputTable[[#This Row],[GroupByKey]])*OutputTable[RecordedValue])),0)</f>
        <v>0</v>
      </c>
      <c r="L2364" s="5" cm="1">
        <f t="array" ref="L2364">IFERROR(_xlfn.STDEV.S(IF((OutputTable[GroupByKey]=OutputTable[[#This Row],[GroupByKey]]),(OutputTable[GroupByKey]=OutputTable[[#This Row],[GroupByKey]])*OutputTable[RecordedValue])),0)</f>
        <v>0</v>
      </c>
      <c r="M2364" s="5" cm="1">
        <f t="array" ref="M2364">MAX(IF((ProjectInfoTable[ProjectName]=OutputTable[[#This Row],[ProjectName]]),(ProjectInfoTable[ProjectName]=OutputTable[[#This Row],[ProjectName]])*ProjectInfoTable[ConfidenceInterval]))</f>
        <v>0.95</v>
      </c>
      <c r="N23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4" s="5" cm="1">
        <f t="array" ref="O2364">MIN(IF((OutputTable[GroupByKey]=OutputTable[[#This Row],[GroupByKey]]),(OutputTable[GroupByKey]=OutputTable[[#This Row],[GroupByKey]])*OutputTable[RecordedValue]))</f>
        <v>0</v>
      </c>
      <c r="P2364" s="5" cm="1">
        <f t="array" ref="P2364">MAX(IF((OutputTable[GroupByKey]=OutputTable[[#This Row],[GroupByKey]]),(OutputTable[GroupByKey]=OutputTable[[#This Row],[GroupByKey]])*OutputTable[RecordedValue]))</f>
        <v>0</v>
      </c>
    </row>
    <row r="2365" spans="1:16" x14ac:dyDescent="0.25">
      <c r="A2365" t="s">
        <v>68</v>
      </c>
      <c r="B2365" t="s">
        <v>70</v>
      </c>
      <c r="C2365">
        <v>45</v>
      </c>
      <c r="D2365" t="s">
        <v>155</v>
      </c>
      <c r="E2365" t="s">
        <v>156</v>
      </c>
      <c r="F2365" t="s">
        <v>105</v>
      </c>
      <c r="G2365">
        <v>0</v>
      </c>
      <c r="H2365">
        <v>0</v>
      </c>
      <c r="I2365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365" s="5" cm="1">
        <f t="array" ref="J2365">MAX(IF((ProjectInfoTable[ProjectName]=OutputTable[[#This Row],[ProjectName]]),(ProjectInfoTable[ProjectName]=OutputTable[[#This Row],[ProjectName]])*ProjectInfoTable[NumberOfReplications]))</f>
        <v>50</v>
      </c>
      <c r="K2365" s="5" cm="1">
        <f t="array" ref="K2365">IFERROR(AVERAGE(IF((OutputTable[GroupByKey]=OutputTable[[#This Row],[GroupByKey]]),(OutputTable[GroupByKey]=OutputTable[[#This Row],[GroupByKey]])*OutputTable[RecordedValue])),0)</f>
        <v>0</v>
      </c>
      <c r="L2365" s="5" cm="1">
        <f t="array" ref="L2365">IFERROR(_xlfn.STDEV.S(IF((OutputTable[GroupByKey]=OutputTable[[#This Row],[GroupByKey]]),(OutputTable[GroupByKey]=OutputTable[[#This Row],[GroupByKey]])*OutputTable[RecordedValue])),0)</f>
        <v>0</v>
      </c>
      <c r="M2365" s="5" cm="1">
        <f t="array" ref="M2365">MAX(IF((ProjectInfoTable[ProjectName]=OutputTable[[#This Row],[ProjectName]]),(ProjectInfoTable[ProjectName]=OutputTable[[#This Row],[ProjectName]])*ProjectInfoTable[ConfidenceInterval]))</f>
        <v>0.95</v>
      </c>
      <c r="N23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5" s="5" cm="1">
        <f t="array" ref="O2365">MIN(IF((OutputTable[GroupByKey]=OutputTable[[#This Row],[GroupByKey]]),(OutputTable[GroupByKey]=OutputTable[[#This Row],[GroupByKey]])*OutputTable[RecordedValue]))</f>
        <v>0</v>
      </c>
      <c r="P2365" s="5" cm="1">
        <f t="array" ref="P2365">MAX(IF((OutputTable[GroupByKey]=OutputTable[[#This Row],[GroupByKey]]),(OutputTable[GroupByKey]=OutputTable[[#This Row],[GroupByKey]])*OutputTable[RecordedValue]))</f>
        <v>0</v>
      </c>
    </row>
    <row r="2366" spans="1:16" x14ac:dyDescent="0.25">
      <c r="A2366" t="s">
        <v>68</v>
      </c>
      <c r="B2366" t="s">
        <v>70</v>
      </c>
      <c r="C2366">
        <v>45</v>
      </c>
      <c r="D2366" t="s">
        <v>157</v>
      </c>
      <c r="E2366" t="s">
        <v>140</v>
      </c>
      <c r="F2366" t="s">
        <v>105</v>
      </c>
      <c r="G2366">
        <v>0</v>
      </c>
      <c r="H2366">
        <v>0</v>
      </c>
      <c r="I2366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366" s="5" cm="1">
        <f t="array" ref="J2366">MAX(IF((ProjectInfoTable[ProjectName]=OutputTable[[#This Row],[ProjectName]]),(ProjectInfoTable[ProjectName]=OutputTable[[#This Row],[ProjectName]])*ProjectInfoTable[NumberOfReplications]))</f>
        <v>50</v>
      </c>
      <c r="K2366" s="5" cm="1">
        <f t="array" ref="K2366">IFERROR(AVERAGE(IF((OutputTable[GroupByKey]=OutputTable[[#This Row],[GroupByKey]]),(OutputTable[GroupByKey]=OutputTable[[#This Row],[GroupByKey]])*OutputTable[RecordedValue])),0)</f>
        <v>0</v>
      </c>
      <c r="L2366" s="5" cm="1">
        <f t="array" ref="L2366">IFERROR(_xlfn.STDEV.S(IF((OutputTable[GroupByKey]=OutputTable[[#This Row],[GroupByKey]]),(OutputTable[GroupByKey]=OutputTable[[#This Row],[GroupByKey]])*OutputTable[RecordedValue])),0)</f>
        <v>0</v>
      </c>
      <c r="M2366" s="5" cm="1">
        <f t="array" ref="M2366">MAX(IF((ProjectInfoTable[ProjectName]=OutputTable[[#This Row],[ProjectName]]),(ProjectInfoTable[ProjectName]=OutputTable[[#This Row],[ProjectName]])*ProjectInfoTable[ConfidenceInterval]))</f>
        <v>0.95</v>
      </c>
      <c r="N23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6" s="5" cm="1">
        <f t="array" ref="O2366">MIN(IF((OutputTable[GroupByKey]=OutputTable[[#This Row],[GroupByKey]]),(OutputTable[GroupByKey]=OutputTable[[#This Row],[GroupByKey]])*OutputTable[RecordedValue]))</f>
        <v>0</v>
      </c>
      <c r="P2366" s="5" cm="1">
        <f t="array" ref="P2366">MAX(IF((OutputTable[GroupByKey]=OutputTable[[#This Row],[GroupByKey]]),(OutputTable[GroupByKey]=OutputTable[[#This Row],[GroupByKey]])*OutputTable[RecordedValue]))</f>
        <v>0</v>
      </c>
    </row>
    <row r="2367" spans="1:16" x14ac:dyDescent="0.25">
      <c r="A2367" t="s">
        <v>68</v>
      </c>
      <c r="B2367" t="s">
        <v>70</v>
      </c>
      <c r="C2367">
        <v>45</v>
      </c>
      <c r="D2367" t="s">
        <v>158</v>
      </c>
      <c r="E2367" t="s">
        <v>121</v>
      </c>
      <c r="F2367" t="s">
        <v>127</v>
      </c>
      <c r="G2367">
        <v>315</v>
      </c>
      <c r="H2367">
        <v>0</v>
      </c>
      <c r="I2367" s="5" t="str">
        <f>OutputTable[[#This Row],[ProjectName]]&amp;OutputTable[[#This Row],[Name]]&amp;OutputTable[[#This Row],[Type]]&amp;OutputTable[[#This Row],[Source]]</f>
        <v>Airport Security AnalysisSystem.NumberOutNumber OutSystem</v>
      </c>
      <c r="J2367" s="5" cm="1">
        <f t="array" ref="J2367">MAX(IF((ProjectInfoTable[ProjectName]=OutputTable[[#This Row],[ProjectName]]),(ProjectInfoTable[ProjectName]=OutputTable[[#This Row],[ProjectName]])*ProjectInfoTable[NumberOfReplications]))</f>
        <v>50</v>
      </c>
      <c r="K2367" s="5" cm="1">
        <f t="array" ref="K2367">IFERROR(AVERAGE(IF((OutputTable[GroupByKey]=OutputTable[[#This Row],[GroupByKey]]),(OutputTable[GroupByKey]=OutputTable[[#This Row],[GroupByKey]])*OutputTable[RecordedValue])),0)</f>
        <v>314.94</v>
      </c>
      <c r="L2367" s="5" cm="1">
        <f t="array" ref="L2367">IFERROR(_xlfn.STDEV.S(IF((OutputTable[GroupByKey]=OutputTable[[#This Row],[GroupByKey]]),(OutputTable[GroupByKey]=OutputTable[[#This Row],[GroupByKey]])*OutputTable[RecordedValue])),0)</f>
        <v>0.68243262357121037</v>
      </c>
      <c r="M2367" s="5" cm="1">
        <f t="array" ref="M2367">MAX(IF((ProjectInfoTable[ProjectName]=OutputTable[[#This Row],[ProjectName]]),(ProjectInfoTable[ProjectName]=OutputTable[[#This Row],[ProjectName]])*ProjectInfoTable[ConfidenceInterval]))</f>
        <v>0.95</v>
      </c>
      <c r="N23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367" s="5" cm="1">
        <f t="array" ref="O2367">MIN(IF((OutputTable[GroupByKey]=OutputTable[[#This Row],[GroupByKey]]),(OutputTable[GroupByKey]=OutputTable[[#This Row],[GroupByKey]])*OutputTable[RecordedValue]))</f>
        <v>313</v>
      </c>
      <c r="P2367" s="5" cm="1">
        <f t="array" ref="P2367">MAX(IF((OutputTable[GroupByKey]=OutputTable[[#This Row],[GroupByKey]]),(OutputTable[GroupByKey]=OutputTable[[#This Row],[GroupByKey]])*OutputTable[RecordedValue]))</f>
        <v>316</v>
      </c>
    </row>
    <row r="2368" spans="1:16" x14ac:dyDescent="0.25">
      <c r="A2368" t="s">
        <v>68</v>
      </c>
      <c r="B2368" t="s">
        <v>70</v>
      </c>
      <c r="C2368">
        <v>45</v>
      </c>
      <c r="D2368" t="s">
        <v>159</v>
      </c>
      <c r="E2368" t="s">
        <v>91</v>
      </c>
      <c r="F2368" t="s">
        <v>127</v>
      </c>
      <c r="G2368">
        <v>71.871705432134306</v>
      </c>
      <c r="H2368">
        <v>0</v>
      </c>
      <c r="I2368" s="5" t="str">
        <f>OutputTable[[#This Row],[ProjectName]]&amp;OutputTable[[#This Row],[Name]]&amp;OutputTable[[#This Row],[Type]]&amp;OutputTable[[#This Row],[Source]]</f>
        <v>Airport Security AnalysisSystem.TotalCostTotal CostSystem</v>
      </c>
      <c r="J2368" s="5" cm="1">
        <f t="array" ref="J2368">MAX(IF((ProjectInfoTable[ProjectName]=OutputTable[[#This Row],[ProjectName]]),(ProjectInfoTable[ProjectName]=OutputTable[[#This Row],[ProjectName]])*ProjectInfoTable[NumberOfReplications]))</f>
        <v>50</v>
      </c>
      <c r="K2368" s="5" cm="1">
        <f t="array" ref="K2368">IFERROR(AVERAGE(IF((OutputTable[GroupByKey]=OutputTable[[#This Row],[GroupByKey]]),(OutputTable[GroupByKey]=OutputTable[[#This Row],[GroupByKey]])*OutputTable[RecordedValue])),0)</f>
        <v>71.872638573735571</v>
      </c>
      <c r="L2368" s="5" cm="1">
        <f t="array" ref="L2368">IFERROR(_xlfn.STDEV.S(IF((OutputTable[GroupByKey]=OutputTable[[#This Row],[GroupByKey]]),(OutputTable[GroupByKey]=OutputTable[[#This Row],[GroupByKey]])*OutputTable[RecordedValue])),0)</f>
        <v>5.859431361613459E-2</v>
      </c>
      <c r="M2368" s="5" cm="1">
        <f t="array" ref="M2368">MAX(IF((ProjectInfoTable[ProjectName]=OutputTable[[#This Row],[ProjectName]]),(ProjectInfoTable[ProjectName]=OutputTable[[#This Row],[ProjectName]])*ProjectInfoTable[ConfidenceInterval]))</f>
        <v>0.95</v>
      </c>
      <c r="N23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368" s="5" cm="1">
        <f t="array" ref="O2368">MIN(IF((OutputTable[GroupByKey]=OutputTable[[#This Row],[GroupByKey]]),(OutputTable[GroupByKey]=OutputTable[[#This Row],[GroupByKey]])*OutputTable[RecordedValue]))</f>
        <v>71.718288096809104</v>
      </c>
      <c r="P2368" s="5" cm="1">
        <f t="array" ref="P2368">MAX(IF((OutputTable[GroupByKey]=OutputTable[[#This Row],[GroupByKey]]),(OutputTable[GroupByKey]=OutputTable[[#This Row],[GroupByKey]])*OutputTable[RecordedValue]))</f>
        <v>71.976989689924594</v>
      </c>
    </row>
    <row r="2369" spans="1:16" x14ac:dyDescent="0.25">
      <c r="A2369" t="s">
        <v>68</v>
      </c>
      <c r="B2369" t="s">
        <v>70</v>
      </c>
      <c r="C2369">
        <v>45</v>
      </c>
      <c r="D2369" t="s">
        <v>160</v>
      </c>
      <c r="E2369" t="s">
        <v>135</v>
      </c>
      <c r="F2369" t="s">
        <v>105</v>
      </c>
      <c r="G2369">
        <v>28.648191338861398</v>
      </c>
      <c r="H2369">
        <v>0</v>
      </c>
      <c r="I2369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369" s="5" cm="1">
        <f t="array" ref="J2369">MAX(IF((ProjectInfoTable[ProjectName]=OutputTable[[#This Row],[ProjectName]]),(ProjectInfoTable[ProjectName]=OutputTable[[#This Row],[ProjectName]])*ProjectInfoTable[NumberOfReplications]))</f>
        <v>50</v>
      </c>
      <c r="K2369" s="5" cm="1">
        <f t="array" ref="K2369">IFERROR(AVERAGE(IF((OutputTable[GroupByKey]=OutputTable[[#This Row],[GroupByKey]]),(OutputTable[GroupByKey]=OutputTable[[#This Row],[GroupByKey]])*OutputTable[RecordedValue])),0)</f>
        <v>29.829789158135409</v>
      </c>
      <c r="L2369" s="5" cm="1">
        <f t="array" ref="L2369">IFERROR(_xlfn.STDEV.S(IF((OutputTable[GroupByKey]=OutputTable[[#This Row],[GroupByKey]]),(OutputTable[GroupByKey]=OutputTable[[#This Row],[GroupByKey]])*OutputTable[RecordedValue])),0)</f>
        <v>0.5851150785874778</v>
      </c>
      <c r="M2369" s="5" cm="1">
        <f t="array" ref="M2369">MAX(IF((ProjectInfoTable[ProjectName]=OutputTable[[#This Row],[ProjectName]]),(ProjectInfoTable[ProjectName]=OutputTable[[#This Row],[ProjectName]])*ProjectInfoTable[ConfidenceInterval]))</f>
        <v>0.95</v>
      </c>
      <c r="N23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369" s="5" cm="1">
        <f t="array" ref="O2369">MIN(IF((OutputTable[GroupByKey]=OutputTable[[#This Row],[GroupByKey]]),(OutputTable[GroupByKey]=OutputTable[[#This Row],[GroupByKey]])*OutputTable[RecordedValue]))</f>
        <v>28.648191338861398</v>
      </c>
      <c r="P2369" s="5" cm="1">
        <f t="array" ref="P2369">MAX(IF((OutputTable[GroupByKey]=OutputTable[[#This Row],[GroupByKey]]),(OutputTable[GroupByKey]=OutputTable[[#This Row],[GroupByKey]])*OutputTable[RecordedValue]))</f>
        <v>31.087756920682502</v>
      </c>
    </row>
    <row r="2370" spans="1:16" x14ac:dyDescent="0.25">
      <c r="A2370" t="s">
        <v>68</v>
      </c>
      <c r="B2370" t="s">
        <v>70</v>
      </c>
      <c r="C2370">
        <v>45</v>
      </c>
      <c r="D2370" t="s">
        <v>161</v>
      </c>
      <c r="E2370" t="s">
        <v>137</v>
      </c>
      <c r="F2370" t="s">
        <v>105</v>
      </c>
      <c r="G2370">
        <v>7.28424471053909</v>
      </c>
      <c r="H2370">
        <v>0</v>
      </c>
      <c r="I2370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370" s="5" cm="1">
        <f t="array" ref="J2370">MAX(IF((ProjectInfoTable[ProjectName]=OutputTable[[#This Row],[ProjectName]]),(ProjectInfoTable[ProjectName]=OutputTable[[#This Row],[ProjectName]])*ProjectInfoTable[NumberOfReplications]))</f>
        <v>50</v>
      </c>
      <c r="K2370" s="5" cm="1">
        <f t="array" ref="K2370">IFERROR(AVERAGE(IF((OutputTable[GroupByKey]=OutputTable[[#This Row],[GroupByKey]]),(OutputTable[GroupByKey]=OutputTable[[#This Row],[GroupByKey]])*OutputTable[RecordedValue])),0)</f>
        <v>6.0988587896948685</v>
      </c>
      <c r="L2370" s="5" cm="1">
        <f t="array" ref="L2370">IFERROR(_xlfn.STDEV.S(IF((OutputTable[GroupByKey]=OutputTable[[#This Row],[GroupByKey]]),(OutputTable[GroupByKey]=OutputTable[[#This Row],[GroupByKey]])*OutputTable[RecordedValue])),0)</f>
        <v>0.58437836853471548</v>
      </c>
      <c r="M2370" s="5" cm="1">
        <f t="array" ref="M2370">MAX(IF((ProjectInfoTable[ProjectName]=OutputTable[[#This Row],[ProjectName]]),(ProjectInfoTable[ProjectName]=OutputTable[[#This Row],[ProjectName]])*ProjectInfoTable[ConfidenceInterval]))</f>
        <v>0.95</v>
      </c>
      <c r="N23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370" s="5" cm="1">
        <f t="array" ref="O2370">MIN(IF((OutputTable[GroupByKey]=OutputTable[[#This Row],[GroupByKey]]),(OutputTable[GroupByKey]=OutputTable[[#This Row],[GroupByKey]])*OutputTable[RecordedValue]))</f>
        <v>4.8524885910691502</v>
      </c>
      <c r="P2370" s="5" cm="1">
        <f t="array" ref="P2370">MAX(IF((OutputTable[GroupByKey]=OutputTable[[#This Row],[GroupByKey]]),(OutputTable[GroupByKey]=OutputTable[[#This Row],[GroupByKey]])*OutputTable[RecordedValue]))</f>
        <v>7.28424471053909</v>
      </c>
    </row>
    <row r="2371" spans="1:16" x14ac:dyDescent="0.25">
      <c r="A2371" t="s">
        <v>68</v>
      </c>
      <c r="B2371" t="s">
        <v>70</v>
      </c>
      <c r="C2371">
        <v>45</v>
      </c>
      <c r="D2371" t="s">
        <v>162</v>
      </c>
      <c r="E2371" t="s">
        <v>154</v>
      </c>
      <c r="F2371" t="s">
        <v>105</v>
      </c>
      <c r="G2371">
        <v>634</v>
      </c>
      <c r="H2371">
        <v>0</v>
      </c>
      <c r="I2371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371" s="5" cm="1">
        <f t="array" ref="J2371">MAX(IF((ProjectInfoTable[ProjectName]=OutputTable[[#This Row],[ProjectName]]),(ProjectInfoTable[ProjectName]=OutputTable[[#This Row],[ProjectName]])*ProjectInfoTable[NumberOfReplications]))</f>
        <v>50</v>
      </c>
      <c r="K2371" s="5" cm="1">
        <f t="array" ref="K2371">IFERROR(AVERAGE(IF((OutputTable[GroupByKey]=OutputTable[[#This Row],[GroupByKey]]),(OutputTable[GroupByKey]=OutputTable[[#This Row],[GroupByKey]])*OutputTable[RecordedValue])),0)</f>
        <v>645.70000000000005</v>
      </c>
      <c r="L2371" s="5" cm="1">
        <f t="array" ref="L2371">IFERROR(_xlfn.STDEV.S(IF((OutputTable[GroupByKey]=OutputTable[[#This Row],[GroupByKey]]),(OutputTable[GroupByKey]=OutputTable[[#This Row],[GroupByKey]])*OutputTable[RecordedValue])),0)</f>
        <v>5.4930382656372485</v>
      </c>
      <c r="M2371" s="5" cm="1">
        <f t="array" ref="M2371">MAX(IF((ProjectInfoTable[ProjectName]=OutputTable[[#This Row],[ProjectName]]),(ProjectInfoTable[ProjectName]=OutputTable[[#This Row],[ProjectName]])*ProjectInfoTable[ConfidenceInterval]))</f>
        <v>0.95</v>
      </c>
      <c r="N23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371" s="5" cm="1">
        <f t="array" ref="O2371">MIN(IF((OutputTable[GroupByKey]=OutputTable[[#This Row],[GroupByKey]]),(OutputTable[GroupByKey]=OutputTable[[#This Row],[GroupByKey]])*OutputTable[RecordedValue]))</f>
        <v>633</v>
      </c>
      <c r="P2371" s="5" cm="1">
        <f t="array" ref="P2371">MAX(IF((OutputTable[GroupByKey]=OutputTable[[#This Row],[GroupByKey]]),(OutputTable[GroupByKey]=OutputTable[[#This Row],[GroupByKey]])*OutputTable[RecordedValue]))</f>
        <v>656</v>
      </c>
    </row>
    <row r="2372" spans="1:16" x14ac:dyDescent="0.25">
      <c r="A2372" t="s">
        <v>68</v>
      </c>
      <c r="B2372" t="s">
        <v>70</v>
      </c>
      <c r="C2372">
        <v>45</v>
      </c>
      <c r="D2372" t="s">
        <v>163</v>
      </c>
      <c r="E2372" t="s">
        <v>156</v>
      </c>
      <c r="F2372" t="s">
        <v>105</v>
      </c>
      <c r="G2372">
        <v>0.79765986915169296</v>
      </c>
      <c r="H2372">
        <v>0</v>
      </c>
      <c r="I2372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372" s="5" cm="1">
        <f t="array" ref="J2372">MAX(IF((ProjectInfoTable[ProjectName]=OutputTable[[#This Row],[ProjectName]]),(ProjectInfoTable[ProjectName]=OutputTable[[#This Row],[ProjectName]])*ProjectInfoTable[NumberOfReplications]))</f>
        <v>50</v>
      </c>
      <c r="K2372" s="5" cm="1">
        <f t="array" ref="K2372">IFERROR(AVERAGE(IF((OutputTable[GroupByKey]=OutputTable[[#This Row],[GroupByKey]]),(OutputTable[GroupByKey]=OutputTable[[#This Row],[GroupByKey]])*OutputTable[RecordedValue])),0)</f>
        <v>0.83058725584180904</v>
      </c>
      <c r="L2372" s="5" cm="1">
        <f t="array" ref="L2372">IFERROR(_xlfn.STDEV.S(IF((OutputTable[GroupByKey]=OutputTable[[#This Row],[GroupByKey]]),(OutputTable[GroupByKey]=OutputTable[[#This Row],[GroupByKey]])*OutputTable[RecordedValue])),0)</f>
        <v>1.6232732459297416E-2</v>
      </c>
      <c r="M2372" s="5" cm="1">
        <f t="array" ref="M2372">MAX(IF((ProjectInfoTable[ProjectName]=OutputTable[[#This Row],[ProjectName]]),(ProjectInfoTable[ProjectName]=OutputTable[[#This Row],[ProjectName]])*ProjectInfoTable[ConfidenceInterval]))</f>
        <v>0.95</v>
      </c>
      <c r="N23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372" s="5" cm="1">
        <f t="array" ref="O2372">MIN(IF((OutputTable[GroupByKey]=OutputTable[[#This Row],[GroupByKey]]),(OutputTable[GroupByKey]=OutputTable[[#This Row],[GroupByKey]])*OutputTable[RecordedValue]))</f>
        <v>0.79765986915169296</v>
      </c>
      <c r="P2372" s="5" cm="1">
        <f t="array" ref="P2372">MAX(IF((OutputTable[GroupByKey]=OutputTable[[#This Row],[GroupByKey]]),(OutputTable[GroupByKey]=OutputTable[[#This Row],[GroupByKey]])*OutputTable[RecordedValue]))</f>
        <v>0.86520865024807903</v>
      </c>
    </row>
    <row r="2373" spans="1:16" x14ac:dyDescent="0.25">
      <c r="A2373" t="s">
        <v>68</v>
      </c>
      <c r="B2373" t="s">
        <v>70</v>
      </c>
      <c r="C2373">
        <v>45</v>
      </c>
      <c r="D2373" t="s">
        <v>164</v>
      </c>
      <c r="E2373" t="s">
        <v>140</v>
      </c>
      <c r="F2373" t="s">
        <v>105</v>
      </c>
      <c r="G2373">
        <v>0</v>
      </c>
      <c r="H2373">
        <v>0</v>
      </c>
      <c r="I2373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373" s="5" cm="1">
        <f t="array" ref="J2373">MAX(IF((ProjectInfoTable[ProjectName]=OutputTable[[#This Row],[ProjectName]]),(ProjectInfoTable[ProjectName]=OutputTable[[#This Row],[ProjectName]])*ProjectInfoTable[NumberOfReplications]))</f>
        <v>50</v>
      </c>
      <c r="K2373" s="5" cm="1">
        <f t="array" ref="K2373">IFERROR(AVERAGE(IF((OutputTable[GroupByKey]=OutputTable[[#This Row],[GroupByKey]]),(OutputTable[GroupByKey]=OutputTable[[#This Row],[GroupByKey]])*OutputTable[RecordedValue])),0)</f>
        <v>0</v>
      </c>
      <c r="L2373" s="5" cm="1">
        <f t="array" ref="L2373">IFERROR(_xlfn.STDEV.S(IF((OutputTable[GroupByKey]=OutputTable[[#This Row],[GroupByKey]]),(OutputTable[GroupByKey]=OutputTable[[#This Row],[GroupByKey]])*OutputTable[RecordedValue])),0)</f>
        <v>0</v>
      </c>
      <c r="M2373" s="5" cm="1">
        <f t="array" ref="M2373">MAX(IF((ProjectInfoTable[ProjectName]=OutputTable[[#This Row],[ProjectName]]),(ProjectInfoTable[ProjectName]=OutputTable[[#This Row],[ProjectName]])*ProjectInfoTable[ConfidenceInterval]))</f>
        <v>0.95</v>
      </c>
      <c r="N23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73" s="5" cm="1">
        <f t="array" ref="O2373">MIN(IF((OutputTable[GroupByKey]=OutputTable[[#This Row],[GroupByKey]]),(OutputTable[GroupByKey]=OutputTable[[#This Row],[GroupByKey]])*OutputTable[RecordedValue]))</f>
        <v>0</v>
      </c>
      <c r="P2373" s="5" cm="1">
        <f t="array" ref="P2373">MAX(IF((OutputTable[GroupByKey]=OutputTable[[#This Row],[GroupByKey]]),(OutputTable[GroupByKey]=OutputTable[[#This Row],[GroupByKey]])*OutputTable[RecordedValue]))</f>
        <v>0</v>
      </c>
    </row>
    <row r="2374" spans="1:16" x14ac:dyDescent="0.25">
      <c r="A2374" t="s">
        <v>68</v>
      </c>
      <c r="B2374" t="s">
        <v>70</v>
      </c>
      <c r="C2374">
        <v>45</v>
      </c>
      <c r="D2374" t="s">
        <v>165</v>
      </c>
      <c r="E2374" t="s">
        <v>111</v>
      </c>
      <c r="F2374" t="s">
        <v>73</v>
      </c>
      <c r="G2374">
        <v>35.915286846409401</v>
      </c>
      <c r="H2374">
        <v>0</v>
      </c>
      <c r="I2374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374" s="5" cm="1">
        <f t="array" ref="J2374">MAX(IF((ProjectInfoTable[ProjectName]=OutputTable[[#This Row],[ProjectName]]),(ProjectInfoTable[ProjectName]=OutputTable[[#This Row],[ProjectName]])*ProjectInfoTable[NumberOfReplications]))</f>
        <v>50</v>
      </c>
      <c r="K2374" s="5" cm="1">
        <f t="array" ref="K2374">IFERROR(AVERAGE(IF((OutputTable[GroupByKey]=OutputTable[[#This Row],[GroupByKey]]),(OutputTable[GroupByKey]=OutputTable[[#This Row],[GroupByKey]])*OutputTable[RecordedValue])),0)</f>
        <v>37.238343743460135</v>
      </c>
      <c r="L2374" s="5" cm="1">
        <f t="array" ref="L2374">IFERROR(_xlfn.STDEV.S(IF((OutputTable[GroupByKey]=OutputTable[[#This Row],[GroupByKey]]),(OutputTable[GroupByKey]=OutputTable[[#This Row],[GroupByKey]])*OutputTable[RecordedValue])),0)</f>
        <v>0.73577360167133743</v>
      </c>
      <c r="M2374" s="5" cm="1">
        <f t="array" ref="M2374">MAX(IF((ProjectInfoTable[ProjectName]=OutputTable[[#This Row],[ProjectName]]),(ProjectInfoTable[ProjectName]=OutputTable[[#This Row],[ProjectName]])*ProjectInfoTable[ConfidenceInterval]))</f>
        <v>0.95</v>
      </c>
      <c r="N23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374" s="5" cm="1">
        <f t="array" ref="O2374">MIN(IF((OutputTable[GroupByKey]=OutputTable[[#This Row],[GroupByKey]]),(OutputTable[GroupByKey]=OutputTable[[#This Row],[GroupByKey]])*OutputTable[RecordedValue]))</f>
        <v>35.915286846409401</v>
      </c>
      <c r="P2374" s="5" cm="1">
        <f t="array" ref="P2374">MAX(IF((OutputTable[GroupByKey]=OutputTable[[#This Row],[GroupByKey]]),(OutputTable[GroupByKey]=OutputTable[[#This Row],[GroupByKey]])*OutputTable[RecordedValue]))</f>
        <v>38.829036811282897</v>
      </c>
    </row>
    <row r="2375" spans="1:16" x14ac:dyDescent="0.25">
      <c r="A2375" t="s">
        <v>68</v>
      </c>
      <c r="B2375" t="s">
        <v>70</v>
      </c>
      <c r="C2375">
        <v>45</v>
      </c>
      <c r="D2375" t="s">
        <v>166</v>
      </c>
      <c r="E2375" t="s">
        <v>113</v>
      </c>
      <c r="F2375" t="s">
        <v>73</v>
      </c>
      <c r="G2375">
        <v>1077.4586053922801</v>
      </c>
      <c r="H2375">
        <v>0</v>
      </c>
      <c r="I2375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375" s="5" cm="1">
        <f t="array" ref="J2375">MAX(IF((ProjectInfoTable[ProjectName]=OutputTable[[#This Row],[ProjectName]]),(ProjectInfoTable[ProjectName]=OutputTable[[#This Row],[ProjectName]])*ProjectInfoTable[NumberOfReplications]))</f>
        <v>50</v>
      </c>
      <c r="K2375" s="5" cm="1">
        <f t="array" ref="K2375">IFERROR(AVERAGE(IF((OutputTable[GroupByKey]=OutputTable[[#This Row],[GroupByKey]]),(OutputTable[GroupByKey]=OutputTable[[#This Row],[GroupByKey]])*OutputTable[RecordedValue])),0)</f>
        <v>1117.1503123038046</v>
      </c>
      <c r="L2375" s="5" cm="1">
        <f t="array" ref="L2375">IFERROR(_xlfn.STDEV.S(IF((OutputTable[GroupByKey]=OutputTable[[#This Row],[GroupByKey]]),(OutputTable[GroupByKey]=OutputTable[[#This Row],[GroupByKey]])*OutputTable[RecordedValue])),0)</f>
        <v>22.073208050140675</v>
      </c>
      <c r="M2375" s="5" cm="1">
        <f t="array" ref="M2375">MAX(IF((ProjectInfoTable[ProjectName]=OutputTable[[#This Row],[ProjectName]]),(ProjectInfoTable[ProjectName]=OutputTable[[#This Row],[ProjectName]])*ProjectInfoTable[ConfidenceInterval]))</f>
        <v>0.95</v>
      </c>
      <c r="N23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375" s="5" cm="1">
        <f t="array" ref="O2375">MIN(IF((OutputTable[GroupByKey]=OutputTable[[#This Row],[GroupByKey]]),(OutputTable[GroupByKey]=OutputTable[[#This Row],[GroupByKey]])*OutputTable[RecordedValue]))</f>
        <v>1077.4586053922801</v>
      </c>
      <c r="P2375" s="5" cm="1">
        <f t="array" ref="P2375">MAX(IF((OutputTable[GroupByKey]=OutputTable[[#This Row],[GroupByKey]]),(OutputTable[GroupByKey]=OutputTable[[#This Row],[GroupByKey]])*OutputTable[RecordedValue]))</f>
        <v>1164.8711043384901</v>
      </c>
    </row>
    <row r="2376" spans="1:16" x14ac:dyDescent="0.25">
      <c r="A2376" t="s">
        <v>68</v>
      </c>
      <c r="B2376" t="s">
        <v>70</v>
      </c>
      <c r="C2376">
        <v>45</v>
      </c>
      <c r="D2376" t="s">
        <v>167</v>
      </c>
      <c r="E2376" t="s">
        <v>115</v>
      </c>
      <c r="F2376" t="s">
        <v>73</v>
      </c>
      <c r="G2376">
        <v>0</v>
      </c>
      <c r="H2376">
        <v>0</v>
      </c>
      <c r="I2376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376" s="5" cm="1">
        <f t="array" ref="J2376">MAX(IF((ProjectInfoTable[ProjectName]=OutputTable[[#This Row],[ProjectName]]),(ProjectInfoTable[ProjectName]=OutputTable[[#This Row],[ProjectName]])*ProjectInfoTable[NumberOfReplications]))</f>
        <v>50</v>
      </c>
      <c r="K2376" s="5" cm="1">
        <f t="array" ref="K2376">IFERROR(AVERAGE(IF((OutputTable[GroupByKey]=OutputTable[[#This Row],[GroupByKey]]),(OutputTable[GroupByKey]=OutputTable[[#This Row],[GroupByKey]])*OutputTable[RecordedValue])),0)</f>
        <v>0</v>
      </c>
      <c r="L2376" s="5" cm="1">
        <f t="array" ref="L2376">IFERROR(_xlfn.STDEV.S(IF((OutputTable[GroupByKey]=OutputTable[[#This Row],[GroupByKey]]),(OutputTable[GroupByKey]=OutputTable[[#This Row],[GroupByKey]])*OutputTable[RecordedValue])),0)</f>
        <v>0</v>
      </c>
      <c r="M2376" s="5" cm="1">
        <f t="array" ref="M2376">MAX(IF((ProjectInfoTable[ProjectName]=OutputTable[[#This Row],[ProjectName]]),(ProjectInfoTable[ProjectName]=OutputTable[[#This Row],[ProjectName]])*ProjectInfoTable[ConfidenceInterval]))</f>
        <v>0.95</v>
      </c>
      <c r="N23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76" s="5" cm="1">
        <f t="array" ref="O2376">MIN(IF((OutputTable[GroupByKey]=OutputTable[[#This Row],[GroupByKey]]),(OutputTable[GroupByKey]=OutputTable[[#This Row],[GroupByKey]])*OutputTable[RecordedValue]))</f>
        <v>0</v>
      </c>
      <c r="P2376" s="5" cm="1">
        <f t="array" ref="P2376">MAX(IF((OutputTable[GroupByKey]=OutputTable[[#This Row],[GroupByKey]]),(OutputTable[GroupByKey]=OutputTable[[#This Row],[GroupByKey]])*OutputTable[RecordedValue]))</f>
        <v>0</v>
      </c>
    </row>
    <row r="2377" spans="1:16" x14ac:dyDescent="0.25">
      <c r="A2377" t="s">
        <v>68</v>
      </c>
      <c r="B2377" t="s">
        <v>70</v>
      </c>
      <c r="C2377">
        <v>45</v>
      </c>
      <c r="D2377" t="s">
        <v>168</v>
      </c>
      <c r="E2377" t="s">
        <v>117</v>
      </c>
      <c r="F2377" t="s">
        <v>73</v>
      </c>
      <c r="G2377">
        <v>71.2298351699786</v>
      </c>
      <c r="H2377">
        <v>0</v>
      </c>
      <c r="I2377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377" s="5" cm="1">
        <f t="array" ref="J2377">MAX(IF((ProjectInfoTable[ProjectName]=OutputTable[[#This Row],[ProjectName]]),(ProjectInfoTable[ProjectName]=OutputTable[[#This Row],[ProjectName]])*ProjectInfoTable[NumberOfReplications]))</f>
        <v>50</v>
      </c>
      <c r="K2377" s="5" cm="1">
        <f t="array" ref="K2377">IFERROR(AVERAGE(IF((OutputTable[GroupByKey]=OutputTable[[#This Row],[GroupByKey]]),(OutputTable[GroupByKey]=OutputTable[[#This Row],[GroupByKey]])*OutputTable[RecordedValue])),0)</f>
        <v>120.89653130002299</v>
      </c>
      <c r="L2377" s="5" cm="1">
        <f t="array" ref="L2377">IFERROR(_xlfn.STDEV.S(IF((OutputTable[GroupByKey]=OutputTable[[#This Row],[GroupByKey]]),(OutputTable[GroupByKey]=OutputTable[[#This Row],[GroupByKey]])*OutputTable[RecordedValue])),0)</f>
        <v>33.561725675720702</v>
      </c>
      <c r="M2377" s="5" cm="1">
        <f t="array" ref="M2377">MAX(IF((ProjectInfoTable[ProjectName]=OutputTable[[#This Row],[ProjectName]]),(ProjectInfoTable[ProjectName]=OutputTable[[#This Row],[ProjectName]])*ProjectInfoTable[ConfidenceInterval]))</f>
        <v>0.95</v>
      </c>
      <c r="N23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377" s="5" cm="1">
        <f t="array" ref="O2377">MIN(IF((OutputTable[GroupByKey]=OutputTable[[#This Row],[GroupByKey]]),(OutputTable[GroupByKey]=OutputTable[[#This Row],[GroupByKey]])*OutputTable[RecordedValue]))</f>
        <v>71.2298351699786</v>
      </c>
      <c r="P2377" s="5" cm="1">
        <f t="array" ref="P2377">MAX(IF((OutputTable[GroupByKey]=OutputTable[[#This Row],[GroupByKey]]),(OutputTable[GroupByKey]=OutputTable[[#This Row],[GroupByKey]])*OutputTable[RecordedValue]))</f>
        <v>265.63530965979299</v>
      </c>
    </row>
    <row r="2378" spans="1:16" x14ac:dyDescent="0.25">
      <c r="A2378" t="s">
        <v>68</v>
      </c>
      <c r="B2378" t="s">
        <v>70</v>
      </c>
      <c r="C2378">
        <v>45</v>
      </c>
      <c r="D2378" t="s">
        <v>169</v>
      </c>
      <c r="E2378" t="s">
        <v>119</v>
      </c>
      <c r="F2378" t="s">
        <v>73</v>
      </c>
      <c r="G2378">
        <v>302</v>
      </c>
      <c r="H2378">
        <v>0</v>
      </c>
      <c r="I2378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378" s="5" cm="1">
        <f t="array" ref="J2378">MAX(IF((ProjectInfoTable[ProjectName]=OutputTable[[#This Row],[ProjectName]]),(ProjectInfoTable[ProjectName]=OutputTable[[#This Row],[ProjectName]])*ProjectInfoTable[NumberOfReplications]))</f>
        <v>50</v>
      </c>
      <c r="K2378" s="5" cm="1">
        <f t="array" ref="K2378">IFERROR(AVERAGE(IF((OutputTable[GroupByKey]=OutputTable[[#This Row],[GroupByKey]]),(OutputTable[GroupByKey]=OutputTable[[#This Row],[GroupByKey]])*OutputTable[RecordedValue])),0)</f>
        <v>307.66000000000003</v>
      </c>
      <c r="L2378" s="5" cm="1">
        <f t="array" ref="L2378">IFERROR(_xlfn.STDEV.S(IF((OutputTable[GroupByKey]=OutputTable[[#This Row],[GroupByKey]]),(OutputTable[GroupByKey]=OutputTable[[#This Row],[GroupByKey]])*OutputTable[RecordedValue])),0)</f>
        <v>3.1272991542223769</v>
      </c>
      <c r="M2378" s="5" cm="1">
        <f t="array" ref="M2378">MAX(IF((ProjectInfoTable[ProjectName]=OutputTable[[#This Row],[ProjectName]]),(ProjectInfoTable[ProjectName]=OutputTable[[#This Row],[ProjectName]])*ProjectInfoTable[ConfidenceInterval]))</f>
        <v>0.95</v>
      </c>
      <c r="N23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378" s="5" cm="1">
        <f t="array" ref="O2378">MIN(IF((OutputTable[GroupByKey]=OutputTable[[#This Row],[GroupByKey]]),(OutputTable[GroupByKey]=OutputTable[[#This Row],[GroupByKey]])*OutputTable[RecordedValue]))</f>
        <v>300</v>
      </c>
      <c r="P2378" s="5" cm="1">
        <f t="array" ref="P2378">MAX(IF((OutputTable[GroupByKey]=OutputTable[[#This Row],[GroupByKey]]),(OutputTable[GroupByKey]=OutputTable[[#This Row],[GroupByKey]])*OutputTable[RecordedValue]))</f>
        <v>315</v>
      </c>
    </row>
    <row r="2379" spans="1:16" x14ac:dyDescent="0.25">
      <c r="A2379" t="s">
        <v>68</v>
      </c>
      <c r="B2379" t="s">
        <v>70</v>
      </c>
      <c r="C2379">
        <v>45</v>
      </c>
      <c r="D2379" t="s">
        <v>170</v>
      </c>
      <c r="E2379" t="s">
        <v>121</v>
      </c>
      <c r="F2379" t="s">
        <v>73</v>
      </c>
      <c r="G2379">
        <v>300</v>
      </c>
      <c r="H2379">
        <v>0</v>
      </c>
      <c r="I2379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379" s="5" cm="1">
        <f t="array" ref="J2379">MAX(IF((ProjectInfoTable[ProjectName]=OutputTable[[#This Row],[ProjectName]]),(ProjectInfoTable[ProjectName]=OutputTable[[#This Row],[ProjectName]])*ProjectInfoTable[NumberOfReplications]))</f>
        <v>50</v>
      </c>
      <c r="K2379" s="5" cm="1">
        <f t="array" ref="K2379">IFERROR(AVERAGE(IF((OutputTable[GroupByKey]=OutputTable[[#This Row],[GroupByKey]]),(OutputTable[GroupByKey]=OutputTable[[#This Row],[GroupByKey]])*OutputTable[RecordedValue])),0)</f>
        <v>305.8</v>
      </c>
      <c r="L2379" s="5" cm="1">
        <f t="array" ref="L2379">IFERROR(_xlfn.STDEV.S(IF((OutputTable[GroupByKey]=OutputTable[[#This Row],[GroupByKey]]),(OutputTable[GroupByKey]=OutputTable[[#This Row],[GroupByKey]])*OutputTable[RecordedValue])),0)</f>
        <v>3.2324881425670751</v>
      </c>
      <c r="M2379" s="5" cm="1">
        <f t="array" ref="M2379">MAX(IF((ProjectInfoTable[ProjectName]=OutputTable[[#This Row],[ProjectName]]),(ProjectInfoTable[ProjectName]=OutputTable[[#This Row],[ProjectName]])*ProjectInfoTable[ConfidenceInterval]))</f>
        <v>0.95</v>
      </c>
      <c r="N23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379" s="5" cm="1">
        <f t="array" ref="O2379">MIN(IF((OutputTable[GroupByKey]=OutputTable[[#This Row],[GroupByKey]]),(OutputTable[GroupByKey]=OutputTable[[#This Row],[GroupByKey]])*OutputTable[RecordedValue]))</f>
        <v>298</v>
      </c>
      <c r="P2379" s="5" cm="1">
        <f t="array" ref="P2379">MAX(IF((OutputTable[GroupByKey]=OutputTable[[#This Row],[GroupByKey]]),(OutputTable[GroupByKey]=OutputTable[[#This Row],[GroupByKey]])*OutputTable[RecordedValue]))</f>
        <v>313</v>
      </c>
    </row>
    <row r="2380" spans="1:16" x14ac:dyDescent="0.25">
      <c r="A2380" t="s">
        <v>68</v>
      </c>
      <c r="B2380" t="s">
        <v>70</v>
      </c>
      <c r="C2380">
        <v>45</v>
      </c>
      <c r="D2380" t="s">
        <v>171</v>
      </c>
      <c r="E2380" t="s">
        <v>123</v>
      </c>
      <c r="F2380" t="s">
        <v>73</v>
      </c>
      <c r="G2380">
        <v>35.915286846409401</v>
      </c>
      <c r="H2380">
        <v>0</v>
      </c>
      <c r="I2380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380" s="5" cm="1">
        <f t="array" ref="J2380">MAX(IF((ProjectInfoTable[ProjectName]=OutputTable[[#This Row],[ProjectName]]),(ProjectInfoTable[ProjectName]=OutputTable[[#This Row],[ProjectName]])*ProjectInfoTable[NumberOfReplications]))</f>
        <v>50</v>
      </c>
      <c r="K2380" s="5" cm="1">
        <f t="array" ref="K2380">IFERROR(AVERAGE(IF((OutputTable[GroupByKey]=OutputTable[[#This Row],[GroupByKey]]),(OutputTable[GroupByKey]=OutputTable[[#This Row],[GroupByKey]])*OutputTable[RecordedValue])),0)</f>
        <v>37.238343743460135</v>
      </c>
      <c r="L2380" s="5" cm="1">
        <f t="array" ref="L2380">IFERROR(_xlfn.STDEV.S(IF((OutputTable[GroupByKey]=OutputTable[[#This Row],[GroupByKey]]),(OutputTable[GroupByKey]=OutputTable[[#This Row],[GroupByKey]])*OutputTable[RecordedValue])),0)</f>
        <v>0.73577360167133743</v>
      </c>
      <c r="M2380" s="5" cm="1">
        <f t="array" ref="M2380">MAX(IF((ProjectInfoTable[ProjectName]=OutputTable[[#This Row],[ProjectName]]),(ProjectInfoTable[ProjectName]=OutputTable[[#This Row],[ProjectName]])*ProjectInfoTable[ConfidenceInterval]))</f>
        <v>0.95</v>
      </c>
      <c r="N23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380" s="5" cm="1">
        <f t="array" ref="O2380">MIN(IF((OutputTable[GroupByKey]=OutputTable[[#This Row],[GroupByKey]]),(OutputTable[GroupByKey]=OutputTable[[#This Row],[GroupByKey]])*OutputTable[RecordedValue]))</f>
        <v>35.915286846409401</v>
      </c>
      <c r="P2380" s="5" cm="1">
        <f t="array" ref="P2380">MAX(IF((OutputTable[GroupByKey]=OutputTable[[#This Row],[GroupByKey]]),(OutputTable[GroupByKey]=OutputTable[[#This Row],[GroupByKey]])*OutputTable[RecordedValue]))</f>
        <v>38.829036811282897</v>
      </c>
    </row>
    <row r="2381" spans="1:16" x14ac:dyDescent="0.25">
      <c r="A2381" t="s">
        <v>68</v>
      </c>
      <c r="B2381" t="s">
        <v>70</v>
      </c>
      <c r="C2381">
        <v>45</v>
      </c>
      <c r="D2381" t="s">
        <v>172</v>
      </c>
      <c r="E2381" t="s">
        <v>125</v>
      </c>
      <c r="F2381" t="s">
        <v>73</v>
      </c>
      <c r="G2381">
        <v>1148.68844056226</v>
      </c>
      <c r="H2381">
        <v>0</v>
      </c>
      <c r="I2381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381" s="5" cm="1">
        <f t="array" ref="J2381">MAX(IF((ProjectInfoTable[ProjectName]=OutputTable[[#This Row],[ProjectName]]),(ProjectInfoTable[ProjectName]=OutputTable[[#This Row],[ProjectName]])*ProjectInfoTable[NumberOfReplications]))</f>
        <v>50</v>
      </c>
      <c r="K2381" s="5" cm="1">
        <f t="array" ref="K2381">IFERROR(AVERAGE(IF((OutputTable[GroupByKey]=OutputTable[[#This Row],[GroupByKey]]),(OutputTable[GroupByKey]=OutputTable[[#This Row],[GroupByKey]])*OutputTable[RecordedValue])),0)</f>
        <v>1238.0468436038263</v>
      </c>
      <c r="L2381" s="5" cm="1">
        <f t="array" ref="L2381">IFERROR(_xlfn.STDEV.S(IF((OutputTable[GroupByKey]=OutputTable[[#This Row],[GroupByKey]]),(OutputTable[GroupByKey]=OutputTable[[#This Row],[GroupByKey]])*OutputTable[RecordedValue])),0)</f>
        <v>49.802537130614866</v>
      </c>
      <c r="M2381" s="5" cm="1">
        <f t="array" ref="M2381">MAX(IF((ProjectInfoTable[ProjectName]=OutputTable[[#This Row],[ProjectName]]),(ProjectInfoTable[ProjectName]=OutputTable[[#This Row],[ProjectName]])*ProjectInfoTable[ConfidenceInterval]))</f>
        <v>0.95</v>
      </c>
      <c r="N23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381" s="5" cm="1">
        <f t="array" ref="O2381">MIN(IF((OutputTable[GroupByKey]=OutputTable[[#This Row],[GroupByKey]]),(OutputTable[GroupByKey]=OutputTable[[#This Row],[GroupByKey]])*OutputTable[RecordedValue]))</f>
        <v>1148.68844056226</v>
      </c>
      <c r="P2381" s="5" cm="1">
        <f t="array" ref="P2381">MAX(IF((OutputTable[GroupByKey]=OutputTable[[#This Row],[GroupByKey]]),(OutputTable[GroupByKey]=OutputTable[[#This Row],[GroupByKey]])*OutputTable[RecordedValue]))</f>
        <v>1418.3176101245699</v>
      </c>
    </row>
    <row r="2382" spans="1:16" x14ac:dyDescent="0.25">
      <c r="A2382" t="s">
        <v>68</v>
      </c>
      <c r="B2382" t="s">
        <v>70</v>
      </c>
      <c r="C2382">
        <v>45</v>
      </c>
      <c r="D2382" t="s">
        <v>173</v>
      </c>
      <c r="E2382" t="s">
        <v>135</v>
      </c>
      <c r="F2382" t="s">
        <v>105</v>
      </c>
      <c r="G2382">
        <v>17.957643423204701</v>
      </c>
      <c r="H2382">
        <v>0</v>
      </c>
      <c r="I2382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382" s="5" cm="1">
        <f t="array" ref="J2382">MAX(IF((ProjectInfoTable[ProjectName]=OutputTable[[#This Row],[ProjectName]]),(ProjectInfoTable[ProjectName]=OutputTable[[#This Row],[ProjectName]])*ProjectInfoTable[NumberOfReplications]))</f>
        <v>50</v>
      </c>
      <c r="K2382" s="5" cm="1">
        <f t="array" ref="K2382">IFERROR(AVERAGE(IF((OutputTable[GroupByKey]=OutputTable[[#This Row],[GroupByKey]]),(OutputTable[GroupByKey]=OutputTable[[#This Row],[GroupByKey]])*OutputTable[RecordedValue])),0)</f>
        <v>18.619171871730064</v>
      </c>
      <c r="L2382" s="5" cm="1">
        <f t="array" ref="L2382">IFERROR(_xlfn.STDEV.S(IF((OutputTable[GroupByKey]=OutputTable[[#This Row],[GroupByKey]]),(OutputTable[GroupByKey]=OutputTable[[#This Row],[GroupByKey]])*OutputTable[RecordedValue])),0)</f>
        <v>0.36788680083566072</v>
      </c>
      <c r="M2382" s="5" cm="1">
        <f t="array" ref="M2382">MAX(IF((ProjectInfoTable[ProjectName]=OutputTable[[#This Row],[ProjectName]]),(ProjectInfoTable[ProjectName]=OutputTable[[#This Row],[ProjectName]])*ProjectInfoTable[ConfidenceInterval]))</f>
        <v>0.95</v>
      </c>
      <c r="N23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382" s="5" cm="1">
        <f t="array" ref="O2382">MIN(IF((OutputTable[GroupByKey]=OutputTable[[#This Row],[GroupByKey]]),(OutputTable[GroupByKey]=OutputTable[[#This Row],[GroupByKey]])*OutputTable[RecordedValue]))</f>
        <v>17.957643423204701</v>
      </c>
      <c r="P2382" s="5" cm="1">
        <f t="array" ref="P2382">MAX(IF((OutputTable[GroupByKey]=OutputTable[[#This Row],[GroupByKey]]),(OutputTable[GroupByKey]=OutputTable[[#This Row],[GroupByKey]])*OutputTable[RecordedValue]))</f>
        <v>19.414518405641399</v>
      </c>
    </row>
    <row r="2383" spans="1:16" x14ac:dyDescent="0.25">
      <c r="A2383" t="s">
        <v>68</v>
      </c>
      <c r="B2383" t="s">
        <v>70</v>
      </c>
      <c r="C2383">
        <v>45</v>
      </c>
      <c r="D2383" t="s">
        <v>174</v>
      </c>
      <c r="E2383" t="s">
        <v>137</v>
      </c>
      <c r="F2383" t="s">
        <v>105</v>
      </c>
      <c r="G2383">
        <v>5.9816259595291603</v>
      </c>
      <c r="H2383">
        <v>0</v>
      </c>
      <c r="I2383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383" s="5" cm="1">
        <f t="array" ref="J2383">MAX(IF((ProjectInfoTable[ProjectName]=OutputTable[[#This Row],[ProjectName]]),(ProjectInfoTable[ProjectName]=OutputTable[[#This Row],[ProjectName]])*ProjectInfoTable[NumberOfReplications]))</f>
        <v>50</v>
      </c>
      <c r="K2383" s="5" cm="1">
        <f t="array" ref="K2383">IFERROR(AVERAGE(IF((OutputTable[GroupByKey]=OutputTable[[#This Row],[GroupByKey]]),(OutputTable[GroupByKey]=OutputTable[[#This Row],[GroupByKey]])*OutputTable[RecordedValue])),0)</f>
        <v>5.3248187541752463</v>
      </c>
      <c r="L2383" s="5" cm="1">
        <f t="array" ref="L2383">IFERROR(_xlfn.STDEV.S(IF((OutputTable[GroupByKey]=OutputTable[[#This Row],[GroupByKey]]),(OutputTable[GroupByKey]=OutputTable[[#This Row],[GroupByKey]])*OutputTable[RecordedValue])),0)</f>
        <v>0.37220753962085379</v>
      </c>
      <c r="M2383" s="5" cm="1">
        <f t="array" ref="M2383">MAX(IF((ProjectInfoTable[ProjectName]=OutputTable[[#This Row],[ProjectName]]),(ProjectInfoTable[ProjectName]=OutputTable[[#This Row],[ProjectName]])*ProjectInfoTable[ConfidenceInterval]))</f>
        <v>0.95</v>
      </c>
      <c r="N23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383" s="5" cm="1">
        <f t="array" ref="O2383">MIN(IF((OutputTable[GroupByKey]=OutputTable[[#This Row],[GroupByKey]]),(OutputTable[GroupByKey]=OutputTable[[#This Row],[GroupByKey]])*OutputTable[RecordedValue]))</f>
        <v>4.5773931059875599</v>
      </c>
      <c r="P2383" s="5" cm="1">
        <f t="array" ref="P2383">MAX(IF((OutputTable[GroupByKey]=OutputTable[[#This Row],[GroupByKey]]),(OutputTable[GroupByKey]=OutputTable[[#This Row],[GroupByKey]])*OutputTable[RecordedValue]))</f>
        <v>5.9816259595291603</v>
      </c>
    </row>
    <row r="2384" spans="1:16" x14ac:dyDescent="0.25">
      <c r="A2384" t="s">
        <v>68</v>
      </c>
      <c r="B2384" t="s">
        <v>70</v>
      </c>
      <c r="C2384">
        <v>45</v>
      </c>
      <c r="D2384" t="s">
        <v>175</v>
      </c>
      <c r="E2384" t="s">
        <v>154</v>
      </c>
      <c r="F2384" t="s">
        <v>105</v>
      </c>
      <c r="G2384">
        <v>302</v>
      </c>
      <c r="H2384">
        <v>0</v>
      </c>
      <c r="I2384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384" s="5" cm="1">
        <f t="array" ref="J2384">MAX(IF((ProjectInfoTable[ProjectName]=OutputTable[[#This Row],[ProjectName]]),(ProjectInfoTable[ProjectName]=OutputTable[[#This Row],[ProjectName]])*ProjectInfoTable[NumberOfReplications]))</f>
        <v>50</v>
      </c>
      <c r="K2384" s="5" cm="1">
        <f t="array" ref="K2384">IFERROR(AVERAGE(IF((OutputTable[GroupByKey]=OutputTable[[#This Row],[GroupByKey]]),(OutputTable[GroupByKey]=OutputTable[[#This Row],[GroupByKey]])*OutputTable[RecordedValue])),0)</f>
        <v>307.5</v>
      </c>
      <c r="L2384" s="5" cm="1">
        <f t="array" ref="L2384">IFERROR(_xlfn.STDEV.S(IF((OutputTable[GroupByKey]=OutputTable[[#This Row],[GroupByKey]]),(OutputTable[GroupByKey]=OutputTable[[#This Row],[GroupByKey]])*OutputTable[RecordedValue])),0)</f>
        <v>3.1831828507367419</v>
      </c>
      <c r="M2384" s="5" cm="1">
        <f t="array" ref="M2384">MAX(IF((ProjectInfoTable[ProjectName]=OutputTable[[#This Row],[ProjectName]]),(ProjectInfoTable[ProjectName]=OutputTable[[#This Row],[ProjectName]])*ProjectInfoTable[ConfidenceInterval]))</f>
        <v>0.95</v>
      </c>
      <c r="N23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384" s="5" cm="1">
        <f t="array" ref="O2384">MIN(IF((OutputTable[GroupByKey]=OutputTable[[#This Row],[GroupByKey]]),(OutputTable[GroupByKey]=OutputTable[[#This Row],[GroupByKey]])*OutputTable[RecordedValue]))</f>
        <v>300</v>
      </c>
      <c r="P2384" s="5" cm="1">
        <f t="array" ref="P2384">MAX(IF((OutputTable[GroupByKey]=OutputTable[[#This Row],[GroupByKey]]),(OutputTable[GroupByKey]=OutputTable[[#This Row],[GroupByKey]])*OutputTable[RecordedValue]))</f>
        <v>315</v>
      </c>
    </row>
    <row r="2385" spans="1:16" x14ac:dyDescent="0.25">
      <c r="A2385" t="s">
        <v>68</v>
      </c>
      <c r="B2385" t="s">
        <v>70</v>
      </c>
      <c r="C2385">
        <v>45</v>
      </c>
      <c r="D2385" t="s">
        <v>176</v>
      </c>
      <c r="E2385" t="s">
        <v>156</v>
      </c>
      <c r="F2385" t="s">
        <v>105</v>
      </c>
      <c r="G2385">
        <v>0.75076558501961799</v>
      </c>
      <c r="H2385">
        <v>0</v>
      </c>
      <c r="I2385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385" s="5" cm="1">
        <f t="array" ref="J2385">MAX(IF((ProjectInfoTable[ProjectName]=OutputTable[[#This Row],[ProjectName]]),(ProjectInfoTable[ProjectName]=OutputTable[[#This Row],[ProjectName]])*ProjectInfoTable[NumberOfReplications]))</f>
        <v>50</v>
      </c>
      <c r="K2385" s="5" cm="1">
        <f t="array" ref="K2385">IFERROR(AVERAGE(IF((OutputTable[GroupByKey]=OutputTable[[#This Row],[GroupByKey]]),(OutputTable[GroupByKey]=OutputTable[[#This Row],[GroupByKey]])*OutputTable[RecordedValue])),0)</f>
        <v>0.77813255190936492</v>
      </c>
      <c r="L2385" s="5" cm="1">
        <f t="array" ref="L2385">IFERROR(_xlfn.STDEV.S(IF((OutputTable[GroupByKey]=OutputTable[[#This Row],[GroupByKey]]),(OutputTable[GroupByKey]=OutputTable[[#This Row],[GroupByKey]])*OutputTable[RecordedValue])),0)</f>
        <v>1.5508647484202203E-2</v>
      </c>
      <c r="M2385" s="5" cm="1">
        <f t="array" ref="M2385">MAX(IF((ProjectInfoTable[ProjectName]=OutputTable[[#This Row],[ProjectName]]),(ProjectInfoTable[ProjectName]=OutputTable[[#This Row],[ProjectName]])*ProjectInfoTable[ConfidenceInterval]))</f>
        <v>0.95</v>
      </c>
      <c r="N23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385" s="5" cm="1">
        <f t="array" ref="O2385">MIN(IF((OutputTable[GroupByKey]=OutputTable[[#This Row],[GroupByKey]]),(OutputTable[GroupByKey]=OutputTable[[#This Row],[GroupByKey]])*OutputTable[RecordedValue]))</f>
        <v>0.75076558501961799</v>
      </c>
      <c r="P2385" s="5" cm="1">
        <f t="array" ref="P2385">MAX(IF((OutputTable[GroupByKey]=OutputTable[[#This Row],[GroupByKey]]),(OutputTable[GroupByKey]=OutputTable[[#This Row],[GroupByKey]])*OutputTable[RecordedValue]))</f>
        <v>0.80927528725051701</v>
      </c>
    </row>
    <row r="2386" spans="1:16" x14ac:dyDescent="0.25">
      <c r="A2386" t="s">
        <v>68</v>
      </c>
      <c r="B2386" t="s">
        <v>70</v>
      </c>
      <c r="C2386">
        <v>45</v>
      </c>
      <c r="D2386" t="s">
        <v>177</v>
      </c>
      <c r="E2386" t="s">
        <v>140</v>
      </c>
      <c r="F2386" t="s">
        <v>105</v>
      </c>
      <c r="G2386">
        <v>0</v>
      </c>
      <c r="H2386">
        <v>0</v>
      </c>
      <c r="I2386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386" s="5" cm="1">
        <f t="array" ref="J2386">MAX(IF((ProjectInfoTable[ProjectName]=OutputTable[[#This Row],[ProjectName]]),(ProjectInfoTable[ProjectName]=OutputTable[[#This Row],[ProjectName]])*ProjectInfoTable[NumberOfReplications]))</f>
        <v>50</v>
      </c>
      <c r="K2386" s="5" cm="1">
        <f t="array" ref="K2386">IFERROR(AVERAGE(IF((OutputTable[GroupByKey]=OutputTable[[#This Row],[GroupByKey]]),(OutputTable[GroupByKey]=OutputTable[[#This Row],[GroupByKey]])*OutputTable[RecordedValue])),0)</f>
        <v>0</v>
      </c>
      <c r="L2386" s="5" cm="1">
        <f t="array" ref="L2386">IFERROR(_xlfn.STDEV.S(IF((OutputTable[GroupByKey]=OutputTable[[#This Row],[GroupByKey]]),(OutputTable[GroupByKey]=OutputTable[[#This Row],[GroupByKey]])*OutputTable[RecordedValue])),0)</f>
        <v>0</v>
      </c>
      <c r="M2386" s="5" cm="1">
        <f t="array" ref="M2386">MAX(IF((ProjectInfoTable[ProjectName]=OutputTable[[#This Row],[ProjectName]]),(ProjectInfoTable[ProjectName]=OutputTable[[#This Row],[ProjectName]])*ProjectInfoTable[ConfidenceInterval]))</f>
        <v>0.95</v>
      </c>
      <c r="N23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86" s="5" cm="1">
        <f t="array" ref="O2386">MIN(IF((OutputTable[GroupByKey]=OutputTable[[#This Row],[GroupByKey]]),(OutputTable[GroupByKey]=OutputTable[[#This Row],[GroupByKey]])*OutputTable[RecordedValue]))</f>
        <v>0</v>
      </c>
      <c r="P2386" s="5" cm="1">
        <f t="array" ref="P2386">MAX(IF((OutputTable[GroupByKey]=OutputTable[[#This Row],[GroupByKey]]),(OutputTable[GroupByKey]=OutputTable[[#This Row],[GroupByKey]])*OutputTable[RecordedValue]))</f>
        <v>0</v>
      </c>
    </row>
    <row r="2387" spans="1:16" x14ac:dyDescent="0.25">
      <c r="A2387" t="s">
        <v>68</v>
      </c>
      <c r="B2387" t="s">
        <v>70</v>
      </c>
      <c r="C2387">
        <v>46</v>
      </c>
      <c r="D2387" t="s">
        <v>110</v>
      </c>
      <c r="E2387" t="s">
        <v>111</v>
      </c>
      <c r="F2387" t="s">
        <v>73</v>
      </c>
      <c r="G2387">
        <v>2.4661673515879001</v>
      </c>
      <c r="H2387">
        <v>0</v>
      </c>
      <c r="I2387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387" s="5" cm="1">
        <f t="array" ref="J2387">MAX(IF((ProjectInfoTable[ProjectName]=OutputTable[[#This Row],[ProjectName]]),(ProjectInfoTable[ProjectName]=OutputTable[[#This Row],[ProjectName]])*ProjectInfoTable[NumberOfReplications]))</f>
        <v>50</v>
      </c>
      <c r="K2387" s="5" cm="1">
        <f t="array" ref="K2387">IFERROR(AVERAGE(IF((OutputTable[GroupByKey]=OutputTable[[#This Row],[GroupByKey]]),(OutputTable[GroupByKey]=OutputTable[[#This Row],[GroupByKey]])*OutputTable[RecordedValue])),0)</f>
        <v>1.9749714551650996</v>
      </c>
      <c r="L2387" s="5" cm="1">
        <f t="array" ref="L2387">IFERROR(_xlfn.STDEV.S(IF((OutputTable[GroupByKey]=OutputTable[[#This Row],[GroupByKey]]),(OutputTable[GroupByKey]=OutputTable[[#This Row],[GroupByKey]])*OutputTable[RecordedValue])),0)</f>
        <v>0.45746437878232693</v>
      </c>
      <c r="M2387" s="5" cm="1">
        <f t="array" ref="M2387">MAX(IF((ProjectInfoTable[ProjectName]=OutputTable[[#This Row],[ProjectName]]),(ProjectInfoTable[ProjectName]=OutputTable[[#This Row],[ProjectName]])*ProjectInfoTable[ConfidenceInterval]))</f>
        <v>0.95</v>
      </c>
      <c r="N23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387" s="5" cm="1">
        <f t="array" ref="O2387">MIN(IF((OutputTable[GroupByKey]=OutputTable[[#This Row],[GroupByKey]]),(OutputTable[GroupByKey]=OutputTable[[#This Row],[GroupByKey]])*OutputTable[RecordedValue]))</f>
        <v>1.0281254127300199</v>
      </c>
      <c r="P2387" s="5" cm="1">
        <f t="array" ref="P2387">MAX(IF((OutputTable[GroupByKey]=OutputTable[[#This Row],[GroupByKey]]),(OutputTable[GroupByKey]=OutputTable[[#This Row],[GroupByKey]])*OutputTable[RecordedValue]))</f>
        <v>3.1673122909872098</v>
      </c>
    </row>
    <row r="2388" spans="1:16" x14ac:dyDescent="0.25">
      <c r="A2388" t="s">
        <v>68</v>
      </c>
      <c r="B2388" t="s">
        <v>70</v>
      </c>
      <c r="C2388">
        <v>46</v>
      </c>
      <c r="D2388" t="s">
        <v>112</v>
      </c>
      <c r="E2388" t="s">
        <v>113</v>
      </c>
      <c r="F2388" t="s">
        <v>73</v>
      </c>
      <c r="G2388">
        <v>147.97004109527401</v>
      </c>
      <c r="H2388">
        <v>0</v>
      </c>
      <c r="I2388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388" s="5" cm="1">
        <f t="array" ref="J2388">MAX(IF((ProjectInfoTable[ProjectName]=OutputTable[[#This Row],[ProjectName]]),(ProjectInfoTable[ProjectName]=OutputTable[[#This Row],[ProjectName]])*ProjectInfoTable[NumberOfReplications]))</f>
        <v>50</v>
      </c>
      <c r="K2388" s="5" cm="1">
        <f t="array" ref="K2388">IFERROR(AVERAGE(IF((OutputTable[GroupByKey]=OutputTable[[#This Row],[GroupByKey]]),(OutputTable[GroupByKey]=OutputTable[[#This Row],[GroupByKey]])*OutputTable[RecordedValue])),0)</f>
        <v>118.49828730990606</v>
      </c>
      <c r="L2388" s="5" cm="1">
        <f t="array" ref="L2388">IFERROR(_xlfn.STDEV.S(IF((OutputTable[GroupByKey]=OutputTable[[#This Row],[GroupByKey]]),(OutputTable[GroupByKey]=OutputTable[[#This Row],[GroupByKey]])*OutputTable[RecordedValue])),0)</f>
        <v>27.447862726939679</v>
      </c>
      <c r="M2388" s="5" cm="1">
        <f t="array" ref="M2388">MAX(IF((ProjectInfoTable[ProjectName]=OutputTable[[#This Row],[ProjectName]]),(ProjectInfoTable[ProjectName]=OutputTable[[#This Row],[ProjectName]])*ProjectInfoTable[ConfidenceInterval]))</f>
        <v>0.95</v>
      </c>
      <c r="N23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388" s="5" cm="1">
        <f t="array" ref="O2388">MIN(IF((OutputTable[GroupByKey]=OutputTable[[#This Row],[GroupByKey]]),(OutputTable[GroupByKey]=OutputTable[[#This Row],[GroupByKey]])*OutputTable[RecordedValue]))</f>
        <v>61.6875247638012</v>
      </c>
      <c r="P2388" s="5" cm="1">
        <f t="array" ref="P2388">MAX(IF((OutputTable[GroupByKey]=OutputTable[[#This Row],[GroupByKey]]),(OutputTable[GroupByKey]=OutputTable[[#This Row],[GroupByKey]])*OutputTable[RecordedValue]))</f>
        <v>190.038737459233</v>
      </c>
    </row>
    <row r="2389" spans="1:16" x14ac:dyDescent="0.25">
      <c r="A2389" t="s">
        <v>68</v>
      </c>
      <c r="B2389" t="s">
        <v>70</v>
      </c>
      <c r="C2389">
        <v>46</v>
      </c>
      <c r="D2389" t="s">
        <v>114</v>
      </c>
      <c r="E2389" t="s">
        <v>115</v>
      </c>
      <c r="F2389" t="s">
        <v>73</v>
      </c>
      <c r="G2389">
        <v>0</v>
      </c>
      <c r="H2389">
        <v>0</v>
      </c>
      <c r="I2389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389" s="5" cm="1">
        <f t="array" ref="J2389">MAX(IF((ProjectInfoTable[ProjectName]=OutputTable[[#This Row],[ProjectName]]),(ProjectInfoTable[ProjectName]=OutputTable[[#This Row],[ProjectName]])*ProjectInfoTable[NumberOfReplications]))</f>
        <v>50</v>
      </c>
      <c r="K2389" s="5" cm="1">
        <f t="array" ref="K2389">IFERROR(AVERAGE(IF((OutputTable[GroupByKey]=OutputTable[[#This Row],[GroupByKey]]),(OutputTable[GroupByKey]=OutputTable[[#This Row],[GroupByKey]])*OutputTable[RecordedValue])),0)</f>
        <v>0</v>
      </c>
      <c r="L2389" s="5" cm="1">
        <f t="array" ref="L2389">IFERROR(_xlfn.STDEV.S(IF((OutputTable[GroupByKey]=OutputTable[[#This Row],[GroupByKey]]),(OutputTable[GroupByKey]=OutputTable[[#This Row],[GroupByKey]])*OutputTable[RecordedValue])),0)</f>
        <v>0</v>
      </c>
      <c r="M2389" s="5" cm="1">
        <f t="array" ref="M2389">MAX(IF((ProjectInfoTable[ProjectName]=OutputTable[[#This Row],[ProjectName]]),(ProjectInfoTable[ProjectName]=OutputTable[[#This Row],[ProjectName]])*ProjectInfoTable[ConfidenceInterval]))</f>
        <v>0.95</v>
      </c>
      <c r="N23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89" s="5" cm="1">
        <f t="array" ref="O2389">MIN(IF((OutputTable[GroupByKey]=OutputTable[[#This Row],[GroupByKey]]),(OutputTable[GroupByKey]=OutputTable[[#This Row],[GroupByKey]])*OutputTable[RecordedValue]))</f>
        <v>0</v>
      </c>
      <c r="P2389" s="5" cm="1">
        <f t="array" ref="P2389">MAX(IF((OutputTable[GroupByKey]=OutputTable[[#This Row],[GroupByKey]]),(OutputTable[GroupByKey]=OutputTable[[#This Row],[GroupByKey]])*OutputTable[RecordedValue]))</f>
        <v>0</v>
      </c>
    </row>
    <row r="2390" spans="1:16" x14ac:dyDescent="0.25">
      <c r="A2390" t="s">
        <v>68</v>
      </c>
      <c r="B2390" t="s">
        <v>70</v>
      </c>
      <c r="C2390">
        <v>46</v>
      </c>
      <c r="D2390" t="s">
        <v>116</v>
      </c>
      <c r="E2390" t="s">
        <v>117</v>
      </c>
      <c r="F2390" t="s">
        <v>73</v>
      </c>
      <c r="G2390">
        <v>5.0629265861943997</v>
      </c>
      <c r="H2390">
        <v>0</v>
      </c>
      <c r="I2390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390" s="5" cm="1">
        <f t="array" ref="J2390">MAX(IF((ProjectInfoTable[ProjectName]=OutputTable[[#This Row],[ProjectName]]),(ProjectInfoTable[ProjectName]=OutputTable[[#This Row],[ProjectName]])*ProjectInfoTable[NumberOfReplications]))</f>
        <v>50</v>
      </c>
      <c r="K2390" s="5" cm="1">
        <f t="array" ref="K2390">IFERROR(AVERAGE(IF((OutputTable[GroupByKey]=OutputTable[[#This Row],[GroupByKey]]),(OutputTable[GroupByKey]=OutputTable[[#This Row],[GroupByKey]])*OutputTable[RecordedValue])),0)</f>
        <v>5.4408066100724897</v>
      </c>
      <c r="L2390" s="5" cm="1">
        <f t="array" ref="L2390">IFERROR(_xlfn.STDEV.S(IF((OutputTable[GroupByKey]=OutputTable[[#This Row],[GroupByKey]]),(OutputTable[GroupByKey]=OutputTable[[#This Row],[GroupByKey]])*OutputTable[RecordedValue])),0)</f>
        <v>3.1898976373285977</v>
      </c>
      <c r="M2390" s="5" cm="1">
        <f t="array" ref="M2390">MAX(IF((ProjectInfoTable[ProjectName]=OutputTable[[#This Row],[ProjectName]]),(ProjectInfoTable[ProjectName]=OutputTable[[#This Row],[ProjectName]])*ProjectInfoTable[ConfidenceInterval]))</f>
        <v>0.95</v>
      </c>
      <c r="N23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390" s="5" cm="1">
        <f t="array" ref="O2390">MIN(IF((OutputTable[GroupByKey]=OutputTable[[#This Row],[GroupByKey]]),(OutputTable[GroupByKey]=OutputTable[[#This Row],[GroupByKey]])*OutputTable[RecordedValue]))</f>
        <v>0.10442984261027299</v>
      </c>
      <c r="P2390" s="5" cm="1">
        <f t="array" ref="P2390">MAX(IF((OutputTable[GroupByKey]=OutputTable[[#This Row],[GroupByKey]]),(OutputTable[GroupByKey]=OutputTable[[#This Row],[GroupByKey]])*OutputTable[RecordedValue]))</f>
        <v>13.981021636077701</v>
      </c>
    </row>
    <row r="2391" spans="1:16" x14ac:dyDescent="0.25">
      <c r="A2391" t="s">
        <v>68</v>
      </c>
      <c r="B2391" t="s">
        <v>70</v>
      </c>
      <c r="C2391">
        <v>46</v>
      </c>
      <c r="D2391" t="s">
        <v>118</v>
      </c>
      <c r="E2391" t="s">
        <v>119</v>
      </c>
      <c r="F2391" t="s">
        <v>73</v>
      </c>
      <c r="G2391">
        <v>23</v>
      </c>
      <c r="H2391">
        <v>0</v>
      </c>
      <c r="I2391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391" s="5" cm="1">
        <f t="array" ref="J2391">MAX(IF((ProjectInfoTable[ProjectName]=OutputTable[[#This Row],[ProjectName]]),(ProjectInfoTable[ProjectName]=OutputTable[[#This Row],[ProjectName]])*ProjectInfoTable[NumberOfReplications]))</f>
        <v>50</v>
      </c>
      <c r="K2391" s="5" cm="1">
        <f t="array" ref="K2391">IFERROR(AVERAGE(IF((OutputTable[GroupByKey]=OutputTable[[#This Row],[GroupByKey]]),(OutputTable[GroupByKey]=OutputTable[[#This Row],[GroupByKey]])*OutputTable[RecordedValue])),0)</f>
        <v>20.28</v>
      </c>
      <c r="L2391" s="5" cm="1">
        <f t="array" ref="L2391">IFERROR(_xlfn.STDEV.S(IF((OutputTable[GroupByKey]=OutputTable[[#This Row],[GroupByKey]]),(OutputTable[GroupByKey]=OutputTable[[#This Row],[GroupByKey]])*OutputTable[RecordedValue])),0)</f>
        <v>4.3191079955878688</v>
      </c>
      <c r="M2391" s="5" cm="1">
        <f t="array" ref="M2391">MAX(IF((ProjectInfoTable[ProjectName]=OutputTable[[#This Row],[ProjectName]]),(ProjectInfoTable[ProjectName]=OutputTable[[#This Row],[ProjectName]])*ProjectInfoTable[ConfidenceInterval]))</f>
        <v>0.95</v>
      </c>
      <c r="N23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391" s="5" cm="1">
        <f t="array" ref="O2391">MIN(IF((OutputTable[GroupByKey]=OutputTable[[#This Row],[GroupByKey]]),(OutputTable[GroupByKey]=OutputTable[[#This Row],[GroupByKey]])*OutputTable[RecordedValue]))</f>
        <v>11</v>
      </c>
      <c r="P2391" s="5" cm="1">
        <f t="array" ref="P2391">MAX(IF((OutputTable[GroupByKey]=OutputTable[[#This Row],[GroupByKey]]),(OutputTable[GroupByKey]=OutputTable[[#This Row],[GroupByKey]])*OutputTable[RecordedValue]))</f>
        <v>31</v>
      </c>
    </row>
    <row r="2392" spans="1:16" x14ac:dyDescent="0.25">
      <c r="A2392" t="s">
        <v>68</v>
      </c>
      <c r="B2392" t="s">
        <v>70</v>
      </c>
      <c r="C2392">
        <v>46</v>
      </c>
      <c r="D2392" t="s">
        <v>120</v>
      </c>
      <c r="E2392" t="s">
        <v>121</v>
      </c>
      <c r="F2392" t="s">
        <v>73</v>
      </c>
      <c r="G2392">
        <v>22</v>
      </c>
      <c r="H2392">
        <v>0</v>
      </c>
      <c r="I2392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392" s="5" cm="1">
        <f t="array" ref="J2392">MAX(IF((ProjectInfoTable[ProjectName]=OutputTable[[#This Row],[ProjectName]]),(ProjectInfoTable[ProjectName]=OutputTable[[#This Row],[ProjectName]])*ProjectInfoTable[NumberOfReplications]))</f>
        <v>50</v>
      </c>
      <c r="K2392" s="5" cm="1">
        <f t="array" ref="K2392">IFERROR(AVERAGE(IF((OutputTable[GroupByKey]=OutputTable[[#This Row],[GroupByKey]]),(OutputTable[GroupByKey]=OutputTable[[#This Row],[GroupByKey]])*OutputTable[RecordedValue])),0)</f>
        <v>20.14</v>
      </c>
      <c r="L2392" s="5" cm="1">
        <f t="array" ref="L2392">IFERROR(_xlfn.STDEV.S(IF((OutputTable[GroupByKey]=OutputTable[[#This Row],[GroupByKey]]),(OutputTable[GroupByKey]=OutputTable[[#This Row],[GroupByKey]])*OutputTable[RecordedValue])),0)</f>
        <v>4.309505393278199</v>
      </c>
      <c r="M2392" s="5" cm="1">
        <f t="array" ref="M2392">MAX(IF((ProjectInfoTable[ProjectName]=OutputTable[[#This Row],[ProjectName]]),(ProjectInfoTable[ProjectName]=OutputTable[[#This Row],[ProjectName]])*ProjectInfoTable[ConfidenceInterval]))</f>
        <v>0.95</v>
      </c>
      <c r="N23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392" s="5" cm="1">
        <f t="array" ref="O2392">MIN(IF((OutputTable[GroupByKey]=OutputTable[[#This Row],[GroupByKey]]),(OutputTable[GroupByKey]=OutputTable[[#This Row],[GroupByKey]])*OutputTable[RecordedValue]))</f>
        <v>10</v>
      </c>
      <c r="P2392" s="5" cm="1">
        <f t="array" ref="P2392">MAX(IF((OutputTable[GroupByKey]=OutputTable[[#This Row],[GroupByKey]]),(OutputTable[GroupByKey]=OutputTable[[#This Row],[GroupByKey]])*OutputTable[RecordedValue]))</f>
        <v>31</v>
      </c>
    </row>
    <row r="2393" spans="1:16" x14ac:dyDescent="0.25">
      <c r="A2393" t="s">
        <v>68</v>
      </c>
      <c r="B2393" t="s">
        <v>70</v>
      </c>
      <c r="C2393">
        <v>46</v>
      </c>
      <c r="D2393" t="s">
        <v>122</v>
      </c>
      <c r="E2393" t="s">
        <v>123</v>
      </c>
      <c r="F2393" t="s">
        <v>73</v>
      </c>
      <c r="G2393">
        <v>2.4661673515879001</v>
      </c>
      <c r="H2393">
        <v>0</v>
      </c>
      <c r="I2393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393" s="5" cm="1">
        <f t="array" ref="J2393">MAX(IF((ProjectInfoTable[ProjectName]=OutputTable[[#This Row],[ProjectName]]),(ProjectInfoTable[ProjectName]=OutputTable[[#This Row],[ProjectName]])*ProjectInfoTable[NumberOfReplications]))</f>
        <v>50</v>
      </c>
      <c r="K2393" s="5" cm="1">
        <f t="array" ref="K2393">IFERROR(AVERAGE(IF((OutputTable[GroupByKey]=OutputTable[[#This Row],[GroupByKey]]),(OutputTable[GroupByKey]=OutputTable[[#This Row],[GroupByKey]])*OutputTable[RecordedValue])),0)</f>
        <v>1.9749714551650996</v>
      </c>
      <c r="L2393" s="5" cm="1">
        <f t="array" ref="L2393">IFERROR(_xlfn.STDEV.S(IF((OutputTable[GroupByKey]=OutputTable[[#This Row],[GroupByKey]]),(OutputTable[GroupByKey]=OutputTable[[#This Row],[GroupByKey]])*OutputTable[RecordedValue])),0)</f>
        <v>0.45746437878232693</v>
      </c>
      <c r="M2393" s="5" cm="1">
        <f t="array" ref="M2393">MAX(IF((ProjectInfoTable[ProjectName]=OutputTable[[#This Row],[ProjectName]]),(ProjectInfoTable[ProjectName]=OutputTable[[#This Row],[ProjectName]])*ProjectInfoTable[ConfidenceInterval]))</f>
        <v>0.95</v>
      </c>
      <c r="N23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393" s="5" cm="1">
        <f t="array" ref="O2393">MIN(IF((OutputTable[GroupByKey]=OutputTable[[#This Row],[GroupByKey]]),(OutputTable[GroupByKey]=OutputTable[[#This Row],[GroupByKey]])*OutputTable[RecordedValue]))</f>
        <v>1.0281254127300199</v>
      </c>
      <c r="P2393" s="5" cm="1">
        <f t="array" ref="P2393">MAX(IF((OutputTable[GroupByKey]=OutputTable[[#This Row],[GroupByKey]]),(OutputTable[GroupByKey]=OutputTable[[#This Row],[GroupByKey]])*OutputTable[RecordedValue]))</f>
        <v>3.1673122909872098</v>
      </c>
    </row>
    <row r="2394" spans="1:16" x14ac:dyDescent="0.25">
      <c r="A2394" t="s">
        <v>68</v>
      </c>
      <c r="B2394" t="s">
        <v>70</v>
      </c>
      <c r="C2394">
        <v>46</v>
      </c>
      <c r="D2394" t="s">
        <v>124</v>
      </c>
      <c r="E2394" t="s">
        <v>125</v>
      </c>
      <c r="F2394" t="s">
        <v>73</v>
      </c>
      <c r="G2394">
        <v>153.03296768146799</v>
      </c>
      <c r="H2394">
        <v>0</v>
      </c>
      <c r="I2394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394" s="5" cm="1">
        <f t="array" ref="J2394">MAX(IF((ProjectInfoTable[ProjectName]=OutputTable[[#This Row],[ProjectName]]),(ProjectInfoTable[ProjectName]=OutputTable[[#This Row],[ProjectName]])*ProjectInfoTable[NumberOfReplications]))</f>
        <v>50</v>
      </c>
      <c r="K2394" s="5" cm="1">
        <f t="array" ref="K2394">IFERROR(AVERAGE(IF((OutputTable[GroupByKey]=OutputTable[[#This Row],[GroupByKey]]),(OutputTable[GroupByKey]=OutputTable[[#This Row],[GroupByKey]])*OutputTable[RecordedValue])),0)</f>
        <v>123.93909391997848</v>
      </c>
      <c r="L2394" s="5" cm="1">
        <f t="array" ref="L2394">IFERROR(_xlfn.STDEV.S(IF((OutputTable[GroupByKey]=OutputTable[[#This Row],[GroupByKey]]),(OutputTable[GroupByKey]=OutputTable[[#This Row],[GroupByKey]])*OutputTable[RecordedValue])),0)</f>
        <v>29.164347943585724</v>
      </c>
      <c r="M2394" s="5" cm="1">
        <f t="array" ref="M2394">MAX(IF((ProjectInfoTable[ProjectName]=OutputTable[[#This Row],[ProjectName]]),(ProjectInfoTable[ProjectName]=OutputTable[[#This Row],[ProjectName]])*ProjectInfoTable[ConfidenceInterval]))</f>
        <v>0.95</v>
      </c>
      <c r="N23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394" s="5" cm="1">
        <f t="array" ref="O2394">MIN(IF((OutputTable[GroupByKey]=OutputTable[[#This Row],[GroupByKey]]),(OutputTable[GroupByKey]=OutputTable[[#This Row],[GroupByKey]])*OutputTable[RecordedValue]))</f>
        <v>61.791954606411501</v>
      </c>
      <c r="P2394" s="5" cm="1">
        <f t="array" ref="P2394">MAX(IF((OutputTable[GroupByKey]=OutputTable[[#This Row],[GroupByKey]]),(OutputTable[GroupByKey]=OutputTable[[#This Row],[GroupByKey]])*OutputTable[RecordedValue]))</f>
        <v>204.019759095311</v>
      </c>
    </row>
    <row r="2395" spans="1:16" x14ac:dyDescent="0.25">
      <c r="A2395" t="s">
        <v>68</v>
      </c>
      <c r="B2395" t="s">
        <v>70</v>
      </c>
      <c r="C2395">
        <v>46</v>
      </c>
      <c r="D2395" t="s">
        <v>126</v>
      </c>
      <c r="E2395" t="s">
        <v>86</v>
      </c>
      <c r="F2395" t="s">
        <v>127</v>
      </c>
      <c r="G2395">
        <v>0</v>
      </c>
      <c r="H2395">
        <v>0</v>
      </c>
      <c r="I2395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395" s="5" cm="1">
        <f t="array" ref="J2395">MAX(IF((ProjectInfoTable[ProjectName]=OutputTable[[#This Row],[ProjectName]]),(ProjectInfoTable[ProjectName]=OutputTable[[#This Row],[ProjectName]])*ProjectInfoTable[NumberOfReplications]))</f>
        <v>50</v>
      </c>
      <c r="K2395" s="5" cm="1">
        <f t="array" ref="K2395">IFERROR(AVERAGE(IF((OutputTable[GroupByKey]=OutputTable[[#This Row],[GroupByKey]]),(OutputTable[GroupByKey]=OutputTable[[#This Row],[GroupByKey]])*OutputTable[RecordedValue])),0)</f>
        <v>0</v>
      </c>
      <c r="L2395" s="5" cm="1">
        <f t="array" ref="L2395">IFERROR(_xlfn.STDEV.S(IF((OutputTable[GroupByKey]=OutputTable[[#This Row],[GroupByKey]]),(OutputTable[GroupByKey]=OutputTable[[#This Row],[GroupByKey]])*OutputTable[RecordedValue])),0)</f>
        <v>0</v>
      </c>
      <c r="M2395" s="5" cm="1">
        <f t="array" ref="M2395">MAX(IF((ProjectInfoTable[ProjectName]=OutputTable[[#This Row],[ProjectName]]),(ProjectInfoTable[ProjectName]=OutputTable[[#This Row],[ProjectName]])*ProjectInfoTable[ConfidenceInterval]))</f>
        <v>0.95</v>
      </c>
      <c r="N23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95" s="5" cm="1">
        <f t="array" ref="O2395">MIN(IF((OutputTable[GroupByKey]=OutputTable[[#This Row],[GroupByKey]]),(OutputTable[GroupByKey]=OutputTable[[#This Row],[GroupByKey]])*OutputTable[RecordedValue]))</f>
        <v>0</v>
      </c>
      <c r="P2395" s="5" cm="1">
        <f t="array" ref="P2395">MAX(IF((OutputTable[GroupByKey]=OutputTable[[#This Row],[GroupByKey]]),(OutputTable[GroupByKey]=OutputTable[[#This Row],[GroupByKey]])*OutputTable[RecordedValue]))</f>
        <v>0</v>
      </c>
    </row>
    <row r="2396" spans="1:16" x14ac:dyDescent="0.25">
      <c r="A2396" t="s">
        <v>68</v>
      </c>
      <c r="B2396" t="s">
        <v>70</v>
      </c>
      <c r="C2396">
        <v>46</v>
      </c>
      <c r="D2396" t="s">
        <v>128</v>
      </c>
      <c r="E2396" t="s">
        <v>89</v>
      </c>
      <c r="F2396" t="s">
        <v>127</v>
      </c>
      <c r="G2396">
        <v>0</v>
      </c>
      <c r="H2396">
        <v>0</v>
      </c>
      <c r="I2396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396" s="5" cm="1">
        <f t="array" ref="J2396">MAX(IF((ProjectInfoTable[ProjectName]=OutputTable[[#This Row],[ProjectName]]),(ProjectInfoTable[ProjectName]=OutputTable[[#This Row],[ProjectName]])*ProjectInfoTable[NumberOfReplications]))</f>
        <v>50</v>
      </c>
      <c r="K2396" s="5" cm="1">
        <f t="array" ref="K2396">IFERROR(AVERAGE(IF((OutputTable[GroupByKey]=OutputTable[[#This Row],[GroupByKey]]),(OutputTable[GroupByKey]=OutputTable[[#This Row],[GroupByKey]])*OutputTable[RecordedValue])),0)</f>
        <v>0</v>
      </c>
      <c r="L2396" s="5" cm="1">
        <f t="array" ref="L2396">IFERROR(_xlfn.STDEV.S(IF((OutputTable[GroupByKey]=OutputTable[[#This Row],[GroupByKey]]),(OutputTable[GroupByKey]=OutputTable[[#This Row],[GroupByKey]])*OutputTable[RecordedValue])),0)</f>
        <v>0</v>
      </c>
      <c r="M2396" s="5" cm="1">
        <f t="array" ref="M2396">MAX(IF((ProjectInfoTable[ProjectName]=OutputTable[[#This Row],[ProjectName]]),(ProjectInfoTable[ProjectName]=OutputTable[[#This Row],[ProjectName]])*ProjectInfoTable[ConfidenceInterval]))</f>
        <v>0.95</v>
      </c>
      <c r="N23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96" s="5" cm="1">
        <f t="array" ref="O2396">MIN(IF((OutputTable[GroupByKey]=OutputTable[[#This Row],[GroupByKey]]),(OutputTable[GroupByKey]=OutputTable[[#This Row],[GroupByKey]])*OutputTable[RecordedValue]))</f>
        <v>0</v>
      </c>
      <c r="P2396" s="5" cm="1">
        <f t="array" ref="P2396">MAX(IF((OutputTable[GroupByKey]=OutputTable[[#This Row],[GroupByKey]]),(OutputTable[GroupByKey]=OutputTable[[#This Row],[GroupByKey]])*OutputTable[RecordedValue]))</f>
        <v>0</v>
      </c>
    </row>
    <row r="2397" spans="1:16" x14ac:dyDescent="0.25">
      <c r="A2397" t="s">
        <v>68</v>
      </c>
      <c r="B2397" t="s">
        <v>70</v>
      </c>
      <c r="C2397">
        <v>46</v>
      </c>
      <c r="D2397" t="s">
        <v>129</v>
      </c>
      <c r="E2397" t="s">
        <v>91</v>
      </c>
      <c r="F2397" t="s">
        <v>127</v>
      </c>
      <c r="G2397">
        <v>48.1446311900593</v>
      </c>
      <c r="H2397">
        <v>0</v>
      </c>
      <c r="I2397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397" s="5" cm="1">
        <f t="array" ref="J2397">MAX(IF((ProjectInfoTable[ProjectName]=OutputTable[[#This Row],[ProjectName]]),(ProjectInfoTable[ProjectName]=OutputTable[[#This Row],[ProjectName]])*ProjectInfoTable[NumberOfReplications]))</f>
        <v>50</v>
      </c>
      <c r="K2397" s="5" cm="1">
        <f t="array" ref="K2397">IFERROR(AVERAGE(IF((OutputTable[GroupByKey]=OutputTable[[#This Row],[GroupByKey]]),(OutputTable[GroupByKey]=OutputTable[[#This Row],[GroupByKey]])*OutputTable[RecordedValue])),0)</f>
        <v>48.448961029865458</v>
      </c>
      <c r="L2397" s="5" cm="1">
        <f t="array" ref="L2397">IFERROR(_xlfn.STDEV.S(IF((OutputTable[GroupByKey]=OutputTable[[#This Row],[GroupByKey]]),(OutputTable[GroupByKey]=OutputTable[[#This Row],[GroupByKey]])*OutputTable[RecordedValue])),0)</f>
        <v>0.864449879249923</v>
      </c>
      <c r="M2397" s="5" cm="1">
        <f t="array" ref="M2397">MAX(IF((ProjectInfoTable[ProjectName]=OutputTable[[#This Row],[ProjectName]]),(ProjectInfoTable[ProjectName]=OutputTable[[#This Row],[ProjectName]])*ProjectInfoTable[ConfidenceInterval]))</f>
        <v>0.95</v>
      </c>
      <c r="N23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397" s="5" cm="1">
        <f t="array" ref="O2397">MIN(IF((OutputTable[GroupByKey]=OutputTable[[#This Row],[GroupByKey]]),(OutputTable[GroupByKey]=OutputTable[[#This Row],[GroupByKey]])*OutputTable[RecordedValue]))</f>
        <v>46.605834762066102</v>
      </c>
      <c r="P2397" s="5" cm="1">
        <f t="array" ref="P2397">MAX(IF((OutputTable[GroupByKey]=OutputTable[[#This Row],[GroupByKey]]),(OutputTable[GroupByKey]=OutputTable[[#This Row],[GroupByKey]])*OutputTable[RecordedValue]))</f>
        <v>50.321452117960597</v>
      </c>
    </row>
    <row r="2398" spans="1:16" x14ac:dyDescent="0.25">
      <c r="A2398" t="s">
        <v>68</v>
      </c>
      <c r="B2398" t="s">
        <v>70</v>
      </c>
      <c r="C2398">
        <v>46</v>
      </c>
      <c r="D2398" t="s">
        <v>130</v>
      </c>
      <c r="E2398" t="s">
        <v>131</v>
      </c>
      <c r="F2398" t="s">
        <v>127</v>
      </c>
      <c r="G2398">
        <v>0</v>
      </c>
      <c r="H2398">
        <v>0</v>
      </c>
      <c r="I2398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398" s="5" cm="1">
        <f t="array" ref="J2398">MAX(IF((ProjectInfoTable[ProjectName]=OutputTable[[#This Row],[ProjectName]]),(ProjectInfoTable[ProjectName]=OutputTable[[#This Row],[ProjectName]])*ProjectInfoTable[NumberOfReplications]))</f>
        <v>50</v>
      </c>
      <c r="K2398" s="5" cm="1">
        <f t="array" ref="K2398">IFERROR(AVERAGE(IF((OutputTable[GroupByKey]=OutputTable[[#This Row],[GroupByKey]]),(OutputTable[GroupByKey]=OutputTable[[#This Row],[GroupByKey]])*OutputTable[RecordedValue])),0)</f>
        <v>0</v>
      </c>
      <c r="L2398" s="5" cm="1">
        <f t="array" ref="L2398">IFERROR(_xlfn.STDEV.S(IF((OutputTable[GroupByKey]=OutputTable[[#This Row],[GroupByKey]]),(OutputTable[GroupByKey]=OutputTable[[#This Row],[GroupByKey]])*OutputTable[RecordedValue])),0)</f>
        <v>0</v>
      </c>
      <c r="M2398" s="5" cm="1">
        <f t="array" ref="M2398">MAX(IF((ProjectInfoTable[ProjectName]=OutputTable[[#This Row],[ProjectName]]),(ProjectInfoTable[ProjectName]=OutputTable[[#This Row],[ProjectName]])*ProjectInfoTable[ConfidenceInterval]))</f>
        <v>0.95</v>
      </c>
      <c r="N23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98" s="5" cm="1">
        <f t="array" ref="O2398">MIN(IF((OutputTable[GroupByKey]=OutputTable[[#This Row],[GroupByKey]]),(OutputTable[GroupByKey]=OutputTable[[#This Row],[GroupByKey]])*OutputTable[RecordedValue]))</f>
        <v>0</v>
      </c>
      <c r="P2398" s="5" cm="1">
        <f t="array" ref="P2398">MAX(IF((OutputTable[GroupByKey]=OutputTable[[#This Row],[GroupByKey]]),(OutputTable[GroupByKey]=OutputTable[[#This Row],[GroupByKey]])*OutputTable[RecordedValue]))</f>
        <v>0</v>
      </c>
    </row>
    <row r="2399" spans="1:16" x14ac:dyDescent="0.25">
      <c r="A2399" t="s">
        <v>68</v>
      </c>
      <c r="B2399" t="s">
        <v>70</v>
      </c>
      <c r="C2399">
        <v>46</v>
      </c>
      <c r="D2399" t="s">
        <v>132</v>
      </c>
      <c r="E2399" t="s">
        <v>95</v>
      </c>
      <c r="F2399" t="s">
        <v>127</v>
      </c>
      <c r="G2399">
        <v>48.1446311900593</v>
      </c>
      <c r="H2399">
        <v>0</v>
      </c>
      <c r="I2399" s="5" t="str">
        <f>OutputTable[[#This Row],[ProjectName]]&amp;OutputTable[[#This Row],[Name]]&amp;OutputTable[[#This Row],[Type]]&amp;OutputTable[[#This Row],[Source]]</f>
        <v>Airport Security AnalysisAll Entities.VACostVA CostSystem</v>
      </c>
      <c r="J2399" s="5" cm="1">
        <f t="array" ref="J2399">MAX(IF((ProjectInfoTable[ProjectName]=OutputTable[[#This Row],[ProjectName]]),(ProjectInfoTable[ProjectName]=OutputTable[[#This Row],[ProjectName]])*ProjectInfoTable[NumberOfReplications]))</f>
        <v>50</v>
      </c>
      <c r="K2399" s="5" cm="1">
        <f t="array" ref="K2399">IFERROR(AVERAGE(IF((OutputTable[GroupByKey]=OutputTable[[#This Row],[GroupByKey]]),(OutputTable[GroupByKey]=OutputTable[[#This Row],[GroupByKey]])*OutputTable[RecordedValue])),0)</f>
        <v>48.448961029865458</v>
      </c>
      <c r="L2399" s="5" cm="1">
        <f t="array" ref="L2399">IFERROR(_xlfn.STDEV.S(IF((OutputTable[GroupByKey]=OutputTable[[#This Row],[GroupByKey]]),(OutputTable[GroupByKey]=OutputTable[[#This Row],[GroupByKey]])*OutputTable[RecordedValue])),0)</f>
        <v>0.864449879249923</v>
      </c>
      <c r="M2399" s="5" cm="1">
        <f t="array" ref="M2399">MAX(IF((ProjectInfoTable[ProjectName]=OutputTable[[#This Row],[ProjectName]]),(ProjectInfoTable[ProjectName]=OutputTable[[#This Row],[ProjectName]])*ProjectInfoTable[ConfidenceInterval]))</f>
        <v>0.95</v>
      </c>
      <c r="N23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399" s="5" cm="1">
        <f t="array" ref="O2399">MIN(IF((OutputTable[GroupByKey]=OutputTable[[#This Row],[GroupByKey]]),(OutputTable[GroupByKey]=OutputTable[[#This Row],[GroupByKey]])*OutputTable[RecordedValue]))</f>
        <v>46.605834762066102</v>
      </c>
      <c r="P2399" s="5" cm="1">
        <f t="array" ref="P2399">MAX(IF((OutputTable[GroupByKey]=OutputTable[[#This Row],[GroupByKey]]),(OutputTable[GroupByKey]=OutputTable[[#This Row],[GroupByKey]])*OutputTable[RecordedValue]))</f>
        <v>50.321452117960597</v>
      </c>
    </row>
    <row r="2400" spans="1:16" x14ac:dyDescent="0.25">
      <c r="A2400" t="s">
        <v>68</v>
      </c>
      <c r="B2400" t="s">
        <v>70</v>
      </c>
      <c r="C2400">
        <v>46</v>
      </c>
      <c r="D2400" t="s">
        <v>133</v>
      </c>
      <c r="E2400" t="s">
        <v>97</v>
      </c>
      <c r="F2400" t="s">
        <v>127</v>
      </c>
      <c r="G2400">
        <v>0</v>
      </c>
      <c r="H2400">
        <v>0</v>
      </c>
      <c r="I2400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400" s="5" cm="1">
        <f t="array" ref="J2400">MAX(IF((ProjectInfoTable[ProjectName]=OutputTable[[#This Row],[ProjectName]]),(ProjectInfoTable[ProjectName]=OutputTable[[#This Row],[ProjectName]])*ProjectInfoTable[NumberOfReplications]))</f>
        <v>50</v>
      </c>
      <c r="K2400" s="5" cm="1">
        <f t="array" ref="K2400">IFERROR(AVERAGE(IF((OutputTable[GroupByKey]=OutputTable[[#This Row],[GroupByKey]]),(OutputTable[GroupByKey]=OutputTable[[#This Row],[GroupByKey]])*OutputTable[RecordedValue])),0)</f>
        <v>0</v>
      </c>
      <c r="L2400" s="5" cm="1">
        <f t="array" ref="L2400">IFERROR(_xlfn.STDEV.S(IF((OutputTable[GroupByKey]=OutputTable[[#This Row],[GroupByKey]]),(OutputTable[GroupByKey]=OutputTable[[#This Row],[GroupByKey]])*OutputTable[RecordedValue])),0)</f>
        <v>0</v>
      </c>
      <c r="M2400" s="5" cm="1">
        <f t="array" ref="M2400">MAX(IF((ProjectInfoTable[ProjectName]=OutputTable[[#This Row],[ProjectName]]),(ProjectInfoTable[ProjectName]=OutputTable[[#This Row],[ProjectName]])*ProjectInfoTable[ConfidenceInterval]))</f>
        <v>0.95</v>
      </c>
      <c r="N24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0" s="5" cm="1">
        <f t="array" ref="O2400">MIN(IF((OutputTable[GroupByKey]=OutputTable[[#This Row],[GroupByKey]]),(OutputTable[GroupByKey]=OutputTable[[#This Row],[GroupByKey]])*OutputTable[RecordedValue]))</f>
        <v>0</v>
      </c>
      <c r="P2400" s="5" cm="1">
        <f t="array" ref="P2400">MAX(IF((OutputTable[GroupByKey]=OutputTable[[#This Row],[GroupByKey]]),(OutputTable[GroupByKey]=OutputTable[[#This Row],[GroupByKey]])*OutputTable[RecordedValue]))</f>
        <v>0</v>
      </c>
    </row>
    <row r="2401" spans="1:16" x14ac:dyDescent="0.25">
      <c r="A2401" t="s">
        <v>68</v>
      </c>
      <c r="B2401" t="s">
        <v>70</v>
      </c>
      <c r="C2401">
        <v>46</v>
      </c>
      <c r="D2401" t="s">
        <v>134</v>
      </c>
      <c r="E2401" t="s">
        <v>135</v>
      </c>
      <c r="F2401" t="s">
        <v>127</v>
      </c>
      <c r="G2401">
        <v>48.144631190059201</v>
      </c>
      <c r="H2401">
        <v>0</v>
      </c>
      <c r="I2401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401" s="5" cm="1">
        <f t="array" ref="J2401">MAX(IF((ProjectInfoTable[ProjectName]=OutputTable[[#This Row],[ProjectName]]),(ProjectInfoTable[ProjectName]=OutputTable[[#This Row],[ProjectName]])*ProjectInfoTable[NumberOfReplications]))</f>
        <v>50</v>
      </c>
      <c r="K2401" s="5" cm="1">
        <f t="array" ref="K2401">IFERROR(AVERAGE(IF((OutputTable[GroupByKey]=OutputTable[[#This Row],[GroupByKey]]),(OutputTable[GroupByKey]=OutputTable[[#This Row],[GroupByKey]])*OutputTable[RecordedValue])),0)</f>
        <v>48.448961029865458</v>
      </c>
      <c r="L2401" s="5" cm="1">
        <f t="array" ref="L2401">IFERROR(_xlfn.STDEV.S(IF((OutputTable[GroupByKey]=OutputTable[[#This Row],[GroupByKey]]),(OutputTable[GroupByKey]=OutputTable[[#This Row],[GroupByKey]])*OutputTable[RecordedValue])),0)</f>
        <v>0.86444987924992722</v>
      </c>
      <c r="M2401" s="5" cm="1">
        <f t="array" ref="M2401">MAX(IF((ProjectInfoTable[ProjectName]=OutputTable[[#This Row],[ProjectName]]),(ProjectInfoTable[ProjectName]=OutputTable[[#This Row],[ProjectName]])*ProjectInfoTable[ConfidenceInterval]))</f>
        <v>0.95</v>
      </c>
      <c r="N24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401" s="5" cm="1">
        <f t="array" ref="O2401">MIN(IF((OutputTable[GroupByKey]=OutputTable[[#This Row],[GroupByKey]]),(OutputTable[GroupByKey]=OutputTable[[#This Row],[GroupByKey]])*OutputTable[RecordedValue]))</f>
        <v>46.605834762066102</v>
      </c>
      <c r="P2401" s="5" cm="1">
        <f t="array" ref="P2401">MAX(IF((OutputTable[GroupByKey]=OutputTable[[#This Row],[GroupByKey]]),(OutputTable[GroupByKey]=OutputTable[[#This Row],[GroupByKey]])*OutputTable[RecordedValue]))</f>
        <v>50.321452117960497</v>
      </c>
    </row>
    <row r="2402" spans="1:16" x14ac:dyDescent="0.25">
      <c r="A2402" t="s">
        <v>68</v>
      </c>
      <c r="B2402" t="s">
        <v>70</v>
      </c>
      <c r="C2402">
        <v>46</v>
      </c>
      <c r="D2402" t="s">
        <v>136</v>
      </c>
      <c r="E2402" t="s">
        <v>137</v>
      </c>
      <c r="F2402" t="s">
        <v>127</v>
      </c>
      <c r="G2402">
        <v>23.7511611567272</v>
      </c>
      <c r="H2402">
        <v>0</v>
      </c>
      <c r="I2402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402" s="5" cm="1">
        <f t="array" ref="J2402">MAX(IF((ProjectInfoTable[ProjectName]=OutputTable[[#This Row],[ProjectName]]),(ProjectInfoTable[ProjectName]=OutputTable[[#This Row],[ProjectName]])*ProjectInfoTable[NumberOfReplications]))</f>
        <v>50</v>
      </c>
      <c r="K2402" s="5" cm="1">
        <f t="array" ref="K2402">IFERROR(AVERAGE(IF((OutputTable[GroupByKey]=OutputTable[[#This Row],[GroupByKey]]),(OutputTable[GroupByKey]=OutputTable[[#This Row],[GroupByKey]])*OutputTable[RecordedValue])),0)</f>
        <v>23.423677543870127</v>
      </c>
      <c r="L2402" s="5" cm="1">
        <f t="array" ref="L2402">IFERROR(_xlfn.STDEV.S(IF((OutputTable[GroupByKey]=OutputTable[[#This Row],[GroupByKey]]),(OutputTable[GroupByKey]=OutputTable[[#This Row],[GroupByKey]])*OutputTable[RecordedValue])),0)</f>
        <v>0.86656285941984512</v>
      </c>
      <c r="M2402" s="5" cm="1">
        <f t="array" ref="M2402">MAX(IF((ProjectInfoTable[ProjectName]=OutputTable[[#This Row],[ProjectName]]),(ProjectInfoTable[ProjectName]=OutputTable[[#This Row],[ProjectName]])*ProjectInfoTable[ConfidenceInterval]))</f>
        <v>0.95</v>
      </c>
      <c r="N24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402" s="5" cm="1">
        <f t="array" ref="O2402">MIN(IF((OutputTable[GroupByKey]=OutputTable[[#This Row],[GroupByKey]]),(OutputTable[GroupByKey]=OutputTable[[#This Row],[GroupByKey]])*OutputTable[RecordedValue]))</f>
        <v>21.655537571964</v>
      </c>
      <c r="P2402" s="5" cm="1">
        <f t="array" ref="P2402">MAX(IF((OutputTable[GroupByKey]=OutputTable[[#This Row],[GroupByKey]]),(OutputTable[GroupByKey]=OutputTable[[#This Row],[GroupByKey]])*OutputTable[RecordedValue]))</f>
        <v>25.265870670068299</v>
      </c>
    </row>
    <row r="2403" spans="1:16" x14ac:dyDescent="0.25">
      <c r="A2403" t="s">
        <v>68</v>
      </c>
      <c r="B2403" t="s">
        <v>70</v>
      </c>
      <c r="C2403">
        <v>46</v>
      </c>
      <c r="D2403" t="s">
        <v>138</v>
      </c>
      <c r="E2403" t="s">
        <v>91</v>
      </c>
      <c r="F2403" t="s">
        <v>127</v>
      </c>
      <c r="G2403">
        <v>71.895792346786394</v>
      </c>
      <c r="H2403">
        <v>0</v>
      </c>
      <c r="I2403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403" s="5" cm="1">
        <f t="array" ref="J2403">MAX(IF((ProjectInfoTable[ProjectName]=OutputTable[[#This Row],[ProjectName]]),(ProjectInfoTable[ProjectName]=OutputTable[[#This Row],[ProjectName]])*ProjectInfoTable[NumberOfReplications]))</f>
        <v>50</v>
      </c>
      <c r="K2403" s="5" cm="1">
        <f t="array" ref="K2403">IFERROR(AVERAGE(IF((OutputTable[GroupByKey]=OutputTable[[#This Row],[GroupByKey]]),(OutputTable[GroupByKey]=OutputTable[[#This Row],[GroupByKey]])*OutputTable[RecordedValue])),0)</f>
        <v>71.872638573735571</v>
      </c>
      <c r="L2403" s="5" cm="1">
        <f t="array" ref="L2403">IFERROR(_xlfn.STDEV.S(IF((OutputTable[GroupByKey]=OutputTable[[#This Row],[GroupByKey]]),(OutputTable[GroupByKey]=OutputTable[[#This Row],[GroupByKey]])*OutputTable[RecordedValue])),0)</f>
        <v>5.859431361613459E-2</v>
      </c>
      <c r="M2403" s="5" cm="1">
        <f t="array" ref="M2403">MAX(IF((ProjectInfoTable[ProjectName]=OutputTable[[#This Row],[ProjectName]]),(ProjectInfoTable[ProjectName]=OutputTable[[#This Row],[ProjectName]])*ProjectInfoTable[ConfidenceInterval]))</f>
        <v>0.95</v>
      </c>
      <c r="N24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403" s="5" cm="1">
        <f t="array" ref="O2403">MIN(IF((OutputTable[GroupByKey]=OutputTable[[#This Row],[GroupByKey]]),(OutputTable[GroupByKey]=OutputTable[[#This Row],[GroupByKey]])*OutputTable[RecordedValue]))</f>
        <v>71.718288096809104</v>
      </c>
      <c r="P2403" s="5" cm="1">
        <f t="array" ref="P2403">MAX(IF((OutputTable[GroupByKey]=OutputTable[[#This Row],[GroupByKey]]),(OutputTable[GroupByKey]=OutputTable[[#This Row],[GroupByKey]])*OutputTable[RecordedValue]))</f>
        <v>71.976989689924594</v>
      </c>
    </row>
    <row r="2404" spans="1:16" x14ac:dyDescent="0.25">
      <c r="A2404" t="s">
        <v>68</v>
      </c>
      <c r="B2404" t="s">
        <v>70</v>
      </c>
      <c r="C2404">
        <v>46</v>
      </c>
      <c r="D2404" t="s">
        <v>139</v>
      </c>
      <c r="E2404" t="s">
        <v>140</v>
      </c>
      <c r="F2404" t="s">
        <v>127</v>
      </c>
      <c r="G2404">
        <v>0</v>
      </c>
      <c r="H2404">
        <v>0</v>
      </c>
      <c r="I2404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404" s="5" cm="1">
        <f t="array" ref="J2404">MAX(IF((ProjectInfoTable[ProjectName]=OutputTable[[#This Row],[ProjectName]]),(ProjectInfoTable[ProjectName]=OutputTable[[#This Row],[ProjectName]])*ProjectInfoTable[NumberOfReplications]))</f>
        <v>50</v>
      </c>
      <c r="K2404" s="5" cm="1">
        <f t="array" ref="K2404">IFERROR(AVERAGE(IF((OutputTable[GroupByKey]=OutputTable[[#This Row],[GroupByKey]]),(OutputTable[GroupByKey]=OutputTable[[#This Row],[GroupByKey]])*OutputTable[RecordedValue])),0)</f>
        <v>0</v>
      </c>
      <c r="L2404" s="5" cm="1">
        <f t="array" ref="L2404">IFERROR(_xlfn.STDEV.S(IF((OutputTable[GroupByKey]=OutputTable[[#This Row],[GroupByKey]]),(OutputTable[GroupByKey]=OutputTable[[#This Row],[GroupByKey]])*OutputTable[RecordedValue])),0)</f>
        <v>0</v>
      </c>
      <c r="M2404" s="5" cm="1">
        <f t="array" ref="M2404">MAX(IF((ProjectInfoTable[ProjectName]=OutputTable[[#This Row],[ProjectName]]),(ProjectInfoTable[ProjectName]=OutputTable[[#This Row],[ProjectName]])*ProjectInfoTable[ConfidenceInterval]))</f>
        <v>0.95</v>
      </c>
      <c r="N24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4" s="5" cm="1">
        <f t="array" ref="O2404">MIN(IF((OutputTable[GroupByKey]=OutputTable[[#This Row],[GroupByKey]]),(OutputTable[GroupByKey]=OutputTable[[#This Row],[GroupByKey]])*OutputTable[RecordedValue]))</f>
        <v>0</v>
      </c>
      <c r="P2404" s="5" cm="1">
        <f t="array" ref="P2404">MAX(IF((OutputTable[GroupByKey]=OutputTable[[#This Row],[GroupByKey]]),(OutputTable[GroupByKey]=OutputTable[[#This Row],[GroupByKey]])*OutputTable[RecordedValue]))</f>
        <v>0</v>
      </c>
    </row>
    <row r="2405" spans="1:16" x14ac:dyDescent="0.25">
      <c r="A2405" t="s">
        <v>68</v>
      </c>
      <c r="B2405" t="s">
        <v>70</v>
      </c>
      <c r="C2405">
        <v>46</v>
      </c>
      <c r="D2405" t="s">
        <v>141</v>
      </c>
      <c r="E2405" t="s">
        <v>111</v>
      </c>
      <c r="F2405" t="s">
        <v>73</v>
      </c>
      <c r="G2405">
        <v>9.3086247230403494</v>
      </c>
      <c r="H2405">
        <v>0</v>
      </c>
      <c r="I2405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405" s="5" cm="1">
        <f t="array" ref="J2405">MAX(IF((ProjectInfoTable[ProjectName]=OutputTable[[#This Row],[ProjectName]]),(ProjectInfoTable[ProjectName]=OutputTable[[#This Row],[ProjectName]])*ProjectInfoTable[NumberOfReplications]))</f>
        <v>50</v>
      </c>
      <c r="K2405" s="5" cm="1">
        <f t="array" ref="K2405">IFERROR(AVERAGE(IF((OutputTable[GroupByKey]=OutputTable[[#This Row],[GroupByKey]]),(OutputTable[GroupByKey]=OutputTable[[#This Row],[GroupByKey]])*OutputTable[RecordedValue])),0)</f>
        <v>9.2356458312402427</v>
      </c>
      <c r="L2405" s="5" cm="1">
        <f t="array" ref="L2405">IFERROR(_xlfn.STDEV.S(IF((OutputTable[GroupByKey]=OutputTable[[#This Row],[GroupByKey]]),(OutputTable[GroupByKey]=OutputTable[[#This Row],[GroupByKey]])*OutputTable[RecordedValue])),0)</f>
        <v>0.11377584298148916</v>
      </c>
      <c r="M2405" s="5" cm="1">
        <f t="array" ref="M2405">MAX(IF((ProjectInfoTable[ProjectName]=OutputTable[[#This Row],[ProjectName]]),(ProjectInfoTable[ProjectName]=OutputTable[[#This Row],[ProjectName]])*ProjectInfoTable[ConfidenceInterval]))</f>
        <v>0.95</v>
      </c>
      <c r="N24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405" s="5" cm="1">
        <f t="array" ref="O2405">MIN(IF((OutputTable[GroupByKey]=OutputTable[[#This Row],[GroupByKey]]),(OutputTable[GroupByKey]=OutputTable[[#This Row],[GroupByKey]])*OutputTable[RecordedValue]))</f>
        <v>8.9867833861246496</v>
      </c>
      <c r="P2405" s="5" cm="1">
        <f t="array" ref="P2405">MAX(IF((OutputTable[GroupByKey]=OutputTable[[#This Row],[GroupByKey]]),(OutputTable[GroupByKey]=OutputTable[[#This Row],[GroupByKey]])*OutputTable[RecordedValue]))</f>
        <v>9.4038725622795898</v>
      </c>
    </row>
    <row r="2406" spans="1:16" x14ac:dyDescent="0.25">
      <c r="A2406" t="s">
        <v>68</v>
      </c>
      <c r="B2406" t="s">
        <v>70</v>
      </c>
      <c r="C2406">
        <v>46</v>
      </c>
      <c r="D2406" t="s">
        <v>142</v>
      </c>
      <c r="E2406" t="s">
        <v>113</v>
      </c>
      <c r="F2406" t="s">
        <v>73</v>
      </c>
      <c r="G2406">
        <v>558.51748338242101</v>
      </c>
      <c r="H2406">
        <v>0</v>
      </c>
      <c r="I2406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406" s="5" cm="1">
        <f t="array" ref="J2406">MAX(IF((ProjectInfoTable[ProjectName]=OutputTable[[#This Row],[ProjectName]]),(ProjectInfoTable[ProjectName]=OutputTable[[#This Row],[ProjectName]])*ProjectInfoTable[NumberOfReplications]))</f>
        <v>50</v>
      </c>
      <c r="K2406" s="5" cm="1">
        <f t="array" ref="K2406">IFERROR(AVERAGE(IF((OutputTable[GroupByKey]=OutputTable[[#This Row],[GroupByKey]]),(OutputTable[GroupByKey]=OutputTable[[#This Row],[GroupByKey]])*OutputTable[RecordedValue])),0)</f>
        <v>554.13874987441454</v>
      </c>
      <c r="L2406" s="5" cm="1">
        <f t="array" ref="L2406">IFERROR(_xlfn.STDEV.S(IF((OutputTable[GroupByKey]=OutputTable[[#This Row],[GroupByKey]]),(OutputTable[GroupByKey]=OutputTable[[#This Row],[GroupByKey]])*OutputTable[RecordedValue])),0)</f>
        <v>6.8265505788893126</v>
      </c>
      <c r="M2406" s="5" cm="1">
        <f t="array" ref="M2406">MAX(IF((ProjectInfoTable[ProjectName]=OutputTable[[#This Row],[ProjectName]]),(ProjectInfoTable[ProjectName]=OutputTable[[#This Row],[ProjectName]])*ProjectInfoTable[ConfidenceInterval]))</f>
        <v>0.95</v>
      </c>
      <c r="N24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406" s="5" cm="1">
        <f t="array" ref="O2406">MIN(IF((OutputTable[GroupByKey]=OutputTable[[#This Row],[GroupByKey]]),(OutputTable[GroupByKey]=OutputTable[[#This Row],[GroupByKey]])*OutputTable[RecordedValue]))</f>
        <v>539.207003167479</v>
      </c>
      <c r="P2406" s="5" cm="1">
        <f t="array" ref="P2406">MAX(IF((OutputTable[GroupByKey]=OutputTable[[#This Row],[GroupByKey]]),(OutputTable[GroupByKey]=OutputTable[[#This Row],[GroupByKey]])*OutputTable[RecordedValue]))</f>
        <v>564.23235373677596</v>
      </c>
    </row>
    <row r="2407" spans="1:16" x14ac:dyDescent="0.25">
      <c r="A2407" t="s">
        <v>68</v>
      </c>
      <c r="B2407" t="s">
        <v>70</v>
      </c>
      <c r="C2407">
        <v>46</v>
      </c>
      <c r="D2407" t="s">
        <v>143</v>
      </c>
      <c r="E2407" t="s">
        <v>115</v>
      </c>
      <c r="F2407" t="s">
        <v>73</v>
      </c>
      <c r="G2407">
        <v>0</v>
      </c>
      <c r="H2407">
        <v>0</v>
      </c>
      <c r="I2407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407" s="5" cm="1">
        <f t="array" ref="J2407">MAX(IF((ProjectInfoTable[ProjectName]=OutputTable[[#This Row],[ProjectName]]),(ProjectInfoTable[ProjectName]=OutputTable[[#This Row],[ProjectName]])*ProjectInfoTable[NumberOfReplications]))</f>
        <v>50</v>
      </c>
      <c r="K2407" s="5" cm="1">
        <f t="array" ref="K2407">IFERROR(AVERAGE(IF((OutputTable[GroupByKey]=OutputTable[[#This Row],[GroupByKey]]),(OutputTable[GroupByKey]=OutputTable[[#This Row],[GroupByKey]])*OutputTable[RecordedValue])),0)</f>
        <v>0</v>
      </c>
      <c r="L2407" s="5" cm="1">
        <f t="array" ref="L2407">IFERROR(_xlfn.STDEV.S(IF((OutputTable[GroupByKey]=OutputTable[[#This Row],[GroupByKey]]),(OutputTable[GroupByKey]=OutputTable[[#This Row],[GroupByKey]])*OutputTable[RecordedValue])),0)</f>
        <v>0</v>
      </c>
      <c r="M2407" s="5" cm="1">
        <f t="array" ref="M2407">MAX(IF((ProjectInfoTable[ProjectName]=OutputTable[[#This Row],[ProjectName]]),(ProjectInfoTable[ProjectName]=OutputTable[[#This Row],[ProjectName]])*ProjectInfoTable[ConfidenceInterval]))</f>
        <v>0.95</v>
      </c>
      <c r="N24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7" s="5" cm="1">
        <f t="array" ref="O2407">MIN(IF((OutputTable[GroupByKey]=OutputTable[[#This Row],[GroupByKey]]),(OutputTable[GroupByKey]=OutputTable[[#This Row],[GroupByKey]])*OutputTable[RecordedValue]))</f>
        <v>0</v>
      </c>
      <c r="P2407" s="5" cm="1">
        <f t="array" ref="P2407">MAX(IF((OutputTable[GroupByKey]=OutputTable[[#This Row],[GroupByKey]]),(OutputTable[GroupByKey]=OutputTable[[#This Row],[GroupByKey]])*OutputTable[RecordedValue]))</f>
        <v>0</v>
      </c>
    </row>
    <row r="2408" spans="1:16" x14ac:dyDescent="0.25">
      <c r="A2408" t="s">
        <v>68</v>
      </c>
      <c r="B2408" t="s">
        <v>70</v>
      </c>
      <c r="C2408">
        <v>46</v>
      </c>
      <c r="D2408" t="s">
        <v>144</v>
      </c>
      <c r="E2408" t="s">
        <v>117</v>
      </c>
      <c r="F2408" t="s">
        <v>73</v>
      </c>
      <c r="G2408">
        <v>53.5838175325758</v>
      </c>
      <c r="H2408">
        <v>0</v>
      </c>
      <c r="I2408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408" s="5" cm="1">
        <f t="array" ref="J2408">MAX(IF((ProjectInfoTable[ProjectName]=OutputTable[[#This Row],[ProjectName]]),(ProjectInfoTable[ProjectName]=OutputTable[[#This Row],[ProjectName]])*ProjectInfoTable[NumberOfReplications]))</f>
        <v>50</v>
      </c>
      <c r="K2408" s="5" cm="1">
        <f t="array" ref="K2408">IFERROR(AVERAGE(IF((OutputTable[GroupByKey]=OutputTable[[#This Row],[GroupByKey]]),(OutputTable[GroupByKey]=OutputTable[[#This Row],[GroupByKey]])*OutputTable[RecordedValue])),0)</f>
        <v>55.339444015606816</v>
      </c>
      <c r="L2408" s="5" cm="1">
        <f t="array" ref="L2408">IFERROR(_xlfn.STDEV.S(IF((OutputTable[GroupByKey]=OutputTable[[#This Row],[GroupByKey]]),(OutputTable[GroupByKey]=OutputTable[[#This Row],[GroupByKey]])*OutputTable[RecordedValue])),0)</f>
        <v>18.463814595248238</v>
      </c>
      <c r="M2408" s="5" cm="1">
        <f t="array" ref="M2408">MAX(IF((ProjectInfoTable[ProjectName]=OutputTable[[#This Row],[ProjectName]]),(ProjectInfoTable[ProjectName]=OutputTable[[#This Row],[ProjectName]])*ProjectInfoTable[ConfidenceInterval]))</f>
        <v>0.95</v>
      </c>
      <c r="N24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408" s="5" cm="1">
        <f t="array" ref="O2408">MIN(IF((OutputTable[GroupByKey]=OutputTable[[#This Row],[GroupByKey]]),(OutputTable[GroupByKey]=OutputTable[[#This Row],[GroupByKey]])*OutputTable[RecordedValue]))</f>
        <v>20.994807137296998</v>
      </c>
      <c r="P2408" s="5" cm="1">
        <f t="array" ref="P2408">MAX(IF((OutputTable[GroupByKey]=OutputTable[[#This Row],[GroupByKey]]),(OutputTable[GroupByKey]=OutputTable[[#This Row],[GroupByKey]])*OutputTable[RecordedValue]))</f>
        <v>106.254030872416</v>
      </c>
    </row>
    <row r="2409" spans="1:16" x14ac:dyDescent="0.25">
      <c r="A2409" t="s">
        <v>68</v>
      </c>
      <c r="B2409" t="s">
        <v>70</v>
      </c>
      <c r="C2409">
        <v>46</v>
      </c>
      <c r="D2409" t="s">
        <v>145</v>
      </c>
      <c r="E2409" t="s">
        <v>119</v>
      </c>
      <c r="F2409" t="s">
        <v>73</v>
      </c>
      <c r="G2409">
        <v>318</v>
      </c>
      <c r="H2409">
        <v>0</v>
      </c>
      <c r="I2409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409" s="5" cm="1">
        <f t="array" ref="J2409">MAX(IF((ProjectInfoTable[ProjectName]=OutputTable[[#This Row],[ProjectName]]),(ProjectInfoTable[ProjectName]=OutputTable[[#This Row],[ProjectName]])*ProjectInfoTable[NumberOfReplications]))</f>
        <v>50</v>
      </c>
      <c r="K2409" s="5" cm="1">
        <f t="array" ref="K2409">IFERROR(AVERAGE(IF((OutputTable[GroupByKey]=OutputTable[[#This Row],[GroupByKey]]),(OutputTable[GroupByKey]=OutputTable[[#This Row],[GroupByKey]])*OutputTable[RecordedValue])),0)</f>
        <v>318</v>
      </c>
      <c r="L2409" s="5" cm="1">
        <f t="array" ref="L2409">IFERROR(_xlfn.STDEV.S(IF((OutputTable[GroupByKey]=OutputTable[[#This Row],[GroupByKey]]),(OutputTable[GroupByKey]=OutputTable[[#This Row],[GroupByKey]])*OutputTable[RecordedValue])),0)</f>
        <v>0</v>
      </c>
      <c r="M2409" s="5" cm="1">
        <f t="array" ref="M2409">MAX(IF((ProjectInfoTable[ProjectName]=OutputTable[[#This Row],[ProjectName]]),(ProjectInfoTable[ProjectName]=OutputTable[[#This Row],[ProjectName]])*ProjectInfoTable[ConfidenceInterval]))</f>
        <v>0.95</v>
      </c>
      <c r="N24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9" s="5" cm="1">
        <f t="array" ref="O2409">MIN(IF((OutputTable[GroupByKey]=OutputTable[[#This Row],[GroupByKey]]),(OutputTable[GroupByKey]=OutputTable[[#This Row],[GroupByKey]])*OutputTable[RecordedValue]))</f>
        <v>318</v>
      </c>
      <c r="P2409" s="5" cm="1">
        <f t="array" ref="P2409">MAX(IF((OutputTable[GroupByKey]=OutputTable[[#This Row],[GroupByKey]]),(OutputTable[GroupByKey]=OutputTable[[#This Row],[GroupByKey]])*OutputTable[RecordedValue]))</f>
        <v>318</v>
      </c>
    </row>
    <row r="2410" spans="1:16" x14ac:dyDescent="0.25">
      <c r="A2410" t="s">
        <v>68</v>
      </c>
      <c r="B2410" t="s">
        <v>70</v>
      </c>
      <c r="C2410">
        <v>46</v>
      </c>
      <c r="D2410" t="s">
        <v>146</v>
      </c>
      <c r="E2410" t="s">
        <v>121</v>
      </c>
      <c r="F2410" t="s">
        <v>73</v>
      </c>
      <c r="G2410">
        <v>317</v>
      </c>
      <c r="H2410">
        <v>0</v>
      </c>
      <c r="I2410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410" s="5" cm="1">
        <f t="array" ref="J2410">MAX(IF((ProjectInfoTable[ProjectName]=OutputTable[[#This Row],[ProjectName]]),(ProjectInfoTable[ProjectName]=OutputTable[[#This Row],[ProjectName]])*ProjectInfoTable[NumberOfReplications]))</f>
        <v>50</v>
      </c>
      <c r="K2410" s="5" cm="1">
        <f t="array" ref="K2410">IFERROR(AVERAGE(IF((OutputTable[GroupByKey]=OutputTable[[#This Row],[GroupByKey]]),(OutputTable[GroupByKey]=OutputTable[[#This Row],[GroupByKey]])*OutputTable[RecordedValue])),0)</f>
        <v>316.94</v>
      </c>
      <c r="L2410" s="5" cm="1">
        <f t="array" ref="L2410">IFERROR(_xlfn.STDEV.S(IF((OutputTable[GroupByKey]=OutputTable[[#This Row],[GroupByKey]]),(OutputTable[GroupByKey]=OutputTable[[#This Row],[GroupByKey]])*OutputTable[RecordedValue])),0)</f>
        <v>0.23989793748209556</v>
      </c>
      <c r="M2410" s="5" cm="1">
        <f t="array" ref="M2410">MAX(IF((ProjectInfoTable[ProjectName]=OutputTable[[#This Row],[ProjectName]]),(ProjectInfoTable[ProjectName]=OutputTable[[#This Row],[ProjectName]])*ProjectInfoTable[ConfidenceInterval]))</f>
        <v>0.95</v>
      </c>
      <c r="N24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410" s="5" cm="1">
        <f t="array" ref="O2410">MIN(IF((OutputTable[GroupByKey]=OutputTable[[#This Row],[GroupByKey]]),(OutputTable[GroupByKey]=OutputTable[[#This Row],[GroupByKey]])*OutputTable[RecordedValue]))</f>
        <v>316</v>
      </c>
      <c r="P2410" s="5" cm="1">
        <f t="array" ref="P2410">MAX(IF((OutputTable[GroupByKey]=OutputTable[[#This Row],[GroupByKey]]),(OutputTable[GroupByKey]=OutputTable[[#This Row],[GroupByKey]])*OutputTable[RecordedValue]))</f>
        <v>317</v>
      </c>
    </row>
    <row r="2411" spans="1:16" x14ac:dyDescent="0.25">
      <c r="A2411" t="s">
        <v>68</v>
      </c>
      <c r="B2411" t="s">
        <v>70</v>
      </c>
      <c r="C2411">
        <v>46</v>
      </c>
      <c r="D2411" t="s">
        <v>147</v>
      </c>
      <c r="E2411" t="s">
        <v>123</v>
      </c>
      <c r="F2411" t="s">
        <v>73</v>
      </c>
      <c r="G2411">
        <v>9.3086247230403494</v>
      </c>
      <c r="H2411">
        <v>0</v>
      </c>
      <c r="I2411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411" s="5" cm="1">
        <f t="array" ref="J2411">MAX(IF((ProjectInfoTable[ProjectName]=OutputTable[[#This Row],[ProjectName]]),(ProjectInfoTable[ProjectName]=OutputTable[[#This Row],[ProjectName]])*ProjectInfoTable[NumberOfReplications]))</f>
        <v>50</v>
      </c>
      <c r="K2411" s="5" cm="1">
        <f t="array" ref="K2411">IFERROR(AVERAGE(IF((OutputTable[GroupByKey]=OutputTable[[#This Row],[GroupByKey]]),(OutputTable[GroupByKey]=OutputTable[[#This Row],[GroupByKey]])*OutputTable[RecordedValue])),0)</f>
        <v>9.2356458312402427</v>
      </c>
      <c r="L2411" s="5" cm="1">
        <f t="array" ref="L2411">IFERROR(_xlfn.STDEV.S(IF((OutputTable[GroupByKey]=OutputTable[[#This Row],[GroupByKey]]),(OutputTable[GroupByKey]=OutputTable[[#This Row],[GroupByKey]])*OutputTable[RecordedValue])),0)</f>
        <v>0.11377584298148916</v>
      </c>
      <c r="M2411" s="5" cm="1">
        <f t="array" ref="M2411">MAX(IF((ProjectInfoTable[ProjectName]=OutputTable[[#This Row],[ProjectName]]),(ProjectInfoTable[ProjectName]=OutputTable[[#This Row],[ProjectName]])*ProjectInfoTable[ConfidenceInterval]))</f>
        <v>0.95</v>
      </c>
      <c r="N24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411" s="5" cm="1">
        <f t="array" ref="O2411">MIN(IF((OutputTable[GroupByKey]=OutputTable[[#This Row],[GroupByKey]]),(OutputTable[GroupByKey]=OutputTable[[#This Row],[GroupByKey]])*OutputTable[RecordedValue]))</f>
        <v>8.9867833861246496</v>
      </c>
      <c r="P2411" s="5" cm="1">
        <f t="array" ref="P2411">MAX(IF((OutputTable[GroupByKey]=OutputTable[[#This Row],[GroupByKey]]),(OutputTable[GroupByKey]=OutputTable[[#This Row],[GroupByKey]])*OutputTable[RecordedValue]))</f>
        <v>9.4038725622795898</v>
      </c>
    </row>
    <row r="2412" spans="1:16" x14ac:dyDescent="0.25">
      <c r="A2412" t="s">
        <v>68</v>
      </c>
      <c r="B2412" t="s">
        <v>70</v>
      </c>
      <c r="C2412">
        <v>46</v>
      </c>
      <c r="D2412" t="s">
        <v>148</v>
      </c>
      <c r="E2412" t="s">
        <v>125</v>
      </c>
      <c r="F2412" t="s">
        <v>73</v>
      </c>
      <c r="G2412">
        <v>612.10130091499695</v>
      </c>
      <c r="H2412">
        <v>0</v>
      </c>
      <c r="I2412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412" s="5" cm="1">
        <f t="array" ref="J2412">MAX(IF((ProjectInfoTable[ProjectName]=OutputTable[[#This Row],[ProjectName]]),(ProjectInfoTable[ProjectName]=OutputTable[[#This Row],[ProjectName]])*ProjectInfoTable[NumberOfReplications]))</f>
        <v>50</v>
      </c>
      <c r="K2412" s="5" cm="1">
        <f t="array" ref="K2412">IFERROR(AVERAGE(IF((OutputTable[GroupByKey]=OutputTable[[#This Row],[GroupByKey]]),(OutputTable[GroupByKey]=OutputTable[[#This Row],[GroupByKey]])*OutputTable[RecordedValue])),0)</f>
        <v>609.47819389002132</v>
      </c>
      <c r="L2412" s="5" cm="1">
        <f t="array" ref="L2412">IFERROR(_xlfn.STDEV.S(IF((OutputTable[GroupByKey]=OutputTable[[#This Row],[GroupByKey]]),(OutputTable[GroupByKey]=OutputTable[[#This Row],[GroupByKey]])*OutputTable[RecordedValue])),0)</f>
        <v>20.03379556554944</v>
      </c>
      <c r="M2412" s="5" cm="1">
        <f t="array" ref="M2412">MAX(IF((ProjectInfoTable[ProjectName]=OutputTable[[#This Row],[ProjectName]]),(ProjectInfoTable[ProjectName]=OutputTable[[#This Row],[ProjectName]])*ProjectInfoTable[ConfidenceInterval]))</f>
        <v>0.95</v>
      </c>
      <c r="N24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412" s="5" cm="1">
        <f t="array" ref="O2412">MIN(IF((OutputTable[GroupByKey]=OutputTable[[#This Row],[GroupByKey]]),(OutputTable[GroupByKey]=OutputTable[[#This Row],[GroupByKey]])*OutputTable[RecordedValue]))</f>
        <v>560.39330190760404</v>
      </c>
      <c r="P2412" s="5" cm="1">
        <f t="array" ref="P2412">MAX(IF((OutputTable[GroupByKey]=OutputTable[[#This Row],[GroupByKey]]),(OutputTable[GroupByKey]=OutputTable[[#This Row],[GroupByKey]])*OutputTable[RecordedValue]))</f>
        <v>667.91125094200902</v>
      </c>
    </row>
    <row r="2413" spans="1:16" x14ac:dyDescent="0.25">
      <c r="A2413" t="s">
        <v>68</v>
      </c>
      <c r="B2413" t="s">
        <v>70</v>
      </c>
      <c r="C2413">
        <v>46</v>
      </c>
      <c r="D2413" t="s">
        <v>149</v>
      </c>
      <c r="E2413" t="s">
        <v>119</v>
      </c>
      <c r="F2413" t="s">
        <v>87</v>
      </c>
      <c r="G2413">
        <v>318</v>
      </c>
      <c r="H2413">
        <v>0</v>
      </c>
      <c r="I2413" s="5" t="str">
        <f>OutputTable[[#This Row],[ProjectName]]&amp;OutputTable[[#This Row],[Name]]&amp;OutputTable[[#This Row],[Type]]&amp;OutputTable[[#This Row],[Source]]</f>
        <v>Airport Security AnalysisEntity 1.NumberInNumber InEntity</v>
      </c>
      <c r="J2413" s="5" cm="1">
        <f t="array" ref="J2413">MAX(IF((ProjectInfoTable[ProjectName]=OutputTable[[#This Row],[ProjectName]]),(ProjectInfoTable[ProjectName]=OutputTable[[#This Row],[ProjectName]])*ProjectInfoTable[NumberOfReplications]))</f>
        <v>50</v>
      </c>
      <c r="K2413" s="5" cm="1">
        <f t="array" ref="K2413">IFERROR(AVERAGE(IF((OutputTable[GroupByKey]=OutputTable[[#This Row],[GroupByKey]]),(OutputTable[GroupByKey]=OutputTable[[#This Row],[GroupByKey]])*OutputTable[RecordedValue])),0)</f>
        <v>318</v>
      </c>
      <c r="L2413" s="5" cm="1">
        <f t="array" ref="L2413">IFERROR(_xlfn.STDEV.S(IF((OutputTable[GroupByKey]=OutputTable[[#This Row],[GroupByKey]]),(OutputTable[GroupByKey]=OutputTable[[#This Row],[GroupByKey]])*OutputTable[RecordedValue])),0)</f>
        <v>0</v>
      </c>
      <c r="M2413" s="5" cm="1">
        <f t="array" ref="M2413">MAX(IF((ProjectInfoTable[ProjectName]=OutputTable[[#This Row],[ProjectName]]),(ProjectInfoTable[ProjectName]=OutputTable[[#This Row],[ProjectName]])*ProjectInfoTable[ConfidenceInterval]))</f>
        <v>0.95</v>
      </c>
      <c r="N24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3" s="5" cm="1">
        <f t="array" ref="O2413">MIN(IF((OutputTable[GroupByKey]=OutputTable[[#This Row],[GroupByKey]]),(OutputTable[GroupByKey]=OutputTable[[#This Row],[GroupByKey]])*OutputTable[RecordedValue]))</f>
        <v>318</v>
      </c>
      <c r="P2413" s="5" cm="1">
        <f t="array" ref="P2413">MAX(IF((OutputTable[GroupByKey]=OutputTable[[#This Row],[GroupByKey]]),(OutputTable[GroupByKey]=OutputTable[[#This Row],[GroupByKey]])*OutputTable[RecordedValue]))</f>
        <v>318</v>
      </c>
    </row>
    <row r="2414" spans="1:16" x14ac:dyDescent="0.25">
      <c r="A2414" t="s">
        <v>68</v>
      </c>
      <c r="B2414" t="s">
        <v>70</v>
      </c>
      <c r="C2414">
        <v>46</v>
      </c>
      <c r="D2414" t="s">
        <v>150</v>
      </c>
      <c r="E2414" t="s">
        <v>121</v>
      </c>
      <c r="F2414" t="s">
        <v>87</v>
      </c>
      <c r="G2414">
        <v>316</v>
      </c>
      <c r="H2414">
        <v>0</v>
      </c>
      <c r="I2414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414" s="5" cm="1">
        <f t="array" ref="J2414">MAX(IF((ProjectInfoTable[ProjectName]=OutputTable[[#This Row],[ProjectName]]),(ProjectInfoTable[ProjectName]=OutputTable[[#This Row],[ProjectName]])*ProjectInfoTable[NumberOfReplications]))</f>
        <v>50</v>
      </c>
      <c r="K2414" s="5" cm="1">
        <f t="array" ref="K2414">IFERROR(AVERAGE(IF((OutputTable[GroupByKey]=OutputTable[[#This Row],[GroupByKey]]),(OutputTable[GroupByKey]=OutputTable[[#This Row],[GroupByKey]])*OutputTable[RecordedValue])),0)</f>
        <v>314.94</v>
      </c>
      <c r="L2414" s="5" cm="1">
        <f t="array" ref="L2414">IFERROR(_xlfn.STDEV.S(IF((OutputTable[GroupByKey]=OutputTable[[#This Row],[GroupByKey]]),(OutputTable[GroupByKey]=OutputTable[[#This Row],[GroupByKey]])*OutputTable[RecordedValue])),0)</f>
        <v>0.68243262357121037</v>
      </c>
      <c r="M2414" s="5" cm="1">
        <f t="array" ref="M2414">MAX(IF((ProjectInfoTable[ProjectName]=OutputTable[[#This Row],[ProjectName]]),(ProjectInfoTable[ProjectName]=OutputTable[[#This Row],[ProjectName]])*ProjectInfoTable[ConfidenceInterval]))</f>
        <v>0.95</v>
      </c>
      <c r="N24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414" s="5" cm="1">
        <f t="array" ref="O2414">MIN(IF((OutputTable[GroupByKey]=OutputTable[[#This Row],[GroupByKey]]),(OutputTable[GroupByKey]=OutputTable[[#This Row],[GroupByKey]])*OutputTable[RecordedValue]))</f>
        <v>313</v>
      </c>
      <c r="P2414" s="5" cm="1">
        <f t="array" ref="P2414">MAX(IF((OutputTable[GroupByKey]=OutputTable[[#This Row],[GroupByKey]]),(OutputTable[GroupByKey]=OutputTable[[#This Row],[GroupByKey]])*OutputTable[RecordedValue]))</f>
        <v>316</v>
      </c>
    </row>
    <row r="2415" spans="1:16" x14ac:dyDescent="0.25">
      <c r="A2415" t="s">
        <v>68</v>
      </c>
      <c r="B2415" t="s">
        <v>70</v>
      </c>
      <c r="C2415">
        <v>46</v>
      </c>
      <c r="D2415" t="s">
        <v>151</v>
      </c>
      <c r="E2415" t="s">
        <v>135</v>
      </c>
      <c r="F2415" t="s">
        <v>105</v>
      </c>
      <c r="G2415">
        <v>0</v>
      </c>
      <c r="H2415">
        <v>0</v>
      </c>
      <c r="I2415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415" s="5" cm="1">
        <f t="array" ref="J2415">MAX(IF((ProjectInfoTable[ProjectName]=OutputTable[[#This Row],[ProjectName]]),(ProjectInfoTable[ProjectName]=OutputTable[[#This Row],[ProjectName]])*ProjectInfoTable[NumberOfReplications]))</f>
        <v>50</v>
      </c>
      <c r="K2415" s="5" cm="1">
        <f t="array" ref="K2415">IFERROR(AVERAGE(IF((OutputTable[GroupByKey]=OutputTable[[#This Row],[GroupByKey]]),(OutputTable[GroupByKey]=OutputTable[[#This Row],[GroupByKey]])*OutputTable[RecordedValue])),0)</f>
        <v>0</v>
      </c>
      <c r="L2415" s="5" cm="1">
        <f t="array" ref="L2415">IFERROR(_xlfn.STDEV.S(IF((OutputTable[GroupByKey]=OutputTable[[#This Row],[GroupByKey]]),(OutputTable[GroupByKey]=OutputTable[[#This Row],[GroupByKey]])*OutputTable[RecordedValue])),0)</f>
        <v>0</v>
      </c>
      <c r="M2415" s="5" cm="1">
        <f t="array" ref="M2415">MAX(IF((ProjectInfoTable[ProjectName]=OutputTable[[#This Row],[ProjectName]]),(ProjectInfoTable[ProjectName]=OutputTable[[#This Row],[ProjectName]])*ProjectInfoTable[ConfidenceInterval]))</f>
        <v>0.95</v>
      </c>
      <c r="N24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5" s="5" cm="1">
        <f t="array" ref="O2415">MIN(IF((OutputTable[GroupByKey]=OutputTable[[#This Row],[GroupByKey]]),(OutputTable[GroupByKey]=OutputTable[[#This Row],[GroupByKey]])*OutputTable[RecordedValue]))</f>
        <v>0</v>
      </c>
      <c r="P2415" s="5" cm="1">
        <f t="array" ref="P2415">MAX(IF((OutputTable[GroupByKey]=OutputTable[[#This Row],[GroupByKey]]),(OutputTable[GroupByKey]=OutputTable[[#This Row],[GroupByKey]])*OutputTable[RecordedValue]))</f>
        <v>0</v>
      </c>
    </row>
    <row r="2416" spans="1:16" x14ac:dyDescent="0.25">
      <c r="A2416" t="s">
        <v>68</v>
      </c>
      <c r="B2416" t="s">
        <v>70</v>
      </c>
      <c r="C2416">
        <v>46</v>
      </c>
      <c r="D2416" t="s">
        <v>152</v>
      </c>
      <c r="E2416" t="s">
        <v>137</v>
      </c>
      <c r="F2416" t="s">
        <v>105</v>
      </c>
      <c r="G2416">
        <v>12</v>
      </c>
      <c r="H2416">
        <v>0</v>
      </c>
      <c r="I2416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416" s="5" cm="1">
        <f t="array" ref="J2416">MAX(IF((ProjectInfoTable[ProjectName]=OutputTable[[#This Row],[ProjectName]]),(ProjectInfoTable[ProjectName]=OutputTable[[#This Row],[ProjectName]])*ProjectInfoTable[NumberOfReplications]))</f>
        <v>50</v>
      </c>
      <c r="K2416" s="5" cm="1">
        <f t="array" ref="K2416">IFERROR(AVERAGE(IF((OutputTable[GroupByKey]=OutputTable[[#This Row],[GroupByKey]]),(OutputTable[GroupByKey]=OutputTable[[#This Row],[GroupByKey]])*OutputTable[RecordedValue])),0)</f>
        <v>12</v>
      </c>
      <c r="L2416" s="5" cm="1">
        <f t="array" ref="L2416">IFERROR(_xlfn.STDEV.S(IF((OutputTable[GroupByKey]=OutputTable[[#This Row],[GroupByKey]]),(OutputTable[GroupByKey]=OutputTable[[#This Row],[GroupByKey]])*OutputTable[RecordedValue])),0)</f>
        <v>0</v>
      </c>
      <c r="M2416" s="5" cm="1">
        <f t="array" ref="M2416">MAX(IF((ProjectInfoTable[ProjectName]=OutputTable[[#This Row],[ProjectName]]),(ProjectInfoTable[ProjectName]=OutputTable[[#This Row],[ProjectName]])*ProjectInfoTable[ConfidenceInterval]))</f>
        <v>0.95</v>
      </c>
      <c r="N24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6" s="5" cm="1">
        <f t="array" ref="O2416">MIN(IF((OutputTable[GroupByKey]=OutputTable[[#This Row],[GroupByKey]]),(OutputTable[GroupByKey]=OutputTable[[#This Row],[GroupByKey]])*OutputTable[RecordedValue]))</f>
        <v>12</v>
      </c>
      <c r="P2416" s="5" cm="1">
        <f t="array" ref="P2416">MAX(IF((OutputTable[GroupByKey]=OutputTable[[#This Row],[GroupByKey]]),(OutputTable[GroupByKey]=OutputTable[[#This Row],[GroupByKey]])*OutputTable[RecordedValue]))</f>
        <v>12</v>
      </c>
    </row>
    <row r="2417" spans="1:16" x14ac:dyDescent="0.25">
      <c r="A2417" t="s">
        <v>68</v>
      </c>
      <c r="B2417" t="s">
        <v>70</v>
      </c>
      <c r="C2417">
        <v>46</v>
      </c>
      <c r="D2417" t="s">
        <v>153</v>
      </c>
      <c r="E2417" t="s">
        <v>154</v>
      </c>
      <c r="F2417" t="s">
        <v>105</v>
      </c>
      <c r="G2417">
        <v>0</v>
      </c>
      <c r="H2417">
        <v>0</v>
      </c>
      <c r="I2417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417" s="5" cm="1">
        <f t="array" ref="J2417">MAX(IF((ProjectInfoTable[ProjectName]=OutputTable[[#This Row],[ProjectName]]),(ProjectInfoTable[ProjectName]=OutputTable[[#This Row],[ProjectName]])*ProjectInfoTable[NumberOfReplications]))</f>
        <v>50</v>
      </c>
      <c r="K2417" s="5" cm="1">
        <f t="array" ref="K2417">IFERROR(AVERAGE(IF((OutputTable[GroupByKey]=OutputTable[[#This Row],[GroupByKey]]),(OutputTable[GroupByKey]=OutputTable[[#This Row],[GroupByKey]])*OutputTable[RecordedValue])),0)</f>
        <v>0</v>
      </c>
      <c r="L2417" s="5" cm="1">
        <f t="array" ref="L2417">IFERROR(_xlfn.STDEV.S(IF((OutputTable[GroupByKey]=OutputTable[[#This Row],[GroupByKey]]),(OutputTable[GroupByKey]=OutputTable[[#This Row],[GroupByKey]])*OutputTable[RecordedValue])),0)</f>
        <v>0</v>
      </c>
      <c r="M2417" s="5" cm="1">
        <f t="array" ref="M2417">MAX(IF((ProjectInfoTable[ProjectName]=OutputTable[[#This Row],[ProjectName]]),(ProjectInfoTable[ProjectName]=OutputTable[[#This Row],[ProjectName]])*ProjectInfoTable[ConfidenceInterval]))</f>
        <v>0.95</v>
      </c>
      <c r="N24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7" s="5" cm="1">
        <f t="array" ref="O2417">MIN(IF((OutputTable[GroupByKey]=OutputTable[[#This Row],[GroupByKey]]),(OutputTable[GroupByKey]=OutputTable[[#This Row],[GroupByKey]])*OutputTable[RecordedValue]))</f>
        <v>0</v>
      </c>
      <c r="P2417" s="5" cm="1">
        <f t="array" ref="P2417">MAX(IF((OutputTable[GroupByKey]=OutputTable[[#This Row],[GroupByKey]]),(OutputTable[GroupByKey]=OutputTable[[#This Row],[GroupByKey]])*OutputTable[RecordedValue]))</f>
        <v>0</v>
      </c>
    </row>
    <row r="2418" spans="1:16" x14ac:dyDescent="0.25">
      <c r="A2418" t="s">
        <v>68</v>
      </c>
      <c r="B2418" t="s">
        <v>70</v>
      </c>
      <c r="C2418">
        <v>46</v>
      </c>
      <c r="D2418" t="s">
        <v>155</v>
      </c>
      <c r="E2418" t="s">
        <v>156</v>
      </c>
      <c r="F2418" t="s">
        <v>105</v>
      </c>
      <c r="G2418">
        <v>0</v>
      </c>
      <c r="H2418">
        <v>0</v>
      </c>
      <c r="I2418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418" s="5" cm="1">
        <f t="array" ref="J2418">MAX(IF((ProjectInfoTable[ProjectName]=OutputTable[[#This Row],[ProjectName]]),(ProjectInfoTable[ProjectName]=OutputTable[[#This Row],[ProjectName]])*ProjectInfoTable[NumberOfReplications]))</f>
        <v>50</v>
      </c>
      <c r="K2418" s="5" cm="1">
        <f t="array" ref="K2418">IFERROR(AVERAGE(IF((OutputTable[GroupByKey]=OutputTable[[#This Row],[GroupByKey]]),(OutputTable[GroupByKey]=OutputTable[[#This Row],[GroupByKey]])*OutputTable[RecordedValue])),0)</f>
        <v>0</v>
      </c>
      <c r="L2418" s="5" cm="1">
        <f t="array" ref="L2418">IFERROR(_xlfn.STDEV.S(IF((OutputTable[GroupByKey]=OutputTable[[#This Row],[GroupByKey]]),(OutputTable[GroupByKey]=OutputTable[[#This Row],[GroupByKey]])*OutputTable[RecordedValue])),0)</f>
        <v>0</v>
      </c>
      <c r="M2418" s="5" cm="1">
        <f t="array" ref="M2418">MAX(IF((ProjectInfoTable[ProjectName]=OutputTable[[#This Row],[ProjectName]]),(ProjectInfoTable[ProjectName]=OutputTable[[#This Row],[ProjectName]])*ProjectInfoTable[ConfidenceInterval]))</f>
        <v>0.95</v>
      </c>
      <c r="N24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8" s="5" cm="1">
        <f t="array" ref="O2418">MIN(IF((OutputTable[GroupByKey]=OutputTable[[#This Row],[GroupByKey]]),(OutputTable[GroupByKey]=OutputTable[[#This Row],[GroupByKey]])*OutputTable[RecordedValue]))</f>
        <v>0</v>
      </c>
      <c r="P2418" s="5" cm="1">
        <f t="array" ref="P2418">MAX(IF((OutputTable[GroupByKey]=OutputTable[[#This Row],[GroupByKey]]),(OutputTable[GroupByKey]=OutputTable[[#This Row],[GroupByKey]])*OutputTable[RecordedValue]))</f>
        <v>0</v>
      </c>
    </row>
    <row r="2419" spans="1:16" x14ac:dyDescent="0.25">
      <c r="A2419" t="s">
        <v>68</v>
      </c>
      <c r="B2419" t="s">
        <v>70</v>
      </c>
      <c r="C2419">
        <v>46</v>
      </c>
      <c r="D2419" t="s">
        <v>157</v>
      </c>
      <c r="E2419" t="s">
        <v>140</v>
      </c>
      <c r="F2419" t="s">
        <v>105</v>
      </c>
      <c r="G2419">
        <v>0</v>
      </c>
      <c r="H2419">
        <v>0</v>
      </c>
      <c r="I2419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419" s="5" cm="1">
        <f t="array" ref="J2419">MAX(IF((ProjectInfoTable[ProjectName]=OutputTable[[#This Row],[ProjectName]]),(ProjectInfoTable[ProjectName]=OutputTable[[#This Row],[ProjectName]])*ProjectInfoTable[NumberOfReplications]))</f>
        <v>50</v>
      </c>
      <c r="K2419" s="5" cm="1">
        <f t="array" ref="K2419">IFERROR(AVERAGE(IF((OutputTable[GroupByKey]=OutputTable[[#This Row],[GroupByKey]]),(OutputTable[GroupByKey]=OutputTable[[#This Row],[GroupByKey]])*OutputTable[RecordedValue])),0)</f>
        <v>0</v>
      </c>
      <c r="L2419" s="5" cm="1">
        <f t="array" ref="L2419">IFERROR(_xlfn.STDEV.S(IF((OutputTable[GroupByKey]=OutputTable[[#This Row],[GroupByKey]]),(OutputTable[GroupByKey]=OutputTable[[#This Row],[GroupByKey]])*OutputTable[RecordedValue])),0)</f>
        <v>0</v>
      </c>
      <c r="M2419" s="5" cm="1">
        <f t="array" ref="M2419">MAX(IF((ProjectInfoTable[ProjectName]=OutputTable[[#This Row],[ProjectName]]),(ProjectInfoTable[ProjectName]=OutputTable[[#This Row],[ProjectName]])*ProjectInfoTable[ConfidenceInterval]))</f>
        <v>0.95</v>
      </c>
      <c r="N24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9" s="5" cm="1">
        <f t="array" ref="O2419">MIN(IF((OutputTable[GroupByKey]=OutputTable[[#This Row],[GroupByKey]]),(OutputTable[GroupByKey]=OutputTable[[#This Row],[GroupByKey]])*OutputTable[RecordedValue]))</f>
        <v>0</v>
      </c>
      <c r="P2419" s="5" cm="1">
        <f t="array" ref="P2419">MAX(IF((OutputTable[GroupByKey]=OutputTable[[#This Row],[GroupByKey]]),(OutputTable[GroupByKey]=OutputTable[[#This Row],[GroupByKey]])*OutputTable[RecordedValue]))</f>
        <v>0</v>
      </c>
    </row>
    <row r="2420" spans="1:16" x14ac:dyDescent="0.25">
      <c r="A2420" t="s">
        <v>68</v>
      </c>
      <c r="B2420" t="s">
        <v>70</v>
      </c>
      <c r="C2420">
        <v>46</v>
      </c>
      <c r="D2420" t="s">
        <v>158</v>
      </c>
      <c r="E2420" t="s">
        <v>121</v>
      </c>
      <c r="F2420" t="s">
        <v>127</v>
      </c>
      <c r="G2420">
        <v>316</v>
      </c>
      <c r="H2420">
        <v>0</v>
      </c>
      <c r="I2420" s="5" t="str">
        <f>OutputTable[[#This Row],[ProjectName]]&amp;OutputTable[[#This Row],[Name]]&amp;OutputTable[[#This Row],[Type]]&amp;OutputTable[[#This Row],[Source]]</f>
        <v>Airport Security AnalysisSystem.NumberOutNumber OutSystem</v>
      </c>
      <c r="J2420" s="5" cm="1">
        <f t="array" ref="J2420">MAX(IF((ProjectInfoTable[ProjectName]=OutputTable[[#This Row],[ProjectName]]),(ProjectInfoTable[ProjectName]=OutputTable[[#This Row],[ProjectName]])*ProjectInfoTable[NumberOfReplications]))</f>
        <v>50</v>
      </c>
      <c r="K2420" s="5" cm="1">
        <f t="array" ref="K2420">IFERROR(AVERAGE(IF((OutputTable[GroupByKey]=OutputTable[[#This Row],[GroupByKey]]),(OutputTable[GroupByKey]=OutputTable[[#This Row],[GroupByKey]])*OutputTable[RecordedValue])),0)</f>
        <v>314.94</v>
      </c>
      <c r="L2420" s="5" cm="1">
        <f t="array" ref="L2420">IFERROR(_xlfn.STDEV.S(IF((OutputTable[GroupByKey]=OutputTable[[#This Row],[GroupByKey]]),(OutputTable[GroupByKey]=OutputTable[[#This Row],[GroupByKey]])*OutputTable[RecordedValue])),0)</f>
        <v>0.68243262357121037</v>
      </c>
      <c r="M2420" s="5" cm="1">
        <f t="array" ref="M2420">MAX(IF((ProjectInfoTable[ProjectName]=OutputTable[[#This Row],[ProjectName]]),(ProjectInfoTable[ProjectName]=OutputTable[[#This Row],[ProjectName]])*ProjectInfoTable[ConfidenceInterval]))</f>
        <v>0.95</v>
      </c>
      <c r="N24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420" s="5" cm="1">
        <f t="array" ref="O2420">MIN(IF((OutputTable[GroupByKey]=OutputTable[[#This Row],[GroupByKey]]),(OutputTable[GroupByKey]=OutputTable[[#This Row],[GroupByKey]])*OutputTable[RecordedValue]))</f>
        <v>313</v>
      </c>
      <c r="P2420" s="5" cm="1">
        <f t="array" ref="P2420">MAX(IF((OutputTable[GroupByKey]=OutputTable[[#This Row],[GroupByKey]]),(OutputTable[GroupByKey]=OutputTable[[#This Row],[GroupByKey]])*OutputTable[RecordedValue]))</f>
        <v>316</v>
      </c>
    </row>
    <row r="2421" spans="1:16" x14ac:dyDescent="0.25">
      <c r="A2421" t="s">
        <v>68</v>
      </c>
      <c r="B2421" t="s">
        <v>70</v>
      </c>
      <c r="C2421">
        <v>46</v>
      </c>
      <c r="D2421" t="s">
        <v>159</v>
      </c>
      <c r="E2421" t="s">
        <v>91</v>
      </c>
      <c r="F2421" t="s">
        <v>127</v>
      </c>
      <c r="G2421">
        <v>71.895792346786394</v>
      </c>
      <c r="H2421">
        <v>0</v>
      </c>
      <c r="I2421" s="5" t="str">
        <f>OutputTable[[#This Row],[ProjectName]]&amp;OutputTable[[#This Row],[Name]]&amp;OutputTable[[#This Row],[Type]]&amp;OutputTable[[#This Row],[Source]]</f>
        <v>Airport Security AnalysisSystem.TotalCostTotal CostSystem</v>
      </c>
      <c r="J2421" s="5" cm="1">
        <f t="array" ref="J2421">MAX(IF((ProjectInfoTable[ProjectName]=OutputTable[[#This Row],[ProjectName]]),(ProjectInfoTable[ProjectName]=OutputTable[[#This Row],[ProjectName]])*ProjectInfoTable[NumberOfReplications]))</f>
        <v>50</v>
      </c>
      <c r="K2421" s="5" cm="1">
        <f t="array" ref="K2421">IFERROR(AVERAGE(IF((OutputTable[GroupByKey]=OutputTable[[#This Row],[GroupByKey]]),(OutputTable[GroupByKey]=OutputTable[[#This Row],[GroupByKey]])*OutputTable[RecordedValue])),0)</f>
        <v>71.872638573735571</v>
      </c>
      <c r="L2421" s="5" cm="1">
        <f t="array" ref="L2421">IFERROR(_xlfn.STDEV.S(IF((OutputTable[GroupByKey]=OutputTable[[#This Row],[GroupByKey]]),(OutputTable[GroupByKey]=OutputTable[[#This Row],[GroupByKey]])*OutputTable[RecordedValue])),0)</f>
        <v>5.859431361613459E-2</v>
      </c>
      <c r="M2421" s="5" cm="1">
        <f t="array" ref="M2421">MAX(IF((ProjectInfoTable[ProjectName]=OutputTable[[#This Row],[ProjectName]]),(ProjectInfoTable[ProjectName]=OutputTable[[#This Row],[ProjectName]])*ProjectInfoTable[ConfidenceInterval]))</f>
        <v>0.95</v>
      </c>
      <c r="N24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421" s="5" cm="1">
        <f t="array" ref="O2421">MIN(IF((OutputTable[GroupByKey]=OutputTable[[#This Row],[GroupByKey]]),(OutputTable[GroupByKey]=OutputTable[[#This Row],[GroupByKey]])*OutputTable[RecordedValue]))</f>
        <v>71.718288096809104</v>
      </c>
      <c r="P2421" s="5" cm="1">
        <f t="array" ref="P2421">MAX(IF((OutputTable[GroupByKey]=OutputTable[[#This Row],[GroupByKey]]),(OutputTable[GroupByKey]=OutputTable[[#This Row],[GroupByKey]])*OutputTable[RecordedValue]))</f>
        <v>71.976989689924594</v>
      </c>
    </row>
    <row r="2422" spans="1:16" x14ac:dyDescent="0.25">
      <c r="A2422" t="s">
        <v>68</v>
      </c>
      <c r="B2422" t="s">
        <v>70</v>
      </c>
      <c r="C2422">
        <v>46</v>
      </c>
      <c r="D2422" t="s">
        <v>160</v>
      </c>
      <c r="E2422" t="s">
        <v>135</v>
      </c>
      <c r="F2422" t="s">
        <v>105</v>
      </c>
      <c r="G2422">
        <v>29.959711632343801</v>
      </c>
      <c r="H2422">
        <v>0</v>
      </c>
      <c r="I2422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422" s="5" cm="1">
        <f t="array" ref="J2422">MAX(IF((ProjectInfoTable[ProjectName]=OutputTable[[#This Row],[ProjectName]]),(ProjectInfoTable[ProjectName]=OutputTable[[#This Row],[ProjectName]])*ProjectInfoTable[NumberOfReplications]))</f>
        <v>50</v>
      </c>
      <c r="K2422" s="5" cm="1">
        <f t="array" ref="K2422">IFERROR(AVERAGE(IF((OutputTable[GroupByKey]=OutputTable[[#This Row],[GroupByKey]]),(OutputTable[GroupByKey]=OutputTable[[#This Row],[GroupByKey]])*OutputTable[RecordedValue])),0)</f>
        <v>29.829789158135409</v>
      </c>
      <c r="L2422" s="5" cm="1">
        <f t="array" ref="L2422">IFERROR(_xlfn.STDEV.S(IF((OutputTable[GroupByKey]=OutputTable[[#This Row],[GroupByKey]]),(OutputTable[GroupByKey]=OutputTable[[#This Row],[GroupByKey]])*OutputTable[RecordedValue])),0)</f>
        <v>0.5851150785874778</v>
      </c>
      <c r="M2422" s="5" cm="1">
        <f t="array" ref="M2422">MAX(IF((ProjectInfoTable[ProjectName]=OutputTable[[#This Row],[ProjectName]]),(ProjectInfoTable[ProjectName]=OutputTable[[#This Row],[ProjectName]])*ProjectInfoTable[ConfidenceInterval]))</f>
        <v>0.95</v>
      </c>
      <c r="N24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422" s="5" cm="1">
        <f t="array" ref="O2422">MIN(IF((OutputTable[GroupByKey]=OutputTable[[#This Row],[GroupByKey]]),(OutputTable[GroupByKey]=OutputTable[[#This Row],[GroupByKey]])*OutputTable[RecordedValue]))</f>
        <v>28.648191338861398</v>
      </c>
      <c r="P2422" s="5" cm="1">
        <f t="array" ref="P2422">MAX(IF((OutputTable[GroupByKey]=OutputTable[[#This Row],[GroupByKey]]),(OutputTable[GroupByKey]=OutputTable[[#This Row],[GroupByKey]])*OutputTable[RecordedValue]))</f>
        <v>31.087756920682502</v>
      </c>
    </row>
    <row r="2423" spans="1:16" x14ac:dyDescent="0.25">
      <c r="A2423" t="s">
        <v>68</v>
      </c>
      <c r="B2423" t="s">
        <v>70</v>
      </c>
      <c r="C2423">
        <v>46</v>
      </c>
      <c r="D2423" t="s">
        <v>161</v>
      </c>
      <c r="E2423" t="s">
        <v>137</v>
      </c>
      <c r="F2423" t="s">
        <v>105</v>
      </c>
      <c r="G2423">
        <v>5.9360807144426504</v>
      </c>
      <c r="H2423">
        <v>0</v>
      </c>
      <c r="I2423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423" s="5" cm="1">
        <f t="array" ref="J2423">MAX(IF((ProjectInfoTable[ProjectName]=OutputTable[[#This Row],[ProjectName]]),(ProjectInfoTable[ProjectName]=OutputTable[[#This Row],[ProjectName]])*ProjectInfoTable[NumberOfReplications]))</f>
        <v>50</v>
      </c>
      <c r="K2423" s="5" cm="1">
        <f t="array" ref="K2423">IFERROR(AVERAGE(IF((OutputTable[GroupByKey]=OutputTable[[#This Row],[GroupByKey]]),(OutputTable[GroupByKey]=OutputTable[[#This Row],[GroupByKey]])*OutputTable[RecordedValue])),0)</f>
        <v>6.0988587896948685</v>
      </c>
      <c r="L2423" s="5" cm="1">
        <f t="array" ref="L2423">IFERROR(_xlfn.STDEV.S(IF((OutputTable[GroupByKey]=OutputTable[[#This Row],[GroupByKey]]),(OutputTable[GroupByKey]=OutputTable[[#This Row],[GroupByKey]])*OutputTable[RecordedValue])),0)</f>
        <v>0.58437836853471548</v>
      </c>
      <c r="M2423" s="5" cm="1">
        <f t="array" ref="M2423">MAX(IF((ProjectInfoTable[ProjectName]=OutputTable[[#This Row],[ProjectName]]),(ProjectInfoTable[ProjectName]=OutputTable[[#This Row],[ProjectName]])*ProjectInfoTable[ConfidenceInterval]))</f>
        <v>0.95</v>
      </c>
      <c r="N24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423" s="5" cm="1">
        <f t="array" ref="O2423">MIN(IF((OutputTable[GroupByKey]=OutputTable[[#This Row],[GroupByKey]]),(OutputTable[GroupByKey]=OutputTable[[#This Row],[GroupByKey]])*OutputTable[RecordedValue]))</f>
        <v>4.8524885910691502</v>
      </c>
      <c r="P2423" s="5" cm="1">
        <f t="array" ref="P2423">MAX(IF((OutputTable[GroupByKey]=OutputTable[[#This Row],[GroupByKey]]),(OutputTable[GroupByKey]=OutputTable[[#This Row],[GroupByKey]])*OutputTable[RecordedValue]))</f>
        <v>7.28424471053909</v>
      </c>
    </row>
    <row r="2424" spans="1:16" x14ac:dyDescent="0.25">
      <c r="A2424" t="s">
        <v>68</v>
      </c>
      <c r="B2424" t="s">
        <v>70</v>
      </c>
      <c r="C2424">
        <v>46</v>
      </c>
      <c r="D2424" t="s">
        <v>162</v>
      </c>
      <c r="E2424" t="s">
        <v>154</v>
      </c>
      <c r="F2424" t="s">
        <v>105</v>
      </c>
      <c r="G2424">
        <v>648</v>
      </c>
      <c r="H2424">
        <v>0</v>
      </c>
      <c r="I2424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424" s="5" cm="1">
        <f t="array" ref="J2424">MAX(IF((ProjectInfoTable[ProjectName]=OutputTable[[#This Row],[ProjectName]]),(ProjectInfoTable[ProjectName]=OutputTable[[#This Row],[ProjectName]])*ProjectInfoTable[NumberOfReplications]))</f>
        <v>50</v>
      </c>
      <c r="K2424" s="5" cm="1">
        <f t="array" ref="K2424">IFERROR(AVERAGE(IF((OutputTable[GroupByKey]=OutputTable[[#This Row],[GroupByKey]]),(OutputTable[GroupByKey]=OutputTable[[#This Row],[GroupByKey]])*OutputTable[RecordedValue])),0)</f>
        <v>645.70000000000005</v>
      </c>
      <c r="L2424" s="5" cm="1">
        <f t="array" ref="L2424">IFERROR(_xlfn.STDEV.S(IF((OutputTable[GroupByKey]=OutputTable[[#This Row],[GroupByKey]]),(OutputTable[GroupByKey]=OutputTable[[#This Row],[GroupByKey]])*OutputTable[RecordedValue])),0)</f>
        <v>5.4930382656372485</v>
      </c>
      <c r="M2424" s="5" cm="1">
        <f t="array" ref="M2424">MAX(IF((ProjectInfoTable[ProjectName]=OutputTable[[#This Row],[ProjectName]]),(ProjectInfoTable[ProjectName]=OutputTable[[#This Row],[ProjectName]])*ProjectInfoTable[ConfidenceInterval]))</f>
        <v>0.95</v>
      </c>
      <c r="N24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424" s="5" cm="1">
        <f t="array" ref="O2424">MIN(IF((OutputTable[GroupByKey]=OutputTable[[#This Row],[GroupByKey]]),(OutputTable[GroupByKey]=OutputTable[[#This Row],[GroupByKey]])*OutputTable[RecordedValue]))</f>
        <v>633</v>
      </c>
      <c r="P2424" s="5" cm="1">
        <f t="array" ref="P2424">MAX(IF((OutputTable[GroupByKey]=OutputTable[[#This Row],[GroupByKey]]),(OutputTable[GroupByKey]=OutputTable[[#This Row],[GroupByKey]])*OutputTable[RecordedValue]))</f>
        <v>656</v>
      </c>
    </row>
    <row r="2425" spans="1:16" x14ac:dyDescent="0.25">
      <c r="A2425" t="s">
        <v>68</v>
      </c>
      <c r="B2425" t="s">
        <v>70</v>
      </c>
      <c r="C2425">
        <v>46</v>
      </c>
      <c r="D2425" t="s">
        <v>163</v>
      </c>
      <c r="E2425" t="s">
        <v>156</v>
      </c>
      <c r="F2425" t="s">
        <v>105</v>
      </c>
      <c r="G2425">
        <v>0.83510886904325998</v>
      </c>
      <c r="H2425">
        <v>0</v>
      </c>
      <c r="I2425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425" s="5" cm="1">
        <f t="array" ref="J2425">MAX(IF((ProjectInfoTable[ProjectName]=OutputTable[[#This Row],[ProjectName]]),(ProjectInfoTable[ProjectName]=OutputTable[[#This Row],[ProjectName]])*ProjectInfoTable[NumberOfReplications]))</f>
        <v>50</v>
      </c>
      <c r="K2425" s="5" cm="1">
        <f t="array" ref="K2425">IFERROR(AVERAGE(IF((OutputTable[GroupByKey]=OutputTable[[#This Row],[GroupByKey]]),(OutputTable[GroupByKey]=OutputTable[[#This Row],[GroupByKey]])*OutputTable[RecordedValue])),0)</f>
        <v>0.83058725584180904</v>
      </c>
      <c r="L2425" s="5" cm="1">
        <f t="array" ref="L2425">IFERROR(_xlfn.STDEV.S(IF((OutputTable[GroupByKey]=OutputTable[[#This Row],[GroupByKey]]),(OutputTable[GroupByKey]=OutputTable[[#This Row],[GroupByKey]])*OutputTable[RecordedValue])),0)</f>
        <v>1.6232732459297416E-2</v>
      </c>
      <c r="M2425" s="5" cm="1">
        <f t="array" ref="M2425">MAX(IF((ProjectInfoTable[ProjectName]=OutputTable[[#This Row],[ProjectName]]),(ProjectInfoTable[ProjectName]=OutputTable[[#This Row],[ProjectName]])*ProjectInfoTable[ConfidenceInterval]))</f>
        <v>0.95</v>
      </c>
      <c r="N24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425" s="5" cm="1">
        <f t="array" ref="O2425">MIN(IF((OutputTable[GroupByKey]=OutputTable[[#This Row],[GroupByKey]]),(OutputTable[GroupByKey]=OutputTable[[#This Row],[GroupByKey]])*OutputTable[RecordedValue]))</f>
        <v>0.79765986915169296</v>
      </c>
      <c r="P2425" s="5" cm="1">
        <f t="array" ref="P2425">MAX(IF((OutputTable[GroupByKey]=OutputTable[[#This Row],[GroupByKey]]),(OutputTable[GroupByKey]=OutputTable[[#This Row],[GroupByKey]])*OutputTable[RecordedValue]))</f>
        <v>0.86520865024807903</v>
      </c>
    </row>
    <row r="2426" spans="1:16" x14ac:dyDescent="0.25">
      <c r="A2426" t="s">
        <v>68</v>
      </c>
      <c r="B2426" t="s">
        <v>70</v>
      </c>
      <c r="C2426">
        <v>46</v>
      </c>
      <c r="D2426" t="s">
        <v>164</v>
      </c>
      <c r="E2426" t="s">
        <v>140</v>
      </c>
      <c r="F2426" t="s">
        <v>105</v>
      </c>
      <c r="G2426">
        <v>0</v>
      </c>
      <c r="H2426">
        <v>0</v>
      </c>
      <c r="I2426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426" s="5" cm="1">
        <f t="array" ref="J2426">MAX(IF((ProjectInfoTable[ProjectName]=OutputTable[[#This Row],[ProjectName]]),(ProjectInfoTable[ProjectName]=OutputTable[[#This Row],[ProjectName]])*ProjectInfoTable[NumberOfReplications]))</f>
        <v>50</v>
      </c>
      <c r="K2426" s="5" cm="1">
        <f t="array" ref="K2426">IFERROR(AVERAGE(IF((OutputTable[GroupByKey]=OutputTable[[#This Row],[GroupByKey]]),(OutputTable[GroupByKey]=OutputTable[[#This Row],[GroupByKey]])*OutputTable[RecordedValue])),0)</f>
        <v>0</v>
      </c>
      <c r="L2426" s="5" cm="1">
        <f t="array" ref="L2426">IFERROR(_xlfn.STDEV.S(IF((OutputTable[GroupByKey]=OutputTable[[#This Row],[GroupByKey]]),(OutputTable[GroupByKey]=OutputTable[[#This Row],[GroupByKey]])*OutputTable[RecordedValue])),0)</f>
        <v>0</v>
      </c>
      <c r="M2426" s="5" cm="1">
        <f t="array" ref="M2426">MAX(IF((ProjectInfoTable[ProjectName]=OutputTable[[#This Row],[ProjectName]]),(ProjectInfoTable[ProjectName]=OutputTable[[#This Row],[ProjectName]])*ProjectInfoTable[ConfidenceInterval]))</f>
        <v>0.95</v>
      </c>
      <c r="N24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26" s="5" cm="1">
        <f t="array" ref="O2426">MIN(IF((OutputTable[GroupByKey]=OutputTable[[#This Row],[GroupByKey]]),(OutputTable[GroupByKey]=OutputTable[[#This Row],[GroupByKey]])*OutputTable[RecordedValue]))</f>
        <v>0</v>
      </c>
      <c r="P2426" s="5" cm="1">
        <f t="array" ref="P2426">MAX(IF((OutputTable[GroupByKey]=OutputTable[[#This Row],[GroupByKey]]),(OutputTable[GroupByKey]=OutputTable[[#This Row],[GroupByKey]])*OutputTable[RecordedValue]))</f>
        <v>0</v>
      </c>
    </row>
    <row r="2427" spans="1:16" x14ac:dyDescent="0.25">
      <c r="A2427" t="s">
        <v>68</v>
      </c>
      <c r="B2427" t="s">
        <v>70</v>
      </c>
      <c r="C2427">
        <v>46</v>
      </c>
      <c r="D2427" t="s">
        <v>165</v>
      </c>
      <c r="E2427" t="s">
        <v>111</v>
      </c>
      <c r="F2427" t="s">
        <v>73</v>
      </c>
      <c r="G2427">
        <v>36.369839115430999</v>
      </c>
      <c r="H2427">
        <v>0</v>
      </c>
      <c r="I2427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427" s="5" cm="1">
        <f t="array" ref="J2427">MAX(IF((ProjectInfoTable[ProjectName]=OutputTable[[#This Row],[ProjectName]]),(ProjectInfoTable[ProjectName]=OutputTable[[#This Row],[ProjectName]])*ProjectInfoTable[NumberOfReplications]))</f>
        <v>50</v>
      </c>
      <c r="K2427" s="5" cm="1">
        <f t="array" ref="K2427">IFERROR(AVERAGE(IF((OutputTable[GroupByKey]=OutputTable[[#This Row],[GroupByKey]]),(OutputTable[GroupByKey]=OutputTable[[#This Row],[GroupByKey]])*OutputTable[RecordedValue])),0)</f>
        <v>37.238343743460135</v>
      </c>
      <c r="L2427" s="5" cm="1">
        <f t="array" ref="L2427">IFERROR(_xlfn.STDEV.S(IF((OutputTable[GroupByKey]=OutputTable[[#This Row],[GroupByKey]]),(OutputTable[GroupByKey]=OutputTable[[#This Row],[GroupByKey]])*OutputTable[RecordedValue])),0)</f>
        <v>0.73577360167133743</v>
      </c>
      <c r="M2427" s="5" cm="1">
        <f t="array" ref="M2427">MAX(IF((ProjectInfoTable[ProjectName]=OutputTable[[#This Row],[ProjectName]]),(ProjectInfoTable[ProjectName]=OutputTable[[#This Row],[ProjectName]])*ProjectInfoTable[ConfidenceInterval]))</f>
        <v>0.95</v>
      </c>
      <c r="N24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427" s="5" cm="1">
        <f t="array" ref="O2427">MIN(IF((OutputTable[GroupByKey]=OutputTable[[#This Row],[GroupByKey]]),(OutputTable[GroupByKey]=OutputTable[[#This Row],[GroupByKey]])*OutputTable[RecordedValue]))</f>
        <v>35.915286846409401</v>
      </c>
      <c r="P2427" s="5" cm="1">
        <f t="array" ref="P2427">MAX(IF((OutputTable[GroupByKey]=OutputTable[[#This Row],[GroupByKey]]),(OutputTable[GroupByKey]=OutputTable[[#This Row],[GroupByKey]])*OutputTable[RecordedValue]))</f>
        <v>38.829036811282897</v>
      </c>
    </row>
    <row r="2428" spans="1:16" x14ac:dyDescent="0.25">
      <c r="A2428" t="s">
        <v>68</v>
      </c>
      <c r="B2428" t="s">
        <v>70</v>
      </c>
      <c r="C2428">
        <v>46</v>
      </c>
      <c r="D2428" t="s">
        <v>166</v>
      </c>
      <c r="E2428" t="s">
        <v>113</v>
      </c>
      <c r="F2428" t="s">
        <v>73</v>
      </c>
      <c r="G2428">
        <v>1091.09517346293</v>
      </c>
      <c r="H2428">
        <v>0</v>
      </c>
      <c r="I2428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428" s="5" cm="1">
        <f t="array" ref="J2428">MAX(IF((ProjectInfoTable[ProjectName]=OutputTable[[#This Row],[ProjectName]]),(ProjectInfoTable[ProjectName]=OutputTable[[#This Row],[ProjectName]])*ProjectInfoTable[NumberOfReplications]))</f>
        <v>50</v>
      </c>
      <c r="K2428" s="5" cm="1">
        <f t="array" ref="K2428">IFERROR(AVERAGE(IF((OutputTable[GroupByKey]=OutputTable[[#This Row],[GroupByKey]]),(OutputTable[GroupByKey]=OutputTable[[#This Row],[GroupByKey]])*OutputTable[RecordedValue])),0)</f>
        <v>1117.1503123038046</v>
      </c>
      <c r="L2428" s="5" cm="1">
        <f t="array" ref="L2428">IFERROR(_xlfn.STDEV.S(IF((OutputTable[GroupByKey]=OutputTable[[#This Row],[GroupByKey]]),(OutputTable[GroupByKey]=OutputTable[[#This Row],[GroupByKey]])*OutputTable[RecordedValue])),0)</f>
        <v>22.073208050140675</v>
      </c>
      <c r="M2428" s="5" cm="1">
        <f t="array" ref="M2428">MAX(IF((ProjectInfoTable[ProjectName]=OutputTable[[#This Row],[ProjectName]]),(ProjectInfoTable[ProjectName]=OutputTable[[#This Row],[ProjectName]])*ProjectInfoTable[ConfidenceInterval]))</f>
        <v>0.95</v>
      </c>
      <c r="N24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428" s="5" cm="1">
        <f t="array" ref="O2428">MIN(IF((OutputTable[GroupByKey]=OutputTable[[#This Row],[GroupByKey]]),(OutputTable[GroupByKey]=OutputTable[[#This Row],[GroupByKey]])*OutputTable[RecordedValue]))</f>
        <v>1077.4586053922801</v>
      </c>
      <c r="P2428" s="5" cm="1">
        <f t="array" ref="P2428">MAX(IF((OutputTable[GroupByKey]=OutputTable[[#This Row],[GroupByKey]]),(OutputTable[GroupByKey]=OutputTable[[#This Row],[GroupByKey]])*OutputTable[RecordedValue]))</f>
        <v>1164.8711043384901</v>
      </c>
    </row>
    <row r="2429" spans="1:16" x14ac:dyDescent="0.25">
      <c r="A2429" t="s">
        <v>68</v>
      </c>
      <c r="B2429" t="s">
        <v>70</v>
      </c>
      <c r="C2429">
        <v>46</v>
      </c>
      <c r="D2429" t="s">
        <v>167</v>
      </c>
      <c r="E2429" t="s">
        <v>115</v>
      </c>
      <c r="F2429" t="s">
        <v>73</v>
      </c>
      <c r="G2429">
        <v>0</v>
      </c>
      <c r="H2429">
        <v>0</v>
      </c>
      <c r="I2429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429" s="5" cm="1">
        <f t="array" ref="J2429">MAX(IF((ProjectInfoTable[ProjectName]=OutputTable[[#This Row],[ProjectName]]),(ProjectInfoTable[ProjectName]=OutputTable[[#This Row],[ProjectName]])*ProjectInfoTable[NumberOfReplications]))</f>
        <v>50</v>
      </c>
      <c r="K2429" s="5" cm="1">
        <f t="array" ref="K2429">IFERROR(AVERAGE(IF((OutputTable[GroupByKey]=OutputTable[[#This Row],[GroupByKey]]),(OutputTable[GroupByKey]=OutputTable[[#This Row],[GroupByKey]])*OutputTable[RecordedValue])),0)</f>
        <v>0</v>
      </c>
      <c r="L2429" s="5" cm="1">
        <f t="array" ref="L2429">IFERROR(_xlfn.STDEV.S(IF((OutputTable[GroupByKey]=OutputTable[[#This Row],[GroupByKey]]),(OutputTable[GroupByKey]=OutputTable[[#This Row],[GroupByKey]])*OutputTable[RecordedValue])),0)</f>
        <v>0</v>
      </c>
      <c r="M2429" s="5" cm="1">
        <f t="array" ref="M2429">MAX(IF((ProjectInfoTable[ProjectName]=OutputTable[[#This Row],[ProjectName]]),(ProjectInfoTable[ProjectName]=OutputTable[[#This Row],[ProjectName]])*ProjectInfoTable[ConfidenceInterval]))</f>
        <v>0.95</v>
      </c>
      <c r="N24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29" s="5" cm="1">
        <f t="array" ref="O2429">MIN(IF((OutputTable[GroupByKey]=OutputTable[[#This Row],[GroupByKey]]),(OutputTable[GroupByKey]=OutputTable[[#This Row],[GroupByKey]])*OutputTable[RecordedValue]))</f>
        <v>0</v>
      </c>
      <c r="P2429" s="5" cm="1">
        <f t="array" ref="P2429">MAX(IF((OutputTable[GroupByKey]=OutputTable[[#This Row],[GroupByKey]]),(OutputTable[GroupByKey]=OutputTable[[#This Row],[GroupByKey]])*OutputTable[RecordedValue]))</f>
        <v>0</v>
      </c>
    </row>
    <row r="2430" spans="1:16" x14ac:dyDescent="0.25">
      <c r="A2430" t="s">
        <v>68</v>
      </c>
      <c r="B2430" t="s">
        <v>70</v>
      </c>
      <c r="C2430">
        <v>46</v>
      </c>
      <c r="D2430" t="s">
        <v>168</v>
      </c>
      <c r="E2430" t="s">
        <v>117</v>
      </c>
      <c r="F2430" t="s">
        <v>73</v>
      </c>
      <c r="G2430">
        <v>112.955272630488</v>
      </c>
      <c r="H2430">
        <v>0</v>
      </c>
      <c r="I2430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430" s="5" cm="1">
        <f t="array" ref="J2430">MAX(IF((ProjectInfoTable[ProjectName]=OutputTable[[#This Row],[ProjectName]]),(ProjectInfoTable[ProjectName]=OutputTable[[#This Row],[ProjectName]])*ProjectInfoTable[NumberOfReplications]))</f>
        <v>50</v>
      </c>
      <c r="K2430" s="5" cm="1">
        <f t="array" ref="K2430">IFERROR(AVERAGE(IF((OutputTable[GroupByKey]=OutputTable[[#This Row],[GroupByKey]]),(OutputTable[GroupByKey]=OutputTable[[#This Row],[GroupByKey]])*OutputTable[RecordedValue])),0)</f>
        <v>120.89653130002299</v>
      </c>
      <c r="L2430" s="5" cm="1">
        <f t="array" ref="L2430">IFERROR(_xlfn.STDEV.S(IF((OutputTable[GroupByKey]=OutputTable[[#This Row],[GroupByKey]]),(OutputTable[GroupByKey]=OutputTable[[#This Row],[GroupByKey]])*OutputTable[RecordedValue])),0)</f>
        <v>33.561725675720702</v>
      </c>
      <c r="M2430" s="5" cm="1">
        <f t="array" ref="M2430">MAX(IF((ProjectInfoTable[ProjectName]=OutputTable[[#This Row],[ProjectName]]),(ProjectInfoTable[ProjectName]=OutputTable[[#This Row],[ProjectName]])*ProjectInfoTable[ConfidenceInterval]))</f>
        <v>0.95</v>
      </c>
      <c r="N24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430" s="5" cm="1">
        <f t="array" ref="O2430">MIN(IF((OutputTable[GroupByKey]=OutputTable[[#This Row],[GroupByKey]]),(OutputTable[GroupByKey]=OutputTable[[#This Row],[GroupByKey]])*OutputTable[RecordedValue]))</f>
        <v>71.2298351699786</v>
      </c>
      <c r="P2430" s="5" cm="1">
        <f t="array" ref="P2430">MAX(IF((OutputTable[GroupByKey]=OutputTable[[#This Row],[GroupByKey]]),(OutputTable[GroupByKey]=OutputTable[[#This Row],[GroupByKey]])*OutputTable[RecordedValue]))</f>
        <v>265.63530965979299</v>
      </c>
    </row>
    <row r="2431" spans="1:16" x14ac:dyDescent="0.25">
      <c r="A2431" t="s">
        <v>68</v>
      </c>
      <c r="B2431" t="s">
        <v>70</v>
      </c>
      <c r="C2431">
        <v>46</v>
      </c>
      <c r="D2431" t="s">
        <v>169</v>
      </c>
      <c r="E2431" t="s">
        <v>119</v>
      </c>
      <c r="F2431" t="s">
        <v>73</v>
      </c>
      <c r="G2431">
        <v>307</v>
      </c>
      <c r="H2431">
        <v>0</v>
      </c>
      <c r="I2431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431" s="5" cm="1">
        <f t="array" ref="J2431">MAX(IF((ProjectInfoTable[ProjectName]=OutputTable[[#This Row],[ProjectName]]),(ProjectInfoTable[ProjectName]=OutputTable[[#This Row],[ProjectName]])*ProjectInfoTable[NumberOfReplications]))</f>
        <v>50</v>
      </c>
      <c r="K2431" s="5" cm="1">
        <f t="array" ref="K2431">IFERROR(AVERAGE(IF((OutputTable[GroupByKey]=OutputTable[[#This Row],[GroupByKey]]),(OutputTable[GroupByKey]=OutputTable[[#This Row],[GroupByKey]])*OutputTable[RecordedValue])),0)</f>
        <v>307.66000000000003</v>
      </c>
      <c r="L2431" s="5" cm="1">
        <f t="array" ref="L2431">IFERROR(_xlfn.STDEV.S(IF((OutputTable[GroupByKey]=OutputTable[[#This Row],[GroupByKey]]),(OutputTable[GroupByKey]=OutputTable[[#This Row],[GroupByKey]])*OutputTable[RecordedValue])),0)</f>
        <v>3.1272991542223769</v>
      </c>
      <c r="M2431" s="5" cm="1">
        <f t="array" ref="M2431">MAX(IF((ProjectInfoTable[ProjectName]=OutputTable[[#This Row],[ProjectName]]),(ProjectInfoTable[ProjectName]=OutputTable[[#This Row],[ProjectName]])*ProjectInfoTable[ConfidenceInterval]))</f>
        <v>0.95</v>
      </c>
      <c r="N24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431" s="5" cm="1">
        <f t="array" ref="O2431">MIN(IF((OutputTable[GroupByKey]=OutputTable[[#This Row],[GroupByKey]]),(OutputTable[GroupByKey]=OutputTable[[#This Row],[GroupByKey]])*OutputTable[RecordedValue]))</f>
        <v>300</v>
      </c>
      <c r="P2431" s="5" cm="1">
        <f t="array" ref="P2431">MAX(IF((OutputTable[GroupByKey]=OutputTable[[#This Row],[GroupByKey]]),(OutputTable[GroupByKey]=OutputTable[[#This Row],[GroupByKey]])*OutputTable[RecordedValue]))</f>
        <v>315</v>
      </c>
    </row>
    <row r="2432" spans="1:16" x14ac:dyDescent="0.25">
      <c r="A2432" t="s">
        <v>68</v>
      </c>
      <c r="B2432" t="s">
        <v>70</v>
      </c>
      <c r="C2432">
        <v>46</v>
      </c>
      <c r="D2432" t="s">
        <v>170</v>
      </c>
      <c r="E2432" t="s">
        <v>121</v>
      </c>
      <c r="F2432" t="s">
        <v>73</v>
      </c>
      <c r="G2432">
        <v>307</v>
      </c>
      <c r="H2432">
        <v>0</v>
      </c>
      <c r="I2432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432" s="5" cm="1">
        <f t="array" ref="J2432">MAX(IF((ProjectInfoTable[ProjectName]=OutputTable[[#This Row],[ProjectName]]),(ProjectInfoTable[ProjectName]=OutputTable[[#This Row],[ProjectName]])*ProjectInfoTable[NumberOfReplications]))</f>
        <v>50</v>
      </c>
      <c r="K2432" s="5" cm="1">
        <f t="array" ref="K2432">IFERROR(AVERAGE(IF((OutputTable[GroupByKey]=OutputTable[[#This Row],[GroupByKey]]),(OutputTable[GroupByKey]=OutputTable[[#This Row],[GroupByKey]])*OutputTable[RecordedValue])),0)</f>
        <v>305.8</v>
      </c>
      <c r="L2432" s="5" cm="1">
        <f t="array" ref="L2432">IFERROR(_xlfn.STDEV.S(IF((OutputTable[GroupByKey]=OutputTable[[#This Row],[GroupByKey]]),(OutputTable[GroupByKey]=OutputTable[[#This Row],[GroupByKey]])*OutputTable[RecordedValue])),0)</f>
        <v>3.2324881425670751</v>
      </c>
      <c r="M2432" s="5" cm="1">
        <f t="array" ref="M2432">MAX(IF((ProjectInfoTable[ProjectName]=OutputTable[[#This Row],[ProjectName]]),(ProjectInfoTable[ProjectName]=OutputTable[[#This Row],[ProjectName]])*ProjectInfoTable[ConfidenceInterval]))</f>
        <v>0.95</v>
      </c>
      <c r="N24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432" s="5" cm="1">
        <f t="array" ref="O2432">MIN(IF((OutputTable[GroupByKey]=OutputTable[[#This Row],[GroupByKey]]),(OutputTable[GroupByKey]=OutputTable[[#This Row],[GroupByKey]])*OutputTable[RecordedValue]))</f>
        <v>298</v>
      </c>
      <c r="P2432" s="5" cm="1">
        <f t="array" ref="P2432">MAX(IF((OutputTable[GroupByKey]=OutputTable[[#This Row],[GroupByKey]]),(OutputTable[GroupByKey]=OutputTable[[#This Row],[GroupByKey]])*OutputTable[RecordedValue]))</f>
        <v>313</v>
      </c>
    </row>
    <row r="2433" spans="1:16" x14ac:dyDescent="0.25">
      <c r="A2433" t="s">
        <v>68</v>
      </c>
      <c r="B2433" t="s">
        <v>70</v>
      </c>
      <c r="C2433">
        <v>46</v>
      </c>
      <c r="D2433" t="s">
        <v>171</v>
      </c>
      <c r="E2433" t="s">
        <v>123</v>
      </c>
      <c r="F2433" t="s">
        <v>73</v>
      </c>
      <c r="G2433">
        <v>36.369839115430999</v>
      </c>
      <c r="H2433">
        <v>0</v>
      </c>
      <c r="I2433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433" s="5" cm="1">
        <f t="array" ref="J2433">MAX(IF((ProjectInfoTable[ProjectName]=OutputTable[[#This Row],[ProjectName]]),(ProjectInfoTable[ProjectName]=OutputTable[[#This Row],[ProjectName]])*ProjectInfoTable[NumberOfReplications]))</f>
        <v>50</v>
      </c>
      <c r="K2433" s="5" cm="1">
        <f t="array" ref="K2433">IFERROR(AVERAGE(IF((OutputTable[GroupByKey]=OutputTable[[#This Row],[GroupByKey]]),(OutputTable[GroupByKey]=OutputTable[[#This Row],[GroupByKey]])*OutputTable[RecordedValue])),0)</f>
        <v>37.238343743460135</v>
      </c>
      <c r="L2433" s="5" cm="1">
        <f t="array" ref="L2433">IFERROR(_xlfn.STDEV.S(IF((OutputTable[GroupByKey]=OutputTable[[#This Row],[GroupByKey]]),(OutputTable[GroupByKey]=OutputTable[[#This Row],[GroupByKey]])*OutputTable[RecordedValue])),0)</f>
        <v>0.73577360167133743</v>
      </c>
      <c r="M2433" s="5" cm="1">
        <f t="array" ref="M2433">MAX(IF((ProjectInfoTable[ProjectName]=OutputTable[[#This Row],[ProjectName]]),(ProjectInfoTable[ProjectName]=OutputTable[[#This Row],[ProjectName]])*ProjectInfoTable[ConfidenceInterval]))</f>
        <v>0.95</v>
      </c>
      <c r="N24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433" s="5" cm="1">
        <f t="array" ref="O2433">MIN(IF((OutputTable[GroupByKey]=OutputTable[[#This Row],[GroupByKey]]),(OutputTable[GroupByKey]=OutputTable[[#This Row],[GroupByKey]])*OutputTable[RecordedValue]))</f>
        <v>35.915286846409401</v>
      </c>
      <c r="P2433" s="5" cm="1">
        <f t="array" ref="P2433">MAX(IF((OutputTable[GroupByKey]=OutputTable[[#This Row],[GroupByKey]]),(OutputTable[GroupByKey]=OutputTable[[#This Row],[GroupByKey]])*OutputTable[RecordedValue]))</f>
        <v>38.829036811282897</v>
      </c>
    </row>
    <row r="2434" spans="1:16" x14ac:dyDescent="0.25">
      <c r="A2434" t="s">
        <v>68</v>
      </c>
      <c r="B2434" t="s">
        <v>70</v>
      </c>
      <c r="C2434">
        <v>46</v>
      </c>
      <c r="D2434" t="s">
        <v>172</v>
      </c>
      <c r="E2434" t="s">
        <v>125</v>
      </c>
      <c r="F2434" t="s">
        <v>73</v>
      </c>
      <c r="G2434">
        <v>1204.0504460934201</v>
      </c>
      <c r="H2434">
        <v>0</v>
      </c>
      <c r="I2434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434" s="5" cm="1">
        <f t="array" ref="J2434">MAX(IF((ProjectInfoTable[ProjectName]=OutputTable[[#This Row],[ProjectName]]),(ProjectInfoTable[ProjectName]=OutputTable[[#This Row],[ProjectName]])*ProjectInfoTable[NumberOfReplications]))</f>
        <v>50</v>
      </c>
      <c r="K2434" s="5" cm="1">
        <f t="array" ref="K2434">IFERROR(AVERAGE(IF((OutputTable[GroupByKey]=OutputTable[[#This Row],[GroupByKey]]),(OutputTable[GroupByKey]=OutputTable[[#This Row],[GroupByKey]])*OutputTable[RecordedValue])),0)</f>
        <v>1238.0468436038263</v>
      </c>
      <c r="L2434" s="5" cm="1">
        <f t="array" ref="L2434">IFERROR(_xlfn.STDEV.S(IF((OutputTable[GroupByKey]=OutputTable[[#This Row],[GroupByKey]]),(OutputTable[GroupByKey]=OutputTable[[#This Row],[GroupByKey]])*OutputTable[RecordedValue])),0)</f>
        <v>49.802537130614866</v>
      </c>
      <c r="M2434" s="5" cm="1">
        <f t="array" ref="M2434">MAX(IF((ProjectInfoTable[ProjectName]=OutputTable[[#This Row],[ProjectName]]),(ProjectInfoTable[ProjectName]=OutputTable[[#This Row],[ProjectName]])*ProjectInfoTable[ConfidenceInterval]))</f>
        <v>0.95</v>
      </c>
      <c r="N24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434" s="5" cm="1">
        <f t="array" ref="O2434">MIN(IF((OutputTable[GroupByKey]=OutputTable[[#This Row],[GroupByKey]]),(OutputTable[GroupByKey]=OutputTable[[#This Row],[GroupByKey]])*OutputTable[RecordedValue]))</f>
        <v>1148.68844056226</v>
      </c>
      <c r="P2434" s="5" cm="1">
        <f t="array" ref="P2434">MAX(IF((OutputTable[GroupByKey]=OutputTable[[#This Row],[GroupByKey]]),(OutputTable[GroupByKey]=OutputTable[[#This Row],[GroupByKey]])*OutputTable[RecordedValue]))</f>
        <v>1418.3176101245699</v>
      </c>
    </row>
    <row r="2435" spans="1:16" x14ac:dyDescent="0.25">
      <c r="A2435" t="s">
        <v>68</v>
      </c>
      <c r="B2435" t="s">
        <v>70</v>
      </c>
      <c r="C2435">
        <v>46</v>
      </c>
      <c r="D2435" t="s">
        <v>173</v>
      </c>
      <c r="E2435" t="s">
        <v>135</v>
      </c>
      <c r="F2435" t="s">
        <v>105</v>
      </c>
      <c r="G2435">
        <v>18.184919557715499</v>
      </c>
      <c r="H2435">
        <v>0</v>
      </c>
      <c r="I2435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435" s="5" cm="1">
        <f t="array" ref="J2435">MAX(IF((ProjectInfoTable[ProjectName]=OutputTable[[#This Row],[ProjectName]]),(ProjectInfoTable[ProjectName]=OutputTable[[#This Row],[ProjectName]])*ProjectInfoTable[NumberOfReplications]))</f>
        <v>50</v>
      </c>
      <c r="K2435" s="5" cm="1">
        <f t="array" ref="K2435">IFERROR(AVERAGE(IF((OutputTable[GroupByKey]=OutputTable[[#This Row],[GroupByKey]]),(OutputTable[GroupByKey]=OutputTable[[#This Row],[GroupByKey]])*OutputTable[RecordedValue])),0)</f>
        <v>18.619171871730064</v>
      </c>
      <c r="L2435" s="5" cm="1">
        <f t="array" ref="L2435">IFERROR(_xlfn.STDEV.S(IF((OutputTable[GroupByKey]=OutputTable[[#This Row],[GroupByKey]]),(OutputTable[GroupByKey]=OutputTable[[#This Row],[GroupByKey]])*OutputTable[RecordedValue])),0)</f>
        <v>0.36788680083566072</v>
      </c>
      <c r="M2435" s="5" cm="1">
        <f t="array" ref="M2435">MAX(IF((ProjectInfoTable[ProjectName]=OutputTable[[#This Row],[ProjectName]]),(ProjectInfoTable[ProjectName]=OutputTable[[#This Row],[ProjectName]])*ProjectInfoTable[ConfidenceInterval]))</f>
        <v>0.95</v>
      </c>
      <c r="N24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435" s="5" cm="1">
        <f t="array" ref="O2435">MIN(IF((OutputTable[GroupByKey]=OutputTable[[#This Row],[GroupByKey]]),(OutputTable[GroupByKey]=OutputTable[[#This Row],[GroupByKey]])*OutputTable[RecordedValue]))</f>
        <v>17.957643423204701</v>
      </c>
      <c r="P2435" s="5" cm="1">
        <f t="array" ref="P2435">MAX(IF((OutputTable[GroupByKey]=OutputTable[[#This Row],[GroupByKey]]),(OutputTable[GroupByKey]=OutputTable[[#This Row],[GroupByKey]])*OutputTable[RecordedValue]))</f>
        <v>19.414518405641399</v>
      </c>
    </row>
    <row r="2436" spans="1:16" x14ac:dyDescent="0.25">
      <c r="A2436" t="s">
        <v>68</v>
      </c>
      <c r="B2436" t="s">
        <v>70</v>
      </c>
      <c r="C2436">
        <v>46</v>
      </c>
      <c r="D2436" t="s">
        <v>174</v>
      </c>
      <c r="E2436" t="s">
        <v>137</v>
      </c>
      <c r="F2436" t="s">
        <v>105</v>
      </c>
      <c r="G2436">
        <v>5.8150804422845104</v>
      </c>
      <c r="H2436">
        <v>0</v>
      </c>
      <c r="I2436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436" s="5" cm="1">
        <f t="array" ref="J2436">MAX(IF((ProjectInfoTable[ProjectName]=OutputTable[[#This Row],[ProjectName]]),(ProjectInfoTable[ProjectName]=OutputTable[[#This Row],[ProjectName]])*ProjectInfoTable[NumberOfReplications]))</f>
        <v>50</v>
      </c>
      <c r="K2436" s="5" cm="1">
        <f t="array" ref="K2436">IFERROR(AVERAGE(IF((OutputTable[GroupByKey]=OutputTable[[#This Row],[GroupByKey]]),(OutputTable[GroupByKey]=OutputTable[[#This Row],[GroupByKey]])*OutputTable[RecordedValue])),0)</f>
        <v>5.3248187541752463</v>
      </c>
      <c r="L2436" s="5" cm="1">
        <f t="array" ref="L2436">IFERROR(_xlfn.STDEV.S(IF((OutputTable[GroupByKey]=OutputTable[[#This Row],[GroupByKey]]),(OutputTable[GroupByKey]=OutputTable[[#This Row],[GroupByKey]])*OutputTable[RecordedValue])),0)</f>
        <v>0.37220753962085379</v>
      </c>
      <c r="M2436" s="5" cm="1">
        <f t="array" ref="M2436">MAX(IF((ProjectInfoTable[ProjectName]=OutputTable[[#This Row],[ProjectName]]),(ProjectInfoTable[ProjectName]=OutputTable[[#This Row],[ProjectName]])*ProjectInfoTable[ConfidenceInterval]))</f>
        <v>0.95</v>
      </c>
      <c r="N24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436" s="5" cm="1">
        <f t="array" ref="O2436">MIN(IF((OutputTable[GroupByKey]=OutputTable[[#This Row],[GroupByKey]]),(OutputTable[GroupByKey]=OutputTable[[#This Row],[GroupByKey]])*OutputTable[RecordedValue]))</f>
        <v>4.5773931059875599</v>
      </c>
      <c r="P2436" s="5" cm="1">
        <f t="array" ref="P2436">MAX(IF((OutputTable[GroupByKey]=OutputTable[[#This Row],[GroupByKey]]),(OutputTable[GroupByKey]=OutputTable[[#This Row],[GroupByKey]])*OutputTable[RecordedValue]))</f>
        <v>5.9816259595291603</v>
      </c>
    </row>
    <row r="2437" spans="1:16" x14ac:dyDescent="0.25">
      <c r="A2437" t="s">
        <v>68</v>
      </c>
      <c r="B2437" t="s">
        <v>70</v>
      </c>
      <c r="C2437">
        <v>46</v>
      </c>
      <c r="D2437" t="s">
        <v>175</v>
      </c>
      <c r="E2437" t="s">
        <v>154</v>
      </c>
      <c r="F2437" t="s">
        <v>105</v>
      </c>
      <c r="G2437">
        <v>307</v>
      </c>
      <c r="H2437">
        <v>0</v>
      </c>
      <c r="I2437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437" s="5" cm="1">
        <f t="array" ref="J2437">MAX(IF((ProjectInfoTable[ProjectName]=OutputTable[[#This Row],[ProjectName]]),(ProjectInfoTable[ProjectName]=OutputTable[[#This Row],[ProjectName]])*ProjectInfoTable[NumberOfReplications]))</f>
        <v>50</v>
      </c>
      <c r="K2437" s="5" cm="1">
        <f t="array" ref="K2437">IFERROR(AVERAGE(IF((OutputTable[GroupByKey]=OutputTable[[#This Row],[GroupByKey]]),(OutputTable[GroupByKey]=OutputTable[[#This Row],[GroupByKey]])*OutputTable[RecordedValue])),0)</f>
        <v>307.5</v>
      </c>
      <c r="L2437" s="5" cm="1">
        <f t="array" ref="L2437">IFERROR(_xlfn.STDEV.S(IF((OutputTable[GroupByKey]=OutputTable[[#This Row],[GroupByKey]]),(OutputTable[GroupByKey]=OutputTable[[#This Row],[GroupByKey]])*OutputTable[RecordedValue])),0)</f>
        <v>3.1831828507367419</v>
      </c>
      <c r="M2437" s="5" cm="1">
        <f t="array" ref="M2437">MAX(IF((ProjectInfoTable[ProjectName]=OutputTable[[#This Row],[ProjectName]]),(ProjectInfoTable[ProjectName]=OutputTable[[#This Row],[ProjectName]])*ProjectInfoTable[ConfidenceInterval]))</f>
        <v>0.95</v>
      </c>
      <c r="N24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437" s="5" cm="1">
        <f t="array" ref="O2437">MIN(IF((OutputTable[GroupByKey]=OutputTable[[#This Row],[GroupByKey]]),(OutputTable[GroupByKey]=OutputTable[[#This Row],[GroupByKey]])*OutputTable[RecordedValue]))</f>
        <v>300</v>
      </c>
      <c r="P2437" s="5" cm="1">
        <f t="array" ref="P2437">MAX(IF((OutputTable[GroupByKey]=OutputTable[[#This Row],[GroupByKey]]),(OutputTable[GroupByKey]=OutputTable[[#This Row],[GroupByKey]])*OutputTable[RecordedValue]))</f>
        <v>315</v>
      </c>
    </row>
    <row r="2438" spans="1:16" x14ac:dyDescent="0.25">
      <c r="A2438" t="s">
        <v>68</v>
      </c>
      <c r="B2438" t="s">
        <v>70</v>
      </c>
      <c r="C2438">
        <v>46</v>
      </c>
      <c r="D2438" t="s">
        <v>176</v>
      </c>
      <c r="E2438" t="s">
        <v>156</v>
      </c>
      <c r="F2438" t="s">
        <v>105</v>
      </c>
      <c r="G2438">
        <v>0.75770498157147903</v>
      </c>
      <c r="H2438">
        <v>0</v>
      </c>
      <c r="I2438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438" s="5" cm="1">
        <f t="array" ref="J2438">MAX(IF((ProjectInfoTable[ProjectName]=OutputTable[[#This Row],[ProjectName]]),(ProjectInfoTable[ProjectName]=OutputTable[[#This Row],[ProjectName]])*ProjectInfoTable[NumberOfReplications]))</f>
        <v>50</v>
      </c>
      <c r="K2438" s="5" cm="1">
        <f t="array" ref="K2438">IFERROR(AVERAGE(IF((OutputTable[GroupByKey]=OutputTable[[#This Row],[GroupByKey]]),(OutputTable[GroupByKey]=OutputTable[[#This Row],[GroupByKey]])*OutputTable[RecordedValue])),0)</f>
        <v>0.77813255190936492</v>
      </c>
      <c r="L2438" s="5" cm="1">
        <f t="array" ref="L2438">IFERROR(_xlfn.STDEV.S(IF((OutputTable[GroupByKey]=OutputTable[[#This Row],[GroupByKey]]),(OutputTable[GroupByKey]=OutputTable[[#This Row],[GroupByKey]])*OutputTable[RecordedValue])),0)</f>
        <v>1.5508647484202203E-2</v>
      </c>
      <c r="M2438" s="5" cm="1">
        <f t="array" ref="M2438">MAX(IF((ProjectInfoTable[ProjectName]=OutputTable[[#This Row],[ProjectName]]),(ProjectInfoTable[ProjectName]=OutputTable[[#This Row],[ProjectName]])*ProjectInfoTable[ConfidenceInterval]))</f>
        <v>0.95</v>
      </c>
      <c r="N24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438" s="5" cm="1">
        <f t="array" ref="O2438">MIN(IF((OutputTable[GroupByKey]=OutputTable[[#This Row],[GroupByKey]]),(OutputTable[GroupByKey]=OutputTable[[#This Row],[GroupByKey]])*OutputTable[RecordedValue]))</f>
        <v>0.75076558501961799</v>
      </c>
      <c r="P2438" s="5" cm="1">
        <f t="array" ref="P2438">MAX(IF((OutputTable[GroupByKey]=OutputTable[[#This Row],[GroupByKey]]),(OutputTable[GroupByKey]=OutputTable[[#This Row],[GroupByKey]])*OutputTable[RecordedValue]))</f>
        <v>0.80927528725051701</v>
      </c>
    </row>
    <row r="2439" spans="1:16" x14ac:dyDescent="0.25">
      <c r="A2439" t="s">
        <v>68</v>
      </c>
      <c r="B2439" t="s">
        <v>70</v>
      </c>
      <c r="C2439">
        <v>46</v>
      </c>
      <c r="D2439" t="s">
        <v>177</v>
      </c>
      <c r="E2439" t="s">
        <v>140</v>
      </c>
      <c r="F2439" t="s">
        <v>105</v>
      </c>
      <c r="G2439">
        <v>0</v>
      </c>
      <c r="H2439">
        <v>0</v>
      </c>
      <c r="I2439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439" s="5" cm="1">
        <f t="array" ref="J2439">MAX(IF((ProjectInfoTable[ProjectName]=OutputTable[[#This Row],[ProjectName]]),(ProjectInfoTable[ProjectName]=OutputTable[[#This Row],[ProjectName]])*ProjectInfoTable[NumberOfReplications]))</f>
        <v>50</v>
      </c>
      <c r="K2439" s="5" cm="1">
        <f t="array" ref="K2439">IFERROR(AVERAGE(IF((OutputTable[GroupByKey]=OutputTable[[#This Row],[GroupByKey]]),(OutputTable[GroupByKey]=OutputTable[[#This Row],[GroupByKey]])*OutputTable[RecordedValue])),0)</f>
        <v>0</v>
      </c>
      <c r="L2439" s="5" cm="1">
        <f t="array" ref="L2439">IFERROR(_xlfn.STDEV.S(IF((OutputTable[GroupByKey]=OutputTable[[#This Row],[GroupByKey]]),(OutputTable[GroupByKey]=OutputTable[[#This Row],[GroupByKey]])*OutputTable[RecordedValue])),0)</f>
        <v>0</v>
      </c>
      <c r="M2439" s="5" cm="1">
        <f t="array" ref="M2439">MAX(IF((ProjectInfoTable[ProjectName]=OutputTable[[#This Row],[ProjectName]]),(ProjectInfoTable[ProjectName]=OutputTable[[#This Row],[ProjectName]])*ProjectInfoTable[ConfidenceInterval]))</f>
        <v>0.95</v>
      </c>
      <c r="N24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39" s="5" cm="1">
        <f t="array" ref="O2439">MIN(IF((OutputTable[GroupByKey]=OutputTable[[#This Row],[GroupByKey]]),(OutputTable[GroupByKey]=OutputTable[[#This Row],[GroupByKey]])*OutputTable[RecordedValue]))</f>
        <v>0</v>
      </c>
      <c r="P2439" s="5" cm="1">
        <f t="array" ref="P2439">MAX(IF((OutputTable[GroupByKey]=OutputTable[[#This Row],[GroupByKey]]),(OutputTable[GroupByKey]=OutputTable[[#This Row],[GroupByKey]])*OutputTable[RecordedValue]))</f>
        <v>0</v>
      </c>
    </row>
    <row r="2440" spans="1:16" x14ac:dyDescent="0.25">
      <c r="A2440" t="s">
        <v>68</v>
      </c>
      <c r="B2440" t="s">
        <v>70</v>
      </c>
      <c r="C2440">
        <v>47</v>
      </c>
      <c r="D2440" t="s">
        <v>110</v>
      </c>
      <c r="E2440" t="s">
        <v>111</v>
      </c>
      <c r="F2440" t="s">
        <v>73</v>
      </c>
      <c r="G2440">
        <v>2.6579684465069899</v>
      </c>
      <c r="H2440">
        <v>0</v>
      </c>
      <c r="I2440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440" s="5" cm="1">
        <f t="array" ref="J2440">MAX(IF((ProjectInfoTable[ProjectName]=OutputTable[[#This Row],[ProjectName]]),(ProjectInfoTable[ProjectName]=OutputTable[[#This Row],[ProjectName]])*ProjectInfoTable[NumberOfReplications]))</f>
        <v>50</v>
      </c>
      <c r="K2440" s="5" cm="1">
        <f t="array" ref="K2440">IFERROR(AVERAGE(IF((OutputTable[GroupByKey]=OutputTable[[#This Row],[GroupByKey]]),(OutputTable[GroupByKey]=OutputTable[[#This Row],[GroupByKey]])*OutputTable[RecordedValue])),0)</f>
        <v>1.9749714551650996</v>
      </c>
      <c r="L2440" s="5" cm="1">
        <f t="array" ref="L2440">IFERROR(_xlfn.STDEV.S(IF((OutputTable[GroupByKey]=OutputTable[[#This Row],[GroupByKey]]),(OutputTable[GroupByKey]=OutputTable[[#This Row],[GroupByKey]])*OutputTable[RecordedValue])),0)</f>
        <v>0.45746437878232693</v>
      </c>
      <c r="M2440" s="5" cm="1">
        <f t="array" ref="M2440">MAX(IF((ProjectInfoTable[ProjectName]=OutputTable[[#This Row],[ProjectName]]),(ProjectInfoTable[ProjectName]=OutputTable[[#This Row],[ProjectName]])*ProjectInfoTable[ConfidenceInterval]))</f>
        <v>0.95</v>
      </c>
      <c r="N24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440" s="5" cm="1">
        <f t="array" ref="O2440">MIN(IF((OutputTable[GroupByKey]=OutputTable[[#This Row],[GroupByKey]]),(OutputTable[GroupByKey]=OutputTable[[#This Row],[GroupByKey]])*OutputTable[RecordedValue]))</f>
        <v>1.0281254127300199</v>
      </c>
      <c r="P2440" s="5" cm="1">
        <f t="array" ref="P2440">MAX(IF((OutputTable[GroupByKey]=OutputTable[[#This Row],[GroupByKey]]),(OutputTable[GroupByKey]=OutputTable[[#This Row],[GroupByKey]])*OutputTable[RecordedValue]))</f>
        <v>3.1673122909872098</v>
      </c>
    </row>
    <row r="2441" spans="1:16" x14ac:dyDescent="0.25">
      <c r="A2441" t="s">
        <v>68</v>
      </c>
      <c r="B2441" t="s">
        <v>70</v>
      </c>
      <c r="C2441">
        <v>47</v>
      </c>
      <c r="D2441" t="s">
        <v>112</v>
      </c>
      <c r="E2441" t="s">
        <v>113</v>
      </c>
      <c r="F2441" t="s">
        <v>73</v>
      </c>
      <c r="G2441">
        <v>159.47810679041899</v>
      </c>
      <c r="H2441">
        <v>0</v>
      </c>
      <c r="I2441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441" s="5" cm="1">
        <f t="array" ref="J2441">MAX(IF((ProjectInfoTable[ProjectName]=OutputTable[[#This Row],[ProjectName]]),(ProjectInfoTable[ProjectName]=OutputTable[[#This Row],[ProjectName]])*ProjectInfoTable[NumberOfReplications]))</f>
        <v>50</v>
      </c>
      <c r="K2441" s="5" cm="1">
        <f t="array" ref="K2441">IFERROR(AVERAGE(IF((OutputTable[GroupByKey]=OutputTable[[#This Row],[GroupByKey]]),(OutputTable[GroupByKey]=OutputTable[[#This Row],[GroupByKey]])*OutputTable[RecordedValue])),0)</f>
        <v>118.49828730990606</v>
      </c>
      <c r="L2441" s="5" cm="1">
        <f t="array" ref="L2441">IFERROR(_xlfn.STDEV.S(IF((OutputTable[GroupByKey]=OutputTable[[#This Row],[GroupByKey]]),(OutputTable[GroupByKey]=OutputTable[[#This Row],[GroupByKey]])*OutputTable[RecordedValue])),0)</f>
        <v>27.447862726939679</v>
      </c>
      <c r="M2441" s="5" cm="1">
        <f t="array" ref="M2441">MAX(IF((ProjectInfoTable[ProjectName]=OutputTable[[#This Row],[ProjectName]]),(ProjectInfoTable[ProjectName]=OutputTable[[#This Row],[ProjectName]])*ProjectInfoTable[ConfidenceInterval]))</f>
        <v>0.95</v>
      </c>
      <c r="N24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441" s="5" cm="1">
        <f t="array" ref="O2441">MIN(IF((OutputTable[GroupByKey]=OutputTable[[#This Row],[GroupByKey]]),(OutputTable[GroupByKey]=OutputTable[[#This Row],[GroupByKey]])*OutputTable[RecordedValue]))</f>
        <v>61.6875247638012</v>
      </c>
      <c r="P2441" s="5" cm="1">
        <f t="array" ref="P2441">MAX(IF((OutputTable[GroupByKey]=OutputTable[[#This Row],[GroupByKey]]),(OutputTable[GroupByKey]=OutputTable[[#This Row],[GroupByKey]])*OutputTable[RecordedValue]))</f>
        <v>190.038737459233</v>
      </c>
    </row>
    <row r="2442" spans="1:16" x14ac:dyDescent="0.25">
      <c r="A2442" t="s">
        <v>68</v>
      </c>
      <c r="B2442" t="s">
        <v>70</v>
      </c>
      <c r="C2442">
        <v>47</v>
      </c>
      <c r="D2442" t="s">
        <v>114</v>
      </c>
      <c r="E2442" t="s">
        <v>115</v>
      </c>
      <c r="F2442" t="s">
        <v>73</v>
      </c>
      <c r="G2442">
        <v>0</v>
      </c>
      <c r="H2442">
        <v>0</v>
      </c>
      <c r="I2442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442" s="5" cm="1">
        <f t="array" ref="J2442">MAX(IF((ProjectInfoTable[ProjectName]=OutputTable[[#This Row],[ProjectName]]),(ProjectInfoTable[ProjectName]=OutputTable[[#This Row],[ProjectName]])*ProjectInfoTable[NumberOfReplications]))</f>
        <v>50</v>
      </c>
      <c r="K2442" s="5" cm="1">
        <f t="array" ref="K2442">IFERROR(AVERAGE(IF((OutputTable[GroupByKey]=OutputTable[[#This Row],[GroupByKey]]),(OutputTable[GroupByKey]=OutputTable[[#This Row],[GroupByKey]])*OutputTable[RecordedValue])),0)</f>
        <v>0</v>
      </c>
      <c r="L2442" s="5" cm="1">
        <f t="array" ref="L2442">IFERROR(_xlfn.STDEV.S(IF((OutputTable[GroupByKey]=OutputTable[[#This Row],[GroupByKey]]),(OutputTable[GroupByKey]=OutputTable[[#This Row],[GroupByKey]])*OutputTable[RecordedValue])),0)</f>
        <v>0</v>
      </c>
      <c r="M2442" s="5" cm="1">
        <f t="array" ref="M2442">MAX(IF((ProjectInfoTable[ProjectName]=OutputTable[[#This Row],[ProjectName]]),(ProjectInfoTable[ProjectName]=OutputTable[[#This Row],[ProjectName]])*ProjectInfoTable[ConfidenceInterval]))</f>
        <v>0.95</v>
      </c>
      <c r="N24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2" s="5" cm="1">
        <f t="array" ref="O2442">MIN(IF((OutputTable[GroupByKey]=OutputTable[[#This Row],[GroupByKey]]),(OutputTable[GroupByKey]=OutputTable[[#This Row],[GroupByKey]])*OutputTable[RecordedValue]))</f>
        <v>0</v>
      </c>
      <c r="P2442" s="5" cm="1">
        <f t="array" ref="P2442">MAX(IF((OutputTable[GroupByKey]=OutputTable[[#This Row],[GroupByKey]]),(OutputTable[GroupByKey]=OutputTable[[#This Row],[GroupByKey]])*OutputTable[RecordedValue]))</f>
        <v>0</v>
      </c>
    </row>
    <row r="2443" spans="1:16" x14ac:dyDescent="0.25">
      <c r="A2443" t="s">
        <v>68</v>
      </c>
      <c r="B2443" t="s">
        <v>70</v>
      </c>
      <c r="C2443">
        <v>47</v>
      </c>
      <c r="D2443" t="s">
        <v>116</v>
      </c>
      <c r="E2443" t="s">
        <v>117</v>
      </c>
      <c r="F2443" t="s">
        <v>73</v>
      </c>
      <c r="G2443">
        <v>10.6432445770364</v>
      </c>
      <c r="H2443">
        <v>0</v>
      </c>
      <c r="I2443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443" s="5" cm="1">
        <f t="array" ref="J2443">MAX(IF((ProjectInfoTable[ProjectName]=OutputTable[[#This Row],[ProjectName]]),(ProjectInfoTable[ProjectName]=OutputTable[[#This Row],[ProjectName]])*ProjectInfoTable[NumberOfReplications]))</f>
        <v>50</v>
      </c>
      <c r="K2443" s="5" cm="1">
        <f t="array" ref="K2443">IFERROR(AVERAGE(IF((OutputTable[GroupByKey]=OutputTable[[#This Row],[GroupByKey]]),(OutputTable[GroupByKey]=OutputTable[[#This Row],[GroupByKey]])*OutputTable[RecordedValue])),0)</f>
        <v>5.4408066100724897</v>
      </c>
      <c r="L2443" s="5" cm="1">
        <f t="array" ref="L2443">IFERROR(_xlfn.STDEV.S(IF((OutputTable[GroupByKey]=OutputTable[[#This Row],[GroupByKey]]),(OutputTable[GroupByKey]=OutputTable[[#This Row],[GroupByKey]])*OutputTable[RecordedValue])),0)</f>
        <v>3.1898976373285977</v>
      </c>
      <c r="M2443" s="5" cm="1">
        <f t="array" ref="M2443">MAX(IF((ProjectInfoTable[ProjectName]=OutputTable[[#This Row],[ProjectName]]),(ProjectInfoTable[ProjectName]=OutputTable[[#This Row],[ProjectName]])*ProjectInfoTable[ConfidenceInterval]))</f>
        <v>0.95</v>
      </c>
      <c r="N24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443" s="5" cm="1">
        <f t="array" ref="O2443">MIN(IF((OutputTable[GroupByKey]=OutputTable[[#This Row],[GroupByKey]]),(OutputTable[GroupByKey]=OutputTable[[#This Row],[GroupByKey]])*OutputTable[RecordedValue]))</f>
        <v>0.10442984261027299</v>
      </c>
      <c r="P2443" s="5" cm="1">
        <f t="array" ref="P2443">MAX(IF((OutputTable[GroupByKey]=OutputTable[[#This Row],[GroupByKey]]),(OutputTable[GroupByKey]=OutputTable[[#This Row],[GroupByKey]])*OutputTable[RecordedValue]))</f>
        <v>13.981021636077701</v>
      </c>
    </row>
    <row r="2444" spans="1:16" x14ac:dyDescent="0.25">
      <c r="A2444" t="s">
        <v>68</v>
      </c>
      <c r="B2444" t="s">
        <v>70</v>
      </c>
      <c r="C2444">
        <v>47</v>
      </c>
      <c r="D2444" t="s">
        <v>118</v>
      </c>
      <c r="E2444" t="s">
        <v>119</v>
      </c>
      <c r="F2444" t="s">
        <v>73</v>
      </c>
      <c r="G2444">
        <v>27</v>
      </c>
      <c r="H2444">
        <v>0</v>
      </c>
      <c r="I2444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444" s="5" cm="1">
        <f t="array" ref="J2444">MAX(IF((ProjectInfoTable[ProjectName]=OutputTable[[#This Row],[ProjectName]]),(ProjectInfoTable[ProjectName]=OutputTable[[#This Row],[ProjectName]])*ProjectInfoTable[NumberOfReplications]))</f>
        <v>50</v>
      </c>
      <c r="K2444" s="5" cm="1">
        <f t="array" ref="K2444">IFERROR(AVERAGE(IF((OutputTable[GroupByKey]=OutputTable[[#This Row],[GroupByKey]]),(OutputTable[GroupByKey]=OutputTable[[#This Row],[GroupByKey]])*OutputTable[RecordedValue])),0)</f>
        <v>20.28</v>
      </c>
      <c r="L2444" s="5" cm="1">
        <f t="array" ref="L2444">IFERROR(_xlfn.STDEV.S(IF((OutputTable[GroupByKey]=OutputTable[[#This Row],[GroupByKey]]),(OutputTable[GroupByKey]=OutputTable[[#This Row],[GroupByKey]])*OutputTable[RecordedValue])),0)</f>
        <v>4.3191079955878688</v>
      </c>
      <c r="M2444" s="5" cm="1">
        <f t="array" ref="M2444">MAX(IF((ProjectInfoTable[ProjectName]=OutputTable[[#This Row],[ProjectName]]),(ProjectInfoTable[ProjectName]=OutputTable[[#This Row],[ProjectName]])*ProjectInfoTable[ConfidenceInterval]))</f>
        <v>0.95</v>
      </c>
      <c r="N24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444" s="5" cm="1">
        <f t="array" ref="O2444">MIN(IF((OutputTable[GroupByKey]=OutputTable[[#This Row],[GroupByKey]]),(OutputTable[GroupByKey]=OutputTable[[#This Row],[GroupByKey]])*OutputTable[RecordedValue]))</f>
        <v>11</v>
      </c>
      <c r="P2444" s="5" cm="1">
        <f t="array" ref="P2444">MAX(IF((OutputTable[GroupByKey]=OutputTable[[#This Row],[GroupByKey]]),(OutputTable[GroupByKey]=OutputTable[[#This Row],[GroupByKey]])*OutputTable[RecordedValue]))</f>
        <v>31</v>
      </c>
    </row>
    <row r="2445" spans="1:16" x14ac:dyDescent="0.25">
      <c r="A2445" t="s">
        <v>68</v>
      </c>
      <c r="B2445" t="s">
        <v>70</v>
      </c>
      <c r="C2445">
        <v>47</v>
      </c>
      <c r="D2445" t="s">
        <v>120</v>
      </c>
      <c r="E2445" t="s">
        <v>121</v>
      </c>
      <c r="F2445" t="s">
        <v>73</v>
      </c>
      <c r="G2445">
        <v>27</v>
      </c>
      <c r="H2445">
        <v>0</v>
      </c>
      <c r="I2445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445" s="5" cm="1">
        <f t="array" ref="J2445">MAX(IF((ProjectInfoTable[ProjectName]=OutputTable[[#This Row],[ProjectName]]),(ProjectInfoTable[ProjectName]=OutputTable[[#This Row],[ProjectName]])*ProjectInfoTable[NumberOfReplications]))</f>
        <v>50</v>
      </c>
      <c r="K2445" s="5" cm="1">
        <f t="array" ref="K2445">IFERROR(AVERAGE(IF((OutputTable[GroupByKey]=OutputTable[[#This Row],[GroupByKey]]),(OutputTable[GroupByKey]=OutputTable[[#This Row],[GroupByKey]])*OutputTable[RecordedValue])),0)</f>
        <v>20.14</v>
      </c>
      <c r="L2445" s="5" cm="1">
        <f t="array" ref="L2445">IFERROR(_xlfn.STDEV.S(IF((OutputTable[GroupByKey]=OutputTable[[#This Row],[GroupByKey]]),(OutputTable[GroupByKey]=OutputTable[[#This Row],[GroupByKey]])*OutputTable[RecordedValue])),0)</f>
        <v>4.309505393278199</v>
      </c>
      <c r="M2445" s="5" cm="1">
        <f t="array" ref="M2445">MAX(IF((ProjectInfoTable[ProjectName]=OutputTable[[#This Row],[ProjectName]]),(ProjectInfoTable[ProjectName]=OutputTable[[#This Row],[ProjectName]])*ProjectInfoTable[ConfidenceInterval]))</f>
        <v>0.95</v>
      </c>
      <c r="N24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445" s="5" cm="1">
        <f t="array" ref="O2445">MIN(IF((OutputTable[GroupByKey]=OutputTable[[#This Row],[GroupByKey]]),(OutputTable[GroupByKey]=OutputTable[[#This Row],[GroupByKey]])*OutputTable[RecordedValue]))</f>
        <v>10</v>
      </c>
      <c r="P2445" s="5" cm="1">
        <f t="array" ref="P2445">MAX(IF((OutputTable[GroupByKey]=OutputTable[[#This Row],[GroupByKey]]),(OutputTable[GroupByKey]=OutputTable[[#This Row],[GroupByKey]])*OutputTable[RecordedValue]))</f>
        <v>31</v>
      </c>
    </row>
    <row r="2446" spans="1:16" x14ac:dyDescent="0.25">
      <c r="A2446" t="s">
        <v>68</v>
      </c>
      <c r="B2446" t="s">
        <v>70</v>
      </c>
      <c r="C2446">
        <v>47</v>
      </c>
      <c r="D2446" t="s">
        <v>122</v>
      </c>
      <c r="E2446" t="s">
        <v>123</v>
      </c>
      <c r="F2446" t="s">
        <v>73</v>
      </c>
      <c r="G2446">
        <v>2.6579684465069899</v>
      </c>
      <c r="H2446">
        <v>0</v>
      </c>
      <c r="I2446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446" s="5" cm="1">
        <f t="array" ref="J2446">MAX(IF((ProjectInfoTable[ProjectName]=OutputTable[[#This Row],[ProjectName]]),(ProjectInfoTable[ProjectName]=OutputTable[[#This Row],[ProjectName]])*ProjectInfoTable[NumberOfReplications]))</f>
        <v>50</v>
      </c>
      <c r="K2446" s="5" cm="1">
        <f t="array" ref="K2446">IFERROR(AVERAGE(IF((OutputTable[GroupByKey]=OutputTable[[#This Row],[GroupByKey]]),(OutputTable[GroupByKey]=OutputTable[[#This Row],[GroupByKey]])*OutputTable[RecordedValue])),0)</f>
        <v>1.9749714551650996</v>
      </c>
      <c r="L2446" s="5" cm="1">
        <f t="array" ref="L2446">IFERROR(_xlfn.STDEV.S(IF((OutputTable[GroupByKey]=OutputTable[[#This Row],[GroupByKey]]),(OutputTable[GroupByKey]=OutputTable[[#This Row],[GroupByKey]])*OutputTable[RecordedValue])),0)</f>
        <v>0.45746437878232693</v>
      </c>
      <c r="M2446" s="5" cm="1">
        <f t="array" ref="M2446">MAX(IF((ProjectInfoTable[ProjectName]=OutputTable[[#This Row],[ProjectName]]),(ProjectInfoTable[ProjectName]=OutputTable[[#This Row],[ProjectName]])*ProjectInfoTable[ConfidenceInterval]))</f>
        <v>0.95</v>
      </c>
      <c r="N24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446" s="5" cm="1">
        <f t="array" ref="O2446">MIN(IF((OutputTable[GroupByKey]=OutputTable[[#This Row],[GroupByKey]]),(OutputTable[GroupByKey]=OutputTable[[#This Row],[GroupByKey]])*OutputTable[RecordedValue]))</f>
        <v>1.0281254127300199</v>
      </c>
      <c r="P2446" s="5" cm="1">
        <f t="array" ref="P2446">MAX(IF((OutputTable[GroupByKey]=OutputTable[[#This Row],[GroupByKey]]),(OutputTable[GroupByKey]=OutputTable[[#This Row],[GroupByKey]])*OutputTable[RecordedValue]))</f>
        <v>3.1673122909872098</v>
      </c>
    </row>
    <row r="2447" spans="1:16" x14ac:dyDescent="0.25">
      <c r="A2447" t="s">
        <v>68</v>
      </c>
      <c r="B2447" t="s">
        <v>70</v>
      </c>
      <c r="C2447">
        <v>47</v>
      </c>
      <c r="D2447" t="s">
        <v>124</v>
      </c>
      <c r="E2447" t="s">
        <v>125</v>
      </c>
      <c r="F2447" t="s">
        <v>73</v>
      </c>
      <c r="G2447">
        <v>170.12135136745599</v>
      </c>
      <c r="H2447">
        <v>0</v>
      </c>
      <c r="I2447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447" s="5" cm="1">
        <f t="array" ref="J2447">MAX(IF((ProjectInfoTable[ProjectName]=OutputTable[[#This Row],[ProjectName]]),(ProjectInfoTable[ProjectName]=OutputTable[[#This Row],[ProjectName]])*ProjectInfoTable[NumberOfReplications]))</f>
        <v>50</v>
      </c>
      <c r="K2447" s="5" cm="1">
        <f t="array" ref="K2447">IFERROR(AVERAGE(IF((OutputTable[GroupByKey]=OutputTable[[#This Row],[GroupByKey]]),(OutputTable[GroupByKey]=OutputTable[[#This Row],[GroupByKey]])*OutputTable[RecordedValue])),0)</f>
        <v>123.93909391997848</v>
      </c>
      <c r="L2447" s="5" cm="1">
        <f t="array" ref="L2447">IFERROR(_xlfn.STDEV.S(IF((OutputTable[GroupByKey]=OutputTable[[#This Row],[GroupByKey]]),(OutputTable[GroupByKey]=OutputTable[[#This Row],[GroupByKey]])*OutputTable[RecordedValue])),0)</f>
        <v>29.164347943585724</v>
      </c>
      <c r="M2447" s="5" cm="1">
        <f t="array" ref="M2447">MAX(IF((ProjectInfoTable[ProjectName]=OutputTable[[#This Row],[ProjectName]]),(ProjectInfoTable[ProjectName]=OutputTable[[#This Row],[ProjectName]])*ProjectInfoTable[ConfidenceInterval]))</f>
        <v>0.95</v>
      </c>
      <c r="N24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447" s="5" cm="1">
        <f t="array" ref="O2447">MIN(IF((OutputTable[GroupByKey]=OutputTable[[#This Row],[GroupByKey]]),(OutputTable[GroupByKey]=OutputTable[[#This Row],[GroupByKey]])*OutputTable[RecordedValue]))</f>
        <v>61.791954606411501</v>
      </c>
      <c r="P2447" s="5" cm="1">
        <f t="array" ref="P2447">MAX(IF((OutputTable[GroupByKey]=OutputTable[[#This Row],[GroupByKey]]),(OutputTable[GroupByKey]=OutputTable[[#This Row],[GroupByKey]])*OutputTable[RecordedValue]))</f>
        <v>204.019759095311</v>
      </c>
    </row>
    <row r="2448" spans="1:16" x14ac:dyDescent="0.25">
      <c r="A2448" t="s">
        <v>68</v>
      </c>
      <c r="B2448" t="s">
        <v>70</v>
      </c>
      <c r="C2448">
        <v>47</v>
      </c>
      <c r="D2448" t="s">
        <v>126</v>
      </c>
      <c r="E2448" t="s">
        <v>86</v>
      </c>
      <c r="F2448" t="s">
        <v>127</v>
      </c>
      <c r="G2448">
        <v>0</v>
      </c>
      <c r="H2448">
        <v>0</v>
      </c>
      <c r="I2448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448" s="5" cm="1">
        <f t="array" ref="J2448">MAX(IF((ProjectInfoTable[ProjectName]=OutputTable[[#This Row],[ProjectName]]),(ProjectInfoTable[ProjectName]=OutputTable[[#This Row],[ProjectName]])*ProjectInfoTable[NumberOfReplications]))</f>
        <v>50</v>
      </c>
      <c r="K2448" s="5" cm="1">
        <f t="array" ref="K2448">IFERROR(AVERAGE(IF((OutputTable[GroupByKey]=OutputTable[[#This Row],[GroupByKey]]),(OutputTable[GroupByKey]=OutputTable[[#This Row],[GroupByKey]])*OutputTable[RecordedValue])),0)</f>
        <v>0</v>
      </c>
      <c r="L2448" s="5" cm="1">
        <f t="array" ref="L2448">IFERROR(_xlfn.STDEV.S(IF((OutputTable[GroupByKey]=OutputTable[[#This Row],[GroupByKey]]),(OutputTable[GroupByKey]=OutputTable[[#This Row],[GroupByKey]])*OutputTable[RecordedValue])),0)</f>
        <v>0</v>
      </c>
      <c r="M2448" s="5" cm="1">
        <f t="array" ref="M2448">MAX(IF((ProjectInfoTable[ProjectName]=OutputTable[[#This Row],[ProjectName]]),(ProjectInfoTable[ProjectName]=OutputTable[[#This Row],[ProjectName]])*ProjectInfoTable[ConfidenceInterval]))</f>
        <v>0.95</v>
      </c>
      <c r="N24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8" s="5" cm="1">
        <f t="array" ref="O2448">MIN(IF((OutputTable[GroupByKey]=OutputTable[[#This Row],[GroupByKey]]),(OutputTable[GroupByKey]=OutputTable[[#This Row],[GroupByKey]])*OutputTable[RecordedValue]))</f>
        <v>0</v>
      </c>
      <c r="P2448" s="5" cm="1">
        <f t="array" ref="P2448">MAX(IF((OutputTable[GroupByKey]=OutputTable[[#This Row],[GroupByKey]]),(OutputTable[GroupByKey]=OutputTable[[#This Row],[GroupByKey]])*OutputTable[RecordedValue]))</f>
        <v>0</v>
      </c>
    </row>
    <row r="2449" spans="1:16" x14ac:dyDescent="0.25">
      <c r="A2449" t="s">
        <v>68</v>
      </c>
      <c r="B2449" t="s">
        <v>70</v>
      </c>
      <c r="C2449">
        <v>47</v>
      </c>
      <c r="D2449" t="s">
        <v>128</v>
      </c>
      <c r="E2449" t="s">
        <v>89</v>
      </c>
      <c r="F2449" t="s">
        <v>127</v>
      </c>
      <c r="G2449">
        <v>0</v>
      </c>
      <c r="H2449">
        <v>0</v>
      </c>
      <c r="I2449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449" s="5" cm="1">
        <f t="array" ref="J2449">MAX(IF((ProjectInfoTable[ProjectName]=OutputTable[[#This Row],[ProjectName]]),(ProjectInfoTable[ProjectName]=OutputTable[[#This Row],[ProjectName]])*ProjectInfoTable[NumberOfReplications]))</f>
        <v>50</v>
      </c>
      <c r="K2449" s="5" cm="1">
        <f t="array" ref="K2449">IFERROR(AVERAGE(IF((OutputTable[GroupByKey]=OutputTable[[#This Row],[GroupByKey]]),(OutputTable[GroupByKey]=OutputTable[[#This Row],[GroupByKey]])*OutputTable[RecordedValue])),0)</f>
        <v>0</v>
      </c>
      <c r="L2449" s="5" cm="1">
        <f t="array" ref="L2449">IFERROR(_xlfn.STDEV.S(IF((OutputTable[GroupByKey]=OutputTable[[#This Row],[GroupByKey]]),(OutputTable[GroupByKey]=OutputTable[[#This Row],[GroupByKey]])*OutputTable[RecordedValue])),0)</f>
        <v>0</v>
      </c>
      <c r="M2449" s="5" cm="1">
        <f t="array" ref="M2449">MAX(IF((ProjectInfoTable[ProjectName]=OutputTable[[#This Row],[ProjectName]]),(ProjectInfoTable[ProjectName]=OutputTable[[#This Row],[ProjectName]])*ProjectInfoTable[ConfidenceInterval]))</f>
        <v>0.95</v>
      </c>
      <c r="N24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9" s="5" cm="1">
        <f t="array" ref="O2449">MIN(IF((OutputTable[GroupByKey]=OutputTable[[#This Row],[GroupByKey]]),(OutputTable[GroupByKey]=OutputTable[[#This Row],[GroupByKey]])*OutputTable[RecordedValue]))</f>
        <v>0</v>
      </c>
      <c r="P2449" s="5" cm="1">
        <f t="array" ref="P2449">MAX(IF((OutputTable[GroupByKey]=OutputTable[[#This Row],[GroupByKey]]),(OutputTable[GroupByKey]=OutputTable[[#This Row],[GroupByKey]])*OutputTable[RecordedValue]))</f>
        <v>0</v>
      </c>
    </row>
    <row r="2450" spans="1:16" x14ac:dyDescent="0.25">
      <c r="A2450" t="s">
        <v>68</v>
      </c>
      <c r="B2450" t="s">
        <v>70</v>
      </c>
      <c r="C2450">
        <v>47</v>
      </c>
      <c r="D2450" t="s">
        <v>129</v>
      </c>
      <c r="E2450" t="s">
        <v>91</v>
      </c>
      <c r="F2450" t="s">
        <v>127</v>
      </c>
      <c r="G2450">
        <v>49.1807538379013</v>
      </c>
      <c r="H2450">
        <v>0</v>
      </c>
      <c r="I2450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450" s="5" cm="1">
        <f t="array" ref="J2450">MAX(IF((ProjectInfoTable[ProjectName]=OutputTable[[#This Row],[ProjectName]]),(ProjectInfoTable[ProjectName]=OutputTable[[#This Row],[ProjectName]])*ProjectInfoTable[NumberOfReplications]))</f>
        <v>50</v>
      </c>
      <c r="K2450" s="5" cm="1">
        <f t="array" ref="K2450">IFERROR(AVERAGE(IF((OutputTable[GroupByKey]=OutputTable[[#This Row],[GroupByKey]]),(OutputTable[GroupByKey]=OutputTable[[#This Row],[GroupByKey]])*OutputTable[RecordedValue])),0)</f>
        <v>48.448961029865458</v>
      </c>
      <c r="L2450" s="5" cm="1">
        <f t="array" ref="L2450">IFERROR(_xlfn.STDEV.S(IF((OutputTable[GroupByKey]=OutputTable[[#This Row],[GroupByKey]]),(OutputTable[GroupByKey]=OutputTable[[#This Row],[GroupByKey]])*OutputTable[RecordedValue])),0)</f>
        <v>0.864449879249923</v>
      </c>
      <c r="M2450" s="5" cm="1">
        <f t="array" ref="M2450">MAX(IF((ProjectInfoTable[ProjectName]=OutputTable[[#This Row],[ProjectName]]),(ProjectInfoTable[ProjectName]=OutputTable[[#This Row],[ProjectName]])*ProjectInfoTable[ConfidenceInterval]))</f>
        <v>0.95</v>
      </c>
      <c r="N24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450" s="5" cm="1">
        <f t="array" ref="O2450">MIN(IF((OutputTable[GroupByKey]=OutputTable[[#This Row],[GroupByKey]]),(OutputTable[GroupByKey]=OutputTable[[#This Row],[GroupByKey]])*OutputTable[RecordedValue]))</f>
        <v>46.605834762066102</v>
      </c>
      <c r="P2450" s="5" cm="1">
        <f t="array" ref="P2450">MAX(IF((OutputTable[GroupByKey]=OutputTable[[#This Row],[GroupByKey]]),(OutputTable[GroupByKey]=OutputTable[[#This Row],[GroupByKey]])*OutputTable[RecordedValue]))</f>
        <v>50.321452117960597</v>
      </c>
    </row>
    <row r="2451" spans="1:16" x14ac:dyDescent="0.25">
      <c r="A2451" t="s">
        <v>68</v>
      </c>
      <c r="B2451" t="s">
        <v>70</v>
      </c>
      <c r="C2451">
        <v>47</v>
      </c>
      <c r="D2451" t="s">
        <v>130</v>
      </c>
      <c r="E2451" t="s">
        <v>131</v>
      </c>
      <c r="F2451" t="s">
        <v>127</v>
      </c>
      <c r="G2451">
        <v>0</v>
      </c>
      <c r="H2451">
        <v>0</v>
      </c>
      <c r="I2451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451" s="5" cm="1">
        <f t="array" ref="J2451">MAX(IF((ProjectInfoTable[ProjectName]=OutputTable[[#This Row],[ProjectName]]),(ProjectInfoTable[ProjectName]=OutputTable[[#This Row],[ProjectName]])*ProjectInfoTable[NumberOfReplications]))</f>
        <v>50</v>
      </c>
      <c r="K2451" s="5" cm="1">
        <f t="array" ref="K2451">IFERROR(AVERAGE(IF((OutputTable[GroupByKey]=OutputTable[[#This Row],[GroupByKey]]),(OutputTable[GroupByKey]=OutputTable[[#This Row],[GroupByKey]])*OutputTable[RecordedValue])),0)</f>
        <v>0</v>
      </c>
      <c r="L2451" s="5" cm="1">
        <f t="array" ref="L2451">IFERROR(_xlfn.STDEV.S(IF((OutputTable[GroupByKey]=OutputTable[[#This Row],[GroupByKey]]),(OutputTable[GroupByKey]=OutputTable[[#This Row],[GroupByKey]])*OutputTable[RecordedValue])),0)</f>
        <v>0</v>
      </c>
      <c r="M2451" s="5" cm="1">
        <f t="array" ref="M2451">MAX(IF((ProjectInfoTable[ProjectName]=OutputTable[[#This Row],[ProjectName]]),(ProjectInfoTable[ProjectName]=OutputTable[[#This Row],[ProjectName]])*ProjectInfoTable[ConfidenceInterval]))</f>
        <v>0.95</v>
      </c>
      <c r="N24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1" s="5" cm="1">
        <f t="array" ref="O2451">MIN(IF((OutputTable[GroupByKey]=OutputTable[[#This Row],[GroupByKey]]),(OutputTable[GroupByKey]=OutputTable[[#This Row],[GroupByKey]])*OutputTable[RecordedValue]))</f>
        <v>0</v>
      </c>
      <c r="P2451" s="5" cm="1">
        <f t="array" ref="P2451">MAX(IF((OutputTable[GroupByKey]=OutputTable[[#This Row],[GroupByKey]]),(OutputTable[GroupByKey]=OutputTable[[#This Row],[GroupByKey]])*OutputTable[RecordedValue]))</f>
        <v>0</v>
      </c>
    </row>
    <row r="2452" spans="1:16" x14ac:dyDescent="0.25">
      <c r="A2452" t="s">
        <v>68</v>
      </c>
      <c r="B2452" t="s">
        <v>70</v>
      </c>
      <c r="C2452">
        <v>47</v>
      </c>
      <c r="D2452" t="s">
        <v>132</v>
      </c>
      <c r="E2452" t="s">
        <v>95</v>
      </c>
      <c r="F2452" t="s">
        <v>127</v>
      </c>
      <c r="G2452">
        <v>49.1807538379013</v>
      </c>
      <c r="H2452">
        <v>0</v>
      </c>
      <c r="I2452" s="5" t="str">
        <f>OutputTable[[#This Row],[ProjectName]]&amp;OutputTable[[#This Row],[Name]]&amp;OutputTable[[#This Row],[Type]]&amp;OutputTable[[#This Row],[Source]]</f>
        <v>Airport Security AnalysisAll Entities.VACostVA CostSystem</v>
      </c>
      <c r="J2452" s="5" cm="1">
        <f t="array" ref="J2452">MAX(IF((ProjectInfoTable[ProjectName]=OutputTable[[#This Row],[ProjectName]]),(ProjectInfoTable[ProjectName]=OutputTable[[#This Row],[ProjectName]])*ProjectInfoTable[NumberOfReplications]))</f>
        <v>50</v>
      </c>
      <c r="K2452" s="5" cm="1">
        <f t="array" ref="K2452">IFERROR(AVERAGE(IF((OutputTable[GroupByKey]=OutputTable[[#This Row],[GroupByKey]]),(OutputTable[GroupByKey]=OutputTable[[#This Row],[GroupByKey]])*OutputTable[RecordedValue])),0)</f>
        <v>48.448961029865458</v>
      </c>
      <c r="L2452" s="5" cm="1">
        <f t="array" ref="L2452">IFERROR(_xlfn.STDEV.S(IF((OutputTable[GroupByKey]=OutputTable[[#This Row],[GroupByKey]]),(OutputTable[GroupByKey]=OutputTable[[#This Row],[GroupByKey]])*OutputTable[RecordedValue])),0)</f>
        <v>0.864449879249923</v>
      </c>
      <c r="M2452" s="5" cm="1">
        <f t="array" ref="M2452">MAX(IF((ProjectInfoTable[ProjectName]=OutputTable[[#This Row],[ProjectName]]),(ProjectInfoTable[ProjectName]=OutputTable[[#This Row],[ProjectName]])*ProjectInfoTable[ConfidenceInterval]))</f>
        <v>0.95</v>
      </c>
      <c r="N24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452" s="5" cm="1">
        <f t="array" ref="O2452">MIN(IF((OutputTable[GroupByKey]=OutputTable[[#This Row],[GroupByKey]]),(OutputTable[GroupByKey]=OutputTable[[#This Row],[GroupByKey]])*OutputTable[RecordedValue]))</f>
        <v>46.605834762066102</v>
      </c>
      <c r="P2452" s="5" cm="1">
        <f t="array" ref="P2452">MAX(IF((OutputTable[GroupByKey]=OutputTable[[#This Row],[GroupByKey]]),(OutputTable[GroupByKey]=OutputTable[[#This Row],[GroupByKey]])*OutputTable[RecordedValue]))</f>
        <v>50.321452117960597</v>
      </c>
    </row>
    <row r="2453" spans="1:16" x14ac:dyDescent="0.25">
      <c r="A2453" t="s">
        <v>68</v>
      </c>
      <c r="B2453" t="s">
        <v>70</v>
      </c>
      <c r="C2453">
        <v>47</v>
      </c>
      <c r="D2453" t="s">
        <v>133</v>
      </c>
      <c r="E2453" t="s">
        <v>97</v>
      </c>
      <c r="F2453" t="s">
        <v>127</v>
      </c>
      <c r="G2453">
        <v>0</v>
      </c>
      <c r="H2453">
        <v>0</v>
      </c>
      <c r="I2453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453" s="5" cm="1">
        <f t="array" ref="J2453">MAX(IF((ProjectInfoTable[ProjectName]=OutputTable[[#This Row],[ProjectName]]),(ProjectInfoTable[ProjectName]=OutputTable[[#This Row],[ProjectName]])*ProjectInfoTable[NumberOfReplications]))</f>
        <v>50</v>
      </c>
      <c r="K2453" s="5" cm="1">
        <f t="array" ref="K2453">IFERROR(AVERAGE(IF((OutputTable[GroupByKey]=OutputTable[[#This Row],[GroupByKey]]),(OutputTable[GroupByKey]=OutputTable[[#This Row],[GroupByKey]])*OutputTable[RecordedValue])),0)</f>
        <v>0</v>
      </c>
      <c r="L2453" s="5" cm="1">
        <f t="array" ref="L2453">IFERROR(_xlfn.STDEV.S(IF((OutputTable[GroupByKey]=OutputTable[[#This Row],[GroupByKey]]),(OutputTable[GroupByKey]=OutputTable[[#This Row],[GroupByKey]])*OutputTable[RecordedValue])),0)</f>
        <v>0</v>
      </c>
      <c r="M2453" s="5" cm="1">
        <f t="array" ref="M2453">MAX(IF((ProjectInfoTable[ProjectName]=OutputTable[[#This Row],[ProjectName]]),(ProjectInfoTable[ProjectName]=OutputTable[[#This Row],[ProjectName]])*ProjectInfoTable[ConfidenceInterval]))</f>
        <v>0.95</v>
      </c>
      <c r="N24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3" s="5" cm="1">
        <f t="array" ref="O2453">MIN(IF((OutputTable[GroupByKey]=OutputTable[[#This Row],[GroupByKey]]),(OutputTable[GroupByKey]=OutputTable[[#This Row],[GroupByKey]])*OutputTable[RecordedValue]))</f>
        <v>0</v>
      </c>
      <c r="P2453" s="5" cm="1">
        <f t="array" ref="P2453">MAX(IF((OutputTable[GroupByKey]=OutputTable[[#This Row],[GroupByKey]]),(OutputTable[GroupByKey]=OutputTable[[#This Row],[GroupByKey]])*OutputTable[RecordedValue]))</f>
        <v>0</v>
      </c>
    </row>
    <row r="2454" spans="1:16" x14ac:dyDescent="0.25">
      <c r="A2454" t="s">
        <v>68</v>
      </c>
      <c r="B2454" t="s">
        <v>70</v>
      </c>
      <c r="C2454">
        <v>47</v>
      </c>
      <c r="D2454" t="s">
        <v>134</v>
      </c>
      <c r="E2454" t="s">
        <v>135</v>
      </c>
      <c r="F2454" t="s">
        <v>127</v>
      </c>
      <c r="G2454">
        <v>49.1807538379013</v>
      </c>
      <c r="H2454">
        <v>0</v>
      </c>
      <c r="I2454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454" s="5" cm="1">
        <f t="array" ref="J2454">MAX(IF((ProjectInfoTable[ProjectName]=OutputTable[[#This Row],[ProjectName]]),(ProjectInfoTable[ProjectName]=OutputTable[[#This Row],[ProjectName]])*ProjectInfoTable[NumberOfReplications]))</f>
        <v>50</v>
      </c>
      <c r="K2454" s="5" cm="1">
        <f t="array" ref="K2454">IFERROR(AVERAGE(IF((OutputTable[GroupByKey]=OutputTable[[#This Row],[GroupByKey]]),(OutputTable[GroupByKey]=OutputTable[[#This Row],[GroupByKey]])*OutputTable[RecordedValue])),0)</f>
        <v>48.448961029865458</v>
      </c>
      <c r="L2454" s="5" cm="1">
        <f t="array" ref="L2454">IFERROR(_xlfn.STDEV.S(IF((OutputTable[GroupByKey]=OutputTable[[#This Row],[GroupByKey]]),(OutputTable[GroupByKey]=OutputTable[[#This Row],[GroupByKey]])*OutputTable[RecordedValue])),0)</f>
        <v>0.86444987924992722</v>
      </c>
      <c r="M2454" s="5" cm="1">
        <f t="array" ref="M2454">MAX(IF((ProjectInfoTable[ProjectName]=OutputTable[[#This Row],[ProjectName]]),(ProjectInfoTable[ProjectName]=OutputTable[[#This Row],[ProjectName]])*ProjectInfoTable[ConfidenceInterval]))</f>
        <v>0.95</v>
      </c>
      <c r="N24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454" s="5" cm="1">
        <f t="array" ref="O2454">MIN(IF((OutputTable[GroupByKey]=OutputTable[[#This Row],[GroupByKey]]),(OutputTable[GroupByKey]=OutputTable[[#This Row],[GroupByKey]])*OutputTable[RecordedValue]))</f>
        <v>46.605834762066102</v>
      </c>
      <c r="P2454" s="5" cm="1">
        <f t="array" ref="P2454">MAX(IF((OutputTable[GroupByKey]=OutputTable[[#This Row],[GroupByKey]]),(OutputTable[GroupByKey]=OutputTable[[#This Row],[GroupByKey]])*OutputTable[RecordedValue]))</f>
        <v>50.321452117960497</v>
      </c>
    </row>
    <row r="2455" spans="1:16" x14ac:dyDescent="0.25">
      <c r="A2455" t="s">
        <v>68</v>
      </c>
      <c r="B2455" t="s">
        <v>70</v>
      </c>
      <c r="C2455">
        <v>47</v>
      </c>
      <c r="D2455" t="s">
        <v>136</v>
      </c>
      <c r="E2455" t="s">
        <v>137</v>
      </c>
      <c r="F2455" t="s">
        <v>127</v>
      </c>
      <c r="G2455">
        <v>22.6749465240717</v>
      </c>
      <c r="H2455">
        <v>0</v>
      </c>
      <c r="I2455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455" s="5" cm="1">
        <f t="array" ref="J2455">MAX(IF((ProjectInfoTable[ProjectName]=OutputTable[[#This Row],[ProjectName]]),(ProjectInfoTable[ProjectName]=OutputTable[[#This Row],[ProjectName]])*ProjectInfoTable[NumberOfReplications]))</f>
        <v>50</v>
      </c>
      <c r="K2455" s="5" cm="1">
        <f t="array" ref="K2455">IFERROR(AVERAGE(IF((OutputTable[GroupByKey]=OutputTable[[#This Row],[GroupByKey]]),(OutputTable[GroupByKey]=OutputTable[[#This Row],[GroupByKey]])*OutputTable[RecordedValue])),0)</f>
        <v>23.423677543870127</v>
      </c>
      <c r="L2455" s="5" cm="1">
        <f t="array" ref="L2455">IFERROR(_xlfn.STDEV.S(IF((OutputTable[GroupByKey]=OutputTable[[#This Row],[GroupByKey]]),(OutputTable[GroupByKey]=OutputTable[[#This Row],[GroupByKey]])*OutputTable[RecordedValue])),0)</f>
        <v>0.86656285941984512</v>
      </c>
      <c r="M2455" s="5" cm="1">
        <f t="array" ref="M2455">MAX(IF((ProjectInfoTable[ProjectName]=OutputTable[[#This Row],[ProjectName]]),(ProjectInfoTable[ProjectName]=OutputTable[[#This Row],[ProjectName]])*ProjectInfoTable[ConfidenceInterval]))</f>
        <v>0.95</v>
      </c>
      <c r="N24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455" s="5" cm="1">
        <f t="array" ref="O2455">MIN(IF((OutputTable[GroupByKey]=OutputTable[[#This Row],[GroupByKey]]),(OutputTable[GroupByKey]=OutputTable[[#This Row],[GroupByKey]])*OutputTable[RecordedValue]))</f>
        <v>21.655537571964</v>
      </c>
      <c r="P2455" s="5" cm="1">
        <f t="array" ref="P2455">MAX(IF((OutputTable[GroupByKey]=OutputTable[[#This Row],[GroupByKey]]),(OutputTable[GroupByKey]=OutputTable[[#This Row],[GroupByKey]])*OutputTable[RecordedValue]))</f>
        <v>25.265870670068299</v>
      </c>
    </row>
    <row r="2456" spans="1:16" x14ac:dyDescent="0.25">
      <c r="A2456" t="s">
        <v>68</v>
      </c>
      <c r="B2456" t="s">
        <v>70</v>
      </c>
      <c r="C2456">
        <v>47</v>
      </c>
      <c r="D2456" t="s">
        <v>138</v>
      </c>
      <c r="E2456" t="s">
        <v>91</v>
      </c>
      <c r="F2456" t="s">
        <v>127</v>
      </c>
      <c r="G2456">
        <v>71.855700361973007</v>
      </c>
      <c r="H2456">
        <v>0</v>
      </c>
      <c r="I2456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456" s="5" cm="1">
        <f t="array" ref="J2456">MAX(IF((ProjectInfoTable[ProjectName]=OutputTable[[#This Row],[ProjectName]]),(ProjectInfoTable[ProjectName]=OutputTable[[#This Row],[ProjectName]])*ProjectInfoTable[NumberOfReplications]))</f>
        <v>50</v>
      </c>
      <c r="K2456" s="5" cm="1">
        <f t="array" ref="K2456">IFERROR(AVERAGE(IF((OutputTable[GroupByKey]=OutputTable[[#This Row],[GroupByKey]]),(OutputTable[GroupByKey]=OutputTable[[#This Row],[GroupByKey]])*OutputTable[RecordedValue])),0)</f>
        <v>71.872638573735571</v>
      </c>
      <c r="L2456" s="5" cm="1">
        <f t="array" ref="L2456">IFERROR(_xlfn.STDEV.S(IF((OutputTable[GroupByKey]=OutputTable[[#This Row],[GroupByKey]]),(OutputTable[GroupByKey]=OutputTable[[#This Row],[GroupByKey]])*OutputTable[RecordedValue])),0)</f>
        <v>5.859431361613459E-2</v>
      </c>
      <c r="M2456" s="5" cm="1">
        <f t="array" ref="M2456">MAX(IF((ProjectInfoTable[ProjectName]=OutputTable[[#This Row],[ProjectName]]),(ProjectInfoTable[ProjectName]=OutputTable[[#This Row],[ProjectName]])*ProjectInfoTable[ConfidenceInterval]))</f>
        <v>0.95</v>
      </c>
      <c r="N24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456" s="5" cm="1">
        <f t="array" ref="O2456">MIN(IF((OutputTable[GroupByKey]=OutputTable[[#This Row],[GroupByKey]]),(OutputTable[GroupByKey]=OutputTable[[#This Row],[GroupByKey]])*OutputTable[RecordedValue]))</f>
        <v>71.718288096809104</v>
      </c>
      <c r="P2456" s="5" cm="1">
        <f t="array" ref="P2456">MAX(IF((OutputTable[GroupByKey]=OutputTable[[#This Row],[GroupByKey]]),(OutputTable[GroupByKey]=OutputTable[[#This Row],[GroupByKey]])*OutputTable[RecordedValue]))</f>
        <v>71.976989689924594</v>
      </c>
    </row>
    <row r="2457" spans="1:16" x14ac:dyDescent="0.25">
      <c r="A2457" t="s">
        <v>68</v>
      </c>
      <c r="B2457" t="s">
        <v>70</v>
      </c>
      <c r="C2457">
        <v>47</v>
      </c>
      <c r="D2457" t="s">
        <v>139</v>
      </c>
      <c r="E2457" t="s">
        <v>140</v>
      </c>
      <c r="F2457" t="s">
        <v>127</v>
      </c>
      <c r="G2457">
        <v>0</v>
      </c>
      <c r="H2457">
        <v>0</v>
      </c>
      <c r="I2457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457" s="5" cm="1">
        <f t="array" ref="J2457">MAX(IF((ProjectInfoTable[ProjectName]=OutputTable[[#This Row],[ProjectName]]),(ProjectInfoTable[ProjectName]=OutputTable[[#This Row],[ProjectName]])*ProjectInfoTable[NumberOfReplications]))</f>
        <v>50</v>
      </c>
      <c r="K2457" s="5" cm="1">
        <f t="array" ref="K2457">IFERROR(AVERAGE(IF((OutputTable[GroupByKey]=OutputTable[[#This Row],[GroupByKey]]),(OutputTable[GroupByKey]=OutputTable[[#This Row],[GroupByKey]])*OutputTable[RecordedValue])),0)</f>
        <v>0</v>
      </c>
      <c r="L2457" s="5" cm="1">
        <f t="array" ref="L2457">IFERROR(_xlfn.STDEV.S(IF((OutputTable[GroupByKey]=OutputTable[[#This Row],[GroupByKey]]),(OutputTable[GroupByKey]=OutputTable[[#This Row],[GroupByKey]])*OutputTable[RecordedValue])),0)</f>
        <v>0</v>
      </c>
      <c r="M2457" s="5" cm="1">
        <f t="array" ref="M2457">MAX(IF((ProjectInfoTable[ProjectName]=OutputTable[[#This Row],[ProjectName]]),(ProjectInfoTable[ProjectName]=OutputTable[[#This Row],[ProjectName]])*ProjectInfoTable[ConfidenceInterval]))</f>
        <v>0.95</v>
      </c>
      <c r="N24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7" s="5" cm="1">
        <f t="array" ref="O2457">MIN(IF((OutputTable[GroupByKey]=OutputTable[[#This Row],[GroupByKey]]),(OutputTable[GroupByKey]=OutputTable[[#This Row],[GroupByKey]])*OutputTable[RecordedValue]))</f>
        <v>0</v>
      </c>
      <c r="P2457" s="5" cm="1">
        <f t="array" ref="P2457">MAX(IF((OutputTable[GroupByKey]=OutputTable[[#This Row],[GroupByKey]]),(OutputTable[GroupByKey]=OutputTable[[#This Row],[GroupByKey]])*OutputTable[RecordedValue]))</f>
        <v>0</v>
      </c>
    </row>
    <row r="2458" spans="1:16" x14ac:dyDescent="0.25">
      <c r="A2458" t="s">
        <v>68</v>
      </c>
      <c r="B2458" t="s">
        <v>70</v>
      </c>
      <c r="C2458">
        <v>47</v>
      </c>
      <c r="D2458" t="s">
        <v>141</v>
      </c>
      <c r="E2458" t="s">
        <v>111</v>
      </c>
      <c r="F2458" t="s">
        <v>73</v>
      </c>
      <c r="G2458">
        <v>9.0955000019413497</v>
      </c>
      <c r="H2458">
        <v>0</v>
      </c>
      <c r="I2458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458" s="5" cm="1">
        <f t="array" ref="J2458">MAX(IF((ProjectInfoTable[ProjectName]=OutputTable[[#This Row],[ProjectName]]),(ProjectInfoTable[ProjectName]=OutputTable[[#This Row],[ProjectName]])*ProjectInfoTable[NumberOfReplications]))</f>
        <v>50</v>
      </c>
      <c r="K2458" s="5" cm="1">
        <f t="array" ref="K2458">IFERROR(AVERAGE(IF((OutputTable[GroupByKey]=OutputTable[[#This Row],[GroupByKey]]),(OutputTable[GroupByKey]=OutputTable[[#This Row],[GroupByKey]])*OutputTable[RecordedValue])),0)</f>
        <v>9.2356458312402427</v>
      </c>
      <c r="L2458" s="5" cm="1">
        <f t="array" ref="L2458">IFERROR(_xlfn.STDEV.S(IF((OutputTable[GroupByKey]=OutputTable[[#This Row],[GroupByKey]]),(OutputTable[GroupByKey]=OutputTable[[#This Row],[GroupByKey]])*OutputTable[RecordedValue])),0)</f>
        <v>0.11377584298148916</v>
      </c>
      <c r="M2458" s="5" cm="1">
        <f t="array" ref="M2458">MAX(IF((ProjectInfoTable[ProjectName]=OutputTable[[#This Row],[ProjectName]]),(ProjectInfoTable[ProjectName]=OutputTable[[#This Row],[ProjectName]])*ProjectInfoTable[ConfidenceInterval]))</f>
        <v>0.95</v>
      </c>
      <c r="N24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458" s="5" cm="1">
        <f t="array" ref="O2458">MIN(IF((OutputTable[GroupByKey]=OutputTable[[#This Row],[GroupByKey]]),(OutputTable[GroupByKey]=OutputTable[[#This Row],[GroupByKey]])*OutputTable[RecordedValue]))</f>
        <v>8.9867833861246496</v>
      </c>
      <c r="P2458" s="5" cm="1">
        <f t="array" ref="P2458">MAX(IF((OutputTable[GroupByKey]=OutputTable[[#This Row],[GroupByKey]]),(OutputTable[GroupByKey]=OutputTable[[#This Row],[GroupByKey]])*OutputTable[RecordedValue]))</f>
        <v>9.4038725622795898</v>
      </c>
    </row>
    <row r="2459" spans="1:16" x14ac:dyDescent="0.25">
      <c r="A2459" t="s">
        <v>68</v>
      </c>
      <c r="B2459" t="s">
        <v>70</v>
      </c>
      <c r="C2459">
        <v>47</v>
      </c>
      <c r="D2459" t="s">
        <v>142</v>
      </c>
      <c r="E2459" t="s">
        <v>113</v>
      </c>
      <c r="F2459" t="s">
        <v>73</v>
      </c>
      <c r="G2459">
        <v>545.73000011648105</v>
      </c>
      <c r="H2459">
        <v>0</v>
      </c>
      <c r="I2459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459" s="5" cm="1">
        <f t="array" ref="J2459">MAX(IF((ProjectInfoTable[ProjectName]=OutputTable[[#This Row],[ProjectName]]),(ProjectInfoTable[ProjectName]=OutputTable[[#This Row],[ProjectName]])*ProjectInfoTable[NumberOfReplications]))</f>
        <v>50</v>
      </c>
      <c r="K2459" s="5" cm="1">
        <f t="array" ref="K2459">IFERROR(AVERAGE(IF((OutputTable[GroupByKey]=OutputTable[[#This Row],[GroupByKey]]),(OutputTable[GroupByKey]=OutputTable[[#This Row],[GroupByKey]])*OutputTable[RecordedValue])),0)</f>
        <v>554.13874987441454</v>
      </c>
      <c r="L2459" s="5" cm="1">
        <f t="array" ref="L2459">IFERROR(_xlfn.STDEV.S(IF((OutputTable[GroupByKey]=OutputTable[[#This Row],[GroupByKey]]),(OutputTable[GroupByKey]=OutputTable[[#This Row],[GroupByKey]])*OutputTable[RecordedValue])),0)</f>
        <v>6.8265505788893126</v>
      </c>
      <c r="M2459" s="5" cm="1">
        <f t="array" ref="M2459">MAX(IF((ProjectInfoTable[ProjectName]=OutputTable[[#This Row],[ProjectName]]),(ProjectInfoTable[ProjectName]=OutputTable[[#This Row],[ProjectName]])*ProjectInfoTable[ConfidenceInterval]))</f>
        <v>0.95</v>
      </c>
      <c r="N24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459" s="5" cm="1">
        <f t="array" ref="O2459">MIN(IF((OutputTable[GroupByKey]=OutputTable[[#This Row],[GroupByKey]]),(OutputTable[GroupByKey]=OutputTable[[#This Row],[GroupByKey]])*OutputTable[RecordedValue]))</f>
        <v>539.207003167479</v>
      </c>
      <c r="P2459" s="5" cm="1">
        <f t="array" ref="P2459">MAX(IF((OutputTable[GroupByKey]=OutputTable[[#This Row],[GroupByKey]]),(OutputTable[GroupByKey]=OutputTable[[#This Row],[GroupByKey]])*OutputTable[RecordedValue]))</f>
        <v>564.23235373677596</v>
      </c>
    </row>
    <row r="2460" spans="1:16" x14ac:dyDescent="0.25">
      <c r="A2460" t="s">
        <v>68</v>
      </c>
      <c r="B2460" t="s">
        <v>70</v>
      </c>
      <c r="C2460">
        <v>47</v>
      </c>
      <c r="D2460" t="s">
        <v>143</v>
      </c>
      <c r="E2460" t="s">
        <v>115</v>
      </c>
      <c r="F2460" t="s">
        <v>73</v>
      </c>
      <c r="G2460">
        <v>0</v>
      </c>
      <c r="H2460">
        <v>0</v>
      </c>
      <c r="I2460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460" s="5" cm="1">
        <f t="array" ref="J2460">MAX(IF((ProjectInfoTable[ProjectName]=OutputTable[[#This Row],[ProjectName]]),(ProjectInfoTable[ProjectName]=OutputTable[[#This Row],[ProjectName]])*ProjectInfoTable[NumberOfReplications]))</f>
        <v>50</v>
      </c>
      <c r="K2460" s="5" cm="1">
        <f t="array" ref="K2460">IFERROR(AVERAGE(IF((OutputTable[GroupByKey]=OutputTable[[#This Row],[GroupByKey]]),(OutputTable[GroupByKey]=OutputTable[[#This Row],[GroupByKey]])*OutputTable[RecordedValue])),0)</f>
        <v>0</v>
      </c>
      <c r="L2460" s="5" cm="1">
        <f t="array" ref="L2460">IFERROR(_xlfn.STDEV.S(IF((OutputTable[GroupByKey]=OutputTable[[#This Row],[GroupByKey]]),(OutputTable[GroupByKey]=OutputTable[[#This Row],[GroupByKey]])*OutputTable[RecordedValue])),0)</f>
        <v>0</v>
      </c>
      <c r="M2460" s="5" cm="1">
        <f t="array" ref="M2460">MAX(IF((ProjectInfoTable[ProjectName]=OutputTable[[#This Row],[ProjectName]]),(ProjectInfoTable[ProjectName]=OutputTable[[#This Row],[ProjectName]])*ProjectInfoTable[ConfidenceInterval]))</f>
        <v>0.95</v>
      </c>
      <c r="N24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0" s="5" cm="1">
        <f t="array" ref="O2460">MIN(IF((OutputTable[GroupByKey]=OutputTable[[#This Row],[GroupByKey]]),(OutputTable[GroupByKey]=OutputTable[[#This Row],[GroupByKey]])*OutputTable[RecordedValue]))</f>
        <v>0</v>
      </c>
      <c r="P2460" s="5" cm="1">
        <f t="array" ref="P2460">MAX(IF((OutputTable[GroupByKey]=OutputTable[[#This Row],[GroupByKey]]),(OutputTable[GroupByKey]=OutputTable[[#This Row],[GroupByKey]])*OutputTable[RecordedValue]))</f>
        <v>0</v>
      </c>
    </row>
    <row r="2461" spans="1:16" x14ac:dyDescent="0.25">
      <c r="A2461" t="s">
        <v>68</v>
      </c>
      <c r="B2461" t="s">
        <v>70</v>
      </c>
      <c r="C2461">
        <v>47</v>
      </c>
      <c r="D2461" t="s">
        <v>144</v>
      </c>
      <c r="E2461" t="s">
        <v>117</v>
      </c>
      <c r="F2461" t="s">
        <v>73</v>
      </c>
      <c r="G2461">
        <v>78.559218286642903</v>
      </c>
      <c r="H2461">
        <v>0</v>
      </c>
      <c r="I2461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461" s="5" cm="1">
        <f t="array" ref="J2461">MAX(IF((ProjectInfoTable[ProjectName]=OutputTable[[#This Row],[ProjectName]]),(ProjectInfoTable[ProjectName]=OutputTable[[#This Row],[ProjectName]])*ProjectInfoTable[NumberOfReplications]))</f>
        <v>50</v>
      </c>
      <c r="K2461" s="5" cm="1">
        <f t="array" ref="K2461">IFERROR(AVERAGE(IF((OutputTable[GroupByKey]=OutputTable[[#This Row],[GroupByKey]]),(OutputTable[GroupByKey]=OutputTable[[#This Row],[GroupByKey]])*OutputTable[RecordedValue])),0)</f>
        <v>55.339444015606816</v>
      </c>
      <c r="L2461" s="5" cm="1">
        <f t="array" ref="L2461">IFERROR(_xlfn.STDEV.S(IF((OutputTable[GroupByKey]=OutputTable[[#This Row],[GroupByKey]]),(OutputTable[GroupByKey]=OutputTable[[#This Row],[GroupByKey]])*OutputTable[RecordedValue])),0)</f>
        <v>18.463814595248238</v>
      </c>
      <c r="M2461" s="5" cm="1">
        <f t="array" ref="M2461">MAX(IF((ProjectInfoTable[ProjectName]=OutputTable[[#This Row],[ProjectName]]),(ProjectInfoTable[ProjectName]=OutputTable[[#This Row],[ProjectName]])*ProjectInfoTable[ConfidenceInterval]))</f>
        <v>0.95</v>
      </c>
      <c r="N24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461" s="5" cm="1">
        <f t="array" ref="O2461">MIN(IF((OutputTable[GroupByKey]=OutputTable[[#This Row],[GroupByKey]]),(OutputTable[GroupByKey]=OutputTable[[#This Row],[GroupByKey]])*OutputTable[RecordedValue]))</f>
        <v>20.994807137296998</v>
      </c>
      <c r="P2461" s="5" cm="1">
        <f t="array" ref="P2461">MAX(IF((OutputTable[GroupByKey]=OutputTable[[#This Row],[GroupByKey]]),(OutputTable[GroupByKey]=OutputTable[[#This Row],[GroupByKey]])*OutputTable[RecordedValue]))</f>
        <v>106.254030872416</v>
      </c>
    </row>
    <row r="2462" spans="1:16" x14ac:dyDescent="0.25">
      <c r="A2462" t="s">
        <v>68</v>
      </c>
      <c r="B2462" t="s">
        <v>70</v>
      </c>
      <c r="C2462">
        <v>47</v>
      </c>
      <c r="D2462" t="s">
        <v>145</v>
      </c>
      <c r="E2462" t="s">
        <v>119</v>
      </c>
      <c r="F2462" t="s">
        <v>73</v>
      </c>
      <c r="G2462">
        <v>318</v>
      </c>
      <c r="H2462">
        <v>0</v>
      </c>
      <c r="I2462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462" s="5" cm="1">
        <f t="array" ref="J2462">MAX(IF((ProjectInfoTable[ProjectName]=OutputTable[[#This Row],[ProjectName]]),(ProjectInfoTable[ProjectName]=OutputTable[[#This Row],[ProjectName]])*ProjectInfoTable[NumberOfReplications]))</f>
        <v>50</v>
      </c>
      <c r="K2462" s="5" cm="1">
        <f t="array" ref="K2462">IFERROR(AVERAGE(IF((OutputTable[GroupByKey]=OutputTable[[#This Row],[GroupByKey]]),(OutputTable[GroupByKey]=OutputTable[[#This Row],[GroupByKey]])*OutputTable[RecordedValue])),0)</f>
        <v>318</v>
      </c>
      <c r="L2462" s="5" cm="1">
        <f t="array" ref="L2462">IFERROR(_xlfn.STDEV.S(IF((OutputTable[GroupByKey]=OutputTable[[#This Row],[GroupByKey]]),(OutputTable[GroupByKey]=OutputTable[[#This Row],[GroupByKey]])*OutputTable[RecordedValue])),0)</f>
        <v>0</v>
      </c>
      <c r="M2462" s="5" cm="1">
        <f t="array" ref="M2462">MAX(IF((ProjectInfoTable[ProjectName]=OutputTable[[#This Row],[ProjectName]]),(ProjectInfoTable[ProjectName]=OutputTable[[#This Row],[ProjectName]])*ProjectInfoTable[ConfidenceInterval]))</f>
        <v>0.95</v>
      </c>
      <c r="N24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2" s="5" cm="1">
        <f t="array" ref="O2462">MIN(IF((OutputTable[GroupByKey]=OutputTable[[#This Row],[GroupByKey]]),(OutputTable[GroupByKey]=OutputTable[[#This Row],[GroupByKey]])*OutputTable[RecordedValue]))</f>
        <v>318</v>
      </c>
      <c r="P2462" s="5" cm="1">
        <f t="array" ref="P2462">MAX(IF((OutputTable[GroupByKey]=OutputTable[[#This Row],[GroupByKey]]),(OutputTable[GroupByKey]=OutputTable[[#This Row],[GroupByKey]])*OutputTable[RecordedValue]))</f>
        <v>318</v>
      </c>
    </row>
    <row r="2463" spans="1:16" x14ac:dyDescent="0.25">
      <c r="A2463" t="s">
        <v>68</v>
      </c>
      <c r="B2463" t="s">
        <v>70</v>
      </c>
      <c r="C2463">
        <v>47</v>
      </c>
      <c r="D2463" t="s">
        <v>146</v>
      </c>
      <c r="E2463" t="s">
        <v>121</v>
      </c>
      <c r="F2463" t="s">
        <v>73</v>
      </c>
      <c r="G2463">
        <v>317</v>
      </c>
      <c r="H2463">
        <v>0</v>
      </c>
      <c r="I2463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463" s="5" cm="1">
        <f t="array" ref="J2463">MAX(IF((ProjectInfoTable[ProjectName]=OutputTable[[#This Row],[ProjectName]]),(ProjectInfoTable[ProjectName]=OutputTable[[#This Row],[ProjectName]])*ProjectInfoTable[NumberOfReplications]))</f>
        <v>50</v>
      </c>
      <c r="K2463" s="5" cm="1">
        <f t="array" ref="K2463">IFERROR(AVERAGE(IF((OutputTable[GroupByKey]=OutputTable[[#This Row],[GroupByKey]]),(OutputTable[GroupByKey]=OutputTable[[#This Row],[GroupByKey]])*OutputTable[RecordedValue])),0)</f>
        <v>316.94</v>
      </c>
      <c r="L2463" s="5" cm="1">
        <f t="array" ref="L2463">IFERROR(_xlfn.STDEV.S(IF((OutputTable[GroupByKey]=OutputTable[[#This Row],[GroupByKey]]),(OutputTable[GroupByKey]=OutputTable[[#This Row],[GroupByKey]])*OutputTable[RecordedValue])),0)</f>
        <v>0.23989793748209556</v>
      </c>
      <c r="M2463" s="5" cm="1">
        <f t="array" ref="M2463">MAX(IF((ProjectInfoTable[ProjectName]=OutputTable[[#This Row],[ProjectName]]),(ProjectInfoTable[ProjectName]=OutputTable[[#This Row],[ProjectName]])*ProjectInfoTable[ConfidenceInterval]))</f>
        <v>0.95</v>
      </c>
      <c r="N24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463" s="5" cm="1">
        <f t="array" ref="O2463">MIN(IF((OutputTable[GroupByKey]=OutputTable[[#This Row],[GroupByKey]]),(OutputTable[GroupByKey]=OutputTable[[#This Row],[GroupByKey]])*OutputTable[RecordedValue]))</f>
        <v>316</v>
      </c>
      <c r="P2463" s="5" cm="1">
        <f t="array" ref="P2463">MAX(IF((OutputTable[GroupByKey]=OutputTable[[#This Row],[GroupByKey]]),(OutputTable[GroupByKey]=OutputTable[[#This Row],[GroupByKey]])*OutputTable[RecordedValue]))</f>
        <v>317</v>
      </c>
    </row>
    <row r="2464" spans="1:16" x14ac:dyDescent="0.25">
      <c r="A2464" t="s">
        <v>68</v>
      </c>
      <c r="B2464" t="s">
        <v>70</v>
      </c>
      <c r="C2464">
        <v>47</v>
      </c>
      <c r="D2464" t="s">
        <v>147</v>
      </c>
      <c r="E2464" t="s">
        <v>123</v>
      </c>
      <c r="F2464" t="s">
        <v>73</v>
      </c>
      <c r="G2464">
        <v>9.0955000019413497</v>
      </c>
      <c r="H2464">
        <v>0</v>
      </c>
      <c r="I2464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464" s="5" cm="1">
        <f t="array" ref="J2464">MAX(IF((ProjectInfoTable[ProjectName]=OutputTable[[#This Row],[ProjectName]]),(ProjectInfoTable[ProjectName]=OutputTable[[#This Row],[ProjectName]])*ProjectInfoTable[NumberOfReplications]))</f>
        <v>50</v>
      </c>
      <c r="K2464" s="5" cm="1">
        <f t="array" ref="K2464">IFERROR(AVERAGE(IF((OutputTable[GroupByKey]=OutputTable[[#This Row],[GroupByKey]]),(OutputTable[GroupByKey]=OutputTable[[#This Row],[GroupByKey]])*OutputTable[RecordedValue])),0)</f>
        <v>9.2356458312402427</v>
      </c>
      <c r="L2464" s="5" cm="1">
        <f t="array" ref="L2464">IFERROR(_xlfn.STDEV.S(IF((OutputTable[GroupByKey]=OutputTable[[#This Row],[GroupByKey]]),(OutputTable[GroupByKey]=OutputTable[[#This Row],[GroupByKey]])*OutputTable[RecordedValue])),0)</f>
        <v>0.11377584298148916</v>
      </c>
      <c r="M2464" s="5" cm="1">
        <f t="array" ref="M2464">MAX(IF((ProjectInfoTable[ProjectName]=OutputTable[[#This Row],[ProjectName]]),(ProjectInfoTable[ProjectName]=OutputTable[[#This Row],[ProjectName]])*ProjectInfoTable[ConfidenceInterval]))</f>
        <v>0.95</v>
      </c>
      <c r="N24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464" s="5" cm="1">
        <f t="array" ref="O2464">MIN(IF((OutputTable[GroupByKey]=OutputTable[[#This Row],[GroupByKey]]),(OutputTable[GroupByKey]=OutputTable[[#This Row],[GroupByKey]])*OutputTable[RecordedValue]))</f>
        <v>8.9867833861246496</v>
      </c>
      <c r="P2464" s="5" cm="1">
        <f t="array" ref="P2464">MAX(IF((OutputTable[GroupByKey]=OutputTable[[#This Row],[GroupByKey]]),(OutputTable[GroupByKey]=OutputTable[[#This Row],[GroupByKey]])*OutputTable[RecordedValue]))</f>
        <v>9.4038725622795898</v>
      </c>
    </row>
    <row r="2465" spans="1:16" x14ac:dyDescent="0.25">
      <c r="A2465" t="s">
        <v>68</v>
      </c>
      <c r="B2465" t="s">
        <v>70</v>
      </c>
      <c r="C2465">
        <v>47</v>
      </c>
      <c r="D2465" t="s">
        <v>148</v>
      </c>
      <c r="E2465" t="s">
        <v>125</v>
      </c>
      <c r="F2465" t="s">
        <v>73</v>
      </c>
      <c r="G2465">
        <v>624.28921840312398</v>
      </c>
      <c r="H2465">
        <v>0</v>
      </c>
      <c r="I2465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465" s="5" cm="1">
        <f t="array" ref="J2465">MAX(IF((ProjectInfoTable[ProjectName]=OutputTable[[#This Row],[ProjectName]]),(ProjectInfoTable[ProjectName]=OutputTable[[#This Row],[ProjectName]])*ProjectInfoTable[NumberOfReplications]))</f>
        <v>50</v>
      </c>
      <c r="K2465" s="5" cm="1">
        <f t="array" ref="K2465">IFERROR(AVERAGE(IF((OutputTable[GroupByKey]=OutputTable[[#This Row],[GroupByKey]]),(OutputTable[GroupByKey]=OutputTable[[#This Row],[GroupByKey]])*OutputTable[RecordedValue])),0)</f>
        <v>609.47819389002132</v>
      </c>
      <c r="L2465" s="5" cm="1">
        <f t="array" ref="L2465">IFERROR(_xlfn.STDEV.S(IF((OutputTable[GroupByKey]=OutputTable[[#This Row],[GroupByKey]]),(OutputTable[GroupByKey]=OutputTable[[#This Row],[GroupByKey]])*OutputTable[RecordedValue])),0)</f>
        <v>20.03379556554944</v>
      </c>
      <c r="M2465" s="5" cm="1">
        <f t="array" ref="M2465">MAX(IF((ProjectInfoTable[ProjectName]=OutputTable[[#This Row],[ProjectName]]),(ProjectInfoTable[ProjectName]=OutputTable[[#This Row],[ProjectName]])*ProjectInfoTable[ConfidenceInterval]))</f>
        <v>0.95</v>
      </c>
      <c r="N24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465" s="5" cm="1">
        <f t="array" ref="O2465">MIN(IF((OutputTable[GroupByKey]=OutputTable[[#This Row],[GroupByKey]]),(OutputTable[GroupByKey]=OutputTable[[#This Row],[GroupByKey]])*OutputTable[RecordedValue]))</f>
        <v>560.39330190760404</v>
      </c>
      <c r="P2465" s="5" cm="1">
        <f t="array" ref="P2465">MAX(IF((OutputTable[GroupByKey]=OutputTable[[#This Row],[GroupByKey]]),(OutputTable[GroupByKey]=OutputTable[[#This Row],[GroupByKey]])*OutputTable[RecordedValue]))</f>
        <v>667.91125094200902</v>
      </c>
    </row>
    <row r="2466" spans="1:16" x14ac:dyDescent="0.25">
      <c r="A2466" t="s">
        <v>68</v>
      </c>
      <c r="B2466" t="s">
        <v>70</v>
      </c>
      <c r="C2466">
        <v>47</v>
      </c>
      <c r="D2466" t="s">
        <v>149</v>
      </c>
      <c r="E2466" t="s">
        <v>119</v>
      </c>
      <c r="F2466" t="s">
        <v>87</v>
      </c>
      <c r="G2466">
        <v>318</v>
      </c>
      <c r="H2466">
        <v>0</v>
      </c>
      <c r="I2466" s="5" t="str">
        <f>OutputTable[[#This Row],[ProjectName]]&amp;OutputTable[[#This Row],[Name]]&amp;OutputTable[[#This Row],[Type]]&amp;OutputTable[[#This Row],[Source]]</f>
        <v>Airport Security AnalysisEntity 1.NumberInNumber InEntity</v>
      </c>
      <c r="J2466" s="5" cm="1">
        <f t="array" ref="J2466">MAX(IF((ProjectInfoTable[ProjectName]=OutputTable[[#This Row],[ProjectName]]),(ProjectInfoTable[ProjectName]=OutputTable[[#This Row],[ProjectName]])*ProjectInfoTable[NumberOfReplications]))</f>
        <v>50</v>
      </c>
      <c r="K2466" s="5" cm="1">
        <f t="array" ref="K2466">IFERROR(AVERAGE(IF((OutputTable[GroupByKey]=OutputTable[[#This Row],[GroupByKey]]),(OutputTable[GroupByKey]=OutputTable[[#This Row],[GroupByKey]])*OutputTable[RecordedValue])),0)</f>
        <v>318</v>
      </c>
      <c r="L2466" s="5" cm="1">
        <f t="array" ref="L2466">IFERROR(_xlfn.STDEV.S(IF((OutputTable[GroupByKey]=OutputTable[[#This Row],[GroupByKey]]),(OutputTable[GroupByKey]=OutputTable[[#This Row],[GroupByKey]])*OutputTable[RecordedValue])),0)</f>
        <v>0</v>
      </c>
      <c r="M2466" s="5" cm="1">
        <f t="array" ref="M2466">MAX(IF((ProjectInfoTable[ProjectName]=OutputTable[[#This Row],[ProjectName]]),(ProjectInfoTable[ProjectName]=OutputTable[[#This Row],[ProjectName]])*ProjectInfoTable[ConfidenceInterval]))</f>
        <v>0.95</v>
      </c>
      <c r="N24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6" s="5" cm="1">
        <f t="array" ref="O2466">MIN(IF((OutputTable[GroupByKey]=OutputTable[[#This Row],[GroupByKey]]),(OutputTable[GroupByKey]=OutputTable[[#This Row],[GroupByKey]])*OutputTable[RecordedValue]))</f>
        <v>318</v>
      </c>
      <c r="P2466" s="5" cm="1">
        <f t="array" ref="P2466">MAX(IF((OutputTable[GroupByKey]=OutputTable[[#This Row],[GroupByKey]]),(OutputTable[GroupByKey]=OutputTable[[#This Row],[GroupByKey]])*OutputTable[RecordedValue]))</f>
        <v>318</v>
      </c>
    </row>
    <row r="2467" spans="1:16" x14ac:dyDescent="0.25">
      <c r="A2467" t="s">
        <v>68</v>
      </c>
      <c r="B2467" t="s">
        <v>70</v>
      </c>
      <c r="C2467">
        <v>47</v>
      </c>
      <c r="D2467" t="s">
        <v>150</v>
      </c>
      <c r="E2467" t="s">
        <v>121</v>
      </c>
      <c r="F2467" t="s">
        <v>87</v>
      </c>
      <c r="G2467">
        <v>314</v>
      </c>
      <c r="H2467">
        <v>0</v>
      </c>
      <c r="I2467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467" s="5" cm="1">
        <f t="array" ref="J2467">MAX(IF((ProjectInfoTable[ProjectName]=OutputTable[[#This Row],[ProjectName]]),(ProjectInfoTable[ProjectName]=OutputTable[[#This Row],[ProjectName]])*ProjectInfoTable[NumberOfReplications]))</f>
        <v>50</v>
      </c>
      <c r="K2467" s="5" cm="1">
        <f t="array" ref="K2467">IFERROR(AVERAGE(IF((OutputTable[GroupByKey]=OutputTable[[#This Row],[GroupByKey]]),(OutputTable[GroupByKey]=OutputTable[[#This Row],[GroupByKey]])*OutputTable[RecordedValue])),0)</f>
        <v>314.94</v>
      </c>
      <c r="L2467" s="5" cm="1">
        <f t="array" ref="L2467">IFERROR(_xlfn.STDEV.S(IF((OutputTable[GroupByKey]=OutputTable[[#This Row],[GroupByKey]]),(OutputTable[GroupByKey]=OutputTable[[#This Row],[GroupByKey]])*OutputTable[RecordedValue])),0)</f>
        <v>0.68243262357121037</v>
      </c>
      <c r="M2467" s="5" cm="1">
        <f t="array" ref="M2467">MAX(IF((ProjectInfoTable[ProjectName]=OutputTable[[#This Row],[ProjectName]]),(ProjectInfoTable[ProjectName]=OutputTable[[#This Row],[ProjectName]])*ProjectInfoTable[ConfidenceInterval]))</f>
        <v>0.95</v>
      </c>
      <c r="N24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467" s="5" cm="1">
        <f t="array" ref="O2467">MIN(IF((OutputTable[GroupByKey]=OutputTable[[#This Row],[GroupByKey]]),(OutputTable[GroupByKey]=OutputTable[[#This Row],[GroupByKey]])*OutputTable[RecordedValue]))</f>
        <v>313</v>
      </c>
      <c r="P2467" s="5" cm="1">
        <f t="array" ref="P2467">MAX(IF((OutputTable[GroupByKey]=OutputTable[[#This Row],[GroupByKey]]),(OutputTable[GroupByKey]=OutputTable[[#This Row],[GroupByKey]])*OutputTable[RecordedValue]))</f>
        <v>316</v>
      </c>
    </row>
    <row r="2468" spans="1:16" x14ac:dyDescent="0.25">
      <c r="A2468" t="s">
        <v>68</v>
      </c>
      <c r="B2468" t="s">
        <v>70</v>
      </c>
      <c r="C2468">
        <v>47</v>
      </c>
      <c r="D2468" t="s">
        <v>151</v>
      </c>
      <c r="E2468" t="s">
        <v>135</v>
      </c>
      <c r="F2468" t="s">
        <v>105</v>
      </c>
      <c r="G2468">
        <v>0</v>
      </c>
      <c r="H2468">
        <v>0</v>
      </c>
      <c r="I2468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468" s="5" cm="1">
        <f t="array" ref="J2468">MAX(IF((ProjectInfoTable[ProjectName]=OutputTable[[#This Row],[ProjectName]]),(ProjectInfoTable[ProjectName]=OutputTable[[#This Row],[ProjectName]])*ProjectInfoTable[NumberOfReplications]))</f>
        <v>50</v>
      </c>
      <c r="K2468" s="5" cm="1">
        <f t="array" ref="K2468">IFERROR(AVERAGE(IF((OutputTable[GroupByKey]=OutputTable[[#This Row],[GroupByKey]]),(OutputTable[GroupByKey]=OutputTable[[#This Row],[GroupByKey]])*OutputTable[RecordedValue])),0)</f>
        <v>0</v>
      </c>
      <c r="L2468" s="5" cm="1">
        <f t="array" ref="L2468">IFERROR(_xlfn.STDEV.S(IF((OutputTable[GroupByKey]=OutputTable[[#This Row],[GroupByKey]]),(OutputTable[GroupByKey]=OutputTable[[#This Row],[GroupByKey]])*OutputTable[RecordedValue])),0)</f>
        <v>0</v>
      </c>
      <c r="M2468" s="5" cm="1">
        <f t="array" ref="M2468">MAX(IF((ProjectInfoTable[ProjectName]=OutputTable[[#This Row],[ProjectName]]),(ProjectInfoTable[ProjectName]=OutputTable[[#This Row],[ProjectName]])*ProjectInfoTable[ConfidenceInterval]))</f>
        <v>0.95</v>
      </c>
      <c r="N24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8" s="5" cm="1">
        <f t="array" ref="O2468">MIN(IF((OutputTable[GroupByKey]=OutputTable[[#This Row],[GroupByKey]]),(OutputTable[GroupByKey]=OutputTable[[#This Row],[GroupByKey]])*OutputTable[RecordedValue]))</f>
        <v>0</v>
      </c>
      <c r="P2468" s="5" cm="1">
        <f t="array" ref="P2468">MAX(IF((OutputTable[GroupByKey]=OutputTable[[#This Row],[GroupByKey]]),(OutputTable[GroupByKey]=OutputTable[[#This Row],[GroupByKey]])*OutputTable[RecordedValue]))</f>
        <v>0</v>
      </c>
    </row>
    <row r="2469" spans="1:16" x14ac:dyDescent="0.25">
      <c r="A2469" t="s">
        <v>68</v>
      </c>
      <c r="B2469" t="s">
        <v>70</v>
      </c>
      <c r="C2469">
        <v>47</v>
      </c>
      <c r="D2469" t="s">
        <v>152</v>
      </c>
      <c r="E2469" t="s">
        <v>137</v>
      </c>
      <c r="F2469" t="s">
        <v>105</v>
      </c>
      <c r="G2469">
        <v>12</v>
      </c>
      <c r="H2469">
        <v>0</v>
      </c>
      <c r="I2469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469" s="5" cm="1">
        <f t="array" ref="J2469">MAX(IF((ProjectInfoTable[ProjectName]=OutputTable[[#This Row],[ProjectName]]),(ProjectInfoTable[ProjectName]=OutputTable[[#This Row],[ProjectName]])*ProjectInfoTable[NumberOfReplications]))</f>
        <v>50</v>
      </c>
      <c r="K2469" s="5" cm="1">
        <f t="array" ref="K2469">IFERROR(AVERAGE(IF((OutputTable[GroupByKey]=OutputTable[[#This Row],[GroupByKey]]),(OutputTable[GroupByKey]=OutputTable[[#This Row],[GroupByKey]])*OutputTable[RecordedValue])),0)</f>
        <v>12</v>
      </c>
      <c r="L2469" s="5" cm="1">
        <f t="array" ref="L2469">IFERROR(_xlfn.STDEV.S(IF((OutputTable[GroupByKey]=OutputTable[[#This Row],[GroupByKey]]),(OutputTable[GroupByKey]=OutputTable[[#This Row],[GroupByKey]])*OutputTable[RecordedValue])),0)</f>
        <v>0</v>
      </c>
      <c r="M2469" s="5" cm="1">
        <f t="array" ref="M2469">MAX(IF((ProjectInfoTable[ProjectName]=OutputTable[[#This Row],[ProjectName]]),(ProjectInfoTable[ProjectName]=OutputTable[[#This Row],[ProjectName]])*ProjectInfoTable[ConfidenceInterval]))</f>
        <v>0.95</v>
      </c>
      <c r="N24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9" s="5" cm="1">
        <f t="array" ref="O2469">MIN(IF((OutputTable[GroupByKey]=OutputTable[[#This Row],[GroupByKey]]),(OutputTable[GroupByKey]=OutputTable[[#This Row],[GroupByKey]])*OutputTable[RecordedValue]))</f>
        <v>12</v>
      </c>
      <c r="P2469" s="5" cm="1">
        <f t="array" ref="P2469">MAX(IF((OutputTable[GroupByKey]=OutputTable[[#This Row],[GroupByKey]]),(OutputTable[GroupByKey]=OutputTable[[#This Row],[GroupByKey]])*OutputTable[RecordedValue]))</f>
        <v>12</v>
      </c>
    </row>
    <row r="2470" spans="1:16" x14ac:dyDescent="0.25">
      <c r="A2470" t="s">
        <v>68</v>
      </c>
      <c r="B2470" t="s">
        <v>70</v>
      </c>
      <c r="C2470">
        <v>47</v>
      </c>
      <c r="D2470" t="s">
        <v>153</v>
      </c>
      <c r="E2470" t="s">
        <v>154</v>
      </c>
      <c r="F2470" t="s">
        <v>105</v>
      </c>
      <c r="G2470">
        <v>0</v>
      </c>
      <c r="H2470">
        <v>0</v>
      </c>
      <c r="I2470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470" s="5" cm="1">
        <f t="array" ref="J2470">MAX(IF((ProjectInfoTable[ProjectName]=OutputTable[[#This Row],[ProjectName]]),(ProjectInfoTable[ProjectName]=OutputTable[[#This Row],[ProjectName]])*ProjectInfoTable[NumberOfReplications]))</f>
        <v>50</v>
      </c>
      <c r="K2470" s="5" cm="1">
        <f t="array" ref="K2470">IFERROR(AVERAGE(IF((OutputTable[GroupByKey]=OutputTable[[#This Row],[GroupByKey]]),(OutputTable[GroupByKey]=OutputTable[[#This Row],[GroupByKey]])*OutputTable[RecordedValue])),0)</f>
        <v>0</v>
      </c>
      <c r="L2470" s="5" cm="1">
        <f t="array" ref="L2470">IFERROR(_xlfn.STDEV.S(IF((OutputTable[GroupByKey]=OutputTable[[#This Row],[GroupByKey]]),(OutputTable[GroupByKey]=OutputTable[[#This Row],[GroupByKey]])*OutputTable[RecordedValue])),0)</f>
        <v>0</v>
      </c>
      <c r="M2470" s="5" cm="1">
        <f t="array" ref="M2470">MAX(IF((ProjectInfoTable[ProjectName]=OutputTable[[#This Row],[ProjectName]]),(ProjectInfoTable[ProjectName]=OutputTable[[#This Row],[ProjectName]])*ProjectInfoTable[ConfidenceInterval]))</f>
        <v>0.95</v>
      </c>
      <c r="N24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70" s="5" cm="1">
        <f t="array" ref="O2470">MIN(IF((OutputTable[GroupByKey]=OutputTable[[#This Row],[GroupByKey]]),(OutputTable[GroupByKey]=OutputTable[[#This Row],[GroupByKey]])*OutputTable[RecordedValue]))</f>
        <v>0</v>
      </c>
      <c r="P2470" s="5" cm="1">
        <f t="array" ref="P2470">MAX(IF((OutputTable[GroupByKey]=OutputTable[[#This Row],[GroupByKey]]),(OutputTable[GroupByKey]=OutputTable[[#This Row],[GroupByKey]])*OutputTable[RecordedValue]))</f>
        <v>0</v>
      </c>
    </row>
    <row r="2471" spans="1:16" x14ac:dyDescent="0.25">
      <c r="A2471" t="s">
        <v>68</v>
      </c>
      <c r="B2471" t="s">
        <v>70</v>
      </c>
      <c r="C2471">
        <v>47</v>
      </c>
      <c r="D2471" t="s">
        <v>155</v>
      </c>
      <c r="E2471" t="s">
        <v>156</v>
      </c>
      <c r="F2471" t="s">
        <v>105</v>
      </c>
      <c r="G2471">
        <v>0</v>
      </c>
      <c r="H2471">
        <v>0</v>
      </c>
      <c r="I2471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471" s="5" cm="1">
        <f t="array" ref="J2471">MAX(IF((ProjectInfoTable[ProjectName]=OutputTable[[#This Row],[ProjectName]]),(ProjectInfoTable[ProjectName]=OutputTable[[#This Row],[ProjectName]])*ProjectInfoTable[NumberOfReplications]))</f>
        <v>50</v>
      </c>
      <c r="K2471" s="5" cm="1">
        <f t="array" ref="K2471">IFERROR(AVERAGE(IF((OutputTable[GroupByKey]=OutputTable[[#This Row],[GroupByKey]]),(OutputTable[GroupByKey]=OutputTable[[#This Row],[GroupByKey]])*OutputTable[RecordedValue])),0)</f>
        <v>0</v>
      </c>
      <c r="L2471" s="5" cm="1">
        <f t="array" ref="L2471">IFERROR(_xlfn.STDEV.S(IF((OutputTable[GroupByKey]=OutputTable[[#This Row],[GroupByKey]]),(OutputTable[GroupByKey]=OutputTable[[#This Row],[GroupByKey]])*OutputTable[RecordedValue])),0)</f>
        <v>0</v>
      </c>
      <c r="M2471" s="5" cm="1">
        <f t="array" ref="M2471">MAX(IF((ProjectInfoTable[ProjectName]=OutputTable[[#This Row],[ProjectName]]),(ProjectInfoTable[ProjectName]=OutputTable[[#This Row],[ProjectName]])*ProjectInfoTable[ConfidenceInterval]))</f>
        <v>0.95</v>
      </c>
      <c r="N24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71" s="5" cm="1">
        <f t="array" ref="O2471">MIN(IF((OutputTable[GroupByKey]=OutputTable[[#This Row],[GroupByKey]]),(OutputTable[GroupByKey]=OutputTable[[#This Row],[GroupByKey]])*OutputTable[RecordedValue]))</f>
        <v>0</v>
      </c>
      <c r="P2471" s="5" cm="1">
        <f t="array" ref="P2471">MAX(IF((OutputTable[GroupByKey]=OutputTable[[#This Row],[GroupByKey]]),(OutputTable[GroupByKey]=OutputTable[[#This Row],[GroupByKey]])*OutputTable[RecordedValue]))</f>
        <v>0</v>
      </c>
    </row>
    <row r="2472" spans="1:16" x14ac:dyDescent="0.25">
      <c r="A2472" t="s">
        <v>68</v>
      </c>
      <c r="B2472" t="s">
        <v>70</v>
      </c>
      <c r="C2472">
        <v>47</v>
      </c>
      <c r="D2472" t="s">
        <v>157</v>
      </c>
      <c r="E2472" t="s">
        <v>140</v>
      </c>
      <c r="F2472" t="s">
        <v>105</v>
      </c>
      <c r="G2472">
        <v>0</v>
      </c>
      <c r="H2472">
        <v>0</v>
      </c>
      <c r="I2472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472" s="5" cm="1">
        <f t="array" ref="J2472">MAX(IF((ProjectInfoTable[ProjectName]=OutputTable[[#This Row],[ProjectName]]),(ProjectInfoTable[ProjectName]=OutputTable[[#This Row],[ProjectName]])*ProjectInfoTable[NumberOfReplications]))</f>
        <v>50</v>
      </c>
      <c r="K2472" s="5" cm="1">
        <f t="array" ref="K2472">IFERROR(AVERAGE(IF((OutputTable[GroupByKey]=OutputTable[[#This Row],[GroupByKey]]),(OutputTable[GroupByKey]=OutputTable[[#This Row],[GroupByKey]])*OutputTable[RecordedValue])),0)</f>
        <v>0</v>
      </c>
      <c r="L2472" s="5" cm="1">
        <f t="array" ref="L2472">IFERROR(_xlfn.STDEV.S(IF((OutputTable[GroupByKey]=OutputTable[[#This Row],[GroupByKey]]),(OutputTable[GroupByKey]=OutputTable[[#This Row],[GroupByKey]])*OutputTable[RecordedValue])),0)</f>
        <v>0</v>
      </c>
      <c r="M2472" s="5" cm="1">
        <f t="array" ref="M2472">MAX(IF((ProjectInfoTable[ProjectName]=OutputTable[[#This Row],[ProjectName]]),(ProjectInfoTable[ProjectName]=OutputTable[[#This Row],[ProjectName]])*ProjectInfoTable[ConfidenceInterval]))</f>
        <v>0.95</v>
      </c>
      <c r="N24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72" s="5" cm="1">
        <f t="array" ref="O2472">MIN(IF((OutputTable[GroupByKey]=OutputTable[[#This Row],[GroupByKey]]),(OutputTable[GroupByKey]=OutputTable[[#This Row],[GroupByKey]])*OutputTable[RecordedValue]))</f>
        <v>0</v>
      </c>
      <c r="P2472" s="5" cm="1">
        <f t="array" ref="P2472">MAX(IF((OutputTable[GroupByKey]=OutputTable[[#This Row],[GroupByKey]]),(OutputTable[GroupByKey]=OutputTable[[#This Row],[GroupByKey]])*OutputTable[RecordedValue]))</f>
        <v>0</v>
      </c>
    </row>
    <row r="2473" spans="1:16" x14ac:dyDescent="0.25">
      <c r="A2473" t="s">
        <v>68</v>
      </c>
      <c r="B2473" t="s">
        <v>70</v>
      </c>
      <c r="C2473">
        <v>47</v>
      </c>
      <c r="D2473" t="s">
        <v>158</v>
      </c>
      <c r="E2473" t="s">
        <v>121</v>
      </c>
      <c r="F2473" t="s">
        <v>127</v>
      </c>
      <c r="G2473">
        <v>314</v>
      </c>
      <c r="H2473">
        <v>0</v>
      </c>
      <c r="I2473" s="5" t="str">
        <f>OutputTable[[#This Row],[ProjectName]]&amp;OutputTable[[#This Row],[Name]]&amp;OutputTable[[#This Row],[Type]]&amp;OutputTable[[#This Row],[Source]]</f>
        <v>Airport Security AnalysisSystem.NumberOutNumber OutSystem</v>
      </c>
      <c r="J2473" s="5" cm="1">
        <f t="array" ref="J2473">MAX(IF((ProjectInfoTable[ProjectName]=OutputTable[[#This Row],[ProjectName]]),(ProjectInfoTable[ProjectName]=OutputTable[[#This Row],[ProjectName]])*ProjectInfoTable[NumberOfReplications]))</f>
        <v>50</v>
      </c>
      <c r="K2473" s="5" cm="1">
        <f t="array" ref="K2473">IFERROR(AVERAGE(IF((OutputTable[GroupByKey]=OutputTable[[#This Row],[GroupByKey]]),(OutputTable[GroupByKey]=OutputTable[[#This Row],[GroupByKey]])*OutputTable[RecordedValue])),0)</f>
        <v>314.94</v>
      </c>
      <c r="L2473" s="5" cm="1">
        <f t="array" ref="L2473">IFERROR(_xlfn.STDEV.S(IF((OutputTable[GroupByKey]=OutputTable[[#This Row],[GroupByKey]]),(OutputTable[GroupByKey]=OutputTable[[#This Row],[GroupByKey]])*OutputTable[RecordedValue])),0)</f>
        <v>0.68243262357121037</v>
      </c>
      <c r="M2473" s="5" cm="1">
        <f t="array" ref="M2473">MAX(IF((ProjectInfoTable[ProjectName]=OutputTable[[#This Row],[ProjectName]]),(ProjectInfoTable[ProjectName]=OutputTable[[#This Row],[ProjectName]])*ProjectInfoTable[ConfidenceInterval]))</f>
        <v>0.95</v>
      </c>
      <c r="N24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473" s="5" cm="1">
        <f t="array" ref="O2473">MIN(IF((OutputTable[GroupByKey]=OutputTable[[#This Row],[GroupByKey]]),(OutputTable[GroupByKey]=OutputTable[[#This Row],[GroupByKey]])*OutputTable[RecordedValue]))</f>
        <v>313</v>
      </c>
      <c r="P2473" s="5" cm="1">
        <f t="array" ref="P2473">MAX(IF((OutputTable[GroupByKey]=OutputTable[[#This Row],[GroupByKey]]),(OutputTable[GroupByKey]=OutputTable[[#This Row],[GroupByKey]])*OutputTable[RecordedValue]))</f>
        <v>316</v>
      </c>
    </row>
    <row r="2474" spans="1:16" x14ac:dyDescent="0.25">
      <c r="A2474" t="s">
        <v>68</v>
      </c>
      <c r="B2474" t="s">
        <v>70</v>
      </c>
      <c r="C2474">
        <v>47</v>
      </c>
      <c r="D2474" t="s">
        <v>159</v>
      </c>
      <c r="E2474" t="s">
        <v>91</v>
      </c>
      <c r="F2474" t="s">
        <v>127</v>
      </c>
      <c r="G2474">
        <v>71.855700361973007</v>
      </c>
      <c r="H2474">
        <v>0</v>
      </c>
      <c r="I2474" s="5" t="str">
        <f>OutputTable[[#This Row],[ProjectName]]&amp;OutputTable[[#This Row],[Name]]&amp;OutputTable[[#This Row],[Type]]&amp;OutputTable[[#This Row],[Source]]</f>
        <v>Airport Security AnalysisSystem.TotalCostTotal CostSystem</v>
      </c>
      <c r="J2474" s="5" cm="1">
        <f t="array" ref="J2474">MAX(IF((ProjectInfoTable[ProjectName]=OutputTable[[#This Row],[ProjectName]]),(ProjectInfoTable[ProjectName]=OutputTable[[#This Row],[ProjectName]])*ProjectInfoTable[NumberOfReplications]))</f>
        <v>50</v>
      </c>
      <c r="K2474" s="5" cm="1">
        <f t="array" ref="K2474">IFERROR(AVERAGE(IF((OutputTable[GroupByKey]=OutputTable[[#This Row],[GroupByKey]]),(OutputTable[GroupByKey]=OutputTable[[#This Row],[GroupByKey]])*OutputTable[RecordedValue])),0)</f>
        <v>71.872638573735571</v>
      </c>
      <c r="L2474" s="5" cm="1">
        <f t="array" ref="L2474">IFERROR(_xlfn.STDEV.S(IF((OutputTable[GroupByKey]=OutputTable[[#This Row],[GroupByKey]]),(OutputTable[GroupByKey]=OutputTable[[#This Row],[GroupByKey]])*OutputTable[RecordedValue])),0)</f>
        <v>5.859431361613459E-2</v>
      </c>
      <c r="M2474" s="5" cm="1">
        <f t="array" ref="M2474">MAX(IF((ProjectInfoTable[ProjectName]=OutputTable[[#This Row],[ProjectName]]),(ProjectInfoTable[ProjectName]=OutputTable[[#This Row],[ProjectName]])*ProjectInfoTable[ConfidenceInterval]))</f>
        <v>0.95</v>
      </c>
      <c r="N24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474" s="5" cm="1">
        <f t="array" ref="O2474">MIN(IF((OutputTable[GroupByKey]=OutputTable[[#This Row],[GroupByKey]]),(OutputTable[GroupByKey]=OutputTable[[#This Row],[GroupByKey]])*OutputTable[RecordedValue]))</f>
        <v>71.718288096809104</v>
      </c>
      <c r="P2474" s="5" cm="1">
        <f t="array" ref="P2474">MAX(IF((OutputTable[GroupByKey]=OutputTable[[#This Row],[GroupByKey]]),(OutputTable[GroupByKey]=OutputTable[[#This Row],[GroupByKey]])*OutputTable[RecordedValue]))</f>
        <v>71.976989689924594</v>
      </c>
    </row>
    <row r="2475" spans="1:16" x14ac:dyDescent="0.25">
      <c r="A2475" t="s">
        <v>68</v>
      </c>
      <c r="B2475" t="s">
        <v>70</v>
      </c>
      <c r="C2475">
        <v>47</v>
      </c>
      <c r="D2475" t="s">
        <v>160</v>
      </c>
      <c r="E2475" t="s">
        <v>135</v>
      </c>
      <c r="F2475" t="s">
        <v>105</v>
      </c>
      <c r="G2475">
        <v>30.467111143174801</v>
      </c>
      <c r="H2475">
        <v>0</v>
      </c>
      <c r="I2475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475" s="5" cm="1">
        <f t="array" ref="J2475">MAX(IF((ProjectInfoTable[ProjectName]=OutputTable[[#This Row],[ProjectName]]),(ProjectInfoTable[ProjectName]=OutputTable[[#This Row],[ProjectName]])*ProjectInfoTable[NumberOfReplications]))</f>
        <v>50</v>
      </c>
      <c r="K2475" s="5" cm="1">
        <f t="array" ref="K2475">IFERROR(AVERAGE(IF((OutputTable[GroupByKey]=OutputTable[[#This Row],[GroupByKey]]),(OutputTable[GroupByKey]=OutputTable[[#This Row],[GroupByKey]])*OutputTable[RecordedValue])),0)</f>
        <v>29.829789158135409</v>
      </c>
      <c r="L2475" s="5" cm="1">
        <f t="array" ref="L2475">IFERROR(_xlfn.STDEV.S(IF((OutputTable[GroupByKey]=OutputTable[[#This Row],[GroupByKey]]),(OutputTable[GroupByKey]=OutputTable[[#This Row],[GroupByKey]])*OutputTable[RecordedValue])),0)</f>
        <v>0.5851150785874778</v>
      </c>
      <c r="M2475" s="5" cm="1">
        <f t="array" ref="M2475">MAX(IF((ProjectInfoTable[ProjectName]=OutputTable[[#This Row],[ProjectName]]),(ProjectInfoTable[ProjectName]=OutputTable[[#This Row],[ProjectName]])*ProjectInfoTable[ConfidenceInterval]))</f>
        <v>0.95</v>
      </c>
      <c r="N24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475" s="5" cm="1">
        <f t="array" ref="O2475">MIN(IF((OutputTable[GroupByKey]=OutputTable[[#This Row],[GroupByKey]]),(OutputTable[GroupByKey]=OutputTable[[#This Row],[GroupByKey]])*OutputTable[RecordedValue]))</f>
        <v>28.648191338861398</v>
      </c>
      <c r="P2475" s="5" cm="1">
        <f t="array" ref="P2475">MAX(IF((OutputTable[GroupByKey]=OutputTable[[#This Row],[GroupByKey]]),(OutputTable[GroupByKey]=OutputTable[[#This Row],[GroupByKey]])*OutputTable[RecordedValue]))</f>
        <v>31.087756920682502</v>
      </c>
    </row>
    <row r="2476" spans="1:16" x14ac:dyDescent="0.25">
      <c r="A2476" t="s">
        <v>68</v>
      </c>
      <c r="B2476" t="s">
        <v>70</v>
      </c>
      <c r="C2476">
        <v>47</v>
      </c>
      <c r="D2476" t="s">
        <v>161</v>
      </c>
      <c r="E2476" t="s">
        <v>137</v>
      </c>
      <c r="F2476" t="s">
        <v>105</v>
      </c>
      <c r="G2476">
        <v>5.4583744594851504</v>
      </c>
      <c r="H2476">
        <v>0</v>
      </c>
      <c r="I2476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476" s="5" cm="1">
        <f t="array" ref="J2476">MAX(IF((ProjectInfoTable[ProjectName]=OutputTable[[#This Row],[ProjectName]]),(ProjectInfoTable[ProjectName]=OutputTable[[#This Row],[ProjectName]])*ProjectInfoTable[NumberOfReplications]))</f>
        <v>50</v>
      </c>
      <c r="K2476" s="5" cm="1">
        <f t="array" ref="K2476">IFERROR(AVERAGE(IF((OutputTable[GroupByKey]=OutputTable[[#This Row],[GroupByKey]]),(OutputTable[GroupByKey]=OutputTable[[#This Row],[GroupByKey]])*OutputTable[RecordedValue])),0)</f>
        <v>6.0988587896948685</v>
      </c>
      <c r="L2476" s="5" cm="1">
        <f t="array" ref="L2476">IFERROR(_xlfn.STDEV.S(IF((OutputTable[GroupByKey]=OutputTable[[#This Row],[GroupByKey]]),(OutputTable[GroupByKey]=OutputTable[[#This Row],[GroupByKey]])*OutputTable[RecordedValue])),0)</f>
        <v>0.58437836853471548</v>
      </c>
      <c r="M2476" s="5" cm="1">
        <f t="array" ref="M2476">MAX(IF((ProjectInfoTable[ProjectName]=OutputTable[[#This Row],[ProjectName]]),(ProjectInfoTable[ProjectName]=OutputTable[[#This Row],[ProjectName]])*ProjectInfoTable[ConfidenceInterval]))</f>
        <v>0.95</v>
      </c>
      <c r="N24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476" s="5" cm="1">
        <f t="array" ref="O2476">MIN(IF((OutputTable[GroupByKey]=OutputTable[[#This Row],[GroupByKey]]),(OutputTable[GroupByKey]=OutputTable[[#This Row],[GroupByKey]])*OutputTable[RecordedValue]))</f>
        <v>4.8524885910691502</v>
      </c>
      <c r="P2476" s="5" cm="1">
        <f t="array" ref="P2476">MAX(IF((OutputTable[GroupByKey]=OutputTable[[#This Row],[GroupByKey]]),(OutputTable[GroupByKey]=OutputTable[[#This Row],[GroupByKey]])*OutputTable[RecordedValue]))</f>
        <v>7.28424471053909</v>
      </c>
    </row>
    <row r="2477" spans="1:16" x14ac:dyDescent="0.25">
      <c r="A2477" t="s">
        <v>68</v>
      </c>
      <c r="B2477" t="s">
        <v>70</v>
      </c>
      <c r="C2477">
        <v>47</v>
      </c>
      <c r="D2477" t="s">
        <v>162</v>
      </c>
      <c r="E2477" t="s">
        <v>154</v>
      </c>
      <c r="F2477" t="s">
        <v>105</v>
      </c>
      <c r="G2477">
        <v>650</v>
      </c>
      <c r="H2477">
        <v>0</v>
      </c>
      <c r="I2477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477" s="5" cm="1">
        <f t="array" ref="J2477">MAX(IF((ProjectInfoTable[ProjectName]=OutputTable[[#This Row],[ProjectName]]),(ProjectInfoTable[ProjectName]=OutputTable[[#This Row],[ProjectName]])*ProjectInfoTable[NumberOfReplications]))</f>
        <v>50</v>
      </c>
      <c r="K2477" s="5" cm="1">
        <f t="array" ref="K2477">IFERROR(AVERAGE(IF((OutputTable[GroupByKey]=OutputTable[[#This Row],[GroupByKey]]),(OutputTable[GroupByKey]=OutputTable[[#This Row],[GroupByKey]])*OutputTable[RecordedValue])),0)</f>
        <v>645.70000000000005</v>
      </c>
      <c r="L2477" s="5" cm="1">
        <f t="array" ref="L2477">IFERROR(_xlfn.STDEV.S(IF((OutputTable[GroupByKey]=OutputTable[[#This Row],[GroupByKey]]),(OutputTable[GroupByKey]=OutputTable[[#This Row],[GroupByKey]])*OutputTable[RecordedValue])),0)</f>
        <v>5.4930382656372485</v>
      </c>
      <c r="M2477" s="5" cm="1">
        <f t="array" ref="M2477">MAX(IF((ProjectInfoTable[ProjectName]=OutputTable[[#This Row],[ProjectName]]),(ProjectInfoTable[ProjectName]=OutputTable[[#This Row],[ProjectName]])*ProjectInfoTable[ConfidenceInterval]))</f>
        <v>0.95</v>
      </c>
      <c r="N24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477" s="5" cm="1">
        <f t="array" ref="O2477">MIN(IF((OutputTable[GroupByKey]=OutputTable[[#This Row],[GroupByKey]]),(OutputTable[GroupByKey]=OutputTable[[#This Row],[GroupByKey]])*OutputTable[RecordedValue]))</f>
        <v>633</v>
      </c>
      <c r="P2477" s="5" cm="1">
        <f t="array" ref="P2477">MAX(IF((OutputTable[GroupByKey]=OutputTable[[#This Row],[GroupByKey]]),(OutputTable[GroupByKey]=OutputTable[[#This Row],[GroupByKey]])*OutputTable[RecordedValue]))</f>
        <v>656</v>
      </c>
    </row>
    <row r="2478" spans="1:16" x14ac:dyDescent="0.25">
      <c r="A2478" t="s">
        <v>68</v>
      </c>
      <c r="B2478" t="s">
        <v>70</v>
      </c>
      <c r="C2478">
        <v>47</v>
      </c>
      <c r="D2478" t="s">
        <v>163</v>
      </c>
      <c r="E2478" t="s">
        <v>156</v>
      </c>
      <c r="F2478" t="s">
        <v>105</v>
      </c>
      <c r="G2478">
        <v>0.84837848723652398</v>
      </c>
      <c r="H2478">
        <v>0</v>
      </c>
      <c r="I2478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478" s="5" cm="1">
        <f t="array" ref="J2478">MAX(IF((ProjectInfoTable[ProjectName]=OutputTable[[#This Row],[ProjectName]]),(ProjectInfoTable[ProjectName]=OutputTable[[#This Row],[ProjectName]])*ProjectInfoTable[NumberOfReplications]))</f>
        <v>50</v>
      </c>
      <c r="K2478" s="5" cm="1">
        <f t="array" ref="K2478">IFERROR(AVERAGE(IF((OutputTable[GroupByKey]=OutputTable[[#This Row],[GroupByKey]]),(OutputTable[GroupByKey]=OutputTable[[#This Row],[GroupByKey]])*OutputTable[RecordedValue])),0)</f>
        <v>0.83058725584180904</v>
      </c>
      <c r="L2478" s="5" cm="1">
        <f t="array" ref="L2478">IFERROR(_xlfn.STDEV.S(IF((OutputTable[GroupByKey]=OutputTable[[#This Row],[GroupByKey]]),(OutputTable[GroupByKey]=OutputTable[[#This Row],[GroupByKey]])*OutputTable[RecordedValue])),0)</f>
        <v>1.6232732459297416E-2</v>
      </c>
      <c r="M2478" s="5" cm="1">
        <f t="array" ref="M2478">MAX(IF((ProjectInfoTable[ProjectName]=OutputTable[[#This Row],[ProjectName]]),(ProjectInfoTable[ProjectName]=OutputTable[[#This Row],[ProjectName]])*ProjectInfoTable[ConfidenceInterval]))</f>
        <v>0.95</v>
      </c>
      <c r="N24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478" s="5" cm="1">
        <f t="array" ref="O2478">MIN(IF((OutputTable[GroupByKey]=OutputTable[[#This Row],[GroupByKey]]),(OutputTable[GroupByKey]=OutputTable[[#This Row],[GroupByKey]])*OutputTable[RecordedValue]))</f>
        <v>0.79765986915169296</v>
      </c>
      <c r="P2478" s="5" cm="1">
        <f t="array" ref="P2478">MAX(IF((OutputTable[GroupByKey]=OutputTable[[#This Row],[GroupByKey]]),(OutputTable[GroupByKey]=OutputTable[[#This Row],[GroupByKey]])*OutputTable[RecordedValue]))</f>
        <v>0.86520865024807903</v>
      </c>
    </row>
    <row r="2479" spans="1:16" x14ac:dyDescent="0.25">
      <c r="A2479" t="s">
        <v>68</v>
      </c>
      <c r="B2479" t="s">
        <v>70</v>
      </c>
      <c r="C2479">
        <v>47</v>
      </c>
      <c r="D2479" t="s">
        <v>164</v>
      </c>
      <c r="E2479" t="s">
        <v>140</v>
      </c>
      <c r="F2479" t="s">
        <v>105</v>
      </c>
      <c r="G2479">
        <v>0</v>
      </c>
      <c r="H2479">
        <v>0</v>
      </c>
      <c r="I2479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479" s="5" cm="1">
        <f t="array" ref="J2479">MAX(IF((ProjectInfoTable[ProjectName]=OutputTable[[#This Row],[ProjectName]]),(ProjectInfoTable[ProjectName]=OutputTable[[#This Row],[ProjectName]])*ProjectInfoTable[NumberOfReplications]))</f>
        <v>50</v>
      </c>
      <c r="K2479" s="5" cm="1">
        <f t="array" ref="K2479">IFERROR(AVERAGE(IF((OutputTable[GroupByKey]=OutputTable[[#This Row],[GroupByKey]]),(OutputTable[GroupByKey]=OutputTable[[#This Row],[GroupByKey]])*OutputTable[RecordedValue])),0)</f>
        <v>0</v>
      </c>
      <c r="L2479" s="5" cm="1">
        <f t="array" ref="L2479">IFERROR(_xlfn.STDEV.S(IF((OutputTable[GroupByKey]=OutputTable[[#This Row],[GroupByKey]]),(OutputTable[GroupByKey]=OutputTable[[#This Row],[GroupByKey]])*OutputTable[RecordedValue])),0)</f>
        <v>0</v>
      </c>
      <c r="M2479" s="5" cm="1">
        <f t="array" ref="M2479">MAX(IF((ProjectInfoTable[ProjectName]=OutputTable[[#This Row],[ProjectName]]),(ProjectInfoTable[ProjectName]=OutputTable[[#This Row],[ProjectName]])*ProjectInfoTable[ConfidenceInterval]))</f>
        <v>0.95</v>
      </c>
      <c r="N24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79" s="5" cm="1">
        <f t="array" ref="O2479">MIN(IF((OutputTable[GroupByKey]=OutputTable[[#This Row],[GroupByKey]]),(OutputTable[GroupByKey]=OutputTable[[#This Row],[GroupByKey]])*OutputTable[RecordedValue]))</f>
        <v>0</v>
      </c>
      <c r="P2479" s="5" cm="1">
        <f t="array" ref="P2479">MAX(IF((OutputTable[GroupByKey]=OutputTable[[#This Row],[GroupByKey]]),(OutputTable[GroupByKey]=OutputTable[[#This Row],[GroupByKey]])*OutputTable[RecordedValue]))</f>
        <v>0</v>
      </c>
    </row>
    <row r="2480" spans="1:16" x14ac:dyDescent="0.25">
      <c r="A2480" t="s">
        <v>68</v>
      </c>
      <c r="B2480" t="s">
        <v>70</v>
      </c>
      <c r="C2480">
        <v>47</v>
      </c>
      <c r="D2480" t="s">
        <v>165</v>
      </c>
      <c r="E2480" t="s">
        <v>111</v>
      </c>
      <c r="F2480" t="s">
        <v>73</v>
      </c>
      <c r="G2480">
        <v>37.427285389452997</v>
      </c>
      <c r="H2480">
        <v>0</v>
      </c>
      <c r="I2480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480" s="5" cm="1">
        <f t="array" ref="J2480">MAX(IF((ProjectInfoTable[ProjectName]=OutputTable[[#This Row],[ProjectName]]),(ProjectInfoTable[ProjectName]=OutputTable[[#This Row],[ProjectName]])*ProjectInfoTable[NumberOfReplications]))</f>
        <v>50</v>
      </c>
      <c r="K2480" s="5" cm="1">
        <f t="array" ref="K2480">IFERROR(AVERAGE(IF((OutputTable[GroupByKey]=OutputTable[[#This Row],[GroupByKey]]),(OutputTable[GroupByKey]=OutputTable[[#This Row],[GroupByKey]])*OutputTable[RecordedValue])),0)</f>
        <v>37.238343743460135</v>
      </c>
      <c r="L2480" s="5" cm="1">
        <f t="array" ref="L2480">IFERROR(_xlfn.STDEV.S(IF((OutputTable[GroupByKey]=OutputTable[[#This Row],[GroupByKey]]),(OutputTable[GroupByKey]=OutputTable[[#This Row],[GroupByKey]])*OutputTable[RecordedValue])),0)</f>
        <v>0.73577360167133743</v>
      </c>
      <c r="M2480" s="5" cm="1">
        <f t="array" ref="M2480">MAX(IF((ProjectInfoTable[ProjectName]=OutputTable[[#This Row],[ProjectName]]),(ProjectInfoTable[ProjectName]=OutputTable[[#This Row],[ProjectName]])*ProjectInfoTable[ConfidenceInterval]))</f>
        <v>0.95</v>
      </c>
      <c r="N24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480" s="5" cm="1">
        <f t="array" ref="O2480">MIN(IF((OutputTable[GroupByKey]=OutputTable[[#This Row],[GroupByKey]]),(OutputTable[GroupByKey]=OutputTable[[#This Row],[GroupByKey]])*OutputTable[RecordedValue]))</f>
        <v>35.915286846409401</v>
      </c>
      <c r="P2480" s="5" cm="1">
        <f t="array" ref="P2480">MAX(IF((OutputTable[GroupByKey]=OutputTable[[#This Row],[GroupByKey]]),(OutputTable[GroupByKey]=OutputTable[[#This Row],[GroupByKey]])*OutputTable[RecordedValue]))</f>
        <v>38.829036811282897</v>
      </c>
    </row>
    <row r="2481" spans="1:16" x14ac:dyDescent="0.25">
      <c r="A2481" t="s">
        <v>68</v>
      </c>
      <c r="B2481" t="s">
        <v>70</v>
      </c>
      <c r="C2481">
        <v>47</v>
      </c>
      <c r="D2481" t="s">
        <v>166</v>
      </c>
      <c r="E2481" t="s">
        <v>113</v>
      </c>
      <c r="F2481" t="s">
        <v>73</v>
      </c>
      <c r="G2481">
        <v>1122.8185616835899</v>
      </c>
      <c r="H2481">
        <v>0</v>
      </c>
      <c r="I2481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481" s="5" cm="1">
        <f t="array" ref="J2481">MAX(IF((ProjectInfoTable[ProjectName]=OutputTable[[#This Row],[ProjectName]]),(ProjectInfoTable[ProjectName]=OutputTable[[#This Row],[ProjectName]])*ProjectInfoTable[NumberOfReplications]))</f>
        <v>50</v>
      </c>
      <c r="K2481" s="5" cm="1">
        <f t="array" ref="K2481">IFERROR(AVERAGE(IF((OutputTable[GroupByKey]=OutputTable[[#This Row],[GroupByKey]]),(OutputTable[GroupByKey]=OutputTable[[#This Row],[GroupByKey]])*OutputTable[RecordedValue])),0)</f>
        <v>1117.1503123038046</v>
      </c>
      <c r="L2481" s="5" cm="1">
        <f t="array" ref="L2481">IFERROR(_xlfn.STDEV.S(IF((OutputTable[GroupByKey]=OutputTable[[#This Row],[GroupByKey]]),(OutputTable[GroupByKey]=OutputTable[[#This Row],[GroupByKey]])*OutputTable[RecordedValue])),0)</f>
        <v>22.073208050140675</v>
      </c>
      <c r="M2481" s="5" cm="1">
        <f t="array" ref="M2481">MAX(IF((ProjectInfoTable[ProjectName]=OutputTable[[#This Row],[ProjectName]]),(ProjectInfoTable[ProjectName]=OutputTable[[#This Row],[ProjectName]])*ProjectInfoTable[ConfidenceInterval]))</f>
        <v>0.95</v>
      </c>
      <c r="N24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481" s="5" cm="1">
        <f t="array" ref="O2481">MIN(IF((OutputTable[GroupByKey]=OutputTable[[#This Row],[GroupByKey]]),(OutputTable[GroupByKey]=OutputTable[[#This Row],[GroupByKey]])*OutputTable[RecordedValue]))</f>
        <v>1077.4586053922801</v>
      </c>
      <c r="P2481" s="5" cm="1">
        <f t="array" ref="P2481">MAX(IF((OutputTable[GroupByKey]=OutputTable[[#This Row],[GroupByKey]]),(OutputTable[GroupByKey]=OutputTable[[#This Row],[GroupByKey]])*OutputTable[RecordedValue]))</f>
        <v>1164.8711043384901</v>
      </c>
    </row>
    <row r="2482" spans="1:16" x14ac:dyDescent="0.25">
      <c r="A2482" t="s">
        <v>68</v>
      </c>
      <c r="B2482" t="s">
        <v>70</v>
      </c>
      <c r="C2482">
        <v>47</v>
      </c>
      <c r="D2482" t="s">
        <v>167</v>
      </c>
      <c r="E2482" t="s">
        <v>115</v>
      </c>
      <c r="F2482" t="s">
        <v>73</v>
      </c>
      <c r="G2482">
        <v>0</v>
      </c>
      <c r="H2482">
        <v>0</v>
      </c>
      <c r="I2482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482" s="5" cm="1">
        <f t="array" ref="J2482">MAX(IF((ProjectInfoTable[ProjectName]=OutputTable[[#This Row],[ProjectName]]),(ProjectInfoTable[ProjectName]=OutputTable[[#This Row],[ProjectName]])*ProjectInfoTable[NumberOfReplications]))</f>
        <v>50</v>
      </c>
      <c r="K2482" s="5" cm="1">
        <f t="array" ref="K2482">IFERROR(AVERAGE(IF((OutputTable[GroupByKey]=OutputTable[[#This Row],[GroupByKey]]),(OutputTable[GroupByKey]=OutputTable[[#This Row],[GroupByKey]])*OutputTable[RecordedValue])),0)</f>
        <v>0</v>
      </c>
      <c r="L2482" s="5" cm="1">
        <f t="array" ref="L2482">IFERROR(_xlfn.STDEV.S(IF((OutputTable[GroupByKey]=OutputTable[[#This Row],[GroupByKey]]),(OutputTable[GroupByKey]=OutputTable[[#This Row],[GroupByKey]])*OutputTable[RecordedValue])),0)</f>
        <v>0</v>
      </c>
      <c r="M2482" s="5" cm="1">
        <f t="array" ref="M2482">MAX(IF((ProjectInfoTable[ProjectName]=OutputTable[[#This Row],[ProjectName]]),(ProjectInfoTable[ProjectName]=OutputTable[[#This Row],[ProjectName]])*ProjectInfoTable[ConfidenceInterval]))</f>
        <v>0.95</v>
      </c>
      <c r="N24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82" s="5" cm="1">
        <f t="array" ref="O2482">MIN(IF((OutputTable[GroupByKey]=OutputTable[[#This Row],[GroupByKey]]),(OutputTable[GroupByKey]=OutputTable[[#This Row],[GroupByKey]])*OutputTable[RecordedValue]))</f>
        <v>0</v>
      </c>
      <c r="P2482" s="5" cm="1">
        <f t="array" ref="P2482">MAX(IF((OutputTable[GroupByKey]=OutputTable[[#This Row],[GroupByKey]]),(OutputTable[GroupByKey]=OutputTable[[#This Row],[GroupByKey]])*OutputTable[RecordedValue]))</f>
        <v>0</v>
      </c>
    </row>
    <row r="2483" spans="1:16" x14ac:dyDescent="0.25">
      <c r="A2483" t="s">
        <v>68</v>
      </c>
      <c r="B2483" t="s">
        <v>70</v>
      </c>
      <c r="C2483">
        <v>47</v>
      </c>
      <c r="D2483" t="s">
        <v>168</v>
      </c>
      <c r="E2483" t="s">
        <v>117</v>
      </c>
      <c r="F2483" t="s">
        <v>73</v>
      </c>
      <c r="G2483">
        <v>164.87383907211799</v>
      </c>
      <c r="H2483">
        <v>0</v>
      </c>
      <c r="I2483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483" s="5" cm="1">
        <f t="array" ref="J2483">MAX(IF((ProjectInfoTable[ProjectName]=OutputTable[[#This Row],[ProjectName]]),(ProjectInfoTable[ProjectName]=OutputTable[[#This Row],[ProjectName]])*ProjectInfoTable[NumberOfReplications]))</f>
        <v>50</v>
      </c>
      <c r="K2483" s="5" cm="1">
        <f t="array" ref="K2483">IFERROR(AVERAGE(IF((OutputTable[GroupByKey]=OutputTable[[#This Row],[GroupByKey]]),(OutputTable[GroupByKey]=OutputTable[[#This Row],[GroupByKey]])*OutputTable[RecordedValue])),0)</f>
        <v>120.89653130002299</v>
      </c>
      <c r="L2483" s="5" cm="1">
        <f t="array" ref="L2483">IFERROR(_xlfn.STDEV.S(IF((OutputTable[GroupByKey]=OutputTable[[#This Row],[GroupByKey]]),(OutputTable[GroupByKey]=OutputTable[[#This Row],[GroupByKey]])*OutputTable[RecordedValue])),0)</f>
        <v>33.561725675720702</v>
      </c>
      <c r="M2483" s="5" cm="1">
        <f t="array" ref="M2483">MAX(IF((ProjectInfoTable[ProjectName]=OutputTable[[#This Row],[ProjectName]]),(ProjectInfoTable[ProjectName]=OutputTable[[#This Row],[ProjectName]])*ProjectInfoTable[ConfidenceInterval]))</f>
        <v>0.95</v>
      </c>
      <c r="N24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483" s="5" cm="1">
        <f t="array" ref="O2483">MIN(IF((OutputTable[GroupByKey]=OutputTable[[#This Row],[GroupByKey]]),(OutputTable[GroupByKey]=OutputTable[[#This Row],[GroupByKey]])*OutputTable[RecordedValue]))</f>
        <v>71.2298351699786</v>
      </c>
      <c r="P2483" s="5" cm="1">
        <f t="array" ref="P2483">MAX(IF((OutputTable[GroupByKey]=OutputTable[[#This Row],[GroupByKey]]),(OutputTable[GroupByKey]=OutputTable[[#This Row],[GroupByKey]])*OutputTable[RecordedValue]))</f>
        <v>265.63530965979299</v>
      </c>
    </row>
    <row r="2484" spans="1:16" x14ac:dyDescent="0.25">
      <c r="A2484" t="s">
        <v>68</v>
      </c>
      <c r="B2484" t="s">
        <v>70</v>
      </c>
      <c r="C2484">
        <v>47</v>
      </c>
      <c r="D2484" t="s">
        <v>169</v>
      </c>
      <c r="E2484" t="s">
        <v>119</v>
      </c>
      <c r="F2484" t="s">
        <v>73</v>
      </c>
      <c r="G2484">
        <v>306</v>
      </c>
      <c r="H2484">
        <v>0</v>
      </c>
      <c r="I2484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484" s="5" cm="1">
        <f t="array" ref="J2484">MAX(IF((ProjectInfoTable[ProjectName]=OutputTable[[#This Row],[ProjectName]]),(ProjectInfoTable[ProjectName]=OutputTable[[#This Row],[ProjectName]])*ProjectInfoTable[NumberOfReplications]))</f>
        <v>50</v>
      </c>
      <c r="K2484" s="5" cm="1">
        <f t="array" ref="K2484">IFERROR(AVERAGE(IF((OutputTable[GroupByKey]=OutputTable[[#This Row],[GroupByKey]]),(OutputTable[GroupByKey]=OutputTable[[#This Row],[GroupByKey]])*OutputTable[RecordedValue])),0)</f>
        <v>307.66000000000003</v>
      </c>
      <c r="L2484" s="5" cm="1">
        <f t="array" ref="L2484">IFERROR(_xlfn.STDEV.S(IF((OutputTable[GroupByKey]=OutputTable[[#This Row],[GroupByKey]]),(OutputTable[GroupByKey]=OutputTable[[#This Row],[GroupByKey]])*OutputTable[RecordedValue])),0)</f>
        <v>3.1272991542223769</v>
      </c>
      <c r="M2484" s="5" cm="1">
        <f t="array" ref="M2484">MAX(IF((ProjectInfoTable[ProjectName]=OutputTable[[#This Row],[ProjectName]]),(ProjectInfoTable[ProjectName]=OutputTable[[#This Row],[ProjectName]])*ProjectInfoTable[ConfidenceInterval]))</f>
        <v>0.95</v>
      </c>
      <c r="N24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484" s="5" cm="1">
        <f t="array" ref="O2484">MIN(IF((OutputTable[GroupByKey]=OutputTable[[#This Row],[GroupByKey]]),(OutputTable[GroupByKey]=OutputTable[[#This Row],[GroupByKey]])*OutputTable[RecordedValue]))</f>
        <v>300</v>
      </c>
      <c r="P2484" s="5" cm="1">
        <f t="array" ref="P2484">MAX(IF((OutputTable[GroupByKey]=OutputTable[[#This Row],[GroupByKey]]),(OutputTable[GroupByKey]=OutputTable[[#This Row],[GroupByKey]])*OutputTable[RecordedValue]))</f>
        <v>315</v>
      </c>
    </row>
    <row r="2485" spans="1:16" x14ac:dyDescent="0.25">
      <c r="A2485" t="s">
        <v>68</v>
      </c>
      <c r="B2485" t="s">
        <v>70</v>
      </c>
      <c r="C2485">
        <v>47</v>
      </c>
      <c r="D2485" t="s">
        <v>170</v>
      </c>
      <c r="E2485" t="s">
        <v>121</v>
      </c>
      <c r="F2485" t="s">
        <v>73</v>
      </c>
      <c r="G2485">
        <v>303</v>
      </c>
      <c r="H2485">
        <v>0</v>
      </c>
      <c r="I2485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485" s="5" cm="1">
        <f t="array" ref="J2485">MAX(IF((ProjectInfoTable[ProjectName]=OutputTable[[#This Row],[ProjectName]]),(ProjectInfoTable[ProjectName]=OutputTable[[#This Row],[ProjectName]])*ProjectInfoTable[NumberOfReplications]))</f>
        <v>50</v>
      </c>
      <c r="K2485" s="5" cm="1">
        <f t="array" ref="K2485">IFERROR(AVERAGE(IF((OutputTable[GroupByKey]=OutputTable[[#This Row],[GroupByKey]]),(OutputTable[GroupByKey]=OutputTable[[#This Row],[GroupByKey]])*OutputTable[RecordedValue])),0)</f>
        <v>305.8</v>
      </c>
      <c r="L2485" s="5" cm="1">
        <f t="array" ref="L2485">IFERROR(_xlfn.STDEV.S(IF((OutputTable[GroupByKey]=OutputTable[[#This Row],[GroupByKey]]),(OutputTable[GroupByKey]=OutputTable[[#This Row],[GroupByKey]])*OutputTable[RecordedValue])),0)</f>
        <v>3.2324881425670751</v>
      </c>
      <c r="M2485" s="5" cm="1">
        <f t="array" ref="M2485">MAX(IF((ProjectInfoTable[ProjectName]=OutputTable[[#This Row],[ProjectName]]),(ProjectInfoTable[ProjectName]=OutputTable[[#This Row],[ProjectName]])*ProjectInfoTable[ConfidenceInterval]))</f>
        <v>0.95</v>
      </c>
      <c r="N24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485" s="5" cm="1">
        <f t="array" ref="O2485">MIN(IF((OutputTable[GroupByKey]=OutputTable[[#This Row],[GroupByKey]]),(OutputTable[GroupByKey]=OutputTable[[#This Row],[GroupByKey]])*OutputTable[RecordedValue]))</f>
        <v>298</v>
      </c>
      <c r="P2485" s="5" cm="1">
        <f t="array" ref="P2485">MAX(IF((OutputTable[GroupByKey]=OutputTable[[#This Row],[GroupByKey]]),(OutputTable[GroupByKey]=OutputTable[[#This Row],[GroupByKey]])*OutputTable[RecordedValue]))</f>
        <v>313</v>
      </c>
    </row>
    <row r="2486" spans="1:16" x14ac:dyDescent="0.25">
      <c r="A2486" t="s">
        <v>68</v>
      </c>
      <c r="B2486" t="s">
        <v>70</v>
      </c>
      <c r="C2486">
        <v>47</v>
      </c>
      <c r="D2486" t="s">
        <v>171</v>
      </c>
      <c r="E2486" t="s">
        <v>123</v>
      </c>
      <c r="F2486" t="s">
        <v>73</v>
      </c>
      <c r="G2486">
        <v>37.427285389452997</v>
      </c>
      <c r="H2486">
        <v>0</v>
      </c>
      <c r="I2486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486" s="5" cm="1">
        <f t="array" ref="J2486">MAX(IF((ProjectInfoTable[ProjectName]=OutputTable[[#This Row],[ProjectName]]),(ProjectInfoTable[ProjectName]=OutputTable[[#This Row],[ProjectName]])*ProjectInfoTable[NumberOfReplications]))</f>
        <v>50</v>
      </c>
      <c r="K2486" s="5" cm="1">
        <f t="array" ref="K2486">IFERROR(AVERAGE(IF((OutputTable[GroupByKey]=OutputTable[[#This Row],[GroupByKey]]),(OutputTable[GroupByKey]=OutputTable[[#This Row],[GroupByKey]])*OutputTable[RecordedValue])),0)</f>
        <v>37.238343743460135</v>
      </c>
      <c r="L2486" s="5" cm="1">
        <f t="array" ref="L2486">IFERROR(_xlfn.STDEV.S(IF((OutputTable[GroupByKey]=OutputTable[[#This Row],[GroupByKey]]),(OutputTable[GroupByKey]=OutputTable[[#This Row],[GroupByKey]])*OutputTable[RecordedValue])),0)</f>
        <v>0.73577360167133743</v>
      </c>
      <c r="M2486" s="5" cm="1">
        <f t="array" ref="M2486">MAX(IF((ProjectInfoTable[ProjectName]=OutputTable[[#This Row],[ProjectName]]),(ProjectInfoTable[ProjectName]=OutputTable[[#This Row],[ProjectName]])*ProjectInfoTable[ConfidenceInterval]))</f>
        <v>0.95</v>
      </c>
      <c r="N24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486" s="5" cm="1">
        <f t="array" ref="O2486">MIN(IF((OutputTable[GroupByKey]=OutputTable[[#This Row],[GroupByKey]]),(OutputTable[GroupByKey]=OutputTable[[#This Row],[GroupByKey]])*OutputTable[RecordedValue]))</f>
        <v>35.915286846409401</v>
      </c>
      <c r="P2486" s="5" cm="1">
        <f t="array" ref="P2486">MAX(IF((OutputTable[GroupByKey]=OutputTable[[#This Row],[GroupByKey]]),(OutputTable[GroupByKey]=OutputTable[[#This Row],[GroupByKey]])*OutputTable[RecordedValue]))</f>
        <v>38.829036811282897</v>
      </c>
    </row>
    <row r="2487" spans="1:16" x14ac:dyDescent="0.25">
      <c r="A2487" t="s">
        <v>68</v>
      </c>
      <c r="B2487" t="s">
        <v>70</v>
      </c>
      <c r="C2487">
        <v>47</v>
      </c>
      <c r="D2487" t="s">
        <v>172</v>
      </c>
      <c r="E2487" t="s">
        <v>125</v>
      </c>
      <c r="F2487" t="s">
        <v>73</v>
      </c>
      <c r="G2487">
        <v>1287.69240075571</v>
      </c>
      <c r="H2487">
        <v>0</v>
      </c>
      <c r="I2487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487" s="5" cm="1">
        <f t="array" ref="J2487">MAX(IF((ProjectInfoTable[ProjectName]=OutputTable[[#This Row],[ProjectName]]),(ProjectInfoTable[ProjectName]=OutputTable[[#This Row],[ProjectName]])*ProjectInfoTable[NumberOfReplications]))</f>
        <v>50</v>
      </c>
      <c r="K2487" s="5" cm="1">
        <f t="array" ref="K2487">IFERROR(AVERAGE(IF((OutputTable[GroupByKey]=OutputTable[[#This Row],[GroupByKey]]),(OutputTable[GroupByKey]=OutputTable[[#This Row],[GroupByKey]])*OutputTable[RecordedValue])),0)</f>
        <v>1238.0468436038263</v>
      </c>
      <c r="L2487" s="5" cm="1">
        <f t="array" ref="L2487">IFERROR(_xlfn.STDEV.S(IF((OutputTable[GroupByKey]=OutputTable[[#This Row],[GroupByKey]]),(OutputTable[GroupByKey]=OutputTable[[#This Row],[GroupByKey]])*OutputTable[RecordedValue])),0)</f>
        <v>49.802537130614866</v>
      </c>
      <c r="M2487" s="5" cm="1">
        <f t="array" ref="M2487">MAX(IF((ProjectInfoTable[ProjectName]=OutputTable[[#This Row],[ProjectName]]),(ProjectInfoTable[ProjectName]=OutputTable[[#This Row],[ProjectName]])*ProjectInfoTable[ConfidenceInterval]))</f>
        <v>0.95</v>
      </c>
      <c r="N24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487" s="5" cm="1">
        <f t="array" ref="O2487">MIN(IF((OutputTable[GroupByKey]=OutputTable[[#This Row],[GroupByKey]]),(OutputTable[GroupByKey]=OutputTable[[#This Row],[GroupByKey]])*OutputTable[RecordedValue]))</f>
        <v>1148.68844056226</v>
      </c>
      <c r="P2487" s="5" cm="1">
        <f t="array" ref="P2487">MAX(IF((OutputTable[GroupByKey]=OutputTable[[#This Row],[GroupByKey]]),(OutputTable[GroupByKey]=OutputTable[[#This Row],[GroupByKey]])*OutputTable[RecordedValue]))</f>
        <v>1418.3176101245699</v>
      </c>
    </row>
    <row r="2488" spans="1:16" x14ac:dyDescent="0.25">
      <c r="A2488" t="s">
        <v>68</v>
      </c>
      <c r="B2488" t="s">
        <v>70</v>
      </c>
      <c r="C2488">
        <v>47</v>
      </c>
      <c r="D2488" t="s">
        <v>173</v>
      </c>
      <c r="E2488" t="s">
        <v>135</v>
      </c>
      <c r="F2488" t="s">
        <v>105</v>
      </c>
      <c r="G2488">
        <v>18.713642694726499</v>
      </c>
      <c r="H2488">
        <v>0</v>
      </c>
      <c r="I2488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488" s="5" cm="1">
        <f t="array" ref="J2488">MAX(IF((ProjectInfoTable[ProjectName]=OutputTable[[#This Row],[ProjectName]]),(ProjectInfoTable[ProjectName]=OutputTable[[#This Row],[ProjectName]])*ProjectInfoTable[NumberOfReplications]))</f>
        <v>50</v>
      </c>
      <c r="K2488" s="5" cm="1">
        <f t="array" ref="K2488">IFERROR(AVERAGE(IF((OutputTable[GroupByKey]=OutputTable[[#This Row],[GroupByKey]]),(OutputTable[GroupByKey]=OutputTable[[#This Row],[GroupByKey]])*OutputTable[RecordedValue])),0)</f>
        <v>18.619171871730064</v>
      </c>
      <c r="L2488" s="5" cm="1">
        <f t="array" ref="L2488">IFERROR(_xlfn.STDEV.S(IF((OutputTable[GroupByKey]=OutputTable[[#This Row],[GroupByKey]]),(OutputTable[GroupByKey]=OutputTable[[#This Row],[GroupByKey]])*OutputTable[RecordedValue])),0)</f>
        <v>0.36788680083566072</v>
      </c>
      <c r="M2488" s="5" cm="1">
        <f t="array" ref="M2488">MAX(IF((ProjectInfoTable[ProjectName]=OutputTable[[#This Row],[ProjectName]]),(ProjectInfoTable[ProjectName]=OutputTable[[#This Row],[ProjectName]])*ProjectInfoTable[ConfidenceInterval]))</f>
        <v>0.95</v>
      </c>
      <c r="N24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488" s="5" cm="1">
        <f t="array" ref="O2488">MIN(IF((OutputTable[GroupByKey]=OutputTable[[#This Row],[GroupByKey]]),(OutputTable[GroupByKey]=OutputTable[[#This Row],[GroupByKey]])*OutputTable[RecordedValue]))</f>
        <v>17.957643423204701</v>
      </c>
      <c r="P2488" s="5" cm="1">
        <f t="array" ref="P2488">MAX(IF((OutputTable[GroupByKey]=OutputTable[[#This Row],[GroupByKey]]),(OutputTable[GroupByKey]=OutputTable[[#This Row],[GroupByKey]])*OutputTable[RecordedValue]))</f>
        <v>19.414518405641399</v>
      </c>
    </row>
    <row r="2489" spans="1:16" x14ac:dyDescent="0.25">
      <c r="A2489" t="s">
        <v>68</v>
      </c>
      <c r="B2489" t="s">
        <v>70</v>
      </c>
      <c r="C2489">
        <v>47</v>
      </c>
      <c r="D2489" t="s">
        <v>174</v>
      </c>
      <c r="E2489" t="s">
        <v>137</v>
      </c>
      <c r="F2489" t="s">
        <v>105</v>
      </c>
      <c r="G2489">
        <v>5.2165720645865203</v>
      </c>
      <c r="H2489">
        <v>0</v>
      </c>
      <c r="I2489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489" s="5" cm="1">
        <f t="array" ref="J2489">MAX(IF((ProjectInfoTable[ProjectName]=OutputTable[[#This Row],[ProjectName]]),(ProjectInfoTable[ProjectName]=OutputTable[[#This Row],[ProjectName]])*ProjectInfoTable[NumberOfReplications]))</f>
        <v>50</v>
      </c>
      <c r="K2489" s="5" cm="1">
        <f t="array" ref="K2489">IFERROR(AVERAGE(IF((OutputTable[GroupByKey]=OutputTable[[#This Row],[GroupByKey]]),(OutputTable[GroupByKey]=OutputTable[[#This Row],[GroupByKey]])*OutputTable[RecordedValue])),0)</f>
        <v>5.3248187541752463</v>
      </c>
      <c r="L2489" s="5" cm="1">
        <f t="array" ref="L2489">IFERROR(_xlfn.STDEV.S(IF((OutputTable[GroupByKey]=OutputTable[[#This Row],[GroupByKey]]),(OutputTable[GroupByKey]=OutputTable[[#This Row],[GroupByKey]])*OutputTable[RecordedValue])),0)</f>
        <v>0.37220753962085379</v>
      </c>
      <c r="M2489" s="5" cm="1">
        <f t="array" ref="M2489">MAX(IF((ProjectInfoTable[ProjectName]=OutputTable[[#This Row],[ProjectName]]),(ProjectInfoTable[ProjectName]=OutputTable[[#This Row],[ProjectName]])*ProjectInfoTable[ConfidenceInterval]))</f>
        <v>0.95</v>
      </c>
      <c r="N24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489" s="5" cm="1">
        <f t="array" ref="O2489">MIN(IF((OutputTable[GroupByKey]=OutputTable[[#This Row],[GroupByKey]]),(OutputTable[GroupByKey]=OutputTable[[#This Row],[GroupByKey]])*OutputTable[RecordedValue]))</f>
        <v>4.5773931059875599</v>
      </c>
      <c r="P2489" s="5" cm="1">
        <f t="array" ref="P2489">MAX(IF((OutputTable[GroupByKey]=OutputTable[[#This Row],[GroupByKey]]),(OutputTable[GroupByKey]=OutputTable[[#This Row],[GroupByKey]])*OutputTable[RecordedValue]))</f>
        <v>5.9816259595291603</v>
      </c>
    </row>
    <row r="2490" spans="1:16" x14ac:dyDescent="0.25">
      <c r="A2490" t="s">
        <v>68</v>
      </c>
      <c r="B2490" t="s">
        <v>70</v>
      </c>
      <c r="C2490">
        <v>47</v>
      </c>
      <c r="D2490" t="s">
        <v>175</v>
      </c>
      <c r="E2490" t="s">
        <v>154</v>
      </c>
      <c r="F2490" t="s">
        <v>105</v>
      </c>
      <c r="G2490">
        <v>305</v>
      </c>
      <c r="H2490">
        <v>0</v>
      </c>
      <c r="I2490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490" s="5" cm="1">
        <f t="array" ref="J2490">MAX(IF((ProjectInfoTable[ProjectName]=OutputTable[[#This Row],[ProjectName]]),(ProjectInfoTable[ProjectName]=OutputTable[[#This Row],[ProjectName]])*ProjectInfoTable[NumberOfReplications]))</f>
        <v>50</v>
      </c>
      <c r="K2490" s="5" cm="1">
        <f t="array" ref="K2490">IFERROR(AVERAGE(IF((OutputTable[GroupByKey]=OutputTable[[#This Row],[GroupByKey]]),(OutputTable[GroupByKey]=OutputTable[[#This Row],[GroupByKey]])*OutputTable[RecordedValue])),0)</f>
        <v>307.5</v>
      </c>
      <c r="L2490" s="5" cm="1">
        <f t="array" ref="L2490">IFERROR(_xlfn.STDEV.S(IF((OutputTable[GroupByKey]=OutputTable[[#This Row],[GroupByKey]]),(OutputTable[GroupByKey]=OutputTable[[#This Row],[GroupByKey]])*OutputTable[RecordedValue])),0)</f>
        <v>3.1831828507367419</v>
      </c>
      <c r="M2490" s="5" cm="1">
        <f t="array" ref="M2490">MAX(IF((ProjectInfoTable[ProjectName]=OutputTable[[#This Row],[ProjectName]]),(ProjectInfoTable[ProjectName]=OutputTable[[#This Row],[ProjectName]])*ProjectInfoTable[ConfidenceInterval]))</f>
        <v>0.95</v>
      </c>
      <c r="N24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490" s="5" cm="1">
        <f t="array" ref="O2490">MIN(IF((OutputTable[GroupByKey]=OutputTable[[#This Row],[GroupByKey]]),(OutputTable[GroupByKey]=OutputTable[[#This Row],[GroupByKey]])*OutputTable[RecordedValue]))</f>
        <v>300</v>
      </c>
      <c r="P2490" s="5" cm="1">
        <f t="array" ref="P2490">MAX(IF((OutputTable[GroupByKey]=OutputTable[[#This Row],[GroupByKey]]),(OutputTable[GroupByKey]=OutputTable[[#This Row],[GroupByKey]])*OutputTable[RecordedValue]))</f>
        <v>315</v>
      </c>
    </row>
    <row r="2491" spans="1:16" x14ac:dyDescent="0.25">
      <c r="A2491" t="s">
        <v>68</v>
      </c>
      <c r="B2491" t="s">
        <v>70</v>
      </c>
      <c r="C2491">
        <v>47</v>
      </c>
      <c r="D2491" t="s">
        <v>176</v>
      </c>
      <c r="E2491" t="s">
        <v>156</v>
      </c>
      <c r="F2491" t="s">
        <v>105</v>
      </c>
      <c r="G2491">
        <v>0.78264283064222895</v>
      </c>
      <c r="H2491">
        <v>0</v>
      </c>
      <c r="I2491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491" s="5" cm="1">
        <f t="array" ref="J2491">MAX(IF((ProjectInfoTable[ProjectName]=OutputTable[[#This Row],[ProjectName]]),(ProjectInfoTable[ProjectName]=OutputTable[[#This Row],[ProjectName]])*ProjectInfoTable[NumberOfReplications]))</f>
        <v>50</v>
      </c>
      <c r="K2491" s="5" cm="1">
        <f t="array" ref="K2491">IFERROR(AVERAGE(IF((OutputTable[GroupByKey]=OutputTable[[#This Row],[GroupByKey]]),(OutputTable[GroupByKey]=OutputTable[[#This Row],[GroupByKey]])*OutputTable[RecordedValue])),0)</f>
        <v>0.77813255190936492</v>
      </c>
      <c r="L2491" s="5" cm="1">
        <f t="array" ref="L2491">IFERROR(_xlfn.STDEV.S(IF((OutputTable[GroupByKey]=OutputTable[[#This Row],[GroupByKey]]),(OutputTable[GroupByKey]=OutputTable[[#This Row],[GroupByKey]])*OutputTable[RecordedValue])),0)</f>
        <v>1.5508647484202203E-2</v>
      </c>
      <c r="M2491" s="5" cm="1">
        <f t="array" ref="M2491">MAX(IF((ProjectInfoTable[ProjectName]=OutputTable[[#This Row],[ProjectName]]),(ProjectInfoTable[ProjectName]=OutputTable[[#This Row],[ProjectName]])*ProjectInfoTable[ConfidenceInterval]))</f>
        <v>0.95</v>
      </c>
      <c r="N24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491" s="5" cm="1">
        <f t="array" ref="O2491">MIN(IF((OutputTable[GroupByKey]=OutputTable[[#This Row],[GroupByKey]]),(OutputTable[GroupByKey]=OutputTable[[#This Row],[GroupByKey]])*OutputTable[RecordedValue]))</f>
        <v>0.75076558501961799</v>
      </c>
      <c r="P2491" s="5" cm="1">
        <f t="array" ref="P2491">MAX(IF((OutputTable[GroupByKey]=OutputTable[[#This Row],[GroupByKey]]),(OutputTable[GroupByKey]=OutputTable[[#This Row],[GroupByKey]])*OutputTable[RecordedValue]))</f>
        <v>0.80927528725051701</v>
      </c>
    </row>
    <row r="2492" spans="1:16" x14ac:dyDescent="0.25">
      <c r="A2492" t="s">
        <v>68</v>
      </c>
      <c r="B2492" t="s">
        <v>70</v>
      </c>
      <c r="C2492">
        <v>47</v>
      </c>
      <c r="D2492" t="s">
        <v>177</v>
      </c>
      <c r="E2492" t="s">
        <v>140</v>
      </c>
      <c r="F2492" t="s">
        <v>105</v>
      </c>
      <c r="G2492">
        <v>0</v>
      </c>
      <c r="H2492">
        <v>0</v>
      </c>
      <c r="I2492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492" s="5" cm="1">
        <f t="array" ref="J2492">MAX(IF((ProjectInfoTable[ProjectName]=OutputTable[[#This Row],[ProjectName]]),(ProjectInfoTable[ProjectName]=OutputTable[[#This Row],[ProjectName]])*ProjectInfoTable[NumberOfReplications]))</f>
        <v>50</v>
      </c>
      <c r="K2492" s="5" cm="1">
        <f t="array" ref="K2492">IFERROR(AVERAGE(IF((OutputTable[GroupByKey]=OutputTable[[#This Row],[GroupByKey]]),(OutputTable[GroupByKey]=OutputTable[[#This Row],[GroupByKey]])*OutputTable[RecordedValue])),0)</f>
        <v>0</v>
      </c>
      <c r="L2492" s="5" cm="1">
        <f t="array" ref="L2492">IFERROR(_xlfn.STDEV.S(IF((OutputTable[GroupByKey]=OutputTable[[#This Row],[GroupByKey]]),(OutputTable[GroupByKey]=OutputTable[[#This Row],[GroupByKey]])*OutputTable[RecordedValue])),0)</f>
        <v>0</v>
      </c>
      <c r="M2492" s="5" cm="1">
        <f t="array" ref="M2492">MAX(IF((ProjectInfoTable[ProjectName]=OutputTable[[#This Row],[ProjectName]]),(ProjectInfoTable[ProjectName]=OutputTable[[#This Row],[ProjectName]])*ProjectInfoTable[ConfidenceInterval]))</f>
        <v>0.95</v>
      </c>
      <c r="N24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92" s="5" cm="1">
        <f t="array" ref="O2492">MIN(IF((OutputTable[GroupByKey]=OutputTable[[#This Row],[GroupByKey]]),(OutputTable[GroupByKey]=OutputTable[[#This Row],[GroupByKey]])*OutputTable[RecordedValue]))</f>
        <v>0</v>
      </c>
      <c r="P2492" s="5" cm="1">
        <f t="array" ref="P2492">MAX(IF((OutputTable[GroupByKey]=OutputTable[[#This Row],[GroupByKey]]),(OutputTable[GroupByKey]=OutputTable[[#This Row],[GroupByKey]])*OutputTable[RecordedValue]))</f>
        <v>0</v>
      </c>
    </row>
    <row r="2493" spans="1:16" x14ac:dyDescent="0.25">
      <c r="A2493" t="s">
        <v>68</v>
      </c>
      <c r="B2493" t="s">
        <v>70</v>
      </c>
      <c r="C2493">
        <v>48</v>
      </c>
      <c r="D2493" t="s">
        <v>110</v>
      </c>
      <c r="E2493" t="s">
        <v>111</v>
      </c>
      <c r="F2493" t="s">
        <v>73</v>
      </c>
      <c r="G2493">
        <v>1.66419383598237</v>
      </c>
      <c r="H2493">
        <v>0</v>
      </c>
      <c r="I2493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493" s="5" cm="1">
        <f t="array" ref="J2493">MAX(IF((ProjectInfoTable[ProjectName]=OutputTable[[#This Row],[ProjectName]]),(ProjectInfoTable[ProjectName]=OutputTable[[#This Row],[ProjectName]])*ProjectInfoTable[NumberOfReplications]))</f>
        <v>50</v>
      </c>
      <c r="K2493" s="5" cm="1">
        <f t="array" ref="K2493">IFERROR(AVERAGE(IF((OutputTable[GroupByKey]=OutputTable[[#This Row],[GroupByKey]]),(OutputTable[GroupByKey]=OutputTable[[#This Row],[GroupByKey]])*OutputTable[RecordedValue])),0)</f>
        <v>1.9749714551650996</v>
      </c>
      <c r="L2493" s="5" cm="1">
        <f t="array" ref="L2493">IFERROR(_xlfn.STDEV.S(IF((OutputTable[GroupByKey]=OutputTable[[#This Row],[GroupByKey]]),(OutputTable[GroupByKey]=OutputTable[[#This Row],[GroupByKey]])*OutputTable[RecordedValue])),0)</f>
        <v>0.45746437878232693</v>
      </c>
      <c r="M2493" s="5" cm="1">
        <f t="array" ref="M2493">MAX(IF((ProjectInfoTable[ProjectName]=OutputTable[[#This Row],[ProjectName]]),(ProjectInfoTable[ProjectName]=OutputTable[[#This Row],[ProjectName]])*ProjectInfoTable[ConfidenceInterval]))</f>
        <v>0.95</v>
      </c>
      <c r="N24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493" s="5" cm="1">
        <f t="array" ref="O2493">MIN(IF((OutputTable[GroupByKey]=OutputTable[[#This Row],[GroupByKey]]),(OutputTable[GroupByKey]=OutputTable[[#This Row],[GroupByKey]])*OutputTable[RecordedValue]))</f>
        <v>1.0281254127300199</v>
      </c>
      <c r="P2493" s="5" cm="1">
        <f t="array" ref="P2493">MAX(IF((OutputTable[GroupByKey]=OutputTable[[#This Row],[GroupByKey]]),(OutputTable[GroupByKey]=OutputTable[[#This Row],[GroupByKey]])*OutputTable[RecordedValue]))</f>
        <v>3.1673122909872098</v>
      </c>
    </row>
    <row r="2494" spans="1:16" x14ac:dyDescent="0.25">
      <c r="A2494" t="s">
        <v>68</v>
      </c>
      <c r="B2494" t="s">
        <v>70</v>
      </c>
      <c r="C2494">
        <v>48</v>
      </c>
      <c r="D2494" t="s">
        <v>112</v>
      </c>
      <c r="E2494" t="s">
        <v>113</v>
      </c>
      <c r="F2494" t="s">
        <v>73</v>
      </c>
      <c r="G2494">
        <v>99.851630158942001</v>
      </c>
      <c r="H2494">
        <v>0</v>
      </c>
      <c r="I2494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494" s="5" cm="1">
        <f t="array" ref="J2494">MAX(IF((ProjectInfoTable[ProjectName]=OutputTable[[#This Row],[ProjectName]]),(ProjectInfoTable[ProjectName]=OutputTable[[#This Row],[ProjectName]])*ProjectInfoTable[NumberOfReplications]))</f>
        <v>50</v>
      </c>
      <c r="K2494" s="5" cm="1">
        <f t="array" ref="K2494">IFERROR(AVERAGE(IF((OutputTable[GroupByKey]=OutputTable[[#This Row],[GroupByKey]]),(OutputTable[GroupByKey]=OutputTable[[#This Row],[GroupByKey]])*OutputTable[RecordedValue])),0)</f>
        <v>118.49828730990606</v>
      </c>
      <c r="L2494" s="5" cm="1">
        <f t="array" ref="L2494">IFERROR(_xlfn.STDEV.S(IF((OutputTable[GroupByKey]=OutputTable[[#This Row],[GroupByKey]]),(OutputTable[GroupByKey]=OutputTable[[#This Row],[GroupByKey]])*OutputTable[RecordedValue])),0)</f>
        <v>27.447862726939679</v>
      </c>
      <c r="M2494" s="5" cm="1">
        <f t="array" ref="M2494">MAX(IF((ProjectInfoTable[ProjectName]=OutputTable[[#This Row],[ProjectName]]),(ProjectInfoTable[ProjectName]=OutputTable[[#This Row],[ProjectName]])*ProjectInfoTable[ConfidenceInterval]))</f>
        <v>0.95</v>
      </c>
      <c r="N24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494" s="5" cm="1">
        <f t="array" ref="O2494">MIN(IF((OutputTable[GroupByKey]=OutputTable[[#This Row],[GroupByKey]]),(OutputTable[GroupByKey]=OutputTable[[#This Row],[GroupByKey]])*OutputTable[RecordedValue]))</f>
        <v>61.6875247638012</v>
      </c>
      <c r="P2494" s="5" cm="1">
        <f t="array" ref="P2494">MAX(IF((OutputTable[GroupByKey]=OutputTable[[#This Row],[GroupByKey]]),(OutputTable[GroupByKey]=OutputTable[[#This Row],[GroupByKey]])*OutputTable[RecordedValue]))</f>
        <v>190.038737459233</v>
      </c>
    </row>
    <row r="2495" spans="1:16" x14ac:dyDescent="0.25">
      <c r="A2495" t="s">
        <v>68</v>
      </c>
      <c r="B2495" t="s">
        <v>70</v>
      </c>
      <c r="C2495">
        <v>48</v>
      </c>
      <c r="D2495" t="s">
        <v>114</v>
      </c>
      <c r="E2495" t="s">
        <v>115</v>
      </c>
      <c r="F2495" t="s">
        <v>73</v>
      </c>
      <c r="G2495">
        <v>0</v>
      </c>
      <c r="H2495">
        <v>0</v>
      </c>
      <c r="I2495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495" s="5" cm="1">
        <f t="array" ref="J2495">MAX(IF((ProjectInfoTable[ProjectName]=OutputTable[[#This Row],[ProjectName]]),(ProjectInfoTable[ProjectName]=OutputTable[[#This Row],[ProjectName]])*ProjectInfoTable[NumberOfReplications]))</f>
        <v>50</v>
      </c>
      <c r="K2495" s="5" cm="1">
        <f t="array" ref="K2495">IFERROR(AVERAGE(IF((OutputTable[GroupByKey]=OutputTable[[#This Row],[GroupByKey]]),(OutputTable[GroupByKey]=OutputTable[[#This Row],[GroupByKey]])*OutputTable[RecordedValue])),0)</f>
        <v>0</v>
      </c>
      <c r="L2495" s="5" cm="1">
        <f t="array" ref="L2495">IFERROR(_xlfn.STDEV.S(IF((OutputTable[GroupByKey]=OutputTable[[#This Row],[GroupByKey]]),(OutputTable[GroupByKey]=OutputTable[[#This Row],[GroupByKey]])*OutputTable[RecordedValue])),0)</f>
        <v>0</v>
      </c>
      <c r="M2495" s="5" cm="1">
        <f t="array" ref="M2495">MAX(IF((ProjectInfoTable[ProjectName]=OutputTable[[#This Row],[ProjectName]]),(ProjectInfoTable[ProjectName]=OutputTable[[#This Row],[ProjectName]])*ProjectInfoTable[ConfidenceInterval]))</f>
        <v>0.95</v>
      </c>
      <c r="N24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95" s="5" cm="1">
        <f t="array" ref="O2495">MIN(IF((OutputTable[GroupByKey]=OutputTable[[#This Row],[GroupByKey]]),(OutputTable[GroupByKey]=OutputTable[[#This Row],[GroupByKey]])*OutputTable[RecordedValue]))</f>
        <v>0</v>
      </c>
      <c r="P2495" s="5" cm="1">
        <f t="array" ref="P2495">MAX(IF((OutputTable[GroupByKey]=OutputTable[[#This Row],[GroupByKey]]),(OutputTable[GroupByKey]=OutputTable[[#This Row],[GroupByKey]])*OutputTable[RecordedValue]))</f>
        <v>0</v>
      </c>
    </row>
    <row r="2496" spans="1:16" x14ac:dyDescent="0.25">
      <c r="A2496" t="s">
        <v>68</v>
      </c>
      <c r="B2496" t="s">
        <v>70</v>
      </c>
      <c r="C2496">
        <v>48</v>
      </c>
      <c r="D2496" t="s">
        <v>116</v>
      </c>
      <c r="E2496" t="s">
        <v>117</v>
      </c>
      <c r="F2496" t="s">
        <v>73</v>
      </c>
      <c r="G2496">
        <v>2.25482181792938</v>
      </c>
      <c r="H2496">
        <v>0</v>
      </c>
      <c r="I2496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496" s="5" cm="1">
        <f t="array" ref="J2496">MAX(IF((ProjectInfoTable[ProjectName]=OutputTable[[#This Row],[ProjectName]]),(ProjectInfoTable[ProjectName]=OutputTable[[#This Row],[ProjectName]])*ProjectInfoTable[NumberOfReplications]))</f>
        <v>50</v>
      </c>
      <c r="K2496" s="5" cm="1">
        <f t="array" ref="K2496">IFERROR(AVERAGE(IF((OutputTable[GroupByKey]=OutputTable[[#This Row],[GroupByKey]]),(OutputTable[GroupByKey]=OutputTable[[#This Row],[GroupByKey]])*OutputTable[RecordedValue])),0)</f>
        <v>5.4408066100724897</v>
      </c>
      <c r="L2496" s="5" cm="1">
        <f t="array" ref="L2496">IFERROR(_xlfn.STDEV.S(IF((OutputTable[GroupByKey]=OutputTable[[#This Row],[GroupByKey]]),(OutputTable[GroupByKey]=OutputTable[[#This Row],[GroupByKey]])*OutputTable[RecordedValue])),0)</f>
        <v>3.1898976373285977</v>
      </c>
      <c r="M2496" s="5" cm="1">
        <f t="array" ref="M2496">MAX(IF((ProjectInfoTable[ProjectName]=OutputTable[[#This Row],[ProjectName]]),(ProjectInfoTable[ProjectName]=OutputTable[[#This Row],[ProjectName]])*ProjectInfoTable[ConfidenceInterval]))</f>
        <v>0.95</v>
      </c>
      <c r="N24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496" s="5" cm="1">
        <f t="array" ref="O2496">MIN(IF((OutputTable[GroupByKey]=OutputTable[[#This Row],[GroupByKey]]),(OutputTable[GroupByKey]=OutputTable[[#This Row],[GroupByKey]])*OutputTable[RecordedValue]))</f>
        <v>0.10442984261027299</v>
      </c>
      <c r="P2496" s="5" cm="1">
        <f t="array" ref="P2496">MAX(IF((OutputTable[GroupByKey]=OutputTable[[#This Row],[GroupByKey]]),(OutputTable[GroupByKey]=OutputTable[[#This Row],[GroupByKey]])*OutputTable[RecordedValue]))</f>
        <v>13.981021636077701</v>
      </c>
    </row>
    <row r="2497" spans="1:16" x14ac:dyDescent="0.25">
      <c r="A2497" t="s">
        <v>68</v>
      </c>
      <c r="B2497" t="s">
        <v>70</v>
      </c>
      <c r="C2497">
        <v>48</v>
      </c>
      <c r="D2497" t="s">
        <v>118</v>
      </c>
      <c r="E2497" t="s">
        <v>119</v>
      </c>
      <c r="F2497" t="s">
        <v>73</v>
      </c>
      <c r="G2497">
        <v>17</v>
      </c>
      <c r="H2497">
        <v>0</v>
      </c>
      <c r="I2497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497" s="5" cm="1">
        <f t="array" ref="J2497">MAX(IF((ProjectInfoTable[ProjectName]=OutputTable[[#This Row],[ProjectName]]),(ProjectInfoTable[ProjectName]=OutputTable[[#This Row],[ProjectName]])*ProjectInfoTable[NumberOfReplications]))</f>
        <v>50</v>
      </c>
      <c r="K2497" s="5" cm="1">
        <f t="array" ref="K2497">IFERROR(AVERAGE(IF((OutputTable[GroupByKey]=OutputTable[[#This Row],[GroupByKey]]),(OutputTable[GroupByKey]=OutputTable[[#This Row],[GroupByKey]])*OutputTable[RecordedValue])),0)</f>
        <v>20.28</v>
      </c>
      <c r="L2497" s="5" cm="1">
        <f t="array" ref="L2497">IFERROR(_xlfn.STDEV.S(IF((OutputTable[GroupByKey]=OutputTable[[#This Row],[GroupByKey]]),(OutputTable[GroupByKey]=OutputTable[[#This Row],[GroupByKey]])*OutputTable[RecordedValue])),0)</f>
        <v>4.3191079955878688</v>
      </c>
      <c r="M2497" s="5" cm="1">
        <f t="array" ref="M2497">MAX(IF((ProjectInfoTable[ProjectName]=OutputTable[[#This Row],[ProjectName]]),(ProjectInfoTable[ProjectName]=OutputTable[[#This Row],[ProjectName]])*ProjectInfoTable[ConfidenceInterval]))</f>
        <v>0.95</v>
      </c>
      <c r="N24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497" s="5" cm="1">
        <f t="array" ref="O2497">MIN(IF((OutputTable[GroupByKey]=OutputTable[[#This Row],[GroupByKey]]),(OutputTable[GroupByKey]=OutputTable[[#This Row],[GroupByKey]])*OutputTable[RecordedValue]))</f>
        <v>11</v>
      </c>
      <c r="P2497" s="5" cm="1">
        <f t="array" ref="P2497">MAX(IF((OutputTable[GroupByKey]=OutputTable[[#This Row],[GroupByKey]]),(OutputTable[GroupByKey]=OutputTable[[#This Row],[GroupByKey]])*OutputTable[RecordedValue]))</f>
        <v>31</v>
      </c>
    </row>
    <row r="2498" spans="1:16" x14ac:dyDescent="0.25">
      <c r="A2498" t="s">
        <v>68</v>
      </c>
      <c r="B2498" t="s">
        <v>70</v>
      </c>
      <c r="C2498">
        <v>48</v>
      </c>
      <c r="D2498" t="s">
        <v>120</v>
      </c>
      <c r="E2498" t="s">
        <v>121</v>
      </c>
      <c r="F2498" t="s">
        <v>73</v>
      </c>
      <c r="G2498">
        <v>17</v>
      </c>
      <c r="H2498">
        <v>0</v>
      </c>
      <c r="I2498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498" s="5" cm="1">
        <f t="array" ref="J2498">MAX(IF((ProjectInfoTable[ProjectName]=OutputTable[[#This Row],[ProjectName]]),(ProjectInfoTable[ProjectName]=OutputTable[[#This Row],[ProjectName]])*ProjectInfoTable[NumberOfReplications]))</f>
        <v>50</v>
      </c>
      <c r="K2498" s="5" cm="1">
        <f t="array" ref="K2498">IFERROR(AVERAGE(IF((OutputTable[GroupByKey]=OutputTable[[#This Row],[GroupByKey]]),(OutputTable[GroupByKey]=OutputTable[[#This Row],[GroupByKey]])*OutputTable[RecordedValue])),0)</f>
        <v>20.14</v>
      </c>
      <c r="L2498" s="5" cm="1">
        <f t="array" ref="L2498">IFERROR(_xlfn.STDEV.S(IF((OutputTable[GroupByKey]=OutputTable[[#This Row],[GroupByKey]]),(OutputTable[GroupByKey]=OutputTable[[#This Row],[GroupByKey]])*OutputTable[RecordedValue])),0)</f>
        <v>4.309505393278199</v>
      </c>
      <c r="M2498" s="5" cm="1">
        <f t="array" ref="M2498">MAX(IF((ProjectInfoTable[ProjectName]=OutputTable[[#This Row],[ProjectName]]),(ProjectInfoTable[ProjectName]=OutputTable[[#This Row],[ProjectName]])*ProjectInfoTable[ConfidenceInterval]))</f>
        <v>0.95</v>
      </c>
      <c r="N24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498" s="5" cm="1">
        <f t="array" ref="O2498">MIN(IF((OutputTable[GroupByKey]=OutputTable[[#This Row],[GroupByKey]]),(OutputTable[GroupByKey]=OutputTable[[#This Row],[GroupByKey]])*OutputTable[RecordedValue]))</f>
        <v>10</v>
      </c>
      <c r="P2498" s="5" cm="1">
        <f t="array" ref="P2498">MAX(IF((OutputTable[GroupByKey]=OutputTable[[#This Row],[GroupByKey]]),(OutputTable[GroupByKey]=OutputTable[[#This Row],[GroupByKey]])*OutputTable[RecordedValue]))</f>
        <v>31</v>
      </c>
    </row>
    <row r="2499" spans="1:16" x14ac:dyDescent="0.25">
      <c r="A2499" t="s">
        <v>68</v>
      </c>
      <c r="B2499" t="s">
        <v>70</v>
      </c>
      <c r="C2499">
        <v>48</v>
      </c>
      <c r="D2499" t="s">
        <v>122</v>
      </c>
      <c r="E2499" t="s">
        <v>123</v>
      </c>
      <c r="F2499" t="s">
        <v>73</v>
      </c>
      <c r="G2499">
        <v>1.66419383598237</v>
      </c>
      <c r="H2499">
        <v>0</v>
      </c>
      <c r="I2499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499" s="5" cm="1">
        <f t="array" ref="J2499">MAX(IF((ProjectInfoTable[ProjectName]=OutputTable[[#This Row],[ProjectName]]),(ProjectInfoTable[ProjectName]=OutputTable[[#This Row],[ProjectName]])*ProjectInfoTable[NumberOfReplications]))</f>
        <v>50</v>
      </c>
      <c r="K2499" s="5" cm="1">
        <f t="array" ref="K2499">IFERROR(AVERAGE(IF((OutputTable[GroupByKey]=OutputTable[[#This Row],[GroupByKey]]),(OutputTable[GroupByKey]=OutputTable[[#This Row],[GroupByKey]])*OutputTable[RecordedValue])),0)</f>
        <v>1.9749714551650996</v>
      </c>
      <c r="L2499" s="5" cm="1">
        <f t="array" ref="L2499">IFERROR(_xlfn.STDEV.S(IF((OutputTable[GroupByKey]=OutputTable[[#This Row],[GroupByKey]]),(OutputTable[GroupByKey]=OutputTable[[#This Row],[GroupByKey]])*OutputTable[RecordedValue])),0)</f>
        <v>0.45746437878232693</v>
      </c>
      <c r="M2499" s="5" cm="1">
        <f t="array" ref="M2499">MAX(IF((ProjectInfoTable[ProjectName]=OutputTable[[#This Row],[ProjectName]]),(ProjectInfoTable[ProjectName]=OutputTable[[#This Row],[ProjectName]])*ProjectInfoTable[ConfidenceInterval]))</f>
        <v>0.95</v>
      </c>
      <c r="N24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499" s="5" cm="1">
        <f t="array" ref="O2499">MIN(IF((OutputTable[GroupByKey]=OutputTable[[#This Row],[GroupByKey]]),(OutputTable[GroupByKey]=OutputTable[[#This Row],[GroupByKey]])*OutputTable[RecordedValue]))</f>
        <v>1.0281254127300199</v>
      </c>
      <c r="P2499" s="5" cm="1">
        <f t="array" ref="P2499">MAX(IF((OutputTable[GroupByKey]=OutputTable[[#This Row],[GroupByKey]]),(OutputTable[GroupByKey]=OutputTable[[#This Row],[GroupByKey]])*OutputTable[RecordedValue]))</f>
        <v>3.1673122909872098</v>
      </c>
    </row>
    <row r="2500" spans="1:16" x14ac:dyDescent="0.25">
      <c r="A2500" t="s">
        <v>68</v>
      </c>
      <c r="B2500" t="s">
        <v>70</v>
      </c>
      <c r="C2500">
        <v>48</v>
      </c>
      <c r="D2500" t="s">
        <v>124</v>
      </c>
      <c r="E2500" t="s">
        <v>125</v>
      </c>
      <c r="F2500" t="s">
        <v>73</v>
      </c>
      <c r="G2500">
        <v>102.106451976871</v>
      </c>
      <c r="H2500">
        <v>0</v>
      </c>
      <c r="I2500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500" s="5" cm="1">
        <f t="array" ref="J2500">MAX(IF((ProjectInfoTable[ProjectName]=OutputTable[[#This Row],[ProjectName]]),(ProjectInfoTable[ProjectName]=OutputTable[[#This Row],[ProjectName]])*ProjectInfoTable[NumberOfReplications]))</f>
        <v>50</v>
      </c>
      <c r="K2500" s="5" cm="1">
        <f t="array" ref="K2500">IFERROR(AVERAGE(IF((OutputTable[GroupByKey]=OutputTable[[#This Row],[GroupByKey]]),(OutputTable[GroupByKey]=OutputTable[[#This Row],[GroupByKey]])*OutputTable[RecordedValue])),0)</f>
        <v>123.93909391997848</v>
      </c>
      <c r="L2500" s="5" cm="1">
        <f t="array" ref="L2500">IFERROR(_xlfn.STDEV.S(IF((OutputTable[GroupByKey]=OutputTable[[#This Row],[GroupByKey]]),(OutputTable[GroupByKey]=OutputTable[[#This Row],[GroupByKey]])*OutputTable[RecordedValue])),0)</f>
        <v>29.164347943585724</v>
      </c>
      <c r="M2500" s="5" cm="1">
        <f t="array" ref="M2500">MAX(IF((ProjectInfoTable[ProjectName]=OutputTable[[#This Row],[ProjectName]]),(ProjectInfoTable[ProjectName]=OutputTable[[#This Row],[ProjectName]])*ProjectInfoTable[ConfidenceInterval]))</f>
        <v>0.95</v>
      </c>
      <c r="N25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500" s="5" cm="1">
        <f t="array" ref="O2500">MIN(IF((OutputTable[GroupByKey]=OutputTable[[#This Row],[GroupByKey]]),(OutputTable[GroupByKey]=OutputTable[[#This Row],[GroupByKey]])*OutputTable[RecordedValue]))</f>
        <v>61.791954606411501</v>
      </c>
      <c r="P2500" s="5" cm="1">
        <f t="array" ref="P2500">MAX(IF((OutputTable[GroupByKey]=OutputTable[[#This Row],[GroupByKey]]),(OutputTable[GroupByKey]=OutputTable[[#This Row],[GroupByKey]])*OutputTable[RecordedValue]))</f>
        <v>204.019759095311</v>
      </c>
    </row>
    <row r="2501" spans="1:16" x14ac:dyDescent="0.25">
      <c r="A2501" t="s">
        <v>68</v>
      </c>
      <c r="B2501" t="s">
        <v>70</v>
      </c>
      <c r="C2501">
        <v>48</v>
      </c>
      <c r="D2501" t="s">
        <v>126</v>
      </c>
      <c r="E2501" t="s">
        <v>86</v>
      </c>
      <c r="F2501" t="s">
        <v>127</v>
      </c>
      <c r="G2501">
        <v>0</v>
      </c>
      <c r="H2501">
        <v>0</v>
      </c>
      <c r="I2501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501" s="5" cm="1">
        <f t="array" ref="J2501">MAX(IF((ProjectInfoTable[ProjectName]=OutputTable[[#This Row],[ProjectName]]),(ProjectInfoTable[ProjectName]=OutputTable[[#This Row],[ProjectName]])*ProjectInfoTable[NumberOfReplications]))</f>
        <v>50</v>
      </c>
      <c r="K2501" s="5" cm="1">
        <f t="array" ref="K2501">IFERROR(AVERAGE(IF((OutputTable[GroupByKey]=OutputTable[[#This Row],[GroupByKey]]),(OutputTable[GroupByKey]=OutputTable[[#This Row],[GroupByKey]])*OutputTable[RecordedValue])),0)</f>
        <v>0</v>
      </c>
      <c r="L2501" s="5" cm="1">
        <f t="array" ref="L2501">IFERROR(_xlfn.STDEV.S(IF((OutputTable[GroupByKey]=OutputTable[[#This Row],[GroupByKey]]),(OutputTable[GroupByKey]=OutputTable[[#This Row],[GroupByKey]])*OutputTable[RecordedValue])),0)</f>
        <v>0</v>
      </c>
      <c r="M2501" s="5" cm="1">
        <f t="array" ref="M2501">MAX(IF((ProjectInfoTable[ProjectName]=OutputTable[[#This Row],[ProjectName]]),(ProjectInfoTable[ProjectName]=OutputTable[[#This Row],[ProjectName]])*ProjectInfoTable[ConfidenceInterval]))</f>
        <v>0.95</v>
      </c>
      <c r="N25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01" s="5" cm="1">
        <f t="array" ref="O2501">MIN(IF((OutputTable[GroupByKey]=OutputTable[[#This Row],[GroupByKey]]),(OutputTable[GroupByKey]=OutputTable[[#This Row],[GroupByKey]])*OutputTable[RecordedValue]))</f>
        <v>0</v>
      </c>
      <c r="P2501" s="5" cm="1">
        <f t="array" ref="P2501">MAX(IF((OutputTable[GroupByKey]=OutputTable[[#This Row],[GroupByKey]]),(OutputTable[GroupByKey]=OutputTable[[#This Row],[GroupByKey]])*OutputTable[RecordedValue]))</f>
        <v>0</v>
      </c>
    </row>
    <row r="2502" spans="1:16" x14ac:dyDescent="0.25">
      <c r="A2502" t="s">
        <v>68</v>
      </c>
      <c r="B2502" t="s">
        <v>70</v>
      </c>
      <c r="C2502">
        <v>48</v>
      </c>
      <c r="D2502" t="s">
        <v>128</v>
      </c>
      <c r="E2502" t="s">
        <v>89</v>
      </c>
      <c r="F2502" t="s">
        <v>127</v>
      </c>
      <c r="G2502">
        <v>0</v>
      </c>
      <c r="H2502">
        <v>0</v>
      </c>
      <c r="I2502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502" s="5" cm="1">
        <f t="array" ref="J2502">MAX(IF((ProjectInfoTable[ProjectName]=OutputTable[[#This Row],[ProjectName]]),(ProjectInfoTable[ProjectName]=OutputTable[[#This Row],[ProjectName]])*ProjectInfoTable[NumberOfReplications]))</f>
        <v>50</v>
      </c>
      <c r="K2502" s="5" cm="1">
        <f t="array" ref="K2502">IFERROR(AVERAGE(IF((OutputTable[GroupByKey]=OutputTable[[#This Row],[GroupByKey]]),(OutputTable[GroupByKey]=OutputTable[[#This Row],[GroupByKey]])*OutputTable[RecordedValue])),0)</f>
        <v>0</v>
      </c>
      <c r="L2502" s="5" cm="1">
        <f t="array" ref="L2502">IFERROR(_xlfn.STDEV.S(IF((OutputTable[GroupByKey]=OutputTable[[#This Row],[GroupByKey]]),(OutputTable[GroupByKey]=OutputTable[[#This Row],[GroupByKey]])*OutputTable[RecordedValue])),0)</f>
        <v>0</v>
      </c>
      <c r="M2502" s="5" cm="1">
        <f t="array" ref="M2502">MAX(IF((ProjectInfoTable[ProjectName]=OutputTable[[#This Row],[ProjectName]]),(ProjectInfoTable[ProjectName]=OutputTable[[#This Row],[ProjectName]])*ProjectInfoTable[ConfidenceInterval]))</f>
        <v>0.95</v>
      </c>
      <c r="N25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02" s="5" cm="1">
        <f t="array" ref="O2502">MIN(IF((OutputTable[GroupByKey]=OutputTable[[#This Row],[GroupByKey]]),(OutputTable[GroupByKey]=OutputTable[[#This Row],[GroupByKey]])*OutputTable[RecordedValue]))</f>
        <v>0</v>
      </c>
      <c r="P2502" s="5" cm="1">
        <f t="array" ref="P2502">MAX(IF((OutputTable[GroupByKey]=OutputTable[[#This Row],[GroupByKey]]),(OutputTable[GroupByKey]=OutputTable[[#This Row],[GroupByKey]])*OutputTable[RecordedValue]))</f>
        <v>0</v>
      </c>
    </row>
    <row r="2503" spans="1:16" x14ac:dyDescent="0.25">
      <c r="A2503" t="s">
        <v>68</v>
      </c>
      <c r="B2503" t="s">
        <v>70</v>
      </c>
      <c r="C2503">
        <v>48</v>
      </c>
      <c r="D2503" t="s">
        <v>129</v>
      </c>
      <c r="E2503" t="s">
        <v>91</v>
      </c>
      <c r="F2503" t="s">
        <v>127</v>
      </c>
      <c r="G2503">
        <v>49.607379132959501</v>
      </c>
      <c r="H2503">
        <v>0</v>
      </c>
      <c r="I2503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503" s="5" cm="1">
        <f t="array" ref="J2503">MAX(IF((ProjectInfoTable[ProjectName]=OutputTable[[#This Row],[ProjectName]]),(ProjectInfoTable[ProjectName]=OutputTable[[#This Row],[ProjectName]])*ProjectInfoTable[NumberOfReplications]))</f>
        <v>50</v>
      </c>
      <c r="K2503" s="5" cm="1">
        <f t="array" ref="K2503">IFERROR(AVERAGE(IF((OutputTable[GroupByKey]=OutputTable[[#This Row],[GroupByKey]]),(OutputTable[GroupByKey]=OutputTable[[#This Row],[GroupByKey]])*OutputTable[RecordedValue])),0)</f>
        <v>48.448961029865458</v>
      </c>
      <c r="L2503" s="5" cm="1">
        <f t="array" ref="L2503">IFERROR(_xlfn.STDEV.S(IF((OutputTable[GroupByKey]=OutputTable[[#This Row],[GroupByKey]]),(OutputTable[GroupByKey]=OutputTable[[#This Row],[GroupByKey]])*OutputTable[RecordedValue])),0)</f>
        <v>0.864449879249923</v>
      </c>
      <c r="M2503" s="5" cm="1">
        <f t="array" ref="M2503">MAX(IF((ProjectInfoTable[ProjectName]=OutputTable[[#This Row],[ProjectName]]),(ProjectInfoTable[ProjectName]=OutputTable[[#This Row],[ProjectName]])*ProjectInfoTable[ConfidenceInterval]))</f>
        <v>0.95</v>
      </c>
      <c r="N25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503" s="5" cm="1">
        <f t="array" ref="O2503">MIN(IF((OutputTable[GroupByKey]=OutputTable[[#This Row],[GroupByKey]]),(OutputTable[GroupByKey]=OutputTable[[#This Row],[GroupByKey]])*OutputTable[RecordedValue]))</f>
        <v>46.605834762066102</v>
      </c>
      <c r="P2503" s="5" cm="1">
        <f t="array" ref="P2503">MAX(IF((OutputTable[GroupByKey]=OutputTable[[#This Row],[GroupByKey]]),(OutputTable[GroupByKey]=OutputTable[[#This Row],[GroupByKey]])*OutputTable[RecordedValue]))</f>
        <v>50.321452117960597</v>
      </c>
    </row>
    <row r="2504" spans="1:16" x14ac:dyDescent="0.25">
      <c r="A2504" t="s">
        <v>68</v>
      </c>
      <c r="B2504" t="s">
        <v>70</v>
      </c>
      <c r="C2504">
        <v>48</v>
      </c>
      <c r="D2504" t="s">
        <v>130</v>
      </c>
      <c r="E2504" t="s">
        <v>131</v>
      </c>
      <c r="F2504" t="s">
        <v>127</v>
      </c>
      <c r="G2504">
        <v>0</v>
      </c>
      <c r="H2504">
        <v>0</v>
      </c>
      <c r="I2504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504" s="5" cm="1">
        <f t="array" ref="J2504">MAX(IF((ProjectInfoTable[ProjectName]=OutputTable[[#This Row],[ProjectName]]),(ProjectInfoTable[ProjectName]=OutputTable[[#This Row],[ProjectName]])*ProjectInfoTable[NumberOfReplications]))</f>
        <v>50</v>
      </c>
      <c r="K2504" s="5" cm="1">
        <f t="array" ref="K2504">IFERROR(AVERAGE(IF((OutputTable[GroupByKey]=OutputTable[[#This Row],[GroupByKey]]),(OutputTable[GroupByKey]=OutputTable[[#This Row],[GroupByKey]])*OutputTable[RecordedValue])),0)</f>
        <v>0</v>
      </c>
      <c r="L2504" s="5" cm="1">
        <f t="array" ref="L2504">IFERROR(_xlfn.STDEV.S(IF((OutputTable[GroupByKey]=OutputTable[[#This Row],[GroupByKey]]),(OutputTable[GroupByKey]=OutputTable[[#This Row],[GroupByKey]])*OutputTable[RecordedValue])),0)</f>
        <v>0</v>
      </c>
      <c r="M2504" s="5" cm="1">
        <f t="array" ref="M2504">MAX(IF((ProjectInfoTable[ProjectName]=OutputTable[[#This Row],[ProjectName]]),(ProjectInfoTable[ProjectName]=OutputTable[[#This Row],[ProjectName]])*ProjectInfoTable[ConfidenceInterval]))</f>
        <v>0.95</v>
      </c>
      <c r="N25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04" s="5" cm="1">
        <f t="array" ref="O2504">MIN(IF((OutputTable[GroupByKey]=OutputTable[[#This Row],[GroupByKey]]),(OutputTable[GroupByKey]=OutputTable[[#This Row],[GroupByKey]])*OutputTable[RecordedValue]))</f>
        <v>0</v>
      </c>
      <c r="P2504" s="5" cm="1">
        <f t="array" ref="P2504">MAX(IF((OutputTable[GroupByKey]=OutputTable[[#This Row],[GroupByKey]]),(OutputTable[GroupByKey]=OutputTable[[#This Row],[GroupByKey]])*OutputTable[RecordedValue]))</f>
        <v>0</v>
      </c>
    </row>
    <row r="2505" spans="1:16" x14ac:dyDescent="0.25">
      <c r="A2505" t="s">
        <v>68</v>
      </c>
      <c r="B2505" t="s">
        <v>70</v>
      </c>
      <c r="C2505">
        <v>48</v>
      </c>
      <c r="D2505" t="s">
        <v>132</v>
      </c>
      <c r="E2505" t="s">
        <v>95</v>
      </c>
      <c r="F2505" t="s">
        <v>127</v>
      </c>
      <c r="G2505">
        <v>49.607379132959501</v>
      </c>
      <c r="H2505">
        <v>0</v>
      </c>
      <c r="I2505" s="5" t="str">
        <f>OutputTable[[#This Row],[ProjectName]]&amp;OutputTable[[#This Row],[Name]]&amp;OutputTable[[#This Row],[Type]]&amp;OutputTable[[#This Row],[Source]]</f>
        <v>Airport Security AnalysisAll Entities.VACostVA CostSystem</v>
      </c>
      <c r="J2505" s="5" cm="1">
        <f t="array" ref="J2505">MAX(IF((ProjectInfoTable[ProjectName]=OutputTable[[#This Row],[ProjectName]]),(ProjectInfoTable[ProjectName]=OutputTable[[#This Row],[ProjectName]])*ProjectInfoTable[NumberOfReplications]))</f>
        <v>50</v>
      </c>
      <c r="K2505" s="5" cm="1">
        <f t="array" ref="K2505">IFERROR(AVERAGE(IF((OutputTable[GroupByKey]=OutputTable[[#This Row],[GroupByKey]]),(OutputTable[GroupByKey]=OutputTable[[#This Row],[GroupByKey]])*OutputTable[RecordedValue])),0)</f>
        <v>48.448961029865458</v>
      </c>
      <c r="L2505" s="5" cm="1">
        <f t="array" ref="L2505">IFERROR(_xlfn.STDEV.S(IF((OutputTable[GroupByKey]=OutputTable[[#This Row],[GroupByKey]]),(OutputTable[GroupByKey]=OutputTable[[#This Row],[GroupByKey]])*OutputTable[RecordedValue])),0)</f>
        <v>0.864449879249923</v>
      </c>
      <c r="M2505" s="5" cm="1">
        <f t="array" ref="M2505">MAX(IF((ProjectInfoTable[ProjectName]=OutputTable[[#This Row],[ProjectName]]),(ProjectInfoTable[ProjectName]=OutputTable[[#This Row],[ProjectName]])*ProjectInfoTable[ConfidenceInterval]))</f>
        <v>0.95</v>
      </c>
      <c r="N25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505" s="5" cm="1">
        <f t="array" ref="O2505">MIN(IF((OutputTable[GroupByKey]=OutputTable[[#This Row],[GroupByKey]]),(OutputTable[GroupByKey]=OutputTable[[#This Row],[GroupByKey]])*OutputTable[RecordedValue]))</f>
        <v>46.605834762066102</v>
      </c>
      <c r="P2505" s="5" cm="1">
        <f t="array" ref="P2505">MAX(IF((OutputTable[GroupByKey]=OutputTable[[#This Row],[GroupByKey]]),(OutputTable[GroupByKey]=OutputTable[[#This Row],[GroupByKey]])*OutputTable[RecordedValue]))</f>
        <v>50.321452117960597</v>
      </c>
    </row>
    <row r="2506" spans="1:16" x14ac:dyDescent="0.25">
      <c r="A2506" t="s">
        <v>68</v>
      </c>
      <c r="B2506" t="s">
        <v>70</v>
      </c>
      <c r="C2506">
        <v>48</v>
      </c>
      <c r="D2506" t="s">
        <v>133</v>
      </c>
      <c r="E2506" t="s">
        <v>97</v>
      </c>
      <c r="F2506" t="s">
        <v>127</v>
      </c>
      <c r="G2506">
        <v>0</v>
      </c>
      <c r="H2506">
        <v>0</v>
      </c>
      <c r="I2506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506" s="5" cm="1">
        <f t="array" ref="J2506">MAX(IF((ProjectInfoTable[ProjectName]=OutputTable[[#This Row],[ProjectName]]),(ProjectInfoTable[ProjectName]=OutputTable[[#This Row],[ProjectName]])*ProjectInfoTable[NumberOfReplications]))</f>
        <v>50</v>
      </c>
      <c r="K2506" s="5" cm="1">
        <f t="array" ref="K2506">IFERROR(AVERAGE(IF((OutputTable[GroupByKey]=OutputTable[[#This Row],[GroupByKey]]),(OutputTable[GroupByKey]=OutputTable[[#This Row],[GroupByKey]])*OutputTable[RecordedValue])),0)</f>
        <v>0</v>
      </c>
      <c r="L2506" s="5" cm="1">
        <f t="array" ref="L2506">IFERROR(_xlfn.STDEV.S(IF((OutputTable[GroupByKey]=OutputTable[[#This Row],[GroupByKey]]),(OutputTable[GroupByKey]=OutputTable[[#This Row],[GroupByKey]])*OutputTable[RecordedValue])),0)</f>
        <v>0</v>
      </c>
      <c r="M2506" s="5" cm="1">
        <f t="array" ref="M2506">MAX(IF((ProjectInfoTable[ProjectName]=OutputTable[[#This Row],[ProjectName]]),(ProjectInfoTable[ProjectName]=OutputTable[[#This Row],[ProjectName]])*ProjectInfoTable[ConfidenceInterval]))</f>
        <v>0.95</v>
      </c>
      <c r="N25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06" s="5" cm="1">
        <f t="array" ref="O2506">MIN(IF((OutputTable[GroupByKey]=OutputTable[[#This Row],[GroupByKey]]),(OutputTable[GroupByKey]=OutputTable[[#This Row],[GroupByKey]])*OutputTable[RecordedValue]))</f>
        <v>0</v>
      </c>
      <c r="P2506" s="5" cm="1">
        <f t="array" ref="P2506">MAX(IF((OutputTable[GroupByKey]=OutputTable[[#This Row],[GroupByKey]]),(OutputTable[GroupByKey]=OutputTable[[#This Row],[GroupByKey]])*OutputTable[RecordedValue]))</f>
        <v>0</v>
      </c>
    </row>
    <row r="2507" spans="1:16" x14ac:dyDescent="0.25">
      <c r="A2507" t="s">
        <v>68</v>
      </c>
      <c r="B2507" t="s">
        <v>70</v>
      </c>
      <c r="C2507">
        <v>48</v>
      </c>
      <c r="D2507" t="s">
        <v>134</v>
      </c>
      <c r="E2507" t="s">
        <v>135</v>
      </c>
      <c r="F2507" t="s">
        <v>127</v>
      </c>
      <c r="G2507">
        <v>49.607379132959501</v>
      </c>
      <c r="H2507">
        <v>0</v>
      </c>
      <c r="I2507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507" s="5" cm="1">
        <f t="array" ref="J2507">MAX(IF((ProjectInfoTable[ProjectName]=OutputTable[[#This Row],[ProjectName]]),(ProjectInfoTable[ProjectName]=OutputTable[[#This Row],[ProjectName]])*ProjectInfoTable[NumberOfReplications]))</f>
        <v>50</v>
      </c>
      <c r="K2507" s="5" cm="1">
        <f t="array" ref="K2507">IFERROR(AVERAGE(IF((OutputTable[GroupByKey]=OutputTable[[#This Row],[GroupByKey]]),(OutputTable[GroupByKey]=OutputTable[[#This Row],[GroupByKey]])*OutputTable[RecordedValue])),0)</f>
        <v>48.448961029865458</v>
      </c>
      <c r="L2507" s="5" cm="1">
        <f t="array" ref="L2507">IFERROR(_xlfn.STDEV.S(IF((OutputTable[GroupByKey]=OutputTable[[#This Row],[GroupByKey]]),(OutputTable[GroupByKey]=OutputTable[[#This Row],[GroupByKey]])*OutputTable[RecordedValue])),0)</f>
        <v>0.86444987924992722</v>
      </c>
      <c r="M2507" s="5" cm="1">
        <f t="array" ref="M2507">MAX(IF((ProjectInfoTable[ProjectName]=OutputTable[[#This Row],[ProjectName]]),(ProjectInfoTable[ProjectName]=OutputTable[[#This Row],[ProjectName]])*ProjectInfoTable[ConfidenceInterval]))</f>
        <v>0.95</v>
      </c>
      <c r="N25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507" s="5" cm="1">
        <f t="array" ref="O2507">MIN(IF((OutputTable[GroupByKey]=OutputTable[[#This Row],[GroupByKey]]),(OutputTable[GroupByKey]=OutputTable[[#This Row],[GroupByKey]])*OutputTable[RecordedValue]))</f>
        <v>46.605834762066102</v>
      </c>
      <c r="P2507" s="5" cm="1">
        <f t="array" ref="P2507">MAX(IF((OutputTable[GroupByKey]=OutputTable[[#This Row],[GroupByKey]]),(OutputTable[GroupByKey]=OutputTable[[#This Row],[GroupByKey]])*OutputTable[RecordedValue]))</f>
        <v>50.321452117960497</v>
      </c>
    </row>
    <row r="2508" spans="1:16" x14ac:dyDescent="0.25">
      <c r="A2508" t="s">
        <v>68</v>
      </c>
      <c r="B2508" t="s">
        <v>70</v>
      </c>
      <c r="C2508">
        <v>48</v>
      </c>
      <c r="D2508" t="s">
        <v>136</v>
      </c>
      <c r="E2508" t="s">
        <v>137</v>
      </c>
      <c r="F2508" t="s">
        <v>127</v>
      </c>
      <c r="G2508">
        <v>22.297994418228601</v>
      </c>
      <c r="H2508">
        <v>0</v>
      </c>
      <c r="I2508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508" s="5" cm="1">
        <f t="array" ref="J2508">MAX(IF((ProjectInfoTable[ProjectName]=OutputTable[[#This Row],[ProjectName]]),(ProjectInfoTable[ProjectName]=OutputTable[[#This Row],[ProjectName]])*ProjectInfoTable[NumberOfReplications]))</f>
        <v>50</v>
      </c>
      <c r="K2508" s="5" cm="1">
        <f t="array" ref="K2508">IFERROR(AVERAGE(IF((OutputTable[GroupByKey]=OutputTable[[#This Row],[GroupByKey]]),(OutputTable[GroupByKey]=OutputTable[[#This Row],[GroupByKey]])*OutputTable[RecordedValue])),0)</f>
        <v>23.423677543870127</v>
      </c>
      <c r="L2508" s="5" cm="1">
        <f t="array" ref="L2508">IFERROR(_xlfn.STDEV.S(IF((OutputTable[GroupByKey]=OutputTable[[#This Row],[GroupByKey]]),(OutputTable[GroupByKey]=OutputTable[[#This Row],[GroupByKey]])*OutputTable[RecordedValue])),0)</f>
        <v>0.86656285941984512</v>
      </c>
      <c r="M2508" s="5" cm="1">
        <f t="array" ref="M2508">MAX(IF((ProjectInfoTable[ProjectName]=OutputTable[[#This Row],[ProjectName]]),(ProjectInfoTable[ProjectName]=OutputTable[[#This Row],[ProjectName]])*ProjectInfoTable[ConfidenceInterval]))</f>
        <v>0.95</v>
      </c>
      <c r="N25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508" s="5" cm="1">
        <f t="array" ref="O2508">MIN(IF((OutputTable[GroupByKey]=OutputTable[[#This Row],[GroupByKey]]),(OutputTable[GroupByKey]=OutputTable[[#This Row],[GroupByKey]])*OutputTable[RecordedValue]))</f>
        <v>21.655537571964</v>
      </c>
      <c r="P2508" s="5" cm="1">
        <f t="array" ref="P2508">MAX(IF((OutputTable[GroupByKey]=OutputTable[[#This Row],[GroupByKey]]),(OutputTable[GroupByKey]=OutputTable[[#This Row],[GroupByKey]])*OutputTable[RecordedValue]))</f>
        <v>25.265870670068299</v>
      </c>
    </row>
    <row r="2509" spans="1:16" x14ac:dyDescent="0.25">
      <c r="A2509" t="s">
        <v>68</v>
      </c>
      <c r="B2509" t="s">
        <v>70</v>
      </c>
      <c r="C2509">
        <v>48</v>
      </c>
      <c r="D2509" t="s">
        <v>138</v>
      </c>
      <c r="E2509" t="s">
        <v>91</v>
      </c>
      <c r="F2509" t="s">
        <v>127</v>
      </c>
      <c r="G2509">
        <v>71.905373551188006</v>
      </c>
      <c r="H2509">
        <v>0</v>
      </c>
      <c r="I2509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509" s="5" cm="1">
        <f t="array" ref="J2509">MAX(IF((ProjectInfoTable[ProjectName]=OutputTable[[#This Row],[ProjectName]]),(ProjectInfoTable[ProjectName]=OutputTable[[#This Row],[ProjectName]])*ProjectInfoTable[NumberOfReplications]))</f>
        <v>50</v>
      </c>
      <c r="K2509" s="5" cm="1">
        <f t="array" ref="K2509">IFERROR(AVERAGE(IF((OutputTable[GroupByKey]=OutputTable[[#This Row],[GroupByKey]]),(OutputTable[GroupByKey]=OutputTable[[#This Row],[GroupByKey]])*OutputTable[RecordedValue])),0)</f>
        <v>71.872638573735571</v>
      </c>
      <c r="L2509" s="5" cm="1">
        <f t="array" ref="L2509">IFERROR(_xlfn.STDEV.S(IF((OutputTable[GroupByKey]=OutputTable[[#This Row],[GroupByKey]]),(OutputTable[GroupByKey]=OutputTable[[#This Row],[GroupByKey]])*OutputTable[RecordedValue])),0)</f>
        <v>5.859431361613459E-2</v>
      </c>
      <c r="M2509" s="5" cm="1">
        <f t="array" ref="M2509">MAX(IF((ProjectInfoTable[ProjectName]=OutputTable[[#This Row],[ProjectName]]),(ProjectInfoTable[ProjectName]=OutputTable[[#This Row],[ProjectName]])*ProjectInfoTable[ConfidenceInterval]))</f>
        <v>0.95</v>
      </c>
      <c r="N25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509" s="5" cm="1">
        <f t="array" ref="O2509">MIN(IF((OutputTable[GroupByKey]=OutputTable[[#This Row],[GroupByKey]]),(OutputTable[GroupByKey]=OutputTable[[#This Row],[GroupByKey]])*OutputTable[RecordedValue]))</f>
        <v>71.718288096809104</v>
      </c>
      <c r="P2509" s="5" cm="1">
        <f t="array" ref="P2509">MAX(IF((OutputTable[GroupByKey]=OutputTable[[#This Row],[GroupByKey]]),(OutputTable[GroupByKey]=OutputTable[[#This Row],[GroupByKey]])*OutputTable[RecordedValue]))</f>
        <v>71.976989689924594</v>
      </c>
    </row>
    <row r="2510" spans="1:16" x14ac:dyDescent="0.25">
      <c r="A2510" t="s">
        <v>68</v>
      </c>
      <c r="B2510" t="s">
        <v>70</v>
      </c>
      <c r="C2510">
        <v>48</v>
      </c>
      <c r="D2510" t="s">
        <v>139</v>
      </c>
      <c r="E2510" t="s">
        <v>140</v>
      </c>
      <c r="F2510" t="s">
        <v>127</v>
      </c>
      <c r="G2510">
        <v>0</v>
      </c>
      <c r="H2510">
        <v>0</v>
      </c>
      <c r="I2510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510" s="5" cm="1">
        <f t="array" ref="J2510">MAX(IF((ProjectInfoTable[ProjectName]=OutputTable[[#This Row],[ProjectName]]),(ProjectInfoTable[ProjectName]=OutputTable[[#This Row],[ProjectName]])*ProjectInfoTable[NumberOfReplications]))</f>
        <v>50</v>
      </c>
      <c r="K2510" s="5" cm="1">
        <f t="array" ref="K2510">IFERROR(AVERAGE(IF((OutputTable[GroupByKey]=OutputTable[[#This Row],[GroupByKey]]),(OutputTable[GroupByKey]=OutputTable[[#This Row],[GroupByKey]])*OutputTable[RecordedValue])),0)</f>
        <v>0</v>
      </c>
      <c r="L2510" s="5" cm="1">
        <f t="array" ref="L2510">IFERROR(_xlfn.STDEV.S(IF((OutputTable[GroupByKey]=OutputTable[[#This Row],[GroupByKey]]),(OutputTable[GroupByKey]=OutputTable[[#This Row],[GroupByKey]])*OutputTable[RecordedValue])),0)</f>
        <v>0</v>
      </c>
      <c r="M2510" s="5" cm="1">
        <f t="array" ref="M2510">MAX(IF((ProjectInfoTable[ProjectName]=OutputTable[[#This Row],[ProjectName]]),(ProjectInfoTable[ProjectName]=OutputTable[[#This Row],[ProjectName]])*ProjectInfoTable[ConfidenceInterval]))</f>
        <v>0.95</v>
      </c>
      <c r="N25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10" s="5" cm="1">
        <f t="array" ref="O2510">MIN(IF((OutputTable[GroupByKey]=OutputTable[[#This Row],[GroupByKey]]),(OutputTable[GroupByKey]=OutputTable[[#This Row],[GroupByKey]])*OutputTable[RecordedValue]))</f>
        <v>0</v>
      </c>
      <c r="P2510" s="5" cm="1">
        <f t="array" ref="P2510">MAX(IF((OutputTable[GroupByKey]=OutputTable[[#This Row],[GroupByKey]]),(OutputTable[GroupByKey]=OutputTable[[#This Row],[GroupByKey]])*OutputTable[RecordedValue]))</f>
        <v>0</v>
      </c>
    </row>
    <row r="2511" spans="1:16" x14ac:dyDescent="0.25">
      <c r="A2511" t="s">
        <v>68</v>
      </c>
      <c r="B2511" t="s">
        <v>70</v>
      </c>
      <c r="C2511">
        <v>48</v>
      </c>
      <c r="D2511" t="s">
        <v>141</v>
      </c>
      <c r="E2511" t="s">
        <v>111</v>
      </c>
      <c r="F2511" t="s">
        <v>73</v>
      </c>
      <c r="G2511">
        <v>9.3563313673203705</v>
      </c>
      <c r="H2511">
        <v>0</v>
      </c>
      <c r="I2511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511" s="5" cm="1">
        <f t="array" ref="J2511">MAX(IF((ProjectInfoTable[ProjectName]=OutputTable[[#This Row],[ProjectName]]),(ProjectInfoTable[ProjectName]=OutputTable[[#This Row],[ProjectName]])*ProjectInfoTable[NumberOfReplications]))</f>
        <v>50</v>
      </c>
      <c r="K2511" s="5" cm="1">
        <f t="array" ref="K2511">IFERROR(AVERAGE(IF((OutputTable[GroupByKey]=OutputTable[[#This Row],[GroupByKey]]),(OutputTable[GroupByKey]=OutputTable[[#This Row],[GroupByKey]])*OutputTable[RecordedValue])),0)</f>
        <v>9.2356458312402427</v>
      </c>
      <c r="L2511" s="5" cm="1">
        <f t="array" ref="L2511">IFERROR(_xlfn.STDEV.S(IF((OutputTable[GroupByKey]=OutputTable[[#This Row],[GroupByKey]]),(OutputTable[GroupByKey]=OutputTable[[#This Row],[GroupByKey]])*OutputTable[RecordedValue])),0)</f>
        <v>0.11377584298148916</v>
      </c>
      <c r="M2511" s="5" cm="1">
        <f t="array" ref="M2511">MAX(IF((ProjectInfoTable[ProjectName]=OutputTable[[#This Row],[ProjectName]]),(ProjectInfoTable[ProjectName]=OutputTable[[#This Row],[ProjectName]])*ProjectInfoTable[ConfidenceInterval]))</f>
        <v>0.95</v>
      </c>
      <c r="N25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511" s="5" cm="1">
        <f t="array" ref="O2511">MIN(IF((OutputTable[GroupByKey]=OutputTable[[#This Row],[GroupByKey]]),(OutputTable[GroupByKey]=OutputTable[[#This Row],[GroupByKey]])*OutputTable[RecordedValue]))</f>
        <v>8.9867833861246496</v>
      </c>
      <c r="P2511" s="5" cm="1">
        <f t="array" ref="P2511">MAX(IF((OutputTable[GroupByKey]=OutputTable[[#This Row],[GroupByKey]]),(OutputTable[GroupByKey]=OutputTable[[#This Row],[GroupByKey]])*OutputTable[RecordedValue]))</f>
        <v>9.4038725622795898</v>
      </c>
    </row>
    <row r="2512" spans="1:16" x14ac:dyDescent="0.25">
      <c r="A2512" t="s">
        <v>68</v>
      </c>
      <c r="B2512" t="s">
        <v>70</v>
      </c>
      <c r="C2512">
        <v>48</v>
      </c>
      <c r="D2512" t="s">
        <v>142</v>
      </c>
      <c r="E2512" t="s">
        <v>113</v>
      </c>
      <c r="F2512" t="s">
        <v>73</v>
      </c>
      <c r="G2512">
        <v>561.37988203922305</v>
      </c>
      <c r="H2512">
        <v>0</v>
      </c>
      <c r="I2512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512" s="5" cm="1">
        <f t="array" ref="J2512">MAX(IF((ProjectInfoTable[ProjectName]=OutputTable[[#This Row],[ProjectName]]),(ProjectInfoTable[ProjectName]=OutputTable[[#This Row],[ProjectName]])*ProjectInfoTable[NumberOfReplications]))</f>
        <v>50</v>
      </c>
      <c r="K2512" s="5" cm="1">
        <f t="array" ref="K2512">IFERROR(AVERAGE(IF((OutputTable[GroupByKey]=OutputTable[[#This Row],[GroupByKey]]),(OutputTable[GroupByKey]=OutputTable[[#This Row],[GroupByKey]])*OutputTable[RecordedValue])),0)</f>
        <v>554.13874987441454</v>
      </c>
      <c r="L2512" s="5" cm="1">
        <f t="array" ref="L2512">IFERROR(_xlfn.STDEV.S(IF((OutputTable[GroupByKey]=OutputTable[[#This Row],[GroupByKey]]),(OutputTable[GroupByKey]=OutputTable[[#This Row],[GroupByKey]])*OutputTable[RecordedValue])),0)</f>
        <v>6.8265505788893126</v>
      </c>
      <c r="M2512" s="5" cm="1">
        <f t="array" ref="M2512">MAX(IF((ProjectInfoTable[ProjectName]=OutputTable[[#This Row],[ProjectName]]),(ProjectInfoTable[ProjectName]=OutputTable[[#This Row],[ProjectName]])*ProjectInfoTable[ConfidenceInterval]))</f>
        <v>0.95</v>
      </c>
      <c r="N25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512" s="5" cm="1">
        <f t="array" ref="O2512">MIN(IF((OutputTable[GroupByKey]=OutputTable[[#This Row],[GroupByKey]]),(OutputTable[GroupByKey]=OutputTable[[#This Row],[GroupByKey]])*OutputTable[RecordedValue]))</f>
        <v>539.207003167479</v>
      </c>
      <c r="P2512" s="5" cm="1">
        <f t="array" ref="P2512">MAX(IF((OutputTable[GroupByKey]=OutputTable[[#This Row],[GroupByKey]]),(OutputTable[GroupByKey]=OutputTable[[#This Row],[GroupByKey]])*OutputTable[RecordedValue]))</f>
        <v>564.23235373677596</v>
      </c>
    </row>
    <row r="2513" spans="1:16" x14ac:dyDescent="0.25">
      <c r="A2513" t="s">
        <v>68</v>
      </c>
      <c r="B2513" t="s">
        <v>70</v>
      </c>
      <c r="C2513">
        <v>48</v>
      </c>
      <c r="D2513" t="s">
        <v>143</v>
      </c>
      <c r="E2513" t="s">
        <v>115</v>
      </c>
      <c r="F2513" t="s">
        <v>73</v>
      </c>
      <c r="G2513">
        <v>0</v>
      </c>
      <c r="H2513">
        <v>0</v>
      </c>
      <c r="I2513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513" s="5" cm="1">
        <f t="array" ref="J2513">MAX(IF((ProjectInfoTable[ProjectName]=OutputTable[[#This Row],[ProjectName]]),(ProjectInfoTable[ProjectName]=OutputTable[[#This Row],[ProjectName]])*ProjectInfoTable[NumberOfReplications]))</f>
        <v>50</v>
      </c>
      <c r="K2513" s="5" cm="1">
        <f t="array" ref="K2513">IFERROR(AVERAGE(IF((OutputTable[GroupByKey]=OutputTable[[#This Row],[GroupByKey]]),(OutputTable[GroupByKey]=OutputTable[[#This Row],[GroupByKey]])*OutputTable[RecordedValue])),0)</f>
        <v>0</v>
      </c>
      <c r="L2513" s="5" cm="1">
        <f t="array" ref="L2513">IFERROR(_xlfn.STDEV.S(IF((OutputTable[GroupByKey]=OutputTable[[#This Row],[GroupByKey]]),(OutputTable[GroupByKey]=OutputTable[[#This Row],[GroupByKey]])*OutputTable[RecordedValue])),0)</f>
        <v>0</v>
      </c>
      <c r="M2513" s="5" cm="1">
        <f t="array" ref="M2513">MAX(IF((ProjectInfoTable[ProjectName]=OutputTable[[#This Row],[ProjectName]]),(ProjectInfoTable[ProjectName]=OutputTable[[#This Row],[ProjectName]])*ProjectInfoTable[ConfidenceInterval]))</f>
        <v>0.95</v>
      </c>
      <c r="N25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13" s="5" cm="1">
        <f t="array" ref="O2513">MIN(IF((OutputTable[GroupByKey]=OutputTable[[#This Row],[GroupByKey]]),(OutputTable[GroupByKey]=OutputTable[[#This Row],[GroupByKey]])*OutputTable[RecordedValue]))</f>
        <v>0</v>
      </c>
      <c r="P2513" s="5" cm="1">
        <f t="array" ref="P2513">MAX(IF((OutputTable[GroupByKey]=OutputTable[[#This Row],[GroupByKey]]),(OutputTable[GroupByKey]=OutputTable[[#This Row],[GroupByKey]])*OutputTable[RecordedValue]))</f>
        <v>0</v>
      </c>
    </row>
    <row r="2514" spans="1:16" x14ac:dyDescent="0.25">
      <c r="A2514" t="s">
        <v>68</v>
      </c>
      <c r="B2514" t="s">
        <v>70</v>
      </c>
      <c r="C2514">
        <v>48</v>
      </c>
      <c r="D2514" t="s">
        <v>144</v>
      </c>
      <c r="E2514" t="s">
        <v>117</v>
      </c>
      <c r="F2514" t="s">
        <v>73</v>
      </c>
      <c r="G2514">
        <v>50.712025308602499</v>
      </c>
      <c r="H2514">
        <v>0</v>
      </c>
      <c r="I2514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514" s="5" cm="1">
        <f t="array" ref="J2514">MAX(IF((ProjectInfoTable[ProjectName]=OutputTable[[#This Row],[ProjectName]]),(ProjectInfoTable[ProjectName]=OutputTable[[#This Row],[ProjectName]])*ProjectInfoTable[NumberOfReplications]))</f>
        <v>50</v>
      </c>
      <c r="K2514" s="5" cm="1">
        <f t="array" ref="K2514">IFERROR(AVERAGE(IF((OutputTable[GroupByKey]=OutputTable[[#This Row],[GroupByKey]]),(OutputTable[GroupByKey]=OutputTable[[#This Row],[GroupByKey]])*OutputTable[RecordedValue])),0)</f>
        <v>55.339444015606816</v>
      </c>
      <c r="L2514" s="5" cm="1">
        <f t="array" ref="L2514">IFERROR(_xlfn.STDEV.S(IF((OutputTable[GroupByKey]=OutputTable[[#This Row],[GroupByKey]]),(OutputTable[GroupByKey]=OutputTable[[#This Row],[GroupByKey]])*OutputTable[RecordedValue])),0)</f>
        <v>18.463814595248238</v>
      </c>
      <c r="M2514" s="5" cm="1">
        <f t="array" ref="M2514">MAX(IF((ProjectInfoTable[ProjectName]=OutputTable[[#This Row],[ProjectName]]),(ProjectInfoTable[ProjectName]=OutputTable[[#This Row],[ProjectName]])*ProjectInfoTable[ConfidenceInterval]))</f>
        <v>0.95</v>
      </c>
      <c r="N25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514" s="5" cm="1">
        <f t="array" ref="O2514">MIN(IF((OutputTable[GroupByKey]=OutputTable[[#This Row],[GroupByKey]]),(OutputTable[GroupByKey]=OutputTable[[#This Row],[GroupByKey]])*OutputTable[RecordedValue]))</f>
        <v>20.994807137296998</v>
      </c>
      <c r="P2514" s="5" cm="1">
        <f t="array" ref="P2514">MAX(IF((OutputTable[GroupByKey]=OutputTable[[#This Row],[GroupByKey]]),(OutputTable[GroupByKey]=OutputTable[[#This Row],[GroupByKey]])*OutputTable[RecordedValue]))</f>
        <v>106.254030872416</v>
      </c>
    </row>
    <row r="2515" spans="1:16" x14ac:dyDescent="0.25">
      <c r="A2515" t="s">
        <v>68</v>
      </c>
      <c r="B2515" t="s">
        <v>70</v>
      </c>
      <c r="C2515">
        <v>48</v>
      </c>
      <c r="D2515" t="s">
        <v>145</v>
      </c>
      <c r="E2515" t="s">
        <v>119</v>
      </c>
      <c r="F2515" t="s">
        <v>73</v>
      </c>
      <c r="G2515">
        <v>318</v>
      </c>
      <c r="H2515">
        <v>0</v>
      </c>
      <c r="I2515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515" s="5" cm="1">
        <f t="array" ref="J2515">MAX(IF((ProjectInfoTable[ProjectName]=OutputTable[[#This Row],[ProjectName]]),(ProjectInfoTable[ProjectName]=OutputTable[[#This Row],[ProjectName]])*ProjectInfoTable[NumberOfReplications]))</f>
        <v>50</v>
      </c>
      <c r="K2515" s="5" cm="1">
        <f t="array" ref="K2515">IFERROR(AVERAGE(IF((OutputTable[GroupByKey]=OutputTable[[#This Row],[GroupByKey]]),(OutputTable[GroupByKey]=OutputTable[[#This Row],[GroupByKey]])*OutputTable[RecordedValue])),0)</f>
        <v>318</v>
      </c>
      <c r="L2515" s="5" cm="1">
        <f t="array" ref="L2515">IFERROR(_xlfn.STDEV.S(IF((OutputTable[GroupByKey]=OutputTable[[#This Row],[GroupByKey]]),(OutputTable[GroupByKey]=OutputTable[[#This Row],[GroupByKey]])*OutputTable[RecordedValue])),0)</f>
        <v>0</v>
      </c>
      <c r="M2515" s="5" cm="1">
        <f t="array" ref="M2515">MAX(IF((ProjectInfoTable[ProjectName]=OutputTable[[#This Row],[ProjectName]]),(ProjectInfoTable[ProjectName]=OutputTable[[#This Row],[ProjectName]])*ProjectInfoTable[ConfidenceInterval]))</f>
        <v>0.95</v>
      </c>
      <c r="N25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15" s="5" cm="1">
        <f t="array" ref="O2515">MIN(IF((OutputTable[GroupByKey]=OutputTable[[#This Row],[GroupByKey]]),(OutputTable[GroupByKey]=OutputTable[[#This Row],[GroupByKey]])*OutputTable[RecordedValue]))</f>
        <v>318</v>
      </c>
      <c r="P2515" s="5" cm="1">
        <f t="array" ref="P2515">MAX(IF((OutputTable[GroupByKey]=OutputTable[[#This Row],[GroupByKey]]),(OutputTable[GroupByKey]=OutputTable[[#This Row],[GroupByKey]])*OutputTable[RecordedValue]))</f>
        <v>318</v>
      </c>
    </row>
    <row r="2516" spans="1:16" x14ac:dyDescent="0.25">
      <c r="A2516" t="s">
        <v>68</v>
      </c>
      <c r="B2516" t="s">
        <v>70</v>
      </c>
      <c r="C2516">
        <v>48</v>
      </c>
      <c r="D2516" t="s">
        <v>146</v>
      </c>
      <c r="E2516" t="s">
        <v>121</v>
      </c>
      <c r="F2516" t="s">
        <v>73</v>
      </c>
      <c r="G2516">
        <v>317</v>
      </c>
      <c r="H2516">
        <v>0</v>
      </c>
      <c r="I2516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516" s="5" cm="1">
        <f t="array" ref="J2516">MAX(IF((ProjectInfoTable[ProjectName]=OutputTable[[#This Row],[ProjectName]]),(ProjectInfoTable[ProjectName]=OutputTable[[#This Row],[ProjectName]])*ProjectInfoTable[NumberOfReplications]))</f>
        <v>50</v>
      </c>
      <c r="K2516" s="5" cm="1">
        <f t="array" ref="K2516">IFERROR(AVERAGE(IF((OutputTable[GroupByKey]=OutputTable[[#This Row],[GroupByKey]]),(OutputTable[GroupByKey]=OutputTable[[#This Row],[GroupByKey]])*OutputTable[RecordedValue])),0)</f>
        <v>316.94</v>
      </c>
      <c r="L2516" s="5" cm="1">
        <f t="array" ref="L2516">IFERROR(_xlfn.STDEV.S(IF((OutputTable[GroupByKey]=OutputTable[[#This Row],[GroupByKey]]),(OutputTable[GroupByKey]=OutputTable[[#This Row],[GroupByKey]])*OutputTable[RecordedValue])),0)</f>
        <v>0.23989793748209556</v>
      </c>
      <c r="M2516" s="5" cm="1">
        <f t="array" ref="M2516">MAX(IF((ProjectInfoTable[ProjectName]=OutputTable[[#This Row],[ProjectName]]),(ProjectInfoTable[ProjectName]=OutputTable[[#This Row],[ProjectName]])*ProjectInfoTable[ConfidenceInterval]))</f>
        <v>0.95</v>
      </c>
      <c r="N25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516" s="5" cm="1">
        <f t="array" ref="O2516">MIN(IF((OutputTable[GroupByKey]=OutputTable[[#This Row],[GroupByKey]]),(OutputTable[GroupByKey]=OutputTable[[#This Row],[GroupByKey]])*OutputTable[RecordedValue]))</f>
        <v>316</v>
      </c>
      <c r="P2516" s="5" cm="1">
        <f t="array" ref="P2516">MAX(IF((OutputTable[GroupByKey]=OutputTable[[#This Row],[GroupByKey]]),(OutputTable[GroupByKey]=OutputTable[[#This Row],[GroupByKey]])*OutputTable[RecordedValue]))</f>
        <v>317</v>
      </c>
    </row>
    <row r="2517" spans="1:16" x14ac:dyDescent="0.25">
      <c r="A2517" t="s">
        <v>68</v>
      </c>
      <c r="B2517" t="s">
        <v>70</v>
      </c>
      <c r="C2517">
        <v>48</v>
      </c>
      <c r="D2517" t="s">
        <v>147</v>
      </c>
      <c r="E2517" t="s">
        <v>123</v>
      </c>
      <c r="F2517" t="s">
        <v>73</v>
      </c>
      <c r="G2517">
        <v>9.3563313673203705</v>
      </c>
      <c r="H2517">
        <v>0</v>
      </c>
      <c r="I2517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517" s="5" cm="1">
        <f t="array" ref="J2517">MAX(IF((ProjectInfoTable[ProjectName]=OutputTable[[#This Row],[ProjectName]]),(ProjectInfoTable[ProjectName]=OutputTable[[#This Row],[ProjectName]])*ProjectInfoTable[NumberOfReplications]))</f>
        <v>50</v>
      </c>
      <c r="K2517" s="5" cm="1">
        <f t="array" ref="K2517">IFERROR(AVERAGE(IF((OutputTable[GroupByKey]=OutputTable[[#This Row],[GroupByKey]]),(OutputTable[GroupByKey]=OutputTable[[#This Row],[GroupByKey]])*OutputTable[RecordedValue])),0)</f>
        <v>9.2356458312402427</v>
      </c>
      <c r="L2517" s="5" cm="1">
        <f t="array" ref="L2517">IFERROR(_xlfn.STDEV.S(IF((OutputTable[GroupByKey]=OutputTable[[#This Row],[GroupByKey]]),(OutputTable[GroupByKey]=OutputTable[[#This Row],[GroupByKey]])*OutputTable[RecordedValue])),0)</f>
        <v>0.11377584298148916</v>
      </c>
      <c r="M2517" s="5" cm="1">
        <f t="array" ref="M2517">MAX(IF((ProjectInfoTable[ProjectName]=OutputTable[[#This Row],[ProjectName]]),(ProjectInfoTable[ProjectName]=OutputTable[[#This Row],[ProjectName]])*ProjectInfoTable[ConfidenceInterval]))</f>
        <v>0.95</v>
      </c>
      <c r="N25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517" s="5" cm="1">
        <f t="array" ref="O2517">MIN(IF((OutputTable[GroupByKey]=OutputTable[[#This Row],[GroupByKey]]),(OutputTable[GroupByKey]=OutputTable[[#This Row],[GroupByKey]])*OutputTable[RecordedValue]))</f>
        <v>8.9867833861246496</v>
      </c>
      <c r="P2517" s="5" cm="1">
        <f t="array" ref="P2517">MAX(IF((OutputTable[GroupByKey]=OutputTable[[#This Row],[GroupByKey]]),(OutputTable[GroupByKey]=OutputTable[[#This Row],[GroupByKey]])*OutputTable[RecordedValue]))</f>
        <v>9.4038725622795898</v>
      </c>
    </row>
    <row r="2518" spans="1:16" x14ac:dyDescent="0.25">
      <c r="A2518" t="s">
        <v>68</v>
      </c>
      <c r="B2518" t="s">
        <v>70</v>
      </c>
      <c r="C2518">
        <v>48</v>
      </c>
      <c r="D2518" t="s">
        <v>148</v>
      </c>
      <c r="E2518" t="s">
        <v>125</v>
      </c>
      <c r="F2518" t="s">
        <v>73</v>
      </c>
      <c r="G2518">
        <v>612.09190734782499</v>
      </c>
      <c r="H2518">
        <v>0</v>
      </c>
      <c r="I2518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518" s="5" cm="1">
        <f t="array" ref="J2518">MAX(IF((ProjectInfoTable[ProjectName]=OutputTable[[#This Row],[ProjectName]]),(ProjectInfoTable[ProjectName]=OutputTable[[#This Row],[ProjectName]])*ProjectInfoTable[NumberOfReplications]))</f>
        <v>50</v>
      </c>
      <c r="K2518" s="5" cm="1">
        <f t="array" ref="K2518">IFERROR(AVERAGE(IF((OutputTable[GroupByKey]=OutputTable[[#This Row],[GroupByKey]]),(OutputTable[GroupByKey]=OutputTable[[#This Row],[GroupByKey]])*OutputTable[RecordedValue])),0)</f>
        <v>609.47819389002132</v>
      </c>
      <c r="L2518" s="5" cm="1">
        <f t="array" ref="L2518">IFERROR(_xlfn.STDEV.S(IF((OutputTable[GroupByKey]=OutputTable[[#This Row],[GroupByKey]]),(OutputTable[GroupByKey]=OutputTable[[#This Row],[GroupByKey]])*OutputTable[RecordedValue])),0)</f>
        <v>20.03379556554944</v>
      </c>
      <c r="M2518" s="5" cm="1">
        <f t="array" ref="M2518">MAX(IF((ProjectInfoTable[ProjectName]=OutputTable[[#This Row],[ProjectName]]),(ProjectInfoTable[ProjectName]=OutputTable[[#This Row],[ProjectName]])*ProjectInfoTable[ConfidenceInterval]))</f>
        <v>0.95</v>
      </c>
      <c r="N25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518" s="5" cm="1">
        <f t="array" ref="O2518">MIN(IF((OutputTable[GroupByKey]=OutputTable[[#This Row],[GroupByKey]]),(OutputTable[GroupByKey]=OutputTable[[#This Row],[GroupByKey]])*OutputTable[RecordedValue]))</f>
        <v>560.39330190760404</v>
      </c>
      <c r="P2518" s="5" cm="1">
        <f t="array" ref="P2518">MAX(IF((OutputTable[GroupByKey]=OutputTable[[#This Row],[GroupByKey]]),(OutputTable[GroupByKey]=OutputTable[[#This Row],[GroupByKey]])*OutputTable[RecordedValue]))</f>
        <v>667.91125094200902</v>
      </c>
    </row>
    <row r="2519" spans="1:16" x14ac:dyDescent="0.25">
      <c r="A2519" t="s">
        <v>68</v>
      </c>
      <c r="B2519" t="s">
        <v>70</v>
      </c>
      <c r="C2519">
        <v>48</v>
      </c>
      <c r="D2519" t="s">
        <v>149</v>
      </c>
      <c r="E2519" t="s">
        <v>119</v>
      </c>
      <c r="F2519" t="s">
        <v>87</v>
      </c>
      <c r="G2519">
        <v>318</v>
      </c>
      <c r="H2519">
        <v>0</v>
      </c>
      <c r="I2519" s="5" t="str">
        <f>OutputTable[[#This Row],[ProjectName]]&amp;OutputTable[[#This Row],[Name]]&amp;OutputTable[[#This Row],[Type]]&amp;OutputTable[[#This Row],[Source]]</f>
        <v>Airport Security AnalysisEntity 1.NumberInNumber InEntity</v>
      </c>
      <c r="J2519" s="5" cm="1">
        <f t="array" ref="J2519">MAX(IF((ProjectInfoTable[ProjectName]=OutputTable[[#This Row],[ProjectName]]),(ProjectInfoTable[ProjectName]=OutputTable[[#This Row],[ProjectName]])*ProjectInfoTable[NumberOfReplications]))</f>
        <v>50</v>
      </c>
      <c r="K2519" s="5" cm="1">
        <f t="array" ref="K2519">IFERROR(AVERAGE(IF((OutputTable[GroupByKey]=OutputTable[[#This Row],[GroupByKey]]),(OutputTable[GroupByKey]=OutputTable[[#This Row],[GroupByKey]])*OutputTable[RecordedValue])),0)</f>
        <v>318</v>
      </c>
      <c r="L2519" s="5" cm="1">
        <f t="array" ref="L2519">IFERROR(_xlfn.STDEV.S(IF((OutputTable[GroupByKey]=OutputTable[[#This Row],[GroupByKey]]),(OutputTable[GroupByKey]=OutputTable[[#This Row],[GroupByKey]])*OutputTable[RecordedValue])),0)</f>
        <v>0</v>
      </c>
      <c r="M2519" s="5" cm="1">
        <f t="array" ref="M2519">MAX(IF((ProjectInfoTable[ProjectName]=OutputTable[[#This Row],[ProjectName]]),(ProjectInfoTable[ProjectName]=OutputTable[[#This Row],[ProjectName]])*ProjectInfoTable[ConfidenceInterval]))</f>
        <v>0.95</v>
      </c>
      <c r="N25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19" s="5" cm="1">
        <f t="array" ref="O2519">MIN(IF((OutputTable[GroupByKey]=OutputTable[[#This Row],[GroupByKey]]),(OutputTable[GroupByKey]=OutputTable[[#This Row],[GroupByKey]])*OutputTable[RecordedValue]))</f>
        <v>318</v>
      </c>
      <c r="P2519" s="5" cm="1">
        <f t="array" ref="P2519">MAX(IF((OutputTable[GroupByKey]=OutputTable[[#This Row],[GroupByKey]]),(OutputTable[GroupByKey]=OutputTable[[#This Row],[GroupByKey]])*OutputTable[RecordedValue]))</f>
        <v>318</v>
      </c>
    </row>
    <row r="2520" spans="1:16" x14ac:dyDescent="0.25">
      <c r="A2520" t="s">
        <v>68</v>
      </c>
      <c r="B2520" t="s">
        <v>70</v>
      </c>
      <c r="C2520">
        <v>48</v>
      </c>
      <c r="D2520" t="s">
        <v>150</v>
      </c>
      <c r="E2520" t="s">
        <v>121</v>
      </c>
      <c r="F2520" t="s">
        <v>87</v>
      </c>
      <c r="G2520">
        <v>315</v>
      </c>
      <c r="H2520">
        <v>0</v>
      </c>
      <c r="I2520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520" s="5" cm="1">
        <f t="array" ref="J2520">MAX(IF((ProjectInfoTable[ProjectName]=OutputTable[[#This Row],[ProjectName]]),(ProjectInfoTable[ProjectName]=OutputTable[[#This Row],[ProjectName]])*ProjectInfoTable[NumberOfReplications]))</f>
        <v>50</v>
      </c>
      <c r="K2520" s="5" cm="1">
        <f t="array" ref="K2520">IFERROR(AVERAGE(IF((OutputTable[GroupByKey]=OutputTable[[#This Row],[GroupByKey]]),(OutputTable[GroupByKey]=OutputTable[[#This Row],[GroupByKey]])*OutputTable[RecordedValue])),0)</f>
        <v>314.94</v>
      </c>
      <c r="L2520" s="5" cm="1">
        <f t="array" ref="L2520">IFERROR(_xlfn.STDEV.S(IF((OutputTable[GroupByKey]=OutputTable[[#This Row],[GroupByKey]]),(OutputTable[GroupByKey]=OutputTable[[#This Row],[GroupByKey]])*OutputTable[RecordedValue])),0)</f>
        <v>0.68243262357121037</v>
      </c>
      <c r="M2520" s="5" cm="1">
        <f t="array" ref="M2520">MAX(IF((ProjectInfoTable[ProjectName]=OutputTable[[#This Row],[ProjectName]]),(ProjectInfoTable[ProjectName]=OutputTable[[#This Row],[ProjectName]])*ProjectInfoTable[ConfidenceInterval]))</f>
        <v>0.95</v>
      </c>
      <c r="N25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520" s="5" cm="1">
        <f t="array" ref="O2520">MIN(IF((OutputTable[GroupByKey]=OutputTable[[#This Row],[GroupByKey]]),(OutputTable[GroupByKey]=OutputTable[[#This Row],[GroupByKey]])*OutputTable[RecordedValue]))</f>
        <v>313</v>
      </c>
      <c r="P2520" s="5" cm="1">
        <f t="array" ref="P2520">MAX(IF((OutputTable[GroupByKey]=OutputTable[[#This Row],[GroupByKey]]),(OutputTable[GroupByKey]=OutputTable[[#This Row],[GroupByKey]])*OutputTable[RecordedValue]))</f>
        <v>316</v>
      </c>
    </row>
    <row r="2521" spans="1:16" x14ac:dyDescent="0.25">
      <c r="A2521" t="s">
        <v>68</v>
      </c>
      <c r="B2521" t="s">
        <v>70</v>
      </c>
      <c r="C2521">
        <v>48</v>
      </c>
      <c r="D2521" t="s">
        <v>151</v>
      </c>
      <c r="E2521" t="s">
        <v>135</v>
      </c>
      <c r="F2521" t="s">
        <v>105</v>
      </c>
      <c r="G2521">
        <v>0</v>
      </c>
      <c r="H2521">
        <v>0</v>
      </c>
      <c r="I2521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521" s="5" cm="1">
        <f t="array" ref="J2521">MAX(IF((ProjectInfoTable[ProjectName]=OutputTable[[#This Row],[ProjectName]]),(ProjectInfoTable[ProjectName]=OutputTable[[#This Row],[ProjectName]])*ProjectInfoTable[NumberOfReplications]))</f>
        <v>50</v>
      </c>
      <c r="K2521" s="5" cm="1">
        <f t="array" ref="K2521">IFERROR(AVERAGE(IF((OutputTable[GroupByKey]=OutputTable[[#This Row],[GroupByKey]]),(OutputTable[GroupByKey]=OutputTable[[#This Row],[GroupByKey]])*OutputTable[RecordedValue])),0)</f>
        <v>0</v>
      </c>
      <c r="L2521" s="5" cm="1">
        <f t="array" ref="L2521">IFERROR(_xlfn.STDEV.S(IF((OutputTable[GroupByKey]=OutputTable[[#This Row],[GroupByKey]]),(OutputTable[GroupByKey]=OutputTable[[#This Row],[GroupByKey]])*OutputTable[RecordedValue])),0)</f>
        <v>0</v>
      </c>
      <c r="M2521" s="5" cm="1">
        <f t="array" ref="M2521">MAX(IF((ProjectInfoTable[ProjectName]=OutputTable[[#This Row],[ProjectName]]),(ProjectInfoTable[ProjectName]=OutputTable[[#This Row],[ProjectName]])*ProjectInfoTable[ConfidenceInterval]))</f>
        <v>0.95</v>
      </c>
      <c r="N25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1" s="5" cm="1">
        <f t="array" ref="O2521">MIN(IF((OutputTable[GroupByKey]=OutputTable[[#This Row],[GroupByKey]]),(OutputTable[GroupByKey]=OutputTable[[#This Row],[GroupByKey]])*OutputTable[RecordedValue]))</f>
        <v>0</v>
      </c>
      <c r="P2521" s="5" cm="1">
        <f t="array" ref="P2521">MAX(IF((OutputTable[GroupByKey]=OutputTable[[#This Row],[GroupByKey]]),(OutputTable[GroupByKey]=OutputTable[[#This Row],[GroupByKey]])*OutputTable[RecordedValue]))</f>
        <v>0</v>
      </c>
    </row>
    <row r="2522" spans="1:16" x14ac:dyDescent="0.25">
      <c r="A2522" t="s">
        <v>68</v>
      </c>
      <c r="B2522" t="s">
        <v>70</v>
      </c>
      <c r="C2522">
        <v>48</v>
      </c>
      <c r="D2522" t="s">
        <v>152</v>
      </c>
      <c r="E2522" t="s">
        <v>137</v>
      </c>
      <c r="F2522" t="s">
        <v>105</v>
      </c>
      <c r="G2522">
        <v>12</v>
      </c>
      <c r="H2522">
        <v>0</v>
      </c>
      <c r="I2522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522" s="5" cm="1">
        <f t="array" ref="J2522">MAX(IF((ProjectInfoTable[ProjectName]=OutputTable[[#This Row],[ProjectName]]),(ProjectInfoTable[ProjectName]=OutputTable[[#This Row],[ProjectName]])*ProjectInfoTable[NumberOfReplications]))</f>
        <v>50</v>
      </c>
      <c r="K2522" s="5" cm="1">
        <f t="array" ref="K2522">IFERROR(AVERAGE(IF((OutputTable[GroupByKey]=OutputTable[[#This Row],[GroupByKey]]),(OutputTable[GroupByKey]=OutputTable[[#This Row],[GroupByKey]])*OutputTable[RecordedValue])),0)</f>
        <v>12</v>
      </c>
      <c r="L2522" s="5" cm="1">
        <f t="array" ref="L2522">IFERROR(_xlfn.STDEV.S(IF((OutputTable[GroupByKey]=OutputTable[[#This Row],[GroupByKey]]),(OutputTable[GroupByKey]=OutputTable[[#This Row],[GroupByKey]])*OutputTable[RecordedValue])),0)</f>
        <v>0</v>
      </c>
      <c r="M2522" s="5" cm="1">
        <f t="array" ref="M2522">MAX(IF((ProjectInfoTable[ProjectName]=OutputTable[[#This Row],[ProjectName]]),(ProjectInfoTable[ProjectName]=OutputTable[[#This Row],[ProjectName]])*ProjectInfoTable[ConfidenceInterval]))</f>
        <v>0.95</v>
      </c>
      <c r="N25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2" s="5" cm="1">
        <f t="array" ref="O2522">MIN(IF((OutputTable[GroupByKey]=OutputTable[[#This Row],[GroupByKey]]),(OutputTable[GroupByKey]=OutputTable[[#This Row],[GroupByKey]])*OutputTable[RecordedValue]))</f>
        <v>12</v>
      </c>
      <c r="P2522" s="5" cm="1">
        <f t="array" ref="P2522">MAX(IF((OutputTable[GroupByKey]=OutputTable[[#This Row],[GroupByKey]]),(OutputTable[GroupByKey]=OutputTable[[#This Row],[GroupByKey]])*OutputTable[RecordedValue]))</f>
        <v>12</v>
      </c>
    </row>
    <row r="2523" spans="1:16" x14ac:dyDescent="0.25">
      <c r="A2523" t="s">
        <v>68</v>
      </c>
      <c r="B2523" t="s">
        <v>70</v>
      </c>
      <c r="C2523">
        <v>48</v>
      </c>
      <c r="D2523" t="s">
        <v>153</v>
      </c>
      <c r="E2523" t="s">
        <v>154</v>
      </c>
      <c r="F2523" t="s">
        <v>105</v>
      </c>
      <c r="G2523">
        <v>0</v>
      </c>
      <c r="H2523">
        <v>0</v>
      </c>
      <c r="I2523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523" s="5" cm="1">
        <f t="array" ref="J2523">MAX(IF((ProjectInfoTable[ProjectName]=OutputTable[[#This Row],[ProjectName]]),(ProjectInfoTable[ProjectName]=OutputTable[[#This Row],[ProjectName]])*ProjectInfoTable[NumberOfReplications]))</f>
        <v>50</v>
      </c>
      <c r="K2523" s="5" cm="1">
        <f t="array" ref="K2523">IFERROR(AVERAGE(IF((OutputTable[GroupByKey]=OutputTable[[#This Row],[GroupByKey]]),(OutputTable[GroupByKey]=OutputTable[[#This Row],[GroupByKey]])*OutputTable[RecordedValue])),0)</f>
        <v>0</v>
      </c>
      <c r="L2523" s="5" cm="1">
        <f t="array" ref="L2523">IFERROR(_xlfn.STDEV.S(IF((OutputTable[GroupByKey]=OutputTable[[#This Row],[GroupByKey]]),(OutputTable[GroupByKey]=OutputTable[[#This Row],[GroupByKey]])*OutputTable[RecordedValue])),0)</f>
        <v>0</v>
      </c>
      <c r="M2523" s="5" cm="1">
        <f t="array" ref="M2523">MAX(IF((ProjectInfoTable[ProjectName]=OutputTable[[#This Row],[ProjectName]]),(ProjectInfoTable[ProjectName]=OutputTable[[#This Row],[ProjectName]])*ProjectInfoTable[ConfidenceInterval]))</f>
        <v>0.95</v>
      </c>
      <c r="N25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3" s="5" cm="1">
        <f t="array" ref="O2523">MIN(IF((OutputTable[GroupByKey]=OutputTable[[#This Row],[GroupByKey]]),(OutputTable[GroupByKey]=OutputTable[[#This Row],[GroupByKey]])*OutputTable[RecordedValue]))</f>
        <v>0</v>
      </c>
      <c r="P2523" s="5" cm="1">
        <f t="array" ref="P2523">MAX(IF((OutputTable[GroupByKey]=OutputTable[[#This Row],[GroupByKey]]),(OutputTable[GroupByKey]=OutputTable[[#This Row],[GroupByKey]])*OutputTable[RecordedValue]))</f>
        <v>0</v>
      </c>
    </row>
    <row r="2524" spans="1:16" x14ac:dyDescent="0.25">
      <c r="A2524" t="s">
        <v>68</v>
      </c>
      <c r="B2524" t="s">
        <v>70</v>
      </c>
      <c r="C2524">
        <v>48</v>
      </c>
      <c r="D2524" t="s">
        <v>155</v>
      </c>
      <c r="E2524" t="s">
        <v>156</v>
      </c>
      <c r="F2524" t="s">
        <v>105</v>
      </c>
      <c r="G2524">
        <v>0</v>
      </c>
      <c r="H2524">
        <v>0</v>
      </c>
      <c r="I2524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524" s="5" cm="1">
        <f t="array" ref="J2524">MAX(IF((ProjectInfoTable[ProjectName]=OutputTable[[#This Row],[ProjectName]]),(ProjectInfoTable[ProjectName]=OutputTable[[#This Row],[ProjectName]])*ProjectInfoTable[NumberOfReplications]))</f>
        <v>50</v>
      </c>
      <c r="K2524" s="5" cm="1">
        <f t="array" ref="K2524">IFERROR(AVERAGE(IF((OutputTable[GroupByKey]=OutputTable[[#This Row],[GroupByKey]]),(OutputTable[GroupByKey]=OutputTable[[#This Row],[GroupByKey]])*OutputTable[RecordedValue])),0)</f>
        <v>0</v>
      </c>
      <c r="L2524" s="5" cm="1">
        <f t="array" ref="L2524">IFERROR(_xlfn.STDEV.S(IF((OutputTable[GroupByKey]=OutputTable[[#This Row],[GroupByKey]]),(OutputTable[GroupByKey]=OutputTable[[#This Row],[GroupByKey]])*OutputTable[RecordedValue])),0)</f>
        <v>0</v>
      </c>
      <c r="M2524" s="5" cm="1">
        <f t="array" ref="M2524">MAX(IF((ProjectInfoTable[ProjectName]=OutputTable[[#This Row],[ProjectName]]),(ProjectInfoTable[ProjectName]=OutputTable[[#This Row],[ProjectName]])*ProjectInfoTable[ConfidenceInterval]))</f>
        <v>0.95</v>
      </c>
      <c r="N25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4" s="5" cm="1">
        <f t="array" ref="O2524">MIN(IF((OutputTable[GroupByKey]=OutputTable[[#This Row],[GroupByKey]]),(OutputTable[GroupByKey]=OutputTable[[#This Row],[GroupByKey]])*OutputTable[RecordedValue]))</f>
        <v>0</v>
      </c>
      <c r="P2524" s="5" cm="1">
        <f t="array" ref="P2524">MAX(IF((OutputTable[GroupByKey]=OutputTable[[#This Row],[GroupByKey]]),(OutputTable[GroupByKey]=OutputTable[[#This Row],[GroupByKey]])*OutputTable[RecordedValue]))</f>
        <v>0</v>
      </c>
    </row>
    <row r="2525" spans="1:16" x14ac:dyDescent="0.25">
      <c r="A2525" t="s">
        <v>68</v>
      </c>
      <c r="B2525" t="s">
        <v>70</v>
      </c>
      <c r="C2525">
        <v>48</v>
      </c>
      <c r="D2525" t="s">
        <v>157</v>
      </c>
      <c r="E2525" t="s">
        <v>140</v>
      </c>
      <c r="F2525" t="s">
        <v>105</v>
      </c>
      <c r="G2525">
        <v>0</v>
      </c>
      <c r="H2525">
        <v>0</v>
      </c>
      <c r="I2525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525" s="5" cm="1">
        <f t="array" ref="J2525">MAX(IF((ProjectInfoTable[ProjectName]=OutputTable[[#This Row],[ProjectName]]),(ProjectInfoTable[ProjectName]=OutputTable[[#This Row],[ProjectName]])*ProjectInfoTable[NumberOfReplications]))</f>
        <v>50</v>
      </c>
      <c r="K2525" s="5" cm="1">
        <f t="array" ref="K2525">IFERROR(AVERAGE(IF((OutputTable[GroupByKey]=OutputTable[[#This Row],[GroupByKey]]),(OutputTable[GroupByKey]=OutputTable[[#This Row],[GroupByKey]])*OutputTable[RecordedValue])),0)</f>
        <v>0</v>
      </c>
      <c r="L2525" s="5" cm="1">
        <f t="array" ref="L2525">IFERROR(_xlfn.STDEV.S(IF((OutputTable[GroupByKey]=OutputTable[[#This Row],[GroupByKey]]),(OutputTable[GroupByKey]=OutputTable[[#This Row],[GroupByKey]])*OutputTable[RecordedValue])),0)</f>
        <v>0</v>
      </c>
      <c r="M2525" s="5" cm="1">
        <f t="array" ref="M2525">MAX(IF((ProjectInfoTable[ProjectName]=OutputTable[[#This Row],[ProjectName]]),(ProjectInfoTable[ProjectName]=OutputTable[[#This Row],[ProjectName]])*ProjectInfoTable[ConfidenceInterval]))</f>
        <v>0.95</v>
      </c>
      <c r="N25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5" s="5" cm="1">
        <f t="array" ref="O2525">MIN(IF((OutputTable[GroupByKey]=OutputTable[[#This Row],[GroupByKey]]),(OutputTable[GroupByKey]=OutputTable[[#This Row],[GroupByKey]])*OutputTable[RecordedValue]))</f>
        <v>0</v>
      </c>
      <c r="P2525" s="5" cm="1">
        <f t="array" ref="P2525">MAX(IF((OutputTable[GroupByKey]=OutputTable[[#This Row],[GroupByKey]]),(OutputTable[GroupByKey]=OutputTable[[#This Row],[GroupByKey]])*OutputTable[RecordedValue]))</f>
        <v>0</v>
      </c>
    </row>
    <row r="2526" spans="1:16" x14ac:dyDescent="0.25">
      <c r="A2526" t="s">
        <v>68</v>
      </c>
      <c r="B2526" t="s">
        <v>70</v>
      </c>
      <c r="C2526">
        <v>48</v>
      </c>
      <c r="D2526" t="s">
        <v>158</v>
      </c>
      <c r="E2526" t="s">
        <v>121</v>
      </c>
      <c r="F2526" t="s">
        <v>127</v>
      </c>
      <c r="G2526">
        <v>315</v>
      </c>
      <c r="H2526">
        <v>0</v>
      </c>
      <c r="I2526" s="5" t="str">
        <f>OutputTable[[#This Row],[ProjectName]]&amp;OutputTable[[#This Row],[Name]]&amp;OutputTable[[#This Row],[Type]]&amp;OutputTable[[#This Row],[Source]]</f>
        <v>Airport Security AnalysisSystem.NumberOutNumber OutSystem</v>
      </c>
      <c r="J2526" s="5" cm="1">
        <f t="array" ref="J2526">MAX(IF((ProjectInfoTable[ProjectName]=OutputTable[[#This Row],[ProjectName]]),(ProjectInfoTable[ProjectName]=OutputTable[[#This Row],[ProjectName]])*ProjectInfoTable[NumberOfReplications]))</f>
        <v>50</v>
      </c>
      <c r="K2526" s="5" cm="1">
        <f t="array" ref="K2526">IFERROR(AVERAGE(IF((OutputTable[GroupByKey]=OutputTable[[#This Row],[GroupByKey]]),(OutputTable[GroupByKey]=OutputTable[[#This Row],[GroupByKey]])*OutputTable[RecordedValue])),0)</f>
        <v>314.94</v>
      </c>
      <c r="L2526" s="5" cm="1">
        <f t="array" ref="L2526">IFERROR(_xlfn.STDEV.S(IF((OutputTable[GroupByKey]=OutputTable[[#This Row],[GroupByKey]]),(OutputTable[GroupByKey]=OutputTable[[#This Row],[GroupByKey]])*OutputTable[RecordedValue])),0)</f>
        <v>0.68243262357121037</v>
      </c>
      <c r="M2526" s="5" cm="1">
        <f t="array" ref="M2526">MAX(IF((ProjectInfoTable[ProjectName]=OutputTable[[#This Row],[ProjectName]]),(ProjectInfoTable[ProjectName]=OutputTable[[#This Row],[ProjectName]])*ProjectInfoTable[ConfidenceInterval]))</f>
        <v>0.95</v>
      </c>
      <c r="N25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526" s="5" cm="1">
        <f t="array" ref="O2526">MIN(IF((OutputTable[GroupByKey]=OutputTable[[#This Row],[GroupByKey]]),(OutputTable[GroupByKey]=OutputTable[[#This Row],[GroupByKey]])*OutputTable[RecordedValue]))</f>
        <v>313</v>
      </c>
      <c r="P2526" s="5" cm="1">
        <f t="array" ref="P2526">MAX(IF((OutputTable[GroupByKey]=OutputTable[[#This Row],[GroupByKey]]),(OutputTable[GroupByKey]=OutputTable[[#This Row],[GroupByKey]])*OutputTable[RecordedValue]))</f>
        <v>316</v>
      </c>
    </row>
    <row r="2527" spans="1:16" x14ac:dyDescent="0.25">
      <c r="A2527" t="s">
        <v>68</v>
      </c>
      <c r="B2527" t="s">
        <v>70</v>
      </c>
      <c r="C2527">
        <v>48</v>
      </c>
      <c r="D2527" t="s">
        <v>159</v>
      </c>
      <c r="E2527" t="s">
        <v>91</v>
      </c>
      <c r="F2527" t="s">
        <v>127</v>
      </c>
      <c r="G2527">
        <v>71.905373551188006</v>
      </c>
      <c r="H2527">
        <v>0</v>
      </c>
      <c r="I2527" s="5" t="str">
        <f>OutputTable[[#This Row],[ProjectName]]&amp;OutputTable[[#This Row],[Name]]&amp;OutputTable[[#This Row],[Type]]&amp;OutputTable[[#This Row],[Source]]</f>
        <v>Airport Security AnalysisSystem.TotalCostTotal CostSystem</v>
      </c>
      <c r="J2527" s="5" cm="1">
        <f t="array" ref="J2527">MAX(IF((ProjectInfoTable[ProjectName]=OutputTable[[#This Row],[ProjectName]]),(ProjectInfoTable[ProjectName]=OutputTable[[#This Row],[ProjectName]])*ProjectInfoTable[NumberOfReplications]))</f>
        <v>50</v>
      </c>
      <c r="K2527" s="5" cm="1">
        <f t="array" ref="K2527">IFERROR(AVERAGE(IF((OutputTable[GroupByKey]=OutputTable[[#This Row],[GroupByKey]]),(OutputTable[GroupByKey]=OutputTable[[#This Row],[GroupByKey]])*OutputTable[RecordedValue])),0)</f>
        <v>71.872638573735571</v>
      </c>
      <c r="L2527" s="5" cm="1">
        <f t="array" ref="L2527">IFERROR(_xlfn.STDEV.S(IF((OutputTable[GroupByKey]=OutputTable[[#This Row],[GroupByKey]]),(OutputTable[GroupByKey]=OutputTable[[#This Row],[GroupByKey]])*OutputTable[RecordedValue])),0)</f>
        <v>5.859431361613459E-2</v>
      </c>
      <c r="M2527" s="5" cm="1">
        <f t="array" ref="M2527">MAX(IF((ProjectInfoTable[ProjectName]=OutputTable[[#This Row],[ProjectName]]),(ProjectInfoTable[ProjectName]=OutputTable[[#This Row],[ProjectName]])*ProjectInfoTable[ConfidenceInterval]))</f>
        <v>0.95</v>
      </c>
      <c r="N25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527" s="5" cm="1">
        <f t="array" ref="O2527">MIN(IF((OutputTable[GroupByKey]=OutputTable[[#This Row],[GroupByKey]]),(OutputTable[GroupByKey]=OutputTable[[#This Row],[GroupByKey]])*OutputTable[RecordedValue]))</f>
        <v>71.718288096809104</v>
      </c>
      <c r="P2527" s="5" cm="1">
        <f t="array" ref="P2527">MAX(IF((OutputTable[GroupByKey]=OutputTable[[#This Row],[GroupByKey]]),(OutputTable[GroupByKey]=OutputTable[[#This Row],[GroupByKey]])*OutputTable[RecordedValue]))</f>
        <v>71.976989689924594</v>
      </c>
    </row>
    <row r="2528" spans="1:16" x14ac:dyDescent="0.25">
      <c r="A2528" t="s">
        <v>68</v>
      </c>
      <c r="B2528" t="s">
        <v>70</v>
      </c>
      <c r="C2528">
        <v>48</v>
      </c>
      <c r="D2528" t="s">
        <v>160</v>
      </c>
      <c r="E2528" t="s">
        <v>135</v>
      </c>
      <c r="F2528" t="s">
        <v>105</v>
      </c>
      <c r="G2528">
        <v>30.313952168131099</v>
      </c>
      <c r="H2528">
        <v>0</v>
      </c>
      <c r="I2528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528" s="5" cm="1">
        <f t="array" ref="J2528">MAX(IF((ProjectInfoTable[ProjectName]=OutputTable[[#This Row],[ProjectName]]),(ProjectInfoTable[ProjectName]=OutputTable[[#This Row],[ProjectName]])*ProjectInfoTable[NumberOfReplications]))</f>
        <v>50</v>
      </c>
      <c r="K2528" s="5" cm="1">
        <f t="array" ref="K2528">IFERROR(AVERAGE(IF((OutputTable[GroupByKey]=OutputTable[[#This Row],[GroupByKey]]),(OutputTable[GroupByKey]=OutputTable[[#This Row],[GroupByKey]])*OutputTable[RecordedValue])),0)</f>
        <v>29.829789158135409</v>
      </c>
      <c r="L2528" s="5" cm="1">
        <f t="array" ref="L2528">IFERROR(_xlfn.STDEV.S(IF((OutputTable[GroupByKey]=OutputTable[[#This Row],[GroupByKey]]),(OutputTable[GroupByKey]=OutputTable[[#This Row],[GroupByKey]])*OutputTable[RecordedValue])),0)</f>
        <v>0.5851150785874778</v>
      </c>
      <c r="M2528" s="5" cm="1">
        <f t="array" ref="M2528">MAX(IF((ProjectInfoTable[ProjectName]=OutputTable[[#This Row],[ProjectName]]),(ProjectInfoTable[ProjectName]=OutputTable[[#This Row],[ProjectName]])*ProjectInfoTable[ConfidenceInterval]))</f>
        <v>0.95</v>
      </c>
      <c r="N25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528" s="5" cm="1">
        <f t="array" ref="O2528">MIN(IF((OutputTable[GroupByKey]=OutputTable[[#This Row],[GroupByKey]]),(OutputTable[GroupByKey]=OutputTable[[#This Row],[GroupByKey]])*OutputTable[RecordedValue]))</f>
        <v>28.648191338861398</v>
      </c>
      <c r="P2528" s="5" cm="1">
        <f t="array" ref="P2528">MAX(IF((OutputTable[GroupByKey]=OutputTable[[#This Row],[GroupByKey]]),(OutputTable[GroupByKey]=OutputTable[[#This Row],[GroupByKey]])*OutputTable[RecordedValue]))</f>
        <v>31.087756920682502</v>
      </c>
    </row>
    <row r="2529" spans="1:16" x14ac:dyDescent="0.25">
      <c r="A2529" t="s">
        <v>68</v>
      </c>
      <c r="B2529" t="s">
        <v>70</v>
      </c>
      <c r="C2529">
        <v>48</v>
      </c>
      <c r="D2529" t="s">
        <v>161</v>
      </c>
      <c r="E2529" t="s">
        <v>137</v>
      </c>
      <c r="F2529" t="s">
        <v>105</v>
      </c>
      <c r="G2529">
        <v>5.6353179407962202</v>
      </c>
      <c r="H2529">
        <v>0</v>
      </c>
      <c r="I2529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529" s="5" cm="1">
        <f t="array" ref="J2529">MAX(IF((ProjectInfoTable[ProjectName]=OutputTable[[#This Row],[ProjectName]]),(ProjectInfoTable[ProjectName]=OutputTable[[#This Row],[ProjectName]])*ProjectInfoTable[NumberOfReplications]))</f>
        <v>50</v>
      </c>
      <c r="K2529" s="5" cm="1">
        <f t="array" ref="K2529">IFERROR(AVERAGE(IF((OutputTable[GroupByKey]=OutputTable[[#This Row],[GroupByKey]]),(OutputTable[GroupByKey]=OutputTable[[#This Row],[GroupByKey]])*OutputTable[RecordedValue])),0)</f>
        <v>6.0988587896948685</v>
      </c>
      <c r="L2529" s="5" cm="1">
        <f t="array" ref="L2529">IFERROR(_xlfn.STDEV.S(IF((OutputTable[GroupByKey]=OutputTable[[#This Row],[GroupByKey]]),(OutputTable[GroupByKey]=OutputTable[[#This Row],[GroupByKey]])*OutputTable[RecordedValue])),0)</f>
        <v>0.58437836853471548</v>
      </c>
      <c r="M2529" s="5" cm="1">
        <f t="array" ref="M2529">MAX(IF((ProjectInfoTable[ProjectName]=OutputTable[[#This Row],[ProjectName]]),(ProjectInfoTable[ProjectName]=OutputTable[[#This Row],[ProjectName]])*ProjectInfoTable[ConfidenceInterval]))</f>
        <v>0.95</v>
      </c>
      <c r="N25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529" s="5" cm="1">
        <f t="array" ref="O2529">MIN(IF((OutputTable[GroupByKey]=OutputTable[[#This Row],[GroupByKey]]),(OutputTable[GroupByKey]=OutputTable[[#This Row],[GroupByKey]])*OutputTable[RecordedValue]))</f>
        <v>4.8524885910691502</v>
      </c>
      <c r="P2529" s="5" cm="1">
        <f t="array" ref="P2529">MAX(IF((OutputTable[GroupByKey]=OutputTable[[#This Row],[GroupByKey]]),(OutputTable[GroupByKey]=OutputTable[[#This Row],[GroupByKey]])*OutputTable[RecordedValue]))</f>
        <v>7.28424471053909</v>
      </c>
    </row>
    <row r="2530" spans="1:16" x14ac:dyDescent="0.25">
      <c r="A2530" t="s">
        <v>68</v>
      </c>
      <c r="B2530" t="s">
        <v>70</v>
      </c>
      <c r="C2530">
        <v>48</v>
      </c>
      <c r="D2530" t="s">
        <v>162</v>
      </c>
      <c r="E2530" t="s">
        <v>154</v>
      </c>
      <c r="F2530" t="s">
        <v>105</v>
      </c>
      <c r="G2530">
        <v>644</v>
      </c>
      <c r="H2530">
        <v>0</v>
      </c>
      <c r="I2530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530" s="5" cm="1">
        <f t="array" ref="J2530">MAX(IF((ProjectInfoTable[ProjectName]=OutputTable[[#This Row],[ProjectName]]),(ProjectInfoTable[ProjectName]=OutputTable[[#This Row],[ProjectName]])*ProjectInfoTable[NumberOfReplications]))</f>
        <v>50</v>
      </c>
      <c r="K2530" s="5" cm="1">
        <f t="array" ref="K2530">IFERROR(AVERAGE(IF((OutputTable[GroupByKey]=OutputTable[[#This Row],[GroupByKey]]),(OutputTable[GroupByKey]=OutputTable[[#This Row],[GroupByKey]])*OutputTable[RecordedValue])),0)</f>
        <v>645.70000000000005</v>
      </c>
      <c r="L2530" s="5" cm="1">
        <f t="array" ref="L2530">IFERROR(_xlfn.STDEV.S(IF((OutputTable[GroupByKey]=OutputTable[[#This Row],[GroupByKey]]),(OutputTable[GroupByKey]=OutputTable[[#This Row],[GroupByKey]])*OutputTable[RecordedValue])),0)</f>
        <v>5.4930382656372485</v>
      </c>
      <c r="M2530" s="5" cm="1">
        <f t="array" ref="M2530">MAX(IF((ProjectInfoTable[ProjectName]=OutputTable[[#This Row],[ProjectName]]),(ProjectInfoTable[ProjectName]=OutputTable[[#This Row],[ProjectName]])*ProjectInfoTable[ConfidenceInterval]))</f>
        <v>0.95</v>
      </c>
      <c r="N25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530" s="5" cm="1">
        <f t="array" ref="O2530">MIN(IF((OutputTable[GroupByKey]=OutputTable[[#This Row],[GroupByKey]]),(OutputTable[GroupByKey]=OutputTable[[#This Row],[GroupByKey]])*OutputTable[RecordedValue]))</f>
        <v>633</v>
      </c>
      <c r="P2530" s="5" cm="1">
        <f t="array" ref="P2530">MAX(IF((OutputTable[GroupByKey]=OutputTable[[#This Row],[GroupByKey]]),(OutputTable[GroupByKey]=OutputTable[[#This Row],[GroupByKey]])*OutputTable[RecordedValue]))</f>
        <v>656</v>
      </c>
    </row>
    <row r="2531" spans="1:16" x14ac:dyDescent="0.25">
      <c r="A2531" t="s">
        <v>68</v>
      </c>
      <c r="B2531" t="s">
        <v>70</v>
      </c>
      <c r="C2531">
        <v>48</v>
      </c>
      <c r="D2531" t="s">
        <v>163</v>
      </c>
      <c r="E2531" t="s">
        <v>156</v>
      </c>
      <c r="F2531" t="s">
        <v>105</v>
      </c>
      <c r="G2531">
        <v>0.84346339053343899</v>
      </c>
      <c r="H2531">
        <v>0</v>
      </c>
      <c r="I2531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531" s="5" cm="1">
        <f t="array" ref="J2531">MAX(IF((ProjectInfoTable[ProjectName]=OutputTable[[#This Row],[ProjectName]]),(ProjectInfoTable[ProjectName]=OutputTable[[#This Row],[ProjectName]])*ProjectInfoTable[NumberOfReplications]))</f>
        <v>50</v>
      </c>
      <c r="K2531" s="5" cm="1">
        <f t="array" ref="K2531">IFERROR(AVERAGE(IF((OutputTable[GroupByKey]=OutputTable[[#This Row],[GroupByKey]]),(OutputTable[GroupByKey]=OutputTable[[#This Row],[GroupByKey]])*OutputTable[RecordedValue])),0)</f>
        <v>0.83058725584180904</v>
      </c>
      <c r="L2531" s="5" cm="1">
        <f t="array" ref="L2531">IFERROR(_xlfn.STDEV.S(IF((OutputTable[GroupByKey]=OutputTable[[#This Row],[GroupByKey]]),(OutputTable[GroupByKey]=OutputTable[[#This Row],[GroupByKey]])*OutputTable[RecordedValue])),0)</f>
        <v>1.6232732459297416E-2</v>
      </c>
      <c r="M2531" s="5" cm="1">
        <f t="array" ref="M2531">MAX(IF((ProjectInfoTable[ProjectName]=OutputTable[[#This Row],[ProjectName]]),(ProjectInfoTable[ProjectName]=OutputTable[[#This Row],[ProjectName]])*ProjectInfoTable[ConfidenceInterval]))</f>
        <v>0.95</v>
      </c>
      <c r="N25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531" s="5" cm="1">
        <f t="array" ref="O2531">MIN(IF((OutputTable[GroupByKey]=OutputTable[[#This Row],[GroupByKey]]),(OutputTable[GroupByKey]=OutputTable[[#This Row],[GroupByKey]])*OutputTable[RecordedValue]))</f>
        <v>0.79765986915169296</v>
      </c>
      <c r="P2531" s="5" cm="1">
        <f t="array" ref="P2531">MAX(IF((OutputTable[GroupByKey]=OutputTable[[#This Row],[GroupByKey]]),(OutputTable[GroupByKey]=OutputTable[[#This Row],[GroupByKey]])*OutputTable[RecordedValue]))</f>
        <v>0.86520865024807903</v>
      </c>
    </row>
    <row r="2532" spans="1:16" x14ac:dyDescent="0.25">
      <c r="A2532" t="s">
        <v>68</v>
      </c>
      <c r="B2532" t="s">
        <v>70</v>
      </c>
      <c r="C2532">
        <v>48</v>
      </c>
      <c r="D2532" t="s">
        <v>164</v>
      </c>
      <c r="E2532" t="s">
        <v>140</v>
      </c>
      <c r="F2532" t="s">
        <v>105</v>
      </c>
      <c r="G2532">
        <v>0</v>
      </c>
      <c r="H2532">
        <v>0</v>
      </c>
      <c r="I2532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532" s="5" cm="1">
        <f t="array" ref="J2532">MAX(IF((ProjectInfoTable[ProjectName]=OutputTable[[#This Row],[ProjectName]]),(ProjectInfoTable[ProjectName]=OutputTable[[#This Row],[ProjectName]])*ProjectInfoTable[NumberOfReplications]))</f>
        <v>50</v>
      </c>
      <c r="K2532" s="5" cm="1">
        <f t="array" ref="K2532">IFERROR(AVERAGE(IF((OutputTable[GroupByKey]=OutputTable[[#This Row],[GroupByKey]]),(OutputTable[GroupByKey]=OutputTable[[#This Row],[GroupByKey]])*OutputTable[RecordedValue])),0)</f>
        <v>0</v>
      </c>
      <c r="L2532" s="5" cm="1">
        <f t="array" ref="L2532">IFERROR(_xlfn.STDEV.S(IF((OutputTable[GroupByKey]=OutputTable[[#This Row],[GroupByKey]]),(OutputTable[GroupByKey]=OutputTable[[#This Row],[GroupByKey]])*OutputTable[RecordedValue])),0)</f>
        <v>0</v>
      </c>
      <c r="M2532" s="5" cm="1">
        <f t="array" ref="M2532">MAX(IF((ProjectInfoTable[ProjectName]=OutputTable[[#This Row],[ProjectName]]),(ProjectInfoTable[ProjectName]=OutputTable[[#This Row],[ProjectName]])*ProjectInfoTable[ConfidenceInterval]))</f>
        <v>0.95</v>
      </c>
      <c r="N25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32" s="5" cm="1">
        <f t="array" ref="O2532">MIN(IF((OutputTable[GroupByKey]=OutputTable[[#This Row],[GroupByKey]]),(OutputTable[GroupByKey]=OutputTable[[#This Row],[GroupByKey]])*OutputTable[RecordedValue]))</f>
        <v>0</v>
      </c>
      <c r="P2532" s="5" cm="1">
        <f t="array" ref="P2532">MAX(IF((OutputTable[GroupByKey]=OutputTable[[#This Row],[GroupByKey]]),(OutputTable[GroupByKey]=OutputTable[[#This Row],[GroupByKey]])*OutputTable[RecordedValue]))</f>
        <v>0</v>
      </c>
    </row>
    <row r="2533" spans="1:16" x14ac:dyDescent="0.25">
      <c r="A2533" t="s">
        <v>68</v>
      </c>
      <c r="B2533" t="s">
        <v>70</v>
      </c>
      <c r="C2533">
        <v>48</v>
      </c>
      <c r="D2533" t="s">
        <v>165</v>
      </c>
      <c r="E2533" t="s">
        <v>111</v>
      </c>
      <c r="F2533" t="s">
        <v>73</v>
      </c>
      <c r="G2533">
        <v>38.586853929656698</v>
      </c>
      <c r="H2533">
        <v>0</v>
      </c>
      <c r="I2533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533" s="5" cm="1">
        <f t="array" ref="J2533">MAX(IF((ProjectInfoTable[ProjectName]=OutputTable[[#This Row],[ProjectName]]),(ProjectInfoTable[ProjectName]=OutputTable[[#This Row],[ProjectName]])*ProjectInfoTable[NumberOfReplications]))</f>
        <v>50</v>
      </c>
      <c r="K2533" s="5" cm="1">
        <f t="array" ref="K2533">IFERROR(AVERAGE(IF((OutputTable[GroupByKey]=OutputTable[[#This Row],[GroupByKey]]),(OutputTable[GroupByKey]=OutputTable[[#This Row],[GroupByKey]])*OutputTable[RecordedValue])),0)</f>
        <v>37.238343743460135</v>
      </c>
      <c r="L2533" s="5" cm="1">
        <f t="array" ref="L2533">IFERROR(_xlfn.STDEV.S(IF((OutputTable[GroupByKey]=OutputTable[[#This Row],[GroupByKey]]),(OutputTable[GroupByKey]=OutputTable[[#This Row],[GroupByKey]])*OutputTable[RecordedValue])),0)</f>
        <v>0.73577360167133743</v>
      </c>
      <c r="M2533" s="5" cm="1">
        <f t="array" ref="M2533">MAX(IF((ProjectInfoTable[ProjectName]=OutputTable[[#This Row],[ProjectName]]),(ProjectInfoTable[ProjectName]=OutputTable[[#This Row],[ProjectName]])*ProjectInfoTable[ConfidenceInterval]))</f>
        <v>0.95</v>
      </c>
      <c r="N25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533" s="5" cm="1">
        <f t="array" ref="O2533">MIN(IF((OutputTable[GroupByKey]=OutputTable[[#This Row],[GroupByKey]]),(OutputTable[GroupByKey]=OutputTable[[#This Row],[GroupByKey]])*OutputTable[RecordedValue]))</f>
        <v>35.915286846409401</v>
      </c>
      <c r="P2533" s="5" cm="1">
        <f t="array" ref="P2533">MAX(IF((OutputTable[GroupByKey]=OutputTable[[#This Row],[GroupByKey]]),(OutputTable[GroupByKey]=OutputTable[[#This Row],[GroupByKey]])*OutputTable[RecordedValue]))</f>
        <v>38.829036811282897</v>
      </c>
    </row>
    <row r="2534" spans="1:16" x14ac:dyDescent="0.25">
      <c r="A2534" t="s">
        <v>68</v>
      </c>
      <c r="B2534" t="s">
        <v>70</v>
      </c>
      <c r="C2534">
        <v>48</v>
      </c>
      <c r="D2534" t="s">
        <v>166</v>
      </c>
      <c r="E2534" t="s">
        <v>113</v>
      </c>
      <c r="F2534" t="s">
        <v>73</v>
      </c>
      <c r="G2534">
        <v>1157.6056178896999</v>
      </c>
      <c r="H2534">
        <v>0</v>
      </c>
      <c r="I2534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534" s="5" cm="1">
        <f t="array" ref="J2534">MAX(IF((ProjectInfoTable[ProjectName]=OutputTable[[#This Row],[ProjectName]]),(ProjectInfoTable[ProjectName]=OutputTable[[#This Row],[ProjectName]])*ProjectInfoTable[NumberOfReplications]))</f>
        <v>50</v>
      </c>
      <c r="K2534" s="5" cm="1">
        <f t="array" ref="K2534">IFERROR(AVERAGE(IF((OutputTable[GroupByKey]=OutputTable[[#This Row],[GroupByKey]]),(OutputTable[GroupByKey]=OutputTable[[#This Row],[GroupByKey]])*OutputTable[RecordedValue])),0)</f>
        <v>1117.1503123038046</v>
      </c>
      <c r="L2534" s="5" cm="1">
        <f t="array" ref="L2534">IFERROR(_xlfn.STDEV.S(IF((OutputTable[GroupByKey]=OutputTable[[#This Row],[GroupByKey]]),(OutputTable[GroupByKey]=OutputTable[[#This Row],[GroupByKey]])*OutputTable[RecordedValue])),0)</f>
        <v>22.073208050140675</v>
      </c>
      <c r="M2534" s="5" cm="1">
        <f t="array" ref="M2534">MAX(IF((ProjectInfoTable[ProjectName]=OutputTable[[#This Row],[ProjectName]]),(ProjectInfoTable[ProjectName]=OutputTable[[#This Row],[ProjectName]])*ProjectInfoTable[ConfidenceInterval]))</f>
        <v>0.95</v>
      </c>
      <c r="N25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534" s="5" cm="1">
        <f t="array" ref="O2534">MIN(IF((OutputTable[GroupByKey]=OutputTable[[#This Row],[GroupByKey]]),(OutputTable[GroupByKey]=OutputTable[[#This Row],[GroupByKey]])*OutputTable[RecordedValue]))</f>
        <v>1077.4586053922801</v>
      </c>
      <c r="P2534" s="5" cm="1">
        <f t="array" ref="P2534">MAX(IF((OutputTable[GroupByKey]=OutputTable[[#This Row],[GroupByKey]]),(OutputTable[GroupByKey]=OutputTable[[#This Row],[GroupByKey]])*OutputTable[RecordedValue]))</f>
        <v>1164.8711043384901</v>
      </c>
    </row>
    <row r="2535" spans="1:16" x14ac:dyDescent="0.25">
      <c r="A2535" t="s">
        <v>68</v>
      </c>
      <c r="B2535" t="s">
        <v>70</v>
      </c>
      <c r="C2535">
        <v>48</v>
      </c>
      <c r="D2535" t="s">
        <v>167</v>
      </c>
      <c r="E2535" t="s">
        <v>115</v>
      </c>
      <c r="F2535" t="s">
        <v>73</v>
      </c>
      <c r="G2535">
        <v>0</v>
      </c>
      <c r="H2535">
        <v>0</v>
      </c>
      <c r="I2535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535" s="5" cm="1">
        <f t="array" ref="J2535">MAX(IF((ProjectInfoTable[ProjectName]=OutputTable[[#This Row],[ProjectName]]),(ProjectInfoTable[ProjectName]=OutputTable[[#This Row],[ProjectName]])*ProjectInfoTable[NumberOfReplications]))</f>
        <v>50</v>
      </c>
      <c r="K2535" s="5" cm="1">
        <f t="array" ref="K2535">IFERROR(AVERAGE(IF((OutputTable[GroupByKey]=OutputTable[[#This Row],[GroupByKey]]),(OutputTable[GroupByKey]=OutputTable[[#This Row],[GroupByKey]])*OutputTable[RecordedValue])),0)</f>
        <v>0</v>
      </c>
      <c r="L2535" s="5" cm="1">
        <f t="array" ref="L2535">IFERROR(_xlfn.STDEV.S(IF((OutputTable[GroupByKey]=OutputTable[[#This Row],[GroupByKey]]),(OutputTable[GroupByKey]=OutputTable[[#This Row],[GroupByKey]])*OutputTable[RecordedValue])),0)</f>
        <v>0</v>
      </c>
      <c r="M2535" s="5" cm="1">
        <f t="array" ref="M2535">MAX(IF((ProjectInfoTable[ProjectName]=OutputTable[[#This Row],[ProjectName]]),(ProjectInfoTable[ProjectName]=OutputTable[[#This Row],[ProjectName]])*ProjectInfoTable[ConfidenceInterval]))</f>
        <v>0.95</v>
      </c>
      <c r="N25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35" s="5" cm="1">
        <f t="array" ref="O2535">MIN(IF((OutputTable[GroupByKey]=OutputTable[[#This Row],[GroupByKey]]),(OutputTable[GroupByKey]=OutputTable[[#This Row],[GroupByKey]])*OutputTable[RecordedValue]))</f>
        <v>0</v>
      </c>
      <c r="P2535" s="5" cm="1">
        <f t="array" ref="P2535">MAX(IF((OutputTable[GroupByKey]=OutputTable[[#This Row],[GroupByKey]]),(OutputTable[GroupByKey]=OutputTable[[#This Row],[GroupByKey]])*OutputTable[RecordedValue]))</f>
        <v>0</v>
      </c>
    </row>
    <row r="2536" spans="1:16" x14ac:dyDescent="0.25">
      <c r="A2536" t="s">
        <v>68</v>
      </c>
      <c r="B2536" t="s">
        <v>70</v>
      </c>
      <c r="C2536">
        <v>48</v>
      </c>
      <c r="D2536" t="s">
        <v>168</v>
      </c>
      <c r="E2536" t="s">
        <v>117</v>
      </c>
      <c r="F2536" t="s">
        <v>73</v>
      </c>
      <c r="G2536">
        <v>132.24015224148701</v>
      </c>
      <c r="H2536">
        <v>0</v>
      </c>
      <c r="I2536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536" s="5" cm="1">
        <f t="array" ref="J2536">MAX(IF((ProjectInfoTable[ProjectName]=OutputTable[[#This Row],[ProjectName]]),(ProjectInfoTable[ProjectName]=OutputTable[[#This Row],[ProjectName]])*ProjectInfoTable[NumberOfReplications]))</f>
        <v>50</v>
      </c>
      <c r="K2536" s="5" cm="1">
        <f t="array" ref="K2536">IFERROR(AVERAGE(IF((OutputTable[GroupByKey]=OutputTable[[#This Row],[GroupByKey]]),(OutputTable[GroupByKey]=OutputTable[[#This Row],[GroupByKey]])*OutputTable[RecordedValue])),0)</f>
        <v>120.89653130002299</v>
      </c>
      <c r="L2536" s="5" cm="1">
        <f t="array" ref="L2536">IFERROR(_xlfn.STDEV.S(IF((OutputTable[GroupByKey]=OutputTable[[#This Row],[GroupByKey]]),(OutputTable[GroupByKey]=OutputTable[[#This Row],[GroupByKey]])*OutputTable[RecordedValue])),0)</f>
        <v>33.561725675720702</v>
      </c>
      <c r="M2536" s="5" cm="1">
        <f t="array" ref="M2536">MAX(IF((ProjectInfoTable[ProjectName]=OutputTable[[#This Row],[ProjectName]]),(ProjectInfoTable[ProjectName]=OutputTable[[#This Row],[ProjectName]])*ProjectInfoTable[ConfidenceInterval]))</f>
        <v>0.95</v>
      </c>
      <c r="N25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536" s="5" cm="1">
        <f t="array" ref="O2536">MIN(IF((OutputTable[GroupByKey]=OutputTable[[#This Row],[GroupByKey]]),(OutputTable[GroupByKey]=OutputTable[[#This Row],[GroupByKey]])*OutputTable[RecordedValue]))</f>
        <v>71.2298351699786</v>
      </c>
      <c r="P2536" s="5" cm="1">
        <f t="array" ref="P2536">MAX(IF((OutputTable[GroupByKey]=OutputTable[[#This Row],[GroupByKey]]),(OutputTable[GroupByKey]=OutputTable[[#This Row],[GroupByKey]])*OutputTable[RecordedValue]))</f>
        <v>265.63530965979299</v>
      </c>
    </row>
    <row r="2537" spans="1:16" x14ac:dyDescent="0.25">
      <c r="A2537" t="s">
        <v>68</v>
      </c>
      <c r="B2537" t="s">
        <v>70</v>
      </c>
      <c r="C2537">
        <v>48</v>
      </c>
      <c r="D2537" t="s">
        <v>169</v>
      </c>
      <c r="E2537" t="s">
        <v>119</v>
      </c>
      <c r="F2537" t="s">
        <v>73</v>
      </c>
      <c r="G2537">
        <v>309</v>
      </c>
      <c r="H2537">
        <v>0</v>
      </c>
      <c r="I2537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537" s="5" cm="1">
        <f t="array" ref="J2537">MAX(IF((ProjectInfoTable[ProjectName]=OutputTable[[#This Row],[ProjectName]]),(ProjectInfoTable[ProjectName]=OutputTable[[#This Row],[ProjectName]])*ProjectInfoTable[NumberOfReplications]))</f>
        <v>50</v>
      </c>
      <c r="K2537" s="5" cm="1">
        <f t="array" ref="K2537">IFERROR(AVERAGE(IF((OutputTable[GroupByKey]=OutputTable[[#This Row],[GroupByKey]]),(OutputTable[GroupByKey]=OutputTable[[#This Row],[GroupByKey]])*OutputTable[RecordedValue])),0)</f>
        <v>307.66000000000003</v>
      </c>
      <c r="L2537" s="5" cm="1">
        <f t="array" ref="L2537">IFERROR(_xlfn.STDEV.S(IF((OutputTable[GroupByKey]=OutputTable[[#This Row],[GroupByKey]]),(OutputTable[GroupByKey]=OutputTable[[#This Row],[GroupByKey]])*OutputTable[RecordedValue])),0)</f>
        <v>3.1272991542223769</v>
      </c>
      <c r="M2537" s="5" cm="1">
        <f t="array" ref="M2537">MAX(IF((ProjectInfoTable[ProjectName]=OutputTable[[#This Row],[ProjectName]]),(ProjectInfoTable[ProjectName]=OutputTable[[#This Row],[ProjectName]])*ProjectInfoTable[ConfidenceInterval]))</f>
        <v>0.95</v>
      </c>
      <c r="N25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537" s="5" cm="1">
        <f t="array" ref="O2537">MIN(IF((OutputTable[GroupByKey]=OutputTable[[#This Row],[GroupByKey]]),(OutputTable[GroupByKey]=OutputTable[[#This Row],[GroupByKey]])*OutputTable[RecordedValue]))</f>
        <v>300</v>
      </c>
      <c r="P2537" s="5" cm="1">
        <f t="array" ref="P2537">MAX(IF((OutputTable[GroupByKey]=OutputTable[[#This Row],[GroupByKey]]),(OutputTable[GroupByKey]=OutputTable[[#This Row],[GroupByKey]])*OutputTable[RecordedValue]))</f>
        <v>315</v>
      </c>
    </row>
    <row r="2538" spans="1:16" x14ac:dyDescent="0.25">
      <c r="A2538" t="s">
        <v>68</v>
      </c>
      <c r="B2538" t="s">
        <v>70</v>
      </c>
      <c r="C2538">
        <v>48</v>
      </c>
      <c r="D2538" t="s">
        <v>170</v>
      </c>
      <c r="E2538" t="s">
        <v>121</v>
      </c>
      <c r="F2538" t="s">
        <v>73</v>
      </c>
      <c r="G2538">
        <v>307</v>
      </c>
      <c r="H2538">
        <v>0</v>
      </c>
      <c r="I2538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538" s="5" cm="1">
        <f t="array" ref="J2538">MAX(IF((ProjectInfoTable[ProjectName]=OutputTable[[#This Row],[ProjectName]]),(ProjectInfoTable[ProjectName]=OutputTable[[#This Row],[ProjectName]])*ProjectInfoTable[NumberOfReplications]))</f>
        <v>50</v>
      </c>
      <c r="K2538" s="5" cm="1">
        <f t="array" ref="K2538">IFERROR(AVERAGE(IF((OutputTable[GroupByKey]=OutputTable[[#This Row],[GroupByKey]]),(OutputTable[GroupByKey]=OutputTable[[#This Row],[GroupByKey]])*OutputTable[RecordedValue])),0)</f>
        <v>305.8</v>
      </c>
      <c r="L2538" s="5" cm="1">
        <f t="array" ref="L2538">IFERROR(_xlfn.STDEV.S(IF((OutputTable[GroupByKey]=OutputTable[[#This Row],[GroupByKey]]),(OutputTable[GroupByKey]=OutputTable[[#This Row],[GroupByKey]])*OutputTable[RecordedValue])),0)</f>
        <v>3.2324881425670751</v>
      </c>
      <c r="M2538" s="5" cm="1">
        <f t="array" ref="M2538">MAX(IF((ProjectInfoTable[ProjectName]=OutputTable[[#This Row],[ProjectName]]),(ProjectInfoTable[ProjectName]=OutputTable[[#This Row],[ProjectName]])*ProjectInfoTable[ConfidenceInterval]))</f>
        <v>0.95</v>
      </c>
      <c r="N25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538" s="5" cm="1">
        <f t="array" ref="O2538">MIN(IF((OutputTable[GroupByKey]=OutputTable[[#This Row],[GroupByKey]]),(OutputTable[GroupByKey]=OutputTable[[#This Row],[GroupByKey]])*OutputTable[RecordedValue]))</f>
        <v>298</v>
      </c>
      <c r="P2538" s="5" cm="1">
        <f t="array" ref="P2538">MAX(IF((OutputTable[GroupByKey]=OutputTable[[#This Row],[GroupByKey]]),(OutputTable[GroupByKey]=OutputTable[[#This Row],[GroupByKey]])*OutputTable[RecordedValue]))</f>
        <v>313</v>
      </c>
    </row>
    <row r="2539" spans="1:16" x14ac:dyDescent="0.25">
      <c r="A2539" t="s">
        <v>68</v>
      </c>
      <c r="B2539" t="s">
        <v>70</v>
      </c>
      <c r="C2539">
        <v>48</v>
      </c>
      <c r="D2539" t="s">
        <v>171</v>
      </c>
      <c r="E2539" t="s">
        <v>123</v>
      </c>
      <c r="F2539" t="s">
        <v>73</v>
      </c>
      <c r="G2539">
        <v>38.586853929656698</v>
      </c>
      <c r="H2539">
        <v>0</v>
      </c>
      <c r="I2539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539" s="5" cm="1">
        <f t="array" ref="J2539">MAX(IF((ProjectInfoTable[ProjectName]=OutputTable[[#This Row],[ProjectName]]),(ProjectInfoTable[ProjectName]=OutputTable[[#This Row],[ProjectName]])*ProjectInfoTable[NumberOfReplications]))</f>
        <v>50</v>
      </c>
      <c r="K2539" s="5" cm="1">
        <f t="array" ref="K2539">IFERROR(AVERAGE(IF((OutputTable[GroupByKey]=OutputTable[[#This Row],[GroupByKey]]),(OutputTable[GroupByKey]=OutputTable[[#This Row],[GroupByKey]])*OutputTable[RecordedValue])),0)</f>
        <v>37.238343743460135</v>
      </c>
      <c r="L2539" s="5" cm="1">
        <f t="array" ref="L2539">IFERROR(_xlfn.STDEV.S(IF((OutputTable[GroupByKey]=OutputTable[[#This Row],[GroupByKey]]),(OutputTable[GroupByKey]=OutputTable[[#This Row],[GroupByKey]])*OutputTable[RecordedValue])),0)</f>
        <v>0.73577360167133743</v>
      </c>
      <c r="M2539" s="5" cm="1">
        <f t="array" ref="M2539">MAX(IF((ProjectInfoTable[ProjectName]=OutputTable[[#This Row],[ProjectName]]),(ProjectInfoTable[ProjectName]=OutputTable[[#This Row],[ProjectName]])*ProjectInfoTable[ConfidenceInterval]))</f>
        <v>0.95</v>
      </c>
      <c r="N25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539" s="5" cm="1">
        <f t="array" ref="O2539">MIN(IF((OutputTable[GroupByKey]=OutputTable[[#This Row],[GroupByKey]]),(OutputTable[GroupByKey]=OutputTable[[#This Row],[GroupByKey]])*OutputTable[RecordedValue]))</f>
        <v>35.915286846409401</v>
      </c>
      <c r="P2539" s="5" cm="1">
        <f t="array" ref="P2539">MAX(IF((OutputTable[GroupByKey]=OutputTable[[#This Row],[GroupByKey]]),(OutputTable[GroupByKey]=OutputTable[[#This Row],[GroupByKey]])*OutputTable[RecordedValue]))</f>
        <v>38.829036811282897</v>
      </c>
    </row>
    <row r="2540" spans="1:16" x14ac:dyDescent="0.25">
      <c r="A2540" t="s">
        <v>68</v>
      </c>
      <c r="B2540" t="s">
        <v>70</v>
      </c>
      <c r="C2540">
        <v>48</v>
      </c>
      <c r="D2540" t="s">
        <v>172</v>
      </c>
      <c r="E2540" t="s">
        <v>125</v>
      </c>
      <c r="F2540" t="s">
        <v>73</v>
      </c>
      <c r="G2540">
        <v>1289.84577013119</v>
      </c>
      <c r="H2540">
        <v>0</v>
      </c>
      <c r="I2540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540" s="5" cm="1">
        <f t="array" ref="J2540">MAX(IF((ProjectInfoTable[ProjectName]=OutputTable[[#This Row],[ProjectName]]),(ProjectInfoTable[ProjectName]=OutputTable[[#This Row],[ProjectName]])*ProjectInfoTable[NumberOfReplications]))</f>
        <v>50</v>
      </c>
      <c r="K2540" s="5" cm="1">
        <f t="array" ref="K2540">IFERROR(AVERAGE(IF((OutputTable[GroupByKey]=OutputTable[[#This Row],[GroupByKey]]),(OutputTable[GroupByKey]=OutputTable[[#This Row],[GroupByKey]])*OutputTable[RecordedValue])),0)</f>
        <v>1238.0468436038263</v>
      </c>
      <c r="L2540" s="5" cm="1">
        <f t="array" ref="L2540">IFERROR(_xlfn.STDEV.S(IF((OutputTable[GroupByKey]=OutputTable[[#This Row],[GroupByKey]]),(OutputTable[GroupByKey]=OutputTable[[#This Row],[GroupByKey]])*OutputTable[RecordedValue])),0)</f>
        <v>49.802537130614866</v>
      </c>
      <c r="M2540" s="5" cm="1">
        <f t="array" ref="M2540">MAX(IF((ProjectInfoTable[ProjectName]=OutputTable[[#This Row],[ProjectName]]),(ProjectInfoTable[ProjectName]=OutputTable[[#This Row],[ProjectName]])*ProjectInfoTable[ConfidenceInterval]))</f>
        <v>0.95</v>
      </c>
      <c r="N25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540" s="5" cm="1">
        <f t="array" ref="O2540">MIN(IF((OutputTable[GroupByKey]=OutputTable[[#This Row],[GroupByKey]]),(OutputTable[GroupByKey]=OutputTable[[#This Row],[GroupByKey]])*OutputTable[RecordedValue]))</f>
        <v>1148.68844056226</v>
      </c>
      <c r="P2540" s="5" cm="1">
        <f t="array" ref="P2540">MAX(IF((OutputTable[GroupByKey]=OutputTable[[#This Row],[GroupByKey]]),(OutputTable[GroupByKey]=OutputTable[[#This Row],[GroupByKey]])*OutputTable[RecordedValue]))</f>
        <v>1418.3176101245699</v>
      </c>
    </row>
    <row r="2541" spans="1:16" x14ac:dyDescent="0.25">
      <c r="A2541" t="s">
        <v>68</v>
      </c>
      <c r="B2541" t="s">
        <v>70</v>
      </c>
      <c r="C2541">
        <v>48</v>
      </c>
      <c r="D2541" t="s">
        <v>173</v>
      </c>
      <c r="E2541" t="s">
        <v>135</v>
      </c>
      <c r="F2541" t="s">
        <v>105</v>
      </c>
      <c r="G2541">
        <v>19.293426964828399</v>
      </c>
      <c r="H2541">
        <v>0</v>
      </c>
      <c r="I2541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541" s="5" cm="1">
        <f t="array" ref="J2541">MAX(IF((ProjectInfoTable[ProjectName]=OutputTable[[#This Row],[ProjectName]]),(ProjectInfoTable[ProjectName]=OutputTable[[#This Row],[ProjectName]])*ProjectInfoTable[NumberOfReplications]))</f>
        <v>50</v>
      </c>
      <c r="K2541" s="5" cm="1">
        <f t="array" ref="K2541">IFERROR(AVERAGE(IF((OutputTable[GroupByKey]=OutputTable[[#This Row],[GroupByKey]]),(OutputTable[GroupByKey]=OutputTable[[#This Row],[GroupByKey]])*OutputTable[RecordedValue])),0)</f>
        <v>18.619171871730064</v>
      </c>
      <c r="L2541" s="5" cm="1">
        <f t="array" ref="L2541">IFERROR(_xlfn.STDEV.S(IF((OutputTable[GroupByKey]=OutputTable[[#This Row],[GroupByKey]]),(OutputTable[GroupByKey]=OutputTable[[#This Row],[GroupByKey]])*OutputTable[RecordedValue])),0)</f>
        <v>0.36788680083566072</v>
      </c>
      <c r="M2541" s="5" cm="1">
        <f t="array" ref="M2541">MAX(IF((ProjectInfoTable[ProjectName]=OutputTable[[#This Row],[ProjectName]]),(ProjectInfoTable[ProjectName]=OutputTable[[#This Row],[ProjectName]])*ProjectInfoTable[ConfidenceInterval]))</f>
        <v>0.95</v>
      </c>
      <c r="N25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541" s="5" cm="1">
        <f t="array" ref="O2541">MIN(IF((OutputTable[GroupByKey]=OutputTable[[#This Row],[GroupByKey]]),(OutputTable[GroupByKey]=OutputTable[[#This Row],[GroupByKey]])*OutputTable[RecordedValue]))</f>
        <v>17.957643423204701</v>
      </c>
      <c r="P2541" s="5" cm="1">
        <f t="array" ref="P2541">MAX(IF((OutputTable[GroupByKey]=OutputTable[[#This Row],[GroupByKey]]),(OutputTable[GroupByKey]=OutputTable[[#This Row],[GroupByKey]])*OutputTable[RecordedValue]))</f>
        <v>19.414518405641399</v>
      </c>
    </row>
    <row r="2542" spans="1:16" x14ac:dyDescent="0.25">
      <c r="A2542" t="s">
        <v>68</v>
      </c>
      <c r="B2542" t="s">
        <v>70</v>
      </c>
      <c r="C2542">
        <v>48</v>
      </c>
      <c r="D2542" t="s">
        <v>174</v>
      </c>
      <c r="E2542" t="s">
        <v>137</v>
      </c>
      <c r="F2542" t="s">
        <v>105</v>
      </c>
      <c r="G2542">
        <v>4.6626764774323499</v>
      </c>
      <c r="H2542">
        <v>0</v>
      </c>
      <c r="I2542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542" s="5" cm="1">
        <f t="array" ref="J2542">MAX(IF((ProjectInfoTable[ProjectName]=OutputTable[[#This Row],[ProjectName]]),(ProjectInfoTable[ProjectName]=OutputTable[[#This Row],[ProjectName]])*ProjectInfoTable[NumberOfReplications]))</f>
        <v>50</v>
      </c>
      <c r="K2542" s="5" cm="1">
        <f t="array" ref="K2542">IFERROR(AVERAGE(IF((OutputTable[GroupByKey]=OutputTable[[#This Row],[GroupByKey]]),(OutputTable[GroupByKey]=OutputTable[[#This Row],[GroupByKey]])*OutputTable[RecordedValue])),0)</f>
        <v>5.3248187541752463</v>
      </c>
      <c r="L2542" s="5" cm="1">
        <f t="array" ref="L2542">IFERROR(_xlfn.STDEV.S(IF((OutputTable[GroupByKey]=OutputTable[[#This Row],[GroupByKey]]),(OutputTable[GroupByKey]=OutputTable[[#This Row],[GroupByKey]])*OutputTable[RecordedValue])),0)</f>
        <v>0.37220753962085379</v>
      </c>
      <c r="M2542" s="5" cm="1">
        <f t="array" ref="M2542">MAX(IF((ProjectInfoTable[ProjectName]=OutputTable[[#This Row],[ProjectName]]),(ProjectInfoTable[ProjectName]=OutputTable[[#This Row],[ProjectName]])*ProjectInfoTable[ConfidenceInterval]))</f>
        <v>0.95</v>
      </c>
      <c r="N25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542" s="5" cm="1">
        <f t="array" ref="O2542">MIN(IF((OutputTable[GroupByKey]=OutputTable[[#This Row],[GroupByKey]]),(OutputTable[GroupByKey]=OutputTable[[#This Row],[GroupByKey]])*OutputTable[RecordedValue]))</f>
        <v>4.5773931059875599</v>
      </c>
      <c r="P2542" s="5" cm="1">
        <f t="array" ref="P2542">MAX(IF((OutputTable[GroupByKey]=OutputTable[[#This Row],[GroupByKey]]),(OutputTable[GroupByKey]=OutputTable[[#This Row],[GroupByKey]])*OutputTable[RecordedValue]))</f>
        <v>5.9816259595291603</v>
      </c>
    </row>
    <row r="2543" spans="1:16" x14ac:dyDescent="0.25">
      <c r="A2543" t="s">
        <v>68</v>
      </c>
      <c r="B2543" t="s">
        <v>70</v>
      </c>
      <c r="C2543">
        <v>48</v>
      </c>
      <c r="D2543" t="s">
        <v>175</v>
      </c>
      <c r="E2543" t="s">
        <v>154</v>
      </c>
      <c r="F2543" t="s">
        <v>105</v>
      </c>
      <c r="G2543">
        <v>309</v>
      </c>
      <c r="H2543">
        <v>0</v>
      </c>
      <c r="I2543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543" s="5" cm="1">
        <f t="array" ref="J2543">MAX(IF((ProjectInfoTable[ProjectName]=OutputTable[[#This Row],[ProjectName]]),(ProjectInfoTable[ProjectName]=OutputTable[[#This Row],[ProjectName]])*ProjectInfoTable[NumberOfReplications]))</f>
        <v>50</v>
      </c>
      <c r="K2543" s="5" cm="1">
        <f t="array" ref="K2543">IFERROR(AVERAGE(IF((OutputTable[GroupByKey]=OutputTable[[#This Row],[GroupByKey]]),(OutputTable[GroupByKey]=OutputTable[[#This Row],[GroupByKey]])*OutputTable[RecordedValue])),0)</f>
        <v>307.5</v>
      </c>
      <c r="L2543" s="5" cm="1">
        <f t="array" ref="L2543">IFERROR(_xlfn.STDEV.S(IF((OutputTable[GroupByKey]=OutputTable[[#This Row],[GroupByKey]]),(OutputTable[GroupByKey]=OutputTable[[#This Row],[GroupByKey]])*OutputTable[RecordedValue])),0)</f>
        <v>3.1831828507367419</v>
      </c>
      <c r="M2543" s="5" cm="1">
        <f t="array" ref="M2543">MAX(IF((ProjectInfoTable[ProjectName]=OutputTable[[#This Row],[ProjectName]]),(ProjectInfoTable[ProjectName]=OutputTable[[#This Row],[ProjectName]])*ProjectInfoTable[ConfidenceInterval]))</f>
        <v>0.95</v>
      </c>
      <c r="N25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543" s="5" cm="1">
        <f t="array" ref="O2543">MIN(IF((OutputTable[GroupByKey]=OutputTable[[#This Row],[GroupByKey]]),(OutputTable[GroupByKey]=OutputTable[[#This Row],[GroupByKey]])*OutputTable[RecordedValue]))</f>
        <v>300</v>
      </c>
      <c r="P2543" s="5" cm="1">
        <f t="array" ref="P2543">MAX(IF((OutputTable[GroupByKey]=OutputTable[[#This Row],[GroupByKey]]),(OutputTable[GroupByKey]=OutputTable[[#This Row],[GroupByKey]])*OutputTable[RecordedValue]))</f>
        <v>315</v>
      </c>
    </row>
    <row r="2544" spans="1:16" x14ac:dyDescent="0.25">
      <c r="A2544" t="s">
        <v>68</v>
      </c>
      <c r="B2544" t="s">
        <v>70</v>
      </c>
      <c r="C2544">
        <v>48</v>
      </c>
      <c r="D2544" t="s">
        <v>176</v>
      </c>
      <c r="E2544" t="s">
        <v>156</v>
      </c>
      <c r="F2544" t="s">
        <v>105</v>
      </c>
      <c r="G2544">
        <v>0.80572181344031801</v>
      </c>
      <c r="H2544">
        <v>0</v>
      </c>
      <c r="I2544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544" s="5" cm="1">
        <f t="array" ref="J2544">MAX(IF((ProjectInfoTable[ProjectName]=OutputTable[[#This Row],[ProjectName]]),(ProjectInfoTable[ProjectName]=OutputTable[[#This Row],[ProjectName]])*ProjectInfoTable[NumberOfReplications]))</f>
        <v>50</v>
      </c>
      <c r="K2544" s="5" cm="1">
        <f t="array" ref="K2544">IFERROR(AVERAGE(IF((OutputTable[GroupByKey]=OutputTable[[#This Row],[GroupByKey]]),(OutputTable[GroupByKey]=OutputTable[[#This Row],[GroupByKey]])*OutputTable[RecordedValue])),0)</f>
        <v>0.77813255190936492</v>
      </c>
      <c r="L2544" s="5" cm="1">
        <f t="array" ref="L2544">IFERROR(_xlfn.STDEV.S(IF((OutputTable[GroupByKey]=OutputTable[[#This Row],[GroupByKey]]),(OutputTable[GroupByKey]=OutputTable[[#This Row],[GroupByKey]])*OutputTable[RecordedValue])),0)</f>
        <v>1.5508647484202203E-2</v>
      </c>
      <c r="M2544" s="5" cm="1">
        <f t="array" ref="M2544">MAX(IF((ProjectInfoTable[ProjectName]=OutputTable[[#This Row],[ProjectName]]),(ProjectInfoTable[ProjectName]=OutputTable[[#This Row],[ProjectName]])*ProjectInfoTable[ConfidenceInterval]))</f>
        <v>0.95</v>
      </c>
      <c r="N25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544" s="5" cm="1">
        <f t="array" ref="O2544">MIN(IF((OutputTable[GroupByKey]=OutputTable[[#This Row],[GroupByKey]]),(OutputTable[GroupByKey]=OutputTable[[#This Row],[GroupByKey]])*OutputTable[RecordedValue]))</f>
        <v>0.75076558501961799</v>
      </c>
      <c r="P2544" s="5" cm="1">
        <f t="array" ref="P2544">MAX(IF((OutputTable[GroupByKey]=OutputTable[[#This Row],[GroupByKey]]),(OutputTable[GroupByKey]=OutputTable[[#This Row],[GroupByKey]])*OutputTable[RecordedValue]))</f>
        <v>0.80927528725051701</v>
      </c>
    </row>
    <row r="2545" spans="1:16" x14ac:dyDescent="0.25">
      <c r="A2545" t="s">
        <v>68</v>
      </c>
      <c r="B2545" t="s">
        <v>70</v>
      </c>
      <c r="C2545">
        <v>48</v>
      </c>
      <c r="D2545" t="s">
        <v>177</v>
      </c>
      <c r="E2545" t="s">
        <v>140</v>
      </c>
      <c r="F2545" t="s">
        <v>105</v>
      </c>
      <c r="G2545">
        <v>0</v>
      </c>
      <c r="H2545">
        <v>0</v>
      </c>
      <c r="I2545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545" s="5" cm="1">
        <f t="array" ref="J2545">MAX(IF((ProjectInfoTable[ProjectName]=OutputTable[[#This Row],[ProjectName]]),(ProjectInfoTable[ProjectName]=OutputTable[[#This Row],[ProjectName]])*ProjectInfoTable[NumberOfReplications]))</f>
        <v>50</v>
      </c>
      <c r="K2545" s="5" cm="1">
        <f t="array" ref="K2545">IFERROR(AVERAGE(IF((OutputTable[GroupByKey]=OutputTable[[#This Row],[GroupByKey]]),(OutputTable[GroupByKey]=OutputTable[[#This Row],[GroupByKey]])*OutputTable[RecordedValue])),0)</f>
        <v>0</v>
      </c>
      <c r="L2545" s="5" cm="1">
        <f t="array" ref="L2545">IFERROR(_xlfn.STDEV.S(IF((OutputTable[GroupByKey]=OutputTable[[#This Row],[GroupByKey]]),(OutputTable[GroupByKey]=OutputTable[[#This Row],[GroupByKey]])*OutputTable[RecordedValue])),0)</f>
        <v>0</v>
      </c>
      <c r="M2545" s="5" cm="1">
        <f t="array" ref="M2545">MAX(IF((ProjectInfoTable[ProjectName]=OutputTable[[#This Row],[ProjectName]]),(ProjectInfoTable[ProjectName]=OutputTable[[#This Row],[ProjectName]])*ProjectInfoTable[ConfidenceInterval]))</f>
        <v>0.95</v>
      </c>
      <c r="N25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45" s="5" cm="1">
        <f t="array" ref="O2545">MIN(IF((OutputTable[GroupByKey]=OutputTable[[#This Row],[GroupByKey]]),(OutputTable[GroupByKey]=OutputTable[[#This Row],[GroupByKey]])*OutputTable[RecordedValue]))</f>
        <v>0</v>
      </c>
      <c r="P2545" s="5" cm="1">
        <f t="array" ref="P2545">MAX(IF((OutputTable[GroupByKey]=OutputTable[[#This Row],[GroupByKey]]),(OutputTable[GroupByKey]=OutputTable[[#This Row],[GroupByKey]])*OutputTable[RecordedValue]))</f>
        <v>0</v>
      </c>
    </row>
    <row r="2546" spans="1:16" x14ac:dyDescent="0.25">
      <c r="A2546" t="s">
        <v>68</v>
      </c>
      <c r="B2546" t="s">
        <v>70</v>
      </c>
      <c r="C2546">
        <v>49</v>
      </c>
      <c r="D2546" t="s">
        <v>110</v>
      </c>
      <c r="E2546" t="s">
        <v>111</v>
      </c>
      <c r="F2546" t="s">
        <v>73</v>
      </c>
      <c r="G2546">
        <v>1.61711416198749</v>
      </c>
      <c r="H2546">
        <v>0</v>
      </c>
      <c r="I2546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546" s="5" cm="1">
        <f t="array" ref="J2546">MAX(IF((ProjectInfoTable[ProjectName]=OutputTable[[#This Row],[ProjectName]]),(ProjectInfoTable[ProjectName]=OutputTable[[#This Row],[ProjectName]])*ProjectInfoTable[NumberOfReplications]))</f>
        <v>50</v>
      </c>
      <c r="K2546" s="5" cm="1">
        <f t="array" ref="K2546">IFERROR(AVERAGE(IF((OutputTable[GroupByKey]=OutputTable[[#This Row],[GroupByKey]]),(OutputTable[GroupByKey]=OutputTable[[#This Row],[GroupByKey]])*OutputTable[RecordedValue])),0)</f>
        <v>1.9749714551650996</v>
      </c>
      <c r="L2546" s="5" cm="1">
        <f t="array" ref="L2546">IFERROR(_xlfn.STDEV.S(IF((OutputTable[GroupByKey]=OutputTable[[#This Row],[GroupByKey]]),(OutputTable[GroupByKey]=OutputTable[[#This Row],[GroupByKey]])*OutputTable[RecordedValue])),0)</f>
        <v>0.45746437878232693</v>
      </c>
      <c r="M2546" s="5" cm="1">
        <f t="array" ref="M2546">MAX(IF((ProjectInfoTable[ProjectName]=OutputTable[[#This Row],[ProjectName]]),(ProjectInfoTable[ProjectName]=OutputTable[[#This Row],[ProjectName]])*ProjectInfoTable[ConfidenceInterval]))</f>
        <v>0.95</v>
      </c>
      <c r="N25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546" s="5" cm="1">
        <f t="array" ref="O2546">MIN(IF((OutputTable[GroupByKey]=OutputTable[[#This Row],[GroupByKey]]),(OutputTable[GroupByKey]=OutputTable[[#This Row],[GroupByKey]])*OutputTable[RecordedValue]))</f>
        <v>1.0281254127300199</v>
      </c>
      <c r="P2546" s="5" cm="1">
        <f t="array" ref="P2546">MAX(IF((OutputTable[GroupByKey]=OutputTable[[#This Row],[GroupByKey]]),(OutputTable[GroupByKey]=OutputTable[[#This Row],[GroupByKey]])*OutputTable[RecordedValue]))</f>
        <v>3.1673122909872098</v>
      </c>
    </row>
    <row r="2547" spans="1:16" x14ac:dyDescent="0.25">
      <c r="A2547" t="s">
        <v>68</v>
      </c>
      <c r="B2547" t="s">
        <v>70</v>
      </c>
      <c r="C2547">
        <v>49</v>
      </c>
      <c r="D2547" t="s">
        <v>112</v>
      </c>
      <c r="E2547" t="s">
        <v>113</v>
      </c>
      <c r="F2547" t="s">
        <v>73</v>
      </c>
      <c r="G2547">
        <v>97.026849719249597</v>
      </c>
      <c r="H2547">
        <v>0</v>
      </c>
      <c r="I2547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547" s="5" cm="1">
        <f t="array" ref="J2547">MAX(IF((ProjectInfoTable[ProjectName]=OutputTable[[#This Row],[ProjectName]]),(ProjectInfoTable[ProjectName]=OutputTable[[#This Row],[ProjectName]])*ProjectInfoTable[NumberOfReplications]))</f>
        <v>50</v>
      </c>
      <c r="K2547" s="5" cm="1">
        <f t="array" ref="K2547">IFERROR(AVERAGE(IF((OutputTable[GroupByKey]=OutputTable[[#This Row],[GroupByKey]]),(OutputTable[GroupByKey]=OutputTable[[#This Row],[GroupByKey]])*OutputTable[RecordedValue])),0)</f>
        <v>118.49828730990606</v>
      </c>
      <c r="L2547" s="5" cm="1">
        <f t="array" ref="L2547">IFERROR(_xlfn.STDEV.S(IF((OutputTable[GroupByKey]=OutputTable[[#This Row],[GroupByKey]]),(OutputTable[GroupByKey]=OutputTable[[#This Row],[GroupByKey]])*OutputTable[RecordedValue])),0)</f>
        <v>27.447862726939679</v>
      </c>
      <c r="M2547" s="5" cm="1">
        <f t="array" ref="M2547">MAX(IF((ProjectInfoTable[ProjectName]=OutputTable[[#This Row],[ProjectName]]),(ProjectInfoTable[ProjectName]=OutputTable[[#This Row],[ProjectName]])*ProjectInfoTable[ConfidenceInterval]))</f>
        <v>0.95</v>
      </c>
      <c r="N25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547" s="5" cm="1">
        <f t="array" ref="O2547">MIN(IF((OutputTable[GroupByKey]=OutputTable[[#This Row],[GroupByKey]]),(OutputTable[GroupByKey]=OutputTable[[#This Row],[GroupByKey]])*OutputTable[RecordedValue]))</f>
        <v>61.6875247638012</v>
      </c>
      <c r="P2547" s="5" cm="1">
        <f t="array" ref="P2547">MAX(IF((OutputTable[GroupByKey]=OutputTable[[#This Row],[GroupByKey]]),(OutputTable[GroupByKey]=OutputTable[[#This Row],[GroupByKey]])*OutputTable[RecordedValue]))</f>
        <v>190.038737459233</v>
      </c>
    </row>
    <row r="2548" spans="1:16" x14ac:dyDescent="0.25">
      <c r="A2548" t="s">
        <v>68</v>
      </c>
      <c r="B2548" t="s">
        <v>70</v>
      </c>
      <c r="C2548">
        <v>49</v>
      </c>
      <c r="D2548" t="s">
        <v>114</v>
      </c>
      <c r="E2548" t="s">
        <v>115</v>
      </c>
      <c r="F2548" t="s">
        <v>73</v>
      </c>
      <c r="G2548">
        <v>0</v>
      </c>
      <c r="H2548">
        <v>0</v>
      </c>
      <c r="I2548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548" s="5" cm="1">
        <f t="array" ref="J2548">MAX(IF((ProjectInfoTable[ProjectName]=OutputTable[[#This Row],[ProjectName]]),(ProjectInfoTable[ProjectName]=OutputTable[[#This Row],[ProjectName]])*ProjectInfoTable[NumberOfReplications]))</f>
        <v>50</v>
      </c>
      <c r="K2548" s="5" cm="1">
        <f t="array" ref="K2548">IFERROR(AVERAGE(IF((OutputTable[GroupByKey]=OutputTable[[#This Row],[GroupByKey]]),(OutputTable[GroupByKey]=OutputTable[[#This Row],[GroupByKey]])*OutputTable[RecordedValue])),0)</f>
        <v>0</v>
      </c>
      <c r="L2548" s="5" cm="1">
        <f t="array" ref="L2548">IFERROR(_xlfn.STDEV.S(IF((OutputTable[GroupByKey]=OutputTable[[#This Row],[GroupByKey]]),(OutputTable[GroupByKey]=OutputTable[[#This Row],[GroupByKey]])*OutputTable[RecordedValue])),0)</f>
        <v>0</v>
      </c>
      <c r="M2548" s="5" cm="1">
        <f t="array" ref="M2548">MAX(IF((ProjectInfoTable[ProjectName]=OutputTable[[#This Row],[ProjectName]]),(ProjectInfoTable[ProjectName]=OutputTable[[#This Row],[ProjectName]])*ProjectInfoTable[ConfidenceInterval]))</f>
        <v>0.95</v>
      </c>
      <c r="N25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48" s="5" cm="1">
        <f t="array" ref="O2548">MIN(IF((OutputTable[GroupByKey]=OutputTable[[#This Row],[GroupByKey]]),(OutputTable[GroupByKey]=OutputTable[[#This Row],[GroupByKey]])*OutputTable[RecordedValue]))</f>
        <v>0</v>
      </c>
      <c r="P2548" s="5" cm="1">
        <f t="array" ref="P2548">MAX(IF((OutputTable[GroupByKey]=OutputTable[[#This Row],[GroupByKey]]),(OutputTable[GroupByKey]=OutputTable[[#This Row],[GroupByKey]])*OutputTable[RecordedValue]))</f>
        <v>0</v>
      </c>
    </row>
    <row r="2549" spans="1:16" x14ac:dyDescent="0.25">
      <c r="A2549" t="s">
        <v>68</v>
      </c>
      <c r="B2549" t="s">
        <v>70</v>
      </c>
      <c r="C2549">
        <v>49</v>
      </c>
      <c r="D2549" t="s">
        <v>116</v>
      </c>
      <c r="E2549" t="s">
        <v>117</v>
      </c>
      <c r="F2549" t="s">
        <v>73</v>
      </c>
      <c r="G2549">
        <v>9.4592898542577206</v>
      </c>
      <c r="H2549">
        <v>0</v>
      </c>
      <c r="I2549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549" s="5" cm="1">
        <f t="array" ref="J2549">MAX(IF((ProjectInfoTable[ProjectName]=OutputTable[[#This Row],[ProjectName]]),(ProjectInfoTable[ProjectName]=OutputTable[[#This Row],[ProjectName]])*ProjectInfoTable[NumberOfReplications]))</f>
        <v>50</v>
      </c>
      <c r="K2549" s="5" cm="1">
        <f t="array" ref="K2549">IFERROR(AVERAGE(IF((OutputTable[GroupByKey]=OutputTable[[#This Row],[GroupByKey]]),(OutputTable[GroupByKey]=OutputTable[[#This Row],[GroupByKey]])*OutputTable[RecordedValue])),0)</f>
        <v>5.4408066100724897</v>
      </c>
      <c r="L2549" s="5" cm="1">
        <f t="array" ref="L2549">IFERROR(_xlfn.STDEV.S(IF((OutputTable[GroupByKey]=OutputTable[[#This Row],[GroupByKey]]),(OutputTable[GroupByKey]=OutputTable[[#This Row],[GroupByKey]])*OutputTable[RecordedValue])),0)</f>
        <v>3.1898976373285977</v>
      </c>
      <c r="M2549" s="5" cm="1">
        <f t="array" ref="M2549">MAX(IF((ProjectInfoTable[ProjectName]=OutputTable[[#This Row],[ProjectName]]),(ProjectInfoTable[ProjectName]=OutputTable[[#This Row],[ProjectName]])*ProjectInfoTable[ConfidenceInterval]))</f>
        <v>0.95</v>
      </c>
      <c r="N25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549" s="5" cm="1">
        <f t="array" ref="O2549">MIN(IF((OutputTable[GroupByKey]=OutputTable[[#This Row],[GroupByKey]]),(OutputTable[GroupByKey]=OutputTable[[#This Row],[GroupByKey]])*OutputTable[RecordedValue]))</f>
        <v>0.10442984261027299</v>
      </c>
      <c r="P2549" s="5" cm="1">
        <f t="array" ref="P2549">MAX(IF((OutputTable[GroupByKey]=OutputTable[[#This Row],[GroupByKey]]),(OutputTable[GroupByKey]=OutputTable[[#This Row],[GroupByKey]])*OutputTable[RecordedValue]))</f>
        <v>13.981021636077701</v>
      </c>
    </row>
    <row r="2550" spans="1:16" x14ac:dyDescent="0.25">
      <c r="A2550" t="s">
        <v>68</v>
      </c>
      <c r="B2550" t="s">
        <v>70</v>
      </c>
      <c r="C2550">
        <v>49</v>
      </c>
      <c r="D2550" t="s">
        <v>118</v>
      </c>
      <c r="E2550" t="s">
        <v>119</v>
      </c>
      <c r="F2550" t="s">
        <v>73</v>
      </c>
      <c r="G2550">
        <v>17</v>
      </c>
      <c r="H2550">
        <v>0</v>
      </c>
      <c r="I2550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550" s="5" cm="1">
        <f t="array" ref="J2550">MAX(IF((ProjectInfoTable[ProjectName]=OutputTable[[#This Row],[ProjectName]]),(ProjectInfoTable[ProjectName]=OutputTable[[#This Row],[ProjectName]])*ProjectInfoTable[NumberOfReplications]))</f>
        <v>50</v>
      </c>
      <c r="K2550" s="5" cm="1">
        <f t="array" ref="K2550">IFERROR(AVERAGE(IF((OutputTable[GroupByKey]=OutputTable[[#This Row],[GroupByKey]]),(OutputTable[GroupByKey]=OutputTable[[#This Row],[GroupByKey]])*OutputTable[RecordedValue])),0)</f>
        <v>20.28</v>
      </c>
      <c r="L2550" s="5" cm="1">
        <f t="array" ref="L2550">IFERROR(_xlfn.STDEV.S(IF((OutputTable[GroupByKey]=OutputTable[[#This Row],[GroupByKey]]),(OutputTable[GroupByKey]=OutputTable[[#This Row],[GroupByKey]])*OutputTable[RecordedValue])),0)</f>
        <v>4.3191079955878688</v>
      </c>
      <c r="M2550" s="5" cm="1">
        <f t="array" ref="M2550">MAX(IF((ProjectInfoTable[ProjectName]=OutputTable[[#This Row],[ProjectName]]),(ProjectInfoTable[ProjectName]=OutputTable[[#This Row],[ProjectName]])*ProjectInfoTable[ConfidenceInterval]))</f>
        <v>0.95</v>
      </c>
      <c r="N25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550" s="5" cm="1">
        <f t="array" ref="O2550">MIN(IF((OutputTable[GroupByKey]=OutputTable[[#This Row],[GroupByKey]]),(OutputTable[GroupByKey]=OutputTable[[#This Row],[GroupByKey]])*OutputTable[RecordedValue]))</f>
        <v>11</v>
      </c>
      <c r="P2550" s="5" cm="1">
        <f t="array" ref="P2550">MAX(IF((OutputTable[GroupByKey]=OutputTable[[#This Row],[GroupByKey]]),(OutputTable[GroupByKey]=OutputTable[[#This Row],[GroupByKey]])*OutputTable[RecordedValue]))</f>
        <v>31</v>
      </c>
    </row>
    <row r="2551" spans="1:16" x14ac:dyDescent="0.25">
      <c r="A2551" t="s">
        <v>68</v>
      </c>
      <c r="B2551" t="s">
        <v>70</v>
      </c>
      <c r="C2551">
        <v>49</v>
      </c>
      <c r="D2551" t="s">
        <v>120</v>
      </c>
      <c r="E2551" t="s">
        <v>121</v>
      </c>
      <c r="F2551" t="s">
        <v>73</v>
      </c>
      <c r="G2551">
        <v>17</v>
      </c>
      <c r="H2551">
        <v>0</v>
      </c>
      <c r="I2551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551" s="5" cm="1">
        <f t="array" ref="J2551">MAX(IF((ProjectInfoTable[ProjectName]=OutputTable[[#This Row],[ProjectName]]),(ProjectInfoTable[ProjectName]=OutputTable[[#This Row],[ProjectName]])*ProjectInfoTable[NumberOfReplications]))</f>
        <v>50</v>
      </c>
      <c r="K2551" s="5" cm="1">
        <f t="array" ref="K2551">IFERROR(AVERAGE(IF((OutputTable[GroupByKey]=OutputTable[[#This Row],[GroupByKey]]),(OutputTable[GroupByKey]=OutputTable[[#This Row],[GroupByKey]])*OutputTable[RecordedValue])),0)</f>
        <v>20.14</v>
      </c>
      <c r="L2551" s="5" cm="1">
        <f t="array" ref="L2551">IFERROR(_xlfn.STDEV.S(IF((OutputTable[GroupByKey]=OutputTable[[#This Row],[GroupByKey]]),(OutputTable[GroupByKey]=OutputTable[[#This Row],[GroupByKey]])*OutputTable[RecordedValue])),0)</f>
        <v>4.309505393278199</v>
      </c>
      <c r="M2551" s="5" cm="1">
        <f t="array" ref="M2551">MAX(IF((ProjectInfoTable[ProjectName]=OutputTable[[#This Row],[ProjectName]]),(ProjectInfoTable[ProjectName]=OutputTable[[#This Row],[ProjectName]])*ProjectInfoTable[ConfidenceInterval]))</f>
        <v>0.95</v>
      </c>
      <c r="N25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551" s="5" cm="1">
        <f t="array" ref="O2551">MIN(IF((OutputTable[GroupByKey]=OutputTable[[#This Row],[GroupByKey]]),(OutputTable[GroupByKey]=OutputTable[[#This Row],[GroupByKey]])*OutputTable[RecordedValue]))</f>
        <v>10</v>
      </c>
      <c r="P2551" s="5" cm="1">
        <f t="array" ref="P2551">MAX(IF((OutputTable[GroupByKey]=OutputTable[[#This Row],[GroupByKey]]),(OutputTable[GroupByKey]=OutputTable[[#This Row],[GroupByKey]])*OutputTable[RecordedValue]))</f>
        <v>31</v>
      </c>
    </row>
    <row r="2552" spans="1:16" x14ac:dyDescent="0.25">
      <c r="A2552" t="s">
        <v>68</v>
      </c>
      <c r="B2552" t="s">
        <v>70</v>
      </c>
      <c r="C2552">
        <v>49</v>
      </c>
      <c r="D2552" t="s">
        <v>122</v>
      </c>
      <c r="E2552" t="s">
        <v>123</v>
      </c>
      <c r="F2552" t="s">
        <v>73</v>
      </c>
      <c r="G2552">
        <v>1.61711416198749</v>
      </c>
      <c r="H2552">
        <v>0</v>
      </c>
      <c r="I2552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552" s="5" cm="1">
        <f t="array" ref="J2552">MAX(IF((ProjectInfoTable[ProjectName]=OutputTable[[#This Row],[ProjectName]]),(ProjectInfoTable[ProjectName]=OutputTable[[#This Row],[ProjectName]])*ProjectInfoTable[NumberOfReplications]))</f>
        <v>50</v>
      </c>
      <c r="K2552" s="5" cm="1">
        <f t="array" ref="K2552">IFERROR(AVERAGE(IF((OutputTable[GroupByKey]=OutputTable[[#This Row],[GroupByKey]]),(OutputTable[GroupByKey]=OutputTable[[#This Row],[GroupByKey]])*OutputTable[RecordedValue])),0)</f>
        <v>1.9749714551650996</v>
      </c>
      <c r="L2552" s="5" cm="1">
        <f t="array" ref="L2552">IFERROR(_xlfn.STDEV.S(IF((OutputTable[GroupByKey]=OutputTable[[#This Row],[GroupByKey]]),(OutputTable[GroupByKey]=OutputTable[[#This Row],[GroupByKey]])*OutputTable[RecordedValue])),0)</f>
        <v>0.45746437878232693</v>
      </c>
      <c r="M2552" s="5" cm="1">
        <f t="array" ref="M2552">MAX(IF((ProjectInfoTable[ProjectName]=OutputTable[[#This Row],[ProjectName]]),(ProjectInfoTable[ProjectName]=OutputTable[[#This Row],[ProjectName]])*ProjectInfoTable[ConfidenceInterval]))</f>
        <v>0.95</v>
      </c>
      <c r="N25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552" s="5" cm="1">
        <f t="array" ref="O2552">MIN(IF((OutputTable[GroupByKey]=OutputTable[[#This Row],[GroupByKey]]),(OutputTable[GroupByKey]=OutputTable[[#This Row],[GroupByKey]])*OutputTable[RecordedValue]))</f>
        <v>1.0281254127300199</v>
      </c>
      <c r="P2552" s="5" cm="1">
        <f t="array" ref="P2552">MAX(IF((OutputTable[GroupByKey]=OutputTable[[#This Row],[GroupByKey]]),(OutputTable[GroupByKey]=OutputTable[[#This Row],[GroupByKey]])*OutputTable[RecordedValue]))</f>
        <v>3.1673122909872098</v>
      </c>
    </row>
    <row r="2553" spans="1:16" x14ac:dyDescent="0.25">
      <c r="A2553" t="s">
        <v>68</v>
      </c>
      <c r="B2553" t="s">
        <v>70</v>
      </c>
      <c r="C2553">
        <v>49</v>
      </c>
      <c r="D2553" t="s">
        <v>124</v>
      </c>
      <c r="E2553" t="s">
        <v>125</v>
      </c>
      <c r="F2553" t="s">
        <v>73</v>
      </c>
      <c r="G2553">
        <v>106.486139573507</v>
      </c>
      <c r="H2553">
        <v>0</v>
      </c>
      <c r="I2553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553" s="5" cm="1">
        <f t="array" ref="J2553">MAX(IF((ProjectInfoTable[ProjectName]=OutputTable[[#This Row],[ProjectName]]),(ProjectInfoTable[ProjectName]=OutputTable[[#This Row],[ProjectName]])*ProjectInfoTable[NumberOfReplications]))</f>
        <v>50</v>
      </c>
      <c r="K2553" s="5" cm="1">
        <f t="array" ref="K2553">IFERROR(AVERAGE(IF((OutputTable[GroupByKey]=OutputTable[[#This Row],[GroupByKey]]),(OutputTable[GroupByKey]=OutputTable[[#This Row],[GroupByKey]])*OutputTable[RecordedValue])),0)</f>
        <v>123.93909391997848</v>
      </c>
      <c r="L2553" s="5" cm="1">
        <f t="array" ref="L2553">IFERROR(_xlfn.STDEV.S(IF((OutputTable[GroupByKey]=OutputTable[[#This Row],[GroupByKey]]),(OutputTable[GroupByKey]=OutputTable[[#This Row],[GroupByKey]])*OutputTable[RecordedValue])),0)</f>
        <v>29.164347943585724</v>
      </c>
      <c r="M2553" s="5" cm="1">
        <f t="array" ref="M2553">MAX(IF((ProjectInfoTable[ProjectName]=OutputTable[[#This Row],[ProjectName]]),(ProjectInfoTable[ProjectName]=OutputTable[[#This Row],[ProjectName]])*ProjectInfoTable[ConfidenceInterval]))</f>
        <v>0.95</v>
      </c>
      <c r="N25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553" s="5" cm="1">
        <f t="array" ref="O2553">MIN(IF((OutputTable[GroupByKey]=OutputTable[[#This Row],[GroupByKey]]),(OutputTable[GroupByKey]=OutputTable[[#This Row],[GroupByKey]])*OutputTable[RecordedValue]))</f>
        <v>61.791954606411501</v>
      </c>
      <c r="P2553" s="5" cm="1">
        <f t="array" ref="P2553">MAX(IF((OutputTable[GroupByKey]=OutputTable[[#This Row],[GroupByKey]]),(OutputTable[GroupByKey]=OutputTable[[#This Row],[GroupByKey]])*OutputTable[RecordedValue]))</f>
        <v>204.019759095311</v>
      </c>
    </row>
    <row r="2554" spans="1:16" x14ac:dyDescent="0.25">
      <c r="A2554" t="s">
        <v>68</v>
      </c>
      <c r="B2554" t="s">
        <v>70</v>
      </c>
      <c r="C2554">
        <v>49</v>
      </c>
      <c r="D2554" t="s">
        <v>126</v>
      </c>
      <c r="E2554" t="s">
        <v>86</v>
      </c>
      <c r="F2554" t="s">
        <v>127</v>
      </c>
      <c r="G2554">
        <v>0</v>
      </c>
      <c r="H2554">
        <v>0</v>
      </c>
      <c r="I2554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554" s="5" cm="1">
        <f t="array" ref="J2554">MAX(IF((ProjectInfoTable[ProjectName]=OutputTable[[#This Row],[ProjectName]]),(ProjectInfoTable[ProjectName]=OutputTable[[#This Row],[ProjectName]])*ProjectInfoTable[NumberOfReplications]))</f>
        <v>50</v>
      </c>
      <c r="K2554" s="5" cm="1">
        <f t="array" ref="K2554">IFERROR(AVERAGE(IF((OutputTable[GroupByKey]=OutputTable[[#This Row],[GroupByKey]]),(OutputTable[GroupByKey]=OutputTable[[#This Row],[GroupByKey]])*OutputTable[RecordedValue])),0)</f>
        <v>0</v>
      </c>
      <c r="L2554" s="5" cm="1">
        <f t="array" ref="L2554">IFERROR(_xlfn.STDEV.S(IF((OutputTable[GroupByKey]=OutputTable[[#This Row],[GroupByKey]]),(OutputTable[GroupByKey]=OutputTable[[#This Row],[GroupByKey]])*OutputTable[RecordedValue])),0)</f>
        <v>0</v>
      </c>
      <c r="M2554" s="5" cm="1">
        <f t="array" ref="M2554">MAX(IF((ProjectInfoTable[ProjectName]=OutputTable[[#This Row],[ProjectName]]),(ProjectInfoTable[ProjectName]=OutputTable[[#This Row],[ProjectName]])*ProjectInfoTable[ConfidenceInterval]))</f>
        <v>0.95</v>
      </c>
      <c r="N25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54" s="5" cm="1">
        <f t="array" ref="O2554">MIN(IF((OutputTable[GroupByKey]=OutputTable[[#This Row],[GroupByKey]]),(OutputTable[GroupByKey]=OutputTable[[#This Row],[GroupByKey]])*OutputTable[RecordedValue]))</f>
        <v>0</v>
      </c>
      <c r="P2554" s="5" cm="1">
        <f t="array" ref="P2554">MAX(IF((OutputTable[GroupByKey]=OutputTable[[#This Row],[GroupByKey]]),(OutputTable[GroupByKey]=OutputTable[[#This Row],[GroupByKey]])*OutputTable[RecordedValue]))</f>
        <v>0</v>
      </c>
    </row>
    <row r="2555" spans="1:16" x14ac:dyDescent="0.25">
      <c r="A2555" t="s">
        <v>68</v>
      </c>
      <c r="B2555" t="s">
        <v>70</v>
      </c>
      <c r="C2555">
        <v>49</v>
      </c>
      <c r="D2555" t="s">
        <v>128</v>
      </c>
      <c r="E2555" t="s">
        <v>89</v>
      </c>
      <c r="F2555" t="s">
        <v>127</v>
      </c>
      <c r="G2555">
        <v>0</v>
      </c>
      <c r="H2555">
        <v>0</v>
      </c>
      <c r="I2555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555" s="5" cm="1">
        <f t="array" ref="J2555">MAX(IF((ProjectInfoTable[ProjectName]=OutputTable[[#This Row],[ProjectName]]),(ProjectInfoTable[ProjectName]=OutputTable[[#This Row],[ProjectName]])*ProjectInfoTable[NumberOfReplications]))</f>
        <v>50</v>
      </c>
      <c r="K2555" s="5" cm="1">
        <f t="array" ref="K2555">IFERROR(AVERAGE(IF((OutputTable[GroupByKey]=OutputTable[[#This Row],[GroupByKey]]),(OutputTable[GroupByKey]=OutputTable[[#This Row],[GroupByKey]])*OutputTable[RecordedValue])),0)</f>
        <v>0</v>
      </c>
      <c r="L2555" s="5" cm="1">
        <f t="array" ref="L2555">IFERROR(_xlfn.STDEV.S(IF((OutputTable[GroupByKey]=OutputTable[[#This Row],[GroupByKey]]),(OutputTable[GroupByKey]=OutputTable[[#This Row],[GroupByKey]])*OutputTable[RecordedValue])),0)</f>
        <v>0</v>
      </c>
      <c r="M2555" s="5" cm="1">
        <f t="array" ref="M2555">MAX(IF((ProjectInfoTable[ProjectName]=OutputTable[[#This Row],[ProjectName]]),(ProjectInfoTable[ProjectName]=OutputTable[[#This Row],[ProjectName]])*ProjectInfoTable[ConfidenceInterval]))</f>
        <v>0.95</v>
      </c>
      <c r="N25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55" s="5" cm="1">
        <f t="array" ref="O2555">MIN(IF((OutputTable[GroupByKey]=OutputTable[[#This Row],[GroupByKey]]),(OutputTable[GroupByKey]=OutputTable[[#This Row],[GroupByKey]])*OutputTable[RecordedValue]))</f>
        <v>0</v>
      </c>
      <c r="P2555" s="5" cm="1">
        <f t="array" ref="P2555">MAX(IF((OutputTable[GroupByKey]=OutputTable[[#This Row],[GroupByKey]]),(OutputTable[GroupByKey]=OutputTable[[#This Row],[GroupByKey]])*OutputTable[RecordedValue]))</f>
        <v>0</v>
      </c>
    </row>
    <row r="2556" spans="1:16" x14ac:dyDescent="0.25">
      <c r="A2556" t="s">
        <v>68</v>
      </c>
      <c r="B2556" t="s">
        <v>70</v>
      </c>
      <c r="C2556">
        <v>49</v>
      </c>
      <c r="D2556" t="s">
        <v>129</v>
      </c>
      <c r="E2556" t="s">
        <v>91</v>
      </c>
      <c r="F2556" t="s">
        <v>127</v>
      </c>
      <c r="G2556">
        <v>48.417924114928702</v>
      </c>
      <c r="H2556">
        <v>0</v>
      </c>
      <c r="I2556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556" s="5" cm="1">
        <f t="array" ref="J2556">MAX(IF((ProjectInfoTable[ProjectName]=OutputTable[[#This Row],[ProjectName]]),(ProjectInfoTable[ProjectName]=OutputTable[[#This Row],[ProjectName]])*ProjectInfoTable[NumberOfReplications]))</f>
        <v>50</v>
      </c>
      <c r="K2556" s="5" cm="1">
        <f t="array" ref="K2556">IFERROR(AVERAGE(IF((OutputTable[GroupByKey]=OutputTable[[#This Row],[GroupByKey]]),(OutputTable[GroupByKey]=OutputTable[[#This Row],[GroupByKey]])*OutputTable[RecordedValue])),0)</f>
        <v>48.448961029865458</v>
      </c>
      <c r="L2556" s="5" cm="1">
        <f t="array" ref="L2556">IFERROR(_xlfn.STDEV.S(IF((OutputTable[GroupByKey]=OutputTable[[#This Row],[GroupByKey]]),(OutputTable[GroupByKey]=OutputTable[[#This Row],[GroupByKey]])*OutputTable[RecordedValue])),0)</f>
        <v>0.864449879249923</v>
      </c>
      <c r="M2556" s="5" cm="1">
        <f t="array" ref="M2556">MAX(IF((ProjectInfoTable[ProjectName]=OutputTable[[#This Row],[ProjectName]]),(ProjectInfoTable[ProjectName]=OutputTable[[#This Row],[ProjectName]])*ProjectInfoTable[ConfidenceInterval]))</f>
        <v>0.95</v>
      </c>
      <c r="N25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556" s="5" cm="1">
        <f t="array" ref="O2556">MIN(IF((OutputTable[GroupByKey]=OutputTable[[#This Row],[GroupByKey]]),(OutputTable[GroupByKey]=OutputTable[[#This Row],[GroupByKey]])*OutputTable[RecordedValue]))</f>
        <v>46.605834762066102</v>
      </c>
      <c r="P2556" s="5" cm="1">
        <f t="array" ref="P2556">MAX(IF((OutputTable[GroupByKey]=OutputTable[[#This Row],[GroupByKey]]),(OutputTable[GroupByKey]=OutputTable[[#This Row],[GroupByKey]])*OutputTable[RecordedValue]))</f>
        <v>50.321452117960597</v>
      </c>
    </row>
    <row r="2557" spans="1:16" x14ac:dyDescent="0.25">
      <c r="A2557" t="s">
        <v>68</v>
      </c>
      <c r="B2557" t="s">
        <v>70</v>
      </c>
      <c r="C2557">
        <v>49</v>
      </c>
      <c r="D2557" t="s">
        <v>130</v>
      </c>
      <c r="E2557" t="s">
        <v>131</v>
      </c>
      <c r="F2557" t="s">
        <v>127</v>
      </c>
      <c r="G2557">
        <v>0</v>
      </c>
      <c r="H2557">
        <v>0</v>
      </c>
      <c r="I2557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557" s="5" cm="1">
        <f t="array" ref="J2557">MAX(IF((ProjectInfoTable[ProjectName]=OutputTable[[#This Row],[ProjectName]]),(ProjectInfoTable[ProjectName]=OutputTable[[#This Row],[ProjectName]])*ProjectInfoTable[NumberOfReplications]))</f>
        <v>50</v>
      </c>
      <c r="K2557" s="5" cm="1">
        <f t="array" ref="K2557">IFERROR(AVERAGE(IF((OutputTable[GroupByKey]=OutputTable[[#This Row],[GroupByKey]]),(OutputTable[GroupByKey]=OutputTable[[#This Row],[GroupByKey]])*OutputTable[RecordedValue])),0)</f>
        <v>0</v>
      </c>
      <c r="L2557" s="5" cm="1">
        <f t="array" ref="L2557">IFERROR(_xlfn.STDEV.S(IF((OutputTable[GroupByKey]=OutputTable[[#This Row],[GroupByKey]]),(OutputTable[GroupByKey]=OutputTable[[#This Row],[GroupByKey]])*OutputTable[RecordedValue])),0)</f>
        <v>0</v>
      </c>
      <c r="M2557" s="5" cm="1">
        <f t="array" ref="M2557">MAX(IF((ProjectInfoTable[ProjectName]=OutputTable[[#This Row],[ProjectName]]),(ProjectInfoTable[ProjectName]=OutputTable[[#This Row],[ProjectName]])*ProjectInfoTable[ConfidenceInterval]))</f>
        <v>0.95</v>
      </c>
      <c r="N25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57" s="5" cm="1">
        <f t="array" ref="O2557">MIN(IF((OutputTable[GroupByKey]=OutputTable[[#This Row],[GroupByKey]]),(OutputTable[GroupByKey]=OutputTable[[#This Row],[GroupByKey]])*OutputTable[RecordedValue]))</f>
        <v>0</v>
      </c>
      <c r="P2557" s="5" cm="1">
        <f t="array" ref="P2557">MAX(IF((OutputTable[GroupByKey]=OutputTable[[#This Row],[GroupByKey]]),(OutputTable[GroupByKey]=OutputTable[[#This Row],[GroupByKey]])*OutputTable[RecordedValue]))</f>
        <v>0</v>
      </c>
    </row>
    <row r="2558" spans="1:16" x14ac:dyDescent="0.25">
      <c r="A2558" t="s">
        <v>68</v>
      </c>
      <c r="B2558" t="s">
        <v>70</v>
      </c>
      <c r="C2558">
        <v>49</v>
      </c>
      <c r="D2558" t="s">
        <v>132</v>
      </c>
      <c r="E2558" t="s">
        <v>95</v>
      </c>
      <c r="F2558" t="s">
        <v>127</v>
      </c>
      <c r="G2558">
        <v>48.417924114928702</v>
      </c>
      <c r="H2558">
        <v>0</v>
      </c>
      <c r="I2558" s="5" t="str">
        <f>OutputTable[[#This Row],[ProjectName]]&amp;OutputTable[[#This Row],[Name]]&amp;OutputTable[[#This Row],[Type]]&amp;OutputTable[[#This Row],[Source]]</f>
        <v>Airport Security AnalysisAll Entities.VACostVA CostSystem</v>
      </c>
      <c r="J2558" s="5" cm="1">
        <f t="array" ref="J2558">MAX(IF((ProjectInfoTable[ProjectName]=OutputTable[[#This Row],[ProjectName]]),(ProjectInfoTable[ProjectName]=OutputTable[[#This Row],[ProjectName]])*ProjectInfoTable[NumberOfReplications]))</f>
        <v>50</v>
      </c>
      <c r="K2558" s="5" cm="1">
        <f t="array" ref="K2558">IFERROR(AVERAGE(IF((OutputTable[GroupByKey]=OutputTable[[#This Row],[GroupByKey]]),(OutputTable[GroupByKey]=OutputTable[[#This Row],[GroupByKey]])*OutputTable[RecordedValue])),0)</f>
        <v>48.448961029865458</v>
      </c>
      <c r="L2558" s="5" cm="1">
        <f t="array" ref="L2558">IFERROR(_xlfn.STDEV.S(IF((OutputTable[GroupByKey]=OutputTable[[#This Row],[GroupByKey]]),(OutputTable[GroupByKey]=OutputTable[[#This Row],[GroupByKey]])*OutputTable[RecordedValue])),0)</f>
        <v>0.864449879249923</v>
      </c>
      <c r="M2558" s="5" cm="1">
        <f t="array" ref="M2558">MAX(IF((ProjectInfoTable[ProjectName]=OutputTable[[#This Row],[ProjectName]]),(ProjectInfoTable[ProjectName]=OutputTable[[#This Row],[ProjectName]])*ProjectInfoTable[ConfidenceInterval]))</f>
        <v>0.95</v>
      </c>
      <c r="N25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558" s="5" cm="1">
        <f t="array" ref="O2558">MIN(IF((OutputTable[GroupByKey]=OutputTable[[#This Row],[GroupByKey]]),(OutputTable[GroupByKey]=OutputTable[[#This Row],[GroupByKey]])*OutputTable[RecordedValue]))</f>
        <v>46.605834762066102</v>
      </c>
      <c r="P2558" s="5" cm="1">
        <f t="array" ref="P2558">MAX(IF((OutputTable[GroupByKey]=OutputTable[[#This Row],[GroupByKey]]),(OutputTable[GroupByKey]=OutputTable[[#This Row],[GroupByKey]])*OutputTable[RecordedValue]))</f>
        <v>50.321452117960597</v>
      </c>
    </row>
    <row r="2559" spans="1:16" x14ac:dyDescent="0.25">
      <c r="A2559" t="s">
        <v>68</v>
      </c>
      <c r="B2559" t="s">
        <v>70</v>
      </c>
      <c r="C2559">
        <v>49</v>
      </c>
      <c r="D2559" t="s">
        <v>133</v>
      </c>
      <c r="E2559" t="s">
        <v>97</v>
      </c>
      <c r="F2559" t="s">
        <v>127</v>
      </c>
      <c r="G2559">
        <v>0</v>
      </c>
      <c r="H2559">
        <v>0</v>
      </c>
      <c r="I2559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559" s="5" cm="1">
        <f t="array" ref="J2559">MAX(IF((ProjectInfoTable[ProjectName]=OutputTable[[#This Row],[ProjectName]]),(ProjectInfoTable[ProjectName]=OutputTable[[#This Row],[ProjectName]])*ProjectInfoTable[NumberOfReplications]))</f>
        <v>50</v>
      </c>
      <c r="K2559" s="5" cm="1">
        <f t="array" ref="K2559">IFERROR(AVERAGE(IF((OutputTable[GroupByKey]=OutputTable[[#This Row],[GroupByKey]]),(OutputTable[GroupByKey]=OutputTable[[#This Row],[GroupByKey]])*OutputTable[RecordedValue])),0)</f>
        <v>0</v>
      </c>
      <c r="L2559" s="5" cm="1">
        <f t="array" ref="L2559">IFERROR(_xlfn.STDEV.S(IF((OutputTable[GroupByKey]=OutputTable[[#This Row],[GroupByKey]]),(OutputTable[GroupByKey]=OutputTable[[#This Row],[GroupByKey]])*OutputTable[RecordedValue])),0)</f>
        <v>0</v>
      </c>
      <c r="M2559" s="5" cm="1">
        <f t="array" ref="M2559">MAX(IF((ProjectInfoTable[ProjectName]=OutputTable[[#This Row],[ProjectName]]),(ProjectInfoTable[ProjectName]=OutputTable[[#This Row],[ProjectName]])*ProjectInfoTable[ConfidenceInterval]))</f>
        <v>0.95</v>
      </c>
      <c r="N25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59" s="5" cm="1">
        <f t="array" ref="O2559">MIN(IF((OutputTable[GroupByKey]=OutputTable[[#This Row],[GroupByKey]]),(OutputTable[GroupByKey]=OutputTable[[#This Row],[GroupByKey]])*OutputTable[RecordedValue]))</f>
        <v>0</v>
      </c>
      <c r="P2559" s="5" cm="1">
        <f t="array" ref="P2559">MAX(IF((OutputTable[GroupByKey]=OutputTable[[#This Row],[GroupByKey]]),(OutputTable[GroupByKey]=OutputTable[[#This Row],[GroupByKey]])*OutputTable[RecordedValue]))</f>
        <v>0</v>
      </c>
    </row>
    <row r="2560" spans="1:16" x14ac:dyDescent="0.25">
      <c r="A2560" t="s">
        <v>68</v>
      </c>
      <c r="B2560" t="s">
        <v>70</v>
      </c>
      <c r="C2560">
        <v>49</v>
      </c>
      <c r="D2560" t="s">
        <v>134</v>
      </c>
      <c r="E2560" t="s">
        <v>135</v>
      </c>
      <c r="F2560" t="s">
        <v>127</v>
      </c>
      <c r="G2560">
        <v>48.417924114928603</v>
      </c>
      <c r="H2560">
        <v>0</v>
      </c>
      <c r="I2560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560" s="5" cm="1">
        <f t="array" ref="J2560">MAX(IF((ProjectInfoTable[ProjectName]=OutputTable[[#This Row],[ProjectName]]),(ProjectInfoTable[ProjectName]=OutputTable[[#This Row],[ProjectName]])*ProjectInfoTable[NumberOfReplications]))</f>
        <v>50</v>
      </c>
      <c r="K2560" s="5" cm="1">
        <f t="array" ref="K2560">IFERROR(AVERAGE(IF((OutputTable[GroupByKey]=OutputTable[[#This Row],[GroupByKey]]),(OutputTable[GroupByKey]=OutputTable[[#This Row],[GroupByKey]])*OutputTable[RecordedValue])),0)</f>
        <v>48.448961029865458</v>
      </c>
      <c r="L2560" s="5" cm="1">
        <f t="array" ref="L2560">IFERROR(_xlfn.STDEV.S(IF((OutputTable[GroupByKey]=OutputTable[[#This Row],[GroupByKey]]),(OutputTable[GroupByKey]=OutputTable[[#This Row],[GroupByKey]])*OutputTable[RecordedValue])),0)</f>
        <v>0.86444987924992722</v>
      </c>
      <c r="M2560" s="5" cm="1">
        <f t="array" ref="M2560">MAX(IF((ProjectInfoTable[ProjectName]=OutputTable[[#This Row],[ProjectName]]),(ProjectInfoTable[ProjectName]=OutputTable[[#This Row],[ProjectName]])*ProjectInfoTable[ConfidenceInterval]))</f>
        <v>0.95</v>
      </c>
      <c r="N25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560" s="5" cm="1">
        <f t="array" ref="O2560">MIN(IF((OutputTable[GroupByKey]=OutputTable[[#This Row],[GroupByKey]]),(OutputTable[GroupByKey]=OutputTable[[#This Row],[GroupByKey]])*OutputTable[RecordedValue]))</f>
        <v>46.605834762066102</v>
      </c>
      <c r="P2560" s="5" cm="1">
        <f t="array" ref="P2560">MAX(IF((OutputTable[GroupByKey]=OutputTable[[#This Row],[GroupByKey]]),(OutputTable[GroupByKey]=OutputTable[[#This Row],[GroupByKey]])*OutputTable[RecordedValue]))</f>
        <v>50.321452117960497</v>
      </c>
    </row>
    <row r="2561" spans="1:16" x14ac:dyDescent="0.25">
      <c r="A2561" t="s">
        <v>68</v>
      </c>
      <c r="B2561" t="s">
        <v>70</v>
      </c>
      <c r="C2561">
        <v>49</v>
      </c>
      <c r="D2561" t="s">
        <v>136</v>
      </c>
      <c r="E2561" t="s">
        <v>137</v>
      </c>
      <c r="F2561" t="s">
        <v>127</v>
      </c>
      <c r="G2561">
        <v>23.422217647738901</v>
      </c>
      <c r="H2561">
        <v>0</v>
      </c>
      <c r="I2561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561" s="5" cm="1">
        <f t="array" ref="J2561">MAX(IF((ProjectInfoTable[ProjectName]=OutputTable[[#This Row],[ProjectName]]),(ProjectInfoTable[ProjectName]=OutputTable[[#This Row],[ProjectName]])*ProjectInfoTable[NumberOfReplications]))</f>
        <v>50</v>
      </c>
      <c r="K2561" s="5" cm="1">
        <f t="array" ref="K2561">IFERROR(AVERAGE(IF((OutputTable[GroupByKey]=OutputTable[[#This Row],[GroupByKey]]),(OutputTable[GroupByKey]=OutputTable[[#This Row],[GroupByKey]])*OutputTable[RecordedValue])),0)</f>
        <v>23.423677543870127</v>
      </c>
      <c r="L2561" s="5" cm="1">
        <f t="array" ref="L2561">IFERROR(_xlfn.STDEV.S(IF((OutputTable[GroupByKey]=OutputTable[[#This Row],[GroupByKey]]),(OutputTable[GroupByKey]=OutputTable[[#This Row],[GroupByKey]])*OutputTable[RecordedValue])),0)</f>
        <v>0.86656285941984512</v>
      </c>
      <c r="M2561" s="5" cm="1">
        <f t="array" ref="M2561">MAX(IF((ProjectInfoTable[ProjectName]=OutputTable[[#This Row],[ProjectName]]),(ProjectInfoTable[ProjectName]=OutputTable[[#This Row],[ProjectName]])*ProjectInfoTable[ConfidenceInterval]))</f>
        <v>0.95</v>
      </c>
      <c r="N25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561" s="5" cm="1">
        <f t="array" ref="O2561">MIN(IF((OutputTable[GroupByKey]=OutputTable[[#This Row],[GroupByKey]]),(OutputTable[GroupByKey]=OutputTable[[#This Row],[GroupByKey]])*OutputTable[RecordedValue]))</f>
        <v>21.655537571964</v>
      </c>
      <c r="P2561" s="5" cm="1">
        <f t="array" ref="P2561">MAX(IF((OutputTable[GroupByKey]=OutputTable[[#This Row],[GroupByKey]]),(OutputTable[GroupByKey]=OutputTable[[#This Row],[GroupByKey]])*OutputTable[RecordedValue]))</f>
        <v>25.265870670068299</v>
      </c>
    </row>
    <row r="2562" spans="1:16" x14ac:dyDescent="0.25">
      <c r="A2562" t="s">
        <v>68</v>
      </c>
      <c r="B2562" t="s">
        <v>70</v>
      </c>
      <c r="C2562">
        <v>49</v>
      </c>
      <c r="D2562" t="s">
        <v>138</v>
      </c>
      <c r="E2562" t="s">
        <v>91</v>
      </c>
      <c r="F2562" t="s">
        <v>127</v>
      </c>
      <c r="G2562">
        <v>71.840141762667599</v>
      </c>
      <c r="H2562">
        <v>0</v>
      </c>
      <c r="I2562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562" s="5" cm="1">
        <f t="array" ref="J2562">MAX(IF((ProjectInfoTable[ProjectName]=OutputTable[[#This Row],[ProjectName]]),(ProjectInfoTable[ProjectName]=OutputTable[[#This Row],[ProjectName]])*ProjectInfoTable[NumberOfReplications]))</f>
        <v>50</v>
      </c>
      <c r="K2562" s="5" cm="1">
        <f t="array" ref="K2562">IFERROR(AVERAGE(IF((OutputTable[GroupByKey]=OutputTable[[#This Row],[GroupByKey]]),(OutputTable[GroupByKey]=OutputTable[[#This Row],[GroupByKey]])*OutputTable[RecordedValue])),0)</f>
        <v>71.872638573735571</v>
      </c>
      <c r="L2562" s="5" cm="1">
        <f t="array" ref="L2562">IFERROR(_xlfn.STDEV.S(IF((OutputTable[GroupByKey]=OutputTable[[#This Row],[GroupByKey]]),(OutputTable[GroupByKey]=OutputTable[[#This Row],[GroupByKey]])*OutputTable[RecordedValue])),0)</f>
        <v>5.859431361613459E-2</v>
      </c>
      <c r="M2562" s="5" cm="1">
        <f t="array" ref="M2562">MAX(IF((ProjectInfoTable[ProjectName]=OutputTable[[#This Row],[ProjectName]]),(ProjectInfoTable[ProjectName]=OutputTable[[#This Row],[ProjectName]])*ProjectInfoTable[ConfidenceInterval]))</f>
        <v>0.95</v>
      </c>
      <c r="N25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562" s="5" cm="1">
        <f t="array" ref="O2562">MIN(IF((OutputTable[GroupByKey]=OutputTable[[#This Row],[GroupByKey]]),(OutputTable[GroupByKey]=OutputTable[[#This Row],[GroupByKey]])*OutputTable[RecordedValue]))</f>
        <v>71.718288096809104</v>
      </c>
      <c r="P2562" s="5" cm="1">
        <f t="array" ref="P2562">MAX(IF((OutputTable[GroupByKey]=OutputTable[[#This Row],[GroupByKey]]),(OutputTable[GroupByKey]=OutputTable[[#This Row],[GroupByKey]])*OutputTable[RecordedValue]))</f>
        <v>71.976989689924594</v>
      </c>
    </row>
    <row r="2563" spans="1:16" x14ac:dyDescent="0.25">
      <c r="A2563" t="s">
        <v>68</v>
      </c>
      <c r="B2563" t="s">
        <v>70</v>
      </c>
      <c r="C2563">
        <v>49</v>
      </c>
      <c r="D2563" t="s">
        <v>139</v>
      </c>
      <c r="E2563" t="s">
        <v>140</v>
      </c>
      <c r="F2563" t="s">
        <v>127</v>
      </c>
      <c r="G2563">
        <v>0</v>
      </c>
      <c r="H2563">
        <v>0</v>
      </c>
      <c r="I2563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563" s="5" cm="1">
        <f t="array" ref="J2563">MAX(IF((ProjectInfoTable[ProjectName]=OutputTable[[#This Row],[ProjectName]]),(ProjectInfoTable[ProjectName]=OutputTable[[#This Row],[ProjectName]])*ProjectInfoTable[NumberOfReplications]))</f>
        <v>50</v>
      </c>
      <c r="K2563" s="5" cm="1">
        <f t="array" ref="K2563">IFERROR(AVERAGE(IF((OutputTable[GroupByKey]=OutputTable[[#This Row],[GroupByKey]]),(OutputTable[GroupByKey]=OutputTable[[#This Row],[GroupByKey]])*OutputTable[RecordedValue])),0)</f>
        <v>0</v>
      </c>
      <c r="L2563" s="5" cm="1">
        <f t="array" ref="L2563">IFERROR(_xlfn.STDEV.S(IF((OutputTable[GroupByKey]=OutputTable[[#This Row],[GroupByKey]]),(OutputTable[GroupByKey]=OutputTable[[#This Row],[GroupByKey]])*OutputTable[RecordedValue])),0)</f>
        <v>0</v>
      </c>
      <c r="M2563" s="5" cm="1">
        <f t="array" ref="M2563">MAX(IF((ProjectInfoTable[ProjectName]=OutputTable[[#This Row],[ProjectName]]),(ProjectInfoTable[ProjectName]=OutputTable[[#This Row],[ProjectName]])*ProjectInfoTable[ConfidenceInterval]))</f>
        <v>0.95</v>
      </c>
      <c r="N25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63" s="5" cm="1">
        <f t="array" ref="O2563">MIN(IF((OutputTable[GroupByKey]=OutputTable[[#This Row],[GroupByKey]]),(OutputTable[GroupByKey]=OutputTable[[#This Row],[GroupByKey]])*OutputTable[RecordedValue]))</f>
        <v>0</v>
      </c>
      <c r="P2563" s="5" cm="1">
        <f t="array" ref="P2563">MAX(IF((OutputTable[GroupByKey]=OutputTable[[#This Row],[GroupByKey]]),(OutputTable[GroupByKey]=OutputTable[[#This Row],[GroupByKey]])*OutputTable[RecordedValue]))</f>
        <v>0</v>
      </c>
    </row>
    <row r="2564" spans="1:16" x14ac:dyDescent="0.25">
      <c r="A2564" t="s">
        <v>68</v>
      </c>
      <c r="B2564" t="s">
        <v>70</v>
      </c>
      <c r="C2564">
        <v>49</v>
      </c>
      <c r="D2564" t="s">
        <v>141</v>
      </c>
      <c r="E2564" t="s">
        <v>111</v>
      </c>
      <c r="F2564" t="s">
        <v>73</v>
      </c>
      <c r="G2564">
        <v>9.3368476827850397</v>
      </c>
      <c r="H2564">
        <v>0</v>
      </c>
      <c r="I2564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564" s="5" cm="1">
        <f t="array" ref="J2564">MAX(IF((ProjectInfoTable[ProjectName]=OutputTable[[#This Row],[ProjectName]]),(ProjectInfoTable[ProjectName]=OutputTable[[#This Row],[ProjectName]])*ProjectInfoTable[NumberOfReplications]))</f>
        <v>50</v>
      </c>
      <c r="K2564" s="5" cm="1">
        <f t="array" ref="K2564">IFERROR(AVERAGE(IF((OutputTable[GroupByKey]=OutputTable[[#This Row],[GroupByKey]]),(OutputTable[GroupByKey]=OutputTable[[#This Row],[GroupByKey]])*OutputTable[RecordedValue])),0)</f>
        <v>9.2356458312402427</v>
      </c>
      <c r="L2564" s="5" cm="1">
        <f t="array" ref="L2564">IFERROR(_xlfn.STDEV.S(IF((OutputTable[GroupByKey]=OutputTable[[#This Row],[GroupByKey]]),(OutputTable[GroupByKey]=OutputTable[[#This Row],[GroupByKey]])*OutputTable[RecordedValue])),0)</f>
        <v>0.11377584298148916</v>
      </c>
      <c r="M2564" s="5" cm="1">
        <f t="array" ref="M2564">MAX(IF((ProjectInfoTable[ProjectName]=OutputTable[[#This Row],[ProjectName]]),(ProjectInfoTable[ProjectName]=OutputTable[[#This Row],[ProjectName]])*ProjectInfoTable[ConfidenceInterval]))</f>
        <v>0.95</v>
      </c>
      <c r="N25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564" s="5" cm="1">
        <f t="array" ref="O2564">MIN(IF((OutputTable[GroupByKey]=OutputTable[[#This Row],[GroupByKey]]),(OutputTable[GroupByKey]=OutputTable[[#This Row],[GroupByKey]])*OutputTable[RecordedValue]))</f>
        <v>8.9867833861246496</v>
      </c>
      <c r="P2564" s="5" cm="1">
        <f t="array" ref="P2564">MAX(IF((OutputTable[GroupByKey]=OutputTable[[#This Row],[GroupByKey]]),(OutputTable[GroupByKey]=OutputTable[[#This Row],[GroupByKey]])*OutputTable[RecordedValue]))</f>
        <v>9.4038725622795898</v>
      </c>
    </row>
    <row r="2565" spans="1:16" x14ac:dyDescent="0.25">
      <c r="A2565" t="s">
        <v>68</v>
      </c>
      <c r="B2565" t="s">
        <v>70</v>
      </c>
      <c r="C2565">
        <v>49</v>
      </c>
      <c r="D2565" t="s">
        <v>142</v>
      </c>
      <c r="E2565" t="s">
        <v>113</v>
      </c>
      <c r="F2565" t="s">
        <v>73</v>
      </c>
      <c r="G2565">
        <v>560.21086096710201</v>
      </c>
      <c r="H2565">
        <v>0</v>
      </c>
      <c r="I2565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565" s="5" cm="1">
        <f t="array" ref="J2565">MAX(IF((ProjectInfoTable[ProjectName]=OutputTable[[#This Row],[ProjectName]]),(ProjectInfoTable[ProjectName]=OutputTable[[#This Row],[ProjectName]])*ProjectInfoTable[NumberOfReplications]))</f>
        <v>50</v>
      </c>
      <c r="K2565" s="5" cm="1">
        <f t="array" ref="K2565">IFERROR(AVERAGE(IF((OutputTable[GroupByKey]=OutputTable[[#This Row],[GroupByKey]]),(OutputTable[GroupByKey]=OutputTable[[#This Row],[GroupByKey]])*OutputTable[RecordedValue])),0)</f>
        <v>554.13874987441454</v>
      </c>
      <c r="L2565" s="5" cm="1">
        <f t="array" ref="L2565">IFERROR(_xlfn.STDEV.S(IF((OutputTable[GroupByKey]=OutputTable[[#This Row],[GroupByKey]]),(OutputTable[GroupByKey]=OutputTable[[#This Row],[GroupByKey]])*OutputTable[RecordedValue])),0)</f>
        <v>6.8265505788893126</v>
      </c>
      <c r="M2565" s="5" cm="1">
        <f t="array" ref="M2565">MAX(IF((ProjectInfoTable[ProjectName]=OutputTable[[#This Row],[ProjectName]]),(ProjectInfoTable[ProjectName]=OutputTable[[#This Row],[ProjectName]])*ProjectInfoTable[ConfidenceInterval]))</f>
        <v>0.95</v>
      </c>
      <c r="N25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565" s="5" cm="1">
        <f t="array" ref="O2565">MIN(IF((OutputTable[GroupByKey]=OutputTable[[#This Row],[GroupByKey]]),(OutputTable[GroupByKey]=OutputTable[[#This Row],[GroupByKey]])*OutputTable[RecordedValue]))</f>
        <v>539.207003167479</v>
      </c>
      <c r="P2565" s="5" cm="1">
        <f t="array" ref="P2565">MAX(IF((OutputTable[GroupByKey]=OutputTable[[#This Row],[GroupByKey]]),(OutputTable[GroupByKey]=OutputTable[[#This Row],[GroupByKey]])*OutputTable[RecordedValue]))</f>
        <v>564.23235373677596</v>
      </c>
    </row>
    <row r="2566" spans="1:16" x14ac:dyDescent="0.25">
      <c r="A2566" t="s">
        <v>68</v>
      </c>
      <c r="B2566" t="s">
        <v>70</v>
      </c>
      <c r="C2566">
        <v>49</v>
      </c>
      <c r="D2566" t="s">
        <v>143</v>
      </c>
      <c r="E2566" t="s">
        <v>115</v>
      </c>
      <c r="F2566" t="s">
        <v>73</v>
      </c>
      <c r="G2566">
        <v>0</v>
      </c>
      <c r="H2566">
        <v>0</v>
      </c>
      <c r="I2566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566" s="5" cm="1">
        <f t="array" ref="J2566">MAX(IF((ProjectInfoTable[ProjectName]=OutputTable[[#This Row],[ProjectName]]),(ProjectInfoTable[ProjectName]=OutputTable[[#This Row],[ProjectName]])*ProjectInfoTable[NumberOfReplications]))</f>
        <v>50</v>
      </c>
      <c r="K2566" s="5" cm="1">
        <f t="array" ref="K2566">IFERROR(AVERAGE(IF((OutputTable[GroupByKey]=OutputTable[[#This Row],[GroupByKey]]),(OutputTable[GroupByKey]=OutputTable[[#This Row],[GroupByKey]])*OutputTable[RecordedValue])),0)</f>
        <v>0</v>
      </c>
      <c r="L2566" s="5" cm="1">
        <f t="array" ref="L2566">IFERROR(_xlfn.STDEV.S(IF((OutputTable[GroupByKey]=OutputTable[[#This Row],[GroupByKey]]),(OutputTable[GroupByKey]=OutputTable[[#This Row],[GroupByKey]])*OutputTable[RecordedValue])),0)</f>
        <v>0</v>
      </c>
      <c r="M2566" s="5" cm="1">
        <f t="array" ref="M2566">MAX(IF((ProjectInfoTable[ProjectName]=OutputTable[[#This Row],[ProjectName]]),(ProjectInfoTable[ProjectName]=OutputTable[[#This Row],[ProjectName]])*ProjectInfoTable[ConfidenceInterval]))</f>
        <v>0.95</v>
      </c>
      <c r="N25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66" s="5" cm="1">
        <f t="array" ref="O2566">MIN(IF((OutputTable[GroupByKey]=OutputTable[[#This Row],[GroupByKey]]),(OutputTable[GroupByKey]=OutputTable[[#This Row],[GroupByKey]])*OutputTable[RecordedValue]))</f>
        <v>0</v>
      </c>
      <c r="P2566" s="5" cm="1">
        <f t="array" ref="P2566">MAX(IF((OutputTable[GroupByKey]=OutputTable[[#This Row],[GroupByKey]]),(OutputTable[GroupByKey]=OutputTable[[#This Row],[GroupByKey]])*OutputTable[RecordedValue]))</f>
        <v>0</v>
      </c>
    </row>
    <row r="2567" spans="1:16" x14ac:dyDescent="0.25">
      <c r="A2567" t="s">
        <v>68</v>
      </c>
      <c r="B2567" t="s">
        <v>70</v>
      </c>
      <c r="C2567">
        <v>49</v>
      </c>
      <c r="D2567" t="s">
        <v>144</v>
      </c>
      <c r="E2567" t="s">
        <v>117</v>
      </c>
      <c r="F2567" t="s">
        <v>73</v>
      </c>
      <c r="G2567">
        <v>52.024565339843399</v>
      </c>
      <c r="H2567">
        <v>0</v>
      </c>
      <c r="I2567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567" s="5" cm="1">
        <f t="array" ref="J2567">MAX(IF((ProjectInfoTable[ProjectName]=OutputTable[[#This Row],[ProjectName]]),(ProjectInfoTable[ProjectName]=OutputTable[[#This Row],[ProjectName]])*ProjectInfoTable[NumberOfReplications]))</f>
        <v>50</v>
      </c>
      <c r="K2567" s="5" cm="1">
        <f t="array" ref="K2567">IFERROR(AVERAGE(IF((OutputTable[GroupByKey]=OutputTable[[#This Row],[GroupByKey]]),(OutputTable[GroupByKey]=OutputTable[[#This Row],[GroupByKey]])*OutputTable[RecordedValue])),0)</f>
        <v>55.339444015606816</v>
      </c>
      <c r="L2567" s="5" cm="1">
        <f t="array" ref="L2567">IFERROR(_xlfn.STDEV.S(IF((OutputTable[GroupByKey]=OutputTable[[#This Row],[GroupByKey]]),(OutputTable[GroupByKey]=OutputTable[[#This Row],[GroupByKey]])*OutputTable[RecordedValue])),0)</f>
        <v>18.463814595248238</v>
      </c>
      <c r="M2567" s="5" cm="1">
        <f t="array" ref="M2567">MAX(IF((ProjectInfoTable[ProjectName]=OutputTable[[#This Row],[ProjectName]]),(ProjectInfoTable[ProjectName]=OutputTable[[#This Row],[ProjectName]])*ProjectInfoTable[ConfidenceInterval]))</f>
        <v>0.95</v>
      </c>
      <c r="N25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567" s="5" cm="1">
        <f t="array" ref="O2567">MIN(IF((OutputTable[GroupByKey]=OutputTable[[#This Row],[GroupByKey]]),(OutputTable[GroupByKey]=OutputTable[[#This Row],[GroupByKey]])*OutputTable[RecordedValue]))</f>
        <v>20.994807137296998</v>
      </c>
      <c r="P2567" s="5" cm="1">
        <f t="array" ref="P2567">MAX(IF((OutputTable[GroupByKey]=OutputTable[[#This Row],[GroupByKey]]),(OutputTable[GroupByKey]=OutputTable[[#This Row],[GroupByKey]])*OutputTable[RecordedValue]))</f>
        <v>106.254030872416</v>
      </c>
    </row>
    <row r="2568" spans="1:16" x14ac:dyDescent="0.25">
      <c r="A2568" t="s">
        <v>68</v>
      </c>
      <c r="B2568" t="s">
        <v>70</v>
      </c>
      <c r="C2568">
        <v>49</v>
      </c>
      <c r="D2568" t="s">
        <v>145</v>
      </c>
      <c r="E2568" t="s">
        <v>119</v>
      </c>
      <c r="F2568" t="s">
        <v>73</v>
      </c>
      <c r="G2568">
        <v>318</v>
      </c>
      <c r="H2568">
        <v>0</v>
      </c>
      <c r="I2568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568" s="5" cm="1">
        <f t="array" ref="J2568">MAX(IF((ProjectInfoTable[ProjectName]=OutputTable[[#This Row],[ProjectName]]),(ProjectInfoTable[ProjectName]=OutputTable[[#This Row],[ProjectName]])*ProjectInfoTable[NumberOfReplications]))</f>
        <v>50</v>
      </c>
      <c r="K2568" s="5" cm="1">
        <f t="array" ref="K2568">IFERROR(AVERAGE(IF((OutputTable[GroupByKey]=OutputTable[[#This Row],[GroupByKey]]),(OutputTable[GroupByKey]=OutputTable[[#This Row],[GroupByKey]])*OutputTable[RecordedValue])),0)</f>
        <v>318</v>
      </c>
      <c r="L2568" s="5" cm="1">
        <f t="array" ref="L2568">IFERROR(_xlfn.STDEV.S(IF((OutputTable[GroupByKey]=OutputTable[[#This Row],[GroupByKey]]),(OutputTable[GroupByKey]=OutputTable[[#This Row],[GroupByKey]])*OutputTable[RecordedValue])),0)</f>
        <v>0</v>
      </c>
      <c r="M2568" s="5" cm="1">
        <f t="array" ref="M2568">MAX(IF((ProjectInfoTable[ProjectName]=OutputTable[[#This Row],[ProjectName]]),(ProjectInfoTable[ProjectName]=OutputTable[[#This Row],[ProjectName]])*ProjectInfoTable[ConfidenceInterval]))</f>
        <v>0.95</v>
      </c>
      <c r="N25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68" s="5" cm="1">
        <f t="array" ref="O2568">MIN(IF((OutputTable[GroupByKey]=OutputTable[[#This Row],[GroupByKey]]),(OutputTable[GroupByKey]=OutputTable[[#This Row],[GroupByKey]])*OutputTable[RecordedValue]))</f>
        <v>318</v>
      </c>
      <c r="P2568" s="5" cm="1">
        <f t="array" ref="P2568">MAX(IF((OutputTable[GroupByKey]=OutputTable[[#This Row],[GroupByKey]]),(OutputTable[GroupByKey]=OutputTable[[#This Row],[GroupByKey]])*OutputTable[RecordedValue]))</f>
        <v>318</v>
      </c>
    </row>
    <row r="2569" spans="1:16" x14ac:dyDescent="0.25">
      <c r="A2569" t="s">
        <v>68</v>
      </c>
      <c r="B2569" t="s">
        <v>70</v>
      </c>
      <c r="C2569">
        <v>49</v>
      </c>
      <c r="D2569" t="s">
        <v>146</v>
      </c>
      <c r="E2569" t="s">
        <v>121</v>
      </c>
      <c r="F2569" t="s">
        <v>73</v>
      </c>
      <c r="G2569">
        <v>317</v>
      </c>
      <c r="H2569">
        <v>0</v>
      </c>
      <c r="I2569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569" s="5" cm="1">
        <f t="array" ref="J2569">MAX(IF((ProjectInfoTable[ProjectName]=OutputTable[[#This Row],[ProjectName]]),(ProjectInfoTable[ProjectName]=OutputTable[[#This Row],[ProjectName]])*ProjectInfoTable[NumberOfReplications]))</f>
        <v>50</v>
      </c>
      <c r="K2569" s="5" cm="1">
        <f t="array" ref="K2569">IFERROR(AVERAGE(IF((OutputTable[GroupByKey]=OutputTable[[#This Row],[GroupByKey]]),(OutputTable[GroupByKey]=OutputTable[[#This Row],[GroupByKey]])*OutputTable[RecordedValue])),0)</f>
        <v>316.94</v>
      </c>
      <c r="L2569" s="5" cm="1">
        <f t="array" ref="L2569">IFERROR(_xlfn.STDEV.S(IF((OutputTable[GroupByKey]=OutputTable[[#This Row],[GroupByKey]]),(OutputTable[GroupByKey]=OutputTable[[#This Row],[GroupByKey]])*OutputTable[RecordedValue])),0)</f>
        <v>0.23989793748209556</v>
      </c>
      <c r="M2569" s="5" cm="1">
        <f t="array" ref="M2569">MAX(IF((ProjectInfoTable[ProjectName]=OutputTable[[#This Row],[ProjectName]]),(ProjectInfoTable[ProjectName]=OutputTable[[#This Row],[ProjectName]])*ProjectInfoTable[ConfidenceInterval]))</f>
        <v>0.95</v>
      </c>
      <c r="N25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569" s="5" cm="1">
        <f t="array" ref="O2569">MIN(IF((OutputTable[GroupByKey]=OutputTable[[#This Row],[GroupByKey]]),(OutputTable[GroupByKey]=OutputTable[[#This Row],[GroupByKey]])*OutputTable[RecordedValue]))</f>
        <v>316</v>
      </c>
      <c r="P2569" s="5" cm="1">
        <f t="array" ref="P2569">MAX(IF((OutputTable[GroupByKey]=OutputTable[[#This Row],[GroupByKey]]),(OutputTable[GroupByKey]=OutputTable[[#This Row],[GroupByKey]])*OutputTable[RecordedValue]))</f>
        <v>317</v>
      </c>
    </row>
    <row r="2570" spans="1:16" x14ac:dyDescent="0.25">
      <c r="A2570" t="s">
        <v>68</v>
      </c>
      <c r="B2570" t="s">
        <v>70</v>
      </c>
      <c r="C2570">
        <v>49</v>
      </c>
      <c r="D2570" t="s">
        <v>147</v>
      </c>
      <c r="E2570" t="s">
        <v>123</v>
      </c>
      <c r="F2570" t="s">
        <v>73</v>
      </c>
      <c r="G2570">
        <v>9.3368476827850397</v>
      </c>
      <c r="H2570">
        <v>0</v>
      </c>
      <c r="I2570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570" s="5" cm="1">
        <f t="array" ref="J2570">MAX(IF((ProjectInfoTable[ProjectName]=OutputTable[[#This Row],[ProjectName]]),(ProjectInfoTable[ProjectName]=OutputTable[[#This Row],[ProjectName]])*ProjectInfoTable[NumberOfReplications]))</f>
        <v>50</v>
      </c>
      <c r="K2570" s="5" cm="1">
        <f t="array" ref="K2570">IFERROR(AVERAGE(IF((OutputTable[GroupByKey]=OutputTable[[#This Row],[GroupByKey]]),(OutputTable[GroupByKey]=OutputTable[[#This Row],[GroupByKey]])*OutputTable[RecordedValue])),0)</f>
        <v>9.2356458312402427</v>
      </c>
      <c r="L2570" s="5" cm="1">
        <f t="array" ref="L2570">IFERROR(_xlfn.STDEV.S(IF((OutputTable[GroupByKey]=OutputTable[[#This Row],[GroupByKey]]),(OutputTable[GroupByKey]=OutputTable[[#This Row],[GroupByKey]])*OutputTable[RecordedValue])),0)</f>
        <v>0.11377584298148916</v>
      </c>
      <c r="M2570" s="5" cm="1">
        <f t="array" ref="M2570">MAX(IF((ProjectInfoTable[ProjectName]=OutputTable[[#This Row],[ProjectName]]),(ProjectInfoTable[ProjectName]=OutputTable[[#This Row],[ProjectName]])*ProjectInfoTable[ConfidenceInterval]))</f>
        <v>0.95</v>
      </c>
      <c r="N25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570" s="5" cm="1">
        <f t="array" ref="O2570">MIN(IF((OutputTable[GroupByKey]=OutputTable[[#This Row],[GroupByKey]]),(OutputTable[GroupByKey]=OutputTable[[#This Row],[GroupByKey]])*OutputTable[RecordedValue]))</f>
        <v>8.9867833861246496</v>
      </c>
      <c r="P2570" s="5" cm="1">
        <f t="array" ref="P2570">MAX(IF((OutputTable[GroupByKey]=OutputTable[[#This Row],[GroupByKey]]),(OutputTable[GroupByKey]=OutputTable[[#This Row],[GroupByKey]])*OutputTable[RecordedValue]))</f>
        <v>9.4038725622795898</v>
      </c>
    </row>
    <row r="2571" spans="1:16" x14ac:dyDescent="0.25">
      <c r="A2571" t="s">
        <v>68</v>
      </c>
      <c r="B2571" t="s">
        <v>70</v>
      </c>
      <c r="C2571">
        <v>49</v>
      </c>
      <c r="D2571" t="s">
        <v>148</v>
      </c>
      <c r="E2571" t="s">
        <v>125</v>
      </c>
      <c r="F2571" t="s">
        <v>73</v>
      </c>
      <c r="G2571">
        <v>612.23542630694601</v>
      </c>
      <c r="H2571">
        <v>0</v>
      </c>
      <c r="I2571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571" s="5" cm="1">
        <f t="array" ref="J2571">MAX(IF((ProjectInfoTable[ProjectName]=OutputTable[[#This Row],[ProjectName]]),(ProjectInfoTable[ProjectName]=OutputTable[[#This Row],[ProjectName]])*ProjectInfoTable[NumberOfReplications]))</f>
        <v>50</v>
      </c>
      <c r="K2571" s="5" cm="1">
        <f t="array" ref="K2571">IFERROR(AVERAGE(IF((OutputTable[GroupByKey]=OutputTable[[#This Row],[GroupByKey]]),(OutputTable[GroupByKey]=OutputTable[[#This Row],[GroupByKey]])*OutputTable[RecordedValue])),0)</f>
        <v>609.47819389002132</v>
      </c>
      <c r="L2571" s="5" cm="1">
        <f t="array" ref="L2571">IFERROR(_xlfn.STDEV.S(IF((OutputTable[GroupByKey]=OutputTable[[#This Row],[GroupByKey]]),(OutputTable[GroupByKey]=OutputTable[[#This Row],[GroupByKey]])*OutputTable[RecordedValue])),0)</f>
        <v>20.03379556554944</v>
      </c>
      <c r="M2571" s="5" cm="1">
        <f t="array" ref="M2571">MAX(IF((ProjectInfoTable[ProjectName]=OutputTable[[#This Row],[ProjectName]]),(ProjectInfoTable[ProjectName]=OutputTable[[#This Row],[ProjectName]])*ProjectInfoTable[ConfidenceInterval]))</f>
        <v>0.95</v>
      </c>
      <c r="N25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571" s="5" cm="1">
        <f t="array" ref="O2571">MIN(IF((OutputTable[GroupByKey]=OutputTable[[#This Row],[GroupByKey]]),(OutputTable[GroupByKey]=OutputTable[[#This Row],[GroupByKey]])*OutputTable[RecordedValue]))</f>
        <v>560.39330190760404</v>
      </c>
      <c r="P2571" s="5" cm="1">
        <f t="array" ref="P2571">MAX(IF((OutputTable[GroupByKey]=OutputTable[[#This Row],[GroupByKey]]),(OutputTable[GroupByKey]=OutputTable[[#This Row],[GroupByKey]])*OutputTable[RecordedValue]))</f>
        <v>667.91125094200902</v>
      </c>
    </row>
    <row r="2572" spans="1:16" x14ac:dyDescent="0.25">
      <c r="A2572" t="s">
        <v>68</v>
      </c>
      <c r="B2572" t="s">
        <v>70</v>
      </c>
      <c r="C2572">
        <v>49</v>
      </c>
      <c r="D2572" t="s">
        <v>149</v>
      </c>
      <c r="E2572" t="s">
        <v>119</v>
      </c>
      <c r="F2572" t="s">
        <v>87</v>
      </c>
      <c r="G2572">
        <v>318</v>
      </c>
      <c r="H2572">
        <v>0</v>
      </c>
      <c r="I2572" s="5" t="str">
        <f>OutputTable[[#This Row],[ProjectName]]&amp;OutputTable[[#This Row],[Name]]&amp;OutputTable[[#This Row],[Type]]&amp;OutputTable[[#This Row],[Source]]</f>
        <v>Airport Security AnalysisEntity 1.NumberInNumber InEntity</v>
      </c>
      <c r="J2572" s="5" cm="1">
        <f t="array" ref="J2572">MAX(IF((ProjectInfoTable[ProjectName]=OutputTable[[#This Row],[ProjectName]]),(ProjectInfoTable[ProjectName]=OutputTable[[#This Row],[ProjectName]])*ProjectInfoTable[NumberOfReplications]))</f>
        <v>50</v>
      </c>
      <c r="K2572" s="5" cm="1">
        <f t="array" ref="K2572">IFERROR(AVERAGE(IF((OutputTable[GroupByKey]=OutputTable[[#This Row],[GroupByKey]]),(OutputTable[GroupByKey]=OutputTable[[#This Row],[GroupByKey]])*OutputTable[RecordedValue])),0)</f>
        <v>318</v>
      </c>
      <c r="L2572" s="5" cm="1">
        <f t="array" ref="L2572">IFERROR(_xlfn.STDEV.S(IF((OutputTable[GroupByKey]=OutputTable[[#This Row],[GroupByKey]]),(OutputTable[GroupByKey]=OutputTable[[#This Row],[GroupByKey]])*OutputTable[RecordedValue])),0)</f>
        <v>0</v>
      </c>
      <c r="M2572" s="5" cm="1">
        <f t="array" ref="M2572">MAX(IF((ProjectInfoTable[ProjectName]=OutputTable[[#This Row],[ProjectName]]),(ProjectInfoTable[ProjectName]=OutputTable[[#This Row],[ProjectName]])*ProjectInfoTable[ConfidenceInterval]))</f>
        <v>0.95</v>
      </c>
      <c r="N25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2" s="5" cm="1">
        <f t="array" ref="O2572">MIN(IF((OutputTable[GroupByKey]=OutputTable[[#This Row],[GroupByKey]]),(OutputTable[GroupByKey]=OutputTable[[#This Row],[GroupByKey]])*OutputTable[RecordedValue]))</f>
        <v>318</v>
      </c>
      <c r="P2572" s="5" cm="1">
        <f t="array" ref="P2572">MAX(IF((OutputTable[GroupByKey]=OutputTable[[#This Row],[GroupByKey]]),(OutputTable[GroupByKey]=OutputTable[[#This Row],[GroupByKey]])*OutputTable[RecordedValue]))</f>
        <v>318</v>
      </c>
    </row>
    <row r="2573" spans="1:16" x14ac:dyDescent="0.25">
      <c r="A2573" t="s">
        <v>68</v>
      </c>
      <c r="B2573" t="s">
        <v>70</v>
      </c>
      <c r="C2573">
        <v>49</v>
      </c>
      <c r="D2573" t="s">
        <v>150</v>
      </c>
      <c r="E2573" t="s">
        <v>121</v>
      </c>
      <c r="F2573" t="s">
        <v>87</v>
      </c>
      <c r="G2573">
        <v>315</v>
      </c>
      <c r="H2573">
        <v>0</v>
      </c>
      <c r="I2573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573" s="5" cm="1">
        <f t="array" ref="J2573">MAX(IF((ProjectInfoTable[ProjectName]=OutputTable[[#This Row],[ProjectName]]),(ProjectInfoTable[ProjectName]=OutputTable[[#This Row],[ProjectName]])*ProjectInfoTable[NumberOfReplications]))</f>
        <v>50</v>
      </c>
      <c r="K2573" s="5" cm="1">
        <f t="array" ref="K2573">IFERROR(AVERAGE(IF((OutputTable[GroupByKey]=OutputTable[[#This Row],[GroupByKey]]),(OutputTable[GroupByKey]=OutputTable[[#This Row],[GroupByKey]])*OutputTable[RecordedValue])),0)</f>
        <v>314.94</v>
      </c>
      <c r="L2573" s="5" cm="1">
        <f t="array" ref="L2573">IFERROR(_xlfn.STDEV.S(IF((OutputTable[GroupByKey]=OutputTable[[#This Row],[GroupByKey]]),(OutputTable[GroupByKey]=OutputTable[[#This Row],[GroupByKey]])*OutputTable[RecordedValue])),0)</f>
        <v>0.68243262357121037</v>
      </c>
      <c r="M2573" s="5" cm="1">
        <f t="array" ref="M2573">MAX(IF((ProjectInfoTable[ProjectName]=OutputTable[[#This Row],[ProjectName]]),(ProjectInfoTable[ProjectName]=OutputTable[[#This Row],[ProjectName]])*ProjectInfoTable[ConfidenceInterval]))</f>
        <v>0.95</v>
      </c>
      <c r="N25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573" s="5" cm="1">
        <f t="array" ref="O2573">MIN(IF((OutputTable[GroupByKey]=OutputTable[[#This Row],[GroupByKey]]),(OutputTable[GroupByKey]=OutputTable[[#This Row],[GroupByKey]])*OutputTable[RecordedValue]))</f>
        <v>313</v>
      </c>
      <c r="P2573" s="5" cm="1">
        <f t="array" ref="P2573">MAX(IF((OutputTable[GroupByKey]=OutputTable[[#This Row],[GroupByKey]]),(OutputTable[GroupByKey]=OutputTable[[#This Row],[GroupByKey]])*OutputTable[RecordedValue]))</f>
        <v>316</v>
      </c>
    </row>
    <row r="2574" spans="1:16" x14ac:dyDescent="0.25">
      <c r="A2574" t="s">
        <v>68</v>
      </c>
      <c r="B2574" t="s">
        <v>70</v>
      </c>
      <c r="C2574">
        <v>49</v>
      </c>
      <c r="D2574" t="s">
        <v>151</v>
      </c>
      <c r="E2574" t="s">
        <v>135</v>
      </c>
      <c r="F2574" t="s">
        <v>105</v>
      </c>
      <c r="G2574">
        <v>0</v>
      </c>
      <c r="H2574">
        <v>0</v>
      </c>
      <c r="I2574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574" s="5" cm="1">
        <f t="array" ref="J2574">MAX(IF((ProjectInfoTable[ProjectName]=OutputTable[[#This Row],[ProjectName]]),(ProjectInfoTable[ProjectName]=OutputTable[[#This Row],[ProjectName]])*ProjectInfoTable[NumberOfReplications]))</f>
        <v>50</v>
      </c>
      <c r="K2574" s="5" cm="1">
        <f t="array" ref="K2574">IFERROR(AVERAGE(IF((OutputTable[GroupByKey]=OutputTable[[#This Row],[GroupByKey]]),(OutputTable[GroupByKey]=OutputTable[[#This Row],[GroupByKey]])*OutputTable[RecordedValue])),0)</f>
        <v>0</v>
      </c>
      <c r="L2574" s="5" cm="1">
        <f t="array" ref="L2574">IFERROR(_xlfn.STDEV.S(IF((OutputTable[GroupByKey]=OutputTable[[#This Row],[GroupByKey]]),(OutputTable[GroupByKey]=OutputTable[[#This Row],[GroupByKey]])*OutputTable[RecordedValue])),0)</f>
        <v>0</v>
      </c>
      <c r="M2574" s="5" cm="1">
        <f t="array" ref="M2574">MAX(IF((ProjectInfoTable[ProjectName]=OutputTable[[#This Row],[ProjectName]]),(ProjectInfoTable[ProjectName]=OutputTable[[#This Row],[ProjectName]])*ProjectInfoTable[ConfidenceInterval]))</f>
        <v>0.95</v>
      </c>
      <c r="N25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4" s="5" cm="1">
        <f t="array" ref="O2574">MIN(IF((OutputTable[GroupByKey]=OutputTable[[#This Row],[GroupByKey]]),(OutputTable[GroupByKey]=OutputTable[[#This Row],[GroupByKey]])*OutputTable[RecordedValue]))</f>
        <v>0</v>
      </c>
      <c r="P2574" s="5" cm="1">
        <f t="array" ref="P2574">MAX(IF((OutputTable[GroupByKey]=OutputTable[[#This Row],[GroupByKey]]),(OutputTable[GroupByKey]=OutputTable[[#This Row],[GroupByKey]])*OutputTable[RecordedValue]))</f>
        <v>0</v>
      </c>
    </row>
    <row r="2575" spans="1:16" x14ac:dyDescent="0.25">
      <c r="A2575" t="s">
        <v>68</v>
      </c>
      <c r="B2575" t="s">
        <v>70</v>
      </c>
      <c r="C2575">
        <v>49</v>
      </c>
      <c r="D2575" t="s">
        <v>152</v>
      </c>
      <c r="E2575" t="s">
        <v>137</v>
      </c>
      <c r="F2575" t="s">
        <v>105</v>
      </c>
      <c r="G2575">
        <v>12</v>
      </c>
      <c r="H2575">
        <v>0</v>
      </c>
      <c r="I2575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575" s="5" cm="1">
        <f t="array" ref="J2575">MAX(IF((ProjectInfoTable[ProjectName]=OutputTable[[#This Row],[ProjectName]]),(ProjectInfoTable[ProjectName]=OutputTable[[#This Row],[ProjectName]])*ProjectInfoTable[NumberOfReplications]))</f>
        <v>50</v>
      </c>
      <c r="K2575" s="5" cm="1">
        <f t="array" ref="K2575">IFERROR(AVERAGE(IF((OutputTable[GroupByKey]=OutputTable[[#This Row],[GroupByKey]]),(OutputTable[GroupByKey]=OutputTable[[#This Row],[GroupByKey]])*OutputTable[RecordedValue])),0)</f>
        <v>12</v>
      </c>
      <c r="L2575" s="5" cm="1">
        <f t="array" ref="L2575">IFERROR(_xlfn.STDEV.S(IF((OutputTable[GroupByKey]=OutputTable[[#This Row],[GroupByKey]]),(OutputTable[GroupByKey]=OutputTable[[#This Row],[GroupByKey]])*OutputTable[RecordedValue])),0)</f>
        <v>0</v>
      </c>
      <c r="M2575" s="5" cm="1">
        <f t="array" ref="M2575">MAX(IF((ProjectInfoTable[ProjectName]=OutputTable[[#This Row],[ProjectName]]),(ProjectInfoTable[ProjectName]=OutputTable[[#This Row],[ProjectName]])*ProjectInfoTable[ConfidenceInterval]))</f>
        <v>0.95</v>
      </c>
      <c r="N25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5" s="5" cm="1">
        <f t="array" ref="O2575">MIN(IF((OutputTable[GroupByKey]=OutputTable[[#This Row],[GroupByKey]]),(OutputTable[GroupByKey]=OutputTable[[#This Row],[GroupByKey]])*OutputTable[RecordedValue]))</f>
        <v>12</v>
      </c>
      <c r="P2575" s="5" cm="1">
        <f t="array" ref="P2575">MAX(IF((OutputTable[GroupByKey]=OutputTable[[#This Row],[GroupByKey]]),(OutputTable[GroupByKey]=OutputTable[[#This Row],[GroupByKey]])*OutputTable[RecordedValue]))</f>
        <v>12</v>
      </c>
    </row>
    <row r="2576" spans="1:16" x14ac:dyDescent="0.25">
      <c r="A2576" t="s">
        <v>68</v>
      </c>
      <c r="B2576" t="s">
        <v>70</v>
      </c>
      <c r="C2576">
        <v>49</v>
      </c>
      <c r="D2576" t="s">
        <v>153</v>
      </c>
      <c r="E2576" t="s">
        <v>154</v>
      </c>
      <c r="F2576" t="s">
        <v>105</v>
      </c>
      <c r="G2576">
        <v>0</v>
      </c>
      <c r="H2576">
        <v>0</v>
      </c>
      <c r="I2576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576" s="5" cm="1">
        <f t="array" ref="J2576">MAX(IF((ProjectInfoTable[ProjectName]=OutputTable[[#This Row],[ProjectName]]),(ProjectInfoTable[ProjectName]=OutputTable[[#This Row],[ProjectName]])*ProjectInfoTable[NumberOfReplications]))</f>
        <v>50</v>
      </c>
      <c r="K2576" s="5" cm="1">
        <f t="array" ref="K2576">IFERROR(AVERAGE(IF((OutputTable[GroupByKey]=OutputTable[[#This Row],[GroupByKey]]),(OutputTable[GroupByKey]=OutputTable[[#This Row],[GroupByKey]])*OutputTable[RecordedValue])),0)</f>
        <v>0</v>
      </c>
      <c r="L2576" s="5" cm="1">
        <f t="array" ref="L2576">IFERROR(_xlfn.STDEV.S(IF((OutputTable[GroupByKey]=OutputTable[[#This Row],[GroupByKey]]),(OutputTable[GroupByKey]=OutputTable[[#This Row],[GroupByKey]])*OutputTable[RecordedValue])),0)</f>
        <v>0</v>
      </c>
      <c r="M2576" s="5" cm="1">
        <f t="array" ref="M2576">MAX(IF((ProjectInfoTable[ProjectName]=OutputTable[[#This Row],[ProjectName]]),(ProjectInfoTable[ProjectName]=OutputTable[[#This Row],[ProjectName]])*ProjectInfoTable[ConfidenceInterval]))</f>
        <v>0.95</v>
      </c>
      <c r="N25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6" s="5" cm="1">
        <f t="array" ref="O2576">MIN(IF((OutputTable[GroupByKey]=OutputTable[[#This Row],[GroupByKey]]),(OutputTable[GroupByKey]=OutputTable[[#This Row],[GroupByKey]])*OutputTable[RecordedValue]))</f>
        <v>0</v>
      </c>
      <c r="P2576" s="5" cm="1">
        <f t="array" ref="P2576">MAX(IF((OutputTable[GroupByKey]=OutputTable[[#This Row],[GroupByKey]]),(OutputTable[GroupByKey]=OutputTable[[#This Row],[GroupByKey]])*OutputTable[RecordedValue]))</f>
        <v>0</v>
      </c>
    </row>
    <row r="2577" spans="1:16" x14ac:dyDescent="0.25">
      <c r="A2577" t="s">
        <v>68</v>
      </c>
      <c r="B2577" t="s">
        <v>70</v>
      </c>
      <c r="C2577">
        <v>49</v>
      </c>
      <c r="D2577" t="s">
        <v>155</v>
      </c>
      <c r="E2577" t="s">
        <v>156</v>
      </c>
      <c r="F2577" t="s">
        <v>105</v>
      </c>
      <c r="G2577">
        <v>0</v>
      </c>
      <c r="H2577">
        <v>0</v>
      </c>
      <c r="I2577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577" s="5" cm="1">
        <f t="array" ref="J2577">MAX(IF((ProjectInfoTable[ProjectName]=OutputTable[[#This Row],[ProjectName]]),(ProjectInfoTable[ProjectName]=OutputTable[[#This Row],[ProjectName]])*ProjectInfoTable[NumberOfReplications]))</f>
        <v>50</v>
      </c>
      <c r="K2577" s="5" cm="1">
        <f t="array" ref="K2577">IFERROR(AVERAGE(IF((OutputTable[GroupByKey]=OutputTable[[#This Row],[GroupByKey]]),(OutputTable[GroupByKey]=OutputTable[[#This Row],[GroupByKey]])*OutputTable[RecordedValue])),0)</f>
        <v>0</v>
      </c>
      <c r="L2577" s="5" cm="1">
        <f t="array" ref="L2577">IFERROR(_xlfn.STDEV.S(IF((OutputTable[GroupByKey]=OutputTable[[#This Row],[GroupByKey]]),(OutputTable[GroupByKey]=OutputTable[[#This Row],[GroupByKey]])*OutputTable[RecordedValue])),0)</f>
        <v>0</v>
      </c>
      <c r="M2577" s="5" cm="1">
        <f t="array" ref="M2577">MAX(IF((ProjectInfoTable[ProjectName]=OutputTable[[#This Row],[ProjectName]]),(ProjectInfoTable[ProjectName]=OutputTable[[#This Row],[ProjectName]])*ProjectInfoTable[ConfidenceInterval]))</f>
        <v>0.95</v>
      </c>
      <c r="N25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7" s="5" cm="1">
        <f t="array" ref="O2577">MIN(IF((OutputTable[GroupByKey]=OutputTable[[#This Row],[GroupByKey]]),(OutputTable[GroupByKey]=OutputTable[[#This Row],[GroupByKey]])*OutputTable[RecordedValue]))</f>
        <v>0</v>
      </c>
      <c r="P2577" s="5" cm="1">
        <f t="array" ref="P2577">MAX(IF((OutputTable[GroupByKey]=OutputTable[[#This Row],[GroupByKey]]),(OutputTable[GroupByKey]=OutputTable[[#This Row],[GroupByKey]])*OutputTable[RecordedValue]))</f>
        <v>0</v>
      </c>
    </row>
    <row r="2578" spans="1:16" x14ac:dyDescent="0.25">
      <c r="A2578" t="s">
        <v>68</v>
      </c>
      <c r="B2578" t="s">
        <v>70</v>
      </c>
      <c r="C2578">
        <v>49</v>
      </c>
      <c r="D2578" t="s">
        <v>157</v>
      </c>
      <c r="E2578" t="s">
        <v>140</v>
      </c>
      <c r="F2578" t="s">
        <v>105</v>
      </c>
      <c r="G2578">
        <v>0</v>
      </c>
      <c r="H2578">
        <v>0</v>
      </c>
      <c r="I2578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578" s="5" cm="1">
        <f t="array" ref="J2578">MAX(IF((ProjectInfoTable[ProjectName]=OutputTable[[#This Row],[ProjectName]]),(ProjectInfoTable[ProjectName]=OutputTable[[#This Row],[ProjectName]])*ProjectInfoTable[NumberOfReplications]))</f>
        <v>50</v>
      </c>
      <c r="K2578" s="5" cm="1">
        <f t="array" ref="K2578">IFERROR(AVERAGE(IF((OutputTable[GroupByKey]=OutputTable[[#This Row],[GroupByKey]]),(OutputTable[GroupByKey]=OutputTable[[#This Row],[GroupByKey]])*OutputTable[RecordedValue])),0)</f>
        <v>0</v>
      </c>
      <c r="L2578" s="5" cm="1">
        <f t="array" ref="L2578">IFERROR(_xlfn.STDEV.S(IF((OutputTable[GroupByKey]=OutputTable[[#This Row],[GroupByKey]]),(OutputTable[GroupByKey]=OutputTable[[#This Row],[GroupByKey]])*OutputTable[RecordedValue])),0)</f>
        <v>0</v>
      </c>
      <c r="M2578" s="5" cm="1">
        <f t="array" ref="M2578">MAX(IF((ProjectInfoTable[ProjectName]=OutputTable[[#This Row],[ProjectName]]),(ProjectInfoTable[ProjectName]=OutputTable[[#This Row],[ProjectName]])*ProjectInfoTable[ConfidenceInterval]))</f>
        <v>0.95</v>
      </c>
      <c r="N25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8" s="5" cm="1">
        <f t="array" ref="O2578">MIN(IF((OutputTable[GroupByKey]=OutputTable[[#This Row],[GroupByKey]]),(OutputTable[GroupByKey]=OutputTable[[#This Row],[GroupByKey]])*OutputTable[RecordedValue]))</f>
        <v>0</v>
      </c>
      <c r="P2578" s="5" cm="1">
        <f t="array" ref="P2578">MAX(IF((OutputTable[GroupByKey]=OutputTable[[#This Row],[GroupByKey]]),(OutputTable[GroupByKey]=OutputTable[[#This Row],[GroupByKey]])*OutputTable[RecordedValue]))</f>
        <v>0</v>
      </c>
    </row>
    <row r="2579" spans="1:16" x14ac:dyDescent="0.25">
      <c r="A2579" t="s">
        <v>68</v>
      </c>
      <c r="B2579" t="s">
        <v>70</v>
      </c>
      <c r="C2579">
        <v>49</v>
      </c>
      <c r="D2579" t="s">
        <v>158</v>
      </c>
      <c r="E2579" t="s">
        <v>121</v>
      </c>
      <c r="F2579" t="s">
        <v>127</v>
      </c>
      <c r="G2579">
        <v>315</v>
      </c>
      <c r="H2579">
        <v>0</v>
      </c>
      <c r="I2579" s="5" t="str">
        <f>OutputTable[[#This Row],[ProjectName]]&amp;OutputTable[[#This Row],[Name]]&amp;OutputTable[[#This Row],[Type]]&amp;OutputTable[[#This Row],[Source]]</f>
        <v>Airport Security AnalysisSystem.NumberOutNumber OutSystem</v>
      </c>
      <c r="J2579" s="5" cm="1">
        <f t="array" ref="J2579">MAX(IF((ProjectInfoTable[ProjectName]=OutputTable[[#This Row],[ProjectName]]),(ProjectInfoTable[ProjectName]=OutputTable[[#This Row],[ProjectName]])*ProjectInfoTable[NumberOfReplications]))</f>
        <v>50</v>
      </c>
      <c r="K2579" s="5" cm="1">
        <f t="array" ref="K2579">IFERROR(AVERAGE(IF((OutputTable[GroupByKey]=OutputTable[[#This Row],[GroupByKey]]),(OutputTable[GroupByKey]=OutputTable[[#This Row],[GroupByKey]])*OutputTable[RecordedValue])),0)</f>
        <v>314.94</v>
      </c>
      <c r="L2579" s="5" cm="1">
        <f t="array" ref="L2579">IFERROR(_xlfn.STDEV.S(IF((OutputTable[GroupByKey]=OutputTable[[#This Row],[GroupByKey]]),(OutputTable[GroupByKey]=OutputTable[[#This Row],[GroupByKey]])*OutputTable[RecordedValue])),0)</f>
        <v>0.68243262357121037</v>
      </c>
      <c r="M2579" s="5" cm="1">
        <f t="array" ref="M2579">MAX(IF((ProjectInfoTable[ProjectName]=OutputTable[[#This Row],[ProjectName]]),(ProjectInfoTable[ProjectName]=OutputTable[[#This Row],[ProjectName]])*ProjectInfoTable[ConfidenceInterval]))</f>
        <v>0.95</v>
      </c>
      <c r="N25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579" s="5" cm="1">
        <f t="array" ref="O2579">MIN(IF((OutputTable[GroupByKey]=OutputTable[[#This Row],[GroupByKey]]),(OutputTable[GroupByKey]=OutputTable[[#This Row],[GroupByKey]])*OutputTable[RecordedValue]))</f>
        <v>313</v>
      </c>
      <c r="P2579" s="5" cm="1">
        <f t="array" ref="P2579">MAX(IF((OutputTable[GroupByKey]=OutputTable[[#This Row],[GroupByKey]]),(OutputTable[GroupByKey]=OutputTable[[#This Row],[GroupByKey]])*OutputTable[RecordedValue]))</f>
        <v>316</v>
      </c>
    </row>
    <row r="2580" spans="1:16" x14ac:dyDescent="0.25">
      <c r="A2580" t="s">
        <v>68</v>
      </c>
      <c r="B2580" t="s">
        <v>70</v>
      </c>
      <c r="C2580">
        <v>49</v>
      </c>
      <c r="D2580" t="s">
        <v>159</v>
      </c>
      <c r="E2580" t="s">
        <v>91</v>
      </c>
      <c r="F2580" t="s">
        <v>127</v>
      </c>
      <c r="G2580">
        <v>71.840141762667599</v>
      </c>
      <c r="H2580">
        <v>0</v>
      </c>
      <c r="I2580" s="5" t="str">
        <f>OutputTable[[#This Row],[ProjectName]]&amp;OutputTable[[#This Row],[Name]]&amp;OutputTable[[#This Row],[Type]]&amp;OutputTable[[#This Row],[Source]]</f>
        <v>Airport Security AnalysisSystem.TotalCostTotal CostSystem</v>
      </c>
      <c r="J2580" s="5" cm="1">
        <f t="array" ref="J2580">MAX(IF((ProjectInfoTable[ProjectName]=OutputTable[[#This Row],[ProjectName]]),(ProjectInfoTable[ProjectName]=OutputTable[[#This Row],[ProjectName]])*ProjectInfoTable[NumberOfReplications]))</f>
        <v>50</v>
      </c>
      <c r="K2580" s="5" cm="1">
        <f t="array" ref="K2580">IFERROR(AVERAGE(IF((OutputTable[GroupByKey]=OutputTable[[#This Row],[GroupByKey]]),(OutputTable[GroupByKey]=OutputTable[[#This Row],[GroupByKey]])*OutputTable[RecordedValue])),0)</f>
        <v>71.872638573735571</v>
      </c>
      <c r="L2580" s="5" cm="1">
        <f t="array" ref="L2580">IFERROR(_xlfn.STDEV.S(IF((OutputTable[GroupByKey]=OutputTable[[#This Row],[GroupByKey]]),(OutputTable[GroupByKey]=OutputTable[[#This Row],[GroupByKey]])*OutputTable[RecordedValue])),0)</f>
        <v>5.859431361613459E-2</v>
      </c>
      <c r="M2580" s="5" cm="1">
        <f t="array" ref="M2580">MAX(IF((ProjectInfoTable[ProjectName]=OutputTable[[#This Row],[ProjectName]]),(ProjectInfoTable[ProjectName]=OutputTable[[#This Row],[ProjectName]])*ProjectInfoTable[ConfidenceInterval]))</f>
        <v>0.95</v>
      </c>
      <c r="N25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580" s="5" cm="1">
        <f t="array" ref="O2580">MIN(IF((OutputTable[GroupByKey]=OutputTable[[#This Row],[GroupByKey]]),(OutputTable[GroupByKey]=OutputTable[[#This Row],[GroupByKey]])*OutputTable[RecordedValue]))</f>
        <v>71.718288096809104</v>
      </c>
      <c r="P2580" s="5" cm="1">
        <f t="array" ref="P2580">MAX(IF((OutputTable[GroupByKey]=OutputTable[[#This Row],[GroupByKey]]),(OutputTable[GroupByKey]=OutputTable[[#This Row],[GroupByKey]])*OutputTable[RecordedValue]))</f>
        <v>71.976989689924594</v>
      </c>
    </row>
    <row r="2581" spans="1:16" x14ac:dyDescent="0.25">
      <c r="A2581" t="s">
        <v>68</v>
      </c>
      <c r="B2581" t="s">
        <v>70</v>
      </c>
      <c r="C2581">
        <v>49</v>
      </c>
      <c r="D2581" t="s">
        <v>160</v>
      </c>
      <c r="E2581" t="s">
        <v>135</v>
      </c>
      <c r="F2581" t="s">
        <v>105</v>
      </c>
      <c r="G2581">
        <v>29.685942979850601</v>
      </c>
      <c r="H2581">
        <v>0</v>
      </c>
      <c r="I2581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581" s="5" cm="1">
        <f t="array" ref="J2581">MAX(IF((ProjectInfoTable[ProjectName]=OutputTable[[#This Row],[ProjectName]]),(ProjectInfoTable[ProjectName]=OutputTable[[#This Row],[ProjectName]])*ProjectInfoTable[NumberOfReplications]))</f>
        <v>50</v>
      </c>
      <c r="K2581" s="5" cm="1">
        <f t="array" ref="K2581">IFERROR(AVERAGE(IF((OutputTable[GroupByKey]=OutputTable[[#This Row],[GroupByKey]]),(OutputTable[GroupByKey]=OutputTable[[#This Row],[GroupByKey]])*OutputTable[RecordedValue])),0)</f>
        <v>29.829789158135409</v>
      </c>
      <c r="L2581" s="5" cm="1">
        <f t="array" ref="L2581">IFERROR(_xlfn.STDEV.S(IF((OutputTable[GroupByKey]=OutputTable[[#This Row],[GroupByKey]]),(OutputTable[GroupByKey]=OutputTable[[#This Row],[GroupByKey]])*OutputTable[RecordedValue])),0)</f>
        <v>0.5851150785874778</v>
      </c>
      <c r="M2581" s="5" cm="1">
        <f t="array" ref="M2581">MAX(IF((ProjectInfoTable[ProjectName]=OutputTable[[#This Row],[ProjectName]]),(ProjectInfoTable[ProjectName]=OutputTable[[#This Row],[ProjectName]])*ProjectInfoTable[ConfidenceInterval]))</f>
        <v>0.95</v>
      </c>
      <c r="N25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581" s="5" cm="1">
        <f t="array" ref="O2581">MIN(IF((OutputTable[GroupByKey]=OutputTable[[#This Row],[GroupByKey]]),(OutputTable[GroupByKey]=OutputTable[[#This Row],[GroupByKey]])*OutputTable[RecordedValue]))</f>
        <v>28.648191338861398</v>
      </c>
      <c r="P2581" s="5" cm="1">
        <f t="array" ref="P2581">MAX(IF((OutputTable[GroupByKey]=OutputTable[[#This Row],[GroupByKey]]),(OutputTable[GroupByKey]=OutputTable[[#This Row],[GroupByKey]])*OutputTable[RecordedValue]))</f>
        <v>31.087756920682502</v>
      </c>
    </row>
    <row r="2582" spans="1:16" x14ac:dyDescent="0.25">
      <c r="A2582" t="s">
        <v>68</v>
      </c>
      <c r="B2582" t="s">
        <v>70</v>
      </c>
      <c r="C2582">
        <v>49</v>
      </c>
      <c r="D2582" t="s">
        <v>161</v>
      </c>
      <c r="E2582" t="s">
        <v>137</v>
      </c>
      <c r="F2582" t="s">
        <v>105</v>
      </c>
      <c r="G2582">
        <v>6.2307112348164901</v>
      </c>
      <c r="H2582">
        <v>0</v>
      </c>
      <c r="I2582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582" s="5" cm="1">
        <f t="array" ref="J2582">MAX(IF((ProjectInfoTable[ProjectName]=OutputTable[[#This Row],[ProjectName]]),(ProjectInfoTable[ProjectName]=OutputTable[[#This Row],[ProjectName]])*ProjectInfoTable[NumberOfReplications]))</f>
        <v>50</v>
      </c>
      <c r="K2582" s="5" cm="1">
        <f t="array" ref="K2582">IFERROR(AVERAGE(IF((OutputTable[GroupByKey]=OutputTable[[#This Row],[GroupByKey]]),(OutputTable[GroupByKey]=OutputTable[[#This Row],[GroupByKey]])*OutputTable[RecordedValue])),0)</f>
        <v>6.0988587896948685</v>
      </c>
      <c r="L2582" s="5" cm="1">
        <f t="array" ref="L2582">IFERROR(_xlfn.STDEV.S(IF((OutputTable[GroupByKey]=OutputTable[[#This Row],[GroupByKey]]),(OutputTable[GroupByKey]=OutputTable[[#This Row],[GroupByKey]])*OutputTable[RecordedValue])),0)</f>
        <v>0.58437836853471548</v>
      </c>
      <c r="M2582" s="5" cm="1">
        <f t="array" ref="M2582">MAX(IF((ProjectInfoTable[ProjectName]=OutputTable[[#This Row],[ProjectName]]),(ProjectInfoTable[ProjectName]=OutputTable[[#This Row],[ProjectName]])*ProjectInfoTable[ConfidenceInterval]))</f>
        <v>0.95</v>
      </c>
      <c r="N25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582" s="5" cm="1">
        <f t="array" ref="O2582">MIN(IF((OutputTable[GroupByKey]=OutputTable[[#This Row],[GroupByKey]]),(OutputTable[GroupByKey]=OutputTable[[#This Row],[GroupByKey]])*OutputTable[RecordedValue]))</f>
        <v>4.8524885910691502</v>
      </c>
      <c r="P2582" s="5" cm="1">
        <f t="array" ref="P2582">MAX(IF((OutputTable[GroupByKey]=OutputTable[[#This Row],[GroupByKey]]),(OutputTable[GroupByKey]=OutputTable[[#This Row],[GroupByKey]])*OutputTable[RecordedValue]))</f>
        <v>7.28424471053909</v>
      </c>
    </row>
    <row r="2583" spans="1:16" x14ac:dyDescent="0.25">
      <c r="A2583" t="s">
        <v>68</v>
      </c>
      <c r="B2583" t="s">
        <v>70</v>
      </c>
      <c r="C2583">
        <v>49</v>
      </c>
      <c r="D2583" t="s">
        <v>162</v>
      </c>
      <c r="E2583" t="s">
        <v>154</v>
      </c>
      <c r="F2583" t="s">
        <v>105</v>
      </c>
      <c r="G2583">
        <v>643</v>
      </c>
      <c r="H2583">
        <v>0</v>
      </c>
      <c r="I2583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583" s="5" cm="1">
        <f t="array" ref="J2583">MAX(IF((ProjectInfoTable[ProjectName]=OutputTable[[#This Row],[ProjectName]]),(ProjectInfoTable[ProjectName]=OutputTable[[#This Row],[ProjectName]])*ProjectInfoTable[NumberOfReplications]))</f>
        <v>50</v>
      </c>
      <c r="K2583" s="5" cm="1">
        <f t="array" ref="K2583">IFERROR(AVERAGE(IF((OutputTable[GroupByKey]=OutputTable[[#This Row],[GroupByKey]]),(OutputTable[GroupByKey]=OutputTable[[#This Row],[GroupByKey]])*OutputTable[RecordedValue])),0)</f>
        <v>645.70000000000005</v>
      </c>
      <c r="L2583" s="5" cm="1">
        <f t="array" ref="L2583">IFERROR(_xlfn.STDEV.S(IF((OutputTable[GroupByKey]=OutputTable[[#This Row],[GroupByKey]]),(OutputTable[GroupByKey]=OutputTable[[#This Row],[GroupByKey]])*OutputTable[RecordedValue])),0)</f>
        <v>5.4930382656372485</v>
      </c>
      <c r="M2583" s="5" cm="1">
        <f t="array" ref="M2583">MAX(IF((ProjectInfoTable[ProjectName]=OutputTable[[#This Row],[ProjectName]]),(ProjectInfoTable[ProjectName]=OutputTable[[#This Row],[ProjectName]])*ProjectInfoTable[ConfidenceInterval]))</f>
        <v>0.95</v>
      </c>
      <c r="N25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583" s="5" cm="1">
        <f t="array" ref="O2583">MIN(IF((OutputTable[GroupByKey]=OutputTable[[#This Row],[GroupByKey]]),(OutputTable[GroupByKey]=OutputTable[[#This Row],[GroupByKey]])*OutputTable[RecordedValue]))</f>
        <v>633</v>
      </c>
      <c r="P2583" s="5" cm="1">
        <f t="array" ref="P2583">MAX(IF((OutputTable[GroupByKey]=OutputTable[[#This Row],[GroupByKey]]),(OutputTable[GroupByKey]=OutputTable[[#This Row],[GroupByKey]])*OutputTable[RecordedValue]))</f>
        <v>656</v>
      </c>
    </row>
    <row r="2584" spans="1:16" x14ac:dyDescent="0.25">
      <c r="A2584" t="s">
        <v>68</v>
      </c>
      <c r="B2584" t="s">
        <v>70</v>
      </c>
      <c r="C2584">
        <v>49</v>
      </c>
      <c r="D2584" t="s">
        <v>163</v>
      </c>
      <c r="E2584" t="s">
        <v>156</v>
      </c>
      <c r="F2584" t="s">
        <v>105</v>
      </c>
      <c r="G2584">
        <v>0.82692468792176299</v>
      </c>
      <c r="H2584">
        <v>0</v>
      </c>
      <c r="I2584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584" s="5" cm="1">
        <f t="array" ref="J2584">MAX(IF((ProjectInfoTable[ProjectName]=OutputTable[[#This Row],[ProjectName]]),(ProjectInfoTable[ProjectName]=OutputTable[[#This Row],[ProjectName]])*ProjectInfoTable[NumberOfReplications]))</f>
        <v>50</v>
      </c>
      <c r="K2584" s="5" cm="1">
        <f t="array" ref="K2584">IFERROR(AVERAGE(IF((OutputTable[GroupByKey]=OutputTable[[#This Row],[GroupByKey]]),(OutputTable[GroupByKey]=OutputTable[[#This Row],[GroupByKey]])*OutputTable[RecordedValue])),0)</f>
        <v>0.83058725584180904</v>
      </c>
      <c r="L2584" s="5" cm="1">
        <f t="array" ref="L2584">IFERROR(_xlfn.STDEV.S(IF((OutputTable[GroupByKey]=OutputTable[[#This Row],[GroupByKey]]),(OutputTable[GroupByKey]=OutputTable[[#This Row],[GroupByKey]])*OutputTable[RecordedValue])),0)</f>
        <v>1.6232732459297416E-2</v>
      </c>
      <c r="M2584" s="5" cm="1">
        <f t="array" ref="M2584">MAX(IF((ProjectInfoTable[ProjectName]=OutputTable[[#This Row],[ProjectName]]),(ProjectInfoTable[ProjectName]=OutputTable[[#This Row],[ProjectName]])*ProjectInfoTable[ConfidenceInterval]))</f>
        <v>0.95</v>
      </c>
      <c r="N25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584" s="5" cm="1">
        <f t="array" ref="O2584">MIN(IF((OutputTable[GroupByKey]=OutputTable[[#This Row],[GroupByKey]]),(OutputTable[GroupByKey]=OutputTable[[#This Row],[GroupByKey]])*OutputTable[RecordedValue]))</f>
        <v>0.79765986915169296</v>
      </c>
      <c r="P2584" s="5" cm="1">
        <f t="array" ref="P2584">MAX(IF((OutputTable[GroupByKey]=OutputTable[[#This Row],[GroupByKey]]),(OutputTable[GroupByKey]=OutputTable[[#This Row],[GroupByKey]])*OutputTable[RecordedValue]))</f>
        <v>0.86520865024807903</v>
      </c>
    </row>
    <row r="2585" spans="1:16" x14ac:dyDescent="0.25">
      <c r="A2585" t="s">
        <v>68</v>
      </c>
      <c r="B2585" t="s">
        <v>70</v>
      </c>
      <c r="C2585">
        <v>49</v>
      </c>
      <c r="D2585" t="s">
        <v>164</v>
      </c>
      <c r="E2585" t="s">
        <v>140</v>
      </c>
      <c r="F2585" t="s">
        <v>105</v>
      </c>
      <c r="G2585">
        <v>0</v>
      </c>
      <c r="H2585">
        <v>0</v>
      </c>
      <c r="I2585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585" s="5" cm="1">
        <f t="array" ref="J2585">MAX(IF((ProjectInfoTable[ProjectName]=OutputTable[[#This Row],[ProjectName]]),(ProjectInfoTable[ProjectName]=OutputTable[[#This Row],[ProjectName]])*ProjectInfoTable[NumberOfReplications]))</f>
        <v>50</v>
      </c>
      <c r="K2585" s="5" cm="1">
        <f t="array" ref="K2585">IFERROR(AVERAGE(IF((OutputTable[GroupByKey]=OutputTable[[#This Row],[GroupByKey]]),(OutputTable[GroupByKey]=OutputTable[[#This Row],[GroupByKey]])*OutputTable[RecordedValue])),0)</f>
        <v>0</v>
      </c>
      <c r="L2585" s="5" cm="1">
        <f t="array" ref="L2585">IFERROR(_xlfn.STDEV.S(IF((OutputTable[GroupByKey]=OutputTable[[#This Row],[GroupByKey]]),(OutputTable[GroupByKey]=OutputTable[[#This Row],[GroupByKey]])*OutputTable[RecordedValue])),0)</f>
        <v>0</v>
      </c>
      <c r="M2585" s="5" cm="1">
        <f t="array" ref="M2585">MAX(IF((ProjectInfoTable[ProjectName]=OutputTable[[#This Row],[ProjectName]]),(ProjectInfoTable[ProjectName]=OutputTable[[#This Row],[ProjectName]])*ProjectInfoTable[ConfidenceInterval]))</f>
        <v>0.95</v>
      </c>
      <c r="N25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85" s="5" cm="1">
        <f t="array" ref="O2585">MIN(IF((OutputTable[GroupByKey]=OutputTable[[#This Row],[GroupByKey]]),(OutputTable[GroupByKey]=OutputTable[[#This Row],[GroupByKey]])*OutputTable[RecordedValue]))</f>
        <v>0</v>
      </c>
      <c r="P2585" s="5" cm="1">
        <f t="array" ref="P2585">MAX(IF((OutputTable[GroupByKey]=OutputTable[[#This Row],[GroupByKey]]),(OutputTable[GroupByKey]=OutputTable[[#This Row],[GroupByKey]])*OutputTable[RecordedValue]))</f>
        <v>0</v>
      </c>
    </row>
    <row r="2586" spans="1:16" x14ac:dyDescent="0.25">
      <c r="A2586" t="s">
        <v>68</v>
      </c>
      <c r="B2586" t="s">
        <v>70</v>
      </c>
      <c r="C2586">
        <v>49</v>
      </c>
      <c r="D2586" t="s">
        <v>165</v>
      </c>
      <c r="E2586" t="s">
        <v>111</v>
      </c>
      <c r="F2586" t="s">
        <v>73</v>
      </c>
      <c r="G2586">
        <v>37.463962270156102</v>
      </c>
      <c r="H2586">
        <v>0</v>
      </c>
      <c r="I2586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586" s="5" cm="1">
        <f t="array" ref="J2586">MAX(IF((ProjectInfoTable[ProjectName]=OutputTable[[#This Row],[ProjectName]]),(ProjectInfoTable[ProjectName]=OutputTable[[#This Row],[ProjectName]])*ProjectInfoTable[NumberOfReplications]))</f>
        <v>50</v>
      </c>
      <c r="K2586" s="5" cm="1">
        <f t="array" ref="K2586">IFERROR(AVERAGE(IF((OutputTable[GroupByKey]=OutputTable[[#This Row],[GroupByKey]]),(OutputTable[GroupByKey]=OutputTable[[#This Row],[GroupByKey]])*OutputTable[RecordedValue])),0)</f>
        <v>37.238343743460135</v>
      </c>
      <c r="L2586" s="5" cm="1">
        <f t="array" ref="L2586">IFERROR(_xlfn.STDEV.S(IF((OutputTable[GroupByKey]=OutputTable[[#This Row],[GroupByKey]]),(OutputTable[GroupByKey]=OutputTable[[#This Row],[GroupByKey]])*OutputTable[RecordedValue])),0)</f>
        <v>0.73577360167133743</v>
      </c>
      <c r="M2586" s="5" cm="1">
        <f t="array" ref="M2586">MAX(IF((ProjectInfoTable[ProjectName]=OutputTable[[#This Row],[ProjectName]]),(ProjectInfoTable[ProjectName]=OutputTable[[#This Row],[ProjectName]])*ProjectInfoTable[ConfidenceInterval]))</f>
        <v>0.95</v>
      </c>
      <c r="N25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586" s="5" cm="1">
        <f t="array" ref="O2586">MIN(IF((OutputTable[GroupByKey]=OutputTable[[#This Row],[GroupByKey]]),(OutputTable[GroupByKey]=OutputTable[[#This Row],[GroupByKey]])*OutputTable[RecordedValue]))</f>
        <v>35.915286846409401</v>
      </c>
      <c r="P2586" s="5" cm="1">
        <f t="array" ref="P2586">MAX(IF((OutputTable[GroupByKey]=OutputTable[[#This Row],[GroupByKey]]),(OutputTable[GroupByKey]=OutputTable[[#This Row],[GroupByKey]])*OutputTable[RecordedValue]))</f>
        <v>38.829036811282897</v>
      </c>
    </row>
    <row r="2587" spans="1:16" x14ac:dyDescent="0.25">
      <c r="A2587" t="s">
        <v>68</v>
      </c>
      <c r="B2587" t="s">
        <v>70</v>
      </c>
      <c r="C2587">
        <v>49</v>
      </c>
      <c r="D2587" t="s">
        <v>166</v>
      </c>
      <c r="E2587" t="s">
        <v>113</v>
      </c>
      <c r="F2587" t="s">
        <v>73</v>
      </c>
      <c r="G2587">
        <v>1123.9188681046801</v>
      </c>
      <c r="H2587">
        <v>0</v>
      </c>
      <c r="I2587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587" s="5" cm="1">
        <f t="array" ref="J2587">MAX(IF((ProjectInfoTable[ProjectName]=OutputTable[[#This Row],[ProjectName]]),(ProjectInfoTable[ProjectName]=OutputTable[[#This Row],[ProjectName]])*ProjectInfoTable[NumberOfReplications]))</f>
        <v>50</v>
      </c>
      <c r="K2587" s="5" cm="1">
        <f t="array" ref="K2587">IFERROR(AVERAGE(IF((OutputTable[GroupByKey]=OutputTable[[#This Row],[GroupByKey]]),(OutputTable[GroupByKey]=OutputTable[[#This Row],[GroupByKey]])*OutputTable[RecordedValue])),0)</f>
        <v>1117.1503123038046</v>
      </c>
      <c r="L2587" s="5" cm="1">
        <f t="array" ref="L2587">IFERROR(_xlfn.STDEV.S(IF((OutputTable[GroupByKey]=OutputTable[[#This Row],[GroupByKey]]),(OutputTable[GroupByKey]=OutputTable[[#This Row],[GroupByKey]])*OutputTable[RecordedValue])),0)</f>
        <v>22.073208050140675</v>
      </c>
      <c r="M2587" s="5" cm="1">
        <f t="array" ref="M2587">MAX(IF((ProjectInfoTable[ProjectName]=OutputTable[[#This Row],[ProjectName]]),(ProjectInfoTable[ProjectName]=OutputTable[[#This Row],[ProjectName]])*ProjectInfoTable[ConfidenceInterval]))</f>
        <v>0.95</v>
      </c>
      <c r="N25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587" s="5" cm="1">
        <f t="array" ref="O2587">MIN(IF((OutputTable[GroupByKey]=OutputTable[[#This Row],[GroupByKey]]),(OutputTable[GroupByKey]=OutputTable[[#This Row],[GroupByKey]])*OutputTable[RecordedValue]))</f>
        <v>1077.4586053922801</v>
      </c>
      <c r="P2587" s="5" cm="1">
        <f t="array" ref="P2587">MAX(IF((OutputTable[GroupByKey]=OutputTable[[#This Row],[GroupByKey]]),(OutputTable[GroupByKey]=OutputTable[[#This Row],[GroupByKey]])*OutputTable[RecordedValue]))</f>
        <v>1164.8711043384901</v>
      </c>
    </row>
    <row r="2588" spans="1:16" x14ac:dyDescent="0.25">
      <c r="A2588" t="s">
        <v>68</v>
      </c>
      <c r="B2588" t="s">
        <v>70</v>
      </c>
      <c r="C2588">
        <v>49</v>
      </c>
      <c r="D2588" t="s">
        <v>167</v>
      </c>
      <c r="E2588" t="s">
        <v>115</v>
      </c>
      <c r="F2588" t="s">
        <v>73</v>
      </c>
      <c r="G2588">
        <v>0</v>
      </c>
      <c r="H2588">
        <v>0</v>
      </c>
      <c r="I2588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588" s="5" cm="1">
        <f t="array" ref="J2588">MAX(IF((ProjectInfoTable[ProjectName]=OutputTable[[#This Row],[ProjectName]]),(ProjectInfoTable[ProjectName]=OutputTable[[#This Row],[ProjectName]])*ProjectInfoTable[NumberOfReplications]))</f>
        <v>50</v>
      </c>
      <c r="K2588" s="5" cm="1">
        <f t="array" ref="K2588">IFERROR(AVERAGE(IF((OutputTable[GroupByKey]=OutputTable[[#This Row],[GroupByKey]]),(OutputTable[GroupByKey]=OutputTable[[#This Row],[GroupByKey]])*OutputTable[RecordedValue])),0)</f>
        <v>0</v>
      </c>
      <c r="L2588" s="5" cm="1">
        <f t="array" ref="L2588">IFERROR(_xlfn.STDEV.S(IF((OutputTable[GroupByKey]=OutputTable[[#This Row],[GroupByKey]]),(OutputTable[GroupByKey]=OutputTable[[#This Row],[GroupByKey]])*OutputTable[RecordedValue])),0)</f>
        <v>0</v>
      </c>
      <c r="M2588" s="5" cm="1">
        <f t="array" ref="M2588">MAX(IF((ProjectInfoTable[ProjectName]=OutputTable[[#This Row],[ProjectName]]),(ProjectInfoTable[ProjectName]=OutputTable[[#This Row],[ProjectName]])*ProjectInfoTable[ConfidenceInterval]))</f>
        <v>0.95</v>
      </c>
      <c r="N25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88" s="5" cm="1">
        <f t="array" ref="O2588">MIN(IF((OutputTable[GroupByKey]=OutputTable[[#This Row],[GroupByKey]]),(OutputTable[GroupByKey]=OutputTable[[#This Row],[GroupByKey]])*OutputTable[RecordedValue]))</f>
        <v>0</v>
      </c>
      <c r="P2588" s="5" cm="1">
        <f t="array" ref="P2588">MAX(IF((OutputTable[GroupByKey]=OutputTable[[#This Row],[GroupByKey]]),(OutputTable[GroupByKey]=OutputTable[[#This Row],[GroupByKey]])*OutputTable[RecordedValue]))</f>
        <v>0</v>
      </c>
    </row>
    <row r="2589" spans="1:16" x14ac:dyDescent="0.25">
      <c r="A2589" t="s">
        <v>68</v>
      </c>
      <c r="B2589" t="s">
        <v>70</v>
      </c>
      <c r="C2589">
        <v>49</v>
      </c>
      <c r="D2589" t="s">
        <v>168</v>
      </c>
      <c r="E2589" t="s">
        <v>117</v>
      </c>
      <c r="F2589" t="s">
        <v>73</v>
      </c>
      <c r="G2589">
        <v>122.429243770059</v>
      </c>
      <c r="H2589">
        <v>0</v>
      </c>
      <c r="I2589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589" s="5" cm="1">
        <f t="array" ref="J2589">MAX(IF((ProjectInfoTable[ProjectName]=OutputTable[[#This Row],[ProjectName]]),(ProjectInfoTable[ProjectName]=OutputTable[[#This Row],[ProjectName]])*ProjectInfoTable[NumberOfReplications]))</f>
        <v>50</v>
      </c>
      <c r="K2589" s="5" cm="1">
        <f t="array" ref="K2589">IFERROR(AVERAGE(IF((OutputTable[GroupByKey]=OutputTable[[#This Row],[GroupByKey]]),(OutputTable[GroupByKey]=OutputTable[[#This Row],[GroupByKey]])*OutputTable[RecordedValue])),0)</f>
        <v>120.89653130002299</v>
      </c>
      <c r="L2589" s="5" cm="1">
        <f t="array" ref="L2589">IFERROR(_xlfn.STDEV.S(IF((OutputTable[GroupByKey]=OutputTable[[#This Row],[GroupByKey]]),(OutputTable[GroupByKey]=OutputTable[[#This Row],[GroupByKey]])*OutputTable[RecordedValue])),0)</f>
        <v>33.561725675720702</v>
      </c>
      <c r="M2589" s="5" cm="1">
        <f t="array" ref="M2589">MAX(IF((ProjectInfoTable[ProjectName]=OutputTable[[#This Row],[ProjectName]]),(ProjectInfoTable[ProjectName]=OutputTable[[#This Row],[ProjectName]])*ProjectInfoTable[ConfidenceInterval]))</f>
        <v>0.95</v>
      </c>
      <c r="N25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589" s="5" cm="1">
        <f t="array" ref="O2589">MIN(IF((OutputTable[GroupByKey]=OutputTable[[#This Row],[GroupByKey]]),(OutputTable[GroupByKey]=OutputTable[[#This Row],[GroupByKey]])*OutputTable[RecordedValue]))</f>
        <v>71.2298351699786</v>
      </c>
      <c r="P2589" s="5" cm="1">
        <f t="array" ref="P2589">MAX(IF((OutputTable[GroupByKey]=OutputTable[[#This Row],[GroupByKey]]),(OutputTable[GroupByKey]=OutputTable[[#This Row],[GroupByKey]])*OutputTable[RecordedValue]))</f>
        <v>265.63530965979299</v>
      </c>
    </row>
    <row r="2590" spans="1:16" x14ac:dyDescent="0.25">
      <c r="A2590" t="s">
        <v>68</v>
      </c>
      <c r="B2590" t="s">
        <v>70</v>
      </c>
      <c r="C2590">
        <v>49</v>
      </c>
      <c r="D2590" t="s">
        <v>169</v>
      </c>
      <c r="E2590" t="s">
        <v>119</v>
      </c>
      <c r="F2590" t="s">
        <v>73</v>
      </c>
      <c r="G2590">
        <v>308</v>
      </c>
      <c r="H2590">
        <v>0</v>
      </c>
      <c r="I2590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590" s="5" cm="1">
        <f t="array" ref="J2590">MAX(IF((ProjectInfoTable[ProjectName]=OutputTable[[#This Row],[ProjectName]]),(ProjectInfoTable[ProjectName]=OutputTable[[#This Row],[ProjectName]])*ProjectInfoTable[NumberOfReplications]))</f>
        <v>50</v>
      </c>
      <c r="K2590" s="5" cm="1">
        <f t="array" ref="K2590">IFERROR(AVERAGE(IF((OutputTable[GroupByKey]=OutputTable[[#This Row],[GroupByKey]]),(OutputTable[GroupByKey]=OutputTable[[#This Row],[GroupByKey]])*OutputTable[RecordedValue])),0)</f>
        <v>307.66000000000003</v>
      </c>
      <c r="L2590" s="5" cm="1">
        <f t="array" ref="L2590">IFERROR(_xlfn.STDEV.S(IF((OutputTable[GroupByKey]=OutputTable[[#This Row],[GroupByKey]]),(OutputTable[GroupByKey]=OutputTable[[#This Row],[GroupByKey]])*OutputTable[RecordedValue])),0)</f>
        <v>3.1272991542223769</v>
      </c>
      <c r="M2590" s="5" cm="1">
        <f t="array" ref="M2590">MAX(IF((ProjectInfoTable[ProjectName]=OutputTable[[#This Row],[ProjectName]]),(ProjectInfoTable[ProjectName]=OutputTable[[#This Row],[ProjectName]])*ProjectInfoTable[ConfidenceInterval]))</f>
        <v>0.95</v>
      </c>
      <c r="N25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590" s="5" cm="1">
        <f t="array" ref="O2590">MIN(IF((OutputTable[GroupByKey]=OutputTable[[#This Row],[GroupByKey]]),(OutputTable[GroupByKey]=OutputTable[[#This Row],[GroupByKey]])*OutputTable[RecordedValue]))</f>
        <v>300</v>
      </c>
      <c r="P2590" s="5" cm="1">
        <f t="array" ref="P2590">MAX(IF((OutputTable[GroupByKey]=OutputTable[[#This Row],[GroupByKey]]),(OutputTable[GroupByKey]=OutputTable[[#This Row],[GroupByKey]])*OutputTable[RecordedValue]))</f>
        <v>315</v>
      </c>
    </row>
    <row r="2591" spans="1:16" x14ac:dyDescent="0.25">
      <c r="A2591" t="s">
        <v>68</v>
      </c>
      <c r="B2591" t="s">
        <v>70</v>
      </c>
      <c r="C2591">
        <v>49</v>
      </c>
      <c r="D2591" t="s">
        <v>170</v>
      </c>
      <c r="E2591" t="s">
        <v>121</v>
      </c>
      <c r="F2591" t="s">
        <v>73</v>
      </c>
      <c r="G2591">
        <v>306</v>
      </c>
      <c r="H2591">
        <v>0</v>
      </c>
      <c r="I2591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591" s="5" cm="1">
        <f t="array" ref="J2591">MAX(IF((ProjectInfoTable[ProjectName]=OutputTable[[#This Row],[ProjectName]]),(ProjectInfoTable[ProjectName]=OutputTable[[#This Row],[ProjectName]])*ProjectInfoTable[NumberOfReplications]))</f>
        <v>50</v>
      </c>
      <c r="K2591" s="5" cm="1">
        <f t="array" ref="K2591">IFERROR(AVERAGE(IF((OutputTable[GroupByKey]=OutputTable[[#This Row],[GroupByKey]]),(OutputTable[GroupByKey]=OutputTable[[#This Row],[GroupByKey]])*OutputTable[RecordedValue])),0)</f>
        <v>305.8</v>
      </c>
      <c r="L2591" s="5" cm="1">
        <f t="array" ref="L2591">IFERROR(_xlfn.STDEV.S(IF((OutputTable[GroupByKey]=OutputTable[[#This Row],[GroupByKey]]),(OutputTable[GroupByKey]=OutputTable[[#This Row],[GroupByKey]])*OutputTable[RecordedValue])),0)</f>
        <v>3.2324881425670751</v>
      </c>
      <c r="M2591" s="5" cm="1">
        <f t="array" ref="M2591">MAX(IF((ProjectInfoTable[ProjectName]=OutputTable[[#This Row],[ProjectName]]),(ProjectInfoTable[ProjectName]=OutputTable[[#This Row],[ProjectName]])*ProjectInfoTable[ConfidenceInterval]))</f>
        <v>0.95</v>
      </c>
      <c r="N25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591" s="5" cm="1">
        <f t="array" ref="O2591">MIN(IF((OutputTable[GroupByKey]=OutputTable[[#This Row],[GroupByKey]]),(OutputTable[GroupByKey]=OutputTable[[#This Row],[GroupByKey]])*OutputTable[RecordedValue]))</f>
        <v>298</v>
      </c>
      <c r="P2591" s="5" cm="1">
        <f t="array" ref="P2591">MAX(IF((OutputTable[GroupByKey]=OutputTable[[#This Row],[GroupByKey]]),(OutputTable[GroupByKey]=OutputTable[[#This Row],[GroupByKey]])*OutputTable[RecordedValue]))</f>
        <v>313</v>
      </c>
    </row>
    <row r="2592" spans="1:16" x14ac:dyDescent="0.25">
      <c r="A2592" t="s">
        <v>68</v>
      </c>
      <c r="B2592" t="s">
        <v>70</v>
      </c>
      <c r="C2592">
        <v>49</v>
      </c>
      <c r="D2592" t="s">
        <v>171</v>
      </c>
      <c r="E2592" t="s">
        <v>123</v>
      </c>
      <c r="F2592" t="s">
        <v>73</v>
      </c>
      <c r="G2592">
        <v>37.463962270156102</v>
      </c>
      <c r="H2592">
        <v>0</v>
      </c>
      <c r="I2592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592" s="5" cm="1">
        <f t="array" ref="J2592">MAX(IF((ProjectInfoTable[ProjectName]=OutputTable[[#This Row],[ProjectName]]),(ProjectInfoTable[ProjectName]=OutputTable[[#This Row],[ProjectName]])*ProjectInfoTable[NumberOfReplications]))</f>
        <v>50</v>
      </c>
      <c r="K2592" s="5" cm="1">
        <f t="array" ref="K2592">IFERROR(AVERAGE(IF((OutputTable[GroupByKey]=OutputTable[[#This Row],[GroupByKey]]),(OutputTable[GroupByKey]=OutputTable[[#This Row],[GroupByKey]])*OutputTable[RecordedValue])),0)</f>
        <v>37.238343743460135</v>
      </c>
      <c r="L2592" s="5" cm="1">
        <f t="array" ref="L2592">IFERROR(_xlfn.STDEV.S(IF((OutputTable[GroupByKey]=OutputTable[[#This Row],[GroupByKey]]),(OutputTable[GroupByKey]=OutputTable[[#This Row],[GroupByKey]])*OutputTable[RecordedValue])),0)</f>
        <v>0.73577360167133743</v>
      </c>
      <c r="M2592" s="5" cm="1">
        <f t="array" ref="M2592">MAX(IF((ProjectInfoTable[ProjectName]=OutputTable[[#This Row],[ProjectName]]),(ProjectInfoTable[ProjectName]=OutputTable[[#This Row],[ProjectName]])*ProjectInfoTable[ConfidenceInterval]))</f>
        <v>0.95</v>
      </c>
      <c r="N25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592" s="5" cm="1">
        <f t="array" ref="O2592">MIN(IF((OutputTable[GroupByKey]=OutputTable[[#This Row],[GroupByKey]]),(OutputTable[GroupByKey]=OutputTable[[#This Row],[GroupByKey]])*OutputTable[RecordedValue]))</f>
        <v>35.915286846409401</v>
      </c>
      <c r="P2592" s="5" cm="1">
        <f t="array" ref="P2592">MAX(IF((OutputTable[GroupByKey]=OutputTable[[#This Row],[GroupByKey]]),(OutputTable[GroupByKey]=OutputTable[[#This Row],[GroupByKey]])*OutputTable[RecordedValue]))</f>
        <v>38.829036811282897</v>
      </c>
    </row>
    <row r="2593" spans="1:16" x14ac:dyDescent="0.25">
      <c r="A2593" t="s">
        <v>68</v>
      </c>
      <c r="B2593" t="s">
        <v>70</v>
      </c>
      <c r="C2593">
        <v>49</v>
      </c>
      <c r="D2593" t="s">
        <v>172</v>
      </c>
      <c r="E2593" t="s">
        <v>125</v>
      </c>
      <c r="F2593" t="s">
        <v>73</v>
      </c>
      <c r="G2593">
        <v>1246.34811187474</v>
      </c>
      <c r="H2593">
        <v>0</v>
      </c>
      <c r="I2593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593" s="5" cm="1">
        <f t="array" ref="J2593">MAX(IF((ProjectInfoTable[ProjectName]=OutputTable[[#This Row],[ProjectName]]),(ProjectInfoTable[ProjectName]=OutputTable[[#This Row],[ProjectName]])*ProjectInfoTable[NumberOfReplications]))</f>
        <v>50</v>
      </c>
      <c r="K2593" s="5" cm="1">
        <f t="array" ref="K2593">IFERROR(AVERAGE(IF((OutputTable[GroupByKey]=OutputTable[[#This Row],[GroupByKey]]),(OutputTable[GroupByKey]=OutputTable[[#This Row],[GroupByKey]])*OutputTable[RecordedValue])),0)</f>
        <v>1238.0468436038263</v>
      </c>
      <c r="L2593" s="5" cm="1">
        <f t="array" ref="L2593">IFERROR(_xlfn.STDEV.S(IF((OutputTable[GroupByKey]=OutputTable[[#This Row],[GroupByKey]]),(OutputTable[GroupByKey]=OutputTable[[#This Row],[GroupByKey]])*OutputTable[RecordedValue])),0)</f>
        <v>49.802537130614866</v>
      </c>
      <c r="M2593" s="5" cm="1">
        <f t="array" ref="M2593">MAX(IF((ProjectInfoTable[ProjectName]=OutputTable[[#This Row],[ProjectName]]),(ProjectInfoTable[ProjectName]=OutputTable[[#This Row],[ProjectName]])*ProjectInfoTable[ConfidenceInterval]))</f>
        <v>0.95</v>
      </c>
      <c r="N25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593" s="5" cm="1">
        <f t="array" ref="O2593">MIN(IF((OutputTable[GroupByKey]=OutputTable[[#This Row],[GroupByKey]]),(OutputTable[GroupByKey]=OutputTable[[#This Row],[GroupByKey]])*OutputTable[RecordedValue]))</f>
        <v>1148.68844056226</v>
      </c>
      <c r="P2593" s="5" cm="1">
        <f t="array" ref="P2593">MAX(IF((OutputTable[GroupByKey]=OutputTable[[#This Row],[GroupByKey]]),(OutputTable[GroupByKey]=OutputTable[[#This Row],[GroupByKey]])*OutputTable[RecordedValue]))</f>
        <v>1418.3176101245699</v>
      </c>
    </row>
    <row r="2594" spans="1:16" x14ac:dyDescent="0.25">
      <c r="A2594" t="s">
        <v>68</v>
      </c>
      <c r="B2594" t="s">
        <v>70</v>
      </c>
      <c r="C2594">
        <v>49</v>
      </c>
      <c r="D2594" t="s">
        <v>173</v>
      </c>
      <c r="E2594" t="s">
        <v>135</v>
      </c>
      <c r="F2594" t="s">
        <v>105</v>
      </c>
      <c r="G2594">
        <v>18.731981135078101</v>
      </c>
      <c r="H2594">
        <v>0</v>
      </c>
      <c r="I2594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594" s="5" cm="1">
        <f t="array" ref="J2594">MAX(IF((ProjectInfoTable[ProjectName]=OutputTable[[#This Row],[ProjectName]]),(ProjectInfoTable[ProjectName]=OutputTable[[#This Row],[ProjectName]])*ProjectInfoTable[NumberOfReplications]))</f>
        <v>50</v>
      </c>
      <c r="K2594" s="5" cm="1">
        <f t="array" ref="K2594">IFERROR(AVERAGE(IF((OutputTable[GroupByKey]=OutputTable[[#This Row],[GroupByKey]]),(OutputTable[GroupByKey]=OutputTable[[#This Row],[GroupByKey]])*OutputTable[RecordedValue])),0)</f>
        <v>18.619171871730064</v>
      </c>
      <c r="L2594" s="5" cm="1">
        <f t="array" ref="L2594">IFERROR(_xlfn.STDEV.S(IF((OutputTable[GroupByKey]=OutputTable[[#This Row],[GroupByKey]]),(OutputTable[GroupByKey]=OutputTable[[#This Row],[GroupByKey]])*OutputTable[RecordedValue])),0)</f>
        <v>0.36788680083566072</v>
      </c>
      <c r="M2594" s="5" cm="1">
        <f t="array" ref="M2594">MAX(IF((ProjectInfoTable[ProjectName]=OutputTable[[#This Row],[ProjectName]]),(ProjectInfoTable[ProjectName]=OutputTable[[#This Row],[ProjectName]])*ProjectInfoTable[ConfidenceInterval]))</f>
        <v>0.95</v>
      </c>
      <c r="N25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594" s="5" cm="1">
        <f t="array" ref="O2594">MIN(IF((OutputTable[GroupByKey]=OutputTable[[#This Row],[GroupByKey]]),(OutputTable[GroupByKey]=OutputTable[[#This Row],[GroupByKey]])*OutputTable[RecordedValue]))</f>
        <v>17.957643423204701</v>
      </c>
      <c r="P2594" s="5" cm="1">
        <f t="array" ref="P2594">MAX(IF((OutputTable[GroupByKey]=OutputTable[[#This Row],[GroupByKey]]),(OutputTable[GroupByKey]=OutputTable[[#This Row],[GroupByKey]])*OutputTable[RecordedValue]))</f>
        <v>19.414518405641399</v>
      </c>
    </row>
    <row r="2595" spans="1:16" x14ac:dyDescent="0.25">
      <c r="A2595" t="s">
        <v>68</v>
      </c>
      <c r="B2595" t="s">
        <v>70</v>
      </c>
      <c r="C2595">
        <v>49</v>
      </c>
      <c r="D2595" t="s">
        <v>174</v>
      </c>
      <c r="E2595" t="s">
        <v>137</v>
      </c>
      <c r="F2595" t="s">
        <v>105</v>
      </c>
      <c r="G2595">
        <v>5.1915064129224104</v>
      </c>
      <c r="H2595">
        <v>0</v>
      </c>
      <c r="I2595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595" s="5" cm="1">
        <f t="array" ref="J2595">MAX(IF((ProjectInfoTable[ProjectName]=OutputTable[[#This Row],[ProjectName]]),(ProjectInfoTable[ProjectName]=OutputTable[[#This Row],[ProjectName]])*ProjectInfoTable[NumberOfReplications]))</f>
        <v>50</v>
      </c>
      <c r="K2595" s="5" cm="1">
        <f t="array" ref="K2595">IFERROR(AVERAGE(IF((OutputTable[GroupByKey]=OutputTable[[#This Row],[GroupByKey]]),(OutputTable[GroupByKey]=OutputTable[[#This Row],[GroupByKey]])*OutputTable[RecordedValue])),0)</f>
        <v>5.3248187541752463</v>
      </c>
      <c r="L2595" s="5" cm="1">
        <f t="array" ref="L2595">IFERROR(_xlfn.STDEV.S(IF((OutputTable[GroupByKey]=OutputTable[[#This Row],[GroupByKey]]),(OutputTable[GroupByKey]=OutputTable[[#This Row],[GroupByKey]])*OutputTable[RecordedValue])),0)</f>
        <v>0.37220753962085379</v>
      </c>
      <c r="M2595" s="5" cm="1">
        <f t="array" ref="M2595">MAX(IF((ProjectInfoTable[ProjectName]=OutputTable[[#This Row],[ProjectName]]),(ProjectInfoTable[ProjectName]=OutputTable[[#This Row],[ProjectName]])*ProjectInfoTable[ConfidenceInterval]))</f>
        <v>0.95</v>
      </c>
      <c r="N25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595" s="5" cm="1">
        <f t="array" ref="O2595">MIN(IF((OutputTable[GroupByKey]=OutputTable[[#This Row],[GroupByKey]]),(OutputTable[GroupByKey]=OutputTable[[#This Row],[GroupByKey]])*OutputTable[RecordedValue]))</f>
        <v>4.5773931059875599</v>
      </c>
      <c r="P2595" s="5" cm="1">
        <f t="array" ref="P2595">MAX(IF((OutputTable[GroupByKey]=OutputTable[[#This Row],[GroupByKey]]),(OutputTable[GroupByKey]=OutputTable[[#This Row],[GroupByKey]])*OutputTable[RecordedValue]))</f>
        <v>5.9816259595291603</v>
      </c>
    </row>
    <row r="2596" spans="1:16" x14ac:dyDescent="0.25">
      <c r="A2596" t="s">
        <v>68</v>
      </c>
      <c r="B2596" t="s">
        <v>70</v>
      </c>
      <c r="C2596">
        <v>49</v>
      </c>
      <c r="D2596" t="s">
        <v>175</v>
      </c>
      <c r="E2596" t="s">
        <v>154</v>
      </c>
      <c r="F2596" t="s">
        <v>105</v>
      </c>
      <c r="G2596">
        <v>308</v>
      </c>
      <c r="H2596">
        <v>0</v>
      </c>
      <c r="I2596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596" s="5" cm="1">
        <f t="array" ref="J2596">MAX(IF((ProjectInfoTable[ProjectName]=OutputTable[[#This Row],[ProjectName]]),(ProjectInfoTable[ProjectName]=OutputTable[[#This Row],[ProjectName]])*ProjectInfoTable[NumberOfReplications]))</f>
        <v>50</v>
      </c>
      <c r="K2596" s="5" cm="1">
        <f t="array" ref="K2596">IFERROR(AVERAGE(IF((OutputTable[GroupByKey]=OutputTable[[#This Row],[GroupByKey]]),(OutputTable[GroupByKey]=OutputTable[[#This Row],[GroupByKey]])*OutputTable[RecordedValue])),0)</f>
        <v>307.5</v>
      </c>
      <c r="L2596" s="5" cm="1">
        <f t="array" ref="L2596">IFERROR(_xlfn.STDEV.S(IF((OutputTable[GroupByKey]=OutputTable[[#This Row],[GroupByKey]]),(OutputTable[GroupByKey]=OutputTable[[#This Row],[GroupByKey]])*OutputTable[RecordedValue])),0)</f>
        <v>3.1831828507367419</v>
      </c>
      <c r="M2596" s="5" cm="1">
        <f t="array" ref="M2596">MAX(IF((ProjectInfoTable[ProjectName]=OutputTable[[#This Row],[ProjectName]]),(ProjectInfoTable[ProjectName]=OutputTable[[#This Row],[ProjectName]])*ProjectInfoTable[ConfidenceInterval]))</f>
        <v>0.95</v>
      </c>
      <c r="N25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596" s="5" cm="1">
        <f t="array" ref="O2596">MIN(IF((OutputTable[GroupByKey]=OutputTable[[#This Row],[GroupByKey]]),(OutputTable[GroupByKey]=OutputTable[[#This Row],[GroupByKey]])*OutputTable[RecordedValue]))</f>
        <v>300</v>
      </c>
      <c r="P2596" s="5" cm="1">
        <f t="array" ref="P2596">MAX(IF((OutputTable[GroupByKey]=OutputTable[[#This Row],[GroupByKey]]),(OutputTable[GroupByKey]=OutputTable[[#This Row],[GroupByKey]])*OutputTable[RecordedValue]))</f>
        <v>315</v>
      </c>
    </row>
    <row r="2597" spans="1:16" x14ac:dyDescent="0.25">
      <c r="A2597" t="s">
        <v>68</v>
      </c>
      <c r="B2597" t="s">
        <v>70</v>
      </c>
      <c r="C2597">
        <v>49</v>
      </c>
      <c r="D2597" t="s">
        <v>176</v>
      </c>
      <c r="E2597" t="s">
        <v>156</v>
      </c>
      <c r="F2597" t="s">
        <v>105</v>
      </c>
      <c r="G2597">
        <v>0.78368723279489905</v>
      </c>
      <c r="H2597">
        <v>0</v>
      </c>
      <c r="I2597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597" s="5" cm="1">
        <f t="array" ref="J2597">MAX(IF((ProjectInfoTable[ProjectName]=OutputTable[[#This Row],[ProjectName]]),(ProjectInfoTable[ProjectName]=OutputTable[[#This Row],[ProjectName]])*ProjectInfoTable[NumberOfReplications]))</f>
        <v>50</v>
      </c>
      <c r="K2597" s="5" cm="1">
        <f t="array" ref="K2597">IFERROR(AVERAGE(IF((OutputTable[GroupByKey]=OutputTable[[#This Row],[GroupByKey]]),(OutputTable[GroupByKey]=OutputTable[[#This Row],[GroupByKey]])*OutputTable[RecordedValue])),0)</f>
        <v>0.77813255190936492</v>
      </c>
      <c r="L2597" s="5" cm="1">
        <f t="array" ref="L2597">IFERROR(_xlfn.STDEV.S(IF((OutputTable[GroupByKey]=OutputTable[[#This Row],[GroupByKey]]),(OutputTable[GroupByKey]=OutputTable[[#This Row],[GroupByKey]])*OutputTable[RecordedValue])),0)</f>
        <v>1.5508647484202203E-2</v>
      </c>
      <c r="M2597" s="5" cm="1">
        <f t="array" ref="M2597">MAX(IF((ProjectInfoTable[ProjectName]=OutputTable[[#This Row],[ProjectName]]),(ProjectInfoTable[ProjectName]=OutputTable[[#This Row],[ProjectName]])*ProjectInfoTable[ConfidenceInterval]))</f>
        <v>0.95</v>
      </c>
      <c r="N25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597" s="5" cm="1">
        <f t="array" ref="O2597">MIN(IF((OutputTable[GroupByKey]=OutputTable[[#This Row],[GroupByKey]]),(OutputTable[GroupByKey]=OutputTable[[#This Row],[GroupByKey]])*OutputTable[RecordedValue]))</f>
        <v>0.75076558501961799</v>
      </c>
      <c r="P2597" s="5" cm="1">
        <f t="array" ref="P2597">MAX(IF((OutputTable[GroupByKey]=OutputTable[[#This Row],[GroupByKey]]),(OutputTable[GroupByKey]=OutputTable[[#This Row],[GroupByKey]])*OutputTable[RecordedValue]))</f>
        <v>0.80927528725051701</v>
      </c>
    </row>
    <row r="2598" spans="1:16" x14ac:dyDescent="0.25">
      <c r="A2598" t="s">
        <v>68</v>
      </c>
      <c r="B2598" t="s">
        <v>70</v>
      </c>
      <c r="C2598">
        <v>49</v>
      </c>
      <c r="D2598" t="s">
        <v>177</v>
      </c>
      <c r="E2598" t="s">
        <v>140</v>
      </c>
      <c r="F2598" t="s">
        <v>105</v>
      </c>
      <c r="G2598">
        <v>0</v>
      </c>
      <c r="H2598">
        <v>0</v>
      </c>
      <c r="I2598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598" s="5" cm="1">
        <f t="array" ref="J2598">MAX(IF((ProjectInfoTable[ProjectName]=OutputTable[[#This Row],[ProjectName]]),(ProjectInfoTable[ProjectName]=OutputTable[[#This Row],[ProjectName]])*ProjectInfoTable[NumberOfReplications]))</f>
        <v>50</v>
      </c>
      <c r="K2598" s="5" cm="1">
        <f t="array" ref="K2598">IFERROR(AVERAGE(IF((OutputTable[GroupByKey]=OutputTable[[#This Row],[GroupByKey]]),(OutputTable[GroupByKey]=OutputTable[[#This Row],[GroupByKey]])*OutputTable[RecordedValue])),0)</f>
        <v>0</v>
      </c>
      <c r="L2598" s="5" cm="1">
        <f t="array" ref="L2598">IFERROR(_xlfn.STDEV.S(IF((OutputTable[GroupByKey]=OutputTable[[#This Row],[GroupByKey]]),(OutputTable[GroupByKey]=OutputTable[[#This Row],[GroupByKey]])*OutputTable[RecordedValue])),0)</f>
        <v>0</v>
      </c>
      <c r="M2598" s="5" cm="1">
        <f t="array" ref="M2598">MAX(IF((ProjectInfoTable[ProjectName]=OutputTable[[#This Row],[ProjectName]]),(ProjectInfoTable[ProjectName]=OutputTable[[#This Row],[ProjectName]])*ProjectInfoTable[ConfidenceInterval]))</f>
        <v>0.95</v>
      </c>
      <c r="N25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98" s="5" cm="1">
        <f t="array" ref="O2598">MIN(IF((OutputTable[GroupByKey]=OutputTable[[#This Row],[GroupByKey]]),(OutputTable[GroupByKey]=OutputTable[[#This Row],[GroupByKey]])*OutputTable[RecordedValue]))</f>
        <v>0</v>
      </c>
      <c r="P2598" s="5" cm="1">
        <f t="array" ref="P2598">MAX(IF((OutputTable[GroupByKey]=OutputTable[[#This Row],[GroupByKey]]),(OutputTable[GroupByKey]=OutputTable[[#This Row],[GroupByKey]])*OutputTable[RecordedValue]))</f>
        <v>0</v>
      </c>
    </row>
    <row r="2599" spans="1:16" x14ac:dyDescent="0.25">
      <c r="A2599" t="s">
        <v>68</v>
      </c>
      <c r="B2599" t="s">
        <v>70</v>
      </c>
      <c r="C2599">
        <v>50</v>
      </c>
      <c r="D2599" t="s">
        <v>110</v>
      </c>
      <c r="E2599" t="s">
        <v>111</v>
      </c>
      <c r="F2599" t="s">
        <v>73</v>
      </c>
      <c r="G2599">
        <v>1.5654592772137399</v>
      </c>
      <c r="H2599">
        <v>0</v>
      </c>
      <c r="I2599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599" s="5" cm="1">
        <f t="array" ref="J2599">MAX(IF((ProjectInfoTable[ProjectName]=OutputTable[[#This Row],[ProjectName]]),(ProjectInfoTable[ProjectName]=OutputTable[[#This Row],[ProjectName]])*ProjectInfoTable[NumberOfReplications]))</f>
        <v>50</v>
      </c>
      <c r="K2599" s="5" cm="1">
        <f t="array" ref="K2599">IFERROR(AVERAGE(IF((OutputTable[GroupByKey]=OutputTable[[#This Row],[GroupByKey]]),(OutputTable[GroupByKey]=OutputTable[[#This Row],[GroupByKey]])*OutputTable[RecordedValue])),0)</f>
        <v>1.9749714551650996</v>
      </c>
      <c r="L2599" s="5" cm="1">
        <f t="array" ref="L2599">IFERROR(_xlfn.STDEV.S(IF((OutputTable[GroupByKey]=OutputTable[[#This Row],[GroupByKey]]),(OutputTable[GroupByKey]=OutputTable[[#This Row],[GroupByKey]])*OutputTable[RecordedValue])),0)</f>
        <v>0.45746437878232693</v>
      </c>
      <c r="M2599" s="5" cm="1">
        <f t="array" ref="M2599">MAX(IF((ProjectInfoTable[ProjectName]=OutputTable[[#This Row],[ProjectName]]),(ProjectInfoTable[ProjectName]=OutputTable[[#This Row],[ProjectName]])*ProjectInfoTable[ConfidenceInterval]))</f>
        <v>0.95</v>
      </c>
      <c r="N25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599" s="5" cm="1">
        <f t="array" ref="O2599">MIN(IF((OutputTable[GroupByKey]=OutputTable[[#This Row],[GroupByKey]]),(OutputTable[GroupByKey]=OutputTable[[#This Row],[GroupByKey]])*OutputTable[RecordedValue]))</f>
        <v>1.0281254127300199</v>
      </c>
      <c r="P2599" s="5" cm="1">
        <f t="array" ref="P2599">MAX(IF((OutputTable[GroupByKey]=OutputTable[[#This Row],[GroupByKey]]),(OutputTable[GroupByKey]=OutputTable[[#This Row],[GroupByKey]])*OutputTable[RecordedValue]))</f>
        <v>3.1673122909872098</v>
      </c>
    </row>
    <row r="2600" spans="1:16" x14ac:dyDescent="0.25">
      <c r="A2600" t="s">
        <v>68</v>
      </c>
      <c r="B2600" t="s">
        <v>70</v>
      </c>
      <c r="C2600">
        <v>50</v>
      </c>
      <c r="D2600" t="s">
        <v>112</v>
      </c>
      <c r="E2600" t="s">
        <v>113</v>
      </c>
      <c r="F2600" t="s">
        <v>73</v>
      </c>
      <c r="G2600">
        <v>93.927556632824405</v>
      </c>
      <c r="H2600">
        <v>0</v>
      </c>
      <c r="I2600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600" s="5" cm="1">
        <f t="array" ref="J2600">MAX(IF((ProjectInfoTable[ProjectName]=OutputTable[[#This Row],[ProjectName]]),(ProjectInfoTable[ProjectName]=OutputTable[[#This Row],[ProjectName]])*ProjectInfoTable[NumberOfReplications]))</f>
        <v>50</v>
      </c>
      <c r="K2600" s="5" cm="1">
        <f t="array" ref="K2600">IFERROR(AVERAGE(IF((OutputTable[GroupByKey]=OutputTable[[#This Row],[GroupByKey]]),(OutputTable[GroupByKey]=OutputTable[[#This Row],[GroupByKey]])*OutputTable[RecordedValue])),0)</f>
        <v>118.49828730990606</v>
      </c>
      <c r="L2600" s="5" cm="1">
        <f t="array" ref="L2600">IFERROR(_xlfn.STDEV.S(IF((OutputTable[GroupByKey]=OutputTable[[#This Row],[GroupByKey]]),(OutputTable[GroupByKey]=OutputTable[[#This Row],[GroupByKey]])*OutputTable[RecordedValue])),0)</f>
        <v>27.447862726939679</v>
      </c>
      <c r="M2600" s="5" cm="1">
        <f t="array" ref="M2600">MAX(IF((ProjectInfoTable[ProjectName]=OutputTable[[#This Row],[ProjectName]]),(ProjectInfoTable[ProjectName]=OutputTable[[#This Row],[ProjectName]])*ProjectInfoTable[ConfidenceInterval]))</f>
        <v>0.95</v>
      </c>
      <c r="N26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7.8005962770747042</v>
      </c>
      <c r="O2600" s="5" cm="1">
        <f t="array" ref="O2600">MIN(IF((OutputTable[GroupByKey]=OutputTable[[#This Row],[GroupByKey]]),(OutputTable[GroupByKey]=OutputTable[[#This Row],[GroupByKey]])*OutputTable[RecordedValue]))</f>
        <v>61.6875247638012</v>
      </c>
      <c r="P2600" s="5" cm="1">
        <f t="array" ref="P2600">MAX(IF((OutputTable[GroupByKey]=OutputTable[[#This Row],[GroupByKey]]),(OutputTable[GroupByKey]=OutputTable[[#This Row],[GroupByKey]])*OutputTable[RecordedValue]))</f>
        <v>190.038737459233</v>
      </c>
    </row>
    <row r="2601" spans="1:16" x14ac:dyDescent="0.25">
      <c r="A2601" t="s">
        <v>68</v>
      </c>
      <c r="B2601" t="s">
        <v>70</v>
      </c>
      <c r="C2601">
        <v>50</v>
      </c>
      <c r="D2601" t="s">
        <v>114</v>
      </c>
      <c r="E2601" t="s">
        <v>115</v>
      </c>
      <c r="F2601" t="s">
        <v>73</v>
      </c>
      <c r="G2601">
        <v>0</v>
      </c>
      <c r="H2601">
        <v>0</v>
      </c>
      <c r="I2601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601" s="5" cm="1">
        <f t="array" ref="J2601">MAX(IF((ProjectInfoTable[ProjectName]=OutputTable[[#This Row],[ProjectName]]),(ProjectInfoTable[ProjectName]=OutputTable[[#This Row],[ProjectName]])*ProjectInfoTable[NumberOfReplications]))</f>
        <v>50</v>
      </c>
      <c r="K2601" s="5" cm="1">
        <f t="array" ref="K2601">IFERROR(AVERAGE(IF((OutputTable[GroupByKey]=OutputTable[[#This Row],[GroupByKey]]),(OutputTable[GroupByKey]=OutputTable[[#This Row],[GroupByKey]])*OutputTable[RecordedValue])),0)</f>
        <v>0</v>
      </c>
      <c r="L2601" s="5" cm="1">
        <f t="array" ref="L2601">IFERROR(_xlfn.STDEV.S(IF((OutputTable[GroupByKey]=OutputTable[[#This Row],[GroupByKey]]),(OutputTable[GroupByKey]=OutputTable[[#This Row],[GroupByKey]])*OutputTable[RecordedValue])),0)</f>
        <v>0</v>
      </c>
      <c r="M2601" s="5" cm="1">
        <f t="array" ref="M2601">MAX(IF((ProjectInfoTable[ProjectName]=OutputTable[[#This Row],[ProjectName]]),(ProjectInfoTable[ProjectName]=OutputTable[[#This Row],[ProjectName]])*ProjectInfoTable[ConfidenceInterval]))</f>
        <v>0.95</v>
      </c>
      <c r="N26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01" s="5" cm="1">
        <f t="array" ref="O2601">MIN(IF((OutputTable[GroupByKey]=OutputTable[[#This Row],[GroupByKey]]),(OutputTable[GroupByKey]=OutputTable[[#This Row],[GroupByKey]])*OutputTable[RecordedValue]))</f>
        <v>0</v>
      </c>
      <c r="P2601" s="5" cm="1">
        <f t="array" ref="P2601">MAX(IF((OutputTable[GroupByKey]=OutputTable[[#This Row],[GroupByKey]]),(OutputTable[GroupByKey]=OutputTable[[#This Row],[GroupByKey]])*OutputTable[RecordedValue]))</f>
        <v>0</v>
      </c>
    </row>
    <row r="2602" spans="1:16" x14ac:dyDescent="0.25">
      <c r="A2602" t="s">
        <v>68</v>
      </c>
      <c r="B2602" t="s">
        <v>70</v>
      </c>
      <c r="C2602">
        <v>50</v>
      </c>
      <c r="D2602" t="s">
        <v>116</v>
      </c>
      <c r="E2602" t="s">
        <v>117</v>
      </c>
      <c r="F2602" t="s">
        <v>73</v>
      </c>
      <c r="G2602">
        <v>6.8819903844995904</v>
      </c>
      <c r="H2602">
        <v>0</v>
      </c>
      <c r="I2602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602" s="5" cm="1">
        <f t="array" ref="J2602">MAX(IF((ProjectInfoTable[ProjectName]=OutputTable[[#This Row],[ProjectName]]),(ProjectInfoTable[ProjectName]=OutputTable[[#This Row],[ProjectName]])*ProjectInfoTable[NumberOfReplications]))</f>
        <v>50</v>
      </c>
      <c r="K2602" s="5" cm="1">
        <f t="array" ref="K2602">IFERROR(AVERAGE(IF((OutputTable[GroupByKey]=OutputTable[[#This Row],[GroupByKey]]),(OutputTable[GroupByKey]=OutputTable[[#This Row],[GroupByKey]])*OutputTable[RecordedValue])),0)</f>
        <v>5.4408066100724897</v>
      </c>
      <c r="L2602" s="5" cm="1">
        <f t="array" ref="L2602">IFERROR(_xlfn.STDEV.S(IF((OutputTable[GroupByKey]=OutputTable[[#This Row],[GroupByKey]]),(OutputTable[GroupByKey]=OutputTable[[#This Row],[GroupByKey]])*OutputTable[RecordedValue])),0)</f>
        <v>3.1898976373285977</v>
      </c>
      <c r="M2602" s="5" cm="1">
        <f t="array" ref="M2602">MAX(IF((ProjectInfoTable[ProjectName]=OutputTable[[#This Row],[ProjectName]]),(ProjectInfoTable[ProjectName]=OutputTable[[#This Row],[ProjectName]])*ProjectInfoTable[ConfidenceInterval]))</f>
        <v>0.95</v>
      </c>
      <c r="N26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0.90655887788204537</v>
      </c>
      <c r="O2602" s="5" cm="1">
        <f t="array" ref="O2602">MIN(IF((OutputTable[GroupByKey]=OutputTable[[#This Row],[GroupByKey]]),(OutputTable[GroupByKey]=OutputTable[[#This Row],[GroupByKey]])*OutputTable[RecordedValue]))</f>
        <v>0.10442984261027299</v>
      </c>
      <c r="P2602" s="5" cm="1">
        <f t="array" ref="P2602">MAX(IF((OutputTable[GroupByKey]=OutputTable[[#This Row],[GroupByKey]]),(OutputTable[GroupByKey]=OutputTable[[#This Row],[GroupByKey]])*OutputTable[RecordedValue]))</f>
        <v>13.981021636077701</v>
      </c>
    </row>
    <row r="2603" spans="1:16" x14ac:dyDescent="0.25">
      <c r="A2603" t="s">
        <v>68</v>
      </c>
      <c r="B2603" t="s">
        <v>70</v>
      </c>
      <c r="C2603">
        <v>50</v>
      </c>
      <c r="D2603" t="s">
        <v>118</v>
      </c>
      <c r="E2603" t="s">
        <v>119</v>
      </c>
      <c r="F2603" t="s">
        <v>73</v>
      </c>
      <c r="G2603">
        <v>17</v>
      </c>
      <c r="H2603">
        <v>0</v>
      </c>
      <c r="I2603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603" s="5" cm="1">
        <f t="array" ref="J2603">MAX(IF((ProjectInfoTable[ProjectName]=OutputTable[[#This Row],[ProjectName]]),(ProjectInfoTable[ProjectName]=OutputTable[[#This Row],[ProjectName]])*ProjectInfoTable[NumberOfReplications]))</f>
        <v>50</v>
      </c>
      <c r="K2603" s="5" cm="1">
        <f t="array" ref="K2603">IFERROR(AVERAGE(IF((OutputTable[GroupByKey]=OutputTable[[#This Row],[GroupByKey]]),(OutputTable[GroupByKey]=OutputTable[[#This Row],[GroupByKey]])*OutputTable[RecordedValue])),0)</f>
        <v>20.28</v>
      </c>
      <c r="L2603" s="5" cm="1">
        <f t="array" ref="L2603">IFERROR(_xlfn.STDEV.S(IF((OutputTable[GroupByKey]=OutputTable[[#This Row],[GroupByKey]]),(OutputTable[GroupByKey]=OutputTable[[#This Row],[GroupByKey]])*OutputTable[RecordedValue])),0)</f>
        <v>4.3191079955878688</v>
      </c>
      <c r="M2603" s="5" cm="1">
        <f t="array" ref="M2603">MAX(IF((ProjectInfoTable[ProjectName]=OutputTable[[#This Row],[ProjectName]]),(ProjectInfoTable[ProjectName]=OutputTable[[#This Row],[ProjectName]])*ProjectInfoTable[ConfidenceInterval]))</f>
        <v>0.95</v>
      </c>
      <c r="N26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1.2274769108925367</v>
      </c>
      <c r="O2603" s="5" cm="1">
        <f t="array" ref="O2603">MIN(IF((OutputTable[GroupByKey]=OutputTable[[#This Row],[GroupByKey]]),(OutputTable[GroupByKey]=OutputTable[[#This Row],[GroupByKey]])*OutputTable[RecordedValue]))</f>
        <v>11</v>
      </c>
      <c r="P2603" s="5" cm="1">
        <f t="array" ref="P2603">MAX(IF((OutputTable[GroupByKey]=OutputTable[[#This Row],[GroupByKey]]),(OutputTable[GroupByKey]=OutputTable[[#This Row],[GroupByKey]])*OutputTable[RecordedValue]))</f>
        <v>31</v>
      </c>
    </row>
    <row r="2604" spans="1:16" x14ac:dyDescent="0.25">
      <c r="A2604" t="s">
        <v>68</v>
      </c>
      <c r="B2604" t="s">
        <v>70</v>
      </c>
      <c r="C2604">
        <v>50</v>
      </c>
      <c r="D2604" t="s">
        <v>120</v>
      </c>
      <c r="E2604" t="s">
        <v>121</v>
      </c>
      <c r="F2604" t="s">
        <v>73</v>
      </c>
      <c r="G2604">
        <v>17</v>
      </c>
      <c r="H2604">
        <v>0</v>
      </c>
      <c r="I2604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604" s="5" cm="1">
        <f t="array" ref="J2604">MAX(IF((ProjectInfoTable[ProjectName]=OutputTable[[#This Row],[ProjectName]]),(ProjectInfoTable[ProjectName]=OutputTable[[#This Row],[ProjectName]])*ProjectInfoTable[NumberOfReplications]))</f>
        <v>50</v>
      </c>
      <c r="K2604" s="5" cm="1">
        <f t="array" ref="K2604">IFERROR(AVERAGE(IF((OutputTable[GroupByKey]=OutputTable[[#This Row],[GroupByKey]]),(OutputTable[GroupByKey]=OutputTable[[#This Row],[GroupByKey]])*OutputTable[RecordedValue])),0)</f>
        <v>20.14</v>
      </c>
      <c r="L2604" s="5" cm="1">
        <f t="array" ref="L2604">IFERROR(_xlfn.STDEV.S(IF((OutputTable[GroupByKey]=OutputTable[[#This Row],[GroupByKey]]),(OutputTable[GroupByKey]=OutputTable[[#This Row],[GroupByKey]])*OutputTable[RecordedValue])),0)</f>
        <v>4.309505393278199</v>
      </c>
      <c r="M2604" s="5" cm="1">
        <f t="array" ref="M2604">MAX(IF((ProjectInfoTable[ProjectName]=OutputTable[[#This Row],[ProjectName]]),(ProjectInfoTable[ProjectName]=OutputTable[[#This Row],[ProjectName]])*ProjectInfoTable[ConfidenceInterval]))</f>
        <v>0.95</v>
      </c>
      <c r="N26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1.2247478815115524</v>
      </c>
      <c r="O2604" s="5" cm="1">
        <f t="array" ref="O2604">MIN(IF((OutputTable[GroupByKey]=OutputTable[[#This Row],[GroupByKey]]),(OutputTable[GroupByKey]=OutputTable[[#This Row],[GroupByKey]])*OutputTable[RecordedValue]))</f>
        <v>10</v>
      </c>
      <c r="P2604" s="5" cm="1">
        <f t="array" ref="P2604">MAX(IF((OutputTable[GroupByKey]=OutputTable[[#This Row],[GroupByKey]]),(OutputTable[GroupByKey]=OutputTable[[#This Row],[GroupByKey]])*OutputTable[RecordedValue]))</f>
        <v>31</v>
      </c>
    </row>
    <row r="2605" spans="1:16" x14ac:dyDescent="0.25">
      <c r="A2605" t="s">
        <v>68</v>
      </c>
      <c r="B2605" t="s">
        <v>70</v>
      </c>
      <c r="C2605">
        <v>50</v>
      </c>
      <c r="D2605" t="s">
        <v>122</v>
      </c>
      <c r="E2605" t="s">
        <v>123</v>
      </c>
      <c r="F2605" t="s">
        <v>73</v>
      </c>
      <c r="G2605">
        <v>1.5654592772137399</v>
      </c>
      <c r="H2605">
        <v>0</v>
      </c>
      <c r="I2605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605" s="5" cm="1">
        <f t="array" ref="J2605">MAX(IF((ProjectInfoTable[ProjectName]=OutputTable[[#This Row],[ProjectName]]),(ProjectInfoTable[ProjectName]=OutputTable[[#This Row],[ProjectName]])*ProjectInfoTable[NumberOfReplications]))</f>
        <v>50</v>
      </c>
      <c r="K2605" s="5" cm="1">
        <f t="array" ref="K2605">IFERROR(AVERAGE(IF((OutputTable[GroupByKey]=OutputTable[[#This Row],[GroupByKey]]),(OutputTable[GroupByKey]=OutputTable[[#This Row],[GroupByKey]])*OutputTable[RecordedValue])),0)</f>
        <v>1.9749714551650996</v>
      </c>
      <c r="L2605" s="5" cm="1">
        <f t="array" ref="L2605">IFERROR(_xlfn.STDEV.S(IF((OutputTable[GroupByKey]=OutputTable[[#This Row],[GroupByKey]]),(OutputTable[GroupByKey]=OutputTable[[#This Row],[GroupByKey]])*OutputTable[RecordedValue])),0)</f>
        <v>0.45746437878232693</v>
      </c>
      <c r="M2605" s="5" cm="1">
        <f t="array" ref="M2605">MAX(IF((ProjectInfoTable[ProjectName]=OutputTable[[#This Row],[ProjectName]]),(ProjectInfoTable[ProjectName]=OutputTable[[#This Row],[ProjectName]])*ProjectInfoTable[ConfidenceInterval]))</f>
        <v>0.95</v>
      </c>
      <c r="N26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0.13000993795124477</v>
      </c>
      <c r="O2605" s="5" cm="1">
        <f t="array" ref="O2605">MIN(IF((OutputTable[GroupByKey]=OutputTable[[#This Row],[GroupByKey]]),(OutputTable[GroupByKey]=OutputTable[[#This Row],[GroupByKey]])*OutputTable[RecordedValue]))</f>
        <v>1.0281254127300199</v>
      </c>
      <c r="P2605" s="5" cm="1">
        <f t="array" ref="P2605">MAX(IF((OutputTable[GroupByKey]=OutputTable[[#This Row],[GroupByKey]]),(OutputTable[GroupByKey]=OutputTable[[#This Row],[GroupByKey]])*OutputTable[RecordedValue]))</f>
        <v>3.1673122909872098</v>
      </c>
    </row>
    <row r="2606" spans="1:16" x14ac:dyDescent="0.25">
      <c r="A2606" t="s">
        <v>68</v>
      </c>
      <c r="B2606" t="s">
        <v>70</v>
      </c>
      <c r="C2606">
        <v>50</v>
      </c>
      <c r="D2606" t="s">
        <v>124</v>
      </c>
      <c r="E2606" t="s">
        <v>125</v>
      </c>
      <c r="F2606" t="s">
        <v>73</v>
      </c>
      <c r="G2606">
        <v>100.80954701732399</v>
      </c>
      <c r="H2606">
        <v>0</v>
      </c>
      <c r="I2606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606" s="5" cm="1">
        <f t="array" ref="J2606">MAX(IF((ProjectInfoTable[ProjectName]=OutputTable[[#This Row],[ProjectName]]),(ProjectInfoTable[ProjectName]=OutputTable[[#This Row],[ProjectName]])*ProjectInfoTable[NumberOfReplications]))</f>
        <v>50</v>
      </c>
      <c r="K2606" s="5" cm="1">
        <f t="array" ref="K2606">IFERROR(AVERAGE(IF((OutputTable[GroupByKey]=OutputTable[[#This Row],[GroupByKey]]),(OutputTable[GroupByKey]=OutputTable[[#This Row],[GroupByKey]])*OutputTable[RecordedValue])),0)</f>
        <v>123.93909391997848</v>
      </c>
      <c r="L2606" s="5" cm="1">
        <f t="array" ref="L2606">IFERROR(_xlfn.STDEV.S(IF((OutputTable[GroupByKey]=OutputTable[[#This Row],[GroupByKey]]),(OutputTable[GroupByKey]=OutputTable[[#This Row],[GroupByKey]])*OutputTable[RecordedValue])),0)</f>
        <v>29.164347943585724</v>
      </c>
      <c r="M2606" s="5" cm="1">
        <f t="array" ref="M2606">MAX(IF((ProjectInfoTable[ProjectName]=OutputTable[[#This Row],[ProjectName]]),(ProjectInfoTable[ProjectName]=OutputTable[[#This Row],[ProjectName]])*ProjectInfoTable[ConfidenceInterval]))</f>
        <v>0.95</v>
      </c>
      <c r="N26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8.2884159781504163</v>
      </c>
      <c r="O2606" s="5" cm="1">
        <f t="array" ref="O2606">MIN(IF((OutputTable[GroupByKey]=OutputTable[[#This Row],[GroupByKey]]),(OutputTable[GroupByKey]=OutputTable[[#This Row],[GroupByKey]])*OutputTable[RecordedValue]))</f>
        <v>61.791954606411501</v>
      </c>
      <c r="P2606" s="5" cm="1">
        <f t="array" ref="P2606">MAX(IF((OutputTable[GroupByKey]=OutputTable[[#This Row],[GroupByKey]]),(OutputTable[GroupByKey]=OutputTable[[#This Row],[GroupByKey]])*OutputTable[RecordedValue]))</f>
        <v>204.019759095311</v>
      </c>
    </row>
    <row r="2607" spans="1:16" x14ac:dyDescent="0.25">
      <c r="A2607" t="s">
        <v>68</v>
      </c>
      <c r="B2607" t="s">
        <v>70</v>
      </c>
      <c r="C2607">
        <v>50</v>
      </c>
      <c r="D2607" t="s">
        <v>126</v>
      </c>
      <c r="E2607" t="s">
        <v>86</v>
      </c>
      <c r="F2607" t="s">
        <v>127</v>
      </c>
      <c r="G2607">
        <v>0</v>
      </c>
      <c r="H2607">
        <v>0</v>
      </c>
      <c r="I2607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607" s="5" cm="1">
        <f t="array" ref="J2607">MAX(IF((ProjectInfoTable[ProjectName]=OutputTable[[#This Row],[ProjectName]]),(ProjectInfoTable[ProjectName]=OutputTable[[#This Row],[ProjectName]])*ProjectInfoTable[NumberOfReplications]))</f>
        <v>50</v>
      </c>
      <c r="K2607" s="5" cm="1">
        <f t="array" ref="K2607">IFERROR(AVERAGE(IF((OutputTable[GroupByKey]=OutputTable[[#This Row],[GroupByKey]]),(OutputTable[GroupByKey]=OutputTable[[#This Row],[GroupByKey]])*OutputTable[RecordedValue])),0)</f>
        <v>0</v>
      </c>
      <c r="L2607" s="5" cm="1">
        <f t="array" ref="L2607">IFERROR(_xlfn.STDEV.S(IF((OutputTable[GroupByKey]=OutputTable[[#This Row],[GroupByKey]]),(OutputTable[GroupByKey]=OutputTable[[#This Row],[GroupByKey]])*OutputTable[RecordedValue])),0)</f>
        <v>0</v>
      </c>
      <c r="M2607" s="5" cm="1">
        <f t="array" ref="M2607">MAX(IF((ProjectInfoTable[ProjectName]=OutputTable[[#This Row],[ProjectName]]),(ProjectInfoTable[ProjectName]=OutputTable[[#This Row],[ProjectName]])*ProjectInfoTable[ConfidenceInterval]))</f>
        <v>0.95</v>
      </c>
      <c r="N26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07" s="5" cm="1">
        <f t="array" ref="O2607">MIN(IF((OutputTable[GroupByKey]=OutputTable[[#This Row],[GroupByKey]]),(OutputTable[GroupByKey]=OutputTable[[#This Row],[GroupByKey]])*OutputTable[RecordedValue]))</f>
        <v>0</v>
      </c>
      <c r="P2607" s="5" cm="1">
        <f t="array" ref="P2607">MAX(IF((OutputTable[GroupByKey]=OutputTable[[#This Row],[GroupByKey]]),(OutputTable[GroupByKey]=OutputTable[[#This Row],[GroupByKey]])*OutputTable[RecordedValue]))</f>
        <v>0</v>
      </c>
    </row>
    <row r="2608" spans="1:16" x14ac:dyDescent="0.25">
      <c r="A2608" t="s">
        <v>68</v>
      </c>
      <c r="B2608" t="s">
        <v>70</v>
      </c>
      <c r="C2608">
        <v>50</v>
      </c>
      <c r="D2608" t="s">
        <v>128</v>
      </c>
      <c r="E2608" t="s">
        <v>89</v>
      </c>
      <c r="F2608" t="s">
        <v>127</v>
      </c>
      <c r="G2608">
        <v>0</v>
      </c>
      <c r="H2608">
        <v>0</v>
      </c>
      <c r="I2608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608" s="5" cm="1">
        <f t="array" ref="J2608">MAX(IF((ProjectInfoTable[ProjectName]=OutputTable[[#This Row],[ProjectName]]),(ProjectInfoTable[ProjectName]=OutputTable[[#This Row],[ProjectName]])*ProjectInfoTable[NumberOfReplications]))</f>
        <v>50</v>
      </c>
      <c r="K2608" s="5" cm="1">
        <f t="array" ref="K2608">IFERROR(AVERAGE(IF((OutputTable[GroupByKey]=OutputTable[[#This Row],[GroupByKey]]),(OutputTable[GroupByKey]=OutputTable[[#This Row],[GroupByKey]])*OutputTable[RecordedValue])),0)</f>
        <v>0</v>
      </c>
      <c r="L2608" s="5" cm="1">
        <f t="array" ref="L2608">IFERROR(_xlfn.STDEV.S(IF((OutputTable[GroupByKey]=OutputTable[[#This Row],[GroupByKey]]),(OutputTable[GroupByKey]=OutputTable[[#This Row],[GroupByKey]])*OutputTable[RecordedValue])),0)</f>
        <v>0</v>
      </c>
      <c r="M2608" s="5" cm="1">
        <f t="array" ref="M2608">MAX(IF((ProjectInfoTable[ProjectName]=OutputTable[[#This Row],[ProjectName]]),(ProjectInfoTable[ProjectName]=OutputTable[[#This Row],[ProjectName]])*ProjectInfoTable[ConfidenceInterval]))</f>
        <v>0.95</v>
      </c>
      <c r="N26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08" s="5" cm="1">
        <f t="array" ref="O2608">MIN(IF((OutputTable[GroupByKey]=OutputTable[[#This Row],[GroupByKey]]),(OutputTable[GroupByKey]=OutputTable[[#This Row],[GroupByKey]])*OutputTable[RecordedValue]))</f>
        <v>0</v>
      </c>
      <c r="P2608" s="5" cm="1">
        <f t="array" ref="P2608">MAX(IF((OutputTable[GroupByKey]=OutputTable[[#This Row],[GroupByKey]]),(OutputTable[GroupByKey]=OutputTable[[#This Row],[GroupByKey]])*OutputTable[RecordedValue]))</f>
        <v>0</v>
      </c>
    </row>
    <row r="2609" spans="1:16" x14ac:dyDescent="0.25">
      <c r="A2609" t="s">
        <v>68</v>
      </c>
      <c r="B2609" t="s">
        <v>70</v>
      </c>
      <c r="C2609">
        <v>50</v>
      </c>
      <c r="D2609" t="s">
        <v>129</v>
      </c>
      <c r="E2609" t="s">
        <v>91</v>
      </c>
      <c r="F2609" t="s">
        <v>127</v>
      </c>
      <c r="G2609">
        <v>47.4868418193793</v>
      </c>
      <c r="H2609">
        <v>0</v>
      </c>
      <c r="I2609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609" s="5" cm="1">
        <f t="array" ref="J2609">MAX(IF((ProjectInfoTable[ProjectName]=OutputTable[[#This Row],[ProjectName]]),(ProjectInfoTable[ProjectName]=OutputTable[[#This Row],[ProjectName]])*ProjectInfoTable[NumberOfReplications]))</f>
        <v>50</v>
      </c>
      <c r="K2609" s="5" cm="1">
        <f t="array" ref="K2609">IFERROR(AVERAGE(IF((OutputTable[GroupByKey]=OutputTable[[#This Row],[GroupByKey]]),(OutputTable[GroupByKey]=OutputTable[[#This Row],[GroupByKey]])*OutputTable[RecordedValue])),0)</f>
        <v>48.448961029865458</v>
      </c>
      <c r="L2609" s="5" cm="1">
        <f t="array" ref="L2609">IFERROR(_xlfn.STDEV.S(IF((OutputTable[GroupByKey]=OutputTable[[#This Row],[GroupByKey]]),(OutputTable[GroupByKey]=OutputTable[[#This Row],[GroupByKey]])*OutputTable[RecordedValue])),0)</f>
        <v>0.864449879249923</v>
      </c>
      <c r="M2609" s="5" cm="1">
        <f t="array" ref="M2609">MAX(IF((ProjectInfoTable[ProjectName]=OutputTable[[#This Row],[ProjectName]]),(ProjectInfoTable[ProjectName]=OutputTable[[#This Row],[ProjectName]])*ProjectInfoTable[ConfidenceInterval]))</f>
        <v>0.95</v>
      </c>
      <c r="N26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609" s="5" cm="1">
        <f t="array" ref="O2609">MIN(IF((OutputTable[GroupByKey]=OutputTable[[#This Row],[GroupByKey]]),(OutputTable[GroupByKey]=OutputTable[[#This Row],[GroupByKey]])*OutputTable[RecordedValue]))</f>
        <v>46.605834762066102</v>
      </c>
      <c r="P2609" s="5" cm="1">
        <f t="array" ref="P2609">MAX(IF((OutputTable[GroupByKey]=OutputTable[[#This Row],[GroupByKey]]),(OutputTable[GroupByKey]=OutputTable[[#This Row],[GroupByKey]])*OutputTable[RecordedValue]))</f>
        <v>50.321452117960597</v>
      </c>
    </row>
    <row r="2610" spans="1:16" x14ac:dyDescent="0.25">
      <c r="A2610" t="s">
        <v>68</v>
      </c>
      <c r="B2610" t="s">
        <v>70</v>
      </c>
      <c r="C2610">
        <v>50</v>
      </c>
      <c r="D2610" t="s">
        <v>130</v>
      </c>
      <c r="E2610" t="s">
        <v>131</v>
      </c>
      <c r="F2610" t="s">
        <v>127</v>
      </c>
      <c r="G2610">
        <v>0</v>
      </c>
      <c r="H2610">
        <v>0</v>
      </c>
      <c r="I2610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610" s="5" cm="1">
        <f t="array" ref="J2610">MAX(IF((ProjectInfoTable[ProjectName]=OutputTable[[#This Row],[ProjectName]]),(ProjectInfoTable[ProjectName]=OutputTable[[#This Row],[ProjectName]])*ProjectInfoTable[NumberOfReplications]))</f>
        <v>50</v>
      </c>
      <c r="K2610" s="5" cm="1">
        <f t="array" ref="K2610">IFERROR(AVERAGE(IF((OutputTable[GroupByKey]=OutputTable[[#This Row],[GroupByKey]]),(OutputTable[GroupByKey]=OutputTable[[#This Row],[GroupByKey]])*OutputTable[RecordedValue])),0)</f>
        <v>0</v>
      </c>
      <c r="L2610" s="5" cm="1">
        <f t="array" ref="L2610">IFERROR(_xlfn.STDEV.S(IF((OutputTable[GroupByKey]=OutputTable[[#This Row],[GroupByKey]]),(OutputTable[GroupByKey]=OutputTable[[#This Row],[GroupByKey]])*OutputTable[RecordedValue])),0)</f>
        <v>0</v>
      </c>
      <c r="M2610" s="5" cm="1">
        <f t="array" ref="M2610">MAX(IF((ProjectInfoTable[ProjectName]=OutputTable[[#This Row],[ProjectName]]),(ProjectInfoTable[ProjectName]=OutputTable[[#This Row],[ProjectName]])*ProjectInfoTable[ConfidenceInterval]))</f>
        <v>0.95</v>
      </c>
      <c r="N26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10" s="5" cm="1">
        <f t="array" ref="O2610">MIN(IF((OutputTable[GroupByKey]=OutputTable[[#This Row],[GroupByKey]]),(OutputTable[GroupByKey]=OutputTable[[#This Row],[GroupByKey]])*OutputTable[RecordedValue]))</f>
        <v>0</v>
      </c>
      <c r="P2610" s="5" cm="1">
        <f t="array" ref="P2610">MAX(IF((OutputTable[GroupByKey]=OutputTable[[#This Row],[GroupByKey]]),(OutputTable[GroupByKey]=OutputTable[[#This Row],[GroupByKey]])*OutputTable[RecordedValue]))</f>
        <v>0</v>
      </c>
    </row>
    <row r="2611" spans="1:16" x14ac:dyDescent="0.25">
      <c r="A2611" t="s">
        <v>68</v>
      </c>
      <c r="B2611" t="s">
        <v>70</v>
      </c>
      <c r="C2611">
        <v>50</v>
      </c>
      <c r="D2611" t="s">
        <v>132</v>
      </c>
      <c r="E2611" t="s">
        <v>95</v>
      </c>
      <c r="F2611" t="s">
        <v>127</v>
      </c>
      <c r="G2611">
        <v>47.4868418193793</v>
      </c>
      <c r="H2611">
        <v>0</v>
      </c>
      <c r="I2611" s="5" t="str">
        <f>OutputTable[[#This Row],[ProjectName]]&amp;OutputTable[[#This Row],[Name]]&amp;OutputTable[[#This Row],[Type]]&amp;OutputTable[[#This Row],[Source]]</f>
        <v>Airport Security AnalysisAll Entities.VACostVA CostSystem</v>
      </c>
      <c r="J2611" s="5" cm="1">
        <f t="array" ref="J2611">MAX(IF((ProjectInfoTable[ProjectName]=OutputTable[[#This Row],[ProjectName]]),(ProjectInfoTable[ProjectName]=OutputTable[[#This Row],[ProjectName]])*ProjectInfoTable[NumberOfReplications]))</f>
        <v>50</v>
      </c>
      <c r="K2611" s="5" cm="1">
        <f t="array" ref="K2611">IFERROR(AVERAGE(IF((OutputTable[GroupByKey]=OutputTable[[#This Row],[GroupByKey]]),(OutputTable[GroupByKey]=OutputTable[[#This Row],[GroupByKey]])*OutputTable[RecordedValue])),0)</f>
        <v>48.448961029865458</v>
      </c>
      <c r="L2611" s="5" cm="1">
        <f t="array" ref="L2611">IFERROR(_xlfn.STDEV.S(IF((OutputTable[GroupByKey]=OutputTable[[#This Row],[GroupByKey]]),(OutputTable[GroupByKey]=OutputTable[[#This Row],[GroupByKey]])*OutputTable[RecordedValue])),0)</f>
        <v>0.864449879249923</v>
      </c>
      <c r="M2611" s="5" cm="1">
        <f t="array" ref="M2611">MAX(IF((ProjectInfoTable[ProjectName]=OutputTable[[#This Row],[ProjectName]]),(ProjectInfoTable[ProjectName]=OutputTable[[#This Row],[ProjectName]])*ProjectInfoTable[ConfidenceInterval]))</f>
        <v>0.95</v>
      </c>
      <c r="N26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0.24567393741649143</v>
      </c>
      <c r="O2611" s="5" cm="1">
        <f t="array" ref="O2611">MIN(IF((OutputTable[GroupByKey]=OutputTable[[#This Row],[GroupByKey]]),(OutputTable[GroupByKey]=OutputTable[[#This Row],[GroupByKey]])*OutputTable[RecordedValue]))</f>
        <v>46.605834762066102</v>
      </c>
      <c r="P2611" s="5" cm="1">
        <f t="array" ref="P2611">MAX(IF((OutputTable[GroupByKey]=OutputTable[[#This Row],[GroupByKey]]),(OutputTable[GroupByKey]=OutputTable[[#This Row],[GroupByKey]])*OutputTable[RecordedValue]))</f>
        <v>50.321452117960597</v>
      </c>
    </row>
    <row r="2612" spans="1:16" x14ac:dyDescent="0.25">
      <c r="A2612" t="s">
        <v>68</v>
      </c>
      <c r="B2612" t="s">
        <v>70</v>
      </c>
      <c r="C2612">
        <v>50</v>
      </c>
      <c r="D2612" t="s">
        <v>133</v>
      </c>
      <c r="E2612" t="s">
        <v>97</v>
      </c>
      <c r="F2612" t="s">
        <v>127</v>
      </c>
      <c r="G2612">
        <v>0</v>
      </c>
      <c r="H2612">
        <v>0</v>
      </c>
      <c r="I2612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612" s="5" cm="1">
        <f t="array" ref="J2612">MAX(IF((ProjectInfoTable[ProjectName]=OutputTable[[#This Row],[ProjectName]]),(ProjectInfoTable[ProjectName]=OutputTable[[#This Row],[ProjectName]])*ProjectInfoTable[NumberOfReplications]))</f>
        <v>50</v>
      </c>
      <c r="K2612" s="5" cm="1">
        <f t="array" ref="K2612">IFERROR(AVERAGE(IF((OutputTable[GroupByKey]=OutputTable[[#This Row],[GroupByKey]]),(OutputTable[GroupByKey]=OutputTable[[#This Row],[GroupByKey]])*OutputTable[RecordedValue])),0)</f>
        <v>0</v>
      </c>
      <c r="L2612" s="5" cm="1">
        <f t="array" ref="L2612">IFERROR(_xlfn.STDEV.S(IF((OutputTable[GroupByKey]=OutputTable[[#This Row],[GroupByKey]]),(OutputTable[GroupByKey]=OutputTable[[#This Row],[GroupByKey]])*OutputTable[RecordedValue])),0)</f>
        <v>0</v>
      </c>
      <c r="M2612" s="5" cm="1">
        <f t="array" ref="M2612">MAX(IF((ProjectInfoTable[ProjectName]=OutputTable[[#This Row],[ProjectName]]),(ProjectInfoTable[ProjectName]=OutputTable[[#This Row],[ProjectName]])*ProjectInfoTable[ConfidenceInterval]))</f>
        <v>0.95</v>
      </c>
      <c r="N26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12" s="5" cm="1">
        <f t="array" ref="O2612">MIN(IF((OutputTable[GroupByKey]=OutputTable[[#This Row],[GroupByKey]]),(OutputTable[GroupByKey]=OutputTable[[#This Row],[GroupByKey]])*OutputTable[RecordedValue]))</f>
        <v>0</v>
      </c>
      <c r="P2612" s="5" cm="1">
        <f t="array" ref="P2612">MAX(IF((OutputTable[GroupByKey]=OutputTable[[#This Row],[GroupByKey]]),(OutputTable[GroupByKey]=OutputTable[[#This Row],[GroupByKey]])*OutputTable[RecordedValue]))</f>
        <v>0</v>
      </c>
    </row>
    <row r="2613" spans="1:16" x14ac:dyDescent="0.25">
      <c r="A2613" t="s">
        <v>68</v>
      </c>
      <c r="B2613" t="s">
        <v>70</v>
      </c>
      <c r="C2613">
        <v>50</v>
      </c>
      <c r="D2613" t="s">
        <v>134</v>
      </c>
      <c r="E2613" t="s">
        <v>135</v>
      </c>
      <c r="F2613" t="s">
        <v>127</v>
      </c>
      <c r="G2613">
        <v>47.4868418193793</v>
      </c>
      <c r="H2613">
        <v>0</v>
      </c>
      <c r="I2613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613" s="5" cm="1">
        <f t="array" ref="J2613">MAX(IF((ProjectInfoTable[ProjectName]=OutputTable[[#This Row],[ProjectName]]),(ProjectInfoTable[ProjectName]=OutputTable[[#This Row],[ProjectName]])*ProjectInfoTable[NumberOfReplications]))</f>
        <v>50</v>
      </c>
      <c r="K2613" s="5" cm="1">
        <f t="array" ref="K2613">IFERROR(AVERAGE(IF((OutputTable[GroupByKey]=OutputTable[[#This Row],[GroupByKey]]),(OutputTable[GroupByKey]=OutputTable[[#This Row],[GroupByKey]])*OutputTable[RecordedValue])),0)</f>
        <v>48.448961029865458</v>
      </c>
      <c r="L2613" s="5" cm="1">
        <f t="array" ref="L2613">IFERROR(_xlfn.STDEV.S(IF((OutputTable[GroupByKey]=OutputTable[[#This Row],[GroupByKey]]),(OutputTable[GroupByKey]=OutputTable[[#This Row],[GroupByKey]])*OutputTable[RecordedValue])),0)</f>
        <v>0.86444987924992722</v>
      </c>
      <c r="M2613" s="5" cm="1">
        <f t="array" ref="M2613">MAX(IF((ProjectInfoTable[ProjectName]=OutputTable[[#This Row],[ProjectName]]),(ProjectInfoTable[ProjectName]=OutputTable[[#This Row],[ProjectName]])*ProjectInfoTable[ConfidenceInterval]))</f>
        <v>0.95</v>
      </c>
      <c r="N26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0.24567393741649263</v>
      </c>
      <c r="O2613" s="5" cm="1">
        <f t="array" ref="O2613">MIN(IF((OutputTable[GroupByKey]=OutputTable[[#This Row],[GroupByKey]]),(OutputTable[GroupByKey]=OutputTable[[#This Row],[GroupByKey]])*OutputTable[RecordedValue]))</f>
        <v>46.605834762066102</v>
      </c>
      <c r="P2613" s="5" cm="1">
        <f t="array" ref="P2613">MAX(IF((OutputTable[GroupByKey]=OutputTable[[#This Row],[GroupByKey]]),(OutputTable[GroupByKey]=OutputTable[[#This Row],[GroupByKey]])*OutputTable[RecordedValue]))</f>
        <v>50.321452117960497</v>
      </c>
    </row>
    <row r="2614" spans="1:16" x14ac:dyDescent="0.25">
      <c r="A2614" t="s">
        <v>68</v>
      </c>
      <c r="B2614" t="s">
        <v>70</v>
      </c>
      <c r="C2614">
        <v>50</v>
      </c>
      <c r="D2614" t="s">
        <v>136</v>
      </c>
      <c r="E2614" t="s">
        <v>137</v>
      </c>
      <c r="F2614" t="s">
        <v>127</v>
      </c>
      <c r="G2614">
        <v>24.384885451137698</v>
      </c>
      <c r="H2614">
        <v>0</v>
      </c>
      <c r="I2614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614" s="5" cm="1">
        <f t="array" ref="J2614">MAX(IF((ProjectInfoTable[ProjectName]=OutputTable[[#This Row],[ProjectName]]),(ProjectInfoTable[ProjectName]=OutputTable[[#This Row],[ProjectName]])*ProjectInfoTable[NumberOfReplications]))</f>
        <v>50</v>
      </c>
      <c r="K2614" s="5" cm="1">
        <f t="array" ref="K2614">IFERROR(AVERAGE(IF((OutputTable[GroupByKey]=OutputTable[[#This Row],[GroupByKey]]),(OutputTable[GroupByKey]=OutputTable[[#This Row],[GroupByKey]])*OutputTable[RecordedValue])),0)</f>
        <v>23.423677543870127</v>
      </c>
      <c r="L2614" s="5" cm="1">
        <f t="array" ref="L2614">IFERROR(_xlfn.STDEV.S(IF((OutputTable[GroupByKey]=OutputTable[[#This Row],[GroupByKey]]),(OutputTable[GroupByKey]=OutputTable[[#This Row],[GroupByKey]])*OutputTable[RecordedValue])),0)</f>
        <v>0.86656285941984512</v>
      </c>
      <c r="M2614" s="5" cm="1">
        <f t="array" ref="M2614">MAX(IF((ProjectInfoTable[ProjectName]=OutputTable[[#This Row],[ProjectName]]),(ProjectInfoTable[ProjectName]=OutputTable[[#This Row],[ProjectName]])*ProjectInfoTable[ConfidenceInterval]))</f>
        <v>0.95</v>
      </c>
      <c r="N26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0.24627443973650814</v>
      </c>
      <c r="O2614" s="5" cm="1">
        <f t="array" ref="O2614">MIN(IF((OutputTable[GroupByKey]=OutputTable[[#This Row],[GroupByKey]]),(OutputTable[GroupByKey]=OutputTable[[#This Row],[GroupByKey]])*OutputTable[RecordedValue]))</f>
        <v>21.655537571964</v>
      </c>
      <c r="P2614" s="5" cm="1">
        <f t="array" ref="P2614">MAX(IF((OutputTable[GroupByKey]=OutputTable[[#This Row],[GroupByKey]]),(OutputTable[GroupByKey]=OutputTable[[#This Row],[GroupByKey]])*OutputTable[RecordedValue]))</f>
        <v>25.265870670068299</v>
      </c>
    </row>
    <row r="2615" spans="1:16" x14ac:dyDescent="0.25">
      <c r="A2615" t="s">
        <v>68</v>
      </c>
      <c r="B2615" t="s">
        <v>70</v>
      </c>
      <c r="C2615">
        <v>50</v>
      </c>
      <c r="D2615" t="s">
        <v>138</v>
      </c>
      <c r="E2615" t="s">
        <v>91</v>
      </c>
      <c r="F2615" t="s">
        <v>127</v>
      </c>
      <c r="G2615">
        <v>71.871727270516999</v>
      </c>
      <c r="H2615">
        <v>0</v>
      </c>
      <c r="I2615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615" s="5" cm="1">
        <f t="array" ref="J2615">MAX(IF((ProjectInfoTable[ProjectName]=OutputTable[[#This Row],[ProjectName]]),(ProjectInfoTable[ProjectName]=OutputTable[[#This Row],[ProjectName]])*ProjectInfoTable[NumberOfReplications]))</f>
        <v>50</v>
      </c>
      <c r="K2615" s="5" cm="1">
        <f t="array" ref="K2615">IFERROR(AVERAGE(IF((OutputTable[GroupByKey]=OutputTable[[#This Row],[GroupByKey]]),(OutputTable[GroupByKey]=OutputTable[[#This Row],[GroupByKey]])*OutputTable[RecordedValue])),0)</f>
        <v>71.872638573735571</v>
      </c>
      <c r="L2615" s="5" cm="1">
        <f t="array" ref="L2615">IFERROR(_xlfn.STDEV.S(IF((OutputTable[GroupByKey]=OutputTable[[#This Row],[GroupByKey]]),(OutputTable[GroupByKey]=OutputTable[[#This Row],[GroupByKey]])*OutputTable[RecordedValue])),0)</f>
        <v>5.859431361613459E-2</v>
      </c>
      <c r="M2615" s="5" cm="1">
        <f t="array" ref="M2615">MAX(IF((ProjectInfoTable[ProjectName]=OutputTable[[#This Row],[ProjectName]]),(ProjectInfoTable[ProjectName]=OutputTable[[#This Row],[ProjectName]])*ProjectInfoTable[ConfidenceInterval]))</f>
        <v>0.95</v>
      </c>
      <c r="N26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615" s="5" cm="1">
        <f t="array" ref="O2615">MIN(IF((OutputTable[GroupByKey]=OutputTable[[#This Row],[GroupByKey]]),(OutputTable[GroupByKey]=OutputTable[[#This Row],[GroupByKey]])*OutputTable[RecordedValue]))</f>
        <v>71.718288096809104</v>
      </c>
      <c r="P2615" s="5" cm="1">
        <f t="array" ref="P2615">MAX(IF((OutputTable[GroupByKey]=OutputTable[[#This Row],[GroupByKey]]),(OutputTable[GroupByKey]=OutputTable[[#This Row],[GroupByKey]])*OutputTable[RecordedValue]))</f>
        <v>71.976989689924594</v>
      </c>
    </row>
    <row r="2616" spans="1:16" x14ac:dyDescent="0.25">
      <c r="A2616" t="s">
        <v>68</v>
      </c>
      <c r="B2616" t="s">
        <v>70</v>
      </c>
      <c r="C2616">
        <v>50</v>
      </c>
      <c r="D2616" t="s">
        <v>139</v>
      </c>
      <c r="E2616" t="s">
        <v>140</v>
      </c>
      <c r="F2616" t="s">
        <v>127</v>
      </c>
      <c r="G2616">
        <v>0</v>
      </c>
      <c r="H2616">
        <v>0</v>
      </c>
      <c r="I2616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616" s="5" cm="1">
        <f t="array" ref="J2616">MAX(IF((ProjectInfoTable[ProjectName]=OutputTable[[#This Row],[ProjectName]]),(ProjectInfoTable[ProjectName]=OutputTable[[#This Row],[ProjectName]])*ProjectInfoTable[NumberOfReplications]))</f>
        <v>50</v>
      </c>
      <c r="K2616" s="5" cm="1">
        <f t="array" ref="K2616">IFERROR(AVERAGE(IF((OutputTable[GroupByKey]=OutputTable[[#This Row],[GroupByKey]]),(OutputTable[GroupByKey]=OutputTable[[#This Row],[GroupByKey]])*OutputTable[RecordedValue])),0)</f>
        <v>0</v>
      </c>
      <c r="L2616" s="5" cm="1">
        <f t="array" ref="L2616">IFERROR(_xlfn.STDEV.S(IF((OutputTable[GroupByKey]=OutputTable[[#This Row],[GroupByKey]]),(OutputTable[GroupByKey]=OutputTable[[#This Row],[GroupByKey]])*OutputTable[RecordedValue])),0)</f>
        <v>0</v>
      </c>
      <c r="M2616" s="5" cm="1">
        <f t="array" ref="M2616">MAX(IF((ProjectInfoTable[ProjectName]=OutputTable[[#This Row],[ProjectName]]),(ProjectInfoTable[ProjectName]=OutputTable[[#This Row],[ProjectName]])*ProjectInfoTable[ConfidenceInterval]))</f>
        <v>0.95</v>
      </c>
      <c r="N26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16" s="5" cm="1">
        <f t="array" ref="O2616">MIN(IF((OutputTable[GroupByKey]=OutputTable[[#This Row],[GroupByKey]]),(OutputTable[GroupByKey]=OutputTable[[#This Row],[GroupByKey]])*OutputTable[RecordedValue]))</f>
        <v>0</v>
      </c>
      <c r="P2616" s="5" cm="1">
        <f t="array" ref="P2616">MAX(IF((OutputTable[GroupByKey]=OutputTable[[#This Row],[GroupByKey]]),(OutputTable[GroupByKey]=OutputTable[[#This Row],[GroupByKey]])*OutputTable[RecordedValue]))</f>
        <v>0</v>
      </c>
    </row>
    <row r="2617" spans="1:16" x14ac:dyDescent="0.25">
      <c r="A2617" t="s">
        <v>68</v>
      </c>
      <c r="B2617" t="s">
        <v>70</v>
      </c>
      <c r="C2617">
        <v>50</v>
      </c>
      <c r="D2617" t="s">
        <v>141</v>
      </c>
      <c r="E2617" t="s">
        <v>111</v>
      </c>
      <c r="F2617" t="s">
        <v>73</v>
      </c>
      <c r="G2617">
        <v>9.4020590572979099</v>
      </c>
      <c r="H2617">
        <v>0</v>
      </c>
      <c r="I2617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617" s="5" cm="1">
        <f t="array" ref="J2617">MAX(IF((ProjectInfoTable[ProjectName]=OutputTable[[#This Row],[ProjectName]]),(ProjectInfoTable[ProjectName]=OutputTable[[#This Row],[ProjectName]])*ProjectInfoTable[NumberOfReplications]))</f>
        <v>50</v>
      </c>
      <c r="K2617" s="5" cm="1">
        <f t="array" ref="K2617">IFERROR(AVERAGE(IF((OutputTable[GroupByKey]=OutputTable[[#This Row],[GroupByKey]]),(OutputTable[GroupByKey]=OutputTable[[#This Row],[GroupByKey]])*OutputTable[RecordedValue])),0)</f>
        <v>9.2356458312402427</v>
      </c>
      <c r="L2617" s="5" cm="1">
        <f t="array" ref="L2617">IFERROR(_xlfn.STDEV.S(IF((OutputTable[GroupByKey]=OutputTable[[#This Row],[GroupByKey]]),(OutputTable[GroupByKey]=OutputTable[[#This Row],[GroupByKey]])*OutputTable[RecordedValue])),0)</f>
        <v>0.11377584298148916</v>
      </c>
      <c r="M2617" s="5" cm="1">
        <f t="array" ref="M2617">MAX(IF((ProjectInfoTable[ProjectName]=OutputTable[[#This Row],[ProjectName]]),(ProjectInfoTable[ProjectName]=OutputTable[[#This Row],[ProjectName]])*ProjectInfoTable[ConfidenceInterval]))</f>
        <v>0.95</v>
      </c>
      <c r="N26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617" s="5" cm="1">
        <f t="array" ref="O2617">MIN(IF((OutputTable[GroupByKey]=OutputTable[[#This Row],[GroupByKey]]),(OutputTable[GroupByKey]=OutputTable[[#This Row],[GroupByKey]])*OutputTable[RecordedValue]))</f>
        <v>8.9867833861246496</v>
      </c>
      <c r="P2617" s="5" cm="1">
        <f t="array" ref="P2617">MAX(IF((OutputTable[GroupByKey]=OutputTable[[#This Row],[GroupByKey]]),(OutputTable[GroupByKey]=OutputTable[[#This Row],[GroupByKey]])*OutputTable[RecordedValue]))</f>
        <v>9.4038725622795898</v>
      </c>
    </row>
    <row r="2618" spans="1:16" x14ac:dyDescent="0.25">
      <c r="A2618" t="s">
        <v>68</v>
      </c>
      <c r="B2618" t="s">
        <v>70</v>
      </c>
      <c r="C2618">
        <v>50</v>
      </c>
      <c r="D2618" t="s">
        <v>142</v>
      </c>
      <c r="E2618" t="s">
        <v>113</v>
      </c>
      <c r="F2618" t="s">
        <v>73</v>
      </c>
      <c r="G2618">
        <v>564.12354343787501</v>
      </c>
      <c r="H2618">
        <v>0</v>
      </c>
      <c r="I2618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618" s="5" cm="1">
        <f t="array" ref="J2618">MAX(IF((ProjectInfoTable[ProjectName]=OutputTable[[#This Row],[ProjectName]]),(ProjectInfoTable[ProjectName]=OutputTable[[#This Row],[ProjectName]])*ProjectInfoTable[NumberOfReplications]))</f>
        <v>50</v>
      </c>
      <c r="K2618" s="5" cm="1">
        <f t="array" ref="K2618">IFERROR(AVERAGE(IF((OutputTable[GroupByKey]=OutputTable[[#This Row],[GroupByKey]]),(OutputTable[GroupByKey]=OutputTable[[#This Row],[GroupByKey]])*OutputTable[RecordedValue])),0)</f>
        <v>554.13874987441454</v>
      </c>
      <c r="L2618" s="5" cm="1">
        <f t="array" ref="L2618">IFERROR(_xlfn.STDEV.S(IF((OutputTable[GroupByKey]=OutputTable[[#This Row],[GroupByKey]]),(OutputTable[GroupByKey]=OutputTable[[#This Row],[GroupByKey]])*OutputTable[RecordedValue])),0)</f>
        <v>6.8265505788893126</v>
      </c>
      <c r="M2618" s="5" cm="1">
        <f t="array" ref="M2618">MAX(IF((ProjectInfoTable[ProjectName]=OutputTable[[#This Row],[ProjectName]]),(ProjectInfoTable[ProjectName]=OutputTable[[#This Row],[ProjectName]])*ProjectInfoTable[ConfidenceInterval]))</f>
        <v>0.95</v>
      </c>
      <c r="N26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1.9400842084028966</v>
      </c>
      <c r="O2618" s="5" cm="1">
        <f t="array" ref="O2618">MIN(IF((OutputTable[GroupByKey]=OutputTable[[#This Row],[GroupByKey]]),(OutputTable[GroupByKey]=OutputTable[[#This Row],[GroupByKey]])*OutputTable[RecordedValue]))</f>
        <v>539.207003167479</v>
      </c>
      <c r="P2618" s="5" cm="1">
        <f t="array" ref="P2618">MAX(IF((OutputTable[GroupByKey]=OutputTable[[#This Row],[GroupByKey]]),(OutputTable[GroupByKey]=OutputTable[[#This Row],[GroupByKey]])*OutputTable[RecordedValue]))</f>
        <v>564.23235373677596</v>
      </c>
    </row>
    <row r="2619" spans="1:16" x14ac:dyDescent="0.25">
      <c r="A2619" t="s">
        <v>68</v>
      </c>
      <c r="B2619" t="s">
        <v>70</v>
      </c>
      <c r="C2619">
        <v>50</v>
      </c>
      <c r="D2619" t="s">
        <v>143</v>
      </c>
      <c r="E2619" t="s">
        <v>115</v>
      </c>
      <c r="F2619" t="s">
        <v>73</v>
      </c>
      <c r="G2619">
        <v>0</v>
      </c>
      <c r="H2619">
        <v>0</v>
      </c>
      <c r="I2619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619" s="5" cm="1">
        <f t="array" ref="J2619">MAX(IF((ProjectInfoTable[ProjectName]=OutputTable[[#This Row],[ProjectName]]),(ProjectInfoTable[ProjectName]=OutputTable[[#This Row],[ProjectName]])*ProjectInfoTable[NumberOfReplications]))</f>
        <v>50</v>
      </c>
      <c r="K2619" s="5" cm="1">
        <f t="array" ref="K2619">IFERROR(AVERAGE(IF((OutputTable[GroupByKey]=OutputTable[[#This Row],[GroupByKey]]),(OutputTable[GroupByKey]=OutputTable[[#This Row],[GroupByKey]])*OutputTable[RecordedValue])),0)</f>
        <v>0</v>
      </c>
      <c r="L2619" s="5" cm="1">
        <f t="array" ref="L2619">IFERROR(_xlfn.STDEV.S(IF((OutputTable[GroupByKey]=OutputTable[[#This Row],[GroupByKey]]),(OutputTable[GroupByKey]=OutputTable[[#This Row],[GroupByKey]])*OutputTable[RecordedValue])),0)</f>
        <v>0</v>
      </c>
      <c r="M2619" s="5" cm="1">
        <f t="array" ref="M2619">MAX(IF((ProjectInfoTable[ProjectName]=OutputTable[[#This Row],[ProjectName]]),(ProjectInfoTable[ProjectName]=OutputTable[[#This Row],[ProjectName]])*ProjectInfoTable[ConfidenceInterval]))</f>
        <v>0.95</v>
      </c>
      <c r="N26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19" s="5" cm="1">
        <f t="array" ref="O2619">MIN(IF((OutputTable[GroupByKey]=OutputTable[[#This Row],[GroupByKey]]),(OutputTable[GroupByKey]=OutputTable[[#This Row],[GroupByKey]])*OutputTable[RecordedValue]))</f>
        <v>0</v>
      </c>
      <c r="P2619" s="5" cm="1">
        <f t="array" ref="P2619">MAX(IF((OutputTable[GroupByKey]=OutputTable[[#This Row],[GroupByKey]]),(OutputTable[GroupByKey]=OutputTable[[#This Row],[GroupByKey]])*OutputTable[RecordedValue]))</f>
        <v>0</v>
      </c>
    </row>
    <row r="2620" spans="1:16" x14ac:dyDescent="0.25">
      <c r="A2620" t="s">
        <v>68</v>
      </c>
      <c r="B2620" t="s">
        <v>70</v>
      </c>
      <c r="C2620">
        <v>50</v>
      </c>
      <c r="D2620" t="s">
        <v>144</v>
      </c>
      <c r="E2620" t="s">
        <v>117</v>
      </c>
      <c r="F2620" t="s">
        <v>73</v>
      </c>
      <c r="G2620">
        <v>39.489015901011101</v>
      </c>
      <c r="H2620">
        <v>0</v>
      </c>
      <c r="I2620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620" s="5" cm="1">
        <f t="array" ref="J2620">MAX(IF((ProjectInfoTable[ProjectName]=OutputTable[[#This Row],[ProjectName]]),(ProjectInfoTable[ProjectName]=OutputTable[[#This Row],[ProjectName]])*ProjectInfoTable[NumberOfReplications]))</f>
        <v>50</v>
      </c>
      <c r="K2620" s="5" cm="1">
        <f t="array" ref="K2620">IFERROR(AVERAGE(IF((OutputTable[GroupByKey]=OutputTable[[#This Row],[GroupByKey]]),(OutputTable[GroupByKey]=OutputTable[[#This Row],[GroupByKey]])*OutputTable[RecordedValue])),0)</f>
        <v>55.339444015606816</v>
      </c>
      <c r="L2620" s="5" cm="1">
        <f t="array" ref="L2620">IFERROR(_xlfn.STDEV.S(IF((OutputTable[GroupByKey]=OutputTable[[#This Row],[GroupByKey]]),(OutputTable[GroupByKey]=OutputTable[[#This Row],[GroupByKey]])*OutputTable[RecordedValue])),0)</f>
        <v>18.463814595248238</v>
      </c>
      <c r="M2620" s="5" cm="1">
        <f t="array" ref="M2620">MAX(IF((ProjectInfoTable[ProjectName]=OutputTable[[#This Row],[ProjectName]]),(ProjectInfoTable[ProjectName]=OutputTable[[#This Row],[ProjectName]])*ProjectInfoTable[ConfidenceInterval]))</f>
        <v>0.95</v>
      </c>
      <c r="N26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5.2473580484257099</v>
      </c>
      <c r="O2620" s="5" cm="1">
        <f t="array" ref="O2620">MIN(IF((OutputTable[GroupByKey]=OutputTable[[#This Row],[GroupByKey]]),(OutputTable[GroupByKey]=OutputTable[[#This Row],[GroupByKey]])*OutputTable[RecordedValue]))</f>
        <v>20.994807137296998</v>
      </c>
      <c r="P2620" s="5" cm="1">
        <f t="array" ref="P2620">MAX(IF((OutputTable[GroupByKey]=OutputTable[[#This Row],[GroupByKey]]),(OutputTable[GroupByKey]=OutputTable[[#This Row],[GroupByKey]])*OutputTable[RecordedValue]))</f>
        <v>106.254030872416</v>
      </c>
    </row>
    <row r="2621" spans="1:16" x14ac:dyDescent="0.25">
      <c r="A2621" t="s">
        <v>68</v>
      </c>
      <c r="B2621" t="s">
        <v>70</v>
      </c>
      <c r="C2621">
        <v>50</v>
      </c>
      <c r="D2621" t="s">
        <v>145</v>
      </c>
      <c r="E2621" t="s">
        <v>119</v>
      </c>
      <c r="F2621" t="s">
        <v>73</v>
      </c>
      <c r="G2621">
        <v>318</v>
      </c>
      <c r="H2621">
        <v>0</v>
      </c>
      <c r="I2621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621" s="5" cm="1">
        <f t="array" ref="J2621">MAX(IF((ProjectInfoTable[ProjectName]=OutputTable[[#This Row],[ProjectName]]),(ProjectInfoTable[ProjectName]=OutputTable[[#This Row],[ProjectName]])*ProjectInfoTable[NumberOfReplications]))</f>
        <v>50</v>
      </c>
      <c r="K2621" s="5" cm="1">
        <f t="array" ref="K2621">IFERROR(AVERAGE(IF((OutputTable[GroupByKey]=OutputTable[[#This Row],[GroupByKey]]),(OutputTable[GroupByKey]=OutputTable[[#This Row],[GroupByKey]])*OutputTable[RecordedValue])),0)</f>
        <v>318</v>
      </c>
      <c r="L2621" s="5" cm="1">
        <f t="array" ref="L2621">IFERROR(_xlfn.STDEV.S(IF((OutputTable[GroupByKey]=OutputTable[[#This Row],[GroupByKey]]),(OutputTable[GroupByKey]=OutputTable[[#This Row],[GroupByKey]])*OutputTable[RecordedValue])),0)</f>
        <v>0</v>
      </c>
      <c r="M2621" s="5" cm="1">
        <f t="array" ref="M2621">MAX(IF((ProjectInfoTable[ProjectName]=OutputTable[[#This Row],[ProjectName]]),(ProjectInfoTable[ProjectName]=OutputTable[[#This Row],[ProjectName]])*ProjectInfoTable[ConfidenceInterval]))</f>
        <v>0.95</v>
      </c>
      <c r="N26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1" s="5" cm="1">
        <f t="array" ref="O2621">MIN(IF((OutputTable[GroupByKey]=OutputTable[[#This Row],[GroupByKey]]),(OutputTable[GroupByKey]=OutputTable[[#This Row],[GroupByKey]])*OutputTable[RecordedValue]))</f>
        <v>318</v>
      </c>
      <c r="P2621" s="5" cm="1">
        <f t="array" ref="P2621">MAX(IF((OutputTable[GroupByKey]=OutputTable[[#This Row],[GroupByKey]]),(OutputTable[GroupByKey]=OutputTable[[#This Row],[GroupByKey]])*OutputTable[RecordedValue]))</f>
        <v>318</v>
      </c>
    </row>
    <row r="2622" spans="1:16" x14ac:dyDescent="0.25">
      <c r="A2622" t="s">
        <v>68</v>
      </c>
      <c r="B2622" t="s">
        <v>70</v>
      </c>
      <c r="C2622">
        <v>50</v>
      </c>
      <c r="D2622" t="s">
        <v>146</v>
      </c>
      <c r="E2622" t="s">
        <v>121</v>
      </c>
      <c r="F2622" t="s">
        <v>73</v>
      </c>
      <c r="G2622">
        <v>317</v>
      </c>
      <c r="H2622">
        <v>0</v>
      </c>
      <c r="I2622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622" s="5" cm="1">
        <f t="array" ref="J2622">MAX(IF((ProjectInfoTable[ProjectName]=OutputTable[[#This Row],[ProjectName]]),(ProjectInfoTable[ProjectName]=OutputTable[[#This Row],[ProjectName]])*ProjectInfoTable[NumberOfReplications]))</f>
        <v>50</v>
      </c>
      <c r="K2622" s="5" cm="1">
        <f t="array" ref="K2622">IFERROR(AVERAGE(IF((OutputTable[GroupByKey]=OutputTable[[#This Row],[GroupByKey]]),(OutputTable[GroupByKey]=OutputTable[[#This Row],[GroupByKey]])*OutputTable[RecordedValue])),0)</f>
        <v>316.94</v>
      </c>
      <c r="L2622" s="5" cm="1">
        <f t="array" ref="L2622">IFERROR(_xlfn.STDEV.S(IF((OutputTable[GroupByKey]=OutputTable[[#This Row],[GroupByKey]]),(OutputTable[GroupByKey]=OutputTable[[#This Row],[GroupByKey]])*OutputTable[RecordedValue])),0)</f>
        <v>0.23989793748209556</v>
      </c>
      <c r="M2622" s="5" cm="1">
        <f t="array" ref="M2622">MAX(IF((ProjectInfoTable[ProjectName]=OutputTable[[#This Row],[ProjectName]]),(ProjectInfoTable[ProjectName]=OutputTable[[#This Row],[ProjectName]])*ProjectInfoTable[ConfidenceInterval]))</f>
        <v>0.95</v>
      </c>
      <c r="N26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6.8178239472322724E-2</v>
      </c>
      <c r="O2622" s="5" cm="1">
        <f t="array" ref="O2622">MIN(IF((OutputTable[GroupByKey]=OutputTable[[#This Row],[GroupByKey]]),(OutputTable[GroupByKey]=OutputTable[[#This Row],[GroupByKey]])*OutputTable[RecordedValue]))</f>
        <v>316</v>
      </c>
      <c r="P2622" s="5" cm="1">
        <f t="array" ref="P2622">MAX(IF((OutputTable[GroupByKey]=OutputTable[[#This Row],[GroupByKey]]),(OutputTable[GroupByKey]=OutputTable[[#This Row],[GroupByKey]])*OutputTable[RecordedValue]))</f>
        <v>317</v>
      </c>
    </row>
    <row r="2623" spans="1:16" x14ac:dyDescent="0.25">
      <c r="A2623" t="s">
        <v>68</v>
      </c>
      <c r="B2623" t="s">
        <v>70</v>
      </c>
      <c r="C2623">
        <v>50</v>
      </c>
      <c r="D2623" t="s">
        <v>147</v>
      </c>
      <c r="E2623" t="s">
        <v>123</v>
      </c>
      <c r="F2623" t="s">
        <v>73</v>
      </c>
      <c r="G2623">
        <v>9.4020590572979099</v>
      </c>
      <c r="H2623">
        <v>0</v>
      </c>
      <c r="I2623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623" s="5" cm="1">
        <f t="array" ref="J2623">MAX(IF((ProjectInfoTable[ProjectName]=OutputTable[[#This Row],[ProjectName]]),(ProjectInfoTable[ProjectName]=OutputTable[[#This Row],[ProjectName]])*ProjectInfoTable[NumberOfReplications]))</f>
        <v>50</v>
      </c>
      <c r="K2623" s="5" cm="1">
        <f t="array" ref="K2623">IFERROR(AVERAGE(IF((OutputTable[GroupByKey]=OutputTable[[#This Row],[GroupByKey]]),(OutputTable[GroupByKey]=OutputTable[[#This Row],[GroupByKey]])*OutputTable[RecordedValue])),0)</f>
        <v>9.2356458312402427</v>
      </c>
      <c r="L2623" s="5" cm="1">
        <f t="array" ref="L2623">IFERROR(_xlfn.STDEV.S(IF((OutputTable[GroupByKey]=OutputTable[[#This Row],[GroupByKey]]),(OutputTable[GroupByKey]=OutputTable[[#This Row],[GroupByKey]])*OutputTable[RecordedValue])),0)</f>
        <v>0.11377584298148916</v>
      </c>
      <c r="M2623" s="5" cm="1">
        <f t="array" ref="M2623">MAX(IF((ProjectInfoTable[ProjectName]=OutputTable[[#This Row],[ProjectName]]),(ProjectInfoTable[ProjectName]=OutputTable[[#This Row],[ProjectName]])*ProjectInfoTable[ConfidenceInterval]))</f>
        <v>0.95</v>
      </c>
      <c r="N26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3.2334736806715114E-2</v>
      </c>
      <c r="O2623" s="5" cm="1">
        <f t="array" ref="O2623">MIN(IF((OutputTable[GroupByKey]=OutputTable[[#This Row],[GroupByKey]]),(OutputTable[GroupByKey]=OutputTable[[#This Row],[GroupByKey]])*OutputTable[RecordedValue]))</f>
        <v>8.9867833861246496</v>
      </c>
      <c r="P2623" s="5" cm="1">
        <f t="array" ref="P2623">MAX(IF((OutputTable[GroupByKey]=OutputTable[[#This Row],[GroupByKey]]),(OutputTable[GroupByKey]=OutputTable[[#This Row],[GroupByKey]])*OutputTable[RecordedValue]))</f>
        <v>9.4038725622795898</v>
      </c>
    </row>
    <row r="2624" spans="1:16" x14ac:dyDescent="0.25">
      <c r="A2624" t="s">
        <v>68</v>
      </c>
      <c r="B2624" t="s">
        <v>70</v>
      </c>
      <c r="C2624">
        <v>50</v>
      </c>
      <c r="D2624" t="s">
        <v>148</v>
      </c>
      <c r="E2624" t="s">
        <v>125</v>
      </c>
      <c r="F2624" t="s">
        <v>73</v>
      </c>
      <c r="G2624">
        <v>603.61255933888594</v>
      </c>
      <c r="H2624">
        <v>0</v>
      </c>
      <c r="I2624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624" s="5" cm="1">
        <f t="array" ref="J2624">MAX(IF((ProjectInfoTable[ProjectName]=OutputTable[[#This Row],[ProjectName]]),(ProjectInfoTable[ProjectName]=OutputTable[[#This Row],[ProjectName]])*ProjectInfoTable[NumberOfReplications]))</f>
        <v>50</v>
      </c>
      <c r="K2624" s="5" cm="1">
        <f t="array" ref="K2624">IFERROR(AVERAGE(IF((OutputTable[GroupByKey]=OutputTable[[#This Row],[GroupByKey]]),(OutputTable[GroupByKey]=OutputTable[[#This Row],[GroupByKey]])*OutputTable[RecordedValue])),0)</f>
        <v>609.47819389002132</v>
      </c>
      <c r="L2624" s="5" cm="1">
        <f t="array" ref="L2624">IFERROR(_xlfn.STDEV.S(IF((OutputTable[GroupByKey]=OutputTable[[#This Row],[GroupByKey]]),(OutputTable[GroupByKey]=OutputTable[[#This Row],[GroupByKey]])*OutputTable[RecordedValue])),0)</f>
        <v>20.03379556554944</v>
      </c>
      <c r="M2624" s="5" cm="1">
        <f t="array" ref="M2624">MAX(IF((ProjectInfoTable[ProjectName]=OutputTable[[#This Row],[ProjectName]]),(ProjectInfoTable[ProjectName]=OutputTable[[#This Row],[ProjectName]])*ProjectInfoTable[ConfidenceInterval]))</f>
        <v>0.95</v>
      </c>
      <c r="N26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5.6935417033734463</v>
      </c>
      <c r="O2624" s="5" cm="1">
        <f t="array" ref="O2624">MIN(IF((OutputTable[GroupByKey]=OutputTable[[#This Row],[GroupByKey]]),(OutputTable[GroupByKey]=OutputTable[[#This Row],[GroupByKey]])*OutputTable[RecordedValue]))</f>
        <v>560.39330190760404</v>
      </c>
      <c r="P2624" s="5" cm="1">
        <f t="array" ref="P2624">MAX(IF((OutputTable[GroupByKey]=OutputTable[[#This Row],[GroupByKey]]),(OutputTable[GroupByKey]=OutputTable[[#This Row],[GroupByKey]])*OutputTable[RecordedValue]))</f>
        <v>667.91125094200902</v>
      </c>
    </row>
    <row r="2625" spans="1:16" x14ac:dyDescent="0.25">
      <c r="A2625" t="s">
        <v>68</v>
      </c>
      <c r="B2625" t="s">
        <v>70</v>
      </c>
      <c r="C2625">
        <v>50</v>
      </c>
      <c r="D2625" t="s">
        <v>149</v>
      </c>
      <c r="E2625" t="s">
        <v>119</v>
      </c>
      <c r="F2625" t="s">
        <v>87</v>
      </c>
      <c r="G2625">
        <v>318</v>
      </c>
      <c r="H2625">
        <v>0</v>
      </c>
      <c r="I2625" s="5" t="str">
        <f>OutputTable[[#This Row],[ProjectName]]&amp;OutputTable[[#This Row],[Name]]&amp;OutputTable[[#This Row],[Type]]&amp;OutputTable[[#This Row],[Source]]</f>
        <v>Airport Security AnalysisEntity 1.NumberInNumber InEntity</v>
      </c>
      <c r="J2625" s="5" cm="1">
        <f t="array" ref="J2625">MAX(IF((ProjectInfoTable[ProjectName]=OutputTable[[#This Row],[ProjectName]]),(ProjectInfoTable[ProjectName]=OutputTable[[#This Row],[ProjectName]])*ProjectInfoTable[NumberOfReplications]))</f>
        <v>50</v>
      </c>
      <c r="K2625" s="5" cm="1">
        <f t="array" ref="K2625">IFERROR(AVERAGE(IF((OutputTable[GroupByKey]=OutputTable[[#This Row],[GroupByKey]]),(OutputTable[GroupByKey]=OutputTable[[#This Row],[GroupByKey]])*OutputTable[RecordedValue])),0)</f>
        <v>318</v>
      </c>
      <c r="L2625" s="5" cm="1">
        <f t="array" ref="L2625">IFERROR(_xlfn.STDEV.S(IF((OutputTable[GroupByKey]=OutputTable[[#This Row],[GroupByKey]]),(OutputTable[GroupByKey]=OutputTable[[#This Row],[GroupByKey]])*OutputTable[RecordedValue])),0)</f>
        <v>0</v>
      </c>
      <c r="M2625" s="5" cm="1">
        <f t="array" ref="M2625">MAX(IF((ProjectInfoTable[ProjectName]=OutputTable[[#This Row],[ProjectName]]),(ProjectInfoTable[ProjectName]=OutputTable[[#This Row],[ProjectName]])*ProjectInfoTable[ConfidenceInterval]))</f>
        <v>0.95</v>
      </c>
      <c r="N26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5" s="5" cm="1">
        <f t="array" ref="O2625">MIN(IF((OutputTable[GroupByKey]=OutputTable[[#This Row],[GroupByKey]]),(OutputTable[GroupByKey]=OutputTable[[#This Row],[GroupByKey]])*OutputTable[RecordedValue]))</f>
        <v>318</v>
      </c>
      <c r="P2625" s="5" cm="1">
        <f t="array" ref="P2625">MAX(IF((OutputTable[GroupByKey]=OutputTable[[#This Row],[GroupByKey]]),(OutputTable[GroupByKey]=OutputTable[[#This Row],[GroupByKey]])*OutputTable[RecordedValue]))</f>
        <v>318</v>
      </c>
    </row>
    <row r="2626" spans="1:16" x14ac:dyDescent="0.25">
      <c r="A2626" t="s">
        <v>68</v>
      </c>
      <c r="B2626" t="s">
        <v>70</v>
      </c>
      <c r="C2626">
        <v>50</v>
      </c>
      <c r="D2626" t="s">
        <v>150</v>
      </c>
      <c r="E2626" t="s">
        <v>121</v>
      </c>
      <c r="F2626" t="s">
        <v>87</v>
      </c>
      <c r="G2626">
        <v>315</v>
      </c>
      <c r="H2626">
        <v>0</v>
      </c>
      <c r="I2626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626" s="5" cm="1">
        <f t="array" ref="J2626">MAX(IF((ProjectInfoTable[ProjectName]=OutputTable[[#This Row],[ProjectName]]),(ProjectInfoTable[ProjectName]=OutputTable[[#This Row],[ProjectName]])*ProjectInfoTable[NumberOfReplications]))</f>
        <v>50</v>
      </c>
      <c r="K2626" s="5" cm="1">
        <f t="array" ref="K2626">IFERROR(AVERAGE(IF((OutputTable[GroupByKey]=OutputTable[[#This Row],[GroupByKey]]),(OutputTable[GroupByKey]=OutputTable[[#This Row],[GroupByKey]])*OutputTable[RecordedValue])),0)</f>
        <v>314.94</v>
      </c>
      <c r="L2626" s="5" cm="1">
        <f t="array" ref="L2626">IFERROR(_xlfn.STDEV.S(IF((OutputTable[GroupByKey]=OutputTable[[#This Row],[GroupByKey]]),(OutputTable[GroupByKey]=OutputTable[[#This Row],[GroupByKey]])*OutputTable[RecordedValue])),0)</f>
        <v>0.68243262357121037</v>
      </c>
      <c r="M2626" s="5" cm="1">
        <f t="array" ref="M2626">MAX(IF((ProjectInfoTable[ProjectName]=OutputTable[[#This Row],[ProjectName]]),(ProjectInfoTable[ProjectName]=OutputTable[[#This Row],[ProjectName]])*ProjectInfoTable[ConfidenceInterval]))</f>
        <v>0.95</v>
      </c>
      <c r="N26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626" s="5" cm="1">
        <f t="array" ref="O2626">MIN(IF((OutputTable[GroupByKey]=OutputTable[[#This Row],[GroupByKey]]),(OutputTable[GroupByKey]=OutputTable[[#This Row],[GroupByKey]])*OutputTable[RecordedValue]))</f>
        <v>313</v>
      </c>
      <c r="P2626" s="5" cm="1">
        <f t="array" ref="P2626">MAX(IF((OutputTable[GroupByKey]=OutputTable[[#This Row],[GroupByKey]]),(OutputTable[GroupByKey]=OutputTable[[#This Row],[GroupByKey]])*OutputTable[RecordedValue]))</f>
        <v>316</v>
      </c>
    </row>
    <row r="2627" spans="1:16" x14ac:dyDescent="0.25">
      <c r="A2627" t="s">
        <v>68</v>
      </c>
      <c r="B2627" t="s">
        <v>70</v>
      </c>
      <c r="C2627">
        <v>50</v>
      </c>
      <c r="D2627" t="s">
        <v>151</v>
      </c>
      <c r="E2627" t="s">
        <v>135</v>
      </c>
      <c r="F2627" t="s">
        <v>105</v>
      </c>
      <c r="G2627">
        <v>0</v>
      </c>
      <c r="H2627">
        <v>0</v>
      </c>
      <c r="I2627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627" s="5" cm="1">
        <f t="array" ref="J2627">MAX(IF((ProjectInfoTable[ProjectName]=OutputTable[[#This Row],[ProjectName]]),(ProjectInfoTable[ProjectName]=OutputTable[[#This Row],[ProjectName]])*ProjectInfoTable[NumberOfReplications]))</f>
        <v>50</v>
      </c>
      <c r="K2627" s="5" cm="1">
        <f t="array" ref="K2627">IFERROR(AVERAGE(IF((OutputTable[GroupByKey]=OutputTable[[#This Row],[GroupByKey]]),(OutputTable[GroupByKey]=OutputTable[[#This Row],[GroupByKey]])*OutputTable[RecordedValue])),0)</f>
        <v>0</v>
      </c>
      <c r="L2627" s="5" cm="1">
        <f t="array" ref="L2627">IFERROR(_xlfn.STDEV.S(IF((OutputTable[GroupByKey]=OutputTable[[#This Row],[GroupByKey]]),(OutputTable[GroupByKey]=OutputTable[[#This Row],[GroupByKey]])*OutputTable[RecordedValue])),0)</f>
        <v>0</v>
      </c>
      <c r="M2627" s="5" cm="1">
        <f t="array" ref="M2627">MAX(IF((ProjectInfoTable[ProjectName]=OutputTable[[#This Row],[ProjectName]]),(ProjectInfoTable[ProjectName]=OutputTable[[#This Row],[ProjectName]])*ProjectInfoTable[ConfidenceInterval]))</f>
        <v>0.95</v>
      </c>
      <c r="N26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7" s="5" cm="1">
        <f t="array" ref="O2627">MIN(IF((OutputTable[GroupByKey]=OutputTable[[#This Row],[GroupByKey]]),(OutputTable[GroupByKey]=OutputTable[[#This Row],[GroupByKey]])*OutputTable[RecordedValue]))</f>
        <v>0</v>
      </c>
      <c r="P2627" s="5" cm="1">
        <f t="array" ref="P2627">MAX(IF((OutputTable[GroupByKey]=OutputTable[[#This Row],[GroupByKey]]),(OutputTable[GroupByKey]=OutputTable[[#This Row],[GroupByKey]])*OutputTable[RecordedValue]))</f>
        <v>0</v>
      </c>
    </row>
    <row r="2628" spans="1:16" x14ac:dyDescent="0.25">
      <c r="A2628" t="s">
        <v>68</v>
      </c>
      <c r="B2628" t="s">
        <v>70</v>
      </c>
      <c r="C2628">
        <v>50</v>
      </c>
      <c r="D2628" t="s">
        <v>152</v>
      </c>
      <c r="E2628" t="s">
        <v>137</v>
      </c>
      <c r="F2628" t="s">
        <v>105</v>
      </c>
      <c r="G2628">
        <v>12</v>
      </c>
      <c r="H2628">
        <v>0</v>
      </c>
      <c r="I2628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628" s="5" cm="1">
        <f t="array" ref="J2628">MAX(IF((ProjectInfoTable[ProjectName]=OutputTable[[#This Row],[ProjectName]]),(ProjectInfoTable[ProjectName]=OutputTable[[#This Row],[ProjectName]])*ProjectInfoTable[NumberOfReplications]))</f>
        <v>50</v>
      </c>
      <c r="K2628" s="5" cm="1">
        <f t="array" ref="K2628">IFERROR(AVERAGE(IF((OutputTable[GroupByKey]=OutputTable[[#This Row],[GroupByKey]]),(OutputTable[GroupByKey]=OutputTable[[#This Row],[GroupByKey]])*OutputTable[RecordedValue])),0)</f>
        <v>12</v>
      </c>
      <c r="L2628" s="5" cm="1">
        <f t="array" ref="L2628">IFERROR(_xlfn.STDEV.S(IF((OutputTable[GroupByKey]=OutputTable[[#This Row],[GroupByKey]]),(OutputTable[GroupByKey]=OutputTable[[#This Row],[GroupByKey]])*OutputTable[RecordedValue])),0)</f>
        <v>0</v>
      </c>
      <c r="M2628" s="5" cm="1">
        <f t="array" ref="M2628">MAX(IF((ProjectInfoTable[ProjectName]=OutputTable[[#This Row],[ProjectName]]),(ProjectInfoTable[ProjectName]=OutputTable[[#This Row],[ProjectName]])*ProjectInfoTable[ConfidenceInterval]))</f>
        <v>0.95</v>
      </c>
      <c r="N26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8" s="5" cm="1">
        <f t="array" ref="O2628">MIN(IF((OutputTable[GroupByKey]=OutputTable[[#This Row],[GroupByKey]]),(OutputTable[GroupByKey]=OutputTable[[#This Row],[GroupByKey]])*OutputTable[RecordedValue]))</f>
        <v>12</v>
      </c>
      <c r="P2628" s="5" cm="1">
        <f t="array" ref="P2628">MAX(IF((OutputTable[GroupByKey]=OutputTable[[#This Row],[GroupByKey]]),(OutputTable[GroupByKey]=OutputTable[[#This Row],[GroupByKey]])*OutputTable[RecordedValue]))</f>
        <v>12</v>
      </c>
    </row>
    <row r="2629" spans="1:16" x14ac:dyDescent="0.25">
      <c r="A2629" t="s">
        <v>68</v>
      </c>
      <c r="B2629" t="s">
        <v>70</v>
      </c>
      <c r="C2629">
        <v>50</v>
      </c>
      <c r="D2629" t="s">
        <v>153</v>
      </c>
      <c r="E2629" t="s">
        <v>154</v>
      </c>
      <c r="F2629" t="s">
        <v>105</v>
      </c>
      <c r="G2629">
        <v>0</v>
      </c>
      <c r="H2629">
        <v>0</v>
      </c>
      <c r="I2629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629" s="5" cm="1">
        <f t="array" ref="J2629">MAX(IF((ProjectInfoTable[ProjectName]=OutputTable[[#This Row],[ProjectName]]),(ProjectInfoTable[ProjectName]=OutputTable[[#This Row],[ProjectName]])*ProjectInfoTable[NumberOfReplications]))</f>
        <v>50</v>
      </c>
      <c r="K2629" s="5" cm="1">
        <f t="array" ref="K2629">IFERROR(AVERAGE(IF((OutputTable[GroupByKey]=OutputTable[[#This Row],[GroupByKey]]),(OutputTable[GroupByKey]=OutputTable[[#This Row],[GroupByKey]])*OutputTable[RecordedValue])),0)</f>
        <v>0</v>
      </c>
      <c r="L2629" s="5" cm="1">
        <f t="array" ref="L2629">IFERROR(_xlfn.STDEV.S(IF((OutputTable[GroupByKey]=OutputTable[[#This Row],[GroupByKey]]),(OutputTable[GroupByKey]=OutputTable[[#This Row],[GroupByKey]])*OutputTable[RecordedValue])),0)</f>
        <v>0</v>
      </c>
      <c r="M2629" s="5" cm="1">
        <f t="array" ref="M2629">MAX(IF((ProjectInfoTable[ProjectName]=OutputTable[[#This Row],[ProjectName]]),(ProjectInfoTable[ProjectName]=OutputTable[[#This Row],[ProjectName]])*ProjectInfoTable[ConfidenceInterval]))</f>
        <v>0.95</v>
      </c>
      <c r="N26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9" s="5" cm="1">
        <f t="array" ref="O2629">MIN(IF((OutputTable[GroupByKey]=OutputTable[[#This Row],[GroupByKey]]),(OutputTable[GroupByKey]=OutputTable[[#This Row],[GroupByKey]])*OutputTable[RecordedValue]))</f>
        <v>0</v>
      </c>
      <c r="P2629" s="5" cm="1">
        <f t="array" ref="P2629">MAX(IF((OutputTable[GroupByKey]=OutputTable[[#This Row],[GroupByKey]]),(OutputTable[GroupByKey]=OutputTable[[#This Row],[GroupByKey]])*OutputTable[RecordedValue]))</f>
        <v>0</v>
      </c>
    </row>
    <row r="2630" spans="1:16" x14ac:dyDescent="0.25">
      <c r="A2630" t="s">
        <v>68</v>
      </c>
      <c r="B2630" t="s">
        <v>70</v>
      </c>
      <c r="C2630">
        <v>50</v>
      </c>
      <c r="D2630" t="s">
        <v>155</v>
      </c>
      <c r="E2630" t="s">
        <v>156</v>
      </c>
      <c r="F2630" t="s">
        <v>105</v>
      </c>
      <c r="G2630">
        <v>0</v>
      </c>
      <c r="H2630">
        <v>0</v>
      </c>
      <c r="I2630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630" s="5" cm="1">
        <f t="array" ref="J2630">MAX(IF((ProjectInfoTable[ProjectName]=OutputTable[[#This Row],[ProjectName]]),(ProjectInfoTable[ProjectName]=OutputTable[[#This Row],[ProjectName]])*ProjectInfoTable[NumberOfReplications]))</f>
        <v>50</v>
      </c>
      <c r="K2630" s="5" cm="1">
        <f t="array" ref="K2630">IFERROR(AVERAGE(IF((OutputTable[GroupByKey]=OutputTable[[#This Row],[GroupByKey]]),(OutputTable[GroupByKey]=OutputTable[[#This Row],[GroupByKey]])*OutputTable[RecordedValue])),0)</f>
        <v>0</v>
      </c>
      <c r="L2630" s="5" cm="1">
        <f t="array" ref="L2630">IFERROR(_xlfn.STDEV.S(IF((OutputTable[GroupByKey]=OutputTable[[#This Row],[GroupByKey]]),(OutputTable[GroupByKey]=OutputTable[[#This Row],[GroupByKey]])*OutputTable[RecordedValue])),0)</f>
        <v>0</v>
      </c>
      <c r="M2630" s="5" cm="1">
        <f t="array" ref="M2630">MAX(IF((ProjectInfoTable[ProjectName]=OutputTable[[#This Row],[ProjectName]]),(ProjectInfoTable[ProjectName]=OutputTable[[#This Row],[ProjectName]])*ProjectInfoTable[ConfidenceInterval]))</f>
        <v>0.95</v>
      </c>
      <c r="N26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30" s="5" cm="1">
        <f t="array" ref="O2630">MIN(IF((OutputTable[GroupByKey]=OutputTable[[#This Row],[GroupByKey]]),(OutputTable[GroupByKey]=OutputTable[[#This Row],[GroupByKey]])*OutputTable[RecordedValue]))</f>
        <v>0</v>
      </c>
      <c r="P2630" s="5" cm="1">
        <f t="array" ref="P2630">MAX(IF((OutputTable[GroupByKey]=OutputTable[[#This Row],[GroupByKey]]),(OutputTable[GroupByKey]=OutputTable[[#This Row],[GroupByKey]])*OutputTable[RecordedValue]))</f>
        <v>0</v>
      </c>
    </row>
    <row r="2631" spans="1:16" x14ac:dyDescent="0.25">
      <c r="A2631" t="s">
        <v>68</v>
      </c>
      <c r="B2631" t="s">
        <v>70</v>
      </c>
      <c r="C2631">
        <v>50</v>
      </c>
      <c r="D2631" t="s">
        <v>157</v>
      </c>
      <c r="E2631" t="s">
        <v>140</v>
      </c>
      <c r="F2631" t="s">
        <v>105</v>
      </c>
      <c r="G2631">
        <v>0</v>
      </c>
      <c r="H2631">
        <v>0</v>
      </c>
      <c r="I2631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631" s="5" cm="1">
        <f t="array" ref="J2631">MAX(IF((ProjectInfoTable[ProjectName]=OutputTable[[#This Row],[ProjectName]]),(ProjectInfoTable[ProjectName]=OutputTable[[#This Row],[ProjectName]])*ProjectInfoTable[NumberOfReplications]))</f>
        <v>50</v>
      </c>
      <c r="K2631" s="5" cm="1">
        <f t="array" ref="K2631">IFERROR(AVERAGE(IF((OutputTable[GroupByKey]=OutputTable[[#This Row],[GroupByKey]]),(OutputTable[GroupByKey]=OutputTable[[#This Row],[GroupByKey]])*OutputTable[RecordedValue])),0)</f>
        <v>0</v>
      </c>
      <c r="L2631" s="5" cm="1">
        <f t="array" ref="L2631">IFERROR(_xlfn.STDEV.S(IF((OutputTable[GroupByKey]=OutputTable[[#This Row],[GroupByKey]]),(OutputTable[GroupByKey]=OutputTable[[#This Row],[GroupByKey]])*OutputTable[RecordedValue])),0)</f>
        <v>0</v>
      </c>
      <c r="M2631" s="5" cm="1">
        <f t="array" ref="M2631">MAX(IF((ProjectInfoTable[ProjectName]=OutputTable[[#This Row],[ProjectName]]),(ProjectInfoTable[ProjectName]=OutputTable[[#This Row],[ProjectName]])*ProjectInfoTable[ConfidenceInterval]))</f>
        <v>0.95</v>
      </c>
      <c r="N26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31" s="5" cm="1">
        <f t="array" ref="O2631">MIN(IF((OutputTable[GroupByKey]=OutputTable[[#This Row],[GroupByKey]]),(OutputTable[GroupByKey]=OutputTable[[#This Row],[GroupByKey]])*OutputTable[RecordedValue]))</f>
        <v>0</v>
      </c>
      <c r="P2631" s="5" cm="1">
        <f t="array" ref="P2631">MAX(IF((OutputTable[GroupByKey]=OutputTable[[#This Row],[GroupByKey]]),(OutputTable[GroupByKey]=OutputTable[[#This Row],[GroupByKey]])*OutputTable[RecordedValue]))</f>
        <v>0</v>
      </c>
    </row>
    <row r="2632" spans="1:16" x14ac:dyDescent="0.25">
      <c r="A2632" t="s">
        <v>68</v>
      </c>
      <c r="B2632" t="s">
        <v>70</v>
      </c>
      <c r="C2632">
        <v>50</v>
      </c>
      <c r="D2632" t="s">
        <v>158</v>
      </c>
      <c r="E2632" t="s">
        <v>121</v>
      </c>
      <c r="F2632" t="s">
        <v>127</v>
      </c>
      <c r="G2632">
        <v>315</v>
      </c>
      <c r="H2632">
        <v>0</v>
      </c>
      <c r="I2632" s="5" t="str">
        <f>OutputTable[[#This Row],[ProjectName]]&amp;OutputTable[[#This Row],[Name]]&amp;OutputTable[[#This Row],[Type]]&amp;OutputTable[[#This Row],[Source]]</f>
        <v>Airport Security AnalysisSystem.NumberOutNumber OutSystem</v>
      </c>
      <c r="J2632" s="5" cm="1">
        <f t="array" ref="J2632">MAX(IF((ProjectInfoTable[ProjectName]=OutputTable[[#This Row],[ProjectName]]),(ProjectInfoTable[ProjectName]=OutputTable[[#This Row],[ProjectName]])*ProjectInfoTable[NumberOfReplications]))</f>
        <v>50</v>
      </c>
      <c r="K2632" s="5" cm="1">
        <f t="array" ref="K2632">IFERROR(AVERAGE(IF((OutputTable[GroupByKey]=OutputTable[[#This Row],[GroupByKey]]),(OutputTable[GroupByKey]=OutputTable[[#This Row],[GroupByKey]])*OutputTable[RecordedValue])),0)</f>
        <v>314.94</v>
      </c>
      <c r="L2632" s="5" cm="1">
        <f t="array" ref="L2632">IFERROR(_xlfn.STDEV.S(IF((OutputTable[GroupByKey]=OutputTable[[#This Row],[GroupByKey]]),(OutputTable[GroupByKey]=OutputTable[[#This Row],[GroupByKey]])*OutputTable[RecordedValue])),0)</f>
        <v>0.68243262357121037</v>
      </c>
      <c r="M2632" s="5" cm="1">
        <f t="array" ref="M2632">MAX(IF((ProjectInfoTable[ProjectName]=OutputTable[[#This Row],[ProjectName]]),(ProjectInfoTable[ProjectName]=OutputTable[[#This Row],[ProjectName]])*ProjectInfoTable[ConfidenceInterval]))</f>
        <v>0.95</v>
      </c>
      <c r="N26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0.19394520570663903</v>
      </c>
      <c r="O2632" s="5" cm="1">
        <f t="array" ref="O2632">MIN(IF((OutputTable[GroupByKey]=OutputTable[[#This Row],[GroupByKey]]),(OutputTable[GroupByKey]=OutputTable[[#This Row],[GroupByKey]])*OutputTable[RecordedValue]))</f>
        <v>313</v>
      </c>
      <c r="P2632" s="5" cm="1">
        <f t="array" ref="P2632">MAX(IF((OutputTable[GroupByKey]=OutputTable[[#This Row],[GroupByKey]]),(OutputTable[GroupByKey]=OutputTable[[#This Row],[GroupByKey]])*OutputTable[RecordedValue]))</f>
        <v>316</v>
      </c>
    </row>
    <row r="2633" spans="1:16" x14ac:dyDescent="0.25">
      <c r="A2633" t="s">
        <v>68</v>
      </c>
      <c r="B2633" t="s">
        <v>70</v>
      </c>
      <c r="C2633">
        <v>50</v>
      </c>
      <c r="D2633" t="s">
        <v>159</v>
      </c>
      <c r="E2633" t="s">
        <v>91</v>
      </c>
      <c r="F2633" t="s">
        <v>127</v>
      </c>
      <c r="G2633">
        <v>71.871727270516999</v>
      </c>
      <c r="H2633">
        <v>0</v>
      </c>
      <c r="I2633" s="5" t="str">
        <f>OutputTable[[#This Row],[ProjectName]]&amp;OutputTable[[#This Row],[Name]]&amp;OutputTable[[#This Row],[Type]]&amp;OutputTable[[#This Row],[Source]]</f>
        <v>Airport Security AnalysisSystem.TotalCostTotal CostSystem</v>
      </c>
      <c r="J2633" s="5" cm="1">
        <f t="array" ref="J2633">MAX(IF((ProjectInfoTable[ProjectName]=OutputTable[[#This Row],[ProjectName]]),(ProjectInfoTable[ProjectName]=OutputTable[[#This Row],[ProjectName]])*ProjectInfoTable[NumberOfReplications]))</f>
        <v>50</v>
      </c>
      <c r="K2633" s="5" cm="1">
        <f t="array" ref="K2633">IFERROR(AVERAGE(IF((OutputTable[GroupByKey]=OutputTable[[#This Row],[GroupByKey]]),(OutputTable[GroupByKey]=OutputTable[[#This Row],[GroupByKey]])*OutputTable[RecordedValue])),0)</f>
        <v>71.872638573735571</v>
      </c>
      <c r="L2633" s="5" cm="1">
        <f t="array" ref="L2633">IFERROR(_xlfn.STDEV.S(IF((OutputTable[GroupByKey]=OutputTable[[#This Row],[GroupByKey]]),(OutputTable[GroupByKey]=OutputTable[[#This Row],[GroupByKey]])*OutputTable[RecordedValue])),0)</f>
        <v>5.859431361613459E-2</v>
      </c>
      <c r="M2633" s="5" cm="1">
        <f t="array" ref="M2633">MAX(IF((ProjectInfoTable[ProjectName]=OutputTable[[#This Row],[ProjectName]]),(ProjectInfoTable[ProjectName]=OutputTable[[#This Row],[ProjectName]])*ProjectInfoTable[ConfidenceInterval]))</f>
        <v>0.95</v>
      </c>
      <c r="N26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1.6652319679636075E-2</v>
      </c>
      <c r="O2633" s="5" cm="1">
        <f t="array" ref="O2633">MIN(IF((OutputTable[GroupByKey]=OutputTable[[#This Row],[GroupByKey]]),(OutputTable[GroupByKey]=OutputTable[[#This Row],[GroupByKey]])*OutputTable[RecordedValue]))</f>
        <v>71.718288096809104</v>
      </c>
      <c r="P2633" s="5" cm="1">
        <f t="array" ref="P2633">MAX(IF((OutputTable[GroupByKey]=OutputTable[[#This Row],[GroupByKey]]),(OutputTable[GroupByKey]=OutputTable[[#This Row],[GroupByKey]])*OutputTable[RecordedValue]))</f>
        <v>71.976989689924594</v>
      </c>
    </row>
    <row r="2634" spans="1:16" x14ac:dyDescent="0.25">
      <c r="A2634" t="s">
        <v>68</v>
      </c>
      <c r="B2634" t="s">
        <v>70</v>
      </c>
      <c r="C2634">
        <v>50</v>
      </c>
      <c r="D2634" t="s">
        <v>160</v>
      </c>
      <c r="E2634" t="s">
        <v>135</v>
      </c>
      <c r="F2634" t="s">
        <v>105</v>
      </c>
      <c r="G2634">
        <v>29.227180076945501</v>
      </c>
      <c r="H2634">
        <v>0</v>
      </c>
      <c r="I2634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634" s="5" cm="1">
        <f t="array" ref="J2634">MAX(IF((ProjectInfoTable[ProjectName]=OutputTable[[#This Row],[ProjectName]]),(ProjectInfoTable[ProjectName]=OutputTable[[#This Row],[ProjectName]])*ProjectInfoTable[NumberOfReplications]))</f>
        <v>50</v>
      </c>
      <c r="K2634" s="5" cm="1">
        <f t="array" ref="K2634">IFERROR(AVERAGE(IF((OutputTable[GroupByKey]=OutputTable[[#This Row],[GroupByKey]]),(OutputTable[GroupByKey]=OutputTable[[#This Row],[GroupByKey]])*OutputTable[RecordedValue])),0)</f>
        <v>29.829789158135409</v>
      </c>
      <c r="L2634" s="5" cm="1">
        <f t="array" ref="L2634">IFERROR(_xlfn.STDEV.S(IF((OutputTable[GroupByKey]=OutputTable[[#This Row],[GroupByKey]]),(OutputTable[GroupByKey]=OutputTable[[#This Row],[GroupByKey]])*OutputTable[RecordedValue])),0)</f>
        <v>0.5851150785874778</v>
      </c>
      <c r="M2634" s="5" cm="1">
        <f t="array" ref="M2634">MAX(IF((ProjectInfoTable[ProjectName]=OutputTable[[#This Row],[ProjectName]]),(ProjectInfoTable[ProjectName]=OutputTable[[#This Row],[ProjectName]])*ProjectInfoTable[ConfidenceInterval]))</f>
        <v>0.95</v>
      </c>
      <c r="N26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0.16628786543769802</v>
      </c>
      <c r="O2634" s="5" cm="1">
        <f t="array" ref="O2634">MIN(IF((OutputTable[GroupByKey]=OutputTable[[#This Row],[GroupByKey]]),(OutputTable[GroupByKey]=OutputTable[[#This Row],[GroupByKey]])*OutputTable[RecordedValue]))</f>
        <v>28.648191338861398</v>
      </c>
      <c r="P2634" s="5" cm="1">
        <f t="array" ref="P2634">MAX(IF((OutputTable[GroupByKey]=OutputTable[[#This Row],[GroupByKey]]),(OutputTable[GroupByKey]=OutputTable[[#This Row],[GroupByKey]])*OutputTable[RecordedValue]))</f>
        <v>31.087756920682502</v>
      </c>
    </row>
    <row r="2635" spans="1:16" x14ac:dyDescent="0.25">
      <c r="A2635" t="s">
        <v>68</v>
      </c>
      <c r="B2635" t="s">
        <v>70</v>
      </c>
      <c r="C2635">
        <v>50</v>
      </c>
      <c r="D2635" t="s">
        <v>161</v>
      </c>
      <c r="E2635" t="s">
        <v>137</v>
      </c>
      <c r="F2635" t="s">
        <v>105</v>
      </c>
      <c r="G2635">
        <v>6.7052668916463496</v>
      </c>
      <c r="H2635">
        <v>0</v>
      </c>
      <c r="I2635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635" s="5" cm="1">
        <f t="array" ref="J2635">MAX(IF((ProjectInfoTable[ProjectName]=OutputTable[[#This Row],[ProjectName]]),(ProjectInfoTable[ProjectName]=OutputTable[[#This Row],[ProjectName]])*ProjectInfoTable[NumberOfReplications]))</f>
        <v>50</v>
      </c>
      <c r="K2635" s="5" cm="1">
        <f t="array" ref="K2635">IFERROR(AVERAGE(IF((OutputTable[GroupByKey]=OutputTable[[#This Row],[GroupByKey]]),(OutputTable[GroupByKey]=OutputTable[[#This Row],[GroupByKey]])*OutputTable[RecordedValue])),0)</f>
        <v>6.0988587896948685</v>
      </c>
      <c r="L2635" s="5" cm="1">
        <f t="array" ref="L2635">IFERROR(_xlfn.STDEV.S(IF((OutputTable[GroupByKey]=OutputTable[[#This Row],[GroupByKey]]),(OutputTable[GroupByKey]=OutputTable[[#This Row],[GroupByKey]])*OutputTable[RecordedValue])),0)</f>
        <v>0.58437836853471548</v>
      </c>
      <c r="M2635" s="5" cm="1">
        <f t="array" ref="M2635">MAX(IF((ProjectInfoTable[ProjectName]=OutputTable[[#This Row],[ProjectName]]),(ProjectInfoTable[ProjectName]=OutputTable[[#This Row],[ProjectName]])*ProjectInfoTable[ConfidenceInterval]))</f>
        <v>0.95</v>
      </c>
      <c r="N26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0.16607849475729086</v>
      </c>
      <c r="O2635" s="5" cm="1">
        <f t="array" ref="O2635">MIN(IF((OutputTable[GroupByKey]=OutputTable[[#This Row],[GroupByKey]]),(OutputTable[GroupByKey]=OutputTable[[#This Row],[GroupByKey]])*OutputTable[RecordedValue]))</f>
        <v>4.8524885910691502</v>
      </c>
      <c r="P2635" s="5" cm="1">
        <f t="array" ref="P2635">MAX(IF((OutputTable[GroupByKey]=OutputTable[[#This Row],[GroupByKey]]),(OutputTable[GroupByKey]=OutputTable[[#This Row],[GroupByKey]])*OutputTable[RecordedValue]))</f>
        <v>7.28424471053909</v>
      </c>
    </row>
    <row r="2636" spans="1:16" x14ac:dyDescent="0.25">
      <c r="A2636" t="s">
        <v>68</v>
      </c>
      <c r="B2636" t="s">
        <v>70</v>
      </c>
      <c r="C2636">
        <v>50</v>
      </c>
      <c r="D2636" t="s">
        <v>162</v>
      </c>
      <c r="E2636" t="s">
        <v>154</v>
      </c>
      <c r="F2636" t="s">
        <v>105</v>
      </c>
      <c r="G2636">
        <v>642</v>
      </c>
      <c r="H2636">
        <v>0</v>
      </c>
      <c r="I2636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636" s="5" cm="1">
        <f t="array" ref="J2636">MAX(IF((ProjectInfoTable[ProjectName]=OutputTable[[#This Row],[ProjectName]]),(ProjectInfoTable[ProjectName]=OutputTable[[#This Row],[ProjectName]])*ProjectInfoTable[NumberOfReplications]))</f>
        <v>50</v>
      </c>
      <c r="K2636" s="5" cm="1">
        <f t="array" ref="K2636">IFERROR(AVERAGE(IF((OutputTable[GroupByKey]=OutputTable[[#This Row],[GroupByKey]]),(OutputTable[GroupByKey]=OutputTable[[#This Row],[GroupByKey]])*OutputTable[RecordedValue])),0)</f>
        <v>645.70000000000005</v>
      </c>
      <c r="L2636" s="5" cm="1">
        <f t="array" ref="L2636">IFERROR(_xlfn.STDEV.S(IF((OutputTable[GroupByKey]=OutputTable[[#This Row],[GroupByKey]]),(OutputTable[GroupByKey]=OutputTable[[#This Row],[GroupByKey]])*OutputTable[RecordedValue])),0)</f>
        <v>5.4930382656372485</v>
      </c>
      <c r="M2636" s="5" cm="1">
        <f t="array" ref="M2636">MAX(IF((ProjectInfoTable[ProjectName]=OutputTable[[#This Row],[ProjectName]]),(ProjectInfoTable[ProjectName]=OutputTable[[#This Row],[ProjectName]])*ProjectInfoTable[ConfidenceInterval]))</f>
        <v>0.95</v>
      </c>
      <c r="N26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1.5611042022118233</v>
      </c>
      <c r="O2636" s="5" cm="1">
        <f t="array" ref="O2636">MIN(IF((OutputTable[GroupByKey]=OutputTable[[#This Row],[GroupByKey]]),(OutputTable[GroupByKey]=OutputTable[[#This Row],[GroupByKey]])*OutputTable[RecordedValue]))</f>
        <v>633</v>
      </c>
      <c r="P2636" s="5" cm="1">
        <f t="array" ref="P2636">MAX(IF((OutputTable[GroupByKey]=OutputTable[[#This Row],[GroupByKey]]),(OutputTable[GroupByKey]=OutputTable[[#This Row],[GroupByKey]])*OutputTable[RecordedValue]))</f>
        <v>656</v>
      </c>
    </row>
    <row r="2637" spans="1:16" x14ac:dyDescent="0.25">
      <c r="A2637" t="s">
        <v>68</v>
      </c>
      <c r="B2637" t="s">
        <v>70</v>
      </c>
      <c r="C2637">
        <v>50</v>
      </c>
      <c r="D2637" t="s">
        <v>163</v>
      </c>
      <c r="E2637" t="s">
        <v>156</v>
      </c>
      <c r="F2637" t="s">
        <v>105</v>
      </c>
      <c r="G2637">
        <v>0.81374258634315699</v>
      </c>
      <c r="H2637">
        <v>0</v>
      </c>
      <c r="I2637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637" s="5" cm="1">
        <f t="array" ref="J2637">MAX(IF((ProjectInfoTable[ProjectName]=OutputTable[[#This Row],[ProjectName]]),(ProjectInfoTable[ProjectName]=OutputTable[[#This Row],[ProjectName]])*ProjectInfoTable[NumberOfReplications]))</f>
        <v>50</v>
      </c>
      <c r="K2637" s="5" cm="1">
        <f t="array" ref="K2637">IFERROR(AVERAGE(IF((OutputTable[GroupByKey]=OutputTable[[#This Row],[GroupByKey]]),(OutputTable[GroupByKey]=OutputTable[[#This Row],[GroupByKey]])*OutputTable[RecordedValue])),0)</f>
        <v>0.83058725584180904</v>
      </c>
      <c r="L2637" s="5" cm="1">
        <f t="array" ref="L2637">IFERROR(_xlfn.STDEV.S(IF((OutputTable[GroupByKey]=OutputTable[[#This Row],[GroupByKey]]),(OutputTable[GroupByKey]=OutputTable[[#This Row],[GroupByKey]])*OutputTable[RecordedValue])),0)</f>
        <v>1.6232732459297416E-2</v>
      </c>
      <c r="M2637" s="5" cm="1">
        <f t="array" ref="M2637">MAX(IF((ProjectInfoTable[ProjectName]=OutputTable[[#This Row],[ProjectName]]),(ProjectInfoTable[ProjectName]=OutputTable[[#This Row],[ProjectName]])*ProjectInfoTable[ConfidenceInterval]))</f>
        <v>0.95</v>
      </c>
      <c r="N26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4.6132915210357903E-3</v>
      </c>
      <c r="O2637" s="5" cm="1">
        <f t="array" ref="O2637">MIN(IF((OutputTable[GroupByKey]=OutputTable[[#This Row],[GroupByKey]]),(OutputTable[GroupByKey]=OutputTable[[#This Row],[GroupByKey]])*OutputTable[RecordedValue]))</f>
        <v>0.79765986915169296</v>
      </c>
      <c r="P2637" s="5" cm="1">
        <f t="array" ref="P2637">MAX(IF((OutputTable[GroupByKey]=OutputTable[[#This Row],[GroupByKey]]),(OutputTable[GroupByKey]=OutputTable[[#This Row],[GroupByKey]])*OutputTable[RecordedValue]))</f>
        <v>0.86520865024807903</v>
      </c>
    </row>
    <row r="2638" spans="1:16" x14ac:dyDescent="0.25">
      <c r="A2638" t="s">
        <v>68</v>
      </c>
      <c r="B2638" t="s">
        <v>70</v>
      </c>
      <c r="C2638">
        <v>50</v>
      </c>
      <c r="D2638" t="s">
        <v>164</v>
      </c>
      <c r="E2638" t="s">
        <v>140</v>
      </c>
      <c r="F2638" t="s">
        <v>105</v>
      </c>
      <c r="G2638">
        <v>0</v>
      </c>
      <c r="H2638">
        <v>0</v>
      </c>
      <c r="I2638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638" s="5" cm="1">
        <f t="array" ref="J2638">MAX(IF((ProjectInfoTable[ProjectName]=OutputTable[[#This Row],[ProjectName]]),(ProjectInfoTable[ProjectName]=OutputTable[[#This Row],[ProjectName]])*ProjectInfoTable[NumberOfReplications]))</f>
        <v>50</v>
      </c>
      <c r="K2638" s="5" cm="1">
        <f t="array" ref="K2638">IFERROR(AVERAGE(IF((OutputTable[GroupByKey]=OutputTable[[#This Row],[GroupByKey]]),(OutputTable[GroupByKey]=OutputTable[[#This Row],[GroupByKey]])*OutputTable[RecordedValue])),0)</f>
        <v>0</v>
      </c>
      <c r="L2638" s="5" cm="1">
        <f t="array" ref="L2638">IFERROR(_xlfn.STDEV.S(IF((OutputTable[GroupByKey]=OutputTable[[#This Row],[GroupByKey]]),(OutputTable[GroupByKey]=OutputTable[[#This Row],[GroupByKey]])*OutputTable[RecordedValue])),0)</f>
        <v>0</v>
      </c>
      <c r="M2638" s="5" cm="1">
        <f t="array" ref="M2638">MAX(IF((ProjectInfoTable[ProjectName]=OutputTable[[#This Row],[ProjectName]]),(ProjectInfoTable[ProjectName]=OutputTable[[#This Row],[ProjectName]])*ProjectInfoTable[ConfidenceInterval]))</f>
        <v>0.95</v>
      </c>
      <c r="N26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38" s="5" cm="1">
        <f t="array" ref="O2638">MIN(IF((OutputTable[GroupByKey]=OutputTable[[#This Row],[GroupByKey]]),(OutputTable[GroupByKey]=OutputTable[[#This Row],[GroupByKey]])*OutputTable[RecordedValue]))</f>
        <v>0</v>
      </c>
      <c r="P2638" s="5" cm="1">
        <f t="array" ref="P2638">MAX(IF((OutputTable[GroupByKey]=OutputTable[[#This Row],[GroupByKey]]),(OutputTable[GroupByKey]=OutputTable[[#This Row],[GroupByKey]])*OutputTable[RecordedValue]))</f>
        <v>0</v>
      </c>
    </row>
    <row r="2639" spans="1:16" x14ac:dyDescent="0.25">
      <c r="A2639" t="s">
        <v>68</v>
      </c>
      <c r="B2639" t="s">
        <v>70</v>
      </c>
      <c r="C2639">
        <v>50</v>
      </c>
      <c r="D2639" t="s">
        <v>165</v>
      </c>
      <c r="E2639" t="s">
        <v>111</v>
      </c>
      <c r="F2639" t="s">
        <v>73</v>
      </c>
      <c r="G2639">
        <v>36.519323484867598</v>
      </c>
      <c r="H2639">
        <v>0</v>
      </c>
      <c r="I2639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639" s="5" cm="1">
        <f t="array" ref="J2639">MAX(IF((ProjectInfoTable[ProjectName]=OutputTable[[#This Row],[ProjectName]]),(ProjectInfoTable[ProjectName]=OutputTable[[#This Row],[ProjectName]])*ProjectInfoTable[NumberOfReplications]))</f>
        <v>50</v>
      </c>
      <c r="K2639" s="5" cm="1">
        <f t="array" ref="K2639">IFERROR(AVERAGE(IF((OutputTable[GroupByKey]=OutputTable[[#This Row],[GroupByKey]]),(OutputTable[GroupByKey]=OutputTable[[#This Row],[GroupByKey]])*OutputTable[RecordedValue])),0)</f>
        <v>37.238343743460135</v>
      </c>
      <c r="L2639" s="5" cm="1">
        <f t="array" ref="L2639">IFERROR(_xlfn.STDEV.S(IF((OutputTable[GroupByKey]=OutputTable[[#This Row],[GroupByKey]]),(OutputTable[GroupByKey]=OutputTable[[#This Row],[GroupByKey]])*OutputTable[RecordedValue])),0)</f>
        <v>0.73577360167133743</v>
      </c>
      <c r="M2639" s="5" cm="1">
        <f t="array" ref="M2639">MAX(IF((ProjectInfoTable[ProjectName]=OutputTable[[#This Row],[ProjectName]]),(ProjectInfoTable[ProjectName]=OutputTable[[#This Row],[ProjectName]])*ProjectInfoTable[ConfidenceInterval]))</f>
        <v>0.95</v>
      </c>
      <c r="N26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639" s="5" cm="1">
        <f t="array" ref="O2639">MIN(IF((OutputTable[GroupByKey]=OutputTable[[#This Row],[GroupByKey]]),(OutputTable[GroupByKey]=OutputTable[[#This Row],[GroupByKey]])*OutputTable[RecordedValue]))</f>
        <v>35.915286846409401</v>
      </c>
      <c r="P2639" s="5" cm="1">
        <f t="array" ref="P2639">MAX(IF((OutputTable[GroupByKey]=OutputTable[[#This Row],[GroupByKey]]),(OutputTable[GroupByKey]=OutputTable[[#This Row],[GroupByKey]])*OutputTable[RecordedValue]))</f>
        <v>38.829036811282897</v>
      </c>
    </row>
    <row r="2640" spans="1:16" x14ac:dyDescent="0.25">
      <c r="A2640" t="s">
        <v>68</v>
      </c>
      <c r="B2640" t="s">
        <v>70</v>
      </c>
      <c r="C2640">
        <v>50</v>
      </c>
      <c r="D2640" t="s">
        <v>166</v>
      </c>
      <c r="E2640" t="s">
        <v>113</v>
      </c>
      <c r="F2640" t="s">
        <v>73</v>
      </c>
      <c r="G2640">
        <v>1095.5797045460299</v>
      </c>
      <c r="H2640">
        <v>0</v>
      </c>
      <c r="I2640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640" s="5" cm="1">
        <f t="array" ref="J2640">MAX(IF((ProjectInfoTable[ProjectName]=OutputTable[[#This Row],[ProjectName]]),(ProjectInfoTable[ProjectName]=OutputTable[[#This Row],[ProjectName]])*ProjectInfoTable[NumberOfReplications]))</f>
        <v>50</v>
      </c>
      <c r="K2640" s="5" cm="1">
        <f t="array" ref="K2640">IFERROR(AVERAGE(IF((OutputTable[GroupByKey]=OutputTable[[#This Row],[GroupByKey]]),(OutputTable[GroupByKey]=OutputTable[[#This Row],[GroupByKey]])*OutputTable[RecordedValue])),0)</f>
        <v>1117.1503123038046</v>
      </c>
      <c r="L2640" s="5" cm="1">
        <f t="array" ref="L2640">IFERROR(_xlfn.STDEV.S(IF((OutputTable[GroupByKey]=OutputTable[[#This Row],[GroupByKey]]),(OutputTable[GroupByKey]=OutputTable[[#This Row],[GroupByKey]])*OutputTable[RecordedValue])),0)</f>
        <v>22.073208050140675</v>
      </c>
      <c r="M2640" s="5" cm="1">
        <f t="array" ref="M2640">MAX(IF((ProjectInfoTable[ProjectName]=OutputTable[[#This Row],[ProjectName]]),(ProjectInfoTable[ProjectName]=OutputTable[[#This Row],[ProjectName]])*ProjectInfoTable[ConfidenceInterval]))</f>
        <v>0.95</v>
      </c>
      <c r="N26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6.2731363185530089</v>
      </c>
      <c r="O2640" s="5" cm="1">
        <f t="array" ref="O2640">MIN(IF((OutputTable[GroupByKey]=OutputTable[[#This Row],[GroupByKey]]),(OutputTable[GroupByKey]=OutputTable[[#This Row],[GroupByKey]])*OutputTable[RecordedValue]))</f>
        <v>1077.4586053922801</v>
      </c>
      <c r="P2640" s="5" cm="1">
        <f t="array" ref="P2640">MAX(IF((OutputTable[GroupByKey]=OutputTable[[#This Row],[GroupByKey]]),(OutputTable[GroupByKey]=OutputTable[[#This Row],[GroupByKey]])*OutputTable[RecordedValue]))</f>
        <v>1164.8711043384901</v>
      </c>
    </row>
    <row r="2641" spans="1:16" x14ac:dyDescent="0.25">
      <c r="A2641" t="s">
        <v>68</v>
      </c>
      <c r="B2641" t="s">
        <v>70</v>
      </c>
      <c r="C2641">
        <v>50</v>
      </c>
      <c r="D2641" t="s">
        <v>167</v>
      </c>
      <c r="E2641" t="s">
        <v>115</v>
      </c>
      <c r="F2641" t="s">
        <v>73</v>
      </c>
      <c r="G2641">
        <v>0</v>
      </c>
      <c r="H2641">
        <v>0</v>
      </c>
      <c r="I2641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641" s="5" cm="1">
        <f t="array" ref="J2641">MAX(IF((ProjectInfoTable[ProjectName]=OutputTable[[#This Row],[ProjectName]]),(ProjectInfoTable[ProjectName]=OutputTable[[#This Row],[ProjectName]])*ProjectInfoTable[NumberOfReplications]))</f>
        <v>50</v>
      </c>
      <c r="K2641" s="5" cm="1">
        <f t="array" ref="K2641">IFERROR(AVERAGE(IF((OutputTable[GroupByKey]=OutputTable[[#This Row],[GroupByKey]]),(OutputTable[GroupByKey]=OutputTable[[#This Row],[GroupByKey]])*OutputTable[RecordedValue])),0)</f>
        <v>0</v>
      </c>
      <c r="L2641" s="5" cm="1">
        <f t="array" ref="L2641">IFERROR(_xlfn.STDEV.S(IF((OutputTable[GroupByKey]=OutputTable[[#This Row],[GroupByKey]]),(OutputTable[GroupByKey]=OutputTable[[#This Row],[GroupByKey]])*OutputTable[RecordedValue])),0)</f>
        <v>0</v>
      </c>
      <c r="M2641" s="5" cm="1">
        <f t="array" ref="M2641">MAX(IF((ProjectInfoTable[ProjectName]=OutputTable[[#This Row],[ProjectName]]),(ProjectInfoTable[ProjectName]=OutputTable[[#This Row],[ProjectName]])*ProjectInfoTable[ConfidenceInterval]))</f>
        <v>0.95</v>
      </c>
      <c r="N26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41" s="5" cm="1">
        <f t="array" ref="O2641">MIN(IF((OutputTable[GroupByKey]=OutputTable[[#This Row],[GroupByKey]]),(OutputTable[GroupByKey]=OutputTable[[#This Row],[GroupByKey]])*OutputTable[RecordedValue]))</f>
        <v>0</v>
      </c>
      <c r="P2641" s="5" cm="1">
        <f t="array" ref="P2641">MAX(IF((OutputTable[GroupByKey]=OutputTable[[#This Row],[GroupByKey]]),(OutputTable[GroupByKey]=OutputTable[[#This Row],[GroupByKey]])*OutputTable[RecordedValue]))</f>
        <v>0</v>
      </c>
    </row>
    <row r="2642" spans="1:16" x14ac:dyDescent="0.25">
      <c r="A2642" t="s">
        <v>68</v>
      </c>
      <c r="B2642" t="s">
        <v>70</v>
      </c>
      <c r="C2642">
        <v>50</v>
      </c>
      <c r="D2642" t="s">
        <v>168</v>
      </c>
      <c r="E2642" t="s">
        <v>117</v>
      </c>
      <c r="F2642" t="s">
        <v>73</v>
      </c>
      <c r="G2642">
        <v>98.899541716838399</v>
      </c>
      <c r="H2642">
        <v>0</v>
      </c>
      <c r="I2642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642" s="5" cm="1">
        <f t="array" ref="J2642">MAX(IF((ProjectInfoTable[ProjectName]=OutputTable[[#This Row],[ProjectName]]),(ProjectInfoTable[ProjectName]=OutputTable[[#This Row],[ProjectName]])*ProjectInfoTable[NumberOfReplications]))</f>
        <v>50</v>
      </c>
      <c r="K2642" s="5" cm="1">
        <f t="array" ref="K2642">IFERROR(AVERAGE(IF((OutputTable[GroupByKey]=OutputTable[[#This Row],[GroupByKey]]),(OutputTable[GroupByKey]=OutputTable[[#This Row],[GroupByKey]])*OutputTable[RecordedValue])),0)</f>
        <v>120.89653130002299</v>
      </c>
      <c r="L2642" s="5" cm="1">
        <f t="array" ref="L2642">IFERROR(_xlfn.STDEV.S(IF((OutputTable[GroupByKey]=OutputTable[[#This Row],[GroupByKey]]),(OutputTable[GroupByKey]=OutputTable[[#This Row],[GroupByKey]])*OutputTable[RecordedValue])),0)</f>
        <v>33.561725675720702</v>
      </c>
      <c r="M2642" s="5" cm="1">
        <f t="array" ref="M2642">MAX(IF((ProjectInfoTable[ProjectName]=OutputTable[[#This Row],[ProjectName]]),(ProjectInfoTable[ProjectName]=OutputTable[[#This Row],[ProjectName]])*ProjectInfoTable[ConfidenceInterval]))</f>
        <v>0.95</v>
      </c>
      <c r="N26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9.5381369020501214</v>
      </c>
      <c r="O2642" s="5" cm="1">
        <f t="array" ref="O2642">MIN(IF((OutputTable[GroupByKey]=OutputTable[[#This Row],[GroupByKey]]),(OutputTable[GroupByKey]=OutputTable[[#This Row],[GroupByKey]])*OutputTable[RecordedValue]))</f>
        <v>71.2298351699786</v>
      </c>
      <c r="P2642" s="5" cm="1">
        <f t="array" ref="P2642">MAX(IF((OutputTable[GroupByKey]=OutputTable[[#This Row],[GroupByKey]]),(OutputTable[GroupByKey]=OutputTable[[#This Row],[GroupByKey]])*OutputTable[RecordedValue]))</f>
        <v>265.63530965979299</v>
      </c>
    </row>
    <row r="2643" spans="1:16" x14ac:dyDescent="0.25">
      <c r="A2643" t="s">
        <v>68</v>
      </c>
      <c r="B2643" t="s">
        <v>70</v>
      </c>
      <c r="C2643">
        <v>50</v>
      </c>
      <c r="D2643" t="s">
        <v>169</v>
      </c>
      <c r="E2643" t="s">
        <v>119</v>
      </c>
      <c r="F2643" t="s">
        <v>73</v>
      </c>
      <c r="G2643">
        <v>307</v>
      </c>
      <c r="H2643">
        <v>0</v>
      </c>
      <c r="I2643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643" s="5" cm="1">
        <f t="array" ref="J2643">MAX(IF((ProjectInfoTable[ProjectName]=OutputTable[[#This Row],[ProjectName]]),(ProjectInfoTable[ProjectName]=OutputTable[[#This Row],[ProjectName]])*ProjectInfoTable[NumberOfReplications]))</f>
        <v>50</v>
      </c>
      <c r="K2643" s="5" cm="1">
        <f t="array" ref="K2643">IFERROR(AVERAGE(IF((OutputTable[GroupByKey]=OutputTable[[#This Row],[GroupByKey]]),(OutputTable[GroupByKey]=OutputTable[[#This Row],[GroupByKey]])*OutputTable[RecordedValue])),0)</f>
        <v>307.66000000000003</v>
      </c>
      <c r="L2643" s="5" cm="1">
        <f t="array" ref="L2643">IFERROR(_xlfn.STDEV.S(IF((OutputTable[GroupByKey]=OutputTable[[#This Row],[GroupByKey]]),(OutputTable[GroupByKey]=OutputTable[[#This Row],[GroupByKey]])*OutputTable[RecordedValue])),0)</f>
        <v>3.1272991542223769</v>
      </c>
      <c r="M2643" s="5" cm="1">
        <f t="array" ref="M2643">MAX(IF((ProjectInfoTable[ProjectName]=OutputTable[[#This Row],[ProjectName]]),(ProjectInfoTable[ProjectName]=OutputTable[[#This Row],[ProjectName]])*ProjectInfoTable[ConfidenceInterval]))</f>
        <v>0.95</v>
      </c>
      <c r="N26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0.88876858582445495</v>
      </c>
      <c r="O2643" s="5" cm="1">
        <f t="array" ref="O2643">MIN(IF((OutputTable[GroupByKey]=OutputTable[[#This Row],[GroupByKey]]),(OutputTable[GroupByKey]=OutputTable[[#This Row],[GroupByKey]])*OutputTable[RecordedValue]))</f>
        <v>300</v>
      </c>
      <c r="P2643" s="5" cm="1">
        <f t="array" ref="P2643">MAX(IF((OutputTable[GroupByKey]=OutputTable[[#This Row],[GroupByKey]]),(OutputTable[GroupByKey]=OutputTable[[#This Row],[GroupByKey]])*OutputTable[RecordedValue]))</f>
        <v>315</v>
      </c>
    </row>
    <row r="2644" spans="1:16" x14ac:dyDescent="0.25">
      <c r="A2644" t="s">
        <v>68</v>
      </c>
      <c r="B2644" t="s">
        <v>70</v>
      </c>
      <c r="C2644">
        <v>50</v>
      </c>
      <c r="D2644" t="s">
        <v>170</v>
      </c>
      <c r="E2644" t="s">
        <v>121</v>
      </c>
      <c r="F2644" t="s">
        <v>73</v>
      </c>
      <c r="G2644">
        <v>305</v>
      </c>
      <c r="H2644">
        <v>0</v>
      </c>
      <c r="I2644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644" s="5" cm="1">
        <f t="array" ref="J2644">MAX(IF((ProjectInfoTable[ProjectName]=OutputTable[[#This Row],[ProjectName]]),(ProjectInfoTable[ProjectName]=OutputTable[[#This Row],[ProjectName]])*ProjectInfoTable[NumberOfReplications]))</f>
        <v>50</v>
      </c>
      <c r="K2644" s="5" cm="1">
        <f t="array" ref="K2644">IFERROR(AVERAGE(IF((OutputTable[GroupByKey]=OutputTable[[#This Row],[GroupByKey]]),(OutputTable[GroupByKey]=OutputTable[[#This Row],[GroupByKey]])*OutputTable[RecordedValue])),0)</f>
        <v>305.8</v>
      </c>
      <c r="L2644" s="5" cm="1">
        <f t="array" ref="L2644">IFERROR(_xlfn.STDEV.S(IF((OutputTable[GroupByKey]=OutputTable[[#This Row],[GroupByKey]]),(OutputTable[GroupByKey]=OutputTable[[#This Row],[GroupByKey]])*OutputTable[RecordedValue])),0)</f>
        <v>3.2324881425670751</v>
      </c>
      <c r="M2644" s="5" cm="1">
        <f t="array" ref="M2644">MAX(IF((ProjectInfoTable[ProjectName]=OutputTable[[#This Row],[ProjectName]]),(ProjectInfoTable[ProjectName]=OutputTable[[#This Row],[ProjectName]])*ProjectInfoTable[ConfidenceInterval]))</f>
        <v>0.95</v>
      </c>
      <c r="N26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0.91866296554479498</v>
      </c>
      <c r="O2644" s="5" cm="1">
        <f t="array" ref="O2644">MIN(IF((OutputTable[GroupByKey]=OutputTable[[#This Row],[GroupByKey]]),(OutputTable[GroupByKey]=OutputTable[[#This Row],[GroupByKey]])*OutputTable[RecordedValue]))</f>
        <v>298</v>
      </c>
      <c r="P2644" s="5" cm="1">
        <f t="array" ref="P2644">MAX(IF((OutputTable[GroupByKey]=OutputTable[[#This Row],[GroupByKey]]),(OutputTable[GroupByKey]=OutputTable[[#This Row],[GroupByKey]])*OutputTable[RecordedValue]))</f>
        <v>313</v>
      </c>
    </row>
    <row r="2645" spans="1:16" x14ac:dyDescent="0.25">
      <c r="A2645" t="s">
        <v>68</v>
      </c>
      <c r="B2645" t="s">
        <v>70</v>
      </c>
      <c r="C2645">
        <v>50</v>
      </c>
      <c r="D2645" t="s">
        <v>171</v>
      </c>
      <c r="E2645" t="s">
        <v>123</v>
      </c>
      <c r="F2645" t="s">
        <v>73</v>
      </c>
      <c r="G2645">
        <v>36.519323484867598</v>
      </c>
      <c r="H2645">
        <v>0</v>
      </c>
      <c r="I2645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645" s="5" cm="1">
        <f t="array" ref="J2645">MAX(IF((ProjectInfoTable[ProjectName]=OutputTable[[#This Row],[ProjectName]]),(ProjectInfoTable[ProjectName]=OutputTable[[#This Row],[ProjectName]])*ProjectInfoTable[NumberOfReplications]))</f>
        <v>50</v>
      </c>
      <c r="K2645" s="5" cm="1">
        <f t="array" ref="K2645">IFERROR(AVERAGE(IF((OutputTable[GroupByKey]=OutputTable[[#This Row],[GroupByKey]]),(OutputTable[GroupByKey]=OutputTable[[#This Row],[GroupByKey]])*OutputTable[RecordedValue])),0)</f>
        <v>37.238343743460135</v>
      </c>
      <c r="L2645" s="5" cm="1">
        <f t="array" ref="L2645">IFERROR(_xlfn.STDEV.S(IF((OutputTable[GroupByKey]=OutputTable[[#This Row],[GroupByKey]]),(OutputTable[GroupByKey]=OutputTable[[#This Row],[GroupByKey]])*OutputTable[RecordedValue])),0)</f>
        <v>0.73577360167133743</v>
      </c>
      <c r="M2645" s="5" cm="1">
        <f t="array" ref="M2645">MAX(IF((ProjectInfoTable[ProjectName]=OutputTable[[#This Row],[ProjectName]]),(ProjectInfoTable[ProjectName]=OutputTable[[#This Row],[ProjectName]])*ProjectInfoTable[ConfidenceInterval]))</f>
        <v>0.95</v>
      </c>
      <c r="N26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0.20910454395176173</v>
      </c>
      <c r="O2645" s="5" cm="1">
        <f t="array" ref="O2645">MIN(IF((OutputTable[GroupByKey]=OutputTable[[#This Row],[GroupByKey]]),(OutputTable[GroupByKey]=OutputTable[[#This Row],[GroupByKey]])*OutputTable[RecordedValue]))</f>
        <v>35.915286846409401</v>
      </c>
      <c r="P2645" s="5" cm="1">
        <f t="array" ref="P2645">MAX(IF((OutputTable[GroupByKey]=OutputTable[[#This Row],[GroupByKey]]),(OutputTable[GroupByKey]=OutputTable[[#This Row],[GroupByKey]])*OutputTable[RecordedValue]))</f>
        <v>38.829036811282897</v>
      </c>
    </row>
    <row r="2646" spans="1:16" x14ac:dyDescent="0.25">
      <c r="A2646" t="s">
        <v>68</v>
      </c>
      <c r="B2646" t="s">
        <v>70</v>
      </c>
      <c r="C2646">
        <v>50</v>
      </c>
      <c r="D2646" t="s">
        <v>172</v>
      </c>
      <c r="E2646" t="s">
        <v>125</v>
      </c>
      <c r="F2646" t="s">
        <v>73</v>
      </c>
      <c r="G2646">
        <v>1194.47924626287</v>
      </c>
      <c r="H2646">
        <v>0</v>
      </c>
      <c r="I2646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646" s="5" cm="1">
        <f t="array" ref="J2646">MAX(IF((ProjectInfoTable[ProjectName]=OutputTable[[#This Row],[ProjectName]]),(ProjectInfoTable[ProjectName]=OutputTable[[#This Row],[ProjectName]])*ProjectInfoTable[NumberOfReplications]))</f>
        <v>50</v>
      </c>
      <c r="K2646" s="5" cm="1">
        <f t="array" ref="K2646">IFERROR(AVERAGE(IF((OutputTable[GroupByKey]=OutputTable[[#This Row],[GroupByKey]]),(OutputTable[GroupByKey]=OutputTable[[#This Row],[GroupByKey]])*OutputTable[RecordedValue])),0)</f>
        <v>1238.0468436038263</v>
      </c>
      <c r="L2646" s="5" cm="1">
        <f t="array" ref="L2646">IFERROR(_xlfn.STDEV.S(IF((OutputTable[GroupByKey]=OutputTable[[#This Row],[GroupByKey]]),(OutputTable[GroupByKey]=OutputTable[[#This Row],[GroupByKey]])*OutputTable[RecordedValue])),0)</f>
        <v>49.802537130614866</v>
      </c>
      <c r="M2646" s="5" cm="1">
        <f t="array" ref="M2646">MAX(IF((ProjectInfoTable[ProjectName]=OutputTable[[#This Row],[ProjectName]]),(ProjectInfoTable[ProjectName]=OutputTable[[#This Row],[ProjectName]])*ProjectInfoTable[ConfidenceInterval]))</f>
        <v>0.95</v>
      </c>
      <c r="N26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14.15372444823007</v>
      </c>
      <c r="O2646" s="5" cm="1">
        <f t="array" ref="O2646">MIN(IF((OutputTable[GroupByKey]=OutputTable[[#This Row],[GroupByKey]]),(OutputTable[GroupByKey]=OutputTable[[#This Row],[GroupByKey]])*OutputTable[RecordedValue]))</f>
        <v>1148.68844056226</v>
      </c>
      <c r="P2646" s="5" cm="1">
        <f t="array" ref="P2646">MAX(IF((OutputTable[GroupByKey]=OutputTable[[#This Row],[GroupByKey]]),(OutputTable[GroupByKey]=OutputTable[[#This Row],[GroupByKey]])*OutputTable[RecordedValue]))</f>
        <v>1418.3176101245699</v>
      </c>
    </row>
    <row r="2647" spans="1:16" x14ac:dyDescent="0.25">
      <c r="A2647" t="s">
        <v>68</v>
      </c>
      <c r="B2647" t="s">
        <v>70</v>
      </c>
      <c r="C2647">
        <v>50</v>
      </c>
      <c r="D2647" t="s">
        <v>173</v>
      </c>
      <c r="E2647" t="s">
        <v>135</v>
      </c>
      <c r="F2647" t="s">
        <v>105</v>
      </c>
      <c r="G2647">
        <v>18.259661742433799</v>
      </c>
      <c r="H2647">
        <v>0</v>
      </c>
      <c r="I2647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647" s="5" cm="1">
        <f t="array" ref="J2647">MAX(IF((ProjectInfoTable[ProjectName]=OutputTable[[#This Row],[ProjectName]]),(ProjectInfoTable[ProjectName]=OutputTable[[#This Row],[ProjectName]])*ProjectInfoTable[NumberOfReplications]))</f>
        <v>50</v>
      </c>
      <c r="K2647" s="5" cm="1">
        <f t="array" ref="K2647">IFERROR(AVERAGE(IF((OutputTable[GroupByKey]=OutputTable[[#This Row],[GroupByKey]]),(OutputTable[GroupByKey]=OutputTable[[#This Row],[GroupByKey]])*OutputTable[RecordedValue])),0)</f>
        <v>18.619171871730064</v>
      </c>
      <c r="L2647" s="5" cm="1">
        <f t="array" ref="L2647">IFERROR(_xlfn.STDEV.S(IF((OutputTable[GroupByKey]=OutputTable[[#This Row],[GroupByKey]]),(OutputTable[GroupByKey]=OutputTable[[#This Row],[GroupByKey]])*OutputTable[RecordedValue])),0)</f>
        <v>0.36788680083566072</v>
      </c>
      <c r="M2647" s="5" cm="1">
        <f t="array" ref="M2647">MAX(IF((ProjectInfoTable[ProjectName]=OutputTable[[#This Row],[ProjectName]]),(ProjectInfoTable[ProjectName]=OutputTable[[#This Row],[ProjectName]])*ProjectInfoTable[ConfidenceInterval]))</f>
        <v>0.95</v>
      </c>
      <c r="N26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0.1045522719758786</v>
      </c>
      <c r="O2647" s="5" cm="1">
        <f t="array" ref="O2647">MIN(IF((OutputTable[GroupByKey]=OutputTable[[#This Row],[GroupByKey]]),(OutputTable[GroupByKey]=OutputTable[[#This Row],[GroupByKey]])*OutputTable[RecordedValue]))</f>
        <v>17.957643423204701</v>
      </c>
      <c r="P2647" s="5" cm="1">
        <f t="array" ref="P2647">MAX(IF((OutputTable[GroupByKey]=OutputTable[[#This Row],[GroupByKey]]),(OutputTable[GroupByKey]=OutputTable[[#This Row],[GroupByKey]])*OutputTable[RecordedValue]))</f>
        <v>19.414518405641399</v>
      </c>
    </row>
    <row r="2648" spans="1:16" x14ac:dyDescent="0.25">
      <c r="A2648" t="s">
        <v>68</v>
      </c>
      <c r="B2648" t="s">
        <v>70</v>
      </c>
      <c r="C2648">
        <v>50</v>
      </c>
      <c r="D2648" t="s">
        <v>174</v>
      </c>
      <c r="E2648" t="s">
        <v>137</v>
      </c>
      <c r="F2648" t="s">
        <v>105</v>
      </c>
      <c r="G2648">
        <v>5.6796185594913897</v>
      </c>
      <c r="H2648">
        <v>0</v>
      </c>
      <c r="I2648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648" s="5" cm="1">
        <f t="array" ref="J2648">MAX(IF((ProjectInfoTable[ProjectName]=OutputTable[[#This Row],[ProjectName]]),(ProjectInfoTable[ProjectName]=OutputTable[[#This Row],[ProjectName]])*ProjectInfoTable[NumberOfReplications]))</f>
        <v>50</v>
      </c>
      <c r="K2648" s="5" cm="1">
        <f t="array" ref="K2648">IFERROR(AVERAGE(IF((OutputTable[GroupByKey]=OutputTable[[#This Row],[GroupByKey]]),(OutputTable[GroupByKey]=OutputTable[[#This Row],[GroupByKey]])*OutputTable[RecordedValue])),0)</f>
        <v>5.3248187541752463</v>
      </c>
      <c r="L2648" s="5" cm="1">
        <f t="array" ref="L2648">IFERROR(_xlfn.STDEV.S(IF((OutputTable[GroupByKey]=OutputTable[[#This Row],[GroupByKey]]),(OutputTable[GroupByKey]=OutputTable[[#This Row],[GroupByKey]])*OutputTable[RecordedValue])),0)</f>
        <v>0.37220753962085379</v>
      </c>
      <c r="M2648" s="5" cm="1">
        <f t="array" ref="M2648">MAX(IF((ProjectInfoTable[ProjectName]=OutputTable[[#This Row],[ProjectName]]),(ProjectInfoTable[ProjectName]=OutputTable[[#This Row],[ProjectName]])*ProjectInfoTable[ConfidenceInterval]))</f>
        <v>0.95</v>
      </c>
      <c r="N26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0.1057802123520489</v>
      </c>
      <c r="O2648" s="5" cm="1">
        <f t="array" ref="O2648">MIN(IF((OutputTable[GroupByKey]=OutputTable[[#This Row],[GroupByKey]]),(OutputTable[GroupByKey]=OutputTable[[#This Row],[GroupByKey]])*OutputTable[RecordedValue]))</f>
        <v>4.5773931059875599</v>
      </c>
      <c r="P2648" s="5" cm="1">
        <f t="array" ref="P2648">MAX(IF((OutputTable[GroupByKey]=OutputTable[[#This Row],[GroupByKey]]),(OutputTable[GroupByKey]=OutputTable[[#This Row],[GroupByKey]])*OutputTable[RecordedValue]))</f>
        <v>5.9816259595291603</v>
      </c>
    </row>
    <row r="2649" spans="1:16" x14ac:dyDescent="0.25">
      <c r="A2649" t="s">
        <v>68</v>
      </c>
      <c r="B2649" t="s">
        <v>70</v>
      </c>
      <c r="C2649">
        <v>50</v>
      </c>
      <c r="D2649" t="s">
        <v>175</v>
      </c>
      <c r="E2649" t="s">
        <v>154</v>
      </c>
      <c r="F2649" t="s">
        <v>105</v>
      </c>
      <c r="G2649">
        <v>307</v>
      </c>
      <c r="H2649">
        <v>0</v>
      </c>
      <c r="I2649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649" s="5" cm="1">
        <f t="array" ref="J2649">MAX(IF((ProjectInfoTable[ProjectName]=OutputTable[[#This Row],[ProjectName]]),(ProjectInfoTable[ProjectName]=OutputTable[[#This Row],[ProjectName]])*ProjectInfoTable[NumberOfReplications]))</f>
        <v>50</v>
      </c>
      <c r="K2649" s="5" cm="1">
        <f t="array" ref="K2649">IFERROR(AVERAGE(IF((OutputTable[GroupByKey]=OutputTable[[#This Row],[GroupByKey]]),(OutputTable[GroupByKey]=OutputTable[[#This Row],[GroupByKey]])*OutputTable[RecordedValue])),0)</f>
        <v>307.5</v>
      </c>
      <c r="L2649" s="5" cm="1">
        <f t="array" ref="L2649">IFERROR(_xlfn.STDEV.S(IF((OutputTable[GroupByKey]=OutputTable[[#This Row],[GroupByKey]]),(OutputTable[GroupByKey]=OutputTable[[#This Row],[GroupByKey]])*OutputTable[RecordedValue])),0)</f>
        <v>3.1831828507367419</v>
      </c>
      <c r="M2649" s="5" cm="1">
        <f t="array" ref="M2649">MAX(IF((ProjectInfoTable[ProjectName]=OutputTable[[#This Row],[ProjectName]]),(ProjectInfoTable[ProjectName]=OutputTable[[#This Row],[ProjectName]])*ProjectInfoTable[ConfidenceInterval]))</f>
        <v>0.95</v>
      </c>
      <c r="N26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0.90465055664731509</v>
      </c>
      <c r="O2649" s="5" cm="1">
        <f t="array" ref="O2649">MIN(IF((OutputTable[GroupByKey]=OutputTable[[#This Row],[GroupByKey]]),(OutputTable[GroupByKey]=OutputTable[[#This Row],[GroupByKey]])*OutputTable[RecordedValue]))</f>
        <v>300</v>
      </c>
      <c r="P2649" s="5" cm="1">
        <f t="array" ref="P2649">MAX(IF((OutputTable[GroupByKey]=OutputTable[[#This Row],[GroupByKey]]),(OutputTable[GroupByKey]=OutputTable[[#This Row],[GroupByKey]])*OutputTable[RecordedValue]))</f>
        <v>315</v>
      </c>
    </row>
    <row r="2650" spans="1:16" x14ac:dyDescent="0.25">
      <c r="A2650" t="s">
        <v>68</v>
      </c>
      <c r="B2650" t="s">
        <v>70</v>
      </c>
      <c r="C2650">
        <v>50</v>
      </c>
      <c r="D2650" t="s">
        <v>176</v>
      </c>
      <c r="E2650" t="s">
        <v>156</v>
      </c>
      <c r="F2650" t="s">
        <v>105</v>
      </c>
      <c r="G2650">
        <v>0.76334922668785898</v>
      </c>
      <c r="H2650">
        <v>0</v>
      </c>
      <c r="I2650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650" s="5" cm="1">
        <f t="array" ref="J2650">MAX(IF((ProjectInfoTable[ProjectName]=OutputTable[[#This Row],[ProjectName]]),(ProjectInfoTable[ProjectName]=OutputTable[[#This Row],[ProjectName]])*ProjectInfoTable[NumberOfReplications]))</f>
        <v>50</v>
      </c>
      <c r="K2650" s="5" cm="1">
        <f t="array" ref="K2650">IFERROR(AVERAGE(IF((OutputTable[GroupByKey]=OutputTable[[#This Row],[GroupByKey]]),(OutputTable[GroupByKey]=OutputTable[[#This Row],[GroupByKey]])*OutputTable[RecordedValue])),0)</f>
        <v>0.77813255190936492</v>
      </c>
      <c r="L2650" s="5" cm="1">
        <f t="array" ref="L2650">IFERROR(_xlfn.STDEV.S(IF((OutputTable[GroupByKey]=OutputTable[[#This Row],[GroupByKey]]),(OutputTable[GroupByKey]=OutputTable[[#This Row],[GroupByKey]])*OutputTable[RecordedValue])),0)</f>
        <v>1.5508647484202203E-2</v>
      </c>
      <c r="M2650" s="5" cm="1">
        <f t="array" ref="M2650">MAX(IF((ProjectInfoTable[ProjectName]=OutputTable[[#This Row],[ProjectName]]),(ProjectInfoTable[ProjectName]=OutputTable[[#This Row],[ProjectName]])*ProjectInfoTable[ConfidenceInterval]))</f>
        <v>0.95</v>
      </c>
      <c r="N26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4.4075088480020263E-3</v>
      </c>
      <c r="O2650" s="5" cm="1">
        <f t="array" ref="O2650">MIN(IF((OutputTable[GroupByKey]=OutputTable[[#This Row],[GroupByKey]]),(OutputTable[GroupByKey]=OutputTable[[#This Row],[GroupByKey]])*OutputTable[RecordedValue]))</f>
        <v>0.75076558501961799</v>
      </c>
      <c r="P2650" s="5" cm="1">
        <f t="array" ref="P2650">MAX(IF((OutputTable[GroupByKey]=OutputTable[[#This Row],[GroupByKey]]),(OutputTable[GroupByKey]=OutputTable[[#This Row],[GroupByKey]])*OutputTable[RecordedValue]))</f>
        <v>0.80927528725051701</v>
      </c>
    </row>
    <row r="2651" spans="1:16" x14ac:dyDescent="0.25">
      <c r="A2651" t="s">
        <v>68</v>
      </c>
      <c r="B2651" t="s">
        <v>70</v>
      </c>
      <c r="C2651">
        <v>50</v>
      </c>
      <c r="D2651" t="s">
        <v>177</v>
      </c>
      <c r="E2651" t="s">
        <v>140</v>
      </c>
      <c r="F2651" t="s">
        <v>105</v>
      </c>
      <c r="G2651">
        <v>0</v>
      </c>
      <c r="H2651">
        <v>0</v>
      </c>
      <c r="I2651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651" s="5" cm="1">
        <f t="array" ref="J2651">MAX(IF((ProjectInfoTable[ProjectName]=OutputTable[[#This Row],[ProjectName]]),(ProjectInfoTable[ProjectName]=OutputTable[[#This Row],[ProjectName]])*ProjectInfoTable[NumberOfReplications]))</f>
        <v>50</v>
      </c>
      <c r="K2651" s="5" cm="1">
        <f t="array" ref="K2651">IFERROR(AVERAGE(IF((OutputTable[GroupByKey]=OutputTable[[#This Row],[GroupByKey]]),(OutputTable[GroupByKey]=OutputTable[[#This Row],[GroupByKey]])*OutputTable[RecordedValue])),0)</f>
        <v>0</v>
      </c>
      <c r="L2651" s="5" cm="1">
        <f t="array" ref="L2651">IFERROR(_xlfn.STDEV.S(IF((OutputTable[GroupByKey]=OutputTable[[#This Row],[GroupByKey]]),(OutputTable[GroupByKey]=OutputTable[[#This Row],[GroupByKey]])*OutputTable[RecordedValue])),0)</f>
        <v>0</v>
      </c>
      <c r="M2651" s="5" cm="1">
        <f t="array" ref="M2651">MAX(IF((ProjectInfoTable[ProjectName]=OutputTable[[#This Row],[ProjectName]]),(ProjectInfoTable[ProjectName]=OutputTable[[#This Row],[ProjectName]])*ProjectInfoTable[ConfidenceInterval]))</f>
        <v>0.95</v>
      </c>
      <c r="N26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51" s="5" cm="1">
        <f t="array" ref="O2651">MIN(IF((OutputTable[GroupByKey]=OutputTable[[#This Row],[GroupByKey]]),(OutputTable[GroupByKey]=OutputTable[[#This Row],[GroupByKey]])*OutputTable[RecordedValue]))</f>
        <v>0</v>
      </c>
      <c r="P2651" s="5" cm="1">
        <f t="array" ref="P2651">MAX(IF((OutputTable[GroupByKey]=OutputTable[[#This Row],[GroupByKey]]),(OutputTable[GroupByKey]=OutputTable[[#This Row],[GroupByKey]])*OutputTable[RecordedValue]))</f>
        <v>0</v>
      </c>
    </row>
  </sheetData>
  <phoneticPr fontId="2" type="noConversion"/>
  <conditionalFormatting sqref="I2:P2651">
    <cfRule type="expression" dxfId="3" priority="2">
      <formula>MOD(ROW(),2)=0</formula>
    </cfRule>
  </conditionalFormatting>
  <conditionalFormatting sqref="N2:N2651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bestFit="1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hello</cp:lastModifiedBy>
  <cp:lastPrinted>2022-03-22T10:33:10Z</cp:lastPrinted>
  <dcterms:created xsi:type="dcterms:W3CDTF">2020-06-29T21:30:31Z</dcterms:created>
  <dcterms:modified xsi:type="dcterms:W3CDTF">2023-06-20T21:59:03Z</dcterms:modified>
</cp:coreProperties>
</file>